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4245" windowWidth="18900" windowHeight="4305"/>
  </bookViews>
  <sheets>
    <sheet name="Sum" sheetId="1" r:id="rId1"/>
    <sheet name="work" sheetId="2" r:id="rId2"/>
    <sheet name="Dict" sheetId="3" r:id="rId3"/>
    <sheet name="Seq" sheetId="17" r:id="rId4"/>
    <sheet name="Life" sheetId="30" r:id="rId5"/>
    <sheet name="GDP" sheetId="18" r:id="rId6"/>
    <sheet name="Pop_80_09" sheetId="4" r:id="rId7"/>
    <sheet name="FDI84_96" sheetId="5" r:id="rId8"/>
    <sheet name="FDI92_95" sheetId="6" r:id="rId9"/>
    <sheet name="FDI96_99" sheetId="7" r:id="rId10"/>
    <sheet name="FDI00_01" sheetId="8" r:id="rId11"/>
    <sheet name="FDI02_03" sheetId="9" r:id="rId12"/>
    <sheet name="FDI04_05" sheetId="10" r:id="rId13"/>
    <sheet name="FDI06_07" sheetId="11" r:id="rId14"/>
    <sheet name="FDI08_09" sheetId="31" r:id="rId15"/>
    <sheet name="EM_80" sheetId="12" r:id="rId16"/>
    <sheet name="EM_2_90" sheetId="14" r:id="rId17"/>
    <sheet name="EM_2_00" sheetId="16" r:id="rId18"/>
    <sheet name="CNPop" sheetId="19" r:id="rId19"/>
    <sheet name="StatCode" sheetId="20" r:id="rId20"/>
    <sheet name="ISO" sheetId="21" r:id="rId21"/>
    <sheet name="Lang" sheetId="22" r:id="rId22"/>
    <sheet name="Dist" sheetId="23" r:id="rId23"/>
    <sheet name="EM_OECD_90" sheetId="13" r:id="rId24"/>
    <sheet name="EM_OECD_00" sheetId="15" r:id="rId25"/>
    <sheet name="EM_ALLYEAR" sheetId="28" r:id="rId26"/>
    <sheet name="OECD-6 Chart" sheetId="24" r:id="rId27"/>
    <sheet name="FDI Chart" sheetId="25" r:id="rId28"/>
  </sheets>
  <definedNames>
    <definedName name="_xlnm._FilterDatabase" localSheetId="2" hidden="1">Dict!$A$4:$G$196</definedName>
    <definedName name="_xlnm._FilterDatabase" localSheetId="17" hidden="1">EM_2_00!$A$2:$F$2</definedName>
    <definedName name="_xlnm._FilterDatabase" localSheetId="25" hidden="1">EM_ALLYEAR!$A$2:$O$23</definedName>
    <definedName name="_xlnm._FilterDatabase" localSheetId="6" hidden="1">Pop_80_09!$A$1:$AI$455</definedName>
    <definedName name="_xlnm._FilterDatabase" localSheetId="0" hidden="1">Sum!$A$4:$ET$196</definedName>
    <definedName name="_xlnm._FilterDatabase" localSheetId="1" hidden="1">work!$A$4:$EW$196</definedName>
    <definedName name="Area_Country">Dict!$A$5:$D$294</definedName>
    <definedName name="Area_Country_En">Dict!$B$5:$D$294</definedName>
    <definedName name="Area_Dist">Dist!$A$2:$B$139</definedName>
    <definedName name="Area_EM_00">EM_OECD_00!$B$2:$O$31</definedName>
    <definedName name="Area_EM_00_2">EM_2_00!$A$3:$E$64</definedName>
    <definedName name="Area_EM_90">EM_OECD_90!$B$2:$O$30</definedName>
    <definedName name="Area_EM_90_2">EM_2_90!$A$6:$C$74</definedName>
    <definedName name="AREA_EM_ALLYEAR">EM_ALLYEAR!$A$2:$O$23</definedName>
    <definedName name="Area_FDI_00_01">FDI00_01!$A$5:$E$200</definedName>
    <definedName name="Area_FDI_02_03">FDI02_03!$A$5:$E$200</definedName>
    <definedName name="Area_FDI_04_05">FDI04_05!$A$5:$E$200</definedName>
    <definedName name="Area_FDI_06_07">FDI06_07!$A$5:$E$200</definedName>
    <definedName name="AREA_FDI_08_09">FDI08_09!$A$5:$E$178</definedName>
    <definedName name="Area_FDI_84_96">FDI84_96!$A$3:$N$69</definedName>
    <definedName name="Area_FDI_92_95">FDI92_95!$A$4:$E$200</definedName>
    <definedName name="Area_FDI_96_99">FDI96_99!$A$4:$E$200</definedName>
    <definedName name="Area_GDP_80_09">GDP!$A$2:$AF$226</definedName>
    <definedName name="Area_GDP2">#REF!</definedName>
    <definedName name="AREA_LIFE">Life!$A$2:$AX$235</definedName>
    <definedName name="Area_pop_80_09">Pop_80_09!$E$2:$AI$453</definedName>
  </definedNames>
  <calcPr calcId="125725"/>
</workbook>
</file>

<file path=xl/calcChain.xml><?xml version="1.0" encoding="utf-8"?>
<calcChain xmlns="http://schemas.openxmlformats.org/spreadsheetml/2006/main">
  <c r="AF6" i="2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5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C102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C103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C104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C105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C106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C107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C108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C11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C113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C114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C115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C116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C117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C123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C125"/>
  <c r="D125"/>
  <c r="E125"/>
  <c r="F125"/>
  <c r="G125"/>
  <c r="H125"/>
  <c r="I125"/>
  <c r="J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C126"/>
  <c r="D126"/>
  <c r="E126"/>
  <c r="F126"/>
  <c r="G126"/>
  <c r="H126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C127"/>
  <c r="D127"/>
  <c r="E127"/>
  <c r="F127"/>
  <c r="G127"/>
  <c r="H127"/>
  <c r="I127"/>
  <c r="J127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C128"/>
  <c r="D128"/>
  <c r="E128"/>
  <c r="F128"/>
  <c r="G128"/>
  <c r="H128"/>
  <c r="I128"/>
  <c r="J128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C129"/>
  <c r="D129"/>
  <c r="E129"/>
  <c r="F129"/>
  <c r="G129"/>
  <c r="H129"/>
  <c r="I129"/>
  <c r="J129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C130"/>
  <c r="D130"/>
  <c r="E130"/>
  <c r="F130"/>
  <c r="G130"/>
  <c r="H130"/>
  <c r="I130"/>
  <c r="J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C131"/>
  <c r="D131"/>
  <c r="E131"/>
  <c r="F131"/>
  <c r="G131"/>
  <c r="H131"/>
  <c r="I131"/>
  <c r="J131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C132"/>
  <c r="D132"/>
  <c r="E132"/>
  <c r="F132"/>
  <c r="G132"/>
  <c r="H132"/>
  <c r="I132"/>
  <c r="J132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C134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C136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C138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C140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C143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B143"/>
  <c r="AC143"/>
  <c r="AD143"/>
  <c r="AE143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C146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C150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C152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C153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C154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C155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C156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C158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C159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C160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C161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C162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C163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C164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C165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C166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C167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C168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C170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C171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C172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C173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C174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C175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B175"/>
  <c r="AC175"/>
  <c r="AD175"/>
  <c r="AE175"/>
  <c r="C176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B176"/>
  <c r="AC176"/>
  <c r="AD176"/>
  <c r="AE176"/>
  <c r="C177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C178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C179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C180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C182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C183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C184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C185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C186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C187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C188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C189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C190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C191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C192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C194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C195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C196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C5"/>
  <c r="AE20" i="1"/>
  <c r="AF20"/>
  <c r="AE21"/>
  <c r="AF21"/>
  <c r="AE22"/>
  <c r="AF22"/>
  <c r="AE23"/>
  <c r="AF23"/>
  <c r="AE24"/>
  <c r="AF24"/>
  <c r="AE25"/>
  <c r="AF25"/>
  <c r="AE26"/>
  <c r="AF26"/>
  <c r="AE27"/>
  <c r="AF27"/>
  <c r="AE28"/>
  <c r="AF28"/>
  <c r="AE29"/>
  <c r="AF29"/>
  <c r="AE30"/>
  <c r="AF30"/>
  <c r="AE31"/>
  <c r="AF31"/>
  <c r="AE32"/>
  <c r="AF32"/>
  <c r="AE33"/>
  <c r="AF33"/>
  <c r="AE34"/>
  <c r="AF34"/>
  <c r="AE35"/>
  <c r="AF35"/>
  <c r="AE36"/>
  <c r="AF36"/>
  <c r="AE37"/>
  <c r="AF37"/>
  <c r="AE38"/>
  <c r="AF38"/>
  <c r="AE39"/>
  <c r="AF39"/>
  <c r="AE40"/>
  <c r="AF40"/>
  <c r="AE41"/>
  <c r="AF41"/>
  <c r="AE42"/>
  <c r="AF42"/>
  <c r="AE43"/>
  <c r="AF43"/>
  <c r="AE44"/>
  <c r="AF44"/>
  <c r="AE45"/>
  <c r="AF45"/>
  <c r="AE46"/>
  <c r="AF46"/>
  <c r="AE47"/>
  <c r="AF47"/>
  <c r="AE48"/>
  <c r="AF48"/>
  <c r="AE49"/>
  <c r="AF49"/>
  <c r="AE50"/>
  <c r="AF50"/>
  <c r="AE51"/>
  <c r="AF51"/>
  <c r="AE52"/>
  <c r="AF52"/>
  <c r="AE53"/>
  <c r="AF53"/>
  <c r="AE54"/>
  <c r="AF54"/>
  <c r="AE55"/>
  <c r="AF55"/>
  <c r="AE56"/>
  <c r="AF56"/>
  <c r="AE57"/>
  <c r="AF57"/>
  <c r="AE58"/>
  <c r="AF58"/>
  <c r="AE59"/>
  <c r="AF59"/>
  <c r="AE60"/>
  <c r="AF60"/>
  <c r="AE61"/>
  <c r="AF61"/>
  <c r="AE62"/>
  <c r="AF62"/>
  <c r="AE63"/>
  <c r="AF63"/>
  <c r="AE64"/>
  <c r="AF64"/>
  <c r="AE65"/>
  <c r="AF65"/>
  <c r="AE66"/>
  <c r="AF66"/>
  <c r="AE67"/>
  <c r="AF67"/>
  <c r="AE68"/>
  <c r="AF68"/>
  <c r="AE69"/>
  <c r="AF69"/>
  <c r="AE70"/>
  <c r="AF70"/>
  <c r="AE71"/>
  <c r="AF71"/>
  <c r="AE72"/>
  <c r="AF72"/>
  <c r="AE73"/>
  <c r="AF73"/>
  <c r="AE74"/>
  <c r="AF74"/>
  <c r="AE75"/>
  <c r="AF75"/>
  <c r="AE76"/>
  <c r="AF76"/>
  <c r="AE77"/>
  <c r="AF77"/>
  <c r="AE78"/>
  <c r="AF78"/>
  <c r="AE79"/>
  <c r="AF79"/>
  <c r="AE80"/>
  <c r="AF80"/>
  <c r="AE81"/>
  <c r="AF81"/>
  <c r="AE82"/>
  <c r="AF82"/>
  <c r="AE83"/>
  <c r="AF83"/>
  <c r="AE84"/>
  <c r="AF84"/>
  <c r="AE85"/>
  <c r="AF85"/>
  <c r="AE86"/>
  <c r="AF86"/>
  <c r="AE87"/>
  <c r="AF87"/>
  <c r="AE88"/>
  <c r="AF88"/>
  <c r="AE89"/>
  <c r="AF89"/>
  <c r="AE90"/>
  <c r="AF90"/>
  <c r="AE91"/>
  <c r="AF91"/>
  <c r="AE92"/>
  <c r="AF92"/>
  <c r="AE93"/>
  <c r="AF93"/>
  <c r="AE94"/>
  <c r="AF94"/>
  <c r="AE95"/>
  <c r="AF95"/>
  <c r="AE96"/>
  <c r="AF96"/>
  <c r="AE97"/>
  <c r="AF97"/>
  <c r="AE98"/>
  <c r="AF98"/>
  <c r="AE99"/>
  <c r="AF99"/>
  <c r="AE100"/>
  <c r="AF100"/>
  <c r="AE101"/>
  <c r="AF101"/>
  <c r="AE102"/>
  <c r="AF102"/>
  <c r="AE103"/>
  <c r="AF103"/>
  <c r="AE104"/>
  <c r="AF104"/>
  <c r="AE105"/>
  <c r="AF105"/>
  <c r="AE106"/>
  <c r="AF106"/>
  <c r="AE107"/>
  <c r="AF107"/>
  <c r="AE108"/>
  <c r="AF108"/>
  <c r="AE109"/>
  <c r="AF109"/>
  <c r="AE110"/>
  <c r="AF110"/>
  <c r="AE111"/>
  <c r="AF111"/>
  <c r="AE112"/>
  <c r="AF112"/>
  <c r="AE113"/>
  <c r="AF113"/>
  <c r="AE114"/>
  <c r="AF114"/>
  <c r="AE115"/>
  <c r="AF115"/>
  <c r="AE116"/>
  <c r="AF116"/>
  <c r="AE117"/>
  <c r="AF117"/>
  <c r="AE118"/>
  <c r="AF118"/>
  <c r="AE119"/>
  <c r="AF119"/>
  <c r="AE120"/>
  <c r="AF120"/>
  <c r="AE121"/>
  <c r="AF121"/>
  <c r="AE122"/>
  <c r="AF122"/>
  <c r="AE123"/>
  <c r="AF123"/>
  <c r="AE124"/>
  <c r="AF124"/>
  <c r="AE125"/>
  <c r="AF125"/>
  <c r="AE126"/>
  <c r="AF126"/>
  <c r="AE127"/>
  <c r="AF127"/>
  <c r="AE128"/>
  <c r="AF128"/>
  <c r="AE129"/>
  <c r="AF129"/>
  <c r="AE130"/>
  <c r="AF130"/>
  <c r="AE131"/>
  <c r="AF131"/>
  <c r="AE132"/>
  <c r="AF132"/>
  <c r="AE133"/>
  <c r="AF133"/>
  <c r="AE134"/>
  <c r="AF134"/>
  <c r="AE135"/>
  <c r="AF135"/>
  <c r="AE136"/>
  <c r="AF136"/>
  <c r="AE137"/>
  <c r="AF137"/>
  <c r="AE138"/>
  <c r="AF138"/>
  <c r="AE139"/>
  <c r="AF139"/>
  <c r="AE140"/>
  <c r="AF140"/>
  <c r="AE141"/>
  <c r="AF141"/>
  <c r="AE142"/>
  <c r="AF142"/>
  <c r="AE143"/>
  <c r="AF143"/>
  <c r="AE144"/>
  <c r="AF144"/>
  <c r="AE145"/>
  <c r="AF145"/>
  <c r="AE146"/>
  <c r="AF146"/>
  <c r="AE147"/>
  <c r="AF147"/>
  <c r="AE148"/>
  <c r="AF148"/>
  <c r="AE149"/>
  <c r="AF149"/>
  <c r="AE150"/>
  <c r="AF150"/>
  <c r="AE151"/>
  <c r="AF151"/>
  <c r="AE152"/>
  <c r="AF152"/>
  <c r="AE153"/>
  <c r="AF153"/>
  <c r="AE154"/>
  <c r="AF154"/>
  <c r="AE155"/>
  <c r="AF155"/>
  <c r="AE156"/>
  <c r="AF156"/>
  <c r="AE157"/>
  <c r="AF157"/>
  <c r="AE158"/>
  <c r="AF158"/>
  <c r="AE159"/>
  <c r="AF159"/>
  <c r="AE160"/>
  <c r="AF160"/>
  <c r="AE161"/>
  <c r="AF161"/>
  <c r="AE162"/>
  <c r="AF162"/>
  <c r="AE163"/>
  <c r="AF163"/>
  <c r="AE164"/>
  <c r="AF164"/>
  <c r="AE165"/>
  <c r="AF165"/>
  <c r="AE166"/>
  <c r="AF166"/>
  <c r="AE167"/>
  <c r="AF167"/>
  <c r="AE168"/>
  <c r="AF168"/>
  <c r="AE169"/>
  <c r="AF169"/>
  <c r="AE170"/>
  <c r="AF170"/>
  <c r="AE171"/>
  <c r="AF171"/>
  <c r="AE172"/>
  <c r="AF172"/>
  <c r="AE173"/>
  <c r="AF173"/>
  <c r="AE174"/>
  <c r="AF174"/>
  <c r="AE175"/>
  <c r="AF175"/>
  <c r="AE176"/>
  <c r="AF176"/>
  <c r="AE177"/>
  <c r="AF177"/>
  <c r="AE178"/>
  <c r="AF178"/>
  <c r="AE179"/>
  <c r="AF179"/>
  <c r="AE180"/>
  <c r="AF180"/>
  <c r="AE181"/>
  <c r="AF181"/>
  <c r="AE182"/>
  <c r="AF182"/>
  <c r="AE183"/>
  <c r="AF183"/>
  <c r="AE184"/>
  <c r="AF184"/>
  <c r="AE185"/>
  <c r="AF185"/>
  <c r="AE186"/>
  <c r="AF186"/>
  <c r="AE187"/>
  <c r="AF187"/>
  <c r="AE188"/>
  <c r="AF188"/>
  <c r="AE189"/>
  <c r="AF189"/>
  <c r="AE190"/>
  <c r="AF190"/>
  <c r="AE191"/>
  <c r="AF191"/>
  <c r="AE192"/>
  <c r="AF192"/>
  <c r="AE193"/>
  <c r="AF193"/>
  <c r="AE194"/>
  <c r="AF194"/>
  <c r="AE195"/>
  <c r="AF195"/>
  <c r="AE196"/>
  <c r="AF196"/>
  <c r="AE5"/>
  <c r="AF5"/>
  <c r="AE6"/>
  <c r="AF6"/>
  <c r="AE7"/>
  <c r="AF7"/>
  <c r="AE8"/>
  <c r="AF8"/>
  <c r="AE9"/>
  <c r="AF9"/>
  <c r="AE10"/>
  <c r="AF10"/>
  <c r="AE11"/>
  <c r="AF11"/>
  <c r="AE12"/>
  <c r="AF12"/>
  <c r="AE13"/>
  <c r="AF13"/>
  <c r="AE14"/>
  <c r="AF14"/>
  <c r="AE15"/>
  <c r="AF15"/>
  <c r="AE16"/>
  <c r="AF16"/>
  <c r="AE17"/>
  <c r="AF17"/>
  <c r="AE18"/>
  <c r="AF18"/>
  <c r="AF19"/>
  <c r="AE19"/>
  <c r="A47" i="19"/>
  <c r="A48"/>
  <c r="B47"/>
  <c r="C47"/>
  <c r="C48" s="1"/>
  <c r="D47"/>
  <c r="E47"/>
  <c r="E48"/>
  <c r="F47"/>
  <c r="G47"/>
  <c r="G48" s="1"/>
  <c r="H47"/>
  <c r="I47"/>
  <c r="I48"/>
  <c r="J47"/>
  <c r="K47"/>
  <c r="K48" s="1"/>
  <c r="L47"/>
  <c r="M47"/>
  <c r="M48"/>
  <c r="N47"/>
  <c r="O47"/>
  <c r="O48" s="1"/>
  <c r="P47"/>
  <c r="Q47"/>
  <c r="Q48"/>
  <c r="R47"/>
  <c r="S47"/>
  <c r="S48" s="1"/>
  <c r="T47"/>
  <c r="U47"/>
  <c r="U48"/>
  <c r="V47"/>
  <c r="W47"/>
  <c r="W48" s="1"/>
  <c r="X47"/>
  <c r="Y47"/>
  <c r="Y48"/>
  <c r="Z47"/>
  <c r="AA47"/>
  <c r="AA48" s="1"/>
  <c r="AB47"/>
  <c r="AC47"/>
  <c r="AC48"/>
  <c r="B48"/>
  <c r="D48"/>
  <c r="F48"/>
  <c r="H48"/>
  <c r="J48"/>
  <c r="L48"/>
  <c r="N48"/>
  <c r="P48"/>
  <c r="R48"/>
  <c r="T48"/>
  <c r="V48"/>
  <c r="X48"/>
  <c r="Z48"/>
  <c r="AB48"/>
  <c r="D2" i="23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G3" i="16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E5" i="14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Q2" i="15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2" i="13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G5" i="8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5" i="9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5" i="10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5" i="11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P3" i="5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B70"/>
  <c r="C70"/>
  <c r="D70"/>
  <c r="E70"/>
  <c r="F70"/>
  <c r="G70"/>
  <c r="H70"/>
  <c r="I70"/>
  <c r="J70"/>
  <c r="K70"/>
  <c r="L70"/>
  <c r="M70"/>
  <c r="N70"/>
  <c r="P70"/>
  <c r="B71"/>
  <c r="C71"/>
  <c r="D71"/>
  <c r="E71"/>
  <c r="F71"/>
  <c r="G71"/>
  <c r="H71"/>
  <c r="I71"/>
  <c r="J71"/>
  <c r="K71"/>
  <c r="L71"/>
  <c r="M71"/>
  <c r="N71"/>
  <c r="P71"/>
  <c r="G4" i="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4" i="7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AI2" i="18"/>
  <c r="AI3"/>
  <c r="AI4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B3" i="24"/>
  <c r="I3" s="1"/>
  <c r="J3"/>
  <c r="B4"/>
  <c r="I4"/>
  <c r="J4"/>
  <c r="B5"/>
  <c r="I5" s="1"/>
  <c r="J5"/>
  <c r="B6"/>
  <c r="I6"/>
  <c r="J6"/>
  <c r="B7"/>
  <c r="I7" s="1"/>
  <c r="J7"/>
  <c r="B8"/>
  <c r="I8"/>
  <c r="J8"/>
  <c r="E2" i="4"/>
  <c r="AL2"/>
  <c r="E3"/>
  <c r="AL3"/>
  <c r="E4"/>
  <c r="AL4"/>
  <c r="E5"/>
  <c r="AL5"/>
  <c r="E6"/>
  <c r="AL6"/>
  <c r="E7"/>
  <c r="AL7"/>
  <c r="E8"/>
  <c r="AL8"/>
  <c r="E9"/>
  <c r="AL9"/>
  <c r="E10"/>
  <c r="AL10"/>
  <c r="E11"/>
  <c r="AL11"/>
  <c r="E12"/>
  <c r="AL12"/>
  <c r="E13"/>
  <c r="AL13"/>
  <c r="E14"/>
  <c r="AL14"/>
  <c r="E15"/>
  <c r="AL15"/>
  <c r="E16"/>
  <c r="AL16"/>
  <c r="E17"/>
  <c r="AL17"/>
  <c r="E18"/>
  <c r="AL18"/>
  <c r="E19"/>
  <c r="AL19"/>
  <c r="E20"/>
  <c r="AL20"/>
  <c r="E21"/>
  <c r="AL21"/>
  <c r="E22"/>
  <c r="AL22"/>
  <c r="E23"/>
  <c r="AL23"/>
  <c r="E24"/>
  <c r="AL24"/>
  <c r="E25"/>
  <c r="AL25"/>
  <c r="E26"/>
  <c r="AL26"/>
  <c r="E27"/>
  <c r="AL27"/>
  <c r="E28"/>
  <c r="AL28"/>
  <c r="E29"/>
  <c r="AL29"/>
  <c r="E30"/>
  <c r="AL30"/>
  <c r="E31"/>
  <c r="AL31"/>
  <c r="E32"/>
  <c r="AL32"/>
  <c r="E33"/>
  <c r="AL33"/>
  <c r="E34"/>
  <c r="AL34"/>
  <c r="E35"/>
  <c r="AL35"/>
  <c r="E36"/>
  <c r="AL36"/>
  <c r="E37"/>
  <c r="AL37"/>
  <c r="E38"/>
  <c r="AL38"/>
  <c r="E39"/>
  <c r="AL39"/>
  <c r="E40"/>
  <c r="AL40"/>
  <c r="E41"/>
  <c r="AL41"/>
  <c r="E42"/>
  <c r="AL42"/>
  <c r="E43"/>
  <c r="AL43"/>
  <c r="E44"/>
  <c r="AL44"/>
  <c r="E45"/>
  <c r="AL45"/>
  <c r="E46"/>
  <c r="AL46"/>
  <c r="E47"/>
  <c r="AL47"/>
  <c r="E48"/>
  <c r="AL48"/>
  <c r="E49"/>
  <c r="AL49"/>
  <c r="E50"/>
  <c r="AL50"/>
  <c r="E51"/>
  <c r="AL51"/>
  <c r="E52"/>
  <c r="AL52"/>
  <c r="E53"/>
  <c r="AL53"/>
  <c r="E54"/>
  <c r="AL54"/>
  <c r="E55"/>
  <c r="AL55"/>
  <c r="E56"/>
  <c r="AL56"/>
  <c r="E57"/>
  <c r="AL57"/>
  <c r="E58"/>
  <c r="AL58"/>
  <c r="E59"/>
  <c r="AL59"/>
  <c r="E60"/>
  <c r="AL60"/>
  <c r="E61"/>
  <c r="AL61"/>
  <c r="E62"/>
  <c r="AL62"/>
  <c r="E63"/>
  <c r="AL63"/>
  <c r="E64"/>
  <c r="AL64"/>
  <c r="E65"/>
  <c r="AL65"/>
  <c r="E66"/>
  <c r="AL66"/>
  <c r="E67"/>
  <c r="AL67"/>
  <c r="E68"/>
  <c r="AL68"/>
  <c r="E69"/>
  <c r="AL69"/>
  <c r="E70"/>
  <c r="AL70"/>
  <c r="E71"/>
  <c r="AL71"/>
  <c r="E72"/>
  <c r="AL72"/>
  <c r="E73"/>
  <c r="AL73"/>
  <c r="E74"/>
  <c r="AL74"/>
  <c r="E75"/>
  <c r="AL75"/>
  <c r="E76"/>
  <c r="AL76"/>
  <c r="E77"/>
  <c r="AL77"/>
  <c r="E78"/>
  <c r="AL78"/>
  <c r="E79"/>
  <c r="AL79"/>
  <c r="E80"/>
  <c r="AL80"/>
  <c r="E81"/>
  <c r="AL81"/>
  <c r="E82"/>
  <c r="AL82"/>
  <c r="E83"/>
  <c r="AL83"/>
  <c r="E84"/>
  <c r="AL84"/>
  <c r="E85"/>
  <c r="AL85"/>
  <c r="E86"/>
  <c r="AL86"/>
  <c r="E87"/>
  <c r="AL87"/>
  <c r="E88"/>
  <c r="AL88"/>
  <c r="E89"/>
  <c r="AL89"/>
  <c r="E90"/>
  <c r="AL90"/>
  <c r="E91"/>
  <c r="AL91"/>
  <c r="E92"/>
  <c r="AL92"/>
  <c r="E93"/>
  <c r="AL93"/>
  <c r="E94"/>
  <c r="AL94"/>
  <c r="E95"/>
  <c r="AL95"/>
  <c r="E96"/>
  <c r="AL96"/>
  <c r="E97"/>
  <c r="AL97"/>
  <c r="E98"/>
  <c r="AL98"/>
  <c r="E99"/>
  <c r="AL99"/>
  <c r="E100"/>
  <c r="AL100"/>
  <c r="E101"/>
  <c r="AL101"/>
  <c r="E102"/>
  <c r="AL102"/>
  <c r="E103"/>
  <c r="AL103"/>
  <c r="E104"/>
  <c r="AL104"/>
  <c r="E105"/>
  <c r="AL105"/>
  <c r="E106"/>
  <c r="AL106"/>
  <c r="E107"/>
  <c r="AL107"/>
  <c r="E108"/>
  <c r="AL108"/>
  <c r="E109"/>
  <c r="AL109"/>
  <c r="E110"/>
  <c r="AL110"/>
  <c r="E111"/>
  <c r="AL111"/>
  <c r="E112"/>
  <c r="AL112"/>
  <c r="E113"/>
  <c r="AL113"/>
  <c r="E114"/>
  <c r="AL114"/>
  <c r="E115"/>
  <c r="AL115"/>
  <c r="E116"/>
  <c r="AL116"/>
  <c r="E117"/>
  <c r="AL117"/>
  <c r="E118"/>
  <c r="AL118"/>
  <c r="E119"/>
  <c r="AL119"/>
  <c r="E120"/>
  <c r="AL120"/>
  <c r="E121"/>
  <c r="AL121"/>
  <c r="E122"/>
  <c r="AL122"/>
  <c r="E123"/>
  <c r="AL123"/>
  <c r="E124"/>
  <c r="AL124"/>
  <c r="E125"/>
  <c r="AL125"/>
  <c r="E126"/>
  <c r="AL126"/>
  <c r="E127"/>
  <c r="AL127"/>
  <c r="E128"/>
  <c r="AL128"/>
  <c r="E129"/>
  <c r="AL129"/>
  <c r="E130"/>
  <c r="AL130"/>
  <c r="E131"/>
  <c r="AL131"/>
  <c r="E132"/>
  <c r="AL132"/>
  <c r="E133"/>
  <c r="AL133"/>
  <c r="E134"/>
  <c r="AL134"/>
  <c r="E135"/>
  <c r="AL135"/>
  <c r="E136"/>
  <c r="AL136"/>
  <c r="E137"/>
  <c r="AL137"/>
  <c r="E138"/>
  <c r="AL138"/>
  <c r="E139"/>
  <c r="AL139"/>
  <c r="E140"/>
  <c r="AL140"/>
  <c r="E141"/>
  <c r="AL141"/>
  <c r="E142"/>
  <c r="AL142"/>
  <c r="E143"/>
  <c r="AL143"/>
  <c r="E144"/>
  <c r="AL144"/>
  <c r="E145"/>
  <c r="AL145"/>
  <c r="E146"/>
  <c r="AL146"/>
  <c r="E147"/>
  <c r="AL147"/>
  <c r="E148"/>
  <c r="AL148"/>
  <c r="E149"/>
  <c r="AL149"/>
  <c r="E150"/>
  <c r="AL150"/>
  <c r="E151"/>
  <c r="AL151"/>
  <c r="E152"/>
  <c r="AL152"/>
  <c r="E153"/>
  <c r="AL153"/>
  <c r="E154"/>
  <c r="AL154"/>
  <c r="E155"/>
  <c r="AL155"/>
  <c r="E156"/>
  <c r="AL156"/>
  <c r="E157"/>
  <c r="AL157"/>
  <c r="E158"/>
  <c r="AL158"/>
  <c r="E159"/>
  <c r="AL159"/>
  <c r="E160"/>
  <c r="AL160"/>
  <c r="E161"/>
  <c r="AL161"/>
  <c r="E162"/>
  <c r="AL162"/>
  <c r="E163"/>
  <c r="AL163"/>
  <c r="E164"/>
  <c r="AL164"/>
  <c r="E165"/>
  <c r="AL165"/>
  <c r="E166"/>
  <c r="AL166"/>
  <c r="E167"/>
  <c r="AL167"/>
  <c r="E168"/>
  <c r="AL168"/>
  <c r="E169"/>
  <c r="AL169"/>
  <c r="E170"/>
  <c r="AL170"/>
  <c r="E171"/>
  <c r="AL171"/>
  <c r="E172"/>
  <c r="AL172"/>
  <c r="E173"/>
  <c r="AL173"/>
  <c r="E174"/>
  <c r="AL174"/>
  <c r="E175"/>
  <c r="AL175"/>
  <c r="E176"/>
  <c r="AL176"/>
  <c r="E177"/>
  <c r="AL177"/>
  <c r="E178"/>
  <c r="AL178"/>
  <c r="E179"/>
  <c r="AL179"/>
  <c r="E180"/>
  <c r="AL180"/>
  <c r="E181"/>
  <c r="AL181"/>
  <c r="E182"/>
  <c r="AL182"/>
  <c r="E183"/>
  <c r="AL183"/>
  <c r="E184"/>
  <c r="AL184"/>
  <c r="E185"/>
  <c r="AL185"/>
  <c r="E186"/>
  <c r="AL186"/>
  <c r="E187"/>
  <c r="AL187"/>
  <c r="E188"/>
  <c r="AL188"/>
  <c r="E189"/>
  <c r="AL189"/>
  <c r="E190"/>
  <c r="AL190"/>
  <c r="E191"/>
  <c r="AL191"/>
  <c r="E192"/>
  <c r="AL192"/>
  <c r="E193"/>
  <c r="AL193"/>
  <c r="E194"/>
  <c r="AL194"/>
  <c r="E195"/>
  <c r="AL195"/>
  <c r="E196"/>
  <c r="AL196"/>
  <c r="E197"/>
  <c r="AL197"/>
  <c r="E198"/>
  <c r="AL198"/>
  <c r="E199"/>
  <c r="AL199"/>
  <c r="E200"/>
  <c r="AL200"/>
  <c r="E201"/>
  <c r="AL201"/>
  <c r="E202"/>
  <c r="AL202"/>
  <c r="E203"/>
  <c r="AL203"/>
  <c r="E204"/>
  <c r="AL204"/>
  <c r="E205"/>
  <c r="AL205"/>
  <c r="E206"/>
  <c r="AL206"/>
  <c r="E207"/>
  <c r="AL207"/>
  <c r="E208"/>
  <c r="AL208"/>
  <c r="E209"/>
  <c r="AL209"/>
  <c r="E210"/>
  <c r="AL210"/>
  <c r="E211"/>
  <c r="AL211"/>
  <c r="E212"/>
  <c r="AL212"/>
  <c r="E213"/>
  <c r="AL213"/>
  <c r="E214"/>
  <c r="AL214"/>
  <c r="E215"/>
  <c r="AL215"/>
  <c r="E216"/>
  <c r="AL216"/>
  <c r="E217"/>
  <c r="AL217"/>
  <c r="E218"/>
  <c r="AL218"/>
  <c r="E219"/>
  <c r="AL219"/>
  <c r="E220"/>
  <c r="AL220"/>
  <c r="E221"/>
  <c r="AL221"/>
  <c r="E222"/>
  <c r="AL222"/>
  <c r="E223"/>
  <c r="AL223"/>
  <c r="E224"/>
  <c r="AL224"/>
  <c r="E225"/>
  <c r="AL225"/>
  <c r="E226"/>
  <c r="AL226"/>
  <c r="E227"/>
  <c r="AL227"/>
  <c r="E228"/>
  <c r="AL228"/>
  <c r="E229"/>
  <c r="AL229"/>
  <c r="E230"/>
  <c r="AL230"/>
  <c r="E231"/>
  <c r="AL231"/>
  <c r="E232"/>
  <c r="AL232"/>
  <c r="E233"/>
  <c r="AL233"/>
  <c r="E234"/>
  <c r="AL234"/>
  <c r="E235"/>
  <c r="AL235"/>
  <c r="E236"/>
  <c r="AL236"/>
  <c r="E237"/>
  <c r="AL237"/>
  <c r="E238"/>
  <c r="AL238"/>
  <c r="E239"/>
  <c r="AL239"/>
  <c r="E240"/>
  <c r="AL240"/>
  <c r="E241"/>
  <c r="AL241"/>
  <c r="E242"/>
  <c r="AL242"/>
  <c r="E243"/>
  <c r="AL243"/>
  <c r="E244"/>
  <c r="AL244"/>
  <c r="E245"/>
  <c r="AL245"/>
  <c r="E246"/>
  <c r="AL246"/>
  <c r="E247"/>
  <c r="AL247"/>
  <c r="E248"/>
  <c r="AL248"/>
  <c r="E249"/>
  <c r="AL249"/>
  <c r="E250"/>
  <c r="AL250"/>
  <c r="E251"/>
  <c r="AL251"/>
  <c r="E252"/>
  <c r="AL252"/>
  <c r="E253"/>
  <c r="AL253"/>
  <c r="E254"/>
  <c r="AL254"/>
  <c r="E255"/>
  <c r="AL255"/>
  <c r="E256"/>
  <c r="AL256"/>
  <c r="E257"/>
  <c r="AL257"/>
  <c r="E258"/>
  <c r="AL258"/>
  <c r="E259"/>
  <c r="AL259"/>
  <c r="E260"/>
  <c r="AL260"/>
  <c r="E261"/>
  <c r="AL261"/>
  <c r="E262"/>
  <c r="AL262"/>
  <c r="E263"/>
  <c r="AL263"/>
  <c r="E264"/>
  <c r="AL264"/>
  <c r="E265"/>
  <c r="AL265"/>
  <c r="E266"/>
  <c r="AL266"/>
  <c r="E267"/>
  <c r="AL267"/>
  <c r="E268"/>
  <c r="AL268"/>
  <c r="E269"/>
  <c r="AL269"/>
  <c r="E270"/>
  <c r="AL270"/>
  <c r="E271"/>
  <c r="AL271"/>
  <c r="E272"/>
  <c r="AL272"/>
  <c r="E273"/>
  <c r="AL273"/>
  <c r="E274"/>
  <c r="AL274"/>
  <c r="E275"/>
  <c r="AL275"/>
  <c r="E276"/>
  <c r="AL276"/>
  <c r="E277"/>
  <c r="AL277"/>
  <c r="E278"/>
  <c r="AL278"/>
  <c r="E279"/>
  <c r="AL279"/>
  <c r="E280"/>
  <c r="AL280"/>
  <c r="E281"/>
  <c r="AL281"/>
  <c r="E282"/>
  <c r="AL282"/>
  <c r="E283"/>
  <c r="AL283"/>
  <c r="E284"/>
  <c r="AL284"/>
  <c r="E285"/>
  <c r="AL285"/>
  <c r="E286"/>
  <c r="AL286"/>
  <c r="E287"/>
  <c r="AL287"/>
  <c r="E288"/>
  <c r="AL288"/>
  <c r="E289"/>
  <c r="AL289"/>
  <c r="E290"/>
  <c r="AL290"/>
  <c r="E291"/>
  <c r="AL291"/>
  <c r="E292"/>
  <c r="AL292"/>
  <c r="E293"/>
  <c r="AL293"/>
  <c r="E294"/>
  <c r="AL294"/>
  <c r="E295"/>
  <c r="AL295"/>
  <c r="E296"/>
  <c r="AL296"/>
  <c r="E297"/>
  <c r="AL297"/>
  <c r="E298"/>
  <c r="AL298"/>
  <c r="E299"/>
  <c r="AL299"/>
  <c r="E300"/>
  <c r="AL300"/>
  <c r="E301"/>
  <c r="AL301"/>
  <c r="E302"/>
  <c r="AL302"/>
  <c r="E303"/>
  <c r="AL303"/>
  <c r="E304"/>
  <c r="AL304"/>
  <c r="E305"/>
  <c r="AL305"/>
  <c r="E306"/>
  <c r="AL306"/>
  <c r="E307"/>
  <c r="AL307"/>
  <c r="E308"/>
  <c r="AL308"/>
  <c r="E309"/>
  <c r="AL309"/>
  <c r="E310"/>
  <c r="AL310"/>
  <c r="E311"/>
  <c r="AL311"/>
  <c r="E312"/>
  <c r="AL312"/>
  <c r="E313"/>
  <c r="AL313"/>
  <c r="E314"/>
  <c r="AL314"/>
  <c r="E315"/>
  <c r="AL315"/>
  <c r="E316"/>
  <c r="AL316"/>
  <c r="E317"/>
  <c r="AL317"/>
  <c r="E318"/>
  <c r="AL318"/>
  <c r="E319"/>
  <c r="AL319"/>
  <c r="E320"/>
  <c r="AL320"/>
  <c r="E321"/>
  <c r="AL321"/>
  <c r="E322"/>
  <c r="AL322"/>
  <c r="E323"/>
  <c r="AL323"/>
  <c r="E324"/>
  <c r="AL324"/>
  <c r="E325"/>
  <c r="AL325"/>
  <c r="E326"/>
  <c r="AL326"/>
  <c r="E327"/>
  <c r="AL327"/>
  <c r="E328"/>
  <c r="AL328"/>
  <c r="E329"/>
  <c r="AL329"/>
  <c r="E330"/>
  <c r="AL330"/>
  <c r="E331"/>
  <c r="AL331"/>
  <c r="E332"/>
  <c r="AL332"/>
  <c r="E333"/>
  <c r="AL333"/>
  <c r="E334"/>
  <c r="AL334"/>
  <c r="E335"/>
  <c r="AL335"/>
  <c r="E336"/>
  <c r="AL336"/>
  <c r="E337"/>
  <c r="AL337"/>
  <c r="E338"/>
  <c r="AL338"/>
  <c r="E339"/>
  <c r="AL339"/>
  <c r="E340"/>
  <c r="AL340"/>
  <c r="E341"/>
  <c r="AL341"/>
  <c r="E342"/>
  <c r="AL342"/>
  <c r="E343"/>
  <c r="AL343"/>
  <c r="E344"/>
  <c r="AL344"/>
  <c r="E345"/>
  <c r="AL345"/>
  <c r="E346"/>
  <c r="AL346"/>
  <c r="E347"/>
  <c r="AL347"/>
  <c r="E348"/>
  <c r="AL348"/>
  <c r="E349"/>
  <c r="AL349"/>
  <c r="E350"/>
  <c r="AL350"/>
  <c r="E351"/>
  <c r="AL351"/>
  <c r="E352"/>
  <c r="AL352"/>
  <c r="E353"/>
  <c r="AL353"/>
  <c r="E354"/>
  <c r="AL354"/>
  <c r="E355"/>
  <c r="AL355"/>
  <c r="E356"/>
  <c r="AL356"/>
  <c r="E357"/>
  <c r="AL357"/>
  <c r="E358"/>
  <c r="AL358"/>
  <c r="E359"/>
  <c r="AL359"/>
  <c r="E360"/>
  <c r="AL360"/>
  <c r="E361"/>
  <c r="AL361"/>
  <c r="E362"/>
  <c r="AL362"/>
  <c r="E363"/>
  <c r="AL363"/>
  <c r="E364"/>
  <c r="AL364"/>
  <c r="E365"/>
  <c r="AL365"/>
  <c r="E366"/>
  <c r="AL366"/>
  <c r="E367"/>
  <c r="AL367"/>
  <c r="E368"/>
  <c r="AL368"/>
  <c r="E369"/>
  <c r="AL369"/>
  <c r="E370"/>
  <c r="AL370"/>
  <c r="E371"/>
  <c r="AL371"/>
  <c r="E372"/>
  <c r="AL372"/>
  <c r="E373"/>
  <c r="AL373"/>
  <c r="E374"/>
  <c r="AL374"/>
  <c r="E375"/>
  <c r="AL375"/>
  <c r="E376"/>
  <c r="AL376"/>
  <c r="E377"/>
  <c r="AL377"/>
  <c r="E378"/>
  <c r="AL378"/>
  <c r="E379"/>
  <c r="AL379"/>
  <c r="E380"/>
  <c r="AL380"/>
  <c r="E381"/>
  <c r="AL381"/>
  <c r="E382"/>
  <c r="AL382"/>
  <c r="E383"/>
  <c r="AL383"/>
  <c r="E384"/>
  <c r="AL384"/>
  <c r="E385"/>
  <c r="AL385"/>
  <c r="E386"/>
  <c r="AL386"/>
  <c r="E387"/>
  <c r="AL387"/>
  <c r="E388"/>
  <c r="AL388"/>
  <c r="E389"/>
  <c r="AL389"/>
  <c r="E390"/>
  <c r="AL390"/>
  <c r="E391"/>
  <c r="AL391"/>
  <c r="E392"/>
  <c r="AL392"/>
  <c r="E393"/>
  <c r="AL393"/>
  <c r="E394"/>
  <c r="AL394"/>
  <c r="E395"/>
  <c r="AL395"/>
  <c r="E396"/>
  <c r="AL396"/>
  <c r="E397"/>
  <c r="AL397"/>
  <c r="E398"/>
  <c r="AL398"/>
  <c r="E399"/>
  <c r="AL399"/>
  <c r="E400"/>
  <c r="AL400"/>
  <c r="E401"/>
  <c r="AL401"/>
  <c r="E402"/>
  <c r="AL402"/>
  <c r="E403"/>
  <c r="AL403"/>
  <c r="E404"/>
  <c r="AL404"/>
  <c r="E405"/>
  <c r="AL405"/>
  <c r="E406"/>
  <c r="AL406"/>
  <c r="E407"/>
  <c r="AL407"/>
  <c r="E408"/>
  <c r="AL408"/>
  <c r="E409"/>
  <c r="AL409"/>
  <c r="E410"/>
  <c r="AL410"/>
  <c r="E411"/>
  <c r="AL411"/>
  <c r="E412"/>
  <c r="AL412"/>
  <c r="E413"/>
  <c r="AL413"/>
  <c r="E414"/>
  <c r="AL414"/>
  <c r="E415"/>
  <c r="AL415"/>
  <c r="E416"/>
  <c r="AL416"/>
  <c r="E417"/>
  <c r="AL417"/>
  <c r="E418"/>
  <c r="AL418"/>
  <c r="E419"/>
  <c r="AL419"/>
  <c r="E420"/>
  <c r="AL420"/>
  <c r="E421"/>
  <c r="AL421"/>
  <c r="E422"/>
  <c r="AL422"/>
  <c r="E423"/>
  <c r="AL423"/>
  <c r="E424"/>
  <c r="AL424"/>
  <c r="E425"/>
  <c r="AL425"/>
  <c r="E426"/>
  <c r="AL426"/>
  <c r="E427"/>
  <c r="AL427"/>
  <c r="E428"/>
  <c r="AL428"/>
  <c r="E429"/>
  <c r="AL429"/>
  <c r="E430"/>
  <c r="AL430"/>
  <c r="E431"/>
  <c r="AL431"/>
  <c r="E432"/>
  <c r="AL432"/>
  <c r="E433"/>
  <c r="AL433"/>
  <c r="E434"/>
  <c r="AL434"/>
  <c r="E435"/>
  <c r="AL435"/>
  <c r="E436"/>
  <c r="AL436"/>
  <c r="E437"/>
  <c r="AL437"/>
  <c r="E438"/>
  <c r="AL438"/>
  <c r="E439"/>
  <c r="AL439"/>
  <c r="E440"/>
  <c r="AL440"/>
  <c r="E441"/>
  <c r="AL441"/>
  <c r="E442"/>
  <c r="AL442"/>
  <c r="E443"/>
  <c r="AL443"/>
  <c r="E444"/>
  <c r="AL444"/>
  <c r="E445"/>
  <c r="AL445"/>
  <c r="E446"/>
  <c r="AL446"/>
  <c r="E447"/>
  <c r="AL447"/>
  <c r="E448"/>
  <c r="AL448"/>
  <c r="E449"/>
  <c r="AL449"/>
  <c r="E450"/>
  <c r="AL450"/>
  <c r="E451"/>
  <c r="AL451"/>
  <c r="E452"/>
  <c r="E453"/>
  <c r="A5" i="1"/>
  <c r="F5"/>
  <c r="FJ5" s="1"/>
  <c r="FK5" s="1"/>
  <c r="O5"/>
  <c r="P5"/>
  <c r="Q5"/>
  <c r="R5"/>
  <c r="S5"/>
  <c r="T5"/>
  <c r="U5"/>
  <c r="V5"/>
  <c r="W5"/>
  <c r="X5"/>
  <c r="Y5"/>
  <c r="Z5"/>
  <c r="AA5"/>
  <c r="AB5"/>
  <c r="AC5"/>
  <c r="AD5"/>
  <c r="A6"/>
  <c r="F6"/>
  <c r="O6"/>
  <c r="P6"/>
  <c r="Q6"/>
  <c r="R6"/>
  <c r="S6"/>
  <c r="T6"/>
  <c r="U6"/>
  <c r="V6"/>
  <c r="W6"/>
  <c r="X6"/>
  <c r="Y6"/>
  <c r="Z6"/>
  <c r="AA6"/>
  <c r="AB6"/>
  <c r="AC6"/>
  <c r="AD6"/>
  <c r="A7"/>
  <c r="F7"/>
  <c r="O7"/>
  <c r="P7"/>
  <c r="Q7"/>
  <c r="R7"/>
  <c r="S7"/>
  <c r="T7"/>
  <c r="U7"/>
  <c r="V7"/>
  <c r="W7"/>
  <c r="X7"/>
  <c r="Y7"/>
  <c r="Z7"/>
  <c r="AA7"/>
  <c r="AB7"/>
  <c r="AC7"/>
  <c r="AD7"/>
  <c r="A8"/>
  <c r="F8"/>
  <c r="O8"/>
  <c r="P8"/>
  <c r="Q8"/>
  <c r="R8"/>
  <c r="S8"/>
  <c r="T8"/>
  <c r="U8"/>
  <c r="V8"/>
  <c r="W8"/>
  <c r="X8"/>
  <c r="Y8"/>
  <c r="Z8"/>
  <c r="AA8"/>
  <c r="AB8"/>
  <c r="AC8"/>
  <c r="AD8"/>
  <c r="A9"/>
  <c r="F9"/>
  <c r="O9"/>
  <c r="P9"/>
  <c r="Q9"/>
  <c r="R9"/>
  <c r="S9"/>
  <c r="T9"/>
  <c r="U9"/>
  <c r="V9"/>
  <c r="W9"/>
  <c r="X9"/>
  <c r="Y9"/>
  <c r="Z9"/>
  <c r="AA9"/>
  <c r="AB9"/>
  <c r="AC9"/>
  <c r="AD9"/>
  <c r="A10"/>
  <c r="F10"/>
  <c r="O10"/>
  <c r="P10"/>
  <c r="Q10"/>
  <c r="R10"/>
  <c r="S10"/>
  <c r="T10"/>
  <c r="U10"/>
  <c r="V10"/>
  <c r="W10"/>
  <c r="X10"/>
  <c r="Y10"/>
  <c r="Z10"/>
  <c r="AA10"/>
  <c r="AB10"/>
  <c r="AC10"/>
  <c r="AD10"/>
  <c r="A11"/>
  <c r="F11"/>
  <c r="O11"/>
  <c r="P11"/>
  <c r="Q11"/>
  <c r="R11"/>
  <c r="S11"/>
  <c r="T11"/>
  <c r="U11"/>
  <c r="V11"/>
  <c r="W11"/>
  <c r="X11"/>
  <c r="Y11"/>
  <c r="Z11"/>
  <c r="AA11"/>
  <c r="AB11"/>
  <c r="AC11"/>
  <c r="AD11"/>
  <c r="A12"/>
  <c r="F12"/>
  <c r="O12"/>
  <c r="P12"/>
  <c r="Q12"/>
  <c r="R12"/>
  <c r="S12"/>
  <c r="T12"/>
  <c r="U12"/>
  <c r="V12"/>
  <c r="W12"/>
  <c r="X12"/>
  <c r="Y12"/>
  <c r="Z12"/>
  <c r="AA12"/>
  <c r="AB12"/>
  <c r="AC12"/>
  <c r="AD12"/>
  <c r="A13"/>
  <c r="F13"/>
  <c r="O13"/>
  <c r="P13"/>
  <c r="Q13"/>
  <c r="R13"/>
  <c r="S13"/>
  <c r="T13"/>
  <c r="U13"/>
  <c r="V13"/>
  <c r="W13"/>
  <c r="X13"/>
  <c r="Y13"/>
  <c r="Z13"/>
  <c r="AA13"/>
  <c r="AB13"/>
  <c r="AC13"/>
  <c r="AD13"/>
  <c r="A14"/>
  <c r="F14"/>
  <c r="O14"/>
  <c r="P14"/>
  <c r="Q14"/>
  <c r="R14"/>
  <c r="S14"/>
  <c r="T14"/>
  <c r="U14"/>
  <c r="V14"/>
  <c r="W14"/>
  <c r="X14"/>
  <c r="Y14"/>
  <c r="Z14"/>
  <c r="AA14"/>
  <c r="AB14"/>
  <c r="AC14"/>
  <c r="AD14"/>
  <c r="A15"/>
  <c r="F15"/>
  <c r="O15"/>
  <c r="P15"/>
  <c r="Q15"/>
  <c r="R15"/>
  <c r="S15"/>
  <c r="T15"/>
  <c r="U15"/>
  <c r="V15"/>
  <c r="W15"/>
  <c r="X15"/>
  <c r="Y15"/>
  <c r="Z15"/>
  <c r="AA15"/>
  <c r="AB15"/>
  <c r="AC15"/>
  <c r="AD15"/>
  <c r="A16"/>
  <c r="F16"/>
  <c r="O16"/>
  <c r="P16"/>
  <c r="Q16"/>
  <c r="R16"/>
  <c r="S16"/>
  <c r="T16"/>
  <c r="U16"/>
  <c r="V16"/>
  <c r="W16"/>
  <c r="X16"/>
  <c r="Y16"/>
  <c r="Z16"/>
  <c r="AA16"/>
  <c r="AB16"/>
  <c r="AC16"/>
  <c r="AD16"/>
  <c r="A17"/>
  <c r="F17"/>
  <c r="O17"/>
  <c r="P17"/>
  <c r="Q17"/>
  <c r="R17"/>
  <c r="S17"/>
  <c r="T17"/>
  <c r="U17"/>
  <c r="V17"/>
  <c r="W17"/>
  <c r="X17"/>
  <c r="Y17"/>
  <c r="Z17"/>
  <c r="AA17"/>
  <c r="AB17"/>
  <c r="AC17"/>
  <c r="AD17"/>
  <c r="A18"/>
  <c r="F18"/>
  <c r="O18"/>
  <c r="P18"/>
  <c r="Q18"/>
  <c r="R18"/>
  <c r="S18"/>
  <c r="T18"/>
  <c r="U18"/>
  <c r="V18"/>
  <c r="W18"/>
  <c r="X18"/>
  <c r="Y18"/>
  <c r="Z18"/>
  <c r="AA18"/>
  <c r="AB18"/>
  <c r="AC18"/>
  <c r="AD18"/>
  <c r="A19"/>
  <c r="F19"/>
  <c r="O19"/>
  <c r="P19"/>
  <c r="Q19"/>
  <c r="R19"/>
  <c r="S19"/>
  <c r="T19"/>
  <c r="U19"/>
  <c r="V19"/>
  <c r="W19"/>
  <c r="X19"/>
  <c r="Y19"/>
  <c r="Z19"/>
  <c r="AA19"/>
  <c r="AB19"/>
  <c r="AC19"/>
  <c r="AD19"/>
  <c r="A20"/>
  <c r="F20"/>
  <c r="O20"/>
  <c r="P20"/>
  <c r="Q20"/>
  <c r="R20"/>
  <c r="S20"/>
  <c r="T20"/>
  <c r="U20"/>
  <c r="V20"/>
  <c r="W20"/>
  <c r="X20"/>
  <c r="Y20"/>
  <c r="Z20"/>
  <c r="AA20"/>
  <c r="AB20"/>
  <c r="AC20"/>
  <c r="AD20"/>
  <c r="A21"/>
  <c r="F21"/>
  <c r="O21"/>
  <c r="P21"/>
  <c r="Q21"/>
  <c r="R21"/>
  <c r="S21"/>
  <c r="T21"/>
  <c r="U21"/>
  <c r="V21"/>
  <c r="W21"/>
  <c r="X21"/>
  <c r="Y21"/>
  <c r="Z21"/>
  <c r="AA21"/>
  <c r="AB21"/>
  <c r="AC21"/>
  <c r="AD21"/>
  <c r="A22"/>
  <c r="F22"/>
  <c r="O22"/>
  <c r="P22"/>
  <c r="Q22"/>
  <c r="R22"/>
  <c r="S22"/>
  <c r="T22"/>
  <c r="U22"/>
  <c r="V22"/>
  <c r="W22"/>
  <c r="X22"/>
  <c r="Y22"/>
  <c r="Z22"/>
  <c r="AA22"/>
  <c r="AB22"/>
  <c r="AC22"/>
  <c r="AD22"/>
  <c r="A23"/>
  <c r="F23"/>
  <c r="O23"/>
  <c r="P23"/>
  <c r="Q23"/>
  <c r="R23"/>
  <c r="S23"/>
  <c r="T23"/>
  <c r="U23"/>
  <c r="V23"/>
  <c r="W23"/>
  <c r="X23"/>
  <c r="Y23"/>
  <c r="Z23"/>
  <c r="AA23"/>
  <c r="AB23"/>
  <c r="AC23"/>
  <c r="AD23"/>
  <c r="A24"/>
  <c r="F24"/>
  <c r="O24"/>
  <c r="P24"/>
  <c r="Q24"/>
  <c r="R24"/>
  <c r="S24"/>
  <c r="T24"/>
  <c r="U24"/>
  <c r="V24"/>
  <c r="W24"/>
  <c r="X24"/>
  <c r="Y24"/>
  <c r="Z24"/>
  <c r="AA24"/>
  <c r="AB24"/>
  <c r="AC24"/>
  <c r="AD24"/>
  <c r="A25"/>
  <c r="F25"/>
  <c r="O25"/>
  <c r="P25"/>
  <c r="Q25"/>
  <c r="R25"/>
  <c r="S25"/>
  <c r="T25"/>
  <c r="U25"/>
  <c r="V25"/>
  <c r="W25"/>
  <c r="X25"/>
  <c r="Y25"/>
  <c r="Z25"/>
  <c r="AA25"/>
  <c r="AB25"/>
  <c r="AC25"/>
  <c r="AD25"/>
  <c r="A26"/>
  <c r="F26"/>
  <c r="O26"/>
  <c r="P26"/>
  <c r="Q26"/>
  <c r="R26"/>
  <c r="S26"/>
  <c r="T26"/>
  <c r="U26"/>
  <c r="V26"/>
  <c r="W26"/>
  <c r="X26"/>
  <c r="Y26"/>
  <c r="Z26"/>
  <c r="AA26"/>
  <c r="AB26"/>
  <c r="AC26"/>
  <c r="AD26"/>
  <c r="A27"/>
  <c r="F27"/>
  <c r="O27"/>
  <c r="P27"/>
  <c r="Q27"/>
  <c r="R27"/>
  <c r="S27"/>
  <c r="T27"/>
  <c r="U27"/>
  <c r="V27"/>
  <c r="W27"/>
  <c r="X27"/>
  <c r="Y27"/>
  <c r="Z27"/>
  <c r="AA27"/>
  <c r="AB27"/>
  <c r="AC27"/>
  <c r="AD27"/>
  <c r="A28"/>
  <c r="F28"/>
  <c r="O28"/>
  <c r="P28"/>
  <c r="Q28"/>
  <c r="R28"/>
  <c r="S28"/>
  <c r="T28"/>
  <c r="U28"/>
  <c r="V28"/>
  <c r="W28"/>
  <c r="X28"/>
  <c r="Y28"/>
  <c r="Z28"/>
  <c r="AA28"/>
  <c r="AB28"/>
  <c r="AC28"/>
  <c r="AD28"/>
  <c r="A29"/>
  <c r="F29"/>
  <c r="O29"/>
  <c r="P29"/>
  <c r="Q29"/>
  <c r="R29"/>
  <c r="S29"/>
  <c r="T29"/>
  <c r="U29"/>
  <c r="V29"/>
  <c r="W29"/>
  <c r="X29"/>
  <c r="Y29"/>
  <c r="Z29"/>
  <c r="AA29"/>
  <c r="AB29"/>
  <c r="AC29"/>
  <c r="AD29"/>
  <c r="A30"/>
  <c r="F30"/>
  <c r="O30"/>
  <c r="P30"/>
  <c r="Q30"/>
  <c r="R30"/>
  <c r="S30"/>
  <c r="T30"/>
  <c r="U30"/>
  <c r="V30"/>
  <c r="W30"/>
  <c r="X30"/>
  <c r="Y30"/>
  <c r="Z30"/>
  <c r="AA30"/>
  <c r="AB30"/>
  <c r="AC30"/>
  <c r="AD30"/>
  <c r="A31"/>
  <c r="F31"/>
  <c r="O31"/>
  <c r="P31"/>
  <c r="Q31"/>
  <c r="R31"/>
  <c r="S31"/>
  <c r="T31"/>
  <c r="U31"/>
  <c r="V31"/>
  <c r="W31"/>
  <c r="X31"/>
  <c r="Y31"/>
  <c r="Z31"/>
  <c r="AA31"/>
  <c r="AB31"/>
  <c r="AC31"/>
  <c r="AD31"/>
  <c r="A32"/>
  <c r="F32"/>
  <c r="O32"/>
  <c r="P32"/>
  <c r="Q32"/>
  <c r="R32"/>
  <c r="S32"/>
  <c r="T32"/>
  <c r="U32"/>
  <c r="V32"/>
  <c r="W32"/>
  <c r="X32"/>
  <c r="Y32"/>
  <c r="Z32"/>
  <c r="AA32"/>
  <c r="AB32"/>
  <c r="AC32"/>
  <c r="AD32"/>
  <c r="A33"/>
  <c r="F33"/>
  <c r="O33"/>
  <c r="P33"/>
  <c r="Q33"/>
  <c r="R33"/>
  <c r="S33"/>
  <c r="T33"/>
  <c r="U33"/>
  <c r="V33"/>
  <c r="W33"/>
  <c r="X33"/>
  <c r="Y33"/>
  <c r="Z33"/>
  <c r="AA33"/>
  <c r="AB33"/>
  <c r="AC33"/>
  <c r="AD33"/>
  <c r="A34"/>
  <c r="F34"/>
  <c r="O34"/>
  <c r="P34"/>
  <c r="Q34"/>
  <c r="R34"/>
  <c r="S34"/>
  <c r="T34"/>
  <c r="U34"/>
  <c r="V34"/>
  <c r="W34"/>
  <c r="X34"/>
  <c r="Y34"/>
  <c r="Z34"/>
  <c r="AA34"/>
  <c r="AB34"/>
  <c r="AC34"/>
  <c r="AD34"/>
  <c r="A35"/>
  <c r="F35"/>
  <c r="O35"/>
  <c r="P35"/>
  <c r="Q35"/>
  <c r="R35"/>
  <c r="S35"/>
  <c r="T35"/>
  <c r="U35"/>
  <c r="V35"/>
  <c r="W35"/>
  <c r="X35"/>
  <c r="Y35"/>
  <c r="Z35"/>
  <c r="AA35"/>
  <c r="AB35"/>
  <c r="AC35"/>
  <c r="AD35"/>
  <c r="A36"/>
  <c r="F36"/>
  <c r="O36"/>
  <c r="P36"/>
  <c r="Q36"/>
  <c r="R36"/>
  <c r="S36"/>
  <c r="T36"/>
  <c r="U36"/>
  <c r="V36"/>
  <c r="W36"/>
  <c r="X36"/>
  <c r="Y36"/>
  <c r="Z36"/>
  <c r="AA36"/>
  <c r="AB36"/>
  <c r="AC36"/>
  <c r="AD36"/>
  <c r="A37"/>
  <c r="F37"/>
  <c r="O37"/>
  <c r="P37"/>
  <c r="Q37"/>
  <c r="R37"/>
  <c r="S37"/>
  <c r="T37"/>
  <c r="U37"/>
  <c r="V37"/>
  <c r="W37"/>
  <c r="X37"/>
  <c r="Y37"/>
  <c r="Z37"/>
  <c r="AA37"/>
  <c r="AB37"/>
  <c r="AC37"/>
  <c r="AD37"/>
  <c r="A38"/>
  <c r="F38"/>
  <c r="O38"/>
  <c r="P38"/>
  <c r="Q38"/>
  <c r="R38"/>
  <c r="S38"/>
  <c r="T38"/>
  <c r="U38"/>
  <c r="V38"/>
  <c r="W38"/>
  <c r="X38"/>
  <c r="Y38"/>
  <c r="Z38"/>
  <c r="AA38"/>
  <c r="AB38"/>
  <c r="AC38"/>
  <c r="AD38"/>
  <c r="A39"/>
  <c r="F39"/>
  <c r="O39"/>
  <c r="P39"/>
  <c r="Q39"/>
  <c r="R39"/>
  <c r="S39"/>
  <c r="T39"/>
  <c r="U39"/>
  <c r="V39"/>
  <c r="W39"/>
  <c r="X39"/>
  <c r="Y39"/>
  <c r="Z39"/>
  <c r="AA39"/>
  <c r="AB39"/>
  <c r="AC39"/>
  <c r="AD39"/>
  <c r="A40"/>
  <c r="F40"/>
  <c r="O40"/>
  <c r="P40"/>
  <c r="Q40"/>
  <c r="R40"/>
  <c r="S40"/>
  <c r="T40"/>
  <c r="U40"/>
  <c r="V40"/>
  <c r="W40"/>
  <c r="X40"/>
  <c r="Y40"/>
  <c r="Z40"/>
  <c r="AA40"/>
  <c r="AB40"/>
  <c r="AC40"/>
  <c r="AD40"/>
  <c r="A41"/>
  <c r="F41"/>
  <c r="O41"/>
  <c r="P41"/>
  <c r="Q41"/>
  <c r="R41"/>
  <c r="S41"/>
  <c r="T41"/>
  <c r="U41"/>
  <c r="V41"/>
  <c r="W41"/>
  <c r="X41"/>
  <c r="Y41"/>
  <c r="Z41"/>
  <c r="AA41"/>
  <c r="AB41"/>
  <c r="AC41"/>
  <c r="AD41"/>
  <c r="A42"/>
  <c r="F42"/>
  <c r="O42"/>
  <c r="P42"/>
  <c r="Q42"/>
  <c r="R42"/>
  <c r="S42"/>
  <c r="T42"/>
  <c r="U42"/>
  <c r="V42"/>
  <c r="W42"/>
  <c r="X42"/>
  <c r="Y42"/>
  <c r="Z42"/>
  <c r="AA42"/>
  <c r="AB42"/>
  <c r="AC42"/>
  <c r="AD42"/>
  <c r="A43"/>
  <c r="F43"/>
  <c r="O43"/>
  <c r="P43"/>
  <c r="Q43"/>
  <c r="R43"/>
  <c r="S43"/>
  <c r="T43"/>
  <c r="U43"/>
  <c r="V43"/>
  <c r="W43"/>
  <c r="X43"/>
  <c r="Y43"/>
  <c r="Z43"/>
  <c r="AA43"/>
  <c r="AB43"/>
  <c r="AC43"/>
  <c r="AD43"/>
  <c r="A44"/>
  <c r="F44"/>
  <c r="O44"/>
  <c r="P44"/>
  <c r="Q44"/>
  <c r="R44"/>
  <c r="S44"/>
  <c r="T44"/>
  <c r="U44"/>
  <c r="V44"/>
  <c r="W44"/>
  <c r="X44"/>
  <c r="Y44"/>
  <c r="Z44"/>
  <c r="AA44"/>
  <c r="AB44"/>
  <c r="AC44"/>
  <c r="AD44"/>
  <c r="A45"/>
  <c r="F45"/>
  <c r="O45"/>
  <c r="P45"/>
  <c r="Q45"/>
  <c r="R45"/>
  <c r="S45"/>
  <c r="T45"/>
  <c r="U45"/>
  <c r="V45"/>
  <c r="W45"/>
  <c r="X45"/>
  <c r="Y45"/>
  <c r="Z45"/>
  <c r="AA45"/>
  <c r="AB45"/>
  <c r="AC45"/>
  <c r="AD45"/>
  <c r="A46"/>
  <c r="F46"/>
  <c r="O46"/>
  <c r="P46"/>
  <c r="Q46"/>
  <c r="R46"/>
  <c r="S46"/>
  <c r="T46"/>
  <c r="U46"/>
  <c r="V46"/>
  <c r="W46"/>
  <c r="X46"/>
  <c r="Y46"/>
  <c r="Z46"/>
  <c r="AA46"/>
  <c r="AB46"/>
  <c r="AC46"/>
  <c r="AD46"/>
  <c r="A47"/>
  <c r="F47"/>
  <c r="O47"/>
  <c r="P47"/>
  <c r="Q47"/>
  <c r="R47"/>
  <c r="S47"/>
  <c r="T47"/>
  <c r="U47"/>
  <c r="V47"/>
  <c r="W47"/>
  <c r="X47"/>
  <c r="Y47"/>
  <c r="Z47"/>
  <c r="AA47"/>
  <c r="AB47"/>
  <c r="AC47"/>
  <c r="AD47"/>
  <c r="A48"/>
  <c r="F48"/>
  <c r="O48"/>
  <c r="P48"/>
  <c r="Q48"/>
  <c r="R48"/>
  <c r="S48"/>
  <c r="T48"/>
  <c r="U48"/>
  <c r="V48"/>
  <c r="W48"/>
  <c r="X48"/>
  <c r="Y48"/>
  <c r="Z48"/>
  <c r="AA48"/>
  <c r="AB48"/>
  <c r="AC48"/>
  <c r="AD48"/>
  <c r="A49"/>
  <c r="F49"/>
  <c r="O49"/>
  <c r="P49"/>
  <c r="Q49"/>
  <c r="R49"/>
  <c r="S49"/>
  <c r="T49"/>
  <c r="U49"/>
  <c r="V49"/>
  <c r="W49"/>
  <c r="X49"/>
  <c r="Y49"/>
  <c r="Z49"/>
  <c r="AA49"/>
  <c r="AB49"/>
  <c r="AC49"/>
  <c r="AD49"/>
  <c r="A50"/>
  <c r="F50"/>
  <c r="O50"/>
  <c r="P50"/>
  <c r="Q50"/>
  <c r="R50"/>
  <c r="S50"/>
  <c r="T50"/>
  <c r="U50"/>
  <c r="V50"/>
  <c r="W50"/>
  <c r="X50"/>
  <c r="Y50"/>
  <c r="Z50"/>
  <c r="AA50"/>
  <c r="AB50"/>
  <c r="AC50"/>
  <c r="AD50"/>
  <c r="A51"/>
  <c r="F51"/>
  <c r="O51"/>
  <c r="P51"/>
  <c r="Q51"/>
  <c r="R51"/>
  <c r="S51"/>
  <c r="T51"/>
  <c r="U51"/>
  <c r="V51"/>
  <c r="W51"/>
  <c r="X51"/>
  <c r="Y51"/>
  <c r="Z51"/>
  <c r="AA51"/>
  <c r="AB51"/>
  <c r="AC51"/>
  <c r="AD51"/>
  <c r="A52"/>
  <c r="F52"/>
  <c r="O52"/>
  <c r="P52"/>
  <c r="Q52"/>
  <c r="R52"/>
  <c r="S52"/>
  <c r="T52"/>
  <c r="U52"/>
  <c r="V52"/>
  <c r="W52"/>
  <c r="X52"/>
  <c r="Y52"/>
  <c r="Z52"/>
  <c r="AA52"/>
  <c r="AB52"/>
  <c r="AC52"/>
  <c r="AD52"/>
  <c r="A53"/>
  <c r="F53"/>
  <c r="O53"/>
  <c r="P53"/>
  <c r="Q53"/>
  <c r="R53"/>
  <c r="S53"/>
  <c r="T53"/>
  <c r="U53"/>
  <c r="V53"/>
  <c r="W53"/>
  <c r="X53"/>
  <c r="Y53"/>
  <c r="Z53"/>
  <c r="AA53"/>
  <c r="AB53"/>
  <c r="AC53"/>
  <c r="AD53"/>
  <c r="A54"/>
  <c r="F54"/>
  <c r="O54"/>
  <c r="P54"/>
  <c r="Q54"/>
  <c r="R54"/>
  <c r="S54"/>
  <c r="T54"/>
  <c r="U54"/>
  <c r="V54"/>
  <c r="W54"/>
  <c r="X54"/>
  <c r="Y54"/>
  <c r="Z54"/>
  <c r="AA54"/>
  <c r="AB54"/>
  <c r="AC54"/>
  <c r="AD54"/>
  <c r="A55"/>
  <c r="F55"/>
  <c r="O55"/>
  <c r="P55"/>
  <c r="Q55"/>
  <c r="R55"/>
  <c r="S55"/>
  <c r="T55"/>
  <c r="U55"/>
  <c r="V55"/>
  <c r="W55"/>
  <c r="X55"/>
  <c r="Y55"/>
  <c r="Z55"/>
  <c r="AA55"/>
  <c r="AB55"/>
  <c r="AC55"/>
  <c r="AD55"/>
  <c r="A56"/>
  <c r="F56"/>
  <c r="O56"/>
  <c r="P56"/>
  <c r="Q56"/>
  <c r="R56"/>
  <c r="S56"/>
  <c r="T56"/>
  <c r="U56"/>
  <c r="V56"/>
  <c r="W56"/>
  <c r="X56"/>
  <c r="Y56"/>
  <c r="Z56"/>
  <c r="AA56"/>
  <c r="AB56"/>
  <c r="AC56"/>
  <c r="AD56"/>
  <c r="A57"/>
  <c r="F57"/>
  <c r="O57"/>
  <c r="P57"/>
  <c r="Q57"/>
  <c r="R57"/>
  <c r="S57"/>
  <c r="T57"/>
  <c r="U57"/>
  <c r="V57"/>
  <c r="W57"/>
  <c r="X57"/>
  <c r="Y57"/>
  <c r="Z57"/>
  <c r="AA57"/>
  <c r="AB57"/>
  <c r="AC57"/>
  <c r="AD57"/>
  <c r="A58"/>
  <c r="F58"/>
  <c r="O58"/>
  <c r="P58"/>
  <c r="Q58"/>
  <c r="R58"/>
  <c r="S58"/>
  <c r="T58"/>
  <c r="U58"/>
  <c r="V58"/>
  <c r="W58"/>
  <c r="X58"/>
  <c r="Y58"/>
  <c r="Z58"/>
  <c r="AA58"/>
  <c r="AB58"/>
  <c r="AC58"/>
  <c r="AD58"/>
  <c r="A59"/>
  <c r="F59"/>
  <c r="O59"/>
  <c r="P59"/>
  <c r="Q59"/>
  <c r="R59"/>
  <c r="S59"/>
  <c r="T59"/>
  <c r="U59"/>
  <c r="V59"/>
  <c r="W59"/>
  <c r="X59"/>
  <c r="Y59"/>
  <c r="Z59"/>
  <c r="AA59"/>
  <c r="AB59"/>
  <c r="AC59"/>
  <c r="AD59"/>
  <c r="A60"/>
  <c r="F60"/>
  <c r="O60"/>
  <c r="P60"/>
  <c r="Q60"/>
  <c r="R60"/>
  <c r="S60"/>
  <c r="T60"/>
  <c r="U60"/>
  <c r="V60"/>
  <c r="W60"/>
  <c r="X60"/>
  <c r="Y60"/>
  <c r="Z60"/>
  <c r="AA60"/>
  <c r="AB60"/>
  <c r="AC60"/>
  <c r="AD60"/>
  <c r="A61"/>
  <c r="F61"/>
  <c r="O61"/>
  <c r="P61"/>
  <c r="Q61"/>
  <c r="R61"/>
  <c r="S61"/>
  <c r="T61"/>
  <c r="U61"/>
  <c r="V61"/>
  <c r="W61"/>
  <c r="X61"/>
  <c r="Y61"/>
  <c r="Z61"/>
  <c r="AA61"/>
  <c r="AB61"/>
  <c r="AC61"/>
  <c r="AD61"/>
  <c r="A62"/>
  <c r="F62"/>
  <c r="O62"/>
  <c r="P62"/>
  <c r="Q62"/>
  <c r="R62"/>
  <c r="S62"/>
  <c r="T62"/>
  <c r="U62"/>
  <c r="V62"/>
  <c r="W62"/>
  <c r="X62"/>
  <c r="Y62"/>
  <c r="Z62"/>
  <c r="AA62"/>
  <c r="AB62"/>
  <c r="AC62"/>
  <c r="AD62"/>
  <c r="A63"/>
  <c r="F63"/>
  <c r="O63"/>
  <c r="P63"/>
  <c r="Q63"/>
  <c r="R63"/>
  <c r="S63"/>
  <c r="T63"/>
  <c r="U63"/>
  <c r="V63"/>
  <c r="W63"/>
  <c r="X63"/>
  <c r="Y63"/>
  <c r="Z63"/>
  <c r="AA63"/>
  <c r="AB63"/>
  <c r="AC63"/>
  <c r="AD63"/>
  <c r="A64"/>
  <c r="F64"/>
  <c r="O64"/>
  <c r="P64"/>
  <c r="Q64"/>
  <c r="R64"/>
  <c r="S64"/>
  <c r="T64"/>
  <c r="U64"/>
  <c r="V64"/>
  <c r="W64"/>
  <c r="X64"/>
  <c r="Y64"/>
  <c r="Z64"/>
  <c r="AA64"/>
  <c r="AB64"/>
  <c r="AC64"/>
  <c r="AD64"/>
  <c r="A65"/>
  <c r="F65"/>
  <c r="O65"/>
  <c r="P65"/>
  <c r="Q65"/>
  <c r="R65"/>
  <c r="S65"/>
  <c r="T65"/>
  <c r="U65"/>
  <c r="V65"/>
  <c r="W65"/>
  <c r="X65"/>
  <c r="Y65"/>
  <c r="Z65"/>
  <c r="AA65"/>
  <c r="AB65"/>
  <c r="AC65"/>
  <c r="AD65"/>
  <c r="A66"/>
  <c r="F66"/>
  <c r="O66"/>
  <c r="P66"/>
  <c r="Q66"/>
  <c r="R66"/>
  <c r="S66"/>
  <c r="T66"/>
  <c r="U66"/>
  <c r="V66"/>
  <c r="W66"/>
  <c r="X66"/>
  <c r="Y66"/>
  <c r="Z66"/>
  <c r="AA66"/>
  <c r="AB66"/>
  <c r="AC66"/>
  <c r="AD66"/>
  <c r="A67"/>
  <c r="F67"/>
  <c r="O67"/>
  <c r="P67"/>
  <c r="Q67"/>
  <c r="R67"/>
  <c r="S67"/>
  <c r="T67"/>
  <c r="U67"/>
  <c r="V67"/>
  <c r="W67"/>
  <c r="X67"/>
  <c r="Y67"/>
  <c r="Z67"/>
  <c r="AA67"/>
  <c r="AB67"/>
  <c r="AC67"/>
  <c r="AD67"/>
  <c r="A68"/>
  <c r="F68"/>
  <c r="O68"/>
  <c r="P68"/>
  <c r="Q68"/>
  <c r="R68"/>
  <c r="S68"/>
  <c r="T68"/>
  <c r="U68"/>
  <c r="V68"/>
  <c r="W68"/>
  <c r="X68"/>
  <c r="Y68"/>
  <c r="Z68"/>
  <c r="AA68"/>
  <c r="AB68"/>
  <c r="AC68"/>
  <c r="AD68"/>
  <c r="A69"/>
  <c r="F69"/>
  <c r="O69"/>
  <c r="P69"/>
  <c r="Q69"/>
  <c r="R69"/>
  <c r="S69"/>
  <c r="T69"/>
  <c r="U69"/>
  <c r="V69"/>
  <c r="W69"/>
  <c r="X69"/>
  <c r="Y69"/>
  <c r="Z69"/>
  <c r="AA69"/>
  <c r="AB69"/>
  <c r="AC69"/>
  <c r="AD69"/>
  <c r="A70"/>
  <c r="F70"/>
  <c r="O70"/>
  <c r="P70"/>
  <c r="Q70"/>
  <c r="R70"/>
  <c r="S70"/>
  <c r="T70"/>
  <c r="U70"/>
  <c r="V70"/>
  <c r="W70"/>
  <c r="X70"/>
  <c r="Y70"/>
  <c r="Z70"/>
  <c r="AA70"/>
  <c r="AB70"/>
  <c r="AC70"/>
  <c r="AD70"/>
  <c r="A71"/>
  <c r="F71"/>
  <c r="O71"/>
  <c r="P71"/>
  <c r="Q71"/>
  <c r="R71"/>
  <c r="S71"/>
  <c r="T71"/>
  <c r="U71"/>
  <c r="V71"/>
  <c r="W71"/>
  <c r="X71"/>
  <c r="Y71"/>
  <c r="Z71"/>
  <c r="AA71"/>
  <c r="AB71"/>
  <c r="AC71"/>
  <c r="AD71"/>
  <c r="A72"/>
  <c r="F72"/>
  <c r="O72"/>
  <c r="P72"/>
  <c r="Q72"/>
  <c r="R72"/>
  <c r="S72"/>
  <c r="T72"/>
  <c r="U72"/>
  <c r="V72"/>
  <c r="W72"/>
  <c r="X72"/>
  <c r="Y72"/>
  <c r="Z72"/>
  <c r="AA72"/>
  <c r="AB72"/>
  <c r="AC72"/>
  <c r="AD72"/>
  <c r="A73"/>
  <c r="F73"/>
  <c r="O73"/>
  <c r="P73"/>
  <c r="Q73"/>
  <c r="R73"/>
  <c r="S73"/>
  <c r="T73"/>
  <c r="U73"/>
  <c r="V73"/>
  <c r="W73"/>
  <c r="X73"/>
  <c r="Y73"/>
  <c r="Z73"/>
  <c r="AA73"/>
  <c r="AB73"/>
  <c r="AC73"/>
  <c r="AD73"/>
  <c r="A74"/>
  <c r="F74"/>
  <c r="O74"/>
  <c r="P74"/>
  <c r="Q74"/>
  <c r="R74"/>
  <c r="S74"/>
  <c r="T74"/>
  <c r="U74"/>
  <c r="V74"/>
  <c r="W74"/>
  <c r="X74"/>
  <c r="Y74"/>
  <c r="Z74"/>
  <c r="AA74"/>
  <c r="AB74"/>
  <c r="AC74"/>
  <c r="AD74"/>
  <c r="A75"/>
  <c r="F75"/>
  <c r="O75"/>
  <c r="P75"/>
  <c r="Q75"/>
  <c r="R75"/>
  <c r="S75"/>
  <c r="T75"/>
  <c r="U75"/>
  <c r="V75"/>
  <c r="W75"/>
  <c r="X75"/>
  <c r="Y75"/>
  <c r="Z75"/>
  <c r="AA75"/>
  <c r="AB75"/>
  <c r="AC75"/>
  <c r="AD75"/>
  <c r="A76"/>
  <c r="F76"/>
  <c r="O76"/>
  <c r="P76"/>
  <c r="Q76"/>
  <c r="R76"/>
  <c r="S76"/>
  <c r="T76"/>
  <c r="U76"/>
  <c r="V76"/>
  <c r="W76"/>
  <c r="X76"/>
  <c r="Y76"/>
  <c r="Z76"/>
  <c r="AA76"/>
  <c r="AB76"/>
  <c r="AC76"/>
  <c r="AD76"/>
  <c r="A77"/>
  <c r="F77"/>
  <c r="O77"/>
  <c r="P77"/>
  <c r="Q77"/>
  <c r="R77"/>
  <c r="S77"/>
  <c r="T77"/>
  <c r="U77"/>
  <c r="V77"/>
  <c r="W77"/>
  <c r="X77"/>
  <c r="Y77"/>
  <c r="Z77"/>
  <c r="AA77"/>
  <c r="AB77"/>
  <c r="AC77"/>
  <c r="AD77"/>
  <c r="A78"/>
  <c r="F78"/>
  <c r="O78"/>
  <c r="P78"/>
  <c r="Q78"/>
  <c r="R78"/>
  <c r="S78"/>
  <c r="T78"/>
  <c r="U78"/>
  <c r="V78"/>
  <c r="W78"/>
  <c r="X78"/>
  <c r="Y78"/>
  <c r="Z78"/>
  <c r="AA78"/>
  <c r="AB78"/>
  <c r="AC78"/>
  <c r="AD78"/>
  <c r="A79"/>
  <c r="F79"/>
  <c r="O79"/>
  <c r="P79"/>
  <c r="Q79"/>
  <c r="R79"/>
  <c r="S79"/>
  <c r="T79"/>
  <c r="U79"/>
  <c r="V79"/>
  <c r="W79"/>
  <c r="X79"/>
  <c r="Y79"/>
  <c r="Z79"/>
  <c r="AA79"/>
  <c r="AB79"/>
  <c r="AC79"/>
  <c r="AD79"/>
  <c r="A80"/>
  <c r="F80"/>
  <c r="O80"/>
  <c r="P80"/>
  <c r="Q80"/>
  <c r="R80"/>
  <c r="S80"/>
  <c r="T80"/>
  <c r="U80"/>
  <c r="V80"/>
  <c r="W80"/>
  <c r="X80"/>
  <c r="Y80"/>
  <c r="Z80"/>
  <c r="AA80"/>
  <c r="AB80"/>
  <c r="AC80"/>
  <c r="AD80"/>
  <c r="A81"/>
  <c r="F81"/>
  <c r="O81"/>
  <c r="P81"/>
  <c r="Q81"/>
  <c r="R81"/>
  <c r="S81"/>
  <c r="T81"/>
  <c r="U81"/>
  <c r="V81"/>
  <c r="W81"/>
  <c r="X81"/>
  <c r="Y81"/>
  <c r="Z81"/>
  <c r="AA81"/>
  <c r="AB81"/>
  <c r="AC81"/>
  <c r="AD81"/>
  <c r="A82"/>
  <c r="F82"/>
  <c r="O82"/>
  <c r="P82"/>
  <c r="Q82"/>
  <c r="R82"/>
  <c r="S82"/>
  <c r="T82"/>
  <c r="U82"/>
  <c r="V82"/>
  <c r="W82"/>
  <c r="X82"/>
  <c r="Y82"/>
  <c r="Z82"/>
  <c r="AA82"/>
  <c r="AB82"/>
  <c r="AC82"/>
  <c r="AD82"/>
  <c r="A83"/>
  <c r="F83"/>
  <c r="O83"/>
  <c r="P83"/>
  <c r="Q83"/>
  <c r="R83"/>
  <c r="S83"/>
  <c r="T83"/>
  <c r="U83"/>
  <c r="V83"/>
  <c r="W83"/>
  <c r="X83"/>
  <c r="Y83"/>
  <c r="Z83"/>
  <c r="AA83"/>
  <c r="AB83"/>
  <c r="AC83"/>
  <c r="AD83"/>
  <c r="A84"/>
  <c r="F84"/>
  <c r="O84"/>
  <c r="P84"/>
  <c r="Q84"/>
  <c r="R84"/>
  <c r="S84"/>
  <c r="T84"/>
  <c r="U84"/>
  <c r="V84"/>
  <c r="W84"/>
  <c r="X84"/>
  <c r="Y84"/>
  <c r="Z84"/>
  <c r="AA84"/>
  <c r="AB84"/>
  <c r="AC84"/>
  <c r="AD84"/>
  <c r="A85"/>
  <c r="F85"/>
  <c r="O85"/>
  <c r="P85"/>
  <c r="Q85"/>
  <c r="R85"/>
  <c r="S85"/>
  <c r="T85"/>
  <c r="U85"/>
  <c r="V85"/>
  <c r="W85"/>
  <c r="X85"/>
  <c r="Y85"/>
  <c r="Z85"/>
  <c r="AA85"/>
  <c r="AB85"/>
  <c r="AC85"/>
  <c r="AD85"/>
  <c r="A86"/>
  <c r="F86"/>
  <c r="O86"/>
  <c r="P86"/>
  <c r="Q86"/>
  <c r="R86"/>
  <c r="S86"/>
  <c r="T86"/>
  <c r="U86"/>
  <c r="V86"/>
  <c r="W86"/>
  <c r="X86"/>
  <c r="Y86"/>
  <c r="Z86"/>
  <c r="AA86"/>
  <c r="AB86"/>
  <c r="AC86"/>
  <c r="AD86"/>
  <c r="A87"/>
  <c r="F87"/>
  <c r="O87"/>
  <c r="P87"/>
  <c r="Q87"/>
  <c r="R87"/>
  <c r="S87"/>
  <c r="T87"/>
  <c r="U87"/>
  <c r="V87"/>
  <c r="W87"/>
  <c r="X87"/>
  <c r="Y87"/>
  <c r="Z87"/>
  <c r="AA87"/>
  <c r="AB87"/>
  <c r="AC87"/>
  <c r="AD87"/>
  <c r="A88"/>
  <c r="F88"/>
  <c r="O88"/>
  <c r="P88"/>
  <c r="Q88"/>
  <c r="R88"/>
  <c r="S88"/>
  <c r="T88"/>
  <c r="U88"/>
  <c r="V88"/>
  <c r="W88"/>
  <c r="X88"/>
  <c r="Y88"/>
  <c r="Z88"/>
  <c r="AA88"/>
  <c r="AB88"/>
  <c r="AC88"/>
  <c r="AD88"/>
  <c r="A89"/>
  <c r="F89"/>
  <c r="O89"/>
  <c r="P89"/>
  <c r="Q89"/>
  <c r="R89"/>
  <c r="S89"/>
  <c r="T89"/>
  <c r="U89"/>
  <c r="V89"/>
  <c r="W89"/>
  <c r="X89"/>
  <c r="Y89"/>
  <c r="Z89"/>
  <c r="AA89"/>
  <c r="AB89"/>
  <c r="AC89"/>
  <c r="AD89"/>
  <c r="A90"/>
  <c r="F90"/>
  <c r="O90"/>
  <c r="P90"/>
  <c r="Q90"/>
  <c r="R90"/>
  <c r="S90"/>
  <c r="T90"/>
  <c r="U90"/>
  <c r="V90"/>
  <c r="W90"/>
  <c r="X90"/>
  <c r="Y90"/>
  <c r="Z90"/>
  <c r="AA90"/>
  <c r="AB90"/>
  <c r="AC90"/>
  <c r="AD90"/>
  <c r="A91"/>
  <c r="F91"/>
  <c r="O91"/>
  <c r="P91"/>
  <c r="Q91"/>
  <c r="R91"/>
  <c r="S91"/>
  <c r="T91"/>
  <c r="U91"/>
  <c r="V91"/>
  <c r="W91"/>
  <c r="X91"/>
  <c r="Y91"/>
  <c r="Z91"/>
  <c r="AA91"/>
  <c r="AB91"/>
  <c r="AC91"/>
  <c r="AD91"/>
  <c r="A92"/>
  <c r="F92"/>
  <c r="O92"/>
  <c r="P92"/>
  <c r="Q92"/>
  <c r="R92"/>
  <c r="S92"/>
  <c r="T92"/>
  <c r="U92"/>
  <c r="V92"/>
  <c r="W92"/>
  <c r="X92"/>
  <c r="Y92"/>
  <c r="Z92"/>
  <c r="AA92"/>
  <c r="AB92"/>
  <c r="AC92"/>
  <c r="AD92"/>
  <c r="A93"/>
  <c r="F93"/>
  <c r="O93"/>
  <c r="P93"/>
  <c r="Q93"/>
  <c r="R93"/>
  <c r="S93"/>
  <c r="T93"/>
  <c r="U93"/>
  <c r="V93"/>
  <c r="W93"/>
  <c r="X93"/>
  <c r="Y93"/>
  <c r="Z93"/>
  <c r="AA93"/>
  <c r="AB93"/>
  <c r="AC93"/>
  <c r="AD93"/>
  <c r="A94"/>
  <c r="F94"/>
  <c r="O94"/>
  <c r="P94"/>
  <c r="Q94"/>
  <c r="R94"/>
  <c r="S94"/>
  <c r="T94"/>
  <c r="U94"/>
  <c r="V94"/>
  <c r="W94"/>
  <c r="X94"/>
  <c r="Y94"/>
  <c r="Z94"/>
  <c r="AA94"/>
  <c r="AB94"/>
  <c r="AC94"/>
  <c r="AD94"/>
  <c r="A95"/>
  <c r="F95"/>
  <c r="O95"/>
  <c r="P95"/>
  <c r="Q95"/>
  <c r="R95"/>
  <c r="S95"/>
  <c r="T95"/>
  <c r="U95"/>
  <c r="V95"/>
  <c r="W95"/>
  <c r="X95"/>
  <c r="Y95"/>
  <c r="Z95"/>
  <c r="AA95"/>
  <c r="AB95"/>
  <c r="AC95"/>
  <c r="AD95"/>
  <c r="A96"/>
  <c r="F96"/>
  <c r="O96"/>
  <c r="P96"/>
  <c r="Q96"/>
  <c r="R96"/>
  <c r="S96"/>
  <c r="T96"/>
  <c r="U96"/>
  <c r="V96"/>
  <c r="W96"/>
  <c r="X96"/>
  <c r="Y96"/>
  <c r="Z96"/>
  <c r="AA96"/>
  <c r="AB96"/>
  <c r="AC96"/>
  <c r="AD96"/>
  <c r="A97"/>
  <c r="F97"/>
  <c r="O97"/>
  <c r="P97"/>
  <c r="Q97"/>
  <c r="R97"/>
  <c r="S97"/>
  <c r="T97"/>
  <c r="U97"/>
  <c r="V97"/>
  <c r="W97"/>
  <c r="X97"/>
  <c r="Y97"/>
  <c r="Z97"/>
  <c r="AA97"/>
  <c r="AB97"/>
  <c r="AC97"/>
  <c r="AD97"/>
  <c r="A98"/>
  <c r="F98"/>
  <c r="O98"/>
  <c r="P98"/>
  <c r="Q98"/>
  <c r="R98"/>
  <c r="S98"/>
  <c r="T98"/>
  <c r="U98"/>
  <c r="V98"/>
  <c r="W98"/>
  <c r="X98"/>
  <c r="Y98"/>
  <c r="Z98"/>
  <c r="AA98"/>
  <c r="AB98"/>
  <c r="AC98"/>
  <c r="AD98"/>
  <c r="A99"/>
  <c r="F99"/>
  <c r="O99"/>
  <c r="P99"/>
  <c r="Q99"/>
  <c r="R99"/>
  <c r="S99"/>
  <c r="T99"/>
  <c r="U99"/>
  <c r="V99"/>
  <c r="W99"/>
  <c r="X99"/>
  <c r="Y99"/>
  <c r="Z99"/>
  <c r="AA99"/>
  <c r="AB99"/>
  <c r="AC99"/>
  <c r="AD99"/>
  <c r="A100"/>
  <c r="F100"/>
  <c r="O100"/>
  <c r="P100"/>
  <c r="Q100"/>
  <c r="R100"/>
  <c r="S100"/>
  <c r="T100"/>
  <c r="U100"/>
  <c r="V100"/>
  <c r="W100"/>
  <c r="X100"/>
  <c r="Y100"/>
  <c r="Z100"/>
  <c r="AA100"/>
  <c r="AB100"/>
  <c r="AC100"/>
  <c r="AD100"/>
  <c r="A101"/>
  <c r="F101"/>
  <c r="O101"/>
  <c r="P101"/>
  <c r="Q101"/>
  <c r="R101"/>
  <c r="S101"/>
  <c r="T101"/>
  <c r="U101"/>
  <c r="V101"/>
  <c r="W101"/>
  <c r="X101"/>
  <c r="Y101"/>
  <c r="Z101"/>
  <c r="AA101"/>
  <c r="AB101"/>
  <c r="AC101"/>
  <c r="AD101"/>
  <c r="A102"/>
  <c r="F102"/>
  <c r="L102" s="1"/>
  <c r="IA102" s="1"/>
  <c r="O102"/>
  <c r="P102"/>
  <c r="Q102"/>
  <c r="R102"/>
  <c r="S102"/>
  <c r="T102"/>
  <c r="U102"/>
  <c r="V102"/>
  <c r="W102"/>
  <c r="X102"/>
  <c r="Y102"/>
  <c r="Z102"/>
  <c r="AA102"/>
  <c r="AB102"/>
  <c r="AC102"/>
  <c r="AD102"/>
  <c r="A103"/>
  <c r="F103"/>
  <c r="O103"/>
  <c r="P103"/>
  <c r="Q103"/>
  <c r="R103"/>
  <c r="S103"/>
  <c r="T103"/>
  <c r="U103"/>
  <c r="V103"/>
  <c r="W103"/>
  <c r="X103"/>
  <c r="Y103"/>
  <c r="Z103"/>
  <c r="AA103"/>
  <c r="AB103"/>
  <c r="AC103"/>
  <c r="AD103"/>
  <c r="A104"/>
  <c r="F104"/>
  <c r="O104"/>
  <c r="P104"/>
  <c r="Q104"/>
  <c r="R104"/>
  <c r="S104"/>
  <c r="T104"/>
  <c r="U104"/>
  <c r="V104"/>
  <c r="W104"/>
  <c r="X104"/>
  <c r="Y104"/>
  <c r="Z104"/>
  <c r="AA104"/>
  <c r="AB104"/>
  <c r="AC104"/>
  <c r="AD104"/>
  <c r="A105"/>
  <c r="F105"/>
  <c r="O105"/>
  <c r="P105"/>
  <c r="Q105"/>
  <c r="R105"/>
  <c r="S105"/>
  <c r="T105"/>
  <c r="U105"/>
  <c r="V105"/>
  <c r="W105"/>
  <c r="X105"/>
  <c r="Y105"/>
  <c r="Z105"/>
  <c r="AA105"/>
  <c r="AB105"/>
  <c r="AC105"/>
  <c r="AD105"/>
  <c r="A106"/>
  <c r="F106"/>
  <c r="O106"/>
  <c r="P106"/>
  <c r="Q106"/>
  <c r="R106"/>
  <c r="S106"/>
  <c r="T106"/>
  <c r="U106"/>
  <c r="V106"/>
  <c r="W106"/>
  <c r="X106"/>
  <c r="Y106"/>
  <c r="Z106"/>
  <c r="AA106"/>
  <c r="AB106"/>
  <c r="AC106"/>
  <c r="AD106"/>
  <c r="A107"/>
  <c r="F107"/>
  <c r="O107"/>
  <c r="P107"/>
  <c r="Q107"/>
  <c r="R107"/>
  <c r="S107"/>
  <c r="T107"/>
  <c r="U107"/>
  <c r="V107"/>
  <c r="W107"/>
  <c r="X107"/>
  <c r="Y107"/>
  <c r="Z107"/>
  <c r="AA107"/>
  <c r="AB107"/>
  <c r="AC107"/>
  <c r="AD107"/>
  <c r="A108"/>
  <c r="F108"/>
  <c r="O108"/>
  <c r="P108"/>
  <c r="Q108"/>
  <c r="R108"/>
  <c r="S108"/>
  <c r="T108"/>
  <c r="U108"/>
  <c r="V108"/>
  <c r="W108"/>
  <c r="X108"/>
  <c r="Y108"/>
  <c r="Z108"/>
  <c r="AA108"/>
  <c r="AB108"/>
  <c r="AC108"/>
  <c r="AD108"/>
  <c r="A109"/>
  <c r="F109"/>
  <c r="O109"/>
  <c r="P109"/>
  <c r="Q109"/>
  <c r="R109"/>
  <c r="S109"/>
  <c r="T109"/>
  <c r="U109"/>
  <c r="V109"/>
  <c r="W109"/>
  <c r="X109"/>
  <c r="Y109"/>
  <c r="Z109"/>
  <c r="AA109"/>
  <c r="AB109"/>
  <c r="AC109"/>
  <c r="AD109"/>
  <c r="A110"/>
  <c r="F110"/>
  <c r="O110"/>
  <c r="P110"/>
  <c r="Q110"/>
  <c r="R110"/>
  <c r="S110"/>
  <c r="T110"/>
  <c r="U110"/>
  <c r="V110"/>
  <c r="W110"/>
  <c r="X110"/>
  <c r="Y110"/>
  <c r="Z110"/>
  <c r="AA110"/>
  <c r="AB110"/>
  <c r="AC110"/>
  <c r="AD110"/>
  <c r="A111"/>
  <c r="F111"/>
  <c r="O111"/>
  <c r="P111"/>
  <c r="Q111"/>
  <c r="R111"/>
  <c r="S111"/>
  <c r="T111"/>
  <c r="U111"/>
  <c r="V111"/>
  <c r="W111"/>
  <c r="X111"/>
  <c r="Y111"/>
  <c r="Z111"/>
  <c r="AA111"/>
  <c r="AB111"/>
  <c r="AC111"/>
  <c r="AD111"/>
  <c r="A112"/>
  <c r="F112"/>
  <c r="O112"/>
  <c r="P112"/>
  <c r="Q112"/>
  <c r="R112"/>
  <c r="S112"/>
  <c r="T112"/>
  <c r="U112"/>
  <c r="V112"/>
  <c r="W112"/>
  <c r="X112"/>
  <c r="Y112"/>
  <c r="Z112"/>
  <c r="AA112"/>
  <c r="AB112"/>
  <c r="AC112"/>
  <c r="AD112"/>
  <c r="A113"/>
  <c r="F113"/>
  <c r="O113"/>
  <c r="P113"/>
  <c r="Q113"/>
  <c r="R113"/>
  <c r="S113"/>
  <c r="T113"/>
  <c r="U113"/>
  <c r="V113"/>
  <c r="W113"/>
  <c r="X113"/>
  <c r="Y113"/>
  <c r="Z113"/>
  <c r="AA113"/>
  <c r="AB113"/>
  <c r="AC113"/>
  <c r="AD113"/>
  <c r="A114"/>
  <c r="F114"/>
  <c r="O114"/>
  <c r="P114"/>
  <c r="Q114"/>
  <c r="R114"/>
  <c r="S114"/>
  <c r="T114"/>
  <c r="U114"/>
  <c r="V114"/>
  <c r="W114"/>
  <c r="X114"/>
  <c r="Y114"/>
  <c r="Z114"/>
  <c r="AA114"/>
  <c r="AB114"/>
  <c r="AC114"/>
  <c r="AD114"/>
  <c r="A115"/>
  <c r="F115"/>
  <c r="O115"/>
  <c r="P115"/>
  <c r="Q115"/>
  <c r="R115"/>
  <c r="S115"/>
  <c r="T115"/>
  <c r="U115"/>
  <c r="V115"/>
  <c r="W115"/>
  <c r="X115"/>
  <c r="Y115"/>
  <c r="Z115"/>
  <c r="AA115"/>
  <c r="AB115"/>
  <c r="AC115"/>
  <c r="AD115"/>
  <c r="A116"/>
  <c r="F116"/>
  <c r="O116"/>
  <c r="P116"/>
  <c r="Q116"/>
  <c r="R116"/>
  <c r="S116"/>
  <c r="T116"/>
  <c r="U116"/>
  <c r="V116"/>
  <c r="W116"/>
  <c r="X116"/>
  <c r="Y116"/>
  <c r="Z116"/>
  <c r="AA116"/>
  <c r="AB116"/>
  <c r="AC116"/>
  <c r="AD116"/>
  <c r="A117"/>
  <c r="F117"/>
  <c r="O117"/>
  <c r="P117"/>
  <c r="Q117"/>
  <c r="R117"/>
  <c r="S117"/>
  <c r="T117"/>
  <c r="U117"/>
  <c r="V117"/>
  <c r="W117"/>
  <c r="X117"/>
  <c r="Y117"/>
  <c r="Z117"/>
  <c r="AA117"/>
  <c r="AB117"/>
  <c r="AC117"/>
  <c r="AD117"/>
  <c r="A118"/>
  <c r="F118"/>
  <c r="O118"/>
  <c r="P118"/>
  <c r="Q118"/>
  <c r="R118"/>
  <c r="S118"/>
  <c r="T118"/>
  <c r="U118"/>
  <c r="V118"/>
  <c r="W118"/>
  <c r="X118"/>
  <c r="Y118"/>
  <c r="Z118"/>
  <c r="AA118"/>
  <c r="AB118"/>
  <c r="AC118"/>
  <c r="AD118"/>
  <c r="A119"/>
  <c r="F119"/>
  <c r="O119"/>
  <c r="P119"/>
  <c r="Q119"/>
  <c r="R119"/>
  <c r="S119"/>
  <c r="T119"/>
  <c r="U119"/>
  <c r="V119"/>
  <c r="W119"/>
  <c r="X119"/>
  <c r="Y119"/>
  <c r="Z119"/>
  <c r="AA119"/>
  <c r="AB119"/>
  <c r="AC119"/>
  <c r="AD119"/>
  <c r="A120"/>
  <c r="F120"/>
  <c r="O120"/>
  <c r="P120"/>
  <c r="Q120"/>
  <c r="R120"/>
  <c r="S120"/>
  <c r="T120"/>
  <c r="U120"/>
  <c r="V120"/>
  <c r="W120"/>
  <c r="X120"/>
  <c r="Y120"/>
  <c r="Z120"/>
  <c r="AA120"/>
  <c r="AB120"/>
  <c r="AC120"/>
  <c r="AD120"/>
  <c r="A121"/>
  <c r="F121"/>
  <c r="O121"/>
  <c r="P121"/>
  <c r="Q121"/>
  <c r="R121"/>
  <c r="S121"/>
  <c r="T121"/>
  <c r="U121"/>
  <c r="V121"/>
  <c r="W121"/>
  <c r="X121"/>
  <c r="Y121"/>
  <c r="Z121"/>
  <c r="AA121"/>
  <c r="AB121"/>
  <c r="AC121"/>
  <c r="AD121"/>
  <c r="A122"/>
  <c r="F122"/>
  <c r="O122"/>
  <c r="P122"/>
  <c r="Q122"/>
  <c r="R122"/>
  <c r="S122"/>
  <c r="T122"/>
  <c r="U122"/>
  <c r="V122"/>
  <c r="W122"/>
  <c r="X122"/>
  <c r="Y122"/>
  <c r="Z122"/>
  <c r="AA122"/>
  <c r="AB122"/>
  <c r="AC122"/>
  <c r="AD122"/>
  <c r="A123"/>
  <c r="F123"/>
  <c r="O123"/>
  <c r="P123"/>
  <c r="Q123"/>
  <c r="R123"/>
  <c r="S123"/>
  <c r="T123"/>
  <c r="U123"/>
  <c r="V123"/>
  <c r="W123"/>
  <c r="X123"/>
  <c r="Y123"/>
  <c r="Z123"/>
  <c r="AA123"/>
  <c r="AB123"/>
  <c r="AC123"/>
  <c r="AD123"/>
  <c r="A124"/>
  <c r="F124"/>
  <c r="O124"/>
  <c r="P124"/>
  <c r="Q124"/>
  <c r="R124"/>
  <c r="S124"/>
  <c r="T124"/>
  <c r="U124"/>
  <c r="V124"/>
  <c r="W124"/>
  <c r="X124"/>
  <c r="Y124"/>
  <c r="Z124"/>
  <c r="AA124"/>
  <c r="AB124"/>
  <c r="AC124"/>
  <c r="AD124"/>
  <c r="A125"/>
  <c r="F125"/>
  <c r="O125"/>
  <c r="P125"/>
  <c r="Q125"/>
  <c r="R125"/>
  <c r="S125"/>
  <c r="T125"/>
  <c r="U125"/>
  <c r="V125"/>
  <c r="W125"/>
  <c r="X125"/>
  <c r="Y125"/>
  <c r="Z125"/>
  <c r="AA125"/>
  <c r="AB125"/>
  <c r="AC125"/>
  <c r="AD125"/>
  <c r="A126"/>
  <c r="F126"/>
  <c r="GT126" s="1"/>
  <c r="O126"/>
  <c r="P126"/>
  <c r="Q126"/>
  <c r="R126"/>
  <c r="S126"/>
  <c r="T126"/>
  <c r="U126"/>
  <c r="V126"/>
  <c r="W126"/>
  <c r="X126"/>
  <c r="Y126"/>
  <c r="Z126"/>
  <c r="AA126"/>
  <c r="AB126"/>
  <c r="AC126"/>
  <c r="AD126"/>
  <c r="A127"/>
  <c r="F127"/>
  <c r="GT127" s="1"/>
  <c r="O127"/>
  <c r="P127"/>
  <c r="Q127"/>
  <c r="R127"/>
  <c r="S127"/>
  <c r="T127"/>
  <c r="U127"/>
  <c r="V127"/>
  <c r="W127"/>
  <c r="X127"/>
  <c r="Y127"/>
  <c r="Z127"/>
  <c r="AA127"/>
  <c r="AB127"/>
  <c r="AC127"/>
  <c r="AD127"/>
  <c r="A128"/>
  <c r="F128"/>
  <c r="GT128" s="1"/>
  <c r="O128"/>
  <c r="P128"/>
  <c r="Q128"/>
  <c r="R128"/>
  <c r="S128"/>
  <c r="T128"/>
  <c r="U128"/>
  <c r="V128"/>
  <c r="W128"/>
  <c r="X128"/>
  <c r="Y128"/>
  <c r="Z128"/>
  <c r="AA128"/>
  <c r="AB128"/>
  <c r="AC128"/>
  <c r="AD128"/>
  <c r="A129"/>
  <c r="F129"/>
  <c r="GT129" s="1"/>
  <c r="O129"/>
  <c r="P129"/>
  <c r="Q129"/>
  <c r="R129"/>
  <c r="S129"/>
  <c r="T129"/>
  <c r="U129"/>
  <c r="V129"/>
  <c r="W129"/>
  <c r="X129"/>
  <c r="Y129"/>
  <c r="Z129"/>
  <c r="AA129"/>
  <c r="AB129"/>
  <c r="AC129"/>
  <c r="AD129"/>
  <c r="A130"/>
  <c r="F130"/>
  <c r="GT130" s="1"/>
  <c r="O130"/>
  <c r="P130"/>
  <c r="Q130"/>
  <c r="R130"/>
  <c r="S130"/>
  <c r="T130"/>
  <c r="U130"/>
  <c r="V130"/>
  <c r="W130"/>
  <c r="X130"/>
  <c r="Y130"/>
  <c r="Z130"/>
  <c r="AA130"/>
  <c r="AB130"/>
  <c r="AC130"/>
  <c r="AD130"/>
  <c r="A131"/>
  <c r="F131"/>
  <c r="GT131" s="1"/>
  <c r="O131"/>
  <c r="P131"/>
  <c r="Q131"/>
  <c r="R131"/>
  <c r="S131"/>
  <c r="T131"/>
  <c r="U131"/>
  <c r="V131"/>
  <c r="W131"/>
  <c r="X131"/>
  <c r="Y131"/>
  <c r="Z131"/>
  <c r="AA131"/>
  <c r="AB131"/>
  <c r="AC131"/>
  <c r="AD131"/>
  <c r="A132"/>
  <c r="F132"/>
  <c r="GT132" s="1"/>
  <c r="O132"/>
  <c r="P132"/>
  <c r="Q132"/>
  <c r="R132"/>
  <c r="S132"/>
  <c r="T132"/>
  <c r="U132"/>
  <c r="V132"/>
  <c r="W132"/>
  <c r="X132"/>
  <c r="Y132"/>
  <c r="Z132"/>
  <c r="AA132"/>
  <c r="AB132"/>
  <c r="AC132"/>
  <c r="AD132"/>
  <c r="A133"/>
  <c r="F133"/>
  <c r="I133" s="1"/>
  <c r="O133"/>
  <c r="P133"/>
  <c r="Q133"/>
  <c r="R133"/>
  <c r="S133"/>
  <c r="T133"/>
  <c r="U133"/>
  <c r="V133"/>
  <c r="W133"/>
  <c r="X133"/>
  <c r="Y133"/>
  <c r="Z133"/>
  <c r="AA133"/>
  <c r="AB133"/>
  <c r="AC133"/>
  <c r="AD133"/>
  <c r="A134"/>
  <c r="F134"/>
  <c r="GT134" s="1"/>
  <c r="O134"/>
  <c r="P134"/>
  <c r="Q134"/>
  <c r="R134"/>
  <c r="S134"/>
  <c r="T134"/>
  <c r="U134"/>
  <c r="V134"/>
  <c r="W134"/>
  <c r="X134"/>
  <c r="Y134"/>
  <c r="Z134"/>
  <c r="AA134"/>
  <c r="AB134"/>
  <c r="AC134"/>
  <c r="AD134"/>
  <c r="A135"/>
  <c r="F135"/>
  <c r="EW135" s="1"/>
  <c r="O135"/>
  <c r="P135"/>
  <c r="Q135"/>
  <c r="R135"/>
  <c r="S135"/>
  <c r="T135"/>
  <c r="U135"/>
  <c r="V135"/>
  <c r="W135"/>
  <c r="X135"/>
  <c r="Y135"/>
  <c r="Z135"/>
  <c r="AA135"/>
  <c r="AB135"/>
  <c r="AC135"/>
  <c r="AD135"/>
  <c r="A136"/>
  <c r="F136"/>
  <c r="GT136" s="1"/>
  <c r="O136"/>
  <c r="P136"/>
  <c r="Q136"/>
  <c r="R136"/>
  <c r="S136"/>
  <c r="T136"/>
  <c r="U136"/>
  <c r="V136"/>
  <c r="W136"/>
  <c r="X136"/>
  <c r="Y136"/>
  <c r="Z136"/>
  <c r="AA136"/>
  <c r="AB136"/>
  <c r="AC136"/>
  <c r="AD136"/>
  <c r="A137"/>
  <c r="F137"/>
  <c r="EW137" s="1"/>
  <c r="O137"/>
  <c r="P137"/>
  <c r="Q137"/>
  <c r="R137"/>
  <c r="S137"/>
  <c r="T137"/>
  <c r="U137"/>
  <c r="V137"/>
  <c r="W137"/>
  <c r="X137"/>
  <c r="Y137"/>
  <c r="Z137"/>
  <c r="AA137"/>
  <c r="AB137"/>
  <c r="AC137"/>
  <c r="AD137"/>
  <c r="A138"/>
  <c r="F138"/>
  <c r="GT138" s="1"/>
  <c r="O138"/>
  <c r="P138"/>
  <c r="Q138"/>
  <c r="R138"/>
  <c r="S138"/>
  <c r="T138"/>
  <c r="U138"/>
  <c r="V138"/>
  <c r="W138"/>
  <c r="X138"/>
  <c r="Y138"/>
  <c r="Z138"/>
  <c r="AA138"/>
  <c r="AB138"/>
  <c r="AC138"/>
  <c r="AD138"/>
  <c r="A139"/>
  <c r="F139"/>
  <c r="EW139" s="1"/>
  <c r="O139"/>
  <c r="P139"/>
  <c r="Q139"/>
  <c r="R139"/>
  <c r="S139"/>
  <c r="T139"/>
  <c r="U139"/>
  <c r="V139"/>
  <c r="W139"/>
  <c r="X139"/>
  <c r="Y139"/>
  <c r="Z139"/>
  <c r="AA139"/>
  <c r="AB139"/>
  <c r="AC139"/>
  <c r="AD139"/>
  <c r="A140"/>
  <c r="F140"/>
  <c r="GT140" s="1"/>
  <c r="O140"/>
  <c r="P140"/>
  <c r="Q140"/>
  <c r="R140"/>
  <c r="S140"/>
  <c r="T140"/>
  <c r="U140"/>
  <c r="V140"/>
  <c r="W140"/>
  <c r="X140"/>
  <c r="Y140"/>
  <c r="Z140"/>
  <c r="AA140"/>
  <c r="AB140"/>
  <c r="AC140"/>
  <c r="AD140"/>
  <c r="A141"/>
  <c r="F141"/>
  <c r="EW141" s="1"/>
  <c r="O141"/>
  <c r="P141"/>
  <c r="Q141"/>
  <c r="R141"/>
  <c r="S141"/>
  <c r="T141"/>
  <c r="U141"/>
  <c r="V141"/>
  <c r="W141"/>
  <c r="X141"/>
  <c r="Y141"/>
  <c r="Z141"/>
  <c r="AA141"/>
  <c r="AB141"/>
  <c r="AC141"/>
  <c r="AD141"/>
  <c r="A142"/>
  <c r="F142"/>
  <c r="GT142" s="1"/>
  <c r="O142"/>
  <c r="P142"/>
  <c r="Q142"/>
  <c r="R142"/>
  <c r="S142"/>
  <c r="T142"/>
  <c r="U142"/>
  <c r="V142"/>
  <c r="W142"/>
  <c r="X142"/>
  <c r="Y142"/>
  <c r="Z142"/>
  <c r="AA142"/>
  <c r="AB142"/>
  <c r="AC142"/>
  <c r="AD142"/>
  <c r="A143"/>
  <c r="F143"/>
  <c r="GT143" s="1"/>
  <c r="O143"/>
  <c r="P143"/>
  <c r="Q143"/>
  <c r="R143"/>
  <c r="S143"/>
  <c r="T143"/>
  <c r="U143"/>
  <c r="V143"/>
  <c r="W143"/>
  <c r="X143"/>
  <c r="Y143"/>
  <c r="Z143"/>
  <c r="AA143"/>
  <c r="AB143"/>
  <c r="AC143"/>
  <c r="AD143"/>
  <c r="A144"/>
  <c r="F144"/>
  <c r="GT144" s="1"/>
  <c r="O144"/>
  <c r="P144"/>
  <c r="Q144"/>
  <c r="R144"/>
  <c r="S144"/>
  <c r="T144"/>
  <c r="U144"/>
  <c r="V144"/>
  <c r="W144"/>
  <c r="X144"/>
  <c r="Y144"/>
  <c r="Z144"/>
  <c r="AA144"/>
  <c r="AB144"/>
  <c r="AC144"/>
  <c r="AD144"/>
  <c r="A145"/>
  <c r="F145"/>
  <c r="GT145" s="1"/>
  <c r="O145"/>
  <c r="P145"/>
  <c r="Q145"/>
  <c r="R145"/>
  <c r="S145"/>
  <c r="T145"/>
  <c r="U145"/>
  <c r="V145"/>
  <c r="W145"/>
  <c r="X145"/>
  <c r="Y145"/>
  <c r="Z145"/>
  <c r="AA145"/>
  <c r="AB145"/>
  <c r="AC145"/>
  <c r="AD145"/>
  <c r="A146"/>
  <c r="F146"/>
  <c r="GT146" s="1"/>
  <c r="M146"/>
  <c r="O146"/>
  <c r="P146"/>
  <c r="Q146"/>
  <c r="R146"/>
  <c r="S146"/>
  <c r="T146"/>
  <c r="U146"/>
  <c r="V146"/>
  <c r="W146"/>
  <c r="X146"/>
  <c r="Y146"/>
  <c r="Z146"/>
  <c r="AA146"/>
  <c r="AB146"/>
  <c r="AC146"/>
  <c r="AD146"/>
  <c r="A147"/>
  <c r="F147"/>
  <c r="EW147" s="1"/>
  <c r="O147"/>
  <c r="P147"/>
  <c r="Q147"/>
  <c r="R147"/>
  <c r="S147"/>
  <c r="T147"/>
  <c r="U147"/>
  <c r="V147"/>
  <c r="W147"/>
  <c r="X147"/>
  <c r="Y147"/>
  <c r="Z147"/>
  <c r="AA147"/>
  <c r="AB147"/>
  <c r="AC147"/>
  <c r="AD147"/>
  <c r="A148"/>
  <c r="F148"/>
  <c r="GT148" s="1"/>
  <c r="O148"/>
  <c r="P148"/>
  <c r="Q148"/>
  <c r="R148"/>
  <c r="S148"/>
  <c r="T148"/>
  <c r="U148"/>
  <c r="V148"/>
  <c r="W148"/>
  <c r="X148"/>
  <c r="Y148"/>
  <c r="Z148"/>
  <c r="AA148"/>
  <c r="AB148"/>
  <c r="AC148"/>
  <c r="AD148"/>
  <c r="A149"/>
  <c r="F149"/>
  <c r="EW149" s="1"/>
  <c r="O149"/>
  <c r="P149"/>
  <c r="Q149"/>
  <c r="R149"/>
  <c r="S149"/>
  <c r="T149"/>
  <c r="U149"/>
  <c r="V149"/>
  <c r="W149"/>
  <c r="X149"/>
  <c r="Y149"/>
  <c r="Z149"/>
  <c r="AA149"/>
  <c r="AB149"/>
  <c r="AC149"/>
  <c r="AD149"/>
  <c r="A150"/>
  <c r="F150"/>
  <c r="GT150" s="1"/>
  <c r="O150"/>
  <c r="P150"/>
  <c r="Q150"/>
  <c r="R150"/>
  <c r="S150"/>
  <c r="T150"/>
  <c r="U150"/>
  <c r="V150"/>
  <c r="W150"/>
  <c r="X150"/>
  <c r="Y150"/>
  <c r="Z150"/>
  <c r="AA150"/>
  <c r="AB150"/>
  <c r="AC150"/>
  <c r="AD150"/>
  <c r="A151"/>
  <c r="F151"/>
  <c r="EW151" s="1"/>
  <c r="O151"/>
  <c r="P151"/>
  <c r="Q151"/>
  <c r="R151"/>
  <c r="S151"/>
  <c r="T151"/>
  <c r="U151"/>
  <c r="V151"/>
  <c r="W151"/>
  <c r="X151"/>
  <c r="Y151"/>
  <c r="Z151"/>
  <c r="AA151"/>
  <c r="AB151"/>
  <c r="AC151"/>
  <c r="AD151"/>
  <c r="A152"/>
  <c r="F152"/>
  <c r="GT152" s="1"/>
  <c r="O152"/>
  <c r="P152"/>
  <c r="Q152"/>
  <c r="R152"/>
  <c r="S152"/>
  <c r="T152"/>
  <c r="U152"/>
  <c r="V152"/>
  <c r="W152"/>
  <c r="X152"/>
  <c r="Y152"/>
  <c r="Z152"/>
  <c r="AA152"/>
  <c r="AB152"/>
  <c r="AC152"/>
  <c r="AD152"/>
  <c r="A153"/>
  <c r="F153"/>
  <c r="EW153" s="1"/>
  <c r="O153"/>
  <c r="P153"/>
  <c r="Q153"/>
  <c r="R153"/>
  <c r="S153"/>
  <c r="T153"/>
  <c r="U153"/>
  <c r="V153"/>
  <c r="W153"/>
  <c r="X153"/>
  <c r="Y153"/>
  <c r="Z153"/>
  <c r="AA153"/>
  <c r="AB153"/>
  <c r="AC153"/>
  <c r="AD153"/>
  <c r="A154"/>
  <c r="F154"/>
  <c r="GT154" s="1"/>
  <c r="O154"/>
  <c r="P154"/>
  <c r="Q154"/>
  <c r="R154"/>
  <c r="S154"/>
  <c r="T154"/>
  <c r="U154"/>
  <c r="V154"/>
  <c r="W154"/>
  <c r="X154"/>
  <c r="Y154"/>
  <c r="Z154"/>
  <c r="AA154"/>
  <c r="AB154"/>
  <c r="AC154"/>
  <c r="AD154"/>
  <c r="A155"/>
  <c r="F155"/>
  <c r="EW155" s="1"/>
  <c r="O155"/>
  <c r="P155"/>
  <c r="Q155"/>
  <c r="R155"/>
  <c r="S155"/>
  <c r="T155"/>
  <c r="U155"/>
  <c r="V155"/>
  <c r="W155"/>
  <c r="X155"/>
  <c r="Y155"/>
  <c r="Z155"/>
  <c r="AA155"/>
  <c r="AB155"/>
  <c r="AC155"/>
  <c r="AD155"/>
  <c r="A156"/>
  <c r="F156"/>
  <c r="GT156" s="1"/>
  <c r="O156"/>
  <c r="P156"/>
  <c r="Q156"/>
  <c r="R156"/>
  <c r="S156"/>
  <c r="T156"/>
  <c r="U156"/>
  <c r="V156"/>
  <c r="W156"/>
  <c r="X156"/>
  <c r="Y156"/>
  <c r="Z156"/>
  <c r="AA156"/>
  <c r="AB156"/>
  <c r="AC156"/>
  <c r="AD156"/>
  <c r="A157"/>
  <c r="F157"/>
  <c r="EW157" s="1"/>
  <c r="O157"/>
  <c r="P157"/>
  <c r="Q157"/>
  <c r="R157"/>
  <c r="S157"/>
  <c r="T157"/>
  <c r="U157"/>
  <c r="V157"/>
  <c r="W157"/>
  <c r="X157"/>
  <c r="Y157"/>
  <c r="Z157"/>
  <c r="AA157"/>
  <c r="AB157"/>
  <c r="AC157"/>
  <c r="AD157"/>
  <c r="A158"/>
  <c r="F158"/>
  <c r="GT158" s="1"/>
  <c r="O158"/>
  <c r="P158"/>
  <c r="Q158"/>
  <c r="R158"/>
  <c r="S158"/>
  <c r="T158"/>
  <c r="U158"/>
  <c r="V158"/>
  <c r="W158"/>
  <c r="X158"/>
  <c r="Y158"/>
  <c r="Z158"/>
  <c r="AA158"/>
  <c r="AB158"/>
  <c r="AC158"/>
  <c r="AD158"/>
  <c r="A159"/>
  <c r="F159"/>
  <c r="EW159" s="1"/>
  <c r="O159"/>
  <c r="P159"/>
  <c r="Q159"/>
  <c r="R159"/>
  <c r="S159"/>
  <c r="T159"/>
  <c r="U159"/>
  <c r="V159"/>
  <c r="W159"/>
  <c r="X159"/>
  <c r="Y159"/>
  <c r="Z159"/>
  <c r="AA159"/>
  <c r="AB159"/>
  <c r="AC159"/>
  <c r="AD159"/>
  <c r="A160"/>
  <c r="F160"/>
  <c r="GT160" s="1"/>
  <c r="O160"/>
  <c r="P160"/>
  <c r="Q160"/>
  <c r="R160"/>
  <c r="S160"/>
  <c r="T160"/>
  <c r="U160"/>
  <c r="V160"/>
  <c r="W160"/>
  <c r="X160"/>
  <c r="Y160"/>
  <c r="Z160"/>
  <c r="AA160"/>
  <c r="AB160"/>
  <c r="AC160"/>
  <c r="AD160"/>
  <c r="A161"/>
  <c r="F161"/>
  <c r="EW161" s="1"/>
  <c r="O161"/>
  <c r="P161"/>
  <c r="Q161"/>
  <c r="R161"/>
  <c r="S161"/>
  <c r="T161"/>
  <c r="U161"/>
  <c r="V161"/>
  <c r="W161"/>
  <c r="X161"/>
  <c r="Y161"/>
  <c r="Z161"/>
  <c r="AA161"/>
  <c r="AB161"/>
  <c r="AC161"/>
  <c r="AD161"/>
  <c r="A162"/>
  <c r="F162"/>
  <c r="GT162" s="1"/>
  <c r="O162"/>
  <c r="P162"/>
  <c r="Q162"/>
  <c r="R162"/>
  <c r="S162"/>
  <c r="T162"/>
  <c r="U162"/>
  <c r="V162"/>
  <c r="W162"/>
  <c r="X162"/>
  <c r="Y162"/>
  <c r="Z162"/>
  <c r="AA162"/>
  <c r="AB162"/>
  <c r="AC162"/>
  <c r="AD162"/>
  <c r="A163"/>
  <c r="F163"/>
  <c r="EW163" s="1"/>
  <c r="O163"/>
  <c r="P163"/>
  <c r="Q163"/>
  <c r="R163"/>
  <c r="S163"/>
  <c r="T163"/>
  <c r="U163"/>
  <c r="V163"/>
  <c r="W163"/>
  <c r="X163"/>
  <c r="Y163"/>
  <c r="Z163"/>
  <c r="AA163"/>
  <c r="AB163"/>
  <c r="AC163"/>
  <c r="AD163"/>
  <c r="A164"/>
  <c r="F164"/>
  <c r="GT164" s="1"/>
  <c r="O164"/>
  <c r="P164"/>
  <c r="Q164"/>
  <c r="R164"/>
  <c r="S164"/>
  <c r="T164"/>
  <c r="U164"/>
  <c r="V164"/>
  <c r="W164"/>
  <c r="X164"/>
  <c r="Y164"/>
  <c r="Z164"/>
  <c r="AA164"/>
  <c r="AB164"/>
  <c r="AC164"/>
  <c r="AD164"/>
  <c r="A165"/>
  <c r="F165"/>
  <c r="EW165" s="1"/>
  <c r="O165"/>
  <c r="P165"/>
  <c r="Q165"/>
  <c r="R165"/>
  <c r="S165"/>
  <c r="T165"/>
  <c r="U165"/>
  <c r="V165"/>
  <c r="W165"/>
  <c r="X165"/>
  <c r="Y165"/>
  <c r="Z165"/>
  <c r="AA165"/>
  <c r="AB165"/>
  <c r="AC165"/>
  <c r="AD165"/>
  <c r="A166"/>
  <c r="F166"/>
  <c r="I166" s="1"/>
  <c r="O166"/>
  <c r="P166"/>
  <c r="Q166"/>
  <c r="R166"/>
  <c r="S166"/>
  <c r="T166"/>
  <c r="U166"/>
  <c r="V166"/>
  <c r="W166"/>
  <c r="X166"/>
  <c r="Y166"/>
  <c r="Z166"/>
  <c r="AA166"/>
  <c r="AB166"/>
  <c r="AC166"/>
  <c r="AD166"/>
  <c r="A167"/>
  <c r="F167"/>
  <c r="GT167" s="1"/>
  <c r="O167"/>
  <c r="P167"/>
  <c r="Q167"/>
  <c r="R167"/>
  <c r="S167"/>
  <c r="T167"/>
  <c r="U167"/>
  <c r="V167"/>
  <c r="W167"/>
  <c r="X167"/>
  <c r="Y167"/>
  <c r="Z167"/>
  <c r="AA167"/>
  <c r="AB167"/>
  <c r="AC167"/>
  <c r="AD167"/>
  <c r="A168"/>
  <c r="F168"/>
  <c r="GT168" s="1"/>
  <c r="O168"/>
  <c r="P168"/>
  <c r="Q168"/>
  <c r="R168"/>
  <c r="S168"/>
  <c r="T168"/>
  <c r="U168"/>
  <c r="V168"/>
  <c r="W168"/>
  <c r="X168"/>
  <c r="Y168"/>
  <c r="Z168"/>
  <c r="AA168"/>
  <c r="AB168"/>
  <c r="AC168"/>
  <c r="AD168"/>
  <c r="A169"/>
  <c r="F169"/>
  <c r="GT169" s="1"/>
  <c r="O169"/>
  <c r="P169"/>
  <c r="Q169"/>
  <c r="R169"/>
  <c r="S169"/>
  <c r="T169"/>
  <c r="U169"/>
  <c r="V169"/>
  <c r="W169"/>
  <c r="X169"/>
  <c r="Y169"/>
  <c r="Z169"/>
  <c r="AA169"/>
  <c r="AB169"/>
  <c r="AC169"/>
  <c r="AD169"/>
  <c r="A170"/>
  <c r="F170"/>
  <c r="I170" s="1"/>
  <c r="O170"/>
  <c r="P170"/>
  <c r="Q170"/>
  <c r="R170"/>
  <c r="S170"/>
  <c r="T170"/>
  <c r="U170"/>
  <c r="V170"/>
  <c r="W170"/>
  <c r="X170"/>
  <c r="Y170"/>
  <c r="Z170"/>
  <c r="AA170"/>
  <c r="AB170"/>
  <c r="AC170"/>
  <c r="AD170"/>
  <c r="A171"/>
  <c r="F171"/>
  <c r="EW171" s="1"/>
  <c r="O171"/>
  <c r="P171"/>
  <c r="Q171"/>
  <c r="R171"/>
  <c r="S171"/>
  <c r="T171"/>
  <c r="U171"/>
  <c r="V171"/>
  <c r="W171"/>
  <c r="X171"/>
  <c r="Y171"/>
  <c r="Z171"/>
  <c r="AA171"/>
  <c r="AB171"/>
  <c r="AC171"/>
  <c r="AD171"/>
  <c r="A172"/>
  <c r="F172"/>
  <c r="GT172" s="1"/>
  <c r="O172"/>
  <c r="P172"/>
  <c r="Q172"/>
  <c r="R172"/>
  <c r="S172"/>
  <c r="T172"/>
  <c r="U172"/>
  <c r="V172"/>
  <c r="W172"/>
  <c r="X172"/>
  <c r="Y172"/>
  <c r="Z172"/>
  <c r="AA172"/>
  <c r="AB172"/>
  <c r="AC172"/>
  <c r="AD172"/>
  <c r="A173"/>
  <c r="F173"/>
  <c r="EW173" s="1"/>
  <c r="O173"/>
  <c r="P173"/>
  <c r="Q173"/>
  <c r="R173"/>
  <c r="S173"/>
  <c r="T173"/>
  <c r="U173"/>
  <c r="V173"/>
  <c r="W173"/>
  <c r="X173"/>
  <c r="Y173"/>
  <c r="Z173"/>
  <c r="AA173"/>
  <c r="AB173"/>
  <c r="AC173"/>
  <c r="AD173"/>
  <c r="A174"/>
  <c r="F174"/>
  <c r="GT174" s="1"/>
  <c r="O174"/>
  <c r="P174"/>
  <c r="Q174"/>
  <c r="R174"/>
  <c r="S174"/>
  <c r="T174"/>
  <c r="U174"/>
  <c r="V174"/>
  <c r="W174"/>
  <c r="X174"/>
  <c r="Y174"/>
  <c r="Z174"/>
  <c r="AA174"/>
  <c r="AB174"/>
  <c r="AC174"/>
  <c r="AD174"/>
  <c r="A175"/>
  <c r="F175"/>
  <c r="EW175" s="1"/>
  <c r="O175"/>
  <c r="P175"/>
  <c r="Q175"/>
  <c r="R175"/>
  <c r="S175"/>
  <c r="T175"/>
  <c r="U175"/>
  <c r="V175"/>
  <c r="W175"/>
  <c r="X175"/>
  <c r="Y175"/>
  <c r="Z175"/>
  <c r="AA175"/>
  <c r="AB175"/>
  <c r="AC175"/>
  <c r="AD175"/>
  <c r="A176"/>
  <c r="F176"/>
  <c r="GT176" s="1"/>
  <c r="O176"/>
  <c r="P176"/>
  <c r="Q176"/>
  <c r="R176"/>
  <c r="S176"/>
  <c r="T176"/>
  <c r="U176"/>
  <c r="V176"/>
  <c r="W176"/>
  <c r="X176"/>
  <c r="Y176"/>
  <c r="Z176"/>
  <c r="AA176"/>
  <c r="AB176"/>
  <c r="AC176"/>
  <c r="AD176"/>
  <c r="A177"/>
  <c r="F177"/>
  <c r="EW177" s="1"/>
  <c r="O177"/>
  <c r="P177"/>
  <c r="Q177"/>
  <c r="R177"/>
  <c r="S177"/>
  <c r="T177"/>
  <c r="U177"/>
  <c r="V177"/>
  <c r="W177"/>
  <c r="X177"/>
  <c r="Y177"/>
  <c r="Z177"/>
  <c r="AA177"/>
  <c r="AB177"/>
  <c r="AC177"/>
  <c r="AD177"/>
  <c r="A178"/>
  <c r="F178"/>
  <c r="GT178" s="1"/>
  <c r="O178"/>
  <c r="P178"/>
  <c r="Q178"/>
  <c r="R178"/>
  <c r="S178"/>
  <c r="T178"/>
  <c r="U178"/>
  <c r="V178"/>
  <c r="W178"/>
  <c r="X178"/>
  <c r="Y178"/>
  <c r="Z178"/>
  <c r="AA178"/>
  <c r="AB178"/>
  <c r="AC178"/>
  <c r="AD178"/>
  <c r="A179"/>
  <c r="F179"/>
  <c r="EW179" s="1"/>
  <c r="O179"/>
  <c r="P179"/>
  <c r="Q179"/>
  <c r="R179"/>
  <c r="S179"/>
  <c r="T179"/>
  <c r="U179"/>
  <c r="V179"/>
  <c r="W179"/>
  <c r="X179"/>
  <c r="Y179"/>
  <c r="Z179"/>
  <c r="AA179"/>
  <c r="AB179"/>
  <c r="AC179"/>
  <c r="AD179"/>
  <c r="A180"/>
  <c r="F180"/>
  <c r="GT180" s="1"/>
  <c r="O180"/>
  <c r="P180"/>
  <c r="Q180"/>
  <c r="R180"/>
  <c r="S180"/>
  <c r="T180"/>
  <c r="U180"/>
  <c r="V180"/>
  <c r="W180"/>
  <c r="X180"/>
  <c r="Y180"/>
  <c r="Z180"/>
  <c r="AA180"/>
  <c r="AB180"/>
  <c r="AC180"/>
  <c r="AD180"/>
  <c r="A181"/>
  <c r="F181"/>
  <c r="EW181" s="1"/>
  <c r="O181"/>
  <c r="P181"/>
  <c r="Q181"/>
  <c r="R181"/>
  <c r="S181"/>
  <c r="T181"/>
  <c r="U181"/>
  <c r="V181"/>
  <c r="W181"/>
  <c r="X181"/>
  <c r="Y181"/>
  <c r="Z181"/>
  <c r="AA181"/>
  <c r="AB181"/>
  <c r="AC181"/>
  <c r="AD181"/>
  <c r="A182"/>
  <c r="F182"/>
  <c r="GT182" s="1"/>
  <c r="O182"/>
  <c r="P182"/>
  <c r="Q182"/>
  <c r="R182"/>
  <c r="S182"/>
  <c r="T182"/>
  <c r="U182"/>
  <c r="V182"/>
  <c r="W182"/>
  <c r="X182"/>
  <c r="Y182"/>
  <c r="Z182"/>
  <c r="AA182"/>
  <c r="AB182"/>
  <c r="AC182"/>
  <c r="AD182"/>
  <c r="A183"/>
  <c r="F183"/>
  <c r="EW183" s="1"/>
  <c r="O183"/>
  <c r="P183"/>
  <c r="Q183"/>
  <c r="R183"/>
  <c r="S183"/>
  <c r="T183"/>
  <c r="U183"/>
  <c r="V183"/>
  <c r="W183"/>
  <c r="X183"/>
  <c r="Y183"/>
  <c r="Z183"/>
  <c r="AA183"/>
  <c r="AB183"/>
  <c r="AC183"/>
  <c r="AD183"/>
  <c r="A184"/>
  <c r="F184"/>
  <c r="GT184" s="1"/>
  <c r="O184"/>
  <c r="P184"/>
  <c r="Q184"/>
  <c r="R184"/>
  <c r="S184"/>
  <c r="T184"/>
  <c r="U184"/>
  <c r="V184"/>
  <c r="W184"/>
  <c r="X184"/>
  <c r="Y184"/>
  <c r="Z184"/>
  <c r="AA184"/>
  <c r="AB184"/>
  <c r="AC184"/>
  <c r="AD184"/>
  <c r="A185"/>
  <c r="F185"/>
  <c r="EW185" s="1"/>
  <c r="O185"/>
  <c r="P185"/>
  <c r="Q185"/>
  <c r="R185"/>
  <c r="S185"/>
  <c r="T185"/>
  <c r="U185"/>
  <c r="V185"/>
  <c r="W185"/>
  <c r="X185"/>
  <c r="Y185"/>
  <c r="Z185"/>
  <c r="AA185"/>
  <c r="AB185"/>
  <c r="AC185"/>
  <c r="AD185"/>
  <c r="A186"/>
  <c r="F186"/>
  <c r="GT186" s="1"/>
  <c r="O186"/>
  <c r="P186"/>
  <c r="Q186"/>
  <c r="R186"/>
  <c r="S186"/>
  <c r="T186"/>
  <c r="U186"/>
  <c r="V186"/>
  <c r="W186"/>
  <c r="X186"/>
  <c r="Y186"/>
  <c r="Z186"/>
  <c r="AA186"/>
  <c r="AB186"/>
  <c r="AC186"/>
  <c r="AD186"/>
  <c r="A187"/>
  <c r="F187"/>
  <c r="EW187" s="1"/>
  <c r="O187"/>
  <c r="P187"/>
  <c r="Q187"/>
  <c r="R187"/>
  <c r="S187"/>
  <c r="T187"/>
  <c r="U187"/>
  <c r="V187"/>
  <c r="W187"/>
  <c r="X187"/>
  <c r="Y187"/>
  <c r="Z187"/>
  <c r="AA187"/>
  <c r="AB187"/>
  <c r="AC187"/>
  <c r="AD187"/>
  <c r="A188"/>
  <c r="F188"/>
  <c r="GT188" s="1"/>
  <c r="O188"/>
  <c r="P188"/>
  <c r="Q188"/>
  <c r="R188"/>
  <c r="S188"/>
  <c r="T188"/>
  <c r="U188"/>
  <c r="V188"/>
  <c r="W188"/>
  <c r="X188"/>
  <c r="Y188"/>
  <c r="Z188"/>
  <c r="AA188"/>
  <c r="AB188"/>
  <c r="AC188"/>
  <c r="AD188"/>
  <c r="A189"/>
  <c r="F189"/>
  <c r="EW189" s="1"/>
  <c r="O189"/>
  <c r="P189"/>
  <c r="Q189"/>
  <c r="R189"/>
  <c r="S189"/>
  <c r="T189"/>
  <c r="U189"/>
  <c r="V189"/>
  <c r="W189"/>
  <c r="X189"/>
  <c r="Y189"/>
  <c r="Z189"/>
  <c r="AA189"/>
  <c r="AB189"/>
  <c r="AC189"/>
  <c r="AD189"/>
  <c r="A190"/>
  <c r="F190"/>
  <c r="GT190" s="1"/>
  <c r="O190"/>
  <c r="P190"/>
  <c r="Q190"/>
  <c r="R190"/>
  <c r="S190"/>
  <c r="T190"/>
  <c r="U190"/>
  <c r="V190"/>
  <c r="W190"/>
  <c r="X190"/>
  <c r="Y190"/>
  <c r="Z190"/>
  <c r="AA190"/>
  <c r="AB190"/>
  <c r="AC190"/>
  <c r="AD190"/>
  <c r="A191"/>
  <c r="F191"/>
  <c r="EW191" s="1"/>
  <c r="O191"/>
  <c r="P191"/>
  <c r="Q191"/>
  <c r="R191"/>
  <c r="S191"/>
  <c r="T191"/>
  <c r="U191"/>
  <c r="V191"/>
  <c r="W191"/>
  <c r="X191"/>
  <c r="Y191"/>
  <c r="Z191"/>
  <c r="AA191"/>
  <c r="AB191"/>
  <c r="AC191"/>
  <c r="AD191"/>
  <c r="A192"/>
  <c r="F192"/>
  <c r="GT192" s="1"/>
  <c r="O192"/>
  <c r="P192"/>
  <c r="Q192"/>
  <c r="R192"/>
  <c r="S192"/>
  <c r="T192"/>
  <c r="U192"/>
  <c r="V192"/>
  <c r="W192"/>
  <c r="X192"/>
  <c r="Y192"/>
  <c r="Z192"/>
  <c r="AA192"/>
  <c r="AB192"/>
  <c r="AC192"/>
  <c r="AD192"/>
  <c r="A193"/>
  <c r="F193"/>
  <c r="EW193" s="1"/>
  <c r="O193"/>
  <c r="P193"/>
  <c r="Q193"/>
  <c r="R193"/>
  <c r="S193"/>
  <c r="T193"/>
  <c r="U193"/>
  <c r="V193"/>
  <c r="W193"/>
  <c r="X193"/>
  <c r="Y193"/>
  <c r="Z193"/>
  <c r="AA193"/>
  <c r="AB193"/>
  <c r="AC193"/>
  <c r="AD193"/>
  <c r="A194"/>
  <c r="F194"/>
  <c r="GT194" s="1"/>
  <c r="O194"/>
  <c r="P194"/>
  <c r="Q194"/>
  <c r="R194"/>
  <c r="S194"/>
  <c r="T194"/>
  <c r="U194"/>
  <c r="V194"/>
  <c r="W194"/>
  <c r="X194"/>
  <c r="Y194"/>
  <c r="Z194"/>
  <c r="AA194"/>
  <c r="AB194"/>
  <c r="AC194"/>
  <c r="AD194"/>
  <c r="A195"/>
  <c r="F195"/>
  <c r="EW195" s="1"/>
  <c r="O195"/>
  <c r="P195"/>
  <c r="Q195"/>
  <c r="R195"/>
  <c r="S195"/>
  <c r="T195"/>
  <c r="U195"/>
  <c r="V195"/>
  <c r="W195"/>
  <c r="X195"/>
  <c r="Y195"/>
  <c r="Z195"/>
  <c r="AA195"/>
  <c r="AB195"/>
  <c r="AC195"/>
  <c r="AD195"/>
  <c r="A196"/>
  <c r="F196"/>
  <c r="GT196" s="1"/>
  <c r="O196"/>
  <c r="P196"/>
  <c r="Q196"/>
  <c r="R196"/>
  <c r="S196"/>
  <c r="T196"/>
  <c r="U196"/>
  <c r="V196"/>
  <c r="W196"/>
  <c r="X196"/>
  <c r="Y196"/>
  <c r="Z196"/>
  <c r="AA196"/>
  <c r="AB196"/>
  <c r="AC196"/>
  <c r="AD196"/>
  <c r="B5" i="2"/>
  <c r="BK5"/>
  <c r="CP5" i="1" s="1"/>
  <c r="BN5" i="2"/>
  <c r="BO5"/>
  <c r="BQ5"/>
  <c r="BR5"/>
  <c r="BS5"/>
  <c r="BU5"/>
  <c r="BV5"/>
  <c r="BW5"/>
  <c r="BY5"/>
  <c r="BZ5"/>
  <c r="CA5"/>
  <c r="CC5"/>
  <c r="CD5"/>
  <c r="CE5"/>
  <c r="CG5"/>
  <c r="CH5"/>
  <c r="CI5"/>
  <c r="CK5"/>
  <c r="CL5"/>
  <c r="CM5"/>
  <c r="CO5"/>
  <c r="CP5"/>
  <c r="B6"/>
  <c r="BK6" s="1"/>
  <c r="CP6" i="1" s="1"/>
  <c r="BN6" i="2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B7"/>
  <c r="BK7"/>
  <c r="CP7" i="1" s="1"/>
  <c r="BN7" i="2"/>
  <c r="BO7"/>
  <c r="BQ7"/>
  <c r="BR7"/>
  <c r="BS7"/>
  <c r="BU7"/>
  <c r="BV7"/>
  <c r="BW7"/>
  <c r="BY7"/>
  <c r="BZ7"/>
  <c r="CA7"/>
  <c r="CC7"/>
  <c r="CD7"/>
  <c r="CE7"/>
  <c r="CG7"/>
  <c r="CH7"/>
  <c r="CI7"/>
  <c r="CK7"/>
  <c r="CL7"/>
  <c r="CM7"/>
  <c r="CO7"/>
  <c r="CP7"/>
  <c r="B8"/>
  <c r="BK8" s="1"/>
  <c r="CP8" i="1" s="1"/>
  <c r="BO8" i="2"/>
  <c r="BQ8"/>
  <c r="BS8"/>
  <c r="BT8"/>
  <c r="BU8"/>
  <c r="BW8"/>
  <c r="BY8"/>
  <c r="CA8"/>
  <c r="CB8"/>
  <c r="CC8"/>
  <c r="CE8"/>
  <c r="CG8"/>
  <c r="CI8"/>
  <c r="CJ8"/>
  <c r="CK8"/>
  <c r="CM8"/>
  <c r="CO8"/>
  <c r="B9"/>
  <c r="BK9"/>
  <c r="CP9" i="1" s="1"/>
  <c r="BN9" i="2"/>
  <c r="BO9"/>
  <c r="BQ9"/>
  <c r="BR9"/>
  <c r="BS9"/>
  <c r="BU9"/>
  <c r="BV9"/>
  <c r="BW9"/>
  <c r="BY9"/>
  <c r="BZ9"/>
  <c r="CA9"/>
  <c r="CC9"/>
  <c r="CD9"/>
  <c r="CE9"/>
  <c r="CG9"/>
  <c r="CH9"/>
  <c r="CI9"/>
  <c r="CK9"/>
  <c r="CL9"/>
  <c r="CM9"/>
  <c r="CO9"/>
  <c r="CP9"/>
  <c r="B10"/>
  <c r="BK10" s="1"/>
  <c r="CP10" i="1" s="1"/>
  <c r="BO10" i="2"/>
  <c r="BQ10"/>
  <c r="BS10"/>
  <c r="BT10"/>
  <c r="BU10"/>
  <c r="BW10"/>
  <c r="BY10"/>
  <c r="CA10"/>
  <c r="CB10"/>
  <c r="CC10"/>
  <c r="CE10"/>
  <c r="CG10"/>
  <c r="CI10"/>
  <c r="CJ10"/>
  <c r="CK10"/>
  <c r="CM10"/>
  <c r="CO10"/>
  <c r="B11"/>
  <c r="BK11"/>
  <c r="CP11" i="1" s="1"/>
  <c r="BN11" i="2"/>
  <c r="BO11"/>
  <c r="BQ11"/>
  <c r="BR11"/>
  <c r="BS11"/>
  <c r="BU11"/>
  <c r="BV11"/>
  <c r="BW11"/>
  <c r="BY11"/>
  <c r="BZ11"/>
  <c r="CA11"/>
  <c r="CC11"/>
  <c r="CD11"/>
  <c r="CE11"/>
  <c r="CG11"/>
  <c r="CH11"/>
  <c r="CI11"/>
  <c r="CK11"/>
  <c r="CL11"/>
  <c r="CM11"/>
  <c r="CO11"/>
  <c r="CP11"/>
  <c r="B12"/>
  <c r="AH12" s="1"/>
  <c r="BO12"/>
  <c r="BQ12"/>
  <c r="BS12"/>
  <c r="BT12"/>
  <c r="BU12"/>
  <c r="BW12"/>
  <c r="BY12"/>
  <c r="CA12"/>
  <c r="CB12"/>
  <c r="CC12"/>
  <c r="CE12"/>
  <c r="CG12"/>
  <c r="CI12"/>
  <c r="CJ12"/>
  <c r="CK12"/>
  <c r="CM12"/>
  <c r="CO12"/>
  <c r="B13"/>
  <c r="BK13" s="1"/>
  <c r="BO13"/>
  <c r="BQ13"/>
  <c r="BS13"/>
  <c r="BT13"/>
  <c r="BU13"/>
  <c r="BW13"/>
  <c r="BY13"/>
  <c r="CA13"/>
  <c r="CB13"/>
  <c r="CC13"/>
  <c r="CE13"/>
  <c r="CG13"/>
  <c r="CI13"/>
  <c r="CJ13"/>
  <c r="CK13"/>
  <c r="CM13"/>
  <c r="CO13"/>
  <c r="B14"/>
  <c r="BK14" s="1"/>
  <c r="BO14"/>
  <c r="BQ14"/>
  <c r="BS14"/>
  <c r="BT14"/>
  <c r="BU14"/>
  <c r="BW14"/>
  <c r="BY14"/>
  <c r="CA14"/>
  <c r="CB14"/>
  <c r="CC14"/>
  <c r="CE14"/>
  <c r="CG14"/>
  <c r="CI14"/>
  <c r="CJ14"/>
  <c r="CK14"/>
  <c r="CM14"/>
  <c r="CO14"/>
  <c r="B15"/>
  <c r="BK15"/>
  <c r="BN15"/>
  <c r="BO15"/>
  <c r="BQ15"/>
  <c r="BR15"/>
  <c r="BS15"/>
  <c r="BU15"/>
  <c r="BV15"/>
  <c r="BW15"/>
  <c r="BY15"/>
  <c r="BZ15"/>
  <c r="CA15"/>
  <c r="CC15"/>
  <c r="CD15"/>
  <c r="CE15"/>
  <c r="CG15"/>
  <c r="CH15"/>
  <c r="CI15"/>
  <c r="CK15"/>
  <c r="CL15"/>
  <c r="CM15"/>
  <c r="CO15"/>
  <c r="CP15"/>
  <c r="B16"/>
  <c r="AH16" s="1"/>
  <c r="BN16"/>
  <c r="BO16"/>
  <c r="BQ16"/>
  <c r="BR16"/>
  <c r="BS16"/>
  <c r="BU16"/>
  <c r="BV16"/>
  <c r="BW16"/>
  <c r="BY16"/>
  <c r="BZ16"/>
  <c r="CA16"/>
  <c r="CC16"/>
  <c r="CD16"/>
  <c r="CE16"/>
  <c r="CG16"/>
  <c r="CH16"/>
  <c r="CI16"/>
  <c r="CK16"/>
  <c r="CL16"/>
  <c r="CM16"/>
  <c r="CO16"/>
  <c r="CP16"/>
  <c r="B17"/>
  <c r="BK17" s="1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B18"/>
  <c r="AH18" s="1"/>
  <c r="BO18"/>
  <c r="BQ18"/>
  <c r="BS18"/>
  <c r="BT18"/>
  <c r="BU18"/>
  <c r="BW18"/>
  <c r="BY18"/>
  <c r="CA18"/>
  <c r="CB18"/>
  <c r="CC18"/>
  <c r="CE18"/>
  <c r="CG18"/>
  <c r="CI18"/>
  <c r="CJ18"/>
  <c r="CK18"/>
  <c r="CM18"/>
  <c r="CO18"/>
  <c r="B19"/>
  <c r="BK19" s="1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B20"/>
  <c r="BK20"/>
  <c r="BO20"/>
  <c r="BP20"/>
  <c r="BQ20"/>
  <c r="BS20"/>
  <c r="BU20"/>
  <c r="BW20"/>
  <c r="BX20"/>
  <c r="BY20"/>
  <c r="CA20"/>
  <c r="CC20"/>
  <c r="CE20"/>
  <c r="CF20"/>
  <c r="CG20"/>
  <c r="CI20"/>
  <c r="CK20"/>
  <c r="CM20"/>
  <c r="CN20"/>
  <c r="CO20"/>
  <c r="FT20"/>
  <c r="B21"/>
  <c r="BK21"/>
  <c r="BO21"/>
  <c r="BP21"/>
  <c r="BQ21"/>
  <c r="BS21"/>
  <c r="BU21"/>
  <c r="BW21"/>
  <c r="BX21"/>
  <c r="BY21"/>
  <c r="CA21"/>
  <c r="CC21"/>
  <c r="CE21"/>
  <c r="CF21"/>
  <c r="CG21"/>
  <c r="CI21"/>
  <c r="CK21"/>
  <c r="CM21"/>
  <c r="CN21"/>
  <c r="CO21"/>
  <c r="B22"/>
  <c r="BK22" s="1"/>
  <c r="BO22"/>
  <c r="BP22"/>
  <c r="BQ22"/>
  <c r="BS22"/>
  <c r="BU22"/>
  <c r="BW22"/>
  <c r="BX22"/>
  <c r="BY22"/>
  <c r="CA22"/>
  <c r="CC22"/>
  <c r="CE22"/>
  <c r="CF22"/>
  <c r="CG22"/>
  <c r="CI22"/>
  <c r="CK22"/>
  <c r="CM22"/>
  <c r="CN22"/>
  <c r="CO22"/>
  <c r="B23"/>
  <c r="BK23" s="1"/>
  <c r="BN23"/>
  <c r="BO23"/>
  <c r="BQ23"/>
  <c r="BR23"/>
  <c r="BS23"/>
  <c r="BU23"/>
  <c r="BV23"/>
  <c r="BW23"/>
  <c r="BY23"/>
  <c r="BZ23"/>
  <c r="CA23"/>
  <c r="CC23"/>
  <c r="CD23"/>
  <c r="CE23"/>
  <c r="CG23"/>
  <c r="CH23"/>
  <c r="CI23"/>
  <c r="CK23"/>
  <c r="CL23"/>
  <c r="CM23"/>
  <c r="CO23"/>
  <c r="CP23"/>
  <c r="B24"/>
  <c r="BK24" s="1"/>
  <c r="BN24"/>
  <c r="BO24"/>
  <c r="BQ24"/>
  <c r="BR24"/>
  <c r="BS24"/>
  <c r="BU24"/>
  <c r="BV24"/>
  <c r="BW24"/>
  <c r="BY24"/>
  <c r="BZ24"/>
  <c r="CA24"/>
  <c r="CC24"/>
  <c r="CD24"/>
  <c r="CE24"/>
  <c r="CG24"/>
  <c r="CH24"/>
  <c r="CI24"/>
  <c r="CK24"/>
  <c r="CL24"/>
  <c r="CM24"/>
  <c r="CO24"/>
  <c r="CP24"/>
  <c r="B25"/>
  <c r="BK25" s="1"/>
  <c r="BO25"/>
  <c r="BQ25"/>
  <c r="BS25"/>
  <c r="BT25"/>
  <c r="BU25"/>
  <c r="BW25"/>
  <c r="BY25"/>
  <c r="CA25"/>
  <c r="CB25"/>
  <c r="CC25"/>
  <c r="CE25"/>
  <c r="CG25"/>
  <c r="CI25"/>
  <c r="CJ25"/>
  <c r="CK25"/>
  <c r="CM25"/>
  <c r="CO25"/>
  <c r="B26"/>
  <c r="BK26" s="1"/>
  <c r="BO26"/>
  <c r="BQ26"/>
  <c r="BS26"/>
  <c r="BT26"/>
  <c r="BU26"/>
  <c r="BW26"/>
  <c r="BY26"/>
  <c r="CA26"/>
  <c r="CB26"/>
  <c r="CC26"/>
  <c r="CE26"/>
  <c r="CG26"/>
  <c r="CI26"/>
  <c r="CJ26"/>
  <c r="CK26"/>
  <c r="CM26"/>
  <c r="CO26"/>
  <c r="B27"/>
  <c r="BK27"/>
  <c r="BO27"/>
  <c r="BP27"/>
  <c r="BQ27"/>
  <c r="BS27"/>
  <c r="BU27"/>
  <c r="BW27"/>
  <c r="BX27"/>
  <c r="BY27"/>
  <c r="CA27"/>
  <c r="CC27"/>
  <c r="CE27"/>
  <c r="CF27"/>
  <c r="CG27"/>
  <c r="CI27"/>
  <c r="CK27"/>
  <c r="CM27"/>
  <c r="CN27"/>
  <c r="CO27"/>
  <c r="FY27"/>
  <c r="B28"/>
  <c r="BK28"/>
  <c r="BN28"/>
  <c r="BO28"/>
  <c r="BQ28"/>
  <c r="BR28"/>
  <c r="BS28"/>
  <c r="BU28"/>
  <c r="BV28"/>
  <c r="BW28"/>
  <c r="BY28"/>
  <c r="BZ28"/>
  <c r="CA28"/>
  <c r="CC28"/>
  <c r="CD28"/>
  <c r="CE28"/>
  <c r="CG28"/>
  <c r="CH28"/>
  <c r="CI28"/>
  <c r="CK28"/>
  <c r="CL28"/>
  <c r="CM28"/>
  <c r="CO28"/>
  <c r="CP28"/>
  <c r="B29"/>
  <c r="BK29" s="1"/>
  <c r="BO29"/>
  <c r="BP29"/>
  <c r="BQ29"/>
  <c r="BS29"/>
  <c r="BU29"/>
  <c r="BW29"/>
  <c r="BX29"/>
  <c r="BY29"/>
  <c r="CA29"/>
  <c r="CC29"/>
  <c r="CE29"/>
  <c r="CF29"/>
  <c r="CG29"/>
  <c r="CI29"/>
  <c r="CK29"/>
  <c r="CM29"/>
  <c r="CN29"/>
  <c r="CO29"/>
  <c r="B30"/>
  <c r="BO30"/>
  <c r="BQ30"/>
  <c r="BS30"/>
  <c r="BT30"/>
  <c r="BU30"/>
  <c r="BW30"/>
  <c r="BY30"/>
  <c r="CA30"/>
  <c r="CB30"/>
  <c r="CC30"/>
  <c r="CE30"/>
  <c r="CG30"/>
  <c r="CI30"/>
  <c r="CJ30"/>
  <c r="CK30"/>
  <c r="CM30"/>
  <c r="CO30"/>
  <c r="B31"/>
  <c r="BK31" s="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B32"/>
  <c r="AH32" s="1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B33"/>
  <c r="EV33" s="1"/>
  <c r="DS33" s="1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B34"/>
  <c r="AH34" s="1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DY34"/>
  <c r="B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B36"/>
  <c r="AH36" s="1"/>
  <c r="BN36"/>
  <c r="BO36"/>
  <c r="BQ36"/>
  <c r="BR36"/>
  <c r="BS36"/>
  <c r="BU36"/>
  <c r="BV36"/>
  <c r="BW36"/>
  <c r="BY36"/>
  <c r="BZ36"/>
  <c r="CA36"/>
  <c r="CC36"/>
  <c r="CD36"/>
  <c r="CE36"/>
  <c r="CG36"/>
  <c r="CH36"/>
  <c r="CI36"/>
  <c r="CK36"/>
  <c r="CL36"/>
  <c r="CM36"/>
  <c r="CO36"/>
  <c r="CP36"/>
  <c r="DW36"/>
  <c r="B37"/>
  <c r="ED37"/>
  <c r="BN37"/>
  <c r="BO37"/>
  <c r="BQ37"/>
  <c r="BR37"/>
  <c r="BS37"/>
  <c r="BU37"/>
  <c r="BV37"/>
  <c r="BW37"/>
  <c r="BY37"/>
  <c r="BZ37"/>
  <c r="CA37"/>
  <c r="CC37"/>
  <c r="CD37"/>
  <c r="CE37"/>
  <c r="CG37"/>
  <c r="CH37"/>
  <c r="CI37"/>
  <c r="CK37"/>
  <c r="CL37"/>
  <c r="CM37"/>
  <c r="CO37"/>
  <c r="CP37"/>
  <c r="FY37"/>
  <c r="B38"/>
  <c r="BK38"/>
  <c r="BN38"/>
  <c r="BO38"/>
  <c r="BQ38"/>
  <c r="BR38"/>
  <c r="BS38"/>
  <c r="BU38"/>
  <c r="BV38"/>
  <c r="BW38"/>
  <c r="BY38"/>
  <c r="BZ38"/>
  <c r="CA38"/>
  <c r="CC38"/>
  <c r="CD38"/>
  <c r="CE38"/>
  <c r="CG38"/>
  <c r="CH38"/>
  <c r="CI38"/>
  <c r="CK38"/>
  <c r="CL38"/>
  <c r="CM38"/>
  <c r="CO38"/>
  <c r="CP38"/>
  <c r="FY38"/>
  <c r="B39"/>
  <c r="FD39"/>
  <c r="EV39" i="1" s="1"/>
  <c r="BN39" i="2"/>
  <c r="BO39"/>
  <c r="BQ39"/>
  <c r="BR39"/>
  <c r="BS39"/>
  <c r="BU39"/>
  <c r="BV39"/>
  <c r="BW39"/>
  <c r="BY39"/>
  <c r="BZ39"/>
  <c r="CA39"/>
  <c r="CC39"/>
  <c r="CD39"/>
  <c r="CE39"/>
  <c r="CG39"/>
  <c r="CH39"/>
  <c r="CI39"/>
  <c r="CK39"/>
  <c r="CL39"/>
  <c r="CM39"/>
  <c r="CO39"/>
  <c r="CP39"/>
  <c r="DV39"/>
  <c r="B40"/>
  <c r="AH40" s="1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B41"/>
  <c r="BK41" s="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B42"/>
  <c r="AH42"/>
  <c r="BM42" i="1" s="1"/>
  <c r="BN42" i="2"/>
  <c r="BO42"/>
  <c r="BQ42"/>
  <c r="BR42"/>
  <c r="BS42"/>
  <c r="BU42"/>
  <c r="BV42"/>
  <c r="BW42"/>
  <c r="BY42"/>
  <c r="BZ42"/>
  <c r="CA42"/>
  <c r="CC42"/>
  <c r="CD42"/>
  <c r="CE42"/>
  <c r="CG42"/>
  <c r="CH42"/>
  <c r="CI42"/>
  <c r="CK42"/>
  <c r="CL42"/>
  <c r="CM42"/>
  <c r="CO42"/>
  <c r="CP42"/>
  <c r="B43"/>
  <c r="BK43" s="1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B44"/>
  <c r="AH44" s="1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B45"/>
  <c r="BK45" s="1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B46"/>
  <c r="AH46"/>
  <c r="BN46"/>
  <c r="BO46"/>
  <c r="BQ46"/>
  <c r="BR46"/>
  <c r="BS46"/>
  <c r="BU46"/>
  <c r="BV46"/>
  <c r="BW46"/>
  <c r="BY46"/>
  <c r="BZ46"/>
  <c r="CA46"/>
  <c r="CC46"/>
  <c r="CD46"/>
  <c r="CE46"/>
  <c r="CG46"/>
  <c r="CH46"/>
  <c r="CI46"/>
  <c r="CK46"/>
  <c r="CL46"/>
  <c r="CM46"/>
  <c r="CO46"/>
  <c r="CP46"/>
  <c r="B47"/>
  <c r="BK47" s="1"/>
  <c r="BN47"/>
  <c r="BO47"/>
  <c r="BQ47"/>
  <c r="BR47"/>
  <c r="BS47"/>
  <c r="BU47"/>
  <c r="BV47"/>
  <c r="BW47"/>
  <c r="BY47"/>
  <c r="BZ47"/>
  <c r="CA47"/>
  <c r="CC47"/>
  <c r="CD47"/>
  <c r="CE47"/>
  <c r="CG47"/>
  <c r="CH47"/>
  <c r="CI47"/>
  <c r="CK47"/>
  <c r="CL47"/>
  <c r="CM47"/>
  <c r="CO47"/>
  <c r="CP47"/>
  <c r="B48"/>
  <c r="AH48" s="1"/>
  <c r="BN48"/>
  <c r="BO48"/>
  <c r="BQ48"/>
  <c r="BR48"/>
  <c r="BS48"/>
  <c r="BU48"/>
  <c r="BV48"/>
  <c r="BW48"/>
  <c r="BY48"/>
  <c r="BZ48"/>
  <c r="CA48"/>
  <c r="CC48"/>
  <c r="CD48"/>
  <c r="CE48"/>
  <c r="CG48"/>
  <c r="CH48"/>
  <c r="CI48"/>
  <c r="CK48"/>
  <c r="CL48"/>
  <c r="CM48"/>
  <c r="CO48"/>
  <c r="CP48"/>
  <c r="B49"/>
  <c r="BK49" s="1"/>
  <c r="BN49"/>
  <c r="BO49"/>
  <c r="BQ49"/>
  <c r="BR49"/>
  <c r="BS49"/>
  <c r="BU49"/>
  <c r="BV49"/>
  <c r="BW49"/>
  <c r="BY49"/>
  <c r="BZ49"/>
  <c r="CA49"/>
  <c r="CC49"/>
  <c r="CD49"/>
  <c r="CE49"/>
  <c r="CG49"/>
  <c r="CH49"/>
  <c r="CI49"/>
  <c r="CK49"/>
  <c r="CL49"/>
  <c r="CM49"/>
  <c r="CO49"/>
  <c r="CP49"/>
  <c r="B50"/>
  <c r="ER50" s="1"/>
  <c r="DO50" s="1"/>
  <c r="BN50"/>
  <c r="BO50"/>
  <c r="BQ50"/>
  <c r="BR50"/>
  <c r="BS50"/>
  <c r="BU50"/>
  <c r="BV50"/>
  <c r="BW50"/>
  <c r="BY50"/>
  <c r="BZ50"/>
  <c r="CA50"/>
  <c r="CC50"/>
  <c r="CD50"/>
  <c r="CE50"/>
  <c r="CG50"/>
  <c r="CH50"/>
  <c r="CI50"/>
  <c r="CK50"/>
  <c r="CL50"/>
  <c r="CM50"/>
  <c r="CO50"/>
  <c r="CP50"/>
  <c r="EF50"/>
  <c r="DC50" s="1"/>
  <c r="DD50" i="1" s="1"/>
  <c r="B51" i="2"/>
  <c r="FC51" s="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FV51"/>
  <c r="B52"/>
  <c r="BK52" s="1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B53"/>
  <c r="DW53" s="1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EC53"/>
  <c r="ER53"/>
  <c r="DO53" s="1"/>
  <c r="DP53" i="1" s="1"/>
  <c r="B54" i="2"/>
  <c r="AH54" s="1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B55"/>
  <c r="BK55"/>
  <c r="BN55"/>
  <c r="BO55"/>
  <c r="BQ55"/>
  <c r="BR55"/>
  <c r="BS55"/>
  <c r="BU55"/>
  <c r="BV55"/>
  <c r="BW55"/>
  <c r="BY55"/>
  <c r="BZ55"/>
  <c r="CA55"/>
  <c r="CC55"/>
  <c r="CD55"/>
  <c r="CE55"/>
  <c r="CG55"/>
  <c r="CH55"/>
  <c r="CI55"/>
  <c r="CK55"/>
  <c r="CL55"/>
  <c r="CM55"/>
  <c r="CO55"/>
  <c r="CP55"/>
  <c r="B56"/>
  <c r="AH56" s="1"/>
  <c r="BN56"/>
  <c r="BO56"/>
  <c r="BQ56"/>
  <c r="BR56"/>
  <c r="BS56"/>
  <c r="BU56"/>
  <c r="BV56"/>
  <c r="BW56"/>
  <c r="BY56"/>
  <c r="BZ56"/>
  <c r="CA56"/>
  <c r="CC56"/>
  <c r="CD56"/>
  <c r="CE56"/>
  <c r="CG56"/>
  <c r="CH56"/>
  <c r="CI56"/>
  <c r="CK56"/>
  <c r="CL56"/>
  <c r="CM56"/>
  <c r="CO56"/>
  <c r="CP56"/>
  <c r="B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B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B59"/>
  <c r="BK59" s="1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B60"/>
  <c r="AH60" s="1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B61"/>
  <c r="BK61"/>
  <c r="BN61"/>
  <c r="BO61"/>
  <c r="BQ61"/>
  <c r="BR61"/>
  <c r="BS61"/>
  <c r="BU61"/>
  <c r="BV61"/>
  <c r="BW61"/>
  <c r="BY61"/>
  <c r="BZ61"/>
  <c r="CA61"/>
  <c r="CC61"/>
  <c r="CD61"/>
  <c r="CE61"/>
  <c r="CG61"/>
  <c r="CH61"/>
  <c r="CI61"/>
  <c r="CK61"/>
  <c r="CL61"/>
  <c r="CM61"/>
  <c r="CO61"/>
  <c r="CP61"/>
  <c r="B62"/>
  <c r="AH62" s="1"/>
  <c r="BN62"/>
  <c r="BO62"/>
  <c r="BQ62"/>
  <c r="BR62"/>
  <c r="BS62"/>
  <c r="BU62"/>
  <c r="BV62"/>
  <c r="BW62"/>
  <c r="BY62"/>
  <c r="BZ62"/>
  <c r="CA62"/>
  <c r="CC62"/>
  <c r="CD62"/>
  <c r="CE62"/>
  <c r="CG62"/>
  <c r="CH62"/>
  <c r="CI62"/>
  <c r="CK62"/>
  <c r="CL62"/>
  <c r="CM62"/>
  <c r="CO62"/>
  <c r="CP62"/>
  <c r="B63"/>
  <c r="EV63" s="1"/>
  <c r="DS63" s="1"/>
  <c r="DT63" i="1" s="1"/>
  <c r="BN63" i="2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B64"/>
  <c r="AH64"/>
  <c r="BN64"/>
  <c r="BO64"/>
  <c r="BQ64"/>
  <c r="BR64"/>
  <c r="BS64"/>
  <c r="BU64"/>
  <c r="BV64"/>
  <c r="BW64"/>
  <c r="BY64"/>
  <c r="BZ64"/>
  <c r="CA64"/>
  <c r="CC64"/>
  <c r="CD64"/>
  <c r="CE64"/>
  <c r="CG64"/>
  <c r="CH64"/>
  <c r="CI64"/>
  <c r="CK64"/>
  <c r="CL64"/>
  <c r="CM64"/>
  <c r="CO64"/>
  <c r="CP64"/>
  <c r="B65"/>
  <c r="FQ65" s="1"/>
  <c r="BN65"/>
  <c r="BO65"/>
  <c r="BQ65"/>
  <c r="BR65"/>
  <c r="BS65"/>
  <c r="BU65"/>
  <c r="BV65"/>
  <c r="BW65"/>
  <c r="BY65"/>
  <c r="BZ65"/>
  <c r="CA65"/>
  <c r="CC65"/>
  <c r="CD65"/>
  <c r="CE65"/>
  <c r="CG65"/>
  <c r="CH65"/>
  <c r="CI65"/>
  <c r="CK65"/>
  <c r="CL65"/>
  <c r="CM65"/>
  <c r="CN65"/>
  <c r="CO65"/>
  <c r="CP65"/>
  <c r="B66"/>
  <c r="AH66" s="1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B67"/>
  <c r="BK67" s="1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B68"/>
  <c r="DW68" s="1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B69"/>
  <c r="BK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DX69"/>
  <c r="B70"/>
  <c r="DU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B71"/>
  <c r="FS71" s="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B72"/>
  <c r="DU72" s="1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B73"/>
  <c r="EF73" s="1"/>
  <c r="DC73" s="1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B74"/>
  <c r="DU74" s="1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B75"/>
  <c r="FH75" s="1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B76"/>
  <c r="EB76" s="1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B77"/>
  <c r="BK77" s="1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B78"/>
  <c r="DW78" s="1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B79"/>
  <c r="BK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EF79"/>
  <c r="DC79" s="1"/>
  <c r="B80"/>
  <c r="AH80"/>
  <c r="AH80" i="1" s="1"/>
  <c r="BN80" i="2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B81"/>
  <c r="BK81" s="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B82"/>
  <c r="DW82" s="1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B83"/>
  <c r="BK83" s="1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B84"/>
  <c r="AH84" s="1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B85"/>
  <c r="BK85" s="1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B86"/>
  <c r="EE86" s="1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ER86"/>
  <c r="DO86" s="1"/>
  <c r="DP86" i="1" s="1"/>
  <c r="B87" i="2"/>
  <c r="EG87" s="1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B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B89"/>
  <c r="EU89" s="1"/>
  <c r="DR89" s="1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B90"/>
  <c r="FX90" s="1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B91"/>
  <c r="BK91" s="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B92"/>
  <c r="BK92" s="1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B93"/>
  <c r="BK93" s="1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B94"/>
  <c r="BK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B95"/>
  <c r="BK95" s="1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B96"/>
  <c r="BK96" s="1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B97"/>
  <c r="BK97" s="1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B98"/>
  <c r="BK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FJ98"/>
  <c r="B99"/>
  <c r="BK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FQ99"/>
  <c r="B100"/>
  <c r="FS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EL100"/>
  <c r="B101"/>
  <c r="EF101"/>
  <c r="DC101" s="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DX101"/>
  <c r="FF101"/>
  <c r="B102"/>
  <c r="AH102" s="1"/>
  <c r="AH102" i="1" s="1"/>
  <c r="BN102" i="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B103"/>
  <c r="BK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B104"/>
  <c r="AH104" s="1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B105"/>
  <c r="BK105" s="1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B106"/>
  <c r="BK106" s="1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B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B108"/>
  <c r="BK108" s="1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B109"/>
  <c r="FR109" s="1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B110"/>
  <c r="BK110" s="1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B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B112"/>
  <c r="BK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B113"/>
  <c r="FR113" s="1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B114"/>
  <c r="BK114" s="1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B115"/>
  <c r="FV115" s="1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B116"/>
  <c r="BK116" s="1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B117"/>
  <c r="BK117" s="1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B118"/>
  <c r="BK118" s="1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B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B120"/>
  <c r="BK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B121"/>
  <c r="FV121" s="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B122"/>
  <c r="BK122" s="1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B123"/>
  <c r="FV123" s="1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B124"/>
  <c r="BK124" s="1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B125"/>
  <c r="FV125" s="1"/>
  <c r="BN125"/>
  <c r="BO125"/>
  <c r="BP125"/>
  <c r="BQ125"/>
  <c r="BR125"/>
  <c r="BS125"/>
  <c r="BT125"/>
  <c r="BU125"/>
  <c r="BV125"/>
  <c r="BW125"/>
  <c r="BX125"/>
  <c r="BY125"/>
  <c r="BZ125"/>
  <c r="CA125"/>
  <c r="CB125"/>
  <c r="CC125"/>
  <c r="CD125"/>
  <c r="CE125"/>
  <c r="CF125"/>
  <c r="CG125"/>
  <c r="CH125"/>
  <c r="CI125"/>
  <c r="CJ125"/>
  <c r="CK125"/>
  <c r="CL125"/>
  <c r="CM125"/>
  <c r="CN125"/>
  <c r="CO125"/>
  <c r="CP125"/>
  <c r="B126"/>
  <c r="AH126" s="1"/>
  <c r="BN126"/>
  <c r="BO126"/>
  <c r="BP126"/>
  <c r="BQ126"/>
  <c r="BR126"/>
  <c r="BS126"/>
  <c r="BT126"/>
  <c r="BU126"/>
  <c r="BV126"/>
  <c r="BW126"/>
  <c r="BX126"/>
  <c r="BY126"/>
  <c r="BZ126"/>
  <c r="CA126"/>
  <c r="CB126"/>
  <c r="CC126"/>
  <c r="CD126"/>
  <c r="CE126"/>
  <c r="CF126"/>
  <c r="CG126"/>
  <c r="CH126"/>
  <c r="CI126"/>
  <c r="CJ126"/>
  <c r="CK126"/>
  <c r="CL126"/>
  <c r="CM126"/>
  <c r="CN126"/>
  <c r="CO126"/>
  <c r="CP126"/>
  <c r="B127"/>
  <c r="BN127"/>
  <c r="BO127"/>
  <c r="BP127"/>
  <c r="BQ127"/>
  <c r="BR127"/>
  <c r="BS127"/>
  <c r="BT127"/>
  <c r="BU127"/>
  <c r="BV127"/>
  <c r="BW127"/>
  <c r="BX127"/>
  <c r="BY127"/>
  <c r="BZ127"/>
  <c r="CA127"/>
  <c r="CB127"/>
  <c r="CC127"/>
  <c r="CD127"/>
  <c r="CE127"/>
  <c r="CF127"/>
  <c r="CG127"/>
  <c r="CH127"/>
  <c r="CI127"/>
  <c r="CJ127"/>
  <c r="CK127"/>
  <c r="CL127"/>
  <c r="CM127"/>
  <c r="CN127"/>
  <c r="CO127"/>
  <c r="CP127"/>
  <c r="B128"/>
  <c r="AK128"/>
  <c r="BN128"/>
  <c r="BO128"/>
  <c r="BP128"/>
  <c r="BQ128"/>
  <c r="BR128"/>
  <c r="BS128"/>
  <c r="BT128"/>
  <c r="BU128"/>
  <c r="BV128"/>
  <c r="BW128"/>
  <c r="BX128"/>
  <c r="BY128"/>
  <c r="BZ128"/>
  <c r="CA128"/>
  <c r="CB128"/>
  <c r="CC128"/>
  <c r="CD128"/>
  <c r="CE128"/>
  <c r="CF128"/>
  <c r="CG128"/>
  <c r="CH128"/>
  <c r="CI128"/>
  <c r="CJ128"/>
  <c r="CK128"/>
  <c r="CL128"/>
  <c r="CM128"/>
  <c r="CN128"/>
  <c r="CO128"/>
  <c r="CP128"/>
  <c r="B129"/>
  <c r="EP129" s="1"/>
  <c r="DM129" s="1"/>
  <c r="BN129"/>
  <c r="BO129"/>
  <c r="BP129"/>
  <c r="BQ129"/>
  <c r="BR129"/>
  <c r="BS129"/>
  <c r="BT129"/>
  <c r="BU129"/>
  <c r="BV129"/>
  <c r="BW129"/>
  <c r="BX129"/>
  <c r="BY129"/>
  <c r="BZ129"/>
  <c r="CA129"/>
  <c r="CB129"/>
  <c r="CC129"/>
  <c r="CD129"/>
  <c r="CE129"/>
  <c r="CF129"/>
  <c r="CG129"/>
  <c r="CH129"/>
  <c r="CI129"/>
  <c r="CJ129"/>
  <c r="CK129"/>
  <c r="CL129"/>
  <c r="CM129"/>
  <c r="CN129"/>
  <c r="CO129"/>
  <c r="CP129"/>
  <c r="B130"/>
  <c r="AI130" s="1"/>
  <c r="BN130"/>
  <c r="BO130"/>
  <c r="BP130"/>
  <c r="BQ130"/>
  <c r="BR130"/>
  <c r="BS130"/>
  <c r="BT130"/>
  <c r="BU130"/>
  <c r="BV130"/>
  <c r="BW130"/>
  <c r="BX130"/>
  <c r="BY130"/>
  <c r="BZ130"/>
  <c r="CA130"/>
  <c r="CB130"/>
  <c r="CC130"/>
  <c r="CD130"/>
  <c r="CE130"/>
  <c r="CF130"/>
  <c r="CG130"/>
  <c r="CH130"/>
  <c r="CI130"/>
  <c r="CJ130"/>
  <c r="CK130"/>
  <c r="CL130"/>
  <c r="CM130"/>
  <c r="CN130"/>
  <c r="CO130"/>
  <c r="CP130"/>
  <c r="B131"/>
  <c r="FJ131" s="1"/>
  <c r="BN131"/>
  <c r="BO131"/>
  <c r="BP131"/>
  <c r="BQ131"/>
  <c r="BR131"/>
  <c r="BS131"/>
  <c r="BT131"/>
  <c r="BU131"/>
  <c r="BV131"/>
  <c r="BW131"/>
  <c r="BX131"/>
  <c r="BY131"/>
  <c r="BZ131"/>
  <c r="CA131"/>
  <c r="CB131"/>
  <c r="CC131"/>
  <c r="CD131"/>
  <c r="CE131"/>
  <c r="CF131"/>
  <c r="CG131"/>
  <c r="CH131"/>
  <c r="CI131"/>
  <c r="CJ131"/>
  <c r="CK131"/>
  <c r="CL131"/>
  <c r="CM131"/>
  <c r="CN131"/>
  <c r="CO131"/>
  <c r="CP131"/>
  <c r="EP131"/>
  <c r="DM131" s="1"/>
  <c r="B132"/>
  <c r="BK132" s="1"/>
  <c r="BN132"/>
  <c r="BO132"/>
  <c r="BP132"/>
  <c r="BQ132"/>
  <c r="BR132"/>
  <c r="BS132"/>
  <c r="BT132"/>
  <c r="BU132"/>
  <c r="BV132"/>
  <c r="BW132"/>
  <c r="BX132"/>
  <c r="BY132"/>
  <c r="BZ132"/>
  <c r="CA132"/>
  <c r="CB132"/>
  <c r="CC132"/>
  <c r="CD132"/>
  <c r="CE132"/>
  <c r="CF132"/>
  <c r="CG132"/>
  <c r="CH132"/>
  <c r="CI132"/>
  <c r="CJ132"/>
  <c r="CK132"/>
  <c r="CL132"/>
  <c r="CM132"/>
  <c r="CN132"/>
  <c r="CO132"/>
  <c r="CP132"/>
  <c r="B133"/>
  <c r="FV133" s="1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B134"/>
  <c r="AI134"/>
  <c r="BN134"/>
  <c r="BO134"/>
  <c r="BP134"/>
  <c r="BQ134"/>
  <c r="BR134"/>
  <c r="BS134"/>
  <c r="BT134"/>
  <c r="BU134"/>
  <c r="BV134"/>
  <c r="BW134"/>
  <c r="BX134"/>
  <c r="BY134"/>
  <c r="BZ134"/>
  <c r="CA134"/>
  <c r="CB134"/>
  <c r="CC134"/>
  <c r="CD134"/>
  <c r="CE134"/>
  <c r="CF134"/>
  <c r="CG134"/>
  <c r="CH134"/>
  <c r="CI134"/>
  <c r="CJ134"/>
  <c r="CK134"/>
  <c r="CL134"/>
  <c r="CM134"/>
  <c r="CN134"/>
  <c r="CO134"/>
  <c r="CP134"/>
  <c r="B135"/>
  <c r="FV135" s="1"/>
  <c r="BN135"/>
  <c r="BO135"/>
  <c r="BP135"/>
  <c r="BQ135"/>
  <c r="BR135"/>
  <c r="BS135"/>
  <c r="BT135"/>
  <c r="BU135"/>
  <c r="BV135"/>
  <c r="BW135"/>
  <c r="BX135"/>
  <c r="BY135"/>
  <c r="BZ135"/>
  <c r="CA135"/>
  <c r="CB135"/>
  <c r="CC135"/>
  <c r="CD135"/>
  <c r="CE135"/>
  <c r="CF135"/>
  <c r="CG135"/>
  <c r="CH135"/>
  <c r="CI135"/>
  <c r="CJ135"/>
  <c r="CK135"/>
  <c r="CL135"/>
  <c r="CM135"/>
  <c r="CN135"/>
  <c r="CO135"/>
  <c r="CP135"/>
  <c r="B136"/>
  <c r="BK136" s="1"/>
  <c r="BN136"/>
  <c r="BO136"/>
  <c r="BP136"/>
  <c r="BQ136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CI136"/>
  <c r="CJ136"/>
  <c r="CK136"/>
  <c r="CL136"/>
  <c r="CM136"/>
  <c r="CN136"/>
  <c r="CO136"/>
  <c r="CP136"/>
  <c r="B137"/>
  <c r="FY137" s="1"/>
  <c r="BN137"/>
  <c r="BO137"/>
  <c r="BP137"/>
  <c r="BQ137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CI137"/>
  <c r="CJ137"/>
  <c r="CK137"/>
  <c r="CL137"/>
  <c r="CM137"/>
  <c r="CN137"/>
  <c r="CO137"/>
  <c r="CP137"/>
  <c r="B138"/>
  <c r="BK138"/>
  <c r="BN138"/>
  <c r="BO138"/>
  <c r="BP138"/>
  <c r="BQ138"/>
  <c r="BR138"/>
  <c r="BS138"/>
  <c r="BT138"/>
  <c r="BU138"/>
  <c r="BV138"/>
  <c r="BW138"/>
  <c r="BX138"/>
  <c r="BY138"/>
  <c r="BZ138"/>
  <c r="CA138"/>
  <c r="CB138"/>
  <c r="CC138"/>
  <c r="CD138"/>
  <c r="CE138"/>
  <c r="CF138"/>
  <c r="CG138"/>
  <c r="CH138"/>
  <c r="CI138"/>
  <c r="CJ138"/>
  <c r="CK138"/>
  <c r="CL138"/>
  <c r="CM138"/>
  <c r="CN138"/>
  <c r="CO138"/>
  <c r="CP138"/>
  <c r="B139"/>
  <c r="FV139" s="1"/>
  <c r="BN139"/>
  <c r="BO139"/>
  <c r="BP139"/>
  <c r="BQ139"/>
  <c r="BR139"/>
  <c r="BS139"/>
  <c r="BT139"/>
  <c r="BU139"/>
  <c r="BV139"/>
  <c r="BW139"/>
  <c r="BX139"/>
  <c r="BY139"/>
  <c r="BZ139"/>
  <c r="CA139"/>
  <c r="CB139"/>
  <c r="CC139"/>
  <c r="CD139"/>
  <c r="CE139"/>
  <c r="CF139"/>
  <c r="CG139"/>
  <c r="CH139"/>
  <c r="CI139"/>
  <c r="CJ139"/>
  <c r="CK139"/>
  <c r="CL139"/>
  <c r="CM139"/>
  <c r="CN139"/>
  <c r="CO139"/>
  <c r="CP139"/>
  <c r="B140"/>
  <c r="BK140" s="1"/>
  <c r="BN140"/>
  <c r="BO140"/>
  <c r="BP140"/>
  <c r="BQ140"/>
  <c r="BR140"/>
  <c r="BS140"/>
  <c r="BT140"/>
  <c r="BU140"/>
  <c r="BV140"/>
  <c r="BW140"/>
  <c r="BX140"/>
  <c r="BY140"/>
  <c r="BZ140"/>
  <c r="CA140"/>
  <c r="CB140"/>
  <c r="CC140"/>
  <c r="CD140"/>
  <c r="CE140"/>
  <c r="CF140"/>
  <c r="CG140"/>
  <c r="CH140"/>
  <c r="CI140"/>
  <c r="CJ140"/>
  <c r="CK140"/>
  <c r="CL140"/>
  <c r="CM140"/>
  <c r="CN140"/>
  <c r="CO140"/>
  <c r="CP140"/>
  <c r="B141"/>
  <c r="AI141" s="1"/>
  <c r="BN141"/>
  <c r="BO141"/>
  <c r="BP141"/>
  <c r="BQ141"/>
  <c r="BR141"/>
  <c r="BS141"/>
  <c r="BT141"/>
  <c r="BU141"/>
  <c r="BV141"/>
  <c r="BW141"/>
  <c r="BX141"/>
  <c r="BY141"/>
  <c r="BZ141"/>
  <c r="CA141"/>
  <c r="CB141"/>
  <c r="CC141"/>
  <c r="CD141"/>
  <c r="CE141"/>
  <c r="CF141"/>
  <c r="CG141"/>
  <c r="CH141"/>
  <c r="CI141"/>
  <c r="CJ141"/>
  <c r="CK141"/>
  <c r="CL141"/>
  <c r="CM141"/>
  <c r="CN141"/>
  <c r="CO141"/>
  <c r="CP141"/>
  <c r="B142"/>
  <c r="AI142" s="1"/>
  <c r="BN142"/>
  <c r="BO142"/>
  <c r="BP142"/>
  <c r="BQ142"/>
  <c r="BR142"/>
  <c r="BS142"/>
  <c r="BT142"/>
  <c r="BU142"/>
  <c r="BV142"/>
  <c r="BW142"/>
  <c r="BX142"/>
  <c r="BY142"/>
  <c r="BZ142"/>
  <c r="CA142"/>
  <c r="CB142"/>
  <c r="CC142"/>
  <c r="CD142"/>
  <c r="CE142"/>
  <c r="CF142"/>
  <c r="CG142"/>
  <c r="CH142"/>
  <c r="CI142"/>
  <c r="CJ142"/>
  <c r="CK142"/>
  <c r="CL142"/>
  <c r="CM142"/>
  <c r="CN142"/>
  <c r="CO142"/>
  <c r="CP142"/>
  <c r="B143"/>
  <c r="AI143" s="1"/>
  <c r="BN143"/>
  <c r="BO143"/>
  <c r="BP143"/>
  <c r="BQ143"/>
  <c r="BR143"/>
  <c r="BS143"/>
  <c r="BT143"/>
  <c r="BU143"/>
  <c r="BV143"/>
  <c r="BW143"/>
  <c r="BX143"/>
  <c r="BY143"/>
  <c r="BZ143"/>
  <c r="CA143"/>
  <c r="CB143"/>
  <c r="CC143"/>
  <c r="CD143"/>
  <c r="CE143"/>
  <c r="CF143"/>
  <c r="CG143"/>
  <c r="CH143"/>
  <c r="CI143"/>
  <c r="CJ143"/>
  <c r="CK143"/>
  <c r="CL143"/>
  <c r="CM143"/>
  <c r="CN143"/>
  <c r="CO143"/>
  <c r="CP143"/>
  <c r="B144"/>
  <c r="AI144" s="1"/>
  <c r="BN144"/>
  <c r="BO144"/>
  <c r="BP144"/>
  <c r="BQ144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CI144"/>
  <c r="CJ144"/>
  <c r="CK144"/>
  <c r="CL144"/>
  <c r="CM144"/>
  <c r="CN144"/>
  <c r="CO144"/>
  <c r="CP144"/>
  <c r="FQ144"/>
  <c r="B145"/>
  <c r="EJ145" s="1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M145"/>
  <c r="CN145"/>
  <c r="CO145"/>
  <c r="CP145"/>
  <c r="B146"/>
  <c r="BK146" s="1"/>
  <c r="CP146" i="1" s="1"/>
  <c r="BN146" i="2"/>
  <c r="BO146"/>
  <c r="BP146"/>
  <c r="BQ146"/>
  <c r="BR146"/>
  <c r="BS146"/>
  <c r="BT146"/>
  <c r="BU146"/>
  <c r="BV146"/>
  <c r="BW146"/>
  <c r="BX146"/>
  <c r="BY146"/>
  <c r="BZ146"/>
  <c r="CA146"/>
  <c r="CB146"/>
  <c r="CC146"/>
  <c r="CD146"/>
  <c r="CE146"/>
  <c r="CF146"/>
  <c r="CG146"/>
  <c r="CH146"/>
  <c r="CI146"/>
  <c r="CJ146"/>
  <c r="CK146"/>
  <c r="CL146"/>
  <c r="CM146"/>
  <c r="CN146"/>
  <c r="CO146"/>
  <c r="CP146"/>
  <c r="B147"/>
  <c r="BN147"/>
  <c r="BO147"/>
  <c r="BP147"/>
  <c r="BQ147"/>
  <c r="BR147"/>
  <c r="BS147"/>
  <c r="BT147"/>
  <c r="BU147"/>
  <c r="BV147"/>
  <c r="BW147"/>
  <c r="BX147"/>
  <c r="BY147"/>
  <c r="BZ147"/>
  <c r="CA147"/>
  <c r="CB147"/>
  <c r="CC147"/>
  <c r="CD147"/>
  <c r="CE147"/>
  <c r="CF147"/>
  <c r="CG147"/>
  <c r="CH147"/>
  <c r="CI147"/>
  <c r="CJ147"/>
  <c r="CK147"/>
  <c r="CL147"/>
  <c r="CM147"/>
  <c r="CN147"/>
  <c r="CO147"/>
  <c r="CP147"/>
  <c r="B148"/>
  <c r="BK148"/>
  <c r="CP148" i="1" s="1"/>
  <c r="BN148" i="2"/>
  <c r="BO148"/>
  <c r="BP148"/>
  <c r="BQ148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CI148"/>
  <c r="CJ148"/>
  <c r="CK148"/>
  <c r="CL148"/>
  <c r="CM148"/>
  <c r="CN148"/>
  <c r="CO148"/>
  <c r="CP148"/>
  <c r="B149"/>
  <c r="EH149" s="1"/>
  <c r="BN149"/>
  <c r="BO149"/>
  <c r="BP149"/>
  <c r="BQ149"/>
  <c r="BR149"/>
  <c r="BS149"/>
  <c r="BT149"/>
  <c r="BU149"/>
  <c r="BV149"/>
  <c r="BW149"/>
  <c r="BX149"/>
  <c r="BY149"/>
  <c r="BZ149"/>
  <c r="CA149"/>
  <c r="CB149"/>
  <c r="CC149"/>
  <c r="CD149"/>
  <c r="CE149"/>
  <c r="CF149"/>
  <c r="CG149"/>
  <c r="CH149"/>
  <c r="CI149"/>
  <c r="CJ149"/>
  <c r="CK149"/>
  <c r="CL149"/>
  <c r="CM149"/>
  <c r="CN149"/>
  <c r="CO149"/>
  <c r="CP149"/>
  <c r="B150"/>
  <c r="AI150" s="1"/>
  <c r="BN150"/>
  <c r="BO150"/>
  <c r="BP150"/>
  <c r="BQ150"/>
  <c r="BR150"/>
  <c r="BS150"/>
  <c r="BT150"/>
  <c r="BU150"/>
  <c r="BV150"/>
  <c r="BW150"/>
  <c r="BX150"/>
  <c r="BY150"/>
  <c r="BZ150"/>
  <c r="CA150"/>
  <c r="CB150"/>
  <c r="CC150"/>
  <c r="CD150"/>
  <c r="CE150"/>
  <c r="CF150"/>
  <c r="CG150"/>
  <c r="CH150"/>
  <c r="CI150"/>
  <c r="CJ150"/>
  <c r="CK150"/>
  <c r="CL150"/>
  <c r="CM150"/>
  <c r="CN150"/>
  <c r="CO150"/>
  <c r="CP150"/>
  <c r="B151"/>
  <c r="FJ151" s="1"/>
  <c r="BN151"/>
  <c r="BO151"/>
  <c r="BP151"/>
  <c r="BQ151"/>
  <c r="BR151"/>
  <c r="BS151"/>
  <c r="BT151"/>
  <c r="BU151"/>
  <c r="BV151"/>
  <c r="BW151"/>
  <c r="BX151"/>
  <c r="BY151"/>
  <c r="BZ151"/>
  <c r="CA151"/>
  <c r="CB151"/>
  <c r="CC151"/>
  <c r="CD151"/>
  <c r="CE151"/>
  <c r="CF151"/>
  <c r="CG151"/>
  <c r="CH151"/>
  <c r="CI151"/>
  <c r="CJ151"/>
  <c r="CK151"/>
  <c r="CL151"/>
  <c r="CM151"/>
  <c r="CN151"/>
  <c r="CO151"/>
  <c r="CP151"/>
  <c r="B152"/>
  <c r="AI152" s="1"/>
  <c r="BN152"/>
  <c r="BO152"/>
  <c r="BP152"/>
  <c r="BQ152"/>
  <c r="BR152"/>
  <c r="BS152"/>
  <c r="BT152"/>
  <c r="BU152"/>
  <c r="BV152"/>
  <c r="BW152"/>
  <c r="BX152"/>
  <c r="BY152"/>
  <c r="BZ152"/>
  <c r="CA152"/>
  <c r="CB152"/>
  <c r="CC152"/>
  <c r="CD152"/>
  <c r="CE152"/>
  <c r="CF152"/>
  <c r="CG152"/>
  <c r="CH152"/>
  <c r="CI152"/>
  <c r="CJ152"/>
  <c r="CK152"/>
  <c r="CL152"/>
  <c r="CM152"/>
  <c r="CN152"/>
  <c r="CO152"/>
  <c r="CP152"/>
  <c r="B153"/>
  <c r="BN153"/>
  <c r="BO153"/>
  <c r="BP153"/>
  <c r="BQ153"/>
  <c r="BR153"/>
  <c r="BS153"/>
  <c r="BT153"/>
  <c r="BU153"/>
  <c r="BV153"/>
  <c r="BW153"/>
  <c r="BX153"/>
  <c r="BY153"/>
  <c r="BZ153"/>
  <c r="CA153"/>
  <c r="CB153"/>
  <c r="CC153"/>
  <c r="CD153"/>
  <c r="CE153"/>
  <c r="CF153"/>
  <c r="CG153"/>
  <c r="CH153"/>
  <c r="CI153"/>
  <c r="CJ153"/>
  <c r="CK153"/>
  <c r="CL153"/>
  <c r="CM153"/>
  <c r="CN153"/>
  <c r="CO153"/>
  <c r="CP153"/>
  <c r="B154"/>
  <c r="AI154"/>
  <c r="BN154"/>
  <c r="BO154"/>
  <c r="BP154"/>
  <c r="BQ154"/>
  <c r="BR154"/>
  <c r="BS154"/>
  <c r="BT154"/>
  <c r="BU154"/>
  <c r="BV154"/>
  <c r="BW154"/>
  <c r="BX154"/>
  <c r="BY154"/>
  <c r="BZ154"/>
  <c r="CA154"/>
  <c r="CB154"/>
  <c r="CC154"/>
  <c r="CD154"/>
  <c r="CE154"/>
  <c r="CF154"/>
  <c r="CG154"/>
  <c r="CH154"/>
  <c r="CI154"/>
  <c r="CJ154"/>
  <c r="CK154"/>
  <c r="CL154"/>
  <c r="CM154"/>
  <c r="CN154"/>
  <c r="CO154"/>
  <c r="CP154"/>
  <c r="B155"/>
  <c r="DZ155" s="1"/>
  <c r="BN155"/>
  <c r="BO155"/>
  <c r="BP155"/>
  <c r="BQ155"/>
  <c r="BR155"/>
  <c r="BS155"/>
  <c r="BT155"/>
  <c r="BU155"/>
  <c r="BV155"/>
  <c r="BW155"/>
  <c r="BX155"/>
  <c r="BY155"/>
  <c r="BZ155"/>
  <c r="CA155"/>
  <c r="CB155"/>
  <c r="CC155"/>
  <c r="CD155"/>
  <c r="CE155"/>
  <c r="CF155"/>
  <c r="CG155"/>
  <c r="CH155"/>
  <c r="CI155"/>
  <c r="CJ155"/>
  <c r="CK155"/>
  <c r="CL155"/>
  <c r="CM155"/>
  <c r="CN155"/>
  <c r="CO155"/>
  <c r="CP155"/>
  <c r="B156"/>
  <c r="AI156" s="1"/>
  <c r="BN156"/>
  <c r="BO156"/>
  <c r="BP156"/>
  <c r="BQ156"/>
  <c r="BR156"/>
  <c r="BS156"/>
  <c r="BT156"/>
  <c r="BU156"/>
  <c r="BV156"/>
  <c r="BW156"/>
  <c r="BX156"/>
  <c r="BY156"/>
  <c r="BZ156"/>
  <c r="CA156"/>
  <c r="CB156"/>
  <c r="CC156"/>
  <c r="CD156"/>
  <c r="CE156"/>
  <c r="CF156"/>
  <c r="CG156"/>
  <c r="CH156"/>
  <c r="CI156"/>
  <c r="CJ156"/>
  <c r="CK156"/>
  <c r="CL156"/>
  <c r="CM156"/>
  <c r="CN156"/>
  <c r="CO156"/>
  <c r="CP156"/>
  <c r="B157"/>
  <c r="EO157" s="1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M157"/>
  <c r="CN157"/>
  <c r="CO157"/>
  <c r="CP157"/>
  <c r="B158"/>
  <c r="AI158" s="1"/>
  <c r="BN158"/>
  <c r="BO158"/>
  <c r="BP158"/>
  <c r="BQ158"/>
  <c r="BR158"/>
  <c r="BS158"/>
  <c r="BT158"/>
  <c r="BU158"/>
  <c r="BV158"/>
  <c r="BW158"/>
  <c r="BX158"/>
  <c r="BY158"/>
  <c r="BZ158"/>
  <c r="CA158"/>
  <c r="CB158"/>
  <c r="CC158"/>
  <c r="CD158"/>
  <c r="CE158"/>
  <c r="CF158"/>
  <c r="CG158"/>
  <c r="CH158"/>
  <c r="CI158"/>
  <c r="CJ158"/>
  <c r="CK158"/>
  <c r="CL158"/>
  <c r="CM158"/>
  <c r="CN158"/>
  <c r="CO158"/>
  <c r="CP158"/>
  <c r="B159"/>
  <c r="EA159" s="1"/>
  <c r="BN159"/>
  <c r="BO159"/>
  <c r="BP159"/>
  <c r="BQ159"/>
  <c r="BR159"/>
  <c r="BS159"/>
  <c r="BT159"/>
  <c r="BU159"/>
  <c r="BV159"/>
  <c r="BW159"/>
  <c r="BX159"/>
  <c r="BY159"/>
  <c r="BZ159"/>
  <c r="CA159"/>
  <c r="CB159"/>
  <c r="CC159"/>
  <c r="CD159"/>
  <c r="CE159"/>
  <c r="CF159"/>
  <c r="CG159"/>
  <c r="CH159"/>
  <c r="CI159"/>
  <c r="CJ159"/>
  <c r="CK159"/>
  <c r="CL159"/>
  <c r="CM159"/>
  <c r="CN159"/>
  <c r="CO159"/>
  <c r="CP159"/>
  <c r="B160"/>
  <c r="BK160"/>
  <c r="CP160" i="1" s="1"/>
  <c r="BN160" i="2"/>
  <c r="BO160"/>
  <c r="BP160"/>
  <c r="BQ160"/>
  <c r="BR160"/>
  <c r="BS160"/>
  <c r="BT160"/>
  <c r="BU160"/>
  <c r="BV160"/>
  <c r="BW160"/>
  <c r="BX160"/>
  <c r="BY160"/>
  <c r="BZ160"/>
  <c r="CA160"/>
  <c r="CB160"/>
  <c r="CC160"/>
  <c r="CD160"/>
  <c r="CE160"/>
  <c r="CF160"/>
  <c r="CG160"/>
  <c r="CH160"/>
  <c r="CI160"/>
  <c r="CJ160"/>
  <c r="CK160"/>
  <c r="CL160"/>
  <c r="CM160"/>
  <c r="CN160"/>
  <c r="CO160"/>
  <c r="CP160"/>
  <c r="B161"/>
  <c r="EO161" s="1"/>
  <c r="DL161" s="1"/>
  <c r="DM161" i="1" s="1"/>
  <c r="BN161" i="2"/>
  <c r="BO161"/>
  <c r="BP161"/>
  <c r="BQ161"/>
  <c r="BR161"/>
  <c r="BS161"/>
  <c r="BT161"/>
  <c r="BU161"/>
  <c r="BV161"/>
  <c r="BW161"/>
  <c r="BX161"/>
  <c r="BY161"/>
  <c r="BZ161"/>
  <c r="CA161"/>
  <c r="CB161"/>
  <c r="CC161"/>
  <c r="CD161"/>
  <c r="CE161"/>
  <c r="CF161"/>
  <c r="CG161"/>
  <c r="CH161"/>
  <c r="CI161"/>
  <c r="CJ161"/>
  <c r="CK161"/>
  <c r="CL161"/>
  <c r="CM161"/>
  <c r="CN161"/>
  <c r="CO161"/>
  <c r="CP161"/>
  <c r="B162"/>
  <c r="AI162" s="1"/>
  <c r="BN162"/>
  <c r="BO162"/>
  <c r="BP162"/>
  <c r="BQ162"/>
  <c r="BR162"/>
  <c r="BS162"/>
  <c r="BT162"/>
  <c r="BU162"/>
  <c r="BV162"/>
  <c r="BW162"/>
  <c r="BX162"/>
  <c r="BY162"/>
  <c r="BZ162"/>
  <c r="CA162"/>
  <c r="CB162"/>
  <c r="CC162"/>
  <c r="CD162"/>
  <c r="CE162"/>
  <c r="CF162"/>
  <c r="CG162"/>
  <c r="CH162"/>
  <c r="CI162"/>
  <c r="CJ162"/>
  <c r="CK162"/>
  <c r="CL162"/>
  <c r="CM162"/>
  <c r="CN162"/>
  <c r="CO162"/>
  <c r="CP162"/>
  <c r="B163"/>
  <c r="FQ163" s="1"/>
  <c r="BN163"/>
  <c r="BO163"/>
  <c r="BP163"/>
  <c r="BQ163"/>
  <c r="BR163"/>
  <c r="BS163"/>
  <c r="BT163"/>
  <c r="BU163"/>
  <c r="BV163"/>
  <c r="BW163"/>
  <c r="BX163"/>
  <c r="BY163"/>
  <c r="BZ163"/>
  <c r="CA163"/>
  <c r="CB163"/>
  <c r="CC163"/>
  <c r="CD163"/>
  <c r="CE163"/>
  <c r="CF163"/>
  <c r="CG163"/>
  <c r="CH163"/>
  <c r="CI163"/>
  <c r="CJ163"/>
  <c r="CK163"/>
  <c r="CL163"/>
  <c r="CM163"/>
  <c r="CN163"/>
  <c r="CO163"/>
  <c r="CP163"/>
  <c r="B164"/>
  <c r="BK164"/>
  <c r="CP164" i="1" s="1"/>
  <c r="BN164" i="2"/>
  <c r="BO164"/>
  <c r="BP164"/>
  <c r="BQ164"/>
  <c r="BR164"/>
  <c r="BS164"/>
  <c r="BT164"/>
  <c r="BU164"/>
  <c r="BV164"/>
  <c r="BW164"/>
  <c r="BX164"/>
  <c r="BY164"/>
  <c r="BZ164"/>
  <c r="CA164"/>
  <c r="CB164"/>
  <c r="CC164"/>
  <c r="CD164"/>
  <c r="CE164"/>
  <c r="CF164"/>
  <c r="CG164"/>
  <c r="CH164"/>
  <c r="CI164"/>
  <c r="CJ164"/>
  <c r="CK164"/>
  <c r="CL164"/>
  <c r="CM164"/>
  <c r="CN164"/>
  <c r="CO164"/>
  <c r="CP164"/>
  <c r="B165"/>
  <c r="FF165" s="1"/>
  <c r="BN165"/>
  <c r="BO165"/>
  <c r="BP165"/>
  <c r="BQ165"/>
  <c r="BR165"/>
  <c r="BS165"/>
  <c r="BT165"/>
  <c r="BU165"/>
  <c r="BV165"/>
  <c r="BW165"/>
  <c r="BX165"/>
  <c r="BY165"/>
  <c r="BZ165"/>
  <c r="CA165"/>
  <c r="CB165"/>
  <c r="CC165"/>
  <c r="CD165"/>
  <c r="CE165"/>
  <c r="CF165"/>
  <c r="CG165"/>
  <c r="CH165"/>
  <c r="CI165"/>
  <c r="CJ165"/>
  <c r="CK165"/>
  <c r="CL165"/>
  <c r="CM165"/>
  <c r="CN165"/>
  <c r="CO165"/>
  <c r="CP165"/>
  <c r="B166"/>
  <c r="BK166" s="1"/>
  <c r="BN166"/>
  <c r="BO166"/>
  <c r="BP166"/>
  <c r="BQ166"/>
  <c r="BR166"/>
  <c r="BS166"/>
  <c r="BT166"/>
  <c r="BU166"/>
  <c r="BV166"/>
  <c r="BW166"/>
  <c r="BX166"/>
  <c r="BY166"/>
  <c r="BZ166"/>
  <c r="CA166"/>
  <c r="CB166"/>
  <c r="CC166"/>
  <c r="CD166"/>
  <c r="CE166"/>
  <c r="CF166"/>
  <c r="CG166"/>
  <c r="CH166"/>
  <c r="CI166"/>
  <c r="CJ166"/>
  <c r="CK166"/>
  <c r="CL166"/>
  <c r="CM166"/>
  <c r="CN166"/>
  <c r="CO166"/>
  <c r="CP166"/>
  <c r="EM166"/>
  <c r="DJ166" s="1"/>
  <c r="B167"/>
  <c r="AI167" s="1"/>
  <c r="BN167"/>
  <c r="BO167"/>
  <c r="BP167"/>
  <c r="BQ167"/>
  <c r="BR167"/>
  <c r="BS167"/>
  <c r="BT167"/>
  <c r="BU167"/>
  <c r="BV167"/>
  <c r="BW167"/>
  <c r="BX167"/>
  <c r="BY167"/>
  <c r="BZ167"/>
  <c r="CA167"/>
  <c r="CB167"/>
  <c r="CC167"/>
  <c r="CD167"/>
  <c r="CE167"/>
  <c r="CF167"/>
  <c r="CG167"/>
  <c r="CH167"/>
  <c r="CI167"/>
  <c r="CJ167"/>
  <c r="CK167"/>
  <c r="CL167"/>
  <c r="CM167"/>
  <c r="CN167"/>
  <c r="CO167"/>
  <c r="CP167"/>
  <c r="B168"/>
  <c r="AI168" s="1"/>
  <c r="BN168" i="1" s="1"/>
  <c r="BN168" i="2"/>
  <c r="BO168"/>
  <c r="BP168"/>
  <c r="BQ168"/>
  <c r="BR168"/>
  <c r="BS168"/>
  <c r="BT168"/>
  <c r="BU168"/>
  <c r="BV168"/>
  <c r="BW168"/>
  <c r="BX168"/>
  <c r="BY168"/>
  <c r="BZ168"/>
  <c r="CA168"/>
  <c r="CB168"/>
  <c r="CC168"/>
  <c r="CD168"/>
  <c r="CE168"/>
  <c r="CF168"/>
  <c r="CG168"/>
  <c r="CH168"/>
  <c r="CI168"/>
  <c r="CJ168"/>
  <c r="CK168"/>
  <c r="CL168"/>
  <c r="CM168"/>
  <c r="CN168"/>
  <c r="CO168"/>
  <c r="CP168"/>
  <c r="B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M169"/>
  <c r="CN169"/>
  <c r="CO169"/>
  <c r="CP169"/>
  <c r="B170"/>
  <c r="FC170" s="1"/>
  <c r="EU170" i="1" s="1"/>
  <c r="BN170" i="2"/>
  <c r="BO170"/>
  <c r="BP170"/>
  <c r="BQ170"/>
  <c r="BR170"/>
  <c r="BS170"/>
  <c r="BT170"/>
  <c r="BU170"/>
  <c r="BV170"/>
  <c r="BW170"/>
  <c r="BX170"/>
  <c r="BY170"/>
  <c r="BZ170"/>
  <c r="CA170"/>
  <c r="CB170"/>
  <c r="CC170"/>
  <c r="CD170"/>
  <c r="CE170"/>
  <c r="CF170"/>
  <c r="CG170"/>
  <c r="CH170"/>
  <c r="CI170"/>
  <c r="CJ170"/>
  <c r="CK170"/>
  <c r="CL170"/>
  <c r="CM170"/>
  <c r="CN170"/>
  <c r="CO170"/>
  <c r="CP170"/>
  <c r="EI170"/>
  <c r="B171"/>
  <c r="FF171"/>
  <c r="BN171"/>
  <c r="BO171"/>
  <c r="BP171"/>
  <c r="BQ171"/>
  <c r="BR171"/>
  <c r="BS171"/>
  <c r="BT171"/>
  <c r="BU171"/>
  <c r="BV171"/>
  <c r="BW171"/>
  <c r="BX171"/>
  <c r="BY171"/>
  <c r="BZ171"/>
  <c r="CA171"/>
  <c r="CB171"/>
  <c r="CC171"/>
  <c r="CD171"/>
  <c r="CE171"/>
  <c r="CF171"/>
  <c r="CG171"/>
  <c r="CH171"/>
  <c r="CI171"/>
  <c r="CJ171"/>
  <c r="CK171"/>
  <c r="CL171"/>
  <c r="CM171"/>
  <c r="CN171"/>
  <c r="CO171"/>
  <c r="CP171"/>
  <c r="B172"/>
  <c r="BK172" s="1"/>
  <c r="BN172"/>
  <c r="BO172"/>
  <c r="BP172"/>
  <c r="BQ172"/>
  <c r="BR172"/>
  <c r="BS172"/>
  <c r="BT172"/>
  <c r="BU172"/>
  <c r="BV172"/>
  <c r="BW172"/>
  <c r="BX172"/>
  <c r="BY172"/>
  <c r="BZ172"/>
  <c r="CA172"/>
  <c r="CB172"/>
  <c r="CC172"/>
  <c r="CD172"/>
  <c r="CE172"/>
  <c r="CF172"/>
  <c r="CG172"/>
  <c r="CH172"/>
  <c r="CI172"/>
  <c r="CJ172"/>
  <c r="CK172"/>
  <c r="CL172"/>
  <c r="CM172"/>
  <c r="CN172"/>
  <c r="CO172"/>
  <c r="CP172"/>
  <c r="B173"/>
  <c r="AI173" s="1"/>
  <c r="BN173"/>
  <c r="BO173"/>
  <c r="BP173"/>
  <c r="BQ173"/>
  <c r="BR173"/>
  <c r="BS173"/>
  <c r="BT173"/>
  <c r="BU173"/>
  <c r="BV173"/>
  <c r="BW173"/>
  <c r="BX173"/>
  <c r="BY173"/>
  <c r="BZ173"/>
  <c r="CA173"/>
  <c r="CB173"/>
  <c r="CC173"/>
  <c r="CD173"/>
  <c r="CE173"/>
  <c r="CF173"/>
  <c r="CG173"/>
  <c r="CH173"/>
  <c r="CI173"/>
  <c r="CJ173"/>
  <c r="CK173"/>
  <c r="CL173"/>
  <c r="CM173"/>
  <c r="CN173"/>
  <c r="CO173"/>
  <c r="CP173"/>
  <c r="B174"/>
  <c r="AI174" s="1"/>
  <c r="AI174" i="1" s="1"/>
  <c r="BN174" i="2"/>
  <c r="BO174"/>
  <c r="BP174"/>
  <c r="BQ174"/>
  <c r="BR174"/>
  <c r="BS174"/>
  <c r="BT174"/>
  <c r="BU174"/>
  <c r="BV174"/>
  <c r="BW174"/>
  <c r="BX174"/>
  <c r="BY174"/>
  <c r="BZ174"/>
  <c r="CA174"/>
  <c r="CB174"/>
  <c r="CC174"/>
  <c r="CD174"/>
  <c r="CE174"/>
  <c r="CF174"/>
  <c r="CG174"/>
  <c r="CH174"/>
  <c r="CI174"/>
  <c r="CJ174"/>
  <c r="CK174"/>
  <c r="CL174"/>
  <c r="CM174"/>
  <c r="CN174"/>
  <c r="CO174"/>
  <c r="CP174"/>
  <c r="B175"/>
  <c r="FQ175"/>
  <c r="BN175"/>
  <c r="BO175"/>
  <c r="BP175"/>
  <c r="BQ175"/>
  <c r="BR175"/>
  <c r="BS175"/>
  <c r="BT175"/>
  <c r="BU175"/>
  <c r="BV175"/>
  <c r="BW175"/>
  <c r="BX175"/>
  <c r="BY175"/>
  <c r="BZ175"/>
  <c r="CA175"/>
  <c r="CB175"/>
  <c r="CC175"/>
  <c r="CD175"/>
  <c r="CE175"/>
  <c r="CF175"/>
  <c r="CG175"/>
  <c r="CH175"/>
  <c r="CI175"/>
  <c r="CJ175"/>
  <c r="CK175"/>
  <c r="CL175"/>
  <c r="CM175"/>
  <c r="CN175"/>
  <c r="CO175"/>
  <c r="CP175"/>
  <c r="B176"/>
  <c r="BK176" s="1"/>
  <c r="BN176"/>
  <c r="BO176"/>
  <c r="BP176"/>
  <c r="BQ176"/>
  <c r="BR176"/>
  <c r="BS176"/>
  <c r="BT176"/>
  <c r="BU176"/>
  <c r="BV176"/>
  <c r="BW176"/>
  <c r="BX176"/>
  <c r="BY176"/>
  <c r="BZ176"/>
  <c r="CA176"/>
  <c r="CB176"/>
  <c r="CC176"/>
  <c r="CD176"/>
  <c r="CE176"/>
  <c r="CF176"/>
  <c r="CG176"/>
  <c r="CH176"/>
  <c r="CI176"/>
  <c r="CJ176"/>
  <c r="CK176"/>
  <c r="CL176"/>
  <c r="CM176"/>
  <c r="CN176"/>
  <c r="CO176"/>
  <c r="CP176"/>
  <c r="FJ176"/>
  <c r="B177"/>
  <c r="BN177"/>
  <c r="BO177"/>
  <c r="BP177"/>
  <c r="BQ177"/>
  <c r="BR177"/>
  <c r="BS177"/>
  <c r="BT177"/>
  <c r="BU177"/>
  <c r="BV177"/>
  <c r="BW177"/>
  <c r="BX177"/>
  <c r="BY177"/>
  <c r="BZ177"/>
  <c r="CA177"/>
  <c r="CB177"/>
  <c r="CC177"/>
  <c r="CD177"/>
  <c r="CE177"/>
  <c r="CF177"/>
  <c r="CG177"/>
  <c r="CH177"/>
  <c r="CI177"/>
  <c r="CJ177"/>
  <c r="CK177"/>
  <c r="CL177"/>
  <c r="CM177"/>
  <c r="CN177"/>
  <c r="CO177"/>
  <c r="CP177"/>
  <c r="B178"/>
  <c r="BK178"/>
  <c r="CP178" i="1" s="1"/>
  <c r="BN178" i="2"/>
  <c r="BO178"/>
  <c r="BP178"/>
  <c r="BQ178"/>
  <c r="BR178"/>
  <c r="BS178"/>
  <c r="BT178"/>
  <c r="BU178"/>
  <c r="BV178"/>
  <c r="BW178"/>
  <c r="BX178"/>
  <c r="BY178"/>
  <c r="BZ178"/>
  <c r="CA178"/>
  <c r="CB178"/>
  <c r="CC178"/>
  <c r="CD178"/>
  <c r="CE178"/>
  <c r="CF178"/>
  <c r="CG178"/>
  <c r="CH178"/>
  <c r="CI178"/>
  <c r="CJ178"/>
  <c r="CK178"/>
  <c r="CL178"/>
  <c r="CM178"/>
  <c r="CN178"/>
  <c r="CO178"/>
  <c r="CP178"/>
  <c r="DZ178"/>
  <c r="B179"/>
  <c r="AI179" s="1"/>
  <c r="BN179"/>
  <c r="BO179"/>
  <c r="BP179"/>
  <c r="BQ179"/>
  <c r="BR179"/>
  <c r="BS179"/>
  <c r="BT179"/>
  <c r="BU179"/>
  <c r="BV179"/>
  <c r="BW179"/>
  <c r="BX179"/>
  <c r="BY179"/>
  <c r="BZ179"/>
  <c r="CA179"/>
  <c r="CB179"/>
  <c r="CC179"/>
  <c r="CD179"/>
  <c r="CE179"/>
  <c r="CF179"/>
  <c r="CG179"/>
  <c r="CH179"/>
  <c r="CI179"/>
  <c r="CJ179"/>
  <c r="CK179"/>
  <c r="CL179"/>
  <c r="CM179"/>
  <c r="CN179"/>
  <c r="CO179"/>
  <c r="CP179"/>
  <c r="B180"/>
  <c r="AI180"/>
  <c r="BN180"/>
  <c r="BO180"/>
  <c r="BP180"/>
  <c r="BQ180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CI180"/>
  <c r="CJ180"/>
  <c r="CK180"/>
  <c r="CL180"/>
  <c r="CM180"/>
  <c r="CN180"/>
  <c r="CO180"/>
  <c r="CP180"/>
  <c r="B181"/>
  <c r="EQ181" s="1"/>
  <c r="DN181" s="1"/>
  <c r="DO181" i="1" s="1"/>
  <c r="BN181" i="2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M181"/>
  <c r="CN181"/>
  <c r="CO181"/>
  <c r="CP181"/>
  <c r="B182"/>
  <c r="BK182" s="1"/>
  <c r="BN182"/>
  <c r="BO182"/>
  <c r="BP182"/>
  <c r="BQ182"/>
  <c r="BR182"/>
  <c r="BS182"/>
  <c r="BT182"/>
  <c r="BU182"/>
  <c r="BV182"/>
  <c r="BW182"/>
  <c r="BX182"/>
  <c r="BY182"/>
  <c r="BZ182"/>
  <c r="CA182"/>
  <c r="CB182"/>
  <c r="CC182"/>
  <c r="CD182"/>
  <c r="CE182"/>
  <c r="CF182"/>
  <c r="CG182"/>
  <c r="CH182"/>
  <c r="CI182"/>
  <c r="CJ182"/>
  <c r="CK182"/>
  <c r="CL182"/>
  <c r="CM182"/>
  <c r="CN182"/>
  <c r="CO182"/>
  <c r="CP182"/>
  <c r="B183"/>
  <c r="FU183" s="1"/>
  <c r="BN183"/>
  <c r="BO183"/>
  <c r="BP183"/>
  <c r="BQ183"/>
  <c r="BR183"/>
  <c r="BS183"/>
  <c r="BT183"/>
  <c r="BU183"/>
  <c r="BV183"/>
  <c r="BW183"/>
  <c r="BX183"/>
  <c r="BY183"/>
  <c r="BZ183"/>
  <c r="CA183"/>
  <c r="CB183"/>
  <c r="CC183"/>
  <c r="CD183"/>
  <c r="CE183"/>
  <c r="CF183"/>
  <c r="CG183"/>
  <c r="CH183"/>
  <c r="CI183"/>
  <c r="CJ183"/>
  <c r="CK183"/>
  <c r="CL183"/>
  <c r="CM183"/>
  <c r="CN183"/>
  <c r="CO183"/>
  <c r="CP183"/>
  <c r="B184"/>
  <c r="BK184" s="1"/>
  <c r="CP184" i="1" s="1"/>
  <c r="BN184" i="2"/>
  <c r="BO184"/>
  <c r="BP184"/>
  <c r="BQ184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CI184"/>
  <c r="CJ184"/>
  <c r="CK184"/>
  <c r="CL184"/>
  <c r="CM184"/>
  <c r="CN184"/>
  <c r="CO184"/>
  <c r="CP184"/>
  <c r="B185"/>
  <c r="DU185"/>
  <c r="BN185"/>
  <c r="BO185"/>
  <c r="BP185"/>
  <c r="BQ185"/>
  <c r="BR185"/>
  <c r="BS185"/>
  <c r="BT185"/>
  <c r="BU185"/>
  <c r="BV185"/>
  <c r="BW185"/>
  <c r="BX185"/>
  <c r="BY185"/>
  <c r="BZ185"/>
  <c r="CA185"/>
  <c r="CB185"/>
  <c r="CC185"/>
  <c r="CD185"/>
  <c r="CE185"/>
  <c r="CF185"/>
  <c r="CG185"/>
  <c r="CH185"/>
  <c r="CI185"/>
  <c r="CJ185"/>
  <c r="CK185"/>
  <c r="CL185"/>
  <c r="CM185"/>
  <c r="CN185"/>
  <c r="CO185"/>
  <c r="CP185"/>
  <c r="B186"/>
  <c r="BK186" s="1"/>
  <c r="BN186"/>
  <c r="BO186"/>
  <c r="BP186"/>
  <c r="BQ186"/>
  <c r="BR186"/>
  <c r="BS186"/>
  <c r="BT186"/>
  <c r="BU186"/>
  <c r="BV186"/>
  <c r="BW186"/>
  <c r="BX186"/>
  <c r="BY186"/>
  <c r="BZ186"/>
  <c r="CA186"/>
  <c r="CB186"/>
  <c r="CC186"/>
  <c r="CD186"/>
  <c r="CE186"/>
  <c r="CF186"/>
  <c r="CG186"/>
  <c r="CH186"/>
  <c r="CI186"/>
  <c r="CJ186"/>
  <c r="CK186"/>
  <c r="CL186"/>
  <c r="CM186"/>
  <c r="CN186"/>
  <c r="CO186"/>
  <c r="CP186"/>
  <c r="FJ186"/>
  <c r="B187"/>
  <c r="AI187"/>
  <c r="BN187"/>
  <c r="BO187"/>
  <c r="BP187"/>
  <c r="BQ187"/>
  <c r="BR187"/>
  <c r="BS187"/>
  <c r="BT187"/>
  <c r="BU187"/>
  <c r="BV187"/>
  <c r="BW187"/>
  <c r="BX187"/>
  <c r="BY187"/>
  <c r="BZ187"/>
  <c r="CA187"/>
  <c r="CB187"/>
  <c r="CC187"/>
  <c r="CD187"/>
  <c r="CE187"/>
  <c r="CF187"/>
  <c r="CG187"/>
  <c r="CH187"/>
  <c r="CI187"/>
  <c r="CJ187"/>
  <c r="CK187"/>
  <c r="CL187"/>
  <c r="CM187"/>
  <c r="CN187"/>
  <c r="CO187"/>
  <c r="CP187"/>
  <c r="B188"/>
  <c r="AI188" s="1"/>
  <c r="BN188"/>
  <c r="BO188"/>
  <c r="BP188"/>
  <c r="BQ188"/>
  <c r="BR188"/>
  <c r="BS188"/>
  <c r="BT188"/>
  <c r="BU188"/>
  <c r="BV188"/>
  <c r="BW188"/>
  <c r="BX188"/>
  <c r="BY188"/>
  <c r="BZ188"/>
  <c r="CA188"/>
  <c r="CB188"/>
  <c r="CC188"/>
  <c r="CD188"/>
  <c r="CE188"/>
  <c r="CF188"/>
  <c r="CG188"/>
  <c r="CH188"/>
  <c r="CI188"/>
  <c r="CJ188"/>
  <c r="CK188"/>
  <c r="CL188"/>
  <c r="CM188"/>
  <c r="CN188"/>
  <c r="CO188"/>
  <c r="CP188"/>
  <c r="B189"/>
  <c r="EM189" s="1"/>
  <c r="DJ189" s="1"/>
  <c r="DK189" i="1" s="1"/>
  <c r="BN189" i="2"/>
  <c r="BO189"/>
  <c r="BP189"/>
  <c r="BQ189"/>
  <c r="BR189"/>
  <c r="BS189"/>
  <c r="BT189"/>
  <c r="BU189"/>
  <c r="BV189"/>
  <c r="BW189"/>
  <c r="BX189"/>
  <c r="BY189"/>
  <c r="BZ189"/>
  <c r="CA189"/>
  <c r="CB189"/>
  <c r="CC189"/>
  <c r="CD189"/>
  <c r="CE189"/>
  <c r="CF189"/>
  <c r="CG189"/>
  <c r="CH189"/>
  <c r="CI189"/>
  <c r="CJ189"/>
  <c r="CK189"/>
  <c r="CL189"/>
  <c r="CM189"/>
  <c r="CN189"/>
  <c r="CO189"/>
  <c r="CP189"/>
  <c r="B190"/>
  <c r="BK190" s="1"/>
  <c r="BN190"/>
  <c r="BO190"/>
  <c r="BP190"/>
  <c r="BQ190"/>
  <c r="BR190"/>
  <c r="BS190"/>
  <c r="BT190"/>
  <c r="BU190"/>
  <c r="BV190"/>
  <c r="BW190"/>
  <c r="BX190"/>
  <c r="BY190"/>
  <c r="BZ190"/>
  <c r="CA190"/>
  <c r="CB190"/>
  <c r="CC190"/>
  <c r="CD190"/>
  <c r="CE190"/>
  <c r="CF190"/>
  <c r="CG190"/>
  <c r="CH190"/>
  <c r="CI190"/>
  <c r="CJ190"/>
  <c r="CK190"/>
  <c r="CL190"/>
  <c r="CM190"/>
  <c r="CN190"/>
  <c r="CO190"/>
  <c r="CP190"/>
  <c r="B191"/>
  <c r="FX191" s="1"/>
  <c r="BN191"/>
  <c r="BO191"/>
  <c r="BP191"/>
  <c r="BQ191"/>
  <c r="BR191"/>
  <c r="BS191"/>
  <c r="BT191"/>
  <c r="BU191"/>
  <c r="BV191"/>
  <c r="BW191"/>
  <c r="BX191"/>
  <c r="BY191"/>
  <c r="BZ191"/>
  <c r="CA191"/>
  <c r="CB191"/>
  <c r="CC191"/>
  <c r="CD191"/>
  <c r="CE191"/>
  <c r="CF191"/>
  <c r="CG191"/>
  <c r="CH191"/>
  <c r="CI191"/>
  <c r="CJ191"/>
  <c r="CK191"/>
  <c r="CL191"/>
  <c r="CM191"/>
  <c r="CN191"/>
  <c r="CO191"/>
  <c r="CP191"/>
  <c r="B192"/>
  <c r="BK192" s="1"/>
  <c r="CP192" i="1" s="1"/>
  <c r="BN192" i="2"/>
  <c r="BO192"/>
  <c r="BP192"/>
  <c r="BQ192"/>
  <c r="BR192"/>
  <c r="BS192"/>
  <c r="BT192"/>
  <c r="BU192"/>
  <c r="BV192"/>
  <c r="BW192"/>
  <c r="BX192"/>
  <c r="BY192"/>
  <c r="BZ192"/>
  <c r="CA192"/>
  <c r="CB192"/>
  <c r="CC192"/>
  <c r="CD192"/>
  <c r="CE192"/>
  <c r="CF192"/>
  <c r="CG192"/>
  <c r="CH192"/>
  <c r="CI192"/>
  <c r="CJ192"/>
  <c r="CK192"/>
  <c r="CL192"/>
  <c r="CM192"/>
  <c r="CN192"/>
  <c r="CO192"/>
  <c r="CP192"/>
  <c r="B193"/>
  <c r="FD193"/>
  <c r="EV193" i="1" s="1"/>
  <c r="BN193" i="2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M193"/>
  <c r="CN193"/>
  <c r="CO193"/>
  <c r="CP193"/>
  <c r="B194"/>
  <c r="BK194" s="1"/>
  <c r="CP194" i="1" s="1"/>
  <c r="BN194" i="2"/>
  <c r="BO194"/>
  <c r="BP194"/>
  <c r="BQ194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CI194"/>
  <c r="CJ194"/>
  <c r="CK194"/>
  <c r="CL194"/>
  <c r="CM194"/>
  <c r="CN194"/>
  <c r="CO194"/>
  <c r="CP194"/>
  <c r="B195"/>
  <c r="FQ195"/>
  <c r="BN195"/>
  <c r="BO195"/>
  <c r="BP195"/>
  <c r="BQ195"/>
  <c r="BR195"/>
  <c r="BS195"/>
  <c r="BT195"/>
  <c r="BU195"/>
  <c r="BV195"/>
  <c r="BW195"/>
  <c r="BX195"/>
  <c r="BY195"/>
  <c r="BZ195"/>
  <c r="CA195"/>
  <c r="CB195"/>
  <c r="CC195"/>
  <c r="CD195"/>
  <c r="CE195"/>
  <c r="CF195"/>
  <c r="CG195"/>
  <c r="CH195"/>
  <c r="CI195"/>
  <c r="CJ195"/>
  <c r="CK195"/>
  <c r="CL195"/>
  <c r="CM195"/>
  <c r="CN195"/>
  <c r="CO195"/>
  <c r="CP195"/>
  <c r="B196"/>
  <c r="BK196" s="1"/>
  <c r="BN196"/>
  <c r="BO196"/>
  <c r="BP196"/>
  <c r="BQ196"/>
  <c r="BR196"/>
  <c r="BS196"/>
  <c r="BT196"/>
  <c r="BU196"/>
  <c r="BV196"/>
  <c r="BW196"/>
  <c r="BX196"/>
  <c r="BY196"/>
  <c r="BZ196"/>
  <c r="CA196"/>
  <c r="CB196"/>
  <c r="CC196"/>
  <c r="CD196"/>
  <c r="CE196"/>
  <c r="CF196"/>
  <c r="CG196"/>
  <c r="CH196"/>
  <c r="CI196"/>
  <c r="CJ196"/>
  <c r="CK196"/>
  <c r="CL196"/>
  <c r="CM196"/>
  <c r="CN196"/>
  <c r="CO196"/>
  <c r="CP196"/>
  <c r="FX196"/>
  <c r="DX171"/>
  <c r="DW171"/>
  <c r="EM171"/>
  <c r="DJ171"/>
  <c r="FE171"/>
  <c r="FV171"/>
  <c r="EP185"/>
  <c r="DM185" s="1"/>
  <c r="DN185" i="1" s="1"/>
  <c r="DZ183" i="2"/>
  <c r="FY175"/>
  <c r="FY171"/>
  <c r="FH171"/>
  <c r="EL171"/>
  <c r="DV171"/>
  <c r="EG90"/>
  <c r="FP86"/>
  <c r="FJ84"/>
  <c r="ES82"/>
  <c r="DP82" s="1"/>
  <c r="FN82"/>
  <c r="EC80"/>
  <c r="FN80"/>
  <c r="FN78"/>
  <c r="DW76"/>
  <c r="FG76"/>
  <c r="EI74"/>
  <c r="EI72"/>
  <c r="DW70"/>
  <c r="EA70"/>
  <c r="EE70"/>
  <c r="EI70"/>
  <c r="EM70"/>
  <c r="DJ70" s="1"/>
  <c r="EQ70"/>
  <c r="DN70" s="1"/>
  <c r="EU70"/>
  <c r="DR70" s="1"/>
  <c r="FC70"/>
  <c r="FG70"/>
  <c r="FL70"/>
  <c r="IF70" i="1" s="1"/>
  <c r="FP70" i="2"/>
  <c r="FT70"/>
  <c r="FX70"/>
  <c r="EG68"/>
  <c r="EW68"/>
  <c r="DT68" s="1"/>
  <c r="DU68" i="1" s="1"/>
  <c r="DV68" s="1"/>
  <c r="FJ68" i="2"/>
  <c r="DW66"/>
  <c r="EE66"/>
  <c r="EM66"/>
  <c r="DJ66" s="1"/>
  <c r="EU66"/>
  <c r="DR66" s="1"/>
  <c r="DS66" i="1" s="1"/>
  <c r="FG66" i="2"/>
  <c r="FP66"/>
  <c r="DW64"/>
  <c r="EA64"/>
  <c r="EE64"/>
  <c r="EI64"/>
  <c r="EM64"/>
  <c r="DJ64" s="1"/>
  <c r="EQ64"/>
  <c r="DN64" s="1"/>
  <c r="EU64"/>
  <c r="DR64" s="1"/>
  <c r="FC64"/>
  <c r="FG64"/>
  <c r="FL64"/>
  <c r="IF64" i="1" s="1"/>
  <c r="FP64" i="2"/>
  <c r="FT64"/>
  <c r="II64" i="1"/>
  <c r="FX64" i="2"/>
  <c r="DW62"/>
  <c r="EE62"/>
  <c r="EM62"/>
  <c r="DJ62" s="1"/>
  <c r="EQ62"/>
  <c r="DN62" s="1"/>
  <c r="EU62"/>
  <c r="DR62" s="1"/>
  <c r="FC62"/>
  <c r="FL62"/>
  <c r="IF62" i="1" s="1"/>
  <c r="FP62" i="2"/>
  <c r="DW60"/>
  <c r="EE60"/>
  <c r="EM60"/>
  <c r="DJ60" s="1"/>
  <c r="EQ60"/>
  <c r="DN60" s="1"/>
  <c r="EU60"/>
  <c r="DR60" s="1"/>
  <c r="DS60" i="1" s="1"/>
  <c r="FC60" i="2"/>
  <c r="FL60"/>
  <c r="IF60" i="1" s="1"/>
  <c r="FP60" i="2"/>
  <c r="DU58"/>
  <c r="DY58"/>
  <c r="EC58"/>
  <c r="EG58"/>
  <c r="EK58"/>
  <c r="EO58"/>
  <c r="DL58"/>
  <c r="DM58" i="1" s="1"/>
  <c r="ES58" i="2"/>
  <c r="DP58" s="1"/>
  <c r="EW58"/>
  <c r="DT58" s="1"/>
  <c r="DU58" i="1" s="1"/>
  <c r="DV58" s="1"/>
  <c r="FE58" i="2"/>
  <c r="FJ58"/>
  <c r="FN58"/>
  <c r="FR58"/>
  <c r="FV58"/>
  <c r="EC56"/>
  <c r="ES56"/>
  <c r="DP56" s="1"/>
  <c r="DQ56" i="1" s="1"/>
  <c r="FR56" i="2"/>
  <c r="EP155"/>
  <c r="DM155" s="1"/>
  <c r="DN155" i="1" s="1"/>
  <c r="FF145" i="2"/>
  <c r="EP143"/>
  <c r="DM143" s="1"/>
  <c r="DN143" i="1" s="1"/>
  <c r="EH143" i="2"/>
  <c r="DZ143"/>
  <c r="FW137"/>
  <c r="FO137"/>
  <c r="EV137"/>
  <c r="DS137" s="1"/>
  <c r="DT137" i="1" s="1"/>
  <c r="EN137" i="2"/>
  <c r="DK137" s="1"/>
  <c r="DL137" i="1" s="1"/>
  <c r="EF137" i="2"/>
  <c r="DC137" s="1"/>
  <c r="DD137" i="1" s="1"/>
  <c r="DX137" i="2"/>
  <c r="FY119"/>
  <c r="FQ119"/>
  <c r="FH119"/>
  <c r="ET119"/>
  <c r="DQ119"/>
  <c r="DR119" i="1" s="1"/>
  <c r="EL119" i="2"/>
  <c r="ED119"/>
  <c r="DV119"/>
  <c r="FJ157"/>
  <c r="DY157"/>
  <c r="EC155"/>
  <c r="FV153"/>
  <c r="FN153"/>
  <c r="FE153"/>
  <c r="ES153"/>
  <c r="DP153" s="1"/>
  <c r="DQ153" i="1" s="1"/>
  <c r="EK153" i="2"/>
  <c r="EC153"/>
  <c r="DU153"/>
  <c r="FR151"/>
  <c r="EW151"/>
  <c r="DT151" s="1"/>
  <c r="EO151"/>
  <c r="DL151" s="1"/>
  <c r="DM151" i="1" s="1"/>
  <c r="DY151" i="2"/>
  <c r="FV149"/>
  <c r="FE149"/>
  <c r="EK149"/>
  <c r="DU149"/>
  <c r="FR147"/>
  <c r="FJ147"/>
  <c r="EW147"/>
  <c r="DT147" s="1"/>
  <c r="EO147"/>
  <c r="DL147" s="1"/>
  <c r="DM147" i="1" s="1"/>
  <c r="EG147" i="2"/>
  <c r="DY147"/>
  <c r="FN145"/>
  <c r="ES145"/>
  <c r="EC145"/>
  <c r="FX143"/>
  <c r="FP143"/>
  <c r="FC143"/>
  <c r="EM143"/>
  <c r="EE143"/>
  <c r="DW143"/>
  <c r="FT141"/>
  <c r="FL141"/>
  <c r="IF141" i="1" s="1"/>
  <c r="FG141" i="2"/>
  <c r="EU141"/>
  <c r="DR141" s="1"/>
  <c r="EI141"/>
  <c r="EA141"/>
  <c r="FX139"/>
  <c r="FC139"/>
  <c r="EI139"/>
  <c r="FX137"/>
  <c r="FP137"/>
  <c r="FC137"/>
  <c r="EQ137"/>
  <c r="DN137" s="1"/>
  <c r="EM137"/>
  <c r="DJ137" s="1"/>
  <c r="EI137"/>
  <c r="EA137"/>
  <c r="FP135"/>
  <c r="EM135"/>
  <c r="DJ135" s="1"/>
  <c r="DK135" i="1" s="1"/>
  <c r="EA135" i="2"/>
  <c r="FX133"/>
  <c r="FP133"/>
  <c r="FC133"/>
  <c r="EQ133"/>
  <c r="DN133" s="1"/>
  <c r="DO133" i="1" s="1"/>
  <c r="EM133" i="2"/>
  <c r="DJ133" s="1"/>
  <c r="EI133"/>
  <c r="EA133"/>
  <c r="FR131"/>
  <c r="EW131"/>
  <c r="DT131" s="1"/>
  <c r="DU131" i="1" s="1"/>
  <c r="DV131" s="1"/>
  <c r="EG131" i="2"/>
  <c r="FN129"/>
  <c r="EC129"/>
  <c r="FR127"/>
  <c r="FJ127"/>
  <c r="EW127"/>
  <c r="DT127" s="1"/>
  <c r="EO127"/>
  <c r="EG127"/>
  <c r="DY127"/>
  <c r="FT125"/>
  <c r="FL125"/>
  <c r="IF125" i="1" s="1"/>
  <c r="FG125" i="2"/>
  <c r="EU125"/>
  <c r="DR125" s="1"/>
  <c r="DS125" i="1" s="1"/>
  <c r="EQ125" i="2"/>
  <c r="DN125" s="1"/>
  <c r="EM125"/>
  <c r="DJ125" s="1"/>
  <c r="EI125"/>
  <c r="EA125"/>
  <c r="FP123"/>
  <c r="EE123"/>
  <c r="FN121"/>
  <c r="EC121"/>
  <c r="FR119"/>
  <c r="FJ119"/>
  <c r="EW119"/>
  <c r="DT119" s="1"/>
  <c r="EO119"/>
  <c r="DL119" s="1"/>
  <c r="DM119" i="1" s="1"/>
  <c r="EG119" i="2"/>
  <c r="DY119"/>
  <c r="FV117"/>
  <c r="FN117"/>
  <c r="FE117"/>
  <c r="EW117"/>
  <c r="DT117" s="1"/>
  <c r="DU117" i="1" s="1"/>
  <c r="DV117" s="1"/>
  <c r="ES117" i="2"/>
  <c r="EO117"/>
  <c r="EK117"/>
  <c r="EG117"/>
  <c r="EC117"/>
  <c r="DY117"/>
  <c r="DU117"/>
  <c r="FR115"/>
  <c r="FJ115"/>
  <c r="EW115"/>
  <c r="DT115" s="1"/>
  <c r="DU115" i="1" s="1"/>
  <c r="DV115" s="1"/>
  <c r="ES115" i="2"/>
  <c r="DP115" s="1"/>
  <c r="DQ115" i="1" s="1"/>
  <c r="EO115" i="2"/>
  <c r="DL115" s="1"/>
  <c r="DM115" i="1" s="1"/>
  <c r="EG115" i="2"/>
  <c r="DY115"/>
  <c r="FV113"/>
  <c r="FE113"/>
  <c r="EG113"/>
  <c r="FV111"/>
  <c r="FR111"/>
  <c r="FN111"/>
  <c r="FJ111"/>
  <c r="FE111"/>
  <c r="EW111"/>
  <c r="DT111"/>
  <c r="DU111" i="1" s="1"/>
  <c r="DV111" s="1"/>
  <c r="ES111" i="2"/>
  <c r="DP111"/>
  <c r="DQ111" i="1" s="1"/>
  <c r="EO111" i="2"/>
  <c r="EK111"/>
  <c r="EG111"/>
  <c r="EC111"/>
  <c r="DY111"/>
  <c r="DU111"/>
  <c r="FV109"/>
  <c r="FJ109"/>
  <c r="FE109"/>
  <c r="EO109"/>
  <c r="DL109" s="1"/>
  <c r="DM109" i="1" s="1"/>
  <c r="EG109" i="2"/>
  <c r="DY109"/>
  <c r="FV107"/>
  <c r="FR107"/>
  <c r="FN107"/>
  <c r="FJ107"/>
  <c r="FE107"/>
  <c r="EW107"/>
  <c r="DT107" s="1"/>
  <c r="DU107" i="1" s="1"/>
  <c r="DV107" s="1"/>
  <c r="ES107" i="2"/>
  <c r="DP107" s="1"/>
  <c r="DQ107" i="1" s="1"/>
  <c r="EO107" i="2"/>
  <c r="DL107" s="1"/>
  <c r="DM107" i="1" s="1"/>
  <c r="EM107" i="2"/>
  <c r="DJ107"/>
  <c r="EK107"/>
  <c r="EI107"/>
  <c r="EG107"/>
  <c r="EE107"/>
  <c r="EC107"/>
  <c r="EA107"/>
  <c r="DY107"/>
  <c r="DW107"/>
  <c r="DU107"/>
  <c r="FX105"/>
  <c r="FT105"/>
  <c r="FR105"/>
  <c r="FP105"/>
  <c r="FL105"/>
  <c r="IF105" i="1" s="1"/>
  <c r="FJ105" i="2"/>
  <c r="FG105"/>
  <c r="FC105"/>
  <c r="ES105"/>
  <c r="DP105" s="1"/>
  <c r="DQ105" i="1" s="1"/>
  <c r="EO105" i="2"/>
  <c r="DL105" s="1"/>
  <c r="DM105" i="1" s="1"/>
  <c r="EK105" i="2"/>
  <c r="EG105"/>
  <c r="EC105"/>
  <c r="DY105"/>
  <c r="DU105"/>
  <c r="FX103"/>
  <c r="FV103"/>
  <c r="FT103"/>
  <c r="EE103" i="1"/>
  <c r="FR103" i="2"/>
  <c r="EC103" i="1"/>
  <c r="FP103" i="2"/>
  <c r="FN103"/>
  <c r="FL103"/>
  <c r="IF103" i="1"/>
  <c r="FJ103" i="2"/>
  <c r="DX103" i="1"/>
  <c r="FG103" i="2"/>
  <c r="FE103"/>
  <c r="FC103"/>
  <c r="EW103"/>
  <c r="DT103" s="1"/>
  <c r="DU103" i="1" s="1"/>
  <c r="DV103" s="1"/>
  <c r="EU103" i="2"/>
  <c r="DR103" s="1"/>
  <c r="DS103" i="1" s="1"/>
  <c r="ES103" i="2"/>
  <c r="DP103" s="1"/>
  <c r="DQ103" i="1" s="1"/>
  <c r="EQ103" i="2"/>
  <c r="DN103" s="1"/>
  <c r="DO103" i="1" s="1"/>
  <c r="EO103" i="2"/>
  <c r="DL103"/>
  <c r="DM103" i="1" s="1"/>
  <c r="EM103" i="2"/>
  <c r="DJ103" s="1"/>
  <c r="EK103"/>
  <c r="EI103"/>
  <c r="EG103"/>
  <c r="EE103"/>
  <c r="EC103"/>
  <c r="EA103"/>
  <c r="DY103"/>
  <c r="DW103"/>
  <c r="DU103"/>
  <c r="FX101"/>
  <c r="FV101"/>
  <c r="FT101"/>
  <c r="EE101" i="1"/>
  <c r="FR101" i="2"/>
  <c r="EC101" i="1"/>
  <c r="FP101" i="2"/>
  <c r="FN101"/>
  <c r="FL101"/>
  <c r="IF101" i="1"/>
  <c r="FJ101" i="2"/>
  <c r="DX101" i="1"/>
  <c r="FG101" i="2"/>
  <c r="FE101"/>
  <c r="FC101"/>
  <c r="EW101"/>
  <c r="DT101" s="1"/>
  <c r="DU101" i="1" s="1"/>
  <c r="DV101" s="1"/>
  <c r="EU101" i="2"/>
  <c r="DR101" s="1"/>
  <c r="DS101" i="1" s="1"/>
  <c r="ES101" i="2"/>
  <c r="DP101" s="1"/>
  <c r="DQ101" i="1" s="1"/>
  <c r="EQ101" i="2"/>
  <c r="DN101" s="1"/>
  <c r="DO101" i="1" s="1"/>
  <c r="EO101" i="2"/>
  <c r="DL101"/>
  <c r="DM101" i="1" s="1"/>
  <c r="EM101" i="2"/>
  <c r="DJ101" s="1"/>
  <c r="EK101"/>
  <c r="EI101"/>
  <c r="EG101"/>
  <c r="EE101"/>
  <c r="EC101"/>
  <c r="EA101"/>
  <c r="DY101"/>
  <c r="DW101"/>
  <c r="DU101"/>
  <c r="FX99"/>
  <c r="FV99"/>
  <c r="FT99"/>
  <c r="EE99" i="1"/>
  <c r="FR99" i="2"/>
  <c r="EC99" i="1"/>
  <c r="FP99" i="2"/>
  <c r="FN99"/>
  <c r="FL99"/>
  <c r="IF99" i="1"/>
  <c r="FJ99" i="2"/>
  <c r="DX99" i="1"/>
  <c r="FG99" i="2"/>
  <c r="FE99"/>
  <c r="FC99"/>
  <c r="EW99"/>
  <c r="DT99" s="1"/>
  <c r="DU99" i="1" s="1"/>
  <c r="DV99" s="1"/>
  <c r="EU99" i="2"/>
  <c r="DR99" s="1"/>
  <c r="DS99" i="1" s="1"/>
  <c r="ES99" i="2"/>
  <c r="DP99" s="1"/>
  <c r="DQ99" i="1" s="1"/>
  <c r="EQ99" i="2"/>
  <c r="DN99" s="1"/>
  <c r="DO99" i="1" s="1"/>
  <c r="EO99" i="2"/>
  <c r="DL99"/>
  <c r="DM99" i="1" s="1"/>
  <c r="EM99" i="2"/>
  <c r="DJ99" s="1"/>
  <c r="EK99"/>
  <c r="EI99"/>
  <c r="EG99"/>
  <c r="EE99"/>
  <c r="EC99"/>
  <c r="EA99"/>
  <c r="DY99"/>
  <c r="DW99"/>
  <c r="DU99"/>
  <c r="FX97"/>
  <c r="FV97"/>
  <c r="FT97"/>
  <c r="EE97" i="1"/>
  <c r="FR97" i="2"/>
  <c r="EC97" i="1"/>
  <c r="FP97" i="2"/>
  <c r="FN97"/>
  <c r="FL97"/>
  <c r="IF97" i="1"/>
  <c r="FJ97" i="2"/>
  <c r="DX97" i="1"/>
  <c r="FG97" i="2"/>
  <c r="FE97"/>
  <c r="FC97"/>
  <c r="EW97"/>
  <c r="DT97" s="1"/>
  <c r="DU97" i="1" s="1"/>
  <c r="DV97" s="1"/>
  <c r="EU97" i="2"/>
  <c r="DR97" s="1"/>
  <c r="DS97" i="1" s="1"/>
  <c r="ES97" i="2"/>
  <c r="DP97" s="1"/>
  <c r="DQ97" i="1" s="1"/>
  <c r="EQ97" i="2"/>
  <c r="DN97" s="1"/>
  <c r="DO97" i="1" s="1"/>
  <c r="EO97" i="2"/>
  <c r="DL97"/>
  <c r="DM97" i="1" s="1"/>
  <c r="EM97" i="2"/>
  <c r="DJ97" s="1"/>
  <c r="DK97" i="1" s="1"/>
  <c r="EK97" i="2"/>
  <c r="EI97"/>
  <c r="EG97"/>
  <c r="EE97"/>
  <c r="EC97"/>
  <c r="EA97"/>
  <c r="DY97"/>
  <c r="DW97"/>
  <c r="DU97"/>
  <c r="FX95"/>
  <c r="FV95"/>
  <c r="FT95"/>
  <c r="EE95" i="1" s="1"/>
  <c r="FR95" i="2"/>
  <c r="EC95" i="1" s="1"/>
  <c r="FP95" i="2"/>
  <c r="FN95"/>
  <c r="FL95"/>
  <c r="IF95" i="1" s="1"/>
  <c r="FJ95" i="2"/>
  <c r="DX95" i="1" s="1"/>
  <c r="FG95" i="2"/>
  <c r="FE95"/>
  <c r="FC95"/>
  <c r="EW95"/>
  <c r="DT95" s="1"/>
  <c r="DU95" i="1" s="1"/>
  <c r="DV95" s="1"/>
  <c r="EU95" i="2"/>
  <c r="DR95" s="1"/>
  <c r="DS95" i="1" s="1"/>
  <c r="ES95" i="2"/>
  <c r="DP95" s="1"/>
  <c r="DQ95" i="1" s="1"/>
  <c r="EQ95" i="2"/>
  <c r="DN95"/>
  <c r="DO95" i="1" s="1"/>
  <c r="EO95" i="2"/>
  <c r="DL95" s="1"/>
  <c r="DM95" i="1" s="1"/>
  <c r="EM95" i="2"/>
  <c r="DJ95" s="1"/>
  <c r="EK95"/>
  <c r="EI95"/>
  <c r="EG95"/>
  <c r="EE95"/>
  <c r="EC95"/>
  <c r="EA95"/>
  <c r="DY95"/>
  <c r="DW95"/>
  <c r="DU95"/>
  <c r="FX93"/>
  <c r="FV93"/>
  <c r="FT93"/>
  <c r="EE93" i="1" s="1"/>
  <c r="FR93" i="2"/>
  <c r="EC93" i="1" s="1"/>
  <c r="FP93" i="2"/>
  <c r="FN93"/>
  <c r="FL93"/>
  <c r="IF93" i="1" s="1"/>
  <c r="FJ93" i="2"/>
  <c r="DX93" i="1" s="1"/>
  <c r="FG93" i="2"/>
  <c r="FE93"/>
  <c r="FC93"/>
  <c r="EW93"/>
  <c r="DT93" s="1"/>
  <c r="DU93" i="1" s="1"/>
  <c r="DV93" s="1"/>
  <c r="EU93" i="2"/>
  <c r="DR93" s="1"/>
  <c r="DS93" i="1" s="1"/>
  <c r="ES93" i="2"/>
  <c r="DP93" s="1"/>
  <c r="DQ93" i="1" s="1"/>
  <c r="EQ93" i="2"/>
  <c r="DN93"/>
  <c r="DO93" i="1" s="1"/>
  <c r="EO93" i="2"/>
  <c r="DL93" s="1"/>
  <c r="DM93" i="1" s="1"/>
  <c r="EM93" i="2"/>
  <c r="DJ93" s="1"/>
  <c r="DK93" i="1" s="1"/>
  <c r="EK93" i="2"/>
  <c r="EI93"/>
  <c r="EG93"/>
  <c r="EE93"/>
  <c r="EC93"/>
  <c r="EA93"/>
  <c r="DY93"/>
  <c r="DW93"/>
  <c r="DU93"/>
  <c r="FX91"/>
  <c r="FV91"/>
  <c r="FT91"/>
  <c r="FR91"/>
  <c r="EC91" i="1" s="1"/>
  <c r="FP91" i="2"/>
  <c r="FN91"/>
  <c r="FL91"/>
  <c r="IF91" i="1" s="1"/>
  <c r="FJ91" i="2"/>
  <c r="DX91" i="1" s="1"/>
  <c r="FG91" i="2"/>
  <c r="FE91"/>
  <c r="FC91"/>
  <c r="EW91"/>
  <c r="DT91" s="1"/>
  <c r="DU91" i="1" s="1"/>
  <c r="DV91" s="1"/>
  <c r="EU91" i="2"/>
  <c r="DR91" s="1"/>
  <c r="DS91" i="1" s="1"/>
  <c r="ES91" i="2"/>
  <c r="DP91" s="1"/>
  <c r="DQ91" i="1" s="1"/>
  <c r="EQ91" i="2"/>
  <c r="DN91"/>
  <c r="DO91" i="1" s="1"/>
  <c r="EO91" i="2"/>
  <c r="DL91" s="1"/>
  <c r="DM91" i="1" s="1"/>
  <c r="EM91" i="2"/>
  <c r="DJ91" s="1"/>
  <c r="DK91" i="1" s="1"/>
  <c r="EK91" i="2"/>
  <c r="EI91"/>
  <c r="EG91"/>
  <c r="EE91"/>
  <c r="EC91"/>
  <c r="EA91"/>
  <c r="DY91"/>
  <c r="DW91"/>
  <c r="DU91"/>
  <c r="FY90"/>
  <c r="FW90"/>
  <c r="FU90"/>
  <c r="FS90"/>
  <c r="FQ90"/>
  <c r="FO90"/>
  <c r="FM90"/>
  <c r="IG90" i="1"/>
  <c r="FK90" i="2"/>
  <c r="IE90" i="1"/>
  <c r="FH90" i="2"/>
  <c r="FD90"/>
  <c r="ET90"/>
  <c r="DQ90"/>
  <c r="DR90" i="1" s="1"/>
  <c r="EP90" i="2"/>
  <c r="DM90" s="1"/>
  <c r="DN90" i="1" s="1"/>
  <c r="EL90" i="2"/>
  <c r="EH90"/>
  <c r="ED90"/>
  <c r="DZ90"/>
  <c r="DV90"/>
  <c r="FY88"/>
  <c r="FU88"/>
  <c r="FQ88"/>
  <c r="FM88"/>
  <c r="IG88" i="1" s="1"/>
  <c r="FH88" i="2"/>
  <c r="FD88"/>
  <c r="ET88"/>
  <c r="DQ88" s="1"/>
  <c r="DR88" i="1" s="1"/>
  <c r="EP88" i="2"/>
  <c r="DM88" s="1"/>
  <c r="DN88" i="1" s="1"/>
  <c r="EL88" i="2"/>
  <c r="EH88"/>
  <c r="ED88"/>
  <c r="DZ88"/>
  <c r="DV88"/>
  <c r="FY86"/>
  <c r="FU86"/>
  <c r="FQ86"/>
  <c r="FM86"/>
  <c r="IG86" i="1"/>
  <c r="FH86" i="2"/>
  <c r="FD86"/>
  <c r="ET86"/>
  <c r="DQ86"/>
  <c r="DR86" i="1" s="1"/>
  <c r="EP86" i="2"/>
  <c r="DM86" s="1"/>
  <c r="DN86" i="1" s="1"/>
  <c r="EL86" i="2"/>
  <c r="EH86"/>
  <c r="ED86"/>
  <c r="DZ86"/>
  <c r="DV86"/>
  <c r="FY84"/>
  <c r="FU84"/>
  <c r="FQ84"/>
  <c r="FM84"/>
  <c r="IG84" i="1" s="1"/>
  <c r="FH84" i="2"/>
  <c r="FD84"/>
  <c r="ET84"/>
  <c r="DQ84" s="1"/>
  <c r="DR84" i="1" s="1"/>
  <c r="EP84" i="2"/>
  <c r="DM84" s="1"/>
  <c r="DN84" i="1" s="1"/>
  <c r="EL84" i="2"/>
  <c r="EH84"/>
  <c r="ED84"/>
  <c r="DZ84"/>
  <c r="DV84"/>
  <c r="FY82"/>
  <c r="FU82"/>
  <c r="FQ82"/>
  <c r="FM82"/>
  <c r="IG82" i="1"/>
  <c r="FH82" i="2"/>
  <c r="FD82"/>
  <c r="ET82"/>
  <c r="DQ82"/>
  <c r="DR82" i="1" s="1"/>
  <c r="EP82" i="2"/>
  <c r="DM82" s="1"/>
  <c r="DN82" i="1" s="1"/>
  <c r="EL82" i="2"/>
  <c r="EH82"/>
  <c r="ED82"/>
  <c r="DZ82"/>
  <c r="DV82"/>
  <c r="FY80"/>
  <c r="FU80"/>
  <c r="FQ80"/>
  <c r="FM80"/>
  <c r="IG80" i="1" s="1"/>
  <c r="FH80" i="2"/>
  <c r="FD80"/>
  <c r="ET80"/>
  <c r="DQ80" s="1"/>
  <c r="DR80" i="1" s="1"/>
  <c r="EP80" i="2"/>
  <c r="DM80" s="1"/>
  <c r="DN80" i="1" s="1"/>
  <c r="EL80" i="2"/>
  <c r="EH80"/>
  <c r="ED80"/>
  <c r="DZ80"/>
  <c r="DV80"/>
  <c r="FY78"/>
  <c r="FU78"/>
  <c r="FQ78"/>
  <c r="FM78"/>
  <c r="IG78" i="1"/>
  <c r="FH78" i="2"/>
  <c r="FD78"/>
  <c r="ET78"/>
  <c r="DQ78"/>
  <c r="DR78" i="1" s="1"/>
  <c r="EP78" i="2"/>
  <c r="DM78" s="1"/>
  <c r="DN78" i="1" s="1"/>
  <c r="EL78" i="2"/>
  <c r="EH78"/>
  <c r="ED78"/>
  <c r="DZ78"/>
  <c r="DV78"/>
  <c r="FY76"/>
  <c r="FU76"/>
  <c r="FQ76"/>
  <c r="FM76"/>
  <c r="IG76" i="1" s="1"/>
  <c r="FH76" i="2"/>
  <c r="FD76"/>
  <c r="ET76"/>
  <c r="DQ76" s="1"/>
  <c r="DR76" i="1" s="1"/>
  <c r="EP76" i="2"/>
  <c r="EL76"/>
  <c r="EH76"/>
  <c r="ED76"/>
  <c r="DZ76"/>
  <c r="DV76"/>
  <c r="FY74"/>
  <c r="FU74"/>
  <c r="FQ74"/>
  <c r="FM74"/>
  <c r="IG74" i="1"/>
  <c r="FH74" i="2"/>
  <c r="FD74"/>
  <c r="ET74"/>
  <c r="DQ74"/>
  <c r="DR74" i="1" s="1"/>
  <c r="EP74" i="2"/>
  <c r="DM74" s="1"/>
  <c r="DN74" i="1" s="1"/>
  <c r="EL74" i="2"/>
  <c r="EH74"/>
  <c r="ED74"/>
  <c r="DZ74"/>
  <c r="DV74"/>
  <c r="FY72"/>
  <c r="FU72"/>
  <c r="FQ72"/>
  <c r="FM72"/>
  <c r="IG72" i="1" s="1"/>
  <c r="FH72" i="2"/>
  <c r="FD72"/>
  <c r="ET72"/>
  <c r="DQ72" s="1"/>
  <c r="DR72" i="1" s="1"/>
  <c r="EP72" i="2"/>
  <c r="DM72" s="1"/>
  <c r="DN72" i="1" s="1"/>
  <c r="EL72" i="2"/>
  <c r="EH72"/>
  <c r="ED72"/>
  <c r="DZ72"/>
  <c r="DV72"/>
  <c r="FY70"/>
  <c r="FU70"/>
  <c r="FQ70"/>
  <c r="FM70"/>
  <c r="IG70" i="1"/>
  <c r="FH70" i="2"/>
  <c r="FD70"/>
  <c r="ET70"/>
  <c r="DQ70"/>
  <c r="DR70" i="1" s="1"/>
  <c r="EP70" i="2"/>
  <c r="DM70" s="1"/>
  <c r="DN70" i="1" s="1"/>
  <c r="EL70" i="2"/>
  <c r="EH70"/>
  <c r="ED70"/>
  <c r="DZ70"/>
  <c r="DV70"/>
  <c r="FY68"/>
  <c r="FU68"/>
  <c r="FQ68"/>
  <c r="FM68"/>
  <c r="IG68" i="1" s="1"/>
  <c r="FH68" i="2"/>
  <c r="FD68"/>
  <c r="ET68"/>
  <c r="DQ68" s="1"/>
  <c r="DR68" i="1" s="1"/>
  <c r="EP68" i="2"/>
  <c r="DM68" s="1"/>
  <c r="DN68" i="1" s="1"/>
  <c r="EL68" i="2"/>
  <c r="EH68"/>
  <c r="ED68"/>
  <c r="DZ68"/>
  <c r="DV68"/>
  <c r="FY66"/>
  <c r="FU66"/>
  <c r="FQ66"/>
  <c r="FM66"/>
  <c r="IG66" i="1"/>
  <c r="FH66" i="2"/>
  <c r="FD66"/>
  <c r="ET66"/>
  <c r="DQ66"/>
  <c r="DR66" i="1" s="1"/>
  <c r="EP66" i="2"/>
  <c r="DM66" s="1"/>
  <c r="DN66" i="1" s="1"/>
  <c r="EL66" i="2"/>
  <c r="EH66"/>
  <c r="ED66"/>
  <c r="DZ66"/>
  <c r="DV66"/>
  <c r="FY64"/>
  <c r="FU64"/>
  <c r="FQ64"/>
  <c r="FM64"/>
  <c r="IG64" i="1" s="1"/>
  <c r="FH64" i="2"/>
  <c r="FD64"/>
  <c r="ET64"/>
  <c r="DQ64" s="1"/>
  <c r="DR64" i="1" s="1"/>
  <c r="EP64" i="2"/>
  <c r="DM64" s="1"/>
  <c r="DN64" i="1" s="1"/>
  <c r="EL64" i="2"/>
  <c r="EH64"/>
  <c r="ED64"/>
  <c r="DZ64"/>
  <c r="DV64"/>
  <c r="FY62"/>
  <c r="FU62"/>
  <c r="FQ62"/>
  <c r="FM62"/>
  <c r="IG62" i="1"/>
  <c r="FH62" i="2"/>
  <c r="FD62"/>
  <c r="ET62"/>
  <c r="DQ62"/>
  <c r="DR62" i="1" s="1"/>
  <c r="EP62" i="2"/>
  <c r="DM62" s="1"/>
  <c r="DN62" i="1" s="1"/>
  <c r="EL62" i="2"/>
  <c r="EH62"/>
  <c r="ED62"/>
  <c r="DZ62"/>
  <c r="DV62"/>
  <c r="FY60"/>
  <c r="FU60"/>
  <c r="FQ60"/>
  <c r="FM60"/>
  <c r="IG60" i="1" s="1"/>
  <c r="FH60" i="2"/>
  <c r="FD60"/>
  <c r="ET60"/>
  <c r="DQ60" s="1"/>
  <c r="DR60" i="1" s="1"/>
  <c r="EP60" i="2"/>
  <c r="DM60" s="1"/>
  <c r="DN60" i="1" s="1"/>
  <c r="EL60" i="2"/>
  <c r="EH60"/>
  <c r="ED60"/>
  <c r="DZ60"/>
  <c r="DV60"/>
  <c r="FY58"/>
  <c r="FU58"/>
  <c r="FQ58"/>
  <c r="FM58"/>
  <c r="IG58" i="1"/>
  <c r="FH58" i="2"/>
  <c r="FD58"/>
  <c r="ET58"/>
  <c r="DQ58"/>
  <c r="DR58" i="1" s="1"/>
  <c r="EP58" i="2"/>
  <c r="DM58" s="1"/>
  <c r="DN58" i="1" s="1"/>
  <c r="EL58" i="2"/>
  <c r="EH58"/>
  <c r="ED58"/>
  <c r="DZ58"/>
  <c r="DV58"/>
  <c r="FY56"/>
  <c r="FU56"/>
  <c r="FQ56"/>
  <c r="FM56"/>
  <c r="IG56" i="1" s="1"/>
  <c r="FH56" i="2"/>
  <c r="FD56"/>
  <c r="ET56"/>
  <c r="DQ56" s="1"/>
  <c r="DR56" i="1" s="1"/>
  <c r="EP56" i="2"/>
  <c r="DM56" s="1"/>
  <c r="DN56" i="1" s="1"/>
  <c r="EL56" i="2"/>
  <c r="EH56"/>
  <c r="ED56"/>
  <c r="DZ56"/>
  <c r="DV56"/>
  <c r="FX54"/>
  <c r="FV54"/>
  <c r="FT54"/>
  <c r="EE54" i="1" s="1"/>
  <c r="FR54" i="2"/>
  <c r="EC54" i="1" s="1"/>
  <c r="FP54" i="2"/>
  <c r="FN54"/>
  <c r="FL54"/>
  <c r="IF54" i="1" s="1"/>
  <c r="FJ54" i="2"/>
  <c r="DX54" i="1" s="1"/>
  <c r="FG54" i="2"/>
  <c r="FE54"/>
  <c r="FC54"/>
  <c r="EW54"/>
  <c r="DT54"/>
  <c r="DU54" i="1" s="1"/>
  <c r="DV54" s="1"/>
  <c r="EU54" i="2"/>
  <c r="DR54"/>
  <c r="DS54" i="1" s="1"/>
  <c r="ES54" i="2"/>
  <c r="DP54" s="1"/>
  <c r="DQ54" i="1" s="1"/>
  <c r="EQ54" i="2"/>
  <c r="DN54" s="1"/>
  <c r="DO54" i="1" s="1"/>
  <c r="EO54" i="2"/>
  <c r="DL54" s="1"/>
  <c r="DM54" i="1" s="1"/>
  <c r="EM54" i="2"/>
  <c r="DJ54"/>
  <c r="DK54" i="1" s="1"/>
  <c r="EK54" i="2"/>
  <c r="EI54"/>
  <c r="EG54"/>
  <c r="EE54"/>
  <c r="EC54"/>
  <c r="EA54"/>
  <c r="DY54"/>
  <c r="DW54"/>
  <c r="DU54"/>
  <c r="FX52"/>
  <c r="FV52"/>
  <c r="FT52"/>
  <c r="EE52" i="1" s="1"/>
  <c r="FR52" i="2"/>
  <c r="EC52" i="1" s="1"/>
  <c r="FP52" i="2"/>
  <c r="FN52"/>
  <c r="FL52"/>
  <c r="IF52" i="1" s="1"/>
  <c r="FJ52" i="2"/>
  <c r="DX52" i="1" s="1"/>
  <c r="FG52" i="2"/>
  <c r="FE52"/>
  <c r="FC52"/>
  <c r="EW52"/>
  <c r="DT52" s="1"/>
  <c r="DU52" i="1" s="1"/>
  <c r="DV52" s="1"/>
  <c r="EU52" i="2"/>
  <c r="DR52" s="1"/>
  <c r="DS52" i="1" s="1"/>
  <c r="ES52" i="2"/>
  <c r="DP52"/>
  <c r="DQ52" i="1" s="1"/>
  <c r="EQ52" i="2"/>
  <c r="DN52" s="1"/>
  <c r="DO52" i="1" s="1"/>
  <c r="EO52" i="2"/>
  <c r="DL52" s="1"/>
  <c r="DM52" i="1" s="1"/>
  <c r="EM52" i="2"/>
  <c r="DJ52" s="1"/>
  <c r="EK52"/>
  <c r="EI52"/>
  <c r="EG52"/>
  <c r="EE52"/>
  <c r="EC52"/>
  <c r="EA52"/>
  <c r="DY52"/>
  <c r="DW52"/>
  <c r="DU52"/>
  <c r="FX50"/>
  <c r="FV50"/>
  <c r="FT50"/>
  <c r="FR50"/>
  <c r="EC50" i="1"/>
  <c r="FP50" i="2"/>
  <c r="FN50"/>
  <c r="FL50"/>
  <c r="IF50" i="1"/>
  <c r="FJ50" i="2"/>
  <c r="DX50" i="1"/>
  <c r="FG50" i="2"/>
  <c r="FE50"/>
  <c r="FC50"/>
  <c r="EW50"/>
  <c r="DT50" s="1"/>
  <c r="DU50" i="1" s="1"/>
  <c r="DV50" s="1"/>
  <c r="EU50" i="2"/>
  <c r="DR50" s="1"/>
  <c r="ES50"/>
  <c r="DP50" s="1"/>
  <c r="DQ50" i="1" s="1"/>
  <c r="EQ50" i="2"/>
  <c r="DN50" s="1"/>
  <c r="EO50"/>
  <c r="DL50"/>
  <c r="DM50" i="1" s="1"/>
  <c r="EM50" i="2"/>
  <c r="DJ50" s="1"/>
  <c r="EK50"/>
  <c r="EI50"/>
  <c r="EG50"/>
  <c r="EE50"/>
  <c r="DB50" s="1"/>
  <c r="EC50"/>
  <c r="EA50"/>
  <c r="DY50"/>
  <c r="DW50"/>
  <c r="DU50"/>
  <c r="FX48"/>
  <c r="FV48"/>
  <c r="FT48"/>
  <c r="EE48" i="1"/>
  <c r="FR48" i="2"/>
  <c r="EC48" i="1"/>
  <c r="FP48" i="2"/>
  <c r="FN48"/>
  <c r="FL48"/>
  <c r="IF48" i="1"/>
  <c r="FJ48" i="2"/>
  <c r="DX48" i="1"/>
  <c r="FG48" i="2"/>
  <c r="FE48"/>
  <c r="FC48"/>
  <c r="EW48"/>
  <c r="DT48" s="1"/>
  <c r="DU48" i="1" s="1"/>
  <c r="DV48" s="1"/>
  <c r="EU48" i="2"/>
  <c r="DR48" s="1"/>
  <c r="ES48"/>
  <c r="DP48" s="1"/>
  <c r="DQ48" i="1" s="1"/>
  <c r="EQ48" i="2"/>
  <c r="DN48" s="1"/>
  <c r="EO48"/>
  <c r="DL48"/>
  <c r="DM48" i="1" s="1"/>
  <c r="EM48" i="2"/>
  <c r="DJ48" s="1"/>
  <c r="EK48"/>
  <c r="EI48"/>
  <c r="EG48"/>
  <c r="EE48"/>
  <c r="EC48"/>
  <c r="EA48"/>
  <c r="DY48"/>
  <c r="DW48"/>
  <c r="DU48"/>
  <c r="FX46"/>
  <c r="FV46"/>
  <c r="FT46"/>
  <c r="FR46"/>
  <c r="EC46" i="1" s="1"/>
  <c r="FP46" i="2"/>
  <c r="FN46"/>
  <c r="FL46"/>
  <c r="IF46" i="1" s="1"/>
  <c r="FJ46" i="2"/>
  <c r="DX46" i="1" s="1"/>
  <c r="FG46" i="2"/>
  <c r="FE46"/>
  <c r="FC46"/>
  <c r="EW46"/>
  <c r="DT46" s="1"/>
  <c r="DU46" i="1" s="1"/>
  <c r="DV46" s="1"/>
  <c r="EU46" i="2"/>
  <c r="DR46" s="1"/>
  <c r="ES46"/>
  <c r="DP46"/>
  <c r="DQ46" i="1" s="1"/>
  <c r="EQ46" i="2"/>
  <c r="DN46" s="1"/>
  <c r="EO46"/>
  <c r="DL46" s="1"/>
  <c r="DM46" i="1" s="1"/>
  <c r="EM46" i="2"/>
  <c r="DJ46" s="1"/>
  <c r="EK46"/>
  <c r="EI46"/>
  <c r="EG46"/>
  <c r="EE46"/>
  <c r="EC46"/>
  <c r="EA46"/>
  <c r="DY46"/>
  <c r="DW46"/>
  <c r="DU46"/>
  <c r="FX44"/>
  <c r="FV44"/>
  <c r="FT44"/>
  <c r="EE44" i="1" s="1"/>
  <c r="FR44" i="2"/>
  <c r="EC44" i="1" s="1"/>
  <c r="FP44" i="2"/>
  <c r="FN44"/>
  <c r="FL44"/>
  <c r="IF44" i="1" s="1"/>
  <c r="FJ44" i="2"/>
  <c r="DX44" i="1" s="1"/>
  <c r="FG44" i="2"/>
  <c r="FE44"/>
  <c r="FC44"/>
  <c r="EW44"/>
  <c r="DT44"/>
  <c r="DU44" i="1" s="1"/>
  <c r="DV44" s="1"/>
  <c r="EU44" i="2"/>
  <c r="DR44"/>
  <c r="DS44" i="1" s="1"/>
  <c r="ES44" i="2"/>
  <c r="DP44" s="1"/>
  <c r="DQ44" i="1" s="1"/>
  <c r="EQ44" i="2"/>
  <c r="DN44" s="1"/>
  <c r="DO44" i="1" s="1"/>
  <c r="EO44" i="2"/>
  <c r="DL44" s="1"/>
  <c r="DM44" i="1" s="1"/>
  <c r="EM44" i="2"/>
  <c r="DJ44"/>
  <c r="EK44"/>
  <c r="EI44"/>
  <c r="EG44"/>
  <c r="EE44"/>
  <c r="EC44"/>
  <c r="EA44"/>
  <c r="DY44"/>
  <c r="DW44"/>
  <c r="DU44"/>
  <c r="FY43"/>
  <c r="FW43"/>
  <c r="FU43"/>
  <c r="FS43"/>
  <c r="FQ43"/>
  <c r="FO43"/>
  <c r="FM43"/>
  <c r="IG43" i="1" s="1"/>
  <c r="FK43" i="2"/>
  <c r="IE43" i="1" s="1"/>
  <c r="FH43" i="2"/>
  <c r="FF43"/>
  <c r="FD43"/>
  <c r="EV43"/>
  <c r="ET43"/>
  <c r="ER43"/>
  <c r="EP43"/>
  <c r="EN43"/>
  <c r="EL43"/>
  <c r="EJ43"/>
  <c r="EH43"/>
  <c r="EF43"/>
  <c r="ED43"/>
  <c r="EB43"/>
  <c r="DZ43"/>
  <c r="DX43"/>
  <c r="DV43"/>
  <c r="FX41"/>
  <c r="FV41"/>
  <c r="FT41"/>
  <c r="FR41"/>
  <c r="EC41" i="1" s="1"/>
  <c r="FP41" i="2"/>
  <c r="FN41"/>
  <c r="FL41"/>
  <c r="IF41" i="1" s="1"/>
  <c r="FJ41" i="2"/>
  <c r="DX41" i="1" s="1"/>
  <c r="FG41" i="2"/>
  <c r="FE41"/>
  <c r="FC41"/>
  <c r="EW41"/>
  <c r="DT41" s="1"/>
  <c r="DU41" i="1" s="1"/>
  <c r="DV41" s="1"/>
  <c r="EU41" i="2"/>
  <c r="DR41" s="1"/>
  <c r="DS41" i="1" s="1"/>
  <c r="ES41" i="2"/>
  <c r="DP41" s="1"/>
  <c r="DQ41" i="1" s="1"/>
  <c r="EQ41" i="2"/>
  <c r="DN41"/>
  <c r="DO41" i="1" s="1"/>
  <c r="EO41" i="2"/>
  <c r="DL41" s="1"/>
  <c r="DM41" i="1" s="1"/>
  <c r="EM41" i="2"/>
  <c r="EK41"/>
  <c r="EI41"/>
  <c r="EG41"/>
  <c r="EE41"/>
  <c r="EC41"/>
  <c r="EA41"/>
  <c r="DY41"/>
  <c r="DW41"/>
  <c r="DU41"/>
  <c r="FX39"/>
  <c r="FV39"/>
  <c r="FT39"/>
  <c r="FR39"/>
  <c r="EC39" i="1" s="1"/>
  <c r="FP39" i="2"/>
  <c r="FN39"/>
  <c r="FL39"/>
  <c r="IF39" i="1" s="1"/>
  <c r="FJ39" i="2"/>
  <c r="DX39" i="1" s="1"/>
  <c r="FG39" i="2"/>
  <c r="FE39"/>
  <c r="FC39"/>
  <c r="EW39"/>
  <c r="DT39"/>
  <c r="DU39" i="1" s="1"/>
  <c r="DV39" s="1"/>
  <c r="EU39" i="2"/>
  <c r="DR39"/>
  <c r="ES39"/>
  <c r="DP39" s="1"/>
  <c r="DQ39" i="1" s="1"/>
  <c r="EQ39" i="2"/>
  <c r="DN39" s="1"/>
  <c r="EO39"/>
  <c r="DL39" s="1"/>
  <c r="DM39" i="1" s="1"/>
  <c r="EM39" i="2"/>
  <c r="DJ39"/>
  <c r="EK39"/>
  <c r="EI39"/>
  <c r="EG39"/>
  <c r="EE39"/>
  <c r="EC39"/>
  <c r="EA39"/>
  <c r="DY39"/>
  <c r="DW39"/>
  <c r="DU39"/>
  <c r="FX37"/>
  <c r="FV37"/>
  <c r="FT37"/>
  <c r="EE37" i="1" s="1"/>
  <c r="FR37" i="2"/>
  <c r="EC37" i="1" s="1"/>
  <c r="FP37" i="2"/>
  <c r="FN37"/>
  <c r="FL37"/>
  <c r="IF37" i="1" s="1"/>
  <c r="FJ37" i="2"/>
  <c r="DX37" i="1" s="1"/>
  <c r="FG37" i="2"/>
  <c r="FE37"/>
  <c r="FC37"/>
  <c r="EU37" i="1" s="1"/>
  <c r="EW37" i="2"/>
  <c r="DT37" s="1"/>
  <c r="DU37" i="1" s="1"/>
  <c r="DV37" s="1"/>
  <c r="EU37" i="2"/>
  <c r="DR37" s="1"/>
  <c r="ES37"/>
  <c r="DP37" s="1"/>
  <c r="DQ37" i="1" s="1"/>
  <c r="EQ37" i="2"/>
  <c r="DN37"/>
  <c r="EO37"/>
  <c r="DL37" s="1"/>
  <c r="DM37" i="1" s="1"/>
  <c r="EM37" i="2"/>
  <c r="DJ37" s="1"/>
  <c r="EK37"/>
  <c r="EI37"/>
  <c r="EG37"/>
  <c r="EE37"/>
  <c r="EC37"/>
  <c r="EA37"/>
  <c r="DY37"/>
  <c r="DW37"/>
  <c r="DU37"/>
  <c r="FX35"/>
  <c r="FV35"/>
  <c r="FT35"/>
  <c r="EE35" i="1" s="1"/>
  <c r="FR35" i="2"/>
  <c r="EC35" i="1" s="1"/>
  <c r="FP35" i="2"/>
  <c r="FN35"/>
  <c r="FL35"/>
  <c r="IF35" i="1" s="1"/>
  <c r="FJ35" i="2"/>
  <c r="DX35" i="1" s="1"/>
  <c r="FG35" i="2"/>
  <c r="FE35"/>
  <c r="FC35"/>
  <c r="EU35" i="1" s="1"/>
  <c r="EW35" i="2"/>
  <c r="DT35" s="1"/>
  <c r="DU35" i="1" s="1"/>
  <c r="DV35" s="1"/>
  <c r="EU35" i="2"/>
  <c r="DR35" s="1"/>
  <c r="DS35" i="1" s="1"/>
  <c r="ES35" i="2"/>
  <c r="DP35" s="1"/>
  <c r="DQ35" i="1" s="1"/>
  <c r="EQ35" i="2"/>
  <c r="DN35" s="1"/>
  <c r="DO35" i="1" s="1"/>
  <c r="EO35" i="2"/>
  <c r="DL35"/>
  <c r="DM35" i="1" s="1"/>
  <c r="EM35" i="2"/>
  <c r="DJ35" s="1"/>
  <c r="EK35"/>
  <c r="EI35"/>
  <c r="EG35"/>
  <c r="EE35"/>
  <c r="EC35"/>
  <c r="EA35"/>
  <c r="DY35"/>
  <c r="DW35"/>
  <c r="DU35"/>
  <c r="FX33"/>
  <c r="FV33"/>
  <c r="FT33"/>
  <c r="FR33"/>
  <c r="EC33" i="1" s="1"/>
  <c r="FP33" i="2"/>
  <c r="FN33"/>
  <c r="FL33"/>
  <c r="IF33" i="1" s="1"/>
  <c r="FJ33" i="2"/>
  <c r="DX33" i="1" s="1"/>
  <c r="FG33" i="2"/>
  <c r="FE33"/>
  <c r="FC33"/>
  <c r="EW33"/>
  <c r="DT33" s="1"/>
  <c r="DU33" i="1" s="1"/>
  <c r="DV33" s="1"/>
  <c r="EU33" i="2"/>
  <c r="DR33" s="1"/>
  <c r="DS33" i="1" s="1"/>
  <c r="ES33" i="2"/>
  <c r="DP33"/>
  <c r="DQ33" i="1" s="1"/>
  <c r="EQ33" i="2"/>
  <c r="DN33" s="1"/>
  <c r="DO33" i="1" s="1"/>
  <c r="EO33" i="2"/>
  <c r="DL33" s="1"/>
  <c r="DM33" i="1" s="1"/>
  <c r="EM33" i="2"/>
  <c r="DJ33" s="1"/>
  <c r="EK33"/>
  <c r="EI33"/>
  <c r="EG33"/>
  <c r="EE33"/>
  <c r="EC33"/>
  <c r="EA33"/>
  <c r="DY33"/>
  <c r="DW33"/>
  <c r="DU33"/>
  <c r="FX31"/>
  <c r="FV31"/>
  <c r="FT31"/>
  <c r="EE31" i="1" s="1"/>
  <c r="FR31" i="2"/>
  <c r="EC31" i="1" s="1"/>
  <c r="FP31" i="2"/>
  <c r="FN31"/>
  <c r="FL31"/>
  <c r="IF31" i="1" s="1"/>
  <c r="FJ31" i="2"/>
  <c r="DX31" i="1" s="1"/>
  <c r="FG31" i="2"/>
  <c r="FE31"/>
  <c r="FC31"/>
  <c r="EU31" i="1" s="1"/>
  <c r="EW31" i="2"/>
  <c r="DT31" s="1"/>
  <c r="DU31" i="1" s="1"/>
  <c r="DV31" s="1"/>
  <c r="EU31" i="2"/>
  <c r="DR31" s="1"/>
  <c r="DS31" i="1" s="1"/>
  <c r="ES31" i="2"/>
  <c r="DP31"/>
  <c r="DQ31" i="1" s="1"/>
  <c r="EQ31" i="2"/>
  <c r="DN31" s="1"/>
  <c r="DO31" i="1" s="1"/>
  <c r="EO31" i="2"/>
  <c r="DL31" s="1"/>
  <c r="DM31" i="1" s="1"/>
  <c r="EM31" i="2"/>
  <c r="DJ31" s="1"/>
  <c r="DK31" i="1" s="1"/>
  <c r="EK31" i="2"/>
  <c r="EI31"/>
  <c r="EG31"/>
  <c r="EE31"/>
  <c r="EC31"/>
  <c r="EA31"/>
  <c r="DY31"/>
  <c r="DW31"/>
  <c r="DU31"/>
  <c r="FX29"/>
  <c r="FV29"/>
  <c r="FT29"/>
  <c r="EE29" i="1" s="1"/>
  <c r="FR29" i="2"/>
  <c r="EC29" i="1" s="1"/>
  <c r="FP29" i="2"/>
  <c r="FN29"/>
  <c r="FL29"/>
  <c r="IF29" i="1" s="1"/>
  <c r="FJ29" i="2"/>
  <c r="DX29" i="1" s="1"/>
  <c r="FG29" i="2"/>
  <c r="FE29"/>
  <c r="FC29"/>
  <c r="EU29" i="1" s="1"/>
  <c r="EW29" i="2"/>
  <c r="DT29" s="1"/>
  <c r="EU29"/>
  <c r="DR29" s="1"/>
  <c r="DS29" i="1" s="1"/>
  <c r="ES29" i="2"/>
  <c r="DP29"/>
  <c r="EQ29"/>
  <c r="DN29"/>
  <c r="EO29"/>
  <c r="DL29" s="1"/>
  <c r="EM29"/>
  <c r="DJ29" s="1"/>
  <c r="DK29" i="1" s="1"/>
  <c r="EK29" i="2"/>
  <c r="EI29"/>
  <c r="EG29"/>
  <c r="EE29"/>
  <c r="EC29"/>
  <c r="EA29"/>
  <c r="DY29"/>
  <c r="DW29"/>
  <c r="DU29"/>
  <c r="FX27"/>
  <c r="FV27"/>
  <c r="FT27"/>
  <c r="EE27" i="1" s="1"/>
  <c r="FR27" i="2"/>
  <c r="EC27" i="1" s="1"/>
  <c r="FP27" i="2"/>
  <c r="FN27"/>
  <c r="FL27"/>
  <c r="IF27" i="1" s="1"/>
  <c r="FJ27" i="2"/>
  <c r="DX27" i="1" s="1"/>
  <c r="FG27" i="2"/>
  <c r="FE27"/>
  <c r="FC27"/>
  <c r="EW27"/>
  <c r="DT27"/>
  <c r="EU27"/>
  <c r="DR27"/>
  <c r="DS27" i="1" s="1"/>
  <c r="ES27" i="2"/>
  <c r="DP27" s="1"/>
  <c r="EQ27"/>
  <c r="DN27" s="1"/>
  <c r="EO27"/>
  <c r="DL27"/>
  <c r="EM27"/>
  <c r="DJ27"/>
  <c r="EK27"/>
  <c r="EI27"/>
  <c r="EG27"/>
  <c r="EE27"/>
  <c r="EC27"/>
  <c r="EA27"/>
  <c r="DY27"/>
  <c r="DW27"/>
  <c r="DU27"/>
  <c r="FX25"/>
  <c r="FV25"/>
  <c r="FT25"/>
  <c r="EE25" i="1" s="1"/>
  <c r="FR25" i="2"/>
  <c r="EC25" i="1" s="1"/>
  <c r="FP25" i="2"/>
  <c r="FN25"/>
  <c r="FL25"/>
  <c r="IF25" i="1" s="1"/>
  <c r="FJ25" i="2"/>
  <c r="DX25" i="1" s="1"/>
  <c r="FG25" i="2"/>
  <c r="FE25"/>
  <c r="FC25"/>
  <c r="EU25" i="1" s="1"/>
  <c r="EW25" i="2"/>
  <c r="DT25" s="1"/>
  <c r="EU25"/>
  <c r="DR25" s="1"/>
  <c r="ES25"/>
  <c r="DP25"/>
  <c r="EQ25"/>
  <c r="DN25"/>
  <c r="DO25" i="1" s="1"/>
  <c r="EO25" i="2"/>
  <c r="DL25" s="1"/>
  <c r="EM25"/>
  <c r="DJ25" s="1"/>
  <c r="EK25"/>
  <c r="EI25"/>
  <c r="EG25"/>
  <c r="EE25"/>
  <c r="EC25"/>
  <c r="EA25"/>
  <c r="DY25"/>
  <c r="DW25"/>
  <c r="DU25"/>
  <c r="FX23"/>
  <c r="FV23"/>
  <c r="FT23"/>
  <c r="FR23"/>
  <c r="EC23" i="1"/>
  <c r="FP23" i="2"/>
  <c r="FN23"/>
  <c r="FL23"/>
  <c r="IF23" i="1"/>
  <c r="FJ23" i="2"/>
  <c r="DX23" i="1"/>
  <c r="FG23" i="2"/>
  <c r="FE23"/>
  <c r="FC23"/>
  <c r="EU23" i="1"/>
  <c r="EW23" i="2"/>
  <c r="DT23"/>
  <c r="DU23" i="1" s="1"/>
  <c r="DV23" s="1"/>
  <c r="EU23" i="2"/>
  <c r="DR23"/>
  <c r="ES23"/>
  <c r="EQ23"/>
  <c r="EO23"/>
  <c r="EM23"/>
  <c r="EK23"/>
  <c r="EI23"/>
  <c r="EG23"/>
  <c r="EE23"/>
  <c r="EC23"/>
  <c r="EA23"/>
  <c r="DY23"/>
  <c r="DW23"/>
  <c r="DU23"/>
  <c r="FY21"/>
  <c r="FU21"/>
  <c r="FQ21"/>
  <c r="FM21"/>
  <c r="IG21" i="1" s="1"/>
  <c r="FH21" i="2"/>
  <c r="FD21"/>
  <c r="EV21" i="1"/>
  <c r="ET21" i="2"/>
  <c r="DQ21"/>
  <c r="DR21" i="1" s="1"/>
  <c r="EP21" i="2"/>
  <c r="DM21" s="1"/>
  <c r="DN21" i="1" s="1"/>
  <c r="EL21" i="2"/>
  <c r="EH21"/>
  <c r="ED21"/>
  <c r="DZ21"/>
  <c r="DV21"/>
  <c r="FY19"/>
  <c r="FU19"/>
  <c r="FQ19"/>
  <c r="FM19"/>
  <c r="FH19"/>
  <c r="FD19"/>
  <c r="EV19" i="1" s="1"/>
  <c r="ET19" i="2"/>
  <c r="DQ19" s="1"/>
  <c r="DR19" i="1" s="1"/>
  <c r="EP19" i="2"/>
  <c r="DM19" s="1"/>
  <c r="DN19" i="1" s="1"/>
  <c r="EL19" i="2"/>
  <c r="EH19"/>
  <c r="ED19"/>
  <c r="DZ19"/>
  <c r="DV19"/>
  <c r="FY17"/>
  <c r="FU17"/>
  <c r="FQ17"/>
  <c r="FM17"/>
  <c r="IG17" i="1"/>
  <c r="FH17" i="2"/>
  <c r="FD17"/>
  <c r="EV17" i="1" s="1"/>
  <c r="ET17" i="2"/>
  <c r="DQ17"/>
  <c r="DR17" i="1" s="1"/>
  <c r="EP17" i="2"/>
  <c r="DM17" s="1"/>
  <c r="DN17" i="1" s="1"/>
  <c r="EL17" i="2"/>
  <c r="EH17"/>
  <c r="ED17"/>
  <c r="DZ17"/>
  <c r="DV17"/>
  <c r="DU21"/>
  <c r="DW21"/>
  <c r="DY21"/>
  <c r="EA21"/>
  <c r="EC21"/>
  <c r="EE21"/>
  <c r="EG21"/>
  <c r="EI21"/>
  <c r="EK21"/>
  <c r="EM21"/>
  <c r="DJ21" s="1"/>
  <c r="DK21" i="1" s="1"/>
  <c r="EO21" i="2"/>
  <c r="DL21" s="1"/>
  <c r="EQ21"/>
  <c r="DN21" s="1"/>
  <c r="ES21"/>
  <c r="DP21" s="1"/>
  <c r="EU21"/>
  <c r="DR21" s="1"/>
  <c r="DS21" i="1" s="1"/>
  <c r="EW21" i="2"/>
  <c r="DT21" s="1"/>
  <c r="FC21"/>
  <c r="EU21" i="1" s="1"/>
  <c r="FE21" i="2"/>
  <c r="FG21"/>
  <c r="FJ21"/>
  <c r="DX21" i="1" s="1"/>
  <c r="FL21" i="2"/>
  <c r="IF21" i="1"/>
  <c r="FN21" i="2"/>
  <c r="FP21"/>
  <c r="FR21"/>
  <c r="FT21"/>
  <c r="II21" i="1" s="1"/>
  <c r="FV21" i="2"/>
  <c r="FX21"/>
  <c r="DU19"/>
  <c r="DW19"/>
  <c r="DY19"/>
  <c r="EA19"/>
  <c r="EC19"/>
  <c r="EE19"/>
  <c r="EG19"/>
  <c r="EI19"/>
  <c r="EK19"/>
  <c r="EM19"/>
  <c r="DJ19" s="1"/>
  <c r="EO19"/>
  <c r="DL19" s="1"/>
  <c r="DM19" i="1" s="1"/>
  <c r="EQ19" i="2"/>
  <c r="DN19" s="1"/>
  <c r="DO19" i="1" s="1"/>
  <c r="ES19" i="2"/>
  <c r="DP19"/>
  <c r="DQ19" i="1" s="1"/>
  <c r="EU19" i="2"/>
  <c r="DR19" s="1"/>
  <c r="DS19" i="1" s="1"/>
  <c r="EW19" i="2"/>
  <c r="DT19" s="1"/>
  <c r="DU19" i="1" s="1"/>
  <c r="DV19" s="1"/>
  <c r="FC19" i="2"/>
  <c r="EU19" i="1" s="1"/>
  <c r="FE19" i="2"/>
  <c r="FG19"/>
  <c r="FJ19"/>
  <c r="FL19"/>
  <c r="IF19" i="1" s="1"/>
  <c r="FN19" i="2"/>
  <c r="FP19"/>
  <c r="DZ19" i="1"/>
  <c r="FR19" i="2"/>
  <c r="FT19"/>
  <c r="II19" i="1" s="1"/>
  <c r="FV19" i="2"/>
  <c r="FX19"/>
  <c r="DU17"/>
  <c r="DW17"/>
  <c r="DY17"/>
  <c r="EA17"/>
  <c r="EC17"/>
  <c r="EE17"/>
  <c r="EG17"/>
  <c r="EI17"/>
  <c r="EK17"/>
  <c r="EM17"/>
  <c r="DJ17" s="1"/>
  <c r="DK17" i="1" s="1"/>
  <c r="EO17" i="2"/>
  <c r="DL17" s="1"/>
  <c r="DM17" i="1" s="1"/>
  <c r="EQ17" i="2"/>
  <c r="DN17"/>
  <c r="DO17" i="1" s="1"/>
  <c r="ES17" i="2"/>
  <c r="DP17" s="1"/>
  <c r="DQ17" i="1" s="1"/>
  <c r="EU17" i="2"/>
  <c r="DR17" s="1"/>
  <c r="DS17" i="1" s="1"/>
  <c r="EW17" i="2"/>
  <c r="DT17" s="1"/>
  <c r="DU17" i="1" s="1"/>
  <c r="DV17" s="1"/>
  <c r="FC17" i="2"/>
  <c r="EU17" i="1" s="1"/>
  <c r="FE17" i="2"/>
  <c r="FG17"/>
  <c r="FJ17"/>
  <c r="FL17"/>
  <c r="IF17" i="1"/>
  <c r="FN17" i="2"/>
  <c r="FP17"/>
  <c r="FR17"/>
  <c r="FT17"/>
  <c r="II17" i="1" s="1"/>
  <c r="FV17" i="2"/>
  <c r="FX17"/>
  <c r="FX15"/>
  <c r="FV15"/>
  <c r="FT15"/>
  <c r="EE15" i="1" s="1"/>
  <c r="FR15" i="2"/>
  <c r="EC15" i="1" s="1"/>
  <c r="FP15" i="2"/>
  <c r="FN15"/>
  <c r="FL15"/>
  <c r="IF15" i="1" s="1"/>
  <c r="FJ15" i="2"/>
  <c r="DX15" i="1" s="1"/>
  <c r="FG15" i="2"/>
  <c r="FE15"/>
  <c r="FC15"/>
  <c r="EU15" i="1" s="1"/>
  <c r="EW15" i="2"/>
  <c r="DT15" s="1"/>
  <c r="DU15" i="1" s="1"/>
  <c r="DV15" s="1"/>
  <c r="EU15" i="2"/>
  <c r="DR15" s="1"/>
  <c r="ES15"/>
  <c r="DP15" s="1"/>
  <c r="DQ15" i="1" s="1"/>
  <c r="EQ15" i="2"/>
  <c r="DN15" s="1"/>
  <c r="EO15"/>
  <c r="DL15"/>
  <c r="DM15" i="1" s="1"/>
  <c r="EM15" i="2"/>
  <c r="DJ15" s="1"/>
  <c r="EK15"/>
  <c r="EI15"/>
  <c r="EG15"/>
  <c r="EE15"/>
  <c r="EC15"/>
  <c r="EA15"/>
  <c r="DY15"/>
  <c r="DW15"/>
  <c r="DU15"/>
  <c r="FX13"/>
  <c r="FV13"/>
  <c r="FT13"/>
  <c r="EE13" i="1" s="1"/>
  <c r="FR13" i="2"/>
  <c r="EC13" i="1" s="1"/>
  <c r="FP13" i="2"/>
  <c r="FN13"/>
  <c r="FL13"/>
  <c r="FJ13"/>
  <c r="DX13" i="1" s="1"/>
  <c r="FG13" i="2"/>
  <c r="FE13"/>
  <c r="FC13"/>
  <c r="EU13" i="1" s="1"/>
  <c r="EW13" i="2"/>
  <c r="DT13" s="1"/>
  <c r="EU13"/>
  <c r="DR13" s="1"/>
  <c r="ES13"/>
  <c r="DP13" s="1"/>
  <c r="EQ13"/>
  <c r="DN13" s="1"/>
  <c r="DO13" i="1" s="1"/>
  <c r="EO13" i="2"/>
  <c r="DL13" s="1"/>
  <c r="EM13"/>
  <c r="DJ13" s="1"/>
  <c r="EK13"/>
  <c r="EI13"/>
  <c r="EG13"/>
  <c r="EE13"/>
  <c r="EC13"/>
  <c r="EA13"/>
  <c r="DY13"/>
  <c r="DW13"/>
  <c r="DU13"/>
  <c r="FX11"/>
  <c r="FV11"/>
  <c r="FT11"/>
  <c r="EE11" i="1"/>
  <c r="FR11" i="2"/>
  <c r="EC11" i="1"/>
  <c r="FP11" i="2"/>
  <c r="FN11"/>
  <c r="FL11"/>
  <c r="IF11" i="1"/>
  <c r="FJ11" i="2"/>
  <c r="DX11" i="1"/>
  <c r="FG11" i="2"/>
  <c r="FE11"/>
  <c r="FC11"/>
  <c r="EU11" i="1"/>
  <c r="EW11" i="2"/>
  <c r="DT11"/>
  <c r="DU11" i="1" s="1"/>
  <c r="DV11" s="1"/>
  <c r="EU11" i="2"/>
  <c r="DR11"/>
  <c r="ES11"/>
  <c r="DP11" s="1"/>
  <c r="DQ11" i="1" s="1"/>
  <c r="EQ11" i="2"/>
  <c r="DN11" s="1"/>
  <c r="EO11"/>
  <c r="DL11" s="1"/>
  <c r="DM11" i="1" s="1"/>
  <c r="EM11" i="2"/>
  <c r="DJ11"/>
  <c r="EK11"/>
  <c r="EI11"/>
  <c r="EG11"/>
  <c r="EE11"/>
  <c r="EC11"/>
  <c r="EA11"/>
  <c r="DY11"/>
  <c r="DW11"/>
  <c r="DU11"/>
  <c r="FX9"/>
  <c r="FV9"/>
  <c r="FT9"/>
  <c r="EE9" i="1" s="1"/>
  <c r="FR9" i="2"/>
  <c r="EC9" i="1" s="1"/>
  <c r="FP9" i="2"/>
  <c r="FN9"/>
  <c r="FL9"/>
  <c r="IF9" i="1" s="1"/>
  <c r="FJ9" i="2"/>
  <c r="DX9" i="1" s="1"/>
  <c r="FG9" i="2"/>
  <c r="FE9"/>
  <c r="FC9"/>
  <c r="EU9" i="1" s="1"/>
  <c r="EW9" i="2"/>
  <c r="DT9" s="1"/>
  <c r="DU9" i="1" s="1"/>
  <c r="DV9" s="1"/>
  <c r="EU9" i="2"/>
  <c r="DR9" s="1"/>
  <c r="ES9"/>
  <c r="DP9" s="1"/>
  <c r="DQ9" i="1" s="1"/>
  <c r="EQ9" i="2"/>
  <c r="DN9"/>
  <c r="EO9"/>
  <c r="DL9" s="1"/>
  <c r="DM9" i="1" s="1"/>
  <c r="EM9" i="2"/>
  <c r="DJ9" s="1"/>
  <c r="EK9"/>
  <c r="EI9"/>
  <c r="EG9"/>
  <c r="EE9"/>
  <c r="EC9"/>
  <c r="EA9"/>
  <c r="DY9"/>
  <c r="DW9"/>
  <c r="DU9"/>
  <c r="FX7"/>
  <c r="FV7"/>
  <c r="FT7"/>
  <c r="EE7" i="1" s="1"/>
  <c r="FR7" i="2"/>
  <c r="EC7" i="1" s="1"/>
  <c r="FP7" i="2"/>
  <c r="FN7"/>
  <c r="FL7"/>
  <c r="IF7" i="1" s="1"/>
  <c r="FJ7" i="2"/>
  <c r="DX7" i="1" s="1"/>
  <c r="FG7" i="2"/>
  <c r="FE7"/>
  <c r="FC7"/>
  <c r="EU7" i="1" s="1"/>
  <c r="EW7" i="2"/>
  <c r="DT7" s="1"/>
  <c r="DU7" i="1" s="1"/>
  <c r="DV7" s="1"/>
  <c r="EU7" i="2"/>
  <c r="DR7" s="1"/>
  <c r="ES7"/>
  <c r="DP7" s="1"/>
  <c r="DQ7" i="1" s="1"/>
  <c r="EQ7" i="2"/>
  <c r="DN7" s="1"/>
  <c r="EO7"/>
  <c r="DL7"/>
  <c r="DM7" i="1" s="1"/>
  <c r="EM7" i="2"/>
  <c r="DJ7" s="1"/>
  <c r="EK7"/>
  <c r="EI7"/>
  <c r="EG7"/>
  <c r="EE7"/>
  <c r="EC7"/>
  <c r="EA7"/>
  <c r="DY7"/>
  <c r="DW7"/>
  <c r="DU7"/>
  <c r="FX5"/>
  <c r="FV5"/>
  <c r="FT5"/>
  <c r="EE5" i="1" s="1"/>
  <c r="FR5" i="2"/>
  <c r="EC5" i="1" s="1"/>
  <c r="FP5" i="2"/>
  <c r="FN5"/>
  <c r="FL5"/>
  <c r="IF5" i="1" s="1"/>
  <c r="FJ5" i="2"/>
  <c r="DX5" i="1" s="1"/>
  <c r="FG5" i="2"/>
  <c r="FE5"/>
  <c r="FC5"/>
  <c r="EU5" i="1" s="1"/>
  <c r="EW5" i="2"/>
  <c r="DT5" s="1"/>
  <c r="DU5" i="1" s="1"/>
  <c r="DV5" s="1"/>
  <c r="EU5" i="2"/>
  <c r="DR5" s="1"/>
  <c r="ES5"/>
  <c r="DP5" s="1"/>
  <c r="DQ5" i="1" s="1"/>
  <c r="EQ5" i="2"/>
  <c r="DN5" s="1"/>
  <c r="EO5"/>
  <c r="DL5"/>
  <c r="DM5" i="1" s="1"/>
  <c r="EM5" i="2"/>
  <c r="DJ5" s="1"/>
  <c r="EK5"/>
  <c r="EI5"/>
  <c r="EG5"/>
  <c r="EE5"/>
  <c r="EC5"/>
  <c r="EA5"/>
  <c r="DY5"/>
  <c r="DW5"/>
  <c r="DU5"/>
  <c r="C106" i="1"/>
  <c r="G106"/>
  <c r="I106"/>
  <c r="K106"/>
  <c r="M106"/>
  <c r="EM106" s="1"/>
  <c r="EL106"/>
  <c r="L107"/>
  <c r="H107"/>
  <c r="C107"/>
  <c r="G107"/>
  <c r="I107"/>
  <c r="K107"/>
  <c r="M107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EL105"/>
  <c r="M105"/>
  <c r="EM105" s="1"/>
  <c r="K105"/>
  <c r="I105"/>
  <c r="G105"/>
  <c r="EL104"/>
  <c r="M104"/>
  <c r="EM104" s="1"/>
  <c r="K104"/>
  <c r="I104"/>
  <c r="G104"/>
  <c r="EL103"/>
  <c r="M103"/>
  <c r="EM103" s="1"/>
  <c r="K103"/>
  <c r="I103"/>
  <c r="G103"/>
  <c r="EL102"/>
  <c r="M102"/>
  <c r="EM102" s="1"/>
  <c r="K102"/>
  <c r="I102"/>
  <c r="G102"/>
  <c r="EL101"/>
  <c r="M101"/>
  <c r="EM101" s="1"/>
  <c r="K101"/>
  <c r="I101"/>
  <c r="G101"/>
  <c r="EL100"/>
  <c r="M100"/>
  <c r="EM100" s="1"/>
  <c r="K100"/>
  <c r="I100"/>
  <c r="G100"/>
  <c r="EL99"/>
  <c r="M99"/>
  <c r="EM99" s="1"/>
  <c r="K99"/>
  <c r="I99"/>
  <c r="G99"/>
  <c r="EL98"/>
  <c r="M98"/>
  <c r="EM98" s="1"/>
  <c r="K98"/>
  <c r="I98"/>
  <c r="G98"/>
  <c r="EL97"/>
  <c r="M97"/>
  <c r="EM97" s="1"/>
  <c r="K97"/>
  <c r="I97"/>
  <c r="G97"/>
  <c r="M96"/>
  <c r="K96"/>
  <c r="I96"/>
  <c r="G96"/>
  <c r="M95"/>
  <c r="EM95" s="1"/>
  <c r="K95"/>
  <c r="I95"/>
  <c r="G95"/>
  <c r="M94"/>
  <c r="K94"/>
  <c r="I94"/>
  <c r="G94"/>
  <c r="M93"/>
  <c r="EM93" s="1"/>
  <c r="K93"/>
  <c r="I93"/>
  <c r="G93"/>
  <c r="M92"/>
  <c r="K92"/>
  <c r="I92"/>
  <c r="G92"/>
  <c r="M91"/>
  <c r="EM91" s="1"/>
  <c r="K91"/>
  <c r="I91"/>
  <c r="G91"/>
  <c r="M90"/>
  <c r="K90"/>
  <c r="I90"/>
  <c r="G90"/>
  <c r="M89"/>
  <c r="EM89" s="1"/>
  <c r="K89"/>
  <c r="I89"/>
  <c r="G89"/>
  <c r="M88"/>
  <c r="K88"/>
  <c r="I88"/>
  <c r="G88"/>
  <c r="M87"/>
  <c r="EM87" s="1"/>
  <c r="K87"/>
  <c r="I87"/>
  <c r="G87"/>
  <c r="M86"/>
  <c r="K86"/>
  <c r="I86"/>
  <c r="G86"/>
  <c r="M85"/>
  <c r="EM85" s="1"/>
  <c r="K85"/>
  <c r="I85"/>
  <c r="G85"/>
  <c r="M84"/>
  <c r="K84"/>
  <c r="I84"/>
  <c r="G84"/>
  <c r="M83"/>
  <c r="EM83" s="1"/>
  <c r="K83"/>
  <c r="I83"/>
  <c r="G83"/>
  <c r="M82"/>
  <c r="K82"/>
  <c r="I82"/>
  <c r="G82"/>
  <c r="M81"/>
  <c r="EM81" s="1"/>
  <c r="K81"/>
  <c r="I81"/>
  <c r="G81"/>
  <c r="M80"/>
  <c r="K80"/>
  <c r="I80"/>
  <c r="G80"/>
  <c r="M79"/>
  <c r="EM79" s="1"/>
  <c r="K79"/>
  <c r="I79"/>
  <c r="G79"/>
  <c r="M78"/>
  <c r="K78"/>
  <c r="I78"/>
  <c r="G78"/>
  <c r="M77"/>
  <c r="EM77" s="1"/>
  <c r="K77"/>
  <c r="I77"/>
  <c r="G77"/>
  <c r="M76"/>
  <c r="K76"/>
  <c r="I76"/>
  <c r="G76"/>
  <c r="C54"/>
  <c r="G54"/>
  <c r="I54"/>
  <c r="K54"/>
  <c r="M54"/>
  <c r="EM54" s="1"/>
  <c r="EL54"/>
  <c r="C52"/>
  <c r="G52"/>
  <c r="I52"/>
  <c r="K52"/>
  <c r="M52"/>
  <c r="EL52"/>
  <c r="C50"/>
  <c r="G50"/>
  <c r="I50"/>
  <c r="K50"/>
  <c r="M50"/>
  <c r="EM50" s="1"/>
  <c r="EL50"/>
  <c r="C48"/>
  <c r="G48"/>
  <c r="I48"/>
  <c r="K48"/>
  <c r="M48"/>
  <c r="EL48"/>
  <c r="C45"/>
  <c r="G45"/>
  <c r="I45"/>
  <c r="K45"/>
  <c r="M45"/>
  <c r="EM45" s="1"/>
  <c r="EL45"/>
  <c r="B45"/>
  <c r="H45"/>
  <c r="L45"/>
  <c r="C55"/>
  <c r="G55"/>
  <c r="I55"/>
  <c r="K55"/>
  <c r="M55"/>
  <c r="EM55" s="1"/>
  <c r="C53"/>
  <c r="G53"/>
  <c r="I53"/>
  <c r="K53"/>
  <c r="M53"/>
  <c r="EM53" s="1"/>
  <c r="EL53"/>
  <c r="C51"/>
  <c r="G51"/>
  <c r="I51"/>
  <c r="K51"/>
  <c r="M51"/>
  <c r="EL51"/>
  <c r="C49"/>
  <c r="G49"/>
  <c r="I49"/>
  <c r="K49"/>
  <c r="M49"/>
  <c r="EL49"/>
  <c r="C47"/>
  <c r="G47"/>
  <c r="I47"/>
  <c r="K47"/>
  <c r="M47"/>
  <c r="EL47"/>
  <c r="L54"/>
  <c r="H54"/>
  <c r="B54"/>
  <c r="L52"/>
  <c r="H52"/>
  <c r="B52"/>
  <c r="L50"/>
  <c r="H50"/>
  <c r="B50"/>
  <c r="L48"/>
  <c r="H48"/>
  <c r="B48"/>
  <c r="J45"/>
  <c r="C42"/>
  <c r="G42"/>
  <c r="I42"/>
  <c r="K42"/>
  <c r="M42"/>
  <c r="EL42"/>
  <c r="C40"/>
  <c r="G40"/>
  <c r="I40"/>
  <c r="K40"/>
  <c r="M40"/>
  <c r="EM40" s="1"/>
  <c r="EL40"/>
  <c r="C38"/>
  <c r="G38"/>
  <c r="I38"/>
  <c r="K38"/>
  <c r="M38"/>
  <c r="EL38"/>
  <c r="C36"/>
  <c r="G36"/>
  <c r="I36"/>
  <c r="K36"/>
  <c r="M36"/>
  <c r="EM36" s="1"/>
  <c r="EL36"/>
  <c r="C34"/>
  <c r="G34"/>
  <c r="I34"/>
  <c r="K34"/>
  <c r="M34"/>
  <c r="EL34"/>
  <c r="C32"/>
  <c r="G32"/>
  <c r="I32"/>
  <c r="K32"/>
  <c r="M32"/>
  <c r="EM32" s="1"/>
  <c r="EL32"/>
  <c r="C30"/>
  <c r="G30"/>
  <c r="I30"/>
  <c r="K30"/>
  <c r="M30"/>
  <c r="EL30"/>
  <c r="C26"/>
  <c r="G26"/>
  <c r="I26"/>
  <c r="K26"/>
  <c r="M26"/>
  <c r="EM26" s="1"/>
  <c r="EL26"/>
  <c r="B26"/>
  <c r="H26"/>
  <c r="L26"/>
  <c r="C22"/>
  <c r="G22"/>
  <c r="I22"/>
  <c r="K22"/>
  <c r="M22"/>
  <c r="EM22" s="1"/>
  <c r="EL22"/>
  <c r="B22"/>
  <c r="H22"/>
  <c r="L22"/>
  <c r="C46"/>
  <c r="G46"/>
  <c r="I46"/>
  <c r="K46"/>
  <c r="M46"/>
  <c r="EM46" s="1"/>
  <c r="EL46"/>
  <c r="C44"/>
  <c r="G44"/>
  <c r="I44"/>
  <c r="K44"/>
  <c r="M44"/>
  <c r="EL44"/>
  <c r="C43"/>
  <c r="G43"/>
  <c r="I43"/>
  <c r="K43"/>
  <c r="M43"/>
  <c r="EM43" s="1"/>
  <c r="EL43"/>
  <c r="C41"/>
  <c r="G41"/>
  <c r="I41"/>
  <c r="K41"/>
  <c r="M41"/>
  <c r="EL41"/>
  <c r="C39"/>
  <c r="G39"/>
  <c r="I39"/>
  <c r="K39"/>
  <c r="M39"/>
  <c r="EM39" s="1"/>
  <c r="EL39"/>
  <c r="C37"/>
  <c r="G37"/>
  <c r="I37"/>
  <c r="K37"/>
  <c r="M37"/>
  <c r="EL37"/>
  <c r="C35"/>
  <c r="G35"/>
  <c r="I35"/>
  <c r="K35"/>
  <c r="M35"/>
  <c r="EM35" s="1"/>
  <c r="EL35"/>
  <c r="C33"/>
  <c r="G33"/>
  <c r="I33"/>
  <c r="K33"/>
  <c r="M33"/>
  <c r="EL33"/>
  <c r="C31"/>
  <c r="G31"/>
  <c r="I31"/>
  <c r="K31"/>
  <c r="M31"/>
  <c r="EM31" s="1"/>
  <c r="EL31"/>
  <c r="C28"/>
  <c r="G28"/>
  <c r="I28"/>
  <c r="K28"/>
  <c r="M28"/>
  <c r="EL28"/>
  <c r="B28"/>
  <c r="H28"/>
  <c r="L28"/>
  <c r="C24"/>
  <c r="G24"/>
  <c r="I24"/>
  <c r="K24"/>
  <c r="M24"/>
  <c r="EL24"/>
  <c r="B24"/>
  <c r="H24"/>
  <c r="L24"/>
  <c r="L42"/>
  <c r="H42"/>
  <c r="B42"/>
  <c r="L40"/>
  <c r="H40"/>
  <c r="B40"/>
  <c r="L38"/>
  <c r="H38"/>
  <c r="B38"/>
  <c r="L36"/>
  <c r="H36"/>
  <c r="B36"/>
  <c r="L34"/>
  <c r="H34"/>
  <c r="B34"/>
  <c r="J26"/>
  <c r="J22"/>
  <c r="C20"/>
  <c r="I20"/>
  <c r="K20"/>
  <c r="M20"/>
  <c r="EM20" s="1"/>
  <c r="EL20"/>
  <c r="C18"/>
  <c r="I18"/>
  <c r="K18"/>
  <c r="M18"/>
  <c r="EL18"/>
  <c r="C16"/>
  <c r="G16"/>
  <c r="I16"/>
  <c r="K16"/>
  <c r="M16"/>
  <c r="EM16" s="1"/>
  <c r="EL16"/>
  <c r="C12"/>
  <c r="G12"/>
  <c r="I12"/>
  <c r="K12"/>
  <c r="M12"/>
  <c r="EL12"/>
  <c r="B12"/>
  <c r="H12"/>
  <c r="L12"/>
  <c r="C29"/>
  <c r="G29"/>
  <c r="I29"/>
  <c r="K29"/>
  <c r="M29"/>
  <c r="C27"/>
  <c r="G27"/>
  <c r="I27"/>
  <c r="K27"/>
  <c r="M27"/>
  <c r="EL27"/>
  <c r="C25"/>
  <c r="G25"/>
  <c r="I25"/>
  <c r="K25"/>
  <c r="M25"/>
  <c r="EM25" s="1"/>
  <c r="EL25"/>
  <c r="C23"/>
  <c r="G23"/>
  <c r="I23"/>
  <c r="K23"/>
  <c r="M23"/>
  <c r="EL23"/>
  <c r="C21"/>
  <c r="I21"/>
  <c r="K21"/>
  <c r="M21"/>
  <c r="EM21" s="1"/>
  <c r="EL21"/>
  <c r="C19"/>
  <c r="I19"/>
  <c r="K19"/>
  <c r="M19"/>
  <c r="EL19"/>
  <c r="C17"/>
  <c r="I17"/>
  <c r="K17"/>
  <c r="M17"/>
  <c r="EM17" s="1"/>
  <c r="EL17"/>
  <c r="C14"/>
  <c r="G14"/>
  <c r="I14"/>
  <c r="K14"/>
  <c r="M14"/>
  <c r="EL14"/>
  <c r="B14"/>
  <c r="H14"/>
  <c r="L14"/>
  <c r="C10"/>
  <c r="G10"/>
  <c r="I10"/>
  <c r="K10"/>
  <c r="M10"/>
  <c r="EL10"/>
  <c r="B10"/>
  <c r="H10"/>
  <c r="L10"/>
  <c r="C6"/>
  <c r="G6"/>
  <c r="I6"/>
  <c r="K6"/>
  <c r="M6"/>
  <c r="EL6"/>
  <c r="B6"/>
  <c r="H6"/>
  <c r="L6"/>
  <c r="J6"/>
  <c r="L20"/>
  <c r="H20"/>
  <c r="B20"/>
  <c r="L18"/>
  <c r="H18"/>
  <c r="B18"/>
  <c r="L16"/>
  <c r="H16"/>
  <c r="B16"/>
  <c r="J12"/>
  <c r="C15"/>
  <c r="G15"/>
  <c r="I15"/>
  <c r="K15"/>
  <c r="M15"/>
  <c r="EM15" s="1"/>
  <c r="EL15"/>
  <c r="C13"/>
  <c r="G13"/>
  <c r="I13"/>
  <c r="K13"/>
  <c r="M13"/>
  <c r="EL13"/>
  <c r="C11"/>
  <c r="G11"/>
  <c r="I11"/>
  <c r="K11"/>
  <c r="M11"/>
  <c r="EM11" s="1"/>
  <c r="EL11"/>
  <c r="C8"/>
  <c r="G8"/>
  <c r="I8"/>
  <c r="K8"/>
  <c r="M8"/>
  <c r="EL8"/>
  <c r="B8"/>
  <c r="H8"/>
  <c r="L8"/>
  <c r="C9"/>
  <c r="G9"/>
  <c r="I9"/>
  <c r="K9"/>
  <c r="M9"/>
  <c r="C7"/>
  <c r="G7"/>
  <c r="I7"/>
  <c r="K7"/>
  <c r="M7"/>
  <c r="EL7"/>
  <c r="C5"/>
  <c r="G5"/>
  <c r="I5"/>
  <c r="K5"/>
  <c r="M5"/>
  <c r="EM5" s="1"/>
  <c r="EL5"/>
  <c r="K8" i="24"/>
  <c r="K7"/>
  <c r="K6"/>
  <c r="K5"/>
  <c r="K4"/>
  <c r="K3"/>
  <c r="EU27" i="1"/>
  <c r="EU39"/>
  <c r="EV43"/>
  <c r="EA43"/>
  <c r="EN43"/>
  <c r="EP43"/>
  <c r="EF43"/>
  <c r="EU46"/>
  <c r="EU50"/>
  <c r="EV62"/>
  <c r="EA62"/>
  <c r="EN62"/>
  <c r="EF62"/>
  <c r="EP62"/>
  <c r="EV64"/>
  <c r="FA64" i="2"/>
  <c r="EI64" i="1" s="1"/>
  <c r="EA64"/>
  <c r="EN64"/>
  <c r="EF64"/>
  <c r="EP64"/>
  <c r="EV66"/>
  <c r="FA66" i="2"/>
  <c r="EI66" i="1" s="1"/>
  <c r="EA66"/>
  <c r="EN66"/>
  <c r="EF66"/>
  <c r="EP66"/>
  <c r="EV68"/>
  <c r="EA68"/>
  <c r="EN68"/>
  <c r="EF68"/>
  <c r="EP68"/>
  <c r="EV70"/>
  <c r="FA70" i="2"/>
  <c r="EI70" i="1" s="1"/>
  <c r="EA70"/>
  <c r="EN70"/>
  <c r="EF70"/>
  <c r="EP70"/>
  <c r="EV72"/>
  <c r="EA72"/>
  <c r="EN72"/>
  <c r="EF72"/>
  <c r="EP72"/>
  <c r="EV74"/>
  <c r="EA74"/>
  <c r="EN74"/>
  <c r="EF74"/>
  <c r="EP74"/>
  <c r="EV76"/>
  <c r="FA76" i="2"/>
  <c r="EI76" i="1" s="1"/>
  <c r="EA76"/>
  <c r="EN76"/>
  <c r="EP76"/>
  <c r="EF76"/>
  <c r="EV78"/>
  <c r="EA78"/>
  <c r="EN78"/>
  <c r="EP78"/>
  <c r="EF78"/>
  <c r="EV80"/>
  <c r="EA80"/>
  <c r="EN80"/>
  <c r="EP80"/>
  <c r="EF80"/>
  <c r="EV82"/>
  <c r="EA82"/>
  <c r="EN82"/>
  <c r="EP82"/>
  <c r="EF82"/>
  <c r="EV84"/>
  <c r="EA84"/>
  <c r="EN84"/>
  <c r="EP84"/>
  <c r="EF84"/>
  <c r="EV86"/>
  <c r="EA86"/>
  <c r="EN86"/>
  <c r="EP86"/>
  <c r="EF86"/>
  <c r="EV88"/>
  <c r="EA88"/>
  <c r="EN88"/>
  <c r="EP88"/>
  <c r="EF88"/>
  <c r="EV90"/>
  <c r="DY90"/>
  <c r="ED90"/>
  <c r="EU91"/>
  <c r="EU95"/>
  <c r="EU99"/>
  <c r="EU103"/>
  <c r="EU133"/>
  <c r="EU139"/>
  <c r="EU143"/>
  <c r="EU60"/>
  <c r="EU62"/>
  <c r="EU64"/>
  <c r="EU70"/>
  <c r="DZ60"/>
  <c r="DZ62"/>
  <c r="EE64"/>
  <c r="DZ64"/>
  <c r="EE70"/>
  <c r="DZ70"/>
  <c r="FB171" i="2"/>
  <c r="EJ171" i="1" s="1"/>
  <c r="EU33"/>
  <c r="EU41"/>
  <c r="DY43"/>
  <c r="ED43"/>
  <c r="EU44"/>
  <c r="EU48"/>
  <c r="EU52"/>
  <c r="EU54"/>
  <c r="EV56"/>
  <c r="EA56"/>
  <c r="EN56"/>
  <c r="EF56"/>
  <c r="EP56"/>
  <c r="EV58"/>
  <c r="EA58"/>
  <c r="EN58"/>
  <c r="EF58"/>
  <c r="EP58"/>
  <c r="EV60"/>
  <c r="EA60"/>
  <c r="EN60"/>
  <c r="EF60"/>
  <c r="EP60"/>
  <c r="EA90"/>
  <c r="EN90"/>
  <c r="EP90"/>
  <c r="EF90"/>
  <c r="EU93"/>
  <c r="EU97"/>
  <c r="EU101"/>
  <c r="EZ101" i="2"/>
  <c r="EH101" i="1" s="1"/>
  <c r="EU105"/>
  <c r="EU137"/>
  <c r="EC58"/>
  <c r="DX58"/>
  <c r="FB58" i="2"/>
  <c r="EJ58" i="1"/>
  <c r="FD143" i="2"/>
  <c r="FF143"/>
  <c r="EZ143" s="1"/>
  <c r="EH143" i="1" s="1"/>
  <c r="FK143" i="2"/>
  <c r="IE143" i="1" s="1"/>
  <c r="FO143" i="2"/>
  <c r="FS143"/>
  <c r="IH143" i="1" s="1"/>
  <c r="FW143" i="2"/>
  <c r="DU142"/>
  <c r="DW142"/>
  <c r="DY142"/>
  <c r="EA142"/>
  <c r="EC142"/>
  <c r="EE142"/>
  <c r="EF142"/>
  <c r="DC142" s="1"/>
  <c r="EH142"/>
  <c r="EJ142"/>
  <c r="EL142"/>
  <c r="EO142"/>
  <c r="DL142"/>
  <c r="DM142" i="1" s="1"/>
  <c r="EQ142" i="2"/>
  <c r="DN142" s="1"/>
  <c r="DO142" i="1" s="1"/>
  <c r="ES142" i="2"/>
  <c r="DP142" s="1"/>
  <c r="DQ142" i="1" s="1"/>
  <c r="EU142" i="2"/>
  <c r="DR142" s="1"/>
  <c r="DS142" i="1" s="1"/>
  <c r="EW142" i="2"/>
  <c r="DT142"/>
  <c r="DU142" i="1" s="1"/>
  <c r="DV142" s="1"/>
  <c r="FF142" i="2"/>
  <c r="FH142"/>
  <c r="FK142"/>
  <c r="IE142" i="1"/>
  <c r="FM142" i="2"/>
  <c r="IG142" i="1"/>
  <c r="FO142" i="2"/>
  <c r="FQ142"/>
  <c r="FS142"/>
  <c r="IH142" i="1"/>
  <c r="FU142" i="2"/>
  <c r="IJ142" i="1"/>
  <c r="FW142" i="2"/>
  <c r="FY142"/>
  <c r="DV133"/>
  <c r="DZ133"/>
  <c r="ED133"/>
  <c r="EH133"/>
  <c r="EL133"/>
  <c r="EP133"/>
  <c r="DM133" s="1"/>
  <c r="DN133" i="1" s="1"/>
  <c r="ET133" i="2"/>
  <c r="DQ133"/>
  <c r="DR133" i="1" s="1"/>
  <c r="FD133" i="2"/>
  <c r="FF133"/>
  <c r="EZ133" s="1"/>
  <c r="EH133" i="1" s="1"/>
  <c r="FK133" i="2"/>
  <c r="IE133" i="1" s="1"/>
  <c r="FO133" i="2"/>
  <c r="FS133"/>
  <c r="IH133" i="1" s="1"/>
  <c r="FW133" i="2"/>
  <c r="DU132"/>
  <c r="DW132"/>
  <c r="DY132"/>
  <c r="EA132"/>
  <c r="EC132"/>
  <c r="EE132"/>
  <c r="EF132"/>
  <c r="DC132" s="1"/>
  <c r="EH132"/>
  <c r="EJ132"/>
  <c r="EL132"/>
  <c r="EO132"/>
  <c r="DL132"/>
  <c r="DM132" i="1" s="1"/>
  <c r="EQ132" i="2"/>
  <c r="DN132" s="1"/>
  <c r="DO132" i="1" s="1"/>
  <c r="ES132" i="2"/>
  <c r="DP132" s="1"/>
  <c r="DQ132" i="1" s="1"/>
  <c r="EU132" i="2"/>
  <c r="DR132" s="1"/>
  <c r="DS132" i="1" s="1"/>
  <c r="EW132" i="2"/>
  <c r="DT132"/>
  <c r="DU132" i="1" s="1"/>
  <c r="DV132" s="1"/>
  <c r="FF132" i="2"/>
  <c r="FH132"/>
  <c r="FK132"/>
  <c r="IE132" i="1"/>
  <c r="FM132" i="2"/>
  <c r="IG132" i="1"/>
  <c r="FO132" i="2"/>
  <c r="FQ132"/>
  <c r="FS132"/>
  <c r="IH132" i="1"/>
  <c r="FU132" i="2"/>
  <c r="IJ132" i="1"/>
  <c r="FW132" i="2"/>
  <c r="FY132"/>
  <c r="DU130"/>
  <c r="DW130"/>
  <c r="DY130"/>
  <c r="EA130"/>
  <c r="EC130"/>
  <c r="EE130"/>
  <c r="EG130"/>
  <c r="EI130"/>
  <c r="EK130"/>
  <c r="EM130"/>
  <c r="DJ130" s="1"/>
  <c r="EN130"/>
  <c r="DK130" s="1"/>
  <c r="DL130" i="1" s="1"/>
  <c r="EP130" i="2"/>
  <c r="DM130" s="1"/>
  <c r="DN130" i="1" s="1"/>
  <c r="ER130" i="2"/>
  <c r="DO130" s="1"/>
  <c r="DP130" i="1" s="1"/>
  <c r="ET130" i="2"/>
  <c r="DQ130"/>
  <c r="DR130" i="1" s="1"/>
  <c r="EV130" i="2"/>
  <c r="DS130" s="1"/>
  <c r="DT130" i="1" s="1"/>
  <c r="FC130" i="2"/>
  <c r="FD130"/>
  <c r="FE130"/>
  <c r="FG130"/>
  <c r="FJ130"/>
  <c r="FL130"/>
  <c r="IF130" i="1" s="1"/>
  <c r="FN130" i="2"/>
  <c r="FP130"/>
  <c r="FR130"/>
  <c r="FT130"/>
  <c r="II130" i="1"/>
  <c r="FV130" i="2"/>
  <c r="FX130"/>
  <c r="DV117"/>
  <c r="DZ117"/>
  <c r="ED117"/>
  <c r="EH117"/>
  <c r="EL117"/>
  <c r="EP117"/>
  <c r="ET117"/>
  <c r="FD117"/>
  <c r="FF117"/>
  <c r="FK117"/>
  <c r="IE117" i="1" s="1"/>
  <c r="FO117" i="2"/>
  <c r="FS117"/>
  <c r="IH117" i="1"/>
  <c r="FW117" i="2"/>
  <c r="DU116"/>
  <c r="DW116"/>
  <c r="DY116"/>
  <c r="EA116"/>
  <c r="EC116"/>
  <c r="EE116"/>
  <c r="EF116"/>
  <c r="DC116" s="1"/>
  <c r="EH116"/>
  <c r="EJ116"/>
  <c r="EL116"/>
  <c r="EO116"/>
  <c r="DL116" s="1"/>
  <c r="DM116" i="1" s="1"/>
  <c r="EQ116" i="2"/>
  <c r="DN116" s="1"/>
  <c r="DO116" i="1" s="1"/>
  <c r="ES116" i="2"/>
  <c r="DP116"/>
  <c r="DQ116" i="1" s="1"/>
  <c r="EU116" i="2"/>
  <c r="DR116" s="1"/>
  <c r="DS116" i="1" s="1"/>
  <c r="EW116" i="2"/>
  <c r="DT116" s="1"/>
  <c r="DU116" i="1" s="1"/>
  <c r="DV116" s="1"/>
  <c r="FF116" i="2"/>
  <c r="FH116"/>
  <c r="FK116"/>
  <c r="IE116" i="1" s="1"/>
  <c r="FM116" i="2"/>
  <c r="IG116" i="1" s="1"/>
  <c r="FO116" i="2"/>
  <c r="FQ116"/>
  <c r="FS116"/>
  <c r="IH116" i="1"/>
  <c r="FU116" i="2"/>
  <c r="IJ116" i="1"/>
  <c r="FW116" i="2"/>
  <c r="FY116"/>
  <c r="FV195"/>
  <c r="FR195"/>
  <c r="FN195"/>
  <c r="FJ195"/>
  <c r="FE195"/>
  <c r="EW195"/>
  <c r="DT195" s="1"/>
  <c r="DU195" i="1" s="1"/>
  <c r="DV195" s="1"/>
  <c r="ES195" i="2"/>
  <c r="DP195" s="1"/>
  <c r="DQ195" i="1" s="1"/>
  <c r="EO195" i="2"/>
  <c r="EK195"/>
  <c r="EG195"/>
  <c r="EC195"/>
  <c r="DY195"/>
  <c r="DU195"/>
  <c r="FV187"/>
  <c r="FR187"/>
  <c r="FN187"/>
  <c r="FJ187"/>
  <c r="FE187"/>
  <c r="EW187"/>
  <c r="DT187" s="1"/>
  <c r="DU187" i="1" s="1"/>
  <c r="DV187" s="1"/>
  <c r="ES187" i="2"/>
  <c r="DP187" s="1"/>
  <c r="DQ187" i="1" s="1"/>
  <c r="EO187" i="2"/>
  <c r="DL187"/>
  <c r="DM187" i="1" s="1"/>
  <c r="EK187" i="2"/>
  <c r="EG187"/>
  <c r="EC187"/>
  <c r="DY187"/>
  <c r="DU187"/>
  <c r="FV191"/>
  <c r="FR191"/>
  <c r="FN191"/>
  <c r="FJ191"/>
  <c r="FE191"/>
  <c r="EW191"/>
  <c r="DT191" s="1"/>
  <c r="DU191" i="1" s="1"/>
  <c r="DV191" s="1"/>
  <c r="ES191" i="2"/>
  <c r="EO191"/>
  <c r="EK191"/>
  <c r="EG191"/>
  <c r="EC191"/>
  <c r="DY191"/>
  <c r="DU191"/>
  <c r="FV193"/>
  <c r="FR193"/>
  <c r="FN193"/>
  <c r="FJ193"/>
  <c r="FE193"/>
  <c r="EW193"/>
  <c r="DT193" s="1"/>
  <c r="DU193" i="1" s="1"/>
  <c r="DV193" s="1"/>
  <c r="ES193" i="2"/>
  <c r="DP193" s="1"/>
  <c r="DQ193" i="1" s="1"/>
  <c r="EO193" i="2"/>
  <c r="DL193" s="1"/>
  <c r="EK193"/>
  <c r="EG193"/>
  <c r="EC193"/>
  <c r="DY193"/>
  <c r="DU193"/>
  <c r="FS195"/>
  <c r="FK195"/>
  <c r="IE195" i="1" s="1"/>
  <c r="EV195" i="2"/>
  <c r="DS195" s="1"/>
  <c r="DT195" i="1" s="1"/>
  <c r="EN195" i="2"/>
  <c r="DK195" s="1"/>
  <c r="EF195"/>
  <c r="FS193"/>
  <c r="FK193"/>
  <c r="IE193" i="1" s="1"/>
  <c r="EV193" i="2"/>
  <c r="DS193" s="1"/>
  <c r="DT193" i="1" s="1"/>
  <c r="EN193" i="2"/>
  <c r="EF193"/>
  <c r="FS187"/>
  <c r="FK187"/>
  <c r="IE187" i="1" s="1"/>
  <c r="EV187" i="2"/>
  <c r="DS187" s="1"/>
  <c r="DT187" i="1" s="1"/>
  <c r="EN187" i="2"/>
  <c r="DK187" s="1"/>
  <c r="DL187" i="1" s="1"/>
  <c r="EF187" i="2"/>
  <c r="DC187" s="1"/>
  <c r="DD187" i="1" s="1"/>
  <c r="FS185" i="2"/>
  <c r="FK185"/>
  <c r="IE185" i="1" s="1"/>
  <c r="EV185" i="2"/>
  <c r="DS185" s="1"/>
  <c r="DT185" i="1" s="1"/>
  <c r="EN185" i="2"/>
  <c r="DK185" s="1"/>
  <c r="DL185" i="1" s="1"/>
  <c r="EF185" i="2"/>
  <c r="DC185" s="1"/>
  <c r="DD185" i="1" s="1"/>
  <c r="FS183" i="2"/>
  <c r="FK183"/>
  <c r="IE183" i="1" s="1"/>
  <c r="EV183" i="2"/>
  <c r="DS183" s="1"/>
  <c r="DT183" i="1" s="1"/>
  <c r="EN183" i="2"/>
  <c r="DK183" s="1"/>
  <c r="DL183" i="1" s="1"/>
  <c r="EF183" i="2"/>
  <c r="FS179"/>
  <c r="FK179"/>
  <c r="IE179" i="1"/>
  <c r="EV179" i="2"/>
  <c r="EN179"/>
  <c r="EF179"/>
  <c r="FS175"/>
  <c r="FK175"/>
  <c r="IE175" i="1"/>
  <c r="EV175" i="2"/>
  <c r="EN175"/>
  <c r="EF175"/>
  <c r="FS169"/>
  <c r="FK169"/>
  <c r="IE169" i="1"/>
  <c r="EV169" i="2"/>
  <c r="DS169"/>
  <c r="DT169" i="1" s="1"/>
  <c r="EN169" i="2"/>
  <c r="DK169" s="1"/>
  <c r="DL169" i="1" s="1"/>
  <c r="EF169" i="2"/>
  <c r="DC169" s="1"/>
  <c r="FS163"/>
  <c r="FK163"/>
  <c r="IE163" i="1" s="1"/>
  <c r="EV163" i="2"/>
  <c r="DS163" s="1"/>
  <c r="DT163" i="1" s="1"/>
  <c r="EN163" i="2"/>
  <c r="DK163"/>
  <c r="DL163" i="1" s="1"/>
  <c r="EF163" i="2"/>
  <c r="DC163" s="1"/>
  <c r="DD163" i="1" s="1"/>
  <c r="FS161" i="2"/>
  <c r="FK161"/>
  <c r="IE161" i="1"/>
  <c r="EV161" i="2"/>
  <c r="DS161"/>
  <c r="DT161" i="1" s="1"/>
  <c r="EN161" i="2"/>
  <c r="DK161" s="1"/>
  <c r="DL161" i="1" s="1"/>
  <c r="EF161" i="2"/>
  <c r="DC161" s="1"/>
  <c r="DD161" i="1" s="1"/>
  <c r="FS159" i="2"/>
  <c r="FK159"/>
  <c r="IE159" i="1"/>
  <c r="EV159" i="2"/>
  <c r="DS159"/>
  <c r="DT159" i="1" s="1"/>
  <c r="EN159" i="2"/>
  <c r="DK159" s="1"/>
  <c r="DL159" i="1" s="1"/>
  <c r="EF159" i="2"/>
  <c r="DC159" s="1"/>
  <c r="FW157"/>
  <c r="FS157"/>
  <c r="FO157"/>
  <c r="FK157"/>
  <c r="IE157" i="1" s="1"/>
  <c r="FF157" i="2"/>
  <c r="FD157"/>
  <c r="ET157"/>
  <c r="EP157"/>
  <c r="EL157"/>
  <c r="EH157"/>
  <c r="ED157"/>
  <c r="DZ157"/>
  <c r="DV157"/>
  <c r="FY156"/>
  <c r="FW156"/>
  <c r="FU156"/>
  <c r="FS156"/>
  <c r="FQ156"/>
  <c r="FO156"/>
  <c r="FM156"/>
  <c r="IG156" i="1"/>
  <c r="FK156" i="2"/>
  <c r="IE156" i="1"/>
  <c r="FH156" i="2"/>
  <c r="FF156"/>
  <c r="EW156"/>
  <c r="DT156"/>
  <c r="DU156" i="1" s="1"/>
  <c r="DV156" s="1"/>
  <c r="EU156" i="2"/>
  <c r="DR156"/>
  <c r="DS156" i="1" s="1"/>
  <c r="ES156" i="2"/>
  <c r="DP156" s="1"/>
  <c r="DQ156" i="1" s="1"/>
  <c r="EQ156" i="2"/>
  <c r="DN156" s="1"/>
  <c r="DO156" i="1" s="1"/>
  <c r="EO156" i="2"/>
  <c r="DL156" s="1"/>
  <c r="DM156" i="1" s="1"/>
  <c r="EL156" i="2"/>
  <c r="EJ156"/>
  <c r="EH156"/>
  <c r="EF156"/>
  <c r="DC156" s="1"/>
  <c r="EE156"/>
  <c r="EC156"/>
  <c r="EA156"/>
  <c r="DY156"/>
  <c r="DW156"/>
  <c r="DU156"/>
  <c r="FX154"/>
  <c r="FV154"/>
  <c r="FT154"/>
  <c r="FR154"/>
  <c r="EC154" i="1" s="1"/>
  <c r="FP154" i="2"/>
  <c r="FN154"/>
  <c r="FL154"/>
  <c r="IF154" i="1" s="1"/>
  <c r="FJ154" i="2"/>
  <c r="DX154" i="1" s="1"/>
  <c r="FG154" i="2"/>
  <c r="FE154"/>
  <c r="FD154"/>
  <c r="FC154"/>
  <c r="EV154"/>
  <c r="DS154" s="1"/>
  <c r="DT154" i="1" s="1"/>
  <c r="ET154" i="2"/>
  <c r="DQ154" s="1"/>
  <c r="DR154" i="1" s="1"/>
  <c r="ER154" i="2"/>
  <c r="DO154"/>
  <c r="DP154" i="1" s="1"/>
  <c r="EP154" i="2"/>
  <c r="DM154" s="1"/>
  <c r="DN154" i="1" s="1"/>
  <c r="EN154" i="2"/>
  <c r="DK154" s="1"/>
  <c r="DL154" i="1" s="1"/>
  <c r="EM154" i="2"/>
  <c r="DJ154" s="1"/>
  <c r="EK154"/>
  <c r="EI154"/>
  <c r="EG154"/>
  <c r="ED154"/>
  <c r="EB154"/>
  <c r="DZ154"/>
  <c r="DX154"/>
  <c r="DV154"/>
  <c r="FY151"/>
  <c r="FQ151"/>
  <c r="FH151"/>
  <c r="ER151"/>
  <c r="DO151" s="1"/>
  <c r="DP151" i="1" s="1"/>
  <c r="EJ151" i="2"/>
  <c r="FX150"/>
  <c r="FT150"/>
  <c r="FP150"/>
  <c r="FL150"/>
  <c r="IF150" i="1"/>
  <c r="FD150" i="2"/>
  <c r="EM150"/>
  <c r="DJ150" s="1"/>
  <c r="EI150"/>
  <c r="EB150"/>
  <c r="DX150"/>
  <c r="FY147"/>
  <c r="FQ147"/>
  <c r="FH147"/>
  <c r="ER147"/>
  <c r="DO147"/>
  <c r="DP147" i="1" s="1"/>
  <c r="EJ147" i="2"/>
  <c r="FX146"/>
  <c r="FT146"/>
  <c r="FP146"/>
  <c r="FL146"/>
  <c r="IF146" i="1" s="1"/>
  <c r="FD146" i="2"/>
  <c r="EM146"/>
  <c r="DJ146"/>
  <c r="EI146"/>
  <c r="EB146"/>
  <c r="DX146"/>
  <c r="FY139"/>
  <c r="FQ139"/>
  <c r="FH139"/>
  <c r="ER139"/>
  <c r="DO139"/>
  <c r="DP139" i="1" s="1"/>
  <c r="EJ139" i="2"/>
  <c r="EF139"/>
  <c r="DC139" s="1"/>
  <c r="DD139" i="1" s="1"/>
  <c r="DX139" i="2"/>
  <c r="FX138"/>
  <c r="FT138"/>
  <c r="FP138"/>
  <c r="FL138"/>
  <c r="IF138" i="1" s="1"/>
  <c r="FD138" i="2"/>
  <c r="EM138"/>
  <c r="DJ138" s="1"/>
  <c r="EI138"/>
  <c r="EB138"/>
  <c r="DX138"/>
  <c r="FU135"/>
  <c r="FM135"/>
  <c r="IG135" i="1" s="1"/>
  <c r="EV135" i="2"/>
  <c r="DS135" s="1"/>
  <c r="DT135" i="1" s="1"/>
  <c r="EN135" i="2"/>
  <c r="DK135" s="1"/>
  <c r="DL135" i="1" s="1"/>
  <c r="EB135" i="2"/>
  <c r="FU127"/>
  <c r="FM127"/>
  <c r="IG127" i="1"/>
  <c r="ER127" i="2"/>
  <c r="EJ127"/>
  <c r="FX126"/>
  <c r="FT126"/>
  <c r="FP126"/>
  <c r="FL126"/>
  <c r="IF126" i="1" s="1"/>
  <c r="FD126" i="2"/>
  <c r="EM126"/>
  <c r="DJ126" s="1"/>
  <c r="EI126"/>
  <c r="EB126"/>
  <c r="DX126"/>
  <c r="FW124"/>
  <c r="FS124"/>
  <c r="FP124"/>
  <c r="FL124"/>
  <c r="IF124" i="1" s="1"/>
  <c r="FD124" i="2"/>
  <c r="EM124"/>
  <c r="DJ124" s="1"/>
  <c r="EI124"/>
  <c r="EB124"/>
  <c r="DX124"/>
  <c r="FY121"/>
  <c r="FQ121"/>
  <c r="FH121"/>
  <c r="ER121"/>
  <c r="DO121" s="1"/>
  <c r="DP121" i="1" s="1"/>
  <c r="EJ121" i="2"/>
  <c r="EF121"/>
  <c r="DC121" s="1"/>
  <c r="DX121"/>
  <c r="FX120"/>
  <c r="FT120"/>
  <c r="FP120"/>
  <c r="FL120"/>
  <c r="IF120" i="1" s="1"/>
  <c r="FD120" i="2"/>
  <c r="EM120"/>
  <c r="DJ120"/>
  <c r="EI120"/>
  <c r="EB120"/>
  <c r="DX120"/>
  <c r="FY113"/>
  <c r="FQ113"/>
  <c r="FH113"/>
  <c r="FB113" s="1"/>
  <c r="EJ113" i="1" s="1"/>
  <c r="EV113" i="2"/>
  <c r="EN113"/>
  <c r="EF113"/>
  <c r="DX113"/>
  <c r="DV151"/>
  <c r="DZ151"/>
  <c r="ED151"/>
  <c r="EH151"/>
  <c r="EL151"/>
  <c r="EP151"/>
  <c r="DM151" s="1"/>
  <c r="DN151" i="1" s="1"/>
  <c r="ET151" i="2"/>
  <c r="DQ151"/>
  <c r="DR151" i="1" s="1"/>
  <c r="FD151" i="2"/>
  <c r="FF151"/>
  <c r="FK151"/>
  <c r="IE151" i="1" s="1"/>
  <c r="FO151" i="2"/>
  <c r="FS151"/>
  <c r="IH151" i="1"/>
  <c r="FW151" i="2"/>
  <c r="DU150"/>
  <c r="DW150"/>
  <c r="DY150"/>
  <c r="EA150"/>
  <c r="EC150"/>
  <c r="EE150"/>
  <c r="EF150"/>
  <c r="DC150" s="1"/>
  <c r="EH150"/>
  <c r="EJ150"/>
  <c r="EL150"/>
  <c r="EO150"/>
  <c r="DL150" s="1"/>
  <c r="DM150" i="1" s="1"/>
  <c r="EQ150" i="2"/>
  <c r="DN150" s="1"/>
  <c r="DO150" i="1" s="1"/>
  <c r="ES150" i="2"/>
  <c r="DP150"/>
  <c r="DQ150" i="1" s="1"/>
  <c r="EU150" i="2"/>
  <c r="DR150" s="1"/>
  <c r="DS150" i="1" s="1"/>
  <c r="EW150" i="2"/>
  <c r="DT150" s="1"/>
  <c r="DU150" i="1" s="1"/>
  <c r="DV150" s="1"/>
  <c r="FF150" i="2"/>
  <c r="FH150"/>
  <c r="FK150"/>
  <c r="IE150" i="1" s="1"/>
  <c r="FM150" i="2"/>
  <c r="IG150" i="1" s="1"/>
  <c r="FO150" i="2"/>
  <c r="FQ150"/>
  <c r="FS150"/>
  <c r="IH150" i="1" s="1"/>
  <c r="FU150" i="2"/>
  <c r="IJ150" i="1" s="1"/>
  <c r="FW150" i="2"/>
  <c r="FY150"/>
  <c r="DZ147"/>
  <c r="ED147"/>
  <c r="EH147"/>
  <c r="EL147"/>
  <c r="EP147"/>
  <c r="DM147" s="1"/>
  <c r="DN147" i="1" s="1"/>
  <c r="ET147" i="2"/>
  <c r="DQ147" s="1"/>
  <c r="DR147" i="1" s="1"/>
  <c r="FD147" i="2"/>
  <c r="FF147"/>
  <c r="FK147"/>
  <c r="IE147" i="1"/>
  <c r="FO147" i="2"/>
  <c r="FS147"/>
  <c r="IH147" i="1" s="1"/>
  <c r="FW147" i="2"/>
  <c r="DU146"/>
  <c r="DW146"/>
  <c r="DY146"/>
  <c r="EA146"/>
  <c r="EC146"/>
  <c r="EE146"/>
  <c r="EF146"/>
  <c r="DC146" s="1"/>
  <c r="EH146"/>
  <c r="EJ146"/>
  <c r="EL146"/>
  <c r="EO146"/>
  <c r="DL146" s="1"/>
  <c r="DM146" i="1" s="1"/>
  <c r="EQ146" i="2"/>
  <c r="DN146" s="1"/>
  <c r="DO146" i="1" s="1"/>
  <c r="ES146" i="2"/>
  <c r="DP146" s="1"/>
  <c r="DQ146" i="1" s="1"/>
  <c r="EU146" i="2"/>
  <c r="DR146"/>
  <c r="DS146" i="1" s="1"/>
  <c r="EW146" i="2"/>
  <c r="DT146" s="1"/>
  <c r="DU146" i="1" s="1"/>
  <c r="DV146" s="1"/>
  <c r="FF146" i="2"/>
  <c r="FH146"/>
  <c r="FK146"/>
  <c r="IE146" i="1" s="1"/>
  <c r="FM146" i="2"/>
  <c r="IG146" i="1" s="1"/>
  <c r="FO146" i="2"/>
  <c r="FQ146"/>
  <c r="FS146"/>
  <c r="IH146" i="1" s="1"/>
  <c r="FU146" i="2"/>
  <c r="IJ146" i="1" s="1"/>
  <c r="FW146" i="2"/>
  <c r="FY146"/>
  <c r="DV139"/>
  <c r="DZ139"/>
  <c r="ED139"/>
  <c r="EH139"/>
  <c r="EL139"/>
  <c r="EP139"/>
  <c r="DM139"/>
  <c r="DN139" i="1" s="1"/>
  <c r="ET139" i="2"/>
  <c r="DQ139" s="1"/>
  <c r="DR139" i="1" s="1"/>
  <c r="FD139" i="2"/>
  <c r="FF139"/>
  <c r="EZ139" s="1"/>
  <c r="EH139" i="1" s="1"/>
  <c r="FK139" i="2"/>
  <c r="IE139" i="1" s="1"/>
  <c r="FO139" i="2"/>
  <c r="FS139"/>
  <c r="FW139"/>
  <c r="DU138"/>
  <c r="DW138"/>
  <c r="DY138"/>
  <c r="EA138"/>
  <c r="EC138"/>
  <c r="EE138"/>
  <c r="EF138"/>
  <c r="DC138"/>
  <c r="EH138"/>
  <c r="EJ138"/>
  <c r="EL138"/>
  <c r="EO138"/>
  <c r="DL138" s="1"/>
  <c r="DM138" i="1" s="1"/>
  <c r="EQ138" i="2"/>
  <c r="DN138" s="1"/>
  <c r="DO138" i="1" s="1"/>
  <c r="ES138" i="2"/>
  <c r="DP138" s="1"/>
  <c r="DQ138" i="1" s="1"/>
  <c r="EU138" i="2"/>
  <c r="DR138"/>
  <c r="DS138" i="1" s="1"/>
  <c r="EW138" i="2"/>
  <c r="DT138" s="1"/>
  <c r="DU138" i="1" s="1"/>
  <c r="DV138" s="1"/>
  <c r="FF138" i="2"/>
  <c r="FH138"/>
  <c r="FK138"/>
  <c r="IE138" i="1" s="1"/>
  <c r="FM138" i="2"/>
  <c r="IG138" i="1" s="1"/>
  <c r="FO138" i="2"/>
  <c r="FQ138"/>
  <c r="FS138"/>
  <c r="IH138" i="1" s="1"/>
  <c r="FU138" i="2"/>
  <c r="IJ138" i="1" s="1"/>
  <c r="FW138" i="2"/>
  <c r="FY138"/>
  <c r="DV135"/>
  <c r="DZ135"/>
  <c r="ED135"/>
  <c r="EH135"/>
  <c r="EL135"/>
  <c r="DI135" s="1"/>
  <c r="DJ135" i="1" s="1"/>
  <c r="EP135" i="2"/>
  <c r="DM135" s="1"/>
  <c r="DN135" i="1" s="1"/>
  <c r="ET135" i="2"/>
  <c r="DQ135" s="1"/>
  <c r="DR135" i="1" s="1"/>
  <c r="FD135" i="2"/>
  <c r="FF135"/>
  <c r="FK135"/>
  <c r="IE135" i="1" s="1"/>
  <c r="FO135" i="2"/>
  <c r="FS135"/>
  <c r="IH135" i="1"/>
  <c r="FW135" i="2"/>
  <c r="DV127"/>
  <c r="DZ127"/>
  <c r="ED127"/>
  <c r="EH127"/>
  <c r="EL127"/>
  <c r="EP127"/>
  <c r="ET127"/>
  <c r="FD127"/>
  <c r="FF127"/>
  <c r="FK127"/>
  <c r="IE127" i="1"/>
  <c r="FO127" i="2"/>
  <c r="FS127"/>
  <c r="IH127" i="1" s="1"/>
  <c r="FW127" i="2"/>
  <c r="DU126"/>
  <c r="DW126"/>
  <c r="DY126"/>
  <c r="EA126"/>
  <c r="EC126"/>
  <c r="EE126"/>
  <c r="EF126"/>
  <c r="DC126" s="1"/>
  <c r="EH126"/>
  <c r="EJ126"/>
  <c r="EL126"/>
  <c r="EO126"/>
  <c r="DL126" s="1"/>
  <c r="DM126" i="1" s="1"/>
  <c r="EQ126" i="2"/>
  <c r="DN126" s="1"/>
  <c r="DO126" i="1" s="1"/>
  <c r="ES126" i="2"/>
  <c r="DP126" s="1"/>
  <c r="DQ126" i="1" s="1"/>
  <c r="EU126" i="2"/>
  <c r="DR126"/>
  <c r="DS126" i="1" s="1"/>
  <c r="EW126" i="2"/>
  <c r="DT126" s="1"/>
  <c r="DU126" i="1" s="1"/>
  <c r="DV126" s="1"/>
  <c r="FF126" i="2"/>
  <c r="FH126"/>
  <c r="FK126"/>
  <c r="IE126" i="1" s="1"/>
  <c r="FM126" i="2"/>
  <c r="IG126" i="1" s="1"/>
  <c r="FO126" i="2"/>
  <c r="FQ126"/>
  <c r="FS126"/>
  <c r="IH126" i="1" s="1"/>
  <c r="FU126" i="2"/>
  <c r="IJ126" i="1" s="1"/>
  <c r="FW126" i="2"/>
  <c r="FY126"/>
  <c r="DU124"/>
  <c r="DW124"/>
  <c r="DY124"/>
  <c r="EA124"/>
  <c r="EC124"/>
  <c r="EE124"/>
  <c r="EF124"/>
  <c r="DC124" s="1"/>
  <c r="DD124" i="1" s="1"/>
  <c r="EH124" i="2"/>
  <c r="EJ124"/>
  <c r="EL124"/>
  <c r="EO124"/>
  <c r="DL124" s="1"/>
  <c r="DM124" i="1" s="1"/>
  <c r="EQ124" i="2"/>
  <c r="DN124" s="1"/>
  <c r="DO124" i="1" s="1"/>
  <c r="ES124" i="2"/>
  <c r="DP124"/>
  <c r="DQ124" i="1" s="1"/>
  <c r="EU124" i="2"/>
  <c r="DR124" s="1"/>
  <c r="DS124" i="1" s="1"/>
  <c r="EW124" i="2"/>
  <c r="DT124" s="1"/>
  <c r="DU124" i="1" s="1"/>
  <c r="DV124" s="1"/>
  <c r="FF124" i="2"/>
  <c r="FH124"/>
  <c r="FK124"/>
  <c r="IE124" i="1" s="1"/>
  <c r="FM124" i="2"/>
  <c r="IG124" i="1" s="1"/>
  <c r="FO124" i="2"/>
  <c r="FQ124"/>
  <c r="FT124"/>
  <c r="FV124"/>
  <c r="FX124"/>
  <c r="DV121"/>
  <c r="DZ121"/>
  <c r="ED121"/>
  <c r="EH121"/>
  <c r="EL121"/>
  <c r="EP121"/>
  <c r="DM121" s="1"/>
  <c r="DN121" i="1" s="1"/>
  <c r="ET121" i="2"/>
  <c r="DQ121" s="1"/>
  <c r="DR121" i="1" s="1"/>
  <c r="FD121" i="2"/>
  <c r="FF121"/>
  <c r="FK121"/>
  <c r="IE121" i="1"/>
  <c r="FO121" i="2"/>
  <c r="FS121"/>
  <c r="IH121" i="1" s="1"/>
  <c r="FW121" i="2"/>
  <c r="DU120"/>
  <c r="DW120"/>
  <c r="DY120"/>
  <c r="EA120"/>
  <c r="EC120"/>
  <c r="EE120"/>
  <c r="EF120"/>
  <c r="DC120" s="1"/>
  <c r="EH120"/>
  <c r="EJ120"/>
  <c r="EL120"/>
  <c r="EO120"/>
  <c r="DL120" s="1"/>
  <c r="DM120" i="1" s="1"/>
  <c r="EQ120" i="2"/>
  <c r="DN120" s="1"/>
  <c r="DO120" i="1" s="1"/>
  <c r="ES120" i="2"/>
  <c r="DP120" s="1"/>
  <c r="DQ120" i="1" s="1"/>
  <c r="EU120" i="2"/>
  <c r="DR120"/>
  <c r="DS120" i="1" s="1"/>
  <c r="EW120" i="2"/>
  <c r="DT120" s="1"/>
  <c r="DU120" i="1" s="1"/>
  <c r="DV120" s="1"/>
  <c r="FF120" i="2"/>
  <c r="FH120"/>
  <c r="FK120"/>
  <c r="IE120" i="1" s="1"/>
  <c r="FM120" i="2"/>
  <c r="IG120" i="1" s="1"/>
  <c r="FO120" i="2"/>
  <c r="FQ120"/>
  <c r="FS120"/>
  <c r="IH120" i="1" s="1"/>
  <c r="FU120" i="2"/>
  <c r="IJ120" i="1" s="1"/>
  <c r="FW120" i="2"/>
  <c r="FY120"/>
  <c r="DV113"/>
  <c r="DZ113"/>
  <c r="ED113"/>
  <c r="EH113"/>
  <c r="EL113"/>
  <c r="EP113"/>
  <c r="ET113"/>
  <c r="FD113"/>
  <c r="FF113"/>
  <c r="FK113"/>
  <c r="IE113" i="1"/>
  <c r="FO113" i="2"/>
  <c r="FS113"/>
  <c r="IH113" i="1" s="1"/>
  <c r="FW113" i="2"/>
  <c r="DU92"/>
  <c r="DW92"/>
  <c r="DY92"/>
  <c r="EA92"/>
  <c r="EC92"/>
  <c r="DX90"/>
  <c r="EF90"/>
  <c r="DC90" s="1"/>
  <c r="DD90" i="1" s="1"/>
  <c r="EN90" i="2"/>
  <c r="DK90" s="1"/>
  <c r="DL90" i="1" s="1"/>
  <c r="EV90" i="2"/>
  <c r="DS90"/>
  <c r="DT90" i="1" s="1"/>
  <c r="FJ90" i="2"/>
  <c r="FN90"/>
  <c r="FR90"/>
  <c r="FV90"/>
  <c r="FY112"/>
  <c r="FW112"/>
  <c r="FU112"/>
  <c r="FS112"/>
  <c r="FQ112"/>
  <c r="FO112"/>
  <c r="FM112"/>
  <c r="IG112" i="1" s="1"/>
  <c r="FK112" i="2"/>
  <c r="IE112" i="1" s="1"/>
  <c r="FH112" i="2"/>
  <c r="FF112"/>
  <c r="EW112"/>
  <c r="DT112" s="1"/>
  <c r="DU112" i="1" s="1"/>
  <c r="DV112" s="1"/>
  <c r="EU112" i="2"/>
  <c r="DR112" s="1"/>
  <c r="DS112" i="1" s="1"/>
  <c r="ES112" i="2"/>
  <c r="DP112"/>
  <c r="DQ112" i="1" s="1"/>
  <c r="EQ112" i="2"/>
  <c r="DN112" s="1"/>
  <c r="DO112" i="1" s="1"/>
  <c r="EO112" i="2"/>
  <c r="DL112" s="1"/>
  <c r="DM112" i="1" s="1"/>
  <c r="EL112" i="2"/>
  <c r="EJ112"/>
  <c r="EH112"/>
  <c r="EF112"/>
  <c r="DC112"/>
  <c r="EE112"/>
  <c r="EC112"/>
  <c r="EA112"/>
  <c r="DY112"/>
  <c r="DW112"/>
  <c r="DU112"/>
  <c r="FW109"/>
  <c r="FS109"/>
  <c r="FO109"/>
  <c r="FK109"/>
  <c r="IE109" i="1" s="1"/>
  <c r="FF109" i="2"/>
  <c r="FD109"/>
  <c r="ET109"/>
  <c r="DQ109" s="1"/>
  <c r="DR109" i="1" s="1"/>
  <c r="EP109" i="2"/>
  <c r="DM109" s="1"/>
  <c r="DN109" i="1" s="1"/>
  <c r="EL109" i="2"/>
  <c r="EH109"/>
  <c r="ED109"/>
  <c r="DZ109"/>
  <c r="DV109"/>
  <c r="FW107"/>
  <c r="FS107"/>
  <c r="FO107"/>
  <c r="FK107"/>
  <c r="IE107" i="1" s="1"/>
  <c r="FF107" i="2"/>
  <c r="FD107"/>
  <c r="ET107"/>
  <c r="DQ107" s="1"/>
  <c r="DR107" i="1" s="1"/>
  <c r="EP107" i="2"/>
  <c r="DM107" s="1"/>
  <c r="DN107" i="1" s="1"/>
  <c r="EL107" i="2"/>
  <c r="EH107"/>
  <c r="ED107"/>
  <c r="DZ107"/>
  <c r="DV107"/>
  <c r="FY106"/>
  <c r="FW106"/>
  <c r="FU106"/>
  <c r="FS106"/>
  <c r="FQ106"/>
  <c r="FO106"/>
  <c r="FM106"/>
  <c r="IG106" i="1"/>
  <c r="FK106" i="2"/>
  <c r="IE106" i="1"/>
  <c r="FH106" i="2"/>
  <c r="FF106"/>
  <c r="EW106"/>
  <c r="DT106"/>
  <c r="DU106" i="1" s="1"/>
  <c r="DV106" s="1"/>
  <c r="EU106" i="2"/>
  <c r="DR106"/>
  <c r="DS106" i="1" s="1"/>
  <c r="ES106" i="2"/>
  <c r="DP106" s="1"/>
  <c r="DQ106" i="1" s="1"/>
  <c r="EQ106" i="2"/>
  <c r="DN106" s="1"/>
  <c r="DO106" i="1" s="1"/>
  <c r="EO106" i="2"/>
  <c r="DL106" s="1"/>
  <c r="DM106" i="1" s="1"/>
  <c r="EL106" i="2"/>
  <c r="EJ106"/>
  <c r="EH106"/>
  <c r="EF106"/>
  <c r="DC106" s="1"/>
  <c r="EE106"/>
  <c r="EC106"/>
  <c r="EA106"/>
  <c r="DY106"/>
  <c r="DW106"/>
  <c r="DU106"/>
  <c r="FW103"/>
  <c r="FS103"/>
  <c r="FO103"/>
  <c r="FK103"/>
  <c r="IE103" i="1" s="1"/>
  <c r="FF103" i="2"/>
  <c r="EZ103" s="1"/>
  <c r="EH103" i="1" s="1"/>
  <c r="FD103" i="2"/>
  <c r="ET103"/>
  <c r="DQ103"/>
  <c r="DR103" i="1" s="1"/>
  <c r="EP103" i="2"/>
  <c r="DM103" s="1"/>
  <c r="DN103" i="1" s="1"/>
  <c r="EL103" i="2"/>
  <c r="EH103"/>
  <c r="ED103"/>
  <c r="DZ103"/>
  <c r="DV103"/>
  <c r="FY102"/>
  <c r="FW102"/>
  <c r="FU102"/>
  <c r="FS102"/>
  <c r="FQ102"/>
  <c r="FO102"/>
  <c r="FM102"/>
  <c r="IG102" i="1" s="1"/>
  <c r="FK102" i="2"/>
  <c r="IE102" i="1" s="1"/>
  <c r="FH102" i="2"/>
  <c r="FF102"/>
  <c r="EW102"/>
  <c r="DT102" s="1"/>
  <c r="DU102" i="1" s="1"/>
  <c r="DV102" s="1"/>
  <c r="EU102" i="2"/>
  <c r="DR102" s="1"/>
  <c r="DS102" i="1" s="1"/>
  <c r="ES102" i="2"/>
  <c r="DP102"/>
  <c r="DQ102" i="1" s="1"/>
  <c r="EQ102" i="2"/>
  <c r="DN102" s="1"/>
  <c r="DO102" i="1" s="1"/>
  <c r="EO102" i="2"/>
  <c r="DL102" s="1"/>
  <c r="DM102" i="1" s="1"/>
  <c r="EL102" i="2"/>
  <c r="EJ102"/>
  <c r="EH102"/>
  <c r="EF102"/>
  <c r="DC102"/>
  <c r="DD102" i="1" s="1"/>
  <c r="EE102" i="2"/>
  <c r="EC102"/>
  <c r="EA102"/>
  <c r="DY102"/>
  <c r="DW102"/>
  <c r="DU102"/>
  <c r="FW99"/>
  <c r="FS99"/>
  <c r="FO99"/>
  <c r="FK99"/>
  <c r="IE99" i="1" s="1"/>
  <c r="FF99" i="2"/>
  <c r="EZ99" s="1"/>
  <c r="EH99" i="1" s="1"/>
  <c r="FD99" i="2"/>
  <c r="FA99" s="1"/>
  <c r="EI99" i="1" s="1"/>
  <c r="ET99" i="2"/>
  <c r="DQ99"/>
  <c r="DR99" i="1" s="1"/>
  <c r="EP99" i="2"/>
  <c r="DM99" s="1"/>
  <c r="DN99" i="1" s="1"/>
  <c r="EL99" i="2"/>
  <c r="EH99"/>
  <c r="ED99"/>
  <c r="DZ99"/>
  <c r="DV99"/>
  <c r="FY98"/>
  <c r="FW98"/>
  <c r="FU98"/>
  <c r="FS98"/>
  <c r="FQ98"/>
  <c r="FO98"/>
  <c r="FM98"/>
  <c r="IG98" i="1" s="1"/>
  <c r="FK98" i="2"/>
  <c r="IE98" i="1" s="1"/>
  <c r="FH98" i="2"/>
  <c r="FF98"/>
  <c r="EW98"/>
  <c r="DT98" s="1"/>
  <c r="DU98" i="1" s="1"/>
  <c r="DV98" s="1"/>
  <c r="EU98" i="2"/>
  <c r="DR98" s="1"/>
  <c r="DS98" i="1" s="1"/>
  <c r="ES98" i="2"/>
  <c r="DP98"/>
  <c r="DQ98" i="1" s="1"/>
  <c r="EQ98" i="2"/>
  <c r="DN98" s="1"/>
  <c r="DO98" i="1" s="1"/>
  <c r="EO98" i="2"/>
  <c r="DL98" s="1"/>
  <c r="DM98" i="1" s="1"/>
  <c r="EL98" i="2"/>
  <c r="EJ98"/>
  <c r="EH98"/>
  <c r="EF98"/>
  <c r="DC98"/>
  <c r="EE98"/>
  <c r="EC98"/>
  <c r="EA98"/>
  <c r="DY98"/>
  <c r="DW98"/>
  <c r="DU98"/>
  <c r="FW95"/>
  <c r="FS95"/>
  <c r="FO95"/>
  <c r="FK95"/>
  <c r="IE95" i="1" s="1"/>
  <c r="FF95" i="2"/>
  <c r="EZ95" s="1"/>
  <c r="EH95" i="1" s="1"/>
  <c r="FD95" i="2"/>
  <c r="FA95" s="1"/>
  <c r="EI95" i="1" s="1"/>
  <c r="ET95" i="2"/>
  <c r="DQ95" s="1"/>
  <c r="DR95" i="1" s="1"/>
  <c r="EP95" i="2"/>
  <c r="DM95" s="1"/>
  <c r="DN95" i="1" s="1"/>
  <c r="EL95" i="2"/>
  <c r="EH95"/>
  <c r="ED95"/>
  <c r="DZ95"/>
  <c r="DV95"/>
  <c r="FY94"/>
  <c r="FW94"/>
  <c r="FU94"/>
  <c r="FS94"/>
  <c r="ED94" i="1" s="1"/>
  <c r="FQ94" i="2"/>
  <c r="FO94"/>
  <c r="FM94"/>
  <c r="IG94" i="1"/>
  <c r="FK94" i="2"/>
  <c r="IE94" i="1"/>
  <c r="FH94" i="2"/>
  <c r="FF94"/>
  <c r="EW94"/>
  <c r="DT94"/>
  <c r="DU94" i="1" s="1"/>
  <c r="DV94" s="1"/>
  <c r="EU94" i="2"/>
  <c r="DR94"/>
  <c r="DS94" i="1" s="1"/>
  <c r="ES94" i="2"/>
  <c r="DP94" s="1"/>
  <c r="DQ94" i="1" s="1"/>
  <c r="EQ94" i="2"/>
  <c r="DN94" s="1"/>
  <c r="DO94" i="1" s="1"/>
  <c r="EO94" i="2"/>
  <c r="DL94" s="1"/>
  <c r="DM94" i="1" s="1"/>
  <c r="EL94" i="2"/>
  <c r="EJ94"/>
  <c r="EH94"/>
  <c r="EF94"/>
  <c r="DC94" s="1"/>
  <c r="EE94"/>
  <c r="EC94"/>
  <c r="EA94"/>
  <c r="DY94"/>
  <c r="DW94"/>
  <c r="DU94"/>
  <c r="FO88"/>
  <c r="ER88"/>
  <c r="DO88" s="1"/>
  <c r="DP88" i="1" s="1"/>
  <c r="EJ88" i="2"/>
  <c r="EB88"/>
  <c r="DX88"/>
  <c r="EF88"/>
  <c r="DC88"/>
  <c r="EN88"/>
  <c r="DK88"/>
  <c r="DL88" i="1" s="1"/>
  <c r="EV88" i="2"/>
  <c r="DS88" s="1"/>
  <c r="DT88" i="1" s="1"/>
  <c r="FK88" i="2"/>
  <c r="IE88" i="1" s="1"/>
  <c r="FS88" i="2"/>
  <c r="DU83"/>
  <c r="DW83"/>
  <c r="DY83"/>
  <c r="EA83"/>
  <c r="EC83"/>
  <c r="EE83"/>
  <c r="EG83"/>
  <c r="EI83"/>
  <c r="EK83"/>
  <c r="EM83"/>
  <c r="DJ83" s="1"/>
  <c r="DK83" i="1" s="1"/>
  <c r="EO83" i="2"/>
  <c r="DL83" s="1"/>
  <c r="DM83" i="1" s="1"/>
  <c r="DU81" i="2"/>
  <c r="DW81"/>
  <c r="DY81"/>
  <c r="EA81"/>
  <c r="EC81"/>
  <c r="EE81"/>
  <c r="EG81"/>
  <c r="EI81"/>
  <c r="EK81"/>
  <c r="EM81"/>
  <c r="DJ81" s="1"/>
  <c r="EO81"/>
  <c r="DL81"/>
  <c r="DM81" i="1" s="1"/>
  <c r="EQ81" i="2"/>
  <c r="DN81" s="1"/>
  <c r="DO81" i="1" s="1"/>
  <c r="ES81" i="2"/>
  <c r="DP81" s="1"/>
  <c r="DQ81" i="1" s="1"/>
  <c r="EU81" i="2"/>
  <c r="DR81" s="1"/>
  <c r="DS81" i="1" s="1"/>
  <c r="EW81" i="2"/>
  <c r="DT81"/>
  <c r="DU81" i="1" s="1"/>
  <c r="DV81" s="1"/>
  <c r="FD81" i="2"/>
  <c r="FE81"/>
  <c r="FG81"/>
  <c r="FJ81"/>
  <c r="DX81" i="1" s="1"/>
  <c r="FL81" i="2"/>
  <c r="IF81" i="1"/>
  <c r="FN81" i="2"/>
  <c r="FP81"/>
  <c r="DZ81" i="1" s="1"/>
  <c r="FR81" i="2"/>
  <c r="FT81"/>
  <c r="II81" i="1" s="1"/>
  <c r="FV81" i="2"/>
  <c r="FX81"/>
  <c r="DU79"/>
  <c r="DW79"/>
  <c r="DY79"/>
  <c r="EA79"/>
  <c r="EC79"/>
  <c r="EE79"/>
  <c r="EG79"/>
  <c r="EI79"/>
  <c r="EK79"/>
  <c r="EM79"/>
  <c r="DJ79" s="1"/>
  <c r="EO79"/>
  <c r="DL79"/>
  <c r="DM79" i="1" s="1"/>
  <c r="EQ79" i="2"/>
  <c r="DN79" s="1"/>
  <c r="DO79" i="1" s="1"/>
  <c r="ES79" i="2"/>
  <c r="DP79" s="1"/>
  <c r="DQ79" i="1" s="1"/>
  <c r="EU79" i="2"/>
  <c r="DR79" s="1"/>
  <c r="DS79" i="1" s="1"/>
  <c r="EW79" i="2"/>
  <c r="DT79"/>
  <c r="DU79" i="1" s="1"/>
  <c r="DV79" s="1"/>
  <c r="FD79" i="2"/>
  <c r="FE79"/>
  <c r="FG79"/>
  <c r="FJ79"/>
  <c r="FL79"/>
  <c r="IF79" i="1"/>
  <c r="FN79" i="2"/>
  <c r="FP79"/>
  <c r="DZ79" i="1" s="1"/>
  <c r="FR79" i="2"/>
  <c r="FT79"/>
  <c r="II79" i="1" s="1"/>
  <c r="FV79" i="2"/>
  <c r="FX79"/>
  <c r="DU77"/>
  <c r="DW77"/>
  <c r="DY77"/>
  <c r="EA77"/>
  <c r="EC77"/>
  <c r="EE77"/>
  <c r="EG77"/>
  <c r="EI77"/>
  <c r="EK77"/>
  <c r="EM77"/>
  <c r="DJ77" s="1"/>
  <c r="DK77" i="1" s="1"/>
  <c r="EO77" i="2"/>
  <c r="DL77" s="1"/>
  <c r="DM77" i="1" s="1"/>
  <c r="EQ77" i="2"/>
  <c r="DN77" s="1"/>
  <c r="DO77" i="1" s="1"/>
  <c r="ES77" i="2"/>
  <c r="DP77"/>
  <c r="DQ77" i="1" s="1"/>
  <c r="EU77" i="2"/>
  <c r="DR77" s="1"/>
  <c r="DS77" i="1" s="1"/>
  <c r="EW77" i="2"/>
  <c r="DT77" s="1"/>
  <c r="DU77" i="1" s="1"/>
  <c r="DV77" s="1"/>
  <c r="FD77" i="2"/>
  <c r="FE77"/>
  <c r="FG77"/>
  <c r="FJ77"/>
  <c r="FL77"/>
  <c r="IF77" i="1" s="1"/>
  <c r="FN77" i="2"/>
  <c r="FP77"/>
  <c r="FR77"/>
  <c r="FT77"/>
  <c r="FV77"/>
  <c r="FX77"/>
  <c r="DU75"/>
  <c r="DW75"/>
  <c r="DY75"/>
  <c r="EA75"/>
  <c r="EC75"/>
  <c r="EE75"/>
  <c r="EG75"/>
  <c r="EI75"/>
  <c r="EK75"/>
  <c r="EM75"/>
  <c r="DJ75"/>
  <c r="EO75"/>
  <c r="DL75"/>
  <c r="DM75" i="1" s="1"/>
  <c r="EQ75" i="2"/>
  <c r="DN75" s="1"/>
  <c r="DO75" i="1" s="1"/>
  <c r="ES75" i="2"/>
  <c r="DP75" s="1"/>
  <c r="DQ75" i="1" s="1"/>
  <c r="EU75" i="2"/>
  <c r="DR75" s="1"/>
  <c r="DS75" i="1" s="1"/>
  <c r="EW75" i="2"/>
  <c r="DT75"/>
  <c r="DU75" i="1" s="1"/>
  <c r="DV75" s="1"/>
  <c r="FD75" i="2"/>
  <c r="FE75"/>
  <c r="FG75"/>
  <c r="FA75"/>
  <c r="EI75" i="1" s="1"/>
  <c r="FJ75" i="2"/>
  <c r="FL75"/>
  <c r="IF75" i="1" s="1"/>
  <c r="FN75" i="2"/>
  <c r="FP75"/>
  <c r="FR75"/>
  <c r="FT75"/>
  <c r="FV75"/>
  <c r="FX75"/>
  <c r="DU73"/>
  <c r="DW73"/>
  <c r="DY73"/>
  <c r="EA73"/>
  <c r="EC73"/>
  <c r="EE73"/>
  <c r="EG73"/>
  <c r="EI73"/>
  <c r="EK73"/>
  <c r="EM73"/>
  <c r="DJ73"/>
  <c r="EO73"/>
  <c r="DL73"/>
  <c r="DM73" i="1" s="1"/>
  <c r="EQ73" i="2"/>
  <c r="DN73" s="1"/>
  <c r="DO73" i="1" s="1"/>
  <c r="ES73" i="2"/>
  <c r="DP73" s="1"/>
  <c r="DQ73" i="1" s="1"/>
  <c r="EU73" i="2"/>
  <c r="DR73" s="1"/>
  <c r="DS73" i="1" s="1"/>
  <c r="EW73" i="2"/>
  <c r="DT73"/>
  <c r="DU73" i="1" s="1"/>
  <c r="DV73" s="1"/>
  <c r="FD73" i="2"/>
  <c r="FE73"/>
  <c r="FG73"/>
  <c r="FJ73"/>
  <c r="DX73" i="1" s="1"/>
  <c r="FL73" i="2"/>
  <c r="IF73" i="1"/>
  <c r="FN73" i="2"/>
  <c r="FP73"/>
  <c r="DZ73" i="1" s="1"/>
  <c r="FR73" i="2"/>
  <c r="FT73"/>
  <c r="II73" i="1" s="1"/>
  <c r="FV73" i="2"/>
  <c r="FX73"/>
  <c r="DU71"/>
  <c r="DW71"/>
  <c r="DY71"/>
  <c r="EA71"/>
  <c r="EC71"/>
  <c r="EE71"/>
  <c r="EG71"/>
  <c r="EI71"/>
  <c r="EK71"/>
  <c r="EM71"/>
  <c r="DJ71" s="1"/>
  <c r="DK71" i="1" s="1"/>
  <c r="EO71" i="2"/>
  <c r="DL71"/>
  <c r="DM71" i="1" s="1"/>
  <c r="EQ71" i="2"/>
  <c r="DN71" s="1"/>
  <c r="DO71" i="1" s="1"/>
  <c r="ES71" i="2"/>
  <c r="DP71" s="1"/>
  <c r="DQ71" i="1" s="1"/>
  <c r="EU71" i="2"/>
  <c r="DR71" s="1"/>
  <c r="DS71" i="1" s="1"/>
  <c r="EW71" i="2"/>
  <c r="DT71"/>
  <c r="DU71" i="1" s="1"/>
  <c r="DV71" s="1"/>
  <c r="FD71" i="2"/>
  <c r="EV71" i="1"/>
  <c r="FE71" i="2"/>
  <c r="FG71"/>
  <c r="FJ71"/>
  <c r="FL71"/>
  <c r="IF71" i="1" s="1"/>
  <c r="FN71" i="2"/>
  <c r="FP71"/>
  <c r="FR71"/>
  <c r="FT71"/>
  <c r="II71" i="1" s="1"/>
  <c r="FV71" i="2"/>
  <c r="FX71"/>
  <c r="DU69"/>
  <c r="DW69"/>
  <c r="DY69"/>
  <c r="EA69"/>
  <c r="EC69"/>
  <c r="EE69"/>
  <c r="EG69"/>
  <c r="EI69"/>
  <c r="EK69"/>
  <c r="EM69"/>
  <c r="DJ69" s="1"/>
  <c r="EO69"/>
  <c r="DL69" s="1"/>
  <c r="DM69" i="1" s="1"/>
  <c r="EQ69" i="2"/>
  <c r="DN69" s="1"/>
  <c r="DO69" i="1" s="1"/>
  <c r="ES69" i="2"/>
  <c r="DP69"/>
  <c r="DQ69" i="1" s="1"/>
  <c r="EU69" i="2"/>
  <c r="DR69" s="1"/>
  <c r="DS69" i="1" s="1"/>
  <c r="EW69" i="2"/>
  <c r="DT69" s="1"/>
  <c r="DU69" i="1" s="1"/>
  <c r="DV69" s="1"/>
  <c r="FD69" i="2"/>
  <c r="EV69" i="1" s="1"/>
  <c r="FE69" i="2"/>
  <c r="FG69"/>
  <c r="FJ69"/>
  <c r="FL69"/>
  <c r="IF69" i="1" s="1"/>
  <c r="FN69" i="2"/>
  <c r="FP69"/>
  <c r="FR69"/>
  <c r="EC69" i="1" s="1"/>
  <c r="FT69" i="2"/>
  <c r="II69" i="1"/>
  <c r="FV69" i="2"/>
  <c r="FX69"/>
  <c r="FS86"/>
  <c r="FK86"/>
  <c r="IE86" i="1" s="1"/>
  <c r="EV86" i="2"/>
  <c r="DS86" s="1"/>
  <c r="DT86" i="1" s="1"/>
  <c r="EN86" i="2"/>
  <c r="DK86" s="1"/>
  <c r="DL86" i="1" s="1"/>
  <c r="EF86" i="2"/>
  <c r="DC86" s="1"/>
  <c r="DD86" i="1" s="1"/>
  <c r="FS84" i="2"/>
  <c r="FK84"/>
  <c r="IE84" i="1" s="1"/>
  <c r="EV84" i="2"/>
  <c r="DS84" s="1"/>
  <c r="DT84" i="1" s="1"/>
  <c r="EN84" i="2"/>
  <c r="DK84" s="1"/>
  <c r="DL84" i="1" s="1"/>
  <c r="EF84" i="2"/>
  <c r="DC84"/>
  <c r="DD84" i="1" s="1"/>
  <c r="FY83" i="2"/>
  <c r="FW83"/>
  <c r="FU83"/>
  <c r="FS83"/>
  <c r="ED83" i="1" s="1"/>
  <c r="FQ83" i="2"/>
  <c r="FO83"/>
  <c r="FM83"/>
  <c r="IG83" i="1" s="1"/>
  <c r="FK83" i="2"/>
  <c r="IE83" i="1" s="1"/>
  <c r="FH83" i="2"/>
  <c r="FF83"/>
  <c r="FC83"/>
  <c r="EV83"/>
  <c r="DS83" s="1"/>
  <c r="DT83" i="1" s="1"/>
  <c r="ET83" i="2"/>
  <c r="DQ83" s="1"/>
  <c r="DR83" i="1" s="1"/>
  <c r="ER83" i="2"/>
  <c r="DO83" s="1"/>
  <c r="DP83" i="1" s="1"/>
  <c r="EP83" i="2"/>
  <c r="DM83"/>
  <c r="DN83" i="1" s="1"/>
  <c r="EN83" i="2"/>
  <c r="DK83" s="1"/>
  <c r="DL83" i="1" s="1"/>
  <c r="EL83" i="2"/>
  <c r="DI83" s="1"/>
  <c r="EH83"/>
  <c r="EB83"/>
  <c r="DX83"/>
  <c r="FW81"/>
  <c r="FS81"/>
  <c r="EG81" i="1" s="1"/>
  <c r="FO81" i="2"/>
  <c r="FK81"/>
  <c r="IE81" i="1" s="1"/>
  <c r="FC81" i="2"/>
  <c r="EV81"/>
  <c r="DS81"/>
  <c r="DT81" i="1" s="1"/>
  <c r="ET81" i="2"/>
  <c r="DQ81" s="1"/>
  <c r="DR81" i="1" s="1"/>
  <c r="ER81" i="2"/>
  <c r="DO81" s="1"/>
  <c r="DP81" i="1" s="1"/>
  <c r="EP81" i="2"/>
  <c r="DM81" s="1"/>
  <c r="DN81" i="1" s="1"/>
  <c r="EN81" i="2"/>
  <c r="DK81"/>
  <c r="DL81" i="1" s="1"/>
  <c r="EL81" i="2"/>
  <c r="EH81"/>
  <c r="EB81"/>
  <c r="DX81"/>
  <c r="FW79"/>
  <c r="FS79"/>
  <c r="EG79" i="1" s="1"/>
  <c r="FO79" i="2"/>
  <c r="FK79"/>
  <c r="IE79" i="1" s="1"/>
  <c r="FC79" i="2"/>
  <c r="EU79" i="1" s="1"/>
  <c r="EV79" i="2"/>
  <c r="DS79" s="1"/>
  <c r="DT79" i="1" s="1"/>
  <c r="ET79" i="2"/>
  <c r="DQ79" s="1"/>
  <c r="DR79" i="1" s="1"/>
  <c r="ER79" i="2"/>
  <c r="DO79" s="1"/>
  <c r="DP79" i="1" s="1"/>
  <c r="EP79" i="2"/>
  <c r="DM79"/>
  <c r="DN79" i="1" s="1"/>
  <c r="EN79" i="2"/>
  <c r="DK79" s="1"/>
  <c r="DL79" i="1" s="1"/>
  <c r="EL79" i="2"/>
  <c r="EH79"/>
  <c r="EB79"/>
  <c r="DX79"/>
  <c r="FW77"/>
  <c r="FS77"/>
  <c r="FO77"/>
  <c r="FK77"/>
  <c r="IE77" i="1" s="1"/>
  <c r="FC77" i="2"/>
  <c r="EV77"/>
  <c r="DS77"/>
  <c r="DT77" i="1" s="1"/>
  <c r="ET77" i="2"/>
  <c r="DQ77" s="1"/>
  <c r="DR77" i="1" s="1"/>
  <c r="ER77" i="2"/>
  <c r="DO77" s="1"/>
  <c r="DP77" i="1" s="1"/>
  <c r="EP77" i="2"/>
  <c r="DM77" s="1"/>
  <c r="DN77" i="1" s="1"/>
  <c r="EN77" i="2"/>
  <c r="DK77"/>
  <c r="DL77" i="1" s="1"/>
  <c r="EL77" i="2"/>
  <c r="EH77"/>
  <c r="EB77"/>
  <c r="DX77"/>
  <c r="FW75"/>
  <c r="FS75"/>
  <c r="ED75" i="1" s="1"/>
  <c r="FO75" i="2"/>
  <c r="FK75"/>
  <c r="IE75" i="1" s="1"/>
  <c r="FC75" i="2"/>
  <c r="EV75"/>
  <c r="DS75" s="1"/>
  <c r="DT75" i="1" s="1"/>
  <c r="ET75" i="2"/>
  <c r="DQ75" s="1"/>
  <c r="DR75" i="1" s="1"/>
  <c r="ER75" i="2"/>
  <c r="DO75"/>
  <c r="DP75" i="1" s="1"/>
  <c r="EP75" i="2"/>
  <c r="DM75" s="1"/>
  <c r="DN75" i="1" s="1"/>
  <c r="EN75" i="2"/>
  <c r="DK75" s="1"/>
  <c r="DL75" i="1" s="1"/>
  <c r="EL75" i="2"/>
  <c r="EH75"/>
  <c r="EB75"/>
  <c r="DX75"/>
  <c r="FW73"/>
  <c r="FS73"/>
  <c r="FO73"/>
  <c r="FK73"/>
  <c r="IE73" i="1"/>
  <c r="FC73" i="2"/>
  <c r="EV73"/>
  <c r="DS73" s="1"/>
  <c r="DT73" i="1" s="1"/>
  <c r="ET73" i="2"/>
  <c r="DQ73"/>
  <c r="DR73" i="1" s="1"/>
  <c r="ER73" i="2"/>
  <c r="DO73" s="1"/>
  <c r="DP73" i="1" s="1"/>
  <c r="EP73" i="2"/>
  <c r="DM73" s="1"/>
  <c r="DN73" i="1" s="1"/>
  <c r="EN73" i="2"/>
  <c r="DK73" s="1"/>
  <c r="DL73" i="1" s="1"/>
  <c r="EL73" i="2"/>
  <c r="EH73"/>
  <c r="EB73"/>
  <c r="DX73"/>
  <c r="FX67"/>
  <c r="FV67"/>
  <c r="FT67"/>
  <c r="EE67" i="1"/>
  <c r="FR67" i="2"/>
  <c r="EC67" i="1"/>
  <c r="FP67" i="2"/>
  <c r="FN67"/>
  <c r="FL67"/>
  <c r="IF67" i="1"/>
  <c r="FJ67" i="2"/>
  <c r="DX67" i="1"/>
  <c r="FG67" i="2"/>
  <c r="FE67"/>
  <c r="FD67"/>
  <c r="FA67" s="1"/>
  <c r="EI67" i="1" s="1"/>
  <c r="EW67" i="2"/>
  <c r="DT67" s="1"/>
  <c r="DU67" i="1" s="1"/>
  <c r="DV67" s="1"/>
  <c r="EU67" i="2"/>
  <c r="DR67" s="1"/>
  <c r="DS67" i="1" s="1"/>
  <c r="ES67" i="2"/>
  <c r="DP67" s="1"/>
  <c r="DQ67" i="1" s="1"/>
  <c r="EQ67" i="2"/>
  <c r="DN67" s="1"/>
  <c r="DO67" i="1" s="1"/>
  <c r="EO67" i="2"/>
  <c r="DL67"/>
  <c r="DM67" i="1" s="1"/>
  <c r="EM67" i="2"/>
  <c r="DJ67" s="1"/>
  <c r="EK67"/>
  <c r="EI67"/>
  <c r="EG67"/>
  <c r="EE67"/>
  <c r="EC67"/>
  <c r="EA67"/>
  <c r="DY67"/>
  <c r="DW67"/>
  <c r="DU67"/>
  <c r="FX65"/>
  <c r="FV65"/>
  <c r="FT65"/>
  <c r="EE65" i="1"/>
  <c r="FR65" i="2"/>
  <c r="EC65" i="1"/>
  <c r="FP65" i="2"/>
  <c r="FN65"/>
  <c r="FL65"/>
  <c r="IF65" i="1"/>
  <c r="FJ65" i="2"/>
  <c r="DX65" i="1"/>
  <c r="FG65" i="2"/>
  <c r="FE65"/>
  <c r="FD65"/>
  <c r="EV65" i="1" s="1"/>
  <c r="EW65" i="2"/>
  <c r="DT65" s="1"/>
  <c r="DU65" i="1" s="1"/>
  <c r="DV65" s="1"/>
  <c r="EU65" i="2"/>
  <c r="DR65" s="1"/>
  <c r="DS65" i="1" s="1"/>
  <c r="ES65" i="2"/>
  <c r="DP65" s="1"/>
  <c r="DQ65" i="1" s="1"/>
  <c r="EQ65" i="2"/>
  <c r="DN65"/>
  <c r="EO65"/>
  <c r="DL65" s="1"/>
  <c r="DM65" i="1" s="1"/>
  <c r="EM65" i="2"/>
  <c r="EK65"/>
  <c r="EI65"/>
  <c r="EG65"/>
  <c r="EE65"/>
  <c r="EC65"/>
  <c r="EA65"/>
  <c r="DY65"/>
  <c r="DW65"/>
  <c r="DU65"/>
  <c r="FX63"/>
  <c r="FV63"/>
  <c r="FT63"/>
  <c r="EE63" i="1" s="1"/>
  <c r="FR63" i="2"/>
  <c r="EC63" i="1" s="1"/>
  <c r="FP63" i="2"/>
  <c r="FN63"/>
  <c r="FL63"/>
  <c r="IF63" i="1" s="1"/>
  <c r="FJ63" i="2"/>
  <c r="DX63" i="1" s="1"/>
  <c r="FG63" i="2"/>
  <c r="FE63"/>
  <c r="FD63"/>
  <c r="EV63" i="1" s="1"/>
  <c r="EW63" i="2"/>
  <c r="DT63" s="1"/>
  <c r="DU63" i="1" s="1"/>
  <c r="DV63" s="1"/>
  <c r="EU63" i="2"/>
  <c r="DR63" s="1"/>
  <c r="DS63" i="1" s="1"/>
  <c r="ES63" i="2"/>
  <c r="DP63" s="1"/>
  <c r="DQ63" i="1" s="1"/>
  <c r="EQ63" i="2"/>
  <c r="DN63"/>
  <c r="DO63" i="1" s="1"/>
  <c r="EO63" i="2"/>
  <c r="DL63" s="1"/>
  <c r="DM63" i="1" s="1"/>
  <c r="EM63" i="2"/>
  <c r="DJ63" s="1"/>
  <c r="DK63" i="1" s="1"/>
  <c r="EK63" i="2"/>
  <c r="EI63"/>
  <c r="EG63"/>
  <c r="EE63"/>
  <c r="EC63"/>
  <c r="EA63"/>
  <c r="DY63"/>
  <c r="DW63"/>
  <c r="DU63"/>
  <c r="FX61"/>
  <c r="FV61"/>
  <c r="FT61"/>
  <c r="EE61" i="1"/>
  <c r="FR61" i="2"/>
  <c r="EC61" i="1"/>
  <c r="FP61" i="2"/>
  <c r="FN61"/>
  <c r="FL61"/>
  <c r="IF61" i="1"/>
  <c r="FJ61" i="2"/>
  <c r="DX61" i="1"/>
  <c r="FG61" i="2"/>
  <c r="FE61"/>
  <c r="FD61"/>
  <c r="EV61" i="1"/>
  <c r="EW61" i="2"/>
  <c r="DT61"/>
  <c r="DU61" i="1" s="1"/>
  <c r="DV61" s="1"/>
  <c r="EU61" i="2"/>
  <c r="ES61"/>
  <c r="EQ61"/>
  <c r="EO61"/>
  <c r="EM61"/>
  <c r="EK61"/>
  <c r="EI61"/>
  <c r="EG61"/>
  <c r="EE61"/>
  <c r="EC61"/>
  <c r="EA61"/>
  <c r="DY61"/>
  <c r="DW61"/>
  <c r="DU61"/>
  <c r="FX59"/>
  <c r="FV59"/>
  <c r="FT59"/>
  <c r="EE59" i="1"/>
  <c r="FR59" i="2"/>
  <c r="EC59" i="1"/>
  <c r="FP59" i="2"/>
  <c r="FN59"/>
  <c r="FL59"/>
  <c r="IF59" i="1"/>
  <c r="FJ59" i="2"/>
  <c r="DX59" i="1"/>
  <c r="FG59" i="2"/>
  <c r="FE59"/>
  <c r="FD59"/>
  <c r="FA59" s="1"/>
  <c r="EI59" i="1" s="1"/>
  <c r="EW59" i="2"/>
  <c r="DT59" s="1"/>
  <c r="DU59" i="1" s="1"/>
  <c r="DV59" s="1"/>
  <c r="EU59" i="2"/>
  <c r="DR59" s="1"/>
  <c r="DS59" i="1" s="1"/>
  <c r="ES59" i="2"/>
  <c r="DP59"/>
  <c r="DQ59" i="1" s="1"/>
  <c r="EQ59" i="2"/>
  <c r="DN59" s="1"/>
  <c r="DO59" i="1" s="1"/>
  <c r="EO59" i="2"/>
  <c r="DL59" s="1"/>
  <c r="DM59" i="1" s="1"/>
  <c r="EM59" i="2"/>
  <c r="DJ59" s="1"/>
  <c r="EK59"/>
  <c r="EI59"/>
  <c r="EG59"/>
  <c r="EE59"/>
  <c r="EC59"/>
  <c r="EA59"/>
  <c r="DY59"/>
  <c r="DW59"/>
  <c r="DU59"/>
  <c r="FX57"/>
  <c r="FV57"/>
  <c r="FT57"/>
  <c r="FR57"/>
  <c r="EC57" i="1" s="1"/>
  <c r="FP57" i="2"/>
  <c r="FN57"/>
  <c r="FL57"/>
  <c r="IF57" i="1" s="1"/>
  <c r="FJ57" i="2"/>
  <c r="DX57" i="1" s="1"/>
  <c r="FG57" i="2"/>
  <c r="FE57"/>
  <c r="FD57"/>
  <c r="FA57" s="1"/>
  <c r="EI57" i="1" s="1"/>
  <c r="EW57" i="2"/>
  <c r="DT57"/>
  <c r="DU57" i="1" s="1"/>
  <c r="DV57" s="1"/>
  <c r="EU57" i="2"/>
  <c r="DR57"/>
  <c r="DS57" i="1" s="1"/>
  <c r="ES57" i="2"/>
  <c r="DP57" s="1"/>
  <c r="DQ57" i="1" s="1"/>
  <c r="EQ57" i="2"/>
  <c r="DN57" s="1"/>
  <c r="DO57" i="1" s="1"/>
  <c r="EO57" i="2"/>
  <c r="DL57" s="1"/>
  <c r="DM57" i="1" s="1"/>
  <c r="EM57" i="2"/>
  <c r="DJ57"/>
  <c r="DK57" i="1" s="1"/>
  <c r="EK57" i="2"/>
  <c r="EI57"/>
  <c r="EG57"/>
  <c r="EE57"/>
  <c r="EC57"/>
  <c r="EA57"/>
  <c r="DY57"/>
  <c r="DW57"/>
  <c r="DU57"/>
  <c r="FW56"/>
  <c r="FO56"/>
  <c r="FF56"/>
  <c r="ER56"/>
  <c r="DO56" s="1"/>
  <c r="DP56" i="1" s="1"/>
  <c r="EJ56" i="2"/>
  <c r="EB56"/>
  <c r="DV46"/>
  <c r="DZ46"/>
  <c r="ED46"/>
  <c r="EH46"/>
  <c r="EL46"/>
  <c r="EP46"/>
  <c r="DM46" s="1"/>
  <c r="DN46" i="1" s="1"/>
  <c r="ET46" i="2"/>
  <c r="DQ46" s="1"/>
  <c r="DR46" i="1" s="1"/>
  <c r="FD46" i="2"/>
  <c r="EV46" i="1" s="1"/>
  <c r="FF46" i="2"/>
  <c r="EZ46" s="1"/>
  <c r="EH46" i="1" s="1"/>
  <c r="FK46" i="2"/>
  <c r="IE46" i="1" s="1"/>
  <c r="FO46" i="2"/>
  <c r="FS46"/>
  <c r="FW46"/>
  <c r="DU45"/>
  <c r="DW45"/>
  <c r="DY45"/>
  <c r="EA45"/>
  <c r="EC45"/>
  <c r="EE45"/>
  <c r="EF45"/>
  <c r="DC45"/>
  <c r="EH45"/>
  <c r="EJ45"/>
  <c r="EL45"/>
  <c r="EO45"/>
  <c r="DL45" s="1"/>
  <c r="DM45" i="1" s="1"/>
  <c r="EQ45" i="2"/>
  <c r="DN45"/>
  <c r="DO45" i="1" s="1"/>
  <c r="ES45" i="2"/>
  <c r="DP45" s="1"/>
  <c r="DQ45" i="1" s="1"/>
  <c r="EU45" i="2"/>
  <c r="DR45" s="1"/>
  <c r="DS45" i="1" s="1"/>
  <c r="EW45" i="2"/>
  <c r="DT45" s="1"/>
  <c r="DU45" i="1" s="1"/>
  <c r="DV45" s="1"/>
  <c r="FF45" i="2"/>
  <c r="FH45"/>
  <c r="FK45"/>
  <c r="IE45" i="1" s="1"/>
  <c r="FM45" i="2"/>
  <c r="IG45" i="1" s="1"/>
  <c r="FO45" i="2"/>
  <c r="FQ45"/>
  <c r="FS45"/>
  <c r="FU45"/>
  <c r="FW45"/>
  <c r="FY45"/>
  <c r="FW52"/>
  <c r="FS52"/>
  <c r="FO52"/>
  <c r="FK52"/>
  <c r="IE52" i="1" s="1"/>
  <c r="FF52" i="2"/>
  <c r="EZ52" s="1"/>
  <c r="EH52" i="1" s="1"/>
  <c r="FD52" i="2"/>
  <c r="EV52" i="1" s="1"/>
  <c r="ET52" i="2"/>
  <c r="DQ52" s="1"/>
  <c r="DR52" i="1" s="1"/>
  <c r="EP52" i="2"/>
  <c r="DM52" s="1"/>
  <c r="DN52" i="1" s="1"/>
  <c r="EL52" i="2"/>
  <c r="EH52"/>
  <c r="ED52"/>
  <c r="DZ52"/>
  <c r="DV52"/>
  <c r="FY51"/>
  <c r="FW51"/>
  <c r="FU51"/>
  <c r="EF51" i="1" s="1"/>
  <c r="FS51" i="2"/>
  <c r="ED51" i="1" s="1"/>
  <c r="FQ51" i="2"/>
  <c r="FO51"/>
  <c r="FM51"/>
  <c r="IG51" i="1" s="1"/>
  <c r="FK51" i="2"/>
  <c r="IE51" i="1" s="1"/>
  <c r="FH51" i="2"/>
  <c r="FF51"/>
  <c r="EW51"/>
  <c r="DT51" s="1"/>
  <c r="DU51" i="1" s="1"/>
  <c r="DV51" s="1"/>
  <c r="EU51" i="2"/>
  <c r="DR51" s="1"/>
  <c r="DS51" i="1" s="1"/>
  <c r="ES51" i="2"/>
  <c r="DP51" s="1"/>
  <c r="DQ51" i="1" s="1"/>
  <c r="EQ51" i="2"/>
  <c r="DN51" s="1"/>
  <c r="DO51" i="1" s="1"/>
  <c r="EO51" i="2"/>
  <c r="DL51"/>
  <c r="DM51" i="1" s="1"/>
  <c r="EL51" i="2"/>
  <c r="EJ51"/>
  <c r="EH51"/>
  <c r="EF51"/>
  <c r="DC51" s="1"/>
  <c r="EE51"/>
  <c r="EC51"/>
  <c r="EA51"/>
  <c r="DY51"/>
  <c r="DW51"/>
  <c r="DU51"/>
  <c r="DU18"/>
  <c r="DW18"/>
  <c r="DU16"/>
  <c r="DW16"/>
  <c r="DY16"/>
  <c r="EA16"/>
  <c r="EC16"/>
  <c r="EE16"/>
  <c r="EG16"/>
  <c r="EI16"/>
  <c r="EK16"/>
  <c r="EM16"/>
  <c r="DJ16"/>
  <c r="EO16"/>
  <c r="DL16" s="1"/>
  <c r="DM16" i="1" s="1"/>
  <c r="EQ16" i="2"/>
  <c r="DN16" s="1"/>
  <c r="ES16"/>
  <c r="DP16" s="1"/>
  <c r="DQ16" i="1" s="1"/>
  <c r="EU16" i="2"/>
  <c r="DR16"/>
  <c r="EW16"/>
  <c r="DT16" s="1"/>
  <c r="DU16" i="1" s="1"/>
  <c r="DV16" s="1"/>
  <c r="FD16" i="2"/>
  <c r="EV16" i="1" s="1"/>
  <c r="FE16" i="2"/>
  <c r="FG16"/>
  <c r="FJ16"/>
  <c r="FL16"/>
  <c r="IF16" i="1" s="1"/>
  <c r="FN16" i="2"/>
  <c r="FP16"/>
  <c r="FR16"/>
  <c r="FT16"/>
  <c r="FV16"/>
  <c r="FX16"/>
  <c r="DV15"/>
  <c r="DZ15"/>
  <c r="ED15"/>
  <c r="EH15"/>
  <c r="EL15"/>
  <c r="EP15"/>
  <c r="DM15"/>
  <c r="DN15" i="1" s="1"/>
  <c r="ET15" i="2"/>
  <c r="DQ15" s="1"/>
  <c r="DR15" i="1" s="1"/>
  <c r="FD15" i="2"/>
  <c r="FA15"/>
  <c r="EI15" i="1" s="1"/>
  <c r="FH15" i="2"/>
  <c r="FB15" s="1"/>
  <c r="EJ15" i="1" s="1"/>
  <c r="FM15" i="2"/>
  <c r="IG15" i="1" s="1"/>
  <c r="FQ15" i="2"/>
  <c r="FU15"/>
  <c r="FY15"/>
  <c r="DU14"/>
  <c r="DW14"/>
  <c r="DY14"/>
  <c r="EA14"/>
  <c r="EC14"/>
  <c r="EE14"/>
  <c r="EF14"/>
  <c r="DC14" s="1"/>
  <c r="EH14"/>
  <c r="EJ14"/>
  <c r="EL14"/>
  <c r="EO14"/>
  <c r="DL14" s="1"/>
  <c r="EQ14"/>
  <c r="DN14" s="1"/>
  <c r="DO14" i="1" s="1"/>
  <c r="ES14" i="2"/>
  <c r="DP14"/>
  <c r="EU14"/>
  <c r="DR14" s="1"/>
  <c r="EW14"/>
  <c r="DT14" s="1"/>
  <c r="FF14"/>
  <c r="FH14"/>
  <c r="FK14"/>
  <c r="FM14"/>
  <c r="FO14"/>
  <c r="FQ14"/>
  <c r="FS14"/>
  <c r="IH14" i="1" s="1"/>
  <c r="FU14" i="2"/>
  <c r="FW14"/>
  <c r="FY14"/>
  <c r="AH12" i="1"/>
  <c r="DU12" i="2"/>
  <c r="DW12"/>
  <c r="DY12"/>
  <c r="EA12"/>
  <c r="EC12"/>
  <c r="EE12"/>
  <c r="EG12"/>
  <c r="EI12"/>
  <c r="EK12"/>
  <c r="EM12"/>
  <c r="EN12"/>
  <c r="DK12" s="1"/>
  <c r="EP12"/>
  <c r="DM12" s="1"/>
  <c r="DN12" i="1" s="1"/>
  <c r="ER12" i="2"/>
  <c r="DO12" s="1"/>
  <c r="DP12" i="1" s="1"/>
  <c r="ET12" i="2"/>
  <c r="DQ12" s="1"/>
  <c r="DR12" i="1" s="1"/>
  <c r="EV12" i="2"/>
  <c r="DS12"/>
  <c r="DT12" i="1" s="1"/>
  <c r="FC12" i="2"/>
  <c r="EU12" i="1" s="1"/>
  <c r="FD12" i="2"/>
  <c r="EV12" i="1" s="1"/>
  <c r="FE12" i="2"/>
  <c r="FG12"/>
  <c r="FJ12"/>
  <c r="FL12"/>
  <c r="IF12" i="1" s="1"/>
  <c r="FN12" i="2"/>
  <c r="FP12"/>
  <c r="FR12"/>
  <c r="FT12"/>
  <c r="FV12"/>
  <c r="FX12"/>
  <c r="EE12" i="1"/>
  <c r="C102"/>
  <c r="J102"/>
  <c r="N102"/>
  <c r="HZ102" s="1"/>
  <c r="C98"/>
  <c r="J98"/>
  <c r="N98"/>
  <c r="HZ98" s="1"/>
  <c r="C109"/>
  <c r="B109"/>
  <c r="H109"/>
  <c r="J109"/>
  <c r="L109"/>
  <c r="C108"/>
  <c r="B108"/>
  <c r="H108"/>
  <c r="J108"/>
  <c r="L108"/>
  <c r="N108"/>
  <c r="HZ108" s="1"/>
  <c r="EL108"/>
  <c r="C104"/>
  <c r="J104"/>
  <c r="N104"/>
  <c r="HZ104" s="1"/>
  <c r="C100"/>
  <c r="J100"/>
  <c r="N100"/>
  <c r="HZ100" s="1"/>
  <c r="FW9" i="2"/>
  <c r="FS9"/>
  <c r="FO9"/>
  <c r="FK9"/>
  <c r="IE9" i="1"/>
  <c r="FF9" i="2"/>
  <c r="EZ9"/>
  <c r="EH9" i="1" s="1"/>
  <c r="FD9" i="2"/>
  <c r="EV9" i="1" s="1"/>
  <c r="ET9" i="2"/>
  <c r="DQ9" s="1"/>
  <c r="DR9" i="1" s="1"/>
  <c r="EP9" i="2"/>
  <c r="DM9"/>
  <c r="DN9" i="1" s="1"/>
  <c r="EL9" i="2"/>
  <c r="EH9"/>
  <c r="ED9"/>
  <c r="DZ9"/>
  <c r="DV9"/>
  <c r="FY8"/>
  <c r="FW8"/>
  <c r="FU8"/>
  <c r="FS8"/>
  <c r="ED8" i="1" s="1"/>
  <c r="FQ8" i="2"/>
  <c r="FO8"/>
  <c r="FM8"/>
  <c r="IG8" i="1" s="1"/>
  <c r="FK8" i="2"/>
  <c r="IE8" i="1" s="1"/>
  <c r="FH8" i="2"/>
  <c r="FF8"/>
  <c r="EW8"/>
  <c r="DT8" s="1"/>
  <c r="EU8"/>
  <c r="DR8" s="1"/>
  <c r="ES8"/>
  <c r="DP8" s="1"/>
  <c r="EQ8"/>
  <c r="DN8" s="1"/>
  <c r="DO8" i="1" s="1"/>
  <c r="EO8" i="2"/>
  <c r="DL8" s="1"/>
  <c r="EL8"/>
  <c r="EJ8"/>
  <c r="EH8"/>
  <c r="EF8"/>
  <c r="DC8" s="1"/>
  <c r="EE8"/>
  <c r="EC8"/>
  <c r="EA8"/>
  <c r="DY8"/>
  <c r="DW8"/>
  <c r="DU8"/>
  <c r="FE6"/>
  <c r="FD6"/>
  <c r="EV6" i="1"/>
  <c r="FC6" i="2"/>
  <c r="EU6" i="1"/>
  <c r="EV6" i="2"/>
  <c r="DS6"/>
  <c r="DT6" i="1" s="1"/>
  <c r="ET6" i="2"/>
  <c r="DQ6" s="1"/>
  <c r="DR6" i="1" s="1"/>
  <c r="ER6" i="2"/>
  <c r="DO6" s="1"/>
  <c r="DP6" i="1" s="1"/>
  <c r="EP6" i="2"/>
  <c r="DM6" s="1"/>
  <c r="DN6" i="1" s="1"/>
  <c r="EN6" i="2"/>
  <c r="DK6"/>
  <c r="DL6" i="1" s="1"/>
  <c r="EM6" i="2"/>
  <c r="DJ6" s="1"/>
  <c r="EK6"/>
  <c r="EI6"/>
  <c r="EG6"/>
  <c r="EE6"/>
  <c r="EC6"/>
  <c r="EA6"/>
  <c r="DY6"/>
  <c r="DW6"/>
  <c r="DU6"/>
  <c r="H102" i="1"/>
  <c r="H98"/>
  <c r="N75"/>
  <c r="HZ75" s="1"/>
  <c r="L75"/>
  <c r="J75"/>
  <c r="H75"/>
  <c r="B75"/>
  <c r="EL74"/>
  <c r="N74"/>
  <c r="HZ74" s="1"/>
  <c r="L74"/>
  <c r="J74"/>
  <c r="H74"/>
  <c r="B74"/>
  <c r="EL73"/>
  <c r="N73"/>
  <c r="HZ73" s="1"/>
  <c r="L73"/>
  <c r="J73"/>
  <c r="H73"/>
  <c r="B73"/>
  <c r="EL72"/>
  <c r="N72"/>
  <c r="HZ72" s="1"/>
  <c r="L72"/>
  <c r="J72"/>
  <c r="H72"/>
  <c r="B72"/>
  <c r="EL71"/>
  <c r="N71"/>
  <c r="HZ71" s="1"/>
  <c r="L71"/>
  <c r="J71"/>
  <c r="H71"/>
  <c r="B71"/>
  <c r="EL70"/>
  <c r="N70"/>
  <c r="HZ70" s="1"/>
  <c r="L70"/>
  <c r="J70"/>
  <c r="H70"/>
  <c r="B70"/>
  <c r="EL69"/>
  <c r="N69"/>
  <c r="HZ69" s="1"/>
  <c r="L69"/>
  <c r="J69"/>
  <c r="H69"/>
  <c r="B69"/>
  <c r="EL68"/>
  <c r="N68"/>
  <c r="HZ68" s="1"/>
  <c r="L68"/>
  <c r="J68"/>
  <c r="H68"/>
  <c r="B68"/>
  <c r="EL67"/>
  <c r="N67"/>
  <c r="HZ67" s="1"/>
  <c r="L67"/>
  <c r="J67"/>
  <c r="H67"/>
  <c r="B67"/>
  <c r="EL66"/>
  <c r="N66"/>
  <c r="HZ66" s="1"/>
  <c r="L66"/>
  <c r="J66"/>
  <c r="H66"/>
  <c r="B66"/>
  <c r="EL65"/>
  <c r="N65"/>
  <c r="HZ65" s="1"/>
  <c r="L65"/>
  <c r="J65"/>
  <c r="H65"/>
  <c r="B65"/>
  <c r="EL64"/>
  <c r="N64"/>
  <c r="HZ64" s="1"/>
  <c r="L64"/>
  <c r="J64"/>
  <c r="H64"/>
  <c r="B64"/>
  <c r="EL63"/>
  <c r="N63"/>
  <c r="HZ63" s="1"/>
  <c r="L63"/>
  <c r="J63"/>
  <c r="H63"/>
  <c r="B63"/>
  <c r="EL62"/>
  <c r="N62"/>
  <c r="HZ62" s="1"/>
  <c r="L62"/>
  <c r="J62"/>
  <c r="H62"/>
  <c r="B62"/>
  <c r="EL61"/>
  <c r="N61"/>
  <c r="HZ61" s="1"/>
  <c r="L61"/>
  <c r="J61"/>
  <c r="H61"/>
  <c r="B61"/>
  <c r="EL60"/>
  <c r="N60"/>
  <c r="HZ60" s="1"/>
  <c r="L60"/>
  <c r="J60"/>
  <c r="H60"/>
  <c r="B60"/>
  <c r="EL59"/>
  <c r="N59"/>
  <c r="HZ59" s="1"/>
  <c r="L59"/>
  <c r="J59"/>
  <c r="H59"/>
  <c r="B59"/>
  <c r="EL58"/>
  <c r="N58"/>
  <c r="HZ58"/>
  <c r="L58"/>
  <c r="J58"/>
  <c r="H58"/>
  <c r="B58"/>
  <c r="EL57"/>
  <c r="N57"/>
  <c r="HZ57" s="1"/>
  <c r="L57"/>
  <c r="J57"/>
  <c r="H57"/>
  <c r="B57"/>
  <c r="EL56"/>
  <c r="N56"/>
  <c r="HZ56" s="1"/>
  <c r="L56"/>
  <c r="J56"/>
  <c r="H56"/>
  <c r="B56"/>
  <c r="EL55"/>
  <c r="L55"/>
  <c r="H55"/>
  <c r="L51"/>
  <c r="H51"/>
  <c r="L47"/>
  <c r="H47"/>
  <c r="L43"/>
  <c r="H43"/>
  <c r="L39"/>
  <c r="H39"/>
  <c r="L35"/>
  <c r="H35"/>
  <c r="L32"/>
  <c r="H32"/>
  <c r="L30"/>
  <c r="H30"/>
  <c r="EL29"/>
  <c r="L29"/>
  <c r="H29"/>
  <c r="L23"/>
  <c r="H23"/>
  <c r="L21"/>
  <c r="H21"/>
  <c r="L17"/>
  <c r="H17"/>
  <c r="L13"/>
  <c r="H13"/>
  <c r="L11"/>
  <c r="H11"/>
  <c r="EL9"/>
  <c r="L9"/>
  <c r="H9"/>
  <c r="ED79"/>
  <c r="EA83"/>
  <c r="EF83"/>
  <c r="FA69" i="2"/>
  <c r="EI69" i="1" s="1"/>
  <c r="EN94"/>
  <c r="EP94"/>
  <c r="EV95"/>
  <c r="EO95"/>
  <c r="EG95"/>
  <c r="ED98"/>
  <c r="EA102"/>
  <c r="EN102"/>
  <c r="EF102"/>
  <c r="EP102"/>
  <c r="EV103"/>
  <c r="FA103" i="2"/>
  <c r="EI103" i="1"/>
  <c r="DY103"/>
  <c r="EO103"/>
  <c r="EB103"/>
  <c r="ED103"/>
  <c r="EQ103"/>
  <c r="EG103"/>
  <c r="DY106"/>
  <c r="ED106"/>
  <c r="DY112"/>
  <c r="ED112"/>
  <c r="ED113"/>
  <c r="DY113"/>
  <c r="EV113"/>
  <c r="ED120"/>
  <c r="EG120"/>
  <c r="EQ120"/>
  <c r="DY120"/>
  <c r="EO120"/>
  <c r="EB120"/>
  <c r="ED121"/>
  <c r="DY121"/>
  <c r="EV121"/>
  <c r="EA124"/>
  <c r="EN124"/>
  <c r="EF126"/>
  <c r="EP126"/>
  <c r="EA126"/>
  <c r="EN126"/>
  <c r="EF138"/>
  <c r="EP138"/>
  <c r="EA138"/>
  <c r="EN138"/>
  <c r="DX71"/>
  <c r="DX75"/>
  <c r="DX79"/>
  <c r="ED45"/>
  <c r="EE57"/>
  <c r="FA65" i="2"/>
  <c r="EI65" i="1"/>
  <c r="DZ67"/>
  <c r="EU75"/>
  <c r="EU83"/>
  <c r="EE71"/>
  <c r="EV75"/>
  <c r="FA79" i="2"/>
  <c r="EI79" i="1" s="1"/>
  <c r="EV79"/>
  <c r="DY94"/>
  <c r="EN98"/>
  <c r="EA98"/>
  <c r="EF98"/>
  <c r="EP98"/>
  <c r="EV99"/>
  <c r="EO99"/>
  <c r="ED99"/>
  <c r="EG99"/>
  <c r="DY102"/>
  <c r="ED102"/>
  <c r="EA106"/>
  <c r="EN106"/>
  <c r="EF106"/>
  <c r="EP106"/>
  <c r="EV107"/>
  <c r="DY107"/>
  <c r="ED107"/>
  <c r="EV109"/>
  <c r="DY109"/>
  <c r="ED109"/>
  <c r="EA112"/>
  <c r="EN112"/>
  <c r="EF112"/>
  <c r="EP112"/>
  <c r="EF120"/>
  <c r="EP120"/>
  <c r="EA120"/>
  <c r="EN120"/>
  <c r="DY124"/>
  <c r="EO124"/>
  <c r="EB124"/>
  <c r="EC73"/>
  <c r="EE75"/>
  <c r="EC77"/>
  <c r="EE79"/>
  <c r="EC81"/>
  <c r="EC90"/>
  <c r="DX90"/>
  <c r="EE124"/>
  <c r="EP146"/>
  <c r="EF146"/>
  <c r="EA146"/>
  <c r="EN146"/>
  <c r="EQ150"/>
  <c r="ED150"/>
  <c r="EG150"/>
  <c r="EB150"/>
  <c r="DY150"/>
  <c r="EO150"/>
  <c r="ED151"/>
  <c r="DY151"/>
  <c r="EV151"/>
  <c r="EV120"/>
  <c r="EV124"/>
  <c r="EV126"/>
  <c r="EP127"/>
  <c r="EP135"/>
  <c r="EV146"/>
  <c r="EV150"/>
  <c r="EU154"/>
  <c r="DY156"/>
  <c r="ED156"/>
  <c r="EF116"/>
  <c r="EP116"/>
  <c r="EA116"/>
  <c r="EN116"/>
  <c r="EE130"/>
  <c r="DZ130"/>
  <c r="FA130" i="2"/>
  <c r="EI130" i="1" s="1"/>
  <c r="EV130"/>
  <c r="EF132"/>
  <c r="EP132"/>
  <c r="EA132"/>
  <c r="EN132"/>
  <c r="EP142"/>
  <c r="EF142"/>
  <c r="EA142"/>
  <c r="EN142"/>
  <c r="ED126"/>
  <c r="EG126"/>
  <c r="EQ126"/>
  <c r="DY126"/>
  <c r="EO126"/>
  <c r="EB126"/>
  <c r="ED127"/>
  <c r="DY127"/>
  <c r="EV127"/>
  <c r="ED135"/>
  <c r="DY135"/>
  <c r="EV135"/>
  <c r="ED138"/>
  <c r="EG138"/>
  <c r="EQ138"/>
  <c r="DY138"/>
  <c r="EO138"/>
  <c r="EB138"/>
  <c r="ED139"/>
  <c r="DY139"/>
  <c r="EV139"/>
  <c r="EQ146"/>
  <c r="ED146"/>
  <c r="EG146"/>
  <c r="EB146"/>
  <c r="DY146"/>
  <c r="EO146"/>
  <c r="ED147"/>
  <c r="DY147"/>
  <c r="EV147"/>
  <c r="EP150"/>
  <c r="EF150"/>
  <c r="EA150"/>
  <c r="EN150"/>
  <c r="ED124"/>
  <c r="EG124"/>
  <c r="EQ124"/>
  <c r="EN127"/>
  <c r="EN135"/>
  <c r="EV138"/>
  <c r="EV154"/>
  <c r="FA154" i="2"/>
  <c r="EI154" i="1" s="1"/>
  <c r="DZ154"/>
  <c r="EE154"/>
  <c r="EA156"/>
  <c r="EN156"/>
  <c r="EP156"/>
  <c r="EF156"/>
  <c r="EV157"/>
  <c r="DY157"/>
  <c r="ED157"/>
  <c r="BN187"/>
  <c r="AI187"/>
  <c r="ED116"/>
  <c r="DY116"/>
  <c r="ED117"/>
  <c r="DY117"/>
  <c r="EV117"/>
  <c r="EU130"/>
  <c r="ED132"/>
  <c r="DY132"/>
  <c r="ED133"/>
  <c r="DY133"/>
  <c r="EV133"/>
  <c r="ED142"/>
  <c r="DY142"/>
  <c r="ED143"/>
  <c r="DY143"/>
  <c r="EV143"/>
  <c r="DZ120"/>
  <c r="EE120"/>
  <c r="DZ124"/>
  <c r="DZ126"/>
  <c r="EE126"/>
  <c r="DZ146"/>
  <c r="EE146"/>
  <c r="DZ150"/>
  <c r="EE150"/>
  <c r="DX193"/>
  <c r="EC193"/>
  <c r="DX191"/>
  <c r="EC191"/>
  <c r="EC130"/>
  <c r="DX130"/>
  <c r="M188"/>
  <c r="EM188" s="1"/>
  <c r="M172"/>
  <c r="EM172" s="1"/>
  <c r="M165"/>
  <c r="M163"/>
  <c r="M161"/>
  <c r="M159"/>
  <c r="EM159"/>
  <c r="M157"/>
  <c r="M155"/>
  <c r="EM155" s="1"/>
  <c r="M153"/>
  <c r="EM153" s="1"/>
  <c r="M151"/>
  <c r="EM151" s="1"/>
  <c r="M149"/>
  <c r="EM149" s="1"/>
  <c r="M147"/>
  <c r="EM147" s="1"/>
  <c r="M145"/>
  <c r="EL143"/>
  <c r="K143"/>
  <c r="G143"/>
  <c r="K142"/>
  <c r="G142"/>
  <c r="K141"/>
  <c r="G141"/>
  <c r="K140"/>
  <c r="G140"/>
  <c r="K139"/>
  <c r="G139"/>
  <c r="K138"/>
  <c r="G138"/>
  <c r="K137"/>
  <c r="G137"/>
  <c r="K136"/>
  <c r="G136"/>
  <c r="K135"/>
  <c r="G135"/>
  <c r="K134"/>
  <c r="G134"/>
  <c r="K133"/>
  <c r="G133"/>
  <c r="K132"/>
  <c r="G132"/>
  <c r="K131"/>
  <c r="G131"/>
  <c r="K130"/>
  <c r="G130"/>
  <c r="K129"/>
  <c r="G129"/>
  <c r="K128"/>
  <c r="G128"/>
  <c r="K127"/>
  <c r="G127"/>
  <c r="K126"/>
  <c r="G126"/>
  <c r="K125"/>
  <c r="K124"/>
  <c r="K123"/>
  <c r="K122"/>
  <c r="K121"/>
  <c r="K120"/>
  <c r="K119"/>
  <c r="K118"/>
  <c r="K117"/>
  <c r="K116"/>
  <c r="K115"/>
  <c r="K114"/>
  <c r="K113"/>
  <c r="K112"/>
  <c r="K111"/>
  <c r="K110"/>
  <c r="K108"/>
  <c r="N107"/>
  <c r="HZ107" s="1"/>
  <c r="L106"/>
  <c r="H106"/>
  <c r="N105"/>
  <c r="HZ105" s="1"/>
  <c r="J105"/>
  <c r="L97"/>
  <c r="L95"/>
  <c r="L93"/>
  <c r="L91"/>
  <c r="L89"/>
  <c r="L87"/>
  <c r="L85"/>
  <c r="L83"/>
  <c r="L81"/>
  <c r="EL78"/>
  <c r="H78"/>
  <c r="L77"/>
  <c r="K74"/>
  <c r="K70"/>
  <c r="K66"/>
  <c r="K62"/>
  <c r="K58"/>
  <c r="J55"/>
  <c r="J51"/>
  <c r="N47"/>
  <c r="HZ47" s="1"/>
  <c r="L46"/>
  <c r="H46"/>
  <c r="L44"/>
  <c r="H44"/>
  <c r="N43"/>
  <c r="HZ43" s="1"/>
  <c r="L41"/>
  <c r="H41"/>
  <c r="N40"/>
  <c r="HZ40" s="1"/>
  <c r="J35"/>
  <c r="J32"/>
  <c r="J31"/>
  <c r="N28"/>
  <c r="HZ28" s="1"/>
  <c r="J27"/>
  <c r="J25"/>
  <c r="N15"/>
  <c r="N7"/>
  <c r="J5"/>
  <c r="G196"/>
  <c r="B196"/>
  <c r="B195"/>
  <c r="B194"/>
  <c r="B193"/>
  <c r="B192"/>
  <c r="B191"/>
  <c r="B190"/>
  <c r="M187"/>
  <c r="M183"/>
  <c r="M179"/>
  <c r="EM179" s="1"/>
  <c r="M175"/>
  <c r="EM175" s="1"/>
  <c r="M171"/>
  <c r="M169"/>
  <c r="EM169" s="1"/>
  <c r="M167"/>
  <c r="I165"/>
  <c r="I164"/>
  <c r="I163"/>
  <c r="I162"/>
  <c r="I161"/>
  <c r="I159"/>
  <c r="I158"/>
  <c r="I157"/>
  <c r="I156"/>
  <c r="I155"/>
  <c r="I154"/>
  <c r="I153"/>
  <c r="I152"/>
  <c r="I151"/>
  <c r="I150"/>
  <c r="I149"/>
  <c r="I148"/>
  <c r="I147"/>
  <c r="I146"/>
  <c r="I145"/>
  <c r="I144"/>
  <c r="N99"/>
  <c r="HZ99" s="1"/>
  <c r="J99"/>
  <c r="H97"/>
  <c r="EL95"/>
  <c r="H95"/>
  <c r="EL93"/>
  <c r="H93"/>
  <c r="EL91"/>
  <c r="H91"/>
  <c r="EL89"/>
  <c r="H89"/>
  <c r="EL87"/>
  <c r="H87"/>
  <c r="EL85"/>
  <c r="H85"/>
  <c r="EL83"/>
  <c r="H83"/>
  <c r="EL81"/>
  <c r="H81"/>
  <c r="H79"/>
  <c r="H77"/>
  <c r="K75"/>
  <c r="K73"/>
  <c r="K71"/>
  <c r="K69"/>
  <c r="K67"/>
  <c r="K65"/>
  <c r="K63"/>
  <c r="K61"/>
  <c r="K59"/>
  <c r="K57"/>
  <c r="N55"/>
  <c r="HZ55" s="1"/>
  <c r="L53"/>
  <c r="H53"/>
  <c r="N52"/>
  <c r="HZ52" s="1"/>
  <c r="N50"/>
  <c r="HZ50" s="1"/>
  <c r="J49"/>
  <c r="J39"/>
  <c r="N35"/>
  <c r="HZ35" s="1"/>
  <c r="L33"/>
  <c r="H33"/>
  <c r="N32"/>
  <c r="HZ32" s="1"/>
  <c r="L31"/>
  <c r="H31"/>
  <c r="N30"/>
  <c r="HZ30" s="1"/>
  <c r="N16"/>
  <c r="J15"/>
  <c r="N10"/>
  <c r="N8"/>
  <c r="J7"/>
  <c r="I189"/>
  <c r="I187"/>
  <c r="I183"/>
  <c r="I179"/>
  <c r="I177"/>
  <c r="I175"/>
  <c r="I173"/>
  <c r="I171"/>
  <c r="I169"/>
  <c r="I168"/>
  <c r="I167"/>
  <c r="G166"/>
  <c r="K165"/>
  <c r="G165"/>
  <c r="K164"/>
  <c r="G164"/>
  <c r="G163"/>
  <c r="K162"/>
  <c r="G162"/>
  <c r="K161"/>
  <c r="G161"/>
  <c r="G160"/>
  <c r="K159"/>
  <c r="G159"/>
  <c r="K158"/>
  <c r="G158"/>
  <c r="K157"/>
  <c r="G157"/>
  <c r="K156"/>
  <c r="G156"/>
  <c r="K155"/>
  <c r="G155"/>
  <c r="K154"/>
  <c r="G154"/>
  <c r="K153"/>
  <c r="G153"/>
  <c r="K152"/>
  <c r="G152"/>
  <c r="K151"/>
  <c r="G151"/>
  <c r="K150"/>
  <c r="G150"/>
  <c r="K149"/>
  <c r="G149"/>
  <c r="K148"/>
  <c r="G148"/>
  <c r="K147"/>
  <c r="G147"/>
  <c r="K146"/>
  <c r="G146"/>
  <c r="K145"/>
  <c r="G145"/>
  <c r="K144"/>
  <c r="G144"/>
  <c r="L100"/>
  <c r="N97"/>
  <c r="HZ97" s="1"/>
  <c r="J97"/>
  <c r="N96"/>
  <c r="HZ96" s="1"/>
  <c r="J96"/>
  <c r="N95"/>
  <c r="HZ95" s="1"/>
  <c r="J95"/>
  <c r="N94"/>
  <c r="HZ94" s="1"/>
  <c r="J94"/>
  <c r="N93"/>
  <c r="HZ93" s="1"/>
  <c r="J93"/>
  <c r="N92"/>
  <c r="HZ92" s="1"/>
  <c r="J92"/>
  <c r="N91"/>
  <c r="HZ91" s="1"/>
  <c r="J91"/>
  <c r="N90"/>
  <c r="HZ90"/>
  <c r="J90"/>
  <c r="N89"/>
  <c r="HZ89" s="1"/>
  <c r="J89"/>
  <c r="N88"/>
  <c r="HZ88" s="1"/>
  <c r="J88"/>
  <c r="N87"/>
  <c r="HZ87" s="1"/>
  <c r="J87"/>
  <c r="N86"/>
  <c r="HZ86" s="1"/>
  <c r="J86"/>
  <c r="N85"/>
  <c r="HZ85" s="1"/>
  <c r="J85"/>
  <c r="N84"/>
  <c r="HZ84" s="1"/>
  <c r="J84"/>
  <c r="N83"/>
  <c r="HZ83" s="1"/>
  <c r="J83"/>
  <c r="N82"/>
  <c r="HZ82" s="1"/>
  <c r="J82"/>
  <c r="N81"/>
  <c r="HZ81" s="1"/>
  <c r="J81"/>
  <c r="N80"/>
  <c r="HZ80" s="1"/>
  <c r="J80"/>
  <c r="N79"/>
  <c r="HZ79" s="1"/>
  <c r="J79"/>
  <c r="N78"/>
  <c r="HZ78" s="1"/>
  <c r="J78"/>
  <c r="N77"/>
  <c r="HZ77" s="1"/>
  <c r="J77"/>
  <c r="N76"/>
  <c r="HZ76" s="1"/>
  <c r="J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N51"/>
  <c r="HZ51" s="1"/>
  <c r="L49"/>
  <c r="H49"/>
  <c r="N48"/>
  <c r="HZ48" s="1"/>
  <c r="N39"/>
  <c r="HZ39" s="1"/>
  <c r="L37"/>
  <c r="H37"/>
  <c r="N36"/>
  <c r="HZ36" s="1"/>
  <c r="J29"/>
  <c r="J23"/>
  <c r="J21"/>
  <c r="J17"/>
  <c r="J13"/>
  <c r="J11"/>
  <c r="N9"/>
  <c r="L7"/>
  <c r="H7"/>
  <c r="L5"/>
  <c r="H5"/>
  <c r="DK19"/>
  <c r="DI19" i="2"/>
  <c r="DK44" i="1"/>
  <c r="DZ15"/>
  <c r="DU170" i="2"/>
  <c r="DW170"/>
  <c r="DY170"/>
  <c r="EA170"/>
  <c r="EC170"/>
  <c r="EE170"/>
  <c r="EF170"/>
  <c r="DC170" s="1"/>
  <c r="EH170"/>
  <c r="EJ170"/>
  <c r="EL170"/>
  <c r="EO170"/>
  <c r="DL170" s="1"/>
  <c r="DM170" i="1" s="1"/>
  <c r="EQ170" i="2"/>
  <c r="DN170" s="1"/>
  <c r="DO170" i="1" s="1"/>
  <c r="ES170" i="2"/>
  <c r="DP170" s="1"/>
  <c r="DQ170" i="1" s="1"/>
  <c r="EU170" i="2"/>
  <c r="DR170"/>
  <c r="DS170" i="1" s="1"/>
  <c r="EW170" i="2"/>
  <c r="DT170" s="1"/>
  <c r="DU170" i="1" s="1"/>
  <c r="DV170" s="1"/>
  <c r="FD170" i="2"/>
  <c r="FE170"/>
  <c r="FG170"/>
  <c r="FJ170"/>
  <c r="FL170"/>
  <c r="IF170" i="1" s="1"/>
  <c r="FN170" i="2"/>
  <c r="FP170"/>
  <c r="FR170"/>
  <c r="FT170"/>
  <c r="II170" i="1" s="1"/>
  <c r="FV170" i="2"/>
  <c r="FX170"/>
  <c r="DU168"/>
  <c r="DW168"/>
  <c r="DY168"/>
  <c r="EA168"/>
  <c r="EC168"/>
  <c r="EE168"/>
  <c r="EG168"/>
  <c r="EI168"/>
  <c r="EK168"/>
  <c r="EM168"/>
  <c r="EO168"/>
  <c r="EQ168"/>
  <c r="ES168"/>
  <c r="EU168"/>
  <c r="EW168"/>
  <c r="DT168" s="1"/>
  <c r="DU168" i="1" s="1"/>
  <c r="DV168" s="1"/>
  <c r="FC168" i="2"/>
  <c r="FF168"/>
  <c r="FH168"/>
  <c r="FK168"/>
  <c r="IE168" i="1" s="1"/>
  <c r="FM168" i="2"/>
  <c r="IG168" i="1" s="1"/>
  <c r="FO168" i="2"/>
  <c r="FQ168"/>
  <c r="FS168"/>
  <c r="IH168" i="1" s="1"/>
  <c r="FU168" i="2"/>
  <c r="IJ168" i="1" s="1"/>
  <c r="FW168" i="2"/>
  <c r="FY168"/>
  <c r="DU166"/>
  <c r="DW166"/>
  <c r="DY166"/>
  <c r="EA166"/>
  <c r="EC166"/>
  <c r="EE166"/>
  <c r="EF166"/>
  <c r="DC166" s="1"/>
  <c r="EH166"/>
  <c r="EJ166"/>
  <c r="EL166"/>
  <c r="DI166" s="1"/>
  <c r="DJ166" i="1" s="1"/>
  <c r="EO166" i="2"/>
  <c r="DL166"/>
  <c r="DM166" i="1" s="1"/>
  <c r="EQ166" i="2"/>
  <c r="DN166" s="1"/>
  <c r="DO166" i="1" s="1"/>
  <c r="ES166" i="2"/>
  <c r="DP166" s="1"/>
  <c r="DQ166" i="1" s="1"/>
  <c r="EU166" i="2"/>
  <c r="DR166" s="1"/>
  <c r="DS166" i="1" s="1"/>
  <c r="EW166" i="2"/>
  <c r="DT166"/>
  <c r="DU166" i="1" s="1"/>
  <c r="DV166" s="1"/>
  <c r="FD166" i="2"/>
  <c r="FE166"/>
  <c r="FG166"/>
  <c r="FJ166"/>
  <c r="FL166"/>
  <c r="IF166" i="1"/>
  <c r="FN166" i="2"/>
  <c r="FP166"/>
  <c r="FR166"/>
  <c r="FT166"/>
  <c r="II166" i="1" s="1"/>
  <c r="FV166" i="2"/>
  <c r="FX166"/>
  <c r="DX163"/>
  <c r="EJ163"/>
  <c r="FF163"/>
  <c r="FW163"/>
  <c r="DX159"/>
  <c r="EJ159"/>
  <c r="FF159"/>
  <c r="FW159"/>
  <c r="EB159"/>
  <c r="DV148"/>
  <c r="DX148"/>
  <c r="DZ148"/>
  <c r="EB148"/>
  <c r="ED148"/>
  <c r="EG148"/>
  <c r="EI148"/>
  <c r="EK148"/>
  <c r="EM148"/>
  <c r="DJ148"/>
  <c r="EN148"/>
  <c r="DK148"/>
  <c r="DL148" i="1" s="1"/>
  <c r="EP148" i="2"/>
  <c r="DM148" s="1"/>
  <c r="DN148" i="1" s="1"/>
  <c r="ER148" i="2"/>
  <c r="DO148" s="1"/>
  <c r="DP148" i="1" s="1"/>
  <c r="ET148" i="2"/>
  <c r="DQ148" s="1"/>
  <c r="DR148" i="1" s="1"/>
  <c r="EV148" i="2"/>
  <c r="DS148"/>
  <c r="DT148" i="1" s="1"/>
  <c r="FC148" i="2"/>
  <c r="FD148"/>
  <c r="FE148"/>
  <c r="FG148"/>
  <c r="FJ148"/>
  <c r="FL148"/>
  <c r="IF148" i="1" s="1"/>
  <c r="FN148" i="2"/>
  <c r="FP148"/>
  <c r="FR148"/>
  <c r="FT148"/>
  <c r="FV148"/>
  <c r="FX148"/>
  <c r="DW148"/>
  <c r="EA148"/>
  <c r="EE148"/>
  <c r="EH148"/>
  <c r="EL148"/>
  <c r="EO148"/>
  <c r="DL148"/>
  <c r="DM148" i="1" s="1"/>
  <c r="EQ148" i="2"/>
  <c r="DN148" s="1"/>
  <c r="DO148" i="1" s="1"/>
  <c r="ES148" i="2"/>
  <c r="DP148" s="1"/>
  <c r="DQ148" i="1" s="1"/>
  <c r="EU148" i="2"/>
  <c r="DR148" s="1"/>
  <c r="DS148" i="1" s="1"/>
  <c r="EW148" i="2"/>
  <c r="DT148"/>
  <c r="DU148" i="1" s="1"/>
  <c r="DV148" s="1"/>
  <c r="FF148" i="2"/>
  <c r="FH148"/>
  <c r="FK148"/>
  <c r="IE148" i="1"/>
  <c r="FO148" i="2"/>
  <c r="FS148"/>
  <c r="IH148" i="1" s="1"/>
  <c r="FW148" i="2"/>
  <c r="DV146"/>
  <c r="ED146"/>
  <c r="EK146"/>
  <c r="EP146"/>
  <c r="DM146" s="1"/>
  <c r="DN146" i="1" s="1"/>
  <c r="ET146" i="2"/>
  <c r="DQ146" s="1"/>
  <c r="DR146" i="1" s="1"/>
  <c r="FC146" i="2"/>
  <c r="FE146"/>
  <c r="FB146"/>
  <c r="EJ146" i="1" s="1"/>
  <c r="FJ146" i="2"/>
  <c r="FR146"/>
  <c r="EG146"/>
  <c r="ER146"/>
  <c r="DO146" s="1"/>
  <c r="DP146" i="1" s="1"/>
  <c r="FG146" i="2"/>
  <c r="FA146" s="1"/>
  <c r="EI146" i="1" s="1"/>
  <c r="FV146" i="2"/>
  <c r="DV138"/>
  <c r="ED138"/>
  <c r="EK138"/>
  <c r="EP138"/>
  <c r="DM138"/>
  <c r="DN138" i="1" s="1"/>
  <c r="ET138" i="2"/>
  <c r="DQ138" s="1"/>
  <c r="DR138" i="1" s="1"/>
  <c r="FC138" i="2"/>
  <c r="FE138"/>
  <c r="FB138" s="1"/>
  <c r="EJ138" i="1" s="1"/>
  <c r="FJ138" i="2"/>
  <c r="FR138"/>
  <c r="EG138"/>
  <c r="ER138"/>
  <c r="DO138" s="1"/>
  <c r="DP138" i="1" s="1"/>
  <c r="FG138" i="2"/>
  <c r="FA138" s="1"/>
  <c r="EI138" i="1" s="1"/>
  <c r="FV138" i="2"/>
  <c r="FX195"/>
  <c r="FP195"/>
  <c r="FG195"/>
  <c r="EU195"/>
  <c r="DR195" s="1"/>
  <c r="DS195" i="1" s="1"/>
  <c r="EM195" i="2"/>
  <c r="EE195"/>
  <c r="DW195"/>
  <c r="FV183"/>
  <c r="FR183"/>
  <c r="FN183"/>
  <c r="FJ183"/>
  <c r="FE183"/>
  <c r="EW183"/>
  <c r="DT183" s="1"/>
  <c r="DU183" i="1" s="1"/>
  <c r="DV183" s="1"/>
  <c r="ES183" i="2"/>
  <c r="DP183" s="1"/>
  <c r="DQ183" i="1" s="1"/>
  <c r="EO183" i="2"/>
  <c r="DL183" s="1"/>
  <c r="DM183" i="1" s="1"/>
  <c r="EK183" i="2"/>
  <c r="EG183"/>
  <c r="EC183"/>
  <c r="DY183"/>
  <c r="DU183"/>
  <c r="FX187"/>
  <c r="FP187"/>
  <c r="FG187"/>
  <c r="EU187"/>
  <c r="DR187"/>
  <c r="DS187" i="1" s="1"/>
  <c r="EM187" i="2"/>
  <c r="DJ187" s="1"/>
  <c r="DK187" i="1" s="1"/>
  <c r="EE187" i="2"/>
  <c r="DW187"/>
  <c r="FT191"/>
  <c r="FL191"/>
  <c r="IF191" i="1" s="1"/>
  <c r="FC191" i="2"/>
  <c r="EQ191"/>
  <c r="EI191"/>
  <c r="EA191"/>
  <c r="FX193"/>
  <c r="FP193"/>
  <c r="FG193"/>
  <c r="EU193"/>
  <c r="DR193" s="1"/>
  <c r="DS193" i="1" s="1"/>
  <c r="EM193" i="2"/>
  <c r="EE193"/>
  <c r="DW193"/>
  <c r="FY196"/>
  <c r="FW196"/>
  <c r="FU196"/>
  <c r="FS196"/>
  <c r="FQ196"/>
  <c r="FO196"/>
  <c r="FM196"/>
  <c r="IG196" i="1" s="1"/>
  <c r="FK196" i="2"/>
  <c r="IE196" i="1" s="1"/>
  <c r="FH196" i="2"/>
  <c r="FF196"/>
  <c r="FC196"/>
  <c r="EV196"/>
  <c r="DS196" s="1"/>
  <c r="DT196" i="1" s="1"/>
  <c r="ET196" i="2"/>
  <c r="DQ196" s="1"/>
  <c r="DR196" i="1" s="1"/>
  <c r="ER196" i="2"/>
  <c r="DO196"/>
  <c r="DP196" i="1" s="1"/>
  <c r="EQ196" i="2"/>
  <c r="DN196" s="1"/>
  <c r="EO196"/>
  <c r="EM196"/>
  <c r="EK196"/>
  <c r="EI196"/>
  <c r="EG196"/>
  <c r="EE196"/>
  <c r="EC196"/>
  <c r="EA196"/>
  <c r="DY196"/>
  <c r="DW196"/>
  <c r="DU196"/>
  <c r="FW195"/>
  <c r="FF195"/>
  <c r="EJ195"/>
  <c r="FY194"/>
  <c r="FW194"/>
  <c r="FU194"/>
  <c r="FS194"/>
  <c r="FQ194"/>
  <c r="FO194"/>
  <c r="FM194"/>
  <c r="IG194" i="1" s="1"/>
  <c r="FK194" i="2"/>
  <c r="IE194" i="1" s="1"/>
  <c r="FH194" i="2"/>
  <c r="FF194"/>
  <c r="FC194"/>
  <c r="EW194"/>
  <c r="DT194" s="1"/>
  <c r="EU194"/>
  <c r="ES194"/>
  <c r="EQ194"/>
  <c r="EO194"/>
  <c r="EM194"/>
  <c r="EK194"/>
  <c r="EI194"/>
  <c r="EG194"/>
  <c r="EE194"/>
  <c r="EC194"/>
  <c r="EA194"/>
  <c r="DY194"/>
  <c r="DW194"/>
  <c r="DU194"/>
  <c r="FW193"/>
  <c r="FF193"/>
  <c r="EJ193"/>
  <c r="FY192"/>
  <c r="FW192"/>
  <c r="FU192"/>
  <c r="FS192"/>
  <c r="FR192"/>
  <c r="FP192"/>
  <c r="FN192"/>
  <c r="FL192"/>
  <c r="IF192" i="1" s="1"/>
  <c r="FH192" i="2"/>
  <c r="FF192"/>
  <c r="FC192"/>
  <c r="EW192"/>
  <c r="DT192" s="1"/>
  <c r="EU192"/>
  <c r="ES192"/>
  <c r="EQ192"/>
  <c r="EO192"/>
  <c r="EM192"/>
  <c r="EK192"/>
  <c r="EI192"/>
  <c r="EG192"/>
  <c r="EE192"/>
  <c r="EC192"/>
  <c r="EA192"/>
  <c r="DY192"/>
  <c r="DW192"/>
  <c r="DU192"/>
  <c r="FY190"/>
  <c r="FW190"/>
  <c r="FU190"/>
  <c r="FS190"/>
  <c r="FQ190"/>
  <c r="FO190"/>
  <c r="FM190"/>
  <c r="IG190" i="1" s="1"/>
  <c r="FK190" i="2"/>
  <c r="IE190" i="1" s="1"/>
  <c r="FH190" i="2"/>
  <c r="FF190"/>
  <c r="FC190"/>
  <c r="EV190"/>
  <c r="DS190" s="1"/>
  <c r="DT190" i="1" s="1"/>
  <c r="ET190" i="2"/>
  <c r="DQ190" s="1"/>
  <c r="DR190" i="1" s="1"/>
  <c r="ER190" i="2"/>
  <c r="DO190" s="1"/>
  <c r="DP190" i="1" s="1"/>
  <c r="EP190" i="2"/>
  <c r="DM190"/>
  <c r="DN190" i="1" s="1"/>
  <c r="EN190" i="2"/>
  <c r="DK190" s="1"/>
  <c r="DL190" i="1" s="1"/>
  <c r="EM190" i="2"/>
  <c r="DJ190" s="1"/>
  <c r="EK190"/>
  <c r="EI190"/>
  <c r="EG190"/>
  <c r="EE190"/>
  <c r="EC190"/>
  <c r="EA190"/>
  <c r="DY190"/>
  <c r="DW190"/>
  <c r="DU190"/>
  <c r="FX188"/>
  <c r="FV188"/>
  <c r="FT188"/>
  <c r="FR188"/>
  <c r="EC188" i="1" s="1"/>
  <c r="FP188" i="2"/>
  <c r="FN188"/>
  <c r="FL188"/>
  <c r="IF188" i="1" s="1"/>
  <c r="FJ188" i="2"/>
  <c r="DX188" i="1" s="1"/>
  <c r="FG188" i="2"/>
  <c r="FE188"/>
  <c r="FD188"/>
  <c r="FA188" s="1"/>
  <c r="EI188" i="1" s="1"/>
  <c r="EW188" i="2"/>
  <c r="DT188" s="1"/>
  <c r="DU188" i="1" s="1"/>
  <c r="DV188" s="1"/>
  <c r="EU188" i="2"/>
  <c r="DR188" s="1"/>
  <c r="DS188" i="1" s="1"/>
  <c r="ES188" i="2"/>
  <c r="DP188" s="1"/>
  <c r="DQ188" i="1" s="1"/>
  <c r="EQ188" i="2"/>
  <c r="DN188"/>
  <c r="DO188" i="1" s="1"/>
  <c r="EO188" i="2"/>
  <c r="DL188" s="1"/>
  <c r="DM188" i="1" s="1"/>
  <c r="EL188" i="2"/>
  <c r="EJ188"/>
  <c r="EH188"/>
  <c r="EF188"/>
  <c r="DC188" s="1"/>
  <c r="EE188"/>
  <c r="EC188"/>
  <c r="EA188"/>
  <c r="DY188"/>
  <c r="DW188"/>
  <c r="DU188"/>
  <c r="FW187"/>
  <c r="ED187" i="1" s="1"/>
  <c r="FF187" i="2"/>
  <c r="EJ187"/>
  <c r="FY186"/>
  <c r="FW186"/>
  <c r="FU186"/>
  <c r="FS186"/>
  <c r="FQ186"/>
  <c r="FO186"/>
  <c r="DY186" i="1" s="1"/>
  <c r="FM186" i="2"/>
  <c r="IG186" i="1"/>
  <c r="FK186" i="2"/>
  <c r="IE186" i="1"/>
  <c r="FH186" i="2"/>
  <c r="FF186"/>
  <c r="EZ186" s="1"/>
  <c r="EH186" i="1" s="1"/>
  <c r="FC186" i="2"/>
  <c r="EW186"/>
  <c r="DT186" s="1"/>
  <c r="EU186"/>
  <c r="ES186"/>
  <c r="EQ186"/>
  <c r="EO186"/>
  <c r="EM186"/>
  <c r="EK186"/>
  <c r="EI186"/>
  <c r="EG186"/>
  <c r="EE186"/>
  <c r="EC186"/>
  <c r="EA186"/>
  <c r="DY186"/>
  <c r="DW186"/>
  <c r="DU186"/>
  <c r="FW185"/>
  <c r="FF185"/>
  <c r="EJ185"/>
  <c r="FY184"/>
  <c r="FW184"/>
  <c r="FU184"/>
  <c r="FS184"/>
  <c r="ED184" i="1" s="1"/>
  <c r="FQ184" i="2"/>
  <c r="FO184"/>
  <c r="FM184"/>
  <c r="IG184" i="1" s="1"/>
  <c r="FK184" i="2"/>
  <c r="IE184" i="1" s="1"/>
  <c r="FH184" i="2"/>
  <c r="FF184"/>
  <c r="FC184"/>
  <c r="EW184"/>
  <c r="DT184" s="1"/>
  <c r="EU184"/>
  <c r="ES184"/>
  <c r="EQ184"/>
  <c r="EO184"/>
  <c r="EM184"/>
  <c r="EK184"/>
  <c r="EI184"/>
  <c r="EG184"/>
  <c r="EE184"/>
  <c r="EC184"/>
  <c r="EA184"/>
  <c r="DY184"/>
  <c r="DW184"/>
  <c r="DU184"/>
  <c r="FW183"/>
  <c r="ED183" i="1" s="1"/>
  <c r="FF183" i="2"/>
  <c r="EJ183"/>
  <c r="FY182"/>
  <c r="FW182"/>
  <c r="FU182"/>
  <c r="FS182"/>
  <c r="FQ182"/>
  <c r="FO182"/>
  <c r="DY182" i="1" s="1"/>
  <c r="FM182" i="2"/>
  <c r="IG182" i="1"/>
  <c r="FK182" i="2"/>
  <c r="IE182" i="1"/>
  <c r="FH182" i="2"/>
  <c r="FF182"/>
  <c r="EZ182" s="1"/>
  <c r="EH182" i="1" s="1"/>
  <c r="FC182" i="2"/>
  <c r="EW182"/>
  <c r="DT182" s="1"/>
  <c r="EU182"/>
  <c r="ES182"/>
  <c r="EQ182"/>
  <c r="EO182"/>
  <c r="EM182"/>
  <c r="EK182"/>
  <c r="EI182"/>
  <c r="EG182"/>
  <c r="EE182"/>
  <c r="EC182"/>
  <c r="EA182"/>
  <c r="DY182"/>
  <c r="DW182"/>
  <c r="DU182"/>
  <c r="FW178"/>
  <c r="FS178"/>
  <c r="FO178"/>
  <c r="FK178"/>
  <c r="IE178" i="1" s="1"/>
  <c r="FF178" i="2"/>
  <c r="EM178"/>
  <c r="DJ178" s="1"/>
  <c r="EI178"/>
  <c r="EB178"/>
  <c r="DX178"/>
  <c r="FV172"/>
  <c r="FR172"/>
  <c r="FN172"/>
  <c r="FJ172"/>
  <c r="DX172" i="1" s="1"/>
  <c r="FD172" i="2"/>
  <c r="EV172"/>
  <c r="ER172"/>
  <c r="EN172"/>
  <c r="EJ172"/>
  <c r="EF172"/>
  <c r="EB172"/>
  <c r="DX172"/>
  <c r="FW164"/>
  <c r="FS164"/>
  <c r="FO164"/>
  <c r="FK164"/>
  <c r="IE164" i="1" s="1"/>
  <c r="FF164" i="2"/>
  <c r="EM164"/>
  <c r="DJ164" s="1"/>
  <c r="EI164"/>
  <c r="EB164"/>
  <c r="DX164"/>
  <c r="FQ153"/>
  <c r="ER153"/>
  <c r="DO153" s="1"/>
  <c r="DP153" i="1" s="1"/>
  <c r="EJ153" i="2"/>
  <c r="EN150"/>
  <c r="DK150"/>
  <c r="DL150" i="1" s="1"/>
  <c r="DU178" i="2"/>
  <c r="DW178"/>
  <c r="DY178"/>
  <c r="EA178"/>
  <c r="EC178"/>
  <c r="EE178"/>
  <c r="EF178"/>
  <c r="DC178" s="1"/>
  <c r="EH178"/>
  <c r="EJ178"/>
  <c r="EL178"/>
  <c r="EO178"/>
  <c r="DL178" s="1"/>
  <c r="DM178" i="1" s="1"/>
  <c r="EQ178" i="2"/>
  <c r="DN178" s="1"/>
  <c r="DO178" i="1" s="1"/>
  <c r="ES178" i="2"/>
  <c r="DP178" s="1"/>
  <c r="DQ178" i="1" s="1"/>
  <c r="EU178" i="2"/>
  <c r="DR178"/>
  <c r="DS178" i="1" s="1"/>
  <c r="EW178" i="2"/>
  <c r="DT178" s="1"/>
  <c r="DU178" i="1" s="1"/>
  <c r="DV178" s="1"/>
  <c r="FD178" i="2"/>
  <c r="EV178" i="1" s="1"/>
  <c r="FE178" i="2"/>
  <c r="FG178"/>
  <c r="FJ178"/>
  <c r="FL178"/>
  <c r="IF178" i="1" s="1"/>
  <c r="FN178" i="2"/>
  <c r="DX178" i="1" s="1"/>
  <c r="FP178" i="2"/>
  <c r="FR178"/>
  <c r="FT178"/>
  <c r="II178" i="1" s="1"/>
  <c r="FV178" i="2"/>
  <c r="FX178"/>
  <c r="DU172"/>
  <c r="DW172"/>
  <c r="DY172"/>
  <c r="EA172"/>
  <c r="EC172"/>
  <c r="EE172"/>
  <c r="EG172"/>
  <c r="EI172"/>
  <c r="EK172"/>
  <c r="EM172"/>
  <c r="EO172"/>
  <c r="EQ172"/>
  <c r="ES172"/>
  <c r="EU172"/>
  <c r="EW172"/>
  <c r="DT172" s="1"/>
  <c r="FC172"/>
  <c r="FF172"/>
  <c r="FH172"/>
  <c r="FK172"/>
  <c r="IE172" i="1" s="1"/>
  <c r="FM172" i="2"/>
  <c r="IG172" i="1" s="1"/>
  <c r="FO172" i="2"/>
  <c r="FQ172"/>
  <c r="FS172"/>
  <c r="IH172" i="1" s="1"/>
  <c r="FU172" i="2"/>
  <c r="IJ172" i="1" s="1"/>
  <c r="FW172" i="2"/>
  <c r="FY172"/>
  <c r="DX169"/>
  <c r="EJ169"/>
  <c r="FF169"/>
  <c r="FW169"/>
  <c r="DU164"/>
  <c r="DW164"/>
  <c r="DY164"/>
  <c r="EA164"/>
  <c r="EC164"/>
  <c r="EE164"/>
  <c r="EF164"/>
  <c r="DC164" s="1"/>
  <c r="EH164"/>
  <c r="EJ164"/>
  <c r="EL164"/>
  <c r="EO164"/>
  <c r="DL164"/>
  <c r="DM164" i="1" s="1"/>
  <c r="EQ164" i="2"/>
  <c r="DN164" s="1"/>
  <c r="DO164" i="1" s="1"/>
  <c r="ES164" i="2"/>
  <c r="DP164" s="1"/>
  <c r="DQ164" i="1" s="1"/>
  <c r="EU164" i="2"/>
  <c r="DR164" s="1"/>
  <c r="DS164" i="1" s="1"/>
  <c r="EW164" i="2"/>
  <c r="DT164"/>
  <c r="DU164" i="1" s="1"/>
  <c r="DV164" s="1"/>
  <c r="FD164" i="2"/>
  <c r="FE164"/>
  <c r="FG164"/>
  <c r="FJ164"/>
  <c r="DX164" i="1" s="1"/>
  <c r="FL164" i="2"/>
  <c r="IF164" i="1"/>
  <c r="FN164" i="2"/>
  <c r="FP164"/>
  <c r="DZ164" i="1" s="1"/>
  <c r="FR164" i="2"/>
  <c r="FT164"/>
  <c r="II164" i="1" s="1"/>
  <c r="FV164" i="2"/>
  <c r="FX164"/>
  <c r="DV153"/>
  <c r="DZ153"/>
  <c r="ED153"/>
  <c r="EH153"/>
  <c r="EL153"/>
  <c r="EP153"/>
  <c r="DM153" s="1"/>
  <c r="DN153" i="1" s="1"/>
  <c r="ET153" i="2"/>
  <c r="DQ153" s="1"/>
  <c r="DR153" i="1" s="1"/>
  <c r="FD153" i="2"/>
  <c r="FF153"/>
  <c r="FK153"/>
  <c r="IE153" i="1"/>
  <c r="FO153" i="2"/>
  <c r="FS153"/>
  <c r="IH153" i="1" s="1"/>
  <c r="FW153" i="2"/>
  <c r="EB153"/>
  <c r="EN153"/>
  <c r="DK153" s="1"/>
  <c r="DL153" i="1" s="1"/>
  <c r="EV153" i="2"/>
  <c r="DS153" s="1"/>
  <c r="DT153" i="1" s="1"/>
  <c r="FM153" i="2"/>
  <c r="IG153" i="1" s="1"/>
  <c r="FU153" i="2"/>
  <c r="DV150"/>
  <c r="ED150"/>
  <c r="EK150"/>
  <c r="EP150"/>
  <c r="DM150" s="1"/>
  <c r="DN150" i="1" s="1"/>
  <c r="ET150" i="2"/>
  <c r="DQ150" s="1"/>
  <c r="DR150" i="1" s="1"/>
  <c r="FC150" i="2"/>
  <c r="EU150" i="1" s="1"/>
  <c r="FE150" i="2"/>
  <c r="FB150"/>
  <c r="EJ150" i="1" s="1"/>
  <c r="FJ150" i="2"/>
  <c r="FR150"/>
  <c r="EG150"/>
  <c r="ER150"/>
  <c r="DO150" s="1"/>
  <c r="DP150" i="1" s="1"/>
  <c r="FG150" i="2"/>
  <c r="FA150" s="1"/>
  <c r="EI150" i="1" s="1"/>
  <c r="FV150" i="2"/>
  <c r="FH143"/>
  <c r="FQ143"/>
  <c r="FY143"/>
  <c r="FM143"/>
  <c r="IG143" i="1"/>
  <c r="DU158" i="2"/>
  <c r="DW158"/>
  <c r="DY158"/>
  <c r="EA158"/>
  <c r="EC158"/>
  <c r="EE158"/>
  <c r="EG158"/>
  <c r="EI158"/>
  <c r="EK158"/>
  <c r="EM158"/>
  <c r="EN158"/>
  <c r="DK158"/>
  <c r="DL158" i="1" s="1"/>
  <c r="EP158" i="2"/>
  <c r="DM158" s="1"/>
  <c r="DN158" i="1" s="1"/>
  <c r="ER158" i="2"/>
  <c r="DO158" s="1"/>
  <c r="DP158" i="1" s="1"/>
  <c r="ET158" i="2"/>
  <c r="DQ158" s="1"/>
  <c r="DR158" i="1" s="1"/>
  <c r="EV158" i="2"/>
  <c r="DS158"/>
  <c r="DT158" i="1" s="1"/>
  <c r="FC158" i="2"/>
  <c r="FF158"/>
  <c r="FH158"/>
  <c r="FK158"/>
  <c r="IE158" i="1" s="1"/>
  <c r="FM158" i="2"/>
  <c r="IG158" i="1" s="1"/>
  <c r="FO158" i="2"/>
  <c r="FQ158"/>
  <c r="FS158"/>
  <c r="IH158" i="1" s="1"/>
  <c r="FU158" i="2"/>
  <c r="IJ158" i="1" s="1"/>
  <c r="FW158" i="2"/>
  <c r="FY158"/>
  <c r="DU144"/>
  <c r="DW144"/>
  <c r="DY144"/>
  <c r="EA144"/>
  <c r="EC144"/>
  <c r="EE144"/>
  <c r="EG144"/>
  <c r="EI144"/>
  <c r="EK144"/>
  <c r="EM144"/>
  <c r="DJ144" s="1"/>
  <c r="EN144"/>
  <c r="DK144" s="1"/>
  <c r="DL144" i="1" s="1"/>
  <c r="EP144" i="2"/>
  <c r="DM144"/>
  <c r="DN144" i="1" s="1"/>
  <c r="ER144" i="2"/>
  <c r="DO144" s="1"/>
  <c r="DP144" i="1" s="1"/>
  <c r="ET144" i="2"/>
  <c r="DQ144" s="1"/>
  <c r="DR144" i="1" s="1"/>
  <c r="EV144" i="2"/>
  <c r="DS144" s="1"/>
  <c r="DT144" i="1" s="1"/>
  <c r="FC144" i="2"/>
  <c r="FD144"/>
  <c r="EV144" i="1" s="1"/>
  <c r="FE144" i="2"/>
  <c r="FG144"/>
  <c r="FJ144"/>
  <c r="FL144"/>
  <c r="IF144" i="1" s="1"/>
  <c r="FN144" i="2"/>
  <c r="DX144" i="1" s="1"/>
  <c r="FP144" i="2"/>
  <c r="FR144"/>
  <c r="FT144"/>
  <c r="II144" i="1" s="1"/>
  <c r="FV144" i="2"/>
  <c r="FX144"/>
  <c r="DV141"/>
  <c r="DZ141"/>
  <c r="ED141"/>
  <c r="EH141"/>
  <c r="EL141"/>
  <c r="EP141"/>
  <c r="ET141"/>
  <c r="DQ141" s="1"/>
  <c r="DR141" i="1" s="1"/>
  <c r="FD141" i="2"/>
  <c r="FF141"/>
  <c r="FK141"/>
  <c r="IE141" i="1"/>
  <c r="FO141" i="2"/>
  <c r="FS141"/>
  <c r="IH141" i="1" s="1"/>
  <c r="FW141" i="2"/>
  <c r="DU136"/>
  <c r="DW136"/>
  <c r="DY136"/>
  <c r="EA136"/>
  <c r="EC136"/>
  <c r="EE136"/>
  <c r="EG136"/>
  <c r="EI136"/>
  <c r="EK136"/>
  <c r="EM136"/>
  <c r="DJ136" s="1"/>
  <c r="DK136" i="1" s="1"/>
  <c r="EN136" i="2"/>
  <c r="DK136" s="1"/>
  <c r="DL136" i="1" s="1"/>
  <c r="EP136" i="2"/>
  <c r="DM136" s="1"/>
  <c r="DN136" i="1" s="1"/>
  <c r="ER136" i="2"/>
  <c r="DO136"/>
  <c r="DP136" i="1" s="1"/>
  <c r="ET136" i="2"/>
  <c r="DQ136" s="1"/>
  <c r="DR136" i="1" s="1"/>
  <c r="EV136" i="2"/>
  <c r="DS136" s="1"/>
  <c r="DT136" i="1" s="1"/>
  <c r="FC136" i="2"/>
  <c r="FD136"/>
  <c r="FE136"/>
  <c r="FG136"/>
  <c r="FJ136"/>
  <c r="DX136" i="1" s="1"/>
  <c r="FL136" i="2"/>
  <c r="IF136" i="1"/>
  <c r="FN136" i="2"/>
  <c r="FP136"/>
  <c r="DZ136" i="1" s="1"/>
  <c r="FR136" i="2"/>
  <c r="FT136"/>
  <c r="II136" i="1" s="1"/>
  <c r="FV136" i="2"/>
  <c r="FX136"/>
  <c r="DV126"/>
  <c r="ED126"/>
  <c r="EK126"/>
  <c r="EP126"/>
  <c r="DM126" s="1"/>
  <c r="DN126" i="1" s="1"/>
  <c r="ET126" i="2"/>
  <c r="DQ126" s="1"/>
  <c r="DR126" i="1" s="1"/>
  <c r="FC126" i="2"/>
  <c r="FE126"/>
  <c r="FB126" s="1"/>
  <c r="EJ126" i="1" s="1"/>
  <c r="FJ126" i="2"/>
  <c r="FR126"/>
  <c r="DV123"/>
  <c r="DZ123"/>
  <c r="ED123"/>
  <c r="EH123"/>
  <c r="EL123"/>
  <c r="EP123"/>
  <c r="DM123" s="1"/>
  <c r="DN123" i="1" s="1"/>
  <c r="ET123" i="2"/>
  <c r="DQ123" s="1"/>
  <c r="DR123" i="1" s="1"/>
  <c r="FD123" i="2"/>
  <c r="FF123"/>
  <c r="FK123"/>
  <c r="IE123" i="1"/>
  <c r="FO123" i="2"/>
  <c r="FS123"/>
  <c r="IH123" i="1" s="1"/>
  <c r="FW123" i="2"/>
  <c r="DU118"/>
  <c r="DW118"/>
  <c r="DY118"/>
  <c r="EA118"/>
  <c r="EC118"/>
  <c r="EE118"/>
  <c r="EG118"/>
  <c r="EI118"/>
  <c r="EK118"/>
  <c r="EM118"/>
  <c r="DJ118" s="1"/>
  <c r="DK118" i="1" s="1"/>
  <c r="EN118" i="2"/>
  <c r="DK118" s="1"/>
  <c r="DL118" i="1" s="1"/>
  <c r="EP118" i="2"/>
  <c r="DM118"/>
  <c r="DN118" i="1" s="1"/>
  <c r="ER118" i="2"/>
  <c r="DO118" s="1"/>
  <c r="DP118" i="1" s="1"/>
  <c r="ET118" i="2"/>
  <c r="DQ118" s="1"/>
  <c r="DR118" i="1" s="1"/>
  <c r="EV118" i="2"/>
  <c r="DS118" s="1"/>
  <c r="DT118" i="1" s="1"/>
  <c r="FC118" i="2"/>
  <c r="FD118"/>
  <c r="EV118" i="1" s="1"/>
  <c r="FE118" i="2"/>
  <c r="FG118"/>
  <c r="FJ118"/>
  <c r="FL118"/>
  <c r="IF118" i="1" s="1"/>
  <c r="FN118" i="2"/>
  <c r="DX118" i="1" s="1"/>
  <c r="FP118" i="2"/>
  <c r="FR118"/>
  <c r="FT118"/>
  <c r="II118" i="1" s="1"/>
  <c r="FV118" i="2"/>
  <c r="FX118"/>
  <c r="DV114"/>
  <c r="DX114"/>
  <c r="DZ114"/>
  <c r="EB114"/>
  <c r="ED114"/>
  <c r="EG114"/>
  <c r="EI114"/>
  <c r="EK114"/>
  <c r="EM114"/>
  <c r="DJ114" s="1"/>
  <c r="EN114"/>
  <c r="DK114" s="1"/>
  <c r="DL114" i="1" s="1"/>
  <c r="EP114" i="2"/>
  <c r="DM114"/>
  <c r="DN114" i="1" s="1"/>
  <c r="ER114" i="2"/>
  <c r="DO114" s="1"/>
  <c r="DP114" i="1" s="1"/>
  <c r="ET114" i="2"/>
  <c r="DQ114" s="1"/>
  <c r="DR114" i="1" s="1"/>
  <c r="EV114" i="2"/>
  <c r="DS114" s="1"/>
  <c r="DT114" i="1" s="1"/>
  <c r="FC114" i="2"/>
  <c r="FD114"/>
  <c r="FE114"/>
  <c r="FG114"/>
  <c r="FJ114"/>
  <c r="FL114"/>
  <c r="IF114" i="1" s="1"/>
  <c r="FN114" i="2"/>
  <c r="FP114"/>
  <c r="FR114"/>
  <c r="FT114"/>
  <c r="II114" i="1" s="1"/>
  <c r="FV114" i="2"/>
  <c r="FX114"/>
  <c r="DV105"/>
  <c r="DZ105"/>
  <c r="ED105"/>
  <c r="EH105"/>
  <c r="EL105"/>
  <c r="EP105"/>
  <c r="DM105" s="1"/>
  <c r="DN105" i="1" s="1"/>
  <c r="ET105" i="2"/>
  <c r="DQ105" s="1"/>
  <c r="DR105" i="1" s="1"/>
  <c r="FD105" i="2"/>
  <c r="EV105" i="1" s="1"/>
  <c r="FF105" i="2"/>
  <c r="EZ105"/>
  <c r="EH105" i="1" s="1"/>
  <c r="FK105" i="2"/>
  <c r="IE105" i="1" s="1"/>
  <c r="FO105" i="2"/>
  <c r="FS105"/>
  <c r="IH105" i="1"/>
  <c r="FW105" i="2"/>
  <c r="DV102"/>
  <c r="DZ102"/>
  <c r="ED102"/>
  <c r="EI102"/>
  <c r="EM102"/>
  <c r="DJ102" s="1"/>
  <c r="EN102"/>
  <c r="DK102" s="1"/>
  <c r="DL102" i="1" s="1"/>
  <c r="ER102" i="2"/>
  <c r="DO102" s="1"/>
  <c r="DP102" i="1" s="1"/>
  <c r="EV102" i="2"/>
  <c r="DS102" s="1"/>
  <c r="DT102" i="1" s="1"/>
  <c r="FG102" i="2"/>
  <c r="FL102"/>
  <c r="IF102" i="1" s="1"/>
  <c r="FP102" i="2"/>
  <c r="FT102"/>
  <c r="II102" i="1" s="1"/>
  <c r="FX102" i="2"/>
  <c r="FY133"/>
  <c r="FH133"/>
  <c r="DN131" i="1"/>
  <c r="FY130" i="2"/>
  <c r="FQ130"/>
  <c r="FH130"/>
  <c r="FB130" s="1"/>
  <c r="EJ130" i="1" s="1"/>
  <c r="EW130" i="2"/>
  <c r="DT130" s="1"/>
  <c r="DU130" i="1" s="1"/>
  <c r="DV130" s="1"/>
  <c r="EO130" i="2"/>
  <c r="DL130" s="1"/>
  <c r="DM130" i="1" s="1"/>
  <c r="EF130" i="2"/>
  <c r="DX130"/>
  <c r="FW128"/>
  <c r="FS128"/>
  <c r="FO128"/>
  <c r="FK128"/>
  <c r="IE128" i="1" s="1"/>
  <c r="FH128" i="2"/>
  <c r="FF128"/>
  <c r="EW128"/>
  <c r="DT128" s="1"/>
  <c r="DU128" i="1" s="1"/>
  <c r="DV128" s="1"/>
  <c r="EU128" i="2"/>
  <c r="DR128" s="1"/>
  <c r="DS128" i="1" s="1"/>
  <c r="ES128" i="2"/>
  <c r="DP128" s="1"/>
  <c r="DQ128" i="1" s="1"/>
  <c r="EQ128" i="2"/>
  <c r="DN128" s="1"/>
  <c r="DO128" i="1" s="1"/>
  <c r="EO128" i="2"/>
  <c r="DL128"/>
  <c r="DM128" i="1" s="1"/>
  <c r="EL128" i="2"/>
  <c r="EH128"/>
  <c r="EF128"/>
  <c r="DC128" s="1"/>
  <c r="EB128"/>
  <c r="DX128"/>
  <c r="FV120"/>
  <c r="FG120"/>
  <c r="FA120"/>
  <c r="EI120" i="1" s="1"/>
  <c r="ER120" i="2"/>
  <c r="DO120" s="1"/>
  <c r="DP120" i="1" s="1"/>
  <c r="EG120" i="2"/>
  <c r="FX116"/>
  <c r="FP116"/>
  <c r="FG116"/>
  <c r="FC116"/>
  <c r="EN116"/>
  <c r="DK116" s="1"/>
  <c r="DL116" i="1" s="1"/>
  <c r="EI116" i="2"/>
  <c r="DZ116"/>
  <c r="EJ113"/>
  <c r="FY111"/>
  <c r="FQ111"/>
  <c r="FH111"/>
  <c r="FB111" s="1"/>
  <c r="EJ111" i="1" s="1"/>
  <c r="EN111" i="2"/>
  <c r="EF111"/>
  <c r="DX111"/>
  <c r="FX110"/>
  <c r="FT110"/>
  <c r="FP110"/>
  <c r="FL110"/>
  <c r="IF110" i="1" s="1"/>
  <c r="FG110" i="2"/>
  <c r="FD110"/>
  <c r="EV110" i="1" s="1"/>
  <c r="EM110" i="2"/>
  <c r="DJ110" s="1"/>
  <c r="DK110" i="1" s="1"/>
  <c r="EI110" i="2"/>
  <c r="ED110"/>
  <c r="DZ110"/>
  <c r="DV110"/>
  <c r="FY108"/>
  <c r="FU108"/>
  <c r="FQ108"/>
  <c r="FM108"/>
  <c r="IG108" i="1"/>
  <c r="FH108" i="2"/>
  <c r="EV108"/>
  <c r="ER108"/>
  <c r="EN108"/>
  <c r="EJ108"/>
  <c r="EF108"/>
  <c r="EB108"/>
  <c r="DX108"/>
  <c r="FQ103"/>
  <c r="ER103"/>
  <c r="DO103" s="1"/>
  <c r="DP103" i="1" s="1"/>
  <c r="EJ103" i="2"/>
  <c r="EB103"/>
  <c r="FY100"/>
  <c r="FU100"/>
  <c r="FQ100"/>
  <c r="FM100"/>
  <c r="IG100" i="1" s="1"/>
  <c r="EJ100" i="2"/>
  <c r="ED100"/>
  <c r="DZ100"/>
  <c r="DV100"/>
  <c r="DX133"/>
  <c r="EF133"/>
  <c r="DC133" s="1"/>
  <c r="EN133"/>
  <c r="DK133" s="1"/>
  <c r="DL133" i="1" s="1"/>
  <c r="EV133" i="2"/>
  <c r="DS133" s="1"/>
  <c r="DT133" i="1" s="1"/>
  <c r="FM133" i="2"/>
  <c r="IG133" i="1"/>
  <c r="FU133" i="2"/>
  <c r="DV130"/>
  <c r="DZ130"/>
  <c r="ED130"/>
  <c r="EH130"/>
  <c r="EL130"/>
  <c r="EQ130"/>
  <c r="DN130"/>
  <c r="DO130" i="1" s="1"/>
  <c r="EU130" i="2"/>
  <c r="DR130" s="1"/>
  <c r="DS130" i="1" s="1"/>
  <c r="FF130" i="2"/>
  <c r="EZ130" s="1"/>
  <c r="EH130" i="1" s="1"/>
  <c r="FK130" i="2"/>
  <c r="IE130" i="1" s="1"/>
  <c r="FO130" i="2"/>
  <c r="FS130"/>
  <c r="IH130" i="1" s="1"/>
  <c r="FW130" i="2"/>
  <c r="DU128"/>
  <c r="DW128"/>
  <c r="DY128"/>
  <c r="EA128"/>
  <c r="EC128"/>
  <c r="EE128"/>
  <c r="EG128"/>
  <c r="EI128"/>
  <c r="EK128"/>
  <c r="EM128"/>
  <c r="DJ128" s="1"/>
  <c r="EN128"/>
  <c r="DK128" s="1"/>
  <c r="DL128" i="1" s="1"/>
  <c r="EP128" i="2"/>
  <c r="DM128" s="1"/>
  <c r="DN128" i="1" s="1"/>
  <c r="ER128" i="2"/>
  <c r="DO128"/>
  <c r="DP128" i="1" s="1"/>
  <c r="ET128" i="2"/>
  <c r="DQ128" s="1"/>
  <c r="DR128" i="1" s="1"/>
  <c r="EV128" i="2"/>
  <c r="DS128" s="1"/>
  <c r="DT128" i="1" s="1"/>
  <c r="FC128" i="2"/>
  <c r="EU128" i="1" s="1"/>
  <c r="FD128" i="2"/>
  <c r="FE128"/>
  <c r="FG128"/>
  <c r="FJ128"/>
  <c r="FL128"/>
  <c r="IF128" i="1"/>
  <c r="FN128" i="2"/>
  <c r="FP128"/>
  <c r="DZ128" i="1" s="1"/>
  <c r="FR128" i="2"/>
  <c r="FT128"/>
  <c r="II128" i="1" s="1"/>
  <c r="FV128" i="2"/>
  <c r="EC128" i="1" s="1"/>
  <c r="FX128" i="2"/>
  <c r="DV120"/>
  <c r="ED120"/>
  <c r="EK120"/>
  <c r="EP120"/>
  <c r="DM120" s="1"/>
  <c r="DN120" i="1" s="1"/>
  <c r="ET120" i="2"/>
  <c r="DQ120" s="1"/>
  <c r="DR120" i="1" s="1"/>
  <c r="FC120" i="2"/>
  <c r="FE120"/>
  <c r="FB120" s="1"/>
  <c r="EJ120" i="1" s="1"/>
  <c r="FJ120" i="2"/>
  <c r="FR120"/>
  <c r="DX116"/>
  <c r="EB116"/>
  <c r="EG116"/>
  <c r="EK116"/>
  <c r="ER116"/>
  <c r="DO116"/>
  <c r="DP116" i="1" s="1"/>
  <c r="ET116" i="2"/>
  <c r="DQ116" s="1"/>
  <c r="DR116" i="1" s="1"/>
  <c r="FE116" i="2"/>
  <c r="FB116" s="1"/>
  <c r="EJ116" i="1" s="1"/>
  <c r="FJ116" i="2"/>
  <c r="DX116" i="1" s="1"/>
  <c r="FN116" i="2"/>
  <c r="FR116"/>
  <c r="FV116"/>
  <c r="EB113"/>
  <c r="ER113"/>
  <c r="FU113"/>
  <c r="EF113" i="1" s="1"/>
  <c r="DV111" i="2"/>
  <c r="DZ111"/>
  <c r="ED111"/>
  <c r="EH111"/>
  <c r="EL111"/>
  <c r="EP111"/>
  <c r="ET111"/>
  <c r="FD111"/>
  <c r="EV111" i="1" s="1"/>
  <c r="FF111" i="2"/>
  <c r="FK111"/>
  <c r="IE111" i="1" s="1"/>
  <c r="FO111" i="2"/>
  <c r="FS111"/>
  <c r="IH111" i="1" s="1"/>
  <c r="FW111" i="2"/>
  <c r="DU110"/>
  <c r="DW110"/>
  <c r="DY110"/>
  <c r="EA110"/>
  <c r="EC110"/>
  <c r="EE110"/>
  <c r="EF110"/>
  <c r="DC110" s="1"/>
  <c r="EH110"/>
  <c r="EJ110"/>
  <c r="EL110"/>
  <c r="EO110"/>
  <c r="DL110"/>
  <c r="DM110" i="1" s="1"/>
  <c r="EQ110" i="2"/>
  <c r="DN110" s="1"/>
  <c r="DO110" i="1" s="1"/>
  <c r="ES110" i="2"/>
  <c r="DP110" s="1"/>
  <c r="DQ110" i="1" s="1"/>
  <c r="EU110" i="2"/>
  <c r="DR110" s="1"/>
  <c r="DS110" i="1" s="1"/>
  <c r="EW110" i="2"/>
  <c r="DT110"/>
  <c r="DU110" i="1" s="1"/>
  <c r="DV110" s="1"/>
  <c r="FF110" i="2"/>
  <c r="FH110"/>
  <c r="FK110"/>
  <c r="IE110" i="1"/>
  <c r="FM110" i="2"/>
  <c r="IG110" i="1"/>
  <c r="FO110" i="2"/>
  <c r="FQ110"/>
  <c r="FS110"/>
  <c r="IH110" i="1"/>
  <c r="FU110" i="2"/>
  <c r="IJ110" i="1"/>
  <c r="FW110" i="2"/>
  <c r="FY110"/>
  <c r="DU108"/>
  <c r="DW108"/>
  <c r="DY108"/>
  <c r="EA108"/>
  <c r="EC108"/>
  <c r="EE108"/>
  <c r="EG108"/>
  <c r="EI108"/>
  <c r="EK108"/>
  <c r="EM108"/>
  <c r="EO108"/>
  <c r="EQ108"/>
  <c r="ES108"/>
  <c r="EU108"/>
  <c r="EW108"/>
  <c r="DT108"/>
  <c r="FC108"/>
  <c r="FD108"/>
  <c r="FE108"/>
  <c r="FG108"/>
  <c r="FJ108"/>
  <c r="FL108"/>
  <c r="IF108" i="1" s="1"/>
  <c r="FN108" i="2"/>
  <c r="DX108" i="1" s="1"/>
  <c r="FP108" i="2"/>
  <c r="FR108"/>
  <c r="FT108"/>
  <c r="II108" i="1" s="1"/>
  <c r="FV108" i="2"/>
  <c r="FX108"/>
  <c r="DX103"/>
  <c r="EF103"/>
  <c r="DC103" s="1"/>
  <c r="EN103"/>
  <c r="DK103" s="1"/>
  <c r="DL103" i="1" s="1"/>
  <c r="EV103" i="2"/>
  <c r="DS103"/>
  <c r="DT103" i="1" s="1"/>
  <c r="FM103" i="2"/>
  <c r="IG103" i="1" s="1"/>
  <c r="FU103" i="2"/>
  <c r="EP103" i="1" s="1"/>
  <c r="DU100" i="2"/>
  <c r="DW100"/>
  <c r="DY100"/>
  <c r="EA100"/>
  <c r="EC100"/>
  <c r="EE100"/>
  <c r="EG100"/>
  <c r="EI100"/>
  <c r="EK100"/>
  <c r="EM100"/>
  <c r="DJ100" s="1"/>
  <c r="EN100"/>
  <c r="DK100" s="1"/>
  <c r="DL100" i="1" s="1"/>
  <c r="EP100" i="2"/>
  <c r="DM100" s="1"/>
  <c r="DN100" i="1" s="1"/>
  <c r="ER100" i="2"/>
  <c r="DO100" s="1"/>
  <c r="DP100" i="1" s="1"/>
  <c r="ET100" i="2"/>
  <c r="DQ100"/>
  <c r="DR100" i="1" s="1"/>
  <c r="EV100" i="2"/>
  <c r="DS100" s="1"/>
  <c r="DT100" i="1" s="1"/>
  <c r="FC100" i="2"/>
  <c r="FD100"/>
  <c r="FE100"/>
  <c r="FG100"/>
  <c r="FJ100"/>
  <c r="FL100"/>
  <c r="IF100" i="1" s="1"/>
  <c r="FN100" i="2"/>
  <c r="FP100"/>
  <c r="FR100"/>
  <c r="EC100" i="1" s="1"/>
  <c r="FT100" i="2"/>
  <c r="II100" i="1"/>
  <c r="FV100" i="2"/>
  <c r="FX100"/>
  <c r="DX72"/>
  <c r="EF72"/>
  <c r="EN72"/>
  <c r="DK72"/>
  <c r="DL72" i="1" s="1"/>
  <c r="EV72" i="2"/>
  <c r="DS72" s="1"/>
  <c r="DT72" i="1" s="1"/>
  <c r="FK72" i="2"/>
  <c r="IE72" i="1" s="1"/>
  <c r="FS72" i="2"/>
  <c r="DV67"/>
  <c r="DZ67"/>
  <c r="ED67"/>
  <c r="EH67"/>
  <c r="EL67"/>
  <c r="EP67"/>
  <c r="DM67" s="1"/>
  <c r="DN67" i="1" s="1"/>
  <c r="ET67" i="2"/>
  <c r="DQ67" s="1"/>
  <c r="DR67" i="1" s="1"/>
  <c r="FC67" i="2"/>
  <c r="FH67"/>
  <c r="FB67" s="1"/>
  <c r="EJ67" i="1" s="1"/>
  <c r="FM67" i="2"/>
  <c r="IG67" i="1"/>
  <c r="FQ67" i="2"/>
  <c r="FU67"/>
  <c r="IJ67" i="1" s="1"/>
  <c r="FY67" i="2"/>
  <c r="DX60"/>
  <c r="EF60"/>
  <c r="DC60" s="1"/>
  <c r="EN60"/>
  <c r="DK60" s="1"/>
  <c r="DL60" i="1" s="1"/>
  <c r="EV60" i="2"/>
  <c r="DS60"/>
  <c r="DT60" i="1" s="1"/>
  <c r="FK60" i="2"/>
  <c r="IE60" i="1" s="1"/>
  <c r="FS60" i="2"/>
  <c r="DV59"/>
  <c r="DZ59"/>
  <c r="ED59"/>
  <c r="EH59"/>
  <c r="EL59"/>
  <c r="EP59"/>
  <c r="DM59" s="1"/>
  <c r="DN59" i="1" s="1"/>
  <c r="ET59" i="2"/>
  <c r="DQ59"/>
  <c r="DR59" i="1" s="1"/>
  <c r="FC59" i="2"/>
  <c r="FH59"/>
  <c r="FB59" s="1"/>
  <c r="EJ59" i="1" s="1"/>
  <c r="FM59" i="2"/>
  <c r="IG59" i="1" s="1"/>
  <c r="FQ59" i="2"/>
  <c r="FU59"/>
  <c r="IJ59" i="1" s="1"/>
  <c r="FY59" i="2"/>
  <c r="DX56"/>
  <c r="EN56"/>
  <c r="DK56" s="1"/>
  <c r="DL56" i="1" s="1"/>
  <c r="FK56" i="2"/>
  <c r="IE56" i="1" s="1"/>
  <c r="DU55" i="2"/>
  <c r="DW55"/>
  <c r="DY55"/>
  <c r="EA55"/>
  <c r="EC55"/>
  <c r="EE55"/>
  <c r="EG55"/>
  <c r="EI55"/>
  <c r="EK55"/>
  <c r="EM55"/>
  <c r="DJ55" s="1"/>
  <c r="EN55"/>
  <c r="DK55" s="1"/>
  <c r="DL55" i="1" s="1"/>
  <c r="EQ55" i="2"/>
  <c r="DN55"/>
  <c r="ER55"/>
  <c r="DO55" s="1"/>
  <c r="DP55" i="1" s="1"/>
  <c r="EU55" i="2"/>
  <c r="DR55" s="1"/>
  <c r="EV55"/>
  <c r="DS55" s="1"/>
  <c r="DT55" i="1" s="1"/>
  <c r="FD55" i="2"/>
  <c r="FF55"/>
  <c r="FH55"/>
  <c r="FK55"/>
  <c r="IE55" i="1" s="1"/>
  <c r="FM55" i="2"/>
  <c r="IG55" i="1" s="1"/>
  <c r="FO55" i="2"/>
  <c r="FQ55"/>
  <c r="FS55"/>
  <c r="IH55" i="1" s="1"/>
  <c r="FU55" i="2"/>
  <c r="IJ55" i="1" s="1"/>
  <c r="FW55" i="2"/>
  <c r="FY55"/>
  <c r="DX52"/>
  <c r="EF52"/>
  <c r="DC52"/>
  <c r="EN52"/>
  <c r="DK52"/>
  <c r="DL52" i="1" s="1"/>
  <c r="EV52" i="2"/>
  <c r="DS52" s="1"/>
  <c r="DT52" i="1" s="1"/>
  <c r="FM52" i="2"/>
  <c r="IG52" i="1" s="1"/>
  <c r="FU52" i="2"/>
  <c r="DX46"/>
  <c r="EF46"/>
  <c r="DC46" s="1"/>
  <c r="EN46"/>
  <c r="DK46" s="1"/>
  <c r="DL46" i="1" s="1"/>
  <c r="EV46" i="2"/>
  <c r="DS46" s="1"/>
  <c r="DT46" i="1" s="1"/>
  <c r="FM46" i="2"/>
  <c r="IG46" i="1"/>
  <c r="FU46" i="2"/>
  <c r="DV71"/>
  <c r="DZ71"/>
  <c r="ED71"/>
  <c r="EH71"/>
  <c r="EL71"/>
  <c r="EP71"/>
  <c r="DM71"/>
  <c r="DN71" i="1" s="1"/>
  <c r="ET71" i="2"/>
  <c r="DQ71" s="1"/>
  <c r="DR71" i="1" s="1"/>
  <c r="FC71" i="2"/>
  <c r="FH71"/>
  <c r="FB71" s="1"/>
  <c r="EJ71" i="1" s="1"/>
  <c r="FM71" i="2"/>
  <c r="IG71" i="1" s="1"/>
  <c r="FQ71" i="2"/>
  <c r="FU71"/>
  <c r="FY71"/>
  <c r="DX68"/>
  <c r="EF68"/>
  <c r="DC68" s="1"/>
  <c r="EN68"/>
  <c r="DK68"/>
  <c r="DL68" i="1" s="1"/>
  <c r="EV68" i="2"/>
  <c r="DS68" s="1"/>
  <c r="DT68" i="1" s="1"/>
  <c r="FK68" i="2"/>
  <c r="IE68" i="1" s="1"/>
  <c r="FS68" i="2"/>
  <c r="DX64"/>
  <c r="EF64"/>
  <c r="DC64" s="1"/>
  <c r="EN64"/>
  <c r="DK64" s="1"/>
  <c r="DL64" i="1" s="1"/>
  <c r="EV64" i="2"/>
  <c r="DS64" s="1"/>
  <c r="DT64" i="1" s="1"/>
  <c r="FK64" i="2"/>
  <c r="IE64" i="1"/>
  <c r="FS64" i="2"/>
  <c r="DV63"/>
  <c r="DZ63"/>
  <c r="ED63"/>
  <c r="EH63"/>
  <c r="EL63"/>
  <c r="EP63"/>
  <c r="DM63" s="1"/>
  <c r="DN63" i="1" s="1"/>
  <c r="ET63" i="2"/>
  <c r="DQ63" s="1"/>
  <c r="DR63" i="1" s="1"/>
  <c r="FC63" i="2"/>
  <c r="FH63"/>
  <c r="FB63"/>
  <c r="EJ63" i="1" s="1"/>
  <c r="FM63" i="2"/>
  <c r="IG63" i="1" s="1"/>
  <c r="FQ63" i="2"/>
  <c r="FU63"/>
  <c r="IJ63" i="1"/>
  <c r="FY63" i="2"/>
  <c r="DV54"/>
  <c r="DZ54"/>
  <c r="ED54"/>
  <c r="EH54"/>
  <c r="EL54"/>
  <c r="DI54" s="1"/>
  <c r="EP54"/>
  <c r="DM54" s="1"/>
  <c r="DN54" i="1" s="1"/>
  <c r="ET54" i="2"/>
  <c r="DQ54" s="1"/>
  <c r="DR54" i="1" s="1"/>
  <c r="FD54" i="2"/>
  <c r="EV54" i="1" s="1"/>
  <c r="FH54" i="2"/>
  <c r="FB54"/>
  <c r="EJ54" i="1" s="1"/>
  <c r="FM54" i="2"/>
  <c r="IG54" i="1" s="1"/>
  <c r="FQ54" i="2"/>
  <c r="FU54"/>
  <c r="IJ54" i="1"/>
  <c r="FY54" i="2"/>
  <c r="DV51"/>
  <c r="DZ51"/>
  <c r="ED51"/>
  <c r="EI51"/>
  <c r="EM51"/>
  <c r="DJ51" s="1"/>
  <c r="EN51"/>
  <c r="DK51" s="1"/>
  <c r="DL51" i="1" s="1"/>
  <c r="ER51" i="2"/>
  <c r="DO51" s="1"/>
  <c r="DP51" i="1" s="1"/>
  <c r="EV51" i="2"/>
  <c r="DS51" s="1"/>
  <c r="DT51" i="1" s="1"/>
  <c r="FG51" i="2"/>
  <c r="FL51"/>
  <c r="IF51" i="1" s="1"/>
  <c r="FP51" i="2"/>
  <c r="FT51"/>
  <c r="II51" i="1" s="1"/>
  <c r="FX51" i="2"/>
  <c r="DU49"/>
  <c r="DW49"/>
  <c r="DY49"/>
  <c r="EA49"/>
  <c r="EC49"/>
  <c r="EE49"/>
  <c r="EG49"/>
  <c r="EI49"/>
  <c r="EK49"/>
  <c r="EM49"/>
  <c r="DJ49" s="1"/>
  <c r="EN49"/>
  <c r="DK49" s="1"/>
  <c r="DL49" i="1" s="1"/>
  <c r="EP49" i="2"/>
  <c r="DM49"/>
  <c r="DN49" i="1" s="1"/>
  <c r="ER49" i="2"/>
  <c r="DO49" s="1"/>
  <c r="DP49" i="1" s="1"/>
  <c r="ET49" i="2"/>
  <c r="DQ49" s="1"/>
  <c r="DR49" i="1" s="1"/>
  <c r="EV49" i="2"/>
  <c r="DS49" s="1"/>
  <c r="DT49" i="1" s="1"/>
  <c r="FC49" i="2"/>
  <c r="FD49"/>
  <c r="EV49" i="1" s="1"/>
  <c r="FE49" i="2"/>
  <c r="FG49"/>
  <c r="FJ49"/>
  <c r="FL49"/>
  <c r="IF49" i="1" s="1"/>
  <c r="FN49" i="2"/>
  <c r="FP49"/>
  <c r="FR49"/>
  <c r="FT49"/>
  <c r="FV49"/>
  <c r="FX49"/>
  <c r="DV48"/>
  <c r="DZ48"/>
  <c r="ED48"/>
  <c r="EH48"/>
  <c r="EL48"/>
  <c r="DI48" s="1"/>
  <c r="ER48"/>
  <c r="DO48" s="1"/>
  <c r="DP48" i="1" s="1"/>
  <c r="ET48" i="2"/>
  <c r="DQ48" s="1"/>
  <c r="DR48" i="1" s="1"/>
  <c r="FH48" i="2"/>
  <c r="FB48" s="1"/>
  <c r="EJ48" i="1" s="1"/>
  <c r="FM48" i="2"/>
  <c r="IG48" i="1"/>
  <c r="FQ48" i="2"/>
  <c r="FU48"/>
  <c r="EP48" i="1" s="1"/>
  <c r="FY48" i="2"/>
  <c r="FW97"/>
  <c r="FS97"/>
  <c r="FO97"/>
  <c r="FK97"/>
  <c r="IE97" i="1" s="1"/>
  <c r="FF97" i="2"/>
  <c r="EZ97" s="1"/>
  <c r="EH97" i="1" s="1"/>
  <c r="FD97" i="2"/>
  <c r="ET97"/>
  <c r="DQ97" s="1"/>
  <c r="DR97" i="1" s="1"/>
  <c r="EP97" i="2"/>
  <c r="DM97"/>
  <c r="DN97" i="1" s="1"/>
  <c r="EL97" i="2"/>
  <c r="DI97" s="1"/>
  <c r="DJ97" i="1" s="1"/>
  <c r="EH97" i="2"/>
  <c r="ED97"/>
  <c r="DZ97"/>
  <c r="DV97"/>
  <c r="FU95"/>
  <c r="EP95" i="1" s="1"/>
  <c r="FM95" i="2"/>
  <c r="IG95" i="1"/>
  <c r="EV95" i="2"/>
  <c r="DS95"/>
  <c r="DT95" i="1" s="1"/>
  <c r="EN95" i="2"/>
  <c r="DK95" s="1"/>
  <c r="DL95" i="1" s="1"/>
  <c r="EF95" i="2"/>
  <c r="DC95" s="1"/>
  <c r="DX95"/>
  <c r="FX94"/>
  <c r="FT94"/>
  <c r="FP94"/>
  <c r="FL94"/>
  <c r="IF94" i="1" s="1"/>
  <c r="FG94" i="2"/>
  <c r="EV94"/>
  <c r="DS94" s="1"/>
  <c r="DT94" i="1" s="1"/>
  <c r="ER94" i="2"/>
  <c r="DO94" s="1"/>
  <c r="DP94" i="1" s="1"/>
  <c r="EN94" i="2"/>
  <c r="DK94" s="1"/>
  <c r="DL94" i="1" s="1"/>
  <c r="EM94" i="2"/>
  <c r="DJ94"/>
  <c r="EI94"/>
  <c r="ED94"/>
  <c r="DZ94"/>
  <c r="DV94"/>
  <c r="FX92"/>
  <c r="FV92"/>
  <c r="FT92"/>
  <c r="FR92"/>
  <c r="EC92" i="1" s="1"/>
  <c r="FP92" i="2"/>
  <c r="FN92"/>
  <c r="FL92"/>
  <c r="IF92" i="1" s="1"/>
  <c r="FJ92" i="2"/>
  <c r="DX92" i="1" s="1"/>
  <c r="FG92" i="2"/>
  <c r="FE92"/>
  <c r="FD92"/>
  <c r="FA92" s="1"/>
  <c r="EI92" i="1" s="1"/>
  <c r="FC92" i="2"/>
  <c r="EU92" i="1" s="1"/>
  <c r="EU92" i="2"/>
  <c r="DR92" s="1"/>
  <c r="DS92" i="1" s="1"/>
  <c r="ES92" i="2"/>
  <c r="DP92" s="1"/>
  <c r="DQ92" i="1" s="1"/>
  <c r="ER92" i="2"/>
  <c r="DO92"/>
  <c r="DP92" i="1" s="1"/>
  <c r="EP92" i="2"/>
  <c r="DM92" s="1"/>
  <c r="DN92" i="1" s="1"/>
  <c r="EL92" i="2"/>
  <c r="EJ92"/>
  <c r="EH92"/>
  <c r="EF92"/>
  <c r="DC92" s="1"/>
  <c r="EE92"/>
  <c r="EB92"/>
  <c r="DX92"/>
  <c r="FY91"/>
  <c r="FU91"/>
  <c r="EF91" i="1" s="1"/>
  <c r="FQ91" i="2"/>
  <c r="FM91"/>
  <c r="IG91" i="1" s="1"/>
  <c r="FH91" i="2"/>
  <c r="FB91" s="1"/>
  <c r="EJ91" i="1" s="1"/>
  <c r="ET91" i="2"/>
  <c r="DQ91" s="1"/>
  <c r="DR91" i="1" s="1"/>
  <c r="ER91" i="2"/>
  <c r="DO91" s="1"/>
  <c r="DP91" i="1" s="1"/>
  <c r="EL91" i="2"/>
  <c r="DI91"/>
  <c r="EH91"/>
  <c r="ED91"/>
  <c r="DZ91"/>
  <c r="DV91"/>
  <c r="FF88"/>
  <c r="FX85"/>
  <c r="FV85"/>
  <c r="FT85"/>
  <c r="EE85" i="1" s="1"/>
  <c r="FR85" i="2"/>
  <c r="EC85" i="1"/>
  <c r="FP85" i="2"/>
  <c r="FN85"/>
  <c r="FL85"/>
  <c r="FJ85"/>
  <c r="DX85" i="1" s="1"/>
  <c r="FG85" i="2"/>
  <c r="FE85"/>
  <c r="FD85"/>
  <c r="EV85" i="1" s="1"/>
  <c r="EW85" i="2"/>
  <c r="DT85" s="1"/>
  <c r="DU85" i="1" s="1"/>
  <c r="DV85" s="1"/>
  <c r="EU85" i="2"/>
  <c r="DR85" s="1"/>
  <c r="DS85" i="1" s="1"/>
  <c r="ES85" i="2"/>
  <c r="DP85" s="1"/>
  <c r="DQ85" i="1" s="1"/>
  <c r="EQ85" i="2"/>
  <c r="DN85" s="1"/>
  <c r="DO85" i="1" s="1"/>
  <c r="EO85" i="2"/>
  <c r="DL85"/>
  <c r="DM85" i="1" s="1"/>
  <c r="EM85" i="2"/>
  <c r="DJ85" s="1"/>
  <c r="EK85"/>
  <c r="EI85"/>
  <c r="EG85"/>
  <c r="EE85"/>
  <c r="EC85"/>
  <c r="EA85"/>
  <c r="DY85"/>
  <c r="DW85"/>
  <c r="DU85"/>
  <c r="FW84"/>
  <c r="ED84" i="1"/>
  <c r="FF84" i="2"/>
  <c r="EJ84"/>
  <c r="FS82"/>
  <c r="FK82"/>
  <c r="IE82" i="1" s="1"/>
  <c r="EV82" i="2"/>
  <c r="DS82" s="1"/>
  <c r="DT82" i="1" s="1"/>
  <c r="EN82" i="2"/>
  <c r="DK82" s="1"/>
  <c r="DL82" i="1" s="1"/>
  <c r="EF82" i="2"/>
  <c r="DC82" s="1"/>
  <c r="FS80"/>
  <c r="FK80"/>
  <c r="IE80" i="1" s="1"/>
  <c r="EV80" i="2"/>
  <c r="DS80" s="1"/>
  <c r="DT80" i="1" s="1"/>
  <c r="EN80" i="2"/>
  <c r="DK80" s="1"/>
  <c r="EF80"/>
  <c r="DC80" s="1"/>
  <c r="DD80" i="1" s="1"/>
  <c r="FS78" i="2"/>
  <c r="FK78"/>
  <c r="IE78" i="1"/>
  <c r="EV78" i="2"/>
  <c r="DS78"/>
  <c r="DT78" i="1" s="1"/>
  <c r="EN78" i="2"/>
  <c r="DK78" s="1"/>
  <c r="DL78" i="1" s="1"/>
  <c r="EF78" i="2"/>
  <c r="DC78" s="1"/>
  <c r="DD78" i="1" s="1"/>
  <c r="FS76" i="2"/>
  <c r="FK76"/>
  <c r="IE76" i="1"/>
  <c r="EV76" i="2"/>
  <c r="DS76"/>
  <c r="DT76" i="1" s="1"/>
  <c r="EN76" i="2"/>
  <c r="EF76"/>
  <c r="FS74"/>
  <c r="FK74"/>
  <c r="IE74" i="1" s="1"/>
  <c r="EV74" i="2"/>
  <c r="DS74" s="1"/>
  <c r="DT74" i="1" s="1"/>
  <c r="EN74" i="2"/>
  <c r="DK74" s="1"/>
  <c r="DL74" i="1" s="1"/>
  <c r="EF74" i="2"/>
  <c r="DC74"/>
  <c r="DX74"/>
  <c r="FW72"/>
  <c r="ED72" i="1" s="1"/>
  <c r="FF72" i="2"/>
  <c r="EB72"/>
  <c r="FS67"/>
  <c r="FK67"/>
  <c r="IE67" i="1" s="1"/>
  <c r="ER67" i="2"/>
  <c r="DO67" s="1"/>
  <c r="DP67" i="1" s="1"/>
  <c r="EJ67" i="2"/>
  <c r="EF67"/>
  <c r="DC67"/>
  <c r="DX67"/>
  <c r="FO60"/>
  <c r="ER60"/>
  <c r="DO60"/>
  <c r="DP60" i="1" s="1"/>
  <c r="EJ60" i="2"/>
  <c r="EB60"/>
  <c r="FW59"/>
  <c r="FO59"/>
  <c r="FF59"/>
  <c r="EV59"/>
  <c r="DS59" s="1"/>
  <c r="DT59" i="1" s="1"/>
  <c r="EN59" i="2"/>
  <c r="DK59" s="1"/>
  <c r="DL59" i="1" s="1"/>
  <c r="EB59" i="2"/>
  <c r="FS56"/>
  <c r="EV56"/>
  <c r="DS56"/>
  <c r="DT56" i="1" s="1"/>
  <c r="FX55" i="2"/>
  <c r="FT55"/>
  <c r="FP55"/>
  <c r="FL55"/>
  <c r="IF55" i="1" s="1"/>
  <c r="FG55" i="2"/>
  <c r="FE55"/>
  <c r="FB55" s="1"/>
  <c r="EJ55" i="1" s="1"/>
  <c r="EW55" i="2"/>
  <c r="DT55" s="1"/>
  <c r="DU55" i="1" s="1"/>
  <c r="DV55" s="1"/>
  <c r="ES55" i="2"/>
  <c r="DP55" s="1"/>
  <c r="DQ55" i="1" s="1"/>
  <c r="EO55" i="2"/>
  <c r="DL55" s="1"/>
  <c r="DM55" i="1" s="1"/>
  <c r="EJ55" i="2"/>
  <c r="EF55"/>
  <c r="DC55" s="1"/>
  <c r="DD55" i="1" s="1"/>
  <c r="EB55" i="2"/>
  <c r="DX55"/>
  <c r="FQ52"/>
  <c r="ER52"/>
  <c r="DO52" s="1"/>
  <c r="DP52" i="1" s="1"/>
  <c r="EJ52" i="2"/>
  <c r="EB52"/>
  <c r="FY46"/>
  <c r="FH46"/>
  <c r="FB46"/>
  <c r="EJ46" i="1" s="1"/>
  <c r="DV31" i="2"/>
  <c r="DZ31"/>
  <c r="ED31"/>
  <c r="EH31"/>
  <c r="EL31"/>
  <c r="EP31"/>
  <c r="DM31" s="1"/>
  <c r="DN31" i="1" s="1"/>
  <c r="ET31" i="2"/>
  <c r="DQ31" s="1"/>
  <c r="DR31" i="1" s="1"/>
  <c r="FD31" i="2"/>
  <c r="FA31"/>
  <c r="EI31" i="1" s="1"/>
  <c r="FF31" i="2"/>
  <c r="EZ31" s="1"/>
  <c r="EH31" i="1" s="1"/>
  <c r="FK31" i="2"/>
  <c r="IE31" i="1" s="1"/>
  <c r="FO31" i="2"/>
  <c r="FS31"/>
  <c r="FW31"/>
  <c r="DV29"/>
  <c r="DZ29"/>
  <c r="ED29"/>
  <c r="EH29"/>
  <c r="EL29"/>
  <c r="DI29" s="1"/>
  <c r="EP29"/>
  <c r="DM29" s="1"/>
  <c r="DN29" i="1" s="1"/>
  <c r="ET29" i="2"/>
  <c r="DQ29"/>
  <c r="DR29" i="1" s="1"/>
  <c r="FD29" i="2"/>
  <c r="EV29" i="1" s="1"/>
  <c r="FF29" i="2"/>
  <c r="EZ29" s="1"/>
  <c r="EH29" i="1" s="1"/>
  <c r="FK29" i="2"/>
  <c r="IE29" i="1"/>
  <c r="FO29" i="2"/>
  <c r="FS29"/>
  <c r="EQ29" i="1" s="1"/>
  <c r="FW29" i="2"/>
  <c r="DU28"/>
  <c r="DW28"/>
  <c r="DY28"/>
  <c r="EA28"/>
  <c r="EC28"/>
  <c r="EE28"/>
  <c r="EF28"/>
  <c r="DC28" s="1"/>
  <c r="DD28" i="1" s="1"/>
  <c r="EH28" i="2"/>
  <c r="EJ28"/>
  <c r="EL28"/>
  <c r="EO28"/>
  <c r="DL28"/>
  <c r="DM28" i="1" s="1"/>
  <c r="EQ28" i="2"/>
  <c r="DN28" s="1"/>
  <c r="ES28"/>
  <c r="DP28" s="1"/>
  <c r="DQ28" i="1" s="1"/>
  <c r="EU28" i="2"/>
  <c r="DR28" s="1"/>
  <c r="EW28"/>
  <c r="DT28"/>
  <c r="DU28" i="1" s="1"/>
  <c r="DV28" s="1"/>
  <c r="FF28" i="2"/>
  <c r="FH28"/>
  <c r="FK28"/>
  <c r="IE28" i="1"/>
  <c r="FM28" i="2"/>
  <c r="IG28" i="1"/>
  <c r="FO28" i="2"/>
  <c r="FQ28"/>
  <c r="FS28"/>
  <c r="FU28"/>
  <c r="IJ28" i="1" s="1"/>
  <c r="FW28" i="2"/>
  <c r="ED28" i="1" s="1"/>
  <c r="FY28" i="2"/>
  <c r="FW41"/>
  <c r="FS41"/>
  <c r="FO41"/>
  <c r="FK41"/>
  <c r="IE41" i="1" s="1"/>
  <c r="FF41" i="2"/>
  <c r="EZ41" s="1"/>
  <c r="EH41" i="1" s="1"/>
  <c r="FD41" i="2"/>
  <c r="FA41" s="1"/>
  <c r="EI41" i="1" s="1"/>
  <c r="ET41" i="2"/>
  <c r="DQ41" s="1"/>
  <c r="DR41" i="1" s="1"/>
  <c r="EP41" i="2"/>
  <c r="DM41"/>
  <c r="DN41" i="1" s="1"/>
  <c r="EL41" i="2"/>
  <c r="EH41"/>
  <c r="ED41"/>
  <c r="DZ41"/>
  <c r="DV41"/>
  <c r="FY40"/>
  <c r="FW40"/>
  <c r="FU40"/>
  <c r="EF40" i="1" s="1"/>
  <c r="FS40" i="2"/>
  <c r="FQ40"/>
  <c r="FO40"/>
  <c r="FM40"/>
  <c r="EN40" i="1" s="1"/>
  <c r="FK40" i="2"/>
  <c r="IE40" i="1" s="1"/>
  <c r="FH40" i="2"/>
  <c r="FF40"/>
  <c r="EW40"/>
  <c r="DT40" s="1"/>
  <c r="DU40" i="1" s="1"/>
  <c r="DV40" s="1"/>
  <c r="EU40" i="2"/>
  <c r="DR40" s="1"/>
  <c r="DS40" i="1" s="1"/>
  <c r="ES40" i="2"/>
  <c r="DP40"/>
  <c r="DQ40" i="1" s="1"/>
  <c r="EQ40" i="2"/>
  <c r="DN40" s="1"/>
  <c r="DO40" i="1" s="1"/>
  <c r="EO40" i="2"/>
  <c r="DL40" s="1"/>
  <c r="DM40" i="1" s="1"/>
  <c r="EL40" i="2"/>
  <c r="EJ40"/>
  <c r="EH40"/>
  <c r="EF40"/>
  <c r="DC40"/>
  <c r="EE40"/>
  <c r="EC40"/>
  <c r="EA40"/>
  <c r="DY40"/>
  <c r="DW40"/>
  <c r="DU40"/>
  <c r="FX38"/>
  <c r="FV38"/>
  <c r="FT38"/>
  <c r="EE38" i="1"/>
  <c r="FR38" i="2"/>
  <c r="EC38" i="1"/>
  <c r="FP38" i="2"/>
  <c r="FN38"/>
  <c r="FL38"/>
  <c r="IF38" i="1"/>
  <c r="FJ38" i="2"/>
  <c r="DX38" i="1"/>
  <c r="FG38" i="2"/>
  <c r="FE38"/>
  <c r="FD38"/>
  <c r="FA38"/>
  <c r="EI38" i="1" s="1"/>
  <c r="FC38" i="2"/>
  <c r="EU38" i="1" s="1"/>
  <c r="EW38" i="2"/>
  <c r="DT38" s="1"/>
  <c r="EU38"/>
  <c r="ES38"/>
  <c r="EQ38"/>
  <c r="EO38"/>
  <c r="EM38"/>
  <c r="EK38"/>
  <c r="EI38"/>
  <c r="EG38"/>
  <c r="EE38"/>
  <c r="EC38"/>
  <c r="EA38"/>
  <c r="DY38"/>
  <c r="DW38"/>
  <c r="DU38"/>
  <c r="FW35"/>
  <c r="FS35"/>
  <c r="FO35"/>
  <c r="FK35"/>
  <c r="EO35" i="1" s="1"/>
  <c r="FF35" i="2"/>
  <c r="EZ35" s="1"/>
  <c r="EH35" i="1" s="1"/>
  <c r="FD35" i="2"/>
  <c r="FA35" s="1"/>
  <c r="EI35" i="1" s="1"/>
  <c r="ET35" i="2"/>
  <c r="DQ35"/>
  <c r="DR35" i="1" s="1"/>
  <c r="EP35" i="2"/>
  <c r="DM35" s="1"/>
  <c r="DN35" i="1" s="1"/>
  <c r="EL35" i="2"/>
  <c r="EH35"/>
  <c r="ED35"/>
  <c r="DZ35"/>
  <c r="DV35"/>
  <c r="FU31"/>
  <c r="FM31"/>
  <c r="EV31"/>
  <c r="DS31"/>
  <c r="DT31" i="1" s="1"/>
  <c r="EN31" i="2"/>
  <c r="DK31" s="1"/>
  <c r="DL31" i="1" s="1"/>
  <c r="EF31" i="2"/>
  <c r="DX31"/>
  <c r="FY29"/>
  <c r="FQ29"/>
  <c r="FH29"/>
  <c r="FB29" s="1"/>
  <c r="EJ29" i="1" s="1"/>
  <c r="ER29" i="2"/>
  <c r="DO29" s="1"/>
  <c r="DP29" i="1" s="1"/>
  <c r="EJ29" i="2"/>
  <c r="EF29"/>
  <c r="DC29" s="1"/>
  <c r="DX29"/>
  <c r="FX28"/>
  <c r="FT28"/>
  <c r="FP28"/>
  <c r="FL28"/>
  <c r="IF28" i="1" s="1"/>
  <c r="FD28" i="2"/>
  <c r="EV28" i="1" s="1"/>
  <c r="EM28" i="2"/>
  <c r="DJ28" s="1"/>
  <c r="EI28"/>
  <c r="EB28"/>
  <c r="DX28"/>
  <c r="FW25"/>
  <c r="FS25"/>
  <c r="FO25"/>
  <c r="FK25"/>
  <c r="IE25" i="1" s="1"/>
  <c r="FF25" i="2"/>
  <c r="EZ25" s="1"/>
  <c r="EH25" i="1" s="1"/>
  <c r="FD25" i="2"/>
  <c r="EV25" i="1" s="1"/>
  <c r="ET25" i="2"/>
  <c r="DQ25" s="1"/>
  <c r="DR25" i="1" s="1"/>
  <c r="EP25" i="2"/>
  <c r="DM25" s="1"/>
  <c r="DN25" i="1" s="1"/>
  <c r="EL25" i="2"/>
  <c r="EH25"/>
  <c r="ED25"/>
  <c r="DZ25"/>
  <c r="DV25"/>
  <c r="FW23"/>
  <c r="FS23"/>
  <c r="FO23"/>
  <c r="FK23"/>
  <c r="IE23" i="1" s="1"/>
  <c r="FF23" i="2"/>
  <c r="EZ23" s="1"/>
  <c r="EH23" i="1" s="1"/>
  <c r="FD23" i="2"/>
  <c r="EV23" i="1"/>
  <c r="ET23" i="2"/>
  <c r="DQ23"/>
  <c r="DR23" i="1" s="1"/>
  <c r="EP23" i="2"/>
  <c r="EL23"/>
  <c r="EH23"/>
  <c r="ED23"/>
  <c r="DZ23"/>
  <c r="DV23"/>
  <c r="FS21"/>
  <c r="FK21"/>
  <c r="EV21"/>
  <c r="DS21"/>
  <c r="DT21" i="1" s="1"/>
  <c r="EN21" i="2"/>
  <c r="DK21" s="1"/>
  <c r="DL21" i="1" s="1"/>
  <c r="EF21" i="2"/>
  <c r="DC21" s="1"/>
  <c r="DX21"/>
  <c r="FS19"/>
  <c r="FK19"/>
  <c r="IE19" i="1" s="1"/>
  <c r="EV19" i="2"/>
  <c r="DS19" s="1"/>
  <c r="DT19" i="1" s="1"/>
  <c r="EN19" i="2"/>
  <c r="DK19" s="1"/>
  <c r="DL19" i="1" s="1"/>
  <c r="EF19" i="2"/>
  <c r="DC19"/>
  <c r="DX19"/>
  <c r="FS17"/>
  <c r="EQ17" i="1" s="1"/>
  <c r="FK17" i="2"/>
  <c r="EV17"/>
  <c r="DS17" s="1"/>
  <c r="DT17" i="1" s="1"/>
  <c r="EN17" i="2"/>
  <c r="DK17"/>
  <c r="DL17" i="1" s="1"/>
  <c r="EF17" i="2"/>
  <c r="DC17" s="1"/>
  <c r="DD17" i="1" s="1"/>
  <c r="DX17" i="2"/>
  <c r="FY16"/>
  <c r="FU16"/>
  <c r="EF16" i="1" s="1"/>
  <c r="FQ16" i="2"/>
  <c r="FM16"/>
  <c r="FH16"/>
  <c r="FB16"/>
  <c r="EJ16" i="1" s="1"/>
  <c r="FC16" i="2"/>
  <c r="ET16"/>
  <c r="DQ16" s="1"/>
  <c r="DR16" i="1" s="1"/>
  <c r="EP16" i="2"/>
  <c r="DM16" s="1"/>
  <c r="DN16" i="1" s="1"/>
  <c r="EL16" i="2"/>
  <c r="EH16"/>
  <c r="EF16"/>
  <c r="DC16"/>
  <c r="EB16"/>
  <c r="DX16"/>
  <c r="FW15"/>
  <c r="FO15"/>
  <c r="FF15"/>
  <c r="EZ15"/>
  <c r="EH15" i="1" s="1"/>
  <c r="ER15" i="2"/>
  <c r="DO15" s="1"/>
  <c r="DP15" i="1" s="1"/>
  <c r="EJ15" i="2"/>
  <c r="EB15"/>
  <c r="FW13"/>
  <c r="FS13"/>
  <c r="FO13"/>
  <c r="FK13"/>
  <c r="IE13" i="1" s="1"/>
  <c r="FF13" i="2"/>
  <c r="EZ13" s="1"/>
  <c r="EH13" i="1" s="1"/>
  <c r="FD13" i="2"/>
  <c r="EV13" i="1"/>
  <c r="ET13" i="2"/>
  <c r="DQ13"/>
  <c r="DR13" i="1" s="1"/>
  <c r="EP13" i="2"/>
  <c r="DM13" s="1"/>
  <c r="DN13" i="1" s="1"/>
  <c r="EL13" i="2"/>
  <c r="DI13" s="1"/>
  <c r="EH13"/>
  <c r="ED13"/>
  <c r="DZ13"/>
  <c r="DV13"/>
  <c r="FW7"/>
  <c r="FS7"/>
  <c r="FO7"/>
  <c r="FK7"/>
  <c r="IE7" i="1" s="1"/>
  <c r="FF7" i="2"/>
  <c r="EZ7" s="1"/>
  <c r="EH7" i="1" s="1"/>
  <c r="FD7" i="2"/>
  <c r="FA7"/>
  <c r="EI7" i="1" s="1"/>
  <c r="ET7" i="2"/>
  <c r="DQ7" s="1"/>
  <c r="DR7" i="1" s="1"/>
  <c r="EP7" i="2"/>
  <c r="DM7" s="1"/>
  <c r="DN7" i="1" s="1"/>
  <c r="EL7" i="2"/>
  <c r="DI7" s="1"/>
  <c r="EH7"/>
  <c r="ED7"/>
  <c r="DZ7"/>
  <c r="DV7"/>
  <c r="FY6"/>
  <c r="FW6"/>
  <c r="FU6"/>
  <c r="FS6"/>
  <c r="FQ6"/>
  <c r="FO6"/>
  <c r="FM6"/>
  <c r="IG6" i="1" s="1"/>
  <c r="FK6" i="2"/>
  <c r="FH6"/>
  <c r="FB6"/>
  <c r="EJ6" i="1" s="1"/>
  <c r="FF6" i="2"/>
  <c r="EZ6" s="1"/>
  <c r="EH6" i="1" s="1"/>
  <c r="EU6" i="2"/>
  <c r="DR6" s="1"/>
  <c r="DS6" i="1" s="1"/>
  <c r="EQ6" i="2"/>
  <c r="DN6" s="1"/>
  <c r="DO6" i="1" s="1"/>
  <c r="EL6" i="2"/>
  <c r="EH6"/>
  <c r="ED6"/>
  <c r="DZ6"/>
  <c r="DV6"/>
  <c r="K187" i="1"/>
  <c r="K182"/>
  <c r="K180"/>
  <c r="K179"/>
  <c r="K177"/>
  <c r="K174"/>
  <c r="K173"/>
  <c r="K172"/>
  <c r="K170"/>
  <c r="K169"/>
  <c r="K168"/>
  <c r="B189"/>
  <c r="J189"/>
  <c r="N189"/>
  <c r="HZ189" s="1"/>
  <c r="C188"/>
  <c r="H188"/>
  <c r="L188"/>
  <c r="EL188"/>
  <c r="B187"/>
  <c r="J187"/>
  <c r="N187"/>
  <c r="HZ187" s="1"/>
  <c r="C186"/>
  <c r="L186"/>
  <c r="B185"/>
  <c r="N185"/>
  <c r="HZ185" s="1"/>
  <c r="C184"/>
  <c r="H184"/>
  <c r="L184"/>
  <c r="EL184"/>
  <c r="B183"/>
  <c r="J183"/>
  <c r="N183"/>
  <c r="HZ183" s="1"/>
  <c r="C182"/>
  <c r="H182"/>
  <c r="L182"/>
  <c r="EL182"/>
  <c r="B181"/>
  <c r="N181"/>
  <c r="HZ181" s="1"/>
  <c r="C180"/>
  <c r="L180"/>
  <c r="B179"/>
  <c r="J179"/>
  <c r="N179"/>
  <c r="HZ179" s="1"/>
  <c r="C178"/>
  <c r="H178"/>
  <c r="L178"/>
  <c r="EL178"/>
  <c r="B177"/>
  <c r="J177"/>
  <c r="N177"/>
  <c r="HZ177" s="1"/>
  <c r="C176"/>
  <c r="L176"/>
  <c r="C175"/>
  <c r="H175"/>
  <c r="L175"/>
  <c r="C174"/>
  <c r="B174"/>
  <c r="H174"/>
  <c r="J174"/>
  <c r="L174"/>
  <c r="N174"/>
  <c r="HZ174" s="1"/>
  <c r="EL174"/>
  <c r="C173"/>
  <c r="B173"/>
  <c r="H173"/>
  <c r="J173"/>
  <c r="L173"/>
  <c r="N173"/>
  <c r="HZ173" s="1"/>
  <c r="EL173"/>
  <c r="C172"/>
  <c r="B172"/>
  <c r="H172"/>
  <c r="J172"/>
  <c r="L172"/>
  <c r="N172"/>
  <c r="HZ172" s="1"/>
  <c r="EL172"/>
  <c r="C171"/>
  <c r="H171"/>
  <c r="L171"/>
  <c r="C170"/>
  <c r="H170"/>
  <c r="L170"/>
  <c r="C169"/>
  <c r="B169"/>
  <c r="H169"/>
  <c r="J169"/>
  <c r="L169"/>
  <c r="N169"/>
  <c r="HZ169" s="1"/>
  <c r="EL169"/>
  <c r="C168"/>
  <c r="B168"/>
  <c r="H168"/>
  <c r="J168"/>
  <c r="L168"/>
  <c r="N168"/>
  <c r="HZ168" s="1"/>
  <c r="EL168"/>
  <c r="C167"/>
  <c r="H167"/>
  <c r="L167"/>
  <c r="C101"/>
  <c r="J101"/>
  <c r="N101"/>
  <c r="HZ101" s="1"/>
  <c r="C125"/>
  <c r="B125"/>
  <c r="H125"/>
  <c r="J125"/>
  <c r="L125"/>
  <c r="N125"/>
  <c r="HZ125" s="1"/>
  <c r="EL125"/>
  <c r="C124"/>
  <c r="B124"/>
  <c r="H124"/>
  <c r="J124"/>
  <c r="L124"/>
  <c r="N124"/>
  <c r="HZ124" s="1"/>
  <c r="EL124"/>
  <c r="C123"/>
  <c r="B123"/>
  <c r="H123"/>
  <c r="J123"/>
  <c r="L123"/>
  <c r="N123"/>
  <c r="HZ123" s="1"/>
  <c r="EL123"/>
  <c r="C122"/>
  <c r="B122"/>
  <c r="H122"/>
  <c r="J122"/>
  <c r="L122"/>
  <c r="N122"/>
  <c r="HZ122" s="1"/>
  <c r="EL122"/>
  <c r="C121"/>
  <c r="B121"/>
  <c r="H121"/>
  <c r="J121"/>
  <c r="L121"/>
  <c r="N121"/>
  <c r="HZ121" s="1"/>
  <c r="EL121"/>
  <c r="C120"/>
  <c r="B120"/>
  <c r="H120"/>
  <c r="J120"/>
  <c r="L120"/>
  <c r="N120"/>
  <c r="HZ120" s="1"/>
  <c r="EL120"/>
  <c r="C119"/>
  <c r="B119"/>
  <c r="H119"/>
  <c r="J119"/>
  <c r="L119"/>
  <c r="N119"/>
  <c r="HZ119" s="1"/>
  <c r="EL119"/>
  <c r="C118"/>
  <c r="B118"/>
  <c r="H118"/>
  <c r="J118"/>
  <c r="L118"/>
  <c r="N118"/>
  <c r="HZ118" s="1"/>
  <c r="EL118"/>
  <c r="C117"/>
  <c r="B117"/>
  <c r="H117"/>
  <c r="J117"/>
  <c r="L117"/>
  <c r="N117"/>
  <c r="HZ117" s="1"/>
  <c r="EL117"/>
  <c r="C116"/>
  <c r="B116"/>
  <c r="H116"/>
  <c r="J116"/>
  <c r="L116"/>
  <c r="N116"/>
  <c r="HZ116" s="1"/>
  <c r="EL116"/>
  <c r="C115"/>
  <c r="B115"/>
  <c r="H115"/>
  <c r="J115"/>
  <c r="L115"/>
  <c r="N115"/>
  <c r="HZ115" s="1"/>
  <c r="EL115"/>
  <c r="C114"/>
  <c r="B114"/>
  <c r="H114"/>
  <c r="J114"/>
  <c r="L114"/>
  <c r="N114"/>
  <c r="HZ114" s="1"/>
  <c r="EL114"/>
  <c r="C113"/>
  <c r="B113"/>
  <c r="H113"/>
  <c r="J113"/>
  <c r="L113"/>
  <c r="N113"/>
  <c r="HZ113" s="1"/>
  <c r="EL113"/>
  <c r="C112"/>
  <c r="B112"/>
  <c r="H112"/>
  <c r="J112"/>
  <c r="L112"/>
  <c r="N112"/>
  <c r="HZ112" s="1"/>
  <c r="EL112"/>
  <c r="C111"/>
  <c r="B111"/>
  <c r="H111"/>
  <c r="J111"/>
  <c r="L111"/>
  <c r="N111"/>
  <c r="HZ111" s="1"/>
  <c r="EL111"/>
  <c r="C110"/>
  <c r="B110"/>
  <c r="H110"/>
  <c r="J110"/>
  <c r="L110"/>
  <c r="N110"/>
  <c r="HZ110" s="1"/>
  <c r="EL110"/>
  <c r="G109"/>
  <c r="K109"/>
  <c r="N109"/>
  <c r="HZ109" s="1"/>
  <c r="EL109"/>
  <c r="C103"/>
  <c r="J103"/>
  <c r="N103"/>
  <c r="HZ103" s="1"/>
  <c r="EL166"/>
  <c r="N166"/>
  <c r="HZ166" s="1"/>
  <c r="L166"/>
  <c r="J166"/>
  <c r="H166"/>
  <c r="B166"/>
  <c r="EL165"/>
  <c r="N165"/>
  <c r="HZ165" s="1"/>
  <c r="L165"/>
  <c r="J165"/>
  <c r="H165"/>
  <c r="B165"/>
  <c r="EL164"/>
  <c r="N164"/>
  <c r="HZ164" s="1"/>
  <c r="L164"/>
  <c r="J164"/>
  <c r="H164"/>
  <c r="B164"/>
  <c r="EL163"/>
  <c r="N163"/>
  <c r="HZ163" s="1"/>
  <c r="L163"/>
  <c r="J163"/>
  <c r="H163"/>
  <c r="B163"/>
  <c r="EL162"/>
  <c r="N162"/>
  <c r="HZ162" s="1"/>
  <c r="L162"/>
  <c r="J162"/>
  <c r="H162"/>
  <c r="B162"/>
  <c r="EL161"/>
  <c r="N161"/>
  <c r="HZ161" s="1"/>
  <c r="L161"/>
  <c r="J161"/>
  <c r="H161"/>
  <c r="B161"/>
  <c r="EL160"/>
  <c r="N160"/>
  <c r="HZ160" s="1"/>
  <c r="L160"/>
  <c r="J160"/>
  <c r="H160"/>
  <c r="B160"/>
  <c r="EL159"/>
  <c r="N159"/>
  <c r="HZ159" s="1"/>
  <c r="L159"/>
  <c r="J159"/>
  <c r="H159"/>
  <c r="B159"/>
  <c r="EL158"/>
  <c r="N158"/>
  <c r="HZ158" s="1"/>
  <c r="L158"/>
  <c r="J158"/>
  <c r="H158"/>
  <c r="B158"/>
  <c r="EL157"/>
  <c r="N157"/>
  <c r="HZ157" s="1"/>
  <c r="L157"/>
  <c r="J157"/>
  <c r="H157"/>
  <c r="B157"/>
  <c r="EL156"/>
  <c r="N156"/>
  <c r="HZ156" s="1"/>
  <c r="L156"/>
  <c r="J156"/>
  <c r="H156"/>
  <c r="B156"/>
  <c r="EL155"/>
  <c r="N155"/>
  <c r="HZ155" s="1"/>
  <c r="L155"/>
  <c r="J155"/>
  <c r="H155"/>
  <c r="B155"/>
  <c r="EL154"/>
  <c r="N154"/>
  <c r="HZ154" s="1"/>
  <c r="L154"/>
  <c r="J154"/>
  <c r="H154"/>
  <c r="B154"/>
  <c r="EL153"/>
  <c r="N153"/>
  <c r="HZ153" s="1"/>
  <c r="L153"/>
  <c r="J153"/>
  <c r="H153"/>
  <c r="B153"/>
  <c r="EL152"/>
  <c r="N152"/>
  <c r="HZ152" s="1"/>
  <c r="L152"/>
  <c r="J152"/>
  <c r="H152"/>
  <c r="B152"/>
  <c r="EL151"/>
  <c r="N151"/>
  <c r="HZ151" s="1"/>
  <c r="L151"/>
  <c r="J151"/>
  <c r="H151"/>
  <c r="B151"/>
  <c r="EL150"/>
  <c r="N150"/>
  <c r="HZ150" s="1"/>
  <c r="L150"/>
  <c r="J150"/>
  <c r="H150"/>
  <c r="B150"/>
  <c r="EL149"/>
  <c r="N149"/>
  <c r="HZ149" s="1"/>
  <c r="L149"/>
  <c r="J149"/>
  <c r="H149"/>
  <c r="B149"/>
  <c r="EL148"/>
  <c r="N148"/>
  <c r="HZ148" s="1"/>
  <c r="L148"/>
  <c r="J148"/>
  <c r="H148"/>
  <c r="B148"/>
  <c r="EL147"/>
  <c r="N147"/>
  <c r="HZ147" s="1"/>
  <c r="L147"/>
  <c r="J147"/>
  <c r="H147"/>
  <c r="B147"/>
  <c r="EL146"/>
  <c r="N146"/>
  <c r="HZ146" s="1"/>
  <c r="L146"/>
  <c r="J146"/>
  <c r="H146"/>
  <c r="B146"/>
  <c r="EL145"/>
  <c r="N145"/>
  <c r="HZ145"/>
  <c r="L145"/>
  <c r="J145"/>
  <c r="H145"/>
  <c r="B145"/>
  <c r="EL144"/>
  <c r="N144"/>
  <c r="HZ144" s="1"/>
  <c r="L144"/>
  <c r="J144"/>
  <c r="H144"/>
  <c r="B144"/>
  <c r="N143"/>
  <c r="HZ143" s="1"/>
  <c r="L143"/>
  <c r="J143"/>
  <c r="H143"/>
  <c r="B143"/>
  <c r="EL142"/>
  <c r="N142"/>
  <c r="HZ142"/>
  <c r="L142"/>
  <c r="J142"/>
  <c r="H142"/>
  <c r="B142"/>
  <c r="EL141"/>
  <c r="N141"/>
  <c r="HZ141" s="1"/>
  <c r="L141"/>
  <c r="J141"/>
  <c r="H141"/>
  <c r="B141"/>
  <c r="EL140"/>
  <c r="N140"/>
  <c r="HZ140" s="1"/>
  <c r="L140"/>
  <c r="J140"/>
  <c r="H140"/>
  <c r="B140"/>
  <c r="EL139"/>
  <c r="N139"/>
  <c r="HZ139" s="1"/>
  <c r="L139"/>
  <c r="J139"/>
  <c r="H139"/>
  <c r="B139"/>
  <c r="EL138"/>
  <c r="N138"/>
  <c r="HZ138" s="1"/>
  <c r="L138"/>
  <c r="J138"/>
  <c r="H138"/>
  <c r="B138"/>
  <c r="EL137"/>
  <c r="N137"/>
  <c r="HZ137" s="1"/>
  <c r="L137"/>
  <c r="J137"/>
  <c r="H137"/>
  <c r="B137"/>
  <c r="EL136"/>
  <c r="N136"/>
  <c r="HZ136" s="1"/>
  <c r="L136"/>
  <c r="J136"/>
  <c r="H136"/>
  <c r="B136"/>
  <c r="EL135"/>
  <c r="N135"/>
  <c r="HZ135" s="1"/>
  <c r="L135"/>
  <c r="J135"/>
  <c r="H135"/>
  <c r="B135"/>
  <c r="EL134"/>
  <c r="N134"/>
  <c r="HZ134" s="1"/>
  <c r="L134"/>
  <c r="J134"/>
  <c r="H134"/>
  <c r="B134"/>
  <c r="EL133"/>
  <c r="N133"/>
  <c r="HZ133" s="1"/>
  <c r="L133"/>
  <c r="J133"/>
  <c r="H133"/>
  <c r="B133"/>
  <c r="EL132"/>
  <c r="N132"/>
  <c r="HZ132" s="1"/>
  <c r="L132"/>
  <c r="J132"/>
  <c r="H132"/>
  <c r="B132"/>
  <c r="EL131"/>
  <c r="N131"/>
  <c r="HZ131" s="1"/>
  <c r="L131"/>
  <c r="J131"/>
  <c r="H131"/>
  <c r="B131"/>
  <c r="EL130"/>
  <c r="N130"/>
  <c r="HZ130" s="1"/>
  <c r="L130"/>
  <c r="J130"/>
  <c r="H130"/>
  <c r="B130"/>
  <c r="EL129"/>
  <c r="N129"/>
  <c r="HZ129" s="1"/>
  <c r="L129"/>
  <c r="J129"/>
  <c r="H129"/>
  <c r="B129"/>
  <c r="EL128"/>
  <c r="N128"/>
  <c r="HZ128" s="1"/>
  <c r="L128"/>
  <c r="J128"/>
  <c r="H128"/>
  <c r="B128"/>
  <c r="EL127"/>
  <c r="N127"/>
  <c r="HZ127" s="1"/>
  <c r="L127"/>
  <c r="J127"/>
  <c r="H127"/>
  <c r="B127"/>
  <c r="EL126"/>
  <c r="N126"/>
  <c r="HZ126" s="1"/>
  <c r="L126"/>
  <c r="J126"/>
  <c r="H126"/>
  <c r="B126"/>
  <c r="H101"/>
  <c r="EL75"/>
  <c r="M75"/>
  <c r="I75"/>
  <c r="M74"/>
  <c r="I74"/>
  <c r="M73"/>
  <c r="I73"/>
  <c r="M72"/>
  <c r="I72"/>
  <c r="M71"/>
  <c r="I71"/>
  <c r="M70"/>
  <c r="I70"/>
  <c r="M69"/>
  <c r="I69"/>
  <c r="M68"/>
  <c r="I68"/>
  <c r="M67"/>
  <c r="I67"/>
  <c r="M66"/>
  <c r="I66"/>
  <c r="M65"/>
  <c r="I65"/>
  <c r="M64"/>
  <c r="I64"/>
  <c r="M63"/>
  <c r="I63"/>
  <c r="M62"/>
  <c r="I62"/>
  <c r="M61"/>
  <c r="I61"/>
  <c r="M60"/>
  <c r="I60"/>
  <c r="M59"/>
  <c r="I59"/>
  <c r="M58"/>
  <c r="I58"/>
  <c r="M57"/>
  <c r="I57"/>
  <c r="M56"/>
  <c r="I56"/>
  <c r="N29"/>
  <c r="HZ29" s="1"/>
  <c r="L27"/>
  <c r="H27"/>
  <c r="L25"/>
  <c r="H25"/>
  <c r="N23"/>
  <c r="HZ23" s="1"/>
  <c r="N21"/>
  <c r="HZ21" s="1"/>
  <c r="L19"/>
  <c r="H19"/>
  <c r="N17"/>
  <c r="L15"/>
  <c r="H15"/>
  <c r="N13"/>
  <c r="N11"/>
  <c r="EU16"/>
  <c r="FA23" i="2"/>
  <c r="EI23" i="1"/>
  <c r="DZ38"/>
  <c r="EV41"/>
  <c r="FA29" i="2"/>
  <c r="EI29" i="1" s="1"/>
  <c r="EQ31"/>
  <c r="EV31"/>
  <c r="EV92"/>
  <c r="EE92"/>
  <c r="EO94"/>
  <c r="EQ94"/>
  <c r="EV97"/>
  <c r="FA97" i="2"/>
  <c r="EI97" i="1" s="1"/>
  <c r="DY97"/>
  <c r="EB97"/>
  <c r="EU49"/>
  <c r="EQ64"/>
  <c r="EC49"/>
  <c r="ED56"/>
  <c r="EN91"/>
  <c r="EP91"/>
  <c r="EF48"/>
  <c r="EA48"/>
  <c r="DZ49"/>
  <c r="EE51"/>
  <c r="EG51"/>
  <c r="DZ51"/>
  <c r="EO51"/>
  <c r="EF54"/>
  <c r="EN54"/>
  <c r="FA54" i="2"/>
  <c r="EI54" i="1" s="1"/>
  <c r="EF63"/>
  <c r="EN63"/>
  <c r="EU63"/>
  <c r="EO64"/>
  <c r="EF71"/>
  <c r="EN71"/>
  <c r="EA71"/>
  <c r="EU71"/>
  <c r="EP46"/>
  <c r="EP52"/>
  <c r="DY55"/>
  <c r="EU100"/>
  <c r="EA103"/>
  <c r="EE108"/>
  <c r="EV108"/>
  <c r="EP110"/>
  <c r="EF110"/>
  <c r="EN110"/>
  <c r="EA110"/>
  <c r="EU120"/>
  <c r="EZ120" i="2"/>
  <c r="EH120" i="1" s="1"/>
  <c r="EZ128" i="2"/>
  <c r="EH128" i="1" s="1"/>
  <c r="ED130"/>
  <c r="EG130"/>
  <c r="EO130"/>
  <c r="EN133"/>
  <c r="EN108"/>
  <c r="EA108"/>
  <c r="EP108"/>
  <c r="EF108"/>
  <c r="FA110" i="2"/>
  <c r="EI110" i="1" s="1"/>
  <c r="DY128"/>
  <c r="EB128"/>
  <c r="EG128"/>
  <c r="EE102"/>
  <c r="EG102"/>
  <c r="EO102"/>
  <c r="BM102"/>
  <c r="ED105"/>
  <c r="EQ105"/>
  <c r="EG105"/>
  <c r="DY105"/>
  <c r="EB105"/>
  <c r="FA105" i="2"/>
  <c r="EI105" i="1" s="1"/>
  <c r="EU114"/>
  <c r="DZ118"/>
  <c r="FA118" i="2"/>
  <c r="EI118" i="1" s="1"/>
  <c r="EE136"/>
  <c r="EV136"/>
  <c r="FA136" i="2"/>
  <c r="EI136" i="1" s="1"/>
  <c r="DZ144"/>
  <c r="FA144" i="2"/>
  <c r="EI144" i="1" s="1"/>
  <c r="EP158"/>
  <c r="EA158"/>
  <c r="EN158"/>
  <c r="EZ158" i="2"/>
  <c r="EH158" i="1" s="1"/>
  <c r="EU158"/>
  <c r="BN150"/>
  <c r="AI150"/>
  <c r="ED153"/>
  <c r="DY153"/>
  <c r="EV153"/>
  <c r="ED169"/>
  <c r="EP172"/>
  <c r="EA172"/>
  <c r="EU172"/>
  <c r="DX100"/>
  <c r="DX128"/>
  <c r="DX114"/>
  <c r="EC150"/>
  <c r="EC164"/>
  <c r="EC178"/>
  <c r="EN46"/>
  <c r="EN52"/>
  <c r="EF55"/>
  <c r="EN55"/>
  <c r="EV55"/>
  <c r="EF59"/>
  <c r="EP59"/>
  <c r="EA59"/>
  <c r="EO60"/>
  <c r="EP67"/>
  <c r="EN67"/>
  <c r="EA67"/>
  <c r="EU67"/>
  <c r="EE100"/>
  <c r="EV100"/>
  <c r="EU108"/>
  <c r="EQ110"/>
  <c r="ED110"/>
  <c r="EB110"/>
  <c r="EO110"/>
  <c r="DY110"/>
  <c r="ED111"/>
  <c r="DY111"/>
  <c r="EV128"/>
  <c r="FA128" i="2"/>
  <c r="EI128" i="1" s="1"/>
  <c r="EP133"/>
  <c r="EF133"/>
  <c r="EA100"/>
  <c r="EF100"/>
  <c r="EU116"/>
  <c r="EZ116" i="2"/>
  <c r="EH116" i="1" s="1"/>
  <c r="EE114"/>
  <c r="EV114"/>
  <c r="EU118"/>
  <c r="ED123"/>
  <c r="DY123"/>
  <c r="EV123"/>
  <c r="EU126"/>
  <c r="EZ126" i="2"/>
  <c r="EH126" i="1" s="1"/>
  <c r="EU136"/>
  <c r="DY141"/>
  <c r="EO141"/>
  <c r="EV141"/>
  <c r="FA141" i="2"/>
  <c r="EI141" i="1" s="1"/>
  <c r="EU144"/>
  <c r="ED158"/>
  <c r="DY158"/>
  <c r="EA143"/>
  <c r="EN143"/>
  <c r="EZ150" i="2"/>
  <c r="EH150" i="1" s="1"/>
  <c r="EN153"/>
  <c r="EV164"/>
  <c r="FA164" i="2"/>
  <c r="EI164" i="1"/>
  <c r="DY172"/>
  <c r="FA178" i="2"/>
  <c r="EI178" i="1" s="1"/>
  <c r="EC108"/>
  <c r="EE128"/>
  <c r="EC118"/>
  <c r="EC136"/>
  <c r="EC144"/>
  <c r="EE164"/>
  <c r="EE178"/>
  <c r="EB164"/>
  <c r="EO164"/>
  <c r="EG164"/>
  <c r="EV172"/>
  <c r="DY178"/>
  <c r="EQ178"/>
  <c r="EG178"/>
  <c r="ED182"/>
  <c r="EU184"/>
  <c r="EA184"/>
  <c r="EN184"/>
  <c r="EP184"/>
  <c r="EF184"/>
  <c r="ED186"/>
  <c r="EV188"/>
  <c r="EE188"/>
  <c r="EU190"/>
  <c r="EA190"/>
  <c r="EN190"/>
  <c r="EP190"/>
  <c r="EF190"/>
  <c r="EU192"/>
  <c r="EZ192" i="2"/>
  <c r="EH192" i="1" s="1"/>
  <c r="EF192"/>
  <c r="DY194"/>
  <c r="ED194"/>
  <c r="ED195"/>
  <c r="EU196"/>
  <c r="EZ196" i="2"/>
  <c r="EH196" i="1" s="1"/>
  <c r="EA196"/>
  <c r="EN196"/>
  <c r="EP196"/>
  <c r="EF196"/>
  <c r="EU146"/>
  <c r="EZ146" i="2"/>
  <c r="EH146" i="1"/>
  <c r="EQ148"/>
  <c r="EG148"/>
  <c r="ED148"/>
  <c r="EB148"/>
  <c r="DY148"/>
  <c r="EO148"/>
  <c r="EV148"/>
  <c r="FA148" i="2"/>
  <c r="EI148" i="1" s="1"/>
  <c r="ED159"/>
  <c r="ED163"/>
  <c r="EE166"/>
  <c r="DZ166"/>
  <c r="EV166"/>
  <c r="FA166" i="2"/>
  <c r="EI166" i="1" s="1"/>
  <c r="ED168"/>
  <c r="DY168"/>
  <c r="EE170"/>
  <c r="DZ170"/>
  <c r="EV170"/>
  <c r="FA170" i="2"/>
  <c r="EI170" i="1" s="1"/>
  <c r="EC138"/>
  <c r="EE148"/>
  <c r="DZ148"/>
  <c r="EU182"/>
  <c r="EA182"/>
  <c r="EN182"/>
  <c r="EP182"/>
  <c r="EF182"/>
  <c r="DY184"/>
  <c r="ED185"/>
  <c r="EU186"/>
  <c r="EA186"/>
  <c r="EN186"/>
  <c r="EP186"/>
  <c r="EF186"/>
  <c r="DY190"/>
  <c r="ED190"/>
  <c r="DZ192"/>
  <c r="ED192"/>
  <c r="ED193"/>
  <c r="EU194"/>
  <c r="EZ194" i="2"/>
  <c r="EH194" i="1" s="1"/>
  <c r="EA194"/>
  <c r="EN194"/>
  <c r="EP194"/>
  <c r="EF194"/>
  <c r="DY196"/>
  <c r="ED196"/>
  <c r="EU191"/>
  <c r="EU138"/>
  <c r="EZ138" i="2"/>
  <c r="EH138" i="1" s="1"/>
  <c r="EU148"/>
  <c r="EZ148" i="2"/>
  <c r="EH148" i="1" s="1"/>
  <c r="EP168"/>
  <c r="EF168"/>
  <c r="EA168"/>
  <c r="EN168"/>
  <c r="EZ168" i="2"/>
  <c r="EH168" i="1" s="1"/>
  <c r="EU168"/>
  <c r="DJ19"/>
  <c r="DH19" i="2"/>
  <c r="DI19" i="1" s="1"/>
  <c r="EC148"/>
  <c r="DX148"/>
  <c r="FB148" i="2"/>
  <c r="EJ148" i="1" s="1"/>
  <c r="EC166"/>
  <c r="DX166"/>
  <c r="EC170"/>
  <c r="DX170"/>
  <c r="EG97"/>
  <c r="DV162" i="2"/>
  <c r="DZ162"/>
  <c r="ED162"/>
  <c r="EH162"/>
  <c r="EL162"/>
  <c r="EQ162"/>
  <c r="DN162" s="1"/>
  <c r="DO162" i="1" s="1"/>
  <c r="EU162" i="2"/>
  <c r="DR162" s="1"/>
  <c r="DS162" i="1" s="1"/>
  <c r="FD162" i="2"/>
  <c r="FG162"/>
  <c r="FL162"/>
  <c r="IF162" i="1"/>
  <c r="FP162" i="2"/>
  <c r="FT162"/>
  <c r="II162" i="1" s="1"/>
  <c r="FX162" i="2"/>
  <c r="DU154"/>
  <c r="DY154"/>
  <c r="EC154"/>
  <c r="EF154"/>
  <c r="DC154" s="1"/>
  <c r="EH154"/>
  <c r="EL154"/>
  <c r="EQ154"/>
  <c r="DN154" s="1"/>
  <c r="DO154" i="1" s="1"/>
  <c r="EU154" i="2"/>
  <c r="DR154" s="1"/>
  <c r="DS154" i="1" s="1"/>
  <c r="FF154" i="2"/>
  <c r="EZ154"/>
  <c r="EH154" i="1" s="1"/>
  <c r="FK154" i="2"/>
  <c r="IE154" i="1" s="1"/>
  <c r="FO154" i="2"/>
  <c r="FS154"/>
  <c r="IH154" i="1"/>
  <c r="FW154" i="2"/>
  <c r="DU152"/>
  <c r="DY152"/>
  <c r="EC152"/>
  <c r="EG152"/>
  <c r="EK152"/>
  <c r="EN152"/>
  <c r="DK152"/>
  <c r="DL152" i="1" s="1"/>
  <c r="EP152" i="2"/>
  <c r="DM152" s="1"/>
  <c r="DN152" i="1" s="1"/>
  <c r="ET152" i="2"/>
  <c r="DQ152" s="1"/>
  <c r="DR152" i="1" s="1"/>
  <c r="EV152" i="2"/>
  <c r="DS152" s="1"/>
  <c r="DT152" i="1" s="1"/>
  <c r="FD152" i="2"/>
  <c r="FJ152"/>
  <c r="FN152"/>
  <c r="FR152"/>
  <c r="FV152"/>
  <c r="EF148"/>
  <c r="DC148" s="1"/>
  <c r="EK142"/>
  <c r="FL142"/>
  <c r="IF142" i="1" s="1"/>
  <c r="EJ141" i="2"/>
  <c r="FU141"/>
  <c r="DZ136"/>
  <c r="EH136"/>
  <c r="EQ136"/>
  <c r="DN136" s="1"/>
  <c r="DO136" i="1" s="1"/>
  <c r="FK136" i="2"/>
  <c r="IE136" i="1" s="1"/>
  <c r="FS136" i="2"/>
  <c r="EJ135"/>
  <c r="FY135"/>
  <c r="EF135" i="1" s="1"/>
  <c r="FM129" i="2"/>
  <c r="IG129" i="1" s="1"/>
  <c r="EJ128" i="2"/>
  <c r="FY128"/>
  <c r="DX123"/>
  <c r="EB123"/>
  <c r="ER123"/>
  <c r="DO123" s="1"/>
  <c r="DP123" i="1" s="1"/>
  <c r="FM123" i="2"/>
  <c r="IG123" i="1" s="1"/>
  <c r="EV121" i="2"/>
  <c r="DS121" s="1"/>
  <c r="DT121" i="1" s="1"/>
  <c r="DV115" i="2"/>
  <c r="DZ115"/>
  <c r="ER115"/>
  <c r="DO115" s="1"/>
  <c r="DP115" i="1" s="1"/>
  <c r="FO115" i="2"/>
  <c r="ED108"/>
  <c r="ET108"/>
  <c r="FS108"/>
  <c r="EB107"/>
  <c r="FQ107"/>
  <c r="DX97"/>
  <c r="EN97"/>
  <c r="DK97" s="1"/>
  <c r="DL97" i="1" s="1"/>
  <c r="FQ97" i="2"/>
  <c r="EB95"/>
  <c r="ER95"/>
  <c r="DO95"/>
  <c r="DP95" i="1" s="1"/>
  <c r="FQ95" i="2"/>
  <c r="EA95" i="1" s="1"/>
  <c r="DX94" i="2"/>
  <c r="EP94"/>
  <c r="DM94"/>
  <c r="DN94" i="1" s="1"/>
  <c r="FE94" i="2"/>
  <c r="FB94" s="1"/>
  <c r="EJ94" i="1" s="1"/>
  <c r="FV94" i="2"/>
  <c r="EF93"/>
  <c r="DC93" s="1"/>
  <c r="FU93"/>
  <c r="DZ92"/>
  <c r="EG92"/>
  <c r="EK92"/>
  <c r="EN92"/>
  <c r="DK92" s="1"/>
  <c r="DL92" i="1" s="1"/>
  <c r="ET92" i="2"/>
  <c r="DQ92" s="1"/>
  <c r="DR92" i="1" s="1"/>
  <c r="EW92" i="2"/>
  <c r="DT92"/>
  <c r="DU92" i="1" s="1"/>
  <c r="DV92" s="1"/>
  <c r="FH92" i="2"/>
  <c r="FB92"/>
  <c r="EJ92" i="1" s="1"/>
  <c r="FM92" i="2"/>
  <c r="IG92" i="1" s="1"/>
  <c r="FQ92" i="2"/>
  <c r="FU92"/>
  <c r="IJ92" i="1"/>
  <c r="FY92" i="2"/>
  <c r="EB161"/>
  <c r="FO161"/>
  <c r="DY161" i="1" s="1"/>
  <c r="EB158" i="2"/>
  <c r="FT158"/>
  <c r="EF157"/>
  <c r="FU157"/>
  <c r="EK156"/>
  <c r="FD156"/>
  <c r="EV156" i="1"/>
  <c r="FR156" i="2"/>
  <c r="DV144"/>
  <c r="ED144"/>
  <c r="EL144"/>
  <c r="FM144"/>
  <c r="IG144" i="1"/>
  <c r="FU144" i="2"/>
  <c r="EV138"/>
  <c r="DS138" s="1"/>
  <c r="DT138" i="1" s="1"/>
  <c r="EB133" i="2"/>
  <c r="EB125"/>
  <c r="EP125"/>
  <c r="DM125"/>
  <c r="DN125" i="1" s="1"/>
  <c r="FK125" i="2"/>
  <c r="IE125" i="1" s="1"/>
  <c r="EB118" i="2"/>
  <c r="EJ118"/>
  <c r="EQ118"/>
  <c r="DN118" s="1"/>
  <c r="DO118" i="1" s="1"/>
  <c r="FH118" i="2"/>
  <c r="FB118"/>
  <c r="EJ118" i="1" s="1"/>
  <c r="FQ118" i="2"/>
  <c r="FY118"/>
  <c r="DX117"/>
  <c r="EB117"/>
  <c r="FQ117"/>
  <c r="EK112"/>
  <c r="FE112"/>
  <c r="FB112"/>
  <c r="EJ112" i="1" s="1"/>
  <c r="FV112" i="2"/>
  <c r="DV104"/>
  <c r="DZ104"/>
  <c r="ED104"/>
  <c r="EH104"/>
  <c r="EL104"/>
  <c r="EQ104"/>
  <c r="DN104" s="1"/>
  <c r="DO104" i="1" s="1"/>
  <c r="EU104" i="2"/>
  <c r="DR104" s="1"/>
  <c r="DS104" i="1" s="1"/>
  <c r="FE104" i="2"/>
  <c r="FJ104"/>
  <c r="FN104"/>
  <c r="FR104"/>
  <c r="FV104"/>
  <c r="DV89"/>
  <c r="DX89"/>
  <c r="DZ89"/>
  <c r="EB89"/>
  <c r="ED89"/>
  <c r="EF89"/>
  <c r="EH89"/>
  <c r="EJ89"/>
  <c r="EL89"/>
  <c r="EN89"/>
  <c r="DK89" s="1"/>
  <c r="DL89" i="1" s="1"/>
  <c r="EP89" i="2"/>
  <c r="DM89"/>
  <c r="DN89" i="1" s="1"/>
  <c r="ER89" i="2"/>
  <c r="DO89" s="1"/>
  <c r="DP89" i="1" s="1"/>
  <c r="ET89" i="2"/>
  <c r="DQ89" s="1"/>
  <c r="DR89" i="1" s="1"/>
  <c r="EV89" i="2"/>
  <c r="DS89" s="1"/>
  <c r="DT89" i="1" s="1"/>
  <c r="FC89" i="2"/>
  <c r="FE89"/>
  <c r="FG89"/>
  <c r="FJ89"/>
  <c r="FL89"/>
  <c r="IF89" i="1"/>
  <c r="FN89" i="2"/>
  <c r="FP89"/>
  <c r="FR89"/>
  <c r="FT89"/>
  <c r="II89" i="1" s="1"/>
  <c r="FV89" i="2"/>
  <c r="FX89"/>
  <c r="DZ61" i="1"/>
  <c r="EF45"/>
  <c r="EB52"/>
  <c r="FA52" i="2"/>
  <c r="EI52" i="1" s="1"/>
  <c r="ED14"/>
  <c r="EB9"/>
  <c r="ED46"/>
  <c r="FC195" i="2"/>
  <c r="EU195" i="1" s="1"/>
  <c r="EA195" i="2"/>
  <c r="EF177"/>
  <c r="DC177"/>
  <c r="FX167"/>
  <c r="FT167"/>
  <c r="FP167"/>
  <c r="FL167"/>
  <c r="IF167" i="1" s="1"/>
  <c r="FG167" i="2"/>
  <c r="FC167"/>
  <c r="EU167"/>
  <c r="DR167" s="1"/>
  <c r="DS167" i="1" s="1"/>
  <c r="EQ167" i="2"/>
  <c r="DN167" s="1"/>
  <c r="DO167" i="1" s="1"/>
  <c r="EM167" i="2"/>
  <c r="DJ167" s="1"/>
  <c r="EI167"/>
  <c r="EE167"/>
  <c r="EA167"/>
  <c r="DW167"/>
  <c r="FM192"/>
  <c r="IG192" i="1" s="1"/>
  <c r="ED192" i="2"/>
  <c r="FV184"/>
  <c r="FE184"/>
  <c r="FB184" s="1"/>
  <c r="EJ184" i="1" s="1"/>
  <c r="EL184" i="2"/>
  <c r="DV184"/>
  <c r="FJ182"/>
  <c r="EP182"/>
  <c r="DZ182"/>
  <c r="FX174"/>
  <c r="FV174"/>
  <c r="FT174"/>
  <c r="FR174"/>
  <c r="EC174" i="1"/>
  <c r="FP174" i="2"/>
  <c r="FN174"/>
  <c r="FL174"/>
  <c r="IF174" i="1"/>
  <c r="FJ174" i="2"/>
  <c r="DX174" i="1"/>
  <c r="FG174" i="2"/>
  <c r="FE174"/>
  <c r="FC174"/>
  <c r="EV174"/>
  <c r="ET174"/>
  <c r="ER174"/>
  <c r="EP174"/>
  <c r="EN174"/>
  <c r="EL174"/>
  <c r="EJ174"/>
  <c r="EH174"/>
  <c r="EF174"/>
  <c r="ED174"/>
  <c r="EB174"/>
  <c r="DZ174"/>
  <c r="DX174"/>
  <c r="DV174"/>
  <c r="FV162"/>
  <c r="FN162"/>
  <c r="FE162"/>
  <c r="ES162"/>
  <c r="DP162"/>
  <c r="DQ162" i="1" s="1"/>
  <c r="EJ162" i="2"/>
  <c r="EB162"/>
  <c r="FO159"/>
  <c r="FY154"/>
  <c r="FQ154"/>
  <c r="FH154"/>
  <c r="FB154" s="1"/>
  <c r="EJ154" i="1" s="1"/>
  <c r="ES154" i="2"/>
  <c r="DP154" s="1"/>
  <c r="DQ154" i="1" s="1"/>
  <c r="EJ154" i="2"/>
  <c r="EE154"/>
  <c r="DW154"/>
  <c r="FT152"/>
  <c r="FL152"/>
  <c r="IF152" i="1"/>
  <c r="FC152" i="2"/>
  <c r="EU152" i="1"/>
  <c r="ES152" i="2"/>
  <c r="DP152"/>
  <c r="DQ152" i="1" s="1"/>
  <c r="EM152" i="2"/>
  <c r="DJ152" s="1"/>
  <c r="DK152" i="1" s="1"/>
  <c r="EE152" i="2"/>
  <c r="DW152"/>
  <c r="FT142"/>
  <c r="EB142"/>
  <c r="EV141"/>
  <c r="DS141" s="1"/>
  <c r="DT141" i="1" s="1"/>
  <c r="FW136" i="2"/>
  <c r="FF136"/>
  <c r="EZ136"/>
  <c r="EH136" i="1" s="1"/>
  <c r="EL136" i="2"/>
  <c r="DI136" s="1"/>
  <c r="DV136"/>
  <c r="FH135"/>
  <c r="FU129"/>
  <c r="FQ128"/>
  <c r="FU123"/>
  <c r="EJ123"/>
  <c r="EB121"/>
  <c r="FW115"/>
  <c r="EH115"/>
  <c r="FK108"/>
  <c r="IE108" i="1"/>
  <c r="DV108" i="2"/>
  <c r="ER107"/>
  <c r="DO107" s="1"/>
  <c r="DP107" i="1" s="1"/>
  <c r="FY97" i="2"/>
  <c r="EF97"/>
  <c r="DC97" s="1"/>
  <c r="FH95"/>
  <c r="FB95" s="1"/>
  <c r="EJ95" i="1" s="1"/>
  <c r="FN94" i="2"/>
  <c r="EG94"/>
  <c r="EV93"/>
  <c r="DS93" s="1"/>
  <c r="DT93" i="1" s="1"/>
  <c r="FW92" i="2"/>
  <c r="FO92"/>
  <c r="FF92"/>
  <c r="EZ92" s="1"/>
  <c r="EH92" i="1" s="1"/>
  <c r="EQ92" i="2"/>
  <c r="DN92"/>
  <c r="DO92" i="1" s="1"/>
  <c r="EM92" i="2"/>
  <c r="DJ92" s="1"/>
  <c r="ED92"/>
  <c r="EB41"/>
  <c r="DV32"/>
  <c r="DZ32"/>
  <c r="ED32"/>
  <c r="EI32"/>
  <c r="EM32"/>
  <c r="DJ32" s="1"/>
  <c r="DK32" i="1" s="1"/>
  <c r="EP32" i="2"/>
  <c r="DM32"/>
  <c r="DN32" i="1" s="1"/>
  <c r="ET32" i="2"/>
  <c r="DQ32" s="1"/>
  <c r="DR32" i="1" s="1"/>
  <c r="FC32" i="2"/>
  <c r="EU32" i="1" s="1"/>
  <c r="FE32" i="2"/>
  <c r="FJ32"/>
  <c r="FN32"/>
  <c r="FR32"/>
  <c r="FV32"/>
  <c r="FY31"/>
  <c r="DV27"/>
  <c r="EF27"/>
  <c r="DC27" s="1"/>
  <c r="ET27"/>
  <c r="DQ27" s="1"/>
  <c r="DR27" i="1" s="1"/>
  <c r="FQ27" i="2"/>
  <c r="DU20"/>
  <c r="EC20"/>
  <c r="EJ20"/>
  <c r="ES20"/>
  <c r="DP20" s="1"/>
  <c r="FG20"/>
  <c r="FP20"/>
  <c r="FX20"/>
  <c r="EE20" i="1" s="1"/>
  <c r="FF17" i="2"/>
  <c r="EZ17" s="1"/>
  <c r="EH17" i="1" s="1"/>
  <c r="DZ16" i="2"/>
  <c r="EJ16"/>
  <c r="ER16"/>
  <c r="DO16"/>
  <c r="DP16" i="1" s="1"/>
  <c r="FF16" i="2"/>
  <c r="FO16"/>
  <c r="FW16"/>
  <c r="EF15"/>
  <c r="DC15" s="1"/>
  <c r="DV12"/>
  <c r="ED12"/>
  <c r="EL12"/>
  <c r="EW12"/>
  <c r="DT12" s="1"/>
  <c r="FK12"/>
  <c r="IE12" i="1" s="1"/>
  <c r="FS12" i="2"/>
  <c r="EV11"/>
  <c r="DS11" s="1"/>
  <c r="DT11" i="1" s="1"/>
  <c r="DV5" i="2"/>
  <c r="ED5"/>
  <c r="EN5"/>
  <c r="DK5" s="1"/>
  <c r="DL5" i="1" s="1"/>
  <c r="EV5" i="2"/>
  <c r="DS5"/>
  <c r="DT5" i="1" s="1"/>
  <c r="FH5" i="2"/>
  <c r="FB5" s="1"/>
  <c r="EJ5" i="1" s="1"/>
  <c r="FQ5" i="2"/>
  <c r="FY5"/>
  <c r="G188" i="1"/>
  <c r="DZ37" i="2"/>
  <c r="DV37"/>
  <c r="EJ37"/>
  <c r="EV37"/>
  <c r="DS37" s="1"/>
  <c r="DT37" i="1" s="1"/>
  <c r="FQ37" i="2"/>
  <c r="EF25"/>
  <c r="DC25"/>
  <c r="EN25"/>
  <c r="DK25"/>
  <c r="DL25" i="1" s="1"/>
  <c r="DU22" i="2"/>
  <c r="DW22"/>
  <c r="DY22"/>
  <c r="EA22"/>
  <c r="EC22"/>
  <c r="EE22"/>
  <c r="EG22"/>
  <c r="EI22"/>
  <c r="EK22"/>
  <c r="EM22"/>
  <c r="DJ22" s="1"/>
  <c r="EO22"/>
  <c r="DL22" s="1"/>
  <c r="EQ22"/>
  <c r="DN22" s="1"/>
  <c r="ES22"/>
  <c r="DP22"/>
  <c r="EV22"/>
  <c r="DS22"/>
  <c r="DT22" i="1" s="1"/>
  <c r="FC22" i="2"/>
  <c r="FE22"/>
  <c r="FG22"/>
  <c r="FJ22"/>
  <c r="FL22"/>
  <c r="IF22" i="1" s="1"/>
  <c r="FN22" i="2"/>
  <c r="FP22"/>
  <c r="FR22"/>
  <c r="FT22"/>
  <c r="II22" i="1"/>
  <c r="FV22" i="2"/>
  <c r="FX22"/>
  <c r="DX18"/>
  <c r="EB18"/>
  <c r="EF18"/>
  <c r="DC18"/>
  <c r="EI18"/>
  <c r="EM18"/>
  <c r="DJ18" s="1"/>
  <c r="EQ18"/>
  <c r="DN18" s="1"/>
  <c r="DO18" i="1" s="1"/>
  <c r="EU18" i="2"/>
  <c r="DR18" s="1"/>
  <c r="FE18"/>
  <c r="FJ18"/>
  <c r="FN18"/>
  <c r="FR18"/>
  <c r="FV18"/>
  <c r="EB6"/>
  <c r="ES6"/>
  <c r="DP6" s="1"/>
  <c r="DQ6" i="1" s="1"/>
  <c r="FL6" i="2"/>
  <c r="IF6" i="1"/>
  <c r="FT6" i="2"/>
  <c r="K195" i="1"/>
  <c r="K191"/>
  <c r="G177"/>
  <c r="FF86" i="2"/>
  <c r="EB86"/>
  <c r="FF82"/>
  <c r="EB82"/>
  <c r="FU79"/>
  <c r="FF79"/>
  <c r="EZ79" s="1"/>
  <c r="EH79" i="1" s="1"/>
  <c r="DZ79" i="2"/>
  <c r="FK71"/>
  <c r="IE71" i="1" s="1"/>
  <c r="EJ71" i="2"/>
  <c r="DX71"/>
  <c r="EV65"/>
  <c r="DS65" s="1"/>
  <c r="DT65" i="1" s="1"/>
  <c r="DX65" i="2"/>
  <c r="FO64"/>
  <c r="DY64" i="1" s="1"/>
  <c r="FW61" i="2"/>
  <c r="FS61"/>
  <c r="FO61"/>
  <c r="FK61"/>
  <c r="IE61" i="1" s="1"/>
  <c r="FF61" i="2"/>
  <c r="EV61"/>
  <c r="DS61"/>
  <c r="DT61" i="1" s="1"/>
  <c r="ER61" i="2"/>
  <c r="EN61"/>
  <c r="EJ61"/>
  <c r="EF61"/>
  <c r="EB61"/>
  <c r="DX61"/>
  <c r="FS58"/>
  <c r="FK58"/>
  <c r="IE58" i="1" s="1"/>
  <c r="EV58" i="2"/>
  <c r="DS58" s="1"/>
  <c r="DT58" i="1" s="1"/>
  <c r="EN58" i="2"/>
  <c r="DK58" s="1"/>
  <c r="DL58" i="1" s="1"/>
  <c r="EF58" i="2"/>
  <c r="DC58"/>
  <c r="DD58" i="1" s="1"/>
  <c r="FY57" i="2"/>
  <c r="FH57"/>
  <c r="FB57" s="1"/>
  <c r="EJ57" i="1" s="1"/>
  <c r="EP57" i="2"/>
  <c r="DM57" s="1"/>
  <c r="DN57" i="1" s="1"/>
  <c r="EF57" i="2"/>
  <c r="DC57"/>
  <c r="DD57" i="1" s="1"/>
  <c r="EB54" i="2"/>
  <c r="FY53"/>
  <c r="FW53"/>
  <c r="FU53"/>
  <c r="FS53"/>
  <c r="FQ53"/>
  <c r="FO53"/>
  <c r="FM53"/>
  <c r="IG53" i="1" s="1"/>
  <c r="FK53" i="2"/>
  <c r="IE53" i="1" s="1"/>
  <c r="FH53" i="2"/>
  <c r="FF53"/>
  <c r="FD53"/>
  <c r="EW53"/>
  <c r="DT53" s="1"/>
  <c r="DU53" i="1" s="1"/>
  <c r="DV53" s="1"/>
  <c r="EU53" i="2"/>
  <c r="DR53" s="1"/>
  <c r="DS53" i="1" s="1"/>
  <c r="EP53" i="2"/>
  <c r="DM53"/>
  <c r="DN53" i="1" s="1"/>
  <c r="EN53" i="2"/>
  <c r="DK53" s="1"/>
  <c r="DL53" i="1" s="1"/>
  <c r="EL53" i="2"/>
  <c r="EJ53"/>
  <c r="EH53"/>
  <c r="EF53"/>
  <c r="DC53" s="1"/>
  <c r="ED53"/>
  <c r="EB53"/>
  <c r="DZ53"/>
  <c r="DX53"/>
  <c r="DV53"/>
  <c r="FM47"/>
  <c r="IG47" i="1" s="1"/>
  <c r="EP47" i="2"/>
  <c r="DM47" s="1"/>
  <c r="DN47" i="1" s="1"/>
  <c r="DY47" i="2"/>
  <c r="EJ46"/>
  <c r="FL45"/>
  <c r="IF45" i="1"/>
  <c r="DX45" i="2"/>
  <c r="FN43"/>
  <c r="ES43"/>
  <c r="ER41"/>
  <c r="DO41" s="1"/>
  <c r="DP41" i="1" s="1"/>
  <c r="FT32" i="2"/>
  <c r="FL32"/>
  <c r="IF32" i="1" s="1"/>
  <c r="FD32" i="2"/>
  <c r="EV32" i="1" s="1"/>
  <c r="ER32" i="2"/>
  <c r="DO32" s="1"/>
  <c r="DP32" i="1" s="1"/>
  <c r="EK32" i="2"/>
  <c r="EB32"/>
  <c r="FH27"/>
  <c r="FB27"/>
  <c r="EJ27" i="1" s="1"/>
  <c r="DX27" i="2"/>
  <c r="FL20"/>
  <c r="IF20" i="1" s="1"/>
  <c r="EN20" i="2"/>
  <c r="DK20" s="1"/>
  <c r="DL20" i="1" s="1"/>
  <c r="DY20" i="2"/>
  <c r="FS16"/>
  <c r="EV16"/>
  <c r="DS16" s="1"/>
  <c r="DT16" i="1" s="1"/>
  <c r="ED16" i="2"/>
  <c r="FO12"/>
  <c r="DY12" i="1" s="1"/>
  <c r="ES12" i="2"/>
  <c r="DP12"/>
  <c r="DZ12"/>
  <c r="FM5"/>
  <c r="IG5" i="1" s="1"/>
  <c r="EP5" i="2"/>
  <c r="DM5" s="1"/>
  <c r="DN5" i="1" s="1"/>
  <c r="DZ5" i="2"/>
  <c r="M166" i="1"/>
  <c r="M158"/>
  <c r="M150"/>
  <c r="I143"/>
  <c r="I139"/>
  <c r="I135"/>
  <c r="I131"/>
  <c r="I127"/>
  <c r="I123"/>
  <c r="I119"/>
  <c r="I115"/>
  <c r="I111"/>
  <c r="J106"/>
  <c r="H99"/>
  <c r="L86"/>
  <c r="H84"/>
  <c r="H82"/>
  <c r="N54"/>
  <c r="HZ54" s="1"/>
  <c r="J46"/>
  <c r="N42"/>
  <c r="HZ42" s="1"/>
  <c r="J30"/>
  <c r="N14"/>
  <c r="EC172"/>
  <c r="EA8"/>
  <c r="ED52"/>
  <c r="FA73" i="2"/>
  <c r="EI73" i="1" s="1"/>
  <c r="FA77" i="2"/>
  <c r="EI77" i="1" s="1"/>
  <c r="DZ138"/>
  <c r="EC187"/>
  <c r="EA17"/>
  <c r="DZ190" i="2"/>
  <c r="EU190"/>
  <c r="DR190" s="1"/>
  <c r="DS190" i="1" s="1"/>
  <c r="FN190" i="2"/>
  <c r="EB183"/>
  <c r="EA183"/>
  <c r="EQ183"/>
  <c r="DN183"/>
  <c r="DO183" i="1" s="1"/>
  <c r="FL183" i="2"/>
  <c r="IF183" i="1" s="1"/>
  <c r="FS181" i="2"/>
  <c r="FK181"/>
  <c r="IE181" i="1"/>
  <c r="EV181" i="2"/>
  <c r="DS181"/>
  <c r="DT181" i="1" s="1"/>
  <c r="ER181" i="2"/>
  <c r="DO181" s="1"/>
  <c r="DP181" i="1" s="1"/>
  <c r="EN181" i="2"/>
  <c r="DK181" s="1"/>
  <c r="DL181" i="1" s="1"/>
  <c r="EJ181" i="2"/>
  <c r="EB181"/>
  <c r="DU181"/>
  <c r="DY181"/>
  <c r="EC181"/>
  <c r="EG181"/>
  <c r="EK181"/>
  <c r="EO181"/>
  <c r="DL181"/>
  <c r="DM181" i="1" s="1"/>
  <c r="ES181" i="2"/>
  <c r="DP181" s="1"/>
  <c r="DQ181" i="1" s="1"/>
  <c r="EU181" i="2"/>
  <c r="DR181" s="1"/>
  <c r="DS181" i="1" s="1"/>
  <c r="FC181" i="2"/>
  <c r="FG181"/>
  <c r="FL181"/>
  <c r="IF181" i="1" s="1"/>
  <c r="FP181" i="2"/>
  <c r="FT181"/>
  <c r="II181" i="1" s="1"/>
  <c r="FX181" i="2"/>
  <c r="DX180"/>
  <c r="EN180"/>
  <c r="FH180"/>
  <c r="FY180"/>
  <c r="FS177"/>
  <c r="FK177"/>
  <c r="IE177" i="1" s="1"/>
  <c r="EV177" i="2"/>
  <c r="DS177" s="1"/>
  <c r="DT177" i="1" s="1"/>
  <c r="EJ177" i="2"/>
  <c r="DX177"/>
  <c r="DW176"/>
  <c r="EA176"/>
  <c r="EE176"/>
  <c r="EI176"/>
  <c r="EM176"/>
  <c r="EQ176"/>
  <c r="EU176"/>
  <c r="FD176"/>
  <c r="FG176"/>
  <c r="FL176"/>
  <c r="IF176" i="1"/>
  <c r="FP176" i="2"/>
  <c r="FT176"/>
  <c r="II176" i="1" s="1"/>
  <c r="FX176" i="2"/>
  <c r="EB175"/>
  <c r="FO175"/>
  <c r="DY175" i="1" s="1"/>
  <c r="EA175" i="2"/>
  <c r="EI175"/>
  <c r="EQ175"/>
  <c r="FE175"/>
  <c r="FN175"/>
  <c r="FV175"/>
  <c r="DZ172"/>
  <c r="FL172"/>
  <c r="IF172" i="1"/>
  <c r="DV166" i="2"/>
  <c r="EV166"/>
  <c r="DS166" s="1"/>
  <c r="DT166" i="1" s="1"/>
  <c r="DU160" i="2"/>
  <c r="EC160"/>
  <c r="EH160"/>
  <c r="EU160"/>
  <c r="DR160" s="1"/>
  <c r="DS160" i="1" s="1"/>
  <c r="FJ160" i="2"/>
  <c r="FR160"/>
  <c r="EB151"/>
  <c r="EF151"/>
  <c r="FM151"/>
  <c r="IG151" i="1"/>
  <c r="DU148" i="2"/>
  <c r="EC148"/>
  <c r="FM148"/>
  <c r="IG148" i="1"/>
  <c r="FU148" i="2"/>
  <c r="EB147"/>
  <c r="FU147"/>
  <c r="EF147" i="1"/>
  <c r="FM145" i="2"/>
  <c r="IG145" i="1"/>
  <c r="FQ145" i="2"/>
  <c r="FU145"/>
  <c r="IJ145" i="1" s="1"/>
  <c r="FY145" i="2"/>
  <c r="EC140"/>
  <c r="FD140"/>
  <c r="EV140" i="1" s="1"/>
  <c r="FS140" i="2"/>
  <c r="EB139"/>
  <c r="EV139"/>
  <c r="DS139" s="1"/>
  <c r="DT139" i="1" s="1"/>
  <c r="FU139" i="2"/>
  <c r="EE162" i="1"/>
  <c r="DX195" i="2"/>
  <c r="ER195"/>
  <c r="DO195" s="1"/>
  <c r="DP195" i="1" s="1"/>
  <c r="EI195" i="2"/>
  <c r="FL195"/>
  <c r="IF195" i="1" s="1"/>
  <c r="DV192" i="2"/>
  <c r="EL192"/>
  <c r="FE192"/>
  <c r="FB192" s="1"/>
  <c r="EJ192" i="1" s="1"/>
  <c r="FV192" i="2"/>
  <c r="EC192" i="1" s="1"/>
  <c r="FW189" i="2"/>
  <c r="FO189"/>
  <c r="FF189"/>
  <c r="ER189"/>
  <c r="DO189" s="1"/>
  <c r="DP189" i="1" s="1"/>
  <c r="EJ189" i="2"/>
  <c r="EB189"/>
  <c r="DU189"/>
  <c r="DY189"/>
  <c r="EC189"/>
  <c r="EG189"/>
  <c r="EK189"/>
  <c r="EO189"/>
  <c r="DL189" s="1"/>
  <c r="DM189" i="1" s="1"/>
  <c r="EU189" i="2"/>
  <c r="DR189" s="1"/>
  <c r="DS189" i="1" s="1"/>
  <c r="FC189" i="2"/>
  <c r="FG189"/>
  <c r="FL189"/>
  <c r="IF189" i="1" s="1"/>
  <c r="FP189" i="2"/>
  <c r="FT189"/>
  <c r="II189" i="1" s="1"/>
  <c r="FX189" i="2"/>
  <c r="DV186"/>
  <c r="ED186"/>
  <c r="EL186"/>
  <c r="ET186"/>
  <c r="FE186"/>
  <c r="FB186" s="1"/>
  <c r="EJ186" i="1" s="1"/>
  <c r="FP186" i="2"/>
  <c r="FV186"/>
  <c r="DV182"/>
  <c r="ED182"/>
  <c r="EL182"/>
  <c r="ET182"/>
  <c r="FE182"/>
  <c r="FB182" s="1"/>
  <c r="EJ182" i="1" s="1"/>
  <c r="FN182" i="2"/>
  <c r="DX182" i="1" s="1"/>
  <c r="FV182" i="2"/>
  <c r="DU173"/>
  <c r="EK173"/>
  <c r="EW173"/>
  <c r="DT173" s="1"/>
  <c r="DU173" i="1" s="1"/>
  <c r="DV173" s="1"/>
  <c r="FR173" i="2"/>
  <c r="EJ168"/>
  <c r="FL168"/>
  <c r="IF168" i="1" s="1"/>
  <c r="DX157" i="2"/>
  <c r="EN157"/>
  <c r="FM157"/>
  <c r="IG157" i="1" s="1"/>
  <c r="DX156" i="2"/>
  <c r="EG156"/>
  <c r="EP156"/>
  <c r="DM156" s="1"/>
  <c r="DN156" i="1" s="1"/>
  <c r="FC156" i="2"/>
  <c r="EU156" i="1" s="1"/>
  <c r="FE156" i="2"/>
  <c r="FB156" s="1"/>
  <c r="EJ156" i="1" s="1"/>
  <c r="FN156" i="2"/>
  <c r="FV156"/>
  <c r="EC156" i="1"/>
  <c r="DZ150" i="2"/>
  <c r="FN150"/>
  <c r="DX141"/>
  <c r="EB141"/>
  <c r="ER141"/>
  <c r="DO141" s="1"/>
  <c r="DP141" i="1" s="1"/>
  <c r="FM141" i="2"/>
  <c r="IG141" i="1" s="1"/>
  <c r="EB177" i="2"/>
  <c r="EN177"/>
  <c r="DK177" s="1"/>
  <c r="DL177" i="1" s="1"/>
  <c r="FF177" i="2"/>
  <c r="FW177"/>
  <c r="DX181"/>
  <c r="FO181"/>
  <c r="DY181" i="1" s="1"/>
  <c r="FR175" i="2"/>
  <c r="EU175"/>
  <c r="EE175"/>
  <c r="FC183"/>
  <c r="EU183" i="1" s="1"/>
  <c r="FT187" i="2"/>
  <c r="EG187" i="1" s="1"/>
  <c r="FT190" i="2"/>
  <c r="EH190"/>
  <c r="FO183"/>
  <c r="DY183" i="1" s="1"/>
  <c r="FQ180" i="2"/>
  <c r="EF180"/>
  <c r="FV176"/>
  <c r="FN176"/>
  <c r="DX176" i="1"/>
  <c r="FE176" i="2"/>
  <c r="ES176"/>
  <c r="EK176"/>
  <c r="EC176"/>
  <c r="DU176"/>
  <c r="ER175"/>
  <c r="FQ166"/>
  <c r="FN160"/>
  <c r="DX160" i="1" s="1"/>
  <c r="EL160" i="2"/>
  <c r="DY160"/>
  <c r="EV151"/>
  <c r="DS151"/>
  <c r="DT151" i="1" s="1"/>
  <c r="DX151" i="2"/>
  <c r="FY148"/>
  <c r="EJ148"/>
  <c r="DY148"/>
  <c r="EV147"/>
  <c r="DS147" s="1"/>
  <c r="DT147" i="1" s="1"/>
  <c r="FS145" i="2"/>
  <c r="FK145"/>
  <c r="IE145" i="1" s="1"/>
  <c r="EJ140" i="2"/>
  <c r="FM139"/>
  <c r="IG139" i="1"/>
  <c r="EB101" i="2"/>
  <c r="EJ101"/>
  <c r="EP101"/>
  <c r="DM101"/>
  <c r="DN101" i="1" s="1"/>
  <c r="FD101" i="2"/>
  <c r="EV101" i="1" s="1"/>
  <c r="FK101" i="2"/>
  <c r="IE101" i="1" s="1"/>
  <c r="EB100" i="2"/>
  <c r="EH100"/>
  <c r="EO100"/>
  <c r="DL100" s="1"/>
  <c r="DM100" i="1" s="1"/>
  <c r="EQ100" i="2"/>
  <c r="DN100" s="1"/>
  <c r="DO100" i="1" s="1"/>
  <c r="EU100" i="2"/>
  <c r="DR100" s="1"/>
  <c r="DS100" i="1" s="1"/>
  <c r="FH100" i="2"/>
  <c r="FB100"/>
  <c r="EJ100" i="1" s="1"/>
  <c r="FO100" i="2"/>
  <c r="FW100"/>
  <c r="EJ99"/>
  <c r="FH99"/>
  <c r="FB99" s="1"/>
  <c r="EJ99" i="1" s="1"/>
  <c r="FY99" i="2"/>
  <c r="DX98"/>
  <c r="EG98"/>
  <c r="EP98"/>
  <c r="DM98" s="1"/>
  <c r="DN98" i="1" s="1"/>
  <c r="FC98" i="2"/>
  <c r="EU98" i="1"/>
  <c r="FE98" i="2"/>
  <c r="FB98"/>
  <c r="EJ98" i="1" s="1"/>
  <c r="FN98" i="2"/>
  <c r="DX98" i="1" s="1"/>
  <c r="FV98" i="2"/>
  <c r="EB94"/>
  <c r="EK94"/>
  <c r="ET94"/>
  <c r="DQ94"/>
  <c r="DR94" i="1" s="1"/>
  <c r="FD94" i="2"/>
  <c r="EV94" i="1" s="1"/>
  <c r="FJ94" i="2"/>
  <c r="FR94"/>
  <c r="EC94" i="1"/>
  <c r="DV87" i="2"/>
  <c r="DX87"/>
  <c r="DZ87"/>
  <c r="EB87"/>
  <c r="ED87"/>
  <c r="EF87"/>
  <c r="DC87" s="1"/>
  <c r="EH87"/>
  <c r="EJ87"/>
  <c r="EL87"/>
  <c r="EN87"/>
  <c r="DK87" s="1"/>
  <c r="DL87" i="1" s="1"/>
  <c r="EP87" i="2"/>
  <c r="DM87" s="1"/>
  <c r="DN87" i="1" s="1"/>
  <c r="ER87" i="2"/>
  <c r="DO87"/>
  <c r="DP87" i="1" s="1"/>
  <c r="ES87" i="2"/>
  <c r="DP87" s="1"/>
  <c r="DQ87" i="1" s="1"/>
  <c r="ET87" i="2"/>
  <c r="DQ87" s="1"/>
  <c r="DR87" i="1" s="1"/>
  <c r="EV87" i="2"/>
  <c r="DS87" s="1"/>
  <c r="DT87" i="1" s="1"/>
  <c r="FC87" i="2"/>
  <c r="FE87"/>
  <c r="FG87"/>
  <c r="FJ87"/>
  <c r="FL87"/>
  <c r="IF87" i="1"/>
  <c r="FN87" i="2"/>
  <c r="FP87"/>
  <c r="FR87"/>
  <c r="FT87"/>
  <c r="II87" i="1" s="1"/>
  <c r="FV87" i="2"/>
  <c r="EC87" i="1" s="1"/>
  <c r="FX87" i="2"/>
  <c r="DX84"/>
  <c r="FO84"/>
  <c r="DX82"/>
  <c r="EJ82"/>
  <c r="FO82"/>
  <c r="DX80"/>
  <c r="ER80"/>
  <c r="DO80" s="1"/>
  <c r="DP80" i="1" s="1"/>
  <c r="DV79" i="2"/>
  <c r="ED79"/>
  <c r="EJ79"/>
  <c r="FH79"/>
  <c r="FB79" s="1"/>
  <c r="EJ79" i="1" s="1"/>
  <c r="FQ79" i="2"/>
  <c r="FY79"/>
  <c r="FW134"/>
  <c r="FS134"/>
  <c r="FO134"/>
  <c r="FK134"/>
  <c r="IE134" i="1" s="1"/>
  <c r="FF134" i="2"/>
  <c r="FC134"/>
  <c r="EU134"/>
  <c r="EQ134"/>
  <c r="EM134"/>
  <c r="EI134"/>
  <c r="EE134"/>
  <c r="EA134"/>
  <c r="DW134"/>
  <c r="FQ133"/>
  <c r="EA133" i="1"/>
  <c r="EJ133" i="2"/>
  <c r="FX132"/>
  <c r="FP132"/>
  <c r="FG132"/>
  <c r="FC132"/>
  <c r="EU132" i="1"/>
  <c r="EK132" i="2"/>
  <c r="EB132"/>
  <c r="FY131"/>
  <c r="FU131"/>
  <c r="FQ131"/>
  <c r="FM131"/>
  <c r="IG131" i="1" s="1"/>
  <c r="FH131" i="2"/>
  <c r="FD131"/>
  <c r="EL131"/>
  <c r="EH131"/>
  <c r="ED131"/>
  <c r="DZ131"/>
  <c r="DV131"/>
  <c r="FU130"/>
  <c r="EF130" i="1" s="1"/>
  <c r="EB130" i="2"/>
  <c r="FU128"/>
  <c r="FM128"/>
  <c r="IG128" i="1" s="1"/>
  <c r="ED128" i="2"/>
  <c r="DV128"/>
  <c r="EV126"/>
  <c r="DS126" s="1"/>
  <c r="DT126" i="1" s="1"/>
  <c r="DZ126" i="2"/>
  <c r="FW125"/>
  <c r="FO125"/>
  <c r="DY125" i="1" s="1"/>
  <c r="FF125" i="2"/>
  <c r="EV125"/>
  <c r="DS125" s="1"/>
  <c r="DT125" i="1" s="1"/>
  <c r="EN125" i="2"/>
  <c r="DK125"/>
  <c r="DL125" i="1" s="1"/>
  <c r="EF125" i="2"/>
  <c r="DC125" s="1"/>
  <c r="DX125"/>
  <c r="FU124"/>
  <c r="IJ124" i="1"/>
  <c r="FG124" i="2"/>
  <c r="FA124"/>
  <c r="EI124" i="1" s="1"/>
  <c r="ER124" i="2"/>
  <c r="DO124" s="1"/>
  <c r="DP124" i="1" s="1"/>
  <c r="EG124" i="2"/>
  <c r="FY123"/>
  <c r="FQ123"/>
  <c r="EA123" i="1" s="1"/>
  <c r="FH123" i="2"/>
  <c r="EN123"/>
  <c r="DK123" s="1"/>
  <c r="DL123" i="1" s="1"/>
  <c r="EF123" i="2"/>
  <c r="DC123" s="1"/>
  <c r="FY122"/>
  <c r="FU122"/>
  <c r="FQ122"/>
  <c r="FM122"/>
  <c r="IG122" i="1" s="1"/>
  <c r="FH122" i="2"/>
  <c r="FD122"/>
  <c r="EV122" i="1" s="1"/>
  <c r="EU122" i="2"/>
  <c r="DR122" s="1"/>
  <c r="DS122" i="1" s="1"/>
  <c r="ER122" i="2"/>
  <c r="DO122"/>
  <c r="DP122" i="1" s="1"/>
  <c r="EL122" i="2"/>
  <c r="EH122"/>
  <c r="EE122"/>
  <c r="EA122"/>
  <c r="DW122"/>
  <c r="FU121"/>
  <c r="EN121"/>
  <c r="DK121" s="1"/>
  <c r="DL121" i="1" s="1"/>
  <c r="FW118" i="2"/>
  <c r="FS118"/>
  <c r="FO118"/>
  <c r="FK118"/>
  <c r="IE118" i="1" s="1"/>
  <c r="FF118" i="2"/>
  <c r="EZ118" s="1"/>
  <c r="EH118" i="1" s="1"/>
  <c r="EW118" i="2"/>
  <c r="DT118"/>
  <c r="DU118" i="1" s="1"/>
  <c r="DV118" s="1"/>
  <c r="ES118" i="2"/>
  <c r="DP118"/>
  <c r="DQ118" i="1" s="1"/>
  <c r="EL118" i="2"/>
  <c r="DI118" s="1"/>
  <c r="EH118"/>
  <c r="ED118"/>
  <c r="DZ118"/>
  <c r="DV118"/>
  <c r="FY117"/>
  <c r="FH117"/>
  <c r="FB117" s="1"/>
  <c r="EJ117" i="1" s="1"/>
  <c r="EJ117" i="2"/>
  <c r="FS115"/>
  <c r="FK115"/>
  <c r="IE115" i="1" s="1"/>
  <c r="ET115" i="2"/>
  <c r="DQ115" s="1"/>
  <c r="DR115" i="1" s="1"/>
  <c r="EL115" i="2"/>
  <c r="ED115"/>
  <c r="FU114"/>
  <c r="EF114"/>
  <c r="DC114"/>
  <c r="FR112"/>
  <c r="EC112" i="1"/>
  <c r="FJ112" i="2"/>
  <c r="EV112"/>
  <c r="DS112" s="1"/>
  <c r="DT112" i="1" s="1"/>
  <c r="EN112" i="2"/>
  <c r="DK112"/>
  <c r="DL112" i="1" s="1"/>
  <c r="EG112" i="2"/>
  <c r="DX112"/>
  <c r="FC110"/>
  <c r="EU110" i="1" s="1"/>
  <c r="EK110" i="2"/>
  <c r="ER109"/>
  <c r="DO109"/>
  <c r="DP109" i="1" s="1"/>
  <c r="FW108" i="2"/>
  <c r="EG108" i="1" s="1"/>
  <c r="FO108" i="2"/>
  <c r="FF108"/>
  <c r="EZ108" s="1"/>
  <c r="EH108" i="1" s="1"/>
  <c r="EP108" i="2"/>
  <c r="EH108"/>
  <c r="DZ108"/>
  <c r="FY107"/>
  <c r="FH107"/>
  <c r="FB107" s="1"/>
  <c r="EJ107" i="1" s="1"/>
  <c r="EJ107" i="2"/>
  <c r="FX106"/>
  <c r="FP106"/>
  <c r="FG106"/>
  <c r="ET106"/>
  <c r="DQ106" s="1"/>
  <c r="DR106" i="1" s="1"/>
  <c r="EK106" i="2"/>
  <c r="EB106"/>
  <c r="FQ105"/>
  <c r="EB105"/>
  <c r="FH103"/>
  <c r="FB103"/>
  <c r="EJ103" i="1" s="1"/>
  <c r="FY96" i="2"/>
  <c r="FQ96"/>
  <c r="FH96"/>
  <c r="ES96"/>
  <c r="DP96" s="1"/>
  <c r="DQ96" i="1" s="1"/>
  <c r="EJ96" i="2"/>
  <c r="EB96"/>
  <c r="FM93"/>
  <c r="IG93" i="1" s="1"/>
  <c r="EN93" i="2"/>
  <c r="DK93" s="1"/>
  <c r="DL93" i="1" s="1"/>
  <c r="DX93" i="2"/>
  <c r="FW91"/>
  <c r="FY85"/>
  <c r="FQ85"/>
  <c r="FH85"/>
  <c r="FB85" s="1"/>
  <c r="EJ85" i="1" s="1"/>
  <c r="EV85" i="2"/>
  <c r="DS85" s="1"/>
  <c r="DT85" i="1" s="1"/>
  <c r="EH85" i="2"/>
  <c r="DZ85"/>
  <c r="DV96"/>
  <c r="DZ96"/>
  <c r="ED96"/>
  <c r="EH96"/>
  <c r="EL96"/>
  <c r="EQ96"/>
  <c r="DN96" s="1"/>
  <c r="DO96" i="1" s="1"/>
  <c r="EU96" i="2"/>
  <c r="DR96"/>
  <c r="DS96" i="1" s="1"/>
  <c r="FF96" i="2"/>
  <c r="FK96"/>
  <c r="IE96" i="1" s="1"/>
  <c r="FO96" i="2"/>
  <c r="FS96"/>
  <c r="FW96"/>
  <c r="EB93"/>
  <c r="EJ93"/>
  <c r="ER93"/>
  <c r="DO93"/>
  <c r="DP93" i="1" s="1"/>
  <c r="FH93" i="2"/>
  <c r="FB93" s="1"/>
  <c r="EJ93" i="1" s="1"/>
  <c r="FQ93" i="2"/>
  <c r="FY93"/>
  <c r="EF93" i="1" s="1"/>
  <c r="EV91" i="2"/>
  <c r="DS91" s="1"/>
  <c r="DT91" i="1" s="1"/>
  <c r="DX85" i="2"/>
  <c r="EB85"/>
  <c r="EF85"/>
  <c r="DC85"/>
  <c r="DD85" i="1" s="1"/>
  <c r="EJ85" i="2"/>
  <c r="EN85"/>
  <c r="DK85" s="1"/>
  <c r="DL85" i="1" s="1"/>
  <c r="EP85" i="2"/>
  <c r="DM85" s="1"/>
  <c r="DN85" i="1" s="1"/>
  <c r="ET85" i="2"/>
  <c r="DQ85"/>
  <c r="DR85" i="1" s="1"/>
  <c r="FF85" i="2"/>
  <c r="FK85"/>
  <c r="IE85" i="1" s="1"/>
  <c r="FO85" i="2"/>
  <c r="FS85"/>
  <c r="FW85"/>
  <c r="ED81"/>
  <c r="FY81"/>
  <c r="ED77"/>
  <c r="FM77"/>
  <c r="IG77" i="1" s="1"/>
  <c r="FH52" i="2"/>
  <c r="FB52" s="1"/>
  <c r="EJ52" i="1" s="1"/>
  <c r="FY52" i="2"/>
  <c r="EF52" i="1" s="1"/>
  <c r="DW43" i="2"/>
  <c r="EA43"/>
  <c r="EE43"/>
  <c r="EI43"/>
  <c r="EM43"/>
  <c r="EQ43"/>
  <c r="EU43"/>
  <c r="FC43"/>
  <c r="EZ43" s="1"/>
  <c r="EH43" i="1" s="1"/>
  <c r="FG43" i="2"/>
  <c r="FA43" s="1"/>
  <c r="FL43"/>
  <c r="IF43" i="1" s="1"/>
  <c r="FP43" i="2"/>
  <c r="FT43"/>
  <c r="FX43"/>
  <c r="EG40"/>
  <c r="FC40"/>
  <c r="EU40" i="1" s="1"/>
  <c r="FN40" i="2"/>
  <c r="DX33"/>
  <c r="EN33"/>
  <c r="DK33" s="1"/>
  <c r="DL33" i="1" s="1"/>
  <c r="FM33" i="2"/>
  <c r="IG33" i="1" s="1"/>
  <c r="EB31" i="2"/>
  <c r="FH31"/>
  <c r="FB31" s="1"/>
  <c r="EJ31" i="1" s="1"/>
  <c r="DX48" i="2"/>
  <c r="EJ48"/>
  <c r="FK48"/>
  <c r="IE48" i="1" s="1"/>
  <c r="DV44" i="2"/>
  <c r="DZ44"/>
  <c r="ED44"/>
  <c r="EJ44"/>
  <c r="EN44"/>
  <c r="DK44" s="1"/>
  <c r="DL44" i="1" s="1"/>
  <c r="ER44" i="2"/>
  <c r="DO44" s="1"/>
  <c r="DP44" i="1" s="1"/>
  <c r="EV44" i="2"/>
  <c r="DS44"/>
  <c r="DT44" i="1" s="1"/>
  <c r="FF44" i="2"/>
  <c r="EZ44" s="1"/>
  <c r="EH44" i="1" s="1"/>
  <c r="FK44" i="2"/>
  <c r="IE44" i="1" s="1"/>
  <c r="FO44" i="2"/>
  <c r="FS44"/>
  <c r="FW44"/>
  <c r="DX38"/>
  <c r="EF38"/>
  <c r="EN38"/>
  <c r="EV38"/>
  <c r="FM38"/>
  <c r="IG38" i="1"/>
  <c r="FU38" i="2"/>
  <c r="ER72"/>
  <c r="DO72" s="1"/>
  <c r="DP72" i="1" s="1"/>
  <c r="FW71" i="2"/>
  <c r="FO71"/>
  <c r="FF71"/>
  <c r="EZ71" s="1"/>
  <c r="EH71" i="1" s="1"/>
  <c r="EV71" i="2"/>
  <c r="DS71" s="1"/>
  <c r="DT71" i="1" s="1"/>
  <c r="EN71" i="2"/>
  <c r="DK71" s="1"/>
  <c r="DL71" i="1" s="1"/>
  <c r="EB71" i="2"/>
  <c r="FW70"/>
  <c r="FO68"/>
  <c r="ER68"/>
  <c r="DO68" s="1"/>
  <c r="DP68" i="1" s="1"/>
  <c r="FK66" i="2"/>
  <c r="IE66" i="1"/>
  <c r="EB66" i="2"/>
  <c r="EJ64"/>
  <c r="FS54"/>
  <c r="EJ54"/>
  <c r="FR43"/>
  <c r="FJ43"/>
  <c r="DX43" i="1" s="1"/>
  <c r="EW43" i="2"/>
  <c r="DT43" s="1"/>
  <c r="EO43"/>
  <c r="EG43"/>
  <c r="DY43"/>
  <c r="FE40"/>
  <c r="DX40"/>
  <c r="FU33"/>
  <c r="EF33"/>
  <c r="DC33" s="1"/>
  <c r="EJ31"/>
  <c r="FU27"/>
  <c r="EF27" i="1" s="1"/>
  <c r="FM27" i="2"/>
  <c r="IG27" i="1"/>
  <c r="FD27" i="2"/>
  <c r="ER27"/>
  <c r="DO27" s="1"/>
  <c r="DP27" i="1" s="1"/>
  <c r="EH27" i="2"/>
  <c r="EB27"/>
  <c r="FH25"/>
  <c r="FB25"/>
  <c r="EJ25" i="1" s="1"/>
  <c r="DX25" i="2"/>
  <c r="FU23"/>
  <c r="FM23"/>
  <c r="IG23" i="1" s="1"/>
  <c r="EV23" i="2"/>
  <c r="DS23" s="1"/>
  <c r="DT23" i="1" s="1"/>
  <c r="EN23" i="2"/>
  <c r="EF23"/>
  <c r="DC23" s="1"/>
  <c r="DX23"/>
  <c r="FV20"/>
  <c r="FR20"/>
  <c r="FN20"/>
  <c r="DX20" i="1" s="1"/>
  <c r="FJ20" i="2"/>
  <c r="FD20"/>
  <c r="EV20" i="1" s="1"/>
  <c r="ET20" i="2"/>
  <c r="DQ20"/>
  <c r="DR20" i="1" s="1"/>
  <c r="EQ20" i="2"/>
  <c r="DN20" s="1"/>
  <c r="EL20"/>
  <c r="EH20"/>
  <c r="EE20"/>
  <c r="EA20"/>
  <c r="DW20"/>
  <c r="FF19"/>
  <c r="EZ19" s="1"/>
  <c r="EH19" i="1" s="1"/>
  <c r="FV14" i="2"/>
  <c r="FR14"/>
  <c r="FN14"/>
  <c r="FJ14"/>
  <c r="FE14"/>
  <c r="FB14" s="1"/>
  <c r="EJ14" i="1" s="1"/>
  <c r="EM14" i="2"/>
  <c r="DJ14" s="1"/>
  <c r="DI14" s="1"/>
  <c r="EI14"/>
  <c r="ED14"/>
  <c r="DZ14"/>
  <c r="DV14"/>
  <c r="FY13"/>
  <c r="FY12"/>
  <c r="FU12"/>
  <c r="FQ12"/>
  <c r="FM12"/>
  <c r="IG12" i="1" s="1"/>
  <c r="FH12" i="2"/>
  <c r="FB12" s="1"/>
  <c r="EJ12" i="1" s="1"/>
  <c r="EU12" i="2"/>
  <c r="DR12"/>
  <c r="EQ12"/>
  <c r="DN12" s="1"/>
  <c r="DO12" i="1" s="1"/>
  <c r="EO12" i="2"/>
  <c r="DL12" s="1"/>
  <c r="EJ12"/>
  <c r="EF12"/>
  <c r="EB12"/>
  <c r="DX12"/>
  <c r="FU11"/>
  <c r="EB11"/>
  <c r="FQ7"/>
  <c r="EN7"/>
  <c r="DK7" s="1"/>
  <c r="DL7" i="1" s="1"/>
  <c r="DX7" i="2"/>
  <c r="G195" i="1"/>
  <c r="G193"/>
  <c r="G191"/>
  <c r="G185"/>
  <c r="G180"/>
  <c r="M174"/>
  <c r="G169"/>
  <c r="M164"/>
  <c r="M160"/>
  <c r="M156"/>
  <c r="M152"/>
  <c r="M148"/>
  <c r="M144"/>
  <c r="I142"/>
  <c r="I140"/>
  <c r="I138"/>
  <c r="I136"/>
  <c r="I134"/>
  <c r="I132"/>
  <c r="I130"/>
  <c r="I128"/>
  <c r="I126"/>
  <c r="I124"/>
  <c r="I122"/>
  <c r="I120"/>
  <c r="I118"/>
  <c r="I116"/>
  <c r="I114"/>
  <c r="I112"/>
  <c r="I110"/>
  <c r="N106"/>
  <c r="HZ106" s="1"/>
  <c r="EL96"/>
  <c r="EL88"/>
  <c r="EL80"/>
  <c r="K72"/>
  <c r="K64"/>
  <c r="K56"/>
  <c r="J53"/>
  <c r="N46"/>
  <c r="HZ46" s="1"/>
  <c r="J43"/>
  <c r="J41"/>
  <c r="J37"/>
  <c r="N25"/>
  <c r="HZ25" s="1"/>
  <c r="N20"/>
  <c r="HZ20" s="1"/>
  <c r="DK73"/>
  <c r="DI73" i="2"/>
  <c r="DH73" s="1"/>
  <c r="DI73" i="1" s="1"/>
  <c r="DD88"/>
  <c r="EQ7"/>
  <c r="DI16" i="2"/>
  <c r="EB23" i="1"/>
  <c r="EC116"/>
  <c r="EE110"/>
  <c r="EC183"/>
  <c r="EF15"/>
  <c r="EP51"/>
  <c r="DY73"/>
  <c r="EB79"/>
  <c r="DZ71"/>
  <c r="FA71" i="2"/>
  <c r="EI71" i="1" s="1"/>
  <c r="EG73"/>
  <c r="EO73"/>
  <c r="EQ77"/>
  <c r="EB77"/>
  <c r="EQ81"/>
  <c r="EB81"/>
  <c r="DY95"/>
  <c r="EQ95"/>
  <c r="DY99"/>
  <c r="EQ99"/>
  <c r="DX187"/>
  <c r="DX195"/>
  <c r="DK171"/>
  <c r="DI171" i="2"/>
  <c r="DY13" i="1"/>
  <c r="EA16"/>
  <c r="EP8"/>
  <c r="DZ16"/>
  <c r="EP83"/>
  <c r="DX69"/>
  <c r="EC75"/>
  <c r="EC79"/>
  <c r="DB102" i="2"/>
  <c r="DC102" i="1" s="1"/>
  <c r="ID102" s="1"/>
  <c r="DX192" i="2"/>
  <c r="EB192"/>
  <c r="EF192"/>
  <c r="EJ192"/>
  <c r="EN192"/>
  <c r="ER192"/>
  <c r="EV192"/>
  <c r="FG192"/>
  <c r="FK192"/>
  <c r="IE192" i="1" s="1"/>
  <c r="FO192" i="2"/>
  <c r="FT192"/>
  <c r="II192" i="1" s="1"/>
  <c r="FX192" i="2"/>
  <c r="DX184"/>
  <c r="EB184"/>
  <c r="EF184"/>
  <c r="EJ184"/>
  <c r="EN184"/>
  <c r="ER184"/>
  <c r="EV184"/>
  <c r="FG184"/>
  <c r="FL184"/>
  <c r="IF184" i="1" s="1"/>
  <c r="FP184" i="2"/>
  <c r="FT184"/>
  <c r="II184" i="1"/>
  <c r="FX184" i="2"/>
  <c r="DV180"/>
  <c r="DZ180"/>
  <c r="ED180"/>
  <c r="EH180"/>
  <c r="EL180"/>
  <c r="EQ180"/>
  <c r="DN180"/>
  <c r="DO180" i="1" s="1"/>
  <c r="ES180" i="2"/>
  <c r="DP180" s="1"/>
  <c r="DQ180" i="1" s="1"/>
  <c r="FF180" i="2"/>
  <c r="FK180"/>
  <c r="IE180" i="1" s="1"/>
  <c r="FO180" i="2"/>
  <c r="FS180"/>
  <c r="FW180"/>
  <c r="EB179"/>
  <c r="FO179"/>
  <c r="DY173"/>
  <c r="EG173"/>
  <c r="EO173"/>
  <c r="DL173"/>
  <c r="DM173" i="1" s="1"/>
  <c r="FE173" i="2"/>
  <c r="FN173"/>
  <c r="FV173"/>
  <c r="EH172"/>
  <c r="FE172"/>
  <c r="FB172"/>
  <c r="EJ172" i="1" s="1"/>
  <c r="FT172" i="2"/>
  <c r="ED166"/>
  <c r="EP166"/>
  <c r="DM166" s="1"/>
  <c r="DN166" i="1" s="1"/>
  <c r="FH166" i="2"/>
  <c r="FB166" s="1"/>
  <c r="EJ166" i="1" s="1"/>
  <c r="FY166" i="2"/>
  <c r="EE21" i="1"/>
  <c r="ER169" i="2"/>
  <c r="DO169" s="1"/>
  <c r="DP169" i="1" s="1"/>
  <c r="FQ164" i="2"/>
  <c r="ER164"/>
  <c r="DO164"/>
  <c r="DP164" i="1" s="1"/>
  <c r="DZ164" i="2"/>
  <c r="DV196"/>
  <c r="ED196"/>
  <c r="EL196"/>
  <c r="EU196"/>
  <c r="DR196" s="1"/>
  <c r="DS196" i="1" s="1"/>
  <c r="FD196" i="2"/>
  <c r="EV196" i="1" s="1"/>
  <c r="FJ196" i="2"/>
  <c r="FT196"/>
  <c r="EG196" i="1" s="1"/>
  <c r="EB193" i="2"/>
  <c r="FT193"/>
  <c r="EE193" i="1" s="1"/>
  <c r="EE191" i="2"/>
  <c r="EU191"/>
  <c r="FP191"/>
  <c r="DX188"/>
  <c r="EB188"/>
  <c r="EG188"/>
  <c r="EK188"/>
  <c r="ER188"/>
  <c r="DO188" s="1"/>
  <c r="DP188" i="1" s="1"/>
  <c r="ET188" i="2"/>
  <c r="DQ188" s="1"/>
  <c r="DR188" i="1" s="1"/>
  <c r="FF188" i="2"/>
  <c r="FK188"/>
  <c r="IE188" i="1"/>
  <c r="FO188" i="2"/>
  <c r="FS188"/>
  <c r="IH188" i="1" s="1"/>
  <c r="FW188" i="2"/>
  <c r="DX185"/>
  <c r="ER185"/>
  <c r="DO185" s="1"/>
  <c r="DP185" i="1" s="1"/>
  <c r="DV178" i="2"/>
  <c r="ED178"/>
  <c r="EK178"/>
  <c r="FH178"/>
  <c r="FB178" s="1"/>
  <c r="EJ178" i="1" s="1"/>
  <c r="FQ178" i="2"/>
  <c r="FY178"/>
  <c r="DV176"/>
  <c r="DX176"/>
  <c r="DZ176"/>
  <c r="EB176"/>
  <c r="ED176"/>
  <c r="EF176"/>
  <c r="EH176"/>
  <c r="EJ176"/>
  <c r="EL176"/>
  <c r="EN176"/>
  <c r="EP176"/>
  <c r="ER176"/>
  <c r="ET176"/>
  <c r="EV176"/>
  <c r="FC176"/>
  <c r="FF176"/>
  <c r="FH176"/>
  <c r="FB176" s="1"/>
  <c r="EJ176" i="1" s="1"/>
  <c r="FK176" i="2"/>
  <c r="IE176" i="1" s="1"/>
  <c r="FM176" i="2"/>
  <c r="IG176" i="1" s="1"/>
  <c r="FO176" i="2"/>
  <c r="FQ176"/>
  <c r="FS176"/>
  <c r="IH176" i="1" s="1"/>
  <c r="FU176" i="2"/>
  <c r="IJ176" i="1" s="1"/>
  <c r="FW176" i="2"/>
  <c r="FY176"/>
  <c r="DX175"/>
  <c r="EJ175"/>
  <c r="FF175"/>
  <c r="FW175"/>
  <c r="ED175" i="1"/>
  <c r="DU175" i="2"/>
  <c r="DY175"/>
  <c r="EC175"/>
  <c r="EG175"/>
  <c r="EK175"/>
  <c r="EO175"/>
  <c r="ES175"/>
  <c r="EW175"/>
  <c r="DT175" s="1"/>
  <c r="FC175"/>
  <c r="FG175"/>
  <c r="FL175"/>
  <c r="IF175" i="1" s="1"/>
  <c r="FP175" i="2"/>
  <c r="FT175"/>
  <c r="II175" i="1"/>
  <c r="FX175" i="2"/>
  <c r="EG164"/>
  <c r="EV164"/>
  <c r="DS164"/>
  <c r="DT164" i="1" s="1"/>
  <c r="FH164" i="2"/>
  <c r="FB164" s="1"/>
  <c r="EJ164" i="1" s="1"/>
  <c r="FY164" i="2"/>
  <c r="DX17" i="1"/>
  <c r="EE19"/>
  <c r="DI17" i="2"/>
  <c r="DJ17" i="1" s="1"/>
  <c r="FA19" i="2"/>
  <c r="EI19" i="1" s="1"/>
  <c r="EA19"/>
  <c r="EP19"/>
  <c r="DI70" i="2"/>
  <c r="DJ70" i="1" s="1"/>
  <c r="FQ192" i="2"/>
  <c r="FJ192"/>
  <c r="DX192" i="1" s="1"/>
  <c r="FD192" i="2"/>
  <c r="FA192" s="1"/>
  <c r="EI192" i="1" s="1"/>
  <c r="EP192" i="2"/>
  <c r="EH192"/>
  <c r="DZ192"/>
  <c r="FR184"/>
  <c r="EC184" i="1" s="1"/>
  <c r="FJ184" i="2"/>
  <c r="FD184"/>
  <c r="EP184"/>
  <c r="EH184"/>
  <c r="DZ184"/>
  <c r="FU180"/>
  <c r="FM180"/>
  <c r="IG180" i="1" s="1"/>
  <c r="EW180" i="2"/>
  <c r="DT180" s="1"/>
  <c r="DU180" i="1" s="1"/>
  <c r="DV180" s="1"/>
  <c r="EJ180" i="2"/>
  <c r="EB180"/>
  <c r="ER179"/>
  <c r="EN120"/>
  <c r="DK120" s="1"/>
  <c r="DL120" i="1" s="1"/>
  <c r="DW114" i="2"/>
  <c r="EE114"/>
  <c r="EJ114"/>
  <c r="ES114"/>
  <c r="DP114"/>
  <c r="DQ114" i="1" s="1"/>
  <c r="FH114" i="2"/>
  <c r="FB114" s="1"/>
  <c r="EJ114" i="1" s="1"/>
  <c r="FQ114" i="2"/>
  <c r="FY114"/>
  <c r="DX110"/>
  <c r="EG110"/>
  <c r="EN110"/>
  <c r="DK110" s="1"/>
  <c r="DL110" i="1" s="1"/>
  <c r="ET110" i="2"/>
  <c r="DQ110" s="1"/>
  <c r="DR110" i="1" s="1"/>
  <c r="EV110" i="2"/>
  <c r="DS110"/>
  <c r="DT110" i="1" s="1"/>
  <c r="FJ110" i="2"/>
  <c r="FR110"/>
  <c r="EJ109"/>
  <c r="FH109"/>
  <c r="FB109" s="1"/>
  <c r="EJ109" i="1" s="1"/>
  <c r="FY109" i="2"/>
  <c r="DX102"/>
  <c r="EP102"/>
  <c r="DM102" s="1"/>
  <c r="DN102" i="1" s="1"/>
  <c r="FD102" i="2"/>
  <c r="FN102"/>
  <c r="EB97"/>
  <c r="EJ97"/>
  <c r="ER97"/>
  <c r="DO97"/>
  <c r="DP97" i="1" s="1"/>
  <c r="EV97" i="2"/>
  <c r="DS97" s="1"/>
  <c r="DT97" i="1" s="1"/>
  <c r="FM97" i="2"/>
  <c r="IG97" i="1" s="1"/>
  <c r="FU97" i="2"/>
  <c r="FF91"/>
  <c r="EZ91" s="1"/>
  <c r="EH91" i="1" s="1"/>
  <c r="EB91" i="2"/>
  <c r="EV116"/>
  <c r="DS116" s="1"/>
  <c r="DT116" i="1" s="1"/>
  <c r="DX115" i="2"/>
  <c r="EB115"/>
  <c r="EF115"/>
  <c r="EJ115"/>
  <c r="EN115"/>
  <c r="DK115" s="1"/>
  <c r="EP115"/>
  <c r="DM115" s="1"/>
  <c r="DN115" i="1" s="1"/>
  <c r="EV115" i="2"/>
  <c r="DS115" s="1"/>
  <c r="DT115" i="1" s="1"/>
  <c r="FD115" i="2"/>
  <c r="FH115"/>
  <c r="FM115"/>
  <c r="IG115" i="1"/>
  <c r="FQ115" i="2"/>
  <c r="FU115"/>
  <c r="IJ115" i="1" s="1"/>
  <c r="FY115" i="2"/>
  <c r="DV112"/>
  <c r="DZ112"/>
  <c r="ED112"/>
  <c r="EI112"/>
  <c r="EM112"/>
  <c r="DJ112" s="1"/>
  <c r="EP112"/>
  <c r="DM112" s="1"/>
  <c r="DN112" i="1" s="1"/>
  <c r="ER112" i="2"/>
  <c r="DO112" s="1"/>
  <c r="DP112" i="1" s="1"/>
  <c r="FC112" i="2"/>
  <c r="EU112" i="1"/>
  <c r="FD112" i="2"/>
  <c r="FG112"/>
  <c r="FL112"/>
  <c r="IF112" i="1"/>
  <c r="FP112" i="2"/>
  <c r="FT112"/>
  <c r="II112" i="1" s="1"/>
  <c r="FX112" i="2"/>
  <c r="DV106"/>
  <c r="DZ106"/>
  <c r="ED106"/>
  <c r="EI106"/>
  <c r="EM106"/>
  <c r="DJ106" s="1"/>
  <c r="EN106"/>
  <c r="DK106" s="1"/>
  <c r="DL106" i="1" s="1"/>
  <c r="EP106" i="2"/>
  <c r="DM106" s="1"/>
  <c r="DN106" i="1" s="1"/>
  <c r="EV106" i="2"/>
  <c r="DS106"/>
  <c r="DT106" i="1" s="1"/>
  <c r="FC106" i="2"/>
  <c r="EU106" i="1" s="1"/>
  <c r="FE106" i="2"/>
  <c r="FB106" s="1"/>
  <c r="EJ106" i="1" s="1"/>
  <c r="FJ106" i="2"/>
  <c r="FN106"/>
  <c r="DX106" i="1" s="1"/>
  <c r="FR106" i="2"/>
  <c r="FV106"/>
  <c r="DX105"/>
  <c r="EJ105"/>
  <c r="FH105"/>
  <c r="FY105"/>
  <c r="EJ91"/>
  <c r="FD91"/>
  <c r="EV91" i="1" s="1"/>
  <c r="FO91" i="2"/>
  <c r="ER161"/>
  <c r="DO161" s="1"/>
  <c r="DP161" i="1" s="1"/>
  <c r="FL158" i="2"/>
  <c r="IF158" i="1" s="1"/>
  <c r="EJ158" i="2"/>
  <c r="FY157"/>
  <c r="EF157" i="1" s="1"/>
  <c r="FQ157" i="2"/>
  <c r="EA157" i="1" s="1"/>
  <c r="FH157" i="2"/>
  <c r="ER157"/>
  <c r="EJ157"/>
  <c r="EB157"/>
  <c r="FX156"/>
  <c r="FT156"/>
  <c r="FP156"/>
  <c r="FL156"/>
  <c r="IF156" i="1" s="1"/>
  <c r="FG156" i="2"/>
  <c r="FA156" s="1"/>
  <c r="EI156" i="1" s="1"/>
  <c r="EV156" i="2"/>
  <c r="DS156"/>
  <c r="DT156" i="1" s="1"/>
  <c r="ET156" i="2"/>
  <c r="DQ156" s="1"/>
  <c r="DR156" i="1" s="1"/>
  <c r="EN156" i="2"/>
  <c r="DK156" s="1"/>
  <c r="DL156" i="1" s="1"/>
  <c r="EM156" i="2"/>
  <c r="DJ156" s="1"/>
  <c r="DK156" i="1" s="1"/>
  <c r="EI156" i="2"/>
  <c r="ED156"/>
  <c r="DZ156"/>
  <c r="DV156"/>
  <c r="FY152"/>
  <c r="FW152"/>
  <c r="FU152"/>
  <c r="FS152"/>
  <c r="FQ152"/>
  <c r="FO152"/>
  <c r="FM152"/>
  <c r="IG152" i="1" s="1"/>
  <c r="FK152" i="2"/>
  <c r="IE152" i="1" s="1"/>
  <c r="FH152" i="2"/>
  <c r="FF152"/>
  <c r="EZ152" s="1"/>
  <c r="EH152" i="1" s="1"/>
  <c r="FE152" i="2"/>
  <c r="FB152" s="1"/>
  <c r="EJ152" i="1" s="1"/>
  <c r="EW152" i="2"/>
  <c r="DT152"/>
  <c r="DU152" i="1" s="1"/>
  <c r="DV152" s="1"/>
  <c r="ER152" i="2"/>
  <c r="DO152"/>
  <c r="DP152" i="1" s="1"/>
  <c r="EQ152" i="2"/>
  <c r="DN152" s="1"/>
  <c r="DO152" i="1" s="1"/>
  <c r="EL152" i="2"/>
  <c r="EJ152"/>
  <c r="EH152"/>
  <c r="EF152"/>
  <c r="DC152" s="1"/>
  <c r="ED152"/>
  <c r="EB152"/>
  <c r="DZ152"/>
  <c r="DX152"/>
  <c r="DV152"/>
  <c r="FY149"/>
  <c r="FU149"/>
  <c r="FQ149"/>
  <c r="FM149"/>
  <c r="IG149" i="1" s="1"/>
  <c r="FH149" i="2"/>
  <c r="FB149" s="1"/>
  <c r="EJ149" i="1" s="1"/>
  <c r="FD149" i="2"/>
  <c r="EV149" i="1" s="1"/>
  <c r="EV149" i="2"/>
  <c r="DS149" s="1"/>
  <c r="DT149" i="1" s="1"/>
  <c r="FW144" i="2"/>
  <c r="EG144" i="1" s="1"/>
  <c r="FS144" i="2"/>
  <c r="FO144"/>
  <c r="DY144" i="1" s="1"/>
  <c r="FK144" i="2"/>
  <c r="IE144" i="1"/>
  <c r="FF144" i="2"/>
  <c r="EZ144"/>
  <c r="EH144" i="1" s="1"/>
  <c r="EW144" i="2"/>
  <c r="DT144" s="1"/>
  <c r="DU144" i="1" s="1"/>
  <c r="DV144" s="1"/>
  <c r="EU144" i="2"/>
  <c r="DR144" s="1"/>
  <c r="DS144" i="1" s="1"/>
  <c r="ES144" i="2"/>
  <c r="DP144"/>
  <c r="DQ144" i="1" s="1"/>
  <c r="EQ144" i="2"/>
  <c r="DN144" s="1"/>
  <c r="DO144" i="1" s="1"/>
  <c r="EO144" i="2"/>
  <c r="DL144" s="1"/>
  <c r="DM144" i="1" s="1"/>
  <c r="EJ144" i="2"/>
  <c r="EF144"/>
  <c r="DC144"/>
  <c r="EB144"/>
  <c r="DX144"/>
  <c r="FX142"/>
  <c r="FP142"/>
  <c r="EB142" i="1" s="1"/>
  <c r="FG142" i="2"/>
  <c r="FC142"/>
  <c r="EU142" i="1" s="1"/>
  <c r="ET142" i="2"/>
  <c r="DQ142"/>
  <c r="DR142" i="1" s="1"/>
  <c r="EG142" i="2"/>
  <c r="DX142"/>
  <c r="FY141"/>
  <c r="FQ141"/>
  <c r="EA141" i="1" s="1"/>
  <c r="FH141" i="2"/>
  <c r="EN141"/>
  <c r="EF141"/>
  <c r="FW140"/>
  <c r="ED140" i="1" s="1"/>
  <c r="FO140" i="2"/>
  <c r="FH140"/>
  <c r="ER140"/>
  <c r="DO140" s="1"/>
  <c r="DP140" i="1" s="1"/>
  <c r="EF140" i="2"/>
  <c r="DC140" s="1"/>
  <c r="DY140"/>
  <c r="DZ138"/>
  <c r="FQ135"/>
  <c r="EA135" i="1" s="1"/>
  <c r="ER135" i="2"/>
  <c r="DO135" s="1"/>
  <c r="DP135" i="1" s="1"/>
  <c r="DX135" i="2"/>
  <c r="FM130"/>
  <c r="IG130" i="1" s="1"/>
  <c r="EJ130" i="2"/>
  <c r="FY129"/>
  <c r="EF129" i="1" s="1"/>
  <c r="FQ129" i="2"/>
  <c r="EA129" i="1" s="1"/>
  <c r="FH129" i="2"/>
  <c r="FH127"/>
  <c r="DX127"/>
  <c r="EV120"/>
  <c r="DS120" s="1"/>
  <c r="DT120" i="1" s="1"/>
  <c r="FM114" i="2"/>
  <c r="IG114" i="1" s="1"/>
  <c r="EO114" i="2"/>
  <c r="DL114" s="1"/>
  <c r="DM114" i="1" s="1"/>
  <c r="EA114" i="2"/>
  <c r="FV110"/>
  <c r="FE110"/>
  <c r="FB110" s="1"/>
  <c r="EJ110" i="1" s="1"/>
  <c r="EP110" i="2"/>
  <c r="DM110"/>
  <c r="DN110" i="1" s="1"/>
  <c r="EB110" i="2"/>
  <c r="FQ109"/>
  <c r="EB109"/>
  <c r="FE102"/>
  <c r="FB102" s="1"/>
  <c r="EJ102" i="1" s="1"/>
  <c r="EG102" i="2"/>
  <c r="DU42"/>
  <c r="DW42"/>
  <c r="DY42"/>
  <c r="EA42"/>
  <c r="EC42"/>
  <c r="EE42"/>
  <c r="EH42"/>
  <c r="EJ42"/>
  <c r="EL42"/>
  <c r="EN42"/>
  <c r="DK42" s="1"/>
  <c r="DL42" i="1" s="1"/>
  <c r="EO42" i="2"/>
  <c r="DL42"/>
  <c r="DM42" i="1" s="1"/>
  <c r="EP42" i="2"/>
  <c r="DM42" s="1"/>
  <c r="DN42" i="1" s="1"/>
  <c r="EQ42" i="2"/>
  <c r="ES42"/>
  <c r="EU42"/>
  <c r="EW42"/>
  <c r="DT42" s="1"/>
  <c r="DU42" i="1" s="1"/>
  <c r="DV42" s="1"/>
  <c r="FC42" i="2"/>
  <c r="EU42" i="1" s="1"/>
  <c r="FD42" i="2"/>
  <c r="FE42"/>
  <c r="FG42"/>
  <c r="FH42"/>
  <c r="FJ42"/>
  <c r="FL42"/>
  <c r="IF42" i="1" s="1"/>
  <c r="FN42" i="2"/>
  <c r="DX42" i="1" s="1"/>
  <c r="FP42" i="2"/>
  <c r="FR42"/>
  <c r="FT42"/>
  <c r="II42" i="1" s="1"/>
  <c r="FV42" i="2"/>
  <c r="FX42"/>
  <c r="EJ41"/>
  <c r="FH41"/>
  <c r="FB41" s="1"/>
  <c r="EJ41" i="1" s="1"/>
  <c r="FY41" i="2"/>
  <c r="FO86"/>
  <c r="EJ86"/>
  <c r="EB84"/>
  <c r="FX83"/>
  <c r="FT83"/>
  <c r="FP83"/>
  <c r="FL83"/>
  <c r="IF83" i="1" s="1"/>
  <c r="FG83" i="2"/>
  <c r="FD83"/>
  <c r="EW83"/>
  <c r="DT83" s="1"/>
  <c r="DU83" i="1" s="1"/>
  <c r="DV83" s="1"/>
  <c r="EQ83" i="2"/>
  <c r="DN83" s="1"/>
  <c r="DO83" i="1" s="1"/>
  <c r="EF83" i="2"/>
  <c r="DC83" s="1"/>
  <c r="DZ83"/>
  <c r="FQ81"/>
  <c r="EJ81"/>
  <c r="DV81"/>
  <c r="FO80"/>
  <c r="EB80"/>
  <c r="FO78"/>
  <c r="EJ78"/>
  <c r="FY77"/>
  <c r="FQ77"/>
  <c r="FH77"/>
  <c r="FB77" s="1"/>
  <c r="EJ77" i="1" s="1"/>
  <c r="EJ77" i="2"/>
  <c r="DV77"/>
  <c r="FF70"/>
  <c r="EZ70"/>
  <c r="EH70" i="1" s="1"/>
  <c r="FW66" i="2"/>
  <c r="FO66"/>
  <c r="FF66"/>
  <c r="EV66"/>
  <c r="DS66" s="1"/>
  <c r="DT66" i="1" s="1"/>
  <c r="ER66" i="2"/>
  <c r="DO66" s="1"/>
  <c r="DP66" i="1" s="1"/>
  <c r="EN66" i="2"/>
  <c r="DK66"/>
  <c r="DL66" i="1" s="1"/>
  <c r="EF66" i="2"/>
  <c r="DC66" s="1"/>
  <c r="FY65"/>
  <c r="FH65"/>
  <c r="FB65"/>
  <c r="EJ65" i="1" s="1"/>
  <c r="EP65" i="2"/>
  <c r="DM65" s="1"/>
  <c r="DN65" i="1" s="1"/>
  <c r="EF65" i="2"/>
  <c r="DC65" s="1"/>
  <c r="FW64"/>
  <c r="FF64"/>
  <c r="EZ64" s="1"/>
  <c r="EH64" i="1" s="1"/>
  <c r="ER64" i="2"/>
  <c r="DO64" s="1"/>
  <c r="DP64" i="1" s="1"/>
  <c r="FF62" i="2"/>
  <c r="EZ62" s="1"/>
  <c r="EH62" i="1" s="1"/>
  <c r="FK59" i="2"/>
  <c r="IE59" i="1"/>
  <c r="DX59" i="2"/>
  <c r="FU57"/>
  <c r="EF57" i="1" s="1"/>
  <c r="FM57" i="2"/>
  <c r="IG57" i="1"/>
  <c r="FC57" i="2"/>
  <c r="EU57" i="1"/>
  <c r="EN57" i="2"/>
  <c r="DK57"/>
  <c r="DL57" i="1" s="1"/>
  <c r="EB57" i="2"/>
  <c r="FR55"/>
  <c r="FW54"/>
  <c r="EG54" i="1" s="1"/>
  <c r="FO54" i="2"/>
  <c r="FF54"/>
  <c r="EZ54" s="1"/>
  <c r="EH54" i="1" s="1"/>
  <c r="EV54" i="2"/>
  <c r="DS54" s="1"/>
  <c r="DT54" i="1" s="1"/>
  <c r="ER54" i="2"/>
  <c r="DO54" s="1"/>
  <c r="DP54" i="1" s="1"/>
  <c r="EN54" i="2"/>
  <c r="DK54"/>
  <c r="DL54" i="1" s="1"/>
  <c r="EF54" i="2"/>
  <c r="DC54" s="1"/>
  <c r="FU49"/>
  <c r="FM49"/>
  <c r="IG49" i="1" s="1"/>
  <c r="EW49" i="2"/>
  <c r="DT49" s="1"/>
  <c r="DU49" i="1" s="1"/>
  <c r="DV49" s="1"/>
  <c r="ES49" i="2"/>
  <c r="DP49" s="1"/>
  <c r="DQ49" i="1" s="1"/>
  <c r="EJ49" i="2"/>
  <c r="EF49"/>
  <c r="DC49" s="1"/>
  <c r="DX49"/>
  <c r="FW48"/>
  <c r="FO48"/>
  <c r="DY48" i="1" s="1"/>
  <c r="FF48" i="2"/>
  <c r="EZ48"/>
  <c r="EH48" i="1" s="1"/>
  <c r="FD48" i="2"/>
  <c r="FA48" s="1"/>
  <c r="EI48" i="1" s="1"/>
  <c r="EV48" i="2"/>
  <c r="DS48" s="1"/>
  <c r="DT48" i="1" s="1"/>
  <c r="EN48" i="2"/>
  <c r="DK48" s="1"/>
  <c r="DL48" i="1" s="1"/>
  <c r="EF48" i="2"/>
  <c r="DC48"/>
  <c r="DB48" s="1"/>
  <c r="FY47"/>
  <c r="FQ47"/>
  <c r="EA47" i="1" s="1"/>
  <c r="FF47" i="2"/>
  <c r="ER47"/>
  <c r="DO47" s="1"/>
  <c r="DP47" i="1" s="1"/>
  <c r="EM47" i="2"/>
  <c r="DJ47" s="1"/>
  <c r="EC47"/>
  <c r="DU47"/>
  <c r="FQ46"/>
  <c r="EA46" i="1" s="1"/>
  <c r="ER46" i="2"/>
  <c r="DO46" s="1"/>
  <c r="DP46" i="1" s="1"/>
  <c r="FT45" i="2"/>
  <c r="II45" i="1" s="1"/>
  <c r="FD45" i="2"/>
  <c r="EV45" i="1" s="1"/>
  <c r="EG45" i="2"/>
  <c r="FY39"/>
  <c r="FQ39"/>
  <c r="FH39"/>
  <c r="FB39" s="1"/>
  <c r="EJ39" i="1" s="1"/>
  <c r="EV39" i="2"/>
  <c r="DS39" s="1"/>
  <c r="DT39" i="1" s="1"/>
  <c r="ER39" i="2"/>
  <c r="DO39" s="1"/>
  <c r="DP39" i="1" s="1"/>
  <c r="EN39" i="2"/>
  <c r="DK39"/>
  <c r="DL39" i="1" s="1"/>
  <c r="FU37" i="2"/>
  <c r="EF37" i="1" s="1"/>
  <c r="FM37" i="2"/>
  <c r="IG37" i="1" s="1"/>
  <c r="FD37" i="2"/>
  <c r="EN37"/>
  <c r="DK37" s="1"/>
  <c r="DL37" i="1" s="1"/>
  <c r="DX39" i="2"/>
  <c r="EB39"/>
  <c r="EF39"/>
  <c r="DC39" s="1"/>
  <c r="EH39"/>
  <c r="EL39"/>
  <c r="DI39" s="1"/>
  <c r="FF39"/>
  <c r="EZ39" s="1"/>
  <c r="EH39" i="1" s="1"/>
  <c r="FK39" i="2"/>
  <c r="IE39" i="1"/>
  <c r="FO39" i="2"/>
  <c r="FS39"/>
  <c r="IH39" i="1" s="1"/>
  <c r="FW39" i="2"/>
  <c r="DX37"/>
  <c r="EB37"/>
  <c r="EF37"/>
  <c r="DC37" s="1"/>
  <c r="DB37" s="1"/>
  <c r="EH37"/>
  <c r="EL37"/>
  <c r="DI37"/>
  <c r="ER37"/>
  <c r="DO37"/>
  <c r="DP37" i="1" s="1"/>
  <c r="ET37" i="2"/>
  <c r="DQ37" s="1"/>
  <c r="DR37" i="1" s="1"/>
  <c r="FF37" i="2"/>
  <c r="EZ37" s="1"/>
  <c r="EH37" i="1" s="1"/>
  <c r="FK37" i="2"/>
  <c r="IE37" i="1" s="1"/>
  <c r="FO37" i="2"/>
  <c r="FS37"/>
  <c r="IH37" i="1" s="1"/>
  <c r="FW37" i="2"/>
  <c r="EJ21"/>
  <c r="FX34"/>
  <c r="FV34"/>
  <c r="FT34"/>
  <c r="FR34"/>
  <c r="EC34" i="1" s="1"/>
  <c r="FP34" i="2"/>
  <c r="FN34"/>
  <c r="FL34"/>
  <c r="IF34" i="1" s="1"/>
  <c r="FJ34" i="2"/>
  <c r="DX34" i="1" s="1"/>
  <c r="FG34" i="2"/>
  <c r="FE34"/>
  <c r="FC34"/>
  <c r="EU34" i="1" s="1"/>
  <c r="EV34" i="2"/>
  <c r="ET34"/>
  <c r="ER34"/>
  <c r="EP34"/>
  <c r="EN34"/>
  <c r="EL34"/>
  <c r="EJ34"/>
  <c r="EH34"/>
  <c r="EF34"/>
  <c r="ED34"/>
  <c r="EB34"/>
  <c r="DZ34"/>
  <c r="DX34"/>
  <c r="DV34"/>
  <c r="FY33"/>
  <c r="EF33" i="1"/>
  <c r="FQ33" i="2"/>
  <c r="EA33" i="1"/>
  <c r="FH33" i="2"/>
  <c r="FB33"/>
  <c r="EJ33" i="1" s="1"/>
  <c r="ER33" i="2"/>
  <c r="DO33" s="1"/>
  <c r="DP33" i="1" s="1"/>
  <c r="EJ33" i="2"/>
  <c r="EB33"/>
  <c r="FQ31"/>
  <c r="EA31" i="1" s="1"/>
  <c r="ER31" i="2"/>
  <c r="DO31" s="1"/>
  <c r="DP31" i="1" s="1"/>
  <c r="FW27" i="2"/>
  <c r="EG27" i="1" s="1"/>
  <c r="FS27" i="2"/>
  <c r="FO27"/>
  <c r="FK27"/>
  <c r="IE27" i="1"/>
  <c r="FF27" i="2"/>
  <c r="EZ27"/>
  <c r="EH27" i="1" s="1"/>
  <c r="EV27" i="2"/>
  <c r="DS27" s="1"/>
  <c r="DT27" i="1" s="1"/>
  <c r="EP27" i="2"/>
  <c r="DM27" s="1"/>
  <c r="DN27" i="1" s="1"/>
  <c r="EN27" i="2"/>
  <c r="DK27" s="1"/>
  <c r="DL27" i="1" s="1"/>
  <c r="EJ27" i="2"/>
  <c r="ED27"/>
  <c r="DZ27"/>
  <c r="FQ25"/>
  <c r="EB25"/>
  <c r="EJ25"/>
  <c r="ER25"/>
  <c r="DO25"/>
  <c r="DP25" i="1" s="1"/>
  <c r="EV25" i="2"/>
  <c r="DS25" s="1"/>
  <c r="DT25" i="1" s="1"/>
  <c r="FM25" i="2"/>
  <c r="IG25" i="1" s="1"/>
  <c r="FU25" i="2"/>
  <c r="FF21"/>
  <c r="EZ21" s="1"/>
  <c r="EH21" i="1" s="1"/>
  <c r="FU7" i="2"/>
  <c r="FM7"/>
  <c r="IG7" i="1" s="1"/>
  <c r="EV7" i="2"/>
  <c r="DS7" s="1"/>
  <c r="DT7" i="1" s="1"/>
  <c r="ER7" i="2"/>
  <c r="DO7"/>
  <c r="DP7" i="1" s="1"/>
  <c r="EJ7" i="2"/>
  <c r="EB7"/>
  <c r="FW5"/>
  <c r="FS5"/>
  <c r="FO5"/>
  <c r="FK5"/>
  <c r="IE5" i="1" s="1"/>
  <c r="FF5" i="2"/>
  <c r="EZ5" s="1"/>
  <c r="EH5" i="1" s="1"/>
  <c r="ET5" i="2"/>
  <c r="DQ5" s="1"/>
  <c r="DR5" i="1" s="1"/>
  <c r="ER5" i="2"/>
  <c r="DO5" s="1"/>
  <c r="DP5" i="1" s="1"/>
  <c r="EL5" i="2"/>
  <c r="EH5"/>
  <c r="EF5"/>
  <c r="DC5" s="1"/>
  <c r="DD5" i="1" s="1"/>
  <c r="EB5" i="2"/>
  <c r="DX5"/>
  <c r="M195" i="1"/>
  <c r="C195"/>
  <c r="I194"/>
  <c r="M193"/>
  <c r="C193"/>
  <c r="I192"/>
  <c r="M191"/>
  <c r="C191"/>
  <c r="I190"/>
  <c r="M186"/>
  <c r="G183"/>
  <c r="G182"/>
  <c r="M178"/>
  <c r="G175"/>
  <c r="G174"/>
  <c r="M170"/>
  <c r="G167"/>
  <c r="C166"/>
  <c r="C163"/>
  <c r="C162"/>
  <c r="C159"/>
  <c r="C158"/>
  <c r="C155"/>
  <c r="C154"/>
  <c r="C151"/>
  <c r="C150"/>
  <c r="C147"/>
  <c r="C146"/>
  <c r="M143"/>
  <c r="C143"/>
  <c r="M141"/>
  <c r="C141"/>
  <c r="M139"/>
  <c r="C139"/>
  <c r="M137"/>
  <c r="C137"/>
  <c r="M135"/>
  <c r="C135"/>
  <c r="M133"/>
  <c r="C133"/>
  <c r="M131"/>
  <c r="C131"/>
  <c r="M129"/>
  <c r="C129"/>
  <c r="M127"/>
  <c r="C127"/>
  <c r="M125"/>
  <c r="G125"/>
  <c r="M123"/>
  <c r="M121"/>
  <c r="M119"/>
  <c r="M117"/>
  <c r="M115"/>
  <c r="M113"/>
  <c r="M111"/>
  <c r="M109"/>
  <c r="J107"/>
  <c r="H105"/>
  <c r="L103"/>
  <c r="H96"/>
  <c r="L90"/>
  <c r="H88"/>
  <c r="L82"/>
  <c r="H80"/>
  <c r="J47"/>
  <c r="N44"/>
  <c r="HZ44" s="1"/>
  <c r="N37"/>
  <c r="HZ37" s="1"/>
  <c r="J33"/>
  <c r="N24"/>
  <c r="HZ24" s="1"/>
  <c r="N18"/>
  <c r="N5"/>
  <c r="FY20" i="2"/>
  <c r="FW20"/>
  <c r="FU20"/>
  <c r="FS20"/>
  <c r="FQ20"/>
  <c r="FO20"/>
  <c r="FM20"/>
  <c r="IG20" i="1" s="1"/>
  <c r="FK20" i="2"/>
  <c r="IE20" i="1" s="1"/>
  <c r="FH20" i="2"/>
  <c r="FF20"/>
  <c r="FE20"/>
  <c r="FC20"/>
  <c r="EW20"/>
  <c r="DT20" s="1"/>
  <c r="EU20"/>
  <c r="DR20" s="1"/>
  <c r="DS20" i="1" s="1"/>
  <c r="ER20" i="2"/>
  <c r="DO20"/>
  <c r="DP20" i="1" s="1"/>
  <c r="EP20" i="2"/>
  <c r="DM20" s="1"/>
  <c r="DN20" i="1" s="1"/>
  <c r="EO20" i="2"/>
  <c r="DL20" s="1"/>
  <c r="EM20"/>
  <c r="DJ20" s="1"/>
  <c r="EK20"/>
  <c r="EI20"/>
  <c r="EG20"/>
  <c r="ED20"/>
  <c r="EB20"/>
  <c r="DZ20"/>
  <c r="DX20"/>
  <c r="DV20"/>
  <c r="FW19"/>
  <c r="EJ19"/>
  <c r="DG19" s="1"/>
  <c r="DF19" s="1"/>
  <c r="FY18"/>
  <c r="FW18"/>
  <c r="FU18"/>
  <c r="FS18"/>
  <c r="FQ18"/>
  <c r="FO18"/>
  <c r="FM18"/>
  <c r="IG18" i="1" s="1"/>
  <c r="FK18" i="2"/>
  <c r="IE18" i="1" s="1"/>
  <c r="FH18" i="2"/>
  <c r="FF18"/>
  <c r="FD18"/>
  <c r="EW18"/>
  <c r="DT18" s="1"/>
  <c r="EV18"/>
  <c r="DS18" s="1"/>
  <c r="DT18" i="1" s="1"/>
  <c r="ES18" i="2"/>
  <c r="DP18" s="1"/>
  <c r="ER18"/>
  <c r="DO18" s="1"/>
  <c r="DP18" i="1" s="1"/>
  <c r="EO18" i="2"/>
  <c r="DL18" s="1"/>
  <c r="EN18"/>
  <c r="DK18" s="1"/>
  <c r="DL18" i="1" s="1"/>
  <c r="EL18" i="2"/>
  <c r="EJ18"/>
  <c r="EH18"/>
  <c r="EE18"/>
  <c r="EC18"/>
  <c r="EA18"/>
  <c r="DY18"/>
  <c r="DV18"/>
  <c r="FW17"/>
  <c r="EJ17"/>
  <c r="FM11"/>
  <c r="IG11" i="1"/>
  <c r="EN11" i="2"/>
  <c r="DK11"/>
  <c r="DL11" i="1" s="1"/>
  <c r="FY10" i="2"/>
  <c r="FW10"/>
  <c r="FU10"/>
  <c r="FS10"/>
  <c r="FQ10"/>
  <c r="FO10"/>
  <c r="FM10"/>
  <c r="IG10" i="1" s="1"/>
  <c r="FK10" i="2"/>
  <c r="IE10" i="1" s="1"/>
  <c r="FG10" i="2"/>
  <c r="FE10"/>
  <c r="FC10"/>
  <c r="EW10"/>
  <c r="DT10" s="1"/>
  <c r="ET10"/>
  <c r="DQ10" s="1"/>
  <c r="DR10" i="1" s="1"/>
  <c r="ES10" i="2"/>
  <c r="DP10" s="1"/>
  <c r="EP10"/>
  <c r="DM10" s="1"/>
  <c r="DN10" i="1" s="1"/>
  <c r="EO10" i="2"/>
  <c r="DL10" s="1"/>
  <c r="EM10"/>
  <c r="DJ10" s="1"/>
  <c r="EK10"/>
  <c r="EI10"/>
  <c r="EG10"/>
  <c r="EF10"/>
  <c r="DC10"/>
  <c r="ED10"/>
  <c r="EB10"/>
  <c r="DZ10"/>
  <c r="DX10"/>
  <c r="DV10"/>
  <c r="DU108" i="1"/>
  <c r="DV108" s="1"/>
  <c r="DS108" i="2"/>
  <c r="DR108" s="1"/>
  <c r="DJ16" i="1"/>
  <c r="DH16" i="2"/>
  <c r="DI16" i="1" s="1"/>
  <c r="DP23" i="2"/>
  <c r="DJ91" i="1"/>
  <c r="DH91" i="2"/>
  <c r="DY8" i="1"/>
  <c r="DZ12"/>
  <c r="EO12"/>
  <c r="DD112"/>
  <c r="DB112" i="2"/>
  <c r="DK27" i="1"/>
  <c r="DI95" i="2"/>
  <c r="DK95" i="1"/>
  <c r="EO21"/>
  <c r="EG23"/>
  <c r="EC146"/>
  <c r="DD98"/>
  <c r="DB98" i="2"/>
  <c r="DC98" i="1" s="1"/>
  <c r="ID98" s="1"/>
  <c r="DI107" i="2"/>
  <c r="DK107" i="1"/>
  <c r="EQ12"/>
  <c r="EF8"/>
  <c r="FA12" i="2"/>
  <c r="EI12" i="1" s="1"/>
  <c r="DI21" i="2"/>
  <c r="DJ21" i="1"/>
  <c r="DX196" i="2"/>
  <c r="EB196"/>
  <c r="EF196"/>
  <c r="EJ196"/>
  <c r="EN196"/>
  <c r="ES196"/>
  <c r="DP196" s="1"/>
  <c r="DQ196" i="1" s="1"/>
  <c r="EW196" i="2"/>
  <c r="DT196"/>
  <c r="DU196" i="1" s="1"/>
  <c r="DV196" s="1"/>
  <c r="FG196" i="2"/>
  <c r="FL196"/>
  <c r="IF196" i="1" s="1"/>
  <c r="FN196" i="2"/>
  <c r="DX196" i="1" s="1"/>
  <c r="FR196" i="2"/>
  <c r="EC196" i="1" s="1"/>
  <c r="FV196" i="2"/>
  <c r="DX186"/>
  <c r="EB186"/>
  <c r="EF186"/>
  <c r="EJ186"/>
  <c r="EN186"/>
  <c r="ER186"/>
  <c r="EV186"/>
  <c r="FG186"/>
  <c r="FL186"/>
  <c r="IF186" i="1" s="1"/>
  <c r="FN186" i="2"/>
  <c r="DX186" i="1" s="1"/>
  <c r="FR186" i="2"/>
  <c r="EC186" i="1" s="1"/>
  <c r="FX186" i="2"/>
  <c r="DX183"/>
  <c r="ER183"/>
  <c r="DO183" s="1"/>
  <c r="DP183" i="1" s="1"/>
  <c r="DW183" i="2"/>
  <c r="EE183"/>
  <c r="EM183"/>
  <c r="DJ183" s="1"/>
  <c r="EU183"/>
  <c r="DR183" s="1"/>
  <c r="DS183" i="1" s="1"/>
  <c r="FG183" i="2"/>
  <c r="FP183"/>
  <c r="FX183"/>
  <c r="DX182"/>
  <c r="EB182"/>
  <c r="EF182"/>
  <c r="EJ182"/>
  <c r="EN182"/>
  <c r="ER182"/>
  <c r="EV182"/>
  <c r="FG182"/>
  <c r="FL182"/>
  <c r="IF182" i="1" s="1"/>
  <c r="FP182" i="2"/>
  <c r="FT182"/>
  <c r="II182" i="1"/>
  <c r="FX182" i="2"/>
  <c r="DU180"/>
  <c r="DW180"/>
  <c r="DY180"/>
  <c r="EA180"/>
  <c r="EC180"/>
  <c r="EE180"/>
  <c r="EG180"/>
  <c r="EI180"/>
  <c r="EK180"/>
  <c r="EM180"/>
  <c r="EO180"/>
  <c r="EP180"/>
  <c r="DM180"/>
  <c r="ER180"/>
  <c r="DO180"/>
  <c r="DP180" i="1" s="1"/>
  <c r="ET180" i="2"/>
  <c r="DQ180" s="1"/>
  <c r="DR180" i="1" s="1"/>
  <c r="EV180" i="2"/>
  <c r="DS180" s="1"/>
  <c r="DT180" i="1" s="1"/>
  <c r="FC180" i="2"/>
  <c r="EU180" i="1" s="1"/>
  <c r="FD180" i="2"/>
  <c r="FE180"/>
  <c r="FB180" s="1"/>
  <c r="EJ180" i="1" s="1"/>
  <c r="FG180" i="2"/>
  <c r="FA180"/>
  <c r="EI180" i="1" s="1"/>
  <c r="FJ180" i="2"/>
  <c r="FL180"/>
  <c r="IF180" i="1" s="1"/>
  <c r="FN180" i="2"/>
  <c r="FP180"/>
  <c r="FR180"/>
  <c r="FT180"/>
  <c r="FV180"/>
  <c r="FX180"/>
  <c r="DX179"/>
  <c r="EJ179"/>
  <c r="FF179"/>
  <c r="FW179"/>
  <c r="DW173"/>
  <c r="EA173"/>
  <c r="EE173"/>
  <c r="EI173"/>
  <c r="EM173"/>
  <c r="DJ173" s="1"/>
  <c r="DK173" i="1" s="1"/>
  <c r="EQ173" i="2"/>
  <c r="DN173"/>
  <c r="DO173" i="1" s="1"/>
  <c r="EU173" i="2"/>
  <c r="DR173" s="1"/>
  <c r="DS173" i="1" s="1"/>
  <c r="FC173" i="2"/>
  <c r="FG173"/>
  <c r="FL173"/>
  <c r="IF173" i="1" s="1"/>
  <c r="FP173" i="2"/>
  <c r="FT173"/>
  <c r="FX173"/>
  <c r="DV172"/>
  <c r="ED172"/>
  <c r="EL172"/>
  <c r="ET172"/>
  <c r="FG172"/>
  <c r="FA172"/>
  <c r="EI172" i="1" s="1"/>
  <c r="FP172" i="2"/>
  <c r="EB172" i="1" s="1"/>
  <c r="FX172" i="2"/>
  <c r="DV164"/>
  <c r="ED164"/>
  <c r="EK164"/>
  <c r="EP164"/>
  <c r="DM164" s="1"/>
  <c r="DN164" i="1" s="1"/>
  <c r="ET164" i="2"/>
  <c r="DQ164"/>
  <c r="DR164" i="1" s="1"/>
  <c r="FC164" i="2"/>
  <c r="EU164" i="1" s="1"/>
  <c r="FM164" i="2"/>
  <c r="IG164" i="1" s="1"/>
  <c r="FU164" i="2"/>
  <c r="DU162"/>
  <c r="DW162"/>
  <c r="DY162"/>
  <c r="EA162"/>
  <c r="EC162"/>
  <c r="EE162"/>
  <c r="EG162"/>
  <c r="EI162"/>
  <c r="EK162"/>
  <c r="EM162"/>
  <c r="DJ162" s="1"/>
  <c r="EN162"/>
  <c r="DK162" s="1"/>
  <c r="DL162" i="1" s="1"/>
  <c r="EP162" i="2"/>
  <c r="DM162" s="1"/>
  <c r="DN162" i="1" s="1"/>
  <c r="ER162" i="2"/>
  <c r="DO162"/>
  <c r="DP162" i="1" s="1"/>
  <c r="ET162" i="2"/>
  <c r="DQ162" s="1"/>
  <c r="DR162" i="1" s="1"/>
  <c r="EV162" i="2"/>
  <c r="DS162" s="1"/>
  <c r="DT162" i="1" s="1"/>
  <c r="FC162" i="2"/>
  <c r="EZ162" s="1"/>
  <c r="EH162" i="1" s="1"/>
  <c r="FF162" i="2"/>
  <c r="FH162"/>
  <c r="FK162"/>
  <c r="IE162" i="1"/>
  <c r="FM162" i="2"/>
  <c r="IG162" i="1"/>
  <c r="FO162" i="2"/>
  <c r="FQ162"/>
  <c r="FS162"/>
  <c r="IH162" i="1"/>
  <c r="FU162" i="2"/>
  <c r="IJ162" i="1"/>
  <c r="FW162" i="2"/>
  <c r="FY162"/>
  <c r="EF162" i="1" s="1"/>
  <c r="EV150" i="2"/>
  <c r="DS150"/>
  <c r="DT150" i="1" s="1"/>
  <c r="EN146" i="2"/>
  <c r="DK146" s="1"/>
  <c r="DL146" i="1" s="1"/>
  <c r="FN146" i="2"/>
  <c r="DX146" i="1" s="1"/>
  <c r="DV142" i="2"/>
  <c r="DZ142"/>
  <c r="ED142"/>
  <c r="EI142"/>
  <c r="EM142"/>
  <c r="DJ142" s="1"/>
  <c r="DI142" s="1"/>
  <c r="EN142"/>
  <c r="DK142" s="1"/>
  <c r="DL142" i="1" s="1"/>
  <c r="EP142" i="2"/>
  <c r="DM142" s="1"/>
  <c r="DN142" i="1" s="1"/>
  <c r="ER142" i="2"/>
  <c r="DO142" s="1"/>
  <c r="DP142" i="1" s="1"/>
  <c r="EV142" i="2"/>
  <c r="DS142"/>
  <c r="DT142" i="1" s="1"/>
  <c r="FE142" i="2"/>
  <c r="FB142" s="1"/>
  <c r="EJ142" i="1" s="1"/>
  <c r="FJ142" i="2"/>
  <c r="FN142"/>
  <c r="FR142"/>
  <c r="FV142"/>
  <c r="DX136"/>
  <c r="EB136"/>
  <c r="EF136"/>
  <c r="DC136" s="1"/>
  <c r="EJ136"/>
  <c r="EO136"/>
  <c r="DL136" s="1"/>
  <c r="DM136" i="1" s="1"/>
  <c r="ES136" i="2"/>
  <c r="DP136" s="1"/>
  <c r="DQ136" i="1" s="1"/>
  <c r="EW136" i="2"/>
  <c r="DT136" s="1"/>
  <c r="DU136" i="1" s="1"/>
  <c r="DV136" s="1"/>
  <c r="FH136" i="2"/>
  <c r="FB136" s="1"/>
  <c r="EJ136" i="1" s="1"/>
  <c r="FM136" i="2"/>
  <c r="IG136" i="1" s="1"/>
  <c r="FQ136" i="2"/>
  <c r="FU136"/>
  <c r="FY136"/>
  <c r="EB99" i="1"/>
  <c r="EB71"/>
  <c r="EU81"/>
  <c r="EU77"/>
  <c r="EU73"/>
  <c r="EQ61"/>
  <c r="EQ46"/>
  <c r="EE81"/>
  <c r="EE77"/>
  <c r="EE73"/>
  <c r="DY98"/>
  <c r="EB95"/>
  <c r="EV81"/>
  <c r="EV77"/>
  <c r="EV73"/>
  <c r="EO81"/>
  <c r="EO77"/>
  <c r="EQ52"/>
  <c r="FC187" i="2"/>
  <c r="EI187"/>
  <c r="FC193"/>
  <c r="EI193"/>
  <c r="FO193"/>
  <c r="DY193" i="1"/>
  <c r="FX190" i="2"/>
  <c r="FR190"/>
  <c r="EC190" i="1" s="1"/>
  <c r="FJ190" i="2"/>
  <c r="DX190" i="1"/>
  <c r="FD190" i="2"/>
  <c r="EQ190"/>
  <c r="DN190" s="1"/>
  <c r="DO190" i="1" s="1"/>
  <c r="EL190" i="2"/>
  <c r="ED190"/>
  <c r="DV190"/>
  <c r="FO187"/>
  <c r="DY187" i="1"/>
  <c r="FX168" i="2"/>
  <c r="FP168"/>
  <c r="FG168"/>
  <c r="EV168"/>
  <c r="DS168" s="1"/>
  <c r="EN168"/>
  <c r="EF168"/>
  <c r="DX168"/>
  <c r="FU166"/>
  <c r="EF166" i="1" s="1"/>
  <c r="FM166" i="2"/>
  <c r="IG166" i="1" s="1"/>
  <c r="FC166" i="2"/>
  <c r="EN166"/>
  <c r="DK166" s="1"/>
  <c r="DL166" i="1" s="1"/>
  <c r="EI166" i="2"/>
  <c r="DZ166"/>
  <c r="FX160"/>
  <c r="FT160"/>
  <c r="FP160"/>
  <c r="FL160"/>
  <c r="IF160" i="1" s="1"/>
  <c r="FG160" i="2"/>
  <c r="FE160"/>
  <c r="EQ160"/>
  <c r="DN160" s="1"/>
  <c r="DO160" i="1" s="1"/>
  <c r="EJ160" i="2"/>
  <c r="EE160"/>
  <c r="EA160"/>
  <c r="DW160"/>
  <c r="FX158"/>
  <c r="FP158"/>
  <c r="FG158"/>
  <c r="EU158"/>
  <c r="DR158" s="1"/>
  <c r="DS158" i="1" s="1"/>
  <c r="EO158" i="2"/>
  <c r="DL158"/>
  <c r="DM158" i="1" s="1"/>
  <c r="EF158" i="2"/>
  <c r="DX158"/>
  <c r="FY153"/>
  <c r="EF153" i="1" s="1"/>
  <c r="FY140" i="2"/>
  <c r="FU140"/>
  <c r="FQ140"/>
  <c r="EA140" i="1" s="1"/>
  <c r="FM140" i="2"/>
  <c r="IG140" i="1"/>
  <c r="FF140" i="2"/>
  <c r="FC140"/>
  <c r="EU140"/>
  <c r="DR140"/>
  <c r="DS140" i="1" s="1"/>
  <c r="ES140" i="2"/>
  <c r="DP140" s="1"/>
  <c r="DQ140" i="1" s="1"/>
  <c r="EP140" i="2"/>
  <c r="DM140" s="1"/>
  <c r="DN140" i="1" s="1"/>
  <c r="EL140" i="2"/>
  <c r="EH140"/>
  <c r="EE140"/>
  <c r="EA140"/>
  <c r="DW140"/>
  <c r="DX193"/>
  <c r="ER193"/>
  <c r="DO193" s="1"/>
  <c r="DP193" i="1" s="1"/>
  <c r="EA193" i="2"/>
  <c r="EQ193"/>
  <c r="DN193" s="1"/>
  <c r="DO193" i="1" s="1"/>
  <c r="FL193" i="2"/>
  <c r="IF193" i="1"/>
  <c r="DX190" i="2"/>
  <c r="EB190"/>
  <c r="EF190"/>
  <c r="EJ190"/>
  <c r="EO190"/>
  <c r="DL190"/>
  <c r="DM190" i="1" s="1"/>
  <c r="ES190" i="2"/>
  <c r="DP190" s="1"/>
  <c r="DQ190" i="1" s="1"/>
  <c r="EW190" i="2"/>
  <c r="DT190" s="1"/>
  <c r="DU190" i="1" s="1"/>
  <c r="DV190" s="1"/>
  <c r="FG190" i="2"/>
  <c r="FL190"/>
  <c r="IF190" i="1" s="1"/>
  <c r="FP190" i="2"/>
  <c r="FV190"/>
  <c r="DX187"/>
  <c r="ER187"/>
  <c r="DO187"/>
  <c r="DP187" i="1" s="1"/>
  <c r="EA187" i="2"/>
  <c r="EQ187"/>
  <c r="DN187" s="1"/>
  <c r="DO187" i="1" s="1"/>
  <c r="FL187" i="2"/>
  <c r="IF187" i="1" s="1"/>
  <c r="FS171" i="2"/>
  <c r="FK171"/>
  <c r="IE171" i="1" s="1"/>
  <c r="EV171" i="2"/>
  <c r="DS171" s="1"/>
  <c r="DT171" i="1" s="1"/>
  <c r="EN171" i="2"/>
  <c r="DK171" s="1"/>
  <c r="DL171" i="1" s="1"/>
  <c r="EF171" i="2"/>
  <c r="DC171"/>
  <c r="DD171" i="1" s="1"/>
  <c r="DV168" i="2"/>
  <c r="DZ168"/>
  <c r="ED168"/>
  <c r="EH168"/>
  <c r="EL168"/>
  <c r="EP168"/>
  <c r="ET168"/>
  <c r="FD168"/>
  <c r="FE168"/>
  <c r="FB168" s="1"/>
  <c r="EJ168" i="1" s="1"/>
  <c r="FJ168" i="2"/>
  <c r="FN168"/>
  <c r="FR168"/>
  <c r="FV168"/>
  <c r="DX166"/>
  <c r="EB166"/>
  <c r="EG166"/>
  <c r="EK166"/>
  <c r="DH166" s="1"/>
  <c r="ER166"/>
  <c r="DO166" s="1"/>
  <c r="DP166" i="1" s="1"/>
  <c r="ET166" i="2"/>
  <c r="DQ166"/>
  <c r="DR166" i="1" s="1"/>
  <c r="FF166" i="2"/>
  <c r="FK166"/>
  <c r="IE166" i="1" s="1"/>
  <c r="FO166" i="2"/>
  <c r="FS166"/>
  <c r="FW166"/>
  <c r="EB163"/>
  <c r="FO163"/>
  <c r="DU163"/>
  <c r="DY163"/>
  <c r="EC163"/>
  <c r="EG163"/>
  <c r="EK163"/>
  <c r="EO163"/>
  <c r="DL163" s="1"/>
  <c r="DM163" i="1" s="1"/>
  <c r="ES163" i="2"/>
  <c r="DP163"/>
  <c r="DQ163" i="1" s="1"/>
  <c r="EW163" i="2"/>
  <c r="DT163" s="1"/>
  <c r="DU163" i="1" s="1"/>
  <c r="DV163" s="1"/>
  <c r="FE163" i="2"/>
  <c r="FJ163"/>
  <c r="FN163"/>
  <c r="FR163"/>
  <c r="FV163"/>
  <c r="DX161"/>
  <c r="EJ161"/>
  <c r="FF161"/>
  <c r="FW161"/>
  <c r="ED161" i="1" s="1"/>
  <c r="DW161" i="2"/>
  <c r="EA161"/>
  <c r="EE161"/>
  <c r="EI161"/>
  <c r="EM161"/>
  <c r="DJ161"/>
  <c r="EQ161"/>
  <c r="DN161"/>
  <c r="DO161" i="1" s="1"/>
  <c r="EU161" i="2"/>
  <c r="DR161" s="1"/>
  <c r="DS161" i="1" s="1"/>
  <c r="FC161" i="2"/>
  <c r="EU161" i="1" s="1"/>
  <c r="FG161" i="2"/>
  <c r="FL161"/>
  <c r="IF161" i="1" s="1"/>
  <c r="FP161" i="2"/>
  <c r="FT161"/>
  <c r="II161" i="1"/>
  <c r="FX161" i="2"/>
  <c r="DV160"/>
  <c r="DX160"/>
  <c r="DZ160"/>
  <c r="EB160"/>
  <c r="ED160"/>
  <c r="EG160"/>
  <c r="EI160"/>
  <c r="EK160"/>
  <c r="EM160"/>
  <c r="DJ160" s="1"/>
  <c r="DI160" s="1"/>
  <c r="EN160"/>
  <c r="DK160" s="1"/>
  <c r="DL160" i="1" s="1"/>
  <c r="EO160" i="2"/>
  <c r="DL160" s="1"/>
  <c r="DM160" i="1" s="1"/>
  <c r="EP160" i="2"/>
  <c r="DM160" s="1"/>
  <c r="DN160" i="1" s="1"/>
  <c r="ER160" i="2"/>
  <c r="DO160"/>
  <c r="DP160" i="1" s="1"/>
  <c r="ES160" i="2"/>
  <c r="DP160" s="1"/>
  <c r="DQ160" i="1" s="1"/>
  <c r="ET160" i="2"/>
  <c r="DQ160" s="1"/>
  <c r="DR160" i="1" s="1"/>
  <c r="EV160" i="2"/>
  <c r="DS160" s="1"/>
  <c r="DT160" i="1" s="1"/>
  <c r="EW160" i="2"/>
  <c r="DT160"/>
  <c r="DU160" i="1" s="1"/>
  <c r="DV160" s="1"/>
  <c r="FC160" i="2"/>
  <c r="FF160"/>
  <c r="EZ160" s="1"/>
  <c r="EH160" i="1" s="1"/>
  <c r="FH160" i="2"/>
  <c r="FK160"/>
  <c r="IE160" i="1" s="1"/>
  <c r="FM160" i="2"/>
  <c r="IG160" i="1" s="1"/>
  <c r="FO160" i="2"/>
  <c r="FQ160"/>
  <c r="FS160"/>
  <c r="IH160" i="1" s="1"/>
  <c r="FU160" i="2"/>
  <c r="IJ160" i="1" s="1"/>
  <c r="FW160" i="2"/>
  <c r="FY160"/>
  <c r="DV158"/>
  <c r="DZ158"/>
  <c r="ED158"/>
  <c r="EH158"/>
  <c r="EL158"/>
  <c r="EQ158"/>
  <c r="DN158"/>
  <c r="DO158" i="1" s="1"/>
  <c r="ES158" i="2"/>
  <c r="DP158" s="1"/>
  <c r="DQ158" i="1" s="1"/>
  <c r="FD158" i="2"/>
  <c r="FE158"/>
  <c r="FB158" s="1"/>
  <c r="EJ158" i="1" s="1"/>
  <c r="FJ158" i="2"/>
  <c r="FN158"/>
  <c r="FR158"/>
  <c r="FV158"/>
  <c r="DX153"/>
  <c r="FH153"/>
  <c r="FB153" s="1"/>
  <c r="EJ153" i="1" s="1"/>
  <c r="EF147" i="2"/>
  <c r="DC147" s="1"/>
  <c r="EN147"/>
  <c r="DK147" s="1"/>
  <c r="DL147" i="1" s="1"/>
  <c r="FM147" i="2"/>
  <c r="IG147" i="1" s="1"/>
  <c r="DV140" i="2"/>
  <c r="DX140"/>
  <c r="DZ140"/>
  <c r="EB140"/>
  <c r="ED140"/>
  <c r="EG140"/>
  <c r="EI140"/>
  <c r="EK140"/>
  <c r="EM140"/>
  <c r="DJ140" s="1"/>
  <c r="EN140"/>
  <c r="DK140" s="1"/>
  <c r="DL140" i="1" s="1"/>
  <c r="EO140" i="2"/>
  <c r="DL140"/>
  <c r="DM140" i="1" s="1"/>
  <c r="EQ140" i="2"/>
  <c r="DN140" s="1"/>
  <c r="DO140" i="1" s="1"/>
  <c r="ET140" i="2"/>
  <c r="DQ140" s="1"/>
  <c r="DR140" i="1" s="1"/>
  <c r="EV140" i="2"/>
  <c r="DS140" s="1"/>
  <c r="DT140" i="1" s="1"/>
  <c r="EW140" i="2"/>
  <c r="DT140"/>
  <c r="DU140" i="1" s="1"/>
  <c r="DV140" s="1"/>
  <c r="FE140" i="2"/>
  <c r="FB140"/>
  <c r="EJ140" i="1" s="1"/>
  <c r="FG140" i="2"/>
  <c r="FJ140"/>
  <c r="FL140"/>
  <c r="IF140" i="1" s="1"/>
  <c r="FN140" i="2"/>
  <c r="FP140"/>
  <c r="FR140"/>
  <c r="FT140"/>
  <c r="II140" i="1"/>
  <c r="FV140" i="2"/>
  <c r="FX140"/>
  <c r="DZ77"/>
  <c r="EF77"/>
  <c r="DC77" s="1"/>
  <c r="EF59"/>
  <c r="DC59" s="1"/>
  <c r="ER59"/>
  <c r="DO59" s="1"/>
  <c r="DP59" i="1" s="1"/>
  <c r="FS59" i="2"/>
  <c r="IH59" i="1"/>
  <c r="DV57" i="2"/>
  <c r="DZ57"/>
  <c r="ED57"/>
  <c r="EH57"/>
  <c r="EL57"/>
  <c r="ER57"/>
  <c r="DO57" s="1"/>
  <c r="DP57" i="1" s="1"/>
  <c r="ET57" i="2"/>
  <c r="DQ57"/>
  <c r="DR57" i="1" s="1"/>
  <c r="FF57" i="2"/>
  <c r="FK57"/>
  <c r="IE57" i="1" s="1"/>
  <c r="FO57" i="2"/>
  <c r="FS57"/>
  <c r="FW57"/>
  <c r="DV49"/>
  <c r="DZ49"/>
  <c r="ED49"/>
  <c r="EH49"/>
  <c r="EL49"/>
  <c r="EQ49"/>
  <c r="DN49"/>
  <c r="EU49"/>
  <c r="DR49" s="1"/>
  <c r="FF49"/>
  <c r="EZ49" s="1"/>
  <c r="EH49" i="1" s="1"/>
  <c r="FK49" i="2"/>
  <c r="IE49" i="1" s="1"/>
  <c r="FO49" i="2"/>
  <c r="FS49"/>
  <c r="IH49" i="1" s="1"/>
  <c r="FW49" i="2"/>
  <c r="DV40"/>
  <c r="DZ40"/>
  <c r="ED40"/>
  <c r="EI40"/>
  <c r="EM40"/>
  <c r="DJ40" s="1"/>
  <c r="EN40"/>
  <c r="DK40" s="1"/>
  <c r="DL40" i="1" s="1"/>
  <c r="ER40" i="2"/>
  <c r="DO40"/>
  <c r="DP40" i="1" s="1"/>
  <c r="EV40" i="2"/>
  <c r="DS40" s="1"/>
  <c r="DT40" i="1" s="1"/>
  <c r="FG40" i="2"/>
  <c r="FL40"/>
  <c r="IF40" i="1" s="1"/>
  <c r="FP40" i="2"/>
  <c r="FT40"/>
  <c r="II40" i="1"/>
  <c r="FX40" i="2"/>
  <c r="FX134"/>
  <c r="FV134"/>
  <c r="FT134"/>
  <c r="FR134"/>
  <c r="EC134" i="1" s="1"/>
  <c r="FP134" i="2"/>
  <c r="FN134"/>
  <c r="FL134"/>
  <c r="IF134" i="1" s="1"/>
  <c r="FJ134" i="2"/>
  <c r="DX134" i="1" s="1"/>
  <c r="FG134" i="2"/>
  <c r="FE134"/>
  <c r="EV134"/>
  <c r="ET134"/>
  <c r="ER134"/>
  <c r="EP134"/>
  <c r="EN134"/>
  <c r="EL134"/>
  <c r="EJ134"/>
  <c r="EH134"/>
  <c r="EF134"/>
  <c r="ED134"/>
  <c r="EB134"/>
  <c r="DZ134"/>
  <c r="DX134"/>
  <c r="DV134"/>
  <c r="FV132"/>
  <c r="EC132" i="1" s="1"/>
  <c r="FR132" i="2"/>
  <c r="FN132"/>
  <c r="FJ132"/>
  <c r="FE132"/>
  <c r="FB132" s="1"/>
  <c r="EJ132" i="1" s="1"/>
  <c r="EV132" i="2"/>
  <c r="DS132"/>
  <c r="DT132" i="1" s="1"/>
  <c r="ER132" i="2"/>
  <c r="DO132" s="1"/>
  <c r="DP132" i="1" s="1"/>
  <c r="EP132" i="2"/>
  <c r="DM132" s="1"/>
  <c r="DN132" i="1" s="1"/>
  <c r="EN132" i="2"/>
  <c r="DK132" s="1"/>
  <c r="DL132" i="1" s="1"/>
  <c r="EM132" i="2"/>
  <c r="DJ132"/>
  <c r="EI132"/>
  <c r="ED132"/>
  <c r="DZ132"/>
  <c r="DV132"/>
  <c r="FW129"/>
  <c r="FS129"/>
  <c r="FO129"/>
  <c r="FK129"/>
  <c r="IE129" i="1" s="1"/>
  <c r="FF129" i="2"/>
  <c r="FD129"/>
  <c r="EV129" i="1" s="1"/>
  <c r="FQ127" i="2"/>
  <c r="EA127" i="1" s="1"/>
  <c r="EV127" i="2"/>
  <c r="EF127"/>
  <c r="FV126"/>
  <c r="EC126" i="1" s="1"/>
  <c r="FG126" i="2"/>
  <c r="FA126" s="1"/>
  <c r="EI126" i="1" s="1"/>
  <c r="ER126" i="2"/>
  <c r="DO126" s="1"/>
  <c r="DP126" i="1" s="1"/>
  <c r="EG126" i="2"/>
  <c r="FY125"/>
  <c r="FU125"/>
  <c r="FQ125"/>
  <c r="FM125"/>
  <c r="IG125" i="1" s="1"/>
  <c r="FH125" i="2"/>
  <c r="ET125"/>
  <c r="DQ125" s="1"/>
  <c r="DR125" i="1" s="1"/>
  <c r="ER125" i="2"/>
  <c r="DO125" s="1"/>
  <c r="DP125" i="1" s="1"/>
  <c r="EL125" i="2"/>
  <c r="EH125"/>
  <c r="ED125"/>
  <c r="DZ125"/>
  <c r="DV125"/>
  <c r="FY124"/>
  <c r="EF124" i="1" s="1"/>
  <c r="FR124" i="2"/>
  <c r="EC124" i="1" s="1"/>
  <c r="FJ124" i="2"/>
  <c r="FE124"/>
  <c r="FB124" s="1"/>
  <c r="EJ124" i="1" s="1"/>
  <c r="FC124" i="2"/>
  <c r="EZ124" s="1"/>
  <c r="EH124" i="1" s="1"/>
  <c r="ET124" i="2"/>
  <c r="DQ124" s="1"/>
  <c r="DR124" i="1" s="1"/>
  <c r="EP124" i="2"/>
  <c r="DM124"/>
  <c r="DN124" i="1" s="1"/>
  <c r="EK124" i="2"/>
  <c r="ED124"/>
  <c r="DV124"/>
  <c r="FX122"/>
  <c r="FV122"/>
  <c r="FT122"/>
  <c r="EE122" i="1" s="1"/>
  <c r="FR122" i="2"/>
  <c r="EC122" i="1" s="1"/>
  <c r="FP122" i="2"/>
  <c r="FN122"/>
  <c r="FL122"/>
  <c r="IF122" i="1" s="1"/>
  <c r="FJ122" i="2"/>
  <c r="DX122" i="1" s="1"/>
  <c r="FG122" i="2"/>
  <c r="FA122" s="1"/>
  <c r="EI122" i="1" s="1"/>
  <c r="FE122" i="2"/>
  <c r="FB122" s="1"/>
  <c r="EJ122" i="1" s="1"/>
  <c r="EW122" i="2"/>
  <c r="DT122"/>
  <c r="DU122" i="1" s="1"/>
  <c r="DV122" s="1"/>
  <c r="EV122" i="2"/>
  <c r="DS122"/>
  <c r="DT122" i="1" s="1"/>
  <c r="ET122" i="2"/>
  <c r="DQ122" s="1"/>
  <c r="DR122" i="1" s="1"/>
  <c r="EQ122" i="2"/>
  <c r="DN122" s="1"/>
  <c r="DO122" i="1" s="1"/>
  <c r="EO122" i="2"/>
  <c r="DL122" s="1"/>
  <c r="DM122" i="1" s="1"/>
  <c r="EN122" i="2"/>
  <c r="DK122"/>
  <c r="DL122" i="1" s="1"/>
  <c r="EM122" i="2"/>
  <c r="DJ122" s="1"/>
  <c r="EK122"/>
  <c r="EI122"/>
  <c r="EG122"/>
  <c r="ED122"/>
  <c r="EB122"/>
  <c r="DZ122"/>
  <c r="DX122"/>
  <c r="DV122"/>
  <c r="FU117"/>
  <c r="EF117" i="1" s="1"/>
  <c r="FM117" i="2"/>
  <c r="IG117" i="1" s="1"/>
  <c r="EV117" i="2"/>
  <c r="DS117" s="1"/>
  <c r="DT117" i="1" s="1"/>
  <c r="EN117" i="2"/>
  <c r="EF117"/>
  <c r="FT116"/>
  <c r="EE116" i="1" s="1"/>
  <c r="FD116" i="2"/>
  <c r="EV116" i="1" s="1"/>
  <c r="EP116" i="2"/>
  <c r="DM116"/>
  <c r="DN116" i="1" s="1"/>
  <c r="EM116" i="2"/>
  <c r="DJ116" s="1"/>
  <c r="DK116" i="1" s="1"/>
  <c r="DV116" i="2"/>
  <c r="FW114"/>
  <c r="FS114"/>
  <c r="FO114"/>
  <c r="FK114"/>
  <c r="IE114" i="1" s="1"/>
  <c r="FF114" i="2"/>
  <c r="EZ114" s="1"/>
  <c r="EH114" i="1" s="1"/>
  <c r="EU114" i="2"/>
  <c r="DR114" s="1"/>
  <c r="DS114" i="1" s="1"/>
  <c r="EQ114" i="2"/>
  <c r="DN114" s="1"/>
  <c r="DO114" i="1" s="1"/>
  <c r="EL114" i="2"/>
  <c r="EH114"/>
  <c r="EC114"/>
  <c r="DY114"/>
  <c r="DU114"/>
  <c r="FM113"/>
  <c r="IG113" i="1"/>
  <c r="FM111" i="2"/>
  <c r="IG111" i="1"/>
  <c r="ER111" i="2"/>
  <c r="DO111"/>
  <c r="EB111"/>
  <c r="FU109"/>
  <c r="EF109" i="1" s="1"/>
  <c r="FM109" i="2"/>
  <c r="IG109" i="1"/>
  <c r="EV109" i="2"/>
  <c r="DS109"/>
  <c r="DT109" i="1" s="1"/>
  <c r="EN109" i="2"/>
  <c r="DK109" s="1"/>
  <c r="DL109" i="1" s="1"/>
  <c r="EF109" i="2"/>
  <c r="DC109" s="1"/>
  <c r="DX109"/>
  <c r="FU107"/>
  <c r="EF107" i="1" s="1"/>
  <c r="FM107" i="2"/>
  <c r="IG107" i="1" s="1"/>
  <c r="EV107" i="2"/>
  <c r="DS107" s="1"/>
  <c r="DT107" i="1" s="1"/>
  <c r="EN107" i="2"/>
  <c r="DK107" s="1"/>
  <c r="DL107" i="1" s="1"/>
  <c r="EF107" i="2"/>
  <c r="DC107"/>
  <c r="DX107"/>
  <c r="FU105"/>
  <c r="EF105" i="1" s="1"/>
  <c r="FM105" i="2"/>
  <c r="IG105" i="1"/>
  <c r="EV105" i="2"/>
  <c r="DS105"/>
  <c r="DT105" i="1" s="1"/>
  <c r="EN105" i="2"/>
  <c r="DK105" s="1"/>
  <c r="DL105" i="1" s="1"/>
  <c r="EF105" i="2"/>
  <c r="DC105" s="1"/>
  <c r="FY104"/>
  <c r="FW104"/>
  <c r="FU104"/>
  <c r="FS104"/>
  <c r="FQ104"/>
  <c r="FO104"/>
  <c r="FM104"/>
  <c r="IG104" i="1" s="1"/>
  <c r="FK104" i="2"/>
  <c r="IE104" i="1" s="1"/>
  <c r="FH104" i="2"/>
  <c r="FB104" s="1"/>
  <c r="EJ104" i="1" s="1"/>
  <c r="FF104" i="2"/>
  <c r="FD104"/>
  <c r="FC104"/>
  <c r="EU104" i="1" s="1"/>
  <c r="EV104" i="2"/>
  <c r="DS104"/>
  <c r="DT104" i="1" s="1"/>
  <c r="ET104" i="2"/>
  <c r="DQ104" s="1"/>
  <c r="DR104" i="1" s="1"/>
  <c r="ER104" i="2"/>
  <c r="DO104" s="1"/>
  <c r="DP104" i="1" s="1"/>
  <c r="EP104" i="2"/>
  <c r="DM104" s="1"/>
  <c r="DN104" i="1" s="1"/>
  <c r="EN104" i="2"/>
  <c r="DK104"/>
  <c r="DL104" i="1" s="1"/>
  <c r="EM104" i="2"/>
  <c r="DJ104" s="1"/>
  <c r="EK104"/>
  <c r="EI104"/>
  <c r="EG104"/>
  <c r="EE104"/>
  <c r="EC104"/>
  <c r="EA104"/>
  <c r="DY104"/>
  <c r="DW104"/>
  <c r="DU104"/>
  <c r="FR102"/>
  <c r="FJ102"/>
  <c r="DX102" i="1" s="1"/>
  <c r="ET102" i="2"/>
  <c r="DQ102" s="1"/>
  <c r="DR102" i="1" s="1"/>
  <c r="EK102" i="2"/>
  <c r="EB102"/>
  <c r="FY101"/>
  <c r="FU101"/>
  <c r="FQ101"/>
  <c r="FM101"/>
  <c r="IG101" i="1" s="1"/>
  <c r="FH101" i="2"/>
  <c r="FB101" s="1"/>
  <c r="EJ101" i="1" s="1"/>
  <c r="ET101" i="2"/>
  <c r="DQ101"/>
  <c r="DR101" i="1" s="1"/>
  <c r="ER101" i="2"/>
  <c r="DO101" s="1"/>
  <c r="DP101" i="1" s="1"/>
  <c r="EL101" i="2"/>
  <c r="EH101"/>
  <c r="ED101"/>
  <c r="DZ101"/>
  <c r="DV101"/>
  <c r="FU99"/>
  <c r="FM99"/>
  <c r="IG99" i="1" s="1"/>
  <c r="EV99" i="2"/>
  <c r="DS99" s="1"/>
  <c r="DT99" i="1" s="1"/>
  <c r="EN99" i="2"/>
  <c r="DK99" s="1"/>
  <c r="DL99" i="1" s="1"/>
  <c r="EF99" i="2"/>
  <c r="DC99" s="1"/>
  <c r="DX99"/>
  <c r="FX98"/>
  <c r="FT98"/>
  <c r="FP98"/>
  <c r="FL98"/>
  <c r="IF98" i="1" s="1"/>
  <c r="FG98" i="2"/>
  <c r="EV98"/>
  <c r="DS98"/>
  <c r="DT98" i="1" s="1"/>
  <c r="ER98" i="2"/>
  <c r="DO98" s="1"/>
  <c r="DP98" i="1" s="1"/>
  <c r="EN98" i="2"/>
  <c r="DK98" s="1"/>
  <c r="DL98" i="1" s="1"/>
  <c r="EM98" i="2"/>
  <c r="DJ98" s="1"/>
  <c r="EI98"/>
  <c r="ED98"/>
  <c r="DA98" s="1"/>
  <c r="DZ98"/>
  <c r="DV98"/>
  <c r="FX96"/>
  <c r="FV96"/>
  <c r="FT96"/>
  <c r="FR96"/>
  <c r="EC96" i="1" s="1"/>
  <c r="FP96" i="2"/>
  <c r="FN96"/>
  <c r="FL96"/>
  <c r="IF96" i="1" s="1"/>
  <c r="FJ96" i="2"/>
  <c r="DX96" i="1" s="1"/>
  <c r="FG96" i="2"/>
  <c r="FE96"/>
  <c r="FB96"/>
  <c r="EJ96" i="1" s="1"/>
  <c r="FD96" i="2"/>
  <c r="EV96" i="1" s="1"/>
  <c r="FC96" i="2"/>
  <c r="EU96" i="1" s="1"/>
  <c r="EV96" i="2"/>
  <c r="DS96" s="1"/>
  <c r="DT96" i="1" s="1"/>
  <c r="ET96" i="2"/>
  <c r="DQ96" s="1"/>
  <c r="DR96" i="1" s="1"/>
  <c r="ER96" i="2"/>
  <c r="DO96"/>
  <c r="DP96" i="1" s="1"/>
  <c r="EP96" i="2"/>
  <c r="DM96" s="1"/>
  <c r="DN96" i="1" s="1"/>
  <c r="EN96" i="2"/>
  <c r="DK96" s="1"/>
  <c r="DL96" i="1" s="1"/>
  <c r="EM96" i="2"/>
  <c r="DJ96" s="1"/>
  <c r="EK96"/>
  <c r="EI96"/>
  <c r="EG96"/>
  <c r="EE96"/>
  <c r="EC96"/>
  <c r="EA96"/>
  <c r="DY96"/>
  <c r="DW96"/>
  <c r="DU96"/>
  <c r="FW93"/>
  <c r="FS93"/>
  <c r="FO93"/>
  <c r="FK93"/>
  <c r="IE93" i="1" s="1"/>
  <c r="FF93" i="2"/>
  <c r="EZ93" s="1"/>
  <c r="EH93" i="1" s="1"/>
  <c r="FD93" i="2"/>
  <c r="EV93" i="1"/>
  <c r="ET93" i="2"/>
  <c r="DQ93"/>
  <c r="DR93" i="1" s="1"/>
  <c r="EP93" i="2"/>
  <c r="DM93" s="1"/>
  <c r="DN93" i="1" s="1"/>
  <c r="EL93" i="2"/>
  <c r="DI93" s="1"/>
  <c r="EH93"/>
  <c r="ED93"/>
  <c r="DZ93"/>
  <c r="DV93"/>
  <c r="FS91"/>
  <c r="ED91" i="1" s="1"/>
  <c r="FK91" i="2"/>
  <c r="IE91" i="1" s="1"/>
  <c r="EP91" i="2"/>
  <c r="DM91" s="1"/>
  <c r="DN91" i="1" s="1"/>
  <c r="EN91" i="2"/>
  <c r="DK91" s="1"/>
  <c r="DL91" i="1" s="1"/>
  <c r="EF91" i="2"/>
  <c r="DC91"/>
  <c r="DD91" i="1" s="1"/>
  <c r="DX91" i="2"/>
  <c r="ER84"/>
  <c r="DO84" s="1"/>
  <c r="DP84" i="1" s="1"/>
  <c r="FU81" i="2"/>
  <c r="FM81"/>
  <c r="IG81" i="1"/>
  <c r="FF81" i="2"/>
  <c r="EZ81"/>
  <c r="EH81" i="1" s="1"/>
  <c r="EF81" i="2"/>
  <c r="DC81" s="1"/>
  <c r="DD81" i="1" s="1"/>
  <c r="DZ81" i="2"/>
  <c r="FW80"/>
  <c r="ED80" i="1"/>
  <c r="FF80" i="2"/>
  <c r="EJ80"/>
  <c r="FW74"/>
  <c r="ED74" i="1"/>
  <c r="FO70" i="2"/>
  <c r="ER70"/>
  <c r="DO70" s="1"/>
  <c r="DP70" i="1" s="1"/>
  <c r="EJ70" i="2"/>
  <c r="EB70"/>
  <c r="FW69"/>
  <c r="FO69"/>
  <c r="FF69"/>
  <c r="EV69"/>
  <c r="DS69" s="1"/>
  <c r="DT69" i="1" s="1"/>
  <c r="EN69" i="2"/>
  <c r="DK69"/>
  <c r="DL69" i="1" s="1"/>
  <c r="EB69" i="2"/>
  <c r="FW67"/>
  <c r="EG67" i="1" s="1"/>
  <c r="FU65" i="2"/>
  <c r="EF65" i="1" s="1"/>
  <c r="FM65" i="2"/>
  <c r="IG65" i="1" s="1"/>
  <c r="FC65" i="2"/>
  <c r="EN65"/>
  <c r="DK65" s="1"/>
  <c r="EB65"/>
  <c r="FO62"/>
  <c r="ER62"/>
  <c r="DO62" s="1"/>
  <c r="DP62" i="1" s="1"/>
  <c r="EJ62" i="2"/>
  <c r="EB62"/>
  <c r="FW60"/>
  <c r="ED60" i="1"/>
  <c r="FJ55" i="2"/>
  <c r="ET55"/>
  <c r="DQ55" s="1"/>
  <c r="DR55" i="1" s="1"/>
  <c r="EL55" i="2"/>
  <c r="DI55"/>
  <c r="DV55"/>
  <c r="FW47"/>
  <c r="FS47"/>
  <c r="FO47"/>
  <c r="DY47" i="1" s="1"/>
  <c r="FK47" i="2"/>
  <c r="IE47" i="1"/>
  <c r="FH47" i="2"/>
  <c r="FD47"/>
  <c r="EV47" i="1" s="1"/>
  <c r="EV47" i="2"/>
  <c r="DS47"/>
  <c r="DT47" i="1" s="1"/>
  <c r="ET47" i="2"/>
  <c r="DQ47" s="1"/>
  <c r="DR47" i="1" s="1"/>
  <c r="EN47" i="2"/>
  <c r="DK47" s="1"/>
  <c r="DL47" i="1" s="1"/>
  <c r="EK47" i="2"/>
  <c r="EG47"/>
  <c r="EE47"/>
  <c r="EA47"/>
  <c r="DW47"/>
  <c r="FX45"/>
  <c r="EG45" i="1"/>
  <c r="FP45" i="2"/>
  <c r="DZ45" i="1"/>
  <c r="FG45" i="2"/>
  <c r="FA45"/>
  <c r="EI45" i="1" s="1"/>
  <c r="FC45" i="2"/>
  <c r="EU45" i="1" s="1"/>
  <c r="EK45" i="2"/>
  <c r="EB45"/>
  <c r="DX76"/>
  <c r="EJ76"/>
  <c r="FF76"/>
  <c r="FW76"/>
  <c r="EB74"/>
  <c r="ER74"/>
  <c r="DO74"/>
  <c r="DP74" i="1" s="1"/>
  <c r="FO74" i="2"/>
  <c r="DY74" i="1" s="1"/>
  <c r="DX70" i="2"/>
  <c r="EF70"/>
  <c r="DC70"/>
  <c r="EN70"/>
  <c r="DK70"/>
  <c r="DL70" i="1" s="1"/>
  <c r="EV70" i="2"/>
  <c r="DS70" s="1"/>
  <c r="DT70" i="1" s="1"/>
  <c r="FK70" i="2"/>
  <c r="IE70" i="1" s="1"/>
  <c r="FS70" i="2"/>
  <c r="EG70" i="1"/>
  <c r="DV69" i="2"/>
  <c r="DZ69"/>
  <c r="ED69"/>
  <c r="EH69"/>
  <c r="EL69"/>
  <c r="EP69"/>
  <c r="DM69" s="1"/>
  <c r="DN69" i="1" s="1"/>
  <c r="ET69" i="2"/>
  <c r="DQ69" s="1"/>
  <c r="DR69" i="1" s="1"/>
  <c r="FC69" i="2"/>
  <c r="EU69" i="1"/>
  <c r="FH69" i="2"/>
  <c r="FB69"/>
  <c r="EJ69" i="1" s="1"/>
  <c r="FM69" i="2"/>
  <c r="IG69" i="1" s="1"/>
  <c r="FQ69" i="2"/>
  <c r="FU69"/>
  <c r="IJ69" i="1"/>
  <c r="FY69" i="2"/>
  <c r="EB67"/>
  <c r="EV67"/>
  <c r="DS67"/>
  <c r="DT67" i="1" s="1"/>
  <c r="FO67" i="2"/>
  <c r="EB67" i="1" s="1"/>
  <c r="DV65" i="2"/>
  <c r="DZ65"/>
  <c r="ED65"/>
  <c r="EH65"/>
  <c r="EL65"/>
  <c r="ER65"/>
  <c r="DO65"/>
  <c r="DP65" i="1" s="1"/>
  <c r="ET65" i="2"/>
  <c r="DQ65" s="1"/>
  <c r="DR65" i="1" s="1"/>
  <c r="FF65" i="2"/>
  <c r="FK65"/>
  <c r="IE65" i="1" s="1"/>
  <c r="FO65" i="2"/>
  <c r="FS65"/>
  <c r="IH65" i="1"/>
  <c r="FW65" i="2"/>
  <c r="DX62"/>
  <c r="EF62"/>
  <c r="DC62"/>
  <c r="EN62"/>
  <c r="DK62"/>
  <c r="DL62" i="1" s="1"/>
  <c r="EV62" i="2"/>
  <c r="DS62" s="1"/>
  <c r="DT62" i="1" s="1"/>
  <c r="FK62" i="2"/>
  <c r="IE62" i="1" s="1"/>
  <c r="FS62" i="2"/>
  <c r="DZ55"/>
  <c r="EH55"/>
  <c r="EP55"/>
  <c r="DM55" s="1"/>
  <c r="DN55" i="1" s="1"/>
  <c r="FC55" i="2"/>
  <c r="EU55" i="1" s="1"/>
  <c r="FN55" i="2"/>
  <c r="FV55"/>
  <c r="EC55" i="1" s="1"/>
  <c r="DV47" i="2"/>
  <c r="DX47"/>
  <c r="DZ47"/>
  <c r="EB47"/>
  <c r="ED47"/>
  <c r="EF47"/>
  <c r="DC47"/>
  <c r="EH47"/>
  <c r="EJ47"/>
  <c r="EL47"/>
  <c r="EO47"/>
  <c r="DL47" s="1"/>
  <c r="DM47" i="1" s="1"/>
  <c r="EQ47" i="2"/>
  <c r="DN47"/>
  <c r="ES47"/>
  <c r="DP47" s="1"/>
  <c r="DQ47" i="1" s="1"/>
  <c r="EU47" i="2"/>
  <c r="DR47" s="1"/>
  <c r="EW47"/>
  <c r="DT47" s="1"/>
  <c r="DU47" i="1" s="1"/>
  <c r="DV47" s="1"/>
  <c r="FE47" i="2"/>
  <c r="FG47"/>
  <c r="FJ47"/>
  <c r="FL47"/>
  <c r="IF47" i="1" s="1"/>
  <c r="FN47" i="2"/>
  <c r="FP47"/>
  <c r="FR47"/>
  <c r="FT47"/>
  <c r="FV47"/>
  <c r="EC47" i="1" s="1"/>
  <c r="FX47" i="2"/>
  <c r="DV45"/>
  <c r="DZ45"/>
  <c r="ED45"/>
  <c r="EI45"/>
  <c r="EM45"/>
  <c r="DJ45" s="1"/>
  <c r="DK45" i="1" s="1"/>
  <c r="EN45" i="2"/>
  <c r="DK45" s="1"/>
  <c r="DL45" i="1" s="1"/>
  <c r="EP45" i="2"/>
  <c r="DM45" s="1"/>
  <c r="DN45" i="1" s="1"/>
  <c r="ER45" i="2"/>
  <c r="DO45" s="1"/>
  <c r="DP45" i="1" s="1"/>
  <c r="EV45" i="2"/>
  <c r="DS45"/>
  <c r="DT45" i="1" s="1"/>
  <c r="FE45" i="2"/>
  <c r="FB45" s="1"/>
  <c r="EJ45" i="1" s="1"/>
  <c r="FJ45" i="2"/>
  <c r="FN45"/>
  <c r="FR45"/>
  <c r="FV45"/>
  <c r="DX41"/>
  <c r="EF41"/>
  <c r="DC41" s="1"/>
  <c r="EN41"/>
  <c r="DK41" s="1"/>
  <c r="EV41"/>
  <c r="DS41" s="1"/>
  <c r="DT41" i="1" s="1"/>
  <c r="FM41" i="2"/>
  <c r="IG41" i="1" s="1"/>
  <c r="FU41" i="2"/>
  <c r="EF41" i="1" s="1"/>
  <c r="FR40" i="2"/>
  <c r="FJ40"/>
  <c r="DX40" i="1" s="1"/>
  <c r="FD40" i="2"/>
  <c r="EV40" i="1" s="1"/>
  <c r="ET40" i="2"/>
  <c r="DQ40" s="1"/>
  <c r="DR40" i="1" s="1"/>
  <c r="EK40" i="2"/>
  <c r="EB40"/>
  <c r="EB21"/>
  <c r="ER21"/>
  <c r="DO21" s="1"/>
  <c r="DP21" i="1" s="1"/>
  <c r="FO21" i="2"/>
  <c r="EB21" i="1" s="1"/>
  <c r="DX15" i="2"/>
  <c r="EN15"/>
  <c r="DK15" s="1"/>
  <c r="DL15" i="1" s="1"/>
  <c r="FK15" i="2"/>
  <c r="IE15" i="1" s="1"/>
  <c r="DX13" i="2"/>
  <c r="EF13"/>
  <c r="DC13" s="1"/>
  <c r="EN13"/>
  <c r="DK13" s="1"/>
  <c r="DL13" i="1" s="1"/>
  <c r="EV13" i="2"/>
  <c r="DS13"/>
  <c r="DT13" i="1" s="1"/>
  <c r="FM13" i="2"/>
  <c r="IG13" i="1" s="1"/>
  <c r="FU13" i="2"/>
  <c r="EF13" i="1" s="1"/>
  <c r="DV11" i="2"/>
  <c r="DZ11"/>
  <c r="ED11"/>
  <c r="EH11"/>
  <c r="EL11"/>
  <c r="DI11" s="1"/>
  <c r="EP11"/>
  <c r="DM11" s="1"/>
  <c r="DN11" i="1" s="1"/>
  <c r="ET11" i="2"/>
  <c r="DQ11" s="1"/>
  <c r="DR11" i="1" s="1"/>
  <c r="FD11" i="2"/>
  <c r="EV11" i="1"/>
  <c r="FF11" i="2"/>
  <c r="EZ11"/>
  <c r="EH11" i="1" s="1"/>
  <c r="FK11" i="2"/>
  <c r="IE11" i="1" s="1"/>
  <c r="FO11" i="2"/>
  <c r="FS11"/>
  <c r="IH11" i="1"/>
  <c r="FW11" i="2"/>
  <c r="EB19"/>
  <c r="ER19"/>
  <c r="DO19"/>
  <c r="DP19" i="1" s="1"/>
  <c r="FO19" i="2"/>
  <c r="EB19" i="1" s="1"/>
  <c r="EB17" i="2"/>
  <c r="ER17"/>
  <c r="DO17"/>
  <c r="DP17" i="1" s="1"/>
  <c r="FO17" i="2"/>
  <c r="DY17" i="1" s="1"/>
  <c r="FW38" i="2"/>
  <c r="EG38" i="1" s="1"/>
  <c r="FS38" i="2"/>
  <c r="FO38"/>
  <c r="FK38"/>
  <c r="IE38" i="1"/>
  <c r="FF38" i="2"/>
  <c r="EZ38"/>
  <c r="EH38" i="1" s="1"/>
  <c r="ET38" i="2"/>
  <c r="EP38"/>
  <c r="EL38"/>
  <c r="EH38"/>
  <c r="ED38"/>
  <c r="DZ38"/>
  <c r="DV38"/>
  <c r="FU35"/>
  <c r="FM35"/>
  <c r="IG35" i="1" s="1"/>
  <c r="EV35" i="2"/>
  <c r="DS35" s="1"/>
  <c r="DT35" i="1" s="1"/>
  <c r="EN35" i="2"/>
  <c r="DK35"/>
  <c r="DL35" i="1" s="1"/>
  <c r="EF35" i="2"/>
  <c r="DC35" s="1"/>
  <c r="DX35"/>
  <c r="FW33"/>
  <c r="FS33"/>
  <c r="ED33" i="1" s="1"/>
  <c r="FO33" i="2"/>
  <c r="FK33"/>
  <c r="IE33" i="1" s="1"/>
  <c r="FF33" i="2"/>
  <c r="EZ33" s="1"/>
  <c r="EH33" i="1" s="1"/>
  <c r="FD33" i="2"/>
  <c r="EV33" i="1" s="1"/>
  <c r="ET33" i="2"/>
  <c r="DQ33" s="1"/>
  <c r="DR33" i="1" s="1"/>
  <c r="EP33" i="2"/>
  <c r="DM33" s="1"/>
  <c r="DN33" i="1" s="1"/>
  <c r="EL33" i="2"/>
  <c r="EH33"/>
  <c r="ED33"/>
  <c r="DZ33"/>
  <c r="DV33"/>
  <c r="FY32"/>
  <c r="FW32"/>
  <c r="FU32"/>
  <c r="EF32" i="1" s="1"/>
  <c r="FS32" i="2"/>
  <c r="ED32" i="1" s="1"/>
  <c r="FQ32" i="2"/>
  <c r="FO32"/>
  <c r="FM32"/>
  <c r="IG32" i="1" s="1"/>
  <c r="FK32" i="2"/>
  <c r="IE32" i="1" s="1"/>
  <c r="FH32" i="2"/>
  <c r="FB32" s="1"/>
  <c r="EJ32" i="1" s="1"/>
  <c r="FF32" i="2"/>
  <c r="EZ32" s="1"/>
  <c r="EH32" i="1" s="1"/>
  <c r="EW32" i="2"/>
  <c r="DT32"/>
  <c r="DU32" i="1" s="1"/>
  <c r="DV32" s="1"/>
  <c r="EU32" i="2"/>
  <c r="DR32"/>
  <c r="DS32" i="1" s="1"/>
  <c r="ES32" i="2"/>
  <c r="DP32" s="1"/>
  <c r="DQ32" i="1" s="1"/>
  <c r="EQ32" i="2"/>
  <c r="DN32" s="1"/>
  <c r="DO32" i="1" s="1"/>
  <c r="EO32" i="2"/>
  <c r="DL32" s="1"/>
  <c r="DM32" i="1" s="1"/>
  <c r="EL32" i="2"/>
  <c r="EJ32"/>
  <c r="EH32"/>
  <c r="EF32"/>
  <c r="DC32" s="1"/>
  <c r="DD32" i="1" s="1"/>
  <c r="EE32" i="2"/>
  <c r="EC32"/>
  <c r="EA32"/>
  <c r="DY32"/>
  <c r="DW32"/>
  <c r="DU32"/>
  <c r="FX30"/>
  <c r="FV30"/>
  <c r="FT30"/>
  <c r="EE30" i="1"/>
  <c r="FR30" i="2"/>
  <c r="EC30" i="1"/>
  <c r="FP30" i="2"/>
  <c r="FN30"/>
  <c r="FL30"/>
  <c r="IF30" i="1"/>
  <c r="FJ30" i="2"/>
  <c r="DX30" i="1"/>
  <c r="FG30" i="2"/>
  <c r="FE30"/>
  <c r="FD30"/>
  <c r="FA30" s="1"/>
  <c r="EI30" i="1" s="1"/>
  <c r="FC30" i="2"/>
  <c r="EU30" i="1" s="1"/>
  <c r="EW30" i="2"/>
  <c r="DT30" s="1"/>
  <c r="EU30"/>
  <c r="ES30"/>
  <c r="EQ30"/>
  <c r="EO30"/>
  <c r="EM30"/>
  <c r="EK30"/>
  <c r="EI30"/>
  <c r="EG30"/>
  <c r="EE30"/>
  <c r="EC30"/>
  <c r="EA30"/>
  <c r="DY30"/>
  <c r="DW30"/>
  <c r="DU30"/>
  <c r="FU29"/>
  <c r="EF29" i="1" s="1"/>
  <c r="EV29" i="2"/>
  <c r="DS29" s="1"/>
  <c r="DT29" i="1" s="1"/>
  <c r="FV28" i="2"/>
  <c r="FN28"/>
  <c r="FG28"/>
  <c r="FA28"/>
  <c r="EI28" i="1" s="1"/>
  <c r="EV28" i="2"/>
  <c r="DS28" s="1"/>
  <c r="DT28" i="1" s="1"/>
  <c r="ER28" i="2"/>
  <c r="DO28" s="1"/>
  <c r="DP28" i="1" s="1"/>
  <c r="EN28" i="2"/>
  <c r="DK28" s="1"/>
  <c r="DL28" i="1" s="1"/>
  <c r="EG28" i="2"/>
  <c r="DZ28"/>
  <c r="FX26"/>
  <c r="FV26"/>
  <c r="FT26"/>
  <c r="EE26" i="1"/>
  <c r="FR26" i="2"/>
  <c r="EC26" i="1"/>
  <c r="FP26" i="2"/>
  <c r="FN26"/>
  <c r="FL26"/>
  <c r="IF26" i="1"/>
  <c r="FJ26" i="2"/>
  <c r="DX26" i="1"/>
  <c r="FG26" i="2"/>
  <c r="FE26"/>
  <c r="FD26"/>
  <c r="EV26" i="1"/>
  <c r="FC26" i="2"/>
  <c r="EV26"/>
  <c r="DS26" s="1"/>
  <c r="DT26" i="1" s="1"/>
  <c r="ET26" i="2"/>
  <c r="DQ26"/>
  <c r="DR26" i="1" s="1"/>
  <c r="ER26" i="2"/>
  <c r="DO26" s="1"/>
  <c r="DP26" i="1" s="1"/>
  <c r="EP26" i="2"/>
  <c r="DM26" s="1"/>
  <c r="DN26" i="1" s="1"/>
  <c r="EN26" i="2"/>
  <c r="DK26" s="1"/>
  <c r="DL26" i="1" s="1"/>
  <c r="EM26" i="2"/>
  <c r="DJ26"/>
  <c r="EK26"/>
  <c r="EI26"/>
  <c r="EG26"/>
  <c r="EE26"/>
  <c r="EC26"/>
  <c r="EA26"/>
  <c r="DY26"/>
  <c r="DW26"/>
  <c r="DU26"/>
  <c r="FX24"/>
  <c r="FV24"/>
  <c r="FT24"/>
  <c r="EE24" i="1" s="1"/>
  <c r="FR24" i="2"/>
  <c r="EC24" i="1" s="1"/>
  <c r="FP24" i="2"/>
  <c r="FN24"/>
  <c r="FL24"/>
  <c r="IF24" i="1" s="1"/>
  <c r="FJ24" i="2"/>
  <c r="DX24" i="1" s="1"/>
  <c r="FG24" i="2"/>
  <c r="FE24"/>
  <c r="FD24"/>
  <c r="EV24" i="1" s="1"/>
  <c r="FC24" i="2"/>
  <c r="EU24" i="1" s="1"/>
  <c r="EV24" i="2"/>
  <c r="DS24" s="1"/>
  <c r="DT24" i="1" s="1"/>
  <c r="ET24" i="2"/>
  <c r="DQ24"/>
  <c r="DR24" i="1" s="1"/>
  <c r="ER24" i="2"/>
  <c r="DO24" s="1"/>
  <c r="DP24" i="1" s="1"/>
  <c r="EP24" i="2"/>
  <c r="DM24" s="1"/>
  <c r="DN24" i="1" s="1"/>
  <c r="EN24" i="2"/>
  <c r="DK24" s="1"/>
  <c r="EM24"/>
  <c r="EK24"/>
  <c r="EI24"/>
  <c r="EG24"/>
  <c r="EE24"/>
  <c r="EC24"/>
  <c r="EA24"/>
  <c r="DY24"/>
  <c r="DW24"/>
  <c r="DU24"/>
  <c r="FW21"/>
  <c r="ED21" i="1" s="1"/>
  <c r="FS15" i="2"/>
  <c r="ED15" i="1" s="1"/>
  <c r="EV15" i="2"/>
  <c r="DS15" s="1"/>
  <c r="DT15" i="1" s="1"/>
  <c r="FQ13" i="2"/>
  <c r="ER13"/>
  <c r="DO13" s="1"/>
  <c r="DP13" i="1" s="1"/>
  <c r="EJ13" i="2"/>
  <c r="EB13"/>
  <c r="FY11"/>
  <c r="EF11" i="1" s="1"/>
  <c r="FQ11" i="2"/>
  <c r="EA11" i="1" s="1"/>
  <c r="FH11" i="2"/>
  <c r="FB11" s="1"/>
  <c r="EJ11" i="1" s="1"/>
  <c r="ER11" i="2"/>
  <c r="DO11" s="1"/>
  <c r="DP11" i="1" s="1"/>
  <c r="EJ11" i="2"/>
  <c r="EF11"/>
  <c r="DC11" s="1"/>
  <c r="DX11"/>
  <c r="FU9"/>
  <c r="FM9"/>
  <c r="IG9" i="1" s="1"/>
  <c r="EV9" i="2"/>
  <c r="DS9" s="1"/>
  <c r="DT9" i="1" s="1"/>
  <c r="EN9" i="2"/>
  <c r="DK9"/>
  <c r="DL9" i="1" s="1"/>
  <c r="EF9" i="2"/>
  <c r="DC9" s="1"/>
  <c r="DB9" s="1"/>
  <c r="DX9"/>
  <c r="FX8"/>
  <c r="FT8"/>
  <c r="FP8"/>
  <c r="FL8"/>
  <c r="IF8" i="1" s="1"/>
  <c r="FG8" i="2"/>
  <c r="EV8"/>
  <c r="DS8" s="1"/>
  <c r="DT8" i="1" s="1"/>
  <c r="ER8" i="2"/>
  <c r="DO8" s="1"/>
  <c r="DP8" i="1" s="1"/>
  <c r="EN8" i="2"/>
  <c r="DK8"/>
  <c r="DL8" i="1" s="1"/>
  <c r="EM8" i="2"/>
  <c r="DJ8" s="1"/>
  <c r="EI8"/>
  <c r="ED8"/>
  <c r="DZ8"/>
  <c r="DV8"/>
  <c r="FV6"/>
  <c r="FR6"/>
  <c r="FN6"/>
  <c r="FJ6"/>
  <c r="EW6"/>
  <c r="DT6" s="1"/>
  <c r="DU6" i="1" s="1"/>
  <c r="DV6" s="1"/>
  <c r="EO6" i="2"/>
  <c r="DL6" s="1"/>
  <c r="DM6" i="1" s="1"/>
  <c r="EF6" i="2"/>
  <c r="DX6"/>
  <c r="G187" i="1"/>
  <c r="G186"/>
  <c r="G184"/>
  <c r="G181"/>
  <c r="G179"/>
  <c r="G178"/>
  <c r="G176"/>
  <c r="G173"/>
  <c r="G171"/>
  <c r="G170"/>
  <c r="G168"/>
  <c r="C165"/>
  <c r="C164"/>
  <c r="C161"/>
  <c r="C160"/>
  <c r="C157"/>
  <c r="C156"/>
  <c r="C153"/>
  <c r="C152"/>
  <c r="C149"/>
  <c r="C148"/>
  <c r="C145"/>
  <c r="C144"/>
  <c r="M142"/>
  <c r="IA142" s="1"/>
  <c r="C142"/>
  <c r="M140"/>
  <c r="EM140" s="1"/>
  <c r="C140"/>
  <c r="M138"/>
  <c r="EM138" s="1"/>
  <c r="C138"/>
  <c r="M136"/>
  <c r="EM136" s="1"/>
  <c r="C136"/>
  <c r="M134"/>
  <c r="IA134" s="1"/>
  <c r="C134"/>
  <c r="M132"/>
  <c r="EM132" s="1"/>
  <c r="C132"/>
  <c r="M130"/>
  <c r="EM130" s="1"/>
  <c r="C130"/>
  <c r="M128"/>
  <c r="C128"/>
  <c r="M126"/>
  <c r="C126"/>
  <c r="M124"/>
  <c r="G124"/>
  <c r="M122"/>
  <c r="EM122" s="1"/>
  <c r="M120"/>
  <c r="M118"/>
  <c r="EM118" s="1"/>
  <c r="M116"/>
  <c r="M114"/>
  <c r="EM114" s="1"/>
  <c r="M112"/>
  <c r="M110"/>
  <c r="EM110" s="1"/>
  <c r="I109"/>
  <c r="EL107"/>
  <c r="B107"/>
  <c r="L105"/>
  <c r="C105"/>
  <c r="H103"/>
  <c r="L101"/>
  <c r="L99"/>
  <c r="C99"/>
  <c r="C97"/>
  <c r="L96"/>
  <c r="C93"/>
  <c r="L92"/>
  <c r="C89"/>
  <c r="L88"/>
  <c r="C85"/>
  <c r="L84"/>
  <c r="C81"/>
  <c r="L80"/>
  <c r="C75"/>
  <c r="C73"/>
  <c r="C67"/>
  <c r="C65"/>
  <c r="C59"/>
  <c r="C57"/>
  <c r="N53"/>
  <c r="HZ53" s="1"/>
  <c r="B53"/>
  <c r="B51"/>
  <c r="B47"/>
  <c r="N45"/>
  <c r="HZ45" s="1"/>
  <c r="N41"/>
  <c r="HZ41" s="1"/>
  <c r="B41"/>
  <c r="B39"/>
  <c r="N33"/>
  <c r="HZ33" s="1"/>
  <c r="B33"/>
  <c r="B29"/>
  <c r="B25"/>
  <c r="N19"/>
  <c r="HZ19" s="1"/>
  <c r="B19"/>
  <c r="B13"/>
  <c r="B11"/>
  <c r="B5"/>
  <c r="EN5"/>
  <c r="EA5"/>
  <c r="DY53"/>
  <c r="ED53"/>
  <c r="EE22"/>
  <c r="DZ22"/>
  <c r="EU22"/>
  <c r="DY159"/>
  <c r="BN174"/>
  <c r="EU167"/>
  <c r="DZ167"/>
  <c r="EE167"/>
  <c r="EE89"/>
  <c r="DZ89"/>
  <c r="EU89"/>
  <c r="EO125"/>
  <c r="EP144"/>
  <c r="ED136"/>
  <c r="EG136"/>
  <c r="EQ136"/>
  <c r="EV152"/>
  <c r="EQ154"/>
  <c r="ED154"/>
  <c r="EG154"/>
  <c r="DY154"/>
  <c r="EB154"/>
  <c r="EO154"/>
  <c r="EC106"/>
  <c r="DB57" i="2"/>
  <c r="DC57" i="1" s="1"/>
  <c r="ID57" s="1"/>
  <c r="EQ108"/>
  <c r="EZ195" i="2"/>
  <c r="EH195" i="1" s="1"/>
  <c r="EO6"/>
  <c r="ED16"/>
  <c r="EV53"/>
  <c r="EA53"/>
  <c r="EN53"/>
  <c r="EF53"/>
  <c r="EP53"/>
  <c r="DY61"/>
  <c r="ED61"/>
  <c r="EB64"/>
  <c r="EO71"/>
  <c r="EB12"/>
  <c r="EU174"/>
  <c r="DZ174"/>
  <c r="EE174"/>
  <c r="EN192"/>
  <c r="EP192"/>
  <c r="EN144"/>
  <c r="EA144"/>
  <c r="EF92"/>
  <c r="EP92"/>
  <c r="EA92"/>
  <c r="EN92"/>
  <c r="EO136"/>
  <c r="AI154"/>
  <c r="BN154"/>
  <c r="EV162"/>
  <c r="FA162" i="2"/>
  <c r="EI162" i="1" s="1"/>
  <c r="EC18"/>
  <c r="DX18"/>
  <c r="EC22"/>
  <c r="DX22"/>
  <c r="EC89"/>
  <c r="DX89"/>
  <c r="EC104"/>
  <c r="DX104"/>
  <c r="EC152"/>
  <c r="DX152"/>
  <c r="EQ6"/>
  <c r="FA20" i="2"/>
  <c r="EI20" i="1" s="1"/>
  <c r="EN23"/>
  <c r="EA27"/>
  <c r="EN27"/>
  <c r="DY68"/>
  <c r="EN38"/>
  <c r="ED44"/>
  <c r="EQ44"/>
  <c r="DY44"/>
  <c r="EO44"/>
  <c r="EB44"/>
  <c r="EE43"/>
  <c r="EG43"/>
  <c r="DZ43"/>
  <c r="EO43"/>
  <c r="EB43"/>
  <c r="EU43"/>
  <c r="DY108"/>
  <c r="EB108"/>
  <c r="ED115"/>
  <c r="EF128"/>
  <c r="EV131"/>
  <c r="EA131"/>
  <c r="EF131"/>
  <c r="DY84"/>
  <c r="DZ87"/>
  <c r="EU87"/>
  <c r="EO101"/>
  <c r="EN141"/>
  <c r="EP141"/>
  <c r="EN148"/>
  <c r="EN151"/>
  <c r="EB181"/>
  <c r="EO181"/>
  <c r="FA101" i="2"/>
  <c r="EI101" i="1" s="1"/>
  <c r="EP139"/>
  <c r="EZ132" i="2"/>
  <c r="EH132" i="1" s="1"/>
  <c r="EF139"/>
  <c r="EZ110" i="2"/>
  <c r="EH110" i="1" s="1"/>
  <c r="FA94" i="2"/>
  <c r="EI94" i="1" s="1"/>
  <c r="EA151"/>
  <c r="EA139"/>
  <c r="EZ98" i="2"/>
  <c r="EH98" i="1" s="1"/>
  <c r="EZ183" i="2"/>
  <c r="EH183" i="1" s="1"/>
  <c r="EA12"/>
  <c r="EF12"/>
  <c r="EP23"/>
  <c r="EV27"/>
  <c r="FA27" i="2"/>
  <c r="EI27" i="1" s="1"/>
  <c r="EP27"/>
  <c r="EF38"/>
  <c r="EP38"/>
  <c r="EO48"/>
  <c r="EG85"/>
  <c r="DY85"/>
  <c r="EB85"/>
  <c r="EO85"/>
  <c r="EA93"/>
  <c r="ED108"/>
  <c r="DY115"/>
  <c r="EB118"/>
  <c r="ED118"/>
  <c r="EG118"/>
  <c r="EN122"/>
  <c r="EA122"/>
  <c r="EP122"/>
  <c r="EF122"/>
  <c r="EA128"/>
  <c r="EN128"/>
  <c r="EU134"/>
  <c r="EZ134" i="2"/>
  <c r="EH134" i="1" s="1"/>
  <c r="DY82"/>
  <c r="EN157"/>
  <c r="EE189"/>
  <c r="EZ189" i="2"/>
  <c r="EH189" i="1" s="1"/>
  <c r="EU189"/>
  <c r="DZ195"/>
  <c r="EP145"/>
  <c r="EA145"/>
  <c r="EN145"/>
  <c r="EF148"/>
  <c r="EP148"/>
  <c r="EV176"/>
  <c r="EU181"/>
  <c r="EO183"/>
  <c r="EC14"/>
  <c r="EC20"/>
  <c r="DY96"/>
  <c r="ED134"/>
  <c r="DX87"/>
  <c r="DZ176"/>
  <c r="EE181"/>
  <c r="DZ181"/>
  <c r="EF121"/>
  <c r="EZ40" i="2"/>
  <c r="EH40" i="1" s="1"/>
  <c r="EZ156" i="2"/>
  <c r="EH156" i="1" s="1"/>
  <c r="EU10"/>
  <c r="EA10"/>
  <c r="EF10"/>
  <c r="EN11"/>
  <c r="EP11"/>
  <c r="ED18"/>
  <c r="EU20"/>
  <c r="EZ20" i="2"/>
  <c r="EH20" i="1" s="1"/>
  <c r="EB20"/>
  <c r="DY20"/>
  <c r="EG20"/>
  <c r="EQ20"/>
  <c r="ED20"/>
  <c r="DY5"/>
  <c r="EB5"/>
  <c r="EG5"/>
  <c r="EA25"/>
  <c r="EN25"/>
  <c r="DY27"/>
  <c r="EO27"/>
  <c r="EB27"/>
  <c r="EQ27"/>
  <c r="ED27"/>
  <c r="DY10"/>
  <c r="ED10"/>
  <c r="ED17"/>
  <c r="EG17"/>
  <c r="EV18"/>
  <c r="EA18"/>
  <c r="EF18"/>
  <c r="EA20"/>
  <c r="EF20"/>
  <c r="EA7"/>
  <c r="EP25"/>
  <c r="EC142"/>
  <c r="ED37"/>
  <c r="EG37"/>
  <c r="EQ37"/>
  <c r="EO37"/>
  <c r="ED39"/>
  <c r="EQ39"/>
  <c r="DY39"/>
  <c r="EO39"/>
  <c r="EB39"/>
  <c r="EV37"/>
  <c r="FA37" i="2"/>
  <c r="EI37" i="1"/>
  <c r="EP37"/>
  <c r="EP57"/>
  <c r="EB59"/>
  <c r="EO59"/>
  <c r="DY59"/>
  <c r="DY66"/>
  <c r="DY78"/>
  <c r="DY80"/>
  <c r="EV83"/>
  <c r="FA83" i="2"/>
  <c r="EI83" i="1" s="1"/>
  <c r="DZ83"/>
  <c r="EO83"/>
  <c r="EG83"/>
  <c r="DY86"/>
  <c r="DZ42"/>
  <c r="EP130"/>
  <c r="EA130"/>
  <c r="EZ142" i="2"/>
  <c r="EH142" i="1" s="1"/>
  <c r="DZ142"/>
  <c r="EA149"/>
  <c r="EF149"/>
  <c r="EN152"/>
  <c r="EF152"/>
  <c r="DZ156"/>
  <c r="EO156"/>
  <c r="EQ156"/>
  <c r="EQ158"/>
  <c r="EE112"/>
  <c r="EQ112"/>
  <c r="DZ112"/>
  <c r="EB112"/>
  <c r="EO112"/>
  <c r="FA112" i="2"/>
  <c r="EI112" i="1" s="1"/>
  <c r="EV112"/>
  <c r="EA97"/>
  <c r="EN97"/>
  <c r="EV102"/>
  <c r="FA102" i="2"/>
  <c r="EI102" i="1" s="1"/>
  <c r="EF180"/>
  <c r="EV192"/>
  <c r="EE175"/>
  <c r="EG175"/>
  <c r="EB175"/>
  <c r="EO175"/>
  <c r="EF176"/>
  <c r="EN176"/>
  <c r="EZ176" i="2"/>
  <c r="EH176" i="1" s="1"/>
  <c r="EU176"/>
  <c r="DJ171"/>
  <c r="DH17" i="2"/>
  <c r="EZ112"/>
  <c r="EH112" i="1" s="1"/>
  <c r="DZ34"/>
  <c r="EE34"/>
  <c r="EA37"/>
  <c r="EN37"/>
  <c r="EV48"/>
  <c r="EB48"/>
  <c r="ED54"/>
  <c r="EN57"/>
  <c r="ED64"/>
  <c r="EG64"/>
  <c r="EV42"/>
  <c r="FA42" i="2"/>
  <c r="EI42" i="1" s="1"/>
  <c r="AH42"/>
  <c r="EP114"/>
  <c r="EA114"/>
  <c r="EN114"/>
  <c r="EE142"/>
  <c r="EG142"/>
  <c r="EB144"/>
  <c r="EO144"/>
  <c r="ED144"/>
  <c r="EQ144"/>
  <c r="DY152"/>
  <c r="ED152"/>
  <c r="EQ152"/>
  <c r="EP115"/>
  <c r="EN115"/>
  <c r="EA115"/>
  <c r="EV115"/>
  <c r="EP97"/>
  <c r="EF97"/>
  <c r="EN180"/>
  <c r="EV184"/>
  <c r="EG176"/>
  <c r="EO176"/>
  <c r="DY176"/>
  <c r="EQ188"/>
  <c r="DY188"/>
  <c r="EO188"/>
  <c r="EB188"/>
  <c r="DZ191"/>
  <c r="EG193"/>
  <c r="EE196"/>
  <c r="DY179"/>
  <c r="EE184"/>
  <c r="EG184"/>
  <c r="DZ184"/>
  <c r="EO184"/>
  <c r="EQ192"/>
  <c r="DY192"/>
  <c r="EB192"/>
  <c r="EO192"/>
  <c r="EC42"/>
  <c r="EC110"/>
  <c r="EZ106" i="2"/>
  <c r="EH106" i="1" s="1"/>
  <c r="DA102" i="2"/>
  <c r="DB102" i="1" s="1"/>
  <c r="EQ32"/>
  <c r="FA11" i="2"/>
  <c r="EI11" i="1" s="1"/>
  <c r="EB15"/>
  <c r="DY21"/>
  <c r="EZ55" i="2"/>
  <c r="EH55" i="1" s="1"/>
  <c r="EQ65"/>
  <c r="EO70"/>
  <c r="EB45"/>
  <c r="EU65"/>
  <c r="BM80"/>
  <c r="EN81"/>
  <c r="EG91"/>
  <c r="FA93" i="2"/>
  <c r="EI93" i="1" s="1"/>
  <c r="EQ93"/>
  <c r="FA96" i="2"/>
  <c r="EI96" i="1" s="1"/>
  <c r="DZ96"/>
  <c r="EO96"/>
  <c r="EE96"/>
  <c r="EQ96"/>
  <c r="EQ98"/>
  <c r="EN101"/>
  <c r="EV104"/>
  <c r="EA104"/>
  <c r="EF104"/>
  <c r="EN107"/>
  <c r="EA111"/>
  <c r="FA116" i="2"/>
  <c r="EI116" i="1" s="1"/>
  <c r="DZ122"/>
  <c r="EE134"/>
  <c r="EQ40"/>
  <c r="EU26"/>
  <c r="EP32"/>
  <c r="EN35"/>
  <c r="ED70"/>
  <c r="ED76"/>
  <c r="EE45"/>
  <c r="EG47"/>
  <c r="ED67"/>
  <c r="EF81"/>
  <c r="EF99"/>
  <c r="EZ104" i="2"/>
  <c r="EH104" i="1" s="1"/>
  <c r="ED104"/>
  <c r="EP107"/>
  <c r="EP109"/>
  <c r="EN113"/>
  <c r="EA113"/>
  <c r="EP113"/>
  <c r="EQ114"/>
  <c r="EA117"/>
  <c r="EN125"/>
  <c r="EE47"/>
  <c r="ED49"/>
  <c r="DY57"/>
  <c r="EG59"/>
  <c r="EE140"/>
  <c r="EA147"/>
  <c r="EV158"/>
  <c r="EN160"/>
  <c r="EU160"/>
  <c r="DY163"/>
  <c r="EV168"/>
  <c r="EO187"/>
  <c r="EE158"/>
  <c r="EG158"/>
  <c r="EA166"/>
  <c r="EN166"/>
  <c r="EE190"/>
  <c r="EP162"/>
  <c r="EA162"/>
  <c r="EN162"/>
  <c r="EU162"/>
  <c r="BN162"/>
  <c r="AI162"/>
  <c r="EN164"/>
  <c r="EA164"/>
  <c r="EG172"/>
  <c r="EZ180" i="2"/>
  <c r="EH180" i="1" s="1"/>
  <c r="EE182"/>
  <c r="EG182"/>
  <c r="EB182"/>
  <c r="DZ186"/>
  <c r="EO186"/>
  <c r="DH21" i="2"/>
  <c r="DG21"/>
  <c r="DH107"/>
  <c r="DJ107" i="1"/>
  <c r="DJ95"/>
  <c r="DH95" i="2"/>
  <c r="DQ23" i="1"/>
  <c r="EC180"/>
  <c r="BN158"/>
  <c r="AI158"/>
  <c r="EQ160"/>
  <c r="DY160"/>
  <c r="EE161"/>
  <c r="EB161"/>
  <c r="EQ166"/>
  <c r="EB166"/>
  <c r="AI168"/>
  <c r="EO190"/>
  <c r="EQ193"/>
  <c r="EO193"/>
  <c r="DZ193"/>
  <c r="EB193"/>
  <c r="EU140"/>
  <c r="EN140"/>
  <c r="EP140"/>
  <c r="EF140"/>
  <c r="EB158"/>
  <c r="EU166"/>
  <c r="EZ166" i="2"/>
  <c r="EH166" i="1" s="1"/>
  <c r="EP166"/>
  <c r="DZ168"/>
  <c r="EV190"/>
  <c r="EU193"/>
  <c r="EZ193" i="2"/>
  <c r="EH193" i="1" s="1"/>
  <c r="EU187"/>
  <c r="EZ187" i="2"/>
  <c r="EH187" i="1" s="1"/>
  <c r="EP136"/>
  <c r="EA136"/>
  <c r="EN136"/>
  <c r="EQ162"/>
  <c r="ED162"/>
  <c r="EG162"/>
  <c r="EB162"/>
  <c r="DY162"/>
  <c r="EO162"/>
  <c r="EP164"/>
  <c r="EF164"/>
  <c r="EZ164" i="2"/>
  <c r="EH164" i="1" s="1"/>
  <c r="EE173"/>
  <c r="DZ173"/>
  <c r="EU173"/>
  <c r="ED179"/>
  <c r="EQ180"/>
  <c r="EG180"/>
  <c r="EB180"/>
  <c r="EV180"/>
  <c r="EB183"/>
  <c r="EQ196"/>
  <c r="DC112"/>
  <c r="ID112" s="1"/>
  <c r="DA112" i="2"/>
  <c r="DB112" i="1" s="1"/>
  <c r="DI91"/>
  <c r="DG16" i="2"/>
  <c r="DF16" s="1"/>
  <c r="EC140" i="1"/>
  <c r="FB160" i="2"/>
  <c r="EJ160" i="1"/>
  <c r="EE160"/>
  <c r="J44"/>
  <c r="IA44" s="1"/>
  <c r="EL79"/>
  <c r="I129"/>
  <c r="IA129" s="1"/>
  <c r="I121"/>
  <c r="L104"/>
  <c r="N31"/>
  <c r="HZ31" s="1"/>
  <c r="EL94"/>
  <c r="K192"/>
  <c r="M154"/>
  <c r="EM154" s="1"/>
  <c r="G120"/>
  <c r="G117"/>
  <c r="G112"/>
  <c r="B106"/>
  <c r="C88"/>
  <c r="C86"/>
  <c r="C82"/>
  <c r="C71"/>
  <c r="C68"/>
  <c r="C64"/>
  <c r="B55"/>
  <c r="B46"/>
  <c r="J38"/>
  <c r="J28"/>
  <c r="IA28" s="1"/>
  <c r="B21"/>
  <c r="J16"/>
  <c r="N12"/>
  <c r="B9"/>
  <c r="M162"/>
  <c r="G123"/>
  <c r="IA123" s="1"/>
  <c r="G118"/>
  <c r="G115"/>
  <c r="IA115" s="1"/>
  <c r="G110"/>
  <c r="G108"/>
  <c r="C95"/>
  <c r="C94"/>
  <c r="C92"/>
  <c r="C90"/>
  <c r="C83"/>
  <c r="C80"/>
  <c r="C69"/>
  <c r="C66"/>
  <c r="C62"/>
  <c r="J48"/>
  <c r="IA48" s="1"/>
  <c r="B43"/>
  <c r="J36"/>
  <c r="IA36" s="1"/>
  <c r="B30"/>
  <c r="B27"/>
  <c r="B23"/>
  <c r="J18"/>
  <c r="J14"/>
  <c r="J10"/>
  <c r="IA10" s="1"/>
  <c r="B7"/>
  <c r="J42"/>
  <c r="IA42" s="1"/>
  <c r="N38"/>
  <c r="HZ38"/>
  <c r="B35"/>
  <c r="J34"/>
  <c r="IA34" s="1"/>
  <c r="N26"/>
  <c r="HZ26"/>
  <c r="N22"/>
  <c r="HZ22"/>
  <c r="B17"/>
  <c r="J9"/>
  <c r="N6"/>
  <c r="HZ6"/>
  <c r="DU172"/>
  <c r="DV172" s="1"/>
  <c r="DS172" i="2"/>
  <c r="DR172"/>
  <c r="DK164" i="1"/>
  <c r="DI164" i="2"/>
  <c r="DJ164" i="1" s="1"/>
  <c r="DK148"/>
  <c r="DI148" i="2"/>
  <c r="DH148" s="1"/>
  <c r="DD45" i="1"/>
  <c r="DB45" i="2"/>
  <c r="DC45" i="1" s="1"/>
  <c r="ID45" s="1"/>
  <c r="DH83" i="2"/>
  <c r="DJ83" i="1"/>
  <c r="DD120"/>
  <c r="DB120" i="2"/>
  <c r="DA120" s="1"/>
  <c r="DB120" i="1" s="1"/>
  <c r="DB146" i="2"/>
  <c r="DC146" i="1" s="1"/>
  <c r="ID146" s="1"/>
  <c r="DD146"/>
  <c r="DD159"/>
  <c r="DK193" i="2"/>
  <c r="DL193" i="1"/>
  <c r="DM193"/>
  <c r="DD177"/>
  <c r="DD74"/>
  <c r="DI75" i="2"/>
  <c r="DH75" s="1"/>
  <c r="DI75" i="1" s="1"/>
  <c r="DK75"/>
  <c r="DB138" i="2"/>
  <c r="DA138" s="1"/>
  <c r="CZ138" s="1"/>
  <c r="DD138" i="1"/>
  <c r="DK120"/>
  <c r="DI120" i="2"/>
  <c r="DJ120" i="1" s="1"/>
  <c r="DI146" i="2"/>
  <c r="DH146" s="1"/>
  <c r="DG146" s="1"/>
  <c r="DK146" i="1"/>
  <c r="DD169"/>
  <c r="EO23"/>
  <c r="EQ9"/>
  <c r="DD14"/>
  <c r="BN134"/>
  <c r="DU134" i="2"/>
  <c r="EC134"/>
  <c r="EK134"/>
  <c r="ES134"/>
  <c r="FH134"/>
  <c r="FB134" s="1"/>
  <c r="EJ134" i="1" s="1"/>
  <c r="FQ134" i="2"/>
  <c r="FY134"/>
  <c r="FL116"/>
  <c r="IF116" i="1" s="1"/>
  <c r="EG106" i="2"/>
  <c r="FD106"/>
  <c r="EV106" i="1" s="1"/>
  <c r="FL106" i="2"/>
  <c r="IF106" i="1" s="1"/>
  <c r="DX104" i="2"/>
  <c r="EF104"/>
  <c r="DC104" s="1"/>
  <c r="EO104"/>
  <c r="DL104" s="1"/>
  <c r="DM104" i="1" s="1"/>
  <c r="ES104" i="2"/>
  <c r="DP104"/>
  <c r="DQ104" i="1" s="1"/>
  <c r="FL104" i="2"/>
  <c r="IF104" i="1" s="1"/>
  <c r="FT104" i="2"/>
  <c r="EF100"/>
  <c r="DC100"/>
  <c r="ES100"/>
  <c r="DP100"/>
  <c r="DQ100" i="1" s="1"/>
  <c r="FK100" i="2"/>
  <c r="IE100" i="1" s="1"/>
  <c r="DV92" i="2"/>
  <c r="EO92"/>
  <c r="DL92"/>
  <c r="DM92" i="1" s="1"/>
  <c r="FK92" i="2"/>
  <c r="IE92" i="1" s="1"/>
  <c r="EB90" i="2"/>
  <c r="ER90"/>
  <c r="DO90"/>
  <c r="DP90" i="1" s="1"/>
  <c r="FL90" i="2"/>
  <c r="IF90" i="1" s="1"/>
  <c r="FT90" i="2"/>
  <c r="EE90" i="1" s="1"/>
  <c r="FV189" i="2"/>
  <c r="FN189"/>
  <c r="FE189"/>
  <c r="ES189"/>
  <c r="DP189" s="1"/>
  <c r="DQ189" i="1" s="1"/>
  <c r="EI189" i="2"/>
  <c r="EA189"/>
  <c r="EF181"/>
  <c r="DC181"/>
  <c r="EN189"/>
  <c r="DK189"/>
  <c r="DL189" i="1" s="1"/>
  <c r="EV189" i="2"/>
  <c r="DS189" s="1"/>
  <c r="DT189" i="1" s="1"/>
  <c r="FP196" i="2"/>
  <c r="DZ196" i="1" s="1"/>
  <c r="EP196" i="2"/>
  <c r="FX194"/>
  <c r="FT194"/>
  <c r="FP194"/>
  <c r="FL194"/>
  <c r="IF194" i="1" s="1"/>
  <c r="FG194" i="2"/>
  <c r="EV194"/>
  <c r="ER194"/>
  <c r="EN194"/>
  <c r="EJ194"/>
  <c r="EF194"/>
  <c r="EB194"/>
  <c r="DX194"/>
  <c r="FY188"/>
  <c r="FQ188"/>
  <c r="FH188"/>
  <c r="FB188" s="1"/>
  <c r="EJ188" i="1" s="1"/>
  <c r="EV188" i="2"/>
  <c r="DS188" s="1"/>
  <c r="DT188" i="1" s="1"/>
  <c r="EN188" i="2"/>
  <c r="DK188" s="1"/>
  <c r="DL188" i="1" s="1"/>
  <c r="EM188" i="2"/>
  <c r="DJ188"/>
  <c r="ED188"/>
  <c r="DV188"/>
  <c r="FT186"/>
  <c r="II186" i="1"/>
  <c r="EP186" i="2"/>
  <c r="ET184"/>
  <c r="FW174"/>
  <c r="FS174"/>
  <c r="FO174"/>
  <c r="FK174"/>
  <c r="IE174" i="1" s="1"/>
  <c r="FF174" i="2"/>
  <c r="EZ174" s="1"/>
  <c r="EH174" i="1" s="1"/>
  <c r="FD174" i="2"/>
  <c r="EV174" i="1" s="1"/>
  <c r="EW174" i="2"/>
  <c r="DT174" s="1"/>
  <c r="ES174"/>
  <c r="EO174"/>
  <c r="EK174"/>
  <c r="EG174"/>
  <c r="EC174"/>
  <c r="DY174"/>
  <c r="DU174"/>
  <c r="FJ162"/>
  <c r="DX162" i="1" s="1"/>
  <c r="EO162" i="2"/>
  <c r="DL162" s="1"/>
  <c r="DM162" i="1" s="1"/>
  <c r="DX162" i="2"/>
  <c r="FU154"/>
  <c r="EW154"/>
  <c r="DT154"/>
  <c r="DU154" i="1" s="1"/>
  <c r="DV154" s="1"/>
  <c r="FY144" i="2"/>
  <c r="EF144" i="1"/>
  <c r="FH144" i="2"/>
  <c r="FB144"/>
  <c r="EJ144" i="1" s="1"/>
  <c r="DZ144" i="2"/>
  <c r="EU136"/>
  <c r="DR136" s="1"/>
  <c r="DS136" i="1" s="1"/>
  <c r="DZ128" i="2"/>
  <c r="ET112"/>
  <c r="DQ112"/>
  <c r="DR112" i="1" s="1"/>
  <c r="ED136" i="2"/>
  <c r="FO136"/>
  <c r="DY136" i="1" s="1"/>
  <c r="EB127" i="2"/>
  <c r="FY127"/>
  <c r="EF127" i="1" s="1"/>
  <c r="FN126" i="2"/>
  <c r="DX126" i="1" s="1"/>
  <c r="EN124" i="2"/>
  <c r="DK124" s="1"/>
  <c r="DL124" i="1" s="1"/>
  <c r="EV124" i="2"/>
  <c r="DS124" s="1"/>
  <c r="DT124" i="1" s="1"/>
  <c r="FN120" i="2"/>
  <c r="DX120" i="1" s="1"/>
  <c r="DX118" i="2"/>
  <c r="EU118"/>
  <c r="DR118" s="1"/>
  <c r="DS118" i="1" s="1"/>
  <c r="FU118" i="2"/>
  <c r="ER110"/>
  <c r="DO110" s="1"/>
  <c r="DP110" i="1" s="1"/>
  <c r="EF96" i="2"/>
  <c r="DC96" s="1"/>
  <c r="DB96" s="1"/>
  <c r="DA96" s="1"/>
  <c r="CZ96" s="1"/>
  <c r="DA96" i="1" s="1"/>
  <c r="EO96" i="2"/>
  <c r="DL96" s="1"/>
  <c r="DM96" i="1" s="1"/>
  <c r="FM96" i="2"/>
  <c r="IG96" i="1" s="1"/>
  <c r="DX24" i="2"/>
  <c r="EB24"/>
  <c r="EF24"/>
  <c r="EJ24"/>
  <c r="DV16"/>
  <c r="FK16"/>
  <c r="IE16" i="1" s="1"/>
  <c r="EB14" i="2"/>
  <c r="EK14"/>
  <c r="EP14"/>
  <c r="DM14" s="1"/>
  <c r="DN14" i="1" s="1"/>
  <c r="ER14" i="2"/>
  <c r="DO14" s="1"/>
  <c r="DP14" i="1" s="1"/>
  <c r="FC14" i="2"/>
  <c r="EU14" i="1"/>
  <c r="FD14" i="2"/>
  <c r="EV14" i="1"/>
  <c r="FL14" i="2"/>
  <c r="IF14" i="1"/>
  <c r="FT14" i="2"/>
  <c r="FV83"/>
  <c r="FN83"/>
  <c r="FE83"/>
  <c r="FB83" s="1"/>
  <c r="EJ83" i="1" s="1"/>
  <c r="ES83" i="2"/>
  <c r="DP83" s="1"/>
  <c r="DQ83" i="1" s="1"/>
  <c r="ED83" i="2"/>
  <c r="FF78"/>
  <c r="ER78"/>
  <c r="DO78"/>
  <c r="DP78" i="1" s="1"/>
  <c r="FS69" i="2"/>
  <c r="EJ69"/>
  <c r="EF69"/>
  <c r="DC69" s="1"/>
  <c r="FS66"/>
  <c r="IH66" i="1" s="1"/>
  <c r="FW58" i="2"/>
  <c r="FF58"/>
  <c r="EJ58"/>
  <c r="ED55"/>
  <c r="FQ49"/>
  <c r="EO49"/>
  <c r="DL49" s="1"/>
  <c r="DM49" i="1" s="1"/>
  <c r="FY44" i="2"/>
  <c r="FQ44"/>
  <c r="FH44"/>
  <c r="FB44"/>
  <c r="EJ44" i="1" s="1"/>
  <c r="FD44" i="2"/>
  <c r="FA44" s="1"/>
  <c r="EI44" i="1" s="1"/>
  <c r="EL44" i="2"/>
  <c r="DI44" s="1"/>
  <c r="DH44" s="1"/>
  <c r="DI44" i="1" s="1"/>
  <c r="EF44" i="2"/>
  <c r="DC44" s="1"/>
  <c r="DB44" s="1"/>
  <c r="DC44" i="1" s="1"/>
  <c r="ID44" s="1"/>
  <c r="DX44" i="2"/>
  <c r="FV43"/>
  <c r="EC43" i="1" s="1"/>
  <c r="EK43" i="2"/>
  <c r="FU39"/>
  <c r="ET39"/>
  <c r="DQ39" s="1"/>
  <c r="DR39" i="1" s="1"/>
  <c r="EP39" i="2"/>
  <c r="DM39"/>
  <c r="DN39" i="1" s="1"/>
  <c r="ED39" i="2"/>
  <c r="FH37"/>
  <c r="FB37" s="1"/>
  <c r="EJ37" i="1" s="1"/>
  <c r="FX32" i="2"/>
  <c r="EE32" i="1" s="1"/>
  <c r="FG32" i="2"/>
  <c r="FA32" s="1"/>
  <c r="EI32" i="1" s="1"/>
  <c r="EN32" i="2"/>
  <c r="DK32" s="1"/>
  <c r="DL32" i="1" s="1"/>
  <c r="DX32" i="2"/>
  <c r="FJ28"/>
  <c r="DX28" i="1"/>
  <c r="ET28" i="2"/>
  <c r="DQ28"/>
  <c r="DR28" i="1" s="1"/>
  <c r="EP28" i="2"/>
  <c r="DM28" s="1"/>
  <c r="DN28" i="1" s="1"/>
  <c r="ED28" i="2"/>
  <c r="FW26"/>
  <c r="FS26"/>
  <c r="FO26"/>
  <c r="FK26"/>
  <c r="IE26" i="1" s="1"/>
  <c r="FF26" i="2"/>
  <c r="EZ26" s="1"/>
  <c r="EH26" i="1" s="1"/>
  <c r="EU26" i="2"/>
  <c r="DR26" s="1"/>
  <c r="EQ26"/>
  <c r="DN26"/>
  <c r="DO26" i="1" s="1"/>
  <c r="EL26" i="2"/>
  <c r="EH26"/>
  <c r="EF26"/>
  <c r="DC26" s="1"/>
  <c r="DD26" i="1" s="1"/>
  <c r="EB26" i="2"/>
  <c r="DX26"/>
  <c r="ER23"/>
  <c r="DO23" s="1"/>
  <c r="DP23" i="1" s="1"/>
  <c r="FW22" i="2"/>
  <c r="FO22"/>
  <c r="FF22"/>
  <c r="EZ22"/>
  <c r="EH22" i="1" s="1"/>
  <c r="EU22" i="2"/>
  <c r="DR22" s="1"/>
  <c r="DS22" i="1" s="1"/>
  <c r="EN22" i="2"/>
  <c r="DK22" s="1"/>
  <c r="DL22" i="1" s="1"/>
  <c r="EB22" i="2"/>
  <c r="FR10"/>
  <c r="FJ10"/>
  <c r="FD10"/>
  <c r="EV10" i="1"/>
  <c r="ER10" i="2"/>
  <c r="DO10"/>
  <c r="DP10" i="1" s="1"/>
  <c r="EH10" i="2"/>
  <c r="DY10"/>
  <c r="FQ9"/>
  <c r="ER9"/>
  <c r="DO9" s="1"/>
  <c r="DP9" i="1" s="1"/>
  <c r="FR8" i="2"/>
  <c r="EP8"/>
  <c r="DM8" s="1"/>
  <c r="DN8" i="1" s="1"/>
  <c r="EJ23" i="2"/>
  <c r="FH23"/>
  <c r="FB23" s="1"/>
  <c r="EJ23" i="1" s="1"/>
  <c r="FY23" i="2"/>
  <c r="EF23" i="1"/>
  <c r="DV22" i="2"/>
  <c r="DZ22"/>
  <c r="ED22"/>
  <c r="EH22"/>
  <c r="EL22"/>
  <c r="EP22"/>
  <c r="DM22" s="1"/>
  <c r="DN22" i="1" s="1"/>
  <c r="ET22" i="2"/>
  <c r="DQ22"/>
  <c r="DR22" i="1" s="1"/>
  <c r="EW22" i="2"/>
  <c r="DT22" s="1"/>
  <c r="FH22"/>
  <c r="FB22" s="1"/>
  <c r="EJ22" i="1" s="1"/>
  <c r="FM22" i="2"/>
  <c r="IG22" i="1"/>
  <c r="FQ22" i="2"/>
  <c r="FU22"/>
  <c r="IJ22" i="1" s="1"/>
  <c r="FY22" i="2"/>
  <c r="DW10"/>
  <c r="EA10"/>
  <c r="EE10"/>
  <c r="EJ10"/>
  <c r="EN10"/>
  <c r="DK10" s="1"/>
  <c r="DL10" i="1" s="1"/>
  <c r="EU10" i="2"/>
  <c r="DR10" s="1"/>
  <c r="EV10"/>
  <c r="DS10"/>
  <c r="DT10" i="1" s="1"/>
  <c r="FH10" i="2"/>
  <c r="FB10" s="1"/>
  <c r="EJ10" i="1" s="1"/>
  <c r="FL10" i="2"/>
  <c r="IF10" i="1" s="1"/>
  <c r="FP10" i="2"/>
  <c r="FT10"/>
  <c r="FX10"/>
  <c r="EJ9"/>
  <c r="FH9"/>
  <c r="FB9" s="1"/>
  <c r="EJ9" i="1" s="1"/>
  <c r="FY9" i="2"/>
  <c r="EB8"/>
  <c r="EK8"/>
  <c r="ET8"/>
  <c r="DQ8" s="1"/>
  <c r="DR8" i="1" s="1"/>
  <c r="FC8" i="2"/>
  <c r="EU8" i="1"/>
  <c r="FD8" i="2"/>
  <c r="EV8" i="1"/>
  <c r="FE8" i="2"/>
  <c r="FB8"/>
  <c r="EJ8" i="1" s="1"/>
  <c r="FN8" i="2"/>
  <c r="FV8"/>
  <c r="EJ6"/>
  <c r="FP6"/>
  <c r="DZ6" i="1" s="1"/>
  <c r="M108"/>
  <c r="L94"/>
  <c r="EL92"/>
  <c r="EL90"/>
  <c r="EL86"/>
  <c r="ED58"/>
  <c r="AH66"/>
  <c r="BM66"/>
  <c r="EQ26"/>
  <c r="EZ14" i="2"/>
  <c r="EH14" i="1" s="1"/>
  <c r="FA106" i="2"/>
  <c r="EI106" i="1" s="1"/>
  <c r="AI134"/>
  <c r="L76"/>
  <c r="EC177" i="2"/>
  <c r="FM177"/>
  <c r="ES169"/>
  <c r="DP169" s="1"/>
  <c r="DQ169" i="1" s="1"/>
  <c r="FN169" i="2"/>
  <c r="DY161"/>
  <c r="FU161"/>
  <c r="AI157"/>
  <c r="FV157"/>
  <c r="FN157"/>
  <c r="FE157"/>
  <c r="ES157"/>
  <c r="EK157"/>
  <c r="EC157"/>
  <c r="DU157"/>
  <c r="AI155"/>
  <c r="BN155" i="1" s="1"/>
  <c r="FY155" i="2"/>
  <c r="FQ155"/>
  <c r="FH155"/>
  <c r="ET155"/>
  <c r="DQ155" s="1"/>
  <c r="DR155" i="1" s="1"/>
  <c r="EL155" i="2"/>
  <c r="ED155"/>
  <c r="DV155"/>
  <c r="FR155"/>
  <c r="FJ155"/>
  <c r="EW155"/>
  <c r="DT155" s="1"/>
  <c r="DU155" i="1" s="1"/>
  <c r="DV155" s="1"/>
  <c r="EO155" i="2"/>
  <c r="DL155" s="1"/>
  <c r="DM155" i="1" s="1"/>
  <c r="EG155" i="2"/>
  <c r="DY155"/>
  <c r="AI153"/>
  <c r="FX153"/>
  <c r="FT153"/>
  <c r="FP153"/>
  <c r="FL153"/>
  <c r="FG153"/>
  <c r="FA153" s="1"/>
  <c r="EI153" i="1" s="1"/>
  <c r="FC153" i="2"/>
  <c r="EU153" i="1" s="1"/>
  <c r="EU153" i="2"/>
  <c r="DR153" s="1"/>
  <c r="DS153" i="1" s="1"/>
  <c r="EQ153" i="2"/>
  <c r="DN153" s="1"/>
  <c r="DO153" i="1" s="1"/>
  <c r="EM153" i="2"/>
  <c r="DJ153"/>
  <c r="EI153"/>
  <c r="EE153"/>
  <c r="EA153"/>
  <c r="DW153"/>
  <c r="AI151"/>
  <c r="FX151"/>
  <c r="FT151"/>
  <c r="FP151"/>
  <c r="FL151"/>
  <c r="FG151"/>
  <c r="FA151" s="1"/>
  <c r="EI151" i="1" s="1"/>
  <c r="FC151" i="2"/>
  <c r="EU151" i="1"/>
  <c r="EU151" i="2"/>
  <c r="DR151"/>
  <c r="DS151" i="1" s="1"/>
  <c r="EQ151" i="2"/>
  <c r="DN151" s="1"/>
  <c r="DO151" i="1" s="1"/>
  <c r="EM151" i="2"/>
  <c r="EI151"/>
  <c r="EE151"/>
  <c r="EA151"/>
  <c r="DW151"/>
  <c r="AI149"/>
  <c r="EL149"/>
  <c r="ED149"/>
  <c r="DV149"/>
  <c r="FX149"/>
  <c r="FT149"/>
  <c r="FP149"/>
  <c r="FL149"/>
  <c r="IF149" i="1" s="1"/>
  <c r="FG149" i="2"/>
  <c r="FA149" s="1"/>
  <c r="EI149" i="1" s="1"/>
  <c r="FC149" i="2"/>
  <c r="EU149" i="1" s="1"/>
  <c r="EU149" i="2"/>
  <c r="DR149" s="1"/>
  <c r="DS149" i="1" s="1"/>
  <c r="EQ149" i="2"/>
  <c r="DN149" s="1"/>
  <c r="DO149" i="1" s="1"/>
  <c r="EM149" i="2"/>
  <c r="EI149"/>
  <c r="EE149"/>
  <c r="EA149"/>
  <c r="DW149"/>
  <c r="DV147"/>
  <c r="DX147"/>
  <c r="FX147"/>
  <c r="FT147"/>
  <c r="FP147"/>
  <c r="FL147"/>
  <c r="FG147"/>
  <c r="FA147"/>
  <c r="EI147" i="1" s="1"/>
  <c r="FC147" i="2"/>
  <c r="EU147" i="1" s="1"/>
  <c r="EU147" i="2"/>
  <c r="DR147" s="1"/>
  <c r="DS147" i="1" s="1"/>
  <c r="EQ147" i="2"/>
  <c r="DN147"/>
  <c r="DO147" i="1" s="1"/>
  <c r="EM147" i="2"/>
  <c r="DJ147" s="1"/>
  <c r="EI147"/>
  <c r="EE147"/>
  <c r="EA147"/>
  <c r="DW147"/>
  <c r="FH145"/>
  <c r="EV145"/>
  <c r="EN145"/>
  <c r="EF145"/>
  <c r="DX145"/>
  <c r="FX145"/>
  <c r="FT145"/>
  <c r="FP145"/>
  <c r="FL145"/>
  <c r="FG145"/>
  <c r="FC145"/>
  <c r="EU145"/>
  <c r="EQ145"/>
  <c r="EM145"/>
  <c r="EI145"/>
  <c r="EE145"/>
  <c r="EA145"/>
  <c r="DW145"/>
  <c r="AI131"/>
  <c r="FX131"/>
  <c r="FT131"/>
  <c r="FP131"/>
  <c r="FL131"/>
  <c r="IF131" i="1" s="1"/>
  <c r="FG131" i="2"/>
  <c r="FA131" s="1"/>
  <c r="EI131" i="1" s="1"/>
  <c r="FC131" i="2"/>
  <c r="EU131" i="1" s="1"/>
  <c r="EU131" i="2"/>
  <c r="DR131" s="1"/>
  <c r="DS131" i="1" s="1"/>
  <c r="EQ131" i="2"/>
  <c r="DN131" s="1"/>
  <c r="DO131" i="1" s="1"/>
  <c r="EM131" i="2"/>
  <c r="DJ131"/>
  <c r="EI131"/>
  <c r="EE131"/>
  <c r="EA131"/>
  <c r="DW131"/>
  <c r="AI129"/>
  <c r="EV129"/>
  <c r="DS129" s="1"/>
  <c r="DT129" i="1" s="1"/>
  <c r="ER129" i="2"/>
  <c r="DO129"/>
  <c r="DP129" i="1" s="1"/>
  <c r="EN129" i="2"/>
  <c r="DK129" s="1"/>
  <c r="DL129" i="1" s="1"/>
  <c r="EJ129" i="2"/>
  <c r="EF129"/>
  <c r="DC129" s="1"/>
  <c r="EB129"/>
  <c r="DX129"/>
  <c r="FX129"/>
  <c r="FT129"/>
  <c r="FP129"/>
  <c r="FL129"/>
  <c r="IF129" i="1"/>
  <c r="FG129" i="2"/>
  <c r="FA129"/>
  <c r="EI129" i="1" s="1"/>
  <c r="FC129" i="2"/>
  <c r="EU129" i="1" s="1"/>
  <c r="EU129" i="2"/>
  <c r="DR129" s="1"/>
  <c r="DS129" i="1" s="1"/>
  <c r="EQ129" i="2"/>
  <c r="DN129"/>
  <c r="DO129" i="1" s="1"/>
  <c r="EM129" i="2"/>
  <c r="DJ129" s="1"/>
  <c r="EI129"/>
  <c r="EE129"/>
  <c r="EA129"/>
  <c r="DW129"/>
  <c r="BK127"/>
  <c r="BK127" i="1" s="1"/>
  <c r="FX127" i="2"/>
  <c r="FT127"/>
  <c r="FP127"/>
  <c r="FL127"/>
  <c r="FG127"/>
  <c r="FA127"/>
  <c r="EI127" i="1" s="1"/>
  <c r="FC127" i="2"/>
  <c r="EU127" i="1" s="1"/>
  <c r="EU127" i="2"/>
  <c r="EQ127"/>
  <c r="EM127"/>
  <c r="EI127"/>
  <c r="EE127"/>
  <c r="EA127"/>
  <c r="DW127"/>
  <c r="BK121"/>
  <c r="FX121"/>
  <c r="FT121"/>
  <c r="FP121"/>
  <c r="FL121"/>
  <c r="FG121"/>
  <c r="FA121" s="1"/>
  <c r="EI121" i="1" s="1"/>
  <c r="FC121" i="2"/>
  <c r="EU121" i="1"/>
  <c r="EU121" i="2"/>
  <c r="DR121"/>
  <c r="DS121" i="1" s="1"/>
  <c r="EQ121" i="2"/>
  <c r="DN121" s="1"/>
  <c r="DO121" i="1" s="1"/>
  <c r="EM121" i="2"/>
  <c r="DJ121" s="1"/>
  <c r="DI121" s="1"/>
  <c r="EI121"/>
  <c r="EE121"/>
  <c r="EA121"/>
  <c r="DW121"/>
  <c r="BK119"/>
  <c r="FW119"/>
  <c r="FS119"/>
  <c r="FO119"/>
  <c r="FK119"/>
  <c r="FF119"/>
  <c r="EV119"/>
  <c r="DS119" s="1"/>
  <c r="DT119" i="1" s="1"/>
  <c r="ER119" i="2"/>
  <c r="DO119" s="1"/>
  <c r="DP119" i="1" s="1"/>
  <c r="EN119" i="2"/>
  <c r="DK119"/>
  <c r="DL119" i="1" s="1"/>
  <c r="EJ119" i="2"/>
  <c r="EF119"/>
  <c r="DC119" s="1"/>
  <c r="DD119" i="1" s="1"/>
  <c r="EB119" i="2"/>
  <c r="DX119"/>
  <c r="FX119"/>
  <c r="FT119"/>
  <c r="FP119"/>
  <c r="FL119"/>
  <c r="IF119" i="1" s="1"/>
  <c r="FG119" i="2"/>
  <c r="FC119"/>
  <c r="EU119"/>
  <c r="DR119" s="1"/>
  <c r="DS119" i="1" s="1"/>
  <c r="EQ119" i="2"/>
  <c r="DN119"/>
  <c r="DO119" i="1" s="1"/>
  <c r="EM119" i="2"/>
  <c r="DJ119" s="1"/>
  <c r="EI119"/>
  <c r="EE119"/>
  <c r="EA119"/>
  <c r="DW119"/>
  <c r="BK115"/>
  <c r="CP115" i="1" s="1"/>
  <c r="FX115" i="2"/>
  <c r="FT115"/>
  <c r="FP115"/>
  <c r="FL115"/>
  <c r="FG115"/>
  <c r="FA115"/>
  <c r="EI115" i="1" s="1"/>
  <c r="FC115" i="2"/>
  <c r="EU115" i="1" s="1"/>
  <c r="EU115" i="2"/>
  <c r="DR115" s="1"/>
  <c r="DS115" i="1" s="1"/>
  <c r="EQ115" i="2"/>
  <c r="DN115"/>
  <c r="DO115" i="1" s="1"/>
  <c r="EM115" i="2"/>
  <c r="EI115"/>
  <c r="EE115"/>
  <c r="EA115"/>
  <c r="DW115"/>
  <c r="BK113"/>
  <c r="FX113"/>
  <c r="FT113"/>
  <c r="FP113"/>
  <c r="FL113"/>
  <c r="FG113"/>
  <c r="FA113" s="1"/>
  <c r="EI113" i="1" s="1"/>
  <c r="FC113" i="2"/>
  <c r="EU113" i="1"/>
  <c r="EU113" i="2"/>
  <c r="EQ113"/>
  <c r="EM113"/>
  <c r="EI113"/>
  <c r="EE113"/>
  <c r="EA113"/>
  <c r="DW113"/>
  <c r="BK111"/>
  <c r="CP111" i="1" s="1"/>
  <c r="FX111" i="2"/>
  <c r="FT111"/>
  <c r="FP111"/>
  <c r="FL111"/>
  <c r="FG111"/>
  <c r="FA111" s="1"/>
  <c r="EI111" i="1" s="1"/>
  <c r="FC111" i="2"/>
  <c r="EU111" i="1" s="1"/>
  <c r="EU111" i="2"/>
  <c r="DR111" s="1"/>
  <c r="DS111" i="1" s="1"/>
  <c r="EQ111" i="2"/>
  <c r="EM111"/>
  <c r="EI111"/>
  <c r="EE111"/>
  <c r="EA111"/>
  <c r="DW111"/>
  <c r="BK109"/>
  <c r="FX109"/>
  <c r="FT109"/>
  <c r="FP109"/>
  <c r="FL109"/>
  <c r="FG109"/>
  <c r="FA109" s="1"/>
  <c r="EI109" i="1" s="1"/>
  <c r="FC109" i="2"/>
  <c r="EU109" i="1" s="1"/>
  <c r="EU109" i="2"/>
  <c r="DR109" s="1"/>
  <c r="DS109" i="1" s="1"/>
  <c r="EQ109" i="2"/>
  <c r="DN109" s="1"/>
  <c r="DO109" i="1" s="1"/>
  <c r="EM109" i="2"/>
  <c r="DJ109"/>
  <c r="EI109"/>
  <c r="EE109"/>
  <c r="EA109"/>
  <c r="DW109"/>
  <c r="BK107"/>
  <c r="FX107"/>
  <c r="FT107"/>
  <c r="FP107"/>
  <c r="FL107"/>
  <c r="FG107"/>
  <c r="FA107" s="1"/>
  <c r="EI107" i="1" s="1"/>
  <c r="FC107" i="2"/>
  <c r="EU107" i="1"/>
  <c r="EU107" i="2"/>
  <c r="DR107"/>
  <c r="DS107" i="1" s="1"/>
  <c r="EQ107" i="2"/>
  <c r="DN107" s="1"/>
  <c r="DO107" i="1" s="1"/>
  <c r="AH88" i="2"/>
  <c r="DY88"/>
  <c r="DU86"/>
  <c r="EU86"/>
  <c r="DR86" s="1"/>
  <c r="DS86" i="1" s="1"/>
  <c r="FB157" i="2"/>
  <c r="EJ157" i="1"/>
  <c r="EZ153" i="2"/>
  <c r="EH153" i="1"/>
  <c r="EZ107" i="2"/>
  <c r="EH107" i="1"/>
  <c r="EZ113" i="2"/>
  <c r="EH113" i="1"/>
  <c r="EZ121" i="2"/>
  <c r="EH121" i="1"/>
  <c r="EZ151" i="2"/>
  <c r="EH151" i="1"/>
  <c r="EC45"/>
  <c r="EP104"/>
  <c r="EG129"/>
  <c r="DZ40"/>
  <c r="EO41"/>
  <c r="EF46"/>
  <c r="DY79"/>
  <c r="DX107"/>
  <c r="EC107"/>
  <c r="DX111"/>
  <c r="EC111"/>
  <c r="EC115"/>
  <c r="DU119" i="2"/>
  <c r="EC119"/>
  <c r="EK119"/>
  <c r="ES119"/>
  <c r="DP119" s="1"/>
  <c r="DQ119" i="1" s="1"/>
  <c r="FE119" i="2"/>
  <c r="FB119" s="1"/>
  <c r="EJ119" i="1" s="1"/>
  <c r="FN119" i="2"/>
  <c r="DX119" i="1" s="1"/>
  <c r="FV119" i="2"/>
  <c r="EC119" i="1" s="1"/>
  <c r="DY121" i="2"/>
  <c r="EG121"/>
  <c r="EO121"/>
  <c r="DL121" s="1"/>
  <c r="DM121" i="1" s="1"/>
  <c r="EW121" i="2"/>
  <c r="DT121"/>
  <c r="DU121" i="1" s="1"/>
  <c r="DV121" s="1"/>
  <c r="FJ121" i="2"/>
  <c r="DX121" i="1"/>
  <c r="FR121" i="2"/>
  <c r="DU127"/>
  <c r="EC127"/>
  <c r="EK127"/>
  <c r="ES127"/>
  <c r="FE127"/>
  <c r="FB127" s="1"/>
  <c r="EJ127" i="1" s="1"/>
  <c r="FN127" i="2"/>
  <c r="DX127" i="1"/>
  <c r="FV127" i="2"/>
  <c r="EC127" i="1"/>
  <c r="DY129" i="2"/>
  <c r="EG129"/>
  <c r="EO129"/>
  <c r="DL129" s="1"/>
  <c r="DM129" i="1" s="1"/>
  <c r="EW129" i="2"/>
  <c r="DT129" s="1"/>
  <c r="DU129" i="1" s="1"/>
  <c r="DV129" s="1"/>
  <c r="FJ129" i="2"/>
  <c r="DX129" i="1" s="1"/>
  <c r="FR129" i="2"/>
  <c r="DU131"/>
  <c r="EC131"/>
  <c r="EK131"/>
  <c r="ES131"/>
  <c r="DP131" s="1"/>
  <c r="DQ131" i="1" s="1"/>
  <c r="FE131" i="2"/>
  <c r="FB131" s="1"/>
  <c r="EJ131" i="1" s="1"/>
  <c r="FN131" i="2"/>
  <c r="DX131" i="1"/>
  <c r="FV131" i="2"/>
  <c r="EC131" i="1"/>
  <c r="DY145" i="2"/>
  <c r="EG145"/>
  <c r="EO145"/>
  <c r="EW145"/>
  <c r="DT145" s="1"/>
  <c r="DU145" i="1" s="1"/>
  <c r="DV145" s="1"/>
  <c r="FJ145" i="2"/>
  <c r="DX145" i="1" s="1"/>
  <c r="FR145" i="2"/>
  <c r="DU147"/>
  <c r="EC147"/>
  <c r="EK147"/>
  <c r="ES147"/>
  <c r="DP147" s="1"/>
  <c r="DQ147" i="1" s="1"/>
  <c r="FE147" i="2"/>
  <c r="FB147" s="1"/>
  <c r="EJ147" i="1" s="1"/>
  <c r="FN147" i="2"/>
  <c r="DX147" i="1"/>
  <c r="FV147" i="2"/>
  <c r="EC147" i="1"/>
  <c r="DY149" i="2"/>
  <c r="EG149"/>
  <c r="EO149"/>
  <c r="DL149"/>
  <c r="DM149" i="1" s="1"/>
  <c r="EW149" i="2"/>
  <c r="DT149" s="1"/>
  <c r="DU149" i="1" s="1"/>
  <c r="DV149" s="1"/>
  <c r="FJ149" i="2"/>
  <c r="FR149"/>
  <c r="EC149" i="1" s="1"/>
  <c r="DU151" i="2"/>
  <c r="EC151"/>
  <c r="EK151"/>
  <c r="ES151"/>
  <c r="DP151"/>
  <c r="DQ151" i="1" s="1"/>
  <c r="FE151" i="2"/>
  <c r="FB151" s="1"/>
  <c r="EJ151" i="1" s="1"/>
  <c r="FN151" i="2"/>
  <c r="FV151"/>
  <c r="EC151" i="1"/>
  <c r="DY153" i="2"/>
  <c r="EG153"/>
  <c r="EO153"/>
  <c r="DL153"/>
  <c r="DM153" i="1" s="1"/>
  <c r="EW153" i="2"/>
  <c r="DT153" s="1"/>
  <c r="DU153" i="1" s="1"/>
  <c r="DV153" s="1"/>
  <c r="FJ153" i="2"/>
  <c r="DX153" i="1" s="1"/>
  <c r="FR153" i="2"/>
  <c r="EC153" i="1" s="1"/>
  <c r="DU155" i="2"/>
  <c r="EK155"/>
  <c r="FE155"/>
  <c r="FV155"/>
  <c r="EG157"/>
  <c r="EW157"/>
  <c r="DT157"/>
  <c r="DU157" i="1" s="1"/>
  <c r="DV157" s="1"/>
  <c r="FR157" i="2"/>
  <c r="DZ119"/>
  <c r="EH119"/>
  <c r="EP119"/>
  <c r="DM119" s="1"/>
  <c r="DN119" i="1" s="1"/>
  <c r="FD119" i="2"/>
  <c r="FM119"/>
  <c r="FU119"/>
  <c r="DV129"/>
  <c r="ED129"/>
  <c r="EL129"/>
  <c r="ET129"/>
  <c r="DQ129"/>
  <c r="DR129" i="1" s="1"/>
  <c r="EB145" i="2"/>
  <c r="ER145"/>
  <c r="DZ149"/>
  <c r="EP149"/>
  <c r="DM149" s="1"/>
  <c r="DN149" i="1" s="1"/>
  <c r="EH155" i="2"/>
  <c r="FD155"/>
  <c r="EV155" i="1"/>
  <c r="FU155" i="2"/>
  <c r="FH159"/>
  <c r="ES78"/>
  <c r="DP78" s="1"/>
  <c r="DQ78" i="1" s="1"/>
  <c r="FH36" i="2"/>
  <c r="EO16" i="1"/>
  <c r="EO166"/>
  <c r="DY166"/>
  <c r="EG166"/>
  <c r="EZ161" i="2"/>
  <c r="EH161" i="1"/>
  <c r="EO160"/>
  <c r="ED160"/>
  <c r="EQ187"/>
  <c r="EG140"/>
  <c r="EB57"/>
  <c r="EQ57"/>
  <c r="EG49"/>
  <c r="EN117"/>
  <c r="EZ96" i="2"/>
  <c r="EH96" i="1" s="1"/>
  <c r="EO91"/>
  <c r="EU124"/>
  <c r="EN109"/>
  <c r="EN105"/>
  <c r="EN104"/>
  <c r="EO15"/>
  <c r="EQ11"/>
  <c r="EF69"/>
  <c r="EQ35"/>
  <c r="FV78" i="2"/>
  <c r="FE78"/>
  <c r="FB78" s="1"/>
  <c r="EJ78" i="1" s="1"/>
  <c r="EK78" i="2"/>
  <c r="DU78"/>
  <c r="FX86"/>
  <c r="FG86"/>
  <c r="FA86" s="1"/>
  <c r="EI86" i="1" s="1"/>
  <c r="EM86" i="2"/>
  <c r="DJ86"/>
  <c r="DW86"/>
  <c r="DV159"/>
  <c r="EH161"/>
  <c r="FY163"/>
  <c r="DZ177"/>
  <c r="FL177"/>
  <c r="FY36"/>
  <c r="EO36"/>
  <c r="DL36" s="1"/>
  <c r="DM36" i="1" s="1"/>
  <c r="BK188" i="2"/>
  <c r="CP188" i="1" s="1"/>
  <c r="BK180" i="2"/>
  <c r="CP180" i="1" s="1"/>
  <c r="BK174" i="2"/>
  <c r="CP174" i="1" s="1"/>
  <c r="BK170" i="2"/>
  <c r="CP170" i="1" s="1"/>
  <c r="BK168" i="2"/>
  <c r="CP168" i="1" s="1"/>
  <c r="BK162" i="2"/>
  <c r="CP162" i="1" s="1"/>
  <c r="BK158" i="2"/>
  <c r="CP158" i="1" s="1"/>
  <c r="BK156" i="2"/>
  <c r="CP156" i="1" s="1"/>
  <c r="BK154" i="2"/>
  <c r="CP154" i="1" s="1"/>
  <c r="BK152" i="2"/>
  <c r="CP152" i="1" s="1"/>
  <c r="BK150" i="2"/>
  <c r="CP150" i="1" s="1"/>
  <c r="BK144" i="2"/>
  <c r="CP144" i="1" s="1"/>
  <c r="BK142" i="2"/>
  <c r="CP142" i="1" s="1"/>
  <c r="BK134" i="2"/>
  <c r="BK130"/>
  <c r="CP130" i="1" s="1"/>
  <c r="BK128" i="2"/>
  <c r="BK128" i="1" s="1"/>
  <c r="BK126" i="2"/>
  <c r="CP126" i="1"/>
  <c r="BK104" i="2"/>
  <c r="BK102"/>
  <c r="CP102" i="1" s="1"/>
  <c r="BK100" i="2"/>
  <c r="BK100" i="1" s="1"/>
  <c r="BK90" i="2"/>
  <c r="CP90" i="1" s="1"/>
  <c r="BK88" i="2"/>
  <c r="BK86"/>
  <c r="CP86" i="1" s="1"/>
  <c r="BK84" i="2"/>
  <c r="BK84" i="1" s="1"/>
  <c r="BK82" i="2"/>
  <c r="CP82" i="1"/>
  <c r="BK80" i="2"/>
  <c r="BK78"/>
  <c r="CP78" i="1" s="1"/>
  <c r="BK76" i="2"/>
  <c r="BK76" i="1" s="1"/>
  <c r="BK74" i="2"/>
  <c r="CP74" i="1" s="1"/>
  <c r="BK72" i="2"/>
  <c r="BK70"/>
  <c r="CP70" i="1" s="1"/>
  <c r="BK68" i="2"/>
  <c r="BK68" i="1" s="1"/>
  <c r="BK66" i="2"/>
  <c r="CP66" i="1"/>
  <c r="BK64" i="2"/>
  <c r="BK62"/>
  <c r="CP62" i="1" s="1"/>
  <c r="BK60" i="2"/>
  <c r="BK60" i="1" s="1"/>
  <c r="BK58" i="2"/>
  <c r="CP58" i="1" s="1"/>
  <c r="BK56" i="2"/>
  <c r="BK54"/>
  <c r="CP54" i="1" s="1"/>
  <c r="BK50" i="2"/>
  <c r="BK50" i="1" s="1"/>
  <c r="BK48" i="2"/>
  <c r="CP48" i="1"/>
  <c r="BK46" i="2"/>
  <c r="BK44"/>
  <c r="CP44" i="1" s="1"/>
  <c r="BK42" i="2"/>
  <c r="BK42" i="1" s="1"/>
  <c r="BK40" i="2"/>
  <c r="CP40" i="1" s="1"/>
  <c r="BK36" i="2"/>
  <c r="BK34"/>
  <c r="CP34" i="1" s="1"/>
  <c r="BK32" i="2"/>
  <c r="BK32" i="1" s="1"/>
  <c r="BK30" i="2"/>
  <c r="CP30" i="1"/>
  <c r="BK18" i="2"/>
  <c r="BK16"/>
  <c r="CP16" i="1" s="1"/>
  <c r="BK12" i="2"/>
  <c r="CP12" i="1" s="1"/>
  <c r="EQ174"/>
  <c r="BK195" i="2"/>
  <c r="CP195" i="1"/>
  <c r="BK193" i="2"/>
  <c r="CP193" i="1"/>
  <c r="BK191" i="2"/>
  <c r="CP191" i="1"/>
  <c r="BK189" i="2"/>
  <c r="CP189" i="1" s="1"/>
  <c r="BK187" i="2"/>
  <c r="CP187" i="1" s="1"/>
  <c r="BK185" i="2"/>
  <c r="CP185" i="1" s="1"/>
  <c r="BK183" i="2"/>
  <c r="CP183" i="1" s="1"/>
  <c r="BK181" i="2"/>
  <c r="CP181" i="1" s="1"/>
  <c r="BK179" i="2"/>
  <c r="CP179" i="1" s="1"/>
  <c r="BK177" i="2"/>
  <c r="CP177" i="1" s="1"/>
  <c r="BK175" i="2"/>
  <c r="CP175" i="1" s="1"/>
  <c r="BK173" i="2"/>
  <c r="CP173" i="1" s="1"/>
  <c r="BK171" i="2"/>
  <c r="CP171" i="1" s="1"/>
  <c r="BK169" i="2"/>
  <c r="CP169" i="1" s="1"/>
  <c r="BK167" i="2"/>
  <c r="CP167" i="1" s="1"/>
  <c r="BK165" i="2"/>
  <c r="CP165" i="1" s="1"/>
  <c r="BK163" i="2"/>
  <c r="CP163" i="1" s="1"/>
  <c r="BK161" i="2"/>
  <c r="CP161" i="1" s="1"/>
  <c r="BK159" i="2"/>
  <c r="CP159" i="1" s="1"/>
  <c r="BK157" i="2"/>
  <c r="CP157" i="1" s="1"/>
  <c r="BK155" i="2"/>
  <c r="CP155" i="1" s="1"/>
  <c r="BK153" i="2"/>
  <c r="CP153" i="1" s="1"/>
  <c r="BK151" i="2"/>
  <c r="CP151" i="1" s="1"/>
  <c r="BK149" i="2"/>
  <c r="CP149" i="1" s="1"/>
  <c r="BK147" i="2"/>
  <c r="CP147" i="1" s="1"/>
  <c r="BK145" i="2"/>
  <c r="CP145" i="1" s="1"/>
  <c r="BK143" i="2"/>
  <c r="CP143" i="1" s="1"/>
  <c r="BK141" i="2"/>
  <c r="CP141" i="1" s="1"/>
  <c r="BK139" i="2"/>
  <c r="BK139" i="1" s="1"/>
  <c r="BK137" i="2"/>
  <c r="CP137" i="1" s="1"/>
  <c r="BK135" i="2"/>
  <c r="BK135" i="1" s="1"/>
  <c r="BK133" i="2"/>
  <c r="CP133" i="1"/>
  <c r="BK131" i="2"/>
  <c r="BK129"/>
  <c r="CP129" i="1" s="1"/>
  <c r="BK125" i="2"/>
  <c r="BK125" i="1" s="1"/>
  <c r="BK123" i="2"/>
  <c r="CP123" i="1" s="1"/>
  <c r="BK101" i="2"/>
  <c r="CP101" i="1" s="1"/>
  <c r="BK89" i="2"/>
  <c r="CP89" i="1" s="1"/>
  <c r="BK87" i="2"/>
  <c r="BK87" i="1" s="1"/>
  <c r="BK75" i="2"/>
  <c r="CP75" i="1" s="1"/>
  <c r="BK73" i="2"/>
  <c r="CP73" i="1" s="1"/>
  <c r="BK71" i="2"/>
  <c r="CP71" i="1" s="1"/>
  <c r="BK65" i="2"/>
  <c r="BK65" i="1" s="1"/>
  <c r="BK63" i="2"/>
  <c r="CP63" i="1" s="1"/>
  <c r="BK53" i="2"/>
  <c r="CP53" i="1" s="1"/>
  <c r="BK51" i="2"/>
  <c r="CP51" i="1" s="1"/>
  <c r="BK39" i="2"/>
  <c r="BK39" i="1" s="1"/>
  <c r="BK37" i="2"/>
  <c r="CP37" i="1" s="1"/>
  <c r="BK35" i="2"/>
  <c r="CP35" i="1" s="1"/>
  <c r="BK33" i="2"/>
  <c r="CP33" i="1" s="1"/>
  <c r="BK142"/>
  <c r="CP140"/>
  <c r="BK140"/>
  <c r="CP138"/>
  <c r="BK138"/>
  <c r="CP136"/>
  <c r="BK136"/>
  <c r="CP134"/>
  <c r="BK134"/>
  <c r="CP132"/>
  <c r="BK132"/>
  <c r="CP128"/>
  <c r="BK126"/>
  <c r="CP124"/>
  <c r="BK124"/>
  <c r="CP120"/>
  <c r="BK120"/>
  <c r="CP116"/>
  <c r="BK116"/>
  <c r="CP112"/>
  <c r="BK112"/>
  <c r="CP108"/>
  <c r="BK108"/>
  <c r="CP104"/>
  <c r="BK104"/>
  <c r="CP100"/>
  <c r="CP98"/>
  <c r="BK98"/>
  <c r="CP96"/>
  <c r="BK96"/>
  <c r="CP94"/>
  <c r="BK94"/>
  <c r="CP92"/>
  <c r="BK92"/>
  <c r="BK90"/>
  <c r="CP88"/>
  <c r="BK88"/>
  <c r="CP84"/>
  <c r="BK82"/>
  <c r="CP80"/>
  <c r="BK80"/>
  <c r="CP76"/>
  <c r="BK74"/>
  <c r="CP72"/>
  <c r="BK72"/>
  <c r="CP68"/>
  <c r="BK66"/>
  <c r="CP64"/>
  <c r="BK64"/>
  <c r="CP60"/>
  <c r="BK58"/>
  <c r="CP56"/>
  <c r="BK56"/>
  <c r="CP52"/>
  <c r="BK52"/>
  <c r="CP50"/>
  <c r="BK48"/>
  <c r="CP46"/>
  <c r="BK46"/>
  <c r="CP42"/>
  <c r="BK40"/>
  <c r="CP38"/>
  <c r="BK38"/>
  <c r="CP36"/>
  <c r="BK36"/>
  <c r="CP32"/>
  <c r="BK30"/>
  <c r="CP28"/>
  <c r="BK28"/>
  <c r="CP20"/>
  <c r="BK20"/>
  <c r="CP18"/>
  <c r="BK18"/>
  <c r="BK11"/>
  <c r="BK9"/>
  <c r="BK7"/>
  <c r="BK194"/>
  <c r="BK192"/>
  <c r="BK184"/>
  <c r="BK180"/>
  <c r="BK178"/>
  <c r="BK174"/>
  <c r="BK170"/>
  <c r="BK164"/>
  <c r="BK162"/>
  <c r="BK160"/>
  <c r="BK158"/>
  <c r="BK156"/>
  <c r="BK154"/>
  <c r="BK152"/>
  <c r="BK150"/>
  <c r="BK148"/>
  <c r="BK146"/>
  <c r="BK144"/>
  <c r="BK141"/>
  <c r="CP139"/>
  <c r="BK137"/>
  <c r="CP135"/>
  <c r="BK133"/>
  <c r="BK131"/>
  <c r="CP131"/>
  <c r="BK129"/>
  <c r="CP127"/>
  <c r="CP125"/>
  <c r="BK121"/>
  <c r="CP121"/>
  <c r="BK119"/>
  <c r="CP119"/>
  <c r="BK117"/>
  <c r="CP117"/>
  <c r="BK115"/>
  <c r="BK113"/>
  <c r="CP113"/>
  <c r="BK111"/>
  <c r="BK109"/>
  <c r="CP109"/>
  <c r="BK107"/>
  <c r="CP107"/>
  <c r="BK103"/>
  <c r="CP103"/>
  <c r="BK101"/>
  <c r="BK99"/>
  <c r="CP99"/>
  <c r="BK89"/>
  <c r="BK81"/>
  <c r="CP81"/>
  <c r="BK79"/>
  <c r="CP79"/>
  <c r="BK77"/>
  <c r="CP77"/>
  <c r="BK75"/>
  <c r="BK71"/>
  <c r="BK69"/>
  <c r="CP69"/>
  <c r="BK67"/>
  <c r="CP67"/>
  <c r="BK63"/>
  <c r="BK61"/>
  <c r="CP61"/>
  <c r="BK59"/>
  <c r="CP59"/>
  <c r="BK55"/>
  <c r="CP55"/>
  <c r="BK51"/>
  <c r="BK43"/>
  <c r="CP43"/>
  <c r="BK37"/>
  <c r="BK33"/>
  <c r="BK31"/>
  <c r="CP31"/>
  <c r="BK27"/>
  <c r="CP27"/>
  <c r="BK25"/>
  <c r="CP25"/>
  <c r="BK21"/>
  <c r="CP21"/>
  <c r="BK17"/>
  <c r="CP17"/>
  <c r="BK15"/>
  <c r="CP15"/>
  <c r="BK5"/>
  <c r="BK10"/>
  <c r="BK8"/>
  <c r="BK6"/>
  <c r="BK195"/>
  <c r="BK191"/>
  <c r="BK187"/>
  <c r="BK183"/>
  <c r="BK179"/>
  <c r="BK175"/>
  <c r="BK171"/>
  <c r="BK167"/>
  <c r="BK163"/>
  <c r="BK159"/>
  <c r="BK151"/>
  <c r="BK143"/>
  <c r="EB17"/>
  <c r="EO38"/>
  <c r="FA33" i="2"/>
  <c r="EI33" i="1" s="1"/>
  <c r="DY93"/>
  <c r="EP65"/>
  <c r="EZ45" i="2"/>
  <c r="EH45" i="1" s="1"/>
  <c r="DY70"/>
  <c r="EO62"/>
  <c r="FA40" i="2"/>
  <c r="EI40" i="1" s="1"/>
  <c r="FA190" i="2"/>
  <c r="EI190" i="1" s="1"/>
  <c r="EZ140" i="2"/>
  <c r="EH140" i="1" s="1"/>
  <c r="FA158" i="2"/>
  <c r="EI158" i="1" s="1"/>
  <c r="FA168" i="2"/>
  <c r="EI168" i="1" s="1"/>
  <c r="EN28"/>
  <c r="EO29"/>
  <c r="EG75"/>
  <c r="IG19"/>
  <c r="EN19"/>
  <c r="DU123" i="2"/>
  <c r="DY123"/>
  <c r="EC123"/>
  <c r="EG123"/>
  <c r="EK123"/>
  <c r="EO123"/>
  <c r="DL123" s="1"/>
  <c r="DM123" i="1" s="1"/>
  <c r="ES123" i="2"/>
  <c r="DP123"/>
  <c r="DQ123" i="1" s="1"/>
  <c r="EW123" i="2"/>
  <c r="DT123" s="1"/>
  <c r="DU123" i="1" s="1"/>
  <c r="DV123" s="1"/>
  <c r="FE123" i="2"/>
  <c r="FB123" s="1"/>
  <c r="EJ123" i="1" s="1"/>
  <c r="FJ123" i="2"/>
  <c r="FN123"/>
  <c r="FR123"/>
  <c r="DU125"/>
  <c r="DY125"/>
  <c r="EC125"/>
  <c r="EG125"/>
  <c r="EK125"/>
  <c r="EO125"/>
  <c r="DL125" s="1"/>
  <c r="DM125" i="1" s="1"/>
  <c r="ES125" i="2"/>
  <c r="DP125" s="1"/>
  <c r="DQ125" i="1" s="1"/>
  <c r="EW125" i="2"/>
  <c r="DT125" s="1"/>
  <c r="DU125" i="1" s="1"/>
  <c r="DV125" s="1"/>
  <c r="FE125" i="2"/>
  <c r="FB125" s="1"/>
  <c r="EJ125" i="1" s="1"/>
  <c r="FJ125" i="2"/>
  <c r="FN125"/>
  <c r="FR125"/>
  <c r="DU133"/>
  <c r="DY133"/>
  <c r="EC133"/>
  <c r="EG133"/>
  <c r="EK133"/>
  <c r="EO133"/>
  <c r="DL133" s="1"/>
  <c r="DM133" i="1" s="1"/>
  <c r="ES133" i="2"/>
  <c r="DP133" s="1"/>
  <c r="DQ133" i="1" s="1"/>
  <c r="EW133" i="2"/>
  <c r="DT133"/>
  <c r="DU133" i="1" s="1"/>
  <c r="DV133" s="1"/>
  <c r="FE133" i="2"/>
  <c r="FB133"/>
  <c r="EJ133" i="1" s="1"/>
  <c r="FJ133" i="2"/>
  <c r="FN133"/>
  <c r="FR133"/>
  <c r="EC133" i="1" s="1"/>
  <c r="DU135" i="2"/>
  <c r="DY135"/>
  <c r="EC135"/>
  <c r="EG135"/>
  <c r="EK135"/>
  <c r="DH135" s="1"/>
  <c r="EO135"/>
  <c r="DL135" s="1"/>
  <c r="DM135" i="1" s="1"/>
  <c r="ES135" i="2"/>
  <c r="DP135" s="1"/>
  <c r="DQ135" i="1" s="1"/>
  <c r="EW135" i="2"/>
  <c r="DT135" s="1"/>
  <c r="DU135" i="1" s="1"/>
  <c r="DV135" s="1"/>
  <c r="FE135" i="2"/>
  <c r="FB135" s="1"/>
  <c r="EJ135" i="1" s="1"/>
  <c r="FJ135" i="2"/>
  <c r="FN135"/>
  <c r="FR135"/>
  <c r="DU137"/>
  <c r="DY137"/>
  <c r="EC137"/>
  <c r="EG137"/>
  <c r="EK137"/>
  <c r="EO137"/>
  <c r="DL137" s="1"/>
  <c r="DM137" i="1" s="1"/>
  <c r="ES137" i="2"/>
  <c r="DP137"/>
  <c r="DQ137" i="1" s="1"/>
  <c r="EW137" i="2"/>
  <c r="DT137" s="1"/>
  <c r="DU137" i="1" s="1"/>
  <c r="DV137" s="1"/>
  <c r="FE137" i="2"/>
  <c r="FJ137"/>
  <c r="FN137"/>
  <c r="FR137"/>
  <c r="FV137"/>
  <c r="DU139"/>
  <c r="DY139"/>
  <c r="EC139"/>
  <c r="EG139"/>
  <c r="EK139"/>
  <c r="EO139"/>
  <c r="DL139" s="1"/>
  <c r="DM139" i="1" s="1"/>
  <c r="ES139" i="2"/>
  <c r="DP139" s="1"/>
  <c r="DQ139" i="1" s="1"/>
  <c r="EW139" i="2"/>
  <c r="DT139"/>
  <c r="DU139" i="1" s="1"/>
  <c r="DV139" s="1"/>
  <c r="FE139" i="2"/>
  <c r="FB139"/>
  <c r="EJ139" i="1" s="1"/>
  <c r="FJ139" i="2"/>
  <c r="FN139"/>
  <c r="FR139"/>
  <c r="EC139" i="1" s="1"/>
  <c r="DU141" i="2"/>
  <c r="DY141"/>
  <c r="EC141"/>
  <c r="EG141"/>
  <c r="EK141"/>
  <c r="EO141"/>
  <c r="ES141"/>
  <c r="DP141" s="1"/>
  <c r="DQ141" i="1" s="1"/>
  <c r="EW141" i="2"/>
  <c r="DT141"/>
  <c r="DU141" i="1" s="1"/>
  <c r="DV141" s="1"/>
  <c r="FE141" i="2"/>
  <c r="FB141"/>
  <c r="EJ141" i="1" s="1"/>
  <c r="FJ141" i="2"/>
  <c r="FN141"/>
  <c r="FR141"/>
  <c r="FV141"/>
  <c r="DU143"/>
  <c r="DY143"/>
  <c r="EC143"/>
  <c r="EG143"/>
  <c r="EK143"/>
  <c r="EO143"/>
  <c r="DL143" s="1"/>
  <c r="DM143" i="1" s="1"/>
  <c r="ES143" i="2"/>
  <c r="DP143" s="1"/>
  <c r="DQ143" i="1" s="1"/>
  <c r="EW143" i="2"/>
  <c r="DT143"/>
  <c r="DU143" i="1" s="1"/>
  <c r="DV143" s="1"/>
  <c r="FE143" i="2"/>
  <c r="FB143"/>
  <c r="EJ143" i="1" s="1"/>
  <c r="FJ143" i="2"/>
  <c r="FN143"/>
  <c r="FR143"/>
  <c r="FV143"/>
  <c r="DX157" i="1"/>
  <c r="EC157"/>
  <c r="DV137" i="2"/>
  <c r="DZ137"/>
  <c r="ED137"/>
  <c r="EH137"/>
  <c r="EL137"/>
  <c r="EP137"/>
  <c r="DM137" s="1"/>
  <c r="DN137" i="1" s="1"/>
  <c r="ET137" i="2"/>
  <c r="DQ137"/>
  <c r="DR137" i="1" s="1"/>
  <c r="FD137" i="2"/>
  <c r="FH137"/>
  <c r="FM137"/>
  <c r="FQ137"/>
  <c r="FU137"/>
  <c r="DX143"/>
  <c r="EB143"/>
  <c r="EF143"/>
  <c r="EJ143"/>
  <c r="EN143"/>
  <c r="DK143" s="1"/>
  <c r="DL143" i="1" s="1"/>
  <c r="ER143" i="2"/>
  <c r="DO143" s="1"/>
  <c r="DP143" i="1" s="1"/>
  <c r="EV143" i="2"/>
  <c r="DS143" s="1"/>
  <c r="DT143" i="1" s="1"/>
  <c r="FX56" i="2"/>
  <c r="FT56"/>
  <c r="FP56"/>
  <c r="FL56"/>
  <c r="FG56"/>
  <c r="FA56"/>
  <c r="EI56" i="1" s="1"/>
  <c r="FC56" i="2"/>
  <c r="EU56" i="1" s="1"/>
  <c r="EU56" i="2"/>
  <c r="DR56" s="1"/>
  <c r="EQ56"/>
  <c r="DN56"/>
  <c r="EM56"/>
  <c r="DJ56" s="1"/>
  <c r="EI56"/>
  <c r="EE56"/>
  <c r="EA56"/>
  <c r="DW56"/>
  <c r="FV60"/>
  <c r="FR60"/>
  <c r="FN60"/>
  <c r="FJ60"/>
  <c r="FE60"/>
  <c r="FB60" s="1"/>
  <c r="EJ60" i="1" s="1"/>
  <c r="EW60" i="2"/>
  <c r="DT60"/>
  <c r="DU60" i="1" s="1"/>
  <c r="DV60" s="1"/>
  <c r="ES60" i="2"/>
  <c r="DP60"/>
  <c r="DQ60" i="1" s="1"/>
  <c r="EO60" i="2"/>
  <c r="DL60" s="1"/>
  <c r="DM60" i="1" s="1"/>
  <c r="EK60" i="2"/>
  <c r="EG60"/>
  <c r="EC60"/>
  <c r="DY60"/>
  <c r="DU60"/>
  <c r="FV62"/>
  <c r="FR62"/>
  <c r="FN62"/>
  <c r="FJ62"/>
  <c r="FE62"/>
  <c r="FB62" s="1"/>
  <c r="EJ62" i="1" s="1"/>
  <c r="EW62" i="2"/>
  <c r="DT62" s="1"/>
  <c r="DU62" i="1" s="1"/>
  <c r="DV62" s="1"/>
  <c r="ES62" i="2"/>
  <c r="DP62" s="1"/>
  <c r="DQ62" i="1" s="1"/>
  <c r="EO62" i="2"/>
  <c r="DL62" s="1"/>
  <c r="DM62" i="1" s="1"/>
  <c r="EK62" i="2"/>
  <c r="EG62"/>
  <c r="EC62"/>
  <c r="DY62"/>
  <c r="DU62"/>
  <c r="FV64"/>
  <c r="FR64"/>
  <c r="FN64"/>
  <c r="FJ64"/>
  <c r="FE64"/>
  <c r="FB64" s="1"/>
  <c r="EJ64" i="1" s="1"/>
  <c r="EW64" i="2"/>
  <c r="DT64"/>
  <c r="DU64" i="1" s="1"/>
  <c r="DV64" s="1"/>
  <c r="ES64" i="2"/>
  <c r="DP64"/>
  <c r="DQ64" i="1" s="1"/>
  <c r="EO64" i="2"/>
  <c r="DL64" s="1"/>
  <c r="DM64" i="1" s="1"/>
  <c r="EK64" i="2"/>
  <c r="EG64"/>
  <c r="EC64"/>
  <c r="DY64"/>
  <c r="DU64"/>
  <c r="FV66"/>
  <c r="FR66"/>
  <c r="FN66"/>
  <c r="FJ66"/>
  <c r="FE66"/>
  <c r="FB66"/>
  <c r="EJ66" i="1" s="1"/>
  <c r="EW66" i="2"/>
  <c r="DT66" s="1"/>
  <c r="DU66" i="1" s="1"/>
  <c r="DV66" s="1"/>
  <c r="ES66" i="2"/>
  <c r="DP66" s="1"/>
  <c r="DQ66" i="1" s="1"/>
  <c r="EO66" i="2"/>
  <c r="DL66"/>
  <c r="DM66" i="1" s="1"/>
  <c r="EK66" i="2"/>
  <c r="EG66"/>
  <c r="EC66"/>
  <c r="DY66"/>
  <c r="DU66"/>
  <c r="FV70"/>
  <c r="FR70"/>
  <c r="FN70"/>
  <c r="FJ70"/>
  <c r="FE70"/>
  <c r="FB70" s="1"/>
  <c r="EJ70" i="1" s="1"/>
  <c r="EW70" i="2"/>
  <c r="DT70"/>
  <c r="DU70" i="1" s="1"/>
  <c r="DV70" s="1"/>
  <c r="ES70" i="2"/>
  <c r="DP70"/>
  <c r="DQ70" i="1" s="1"/>
  <c r="EO70" i="2"/>
  <c r="DL70" s="1"/>
  <c r="DM70" i="1" s="1"/>
  <c r="EK70" i="2"/>
  <c r="DH70" s="1"/>
  <c r="DG70" s="1"/>
  <c r="DF70" s="1"/>
  <c r="EG70"/>
  <c r="EC70"/>
  <c r="DY70"/>
  <c r="FX74"/>
  <c r="FP74"/>
  <c r="FG74"/>
  <c r="FA74" s="1"/>
  <c r="EI74" i="1" s="1"/>
  <c r="EU74" i="2"/>
  <c r="DR74" s="1"/>
  <c r="DS74" i="1" s="1"/>
  <c r="EM74" i="2"/>
  <c r="DJ74" s="1"/>
  <c r="EE74"/>
  <c r="DB74" s="1"/>
  <c r="DW74"/>
  <c r="FP76"/>
  <c r="EU76"/>
  <c r="DR76" s="1"/>
  <c r="DS76" i="1" s="1"/>
  <c r="EE76" i="2"/>
  <c r="ES80"/>
  <c r="DP80" s="1"/>
  <c r="DQ80" i="1" s="1"/>
  <c r="FV82" i="2"/>
  <c r="FE82"/>
  <c r="FB82"/>
  <c r="EJ82" i="1" s="1"/>
  <c r="EK82" i="2"/>
  <c r="DU82"/>
  <c r="EO84"/>
  <c r="DL84" s="1"/>
  <c r="DM84" i="1" s="1"/>
  <c r="FE90" i="2"/>
  <c r="FB90" s="1"/>
  <c r="EJ90" i="1" s="1"/>
  <c r="ES90" i="2"/>
  <c r="DP90" s="1"/>
  <c r="DQ90" i="1" s="1"/>
  <c r="EK90" i="2"/>
  <c r="EC90"/>
  <c r="DU90"/>
  <c r="ET167"/>
  <c r="DQ167" s="1"/>
  <c r="DR167" i="1" s="1"/>
  <c r="ED171" i="2"/>
  <c r="ET171"/>
  <c r="DQ171" s="1"/>
  <c r="DR171" i="1" s="1"/>
  <c r="FQ171" i="2"/>
  <c r="ET173"/>
  <c r="DQ173" s="1"/>
  <c r="DR173" i="1" s="1"/>
  <c r="ED179" i="2"/>
  <c r="ET181"/>
  <c r="DQ181" s="1"/>
  <c r="DR181" i="1" s="1"/>
  <c r="FM183" i="2"/>
  <c r="DZ189"/>
  <c r="FU193"/>
  <c r="FN171"/>
  <c r="ES171"/>
  <c r="DP171"/>
  <c r="DQ171" i="1" s="1"/>
  <c r="EE171" i="2"/>
  <c r="DB171" s="1"/>
  <c r="DC171" i="1" s="1"/>
  <c r="FL185" i="2"/>
  <c r="FS101"/>
  <c r="EQ101" i="1"/>
  <c r="EN101" i="2"/>
  <c r="DK101"/>
  <c r="DL101" i="1" s="1"/>
  <c r="FY75" i="2"/>
  <c r="FX53"/>
  <c r="FP53"/>
  <c r="FG53"/>
  <c r="FA53" s="1"/>
  <c r="EI53" i="1" s="1"/>
  <c r="ET53" i="2"/>
  <c r="DQ53" s="1"/>
  <c r="DR53" i="1" s="1"/>
  <c r="EO53" i="2"/>
  <c r="DL53"/>
  <c r="DM53" i="1" s="1"/>
  <c r="EG53" i="2"/>
  <c r="DY53"/>
  <c r="FQ36"/>
  <c r="EW36"/>
  <c r="DT36" s="1"/>
  <c r="DU36" i="1" s="1"/>
  <c r="DV36" s="1"/>
  <c r="EE36" i="2"/>
  <c r="EL108"/>
  <c r="DV175"/>
  <c r="EW134"/>
  <c r="DT134" s="1"/>
  <c r="EO92" i="1"/>
  <c r="FA174" i="2"/>
  <c r="EI174" i="1" s="1"/>
  <c r="EV30"/>
  <c r="DY32"/>
  <c r="DX94"/>
  <c r="FA176" i="2"/>
  <c r="EI176" i="1" s="1"/>
  <c r="EV38"/>
  <c r="EV35"/>
  <c r="EZ172" i="2"/>
  <c r="EH172" i="1"/>
  <c r="EZ184" i="2"/>
  <c r="EH184" i="1"/>
  <c r="EZ190" i="2"/>
  <c r="EH190" i="1"/>
  <c r="DY75"/>
  <c r="FV68" i="2"/>
  <c r="FN68"/>
  <c r="DX68" i="1" s="1"/>
  <c r="FE68" i="2"/>
  <c r="FB68" s="1"/>
  <c r="EJ68" i="1" s="1"/>
  <c r="ES68" i="2"/>
  <c r="DP68" s="1"/>
  <c r="DQ68" i="1" s="1"/>
  <c r="EK68" i="2"/>
  <c r="EC68"/>
  <c r="DU68"/>
  <c r="FL72"/>
  <c r="EQ72"/>
  <c r="DN72" s="1"/>
  <c r="DO72" i="1" s="1"/>
  <c r="EA72" i="2"/>
  <c r="FR78"/>
  <c r="EC78" i="1" s="1"/>
  <c r="FJ78" i="2"/>
  <c r="DX78" i="1" s="1"/>
  <c r="EW78" i="2"/>
  <c r="DT78" s="1"/>
  <c r="DU78" i="1" s="1"/>
  <c r="DV78" s="1"/>
  <c r="EO78" i="2"/>
  <c r="DL78" s="1"/>
  <c r="DM78" i="1" s="1"/>
  <c r="EG78" i="2"/>
  <c r="DY78"/>
  <c r="FT86"/>
  <c r="FL86"/>
  <c r="FC86"/>
  <c r="EU86" i="1" s="1"/>
  <c r="EQ86" i="2"/>
  <c r="DN86" s="1"/>
  <c r="DO86" i="1" s="1"/>
  <c r="EI86" i="2"/>
  <c r="EA86"/>
  <c r="FJ88"/>
  <c r="EL159"/>
  <c r="FY159"/>
  <c r="FD161"/>
  <c r="EV161" i="1"/>
  <c r="EL163" i="2"/>
  <c r="ET165"/>
  <c r="DQ165" s="1"/>
  <c r="DR165" i="1" s="1"/>
  <c r="ET169" i="2"/>
  <c r="DQ169"/>
  <c r="DR169" i="1" s="1"/>
  <c r="EP177" i="2"/>
  <c r="DM177" s="1"/>
  <c r="DN177" i="1" s="1"/>
  <c r="FH187" i="2"/>
  <c r="FB187" s="1"/>
  <c r="EJ187" i="1" s="1"/>
  <c r="DU177" i="2"/>
  <c r="EU159"/>
  <c r="DR159"/>
  <c r="DS159" i="1" s="1"/>
  <c r="FQ30" i="2"/>
  <c r="FA184"/>
  <c r="EI184" i="1" s="1"/>
  <c r="EE174" i="2"/>
  <c r="DJ158"/>
  <c r="DK158" i="1" s="1"/>
  <c r="DJ148"/>
  <c r="FH175" i="2"/>
  <c r="FB175" s="1"/>
  <c r="EJ175" i="1" s="1"/>
  <c r="EH182" i="2"/>
  <c r="DG91"/>
  <c r="DH91" i="1"/>
  <c r="EL175" i="2"/>
  <c r="EP61"/>
  <c r="DG17"/>
  <c r="DR61"/>
  <c r="FB40"/>
  <c r="EJ40" i="1" s="1"/>
  <c r="FA24" i="2"/>
  <c r="EI24" i="1" s="1"/>
  <c r="FB20" i="2"/>
  <c r="EJ20" i="1" s="1"/>
  <c r="CZ112" i="2"/>
  <c r="EC120" i="1"/>
  <c r="FB75" i="2"/>
  <c r="EJ75" i="1" s="1"/>
  <c r="DW155" i="2"/>
  <c r="EA155"/>
  <c r="EE155"/>
  <c r="EI155"/>
  <c r="EM155"/>
  <c r="DJ155" s="1"/>
  <c r="DK155" i="1" s="1"/>
  <c r="EQ155" i="2"/>
  <c r="DN155" s="1"/>
  <c r="DO155" i="1" s="1"/>
  <c r="EU155" i="2"/>
  <c r="DR155" s="1"/>
  <c r="DS155" i="1" s="1"/>
  <c r="FC155" i="2"/>
  <c r="FG155"/>
  <c r="FA155" s="1"/>
  <c r="EI155" i="1" s="1"/>
  <c r="FL155" i="2"/>
  <c r="IF155" i="1"/>
  <c r="FP155" i="2"/>
  <c r="FT155"/>
  <c r="FX155"/>
  <c r="DW157"/>
  <c r="EA157"/>
  <c r="EE157"/>
  <c r="EI157"/>
  <c r="EM157"/>
  <c r="EQ157"/>
  <c r="EU157"/>
  <c r="FC157"/>
  <c r="EU157" i="1"/>
  <c r="FG157" i="2"/>
  <c r="FA157"/>
  <c r="EI157" i="1" s="1"/>
  <c r="FL157" i="2"/>
  <c r="FP157"/>
  <c r="FT157"/>
  <c r="FX157"/>
  <c r="DV145"/>
  <c r="DZ145"/>
  <c r="ED145"/>
  <c r="EH145"/>
  <c r="EL145"/>
  <c r="EP145"/>
  <c r="ET145"/>
  <c r="FD145"/>
  <c r="DX149"/>
  <c r="EB149"/>
  <c r="EF149"/>
  <c r="EJ149"/>
  <c r="EN149"/>
  <c r="DK149"/>
  <c r="ER149"/>
  <c r="DO149"/>
  <c r="DP149" i="1" s="1"/>
  <c r="DX155" i="2"/>
  <c r="EB155"/>
  <c r="EF155"/>
  <c r="DC155" s="1"/>
  <c r="DD155" i="1" s="1"/>
  <c r="EJ155" i="2"/>
  <c r="EN155"/>
  <c r="DK155" s="1"/>
  <c r="DL155" i="1" s="1"/>
  <c r="ER155" i="2"/>
  <c r="DO155" s="1"/>
  <c r="DP155" i="1" s="1"/>
  <c r="EV155" i="2"/>
  <c r="DS155" s="1"/>
  <c r="DT155" i="1" s="1"/>
  <c r="FF155" i="2"/>
  <c r="FK155"/>
  <c r="FO155"/>
  <c r="FS155"/>
  <c r="FW155"/>
  <c r="FX58"/>
  <c r="FT58"/>
  <c r="FP58"/>
  <c r="FL58"/>
  <c r="FG58"/>
  <c r="FA58" s="1"/>
  <c r="EI58" i="1" s="1"/>
  <c r="FC58" i="2"/>
  <c r="EU58" i="1"/>
  <c r="EU58" i="2"/>
  <c r="DR58"/>
  <c r="DS58" i="1" s="1"/>
  <c r="EQ58" i="2"/>
  <c r="DN58" s="1"/>
  <c r="DO58" i="1" s="1"/>
  <c r="EM58" i="2"/>
  <c r="DJ58" s="1"/>
  <c r="DI58" s="1"/>
  <c r="DH58" s="1"/>
  <c r="DG58" s="1"/>
  <c r="DF58" s="1"/>
  <c r="EI58"/>
  <c r="EE58"/>
  <c r="DB58" s="1"/>
  <c r="EA58"/>
  <c r="FX68"/>
  <c r="FT68"/>
  <c r="FP68"/>
  <c r="FL68"/>
  <c r="FG68"/>
  <c r="FA68"/>
  <c r="EI68" i="1" s="1"/>
  <c r="FC68" i="2"/>
  <c r="EU68" i="1" s="1"/>
  <c r="EU68" i="2"/>
  <c r="DR68" s="1"/>
  <c r="DS68" i="1" s="1"/>
  <c r="EQ68" i="2"/>
  <c r="DN68"/>
  <c r="DO68" i="1" s="1"/>
  <c r="EM68" i="2"/>
  <c r="DJ68" s="1"/>
  <c r="EI68"/>
  <c r="EE68"/>
  <c r="EA68"/>
  <c r="DS70" i="1"/>
  <c r="DO70"/>
  <c r="DK70"/>
  <c r="FX72" i="2"/>
  <c r="FP72"/>
  <c r="DZ72" i="1" s="1"/>
  <c r="FG72" i="2"/>
  <c r="FA72" s="1"/>
  <c r="EI72" i="1" s="1"/>
  <c r="EU72" i="2"/>
  <c r="DR72" s="1"/>
  <c r="DS72" i="1" s="1"/>
  <c r="EM72" i="2"/>
  <c r="DJ72"/>
  <c r="EE72"/>
  <c r="DW72"/>
  <c r="FV74"/>
  <c r="FR74"/>
  <c r="FN74"/>
  <c r="FJ74"/>
  <c r="FE74"/>
  <c r="FB74"/>
  <c r="EJ74" i="1" s="1"/>
  <c r="EW74" i="2"/>
  <c r="DT74" s="1"/>
  <c r="DU74" i="1" s="1"/>
  <c r="DV74" s="1"/>
  <c r="ES74" i="2"/>
  <c r="DP74" s="1"/>
  <c r="DQ74" i="1" s="1"/>
  <c r="EO74" i="2"/>
  <c r="DL74"/>
  <c r="DM74" i="1" s="1"/>
  <c r="EK74" i="2"/>
  <c r="EG74"/>
  <c r="EC74"/>
  <c r="DY74"/>
  <c r="FX78"/>
  <c r="FT78"/>
  <c r="FP78"/>
  <c r="FL78"/>
  <c r="FG78"/>
  <c r="FA78"/>
  <c r="EI78" i="1" s="1"/>
  <c r="FC78" i="2"/>
  <c r="EU78" i="1" s="1"/>
  <c r="EU78" i="2"/>
  <c r="DR78" s="1"/>
  <c r="DS78" i="1" s="1"/>
  <c r="EQ78" i="2"/>
  <c r="DN78"/>
  <c r="DO78" i="1" s="1"/>
  <c r="EM78" i="2"/>
  <c r="DJ78" s="1"/>
  <c r="EI78"/>
  <c r="EE78"/>
  <c r="EA78"/>
  <c r="FV86"/>
  <c r="FR86"/>
  <c r="FN86"/>
  <c r="FJ86"/>
  <c r="FE86"/>
  <c r="FB86"/>
  <c r="EJ86" i="1" s="1"/>
  <c r="EW86" i="2"/>
  <c r="DT86" s="1"/>
  <c r="DU86" i="1" s="1"/>
  <c r="DV86" s="1"/>
  <c r="ES86" i="2"/>
  <c r="DP86" s="1"/>
  <c r="DQ86" i="1" s="1"/>
  <c r="EO86" i="2"/>
  <c r="DL86"/>
  <c r="DM86" i="1" s="1"/>
  <c r="EK86" i="2"/>
  <c r="EG86"/>
  <c r="EC86"/>
  <c r="DY86"/>
  <c r="EO88"/>
  <c r="DL88"/>
  <c r="DM88" i="1" s="1"/>
  <c r="ED159" i="2"/>
  <c r="ET159"/>
  <c r="DQ159" s="1"/>
  <c r="DR159" i="1" s="1"/>
  <c r="FQ159" i="2"/>
  <c r="DZ161"/>
  <c r="EP161"/>
  <c r="DM161" s="1"/>
  <c r="DN161" i="1" s="1"/>
  <c r="FM161" i="2"/>
  <c r="DV163"/>
  <c r="FH163"/>
  <c r="FB163"/>
  <c r="EJ163" i="1" s="1"/>
  <c r="ED165" i="2"/>
  <c r="FQ165"/>
  <c r="ED169"/>
  <c r="FQ169"/>
  <c r="DZ171"/>
  <c r="EH171"/>
  <c r="EP171"/>
  <c r="DM171" s="1"/>
  <c r="DN171" i="1" s="1"/>
  <c r="FD171" i="2"/>
  <c r="EV171" i="1" s="1"/>
  <c r="FM171" i="2"/>
  <c r="FU171"/>
  <c r="ED173"/>
  <c r="FQ173"/>
  <c r="ED175"/>
  <c r="ET175"/>
  <c r="ET179"/>
  <c r="DZ181"/>
  <c r="FQ181"/>
  <c r="DV187"/>
  <c r="EW165"/>
  <c r="DT165" s="1"/>
  <c r="DU165" i="1" s="1"/>
  <c r="DV165" s="1"/>
  <c r="DY169" i="2"/>
  <c r="FR171"/>
  <c r="EC171" i="1" s="1"/>
  <c r="FJ171" i="2"/>
  <c r="DX171" i="1" s="1"/>
  <c r="EW171" i="2"/>
  <c r="DT171" s="1"/>
  <c r="DU171" i="1" s="1"/>
  <c r="DV171" s="1"/>
  <c r="EO171" i="2"/>
  <c r="DL171" s="1"/>
  <c r="DM171" i="1" s="1"/>
  <c r="EI171" i="2"/>
  <c r="EA171"/>
  <c r="FC179"/>
  <c r="EU179" i="1"/>
  <c r="DX165" i="2"/>
  <c r="FV161"/>
  <c r="FU174"/>
  <c r="FU170"/>
  <c r="FU73"/>
  <c r="FK50"/>
  <c r="FU36"/>
  <c r="FM36"/>
  <c r="FD36"/>
  <c r="EV36" i="1" s="1"/>
  <c r="ES36" i="2"/>
  <c r="DP36" s="1"/>
  <c r="DQ36" i="1" s="1"/>
  <c r="EJ36" i="2"/>
  <c r="EA36"/>
  <c r="FQ35"/>
  <c r="FF34"/>
  <c r="ER30"/>
  <c r="EZ58"/>
  <c r="EH58" i="1" s="1"/>
  <c r="EZ157" i="2"/>
  <c r="EH157" i="1" s="1"/>
  <c r="DF91" i="2"/>
  <c r="DG91" i="1" s="1"/>
  <c r="EO8"/>
  <c r="EP21"/>
  <c r="ED100"/>
  <c r="EG100"/>
  <c r="EQ100"/>
  <c r="EQ16"/>
  <c r="DI17"/>
  <c r="FA63" i="2"/>
  <c r="EI63" i="1" s="1"/>
  <c r="EV57"/>
  <c r="ED73"/>
  <c r="EQ75"/>
  <c r="EG77"/>
  <c r="EQ79"/>
  <c r="ED81"/>
  <c r="FV72" i="2"/>
  <c r="FR72"/>
  <c r="FN72"/>
  <c r="FJ72"/>
  <c r="FE72"/>
  <c r="FB72" s="1"/>
  <c r="EJ72" i="1" s="1"/>
  <c r="EW72" i="2"/>
  <c r="DT72" s="1"/>
  <c r="DU72" i="1" s="1"/>
  <c r="DV72" s="1"/>
  <c r="ES72" i="2"/>
  <c r="DP72" s="1"/>
  <c r="DQ72" i="1" s="1"/>
  <c r="EO72" i="2"/>
  <c r="DL72" s="1"/>
  <c r="DM72" i="1" s="1"/>
  <c r="EK72" i="2"/>
  <c r="EG72"/>
  <c r="EC72"/>
  <c r="DY72"/>
  <c r="FT76"/>
  <c r="EQ76" i="1" s="1"/>
  <c r="FL76" i="2"/>
  <c r="EO76" i="1" s="1"/>
  <c r="FC76" i="2"/>
  <c r="EU76" i="1" s="1"/>
  <c r="EQ76" i="2"/>
  <c r="EI76"/>
  <c r="EA76"/>
  <c r="FV80"/>
  <c r="FE80"/>
  <c r="FB80" s="1"/>
  <c r="EJ80" i="1" s="1"/>
  <c r="EK80" i="2"/>
  <c r="DU80"/>
  <c r="FR82"/>
  <c r="EC82" i="1" s="1"/>
  <c r="FJ82" i="2"/>
  <c r="DX82" i="1" s="1"/>
  <c r="EW82" i="2"/>
  <c r="DT82" s="1"/>
  <c r="DU82" i="1" s="1"/>
  <c r="DV82" s="1"/>
  <c r="EO82" i="2"/>
  <c r="DL82" s="1"/>
  <c r="DM82" i="1" s="1"/>
  <c r="EG82" i="2"/>
  <c r="DY82"/>
  <c r="FR84"/>
  <c r="EW84"/>
  <c r="DT84" s="1"/>
  <c r="DU84" i="1" s="1"/>
  <c r="DV84" s="1"/>
  <c r="EG84" i="2"/>
  <c r="FR88"/>
  <c r="EW88"/>
  <c r="DT88" s="1"/>
  <c r="DU88" i="1" s="1"/>
  <c r="DV88" s="1"/>
  <c r="EG88" i="2"/>
  <c r="FG90"/>
  <c r="FA90" s="1"/>
  <c r="EI90" i="1" s="1"/>
  <c r="FC90" i="2"/>
  <c r="EU90"/>
  <c r="DR90"/>
  <c r="DS90" i="1" s="1"/>
  <c r="EQ90" i="2"/>
  <c r="DN90" s="1"/>
  <c r="DO90" i="1" s="1"/>
  <c r="EM90" i="2"/>
  <c r="DJ90" s="1"/>
  <c r="EI90"/>
  <c r="EE90"/>
  <c r="DB90" s="1"/>
  <c r="EA90"/>
  <c r="DW90"/>
  <c r="ED167"/>
  <c r="FQ167"/>
  <c r="EH177"/>
  <c r="FD177"/>
  <c r="EV177" i="1"/>
  <c r="FU177" i="2"/>
  <c r="EP177" i="1"/>
  <c r="EP183" i="2"/>
  <c r="DM183"/>
  <c r="DZ185"/>
  <c r="FM185"/>
  <c r="FM189"/>
  <c r="EH193"/>
  <c r="ET195"/>
  <c r="DQ195"/>
  <c r="DR195" i="1" s="1"/>
  <c r="FO191" i="2"/>
  <c r="EK177"/>
  <c r="FR189"/>
  <c r="EC189" i="1" s="1"/>
  <c r="FK189" i="2"/>
  <c r="EO167"/>
  <c r="DL167"/>
  <c r="DM167" i="1" s="1"/>
  <c r="FW101" i="2"/>
  <c r="EG101" i="1" s="1"/>
  <c r="FO101" i="2"/>
  <c r="EV101"/>
  <c r="DS101"/>
  <c r="DT101" i="1" s="1"/>
  <c r="FQ89" i="2"/>
  <c r="FM87"/>
  <c r="FF73"/>
  <c r="FV53"/>
  <c r="FR53"/>
  <c r="FN53"/>
  <c r="FJ53"/>
  <c r="FE53"/>
  <c r="FB53" s="1"/>
  <c r="EJ53" i="1" s="1"/>
  <c r="EV53" i="2"/>
  <c r="DS53"/>
  <c r="ES53"/>
  <c r="DP53"/>
  <c r="DQ53" i="1" s="1"/>
  <c r="EQ53" i="2"/>
  <c r="DN53" s="1"/>
  <c r="DO53" i="1" s="1"/>
  <c r="EM53" i="2"/>
  <c r="DJ53" s="1"/>
  <c r="EI53"/>
  <c r="EE53"/>
  <c r="EA53"/>
  <c r="FM39"/>
  <c r="EP39" i="1" s="1"/>
  <c r="FY30" i="2"/>
  <c r="FH30"/>
  <c r="FB30"/>
  <c r="EJ30" i="1" s="1"/>
  <c r="EA39"/>
  <c r="EQ41"/>
  <c r="EZ73" i="2"/>
  <c r="EH73" i="1" s="1"/>
  <c r="EC17"/>
  <c r="EV44"/>
  <c r="EO26"/>
  <c r="EQ14"/>
  <c r="EN32"/>
  <c r="FA26" i="2"/>
  <c r="EI26" i="1" s="1"/>
  <c r="FB47" i="2"/>
  <c r="EJ47" i="1" s="1"/>
  <c r="EG16"/>
  <c r="DZ55"/>
  <c r="ED41"/>
  <c r="EO31"/>
  <c r="DY28"/>
  <c r="EP40"/>
  <c r="EG31"/>
  <c r="DY31"/>
  <c r="EB60"/>
  <c r="FA193" i="2"/>
  <c r="EI193" i="1"/>
  <c r="DY83"/>
  <c r="FA46" i="2"/>
  <c r="EI46" i="1" s="1"/>
  <c r="EE69"/>
  <c r="DY81"/>
  <c r="EO79"/>
  <c r="EO75"/>
  <c r="FA21" i="2"/>
  <c r="EI21" i="1" s="1"/>
  <c r="FV76" i="2"/>
  <c r="FR76"/>
  <c r="FN76"/>
  <c r="FJ76"/>
  <c r="FE76"/>
  <c r="FB76" s="1"/>
  <c r="EJ76" i="1" s="1"/>
  <c r="EW76" i="2"/>
  <c r="DT76" s="1"/>
  <c r="DU76" i="1" s="1"/>
  <c r="DV76" s="1"/>
  <c r="ES76" i="2"/>
  <c r="DP76" s="1"/>
  <c r="DQ76" i="1" s="1"/>
  <c r="EO76" i="2"/>
  <c r="EK76"/>
  <c r="EG76"/>
  <c r="EC76"/>
  <c r="DY76"/>
  <c r="DU76"/>
  <c r="FR80"/>
  <c r="FJ80"/>
  <c r="DX80" i="1" s="1"/>
  <c r="EW80" i="2"/>
  <c r="DT80" s="1"/>
  <c r="DU80" i="1" s="1"/>
  <c r="DV80" s="1"/>
  <c r="EO80" i="2"/>
  <c r="DL80" s="1"/>
  <c r="DM80" i="1" s="1"/>
  <c r="EG80" i="2"/>
  <c r="DY80"/>
  <c r="FX82"/>
  <c r="FT82"/>
  <c r="FP82"/>
  <c r="FL82"/>
  <c r="FG82"/>
  <c r="FA82" s="1"/>
  <c r="EI82" i="1" s="1"/>
  <c r="FC82" i="2"/>
  <c r="EU82" i="1" s="1"/>
  <c r="EU82" i="2"/>
  <c r="DR82" s="1"/>
  <c r="DS82" i="1" s="1"/>
  <c r="EQ82" i="2"/>
  <c r="DN82" s="1"/>
  <c r="DO82" i="1" s="1"/>
  <c r="EM82" i="2"/>
  <c r="DJ82" s="1"/>
  <c r="EI82"/>
  <c r="EE82"/>
  <c r="EA82"/>
  <c r="FV84"/>
  <c r="FN84"/>
  <c r="DX84" i="1" s="1"/>
  <c r="FE84" i="2"/>
  <c r="FB84" s="1"/>
  <c r="EJ84" i="1" s="1"/>
  <c r="ES84" i="2"/>
  <c r="DP84"/>
  <c r="DQ84" i="1" s="1"/>
  <c r="EK84" i="2"/>
  <c r="EC84"/>
  <c r="DU84"/>
  <c r="DZ159"/>
  <c r="EH159"/>
  <c r="EP159"/>
  <c r="DM159" s="1"/>
  <c r="DN159" i="1" s="1"/>
  <c r="FD159" i="2"/>
  <c r="EV159" i="1" s="1"/>
  <c r="FM159" i="2"/>
  <c r="FU159"/>
  <c r="DV161"/>
  <c r="ED161"/>
  <c r="EL161"/>
  <c r="ET161"/>
  <c r="DQ161" s="1"/>
  <c r="DR161" i="1" s="1"/>
  <c r="FH161" i="2"/>
  <c r="FQ161"/>
  <c r="EA161" i="1"/>
  <c r="FY161" i="2"/>
  <c r="EF161" i="1"/>
  <c r="ED163" i="2"/>
  <c r="ET163"/>
  <c r="DQ163" s="1"/>
  <c r="DR163" i="1" s="1"/>
  <c r="DV165" i="2"/>
  <c r="EL165"/>
  <c r="FH165"/>
  <c r="FY165"/>
  <c r="DV169"/>
  <c r="EL169"/>
  <c r="FH169"/>
  <c r="FY169"/>
  <c r="DV177"/>
  <c r="ED177"/>
  <c r="EL177"/>
  <c r="ET177"/>
  <c r="DQ177" s="1"/>
  <c r="DR177" i="1" s="1"/>
  <c r="FH177" i="2"/>
  <c r="FQ177"/>
  <c r="EA177" i="1" s="1"/>
  <c r="FY177" i="2"/>
  <c r="EF177" i="1" s="1"/>
  <c r="EH183" i="2"/>
  <c r="FD183"/>
  <c r="EV183" i="1"/>
  <c r="EH185" i="2"/>
  <c r="FD185"/>
  <c r="EV185" i="1" s="1"/>
  <c r="FU185" i="2"/>
  <c r="EP189"/>
  <c r="DM189" s="1"/>
  <c r="DN189" i="1" s="1"/>
  <c r="EH191" i="2"/>
  <c r="FU191"/>
  <c r="EH195"/>
  <c r="ER191"/>
  <c r="FR165"/>
  <c r="EG165"/>
  <c r="FT177"/>
  <c r="EQ177" i="1"/>
  <c r="FC177" i="2"/>
  <c r="EU177" i="1"/>
  <c r="FL159" i="2"/>
  <c r="FE161"/>
  <c r="EO87"/>
  <c r="DL87" s="1"/>
  <c r="DM87" i="1" s="1"/>
  <c r="ER76" i="2"/>
  <c r="DO76" s="1"/>
  <c r="FM73"/>
  <c r="EP37"/>
  <c r="DM37" s="1"/>
  <c r="DN37" i="1" s="1"/>
  <c r="FW34" i="2"/>
  <c r="EO34"/>
  <c r="FL18"/>
  <c r="EQ194" i="1"/>
  <c r="EZ177" i="2"/>
  <c r="EH177" i="1" s="1"/>
  <c r="FA39" i="2"/>
  <c r="EI39" i="1" s="1"/>
  <c r="DH120" i="2"/>
  <c r="DI120" i="1" s="1"/>
  <c r="DY92"/>
  <c r="EQ104"/>
  <c r="EQ33"/>
  <c r="EZ69" i="2"/>
  <c r="EH69" i="1" s="1"/>
  <c r="EB47"/>
  <c r="EC175"/>
  <c r="DX47"/>
  <c r="AI180"/>
  <c r="BN180"/>
  <c r="EQ73"/>
  <c r="EB25"/>
  <c r="EB41"/>
  <c r="EG29"/>
  <c r="DY29"/>
  <c r="BJ196" i="2"/>
  <c r="CO196" i="1" s="1"/>
  <c r="BI196" i="2"/>
  <c r="FU195"/>
  <c r="BJ195"/>
  <c r="CO195" i="1" s="1"/>
  <c r="BI195" i="2"/>
  <c r="BJ194"/>
  <c r="CO194" i="1" s="1"/>
  <c r="BI194" i="2"/>
  <c r="FM193"/>
  <c r="BJ193"/>
  <c r="CO193" i="1" s="1"/>
  <c r="BI193" i="2"/>
  <c r="BJ192"/>
  <c r="CO192" i="1" s="1"/>
  <c r="BI192" i="2"/>
  <c r="EM191"/>
  <c r="BJ191"/>
  <c r="CO191" i="1" s="1"/>
  <c r="BI191" i="2"/>
  <c r="FE190"/>
  <c r="FB190" s="1"/>
  <c r="EJ190" i="1" s="1"/>
  <c r="BJ190" i="2"/>
  <c r="CO190" i="1" s="1"/>
  <c r="BI190" i="2"/>
  <c r="BJ189"/>
  <c r="CO189" i="1" s="1"/>
  <c r="BI189" i="2"/>
  <c r="DZ186"/>
  <c r="BJ186"/>
  <c r="CO186" i="1" s="1"/>
  <c r="BI186" i="2"/>
  <c r="BJ185"/>
  <c r="CO185" i="1" s="1"/>
  <c r="BI185" i="2"/>
  <c r="BJ184"/>
  <c r="CO184" i="1" s="1"/>
  <c r="BI184" i="2"/>
  <c r="EI183"/>
  <c r="BJ183"/>
  <c r="CO183" i="1" s="1"/>
  <c r="BI183" i="2"/>
  <c r="BJ182"/>
  <c r="CO182" i="1" s="1"/>
  <c r="BI182" i="2"/>
  <c r="FF181"/>
  <c r="EZ181" s="1"/>
  <c r="EH181" i="1" s="1"/>
  <c r="BJ181" i="2"/>
  <c r="CO181" i="1" s="1"/>
  <c r="BI181" i="2"/>
  <c r="FM178"/>
  <c r="BJ178"/>
  <c r="CO178" i="1" s="1"/>
  <c r="BI178" i="2"/>
  <c r="BJ177"/>
  <c r="CO177" i="1" s="1"/>
  <c r="BI177" i="2"/>
  <c r="BJ176"/>
  <c r="CO176" i="1"/>
  <c r="BI176" i="2"/>
  <c r="FJ175"/>
  <c r="DX175" i="1" s="1"/>
  <c r="BJ175" i="2"/>
  <c r="CO175" i="1" s="1"/>
  <c r="BI175" i="2"/>
  <c r="EP172"/>
  <c r="BJ172"/>
  <c r="CO172" i="1" s="1"/>
  <c r="BI172" i="2"/>
  <c r="BJ171"/>
  <c r="CO171" i="1" s="1"/>
  <c r="BI171" i="2"/>
  <c r="BJ170"/>
  <c r="CO170" i="1" s="1"/>
  <c r="BI170" i="2"/>
  <c r="BJ169"/>
  <c r="CO169" i="1"/>
  <c r="BI169" i="2"/>
  <c r="BJ166"/>
  <c r="CO166" i="1" s="1"/>
  <c r="BI166" i="2"/>
  <c r="FW165"/>
  <c r="BJ165"/>
  <c r="CO165" i="1" s="1"/>
  <c r="BI165" i="2"/>
  <c r="EN164"/>
  <c r="DK164"/>
  <c r="DL164" i="1" s="1"/>
  <c r="BJ164" i="2"/>
  <c r="CO164" i="1" s="1"/>
  <c r="BI164" i="2"/>
  <c r="EI163"/>
  <c r="BJ163"/>
  <c r="CO163" i="1" s="1"/>
  <c r="BI163" i="2"/>
  <c r="BJ161"/>
  <c r="CO161" i="1" s="1"/>
  <c r="BI161" i="2"/>
  <c r="FV160"/>
  <c r="EC160" i="1" s="1"/>
  <c r="BJ160" i="2"/>
  <c r="CO160" i="1" s="1"/>
  <c r="BI160" i="2"/>
  <c r="BJ159"/>
  <c r="CO159" i="1" s="1"/>
  <c r="BI159" i="2"/>
  <c r="FQ148"/>
  <c r="EA148" i="1" s="1"/>
  <c r="BJ148" i="2"/>
  <c r="CO148" i="1" s="1"/>
  <c r="BI148" i="2"/>
  <c r="BJ147"/>
  <c r="CO147" i="1" s="1"/>
  <c r="BI147" i="2"/>
  <c r="EV146"/>
  <c r="DS146" s="1"/>
  <c r="DT146" i="1" s="1"/>
  <c r="BJ146" i="2"/>
  <c r="CO146" i="1" s="1"/>
  <c r="BI146" i="2"/>
  <c r="BJ145"/>
  <c r="CO145" i="1" s="1"/>
  <c r="BI145" i="2"/>
  <c r="FK140"/>
  <c r="DY140" i="1"/>
  <c r="BJ140" i="2"/>
  <c r="CO140" i="1"/>
  <c r="BI140" i="2"/>
  <c r="BJ139"/>
  <c r="CO139" i="1" s="1"/>
  <c r="BI139" i="2"/>
  <c r="BJ138"/>
  <c r="CO138" i="1" s="1"/>
  <c r="BI138" i="2"/>
  <c r="BJ137"/>
  <c r="CO137" i="1" s="1"/>
  <c r="BI137" i="2"/>
  <c r="BJ136"/>
  <c r="CO136" i="1"/>
  <c r="BI136" i="2"/>
  <c r="EF135"/>
  <c r="DC135" s="1"/>
  <c r="BJ135"/>
  <c r="CO135" i="1" s="1"/>
  <c r="BI135" i="2"/>
  <c r="BJ133"/>
  <c r="CO133" i="1"/>
  <c r="BI133" i="2"/>
  <c r="BJ132"/>
  <c r="CO132" i="1" s="1"/>
  <c r="BI132" i="2"/>
  <c r="EJ125"/>
  <c r="BJ125"/>
  <c r="CO125" i="1"/>
  <c r="BI125" i="2"/>
  <c r="AJ125"/>
  <c r="AL125"/>
  <c r="BQ125" i="1"/>
  <c r="AN125" i="2"/>
  <c r="AP125"/>
  <c r="BU125" i="1" s="1"/>
  <c r="AR125" i="2"/>
  <c r="AT125"/>
  <c r="BY125" i="1" s="1"/>
  <c r="AV125" i="2"/>
  <c r="AX125"/>
  <c r="CC125" i="1" s="1"/>
  <c r="AZ125" i="2"/>
  <c r="BB125"/>
  <c r="CG125" i="1"/>
  <c r="BD125" i="2"/>
  <c r="BF125"/>
  <c r="CK125" i="1" s="1"/>
  <c r="BH125" i="2"/>
  <c r="AI125"/>
  <c r="AK125"/>
  <c r="AM125"/>
  <c r="AO125"/>
  <c r="AQ125"/>
  <c r="AS125"/>
  <c r="AU125"/>
  <c r="AW125"/>
  <c r="AY125"/>
  <c r="BA125"/>
  <c r="BC125"/>
  <c r="BE125"/>
  <c r="BG125"/>
  <c r="DZ124"/>
  <c r="BJ124"/>
  <c r="CO124" i="1" s="1"/>
  <c r="BI124" i="2"/>
  <c r="AJ124"/>
  <c r="AJ124" i="1" s="1"/>
  <c r="AL124" i="2"/>
  <c r="AN124"/>
  <c r="AP124"/>
  <c r="AR124"/>
  <c r="BW124" i="1"/>
  <c r="IC124" s="1"/>
  <c r="AT124" i="2"/>
  <c r="AV124"/>
  <c r="AX124"/>
  <c r="AZ124"/>
  <c r="BB124"/>
  <c r="BD124"/>
  <c r="BF124"/>
  <c r="BH124"/>
  <c r="AI124"/>
  <c r="AK124"/>
  <c r="AM124"/>
  <c r="AO124"/>
  <c r="AQ124"/>
  <c r="AS124"/>
  <c r="AU124"/>
  <c r="AW124"/>
  <c r="AY124"/>
  <c r="BA124"/>
  <c r="BC124"/>
  <c r="BE124"/>
  <c r="BG124"/>
  <c r="EV123"/>
  <c r="DS123" s="1"/>
  <c r="DT123" i="1" s="1"/>
  <c r="BJ123" i="2"/>
  <c r="CO123" i="1" s="1"/>
  <c r="BI123" i="2"/>
  <c r="AJ123"/>
  <c r="AL123"/>
  <c r="AN123"/>
  <c r="AP123"/>
  <c r="AR123"/>
  <c r="AT123"/>
  <c r="AV123"/>
  <c r="AX123"/>
  <c r="AZ123"/>
  <c r="BB123"/>
  <c r="BD123"/>
  <c r="BF123"/>
  <c r="BH123"/>
  <c r="AI123"/>
  <c r="AK123"/>
  <c r="AM123"/>
  <c r="AO123"/>
  <c r="AQ123"/>
  <c r="AS123"/>
  <c r="AU123"/>
  <c r="AW123"/>
  <c r="AY123"/>
  <c r="BA123"/>
  <c r="BC123"/>
  <c r="BE123"/>
  <c r="BG123"/>
  <c r="BJ122"/>
  <c r="CO122" i="1" s="1"/>
  <c r="BI122" i="2"/>
  <c r="AJ122"/>
  <c r="AL122"/>
  <c r="AN122"/>
  <c r="AP122"/>
  <c r="AR122"/>
  <c r="AT122"/>
  <c r="AV122"/>
  <c r="AX122"/>
  <c r="AZ122"/>
  <c r="CE122" i="1"/>
  <c r="BB122" i="2"/>
  <c r="BD122"/>
  <c r="BF122"/>
  <c r="BH122"/>
  <c r="AI122"/>
  <c r="AK122"/>
  <c r="AM122"/>
  <c r="AO122"/>
  <c r="AQ122"/>
  <c r="AS122"/>
  <c r="AS122" i="1" s="1"/>
  <c r="AU122" i="2"/>
  <c r="AW122"/>
  <c r="AY122"/>
  <c r="BA122"/>
  <c r="BC122"/>
  <c r="BE122"/>
  <c r="BG122"/>
  <c r="FM121"/>
  <c r="IJ121" i="1" s="1"/>
  <c r="BJ121" i="2"/>
  <c r="CO121" i="1" s="1"/>
  <c r="BI121" i="2"/>
  <c r="AJ121"/>
  <c r="AL121"/>
  <c r="AN121"/>
  <c r="AP121"/>
  <c r="AR121"/>
  <c r="AR121" i="1" s="1"/>
  <c r="IB121" s="1"/>
  <c r="AT121" i="2"/>
  <c r="AV121"/>
  <c r="AX121"/>
  <c r="AZ121"/>
  <c r="BB121"/>
  <c r="BD121"/>
  <c r="BF121"/>
  <c r="BH121"/>
  <c r="AI121"/>
  <c r="AK121"/>
  <c r="AM121"/>
  <c r="AO121"/>
  <c r="AQ121"/>
  <c r="AS121"/>
  <c r="AU121"/>
  <c r="AW121"/>
  <c r="AY121"/>
  <c r="BA121"/>
  <c r="BC121"/>
  <c r="BE121"/>
  <c r="BG121"/>
  <c r="DZ120"/>
  <c r="BJ120"/>
  <c r="CO120" i="1" s="1"/>
  <c r="BI120" i="2"/>
  <c r="AJ120"/>
  <c r="AL120"/>
  <c r="AN120"/>
  <c r="AP120"/>
  <c r="AR120"/>
  <c r="AT120"/>
  <c r="AV120"/>
  <c r="AX120"/>
  <c r="AZ120"/>
  <c r="BB120"/>
  <c r="BD120"/>
  <c r="BF120"/>
  <c r="BH120"/>
  <c r="AI120"/>
  <c r="AK120"/>
  <c r="AM120"/>
  <c r="AO120"/>
  <c r="AQ120"/>
  <c r="AS120"/>
  <c r="AU120"/>
  <c r="AW120"/>
  <c r="AY120"/>
  <c r="BA120"/>
  <c r="BC120"/>
  <c r="BE120"/>
  <c r="BG120"/>
  <c r="BJ119"/>
  <c r="CO119" i="1" s="1"/>
  <c r="BI119" i="2"/>
  <c r="AJ119"/>
  <c r="AL119"/>
  <c r="AN119"/>
  <c r="AP119"/>
  <c r="AR119"/>
  <c r="AT119"/>
  <c r="AV119"/>
  <c r="AX119"/>
  <c r="AZ119"/>
  <c r="BB119"/>
  <c r="BD119"/>
  <c r="BF119"/>
  <c r="BH119"/>
  <c r="AI119"/>
  <c r="AK119"/>
  <c r="AM119"/>
  <c r="AO119"/>
  <c r="AQ119"/>
  <c r="AS119"/>
  <c r="AU119"/>
  <c r="AW119"/>
  <c r="AY119"/>
  <c r="BA119"/>
  <c r="BC119"/>
  <c r="BE119"/>
  <c r="BG119"/>
  <c r="BJ118"/>
  <c r="CO118" i="1"/>
  <c r="BI118" i="2"/>
  <c r="AJ118"/>
  <c r="AL118"/>
  <c r="AN118"/>
  <c r="AP118"/>
  <c r="AR118"/>
  <c r="AT118"/>
  <c r="AV118"/>
  <c r="AX118"/>
  <c r="AZ118"/>
  <c r="BB118"/>
  <c r="BD118"/>
  <c r="BF118"/>
  <c r="BH118"/>
  <c r="AI118"/>
  <c r="AK118"/>
  <c r="AM118"/>
  <c r="AO118"/>
  <c r="AQ118"/>
  <c r="AS118"/>
  <c r="AU118"/>
  <c r="AW118"/>
  <c r="AY118"/>
  <c r="BA118"/>
  <c r="BC118"/>
  <c r="BE118"/>
  <c r="BG118"/>
  <c r="BJ116"/>
  <c r="CO116" i="1" s="1"/>
  <c r="BI116" i="2"/>
  <c r="AJ116"/>
  <c r="AL116"/>
  <c r="AN116"/>
  <c r="AP116"/>
  <c r="AR116"/>
  <c r="AT116"/>
  <c r="AV116"/>
  <c r="AX116"/>
  <c r="AZ116"/>
  <c r="BB116"/>
  <c r="BD116"/>
  <c r="BF116"/>
  <c r="BH116"/>
  <c r="AI116"/>
  <c r="AK116"/>
  <c r="AM116"/>
  <c r="AO116"/>
  <c r="AQ116"/>
  <c r="AS116"/>
  <c r="AU116"/>
  <c r="AW116"/>
  <c r="AY116"/>
  <c r="BA116"/>
  <c r="BC116"/>
  <c r="BE116"/>
  <c r="BG116"/>
  <c r="FF115"/>
  <c r="EZ115" s="1"/>
  <c r="EH115" i="1" s="1"/>
  <c r="BJ115" i="2"/>
  <c r="CO115" i="1" s="1"/>
  <c r="BI115" i="2"/>
  <c r="AJ115"/>
  <c r="AL115"/>
  <c r="AN115"/>
  <c r="AP115"/>
  <c r="AR115"/>
  <c r="AT115"/>
  <c r="AV115"/>
  <c r="AX115"/>
  <c r="AZ115"/>
  <c r="BB115"/>
  <c r="BD115"/>
  <c r="BF115"/>
  <c r="BH115"/>
  <c r="AI115"/>
  <c r="AK115"/>
  <c r="AM115"/>
  <c r="AO115"/>
  <c r="AQ115"/>
  <c r="AS115"/>
  <c r="AU115"/>
  <c r="AW115"/>
  <c r="AY115"/>
  <c r="BA115"/>
  <c r="BC115"/>
  <c r="BE115"/>
  <c r="BG115"/>
  <c r="EW114"/>
  <c r="DT114" s="1"/>
  <c r="DU114" i="1" s="1"/>
  <c r="DV114" s="1"/>
  <c r="BJ114" i="2"/>
  <c r="CO114" i="1" s="1"/>
  <c r="BI114" i="2"/>
  <c r="AJ114"/>
  <c r="AL114"/>
  <c r="AN114"/>
  <c r="AP114"/>
  <c r="AR114"/>
  <c r="AT114"/>
  <c r="AV114"/>
  <c r="AX114"/>
  <c r="AZ114"/>
  <c r="CE114" i="1" s="1"/>
  <c r="BB114" i="2"/>
  <c r="BD114"/>
  <c r="BF114"/>
  <c r="BH114"/>
  <c r="AI114"/>
  <c r="AK114"/>
  <c r="AM114"/>
  <c r="AO114"/>
  <c r="AQ114"/>
  <c r="AS114"/>
  <c r="AU114"/>
  <c r="AW114"/>
  <c r="AY114"/>
  <c r="BA114"/>
  <c r="BC114"/>
  <c r="BE114"/>
  <c r="BG114"/>
  <c r="BJ113"/>
  <c r="CO113" i="1"/>
  <c r="BI113" i="2"/>
  <c r="AJ113"/>
  <c r="AL113"/>
  <c r="AN113"/>
  <c r="AP113"/>
  <c r="AR113"/>
  <c r="AT113"/>
  <c r="AV113"/>
  <c r="AX113"/>
  <c r="AZ113"/>
  <c r="BB113"/>
  <c r="BD113"/>
  <c r="BD113" i="1" s="1"/>
  <c r="BF113" i="2"/>
  <c r="BH113"/>
  <c r="AI113"/>
  <c r="AK113"/>
  <c r="AM113"/>
  <c r="AO113"/>
  <c r="AQ113"/>
  <c r="AS113"/>
  <c r="AU113"/>
  <c r="AW113"/>
  <c r="AY113"/>
  <c r="BA113"/>
  <c r="BC113"/>
  <c r="BE113"/>
  <c r="BG113"/>
  <c r="EB112"/>
  <c r="CY112" s="1"/>
  <c r="BJ112"/>
  <c r="CO112" i="1" s="1"/>
  <c r="BI112" i="2"/>
  <c r="AJ112"/>
  <c r="AL112"/>
  <c r="AN112"/>
  <c r="AP112"/>
  <c r="AR112"/>
  <c r="AT112"/>
  <c r="AV112"/>
  <c r="AX112"/>
  <c r="AZ112"/>
  <c r="BB112"/>
  <c r="BD112"/>
  <c r="BF112"/>
  <c r="BH112"/>
  <c r="AI112"/>
  <c r="AK112"/>
  <c r="AM112"/>
  <c r="AO112"/>
  <c r="AQ112"/>
  <c r="AS112"/>
  <c r="AU112"/>
  <c r="AW112"/>
  <c r="AY112"/>
  <c r="BA112"/>
  <c r="BC112"/>
  <c r="BE112"/>
  <c r="BG112"/>
  <c r="BJ111"/>
  <c r="CO111" i="1" s="1"/>
  <c r="BI111" i="2"/>
  <c r="AJ111"/>
  <c r="AL111"/>
  <c r="AN111"/>
  <c r="AN111" i="1"/>
  <c r="AP111" i="2"/>
  <c r="AR111"/>
  <c r="AT111"/>
  <c r="AV111"/>
  <c r="AX111"/>
  <c r="AZ111"/>
  <c r="BB111"/>
  <c r="BD111"/>
  <c r="BF111"/>
  <c r="BH111"/>
  <c r="AI111"/>
  <c r="AK111"/>
  <c r="AM111"/>
  <c r="AO111"/>
  <c r="AQ111"/>
  <c r="AS111"/>
  <c r="AU111"/>
  <c r="AW111"/>
  <c r="AY111"/>
  <c r="BA111"/>
  <c r="BC111"/>
  <c r="BE111"/>
  <c r="BG111"/>
  <c r="FN110"/>
  <c r="DX110" i="1" s="1"/>
  <c r="BJ110" i="2"/>
  <c r="CO110" i="1" s="1"/>
  <c r="BI110" i="2"/>
  <c r="AJ110"/>
  <c r="AL110"/>
  <c r="AN110"/>
  <c r="AP110"/>
  <c r="AR110"/>
  <c r="AT110"/>
  <c r="AV110"/>
  <c r="AX110"/>
  <c r="AZ110"/>
  <c r="BB110"/>
  <c r="BD110"/>
  <c r="BF110"/>
  <c r="BH110"/>
  <c r="AI110"/>
  <c r="AK110"/>
  <c r="AM110"/>
  <c r="AO110"/>
  <c r="AQ110"/>
  <c r="AS110"/>
  <c r="AU110"/>
  <c r="AW110"/>
  <c r="AY110"/>
  <c r="BA110"/>
  <c r="BC110"/>
  <c r="BE110"/>
  <c r="BG110"/>
  <c r="BJ108"/>
  <c r="CO108" i="1"/>
  <c r="BI108" i="2"/>
  <c r="AJ108"/>
  <c r="AL108"/>
  <c r="AN108"/>
  <c r="AP108"/>
  <c r="AR108"/>
  <c r="AT108"/>
  <c r="AV108"/>
  <c r="AX108"/>
  <c r="AZ108"/>
  <c r="BB108"/>
  <c r="BD108"/>
  <c r="BF108"/>
  <c r="BH108"/>
  <c r="AI108"/>
  <c r="AK108"/>
  <c r="AM108"/>
  <c r="AO108"/>
  <c r="AQ108"/>
  <c r="AS108"/>
  <c r="AU108"/>
  <c r="AW108"/>
  <c r="AY108"/>
  <c r="BA108"/>
  <c r="BC108"/>
  <c r="BE108"/>
  <c r="BG108"/>
  <c r="BJ107"/>
  <c r="CO107" i="1" s="1"/>
  <c r="BI107" i="2"/>
  <c r="AJ107"/>
  <c r="AL107"/>
  <c r="AN107"/>
  <c r="AP107"/>
  <c r="AR107"/>
  <c r="AT107"/>
  <c r="AV107"/>
  <c r="AX107"/>
  <c r="AX107" i="1" s="1"/>
  <c r="AZ107" i="2"/>
  <c r="BB107"/>
  <c r="BD107"/>
  <c r="BF107"/>
  <c r="BH107"/>
  <c r="AI107"/>
  <c r="AK107"/>
  <c r="AM107"/>
  <c r="AO107"/>
  <c r="AQ107"/>
  <c r="AS107"/>
  <c r="AU107"/>
  <c r="AW107"/>
  <c r="AY107"/>
  <c r="BA107"/>
  <c r="BC107"/>
  <c r="BE107"/>
  <c r="BG107"/>
  <c r="FT106"/>
  <c r="BJ106"/>
  <c r="CO106" i="1" s="1"/>
  <c r="BI106" i="2"/>
  <c r="AJ106"/>
  <c r="AL106"/>
  <c r="AN106"/>
  <c r="AP106"/>
  <c r="AR106"/>
  <c r="AT106"/>
  <c r="AV106"/>
  <c r="AX106"/>
  <c r="AZ106"/>
  <c r="BB106"/>
  <c r="BD106"/>
  <c r="BF106"/>
  <c r="BH106"/>
  <c r="AI106"/>
  <c r="AK106"/>
  <c r="AM106"/>
  <c r="AO106"/>
  <c r="AQ106"/>
  <c r="AS106"/>
  <c r="AU106"/>
  <c r="AW106"/>
  <c r="AY106"/>
  <c r="BA106"/>
  <c r="BC106"/>
  <c r="BE106"/>
  <c r="BG106"/>
  <c r="BJ101"/>
  <c r="CO101" i="1"/>
  <c r="BI101" i="2"/>
  <c r="AJ101"/>
  <c r="AL101"/>
  <c r="AN101"/>
  <c r="AP101"/>
  <c r="AR101"/>
  <c r="AT101"/>
  <c r="AV101"/>
  <c r="AX101"/>
  <c r="AZ101"/>
  <c r="BB101"/>
  <c r="BB101" i="1"/>
  <c r="BD101" i="2"/>
  <c r="BF101"/>
  <c r="BH101"/>
  <c r="AI101"/>
  <c r="AK101"/>
  <c r="AM101"/>
  <c r="AO101"/>
  <c r="AQ101"/>
  <c r="AS101"/>
  <c r="AU101"/>
  <c r="AW101"/>
  <c r="AY101"/>
  <c r="BA101"/>
  <c r="BC101"/>
  <c r="BE101"/>
  <c r="BG101"/>
  <c r="BJ100"/>
  <c r="CO100" i="1"/>
  <c r="BI100" i="2"/>
  <c r="AJ100"/>
  <c r="AL100"/>
  <c r="AN100"/>
  <c r="AP100"/>
  <c r="AR100"/>
  <c r="BW100" i="1" s="1"/>
  <c r="IC100" s="1"/>
  <c r="AT100" i="2"/>
  <c r="AV100"/>
  <c r="AX100"/>
  <c r="AZ100"/>
  <c r="BB100"/>
  <c r="BD100"/>
  <c r="BF100"/>
  <c r="BH100"/>
  <c r="AI100"/>
  <c r="AK100"/>
  <c r="AM100"/>
  <c r="AO100"/>
  <c r="AQ100"/>
  <c r="AS100"/>
  <c r="AU100"/>
  <c r="AW100"/>
  <c r="AY100"/>
  <c r="BA100"/>
  <c r="BC100"/>
  <c r="BE100"/>
  <c r="BG100"/>
  <c r="BJ99"/>
  <c r="CO99" i="1" s="1"/>
  <c r="BI99" i="2"/>
  <c r="AJ99"/>
  <c r="AL99"/>
  <c r="AN99"/>
  <c r="AP99"/>
  <c r="AR99"/>
  <c r="AT99"/>
  <c r="AV99"/>
  <c r="AX99"/>
  <c r="AZ99"/>
  <c r="BB99"/>
  <c r="BD99"/>
  <c r="BF99"/>
  <c r="BH99"/>
  <c r="AI99"/>
  <c r="AK99"/>
  <c r="AM99"/>
  <c r="AO99"/>
  <c r="AQ99"/>
  <c r="AS99"/>
  <c r="AU99"/>
  <c r="AW99"/>
  <c r="AY99"/>
  <c r="BA99"/>
  <c r="BC99"/>
  <c r="BE99"/>
  <c r="BG99"/>
  <c r="BJ98"/>
  <c r="CO98" i="1" s="1"/>
  <c r="BI98" i="2"/>
  <c r="AJ98"/>
  <c r="AL98"/>
  <c r="AN98"/>
  <c r="AP98"/>
  <c r="AR98"/>
  <c r="AT98"/>
  <c r="AV98"/>
  <c r="AX98"/>
  <c r="AZ98"/>
  <c r="BB98"/>
  <c r="BD98"/>
  <c r="BF98"/>
  <c r="BH98"/>
  <c r="AI98"/>
  <c r="AK98"/>
  <c r="AM98"/>
  <c r="AO98"/>
  <c r="AQ98"/>
  <c r="AS98"/>
  <c r="AU98"/>
  <c r="AW98"/>
  <c r="AY98"/>
  <c r="BA98"/>
  <c r="BC98"/>
  <c r="BC98" i="1" s="1"/>
  <c r="BE98" i="2"/>
  <c r="BG98"/>
  <c r="FH97"/>
  <c r="BJ97"/>
  <c r="CO97" i="1" s="1"/>
  <c r="BI97" i="2"/>
  <c r="AJ97"/>
  <c r="AL97"/>
  <c r="AN97"/>
  <c r="AP97"/>
  <c r="AR97"/>
  <c r="AT97"/>
  <c r="AV97"/>
  <c r="AX97"/>
  <c r="AZ97"/>
  <c r="BB97"/>
  <c r="BD97"/>
  <c r="BF97"/>
  <c r="BH97"/>
  <c r="AI97"/>
  <c r="AK97"/>
  <c r="AM97"/>
  <c r="AO97"/>
  <c r="AQ97"/>
  <c r="AS97"/>
  <c r="AU97"/>
  <c r="AW97"/>
  <c r="AY97"/>
  <c r="BA97"/>
  <c r="BC97"/>
  <c r="BE97"/>
  <c r="BG97"/>
  <c r="DX96"/>
  <c r="BJ96"/>
  <c r="CO96" i="1" s="1"/>
  <c r="BI96" i="2"/>
  <c r="AJ96"/>
  <c r="AL96"/>
  <c r="AN96"/>
  <c r="AP96"/>
  <c r="AR96"/>
  <c r="AT96"/>
  <c r="AV96"/>
  <c r="AX96"/>
  <c r="AZ96"/>
  <c r="BB96"/>
  <c r="BD96"/>
  <c r="BF96"/>
  <c r="BH96"/>
  <c r="AI96"/>
  <c r="AK96"/>
  <c r="AM96"/>
  <c r="BR96" i="1" s="1"/>
  <c r="AO96" i="2"/>
  <c r="AQ96"/>
  <c r="AS96"/>
  <c r="AU96"/>
  <c r="AW96"/>
  <c r="AY96"/>
  <c r="BA96"/>
  <c r="BC96"/>
  <c r="BE96"/>
  <c r="BG96"/>
  <c r="EJ95"/>
  <c r="DG95" s="1"/>
  <c r="BJ95"/>
  <c r="CO95" i="1" s="1"/>
  <c r="BI95" i="2"/>
  <c r="AJ95"/>
  <c r="AJ95" i="1"/>
  <c r="AL95" i="2"/>
  <c r="AN95"/>
  <c r="AP95"/>
  <c r="AR95"/>
  <c r="AT95"/>
  <c r="AV95"/>
  <c r="AX95"/>
  <c r="AZ95"/>
  <c r="BB95"/>
  <c r="BD95"/>
  <c r="BF95"/>
  <c r="BH95"/>
  <c r="AI95"/>
  <c r="AK95"/>
  <c r="AM95"/>
  <c r="AO95"/>
  <c r="AQ95"/>
  <c r="AS95"/>
  <c r="AU95"/>
  <c r="AW95"/>
  <c r="AY95"/>
  <c r="BA95"/>
  <c r="BC95"/>
  <c r="BE95"/>
  <c r="BG95"/>
  <c r="BJ94"/>
  <c r="CO94" i="1" s="1"/>
  <c r="BI94" i="2"/>
  <c r="AJ94"/>
  <c r="AL94"/>
  <c r="AN94"/>
  <c r="AP94"/>
  <c r="AR94"/>
  <c r="AT94"/>
  <c r="AV94"/>
  <c r="AX94"/>
  <c r="AZ94"/>
  <c r="BB94"/>
  <c r="BD94"/>
  <c r="BF94"/>
  <c r="BH94"/>
  <c r="AI94"/>
  <c r="AK94"/>
  <c r="AM94"/>
  <c r="AO94"/>
  <c r="AQ94"/>
  <c r="AS94"/>
  <c r="AU94"/>
  <c r="AW94"/>
  <c r="AY94"/>
  <c r="BA94"/>
  <c r="BC94"/>
  <c r="BE94"/>
  <c r="BG94"/>
  <c r="BJ93"/>
  <c r="CO93" i="1" s="1"/>
  <c r="BI93" i="2"/>
  <c r="AJ93"/>
  <c r="AL93"/>
  <c r="AN93"/>
  <c r="AP93"/>
  <c r="AR93"/>
  <c r="AT93"/>
  <c r="AV93"/>
  <c r="AX93"/>
  <c r="AZ93"/>
  <c r="BB93"/>
  <c r="BD93"/>
  <c r="BF93"/>
  <c r="BH93"/>
  <c r="AI93"/>
  <c r="AK93"/>
  <c r="AM93"/>
  <c r="AO93"/>
  <c r="AQ93"/>
  <c r="AS93"/>
  <c r="AU93"/>
  <c r="AW93"/>
  <c r="AY93"/>
  <c r="BA93"/>
  <c r="BC93"/>
  <c r="BE93"/>
  <c r="BG93"/>
  <c r="BJ92"/>
  <c r="CO92" i="1" s="1"/>
  <c r="BI92" i="2"/>
  <c r="AJ92"/>
  <c r="AL92"/>
  <c r="AN92"/>
  <c r="BS92" i="1"/>
  <c r="AP92" i="2"/>
  <c r="AR92"/>
  <c r="AT92"/>
  <c r="AV92"/>
  <c r="AX92"/>
  <c r="AZ92"/>
  <c r="BB92"/>
  <c r="BD92"/>
  <c r="BF92"/>
  <c r="BH92"/>
  <c r="AI92"/>
  <c r="AK92"/>
  <c r="AM92"/>
  <c r="AO92"/>
  <c r="AQ92"/>
  <c r="AS92"/>
  <c r="AU92"/>
  <c r="AW92"/>
  <c r="AY92"/>
  <c r="BA92"/>
  <c r="BC92"/>
  <c r="BE92"/>
  <c r="BG92"/>
  <c r="BJ91"/>
  <c r="CO91" i="1" s="1"/>
  <c r="BI91" i="2"/>
  <c r="AJ91"/>
  <c r="AL91"/>
  <c r="AN91"/>
  <c r="AP91"/>
  <c r="AR91"/>
  <c r="AT91"/>
  <c r="AV91"/>
  <c r="AX91"/>
  <c r="AX91" i="1" s="1"/>
  <c r="AZ91" i="2"/>
  <c r="BB91"/>
  <c r="BD91"/>
  <c r="BF91"/>
  <c r="BH91"/>
  <c r="AI91"/>
  <c r="AK91"/>
  <c r="AM91"/>
  <c r="AO91"/>
  <c r="AQ91"/>
  <c r="AS91"/>
  <c r="AU91"/>
  <c r="AW91"/>
  <c r="AY91"/>
  <c r="BA91"/>
  <c r="BC91"/>
  <c r="BE91"/>
  <c r="BG91"/>
  <c r="BJ90"/>
  <c r="CO90" i="1" s="1"/>
  <c r="BI90" i="2"/>
  <c r="AJ90"/>
  <c r="AL90"/>
  <c r="AN90"/>
  <c r="BS90" i="1"/>
  <c r="AP90" i="2"/>
  <c r="AP90" i="1"/>
  <c r="AR90" i="2"/>
  <c r="BW90" i="1"/>
  <c r="IC90" s="1"/>
  <c r="AT90" i="2"/>
  <c r="AV90"/>
  <c r="CA90" i="1" s="1"/>
  <c r="AX90" i="2"/>
  <c r="AX90" i="1" s="1"/>
  <c r="AZ90" i="2"/>
  <c r="CE90" i="1" s="1"/>
  <c r="BB90" i="2"/>
  <c r="BD90"/>
  <c r="BF90"/>
  <c r="BF90" i="1" s="1"/>
  <c r="BH90" i="2"/>
  <c r="CM90" i="1" s="1"/>
  <c r="AI90" i="2"/>
  <c r="AK90"/>
  <c r="AM90"/>
  <c r="AO90"/>
  <c r="AQ90"/>
  <c r="AS90"/>
  <c r="AU90"/>
  <c r="AW90"/>
  <c r="AY90"/>
  <c r="BA90"/>
  <c r="BC90"/>
  <c r="BE90"/>
  <c r="BG90"/>
  <c r="FW86"/>
  <c r="EG86" i="1"/>
  <c r="BJ86" i="2"/>
  <c r="CO86" i="1"/>
  <c r="BI86" i="2"/>
  <c r="AJ86"/>
  <c r="AL86"/>
  <c r="AN86"/>
  <c r="BS86" i="1" s="1"/>
  <c r="AP86" i="2"/>
  <c r="AR86"/>
  <c r="AT86"/>
  <c r="AV86"/>
  <c r="CA86" i="1" s="1"/>
  <c r="AX86" i="2"/>
  <c r="AZ86"/>
  <c r="BB86"/>
  <c r="BB86" i="1" s="1"/>
  <c r="BD86" i="2"/>
  <c r="CI86" i="1" s="1"/>
  <c r="BF86" i="2"/>
  <c r="BH86"/>
  <c r="AI86"/>
  <c r="BN86" i="1" s="1"/>
  <c r="AK86" i="2"/>
  <c r="AM86"/>
  <c r="BR86" i="1" s="1"/>
  <c r="AO86" i="2"/>
  <c r="AQ86"/>
  <c r="BV86" i="1"/>
  <c r="AS86" i="2"/>
  <c r="AU86"/>
  <c r="AW86"/>
  <c r="AY86"/>
  <c r="BA86"/>
  <c r="BC86"/>
  <c r="BE86"/>
  <c r="BG86"/>
  <c r="EJ83"/>
  <c r="DG83"/>
  <c r="BJ83"/>
  <c r="CO83" i="1"/>
  <c r="BI83" i="2"/>
  <c r="AJ83"/>
  <c r="AL83"/>
  <c r="AN83"/>
  <c r="AP83"/>
  <c r="AR83"/>
  <c r="AT83"/>
  <c r="AV83"/>
  <c r="AX83"/>
  <c r="AZ83"/>
  <c r="BB83"/>
  <c r="BD83"/>
  <c r="BF83"/>
  <c r="BH83"/>
  <c r="AI83"/>
  <c r="AK83"/>
  <c r="AM83"/>
  <c r="AO83"/>
  <c r="AQ83"/>
  <c r="AS83"/>
  <c r="AU83"/>
  <c r="AW83"/>
  <c r="AY83"/>
  <c r="BA83"/>
  <c r="BC83"/>
  <c r="BE83"/>
  <c r="BG83"/>
  <c r="BJ82"/>
  <c r="CO82" i="1" s="1"/>
  <c r="BI82" i="2"/>
  <c r="CN82" i="1" s="1"/>
  <c r="AJ82" i="2"/>
  <c r="AL82"/>
  <c r="AN82"/>
  <c r="AP82"/>
  <c r="AR82"/>
  <c r="BW82" i="1" s="1"/>
  <c r="IC82" s="1"/>
  <c r="AT82" i="2"/>
  <c r="AT82" i="1" s="1"/>
  <c r="AV82" i="2"/>
  <c r="CA82" i="1" s="1"/>
  <c r="AX82" i="2"/>
  <c r="AZ82"/>
  <c r="BB82"/>
  <c r="BD82"/>
  <c r="BF82"/>
  <c r="BH82"/>
  <c r="AI82"/>
  <c r="AK82"/>
  <c r="BP82" i="1"/>
  <c r="AM82" i="2"/>
  <c r="AO82"/>
  <c r="AQ82"/>
  <c r="AS82"/>
  <c r="BX82" i="1" s="1"/>
  <c r="AU82" i="2"/>
  <c r="AW82"/>
  <c r="AY82"/>
  <c r="BA82"/>
  <c r="CF82" i="1"/>
  <c r="BC82" i="2"/>
  <c r="BE82"/>
  <c r="BG82"/>
  <c r="BJ79"/>
  <c r="CO79" i="1" s="1"/>
  <c r="BI79" i="2"/>
  <c r="AJ79"/>
  <c r="AL79"/>
  <c r="AN79"/>
  <c r="AP79"/>
  <c r="AR79"/>
  <c r="AT79"/>
  <c r="AV79"/>
  <c r="AX79"/>
  <c r="AZ79"/>
  <c r="CE79" i="1" s="1"/>
  <c r="BB79" i="2"/>
  <c r="BD79"/>
  <c r="BF79"/>
  <c r="BH79"/>
  <c r="AI79"/>
  <c r="AK79"/>
  <c r="AM79"/>
  <c r="AO79"/>
  <c r="AQ79"/>
  <c r="AS79"/>
  <c r="AU79"/>
  <c r="AW79"/>
  <c r="AY79"/>
  <c r="BA79"/>
  <c r="BC79"/>
  <c r="CH79" i="1" s="1"/>
  <c r="BE79" i="2"/>
  <c r="BG79"/>
  <c r="FW78"/>
  <c r="BJ78"/>
  <c r="BI78"/>
  <c r="AJ78"/>
  <c r="AL78"/>
  <c r="AN78"/>
  <c r="AP78"/>
  <c r="AR78"/>
  <c r="AT78"/>
  <c r="AV78"/>
  <c r="AX78"/>
  <c r="AZ78"/>
  <c r="BB78"/>
  <c r="BD78"/>
  <c r="BF78"/>
  <c r="BH78"/>
  <c r="AI78"/>
  <c r="AK78"/>
  <c r="AM78"/>
  <c r="AO78"/>
  <c r="AQ78"/>
  <c r="AS78"/>
  <c r="AU78"/>
  <c r="AW78"/>
  <c r="AY78"/>
  <c r="BA78"/>
  <c r="BC78"/>
  <c r="BE78"/>
  <c r="BG78"/>
  <c r="BJ77"/>
  <c r="CO77" i="1" s="1"/>
  <c r="BI77" i="2"/>
  <c r="AJ77"/>
  <c r="AL77"/>
  <c r="AN77"/>
  <c r="AP77"/>
  <c r="AR77"/>
  <c r="AT77"/>
  <c r="AV77"/>
  <c r="AX77"/>
  <c r="AZ77"/>
  <c r="BB77"/>
  <c r="BD77"/>
  <c r="BF77"/>
  <c r="BH77"/>
  <c r="AI77"/>
  <c r="AK77"/>
  <c r="AM77"/>
  <c r="AO77"/>
  <c r="AQ77"/>
  <c r="AS77"/>
  <c r="AU77"/>
  <c r="AW77"/>
  <c r="AY77"/>
  <c r="BA77"/>
  <c r="BC77"/>
  <c r="BE77"/>
  <c r="BG77"/>
  <c r="BJ76"/>
  <c r="CO76" i="1" s="1"/>
  <c r="BI76" i="2"/>
  <c r="AJ76"/>
  <c r="BO76" i="1"/>
  <c r="AL76" i="2"/>
  <c r="AN76"/>
  <c r="BS76" i="1" s="1"/>
  <c r="AP76" i="2"/>
  <c r="AR76"/>
  <c r="BW76" i="1" s="1"/>
  <c r="IC76" s="1"/>
  <c r="AT76" i="2"/>
  <c r="AV76"/>
  <c r="AX76"/>
  <c r="AZ76"/>
  <c r="CE76" i="1"/>
  <c r="BB76" i="2"/>
  <c r="BD76"/>
  <c r="BF76"/>
  <c r="BH76"/>
  <c r="CM76" i="1" s="1"/>
  <c r="AI76" i="2"/>
  <c r="AK76"/>
  <c r="AM76"/>
  <c r="AO76"/>
  <c r="AQ76"/>
  <c r="AS76"/>
  <c r="AU76"/>
  <c r="AW76"/>
  <c r="AY76"/>
  <c r="BA76"/>
  <c r="BC76"/>
  <c r="BE76"/>
  <c r="BG76"/>
  <c r="BJ75"/>
  <c r="CO75" i="1" s="1"/>
  <c r="BI75" i="2"/>
  <c r="AJ75"/>
  <c r="AL75"/>
  <c r="AN75"/>
  <c r="AP75"/>
  <c r="AR75"/>
  <c r="AT75"/>
  <c r="AV75"/>
  <c r="AX75"/>
  <c r="AZ75"/>
  <c r="BB75"/>
  <c r="BD75"/>
  <c r="BF75"/>
  <c r="BH75"/>
  <c r="AI75"/>
  <c r="AK75"/>
  <c r="AM75"/>
  <c r="AO75"/>
  <c r="AQ75"/>
  <c r="AS75"/>
  <c r="AU75"/>
  <c r="AW75"/>
  <c r="AY75"/>
  <c r="BA75"/>
  <c r="BC75"/>
  <c r="CH75" i="1" s="1"/>
  <c r="BE75" i="2"/>
  <c r="BG75"/>
  <c r="BJ74"/>
  <c r="CO74" i="1" s="1"/>
  <c r="BI74" i="2"/>
  <c r="CN74" i="1" s="1"/>
  <c r="AJ74" i="2"/>
  <c r="AL74"/>
  <c r="AN74"/>
  <c r="AP74"/>
  <c r="AR74"/>
  <c r="AT74"/>
  <c r="AV74"/>
  <c r="AX74"/>
  <c r="AZ74"/>
  <c r="BB74"/>
  <c r="BB74" i="1" s="1"/>
  <c r="BD74" i="2"/>
  <c r="BF74"/>
  <c r="BH74"/>
  <c r="AI74"/>
  <c r="AK74"/>
  <c r="BP74" i="1" s="1"/>
  <c r="AM74" i="2"/>
  <c r="AO74"/>
  <c r="BT74" i="1" s="1"/>
  <c r="AQ74" i="2"/>
  <c r="AS74"/>
  <c r="BX74" i="1" s="1"/>
  <c r="AU74" i="2"/>
  <c r="AW74"/>
  <c r="CB74" i="1" s="1"/>
  <c r="AY74" i="2"/>
  <c r="BA74"/>
  <c r="CF74" i="1" s="1"/>
  <c r="BC74" i="2"/>
  <c r="BE74"/>
  <c r="CJ74" i="1" s="1"/>
  <c r="BG74" i="2"/>
  <c r="BJ73"/>
  <c r="CO73" i="1" s="1"/>
  <c r="BI73" i="2"/>
  <c r="AJ73"/>
  <c r="AL73"/>
  <c r="AN73"/>
  <c r="AP73"/>
  <c r="AR73"/>
  <c r="AT73"/>
  <c r="AV73"/>
  <c r="AX73"/>
  <c r="AZ73"/>
  <c r="CE73" i="1"/>
  <c r="BB73" i="2"/>
  <c r="BD73"/>
  <c r="BF73"/>
  <c r="BH73"/>
  <c r="AI73"/>
  <c r="AK73"/>
  <c r="AM73"/>
  <c r="BR73" i="1"/>
  <c r="AO73" i="2"/>
  <c r="AQ73"/>
  <c r="AQ73" i="1" s="1"/>
  <c r="AS73" i="2"/>
  <c r="AU73"/>
  <c r="AW73"/>
  <c r="AY73"/>
  <c r="BA73"/>
  <c r="BC73"/>
  <c r="BE73"/>
  <c r="BG73"/>
  <c r="EJ72"/>
  <c r="BJ72"/>
  <c r="CO72" i="1" s="1"/>
  <c r="BI72" i="2"/>
  <c r="AJ72"/>
  <c r="AL72"/>
  <c r="AN72"/>
  <c r="AP72"/>
  <c r="AR72"/>
  <c r="AT72"/>
  <c r="AV72"/>
  <c r="AX72"/>
  <c r="AZ72"/>
  <c r="CE72" i="1" s="1"/>
  <c r="BB72" i="2"/>
  <c r="BD72"/>
  <c r="BF72"/>
  <c r="BH72"/>
  <c r="AI72"/>
  <c r="AK72"/>
  <c r="AM72"/>
  <c r="AO72"/>
  <c r="AQ72"/>
  <c r="AS72"/>
  <c r="AU72"/>
  <c r="AW72"/>
  <c r="AY72"/>
  <c r="BA72"/>
  <c r="BC72"/>
  <c r="BE72"/>
  <c r="BG72"/>
  <c r="BJ71"/>
  <c r="CO71" i="1"/>
  <c r="BI71" i="2"/>
  <c r="AJ71"/>
  <c r="AL71"/>
  <c r="AN71"/>
  <c r="BS71" i="1" s="1"/>
  <c r="AP71" i="2"/>
  <c r="AR71"/>
  <c r="AT71"/>
  <c r="AV71"/>
  <c r="AX71"/>
  <c r="AZ71"/>
  <c r="BB71"/>
  <c r="BD71"/>
  <c r="BF71"/>
  <c r="BH71"/>
  <c r="AI71"/>
  <c r="AK71"/>
  <c r="AM71"/>
  <c r="AO71"/>
  <c r="AQ71"/>
  <c r="AS71"/>
  <c r="AU71"/>
  <c r="AW71"/>
  <c r="AY71"/>
  <c r="BA71"/>
  <c r="BC71"/>
  <c r="BC71" i="1"/>
  <c r="BE71" i="2"/>
  <c r="BG71"/>
  <c r="BJ70"/>
  <c r="CO70" i="1"/>
  <c r="BI70" i="2"/>
  <c r="AJ70"/>
  <c r="BO70" i="1" s="1"/>
  <c r="AL70" i="2"/>
  <c r="AL70" i="1" s="1"/>
  <c r="AN70" i="2"/>
  <c r="AP70"/>
  <c r="AR70"/>
  <c r="BW70" i="1" s="1"/>
  <c r="IC70" s="1"/>
  <c r="AT70" i="2"/>
  <c r="AV70"/>
  <c r="AX70"/>
  <c r="AZ70"/>
  <c r="BB70"/>
  <c r="BD70"/>
  <c r="BF70"/>
  <c r="BH70"/>
  <c r="CM70" i="1"/>
  <c r="AI70" i="2"/>
  <c r="AK70"/>
  <c r="AM70"/>
  <c r="AO70"/>
  <c r="AQ70"/>
  <c r="AS70"/>
  <c r="AU70"/>
  <c r="AW70"/>
  <c r="AY70"/>
  <c r="BA70"/>
  <c r="BC70"/>
  <c r="BE70"/>
  <c r="BG70"/>
  <c r="BJ68"/>
  <c r="CO68" i="1" s="1"/>
  <c r="BI68" i="2"/>
  <c r="AJ68"/>
  <c r="AL68"/>
  <c r="AN68"/>
  <c r="AP68"/>
  <c r="AR68"/>
  <c r="BW68" i="1" s="1"/>
  <c r="IC68" s="1"/>
  <c r="AT68" i="2"/>
  <c r="AV68"/>
  <c r="AX68"/>
  <c r="AZ68"/>
  <c r="BB68"/>
  <c r="BB68" i="1" s="1"/>
  <c r="BD68" i="2"/>
  <c r="BF68"/>
  <c r="BH68"/>
  <c r="CM68" i="1" s="1"/>
  <c r="AI68" i="2"/>
  <c r="AK68"/>
  <c r="AM68"/>
  <c r="AO68"/>
  <c r="AQ68"/>
  <c r="BV68" i="1" s="1"/>
  <c r="AS68" i="2"/>
  <c r="AU68"/>
  <c r="AW68"/>
  <c r="AY68"/>
  <c r="BA68"/>
  <c r="BC68"/>
  <c r="BE68"/>
  <c r="BG68"/>
  <c r="CL68" i="1" s="1"/>
  <c r="BJ67" i="2"/>
  <c r="CO67" i="1"/>
  <c r="BI67" i="2"/>
  <c r="AJ67"/>
  <c r="AL67"/>
  <c r="AN67"/>
  <c r="AP67"/>
  <c r="AR67"/>
  <c r="AT67"/>
  <c r="AV67"/>
  <c r="AX67"/>
  <c r="AZ67"/>
  <c r="BB67"/>
  <c r="BD67"/>
  <c r="BF67"/>
  <c r="BH67"/>
  <c r="AI67"/>
  <c r="AK67"/>
  <c r="AM67"/>
  <c r="AO67"/>
  <c r="AQ67"/>
  <c r="AS67"/>
  <c r="AU67"/>
  <c r="AW67"/>
  <c r="CB67" i="1" s="1"/>
  <c r="AY67" i="2"/>
  <c r="BA67"/>
  <c r="BC67"/>
  <c r="BE67"/>
  <c r="BG67"/>
  <c r="BJ58"/>
  <c r="CO58" i="1" s="1"/>
  <c r="BI58" i="2"/>
  <c r="AJ58"/>
  <c r="AL58"/>
  <c r="AN58"/>
  <c r="AP58"/>
  <c r="AR58"/>
  <c r="AT58"/>
  <c r="AV58"/>
  <c r="AX58"/>
  <c r="AZ58"/>
  <c r="BB58"/>
  <c r="BD58"/>
  <c r="BF58"/>
  <c r="BH58"/>
  <c r="AI58"/>
  <c r="AK58"/>
  <c r="AM58"/>
  <c r="AO58"/>
  <c r="AQ58"/>
  <c r="AS58"/>
  <c r="AU58"/>
  <c r="AW58"/>
  <c r="AY58"/>
  <c r="BA58"/>
  <c r="BC58"/>
  <c r="BE58"/>
  <c r="BG58"/>
  <c r="BJ53"/>
  <c r="CO53" i="1"/>
  <c r="BI53" i="2"/>
  <c r="AJ53"/>
  <c r="AL53"/>
  <c r="AN53"/>
  <c r="AP53"/>
  <c r="AR53"/>
  <c r="AT53"/>
  <c r="AV53"/>
  <c r="AX53"/>
  <c r="AZ53"/>
  <c r="BB53"/>
  <c r="BD53"/>
  <c r="BF53"/>
  <c r="BH53"/>
  <c r="CM53" i="1" s="1"/>
  <c r="AI53" i="2"/>
  <c r="AK53"/>
  <c r="AK53" i="1" s="1"/>
  <c r="AM53" i="2"/>
  <c r="AM53" i="1" s="1"/>
  <c r="AO53" i="2"/>
  <c r="AQ53"/>
  <c r="AS53"/>
  <c r="AU53"/>
  <c r="AW53"/>
  <c r="AY53"/>
  <c r="BA53"/>
  <c r="BC53"/>
  <c r="BC53" i="1" s="1"/>
  <c r="BE53" i="2"/>
  <c r="BG53"/>
  <c r="BJ52"/>
  <c r="CO52" i="1" s="1"/>
  <c r="BI52" i="2"/>
  <c r="AJ52"/>
  <c r="AJ52" i="1" s="1"/>
  <c r="AL52" i="2"/>
  <c r="AN52"/>
  <c r="AP52"/>
  <c r="AR52"/>
  <c r="AT52"/>
  <c r="AV52"/>
  <c r="AX52"/>
  <c r="AZ52"/>
  <c r="BB52"/>
  <c r="BD52"/>
  <c r="BF52"/>
  <c r="BH52"/>
  <c r="AI52"/>
  <c r="AK52"/>
  <c r="AM52"/>
  <c r="AO52"/>
  <c r="AQ52"/>
  <c r="AS52"/>
  <c r="AU52"/>
  <c r="AW52"/>
  <c r="AY52"/>
  <c r="BA52"/>
  <c r="BC52"/>
  <c r="BE52"/>
  <c r="BG52"/>
  <c r="BJ50"/>
  <c r="CO50" i="1" s="1"/>
  <c r="BI50" i="2"/>
  <c r="AJ50"/>
  <c r="AJ50" i="1"/>
  <c r="AL50" i="2"/>
  <c r="AN50"/>
  <c r="AN50" i="1" s="1"/>
  <c r="AP50" i="2"/>
  <c r="AR50"/>
  <c r="AT50"/>
  <c r="AV50"/>
  <c r="AX50"/>
  <c r="AZ50"/>
  <c r="AZ50" i="1" s="1"/>
  <c r="BB50" i="2"/>
  <c r="BD50"/>
  <c r="BF50"/>
  <c r="BH50"/>
  <c r="AI50"/>
  <c r="AK50"/>
  <c r="AM50"/>
  <c r="AO50"/>
  <c r="AQ50"/>
  <c r="AS50"/>
  <c r="AU50"/>
  <c r="AW50"/>
  <c r="AY50"/>
  <c r="BA50"/>
  <c r="BC50"/>
  <c r="BE50"/>
  <c r="BG50"/>
  <c r="BJ47"/>
  <c r="CO47" i="1" s="1"/>
  <c r="BI47" i="2"/>
  <c r="AJ47"/>
  <c r="AL47"/>
  <c r="AN47"/>
  <c r="AP47"/>
  <c r="AR47"/>
  <c r="AT47"/>
  <c r="AV47"/>
  <c r="AX47"/>
  <c r="AZ47"/>
  <c r="BB47"/>
  <c r="BD47"/>
  <c r="BF47"/>
  <c r="BH47"/>
  <c r="AI47"/>
  <c r="AK47"/>
  <c r="AM47"/>
  <c r="AO47"/>
  <c r="AQ47"/>
  <c r="AS47"/>
  <c r="AU47"/>
  <c r="AW47"/>
  <c r="AW47" i="1"/>
  <c r="AY47" i="2"/>
  <c r="BA47"/>
  <c r="BC47"/>
  <c r="BE47"/>
  <c r="BG47"/>
  <c r="FQ41"/>
  <c r="EA41" i="1" s="1"/>
  <c r="BJ41" i="2"/>
  <c r="CO41" i="1" s="1"/>
  <c r="BI41" i="2"/>
  <c r="AJ41"/>
  <c r="AL41"/>
  <c r="AN41"/>
  <c r="AP41"/>
  <c r="AR41"/>
  <c r="AT41"/>
  <c r="AV41"/>
  <c r="AX41"/>
  <c r="AZ41"/>
  <c r="BB41"/>
  <c r="BD41"/>
  <c r="BF41"/>
  <c r="BH41"/>
  <c r="AI41"/>
  <c r="AK41"/>
  <c r="AM41"/>
  <c r="AO41"/>
  <c r="AQ41"/>
  <c r="AS41"/>
  <c r="AU41"/>
  <c r="AW41"/>
  <c r="AY41"/>
  <c r="BA41"/>
  <c r="BC41"/>
  <c r="BE41"/>
  <c r="BG41"/>
  <c r="DZ39"/>
  <c r="BJ39"/>
  <c r="CO39" i="1" s="1"/>
  <c r="BI39" i="2"/>
  <c r="AJ39"/>
  <c r="AL39"/>
  <c r="AN39"/>
  <c r="AP39"/>
  <c r="AR39"/>
  <c r="AT39"/>
  <c r="AV39"/>
  <c r="AX39"/>
  <c r="AZ39"/>
  <c r="BB39"/>
  <c r="BD39"/>
  <c r="BF39"/>
  <c r="BH39"/>
  <c r="AI39"/>
  <c r="AK39"/>
  <c r="AM39"/>
  <c r="AO39"/>
  <c r="AQ39"/>
  <c r="AS39"/>
  <c r="AU39"/>
  <c r="AW39"/>
  <c r="AY39"/>
  <c r="BA39"/>
  <c r="BC39"/>
  <c r="BE39"/>
  <c r="BG39"/>
  <c r="BJ38"/>
  <c r="CO38" i="1" s="1"/>
  <c r="BI38" i="2"/>
  <c r="AJ38"/>
  <c r="AJ38" i="1" s="1"/>
  <c r="AL38" i="2"/>
  <c r="AN38"/>
  <c r="AP38"/>
  <c r="AR38"/>
  <c r="AT38"/>
  <c r="AV38"/>
  <c r="AX38"/>
  <c r="AX38" i="1" s="1"/>
  <c r="AZ38" i="2"/>
  <c r="BB38"/>
  <c r="BD38"/>
  <c r="BF38"/>
  <c r="BH38"/>
  <c r="AI38"/>
  <c r="AK38"/>
  <c r="AM38"/>
  <c r="AO38"/>
  <c r="BT38" i="1" s="1"/>
  <c r="AQ38" i="2"/>
  <c r="AS38"/>
  <c r="AU38"/>
  <c r="AW38"/>
  <c r="AW38" i="1" s="1"/>
  <c r="AY38" i="2"/>
  <c r="BA38"/>
  <c r="BC38"/>
  <c r="BE38"/>
  <c r="CJ38" i="1" s="1"/>
  <c r="BG38" i="2"/>
  <c r="BG38" i="1"/>
  <c r="BJ37" i="2"/>
  <c r="CO37" i="1"/>
  <c r="BI37" i="2"/>
  <c r="AJ37"/>
  <c r="AL37"/>
  <c r="AN37"/>
  <c r="AP37"/>
  <c r="AR37"/>
  <c r="AT37"/>
  <c r="AV37"/>
  <c r="AX37"/>
  <c r="AZ37"/>
  <c r="BB37"/>
  <c r="BD37"/>
  <c r="BF37"/>
  <c r="BH37"/>
  <c r="AI37"/>
  <c r="AK37"/>
  <c r="AM37"/>
  <c r="AO37"/>
  <c r="AQ37"/>
  <c r="AS37"/>
  <c r="AU37"/>
  <c r="AW37"/>
  <c r="AY37"/>
  <c r="BA37"/>
  <c r="BC37"/>
  <c r="BE37"/>
  <c r="BG37"/>
  <c r="BJ35"/>
  <c r="CO35" i="1" s="1"/>
  <c r="BI35" i="2"/>
  <c r="AJ35"/>
  <c r="AJ35" i="1" s="1"/>
  <c r="AL35" i="2"/>
  <c r="AN35"/>
  <c r="AP35"/>
  <c r="AR35"/>
  <c r="AR35" i="1" s="1"/>
  <c r="IB35" s="1"/>
  <c r="AT35" i="2"/>
  <c r="AV35"/>
  <c r="AX35"/>
  <c r="AZ35"/>
  <c r="AZ35" i="1"/>
  <c r="BB35" i="2"/>
  <c r="BD35"/>
  <c r="BF35"/>
  <c r="BH35"/>
  <c r="BH35" i="1" s="1"/>
  <c r="AI35" i="2"/>
  <c r="AK35"/>
  <c r="BP35" i="1" s="1"/>
  <c r="AM35" i="2"/>
  <c r="AO35"/>
  <c r="AQ35"/>
  <c r="AS35"/>
  <c r="AU35"/>
  <c r="AW35"/>
  <c r="AY35"/>
  <c r="BA35"/>
  <c r="CF35" i="1"/>
  <c r="BC35" i="2"/>
  <c r="BE35"/>
  <c r="BG35"/>
  <c r="BJ30"/>
  <c r="BI30"/>
  <c r="BI30" i="1" s="1"/>
  <c r="AJ30" i="2"/>
  <c r="AL30"/>
  <c r="AN30"/>
  <c r="AP30"/>
  <c r="AR30"/>
  <c r="AT30"/>
  <c r="AV30"/>
  <c r="AX30"/>
  <c r="AZ30"/>
  <c r="BB30"/>
  <c r="BD30"/>
  <c r="BF30"/>
  <c r="BH30"/>
  <c r="AI30"/>
  <c r="AK30"/>
  <c r="AM30"/>
  <c r="AM30" i="1" s="1"/>
  <c r="AO30" i="2"/>
  <c r="AQ30"/>
  <c r="AS30"/>
  <c r="AU30"/>
  <c r="AW30"/>
  <c r="AY30"/>
  <c r="BA30"/>
  <c r="BC30"/>
  <c r="BE30"/>
  <c r="BG30"/>
  <c r="BJ29"/>
  <c r="CO29" i="1" s="1"/>
  <c r="BI29" i="2"/>
  <c r="AJ29"/>
  <c r="AL29"/>
  <c r="AN29"/>
  <c r="AN29" i="1" s="1"/>
  <c r="AP29" i="2"/>
  <c r="AR29"/>
  <c r="AT29"/>
  <c r="AV29"/>
  <c r="AX29"/>
  <c r="AZ29"/>
  <c r="BB29"/>
  <c r="BD29"/>
  <c r="BF29"/>
  <c r="BH29"/>
  <c r="AI29"/>
  <c r="AK29"/>
  <c r="AM29"/>
  <c r="BR29" i="1"/>
  <c r="AO29" i="2"/>
  <c r="BT29" i="1"/>
  <c r="AQ29" i="2"/>
  <c r="BV29" i="1"/>
  <c r="AS29" i="2"/>
  <c r="AU29"/>
  <c r="AW29"/>
  <c r="AY29"/>
  <c r="CD29" i="1" s="1"/>
  <c r="BA29" i="2"/>
  <c r="BC29"/>
  <c r="CH29" i="1" s="1"/>
  <c r="BE29" i="2"/>
  <c r="CJ29" i="1" s="1"/>
  <c r="BG29" i="2"/>
  <c r="CL29" i="1" s="1"/>
  <c r="BJ28" i="2"/>
  <c r="CO28" i="1" s="1"/>
  <c r="BI28" i="2"/>
  <c r="AJ28"/>
  <c r="BO28" i="1" s="1"/>
  <c r="AL28" i="2"/>
  <c r="AN28"/>
  <c r="AN28" i="1"/>
  <c r="AP28" i="2"/>
  <c r="AR28"/>
  <c r="BW28" i="1" s="1"/>
  <c r="IC28" s="1"/>
  <c r="AT28" i="2"/>
  <c r="AV28"/>
  <c r="AX28"/>
  <c r="AZ28"/>
  <c r="CE28" i="1" s="1"/>
  <c r="BB28" i="2"/>
  <c r="BD28"/>
  <c r="BF28"/>
  <c r="BH28"/>
  <c r="AI28"/>
  <c r="AK28"/>
  <c r="AM28"/>
  <c r="AO28"/>
  <c r="AQ28"/>
  <c r="AS28"/>
  <c r="AU28"/>
  <c r="AU28" i="1"/>
  <c r="AW28" i="2"/>
  <c r="AY28"/>
  <c r="BA28"/>
  <c r="BC28"/>
  <c r="BE28"/>
  <c r="BG28"/>
  <c r="DV26"/>
  <c r="BJ26"/>
  <c r="CO26" i="1" s="1"/>
  <c r="BI26" i="2"/>
  <c r="CN26" i="1" s="1"/>
  <c r="AJ26" i="2"/>
  <c r="AL26"/>
  <c r="AN26"/>
  <c r="AP26"/>
  <c r="AR26"/>
  <c r="AT26"/>
  <c r="AV26"/>
  <c r="AX26"/>
  <c r="AZ26"/>
  <c r="BB26"/>
  <c r="BD26"/>
  <c r="BF26"/>
  <c r="BH26"/>
  <c r="AI26"/>
  <c r="BN26" i="1"/>
  <c r="AK26" i="2"/>
  <c r="AM26"/>
  <c r="AO26"/>
  <c r="AQ26"/>
  <c r="AS26"/>
  <c r="BX26" i="1"/>
  <c r="AU26" i="2"/>
  <c r="AW26"/>
  <c r="AY26"/>
  <c r="CD26" i="1"/>
  <c r="BA26" i="2"/>
  <c r="BC26"/>
  <c r="BE26"/>
  <c r="BG26"/>
  <c r="FY25"/>
  <c r="EF25" i="1"/>
  <c r="BJ25" i="2"/>
  <c r="CO25" i="1"/>
  <c r="BI25" i="2"/>
  <c r="CN25" i="1"/>
  <c r="AJ25" i="2"/>
  <c r="AL25"/>
  <c r="AN25"/>
  <c r="AP25"/>
  <c r="AR25"/>
  <c r="AT25"/>
  <c r="AV25"/>
  <c r="AX25"/>
  <c r="AZ25"/>
  <c r="BB25"/>
  <c r="BD25"/>
  <c r="BF25"/>
  <c r="BH25"/>
  <c r="AI25"/>
  <c r="AK25"/>
  <c r="AM25"/>
  <c r="AO25"/>
  <c r="BT25" i="1"/>
  <c r="AQ25" i="2"/>
  <c r="AS25"/>
  <c r="AS25" i="1" s="1"/>
  <c r="AU25" i="2"/>
  <c r="AW25"/>
  <c r="AY25"/>
  <c r="BA25"/>
  <c r="BA25" i="1" s="1"/>
  <c r="BC25" i="2"/>
  <c r="BE25"/>
  <c r="CJ25" i="1" s="1"/>
  <c r="BG25" i="2"/>
  <c r="ES24"/>
  <c r="DP24" s="1"/>
  <c r="DQ24" i="1" s="1"/>
  <c r="BJ24" i="2"/>
  <c r="CO24" i="1" s="1"/>
  <c r="BI24" i="2"/>
  <c r="AJ24"/>
  <c r="AL24"/>
  <c r="AN24"/>
  <c r="AP24"/>
  <c r="AR24"/>
  <c r="AT24"/>
  <c r="AV24"/>
  <c r="AX24"/>
  <c r="AZ24"/>
  <c r="BB24"/>
  <c r="BD24"/>
  <c r="BF24"/>
  <c r="BH24"/>
  <c r="AI24"/>
  <c r="AK24"/>
  <c r="AM24"/>
  <c r="AO24"/>
  <c r="AQ24"/>
  <c r="AS24"/>
  <c r="AU24"/>
  <c r="AW24"/>
  <c r="AY24"/>
  <c r="BA24"/>
  <c r="BC24"/>
  <c r="BE24"/>
  <c r="BG24"/>
  <c r="BJ22"/>
  <c r="CO22" i="1" s="1"/>
  <c r="BI22" i="2"/>
  <c r="AJ22"/>
  <c r="AL22"/>
  <c r="AN22"/>
  <c r="AN22" i="1" s="1"/>
  <c r="AP22" i="2"/>
  <c r="BU22" i="1" s="1"/>
  <c r="AR22" i="2"/>
  <c r="AT22"/>
  <c r="AV22"/>
  <c r="AX22"/>
  <c r="CC22" i="1" s="1"/>
  <c r="AZ22" i="2"/>
  <c r="AZ22" i="1" s="1"/>
  <c r="BB22" i="2"/>
  <c r="BD22"/>
  <c r="BF22"/>
  <c r="BH22"/>
  <c r="AI22"/>
  <c r="AK22"/>
  <c r="AM22"/>
  <c r="AO22"/>
  <c r="AQ22"/>
  <c r="AS22"/>
  <c r="AU22"/>
  <c r="AW22"/>
  <c r="AY22"/>
  <c r="BA22"/>
  <c r="BC22"/>
  <c r="BE22"/>
  <c r="BG22"/>
  <c r="CL22" i="1" s="1"/>
  <c r="BJ21" i="2"/>
  <c r="CO21" i="1" s="1"/>
  <c r="BI21" i="2"/>
  <c r="AJ21"/>
  <c r="AL21"/>
  <c r="AL21" i="1" s="1"/>
  <c r="AN21" i="2"/>
  <c r="BS21" i="1" s="1"/>
  <c r="AP21" i="2"/>
  <c r="AR21"/>
  <c r="AT21"/>
  <c r="AV21"/>
  <c r="AX21"/>
  <c r="AZ21"/>
  <c r="BB21"/>
  <c r="BD21"/>
  <c r="CI21" i="1"/>
  <c r="BF21" i="2"/>
  <c r="BH21"/>
  <c r="AI21"/>
  <c r="AK21"/>
  <c r="AM21"/>
  <c r="AO21"/>
  <c r="AQ21"/>
  <c r="AS21"/>
  <c r="AU21"/>
  <c r="BZ21" i="1"/>
  <c r="AW21" i="2"/>
  <c r="AY21"/>
  <c r="AY21" i="1" s="1"/>
  <c r="BA21" i="2"/>
  <c r="BC21"/>
  <c r="BE21"/>
  <c r="BG21"/>
  <c r="EF20"/>
  <c r="DC20" s="1"/>
  <c r="BJ20"/>
  <c r="CO20" i="1" s="1"/>
  <c r="BI20" i="2"/>
  <c r="AJ20"/>
  <c r="AL20"/>
  <c r="AN20"/>
  <c r="AP20"/>
  <c r="AR20"/>
  <c r="AT20"/>
  <c r="AV20"/>
  <c r="AX20"/>
  <c r="AZ20"/>
  <c r="BB20"/>
  <c r="BD20"/>
  <c r="BF20"/>
  <c r="BH20"/>
  <c r="AI20"/>
  <c r="AK20"/>
  <c r="AM20"/>
  <c r="AO20"/>
  <c r="AQ20"/>
  <c r="AS20"/>
  <c r="AU20"/>
  <c r="AW20"/>
  <c r="AY20"/>
  <c r="BA20"/>
  <c r="BC20"/>
  <c r="BE20"/>
  <c r="BG20"/>
  <c r="BJ19"/>
  <c r="CO19" i="1" s="1"/>
  <c r="BI19" i="2"/>
  <c r="CN19" i="1" s="1"/>
  <c r="AJ19" i="2"/>
  <c r="AL19"/>
  <c r="AN19"/>
  <c r="AP19"/>
  <c r="AR19"/>
  <c r="AT19"/>
  <c r="AV19"/>
  <c r="AX19"/>
  <c r="AX19" i="1" s="1"/>
  <c r="AZ19" i="2"/>
  <c r="BB19"/>
  <c r="BD19"/>
  <c r="BF19"/>
  <c r="BH19"/>
  <c r="AI19"/>
  <c r="BN19" i="1"/>
  <c r="AK19" i="2"/>
  <c r="AM19"/>
  <c r="AO19"/>
  <c r="AQ19"/>
  <c r="AS19"/>
  <c r="BX19" i="1"/>
  <c r="AU19" i="2"/>
  <c r="AW19"/>
  <c r="AY19"/>
  <c r="BA19"/>
  <c r="BC19"/>
  <c r="BE19"/>
  <c r="BG19"/>
  <c r="BJ14"/>
  <c r="CO14" i="1" s="1"/>
  <c r="BI14" i="2"/>
  <c r="AJ14"/>
  <c r="AL14"/>
  <c r="AN14"/>
  <c r="BS14" i="1" s="1"/>
  <c r="AP14" i="2"/>
  <c r="BU14" i="1" s="1"/>
  <c r="AR14" i="2"/>
  <c r="AT14"/>
  <c r="AV14"/>
  <c r="AX14"/>
  <c r="CC14" i="1" s="1"/>
  <c r="AZ14" i="2"/>
  <c r="BB14"/>
  <c r="BD14"/>
  <c r="BF14"/>
  <c r="BH14"/>
  <c r="AI14"/>
  <c r="AK14"/>
  <c r="AM14"/>
  <c r="AO14"/>
  <c r="AQ14"/>
  <c r="AS14"/>
  <c r="AU14"/>
  <c r="AW14"/>
  <c r="AY14"/>
  <c r="BA14"/>
  <c r="CF14" i="1" s="1"/>
  <c r="BC14" i="2"/>
  <c r="BE14"/>
  <c r="CJ14" i="1" s="1"/>
  <c r="BG14" i="2"/>
  <c r="BJ13"/>
  <c r="CO13" i="1" s="1"/>
  <c r="BI13" i="2"/>
  <c r="AJ13"/>
  <c r="AL13"/>
  <c r="AN13"/>
  <c r="AP13"/>
  <c r="AR13"/>
  <c r="AT13"/>
  <c r="AV13"/>
  <c r="AX13"/>
  <c r="AZ13"/>
  <c r="BB13"/>
  <c r="BD13"/>
  <c r="BF13"/>
  <c r="BH13"/>
  <c r="AI13"/>
  <c r="AK13"/>
  <c r="AM13"/>
  <c r="BR13" i="1" s="1"/>
  <c r="AO13" i="2"/>
  <c r="AQ13"/>
  <c r="AS13"/>
  <c r="BX13" i="1" s="1"/>
  <c r="AU13" i="2"/>
  <c r="BZ13" i="1" s="1"/>
  <c r="AW13" i="2"/>
  <c r="AY13"/>
  <c r="BA13"/>
  <c r="CF13" i="1" s="1"/>
  <c r="BC13" i="2"/>
  <c r="CH13" i="1" s="1"/>
  <c r="BE13" i="2"/>
  <c r="BG13"/>
  <c r="BJ10"/>
  <c r="CO10" i="1" s="1"/>
  <c r="BI10" i="2"/>
  <c r="AJ10"/>
  <c r="AL10"/>
  <c r="AN10"/>
  <c r="AP10"/>
  <c r="AR10"/>
  <c r="AT10"/>
  <c r="AV10"/>
  <c r="AX10"/>
  <c r="AZ10"/>
  <c r="BB10"/>
  <c r="BD10"/>
  <c r="BF10"/>
  <c r="BH10"/>
  <c r="AI10"/>
  <c r="AI10" i="1" s="1"/>
  <c r="AK10" i="2"/>
  <c r="AM10"/>
  <c r="AO10"/>
  <c r="AQ10"/>
  <c r="AQ10" i="1" s="1"/>
  <c r="AS10" i="2"/>
  <c r="AU10"/>
  <c r="AW10"/>
  <c r="AY10"/>
  <c r="AY10" i="1"/>
  <c r="BA10" i="2"/>
  <c r="BC10"/>
  <c r="BE10"/>
  <c r="BG10"/>
  <c r="AJ9"/>
  <c r="AL9"/>
  <c r="AN9"/>
  <c r="BS9" i="1"/>
  <c r="AP9" i="2"/>
  <c r="AR9"/>
  <c r="AT9"/>
  <c r="AV9"/>
  <c r="AV9" i="1" s="1"/>
  <c r="AX9" i="2"/>
  <c r="AZ9"/>
  <c r="BB9"/>
  <c r="BD9"/>
  <c r="BF9"/>
  <c r="BJ9"/>
  <c r="CO9" i="1" s="1"/>
  <c r="BI9" i="2"/>
  <c r="AI9"/>
  <c r="AK9"/>
  <c r="AM9"/>
  <c r="AO9"/>
  <c r="BT9" i="1" s="1"/>
  <c r="AQ9" i="2"/>
  <c r="AS9"/>
  <c r="AU9"/>
  <c r="AW9"/>
  <c r="CB9" i="1" s="1"/>
  <c r="AY9" i="2"/>
  <c r="BA9"/>
  <c r="BC9"/>
  <c r="BE9"/>
  <c r="BH9"/>
  <c r="BG9"/>
  <c r="DX8"/>
  <c r="BJ8"/>
  <c r="CO8" i="1" s="1"/>
  <c r="BI8" i="2"/>
  <c r="AJ8"/>
  <c r="AL8"/>
  <c r="AN8"/>
  <c r="AP8"/>
  <c r="AR8"/>
  <c r="AT8"/>
  <c r="AT8" i="1" s="1"/>
  <c r="AV8" i="2"/>
  <c r="AV8" i="1"/>
  <c r="AX8" i="2"/>
  <c r="AX8" i="1"/>
  <c r="AZ8" i="2"/>
  <c r="BB8"/>
  <c r="BD8"/>
  <c r="BF8"/>
  <c r="BH8"/>
  <c r="AI8"/>
  <c r="AI8" i="1" s="1"/>
  <c r="AK8" i="2"/>
  <c r="AM8"/>
  <c r="AO8"/>
  <c r="AQ8"/>
  <c r="AS8"/>
  <c r="AU8"/>
  <c r="AU8" i="1" s="1"/>
  <c r="AW8" i="2"/>
  <c r="AY8"/>
  <c r="BA8"/>
  <c r="BC8"/>
  <c r="BC8" i="1"/>
  <c r="BE8" i="2"/>
  <c r="BG8"/>
  <c r="AJ7"/>
  <c r="AL7"/>
  <c r="AN7"/>
  <c r="AP7"/>
  <c r="AR7"/>
  <c r="AT7"/>
  <c r="AV7"/>
  <c r="AX7"/>
  <c r="AZ7"/>
  <c r="BB7"/>
  <c r="BD7"/>
  <c r="BF7"/>
  <c r="BH7"/>
  <c r="BJ7"/>
  <c r="CO7" i="1" s="1"/>
  <c r="BI7" i="2"/>
  <c r="AI7"/>
  <c r="AK7"/>
  <c r="BP7" i="1" s="1"/>
  <c r="AM7" i="2"/>
  <c r="AM7" i="1" s="1"/>
  <c r="AO7" i="2"/>
  <c r="AQ7"/>
  <c r="AS7"/>
  <c r="AU7"/>
  <c r="AW7"/>
  <c r="AY7"/>
  <c r="BA7"/>
  <c r="BC7"/>
  <c r="CH7" i="1" s="1"/>
  <c r="BE7" i="2"/>
  <c r="BG7"/>
  <c r="BJ6"/>
  <c r="CO6" i="1" s="1"/>
  <c r="BI6" i="2"/>
  <c r="AJ6"/>
  <c r="AL6"/>
  <c r="AN6"/>
  <c r="AP6"/>
  <c r="AR6"/>
  <c r="BW6" i="1"/>
  <c r="IC6" s="1"/>
  <c r="AT6" i="2"/>
  <c r="AV6"/>
  <c r="AX6"/>
  <c r="AZ6"/>
  <c r="CE6" i="1" s="1"/>
  <c r="BB6" i="2"/>
  <c r="BD6"/>
  <c r="BF6"/>
  <c r="BH6"/>
  <c r="CM6" i="1" s="1"/>
  <c r="AI6" i="2"/>
  <c r="AK6"/>
  <c r="AM6"/>
  <c r="AM6" i="1" s="1"/>
  <c r="AO6" i="2"/>
  <c r="AQ6"/>
  <c r="AQ6" i="1" s="1"/>
  <c r="AS6" i="2"/>
  <c r="AU6"/>
  <c r="AW6"/>
  <c r="AW6" i="1" s="1"/>
  <c r="AY6" i="2"/>
  <c r="BA6"/>
  <c r="BC6"/>
  <c r="BE6"/>
  <c r="BE6" i="1" s="1"/>
  <c r="BG6" i="2"/>
  <c r="AJ5"/>
  <c r="AL5"/>
  <c r="AN5"/>
  <c r="AP5"/>
  <c r="AR5"/>
  <c r="AT5"/>
  <c r="AV5"/>
  <c r="AX5"/>
  <c r="AZ5"/>
  <c r="BB5"/>
  <c r="BD5"/>
  <c r="BF5"/>
  <c r="BH5"/>
  <c r="BJ5"/>
  <c r="BI5"/>
  <c r="AI5"/>
  <c r="AK5"/>
  <c r="AM5"/>
  <c r="AO5"/>
  <c r="AQ5"/>
  <c r="AS5"/>
  <c r="AU5"/>
  <c r="BZ5" i="1" s="1"/>
  <c r="AW5" i="2"/>
  <c r="AY5"/>
  <c r="BA5"/>
  <c r="BC5"/>
  <c r="BE5"/>
  <c r="BG5"/>
  <c r="FA17"/>
  <c r="EI17" i="1" s="1"/>
  <c r="FB19" i="2"/>
  <c r="EJ19" i="1" s="1"/>
  <c r="FB97" i="2"/>
  <c r="EJ97" i="1" s="1"/>
  <c r="FX80" i="2"/>
  <c r="FT80"/>
  <c r="FP80"/>
  <c r="FL80"/>
  <c r="FG80"/>
  <c r="FA80" s="1"/>
  <c r="EI80" i="1"/>
  <c r="FC80" i="2"/>
  <c r="EU80"/>
  <c r="DR80" s="1"/>
  <c r="DS80" i="1" s="1"/>
  <c r="EQ80" i="2"/>
  <c r="DN80"/>
  <c r="DO80" i="1" s="1"/>
  <c r="EM80" i="2"/>
  <c r="EI80"/>
  <c r="EE80"/>
  <c r="DB80" s="1"/>
  <c r="EA80"/>
  <c r="DW80"/>
  <c r="FX84"/>
  <c r="FT84"/>
  <c r="FP84"/>
  <c r="FL84"/>
  <c r="FG84"/>
  <c r="FA84" s="1"/>
  <c r="EI84" i="1" s="1"/>
  <c r="FC84" i="2"/>
  <c r="EU84"/>
  <c r="DR84" s="1"/>
  <c r="DS84" i="1" s="1"/>
  <c r="EQ84" i="2"/>
  <c r="DN84" s="1"/>
  <c r="DO84" i="1" s="1"/>
  <c r="EM84" i="2"/>
  <c r="DJ84" s="1"/>
  <c r="EI84"/>
  <c r="EE84"/>
  <c r="DB84" s="1"/>
  <c r="DA84" s="1"/>
  <c r="DB84" i="1" s="1"/>
  <c r="EA84" i="2"/>
  <c r="DW84"/>
  <c r="FV88"/>
  <c r="EC88" i="1" s="1"/>
  <c r="FN88" i="2"/>
  <c r="DX88" i="1" s="1"/>
  <c r="FE88" i="2"/>
  <c r="FB88" s="1"/>
  <c r="EJ88" i="1" s="1"/>
  <c r="ES88" i="2"/>
  <c r="DP88" s="1"/>
  <c r="DQ88" i="1" s="1"/>
  <c r="EK88" i="2"/>
  <c r="EC88"/>
  <c r="DU88"/>
  <c r="DV167"/>
  <c r="EL167"/>
  <c r="FH167"/>
  <c r="FY167"/>
  <c r="DV173"/>
  <c r="EL173"/>
  <c r="FH173"/>
  <c r="FB173" s="1"/>
  <c r="EJ173" i="1" s="1"/>
  <c r="FY173" i="2"/>
  <c r="DV179"/>
  <c r="EL179"/>
  <c r="FH179"/>
  <c r="FY179"/>
  <c r="EL187"/>
  <c r="DI187" s="1"/>
  <c r="FY187"/>
  <c r="ER167"/>
  <c r="DO167"/>
  <c r="DP167" i="1" s="1"/>
  <c r="EV173" i="2"/>
  <c r="DS173" s="1"/>
  <c r="DT173" i="1" s="1"/>
  <c r="FT179" i="2"/>
  <c r="EI179"/>
  <c r="FN167"/>
  <c r="EI188"/>
  <c r="EU174"/>
  <c r="FM154"/>
  <c r="FP152"/>
  <c r="EB152" i="1" s="1"/>
  <c r="FU87" i="2"/>
  <c r="EP87" i="1" s="1"/>
  <c r="FD87" i="2"/>
  <c r="FM42"/>
  <c r="EP40"/>
  <c r="DM40" s="1"/>
  <c r="DN40" i="1" s="1"/>
  <c r="FV40" i="2"/>
  <c r="EC40" i="1" s="1"/>
  <c r="FW36" i="2"/>
  <c r="FS36"/>
  <c r="FO36"/>
  <c r="FK36"/>
  <c r="FF36"/>
  <c r="FC36"/>
  <c r="ET36"/>
  <c r="DQ36" s="1"/>
  <c r="DR36" i="1"/>
  <c r="EP36" i="2"/>
  <c r="DM36"/>
  <c r="DN36" i="1" s="1"/>
  <c r="EL36" i="2"/>
  <c r="EH36"/>
  <c r="EC36"/>
  <c r="DY36"/>
  <c r="DU36"/>
  <c r="FO34"/>
  <c r="EW34"/>
  <c r="DT34" s="1"/>
  <c r="EG34"/>
  <c r="FP32"/>
  <c r="EB32" i="1"/>
  <c r="ET18" i="2"/>
  <c r="DQ18"/>
  <c r="DR18" i="1" s="1"/>
  <c r="AH196" i="2"/>
  <c r="AH194"/>
  <c r="AH192"/>
  <c r="AH190"/>
  <c r="AH188"/>
  <c r="AH186"/>
  <c r="AH184"/>
  <c r="AH182"/>
  <c r="AH180"/>
  <c r="AH178"/>
  <c r="AH176"/>
  <c r="AH174"/>
  <c r="AH172"/>
  <c r="AH170"/>
  <c r="AH168"/>
  <c r="AH166"/>
  <c r="AH164"/>
  <c r="AH162"/>
  <c r="AH160"/>
  <c r="AH158"/>
  <c r="AH156"/>
  <c r="AH154"/>
  <c r="AH152"/>
  <c r="AH150"/>
  <c r="AH148"/>
  <c r="AH146"/>
  <c r="AH144"/>
  <c r="AH142"/>
  <c r="AH140"/>
  <c r="AH138"/>
  <c r="AH136"/>
  <c r="AH134"/>
  <c r="AH132"/>
  <c r="AH130"/>
  <c r="AH128"/>
  <c r="AH124"/>
  <c r="AH122"/>
  <c r="AH120"/>
  <c r="AH118"/>
  <c r="AH116"/>
  <c r="AH114"/>
  <c r="AH112"/>
  <c r="AH110"/>
  <c r="AH108"/>
  <c r="AH106"/>
  <c r="AH100"/>
  <c r="AH98"/>
  <c r="AH96"/>
  <c r="AH94"/>
  <c r="AH92"/>
  <c r="AH90"/>
  <c r="AH90" i="1"/>
  <c r="AH86" i="2"/>
  <c r="AH82"/>
  <c r="AH78"/>
  <c r="AH76"/>
  <c r="AH74"/>
  <c r="AH72"/>
  <c r="AH70"/>
  <c r="AH70" i="1"/>
  <c r="AH68" i="2"/>
  <c r="AH58"/>
  <c r="AH52"/>
  <c r="AH50"/>
  <c r="AH38"/>
  <c r="AH30"/>
  <c r="AH28"/>
  <c r="AH26"/>
  <c r="AH24"/>
  <c r="AH22"/>
  <c r="BM22" i="1" s="1"/>
  <c r="AH20" i="2"/>
  <c r="AH14"/>
  <c r="BM14" i="1" s="1"/>
  <c r="AH10" i="2"/>
  <c r="AH10" i="1" s="1"/>
  <c r="AH8" i="2"/>
  <c r="BM8" i="1" s="1"/>
  <c r="AH6" i="2"/>
  <c r="BG196"/>
  <c r="BG196" i="1" s="1"/>
  <c r="BE196" i="2"/>
  <c r="BC196"/>
  <c r="BA196"/>
  <c r="AY196"/>
  <c r="AW196"/>
  <c r="AU196"/>
  <c r="AS196"/>
  <c r="AQ196"/>
  <c r="AQ196" i="1" s="1"/>
  <c r="AO196" i="2"/>
  <c r="AM196"/>
  <c r="AK196"/>
  <c r="AI196"/>
  <c r="BG195"/>
  <c r="BE195"/>
  <c r="BC195"/>
  <c r="BA195"/>
  <c r="AY195"/>
  <c r="AW195"/>
  <c r="AU195"/>
  <c r="AS195"/>
  <c r="AQ195"/>
  <c r="AO195"/>
  <c r="AM195"/>
  <c r="AK195"/>
  <c r="AI195"/>
  <c r="BG194"/>
  <c r="BE194"/>
  <c r="BC194"/>
  <c r="BA194"/>
  <c r="AY194"/>
  <c r="AW194"/>
  <c r="AU194"/>
  <c r="AS194"/>
  <c r="AQ194"/>
  <c r="AO194"/>
  <c r="AM194"/>
  <c r="AK194"/>
  <c r="AI194"/>
  <c r="BG193"/>
  <c r="BE193"/>
  <c r="BC193"/>
  <c r="BA193"/>
  <c r="AY193"/>
  <c r="AW193"/>
  <c r="AU193"/>
  <c r="AS193"/>
  <c r="AQ193"/>
  <c r="AO193"/>
  <c r="AM193"/>
  <c r="AK193"/>
  <c r="AI193"/>
  <c r="BG192"/>
  <c r="BE192"/>
  <c r="BC192"/>
  <c r="BA192"/>
  <c r="AY192"/>
  <c r="AW192"/>
  <c r="AU192"/>
  <c r="AS192"/>
  <c r="AQ192"/>
  <c r="BV192" i="1"/>
  <c r="AO192" i="2"/>
  <c r="AM192"/>
  <c r="AK192"/>
  <c r="AI192"/>
  <c r="BG191"/>
  <c r="BE191"/>
  <c r="BC191"/>
  <c r="BA191"/>
  <c r="AY191"/>
  <c r="AW191"/>
  <c r="AU191"/>
  <c r="AS191"/>
  <c r="AQ191"/>
  <c r="AO191"/>
  <c r="AM191"/>
  <c r="AK191"/>
  <c r="AI191"/>
  <c r="BG190"/>
  <c r="BE190"/>
  <c r="BC190"/>
  <c r="BA190"/>
  <c r="AY190"/>
  <c r="AW190"/>
  <c r="AU190"/>
  <c r="AS190"/>
  <c r="AQ190"/>
  <c r="AO190"/>
  <c r="AM190"/>
  <c r="AK190"/>
  <c r="AI190"/>
  <c r="BG189"/>
  <c r="BE189"/>
  <c r="BC189"/>
  <c r="BA189"/>
  <c r="AY189"/>
  <c r="AW189"/>
  <c r="AU189"/>
  <c r="AS189"/>
  <c r="AQ189"/>
  <c r="AO189"/>
  <c r="AO189" i="1" s="1"/>
  <c r="AM189" i="2"/>
  <c r="AK189"/>
  <c r="AK189" i="1" s="1"/>
  <c r="AI189" i="2"/>
  <c r="BG188"/>
  <c r="BE188"/>
  <c r="BC188"/>
  <c r="BA188"/>
  <c r="AY188"/>
  <c r="AW188"/>
  <c r="AU188"/>
  <c r="AS188"/>
  <c r="AQ188"/>
  <c r="AO188"/>
  <c r="AM188"/>
  <c r="AK188"/>
  <c r="BG187"/>
  <c r="BE187"/>
  <c r="BC187"/>
  <c r="BA187"/>
  <c r="AY187"/>
  <c r="AW187"/>
  <c r="AU187"/>
  <c r="AS187"/>
  <c r="AQ187"/>
  <c r="AO187"/>
  <c r="AM187"/>
  <c r="AK187"/>
  <c r="BG186"/>
  <c r="BE186"/>
  <c r="BC186"/>
  <c r="BA186"/>
  <c r="AY186"/>
  <c r="AW186"/>
  <c r="AU186"/>
  <c r="AS186"/>
  <c r="AQ186"/>
  <c r="AQ186" i="1" s="1"/>
  <c r="AO186" i="2"/>
  <c r="AM186"/>
  <c r="AK186"/>
  <c r="AI186"/>
  <c r="BG185"/>
  <c r="BE185"/>
  <c r="BC185"/>
  <c r="BA185"/>
  <c r="AY185"/>
  <c r="AW185"/>
  <c r="AU185"/>
  <c r="AS185"/>
  <c r="AQ185"/>
  <c r="AO185"/>
  <c r="AM185"/>
  <c r="AM185" i="1" s="1"/>
  <c r="AK185" i="2"/>
  <c r="AI185"/>
  <c r="BG184"/>
  <c r="BE184"/>
  <c r="BC184"/>
  <c r="BA184"/>
  <c r="AY184"/>
  <c r="AW184"/>
  <c r="AU184"/>
  <c r="AS184"/>
  <c r="AQ184"/>
  <c r="AO184"/>
  <c r="AM184"/>
  <c r="AK184"/>
  <c r="AI184"/>
  <c r="BG183"/>
  <c r="BE183"/>
  <c r="BC183"/>
  <c r="BA183"/>
  <c r="AY183"/>
  <c r="AW183"/>
  <c r="AU183"/>
  <c r="AS183"/>
  <c r="AQ183"/>
  <c r="AO183"/>
  <c r="AM183"/>
  <c r="AK183"/>
  <c r="AI183"/>
  <c r="BG182"/>
  <c r="BE182"/>
  <c r="BC182"/>
  <c r="BA182"/>
  <c r="AY182"/>
  <c r="AW182"/>
  <c r="AU182"/>
  <c r="AS182"/>
  <c r="AQ182"/>
  <c r="AO182"/>
  <c r="AM182"/>
  <c r="AK182"/>
  <c r="AI182"/>
  <c r="BG181"/>
  <c r="BE181"/>
  <c r="BC181"/>
  <c r="BA181"/>
  <c r="AY181"/>
  <c r="AW181"/>
  <c r="AU181"/>
  <c r="AS181"/>
  <c r="AQ181"/>
  <c r="AO181"/>
  <c r="AM181"/>
  <c r="AK181"/>
  <c r="AI181"/>
  <c r="BG180"/>
  <c r="BE180"/>
  <c r="BC180"/>
  <c r="BA180"/>
  <c r="AY180"/>
  <c r="AW180"/>
  <c r="AU180"/>
  <c r="AS180"/>
  <c r="AQ180"/>
  <c r="AO180"/>
  <c r="AM180"/>
  <c r="AK180"/>
  <c r="BG179"/>
  <c r="BE179"/>
  <c r="BC179"/>
  <c r="BA179"/>
  <c r="AY179"/>
  <c r="AW179"/>
  <c r="AU179"/>
  <c r="AS179"/>
  <c r="AQ179"/>
  <c r="AO179"/>
  <c r="AM179"/>
  <c r="AK179"/>
  <c r="BG178"/>
  <c r="BE178"/>
  <c r="BC178"/>
  <c r="BA178"/>
  <c r="AY178"/>
  <c r="AW178"/>
  <c r="AU178"/>
  <c r="AS178"/>
  <c r="AQ178"/>
  <c r="AO178"/>
  <c r="AM178"/>
  <c r="AK178"/>
  <c r="AI178"/>
  <c r="BG177"/>
  <c r="BE177"/>
  <c r="BC177"/>
  <c r="BC177" i="1" s="1"/>
  <c r="BA177" i="2"/>
  <c r="AY177"/>
  <c r="AY177" i="1" s="1"/>
  <c r="AW177" i="2"/>
  <c r="AU177"/>
  <c r="AU177" i="1"/>
  <c r="AS177" i="2"/>
  <c r="AQ177"/>
  <c r="AO177"/>
  <c r="AM177"/>
  <c r="AM177" i="1" s="1"/>
  <c r="AK177" i="2"/>
  <c r="AI177"/>
  <c r="AI177" i="1" s="1"/>
  <c r="BG176" i="2"/>
  <c r="BE176"/>
  <c r="BC176"/>
  <c r="BA176"/>
  <c r="AY176"/>
  <c r="AW176"/>
  <c r="AU176"/>
  <c r="AS176"/>
  <c r="AQ176"/>
  <c r="AO176"/>
  <c r="AM176"/>
  <c r="AK176"/>
  <c r="AI176"/>
  <c r="BG175"/>
  <c r="BE175"/>
  <c r="BC175"/>
  <c r="BA175"/>
  <c r="AY175"/>
  <c r="AW175"/>
  <c r="AU175"/>
  <c r="AS175"/>
  <c r="AQ175"/>
  <c r="AO175"/>
  <c r="AM175"/>
  <c r="AK175"/>
  <c r="AI175"/>
  <c r="BG174"/>
  <c r="BE174"/>
  <c r="BC174"/>
  <c r="BA174"/>
  <c r="AY174"/>
  <c r="AW174"/>
  <c r="AU174"/>
  <c r="AS174"/>
  <c r="AQ174"/>
  <c r="AO174"/>
  <c r="AM174"/>
  <c r="AK174"/>
  <c r="BG173"/>
  <c r="BE173"/>
  <c r="BC173"/>
  <c r="BA173"/>
  <c r="AY173"/>
  <c r="AW173"/>
  <c r="AU173"/>
  <c r="AS173"/>
  <c r="AQ173"/>
  <c r="AO173"/>
  <c r="AM173"/>
  <c r="AK173"/>
  <c r="BG172"/>
  <c r="BE172"/>
  <c r="BC172"/>
  <c r="BA172"/>
  <c r="AY172"/>
  <c r="AW172"/>
  <c r="AU172"/>
  <c r="AS172"/>
  <c r="AQ172"/>
  <c r="AO172"/>
  <c r="AM172"/>
  <c r="AK172"/>
  <c r="AI172"/>
  <c r="BG171"/>
  <c r="BE171"/>
  <c r="BC171"/>
  <c r="BA171"/>
  <c r="AY171"/>
  <c r="AW171"/>
  <c r="AU171"/>
  <c r="AS171"/>
  <c r="AQ171"/>
  <c r="AO171"/>
  <c r="AM171"/>
  <c r="AK171"/>
  <c r="AI171"/>
  <c r="BG170"/>
  <c r="BE170"/>
  <c r="BC170"/>
  <c r="BA170"/>
  <c r="AY170"/>
  <c r="AY170" i="1" s="1"/>
  <c r="AW170" i="2"/>
  <c r="AU170"/>
  <c r="AS170"/>
  <c r="AQ170"/>
  <c r="AO170"/>
  <c r="AM170"/>
  <c r="AK170"/>
  <c r="AI170"/>
  <c r="BG169"/>
  <c r="BG169" i="1" s="1"/>
  <c r="BE169" i="2"/>
  <c r="BC169"/>
  <c r="BA169"/>
  <c r="AY169"/>
  <c r="AW169"/>
  <c r="AU169"/>
  <c r="AS169"/>
  <c r="AQ169"/>
  <c r="AQ169" i="1" s="1"/>
  <c r="AO169" i="2"/>
  <c r="AM169"/>
  <c r="AK169"/>
  <c r="AI169"/>
  <c r="BG168"/>
  <c r="BE168"/>
  <c r="BC168"/>
  <c r="BA168"/>
  <c r="AY168"/>
  <c r="AW168"/>
  <c r="AU168"/>
  <c r="AS168"/>
  <c r="AQ168"/>
  <c r="AO168"/>
  <c r="AM168"/>
  <c r="AK168"/>
  <c r="BG167"/>
  <c r="BE167"/>
  <c r="BC167"/>
  <c r="BA167"/>
  <c r="AY167"/>
  <c r="AW167"/>
  <c r="AU167"/>
  <c r="AS167"/>
  <c r="AQ167"/>
  <c r="AO167"/>
  <c r="AM167"/>
  <c r="AK167"/>
  <c r="BG166"/>
  <c r="BE166"/>
  <c r="BC166"/>
  <c r="BA166"/>
  <c r="AY166"/>
  <c r="AW166"/>
  <c r="AU166"/>
  <c r="AS166"/>
  <c r="AQ166"/>
  <c r="AO166"/>
  <c r="AM166"/>
  <c r="AK166"/>
  <c r="AI166"/>
  <c r="BG165"/>
  <c r="BE165"/>
  <c r="BC165"/>
  <c r="BA165"/>
  <c r="AY165"/>
  <c r="AW165"/>
  <c r="AU165"/>
  <c r="AS165"/>
  <c r="AQ165"/>
  <c r="AO165"/>
  <c r="AM165"/>
  <c r="AK165"/>
  <c r="AI165"/>
  <c r="BG164"/>
  <c r="BE164"/>
  <c r="BC164"/>
  <c r="BA164"/>
  <c r="AY164"/>
  <c r="AW164"/>
  <c r="AU164"/>
  <c r="AS164"/>
  <c r="AQ164"/>
  <c r="AO164"/>
  <c r="AM164"/>
  <c r="AK164"/>
  <c r="AI164"/>
  <c r="BG163"/>
  <c r="BE163"/>
  <c r="BC163"/>
  <c r="BA163"/>
  <c r="AY163"/>
  <c r="AW163"/>
  <c r="AU163"/>
  <c r="AS163"/>
  <c r="AQ163"/>
  <c r="AO163"/>
  <c r="AM163"/>
  <c r="AK163"/>
  <c r="AI163"/>
  <c r="BG162"/>
  <c r="BE162"/>
  <c r="BC162"/>
  <c r="BA162"/>
  <c r="AY162"/>
  <c r="AW162"/>
  <c r="AU162"/>
  <c r="AS162"/>
  <c r="AQ162"/>
  <c r="AO162"/>
  <c r="AM162"/>
  <c r="AK162"/>
  <c r="BG161"/>
  <c r="BE161"/>
  <c r="BC161"/>
  <c r="BA161"/>
  <c r="AY161"/>
  <c r="AW161"/>
  <c r="AU161"/>
  <c r="AS161"/>
  <c r="AQ161"/>
  <c r="AO161"/>
  <c r="AM161"/>
  <c r="AK161"/>
  <c r="AI161"/>
  <c r="BG160"/>
  <c r="BE160"/>
  <c r="BC160"/>
  <c r="BA160"/>
  <c r="AY160"/>
  <c r="AW160"/>
  <c r="AU160"/>
  <c r="AS160"/>
  <c r="AQ160"/>
  <c r="AO160"/>
  <c r="AM160"/>
  <c r="AK160"/>
  <c r="AI160"/>
  <c r="BG159"/>
  <c r="BE159"/>
  <c r="BC159"/>
  <c r="BA159"/>
  <c r="AY159"/>
  <c r="AW159"/>
  <c r="AU159"/>
  <c r="AS159"/>
  <c r="AQ159"/>
  <c r="AO159"/>
  <c r="AM159"/>
  <c r="AK159"/>
  <c r="AI159"/>
  <c r="BG158"/>
  <c r="BE158"/>
  <c r="BC158"/>
  <c r="BA158"/>
  <c r="AY158"/>
  <c r="AW158"/>
  <c r="AU158"/>
  <c r="AS158"/>
  <c r="AQ158"/>
  <c r="AO158"/>
  <c r="AM158"/>
  <c r="AK158"/>
  <c r="BG157"/>
  <c r="BE157"/>
  <c r="BC157"/>
  <c r="BA157"/>
  <c r="AY157"/>
  <c r="AW157"/>
  <c r="AU157"/>
  <c r="AS157"/>
  <c r="AQ157"/>
  <c r="AO157"/>
  <c r="AM157"/>
  <c r="AK157"/>
  <c r="BG156"/>
  <c r="BE156"/>
  <c r="BC156"/>
  <c r="BA156"/>
  <c r="AY156"/>
  <c r="AW156"/>
  <c r="AU156"/>
  <c r="AS156"/>
  <c r="AQ156"/>
  <c r="AO156"/>
  <c r="AM156"/>
  <c r="AK156"/>
  <c r="BG155"/>
  <c r="BE155"/>
  <c r="BC155"/>
  <c r="BA155"/>
  <c r="AY155"/>
  <c r="AW155"/>
  <c r="AU155"/>
  <c r="AS155"/>
  <c r="AQ155"/>
  <c r="AO155"/>
  <c r="AM155"/>
  <c r="AK155"/>
  <c r="BG154"/>
  <c r="BE154"/>
  <c r="BC154"/>
  <c r="BA154"/>
  <c r="AY154"/>
  <c r="AW154"/>
  <c r="AU154"/>
  <c r="AS154"/>
  <c r="AQ154"/>
  <c r="AO154"/>
  <c r="AM154"/>
  <c r="AK154"/>
  <c r="BG153"/>
  <c r="BE153"/>
  <c r="BC153"/>
  <c r="BA153"/>
  <c r="AY153"/>
  <c r="AW153"/>
  <c r="AU153"/>
  <c r="AS153"/>
  <c r="AQ153"/>
  <c r="AO153"/>
  <c r="AM153"/>
  <c r="AK153"/>
  <c r="BG152"/>
  <c r="BE152"/>
  <c r="BC152"/>
  <c r="BA152"/>
  <c r="AY152"/>
  <c r="AW152"/>
  <c r="AU152"/>
  <c r="AS152"/>
  <c r="AQ152"/>
  <c r="AO152"/>
  <c r="AM152"/>
  <c r="AK152"/>
  <c r="BG151"/>
  <c r="BE151"/>
  <c r="BC151"/>
  <c r="BA151"/>
  <c r="AY151"/>
  <c r="AW151"/>
  <c r="AU151"/>
  <c r="AS151"/>
  <c r="AQ151"/>
  <c r="AO151"/>
  <c r="AM151"/>
  <c r="AK151"/>
  <c r="BG150"/>
  <c r="BE150"/>
  <c r="BC150"/>
  <c r="BA150"/>
  <c r="AY150"/>
  <c r="AW150"/>
  <c r="AU150"/>
  <c r="AS150"/>
  <c r="AQ150"/>
  <c r="AO150"/>
  <c r="AM150"/>
  <c r="AK150"/>
  <c r="BG149"/>
  <c r="BE149"/>
  <c r="BC149"/>
  <c r="BA149"/>
  <c r="AY149"/>
  <c r="AW149"/>
  <c r="AU149"/>
  <c r="AS149"/>
  <c r="AQ149"/>
  <c r="AO149"/>
  <c r="AM149"/>
  <c r="AK149"/>
  <c r="BG148"/>
  <c r="BE148"/>
  <c r="BC148"/>
  <c r="BA148"/>
  <c r="AY148"/>
  <c r="AW148"/>
  <c r="AU148"/>
  <c r="AS148"/>
  <c r="AQ148"/>
  <c r="AO148"/>
  <c r="AM148"/>
  <c r="AK148"/>
  <c r="AI148"/>
  <c r="BG147"/>
  <c r="BE147"/>
  <c r="BC147"/>
  <c r="BA147"/>
  <c r="AY147"/>
  <c r="AW147"/>
  <c r="AU147"/>
  <c r="AS147"/>
  <c r="AQ147"/>
  <c r="AO147"/>
  <c r="AM147"/>
  <c r="AK147"/>
  <c r="AI147"/>
  <c r="BG146"/>
  <c r="BE146"/>
  <c r="BC146"/>
  <c r="BA146"/>
  <c r="AY146"/>
  <c r="AW146"/>
  <c r="AU146"/>
  <c r="AS146"/>
  <c r="AQ146"/>
  <c r="AO146"/>
  <c r="AM146"/>
  <c r="AK146"/>
  <c r="AI146"/>
  <c r="BG145"/>
  <c r="BE145"/>
  <c r="BC145"/>
  <c r="BA145"/>
  <c r="AY145"/>
  <c r="AW145"/>
  <c r="AU145"/>
  <c r="AS145"/>
  <c r="AQ145"/>
  <c r="AO145"/>
  <c r="AM145"/>
  <c r="AK145"/>
  <c r="AI145"/>
  <c r="BG144"/>
  <c r="BE144"/>
  <c r="BC144"/>
  <c r="BA144"/>
  <c r="BA144" i="1" s="1"/>
  <c r="AY144" i="2"/>
  <c r="AW144"/>
  <c r="AU144"/>
  <c r="AS144"/>
  <c r="AQ144"/>
  <c r="AO144"/>
  <c r="AM144"/>
  <c r="AK144"/>
  <c r="BG143"/>
  <c r="BE143"/>
  <c r="BC143"/>
  <c r="BA143"/>
  <c r="AY143"/>
  <c r="AW143"/>
  <c r="AU143"/>
  <c r="AS143"/>
  <c r="AQ143"/>
  <c r="AO143"/>
  <c r="AM143"/>
  <c r="AK143"/>
  <c r="BG142"/>
  <c r="BE142"/>
  <c r="BC142"/>
  <c r="BA142"/>
  <c r="AY142"/>
  <c r="AW142"/>
  <c r="AU142"/>
  <c r="AS142"/>
  <c r="AQ142"/>
  <c r="AO142"/>
  <c r="AM142"/>
  <c r="AK142"/>
  <c r="BG141"/>
  <c r="BE141"/>
  <c r="BC141"/>
  <c r="BA141"/>
  <c r="AY141"/>
  <c r="AW141"/>
  <c r="AU141"/>
  <c r="AS141"/>
  <c r="AQ141"/>
  <c r="AO141"/>
  <c r="AM141"/>
  <c r="AK141"/>
  <c r="BG140"/>
  <c r="BE140"/>
  <c r="BC140"/>
  <c r="BA140"/>
  <c r="AY140"/>
  <c r="AW140"/>
  <c r="AU140"/>
  <c r="AS140"/>
  <c r="AQ140"/>
  <c r="AO140"/>
  <c r="AM140"/>
  <c r="AK140"/>
  <c r="AI140"/>
  <c r="BG139"/>
  <c r="BE139"/>
  <c r="BC139"/>
  <c r="BA139"/>
  <c r="AY139"/>
  <c r="AW139"/>
  <c r="AU139"/>
  <c r="AS139"/>
  <c r="AQ139"/>
  <c r="AO139"/>
  <c r="AM139"/>
  <c r="AK139"/>
  <c r="AI139"/>
  <c r="BG138"/>
  <c r="BE138"/>
  <c r="BC138"/>
  <c r="BA138"/>
  <c r="AY138"/>
  <c r="AW138"/>
  <c r="AU138"/>
  <c r="AS138"/>
  <c r="AQ138"/>
  <c r="AO138"/>
  <c r="AM138"/>
  <c r="AK138"/>
  <c r="AI138"/>
  <c r="BG137"/>
  <c r="BE137"/>
  <c r="BC137"/>
  <c r="BA137"/>
  <c r="AY137"/>
  <c r="AW137"/>
  <c r="AU137"/>
  <c r="AS137"/>
  <c r="AQ137"/>
  <c r="AO137"/>
  <c r="AM137"/>
  <c r="AK137"/>
  <c r="AI137"/>
  <c r="BG136"/>
  <c r="BE136"/>
  <c r="BC136"/>
  <c r="BA136"/>
  <c r="AY136"/>
  <c r="AW136"/>
  <c r="AU136"/>
  <c r="AS136"/>
  <c r="AQ136"/>
  <c r="AO136"/>
  <c r="AM136"/>
  <c r="AK136"/>
  <c r="AI136"/>
  <c r="BG135"/>
  <c r="BE135"/>
  <c r="BC135"/>
  <c r="BA135"/>
  <c r="AY135"/>
  <c r="AW135"/>
  <c r="AU135"/>
  <c r="AS135"/>
  <c r="AQ135"/>
  <c r="AO135"/>
  <c r="AM135"/>
  <c r="AK135"/>
  <c r="AI135"/>
  <c r="BG134"/>
  <c r="BE134"/>
  <c r="BC134"/>
  <c r="BA134"/>
  <c r="AY134"/>
  <c r="AW134"/>
  <c r="AU134"/>
  <c r="AS134"/>
  <c r="AQ134"/>
  <c r="AO134"/>
  <c r="AM134"/>
  <c r="AK134"/>
  <c r="BG133"/>
  <c r="BE133"/>
  <c r="BC133"/>
  <c r="BA133"/>
  <c r="AY133"/>
  <c r="AW133"/>
  <c r="AU133"/>
  <c r="AS133"/>
  <c r="AQ133"/>
  <c r="AO133"/>
  <c r="AM133"/>
  <c r="AK133"/>
  <c r="AI133"/>
  <c r="BG132"/>
  <c r="BE132"/>
  <c r="BC132"/>
  <c r="BA132"/>
  <c r="AY132"/>
  <c r="AW132"/>
  <c r="AU132"/>
  <c r="AS132"/>
  <c r="AQ132"/>
  <c r="AO132"/>
  <c r="AM132"/>
  <c r="AK132"/>
  <c r="AI132"/>
  <c r="BG131"/>
  <c r="BE131"/>
  <c r="BC131"/>
  <c r="BA131"/>
  <c r="AY131"/>
  <c r="AW131"/>
  <c r="AU131"/>
  <c r="AS131"/>
  <c r="AQ131"/>
  <c r="AO131"/>
  <c r="AM131"/>
  <c r="AK131"/>
  <c r="BG130"/>
  <c r="BE130"/>
  <c r="BC130"/>
  <c r="BA130"/>
  <c r="AY130"/>
  <c r="AW130"/>
  <c r="AU130"/>
  <c r="AS130"/>
  <c r="AQ130"/>
  <c r="AO130"/>
  <c r="AM130"/>
  <c r="AK130"/>
  <c r="BG129"/>
  <c r="BE129"/>
  <c r="BC129"/>
  <c r="BA129"/>
  <c r="AY129"/>
  <c r="AW129"/>
  <c r="AU129"/>
  <c r="AS129"/>
  <c r="AQ129"/>
  <c r="AO129"/>
  <c r="AM129"/>
  <c r="AK129"/>
  <c r="BG128"/>
  <c r="BE128"/>
  <c r="BC128"/>
  <c r="BA128"/>
  <c r="AY128"/>
  <c r="AW128"/>
  <c r="AU128"/>
  <c r="AS128"/>
  <c r="AQ128"/>
  <c r="AO128"/>
  <c r="AM128"/>
  <c r="FC188"/>
  <c r="BJ188"/>
  <c r="CO188" i="1" s="1"/>
  <c r="BI188" i="2"/>
  <c r="FQ187"/>
  <c r="BJ187"/>
  <c r="CO187" i="1" s="1"/>
  <c r="BI187" i="2"/>
  <c r="EU180"/>
  <c r="DR180" s="1"/>
  <c r="DS180" i="1" s="1"/>
  <c r="BJ180" i="2"/>
  <c r="CO180" i="1" s="1"/>
  <c r="BI180" i="2"/>
  <c r="EA179"/>
  <c r="BJ179"/>
  <c r="CO179" i="1" s="1"/>
  <c r="BI179" i="2"/>
  <c r="BJ174"/>
  <c r="CO174" i="1" s="1"/>
  <c r="BI174" i="2"/>
  <c r="FS173"/>
  <c r="BJ173"/>
  <c r="CO173" i="1" s="1"/>
  <c r="BI173" i="2"/>
  <c r="BJ168"/>
  <c r="CO168" i="1" s="1"/>
  <c r="BI168" i="2"/>
  <c r="DY167"/>
  <c r="BJ167"/>
  <c r="CO167" i="1" s="1"/>
  <c r="BI167" i="2"/>
  <c r="BJ162"/>
  <c r="CO162" i="1" s="1"/>
  <c r="BI162" i="2"/>
  <c r="EW158"/>
  <c r="DT158"/>
  <c r="DU158" i="1" s="1"/>
  <c r="DV158" s="1"/>
  <c r="BJ158" i="2"/>
  <c r="CO158" i="1"/>
  <c r="BI158" i="2"/>
  <c r="EV157"/>
  <c r="DS157" s="1"/>
  <c r="BJ157"/>
  <c r="CO157" i="1" s="1"/>
  <c r="BI157" i="2"/>
  <c r="BJ156"/>
  <c r="CO156" i="1"/>
  <c r="BI156" i="2"/>
  <c r="BJ155"/>
  <c r="CO155" i="1" s="1"/>
  <c r="BI155" i="2"/>
  <c r="BJ154"/>
  <c r="CO154" i="1" s="1"/>
  <c r="BI154" i="2"/>
  <c r="EF153"/>
  <c r="DC153" s="1"/>
  <c r="BJ153"/>
  <c r="CO153" i="1" s="1"/>
  <c r="BI153" i="2"/>
  <c r="BJ152"/>
  <c r="CO152" i="1" s="1"/>
  <c r="BI152" i="2"/>
  <c r="BJ151"/>
  <c r="CO151" i="1" s="1"/>
  <c r="BI151" i="2"/>
  <c r="BJ150"/>
  <c r="CO150" i="1"/>
  <c r="BI150" i="2"/>
  <c r="FK149"/>
  <c r="EO149" i="1" s="1"/>
  <c r="BJ149" i="2"/>
  <c r="CO149" i="1"/>
  <c r="BI149" i="2"/>
  <c r="BJ144"/>
  <c r="CO144" i="1" s="1"/>
  <c r="BI144" i="2"/>
  <c r="FU143"/>
  <c r="BJ143"/>
  <c r="BI143"/>
  <c r="FD142"/>
  <c r="BJ142"/>
  <c r="CO142" i="1" s="1"/>
  <c r="BI142" i="2"/>
  <c r="BJ141"/>
  <c r="CO141" i="1" s="1"/>
  <c r="BI141" i="2"/>
  <c r="BJ134"/>
  <c r="CO134" i="1" s="1"/>
  <c r="BI134" i="2"/>
  <c r="FK131"/>
  <c r="BJ131"/>
  <c r="CO131" i="1" s="1"/>
  <c r="BI131" i="2"/>
  <c r="BJ130"/>
  <c r="CO130" i="1" s="1"/>
  <c r="BI130" i="2"/>
  <c r="BJ129"/>
  <c r="CO129" i="1" s="1"/>
  <c r="BI129" i="2"/>
  <c r="BJ128"/>
  <c r="CO128" i="1"/>
  <c r="BI128" i="2"/>
  <c r="AJ128"/>
  <c r="AI128"/>
  <c r="EN127"/>
  <c r="BJ127"/>
  <c r="CO127" i="1"/>
  <c r="BI127" i="2"/>
  <c r="AJ127"/>
  <c r="AL127"/>
  <c r="AN127"/>
  <c r="AP127"/>
  <c r="AR127"/>
  <c r="AT127"/>
  <c r="AV127"/>
  <c r="AX127"/>
  <c r="AZ127"/>
  <c r="BB127"/>
  <c r="BD127"/>
  <c r="BF127"/>
  <c r="BH127"/>
  <c r="AI127"/>
  <c r="AK127"/>
  <c r="AM127"/>
  <c r="AO127"/>
  <c r="AQ127"/>
  <c r="AS127"/>
  <c r="AU127"/>
  <c r="AW127"/>
  <c r="AY127"/>
  <c r="BA127"/>
  <c r="BC127"/>
  <c r="BE127"/>
  <c r="BG127"/>
  <c r="EN126"/>
  <c r="DK126" s="1"/>
  <c r="DL126" i="1" s="1"/>
  <c r="BJ126" i="2"/>
  <c r="CO126" i="1" s="1"/>
  <c r="BI126" i="2"/>
  <c r="AJ126"/>
  <c r="AL126"/>
  <c r="AN126"/>
  <c r="AP126"/>
  <c r="AR126"/>
  <c r="BW126" i="1" s="1"/>
  <c r="IC126" s="1"/>
  <c r="AT126" i="2"/>
  <c r="AV126"/>
  <c r="AX126"/>
  <c r="AZ126"/>
  <c r="BB126"/>
  <c r="BD126"/>
  <c r="BF126"/>
  <c r="BH126"/>
  <c r="AI126"/>
  <c r="AK126"/>
  <c r="AM126"/>
  <c r="AO126"/>
  <c r="AQ126"/>
  <c r="AS126"/>
  <c r="AU126"/>
  <c r="AW126"/>
  <c r="AY126"/>
  <c r="BA126"/>
  <c r="BC126"/>
  <c r="BE126"/>
  <c r="BG126"/>
  <c r="BJ117"/>
  <c r="CO117" i="1"/>
  <c r="BI117" i="2"/>
  <c r="AJ117"/>
  <c r="AL117"/>
  <c r="AN117"/>
  <c r="AP117"/>
  <c r="AR117"/>
  <c r="AT117"/>
  <c r="AV117"/>
  <c r="AX117"/>
  <c r="AZ117"/>
  <c r="BB117"/>
  <c r="BD117"/>
  <c r="BF117"/>
  <c r="BF117" i="1"/>
  <c r="BH117" i="2"/>
  <c r="AI117"/>
  <c r="AK117"/>
  <c r="AM117"/>
  <c r="AO117"/>
  <c r="AQ117"/>
  <c r="AS117"/>
  <c r="AU117"/>
  <c r="AW117"/>
  <c r="AY117"/>
  <c r="BA117"/>
  <c r="BC117"/>
  <c r="BE117"/>
  <c r="BG117"/>
  <c r="BJ109"/>
  <c r="CO109" i="1"/>
  <c r="BI109" i="2"/>
  <c r="AJ109"/>
  <c r="AL109"/>
  <c r="AN109"/>
  <c r="AP109"/>
  <c r="AR109"/>
  <c r="AT109"/>
  <c r="AV109"/>
  <c r="AX109"/>
  <c r="AZ109"/>
  <c r="BB109"/>
  <c r="BD109"/>
  <c r="BF109"/>
  <c r="BH109"/>
  <c r="AI109"/>
  <c r="AK109"/>
  <c r="AM109"/>
  <c r="AO109"/>
  <c r="AQ109"/>
  <c r="AS109"/>
  <c r="AU109"/>
  <c r="AW109"/>
  <c r="AY109"/>
  <c r="BA109"/>
  <c r="BC109"/>
  <c r="BE109"/>
  <c r="BG109"/>
  <c r="BJ105"/>
  <c r="CO105" i="1" s="1"/>
  <c r="BI105" i="2"/>
  <c r="AJ105"/>
  <c r="AL105"/>
  <c r="AN105"/>
  <c r="AP105"/>
  <c r="AP105" i="1" s="1"/>
  <c r="AR105" i="2"/>
  <c r="AT105"/>
  <c r="AV105"/>
  <c r="AX105"/>
  <c r="AZ105"/>
  <c r="BB105"/>
  <c r="BD105"/>
  <c r="BF105"/>
  <c r="BH105"/>
  <c r="AI105"/>
  <c r="AK105"/>
  <c r="AM105"/>
  <c r="AO105"/>
  <c r="AQ105"/>
  <c r="AS105"/>
  <c r="AU105"/>
  <c r="AW105"/>
  <c r="AY105"/>
  <c r="BA105"/>
  <c r="BC105"/>
  <c r="BE105"/>
  <c r="BG105"/>
  <c r="BJ104"/>
  <c r="CO104" i="1" s="1"/>
  <c r="BI104" i="2"/>
  <c r="AJ104"/>
  <c r="AL104"/>
  <c r="AN104"/>
  <c r="AP104"/>
  <c r="AR104"/>
  <c r="AT104"/>
  <c r="AV104"/>
  <c r="AX104"/>
  <c r="AZ104"/>
  <c r="BB104"/>
  <c r="BD104"/>
  <c r="BF104"/>
  <c r="BH104"/>
  <c r="AI104"/>
  <c r="AK104"/>
  <c r="AM104"/>
  <c r="AO104"/>
  <c r="AQ104"/>
  <c r="AS104"/>
  <c r="AU104"/>
  <c r="AW104"/>
  <c r="AY104"/>
  <c r="BA104"/>
  <c r="BC104"/>
  <c r="BE104"/>
  <c r="BG104"/>
  <c r="BJ103"/>
  <c r="CO103" i="1" s="1"/>
  <c r="BI103" i="2"/>
  <c r="AJ103"/>
  <c r="AL103"/>
  <c r="AN103"/>
  <c r="AP103"/>
  <c r="AR103"/>
  <c r="AT103"/>
  <c r="AV103"/>
  <c r="AV103" i="1" s="1"/>
  <c r="AX103" i="2"/>
  <c r="AZ103"/>
  <c r="BB103"/>
  <c r="BD103"/>
  <c r="BF103"/>
  <c r="BH103"/>
  <c r="AI103"/>
  <c r="AK103"/>
  <c r="AM103"/>
  <c r="AO103"/>
  <c r="AQ103"/>
  <c r="AS103"/>
  <c r="AU103"/>
  <c r="AW103"/>
  <c r="AY103"/>
  <c r="BA103"/>
  <c r="BC103"/>
  <c r="BE103"/>
  <c r="BG103"/>
  <c r="FV102"/>
  <c r="EC102" i="1"/>
  <c r="BJ102" i="2"/>
  <c r="CO102" i="1"/>
  <c r="BI102" i="2"/>
  <c r="AJ102"/>
  <c r="AL102"/>
  <c r="AN102"/>
  <c r="AP102"/>
  <c r="AR102"/>
  <c r="AT102"/>
  <c r="AV102"/>
  <c r="AX102"/>
  <c r="AZ102"/>
  <c r="BB102"/>
  <c r="BD102"/>
  <c r="BF102"/>
  <c r="BH102"/>
  <c r="AI102"/>
  <c r="AK102"/>
  <c r="AM102"/>
  <c r="AO102"/>
  <c r="AQ102"/>
  <c r="AS102"/>
  <c r="AU102"/>
  <c r="AW102"/>
  <c r="AY102"/>
  <c r="BA102"/>
  <c r="BC102"/>
  <c r="BE102"/>
  <c r="BG102"/>
  <c r="BJ89"/>
  <c r="CO89" i="1" s="1"/>
  <c r="BI89" i="2"/>
  <c r="AJ89"/>
  <c r="AL89"/>
  <c r="AN89"/>
  <c r="AP89"/>
  <c r="AP89" i="1" s="1"/>
  <c r="AR89" i="2"/>
  <c r="AT89"/>
  <c r="AV89"/>
  <c r="AX89"/>
  <c r="AZ89"/>
  <c r="BB89"/>
  <c r="BD89"/>
  <c r="BF89"/>
  <c r="BH89"/>
  <c r="AI89"/>
  <c r="AK89"/>
  <c r="AM89"/>
  <c r="AO89"/>
  <c r="AQ89"/>
  <c r="AS89"/>
  <c r="AU89"/>
  <c r="AW89"/>
  <c r="AY89"/>
  <c r="BA89"/>
  <c r="BC89"/>
  <c r="BE89"/>
  <c r="BG89"/>
  <c r="FW88"/>
  <c r="ED88" i="1" s="1"/>
  <c r="BJ88" i="2"/>
  <c r="CO88" i="1" s="1"/>
  <c r="BI88" i="2"/>
  <c r="AJ88"/>
  <c r="AL88"/>
  <c r="AN88"/>
  <c r="AP88"/>
  <c r="AR88"/>
  <c r="BW88" i="1" s="1"/>
  <c r="IC88" s="1"/>
  <c r="AT88" i="2"/>
  <c r="AV88"/>
  <c r="AX88"/>
  <c r="AZ88"/>
  <c r="BB88"/>
  <c r="BD88"/>
  <c r="BF88"/>
  <c r="BH88"/>
  <c r="CM88" i="1" s="1"/>
  <c r="AI88" i="2"/>
  <c r="BN88" i="1" s="1"/>
  <c r="AK88" i="2"/>
  <c r="AM88"/>
  <c r="BR88" i="1"/>
  <c r="AO88" i="2"/>
  <c r="AQ88"/>
  <c r="BV88" i="1" s="1"/>
  <c r="AS88" i="2"/>
  <c r="AU88"/>
  <c r="BZ88" i="1" s="1"/>
  <c r="AW88" i="2"/>
  <c r="AY88"/>
  <c r="CD88" i="1" s="1"/>
  <c r="BA88" i="2"/>
  <c r="BC88"/>
  <c r="CH88" i="1"/>
  <c r="BE88" i="2"/>
  <c r="BG88"/>
  <c r="CL88" i="1" s="1"/>
  <c r="BJ87" i="2"/>
  <c r="CO87" i="1" s="1"/>
  <c r="BI87" i="2"/>
  <c r="AJ87"/>
  <c r="AL87"/>
  <c r="AN87"/>
  <c r="AP87"/>
  <c r="AR87"/>
  <c r="AT87"/>
  <c r="AV87"/>
  <c r="AX87"/>
  <c r="AZ87"/>
  <c r="BB87"/>
  <c r="BD87"/>
  <c r="BF87"/>
  <c r="BH87"/>
  <c r="AI87"/>
  <c r="AK87"/>
  <c r="AK87" i="1"/>
  <c r="AM87" i="2"/>
  <c r="AM87" i="1"/>
  <c r="AO87" i="2"/>
  <c r="AQ87"/>
  <c r="AS87"/>
  <c r="AU87"/>
  <c r="AW87"/>
  <c r="AY87"/>
  <c r="BA87"/>
  <c r="BC87"/>
  <c r="BE87"/>
  <c r="BG87"/>
  <c r="FC85"/>
  <c r="BJ85"/>
  <c r="CO85" i="1" s="1"/>
  <c r="BI85" i="2"/>
  <c r="AJ85"/>
  <c r="AL85"/>
  <c r="AN85"/>
  <c r="AP85"/>
  <c r="AR85"/>
  <c r="AT85"/>
  <c r="AV85"/>
  <c r="AX85"/>
  <c r="AZ85"/>
  <c r="BB85"/>
  <c r="BD85"/>
  <c r="BF85"/>
  <c r="BH85"/>
  <c r="AI85"/>
  <c r="AK85"/>
  <c r="AM85"/>
  <c r="AO85"/>
  <c r="AQ85"/>
  <c r="AS85"/>
  <c r="AU85"/>
  <c r="AW85"/>
  <c r="AY85"/>
  <c r="BA85"/>
  <c r="BC85"/>
  <c r="BC85" i="1" s="1"/>
  <c r="BE85" i="2"/>
  <c r="BG85"/>
  <c r="BJ84"/>
  <c r="CO84" i="1" s="1"/>
  <c r="BI84" i="2"/>
  <c r="AJ84"/>
  <c r="AL84"/>
  <c r="AN84"/>
  <c r="BS84" i="1" s="1"/>
  <c r="AP84" i="2"/>
  <c r="AR84"/>
  <c r="AT84"/>
  <c r="AV84"/>
  <c r="AX84"/>
  <c r="AZ84"/>
  <c r="BB84"/>
  <c r="BD84"/>
  <c r="BF84"/>
  <c r="BH84"/>
  <c r="AI84"/>
  <c r="AK84"/>
  <c r="AM84"/>
  <c r="AO84"/>
  <c r="AQ84"/>
  <c r="AS84"/>
  <c r="AU84"/>
  <c r="AW84"/>
  <c r="AY84"/>
  <c r="BA84"/>
  <c r="BC84"/>
  <c r="BE84"/>
  <c r="BG84"/>
  <c r="FH81"/>
  <c r="FB81"/>
  <c r="EJ81" i="1" s="1"/>
  <c r="BJ81" i="2"/>
  <c r="CO81" i="1" s="1"/>
  <c r="BI81" i="2"/>
  <c r="AJ81"/>
  <c r="AL81"/>
  <c r="AN81"/>
  <c r="AP81"/>
  <c r="AR81"/>
  <c r="BW81" i="1"/>
  <c r="IC81" s="1"/>
  <c r="AT81" i="2"/>
  <c r="AV81"/>
  <c r="AX81"/>
  <c r="AZ81"/>
  <c r="CE81" i="1" s="1"/>
  <c r="BB81" i="2"/>
  <c r="BD81"/>
  <c r="BF81"/>
  <c r="BH81"/>
  <c r="AI81"/>
  <c r="AK81"/>
  <c r="AM81"/>
  <c r="BR81" i="1" s="1"/>
  <c r="AO81" i="2"/>
  <c r="AQ81"/>
  <c r="AS81"/>
  <c r="AU81"/>
  <c r="AW81"/>
  <c r="AY81"/>
  <c r="BA81"/>
  <c r="BC81"/>
  <c r="BE81"/>
  <c r="BG81"/>
  <c r="BJ80"/>
  <c r="CO80" i="1" s="1"/>
  <c r="BI80" i="2"/>
  <c r="AJ80"/>
  <c r="AL80"/>
  <c r="AN80"/>
  <c r="AP80"/>
  <c r="AR80"/>
  <c r="AT80"/>
  <c r="AV80"/>
  <c r="AX80"/>
  <c r="AZ80"/>
  <c r="BB80"/>
  <c r="BD80"/>
  <c r="BF80"/>
  <c r="BH80"/>
  <c r="AI80"/>
  <c r="AK80"/>
  <c r="AM80"/>
  <c r="AO80"/>
  <c r="AQ80"/>
  <c r="BV80" i="1" s="1"/>
  <c r="AS80" i="2"/>
  <c r="AU80"/>
  <c r="AW80"/>
  <c r="AY80"/>
  <c r="CD80" i="1" s="1"/>
  <c r="BA80" i="2"/>
  <c r="BC80"/>
  <c r="BE80"/>
  <c r="BG80"/>
  <c r="CL80" i="1"/>
  <c r="BJ69" i="2"/>
  <c r="CO69" i="1"/>
  <c r="BI69" i="2"/>
  <c r="AJ69"/>
  <c r="AL69"/>
  <c r="AN69"/>
  <c r="AP69"/>
  <c r="AR69"/>
  <c r="AT69"/>
  <c r="AV69"/>
  <c r="AX69"/>
  <c r="AZ69"/>
  <c r="BB69"/>
  <c r="BD69"/>
  <c r="BF69"/>
  <c r="BH69"/>
  <c r="AI69"/>
  <c r="AK69"/>
  <c r="AM69"/>
  <c r="AO69"/>
  <c r="AQ69"/>
  <c r="AS69"/>
  <c r="AU69"/>
  <c r="AW69"/>
  <c r="AY69"/>
  <c r="BA69"/>
  <c r="BC69"/>
  <c r="BE69"/>
  <c r="BG69"/>
  <c r="DX66"/>
  <c r="BJ66"/>
  <c r="CO66" i="1" s="1"/>
  <c r="BI66" i="2"/>
  <c r="AJ66"/>
  <c r="BO66" i="1"/>
  <c r="AL66" i="2"/>
  <c r="AN66"/>
  <c r="BS66" i="1" s="1"/>
  <c r="AP66" i="2"/>
  <c r="AR66"/>
  <c r="BW66" i="1" s="1"/>
  <c r="IC66" s="1"/>
  <c r="AT66" i="2"/>
  <c r="AV66"/>
  <c r="AX66"/>
  <c r="AZ66"/>
  <c r="CE66" i="1"/>
  <c r="BB66" i="2"/>
  <c r="BD66"/>
  <c r="CI66" i="1" s="1"/>
  <c r="BF66" i="2"/>
  <c r="BH66"/>
  <c r="CM66" i="1" s="1"/>
  <c r="AI66" i="2"/>
  <c r="AK66"/>
  <c r="AM66"/>
  <c r="AO66"/>
  <c r="AQ66"/>
  <c r="AS66"/>
  <c r="AU66"/>
  <c r="AW66"/>
  <c r="AY66"/>
  <c r="BA66"/>
  <c r="BC66"/>
  <c r="BE66"/>
  <c r="BG66"/>
  <c r="BJ65"/>
  <c r="CO65" i="1" s="1"/>
  <c r="BI65" i="2"/>
  <c r="AJ65"/>
  <c r="AL65"/>
  <c r="AN65"/>
  <c r="BS65" i="1"/>
  <c r="AP65" i="2"/>
  <c r="AR65"/>
  <c r="AT65"/>
  <c r="AV65"/>
  <c r="AX65"/>
  <c r="CC65" i="1"/>
  <c r="AZ65" i="2"/>
  <c r="BB65"/>
  <c r="BD65"/>
  <c r="BF65"/>
  <c r="BH65"/>
  <c r="AI65"/>
  <c r="AK65"/>
  <c r="AM65"/>
  <c r="AO65"/>
  <c r="AO65" i="1"/>
  <c r="AQ65" i="2"/>
  <c r="AS65"/>
  <c r="AU65"/>
  <c r="AW65"/>
  <c r="AY65"/>
  <c r="BA65"/>
  <c r="BC65"/>
  <c r="BE65"/>
  <c r="BG65"/>
  <c r="EB64"/>
  <c r="BJ64"/>
  <c r="CO64" i="1" s="1"/>
  <c r="BI64" i="2"/>
  <c r="AJ64"/>
  <c r="AL64"/>
  <c r="AN64"/>
  <c r="AP64"/>
  <c r="AR64"/>
  <c r="BW64" i="1"/>
  <c r="IC64" s="1"/>
  <c r="AT64" i="2"/>
  <c r="AV64"/>
  <c r="AX64"/>
  <c r="AZ64"/>
  <c r="BB64"/>
  <c r="BD64"/>
  <c r="BF64"/>
  <c r="BH64"/>
  <c r="AI64"/>
  <c r="AK64"/>
  <c r="AM64"/>
  <c r="AO64"/>
  <c r="AQ64"/>
  <c r="AS64"/>
  <c r="AU64"/>
  <c r="BZ64" i="1" s="1"/>
  <c r="AW64" i="2"/>
  <c r="AY64"/>
  <c r="BA64"/>
  <c r="BC64"/>
  <c r="BE64"/>
  <c r="BG64"/>
  <c r="BJ63"/>
  <c r="CO63" i="1" s="1"/>
  <c r="BI63" i="2"/>
  <c r="CN63" i="1" s="1"/>
  <c r="AJ63" i="2"/>
  <c r="AL63"/>
  <c r="AN63"/>
  <c r="AP63"/>
  <c r="AR63"/>
  <c r="AT63"/>
  <c r="AT63" i="1"/>
  <c r="AV63" i="2"/>
  <c r="AX63"/>
  <c r="AX63" i="1" s="1"/>
  <c r="AZ63" i="2"/>
  <c r="BB63"/>
  <c r="BD63"/>
  <c r="BF63"/>
  <c r="BF63" i="1" s="1"/>
  <c r="BH63" i="2"/>
  <c r="AI63"/>
  <c r="AK63"/>
  <c r="BP63" i="1" s="1"/>
  <c r="AM63" i="2"/>
  <c r="AO63"/>
  <c r="AQ63"/>
  <c r="AS63"/>
  <c r="AU63"/>
  <c r="AW63"/>
  <c r="CB63" i="1"/>
  <c r="AY63" i="2"/>
  <c r="BA63"/>
  <c r="CF63" i="1" s="1"/>
  <c r="BC63" i="2"/>
  <c r="BC63" i="1" s="1"/>
  <c r="BE63" i="2"/>
  <c r="BG63"/>
  <c r="BJ62"/>
  <c r="CO62" i="1" s="1"/>
  <c r="BI62" i="2"/>
  <c r="AJ62"/>
  <c r="BO62" i="1" s="1"/>
  <c r="AL62" i="2"/>
  <c r="AN62"/>
  <c r="AP62"/>
  <c r="AR62"/>
  <c r="AT62"/>
  <c r="AV62"/>
  <c r="AX62"/>
  <c r="AX62" i="1" s="1"/>
  <c r="AZ62" i="2"/>
  <c r="CE62" i="1" s="1"/>
  <c r="BB62" i="2"/>
  <c r="BD62"/>
  <c r="BF62"/>
  <c r="BH62"/>
  <c r="AI62"/>
  <c r="AK62"/>
  <c r="AM62"/>
  <c r="AO62"/>
  <c r="AQ62"/>
  <c r="AS62"/>
  <c r="AU62"/>
  <c r="AW62"/>
  <c r="AY62"/>
  <c r="BA62"/>
  <c r="BC62"/>
  <c r="BE62"/>
  <c r="BG62"/>
  <c r="BJ61"/>
  <c r="BI61"/>
  <c r="BI61" i="1" s="1"/>
  <c r="AJ61" i="2"/>
  <c r="AL61"/>
  <c r="AL61" i="1" s="1"/>
  <c r="AN61" i="2"/>
  <c r="AP61"/>
  <c r="AR61"/>
  <c r="AT61"/>
  <c r="AT61" i="1"/>
  <c r="AV61" i="2"/>
  <c r="CA61" i="1"/>
  <c r="AX61" i="2"/>
  <c r="AX61" i="1"/>
  <c r="AZ61" i="2"/>
  <c r="BB61"/>
  <c r="BB61" i="1" s="1"/>
  <c r="BD61" i="2"/>
  <c r="BF61"/>
  <c r="BH61"/>
  <c r="AI61"/>
  <c r="AK61"/>
  <c r="AM61"/>
  <c r="AO61"/>
  <c r="AQ61"/>
  <c r="AQ61" i="1" s="1"/>
  <c r="AS61" i="2"/>
  <c r="AU61"/>
  <c r="AW61"/>
  <c r="AW61" i="1"/>
  <c r="AY61" i="2"/>
  <c r="BA61"/>
  <c r="BC61"/>
  <c r="BE61"/>
  <c r="BG61"/>
  <c r="FF60"/>
  <c r="EZ60" s="1"/>
  <c r="EH60" i="1" s="1"/>
  <c r="BJ60" i="2"/>
  <c r="CO60" i="1" s="1"/>
  <c r="BI60" i="2"/>
  <c r="AJ60"/>
  <c r="AL60"/>
  <c r="AN60"/>
  <c r="AP60"/>
  <c r="AR60"/>
  <c r="AT60"/>
  <c r="AV60"/>
  <c r="CA60" i="1" s="1"/>
  <c r="AX60" i="2"/>
  <c r="AZ60"/>
  <c r="BB60"/>
  <c r="BD60"/>
  <c r="BF60"/>
  <c r="BH60"/>
  <c r="AI60"/>
  <c r="AK60"/>
  <c r="AM60"/>
  <c r="AO60"/>
  <c r="AQ60"/>
  <c r="AS60"/>
  <c r="AU60"/>
  <c r="AW60"/>
  <c r="AY60"/>
  <c r="BA60"/>
  <c r="BC60"/>
  <c r="BE60"/>
  <c r="BG60"/>
  <c r="BJ59"/>
  <c r="CO59" i="1" s="1"/>
  <c r="BI59" i="2"/>
  <c r="AJ59"/>
  <c r="AL59"/>
  <c r="AN59"/>
  <c r="AP59"/>
  <c r="AR59"/>
  <c r="AT59"/>
  <c r="AV59"/>
  <c r="AX59"/>
  <c r="AZ59"/>
  <c r="BB59"/>
  <c r="BB59" i="1" s="1"/>
  <c r="BD59" i="2"/>
  <c r="BF59"/>
  <c r="BF59" i="1" s="1"/>
  <c r="BH59" i="2"/>
  <c r="AI59"/>
  <c r="AK59"/>
  <c r="AM59"/>
  <c r="BR59" i="1" s="1"/>
  <c r="AO59" i="2"/>
  <c r="AQ59"/>
  <c r="AS59"/>
  <c r="AU59"/>
  <c r="AW59"/>
  <c r="AW59" i="1" s="1"/>
  <c r="AY59" i="2"/>
  <c r="BA59"/>
  <c r="BC59"/>
  <c r="BE59"/>
  <c r="BG59"/>
  <c r="FQ57"/>
  <c r="EA57" i="1" s="1"/>
  <c r="BJ57" i="2"/>
  <c r="BI57"/>
  <c r="CN57" i="1" s="1"/>
  <c r="AJ57" i="2"/>
  <c r="AL57"/>
  <c r="AL57" i="1"/>
  <c r="AN57" i="2"/>
  <c r="AP57"/>
  <c r="AP57" i="1" s="1"/>
  <c r="AR57" i="2"/>
  <c r="AT57"/>
  <c r="AT57" i="1" s="1"/>
  <c r="AV57" i="2"/>
  <c r="AX57"/>
  <c r="AZ57"/>
  <c r="BB57"/>
  <c r="BB57" i="1"/>
  <c r="BD57" i="2"/>
  <c r="CI57" i="1"/>
  <c r="BF57" i="2"/>
  <c r="BF57" i="1"/>
  <c r="BH57" i="2"/>
  <c r="AI57"/>
  <c r="AK57"/>
  <c r="BP57" i="1"/>
  <c r="AM57" i="2"/>
  <c r="AO57"/>
  <c r="AQ57"/>
  <c r="AS57"/>
  <c r="BX57" i="1" s="1"/>
  <c r="AU57" i="2"/>
  <c r="AW57"/>
  <c r="AY57"/>
  <c r="BA57"/>
  <c r="CF57" i="1" s="1"/>
  <c r="BC57" i="2"/>
  <c r="BE57"/>
  <c r="BG57"/>
  <c r="EF56"/>
  <c r="DC56" s="1"/>
  <c r="BJ56"/>
  <c r="BI56"/>
  <c r="AJ56"/>
  <c r="AL56"/>
  <c r="AN56"/>
  <c r="BS56" i="1" s="1"/>
  <c r="AP56" i="2"/>
  <c r="AR56"/>
  <c r="AT56"/>
  <c r="AT56" i="1"/>
  <c r="AV56" i="2"/>
  <c r="CA56" i="1"/>
  <c r="AX56" i="2"/>
  <c r="AZ56"/>
  <c r="BB56"/>
  <c r="BD56"/>
  <c r="BF56"/>
  <c r="BH56"/>
  <c r="AI56"/>
  <c r="AK56"/>
  <c r="AM56"/>
  <c r="AO56"/>
  <c r="AQ56"/>
  <c r="AS56"/>
  <c r="AU56"/>
  <c r="AW56"/>
  <c r="AY56"/>
  <c r="BA56"/>
  <c r="BC56"/>
  <c r="BE56"/>
  <c r="BG56"/>
  <c r="BJ55"/>
  <c r="CO55" i="1" s="1"/>
  <c r="BI55" i="2"/>
  <c r="AJ55"/>
  <c r="AL55"/>
  <c r="AN55"/>
  <c r="AP55"/>
  <c r="AR55"/>
  <c r="AT55"/>
  <c r="AV55"/>
  <c r="AX55"/>
  <c r="AZ55"/>
  <c r="BB55"/>
  <c r="BD55"/>
  <c r="BF55"/>
  <c r="BH55"/>
  <c r="AI55"/>
  <c r="AK55"/>
  <c r="AM55"/>
  <c r="AO55"/>
  <c r="AQ55"/>
  <c r="AS55"/>
  <c r="AU55"/>
  <c r="AW55"/>
  <c r="AY55"/>
  <c r="BA55"/>
  <c r="BC55"/>
  <c r="BE55"/>
  <c r="BG55"/>
  <c r="BJ54"/>
  <c r="CO54" i="1" s="1"/>
  <c r="BI54" i="2"/>
  <c r="AJ54"/>
  <c r="AL54"/>
  <c r="AN54"/>
  <c r="AP54"/>
  <c r="AP54" i="1" s="1"/>
  <c r="AR54" i="2"/>
  <c r="AT54"/>
  <c r="AV54"/>
  <c r="AX54"/>
  <c r="AZ54"/>
  <c r="BB54"/>
  <c r="BD54"/>
  <c r="BF54"/>
  <c r="BF54" i="1" s="1"/>
  <c r="BH54" i="2"/>
  <c r="AI54"/>
  <c r="AK54"/>
  <c r="AM54"/>
  <c r="AO54"/>
  <c r="AQ54"/>
  <c r="AS54"/>
  <c r="AU54"/>
  <c r="AW54"/>
  <c r="AY54"/>
  <c r="BA54"/>
  <c r="BC54"/>
  <c r="BE54"/>
  <c r="BG54"/>
  <c r="BJ51"/>
  <c r="CO51" i="1" s="1"/>
  <c r="BI51" i="2"/>
  <c r="AJ51"/>
  <c r="AL51"/>
  <c r="AL51" i="1" s="1"/>
  <c r="AN51" i="2"/>
  <c r="AP51"/>
  <c r="AR51"/>
  <c r="AT51"/>
  <c r="AV51"/>
  <c r="AX51"/>
  <c r="AZ51"/>
  <c r="BB51"/>
  <c r="BB51" i="1" s="1"/>
  <c r="BD51" i="2"/>
  <c r="BF51"/>
  <c r="BH51"/>
  <c r="AI51"/>
  <c r="AK51"/>
  <c r="AM51"/>
  <c r="AO51"/>
  <c r="AQ51"/>
  <c r="AS51"/>
  <c r="AU51"/>
  <c r="AW51"/>
  <c r="AY51"/>
  <c r="BA51"/>
  <c r="BA51" i="1" s="1"/>
  <c r="BC51" i="2"/>
  <c r="BE51"/>
  <c r="BE51" i="1" s="1"/>
  <c r="BG51" i="2"/>
  <c r="BJ49"/>
  <c r="CO49" i="1"/>
  <c r="BI49" i="2"/>
  <c r="AJ49"/>
  <c r="AL49"/>
  <c r="AN49"/>
  <c r="AP49"/>
  <c r="AI49"/>
  <c r="AK49"/>
  <c r="AM49"/>
  <c r="AO49"/>
  <c r="BT49" i="1"/>
  <c r="AR49" i="2"/>
  <c r="AT49"/>
  <c r="AV49"/>
  <c r="AX49"/>
  <c r="AZ49"/>
  <c r="BB49"/>
  <c r="BD49"/>
  <c r="BF49"/>
  <c r="BH49"/>
  <c r="AQ49"/>
  <c r="AS49"/>
  <c r="BX49" i="1"/>
  <c r="AU49" i="2"/>
  <c r="AW49"/>
  <c r="AY49"/>
  <c r="BA49"/>
  <c r="BC49"/>
  <c r="BE49"/>
  <c r="BG49"/>
  <c r="BJ48"/>
  <c r="BI48"/>
  <c r="AJ48"/>
  <c r="AL48"/>
  <c r="AN48"/>
  <c r="AP48"/>
  <c r="AR48"/>
  <c r="AT48"/>
  <c r="AV48"/>
  <c r="AX48"/>
  <c r="AZ48"/>
  <c r="BB48"/>
  <c r="BD48"/>
  <c r="BF48"/>
  <c r="BH48"/>
  <c r="AI48"/>
  <c r="AK48"/>
  <c r="AM48"/>
  <c r="AO48"/>
  <c r="AQ48"/>
  <c r="AS48"/>
  <c r="AU48"/>
  <c r="AW48"/>
  <c r="AY48"/>
  <c r="BA48"/>
  <c r="BC48"/>
  <c r="BE48"/>
  <c r="BG48"/>
  <c r="EB46"/>
  <c r="BJ46"/>
  <c r="CO46" i="1"/>
  <c r="BI46" i="2"/>
  <c r="AJ46"/>
  <c r="AL46"/>
  <c r="AN46"/>
  <c r="AP46"/>
  <c r="AR46"/>
  <c r="AT46"/>
  <c r="AV46"/>
  <c r="AX46"/>
  <c r="AZ46"/>
  <c r="BB46"/>
  <c r="BD46"/>
  <c r="BF46"/>
  <c r="BH46"/>
  <c r="AI46"/>
  <c r="BN46" i="1"/>
  <c r="AK46" i="2"/>
  <c r="AM46"/>
  <c r="AO46"/>
  <c r="AQ46"/>
  <c r="AS46"/>
  <c r="AU46"/>
  <c r="AW46"/>
  <c r="AY46"/>
  <c r="BA46"/>
  <c r="BC46"/>
  <c r="BE46"/>
  <c r="BG46"/>
  <c r="BJ45"/>
  <c r="CO45" i="1"/>
  <c r="BI45" i="2"/>
  <c r="CN45" i="1"/>
  <c r="AJ45" i="2"/>
  <c r="AL45"/>
  <c r="AN45"/>
  <c r="AP45"/>
  <c r="AR45"/>
  <c r="AT45"/>
  <c r="AV45"/>
  <c r="AX45"/>
  <c r="AZ45"/>
  <c r="BB45"/>
  <c r="BD45"/>
  <c r="BF45"/>
  <c r="BH45"/>
  <c r="AI45"/>
  <c r="AK45"/>
  <c r="BP45" i="1"/>
  <c r="AM45" i="2"/>
  <c r="AO45"/>
  <c r="AQ45"/>
  <c r="AS45"/>
  <c r="BX45" i="1" s="1"/>
  <c r="AU45" i="2"/>
  <c r="AW45"/>
  <c r="CB45" i="1" s="1"/>
  <c r="AY45" i="2"/>
  <c r="BA45"/>
  <c r="CF45" i="1"/>
  <c r="BC45" i="2"/>
  <c r="BE45"/>
  <c r="CJ45" i="1" s="1"/>
  <c r="BG45" i="2"/>
  <c r="FU44"/>
  <c r="EF44" i="1" s="1"/>
  <c r="BJ44" i="2"/>
  <c r="CO44" i="1" s="1"/>
  <c r="BI44" i="2"/>
  <c r="AJ44"/>
  <c r="AL44"/>
  <c r="AN44"/>
  <c r="AP44"/>
  <c r="AR44"/>
  <c r="AT44"/>
  <c r="AV44"/>
  <c r="AX44"/>
  <c r="AZ44"/>
  <c r="BB44"/>
  <c r="BD44"/>
  <c r="BF44"/>
  <c r="BH44"/>
  <c r="AI44"/>
  <c r="AK44"/>
  <c r="AM44"/>
  <c r="AO44"/>
  <c r="AQ44"/>
  <c r="AS44"/>
  <c r="AU44"/>
  <c r="AW44"/>
  <c r="AY44"/>
  <c r="BA44"/>
  <c r="BC44"/>
  <c r="BE44"/>
  <c r="BG44"/>
  <c r="BJ43"/>
  <c r="CO43" i="1" s="1"/>
  <c r="BI43" i="2"/>
  <c r="AJ43"/>
  <c r="AL43"/>
  <c r="AN43"/>
  <c r="AP43"/>
  <c r="AR43"/>
  <c r="AT43"/>
  <c r="AV43"/>
  <c r="AX43"/>
  <c r="AZ43"/>
  <c r="BB43"/>
  <c r="BD43"/>
  <c r="BF43"/>
  <c r="BH43"/>
  <c r="AI43"/>
  <c r="AK43"/>
  <c r="AM43"/>
  <c r="AO43"/>
  <c r="AQ43"/>
  <c r="AS43"/>
  <c r="AU43"/>
  <c r="AW43"/>
  <c r="AY43"/>
  <c r="BA43"/>
  <c r="BC43"/>
  <c r="BE43"/>
  <c r="BG43"/>
  <c r="BJ42"/>
  <c r="CO42" i="1"/>
  <c r="BI42" i="2"/>
  <c r="AJ42"/>
  <c r="AL42"/>
  <c r="AN42"/>
  <c r="AP42"/>
  <c r="AR42"/>
  <c r="AT42"/>
  <c r="AV42"/>
  <c r="AX42"/>
  <c r="AZ42"/>
  <c r="BB42"/>
  <c r="BD42"/>
  <c r="BF42"/>
  <c r="BH42"/>
  <c r="AI42"/>
  <c r="AK42"/>
  <c r="AM42"/>
  <c r="AO42"/>
  <c r="AQ42"/>
  <c r="AS42"/>
  <c r="AU42"/>
  <c r="AU42" i="1"/>
  <c r="AW42" i="2"/>
  <c r="AY42"/>
  <c r="BA42"/>
  <c r="BC42"/>
  <c r="BE42"/>
  <c r="BG42"/>
  <c r="BJ40"/>
  <c r="CO40" i="1"/>
  <c r="BI40" i="2"/>
  <c r="AJ40"/>
  <c r="AL40"/>
  <c r="AN40"/>
  <c r="AP40"/>
  <c r="AR40"/>
  <c r="AT40"/>
  <c r="AV40"/>
  <c r="AX40"/>
  <c r="AZ40"/>
  <c r="CE40" i="1" s="1"/>
  <c r="BB40" i="2"/>
  <c r="BD40"/>
  <c r="BF40"/>
  <c r="BF40" i="1" s="1"/>
  <c r="BH40" i="2"/>
  <c r="AI40"/>
  <c r="AK40"/>
  <c r="AM40"/>
  <c r="AO40"/>
  <c r="AQ40"/>
  <c r="AS40"/>
  <c r="AU40"/>
  <c r="AW40"/>
  <c r="AY40"/>
  <c r="AY40" i="1"/>
  <c r="BA40" i="2"/>
  <c r="BC40"/>
  <c r="BE40"/>
  <c r="BG40"/>
  <c r="BJ36"/>
  <c r="CO36" i="1"/>
  <c r="BI36" i="2"/>
  <c r="AJ36"/>
  <c r="AL36"/>
  <c r="AN36"/>
  <c r="AP36"/>
  <c r="AR36"/>
  <c r="AT36"/>
  <c r="AV36"/>
  <c r="AX36"/>
  <c r="AZ36"/>
  <c r="BB36"/>
  <c r="BD36"/>
  <c r="BF36"/>
  <c r="BH36"/>
  <c r="AI36"/>
  <c r="AI36" i="1"/>
  <c r="AK36" i="2"/>
  <c r="AM36"/>
  <c r="AO36"/>
  <c r="AQ36"/>
  <c r="AS36"/>
  <c r="AU36"/>
  <c r="AW36"/>
  <c r="AY36"/>
  <c r="BA36"/>
  <c r="BC36"/>
  <c r="BE36"/>
  <c r="BG36"/>
  <c r="BJ34"/>
  <c r="CO34" i="1"/>
  <c r="BI34" i="2"/>
  <c r="AJ34"/>
  <c r="AL34"/>
  <c r="AN34"/>
  <c r="AP34"/>
  <c r="AR34"/>
  <c r="BW34" i="1" s="1"/>
  <c r="IC34" s="1"/>
  <c r="AT34" i="2"/>
  <c r="AV34"/>
  <c r="AX34"/>
  <c r="AZ34"/>
  <c r="BB34"/>
  <c r="BD34"/>
  <c r="BF34"/>
  <c r="BH34"/>
  <c r="CM34" i="1" s="1"/>
  <c r="AI34" i="2"/>
  <c r="AK34"/>
  <c r="AM34"/>
  <c r="AO34"/>
  <c r="AQ34"/>
  <c r="AS34"/>
  <c r="AU34"/>
  <c r="AW34"/>
  <c r="AY34"/>
  <c r="BA34"/>
  <c r="BC34"/>
  <c r="BE34"/>
  <c r="BG34"/>
  <c r="BJ33"/>
  <c r="CO33" i="1"/>
  <c r="BI33" i="2"/>
  <c r="CN33" i="1"/>
  <c r="AJ33" i="2"/>
  <c r="AL33"/>
  <c r="AN33"/>
  <c r="AP33"/>
  <c r="AR33"/>
  <c r="AT33"/>
  <c r="AV33"/>
  <c r="AX33"/>
  <c r="AZ33"/>
  <c r="BB33"/>
  <c r="BD33"/>
  <c r="BF33"/>
  <c r="BH33"/>
  <c r="AI33"/>
  <c r="AK33"/>
  <c r="BP33" i="1"/>
  <c r="AM33" i="2"/>
  <c r="BR33" i="1"/>
  <c r="AO33" i="2"/>
  <c r="AQ33"/>
  <c r="AS33"/>
  <c r="AU33"/>
  <c r="BZ33" i="1" s="1"/>
  <c r="AW33" i="2"/>
  <c r="AY33"/>
  <c r="CD33" i="1" s="1"/>
  <c r="BA33" i="2"/>
  <c r="CF33" i="1" s="1"/>
  <c r="BC33" i="2"/>
  <c r="CH33" i="1" s="1"/>
  <c r="BE33" i="2"/>
  <c r="BG33"/>
  <c r="BJ32"/>
  <c r="CO32" i="1" s="1"/>
  <c r="BI32" i="2"/>
  <c r="AJ32"/>
  <c r="AL32"/>
  <c r="AN32"/>
  <c r="BS32" i="1" s="1"/>
  <c r="AP32" i="2"/>
  <c r="AR32"/>
  <c r="AT32"/>
  <c r="AV32"/>
  <c r="AX32"/>
  <c r="AZ32"/>
  <c r="BB32"/>
  <c r="BD32"/>
  <c r="BF32"/>
  <c r="BH32"/>
  <c r="AI32"/>
  <c r="AK32"/>
  <c r="AM32"/>
  <c r="AO32"/>
  <c r="AQ32"/>
  <c r="AS32"/>
  <c r="AU32"/>
  <c r="AW32"/>
  <c r="AY32"/>
  <c r="BA32"/>
  <c r="BC32"/>
  <c r="BE32"/>
  <c r="BG32"/>
  <c r="BJ31"/>
  <c r="BI31"/>
  <c r="AJ31"/>
  <c r="AJ31" i="1" s="1"/>
  <c r="AL31" i="2"/>
  <c r="BQ31" i="1" s="1"/>
  <c r="AN31" i="2"/>
  <c r="AP31"/>
  <c r="AR31"/>
  <c r="AT31"/>
  <c r="AV31"/>
  <c r="AX31"/>
  <c r="AZ31"/>
  <c r="BB31"/>
  <c r="CG31" i="1" s="1"/>
  <c r="BD31" i="2"/>
  <c r="BF31"/>
  <c r="BH31"/>
  <c r="AI31"/>
  <c r="AK31"/>
  <c r="AM31"/>
  <c r="AO31"/>
  <c r="BT31" i="1" s="1"/>
  <c r="AQ31" i="2"/>
  <c r="AS31"/>
  <c r="AU31"/>
  <c r="AW31"/>
  <c r="CB31" i="1"/>
  <c r="AY31" i="2"/>
  <c r="BA31"/>
  <c r="BC31"/>
  <c r="BE31"/>
  <c r="CJ31" i="1" s="1"/>
  <c r="BG31" i="2"/>
  <c r="EL27"/>
  <c r="DI27" s="1"/>
  <c r="BJ27"/>
  <c r="CO27" i="1" s="1"/>
  <c r="BI27" i="2"/>
  <c r="CN27" i="1" s="1"/>
  <c r="AJ27" i="2"/>
  <c r="AL27"/>
  <c r="AN27"/>
  <c r="AP27"/>
  <c r="AR27"/>
  <c r="AT27"/>
  <c r="AV27"/>
  <c r="AX27"/>
  <c r="AZ27"/>
  <c r="BB27"/>
  <c r="BD27"/>
  <c r="BF27"/>
  <c r="BH27"/>
  <c r="AI27"/>
  <c r="AK27"/>
  <c r="AM27"/>
  <c r="AO27"/>
  <c r="BT27" i="1" s="1"/>
  <c r="AQ27" i="2"/>
  <c r="AS27"/>
  <c r="BX27" i="1" s="1"/>
  <c r="AU27" i="2"/>
  <c r="AW27"/>
  <c r="AY27"/>
  <c r="BA27"/>
  <c r="CF27" i="1"/>
  <c r="BC27" i="2"/>
  <c r="BE27"/>
  <c r="CJ27" i="1" s="1"/>
  <c r="BG27" i="2"/>
  <c r="BJ23"/>
  <c r="CO23" i="1" s="1"/>
  <c r="BI23" i="2"/>
  <c r="AJ23"/>
  <c r="AL23"/>
  <c r="AN23"/>
  <c r="AP23"/>
  <c r="AR23"/>
  <c r="AT23"/>
  <c r="AV23"/>
  <c r="AV23" i="1" s="1"/>
  <c r="AX23" i="2"/>
  <c r="AZ23"/>
  <c r="BB23"/>
  <c r="BD23"/>
  <c r="BF23"/>
  <c r="BH23"/>
  <c r="AI23"/>
  <c r="BN23" i="1" s="1"/>
  <c r="AK23" i="2"/>
  <c r="AM23"/>
  <c r="AO23"/>
  <c r="AO23" i="1" s="1"/>
  <c r="AQ23" i="2"/>
  <c r="AS23"/>
  <c r="AU23"/>
  <c r="BZ23" i="1" s="1"/>
  <c r="AW23" i="2"/>
  <c r="AY23"/>
  <c r="BA23"/>
  <c r="BC23"/>
  <c r="BE23"/>
  <c r="BG23"/>
  <c r="DZ18"/>
  <c r="BJ18"/>
  <c r="BI18"/>
  <c r="BI18" i="1" s="1"/>
  <c r="AJ18" i="2"/>
  <c r="AL18"/>
  <c r="AL18" i="1" s="1"/>
  <c r="AN18" i="2"/>
  <c r="AP18"/>
  <c r="AP18" i="1"/>
  <c r="AR18" i="2"/>
  <c r="AT18"/>
  <c r="AV18"/>
  <c r="AX18"/>
  <c r="AZ18"/>
  <c r="BB18"/>
  <c r="BB18" i="1" s="1"/>
  <c r="BD18" i="2"/>
  <c r="BF18"/>
  <c r="BF18" i="1" s="1"/>
  <c r="BH18" i="2"/>
  <c r="AI18"/>
  <c r="AK18"/>
  <c r="AM18"/>
  <c r="AO18"/>
  <c r="AO18" i="1" s="1"/>
  <c r="AQ18" i="2"/>
  <c r="AS18"/>
  <c r="AS18" i="1" s="1"/>
  <c r="AU18" i="2"/>
  <c r="AW18"/>
  <c r="AY18"/>
  <c r="BA18"/>
  <c r="BA18" i="1"/>
  <c r="BC18" i="2"/>
  <c r="BE18"/>
  <c r="BE18" i="1" s="1"/>
  <c r="BG18" i="2"/>
  <c r="BJ17"/>
  <c r="CO17" i="1" s="1"/>
  <c r="BI17" i="2"/>
  <c r="CN17" i="1" s="1"/>
  <c r="AJ17" i="2"/>
  <c r="AL17"/>
  <c r="AN17"/>
  <c r="AP17"/>
  <c r="AR17"/>
  <c r="BW17" i="1" s="1"/>
  <c r="IC17" s="1"/>
  <c r="AT17" i="2"/>
  <c r="AV17"/>
  <c r="AX17"/>
  <c r="AZ17"/>
  <c r="BB17"/>
  <c r="BD17"/>
  <c r="BF17"/>
  <c r="BH17"/>
  <c r="AI17"/>
  <c r="AK17"/>
  <c r="AM17"/>
  <c r="AO17"/>
  <c r="AQ17"/>
  <c r="AS17"/>
  <c r="BX17" i="1"/>
  <c r="AU17" i="2"/>
  <c r="AW17"/>
  <c r="AY17"/>
  <c r="BA17"/>
  <c r="CF17" i="1" s="1"/>
  <c r="BC17" i="2"/>
  <c r="BE17"/>
  <c r="BG17"/>
  <c r="EN16"/>
  <c r="DK16" s="1"/>
  <c r="DL16" i="1" s="1"/>
  <c r="BJ16" i="2"/>
  <c r="CO16" i="1" s="1"/>
  <c r="BI16" i="2"/>
  <c r="CN16" i="1" s="1"/>
  <c r="AJ16" i="2"/>
  <c r="BO16" i="1" s="1"/>
  <c r="AL16" i="2"/>
  <c r="AN16"/>
  <c r="AP16"/>
  <c r="AR16"/>
  <c r="AT16"/>
  <c r="BY16" i="1"/>
  <c r="AV16" i="2"/>
  <c r="AX16"/>
  <c r="AZ16"/>
  <c r="BB16"/>
  <c r="BD16"/>
  <c r="BF16"/>
  <c r="CK16" i="1" s="1"/>
  <c r="BH16" i="2"/>
  <c r="CM16" i="1" s="1"/>
  <c r="AI16" i="2"/>
  <c r="AK16"/>
  <c r="AM16"/>
  <c r="AO16"/>
  <c r="AQ16"/>
  <c r="BV16" i="1" s="1"/>
  <c r="AS16" i="2"/>
  <c r="AU16"/>
  <c r="AW16"/>
  <c r="CB16" i="1"/>
  <c r="AY16" i="2"/>
  <c r="BA16"/>
  <c r="BC16"/>
  <c r="BE16"/>
  <c r="BG16"/>
  <c r="CL16" i="1" s="1"/>
  <c r="BJ15" i="2"/>
  <c r="BI15"/>
  <c r="AJ15"/>
  <c r="AL15"/>
  <c r="AL15" i="1" s="1"/>
  <c r="AN15" i="2"/>
  <c r="BS15" i="1" s="1"/>
  <c r="AP15" i="2"/>
  <c r="AR15"/>
  <c r="AT15"/>
  <c r="AV15"/>
  <c r="AV15" i="1" s="1"/>
  <c r="AX15" i="2"/>
  <c r="AZ15"/>
  <c r="BB15"/>
  <c r="BD15"/>
  <c r="CI15" i="1" s="1"/>
  <c r="BF15" i="2"/>
  <c r="BF15" i="1" s="1"/>
  <c r="BH15" i="2"/>
  <c r="AI15"/>
  <c r="AK15"/>
  <c r="AK15" i="1" s="1"/>
  <c r="AM15" i="2"/>
  <c r="AO15"/>
  <c r="AQ15"/>
  <c r="AS15"/>
  <c r="AU15"/>
  <c r="AW15"/>
  <c r="AY15"/>
  <c r="CD15" i="1" s="1"/>
  <c r="BA15" i="2"/>
  <c r="BC15"/>
  <c r="BC15" i="1" s="1"/>
  <c r="BE15" i="2"/>
  <c r="BG15"/>
  <c r="EH12"/>
  <c r="BJ12"/>
  <c r="BI12"/>
  <c r="AJ12"/>
  <c r="AL12"/>
  <c r="AN12"/>
  <c r="AP12"/>
  <c r="AP12" i="1" s="1"/>
  <c r="AR12" i="2"/>
  <c r="AT12"/>
  <c r="AT12" i="1" s="1"/>
  <c r="AV12" i="2"/>
  <c r="AX12"/>
  <c r="AX12" i="1"/>
  <c r="AZ12" i="2"/>
  <c r="BB12"/>
  <c r="BB12" i="1" s="1"/>
  <c r="BD12" i="2"/>
  <c r="BF12"/>
  <c r="BF12" i="1" s="1"/>
  <c r="BH12" i="2"/>
  <c r="AI12"/>
  <c r="AK12"/>
  <c r="AM12"/>
  <c r="AO12"/>
  <c r="BT12" i="1" s="1"/>
  <c r="AQ12" i="2"/>
  <c r="AS12"/>
  <c r="AU12"/>
  <c r="AW12"/>
  <c r="CB12" i="1"/>
  <c r="AY12" i="2"/>
  <c r="BA12"/>
  <c r="BC12"/>
  <c r="BE12"/>
  <c r="CJ12" i="1" s="1"/>
  <c r="BG12" i="2"/>
  <c r="BJ11"/>
  <c r="CO11" i="1" s="1"/>
  <c r="BI11" i="2"/>
  <c r="AJ11"/>
  <c r="AJ11" i="1"/>
  <c r="AL11" i="2"/>
  <c r="AN11"/>
  <c r="AP11"/>
  <c r="AR11"/>
  <c r="AT11"/>
  <c r="AV11"/>
  <c r="AX11"/>
  <c r="AZ11"/>
  <c r="BB11"/>
  <c r="BD11"/>
  <c r="BF11"/>
  <c r="BH11"/>
  <c r="AI11"/>
  <c r="AK11"/>
  <c r="BP11" i="1" s="1"/>
  <c r="AM11" i="2"/>
  <c r="AO11"/>
  <c r="AQ11"/>
  <c r="AS11"/>
  <c r="AU11"/>
  <c r="AU11" i="1" s="1"/>
  <c r="AW11" i="2"/>
  <c r="AY11"/>
  <c r="BA11"/>
  <c r="CF11" i="1" s="1"/>
  <c r="BC11" i="2"/>
  <c r="BE11"/>
  <c r="BG11"/>
  <c r="AH5"/>
  <c r="AH195"/>
  <c r="AH193"/>
  <c r="AH191"/>
  <c r="AH189"/>
  <c r="AH187"/>
  <c r="AH185"/>
  <c r="AH183"/>
  <c r="AH181"/>
  <c r="AH179"/>
  <c r="AH177"/>
  <c r="AH175"/>
  <c r="AH173"/>
  <c r="AH171"/>
  <c r="AH169"/>
  <c r="AH167"/>
  <c r="AH165"/>
  <c r="AH163"/>
  <c r="AH161"/>
  <c r="AH159"/>
  <c r="AH157"/>
  <c r="AH155"/>
  <c r="AH153"/>
  <c r="AH151"/>
  <c r="AH149"/>
  <c r="AH147"/>
  <c r="AH145"/>
  <c r="AH143"/>
  <c r="AH143" i="1" s="1"/>
  <c r="AH141" i="2"/>
  <c r="BM141" i="1"/>
  <c r="AH139" i="2"/>
  <c r="AH137"/>
  <c r="AH135"/>
  <c r="AH133"/>
  <c r="AH131"/>
  <c r="AH129"/>
  <c r="BM129" i="1" s="1"/>
  <c r="AH127" i="2"/>
  <c r="AH125"/>
  <c r="BM125" i="1" s="1"/>
  <c r="AH123" i="2"/>
  <c r="AH121"/>
  <c r="AH119"/>
  <c r="AH117"/>
  <c r="AH115"/>
  <c r="AH113"/>
  <c r="AH111"/>
  <c r="AH109"/>
  <c r="AH107"/>
  <c r="AH107" i="1" s="1"/>
  <c r="AH105" i="2"/>
  <c r="AH103"/>
  <c r="AH101"/>
  <c r="AH99"/>
  <c r="AH97"/>
  <c r="AH95"/>
  <c r="AH93"/>
  <c r="AH93" i="1" s="1"/>
  <c r="AH91" i="2"/>
  <c r="AH89"/>
  <c r="AH87"/>
  <c r="AH85"/>
  <c r="AH83"/>
  <c r="AH81"/>
  <c r="AH79"/>
  <c r="AH77"/>
  <c r="AH75"/>
  <c r="AH73"/>
  <c r="AH71"/>
  <c r="AH69"/>
  <c r="AH67"/>
  <c r="AH65"/>
  <c r="AH63"/>
  <c r="AH61"/>
  <c r="AH59"/>
  <c r="AH57"/>
  <c r="AH55"/>
  <c r="AH53"/>
  <c r="AH51"/>
  <c r="AH49"/>
  <c r="AH47"/>
  <c r="AH45"/>
  <c r="AH43"/>
  <c r="AH41"/>
  <c r="AH41" i="1" s="1"/>
  <c r="AH39" i="2"/>
  <c r="AH37"/>
  <c r="AH35"/>
  <c r="AH33"/>
  <c r="AH31"/>
  <c r="AH31" i="1" s="1"/>
  <c r="AH29" i="2"/>
  <c r="AH27"/>
  <c r="AH25"/>
  <c r="AH23"/>
  <c r="AH21"/>
  <c r="AH19"/>
  <c r="AH17"/>
  <c r="AH17" i="1" s="1"/>
  <c r="AH15" i="2"/>
  <c r="AH13"/>
  <c r="AH11"/>
  <c r="AH9"/>
  <c r="AH7"/>
  <c r="BH196"/>
  <c r="BF196"/>
  <c r="BD196"/>
  <c r="BB196"/>
  <c r="AZ196"/>
  <c r="AX196"/>
  <c r="AV196"/>
  <c r="AT196"/>
  <c r="AR196"/>
  <c r="AP196"/>
  <c r="AN196"/>
  <c r="AL196"/>
  <c r="AJ196"/>
  <c r="BH195"/>
  <c r="BF195"/>
  <c r="BD195"/>
  <c r="BB195"/>
  <c r="AZ195"/>
  <c r="AX195"/>
  <c r="AV195"/>
  <c r="AT195"/>
  <c r="AR195"/>
  <c r="AP195"/>
  <c r="AN195"/>
  <c r="AL195"/>
  <c r="AJ195"/>
  <c r="BH194"/>
  <c r="BF194"/>
  <c r="BD194"/>
  <c r="CI194" i="1" s="1"/>
  <c r="BB194" i="2"/>
  <c r="AZ194"/>
  <c r="AX194"/>
  <c r="AV194"/>
  <c r="CA194" i="1"/>
  <c r="AT194" i="2"/>
  <c r="AR194"/>
  <c r="AP194"/>
  <c r="AN194"/>
  <c r="BS194" i="1" s="1"/>
  <c r="AL194" i="2"/>
  <c r="AJ194"/>
  <c r="BH193"/>
  <c r="BF193"/>
  <c r="BD193"/>
  <c r="BB193"/>
  <c r="AZ193"/>
  <c r="AX193"/>
  <c r="AV193"/>
  <c r="AT193"/>
  <c r="AR193"/>
  <c r="AP193"/>
  <c r="AN193"/>
  <c r="AL193"/>
  <c r="AJ193"/>
  <c r="BH192"/>
  <c r="BF192"/>
  <c r="BD192"/>
  <c r="BB192"/>
  <c r="AZ192"/>
  <c r="AX192"/>
  <c r="AV192"/>
  <c r="AT192"/>
  <c r="AR192"/>
  <c r="AP192"/>
  <c r="AN192"/>
  <c r="AL192"/>
  <c r="AJ192"/>
  <c r="BH191"/>
  <c r="BH191" i="1" s="1"/>
  <c r="BF191" i="2"/>
  <c r="BF191" i="1" s="1"/>
  <c r="BD191" i="2"/>
  <c r="BB191"/>
  <c r="AZ191"/>
  <c r="AX191"/>
  <c r="AV191"/>
  <c r="AV191" i="1" s="1"/>
  <c r="AT191" i="2"/>
  <c r="AR191"/>
  <c r="AP191"/>
  <c r="AN191"/>
  <c r="BS191" i="1" s="1"/>
  <c r="AL191" i="2"/>
  <c r="AL191" i="1" s="1"/>
  <c r="AJ191" i="2"/>
  <c r="BH190"/>
  <c r="BF190"/>
  <c r="BD190"/>
  <c r="BB190"/>
  <c r="AZ190"/>
  <c r="AX190"/>
  <c r="AV190"/>
  <c r="AT190"/>
  <c r="AR190"/>
  <c r="AP190"/>
  <c r="AN190"/>
  <c r="AL190"/>
  <c r="AJ190"/>
  <c r="BH189"/>
  <c r="BF189"/>
  <c r="CK189" i="1"/>
  <c r="BD189" i="2"/>
  <c r="BB189"/>
  <c r="AZ189"/>
  <c r="AX189"/>
  <c r="AV189"/>
  <c r="AT189"/>
  <c r="AR189"/>
  <c r="AP189"/>
  <c r="AN189"/>
  <c r="AL189"/>
  <c r="AJ189"/>
  <c r="BH188"/>
  <c r="BF188"/>
  <c r="BD188"/>
  <c r="BB188"/>
  <c r="AZ188"/>
  <c r="AX188"/>
  <c r="AV188"/>
  <c r="AT188"/>
  <c r="AR188"/>
  <c r="AP188"/>
  <c r="AN188"/>
  <c r="AL188"/>
  <c r="AJ188"/>
  <c r="BH187"/>
  <c r="BF187"/>
  <c r="BD187"/>
  <c r="BB187"/>
  <c r="AZ187"/>
  <c r="AX187"/>
  <c r="AV187"/>
  <c r="AT187"/>
  <c r="AR187"/>
  <c r="AP187"/>
  <c r="AN187"/>
  <c r="AL187"/>
  <c r="AJ187"/>
  <c r="BH186"/>
  <c r="BF186"/>
  <c r="BD186"/>
  <c r="BB186"/>
  <c r="AZ186"/>
  <c r="AX186"/>
  <c r="AV186"/>
  <c r="AT186"/>
  <c r="AR186"/>
  <c r="AP186"/>
  <c r="AN186"/>
  <c r="AL186"/>
  <c r="AJ186"/>
  <c r="BH185"/>
  <c r="BF185"/>
  <c r="BD185"/>
  <c r="BB185"/>
  <c r="AZ185"/>
  <c r="AX185"/>
  <c r="AV185"/>
  <c r="AT185"/>
  <c r="AR185"/>
  <c r="AP185"/>
  <c r="AN185"/>
  <c r="AL185"/>
  <c r="AJ185"/>
  <c r="BH184"/>
  <c r="BF184"/>
  <c r="BD184"/>
  <c r="BB184"/>
  <c r="AZ184"/>
  <c r="AX184"/>
  <c r="AV184"/>
  <c r="AT184"/>
  <c r="AR184"/>
  <c r="AP184"/>
  <c r="AN184"/>
  <c r="AL184"/>
  <c r="AJ184"/>
  <c r="BH183"/>
  <c r="BH183" i="1"/>
  <c r="BF183" i="2"/>
  <c r="BD183"/>
  <c r="BB183"/>
  <c r="AZ183"/>
  <c r="AX183"/>
  <c r="AV183"/>
  <c r="AT183"/>
  <c r="AR183"/>
  <c r="AR183" i="1" s="1"/>
  <c r="IB183" s="1"/>
  <c r="AP183" i="2"/>
  <c r="AN183"/>
  <c r="AL183"/>
  <c r="AJ183"/>
  <c r="AJ183" i="1"/>
  <c r="BH182" i="2"/>
  <c r="BF182"/>
  <c r="BD182"/>
  <c r="BB182"/>
  <c r="AZ182"/>
  <c r="AX182"/>
  <c r="AV182"/>
  <c r="AT182"/>
  <c r="AR182"/>
  <c r="AP182"/>
  <c r="AN182"/>
  <c r="AL182"/>
  <c r="AJ182"/>
  <c r="BH181"/>
  <c r="BF181"/>
  <c r="BD181"/>
  <c r="BB181"/>
  <c r="AZ181"/>
  <c r="AX181"/>
  <c r="AV181"/>
  <c r="AT181"/>
  <c r="AR181"/>
  <c r="AP181"/>
  <c r="AN181"/>
  <c r="AL181"/>
  <c r="AJ181"/>
  <c r="BH180"/>
  <c r="BF180"/>
  <c r="BD180"/>
  <c r="BB180"/>
  <c r="AZ180"/>
  <c r="AX180"/>
  <c r="AV180"/>
  <c r="AT180"/>
  <c r="AR180"/>
  <c r="AP180"/>
  <c r="AN180"/>
  <c r="AL180"/>
  <c r="AJ180"/>
  <c r="BH179"/>
  <c r="BF179"/>
  <c r="BD179"/>
  <c r="BB179"/>
  <c r="AZ179"/>
  <c r="AX179"/>
  <c r="AV179"/>
  <c r="AT179"/>
  <c r="AR179"/>
  <c r="AP179"/>
  <c r="AN179"/>
  <c r="AL179"/>
  <c r="AJ179"/>
  <c r="BH178"/>
  <c r="BF178"/>
  <c r="BD178"/>
  <c r="BB178"/>
  <c r="AZ178"/>
  <c r="CE178" i="1"/>
  <c r="AX178" i="2"/>
  <c r="AV178"/>
  <c r="AT178"/>
  <c r="AR178"/>
  <c r="AP178"/>
  <c r="AN178"/>
  <c r="AL178"/>
  <c r="AJ178"/>
  <c r="BH177"/>
  <c r="BF177"/>
  <c r="BD177"/>
  <c r="BB177"/>
  <c r="AZ177"/>
  <c r="AX177"/>
  <c r="AV177"/>
  <c r="AT177"/>
  <c r="AT177" i="1" s="1"/>
  <c r="AR177" i="2"/>
  <c r="AP177"/>
  <c r="AN177"/>
  <c r="AL177"/>
  <c r="AJ177"/>
  <c r="BH176"/>
  <c r="BF176"/>
  <c r="BD176"/>
  <c r="BB176"/>
  <c r="AZ176"/>
  <c r="AX176"/>
  <c r="AV176"/>
  <c r="AT176"/>
  <c r="AR176"/>
  <c r="AP176"/>
  <c r="AN176"/>
  <c r="AL176"/>
  <c r="AJ176"/>
  <c r="BH175"/>
  <c r="BF175"/>
  <c r="BD175"/>
  <c r="BB175"/>
  <c r="AZ175"/>
  <c r="AX175"/>
  <c r="AV175"/>
  <c r="AT175"/>
  <c r="AR175"/>
  <c r="AP175"/>
  <c r="AN175"/>
  <c r="AL175"/>
  <c r="AJ175"/>
  <c r="BH174"/>
  <c r="BF174"/>
  <c r="BD174"/>
  <c r="CI174" i="1" s="1"/>
  <c r="BB174" i="2"/>
  <c r="AZ174"/>
  <c r="AX174"/>
  <c r="AV174"/>
  <c r="AT174"/>
  <c r="AR174"/>
  <c r="AP174"/>
  <c r="AN174"/>
  <c r="AL174"/>
  <c r="AJ174"/>
  <c r="BH173"/>
  <c r="BF173"/>
  <c r="BD173"/>
  <c r="BB173"/>
  <c r="AZ173"/>
  <c r="AX173"/>
  <c r="AV173"/>
  <c r="AT173"/>
  <c r="AR173"/>
  <c r="AP173"/>
  <c r="AN173"/>
  <c r="AL173"/>
  <c r="AJ173"/>
  <c r="BH172"/>
  <c r="CM172" i="1" s="1"/>
  <c r="BF172" i="2"/>
  <c r="BD172"/>
  <c r="BB172"/>
  <c r="AZ172"/>
  <c r="CE172" i="1"/>
  <c r="AX172" i="2"/>
  <c r="AV172"/>
  <c r="AT172"/>
  <c r="AR172"/>
  <c r="BW172" i="1" s="1"/>
  <c r="IC172" s="1"/>
  <c r="AP172" i="2"/>
  <c r="AN172"/>
  <c r="AL172"/>
  <c r="AJ172"/>
  <c r="BH171"/>
  <c r="BF171"/>
  <c r="BD171"/>
  <c r="BB171"/>
  <c r="AZ171"/>
  <c r="AX171"/>
  <c r="AV171"/>
  <c r="AT171"/>
  <c r="AR171"/>
  <c r="AP171"/>
  <c r="AN171"/>
  <c r="AL171"/>
  <c r="AJ171"/>
  <c r="BH170"/>
  <c r="BF170"/>
  <c r="BD170"/>
  <c r="BB170"/>
  <c r="AZ170"/>
  <c r="AX170"/>
  <c r="AV170"/>
  <c r="AT170"/>
  <c r="AR170"/>
  <c r="AP170"/>
  <c r="AN170"/>
  <c r="BS170" i="1" s="1"/>
  <c r="AL170" i="2"/>
  <c r="AJ170"/>
  <c r="BH169"/>
  <c r="BF169"/>
  <c r="BD169"/>
  <c r="BB169"/>
  <c r="AZ169"/>
  <c r="AX169"/>
  <c r="AV169"/>
  <c r="AT169"/>
  <c r="AR169"/>
  <c r="AP169"/>
  <c r="AN169"/>
  <c r="AL169"/>
  <c r="AJ169"/>
  <c r="BH168"/>
  <c r="BF168"/>
  <c r="BD168"/>
  <c r="CI168" i="1" s="1"/>
  <c r="BB168" i="2"/>
  <c r="AZ168"/>
  <c r="AX168"/>
  <c r="AV168"/>
  <c r="AT168"/>
  <c r="AR168"/>
  <c r="AP168"/>
  <c r="AN168"/>
  <c r="AL168"/>
  <c r="AJ168"/>
  <c r="BH167"/>
  <c r="BF167"/>
  <c r="BD167"/>
  <c r="BB167"/>
  <c r="AZ167"/>
  <c r="AX167"/>
  <c r="AV167"/>
  <c r="AT167"/>
  <c r="AR167"/>
  <c r="AP167"/>
  <c r="AN167"/>
  <c r="AL167"/>
  <c r="AJ167"/>
  <c r="BH166"/>
  <c r="BF166"/>
  <c r="BD166"/>
  <c r="BB166"/>
  <c r="AZ166"/>
  <c r="AX166"/>
  <c r="AV166"/>
  <c r="AT166"/>
  <c r="AR166"/>
  <c r="AP166"/>
  <c r="AN166"/>
  <c r="AL166"/>
  <c r="AJ166"/>
  <c r="BH165"/>
  <c r="BF165"/>
  <c r="BD165"/>
  <c r="BB165"/>
  <c r="AZ165"/>
  <c r="AX165"/>
  <c r="AV165"/>
  <c r="AT165"/>
  <c r="AR165"/>
  <c r="AP165"/>
  <c r="AN165"/>
  <c r="AL165"/>
  <c r="AJ165"/>
  <c r="BH164"/>
  <c r="BF164"/>
  <c r="BD164"/>
  <c r="BB164"/>
  <c r="AZ164"/>
  <c r="AX164"/>
  <c r="AV164"/>
  <c r="AT164"/>
  <c r="AR164"/>
  <c r="BW164" i="1"/>
  <c r="IC164" s="1"/>
  <c r="AP164" i="2"/>
  <c r="AN164"/>
  <c r="AL164"/>
  <c r="AJ164"/>
  <c r="BH163"/>
  <c r="BF163"/>
  <c r="BD163"/>
  <c r="BB163"/>
  <c r="AZ163"/>
  <c r="AX163"/>
  <c r="AV163"/>
  <c r="AT163"/>
  <c r="AR163"/>
  <c r="AP163"/>
  <c r="AN163"/>
  <c r="AL163"/>
  <c r="AJ163"/>
  <c r="BH162"/>
  <c r="BF162"/>
  <c r="BD162"/>
  <c r="BB162"/>
  <c r="AZ162"/>
  <c r="AX162"/>
  <c r="AV162"/>
  <c r="AT162"/>
  <c r="AR162"/>
  <c r="AP162"/>
  <c r="AN162"/>
  <c r="AL162"/>
  <c r="AJ162"/>
  <c r="BH161"/>
  <c r="BF161"/>
  <c r="BD161"/>
  <c r="BB161"/>
  <c r="AZ161"/>
  <c r="AX161"/>
  <c r="AV161"/>
  <c r="AT161"/>
  <c r="AR161"/>
  <c r="AP161"/>
  <c r="AN161"/>
  <c r="AL161"/>
  <c r="AJ161"/>
  <c r="BH160"/>
  <c r="BF160"/>
  <c r="BD160"/>
  <c r="BB160"/>
  <c r="AZ160"/>
  <c r="AX160"/>
  <c r="AV160"/>
  <c r="AT160"/>
  <c r="AR160"/>
  <c r="AP160"/>
  <c r="AN160"/>
  <c r="AL160"/>
  <c r="AJ160"/>
  <c r="BH159"/>
  <c r="BF159"/>
  <c r="BD159"/>
  <c r="BB159"/>
  <c r="AZ159"/>
  <c r="AX159"/>
  <c r="AV159"/>
  <c r="AT159"/>
  <c r="AR159"/>
  <c r="AP159"/>
  <c r="AN159"/>
  <c r="AL159"/>
  <c r="AJ159"/>
  <c r="BH158"/>
  <c r="BF158"/>
  <c r="BD158"/>
  <c r="BB158"/>
  <c r="AZ158"/>
  <c r="AX158"/>
  <c r="AV158"/>
  <c r="AT158"/>
  <c r="AR158"/>
  <c r="AP158"/>
  <c r="AN158"/>
  <c r="AL158"/>
  <c r="AJ158"/>
  <c r="BH157"/>
  <c r="BF157"/>
  <c r="BD157"/>
  <c r="BB157"/>
  <c r="AZ157"/>
  <c r="AX157"/>
  <c r="AV157"/>
  <c r="AT157"/>
  <c r="BY157" i="1" s="1"/>
  <c r="AR157" i="2"/>
  <c r="AP157"/>
  <c r="AN157"/>
  <c r="AL157"/>
  <c r="BQ157" i="1" s="1"/>
  <c r="AJ157" i="2"/>
  <c r="BH156"/>
  <c r="BF156"/>
  <c r="BD156"/>
  <c r="BB156"/>
  <c r="AZ156"/>
  <c r="AX156"/>
  <c r="AV156"/>
  <c r="AT156"/>
  <c r="AR156"/>
  <c r="AP156"/>
  <c r="AN156"/>
  <c r="AL156"/>
  <c r="AJ156"/>
  <c r="BH155"/>
  <c r="BF155"/>
  <c r="BD155"/>
  <c r="BB155"/>
  <c r="AZ155"/>
  <c r="AX155"/>
  <c r="AV155"/>
  <c r="AT155"/>
  <c r="AR155"/>
  <c r="AP155"/>
  <c r="AN155"/>
  <c r="BS155" i="1" s="1"/>
  <c r="AL155" i="2"/>
  <c r="AJ155"/>
  <c r="BH154"/>
  <c r="BF154"/>
  <c r="BD154"/>
  <c r="BB154"/>
  <c r="AZ154"/>
  <c r="CE154" i="1" s="1"/>
  <c r="AX154" i="2"/>
  <c r="AV154"/>
  <c r="AT154"/>
  <c r="AR154"/>
  <c r="BW154" i="1" s="1"/>
  <c r="IC154" s="1"/>
  <c r="AP154" i="2"/>
  <c r="AN154"/>
  <c r="AL154"/>
  <c r="AJ154"/>
  <c r="BO154" i="1" s="1"/>
  <c r="BH153" i="2"/>
  <c r="BF153"/>
  <c r="BD153"/>
  <c r="BB153"/>
  <c r="AZ153"/>
  <c r="AX153"/>
  <c r="CC153" i="1"/>
  <c r="AV153" i="2"/>
  <c r="AT153"/>
  <c r="AR153"/>
  <c r="AP153"/>
  <c r="AN153"/>
  <c r="AL153"/>
  <c r="AJ153"/>
  <c r="BH152"/>
  <c r="BF152"/>
  <c r="BD152"/>
  <c r="CI152" i="1" s="1"/>
  <c r="BB152" i="2"/>
  <c r="AZ152"/>
  <c r="AX152"/>
  <c r="AV152"/>
  <c r="AT152"/>
  <c r="AR152"/>
  <c r="AP152"/>
  <c r="AN152"/>
  <c r="AL152"/>
  <c r="AJ152"/>
  <c r="BH151"/>
  <c r="BF151"/>
  <c r="BD151"/>
  <c r="CI151" i="1" s="1"/>
  <c r="BB151" i="2"/>
  <c r="AZ151"/>
  <c r="AX151"/>
  <c r="AV151"/>
  <c r="CA151" i="1"/>
  <c r="AT151" i="2"/>
  <c r="AR151"/>
  <c r="AP151"/>
  <c r="AN151"/>
  <c r="BS151" i="1" s="1"/>
  <c r="AL151" i="2"/>
  <c r="AJ151"/>
  <c r="BH150"/>
  <c r="BF150"/>
  <c r="BD150"/>
  <c r="BB150"/>
  <c r="AZ150"/>
  <c r="AX150"/>
  <c r="AV150"/>
  <c r="AT150"/>
  <c r="AR150"/>
  <c r="AP150"/>
  <c r="AN150"/>
  <c r="AL150"/>
  <c r="AJ150"/>
  <c r="BH149"/>
  <c r="BH149" i="1" s="1"/>
  <c r="BF149" i="2"/>
  <c r="BD149"/>
  <c r="CI149" i="1" s="1"/>
  <c r="BB149" i="2"/>
  <c r="AZ149"/>
  <c r="AX149"/>
  <c r="AV149"/>
  <c r="CA149" i="1" s="1"/>
  <c r="AT149" i="2"/>
  <c r="AR149"/>
  <c r="AP149"/>
  <c r="AN149"/>
  <c r="BS149" i="1"/>
  <c r="AL149" i="2"/>
  <c r="AJ149"/>
  <c r="BO149" i="1" s="1"/>
  <c r="BH148" i="2"/>
  <c r="BF148"/>
  <c r="BD148"/>
  <c r="BB148"/>
  <c r="AZ148"/>
  <c r="AX148"/>
  <c r="AV148"/>
  <c r="AT148"/>
  <c r="AR148"/>
  <c r="AP148"/>
  <c r="AN148"/>
  <c r="AL148"/>
  <c r="AJ148"/>
  <c r="BH147"/>
  <c r="BF147"/>
  <c r="BD147"/>
  <c r="BB147"/>
  <c r="AZ147"/>
  <c r="AX147"/>
  <c r="AV147"/>
  <c r="AT147"/>
  <c r="AR147"/>
  <c r="AP147"/>
  <c r="AN147"/>
  <c r="AL147"/>
  <c r="AJ147"/>
  <c r="BH146"/>
  <c r="CM146" i="1" s="1"/>
  <c r="BF146" i="2"/>
  <c r="BD146"/>
  <c r="BB146"/>
  <c r="AZ146"/>
  <c r="CE146" i="1"/>
  <c r="AX146" i="2"/>
  <c r="AV146"/>
  <c r="AT146"/>
  <c r="AR146"/>
  <c r="BW146" i="1" s="1"/>
  <c r="IC146" s="1"/>
  <c r="AP146" i="2"/>
  <c r="AN146"/>
  <c r="AL146"/>
  <c r="AJ146"/>
  <c r="BH145"/>
  <c r="BF145"/>
  <c r="BD145"/>
  <c r="BB145"/>
  <c r="AZ145"/>
  <c r="AX145"/>
  <c r="AV145"/>
  <c r="AT145"/>
  <c r="AR145"/>
  <c r="AP145"/>
  <c r="AN145"/>
  <c r="AL145"/>
  <c r="AJ145"/>
  <c r="BH144"/>
  <c r="BF144"/>
  <c r="BD144"/>
  <c r="BB144"/>
  <c r="AZ144"/>
  <c r="AX144"/>
  <c r="AV144"/>
  <c r="CA144" i="1" s="1"/>
  <c r="AT144" i="2"/>
  <c r="AR144"/>
  <c r="AP144"/>
  <c r="AN144"/>
  <c r="AL144"/>
  <c r="AJ144"/>
  <c r="BH143"/>
  <c r="CM143" i="1" s="1"/>
  <c r="BF143" i="2"/>
  <c r="CK143" i="1" s="1"/>
  <c r="BD143" i="2"/>
  <c r="BB143"/>
  <c r="AZ143"/>
  <c r="CE143" i="1"/>
  <c r="AX143" i="2"/>
  <c r="CC143" i="1"/>
  <c r="AV143" i="2"/>
  <c r="CA143" i="1"/>
  <c r="AT143" i="2"/>
  <c r="BY143" i="1"/>
  <c r="AR143" i="2"/>
  <c r="BW143" i="1"/>
  <c r="IC143" s="1"/>
  <c r="AP143" i="2"/>
  <c r="BU143" i="1" s="1"/>
  <c r="AN143" i="2"/>
  <c r="BS143" i="1" s="1"/>
  <c r="AL143" i="2"/>
  <c r="AJ143"/>
  <c r="BO143" i="1" s="1"/>
  <c r="BH142" i="2"/>
  <c r="BF142"/>
  <c r="BD142"/>
  <c r="BB142"/>
  <c r="AZ142"/>
  <c r="AX142"/>
  <c r="AV142"/>
  <c r="AT142"/>
  <c r="AR142"/>
  <c r="AP142"/>
  <c r="AN142"/>
  <c r="AL142"/>
  <c r="AJ142"/>
  <c r="BH141"/>
  <c r="BF141"/>
  <c r="BD141"/>
  <c r="BB141"/>
  <c r="AZ141"/>
  <c r="AX141"/>
  <c r="AV141"/>
  <c r="AT141"/>
  <c r="AR141"/>
  <c r="AP141"/>
  <c r="AN141"/>
  <c r="AL141"/>
  <c r="AJ141"/>
  <c r="BH140"/>
  <c r="BF140"/>
  <c r="BD140"/>
  <c r="BB140"/>
  <c r="AZ140"/>
  <c r="AX140"/>
  <c r="AV140"/>
  <c r="AT140"/>
  <c r="AR140"/>
  <c r="AP140"/>
  <c r="AN140"/>
  <c r="AL140"/>
  <c r="AJ140"/>
  <c r="BH139"/>
  <c r="BF139"/>
  <c r="BD139"/>
  <c r="BB139"/>
  <c r="AZ139"/>
  <c r="AX139"/>
  <c r="AV139"/>
  <c r="AT139"/>
  <c r="AR139"/>
  <c r="AP139"/>
  <c r="AN139"/>
  <c r="AL139"/>
  <c r="AJ139"/>
  <c r="BH138"/>
  <c r="BF138"/>
  <c r="BD138"/>
  <c r="BB138"/>
  <c r="AZ138"/>
  <c r="AX138"/>
  <c r="AV138"/>
  <c r="AT138"/>
  <c r="AR138"/>
  <c r="BW138" i="1" s="1"/>
  <c r="IC138" s="1"/>
  <c r="AP138" i="2"/>
  <c r="AN138"/>
  <c r="AL138"/>
  <c r="AJ138"/>
  <c r="BH137"/>
  <c r="BH137" i="1" s="1"/>
  <c r="BF137" i="2"/>
  <c r="BD137"/>
  <c r="BB137"/>
  <c r="AZ137"/>
  <c r="AZ137" i="1" s="1"/>
  <c r="AX137" i="2"/>
  <c r="AV137"/>
  <c r="AT137"/>
  <c r="AR137"/>
  <c r="AP137"/>
  <c r="AN137"/>
  <c r="AL137"/>
  <c r="AJ137"/>
  <c r="AJ137" i="1" s="1"/>
  <c r="BH136" i="2"/>
  <c r="BF136"/>
  <c r="BD136"/>
  <c r="CI136" i="1" s="1"/>
  <c r="BB136" i="2"/>
  <c r="AZ136"/>
  <c r="AX136"/>
  <c r="AV136"/>
  <c r="CA136" i="1" s="1"/>
  <c r="AT136" i="2"/>
  <c r="AR136"/>
  <c r="AP136"/>
  <c r="AN136"/>
  <c r="AL136"/>
  <c r="AJ136"/>
  <c r="BH135"/>
  <c r="BF135"/>
  <c r="BD135"/>
  <c r="BB135"/>
  <c r="AZ135"/>
  <c r="AX135"/>
  <c r="AV135"/>
  <c r="AT135"/>
  <c r="AR135"/>
  <c r="AP135"/>
  <c r="AN135"/>
  <c r="AL135"/>
  <c r="AJ135"/>
  <c r="BH134"/>
  <c r="BF134"/>
  <c r="BD134"/>
  <c r="BB134"/>
  <c r="AZ134"/>
  <c r="AX134"/>
  <c r="AV134"/>
  <c r="AT134"/>
  <c r="AR134"/>
  <c r="AP134"/>
  <c r="AN134"/>
  <c r="AL134"/>
  <c r="AJ134"/>
  <c r="BH133"/>
  <c r="BF133"/>
  <c r="BD133"/>
  <c r="BB133"/>
  <c r="AZ133"/>
  <c r="AX133"/>
  <c r="AV133"/>
  <c r="AT133"/>
  <c r="AR133"/>
  <c r="AP133"/>
  <c r="AN133"/>
  <c r="AL133"/>
  <c r="AJ133"/>
  <c r="BH132"/>
  <c r="BF132"/>
  <c r="BD132"/>
  <c r="BB132"/>
  <c r="AZ132"/>
  <c r="AX132"/>
  <c r="AV132"/>
  <c r="AT132"/>
  <c r="AR132"/>
  <c r="AP132"/>
  <c r="AN132"/>
  <c r="AL132"/>
  <c r="AJ132"/>
  <c r="BH131"/>
  <c r="BF131"/>
  <c r="BD131"/>
  <c r="BB131"/>
  <c r="AZ131"/>
  <c r="AX131"/>
  <c r="AV131"/>
  <c r="AT131"/>
  <c r="AR131"/>
  <c r="AP131"/>
  <c r="AN131"/>
  <c r="AN131" i="1" s="1"/>
  <c r="AL131" i="2"/>
  <c r="AJ131"/>
  <c r="BH130"/>
  <c r="BF130"/>
  <c r="BD130"/>
  <c r="BB130"/>
  <c r="AZ130"/>
  <c r="AX130"/>
  <c r="AV130"/>
  <c r="AT130"/>
  <c r="AR130"/>
  <c r="AP130"/>
  <c r="AN130"/>
  <c r="AL130"/>
  <c r="AJ130"/>
  <c r="BH129"/>
  <c r="BF129"/>
  <c r="BF129" i="1" s="1"/>
  <c r="BD129" i="2"/>
  <c r="BB129"/>
  <c r="AZ129"/>
  <c r="AX129"/>
  <c r="AX129" i="1" s="1"/>
  <c r="AV129" i="2"/>
  <c r="AT129"/>
  <c r="BY129" i="1"/>
  <c r="AR129" i="2"/>
  <c r="AP129"/>
  <c r="AP129" i="1" s="1"/>
  <c r="AN129" i="2"/>
  <c r="AL129"/>
  <c r="AJ129"/>
  <c r="BH128"/>
  <c r="BF128"/>
  <c r="BD128"/>
  <c r="BB128"/>
  <c r="AZ128"/>
  <c r="AX128"/>
  <c r="AV128"/>
  <c r="AT128"/>
  <c r="AR128"/>
  <c r="BW128" i="1" s="1"/>
  <c r="IC128" s="1"/>
  <c r="AP128" i="2"/>
  <c r="AN128"/>
  <c r="AL128"/>
  <c r="DD105" i="1"/>
  <c r="EB194"/>
  <c r="DT172"/>
  <c r="DC120"/>
  <c r="ID120" s="1"/>
  <c r="DC138"/>
  <c r="ID138" s="1"/>
  <c r="EQ116"/>
  <c r="EQ106"/>
  <c r="EB196"/>
  <c r="EF154"/>
  <c r="EN96"/>
  <c r="ED66"/>
  <c r="EP13"/>
  <c r="EA35"/>
  <c r="EO33"/>
  <c r="EA32"/>
  <c r="EN9"/>
  <c r="EB70"/>
  <c r="EN69"/>
  <c r="EP69"/>
  <c r="DY65"/>
  <c r="EG65"/>
  <c r="DY62"/>
  <c r="EN41"/>
  <c r="DY15"/>
  <c r="EN13"/>
  <c r="EG11"/>
  <c r="ED11"/>
  <c r="EQ15"/>
  <c r="DB32" i="2"/>
  <c r="DY33" i="1"/>
  <c r="EG33"/>
  <c r="EP35"/>
  <c r="EQ38"/>
  <c r="DY11"/>
  <c r="EP41"/>
  <c r="DX45"/>
  <c r="ED65"/>
  <c r="EB65"/>
  <c r="EA69"/>
  <c r="ED47"/>
  <c r="DX55"/>
  <c r="EB62"/>
  <c r="ED69"/>
  <c r="EP81"/>
  <c r="EB93"/>
  <c r="EG93"/>
  <c r="II96"/>
  <c r="EG98"/>
  <c r="EF101"/>
  <c r="EB114"/>
  <c r="ED114"/>
  <c r="EA125"/>
  <c r="ED129"/>
  <c r="DX132"/>
  <c r="DX140"/>
  <c r="EF79"/>
  <c r="DZ162"/>
  <c r="DY60"/>
  <c r="EO55"/>
  <c r="EO82"/>
  <c r="EP28"/>
  <c r="ED29"/>
  <c r="EP17"/>
  <c r="EQ55"/>
  <c r="DK86"/>
  <c r="DI86" i="2"/>
  <c r="DI32"/>
  <c r="DI83" i="1"/>
  <c r="DA146" i="2"/>
  <c r="CZ146" s="1"/>
  <c r="DA146" i="1" s="1"/>
  <c r="EG32"/>
  <c r="DJ75"/>
  <c r="DJ146"/>
  <c r="DZ116"/>
  <c r="EB106"/>
  <c r="DY100"/>
  <c r="BD194"/>
  <c r="AQ192"/>
  <c r="EQ186"/>
  <c r="EO174"/>
  <c r="EF9"/>
  <c r="DA45" i="2"/>
  <c r="DB45" i="1" s="1"/>
  <c r="EO161"/>
  <c r="DZ161"/>
  <c r="EG161"/>
  <c r="EA160"/>
  <c r="EP160"/>
  <c r="ED59"/>
  <c r="EQ59"/>
  <c r="EO57"/>
  <c r="EG57"/>
  <c r="ED57"/>
  <c r="EO49"/>
  <c r="DY49"/>
  <c r="EQ49"/>
  <c r="DZ47"/>
  <c r="EG114"/>
  <c r="EP105"/>
  <c r="DY104"/>
  <c r="EP99"/>
  <c r="DY91"/>
  <c r="EN65"/>
  <c r="EQ47"/>
  <c r="EO47"/>
  <c r="EQ70"/>
  <c r="EB38"/>
  <c r="DY38"/>
  <c r="EB33"/>
  <c r="DZ30"/>
  <c r="EO40"/>
  <c r="EG40"/>
  <c r="EE40"/>
  <c r="EB134"/>
  <c r="EO134"/>
  <c r="EO129"/>
  <c r="DY129"/>
  <c r="EN111"/>
  <c r="EA109"/>
  <c r="EA107"/>
  <c r="EA105"/>
  <c r="EA101"/>
  <c r="EA99"/>
  <c r="EB98"/>
  <c r="DZ98"/>
  <c r="EG96"/>
  <c r="EQ91"/>
  <c r="EB11"/>
  <c r="EO32"/>
  <c r="EZ57" i="2"/>
  <c r="EH57" i="1" s="1"/>
  <c r="FA196" i="2"/>
  <c r="EI196" i="1" s="1"/>
  <c r="EF114"/>
  <c r="II172"/>
  <c r="IJ33"/>
  <c r="EF31"/>
  <c r="EE55"/>
  <c r="DY25"/>
  <c r="EB55"/>
  <c r="EA28"/>
  <c r="EF28"/>
  <c r="DY40"/>
  <c r="EO67"/>
  <c r="ED31"/>
  <c r="DZ57"/>
  <c r="DY46"/>
  <c r="EG46"/>
  <c r="EB46"/>
  <c r="EO46"/>
  <c r="DY77"/>
  <c r="ED77"/>
  <c r="EQ84"/>
  <c r="DZ17"/>
  <c r="EN21"/>
  <c r="EF19"/>
  <c r="EA21"/>
  <c r="DZ35"/>
  <c r="CM191"/>
  <c r="DZ195" i="2"/>
  <c r="EP195"/>
  <c r="DM195" s="1"/>
  <c r="FH195"/>
  <c r="FB195" s="1"/>
  <c r="FY195"/>
  <c r="EF195" i="1"/>
  <c r="CH177"/>
  <c r="BZ177"/>
  <c r="BR177"/>
  <c r="EQ195" i="2"/>
  <c r="DN195"/>
  <c r="DO195" i="1" s="1"/>
  <c r="DV194" i="2"/>
  <c r="AN14" i="1"/>
  <c r="DI57" i="2"/>
  <c r="EP6" i="1"/>
  <c r="DI31" i="2"/>
  <c r="EJ195" i="1"/>
  <c r="DI156" i="2"/>
  <c r="DJ156" i="1" s="1"/>
  <c r="DB124" i="2"/>
  <c r="DC124" i="1" s="1"/>
  <c r="ID124" s="1"/>
  <c r="DY174"/>
  <c r="EG194"/>
  <c r="EQ8"/>
  <c r="EP16"/>
  <c r="ED35"/>
  <c r="ED97"/>
  <c r="EC16"/>
  <c r="EE138"/>
  <c r="DZ95"/>
  <c r="CD177"/>
  <c r="BN177"/>
  <c r="FJ194" i="2"/>
  <c r="CD170" i="1"/>
  <c r="BW121"/>
  <c r="IC121" s="1"/>
  <c r="BM107"/>
  <c r="CC107"/>
  <c r="CA103"/>
  <c r="IJ87"/>
  <c r="BR87"/>
  <c r="BV73"/>
  <c r="CH63"/>
  <c r="CC62"/>
  <c r="BV61"/>
  <c r="CK54"/>
  <c r="BS50"/>
  <c r="BS29"/>
  <c r="BQ21"/>
  <c r="DX19"/>
  <c r="AW189"/>
  <c r="CH98"/>
  <c r="BP87"/>
  <c r="BZ42"/>
  <c r="BQ15"/>
  <c r="DD65"/>
  <c r="DB65" i="2"/>
  <c r="AN15" i="1"/>
  <c r="AJ16"/>
  <c r="CE16"/>
  <c r="AZ16"/>
  <c r="IG16"/>
  <c r="EN16"/>
  <c r="IE17"/>
  <c r="EO17"/>
  <c r="AZ28"/>
  <c r="CC29"/>
  <c r="AX29"/>
  <c r="AX31"/>
  <c r="CC31"/>
  <c r="BO38"/>
  <c r="AZ38"/>
  <c r="CE38"/>
  <c r="BH38"/>
  <c r="CM38"/>
  <c r="IG40"/>
  <c r="EA40"/>
  <c r="BI26"/>
  <c r="AY26"/>
  <c r="AS26"/>
  <c r="AI26"/>
  <c r="CE22"/>
  <c r="FA10" i="2"/>
  <c r="EI10" i="1" s="1"/>
  <c r="CA23"/>
  <c r="EG10"/>
  <c r="BM10"/>
  <c r="DZ10"/>
  <c r="CH8"/>
  <c r="DY26"/>
  <c r="ED26"/>
  <c r="BJ29"/>
  <c r="DZ8"/>
  <c r="EC6"/>
  <c r="EB8"/>
  <c r="EE8"/>
  <c r="EP9"/>
  <c r="EG19"/>
  <c r="IJ25"/>
  <c r="IJ38"/>
  <c r="IJ129"/>
  <c r="EB28"/>
  <c r="AJ28"/>
  <c r="AZ6"/>
  <c r="AR28"/>
  <c r="IB28" s="1"/>
  <c r="CD40"/>
  <c r="CC38"/>
  <c r="EO19"/>
  <c r="FA13" i="2"/>
  <c r="EI13" i="1" s="1"/>
  <c r="BM31"/>
  <c r="BD15"/>
  <c r="CK129"/>
  <c r="BW149"/>
  <c r="IC149" s="1"/>
  <c r="AR149"/>
  <c r="IB149" s="1"/>
  <c r="CM149"/>
  <c r="BJ155"/>
  <c r="CH60"/>
  <c r="BC60"/>
  <c r="AU64"/>
  <c r="CH66"/>
  <c r="BC66"/>
  <c r="BV66"/>
  <c r="AQ66"/>
  <c r="BN66"/>
  <c r="AI66"/>
  <c r="BG68"/>
  <c r="AQ68"/>
  <c r="BI74"/>
  <c r="BE74"/>
  <c r="BA74"/>
  <c r="AW74"/>
  <c r="AS74"/>
  <c r="AO74"/>
  <c r="AK74"/>
  <c r="EG25"/>
  <c r="EG35"/>
  <c r="IH76"/>
  <c r="FB108" i="2"/>
  <c r="EJ108" i="1" s="1"/>
  <c r="BY63"/>
  <c r="FA61" i="2"/>
  <c r="EI61" i="1" s="1"/>
  <c r="CC61"/>
  <c r="CG59"/>
  <c r="AS49"/>
  <c r="EA45"/>
  <c r="EA51"/>
  <c r="CG51"/>
  <c r="AP14"/>
  <c r="CJ6"/>
  <c r="BT18"/>
  <c r="CJ18"/>
  <c r="BF16"/>
  <c r="EO9"/>
  <c r="DY52"/>
  <c r="IH175"/>
  <c r="BI19"/>
  <c r="AS19"/>
  <c r="BA13"/>
  <c r="BA17"/>
  <c r="AI19"/>
  <c r="AO29"/>
  <c r="BE29"/>
  <c r="AN76"/>
  <c r="AR82"/>
  <c r="IB82" s="1"/>
  <c r="AN84"/>
  <c r="AN86"/>
  <c r="AV86"/>
  <c r="BD86"/>
  <c r="DZ99"/>
  <c r="AH125"/>
  <c r="AL125"/>
  <c r="AP125"/>
  <c r="AT125"/>
  <c r="AX125"/>
  <c r="BB125"/>
  <c r="BF125"/>
  <c r="BJ125"/>
  <c r="BJ129"/>
  <c r="AQ80"/>
  <c r="AY80"/>
  <c r="BG80"/>
  <c r="AK82"/>
  <c r="AS82"/>
  <c r="BA82"/>
  <c r="BI82"/>
  <c r="AI86"/>
  <c r="AM86"/>
  <c r="AQ86"/>
  <c r="AI88"/>
  <c r="AM88"/>
  <c r="AQ88"/>
  <c r="AU88"/>
  <c r="AY88"/>
  <c r="BC88"/>
  <c r="BG88"/>
  <c r="FX88" i="2"/>
  <c r="FT88"/>
  <c r="FP88"/>
  <c r="FL88"/>
  <c r="FG88"/>
  <c r="FA88"/>
  <c r="EI88" i="1" s="1"/>
  <c r="FC88" i="2"/>
  <c r="EU88" i="1" s="1"/>
  <c r="EU88" i="2"/>
  <c r="DR88" s="1"/>
  <c r="DS88" i="1" s="1"/>
  <c r="EQ88" i="2"/>
  <c r="DN88"/>
  <c r="DO88" i="1" s="1"/>
  <c r="EM88" i="2"/>
  <c r="DJ88" s="1"/>
  <c r="EI88"/>
  <c r="EE88"/>
  <c r="DB88"/>
  <c r="EA88"/>
  <c r="DW88"/>
  <c r="DZ163"/>
  <c r="EH163"/>
  <c r="EP163"/>
  <c r="DM163"/>
  <c r="DN163" i="1" s="1"/>
  <c r="FD163" i="2"/>
  <c r="EV163" i="1" s="1"/>
  <c r="FM163" i="2"/>
  <c r="FU163"/>
  <c r="DZ165"/>
  <c r="EH165"/>
  <c r="EP165"/>
  <c r="DM165" s="1"/>
  <c r="DN165" i="1" s="1"/>
  <c r="FD165" i="2"/>
  <c r="EV165" i="1" s="1"/>
  <c r="FM165" i="2"/>
  <c r="FU165"/>
  <c r="DZ167"/>
  <c r="EH167"/>
  <c r="EP167"/>
  <c r="DM167" s="1"/>
  <c r="DN167" i="1" s="1"/>
  <c r="FD167" i="2"/>
  <c r="EV167" i="1" s="1"/>
  <c r="FM167" i="2"/>
  <c r="FU167"/>
  <c r="DZ169"/>
  <c r="EH169"/>
  <c r="EP169"/>
  <c r="DM169" s="1"/>
  <c r="DN169" i="1" s="1"/>
  <c r="FD169" i="2"/>
  <c r="EV169" i="1" s="1"/>
  <c r="FM169" i="2"/>
  <c r="FU169"/>
  <c r="DZ173"/>
  <c r="EH173"/>
  <c r="EP173"/>
  <c r="DM173" s="1"/>
  <c r="DN173" i="1" s="1"/>
  <c r="FD173" i="2"/>
  <c r="EV173" i="1" s="1"/>
  <c r="FM173" i="2"/>
  <c r="FU173"/>
  <c r="DZ175"/>
  <c r="EH175"/>
  <c r="EP175"/>
  <c r="FD175"/>
  <c r="EV175" i="1" s="1"/>
  <c r="FM175" i="2"/>
  <c r="FU175"/>
  <c r="DZ179"/>
  <c r="EH179"/>
  <c r="EP179"/>
  <c r="FD179"/>
  <c r="EV179" i="1" s="1"/>
  <c r="FM179" i="2"/>
  <c r="FU179"/>
  <c r="DZ191"/>
  <c r="EP191"/>
  <c r="FM191"/>
  <c r="DZ193"/>
  <c r="EP193"/>
  <c r="DM193" s="1"/>
  <c r="EB167"/>
  <c r="FK167"/>
  <c r="EB173"/>
  <c r="EJ191"/>
  <c r="FF191"/>
  <c r="EZ191" s="1"/>
  <c r="EH191" i="1"/>
  <c r="FW191" i="2"/>
  <c r="FJ165"/>
  <c r="EO165"/>
  <c r="DL165"/>
  <c r="DM165" i="1" s="1"/>
  <c r="DY165" i="2"/>
  <c r="FV169"/>
  <c r="FE169"/>
  <c r="FB169" s="1"/>
  <c r="EJ169" i="1"/>
  <c r="EG169" i="2"/>
  <c r="FL179"/>
  <c r="II179" i="1" s="1"/>
  <c r="EQ179" i="2"/>
  <c r="AX165" i="1"/>
  <c r="EN165" i="2"/>
  <c r="DK165"/>
  <c r="DL165" i="1" s="1"/>
  <c r="EW167" i="2"/>
  <c r="DT167"/>
  <c r="DU167" i="1" s="1"/>
  <c r="DV167" s="1"/>
  <c r="EH186" i="2"/>
  <c r="FD125"/>
  <c r="EV125" i="1" s="1"/>
  <c r="FS122" i="2"/>
  <c r="DU122"/>
  <c r="EK98"/>
  <c r="FY87"/>
  <c r="EF87" i="1" s="1"/>
  <c r="FQ87" i="2"/>
  <c r="EA87" i="1" s="1"/>
  <c r="FH87" i="2"/>
  <c r="FB87" s="1"/>
  <c r="EJ87" i="1" s="1"/>
  <c r="EU87" i="2"/>
  <c r="DR87" s="1"/>
  <c r="DS87" i="1" s="1"/>
  <c r="EK87" i="2"/>
  <c r="EC87"/>
  <c r="DU87"/>
  <c r="EB49"/>
  <c r="EP48"/>
  <c r="DM48" s="1"/>
  <c r="DN48" i="1" s="1"/>
  <c r="FU47" i="2"/>
  <c r="EP47" i="1" s="1"/>
  <c r="FQ26" i="2"/>
  <c r="ED26"/>
  <c r="EV20"/>
  <c r="DS20" s="1"/>
  <c r="DT20" i="1" s="1"/>
  <c r="FT18" i="2"/>
  <c r="FC18"/>
  <c r="EU18" i="1" s="1"/>
  <c r="EK18" i="2"/>
  <c r="DH37"/>
  <c r="DJ37" i="1"/>
  <c r="DI116" i="2"/>
  <c r="DH116" s="1"/>
  <c r="IE6" i="1"/>
  <c r="DY6"/>
  <c r="CA15"/>
  <c r="CM15"/>
  <c r="BH15"/>
  <c r="BR185"/>
  <c r="BP161"/>
  <c r="AK161"/>
  <c r="BU89"/>
  <c r="EO104"/>
  <c r="EB92"/>
  <c r="EQ90"/>
  <c r="BF189"/>
  <c r="EO194"/>
  <c r="AM96"/>
  <c r="EB16"/>
  <c r="DY16"/>
  <c r="EO14"/>
  <c r="AM59"/>
  <c r="EG26"/>
  <c r="AI23"/>
  <c r="EB116"/>
  <c r="EO116"/>
  <c r="DZ106"/>
  <c r="EO106"/>
  <c r="EE186"/>
  <c r="EP154"/>
  <c r="EB136"/>
  <c r="BO124"/>
  <c r="BS28"/>
  <c r="BG22"/>
  <c r="BS22"/>
  <c r="BN10"/>
  <c r="CD10"/>
  <c r="AH8"/>
  <c r="CA8"/>
  <c r="EZ8" i="2"/>
  <c r="EH8" i="1" s="1"/>
  <c r="EC8"/>
  <c r="ED174"/>
  <c r="EE194"/>
  <c r="DJ193" i="2"/>
  <c r="DI95" i="1"/>
  <c r="CZ102" i="2"/>
  <c r="EG15" i="1"/>
  <c r="EG8"/>
  <c r="DZ26"/>
  <c r="BN8"/>
  <c r="BR6"/>
  <c r="DA57" i="2"/>
  <c r="DX163" i="1"/>
  <c r="ED180"/>
  <c r="IJ123"/>
  <c r="II142"/>
  <c r="EV7"/>
  <c r="AQ16"/>
  <c r="EQ25"/>
  <c r="FA25" i="2"/>
  <c r="EI25" i="1"/>
  <c r="AZ40"/>
  <c r="CL38"/>
  <c r="CB38"/>
  <c r="EB35"/>
  <c r="BZ28"/>
  <c r="BV6"/>
  <c r="BW15"/>
  <c r="IC15" s="1"/>
  <c r="AR15"/>
  <c r="IB15" s="1"/>
  <c r="CK15"/>
  <c r="CD16"/>
  <c r="AY16"/>
  <c r="IE21"/>
  <c r="EQ21"/>
  <c r="AM28"/>
  <c r="BR28"/>
  <c r="BY29"/>
  <c r="AT29"/>
  <c r="AO38"/>
  <c r="BE38"/>
  <c r="CC40"/>
  <c r="AX40"/>
  <c r="CK40"/>
  <c r="DD126"/>
  <c r="DB126" i="2"/>
  <c r="DC126" i="1" s="1"/>
  <c r="ID126" s="1"/>
  <c r="CL169"/>
  <c r="BV169"/>
  <c r="FY193" i="2"/>
  <c r="EF193" i="1" s="1"/>
  <c r="FQ193" i="2"/>
  <c r="EA193" i="1" s="1"/>
  <c r="FH193" i="2"/>
  <c r="FB193" s="1"/>
  <c r="EJ193" i="1" s="1"/>
  <c r="ET193" i="2"/>
  <c r="DQ193" s="1"/>
  <c r="DR193" i="1" s="1"/>
  <c r="EL193" i="2"/>
  <c r="ED193"/>
  <c r="DV193"/>
  <c r="AV193" i="1"/>
  <c r="DW191" i="2"/>
  <c r="FG191"/>
  <c r="FS191"/>
  <c r="FK191"/>
  <c r="EV191"/>
  <c r="DS191" s="1"/>
  <c r="EN191"/>
  <c r="EF191"/>
  <c r="DX191"/>
  <c r="AX191" i="1"/>
  <c r="AP191"/>
  <c r="AH191"/>
  <c r="FY191" i="2"/>
  <c r="EF191" i="1" s="1"/>
  <c r="FQ191" i="2"/>
  <c r="FH191"/>
  <c r="FB191" s="1"/>
  <c r="EJ191" i="1" s="1"/>
  <c r="ET191" i="2"/>
  <c r="EL191"/>
  <c r="ED191"/>
  <c r="DV191"/>
  <c r="AN191" i="1"/>
  <c r="EN178" i="2"/>
  <c r="DK178"/>
  <c r="DL178" i="1" s="1"/>
  <c r="ER178" i="2"/>
  <c r="DO178"/>
  <c r="DP178" i="1" s="1"/>
  <c r="EG176" i="2"/>
  <c r="EM175"/>
  <c r="AI173" i="1"/>
  <c r="ES173" i="2"/>
  <c r="DP173" s="1"/>
  <c r="DQ173" i="1" s="1"/>
  <c r="FK173" i="2"/>
  <c r="EJ173"/>
  <c r="EB169"/>
  <c r="BZ169" i="1"/>
  <c r="DU169" i="2"/>
  <c r="EC169"/>
  <c r="EK169"/>
  <c r="EU169"/>
  <c r="DR169"/>
  <c r="DS169" i="1" s="1"/>
  <c r="FJ169" i="2"/>
  <c r="DX169" i="1" s="1"/>
  <c r="FR169" i="2"/>
  <c r="EG167"/>
  <c r="ES167"/>
  <c r="DP167" s="1"/>
  <c r="DQ167" i="1" s="1"/>
  <c r="FE167" i="2"/>
  <c r="FB167"/>
  <c r="EJ167" i="1" s="1"/>
  <c r="FV167" i="2"/>
  <c r="FS167"/>
  <c r="EV167"/>
  <c r="DS167" s="1"/>
  <c r="DT167" i="1" s="1"/>
  <c r="EF167" i="2"/>
  <c r="DC167" s="1"/>
  <c r="DB167" s="1"/>
  <c r="FO165"/>
  <c r="ER165"/>
  <c r="DO165" s="1"/>
  <c r="DP165" i="1"/>
  <c r="EF165" i="2"/>
  <c r="DC165"/>
  <c r="DD165" i="1" s="1"/>
  <c r="DU165" i="2"/>
  <c r="EC165"/>
  <c r="EK165"/>
  <c r="EU165"/>
  <c r="DR165" s="1"/>
  <c r="DS165" i="1" s="1"/>
  <c r="FE165" i="2"/>
  <c r="FB165" s="1"/>
  <c r="EJ165" i="1" s="1"/>
  <c r="FN165" i="2"/>
  <c r="FV165"/>
  <c r="EC165" i="1" s="1"/>
  <c r="EN151" i="2"/>
  <c r="DK151" s="1"/>
  <c r="DL151" i="1" s="1"/>
  <c r="FU151" i="2"/>
  <c r="EP151" i="1" s="1"/>
  <c r="AR144"/>
  <c r="IB144" s="1"/>
  <c r="EH144" i="2"/>
  <c r="EF131"/>
  <c r="DC131" s="1"/>
  <c r="DD131" i="1"/>
  <c r="ET131" i="2"/>
  <c r="DQ131"/>
  <c r="DR131" i="1" s="1"/>
  <c r="ER117" i="2"/>
  <c r="DX106"/>
  <c r="ER106"/>
  <c r="DO106" s="1"/>
  <c r="DP106" i="1"/>
  <c r="EB98" i="2"/>
  <c r="FD98"/>
  <c r="EV98" i="1" s="1"/>
  <c r="BW87"/>
  <c r="IC87" s="1"/>
  <c r="CA87"/>
  <c r="CM87"/>
  <c r="DW87" i="2"/>
  <c r="EA87"/>
  <c r="EE87"/>
  <c r="DB87" s="1"/>
  <c r="EI87"/>
  <c r="EM87"/>
  <c r="DJ87" s="1"/>
  <c r="EQ87"/>
  <c r="DN87" s="1"/>
  <c r="EW87"/>
  <c r="DT87" s="1"/>
  <c r="DU87" i="1"/>
  <c r="DV87" s="1"/>
  <c r="FF87" i="2"/>
  <c r="EZ87" s="1"/>
  <c r="EH87" i="1"/>
  <c r="FK87" i="2"/>
  <c r="FO87"/>
  <c r="FS87"/>
  <c r="FW87"/>
  <c r="ER71"/>
  <c r="DO71" s="1"/>
  <c r="DP71" i="1"/>
  <c r="DX58" i="2"/>
  <c r="EB58"/>
  <c r="EG7" i="1"/>
  <c r="EG13"/>
  <c r="EB31"/>
  <c r="FB128" i="2"/>
  <c r="EJ128" i="1" s="1"/>
  <c r="DZ63"/>
  <c r="CK59"/>
  <c r="AO49"/>
  <c r="DY51"/>
  <c r="CJ51"/>
  <c r="BU18"/>
  <c r="CK18"/>
  <c r="BI16"/>
  <c r="BT65"/>
  <c r="AW63"/>
  <c r="CN61"/>
  <c r="AW45"/>
  <c r="EA15"/>
  <c r="CC12"/>
  <c r="BA14"/>
  <c r="DY9"/>
  <c r="EG9"/>
  <c r="EG52"/>
  <c r="IJ45"/>
  <c r="EN45"/>
  <c r="EB75"/>
  <c r="AU23"/>
  <c r="DZ21"/>
  <c r="AS13"/>
  <c r="BA11"/>
  <c r="AO9"/>
  <c r="BC13"/>
  <c r="AU13"/>
  <c r="AM13"/>
  <c r="BC7"/>
  <c r="AN21"/>
  <c r="BD21"/>
  <c r="AO25"/>
  <c r="BE25"/>
  <c r="BA27"/>
  <c r="AK33"/>
  <c r="BA33"/>
  <c r="BI33"/>
  <c r="AK35"/>
  <c r="BA35"/>
  <c r="FB17" i="2"/>
  <c r="EJ17" i="1" s="1"/>
  <c r="EC19"/>
  <c r="DZ48"/>
  <c r="AJ62"/>
  <c r="AZ62"/>
  <c r="AR64"/>
  <c r="IB64" s="1"/>
  <c r="AZ72"/>
  <c r="DZ101"/>
  <c r="AH141"/>
  <c r="AN143"/>
  <c r="AR143"/>
  <c r="IB143"/>
  <c r="AV143"/>
  <c r="AZ143"/>
  <c r="BH143"/>
  <c r="AN149"/>
  <c r="AV149"/>
  <c r="BD149"/>
  <c r="AV151"/>
  <c r="BD151"/>
  <c r="AN155"/>
  <c r="FB155" i="2"/>
  <c r="EJ155" i="1" s="1"/>
  <c r="AT157"/>
  <c r="EH181" i="2"/>
  <c r="FH181"/>
  <c r="FY181"/>
  <c r="DV183"/>
  <c r="ED183"/>
  <c r="EL183"/>
  <c r="DI183" s="1"/>
  <c r="ET183"/>
  <c r="DQ183"/>
  <c r="DR183" i="1" s="1"/>
  <c r="FH183" i="2"/>
  <c r="FB183" s="1"/>
  <c r="EJ183" i="1" s="1"/>
  <c r="FQ183" i="2"/>
  <c r="EA183" i="1" s="1"/>
  <c r="FY183" i="2"/>
  <c r="EF183" i="1" s="1"/>
  <c r="DV185" i="2"/>
  <c r="ED185"/>
  <c r="EL185"/>
  <c r="ET185"/>
  <c r="DQ185" s="1"/>
  <c r="FH185"/>
  <c r="FQ185"/>
  <c r="EA185" i="1"/>
  <c r="FY185" i="2"/>
  <c r="EF185" i="1"/>
  <c r="ED187" i="2"/>
  <c r="ET187"/>
  <c r="DQ187" s="1"/>
  <c r="DR187" i="1" s="1"/>
  <c r="EH189" i="2"/>
  <c r="FD189"/>
  <c r="EV189" i="1" s="1"/>
  <c r="FU189" i="2"/>
  <c r="FE181"/>
  <c r="FB181" s="1"/>
  <c r="EJ181" i="1" s="1"/>
  <c r="EE181" i="2"/>
  <c r="DB181" s="1"/>
  <c r="EK185"/>
  <c r="EW189"/>
  <c r="DT189" s="1"/>
  <c r="DU189" i="1" s="1"/>
  <c r="DV189" s="1"/>
  <c r="DW189" i="2"/>
  <c r="FN161"/>
  <c r="ES161"/>
  <c r="DP161" s="1"/>
  <c r="DQ161" i="1" s="1"/>
  <c r="EG161" i="2"/>
  <c r="EI152"/>
  <c r="FY89"/>
  <c r="FH89"/>
  <c r="FB89"/>
  <c r="EJ89" i="1" s="1"/>
  <c r="EM89" i="2"/>
  <c r="DJ89" s="1"/>
  <c r="DW89"/>
  <c r="BT161" i="1"/>
  <c r="AO161"/>
  <c r="FS189" i="2"/>
  <c r="EF189"/>
  <c r="DC189" s="1"/>
  <c r="DX189"/>
  <c r="AS189" i="1"/>
  <c r="BA189"/>
  <c r="BI189"/>
  <c r="EE189" i="2"/>
  <c r="EQ189"/>
  <c r="DN189" s="1"/>
  <c r="DO189" i="1" s="1"/>
  <c r="FJ189" i="2"/>
  <c r="DX189" i="1"/>
  <c r="FY189" i="2"/>
  <c r="FQ189"/>
  <c r="EA189" i="1" s="1"/>
  <c r="FH189" i="2"/>
  <c r="FB189" s="1"/>
  <c r="EJ189" i="1" s="1"/>
  <c r="ET189" i="2"/>
  <c r="DQ189" s="1"/>
  <c r="DR189" i="1" s="1"/>
  <c r="EL189" i="2"/>
  <c r="DI189" s="1"/>
  <c r="ED189"/>
  <c r="DV189"/>
  <c r="EB187"/>
  <c r="FU187"/>
  <c r="FM187"/>
  <c r="FD187"/>
  <c r="EP187"/>
  <c r="DM187" s="1"/>
  <c r="DN187" i="1"/>
  <c r="EH187" i="2"/>
  <c r="DZ187"/>
  <c r="EC185"/>
  <c r="FC185"/>
  <c r="EU185" i="1" s="1"/>
  <c r="FT185" i="2"/>
  <c r="EQ185" i="1" s="1"/>
  <c r="FW181" i="2"/>
  <c r="DW181"/>
  <c r="EM181"/>
  <c r="DJ181" s="1"/>
  <c r="EW181"/>
  <c r="DT181" s="1"/>
  <c r="DU181" i="1"/>
  <c r="DV181" s="1"/>
  <c r="FN181" i="2"/>
  <c r="DU161"/>
  <c r="EC161"/>
  <c r="EK161"/>
  <c r="EW161"/>
  <c r="DT161" s="1"/>
  <c r="DU161" i="1"/>
  <c r="DV161" s="1"/>
  <c r="FJ161" i="2"/>
  <c r="DX161" i="1" s="1"/>
  <c r="FR161" i="2"/>
  <c r="EC161" i="1" s="1"/>
  <c r="ER156" i="2"/>
  <c r="DO156" s="1"/>
  <c r="DP156" i="1"/>
  <c r="FJ156" i="2"/>
  <c r="DX156" i="1"/>
  <c r="EA154" i="2"/>
  <c r="EO154"/>
  <c r="DL154" s="1"/>
  <c r="DM154" i="1" s="1"/>
  <c r="EU152" i="2"/>
  <c r="DR152"/>
  <c r="DS152" i="1" s="1"/>
  <c r="ES130" i="2"/>
  <c r="DP130" s="1"/>
  <c r="DQ130" i="1" s="1"/>
  <c r="EO118" i="2"/>
  <c r="DL118" s="1"/>
  <c r="DM118" i="1" s="1"/>
  <c r="EF118" i="2"/>
  <c r="DC118" s="1"/>
  <c r="BD111" i="1"/>
  <c r="FU111" i="2"/>
  <c r="EP111" i="1" s="1"/>
  <c r="BO89"/>
  <c r="EA89" i="2"/>
  <c r="EI89"/>
  <c r="EQ89"/>
  <c r="DN89" s="1"/>
  <c r="DO89" i="1"/>
  <c r="FD89" i="2"/>
  <c r="EV89" i="1"/>
  <c r="FM89" i="2"/>
  <c r="FU89"/>
  <c r="ER85"/>
  <c r="DO85"/>
  <c r="DP85" i="1" s="1"/>
  <c r="FU85" i="2"/>
  <c r="EF85" i="1" s="1"/>
  <c r="FK69" i="2"/>
  <c r="EQ69" i="1" s="1"/>
  <c r="EF151"/>
  <c r="II177"/>
  <c r="FE51" i="2"/>
  <c r="FB51" s="1"/>
  <c r="EJ51" i="1" s="1"/>
  <c r="EB51" i="2"/>
  <c r="FS50"/>
  <c r="FD50"/>
  <c r="EV50" i="1" s="1"/>
  <c r="EN50" i="2"/>
  <c r="DK50" s="1"/>
  <c r="DL50" i="1"/>
  <c r="DX50" i="2"/>
  <c r="BH50" i="1"/>
  <c r="AR50"/>
  <c r="IB50" s="1"/>
  <c r="FU30" i="2"/>
  <c r="FM30"/>
  <c r="EV30"/>
  <c r="DS30"/>
  <c r="EN30"/>
  <c r="ED30"/>
  <c r="FQ24"/>
  <c r="FX18"/>
  <c r="FP18"/>
  <c r="FG18"/>
  <c r="FA18" s="1"/>
  <c r="EI18" i="1" s="1"/>
  <c r="EP18" i="2"/>
  <c r="DM18"/>
  <c r="DN18" i="1" s="1"/>
  <c r="EG18" i="2"/>
  <c r="FF12"/>
  <c r="EZ12" s="1"/>
  <c r="EH12" i="1" s="1"/>
  <c r="EL10" i="2"/>
  <c r="DI10" s="1"/>
  <c r="EG8"/>
  <c r="DI146" i="1"/>
  <c r="DB138"/>
  <c r="CZ120" i="2"/>
  <c r="CZ45"/>
  <c r="DB109"/>
  <c r="DD109" i="1"/>
  <c r="DR168" i="2"/>
  <c r="DT168" i="1"/>
  <c r="DK112"/>
  <c r="DI112" i="2"/>
  <c r="DB17"/>
  <c r="DH97"/>
  <c r="DD52" i="1"/>
  <c r="DB52" i="2"/>
  <c r="DI128"/>
  <c r="DK128" i="1"/>
  <c r="CY146" i="2"/>
  <c r="DF17"/>
  <c r="DG17" i="1" s="1"/>
  <c r="DH17"/>
  <c r="DN180"/>
  <c r="DL180" i="2"/>
  <c r="DK183" i="1"/>
  <c r="DH19"/>
  <c r="DD87"/>
  <c r="DB55" i="2"/>
  <c r="DU186" i="1"/>
  <c r="DV186" s="1"/>
  <c r="DS186" i="2"/>
  <c r="IE14" i="1"/>
  <c r="DY14"/>
  <c r="BE14"/>
  <c r="EF118"/>
  <c r="EG69"/>
  <c r="EB26"/>
  <c r="EN22"/>
  <c r="AN9"/>
  <c r="DH164" i="2"/>
  <c r="EB100" i="1"/>
  <c r="EO100"/>
  <c r="EO90"/>
  <c r="EG174"/>
  <c r="EB174"/>
  <c r="EA96"/>
  <c r="EF39"/>
  <c r="EO10"/>
  <c r="BZ8"/>
  <c r="FA8" i="2"/>
  <c r="EI8" i="1" s="1"/>
  <c r="EF22"/>
  <c r="EA22"/>
  <c r="II90"/>
  <c r="DH16"/>
  <c r="II24"/>
  <c r="II30"/>
  <c r="IJ13"/>
  <c r="IJ81"/>
  <c r="EC158"/>
  <c r="DX158"/>
  <c r="EC163"/>
  <c r="DX168"/>
  <c r="IJ166"/>
  <c r="IJ57"/>
  <c r="IJ27"/>
  <c r="IH115"/>
  <c r="IJ128"/>
  <c r="IH181"/>
  <c r="IH58"/>
  <c r="DX32"/>
  <c r="EO108"/>
  <c r="EQ13"/>
  <c r="AR6"/>
  <c r="IB6" s="1"/>
  <c r="EN6"/>
  <c r="EA6"/>
  <c r="IH6"/>
  <c r="ED7"/>
  <c r="EG41"/>
  <c r="EB29"/>
  <c r="BY8"/>
  <c r="IG14"/>
  <c r="EN14"/>
  <c r="EA14"/>
  <c r="IE149"/>
  <c r="DI152" i="2"/>
  <c r="EQ80" i="1"/>
  <c r="IH80"/>
  <c r="AR164"/>
  <c r="IB164" s="1"/>
  <c r="CK57"/>
  <c r="BU57"/>
  <c r="BY56"/>
  <c r="AI46"/>
  <c r="CF51"/>
  <c r="BQ18"/>
  <c r="CG18"/>
  <c r="AW16"/>
  <c r="CB59"/>
  <c r="BE45"/>
  <c r="BQ51"/>
  <c r="BM12"/>
  <c r="BU12"/>
  <c r="CK12"/>
  <c r="DX12"/>
  <c r="BW194"/>
  <c r="IC194" s="1"/>
  <c r="CE194"/>
  <c r="EL194" i="2"/>
  <c r="CA188" i="1"/>
  <c r="DZ188" i="2"/>
  <c r="EP188"/>
  <c r="DM188" s="1"/>
  <c r="DN188" i="1" s="1"/>
  <c r="FM188" i="2"/>
  <c r="FR182"/>
  <c r="EC182" i="1"/>
  <c r="DW179" i="2"/>
  <c r="EE179"/>
  <c r="EM179"/>
  <c r="EU179"/>
  <c r="FG179"/>
  <c r="FA179"/>
  <c r="EI179" i="1" s="1"/>
  <c r="FP179" i="2"/>
  <c r="FX179"/>
  <c r="DY177"/>
  <c r="EG177"/>
  <c r="EQ177"/>
  <c r="DN177" s="1"/>
  <c r="DO177" i="1"/>
  <c r="EU177" i="2"/>
  <c r="DR177"/>
  <c r="DS177" i="1" s="1"/>
  <c r="FG177" i="2"/>
  <c r="FA177" s="1"/>
  <c r="EI177" i="1"/>
  <c r="FP177" i="2"/>
  <c r="DZ177" i="1"/>
  <c r="FX177" i="2"/>
  <c r="DW174"/>
  <c r="EM174"/>
  <c r="FM174"/>
  <c r="FW171"/>
  <c r="ED171" i="1"/>
  <c r="EJ171" i="2"/>
  <c r="FO145"/>
  <c r="FW145"/>
  <c r="EG132"/>
  <c r="FD132"/>
  <c r="EV132" i="1"/>
  <c r="EC122" i="2"/>
  <c r="FK122"/>
  <c r="IJ14" i="1"/>
  <c r="FA16" i="2"/>
  <c r="EI16" i="1" s="1"/>
  <c r="EB73"/>
  <c r="EA94"/>
  <c r="IH94"/>
  <c r="AR126"/>
  <c r="IB126" s="1"/>
  <c r="IH159"/>
  <c r="IH187"/>
  <c r="EC195"/>
  <c r="AK11"/>
  <c r="AW9"/>
  <c r="AK7"/>
  <c r="BI17"/>
  <c r="AS17"/>
  <c r="AY15"/>
  <c r="AR17"/>
  <c r="IB17" s="1"/>
  <c r="AU21"/>
  <c r="AS27"/>
  <c r="BI27"/>
  <c r="AM29"/>
  <c r="AQ29"/>
  <c r="AY29"/>
  <c r="BC29"/>
  <c r="BG29"/>
  <c r="AO31"/>
  <c r="AW31"/>
  <c r="BE31"/>
  <c r="AM33"/>
  <c r="AU33"/>
  <c r="AY33"/>
  <c r="BC33"/>
  <c r="EF17"/>
  <c r="EF21"/>
  <c r="DZ27"/>
  <c r="DZ31"/>
  <c r="DZ52"/>
  <c r="BD66"/>
  <c r="AV82"/>
  <c r="AR88"/>
  <c r="IB88" s="1"/>
  <c r="BH88"/>
  <c r="AN90"/>
  <c r="AR90"/>
  <c r="IB90" s="1"/>
  <c r="AV90"/>
  <c r="AZ90"/>
  <c r="BH90"/>
  <c r="DZ105"/>
  <c r="DZ121"/>
  <c r="AL157"/>
  <c r="FT183" i="2"/>
  <c r="EH196"/>
  <c r="FM170"/>
  <c r="EP170"/>
  <c r="DM170" s="1"/>
  <c r="DN170" i="1" s="1"/>
  <c r="DZ170" i="2"/>
  <c r="DZ196"/>
  <c r="FE196"/>
  <c r="FB196" s="1"/>
  <c r="EJ196" i="1" s="1"/>
  <c r="DY185" i="2"/>
  <c r="EG185"/>
  <c r="EQ185"/>
  <c r="DN185" s="1"/>
  <c r="DO185" i="1" s="1"/>
  <c r="EU185" i="2"/>
  <c r="DR185" s="1"/>
  <c r="DS185" i="1" s="1"/>
  <c r="FG185" i="2"/>
  <c r="FP185"/>
  <c r="DZ185" i="1"/>
  <c r="FX185" i="2"/>
  <c r="DV170"/>
  <c r="ED170"/>
  <c r="EM170"/>
  <c r="DJ170" s="1"/>
  <c r="ER170"/>
  <c r="DO170" s="1"/>
  <c r="DP170" i="1"/>
  <c r="FH170" i="2"/>
  <c r="FB170"/>
  <c r="EJ170" i="1" s="1"/>
  <c r="FQ170" i="2"/>
  <c r="FY170"/>
  <c r="EF170" i="1" s="1"/>
  <c r="EA163" i="2"/>
  <c r="FL163"/>
  <c r="DW159"/>
  <c r="EI159"/>
  <c r="FC159"/>
  <c r="FT159"/>
  <c r="ET149"/>
  <c r="DQ149" s="1"/>
  <c r="DR149" i="1" s="1"/>
  <c r="FS149" i="2"/>
  <c r="EQ149" i="1" s="1"/>
  <c r="EG134" i="2"/>
  <c r="FM134"/>
  <c r="ER133"/>
  <c r="DO133" s="1"/>
  <c r="DP133" i="1"/>
  <c r="IJ170"/>
  <c r="FR28" i="2"/>
  <c r="EC28" i="1" s="1"/>
  <c r="EF7" i="2"/>
  <c r="DC7" s="1"/>
  <c r="EJ5"/>
  <c r="FU5"/>
  <c r="EP5" i="1"/>
  <c r="CL8" i="2"/>
  <c r="DQ8" i="1"/>
  <c r="CL10" i="2"/>
  <c r="DQ10" i="1"/>
  <c r="CL12" i="2"/>
  <c r="CL13"/>
  <c r="CL14"/>
  <c r="DQ14" i="1" s="1"/>
  <c r="CL18" i="2"/>
  <c r="CL20"/>
  <c r="CL21"/>
  <c r="DQ21" i="1" s="1"/>
  <c r="CL22" i="2"/>
  <c r="DQ22" i="1" s="1"/>
  <c r="CL25" i="2"/>
  <c r="DQ25" i="1" s="1"/>
  <c r="CL26" i="2"/>
  <c r="CL27"/>
  <c r="DQ27" i="1" s="1"/>
  <c r="CL29" i="2"/>
  <c r="DQ29" i="1" s="1"/>
  <c r="CL30" i="2"/>
  <c r="CD8"/>
  <c r="CD10"/>
  <c r="CD12"/>
  <c r="CD13"/>
  <c r="CD14"/>
  <c r="CD18"/>
  <c r="CD20"/>
  <c r="CD21"/>
  <c r="DI21" i="1" s="1"/>
  <c r="CD22" i="2"/>
  <c r="CD25"/>
  <c r="CD26"/>
  <c r="CD27"/>
  <c r="CD29"/>
  <c r="CD30"/>
  <c r="BV8"/>
  <c r="BV10"/>
  <c r="BV12"/>
  <c r="BV13"/>
  <c r="BV14"/>
  <c r="BV18"/>
  <c r="BV20"/>
  <c r="BV21"/>
  <c r="BV22"/>
  <c r="BV25"/>
  <c r="BV26"/>
  <c r="BV27"/>
  <c r="BV29"/>
  <c r="BV30"/>
  <c r="BN8"/>
  <c r="BN10"/>
  <c r="BN12"/>
  <c r="BN13"/>
  <c r="BN14"/>
  <c r="BN18"/>
  <c r="BN20"/>
  <c r="BN21"/>
  <c r="BN22"/>
  <c r="BN25"/>
  <c r="BN26"/>
  <c r="BN27"/>
  <c r="BN29"/>
  <c r="BN30"/>
  <c r="CB189" i="1"/>
  <c r="BT189"/>
  <c r="CC165"/>
  <c r="BN173"/>
  <c r="AU169"/>
  <c r="AI155"/>
  <c r="AZ122"/>
  <c r="EJ111" i="2"/>
  <c r="FY103"/>
  <c r="EF103" i="1"/>
  <c r="FC102" i="2"/>
  <c r="EU102" i="1"/>
  <c r="ER99" i="2"/>
  <c r="DO99"/>
  <c r="DP99" i="1" s="1"/>
  <c r="BM93"/>
  <c r="AN92"/>
  <c r="FW89" i="2"/>
  <c r="FS89"/>
  <c r="FO89"/>
  <c r="FK89"/>
  <c r="FF89"/>
  <c r="EZ89" s="1"/>
  <c r="EH89" i="1"/>
  <c r="EW89" i="2"/>
  <c r="DT89"/>
  <c r="DU89" i="1" s="1"/>
  <c r="DV89" s="1"/>
  <c r="ES89" i="2"/>
  <c r="DP89"/>
  <c r="DQ89" i="1" s="1"/>
  <c r="EO89" i="2"/>
  <c r="DL89" s="1"/>
  <c r="DM89" i="1" s="1"/>
  <c r="EK89" i="2"/>
  <c r="EG89"/>
  <c r="EC89"/>
  <c r="DY89"/>
  <c r="DU89"/>
  <c r="CA89" i="1"/>
  <c r="BW89"/>
  <c r="IC89" s="1"/>
  <c r="BS89"/>
  <c r="FM85" i="2"/>
  <c r="EL85"/>
  <c r="DI85" s="1"/>
  <c r="DH85" s="1"/>
  <c r="DG85" s="1"/>
  <c r="DV85"/>
  <c r="FW82"/>
  <c r="EG82" i="1" s="1"/>
  <c r="FQ75" i="2"/>
  <c r="EJ75"/>
  <c r="DV75"/>
  <c r="EJ74"/>
  <c r="FY73"/>
  <c r="EF73" i="1" s="1"/>
  <c r="FQ73" i="2"/>
  <c r="FH73"/>
  <c r="FB73" s="1"/>
  <c r="EJ73" i="1" s="1"/>
  <c r="EJ73" i="2"/>
  <c r="DG73"/>
  <c r="ED73"/>
  <c r="DV73"/>
  <c r="FO72"/>
  <c r="CH71" i="1"/>
  <c r="ER69" i="2"/>
  <c r="DO69" s="1"/>
  <c r="DP69" i="1"/>
  <c r="FW68" i="2"/>
  <c r="AN65" i="1"/>
  <c r="FS63" i="2"/>
  <c r="EF63"/>
  <c r="DC63" s="1"/>
  <c r="FM61"/>
  <c r="DZ61"/>
  <c r="BD57" i="1"/>
  <c r="FK54" i="2"/>
  <c r="EQ54" i="1" s="1"/>
  <c r="BR53"/>
  <c r="FN51" i="2"/>
  <c r="FD51"/>
  <c r="EK51"/>
  <c r="FW50"/>
  <c r="FO50"/>
  <c r="FF50"/>
  <c r="EZ50" s="1"/>
  <c r="EH50" i="1"/>
  <c r="EV50" i="2"/>
  <c r="DS50"/>
  <c r="DT50" i="1" s="1"/>
  <c r="EP50" i="2"/>
  <c r="DM50" s="1"/>
  <c r="DN50" i="1"/>
  <c r="EJ50" i="2"/>
  <c r="EB50"/>
  <c r="FC47"/>
  <c r="EU47" i="1"/>
  <c r="ET45" i="2"/>
  <c r="DQ45"/>
  <c r="DR45" i="1" s="1"/>
  <c r="EG42" i="2"/>
  <c r="EJ38"/>
  <c r="BO31" i="1"/>
  <c r="FW30" i="2"/>
  <c r="FS30"/>
  <c r="FO30"/>
  <c r="FK30"/>
  <c r="FF30"/>
  <c r="EZ30" s="1"/>
  <c r="EH30" i="1" s="1"/>
  <c r="ET30" i="2"/>
  <c r="EP30"/>
  <c r="EL30"/>
  <c r="EH30"/>
  <c r="DZ30"/>
  <c r="EN29"/>
  <c r="DK29"/>
  <c r="DL29" i="1" s="1"/>
  <c r="FY26" i="2"/>
  <c r="FH26"/>
  <c r="FB26" s="1"/>
  <c r="EJ26" i="1" s="1"/>
  <c r="EO26" i="2"/>
  <c r="DL26" s="1"/>
  <c r="EF22"/>
  <c r="DC22" s="1"/>
  <c r="DD22" i="1"/>
  <c r="DX30" i="2"/>
  <c r="EB30"/>
  <c r="EF30"/>
  <c r="EB29"/>
  <c r="FM29"/>
  <c r="IJ29" i="1" s="1"/>
  <c r="DZ26" i="2"/>
  <c r="EJ26"/>
  <c r="EW26"/>
  <c r="DT26" s="1"/>
  <c r="FM26"/>
  <c r="FU26"/>
  <c r="DV24"/>
  <c r="EH24"/>
  <c r="FH24"/>
  <c r="FB24" s="1"/>
  <c r="EJ24" i="1"/>
  <c r="FY24" i="2"/>
  <c r="BO22" i="1"/>
  <c r="ER22" i="2"/>
  <c r="DO22"/>
  <c r="DP22" i="1" s="1"/>
  <c r="EG14" i="2"/>
  <c r="FX14"/>
  <c r="FX6"/>
  <c r="FG6"/>
  <c r="FA6" s="1"/>
  <c r="EI6" i="1" s="1"/>
  <c r="CP8" i="2"/>
  <c r="DU8" i="1" s="1"/>
  <c r="DV8" s="1"/>
  <c r="CP10" i="2"/>
  <c r="DU10" i="1"/>
  <c r="DV10" s="1"/>
  <c r="CP12" i="2"/>
  <c r="CP13"/>
  <c r="DU13" i="1" s="1"/>
  <c r="DV13" s="1"/>
  <c r="CP14" i="2"/>
  <c r="CP18"/>
  <c r="CP20"/>
  <c r="CP21"/>
  <c r="DU21" i="1"/>
  <c r="DV21" s="1"/>
  <c r="CP22" i="2"/>
  <c r="CP25"/>
  <c r="DU25" i="1" s="1"/>
  <c r="DV25" s="1"/>
  <c r="CP26" i="2"/>
  <c r="CP27"/>
  <c r="DU27" i="1"/>
  <c r="DV27" s="1"/>
  <c r="CP29" i="2"/>
  <c r="CP30"/>
  <c r="CH8"/>
  <c r="DM8" i="1" s="1"/>
  <c r="CH10" i="2"/>
  <c r="DM10" i="1" s="1"/>
  <c r="CH12" i="2"/>
  <c r="DM12" i="1" s="1"/>
  <c r="CH13" i="2"/>
  <c r="DM13" i="1" s="1"/>
  <c r="CH14" i="2"/>
  <c r="CH18"/>
  <c r="CH20"/>
  <c r="CH21"/>
  <c r="CH22"/>
  <c r="CH25"/>
  <c r="DM25" i="1" s="1"/>
  <c r="CH26" i="2"/>
  <c r="CH27"/>
  <c r="DM27" i="1" s="1"/>
  <c r="CH29" i="2"/>
  <c r="CH30"/>
  <c r="BZ8"/>
  <c r="BZ10"/>
  <c r="BZ12"/>
  <c r="BZ13"/>
  <c r="BZ14"/>
  <c r="BZ18"/>
  <c r="BZ20"/>
  <c r="BZ21"/>
  <c r="BZ22"/>
  <c r="BZ25"/>
  <c r="BZ26"/>
  <c r="BZ27"/>
  <c r="BZ29"/>
  <c r="BZ30"/>
  <c r="BR8"/>
  <c r="BR10"/>
  <c r="BR12"/>
  <c r="BR13"/>
  <c r="BR14"/>
  <c r="BR18"/>
  <c r="BR20"/>
  <c r="BR21"/>
  <c r="BR22"/>
  <c r="BR25"/>
  <c r="BR26"/>
  <c r="BR27"/>
  <c r="BR29"/>
  <c r="BR30"/>
  <c r="FY7"/>
  <c r="EF7" i="1" s="1"/>
  <c r="BO11"/>
  <c r="I137"/>
  <c r="IA112"/>
  <c r="IA120"/>
  <c r="K190"/>
  <c r="G189"/>
  <c r="C190"/>
  <c r="M190"/>
  <c r="EM190" s="1"/>
  <c r="I191"/>
  <c r="C192"/>
  <c r="M192"/>
  <c r="EM192" s="1"/>
  <c r="I193"/>
  <c r="C194"/>
  <c r="M194"/>
  <c r="EM194" s="1"/>
  <c r="I195"/>
  <c r="C196"/>
  <c r="G190"/>
  <c r="G192"/>
  <c r="G194"/>
  <c r="N176"/>
  <c r="HZ176" s="1"/>
  <c r="J176"/>
  <c r="B176"/>
  <c r="EL177"/>
  <c r="L177"/>
  <c r="H177"/>
  <c r="C177"/>
  <c r="N178"/>
  <c r="HZ178" s="1"/>
  <c r="J178"/>
  <c r="B178"/>
  <c r="EL179"/>
  <c r="L179"/>
  <c r="H179"/>
  <c r="C179"/>
  <c r="N180"/>
  <c r="HZ180" s="1"/>
  <c r="J180"/>
  <c r="B180"/>
  <c r="EL181"/>
  <c r="L181"/>
  <c r="H181"/>
  <c r="C181"/>
  <c r="N182"/>
  <c r="HZ182" s="1"/>
  <c r="J182"/>
  <c r="B182"/>
  <c r="EL183"/>
  <c r="L183"/>
  <c r="H183"/>
  <c r="C183"/>
  <c r="N184"/>
  <c r="HZ184" s="1"/>
  <c r="J184"/>
  <c r="B184"/>
  <c r="EL185"/>
  <c r="L185"/>
  <c r="H185"/>
  <c r="C185"/>
  <c r="N186"/>
  <c r="HZ186" s="1"/>
  <c r="J186"/>
  <c r="B186"/>
  <c r="EL187"/>
  <c r="L187"/>
  <c r="H187"/>
  <c r="C187"/>
  <c r="N188"/>
  <c r="HZ188" s="1"/>
  <c r="J188"/>
  <c r="B188"/>
  <c r="EL189"/>
  <c r="L189"/>
  <c r="H189"/>
  <c r="C189"/>
  <c r="K176"/>
  <c r="K178"/>
  <c r="K183"/>
  <c r="K184"/>
  <c r="K186"/>
  <c r="K188"/>
  <c r="K189"/>
  <c r="I172"/>
  <c r="I174"/>
  <c r="IA174" s="1"/>
  <c r="I176"/>
  <c r="I178"/>
  <c r="I180"/>
  <c r="I182"/>
  <c r="I184"/>
  <c r="I186"/>
  <c r="I188"/>
  <c r="M173"/>
  <c r="EM173" s="1"/>
  <c r="M177"/>
  <c r="EM177" s="1"/>
  <c r="M181"/>
  <c r="EM181" s="1"/>
  <c r="M185"/>
  <c r="EM185" s="1"/>
  <c r="M189"/>
  <c r="EM189" s="1"/>
  <c r="H190"/>
  <c r="L190"/>
  <c r="EL190"/>
  <c r="H191"/>
  <c r="L191"/>
  <c r="EL191"/>
  <c r="H192"/>
  <c r="L192"/>
  <c r="EL192"/>
  <c r="H193"/>
  <c r="L193"/>
  <c r="EL193"/>
  <c r="H194"/>
  <c r="L194"/>
  <c r="EL194"/>
  <c r="H195"/>
  <c r="L195"/>
  <c r="EL195"/>
  <c r="H196"/>
  <c r="L196"/>
  <c r="EL196"/>
  <c r="I196"/>
  <c r="M196"/>
  <c r="EM196" s="1"/>
  <c r="M168"/>
  <c r="EM168" s="1"/>
  <c r="M176"/>
  <c r="EM176" s="1"/>
  <c r="M184"/>
  <c r="EM184" s="1"/>
  <c r="EM75"/>
  <c r="EL84"/>
  <c r="I113"/>
  <c r="EL77"/>
  <c r="IA169"/>
  <c r="EM59"/>
  <c r="G172"/>
  <c r="IA172" s="1"/>
  <c r="L79"/>
  <c r="IA79" s="1"/>
  <c r="N49"/>
  <c r="HZ49" s="1"/>
  <c r="EM135"/>
  <c r="EM67"/>
  <c r="EM144"/>
  <c r="EM148"/>
  <c r="EM152"/>
  <c r="EM156"/>
  <c r="EM160"/>
  <c r="EM164"/>
  <c r="J19"/>
  <c r="DN23" i="2"/>
  <c r="DM23" s="1"/>
  <c r="DN23" i="1" s="1"/>
  <c r="DD181"/>
  <c r="DD70"/>
  <c r="DB70" i="2"/>
  <c r="DB81"/>
  <c r="DK142" i="1"/>
  <c r="DD39"/>
  <c r="DB39" i="2"/>
  <c r="DD83" i="1"/>
  <c r="DB83" i="2"/>
  <c r="DC83" i="1" s="1"/>
  <c r="ID83" s="1"/>
  <c r="DD144"/>
  <c r="DB144" i="2"/>
  <c r="DL115" i="1"/>
  <c r="DJ115" i="2"/>
  <c r="DJ14" i="1"/>
  <c r="DD25"/>
  <c r="DB25" i="2"/>
  <c r="DB26"/>
  <c r="DD9" i="1"/>
  <c r="DI45" i="2"/>
  <c r="DD47" i="1"/>
  <c r="DB47" i="2"/>
  <c r="DK160" i="1"/>
  <c r="DB5" i="2"/>
  <c r="DK106" i="1"/>
  <c r="DI106" i="2"/>
  <c r="IE35" i="1"/>
  <c r="DY35"/>
  <c r="IH62"/>
  <c r="IJ99"/>
  <c r="IJ107"/>
  <c r="II122"/>
  <c r="EC168"/>
  <c r="IH171"/>
  <c r="IJ164"/>
  <c r="EQ28"/>
  <c r="IH40"/>
  <c r="FA55" i="2"/>
  <c r="EI55" i="1" s="1"/>
  <c r="IG31"/>
  <c r="EN31"/>
  <c r="IF85"/>
  <c r="DZ85"/>
  <c r="DD121"/>
  <c r="CA9"/>
  <c r="DA112"/>
  <c r="ID171"/>
  <c r="DX6"/>
  <c r="IH91"/>
  <c r="EM127"/>
  <c r="EM143"/>
  <c r="EM170"/>
  <c r="EM178"/>
  <c r="EM186"/>
  <c r="EM191"/>
  <c r="EM193"/>
  <c r="EM195"/>
  <c r="IJ23"/>
  <c r="EP121"/>
  <c r="EN139"/>
  <c r="IJ148"/>
  <c r="DZ20"/>
  <c r="EC32"/>
  <c r="IJ144"/>
  <c r="IH136"/>
  <c r="EO142"/>
  <c r="EM63"/>
  <c r="EM71"/>
  <c r="IJ6"/>
  <c r="IH19"/>
  <c r="EQ23"/>
  <c r="ED25"/>
  <c r="CB5"/>
  <c r="AW5"/>
  <c r="CF7"/>
  <c r="BA7"/>
  <c r="IF13"/>
  <c r="DZ13"/>
  <c r="BZ15"/>
  <c r="AU15"/>
  <c r="CH15"/>
  <c r="CM17"/>
  <c r="BH17"/>
  <c r="BT23"/>
  <c r="CB23"/>
  <c r="AW23"/>
  <c r="CJ23"/>
  <c r="BE23"/>
  <c r="BP25"/>
  <c r="AK25"/>
  <c r="BX25"/>
  <c r="CF25"/>
  <c r="IJ31"/>
  <c r="DB28" i="2"/>
  <c r="EA52" i="1"/>
  <c r="EG55"/>
  <c r="IH56"/>
  <c r="II85"/>
  <c r="II92"/>
  <c r="EE94"/>
  <c r="IH68"/>
  <c r="IJ52"/>
  <c r="IJ103"/>
  <c r="DZ110"/>
  <c r="AZ172"/>
  <c r="AZ178"/>
  <c r="II191"/>
  <c r="DX183"/>
  <c r="AR81"/>
  <c r="IB81"/>
  <c r="EV67"/>
  <c r="AX65"/>
  <c r="CK63"/>
  <c r="CC63"/>
  <c r="CG61"/>
  <c r="BY61"/>
  <c r="BQ61"/>
  <c r="EV59"/>
  <c r="CG57"/>
  <c r="BY57"/>
  <c r="BQ57"/>
  <c r="AZ81"/>
  <c r="AZ79"/>
  <c r="AZ73"/>
  <c r="AM81"/>
  <c r="BC79"/>
  <c r="BC75"/>
  <c r="AM73"/>
  <c r="AW67"/>
  <c r="BI63"/>
  <c r="BA63"/>
  <c r="AK63"/>
  <c r="CB61"/>
  <c r="BI57"/>
  <c r="BA57"/>
  <c r="AS57"/>
  <c r="AK57"/>
  <c r="AK45"/>
  <c r="AS45"/>
  <c r="BA45"/>
  <c r="BI45"/>
  <c r="EV15"/>
  <c r="AH14"/>
  <c r="AX14"/>
  <c r="BX18"/>
  <c r="CF18"/>
  <c r="CN18"/>
  <c r="AT16"/>
  <c r="BJ16"/>
  <c r="EF14"/>
  <c r="AO12"/>
  <c r="EN8"/>
  <c r="IH8"/>
  <c r="IH9"/>
  <c r="EO52"/>
  <c r="DZ65"/>
  <c r="II65"/>
  <c r="EZ83" i="2"/>
  <c r="EH83" i="1" s="1"/>
  <c r="EN83"/>
  <c r="IH83"/>
  <c r="FA81" i="2"/>
  <c r="EI81" i="1" s="1"/>
  <c r="IH88"/>
  <c r="II124"/>
  <c r="IJ135"/>
  <c r="IH179"/>
  <c r="BP15"/>
  <c r="EM49"/>
  <c r="BR7"/>
  <c r="BZ11"/>
  <c r="BE15"/>
  <c r="CJ15"/>
  <c r="CL21"/>
  <c r="BG21"/>
  <c r="CD21"/>
  <c r="BV21"/>
  <c r="AQ21"/>
  <c r="BN21"/>
  <c r="AI21"/>
  <c r="BS17"/>
  <c r="AN17"/>
  <c r="CA17"/>
  <c r="AV17"/>
  <c r="EC12"/>
  <c r="DB14" i="2"/>
  <c r="DA14" s="1"/>
  <c r="CZ14" s="1"/>
  <c r="CY14" s="1"/>
  <c r="DI77"/>
  <c r="IG121" i="1"/>
  <c r="EN121"/>
  <c r="BI25"/>
  <c r="AO27"/>
  <c r="BE27"/>
  <c r="EC21"/>
  <c r="FB21" i="2"/>
  <c r="EJ21" i="1" s="1"/>
  <c r="DZ25"/>
  <c r="DZ29"/>
  <c r="DZ37"/>
  <c r="DZ44"/>
  <c r="DZ54"/>
  <c r="AV60"/>
  <c r="AJ66"/>
  <c r="AR68"/>
  <c r="IB68" s="1"/>
  <c r="BH68"/>
  <c r="DZ93"/>
  <c r="DZ97"/>
  <c r="DZ103"/>
  <c r="DZ149"/>
  <c r="DZ155"/>
  <c r="FC94" i="2"/>
  <c r="FM79"/>
  <c r="EP79" i="1" s="1"/>
  <c r="FU77" i="2"/>
  <c r="EP77" i="1"/>
  <c r="FF77" i="2"/>
  <c r="EZ77"/>
  <c r="EH77" i="1" s="1"/>
  <c r="EN67" i="2"/>
  <c r="DK67" s="1"/>
  <c r="DL67" i="1"/>
  <c r="FF67" i="2"/>
  <c r="EZ67"/>
  <c r="EH67" i="1" s="1"/>
  <c r="EJ57" i="2"/>
  <c r="EB48"/>
  <c r="EB44"/>
  <c r="EP44"/>
  <c r="DM44" s="1"/>
  <c r="DN44" i="1" s="1"/>
  <c r="ET44" i="2"/>
  <c r="DQ44" s="1"/>
  <c r="DR44" i="1" s="1"/>
  <c r="FM44" i="2"/>
  <c r="EC43"/>
  <c r="FE43"/>
  <c r="FB43"/>
  <c r="DX42"/>
  <c r="EF42"/>
  <c r="DC42" s="1"/>
  <c r="DD42" i="1" s="1"/>
  <c r="EK42" i="2"/>
  <c r="FF42"/>
  <c r="EZ42" s="1"/>
  <c r="EH42" i="1" s="1"/>
  <c r="FQ42" i="2"/>
  <c r="EA42" i="1" s="1"/>
  <c r="FY42" i="2"/>
  <c r="EB38"/>
  <c r="ER38"/>
  <c r="FQ38"/>
  <c r="EA38" i="1" s="1"/>
  <c r="AV87"/>
  <c r="DX86" i="2"/>
  <c r="DZ75"/>
  <c r="EF75"/>
  <c r="DC75"/>
  <c r="FF75"/>
  <c r="EZ75"/>
  <c r="EH75" i="1" s="1"/>
  <c r="FM75" i="2"/>
  <c r="FU75"/>
  <c r="FF74"/>
  <c r="EB68"/>
  <c r="EJ68"/>
  <c r="DX63"/>
  <c r="EN63"/>
  <c r="DK63" s="1"/>
  <c r="DL63" i="1" s="1"/>
  <c r="FK63" i="2"/>
  <c r="BW61" i="1"/>
  <c r="IC61" s="1"/>
  <c r="EH61" i="2"/>
  <c r="FC61"/>
  <c r="FU61"/>
  <c r="DX54"/>
  <c r="DX51"/>
  <c r="EG51"/>
  <c r="EP51"/>
  <c r="DM51" s="1"/>
  <c r="DN51" i="1" s="1"/>
  <c r="ET51" i="2"/>
  <c r="DQ51" s="1"/>
  <c r="DR51" i="1" s="1"/>
  <c r="FJ51" i="2"/>
  <c r="FR51"/>
  <c r="EC51" i="1"/>
  <c r="DV50" i="2"/>
  <c r="DZ50"/>
  <c r="ED50"/>
  <c r="EH50"/>
  <c r="EL50"/>
  <c r="DI50"/>
  <c r="ET50"/>
  <c r="DQ50"/>
  <c r="DR50" i="1" s="1"/>
  <c r="FH50" i="2"/>
  <c r="FB50" s="1"/>
  <c r="EJ50" i="1"/>
  <c r="FM50" i="2"/>
  <c r="FQ50"/>
  <c r="FU50"/>
  <c r="FY50"/>
  <c r="DV181"/>
  <c r="ED181"/>
  <c r="EL181"/>
  <c r="EP181"/>
  <c r="DM181" s="1"/>
  <c r="DN181" i="1" s="1"/>
  <c r="FD181" i="2"/>
  <c r="FM181"/>
  <c r="FU181"/>
  <c r="BO183" i="1"/>
  <c r="BW183"/>
  <c r="IC183" s="1"/>
  <c r="CM183"/>
  <c r="DN183"/>
  <c r="DR185"/>
  <c r="CA191"/>
  <c r="CA193"/>
  <c r="DN193"/>
  <c r="DV195" i="2"/>
  <c r="ED195"/>
  <c r="EL195"/>
  <c r="FD195"/>
  <c r="EV195" i="1" s="1"/>
  <c r="FM195" i="2"/>
  <c r="DX167"/>
  <c r="EJ167"/>
  <c r="EN167"/>
  <c r="DK167" s="1"/>
  <c r="DL167" i="1"/>
  <c r="FF167" i="2"/>
  <c r="EZ167"/>
  <c r="EH167" i="1" s="1"/>
  <c r="FO167" i="2"/>
  <c r="FW167"/>
  <c r="DX173"/>
  <c r="EF173"/>
  <c r="DC173" s="1"/>
  <c r="DD173" i="1" s="1"/>
  <c r="EN173" i="2"/>
  <c r="DK173" s="1"/>
  <c r="DL173" i="1" s="1"/>
  <c r="ER173" i="2"/>
  <c r="DO173" s="1"/>
  <c r="DP173" i="1" s="1"/>
  <c r="FF173" i="2"/>
  <c r="EZ173"/>
  <c r="EH173" i="1" s="1"/>
  <c r="FO173" i="2"/>
  <c r="FW173"/>
  <c r="BM191" i="1"/>
  <c r="BU191"/>
  <c r="CC191"/>
  <c r="CK191"/>
  <c r="FX165" i="2"/>
  <c r="FT165"/>
  <c r="FP165"/>
  <c r="FL165"/>
  <c r="FG165"/>
  <c r="FA165" s="1"/>
  <c r="EI165" i="1" s="1"/>
  <c r="FC165" i="2"/>
  <c r="ES165"/>
  <c r="DP165" s="1"/>
  <c r="DQ165" i="1" s="1"/>
  <c r="EQ165" i="2"/>
  <c r="DN165" s="1"/>
  <c r="DO165" i="1" s="1"/>
  <c r="EM165" i="2"/>
  <c r="DJ165" s="1"/>
  <c r="EI165"/>
  <c r="EE165"/>
  <c r="DB165" s="1"/>
  <c r="DC165" i="1" s="1"/>
  <c r="ID165" s="1"/>
  <c r="EA165" i="2"/>
  <c r="DW165"/>
  <c r="FX169"/>
  <c r="FT169"/>
  <c r="FP169"/>
  <c r="FL169"/>
  <c r="FG169"/>
  <c r="FA169" s="1"/>
  <c r="EI169" i="1" s="1"/>
  <c r="FC169" i="2"/>
  <c r="EW169"/>
  <c r="DT169"/>
  <c r="DU169" i="1" s="1"/>
  <c r="DV169" s="1"/>
  <c r="EQ169" i="2"/>
  <c r="DN169"/>
  <c r="DO169" i="1" s="1"/>
  <c r="EO169" i="2"/>
  <c r="DL169" s="1"/>
  <c r="DM169" i="1" s="1"/>
  <c r="EM169" i="2"/>
  <c r="DJ169" s="1"/>
  <c r="DK169" i="1" s="1"/>
  <c r="EI169" i="2"/>
  <c r="EE169"/>
  <c r="DB169" s="1"/>
  <c r="EA169"/>
  <c r="DW169"/>
  <c r="FR181"/>
  <c r="FJ181"/>
  <c r="DX181" i="1" s="1"/>
  <c r="EI181" i="2"/>
  <c r="EA181"/>
  <c r="CN189" i="1"/>
  <c r="CF189"/>
  <c r="BX189"/>
  <c r="BP189"/>
  <c r="EB165" i="2"/>
  <c r="EJ165"/>
  <c r="EV165"/>
  <c r="DS165" s="1"/>
  <c r="DT165" i="1" s="1"/>
  <c r="FK165" i="2"/>
  <c r="FS165"/>
  <c r="BY177" i="1"/>
  <c r="FX159" i="2"/>
  <c r="FP159"/>
  <c r="FG159"/>
  <c r="FA159" s="1"/>
  <c r="EI159" i="1" s="1"/>
  <c r="EQ159" i="2"/>
  <c r="DN159"/>
  <c r="DO159" i="1" s="1"/>
  <c r="EM159" i="2"/>
  <c r="DJ159" s="1"/>
  <c r="EE159"/>
  <c r="DB159" s="1"/>
  <c r="FT163"/>
  <c r="FC163"/>
  <c r="EU163" i="1" s="1"/>
  <c r="EQ163" i="2"/>
  <c r="DN163" s="1"/>
  <c r="DO163" i="1" s="1"/>
  <c r="FR167" i="2"/>
  <c r="EC167" i="1" s="1"/>
  <c r="FJ167" i="2"/>
  <c r="DX167" i="1" s="1"/>
  <c r="EK167" i="2"/>
  <c r="EC167"/>
  <c r="DU167"/>
  <c r="FJ173"/>
  <c r="DX173" i="1"/>
  <c r="EC173" i="2"/>
  <c r="DW175"/>
  <c r="CL196" i="1"/>
  <c r="FR194" i="2"/>
  <c r="ET194"/>
  <c r="ED194"/>
  <c r="AZ194" i="1"/>
  <c r="AV194"/>
  <c r="AR194"/>
  <c r="IB194" s="1"/>
  <c r="AN194"/>
  <c r="FD186" i="2"/>
  <c r="FD182"/>
  <c r="EV182" i="1"/>
  <c r="EV178" i="2"/>
  <c r="DS178"/>
  <c r="DT178" i="1" s="1"/>
  <c r="EW176" i="2"/>
  <c r="DT176" s="1"/>
  <c r="IJ174" i="1"/>
  <c r="FW170" i="2"/>
  <c r="FS170"/>
  <c r="FO170"/>
  <c r="FK170"/>
  <c r="FF170"/>
  <c r="EZ170"/>
  <c r="EH170" i="1" s="1"/>
  <c r="EV170" i="2"/>
  <c r="DS170" s="1"/>
  <c r="DT170" i="1" s="1"/>
  <c r="ET170" i="2"/>
  <c r="DQ170" s="1"/>
  <c r="DR170" i="1" s="1"/>
  <c r="EN170" i="2"/>
  <c r="DK170" s="1"/>
  <c r="DL170" i="1" s="1"/>
  <c r="EK170" i="2"/>
  <c r="EG170"/>
  <c r="EB170"/>
  <c r="DX170"/>
  <c r="AN170" i="1"/>
  <c r="FO169" i="2"/>
  <c r="DY169" i="1" s="1"/>
  <c r="FT168" i="2"/>
  <c r="EB168"/>
  <c r="BD152" i="1"/>
  <c r="CF144"/>
  <c r="FU134" i="2"/>
  <c r="FD134"/>
  <c r="EO134"/>
  <c r="DY134"/>
  <c r="FS131"/>
  <c r="EQ131" i="1" s="1"/>
  <c r="ER131" i="2"/>
  <c r="DO131" s="1"/>
  <c r="DP131" i="1" s="1"/>
  <c r="EN131" i="2"/>
  <c r="DK131"/>
  <c r="DL131" i="1" s="1"/>
  <c r="DX131" i="2"/>
  <c r="FW122"/>
  <c r="FO122"/>
  <c r="FF122"/>
  <c r="FC122"/>
  <c r="ES122"/>
  <c r="DP122" s="1"/>
  <c r="DQ122" i="1" s="1"/>
  <c r="EP122" i="2"/>
  <c r="DM122" s="1"/>
  <c r="DN122" i="1" s="1"/>
  <c r="EF122" i="2"/>
  <c r="DC122"/>
  <c r="DY122"/>
  <c r="FN112"/>
  <c r="DX112" i="1" s="1"/>
  <c r="CI111"/>
  <c r="BU105"/>
  <c r="CG101"/>
  <c r="EB99" i="2"/>
  <c r="FR98"/>
  <c r="EC98" i="1" s="1"/>
  <c r="ET98" i="2"/>
  <c r="DQ98" s="1"/>
  <c r="DR98" i="1" s="1"/>
  <c r="FU96" i="2"/>
  <c r="EP96" i="1"/>
  <c r="EW96" i="2"/>
  <c r="DT96"/>
  <c r="DU96" i="1" s="1"/>
  <c r="DV96" s="1"/>
  <c r="AV89"/>
  <c r="AR89"/>
  <c r="IB89" s="1"/>
  <c r="AN89"/>
  <c r="CG86"/>
  <c r="CG74"/>
  <c r="EJ59" i="2"/>
  <c r="EV57"/>
  <c r="DS57" s="1"/>
  <c r="DT57" i="1" s="1"/>
  <c r="BU54"/>
  <c r="BP53"/>
  <c r="CM50"/>
  <c r="CE50"/>
  <c r="BW50"/>
  <c r="IC50" s="1"/>
  <c r="BO50"/>
  <c r="FS48" i="2"/>
  <c r="EH44"/>
  <c r="DU43"/>
  <c r="FU42"/>
  <c r="ET42"/>
  <c r="EB42"/>
  <c r="FH38"/>
  <c r="FB38" s="1"/>
  <c r="EJ38" i="1" s="1"/>
  <c r="BV10"/>
  <c r="BO95"/>
  <c r="CK90"/>
  <c r="CC90"/>
  <c r="BU90"/>
  <c r="BM90"/>
  <c r="DS89"/>
  <c r="DO87"/>
  <c r="IJ85"/>
  <c r="CH85"/>
  <c r="AN71"/>
  <c r="BM70"/>
  <c r="BQ70"/>
  <c r="AV61"/>
  <c r="AR61"/>
  <c r="IB61" s="1"/>
  <c r="DT53"/>
  <c r="CH53"/>
  <c r="BH53"/>
  <c r="BO52"/>
  <c r="CB47"/>
  <c r="BM41"/>
  <c r="BN36"/>
  <c r="CM35"/>
  <c r="CE35"/>
  <c r="BW35"/>
  <c r="IC35" s="1"/>
  <c r="BO35"/>
  <c r="FS34" i="2"/>
  <c r="FK34"/>
  <c r="FD34"/>
  <c r="ES34"/>
  <c r="EK34"/>
  <c r="EC34"/>
  <c r="DU34"/>
  <c r="BH34" i="1"/>
  <c r="AR34"/>
  <c r="IB34" s="1"/>
  <c r="AN32"/>
  <c r="CN30"/>
  <c r="BR30"/>
  <c r="EK28" i="2"/>
  <c r="FU24"/>
  <c r="FM24"/>
  <c r="EW24"/>
  <c r="DT24" s="1"/>
  <c r="DU24" i="1" s="1"/>
  <c r="DV24" s="1"/>
  <c r="EO24" i="2"/>
  <c r="DL24" s="1"/>
  <c r="DM24" i="1" s="1"/>
  <c r="DZ24" i="2"/>
  <c r="FQ23"/>
  <c r="EA23" i="1"/>
  <c r="AX22"/>
  <c r="AP22"/>
  <c r="AH22"/>
  <c r="AJ22"/>
  <c r="CC19"/>
  <c r="BM17"/>
  <c r="FG14" i="2"/>
  <c r="FA14"/>
  <c r="EI14" i="1" s="1"/>
  <c r="DX14" i="2"/>
  <c r="FH13"/>
  <c r="FB13" s="1"/>
  <c r="EJ13" i="1" s="1"/>
  <c r="FW12" i="2"/>
  <c r="FN10"/>
  <c r="DX10" i="1"/>
  <c r="DU10" i="2"/>
  <c r="EB9"/>
  <c r="FJ8"/>
  <c r="DX8" i="1"/>
  <c r="FD5" i="2"/>
  <c r="EV5" i="1"/>
  <c r="K194"/>
  <c r="L78"/>
  <c r="IA78" s="1"/>
  <c r="H76"/>
  <c r="IA76" s="1"/>
  <c r="CX146" i="2"/>
  <c r="CY146" i="1"/>
  <c r="CZ146"/>
  <c r="CY45" i="2"/>
  <c r="DA45" i="1"/>
  <c r="DA120"/>
  <c r="CY120" i="2"/>
  <c r="CY138"/>
  <c r="DA138" i="1"/>
  <c r="DH146"/>
  <c r="DF146" i="2"/>
  <c r="DD69" i="1"/>
  <c r="DB69" i="2"/>
  <c r="DK188" i="1"/>
  <c r="DI188" i="2"/>
  <c r="DD104" i="1"/>
  <c r="DB104" i="2"/>
  <c r="DE16"/>
  <c r="DG116"/>
  <c r="DI116" i="1"/>
  <c r="DD18"/>
  <c r="DB18" i="2"/>
  <c r="DK167" i="1"/>
  <c r="DI167" i="2"/>
  <c r="DD16" i="1"/>
  <c r="DB16" i="2"/>
  <c r="DB29"/>
  <c r="DD29" i="1"/>
  <c r="DD40"/>
  <c r="DB40" i="2"/>
  <c r="DH31"/>
  <c r="DJ31" i="1"/>
  <c r="DJ80" i="2"/>
  <c r="DL80" i="1"/>
  <c r="DD82"/>
  <c r="DB82" i="2"/>
  <c r="DD64" i="1"/>
  <c r="DB64" i="2"/>
  <c r="DB46"/>
  <c r="DD46" i="1"/>
  <c r="DD166"/>
  <c r="DB166" i="2"/>
  <c r="DD8" i="1"/>
  <c r="DB8" i="2"/>
  <c r="DK59" i="1"/>
  <c r="DI59" i="2"/>
  <c r="EQ10" i="1"/>
  <c r="EE10"/>
  <c r="EB10"/>
  <c r="II14"/>
  <c r="II104"/>
  <c r="II8"/>
  <c r="EM128"/>
  <c r="DD114"/>
  <c r="DB114" i="2"/>
  <c r="DD125" i="1"/>
  <c r="DD15"/>
  <c r="DB15" i="2"/>
  <c r="DK92" i="1"/>
  <c r="DI92" i="2"/>
  <c r="DD97" i="1"/>
  <c r="DB97" i="2"/>
  <c r="DD154" i="1"/>
  <c r="DB154" i="2"/>
  <c r="DH7"/>
  <c r="DJ7" i="1"/>
  <c r="DJ13"/>
  <c r="DH13" i="2"/>
  <c r="DI13" i="1" s="1"/>
  <c r="DD19"/>
  <c r="DB19" i="2"/>
  <c r="DI28"/>
  <c r="DK85" i="1"/>
  <c r="DD92"/>
  <c r="DB92" i="2"/>
  <c r="DI94"/>
  <c r="DK94" i="1"/>
  <c r="DB95" i="2"/>
  <c r="DD95" i="1"/>
  <c r="DK51"/>
  <c r="DI51" i="2"/>
  <c r="DD133" i="1"/>
  <c r="DD188"/>
  <c r="DB188" i="2"/>
  <c r="DC188" i="1" s="1"/>
  <c r="ID188" s="1"/>
  <c r="DB170" i="2"/>
  <c r="DD170" i="1"/>
  <c r="DJ12" i="2"/>
  <c r="DL12" i="1"/>
  <c r="IH26"/>
  <c r="IH174"/>
  <c r="II194"/>
  <c r="EM162"/>
  <c r="DE17" i="2"/>
  <c r="DE91"/>
  <c r="DI107" i="1"/>
  <c r="DJ116"/>
  <c r="DD129"/>
  <c r="DB129" i="2"/>
  <c r="DI62"/>
  <c r="DK84" i="1"/>
  <c r="DI84" i="2"/>
  <c r="IJ9" i="1"/>
  <c r="IH15"/>
  <c r="II26"/>
  <c r="IJ32"/>
  <c r="IJ35"/>
  <c r="IJ41"/>
  <c r="IH70"/>
  <c r="IH47"/>
  <c r="IJ65"/>
  <c r="IH93"/>
  <c r="IJ104"/>
  <c r="IJ105"/>
  <c r="IJ109"/>
  <c r="IH114"/>
  <c r="IJ117"/>
  <c r="IH129"/>
  <c r="II134"/>
  <c r="IJ140"/>
  <c r="II160"/>
  <c r="IJ10"/>
  <c r="IH18"/>
  <c r="IJ20"/>
  <c r="EM109"/>
  <c r="EM111"/>
  <c r="EM113"/>
  <c r="EM115"/>
  <c r="EM117"/>
  <c r="EM119"/>
  <c r="EM121"/>
  <c r="EM123"/>
  <c r="EM131"/>
  <c r="EM139"/>
  <c r="IH5"/>
  <c r="IJ7"/>
  <c r="IH27"/>
  <c r="II34"/>
  <c r="IJ37"/>
  <c r="EQ45"/>
  <c r="IJ49"/>
  <c r="IH144"/>
  <c r="IJ149"/>
  <c r="IH152"/>
  <c r="IJ97"/>
  <c r="IJ180"/>
  <c r="II193"/>
  <c r="II196"/>
  <c r="EQ172"/>
  <c r="IH180"/>
  <c r="DY180"/>
  <c r="EP33"/>
  <c r="EN33"/>
  <c r="IJ114"/>
  <c r="EP124"/>
  <c r="IJ130"/>
  <c r="IJ131"/>
  <c r="IH145"/>
  <c r="II190"/>
  <c r="II187"/>
  <c r="IJ139"/>
  <c r="EO172"/>
  <c r="IH177"/>
  <c r="DZ32"/>
  <c r="II32"/>
  <c r="EO45"/>
  <c r="IJ53"/>
  <c r="II6"/>
  <c r="IH12"/>
  <c r="EP123"/>
  <c r="EP129"/>
  <c r="EQ142"/>
  <c r="DZ152"/>
  <c r="II174"/>
  <c r="II167"/>
  <c r="IJ157"/>
  <c r="II158"/>
  <c r="IH108"/>
  <c r="EN123"/>
  <c r="EN129"/>
  <c r="BG16"/>
  <c r="EP31"/>
  <c r="EE28"/>
  <c r="BB31"/>
  <c r="AL31"/>
  <c r="EO13"/>
  <c r="ED6"/>
  <c r="BH6"/>
  <c r="EG28"/>
  <c r="DY23"/>
  <c r="EQ19"/>
  <c r="EB7"/>
  <c r="EM57"/>
  <c r="EM61"/>
  <c r="EM65"/>
  <c r="EM69"/>
  <c r="EM73"/>
  <c r="EF6"/>
  <c r="EO7"/>
  <c r="IH7"/>
  <c r="EB13"/>
  <c r="IJ16"/>
  <c r="IH17"/>
  <c r="IH21"/>
  <c r="EO25"/>
  <c r="IH25"/>
  <c r="DZ28"/>
  <c r="IH35"/>
  <c r="II38"/>
  <c r="ED40"/>
  <c r="IJ40"/>
  <c r="DY41"/>
  <c r="IH28"/>
  <c r="EO28"/>
  <c r="IH29"/>
  <c r="IH31"/>
  <c r="EQ56"/>
  <c r="EQ67"/>
  <c r="IH67"/>
  <c r="IH82"/>
  <c r="IJ91"/>
  <c r="EB94"/>
  <c r="EN95"/>
  <c r="IJ95"/>
  <c r="IH97"/>
  <c r="IJ48"/>
  <c r="EN48"/>
  <c r="EE49"/>
  <c r="IH64"/>
  <c r="IJ46"/>
  <c r="IH60"/>
  <c r="IH72"/>
  <c r="AR100"/>
  <c r="IB100" s="1"/>
  <c r="IJ113"/>
  <c r="IJ133"/>
  <c r="IJ100"/>
  <c r="II110"/>
  <c r="AZ114"/>
  <c r="IH128"/>
  <c r="AR172"/>
  <c r="IB172" s="1"/>
  <c r="BH172"/>
  <c r="IJ153"/>
  <c r="IH178"/>
  <c r="IJ182"/>
  <c r="IJ184"/>
  <c r="IH186"/>
  <c r="II188"/>
  <c r="IJ190"/>
  <c r="IH192"/>
  <c r="IH194"/>
  <c r="IJ196"/>
  <c r="BY12"/>
  <c r="CG12"/>
  <c r="AW12"/>
  <c r="BE12"/>
  <c r="FA9" i="2"/>
  <c r="EI9" i="1" s="1"/>
  <c r="CC8"/>
  <c r="CB6"/>
  <c r="IJ8"/>
  <c r="ED9"/>
  <c r="EP14"/>
  <c r="IJ15"/>
  <c r="EN15"/>
  <c r="EE16"/>
  <c r="EN51"/>
  <c r="IJ51"/>
  <c r="IH52"/>
  <c r="EP45"/>
  <c r="IH45"/>
  <c r="II57"/>
  <c r="DZ59"/>
  <c r="II59"/>
  <c r="II61"/>
  <c r="II67"/>
  <c r="IH73"/>
  <c r="IH75"/>
  <c r="IH77"/>
  <c r="IH81"/>
  <c r="IJ102"/>
  <c r="IH106"/>
  <c r="IH109"/>
  <c r="IH86"/>
  <c r="ED86"/>
  <c r="IJ94"/>
  <c r="EF94"/>
  <c r="DA50" i="2"/>
  <c r="IH32" i="1"/>
  <c r="IH33"/>
  <c r="IH38"/>
  <c r="II98"/>
  <c r="IJ101"/>
  <c r="IH104"/>
  <c r="II116"/>
  <c r="IJ125"/>
  <c r="IH10"/>
  <c r="IJ18"/>
  <c r="IH20"/>
  <c r="II83"/>
  <c r="IJ152"/>
  <c r="II156"/>
  <c r="IJ11"/>
  <c r="IJ12"/>
  <c r="IH118"/>
  <c r="IJ122"/>
  <c r="IH134"/>
  <c r="IJ147"/>
  <c r="IH16"/>
  <c r="IH53"/>
  <c r="IH61"/>
  <c r="II152"/>
  <c r="IJ93"/>
  <c r="IJ141"/>
  <c r="IH13"/>
  <c r="IH23"/>
  <c r="II28"/>
  <c r="IH41"/>
  <c r="II55"/>
  <c r="IH74"/>
  <c r="IH78"/>
  <c r="II94"/>
  <c r="IJ108"/>
  <c r="IH164"/>
  <c r="IH182"/>
  <c r="IH184"/>
  <c r="IJ186"/>
  <c r="IH190"/>
  <c r="IJ192"/>
  <c r="IJ194"/>
  <c r="IH196"/>
  <c r="IH51"/>
  <c r="II63"/>
  <c r="IH79"/>
  <c r="IH98"/>
  <c r="IH103"/>
  <c r="IH112"/>
  <c r="EB195" i="2"/>
  <c r="FT195"/>
  <c r="EB185"/>
  <c r="DW185"/>
  <c r="EA185"/>
  <c r="EE185"/>
  <c r="DB185" s="1"/>
  <c r="DC185" i="1" s="1"/>
  <c r="ID185" s="1"/>
  <c r="EI185" i="2"/>
  <c r="EM185"/>
  <c r="DJ185" s="1"/>
  <c r="EO185"/>
  <c r="DL185" s="1"/>
  <c r="DM185" i="1" s="1"/>
  <c r="ES185" i="2"/>
  <c r="DP185"/>
  <c r="DQ185" i="1" s="1"/>
  <c r="EW185" i="2"/>
  <c r="DT185" s="1"/>
  <c r="DU185" i="1" s="1"/>
  <c r="DV185" s="1"/>
  <c r="FE185" i="2"/>
  <c r="FB185" s="1"/>
  <c r="EJ185" i="1" s="1"/>
  <c r="FJ185" i="2"/>
  <c r="FN185"/>
  <c r="DX185" i="1" s="1"/>
  <c r="FR185" i="2"/>
  <c r="FV185"/>
  <c r="FN184"/>
  <c r="DX184" i="1"/>
  <c r="FO177" i="2"/>
  <c r="ER177"/>
  <c r="DO177" s="1"/>
  <c r="DP177" i="1" s="1"/>
  <c r="DW177" i="2"/>
  <c r="EA177"/>
  <c r="EE177"/>
  <c r="DB177"/>
  <c r="DA177" s="1"/>
  <c r="EI177"/>
  <c r="EM177"/>
  <c r="DJ177" s="1"/>
  <c r="EO177"/>
  <c r="DL177" s="1"/>
  <c r="DM177" i="1" s="1"/>
  <c r="ES177" i="2"/>
  <c r="DP177" s="1"/>
  <c r="DQ177" i="1" s="1"/>
  <c r="EW177" i="2"/>
  <c r="DT177" s="1"/>
  <c r="DU177" i="1" s="1"/>
  <c r="DV177" s="1"/>
  <c r="FE177" i="2"/>
  <c r="FB177" s="1"/>
  <c r="EJ177" i="1" s="1"/>
  <c r="FJ177" i="2"/>
  <c r="DX177" i="1" s="1"/>
  <c r="FN177" i="2"/>
  <c r="FR177"/>
  <c r="FV177"/>
  <c r="EF162"/>
  <c r="DC162" s="1"/>
  <c r="DD162" i="1" s="1"/>
  <c r="FR162" i="2"/>
  <c r="EC162" i="1" s="1"/>
  <c r="EF160" i="2"/>
  <c r="DC160" s="1"/>
  <c r="DD160" i="1" s="1"/>
  <c r="ER159" i="2"/>
  <c r="DO159" s="1"/>
  <c r="DP159" i="1" s="1"/>
  <c r="DU159" i="2"/>
  <c r="DY159"/>
  <c r="EC159"/>
  <c r="EG159"/>
  <c r="EK159"/>
  <c r="EO159"/>
  <c r="DL159"/>
  <c r="DM159" i="1" s="1"/>
  <c r="ES159" i="2"/>
  <c r="DP159" s="1"/>
  <c r="DQ159" i="1" s="1"/>
  <c r="EW159" i="2"/>
  <c r="DT159" s="1"/>
  <c r="DU159" i="1" s="1"/>
  <c r="DV159" s="1"/>
  <c r="FE159" i="2"/>
  <c r="FB159" s="1"/>
  <c r="EJ159" i="1" s="1"/>
  <c r="FJ159" i="2"/>
  <c r="DX159" i="1" s="1"/>
  <c r="FN159" i="2"/>
  <c r="FR159"/>
  <c r="FV159"/>
  <c r="EN139"/>
  <c r="DK139" s="1"/>
  <c r="DL139" i="1" s="1"/>
  <c r="FN138" i="2"/>
  <c r="DX138" i="1"/>
  <c r="EN138" i="2"/>
  <c r="DK138"/>
  <c r="DL138" i="1" s="1"/>
  <c r="DX132" i="2"/>
  <c r="ET132"/>
  <c r="DQ132" s="1"/>
  <c r="DR132" i="1" s="1"/>
  <c r="FL132" i="2"/>
  <c r="EB104"/>
  <c r="EW104"/>
  <c r="DT104" s="1"/>
  <c r="DU104" i="1" s="1"/>
  <c r="DV104" s="1"/>
  <c r="FG104" i="2"/>
  <c r="FA104" s="1"/>
  <c r="EI104" i="1" s="1"/>
  <c r="FX104" i="2"/>
  <c r="EG104" i="1" s="1"/>
  <c r="EI92" i="2"/>
  <c r="FS92"/>
  <c r="DV83"/>
  <c r="EU83"/>
  <c r="DR83" s="1"/>
  <c r="DS83" i="1" s="1"/>
  <c r="FR83" i="2"/>
  <c r="EC83" i="1" s="1"/>
  <c r="DX78" i="2"/>
  <c r="EB78"/>
  <c r="IJ83" i="1"/>
  <c r="IH84"/>
  <c r="IH95"/>
  <c r="IJ98"/>
  <c r="IH99"/>
  <c r="IH102"/>
  <c r="IJ106"/>
  <c r="IH107"/>
  <c r="IJ112"/>
  <c r="AR124"/>
  <c r="IB124" s="1"/>
  <c r="AZ146"/>
  <c r="AJ154"/>
  <c r="AZ154"/>
  <c r="IH124"/>
  <c r="IJ127"/>
  <c r="II138"/>
  <c r="II150"/>
  <c r="II154"/>
  <c r="IJ156"/>
  <c r="IH157"/>
  <c r="IH161"/>
  <c r="IH163"/>
  <c r="IH169"/>
  <c r="IH183"/>
  <c r="IH185"/>
  <c r="IH193"/>
  <c r="IH195"/>
  <c r="AU5"/>
  <c r="DZ5"/>
  <c r="DZ7"/>
  <c r="DZ9"/>
  <c r="DZ11"/>
  <c r="II13"/>
  <c r="II15"/>
  <c r="EE17"/>
  <c r="II23"/>
  <c r="II33"/>
  <c r="II39"/>
  <c r="II41"/>
  <c r="IJ43"/>
  <c r="II46"/>
  <c r="II50"/>
  <c r="IJ58"/>
  <c r="IJ60"/>
  <c r="IJ62"/>
  <c r="IJ66"/>
  <c r="IJ70"/>
  <c r="IJ72"/>
  <c r="IJ76"/>
  <c r="IJ82"/>
  <c r="IJ84"/>
  <c r="IJ88"/>
  <c r="IJ90"/>
  <c r="II91"/>
  <c r="II107"/>
  <c r="II109"/>
  <c r="II111"/>
  <c r="II113"/>
  <c r="II115"/>
  <c r="II119"/>
  <c r="II125"/>
  <c r="II127"/>
  <c r="II129"/>
  <c r="II131"/>
  <c r="II145"/>
  <c r="II147"/>
  <c r="II151"/>
  <c r="II153"/>
  <c r="II157"/>
  <c r="IH119"/>
  <c r="IJ137"/>
  <c r="IH155"/>
  <c r="IJ161"/>
  <c r="IJ165"/>
  <c r="IJ169"/>
  <c r="IJ173"/>
  <c r="IJ177"/>
  <c r="IJ183"/>
  <c r="IJ187"/>
  <c r="IJ191"/>
  <c r="IH167"/>
  <c r="IH191"/>
  <c r="II183"/>
  <c r="BV196"/>
  <c r="IH189"/>
  <c r="BV186"/>
  <c r="BD174"/>
  <c r="BD168"/>
  <c r="II106"/>
  <c r="AJ89"/>
  <c r="BH87"/>
  <c r="AR87"/>
  <c r="IB87"/>
  <c r="IJ5"/>
  <c r="CB161"/>
  <c r="AW161"/>
  <c r="DZ194" i="2"/>
  <c r="EH194"/>
  <c r="EP194"/>
  <c r="FD194"/>
  <c r="FE194"/>
  <c r="FB194" s="1"/>
  <c r="EJ194" i="1" s="1"/>
  <c r="FN194" i="2"/>
  <c r="DX194" i="1"/>
  <c r="FV194" i="2"/>
  <c r="DU179"/>
  <c r="DY179"/>
  <c r="EC179"/>
  <c r="EG179"/>
  <c r="EK179"/>
  <c r="EO179"/>
  <c r="ES179"/>
  <c r="EW179"/>
  <c r="DT179"/>
  <c r="FE179"/>
  <c r="FB179"/>
  <c r="EJ179" i="1" s="1"/>
  <c r="FJ179" i="2"/>
  <c r="FN179"/>
  <c r="FR179"/>
  <c r="FV179"/>
  <c r="EC179" i="1" s="1"/>
  <c r="EG178" i="2"/>
  <c r="EP178"/>
  <c r="DM178" s="1"/>
  <c r="DN178" i="1" s="1"/>
  <c r="ET178" i="2"/>
  <c r="DQ178" s="1"/>
  <c r="DR178" i="1" s="1"/>
  <c r="FC178" i="2"/>
  <c r="FU178"/>
  <c r="EP178" i="1" s="1"/>
  <c r="DY176" i="2"/>
  <c r="EO176"/>
  <c r="FR176"/>
  <c r="EC176" i="1"/>
  <c r="CA174"/>
  <c r="EA174" i="2"/>
  <c r="EI174"/>
  <c r="EQ174"/>
  <c r="FH174"/>
  <c r="FB174"/>
  <c r="EJ174" i="1" s="1"/>
  <c r="FQ174" i="2"/>
  <c r="EA174" i="1" s="1"/>
  <c r="FY174" i="2"/>
  <c r="EF174" i="1" s="1"/>
  <c r="FO171" i="2"/>
  <c r="DY171" i="1" s="1"/>
  <c r="ER171" i="2"/>
  <c r="DO171" s="1"/>
  <c r="DP171" i="1" s="1"/>
  <c r="EB171" i="2"/>
  <c r="DU171"/>
  <c r="DY171"/>
  <c r="EC171"/>
  <c r="EG171"/>
  <c r="EK171"/>
  <c r="DH171" s="1"/>
  <c r="EQ171"/>
  <c r="DN171" s="1"/>
  <c r="DO171" i="1" s="1"/>
  <c r="EU171" i="2"/>
  <c r="DR171" s="1"/>
  <c r="DS171" i="1" s="1"/>
  <c r="FC171" i="2"/>
  <c r="FG171"/>
  <c r="FA171"/>
  <c r="EI171" i="1" s="1"/>
  <c r="FL171" i="2"/>
  <c r="FP171"/>
  <c r="DZ171" i="1" s="1"/>
  <c r="FT171" i="2"/>
  <c r="FX171"/>
  <c r="ER163"/>
  <c r="DO163" s="1"/>
  <c r="DP163" i="1" s="1"/>
  <c r="DW163" i="2"/>
  <c r="EE163"/>
  <c r="DB163" s="1"/>
  <c r="EM163"/>
  <c r="DJ163" s="1"/>
  <c r="EU163"/>
  <c r="DR163" s="1"/>
  <c r="DS163" i="1" s="1"/>
  <c r="FG163" i="2"/>
  <c r="FA163" s="1"/>
  <c r="EI163" i="1" s="1"/>
  <c r="FP163" i="2"/>
  <c r="EB163" i="1" s="1"/>
  <c r="FX163" i="2"/>
  <c r="EB156"/>
  <c r="BO156" i="1"/>
  <c r="EA152" i="2"/>
  <c r="EO152"/>
  <c r="DL152" s="1"/>
  <c r="DM152" i="1" s="1"/>
  <c r="FG152" i="2"/>
  <c r="FA152" s="1"/>
  <c r="EI152" i="1" s="1"/>
  <c r="FX152" i="2"/>
  <c r="EG152" i="1" s="1"/>
  <c r="FF149" i="2"/>
  <c r="EZ149" s="1"/>
  <c r="EH149" i="1" s="1"/>
  <c r="FO149" i="2"/>
  <c r="DY149" i="1" s="1"/>
  <c r="FW149" i="2"/>
  <c r="EB131"/>
  <c r="EJ131"/>
  <c r="EV131"/>
  <c r="DS131" s="1"/>
  <c r="DT131" i="1" s="1"/>
  <c r="FF131" i="2"/>
  <c r="EZ131" s="1"/>
  <c r="EH131" i="1" s="1"/>
  <c r="FO131" i="2"/>
  <c r="FW131"/>
  <c r="ED131" i="1" s="1"/>
  <c r="EV111" i="2"/>
  <c r="DS111"/>
  <c r="DT111" i="1" s="1"/>
  <c r="DX100" i="2"/>
  <c r="EW100"/>
  <c r="DT100" s="1"/>
  <c r="DU100" i="1" s="1"/>
  <c r="DV100" s="1"/>
  <c r="FF100" i="2"/>
  <c r="EZ100" s="1"/>
  <c r="EH100" i="1" s="1"/>
  <c r="EJ90" i="2"/>
  <c r="FP90"/>
  <c r="II120" i="1"/>
  <c r="II126"/>
  <c r="II146"/>
  <c r="IH156"/>
  <c r="II5"/>
  <c r="II7"/>
  <c r="II9"/>
  <c r="II11"/>
  <c r="EN17"/>
  <c r="IJ17"/>
  <c r="IJ19"/>
  <c r="IJ21"/>
  <c r="DZ23"/>
  <c r="EE23"/>
  <c r="II25"/>
  <c r="II27"/>
  <c r="II29"/>
  <c r="II31"/>
  <c r="DZ33"/>
  <c r="EE33"/>
  <c r="II35"/>
  <c r="II37"/>
  <c r="DZ39"/>
  <c r="EE39"/>
  <c r="DZ41"/>
  <c r="EE41"/>
  <c r="IH43"/>
  <c r="II44"/>
  <c r="DZ46"/>
  <c r="EE46"/>
  <c r="II48"/>
  <c r="DZ50"/>
  <c r="EE50"/>
  <c r="II52"/>
  <c r="II54"/>
  <c r="AN56"/>
  <c r="AV56"/>
  <c r="AN66"/>
  <c r="AR66"/>
  <c r="IB66" s="1"/>
  <c r="AZ66"/>
  <c r="BH66"/>
  <c r="AJ70"/>
  <c r="AR70"/>
  <c r="IB70" s="1"/>
  <c r="BH70"/>
  <c r="AJ76"/>
  <c r="AR76"/>
  <c r="IB76" s="1"/>
  <c r="AZ76"/>
  <c r="BH76"/>
  <c r="IJ56"/>
  <c r="IJ64"/>
  <c r="IJ68"/>
  <c r="IJ74"/>
  <c r="IJ78"/>
  <c r="IJ80"/>
  <c r="IJ86"/>
  <c r="IH90"/>
  <c r="DZ91"/>
  <c r="EE91"/>
  <c r="II93"/>
  <c r="II95"/>
  <c r="II97"/>
  <c r="II99"/>
  <c r="II101"/>
  <c r="II103"/>
  <c r="II105"/>
  <c r="DZ107"/>
  <c r="EE107"/>
  <c r="DZ109"/>
  <c r="EE109"/>
  <c r="DZ111"/>
  <c r="EE111"/>
  <c r="DZ113"/>
  <c r="EE113"/>
  <c r="DZ115"/>
  <c r="EE115"/>
  <c r="DZ119"/>
  <c r="EE119"/>
  <c r="II121"/>
  <c r="DZ127"/>
  <c r="EE127"/>
  <c r="DZ129"/>
  <c r="EE129"/>
  <c r="DZ131"/>
  <c r="EE131"/>
  <c r="II141"/>
  <c r="DZ145"/>
  <c r="EE145"/>
  <c r="DZ147"/>
  <c r="EE147"/>
  <c r="II149"/>
  <c r="DZ151"/>
  <c r="EE151"/>
  <c r="DZ153"/>
  <c r="EE153"/>
  <c r="II155"/>
  <c r="DZ157"/>
  <c r="EE157"/>
  <c r="IJ119"/>
  <c r="IJ159"/>
  <c r="IJ163"/>
  <c r="IJ167"/>
  <c r="IJ171"/>
  <c r="IJ175"/>
  <c r="IJ179"/>
  <c r="IJ181"/>
  <c r="IJ185"/>
  <c r="IJ189"/>
  <c r="IJ193"/>
  <c r="IJ195"/>
  <c r="IH173"/>
  <c r="IH165"/>
  <c r="FO195" i="2"/>
  <c r="ET192"/>
  <c r="AV188" i="1"/>
  <c r="FO185" i="2"/>
  <c r="ED184"/>
  <c r="EW162"/>
  <c r="DT162" s="1"/>
  <c r="DU162" i="1" s="1"/>
  <c r="DV162" s="1"/>
  <c r="FD160" i="2"/>
  <c r="EV160" i="1" s="1"/>
  <c r="IH149"/>
  <c r="DZ146" i="2"/>
  <c r="CW146" s="1"/>
  <c r="BW144" i="1"/>
  <c r="IC144" s="1"/>
  <c r="IJ143"/>
  <c r="DU140" i="2"/>
  <c r="FT132"/>
  <c r="IH131" i="1"/>
  <c r="FN124" i="2"/>
  <c r="DX124" i="1" s="1"/>
  <c r="IJ111"/>
  <c r="BS111"/>
  <c r="FP104" i="2"/>
  <c r="EJ104"/>
  <c r="IH100" i="1"/>
  <c r="FY95" i="2"/>
  <c r="EF95" i="1" s="1"/>
  <c r="EV92" i="2"/>
  <c r="DS92" s="1"/>
  <c r="DT92" i="1" s="1"/>
  <c r="CC91"/>
  <c r="IJ77"/>
  <c r="IH71"/>
  <c r="IJ47"/>
  <c r="II20"/>
  <c r="II168"/>
  <c r="IJ151"/>
  <c r="IH101"/>
  <c r="FF68" i="2"/>
  <c r="EZ68" s="1"/>
  <c r="EH68" i="1" s="1"/>
  <c r="EJ65" i="2"/>
  <c r="FW63"/>
  <c r="FO63"/>
  <c r="EB63" i="1" s="1"/>
  <c r="FF63" i="2"/>
  <c r="EZ63"/>
  <c r="EH63" i="1" s="1"/>
  <c r="ER63" i="2"/>
  <c r="DO63" s="1"/>
  <c r="DP63" i="1" s="1"/>
  <c r="EJ63" i="2"/>
  <c r="EB63"/>
  <c r="FW62"/>
  <c r="FY61"/>
  <c r="EF61" i="1" s="1"/>
  <c r="FQ61" i="2"/>
  <c r="EA61" i="1" s="1"/>
  <c r="FH61" i="2"/>
  <c r="FB61" s="1"/>
  <c r="EJ61" i="1" s="1"/>
  <c r="ET61" i="2"/>
  <c r="DQ61" s="1"/>
  <c r="EL61"/>
  <c r="ED61"/>
  <c r="DV61"/>
  <c r="ER58"/>
  <c r="DO58" s="1"/>
  <c r="DP58" i="1" s="1"/>
  <c r="FH49" i="2"/>
  <c r="FB49" s="1"/>
  <c r="EJ49" i="1" s="1"/>
  <c r="IH48"/>
  <c r="IJ44"/>
  <c r="FW42" i="2"/>
  <c r="FS42"/>
  <c r="FO42"/>
  <c r="FK42"/>
  <c r="EV42"/>
  <c r="DS42"/>
  <c r="ER42"/>
  <c r="EM42"/>
  <c r="DJ42" s="1"/>
  <c r="EI42"/>
  <c r="ED42"/>
  <c r="DZ42"/>
  <c r="DV42"/>
  <c r="EJ39"/>
  <c r="FX36"/>
  <c r="FV36"/>
  <c r="FT36"/>
  <c r="FR36"/>
  <c r="EC36" i="1" s="1"/>
  <c r="FP36" i="2"/>
  <c r="FN36"/>
  <c r="FL36"/>
  <c r="FJ36"/>
  <c r="DX36" i="1" s="1"/>
  <c r="FG36" i="2"/>
  <c r="FA36" s="1"/>
  <c r="EI36" i="1" s="1"/>
  <c r="FE36" i="2"/>
  <c r="FB36"/>
  <c r="EJ36" i="1" s="1"/>
  <c r="EV36" i="2"/>
  <c r="DS36" s="1"/>
  <c r="DT36" i="1" s="1"/>
  <c r="EU36" i="2"/>
  <c r="DR36" s="1"/>
  <c r="ER36"/>
  <c r="DO36" s="1"/>
  <c r="DP36" i="1" s="1"/>
  <c r="EQ36" i="2"/>
  <c r="DN36"/>
  <c r="EN36"/>
  <c r="DK36" s="1"/>
  <c r="DL36" i="1" s="1"/>
  <c r="EM36" i="2"/>
  <c r="DJ36" s="1"/>
  <c r="EK36"/>
  <c r="EI36"/>
  <c r="EG36"/>
  <c r="EF36"/>
  <c r="DC36" s="1"/>
  <c r="ED36"/>
  <c r="EB36"/>
  <c r="DZ36"/>
  <c r="DX36"/>
  <c r="DV36"/>
  <c r="FY35"/>
  <c r="EF35" i="1"/>
  <c r="FH35" i="2"/>
  <c r="FB35"/>
  <c r="EJ35" i="1" s="1"/>
  <c r="EJ35" i="2"/>
  <c r="FY34"/>
  <c r="FU34"/>
  <c r="FQ34"/>
  <c r="EA34" i="1" s="1"/>
  <c r="FM34" i="2"/>
  <c r="FH34"/>
  <c r="FB34" s="1"/>
  <c r="EJ34" i="1" s="1"/>
  <c r="EU34" i="2"/>
  <c r="EQ34"/>
  <c r="EM34"/>
  <c r="EI34"/>
  <c r="EE34"/>
  <c r="EA34"/>
  <c r="DW34"/>
  <c r="EV32"/>
  <c r="DS32"/>
  <c r="DT32" i="1" s="1"/>
  <c r="FE28" i="2"/>
  <c r="FB28" s="1"/>
  <c r="EJ28" i="1" s="1"/>
  <c r="FC28" i="2"/>
  <c r="EZ28" s="1"/>
  <c r="DV28"/>
  <c r="FW24"/>
  <c r="EG24" i="1" s="1"/>
  <c r="FS24" i="2"/>
  <c r="FO24"/>
  <c r="EB24" i="1" s="1"/>
  <c r="FK24" i="2"/>
  <c r="FF24"/>
  <c r="EZ24" s="1"/>
  <c r="EH24" i="1" s="1"/>
  <c r="EU24" i="2"/>
  <c r="DR24" s="1"/>
  <c r="EQ24"/>
  <c r="DN24"/>
  <c r="EL24"/>
  <c r="ED24"/>
  <c r="FK22"/>
  <c r="FD22"/>
  <c r="FA22" s="1"/>
  <c r="EI22" i="1" s="1"/>
  <c r="EJ22" i="2"/>
  <c r="DX22"/>
  <c r="FP14"/>
  <c r="EV14"/>
  <c r="DS14" s="1"/>
  <c r="DT14" i="1" s="1"/>
  <c r="ET14" i="2"/>
  <c r="DQ14"/>
  <c r="DR14" i="1" s="1"/>
  <c r="FV10" i="2"/>
  <c r="EC10" i="1" s="1"/>
  <c r="FF10" i="2"/>
  <c r="EZ10" s="1"/>
  <c r="EH10" i="1" s="1"/>
  <c r="EQ10" i="2"/>
  <c r="DN10"/>
  <c r="DO10" i="1" s="1"/>
  <c r="EC10" i="2"/>
  <c r="FH7"/>
  <c r="FB7" s="1"/>
  <c r="EJ7" i="1" s="1"/>
  <c r="M182"/>
  <c r="K60"/>
  <c r="IA60" s="1"/>
  <c r="EM37"/>
  <c r="EM44"/>
  <c r="EM34"/>
  <c r="EM42"/>
  <c r="EM51"/>
  <c r="EM52"/>
  <c r="EM78"/>
  <c r="EM82"/>
  <c r="EM86"/>
  <c r="EM90"/>
  <c r="EM94"/>
  <c r="EM146"/>
  <c r="EM108"/>
  <c r="EM112"/>
  <c r="EM116"/>
  <c r="EM120"/>
  <c r="EM126"/>
  <c r="EM134"/>
  <c r="EM142"/>
  <c r="EM125"/>
  <c r="EM129"/>
  <c r="EM133"/>
  <c r="EM137"/>
  <c r="EM141"/>
  <c r="EM174"/>
  <c r="EM150"/>
  <c r="EM158"/>
  <c r="EM166"/>
  <c r="EM56"/>
  <c r="EM58"/>
  <c r="EM60"/>
  <c r="EM62"/>
  <c r="EM64"/>
  <c r="EM66"/>
  <c r="EM68"/>
  <c r="EM70"/>
  <c r="EM72"/>
  <c r="EM74"/>
  <c r="IA109"/>
  <c r="IA56"/>
  <c r="IA58"/>
  <c r="IA62"/>
  <c r="IA64"/>
  <c r="IA66"/>
  <c r="IA70"/>
  <c r="IA72"/>
  <c r="IA74"/>
  <c r="IA148"/>
  <c r="IA149"/>
  <c r="IA150"/>
  <c r="IA151"/>
  <c r="IA152"/>
  <c r="IA153"/>
  <c r="IA154"/>
  <c r="IA155"/>
  <c r="IA156"/>
  <c r="IA157"/>
  <c r="IA158"/>
  <c r="IA159"/>
  <c r="IA161"/>
  <c r="IA162"/>
  <c r="IA126"/>
  <c r="IA127"/>
  <c r="IA128"/>
  <c r="IA130"/>
  <c r="IA131"/>
  <c r="IA132"/>
  <c r="IA135"/>
  <c r="IA138"/>
  <c r="IA139"/>
  <c r="IA140"/>
  <c r="IA143"/>
  <c r="IA5"/>
  <c r="HZ7"/>
  <c r="HZ9"/>
  <c r="HZ8"/>
  <c r="IA11"/>
  <c r="HZ13"/>
  <c r="IA15"/>
  <c r="HZ10"/>
  <c r="HZ14"/>
  <c r="IA25"/>
  <c r="HZ12"/>
  <c r="IA16"/>
  <c r="HZ18"/>
  <c r="IA31"/>
  <c r="IA33"/>
  <c r="IA39"/>
  <c r="IA41"/>
  <c r="IA46"/>
  <c r="IA22"/>
  <c r="IA26"/>
  <c r="IA30"/>
  <c r="IA38"/>
  <c r="IA47"/>
  <c r="IA53"/>
  <c r="IA55"/>
  <c r="IA45"/>
  <c r="IA77"/>
  <c r="IA80"/>
  <c r="IA81"/>
  <c r="IA84"/>
  <c r="IA85"/>
  <c r="IA88"/>
  <c r="IA89"/>
  <c r="IA93"/>
  <c r="IA96"/>
  <c r="IA97"/>
  <c r="IA99"/>
  <c r="IA101"/>
  <c r="IA103"/>
  <c r="IA105"/>
  <c r="IA106"/>
  <c r="EM33"/>
  <c r="EM41"/>
  <c r="EM30"/>
  <c r="EM38"/>
  <c r="EM47"/>
  <c r="EM48"/>
  <c r="EM76"/>
  <c r="EM80"/>
  <c r="EM84"/>
  <c r="EM88"/>
  <c r="EM92"/>
  <c r="EM96"/>
  <c r="IA57"/>
  <c r="IA59"/>
  <c r="IA61"/>
  <c r="IA63"/>
  <c r="IA65"/>
  <c r="IA67"/>
  <c r="IA69"/>
  <c r="IA71"/>
  <c r="IA73"/>
  <c r="IA75"/>
  <c r="IA144"/>
  <c r="IA145"/>
  <c r="IA146"/>
  <c r="IA147"/>
  <c r="IA164"/>
  <c r="IA165"/>
  <c r="EM167"/>
  <c r="EM187"/>
  <c r="EM145"/>
  <c r="EM165"/>
  <c r="HZ5"/>
  <c r="EM7"/>
  <c r="IA7"/>
  <c r="EM9"/>
  <c r="IA9"/>
  <c r="EM8"/>
  <c r="HZ11"/>
  <c r="EM13"/>
  <c r="IA13"/>
  <c r="HZ15"/>
  <c r="EM6"/>
  <c r="IA6"/>
  <c r="EM10"/>
  <c r="EM14"/>
  <c r="IA14"/>
  <c r="HZ17"/>
  <c r="EM19"/>
  <c r="EM23"/>
  <c r="IA23"/>
  <c r="EM27"/>
  <c r="IA27"/>
  <c r="EM29"/>
  <c r="IA29"/>
  <c r="EM12"/>
  <c r="IA12"/>
  <c r="HZ16"/>
  <c r="EM18"/>
  <c r="EM24"/>
  <c r="EM28"/>
  <c r="IA35"/>
  <c r="IA37"/>
  <c r="IA43"/>
  <c r="IA32"/>
  <c r="IA49"/>
  <c r="IA51"/>
  <c r="IA82"/>
  <c r="IA83"/>
  <c r="IA87"/>
  <c r="IA91"/>
  <c r="IA95"/>
  <c r="IA107"/>
  <c r="EL76"/>
  <c r="EM107"/>
  <c r="EP119"/>
  <c r="EF119"/>
  <c r="EV119"/>
  <c r="FA119" i="2"/>
  <c r="EI119" i="1" s="1"/>
  <c r="AH88"/>
  <c r="BM88"/>
  <c r="DK109"/>
  <c r="DI109" i="2"/>
  <c r="DK119" i="1"/>
  <c r="DI119" i="2"/>
  <c r="DJ119" i="1" s="1"/>
  <c r="DK121"/>
  <c r="DJ121"/>
  <c r="AI129"/>
  <c r="BN129"/>
  <c r="EU145"/>
  <c r="EZ145" i="2"/>
  <c r="EH145" i="1" s="1"/>
  <c r="IF145"/>
  <c r="EO145"/>
  <c r="IF147"/>
  <c r="EB147"/>
  <c r="EO147"/>
  <c r="EQ147"/>
  <c r="EG147"/>
  <c r="IF151"/>
  <c r="EO151"/>
  <c r="EB151"/>
  <c r="EQ151"/>
  <c r="EG151"/>
  <c r="BN151"/>
  <c r="AI151"/>
  <c r="IF153"/>
  <c r="EB153"/>
  <c r="EO153"/>
  <c r="EG153"/>
  <c r="EQ153"/>
  <c r="AI153"/>
  <c r="BN153"/>
  <c r="BN157"/>
  <c r="AI157"/>
  <c r="EQ145"/>
  <c r="EF155"/>
  <c r="IG119"/>
  <c r="EA119"/>
  <c r="EN119"/>
  <c r="IF107"/>
  <c r="EO107"/>
  <c r="EB107"/>
  <c r="EG107"/>
  <c r="EQ107"/>
  <c r="IF109"/>
  <c r="EB109"/>
  <c r="EO109"/>
  <c r="EQ109"/>
  <c r="EG109"/>
  <c r="IF111"/>
  <c r="EO111"/>
  <c r="EB111"/>
  <c r="EG111"/>
  <c r="EQ111"/>
  <c r="IF113"/>
  <c r="EB113"/>
  <c r="EO113"/>
  <c r="EQ113"/>
  <c r="EG113"/>
  <c r="IF115"/>
  <c r="EB115"/>
  <c r="EO115"/>
  <c r="EG115"/>
  <c r="EQ115"/>
  <c r="EZ119" i="2"/>
  <c r="EH119" i="1"/>
  <c r="EU119"/>
  <c r="IE119"/>
  <c r="DY119"/>
  <c r="EO119"/>
  <c r="EB119"/>
  <c r="ED119"/>
  <c r="EG119"/>
  <c r="EQ119"/>
  <c r="IF121"/>
  <c r="EO121"/>
  <c r="EB121"/>
  <c r="EE121"/>
  <c r="EG121"/>
  <c r="EQ121"/>
  <c r="IF127"/>
  <c r="EB127"/>
  <c r="EO127"/>
  <c r="EQ127"/>
  <c r="EG127"/>
  <c r="IG177"/>
  <c r="EN177"/>
  <c r="EQ167"/>
  <c r="EA191"/>
  <c r="EQ129"/>
  <c r="DS145" i="2"/>
  <c r="DT145" i="1"/>
  <c r="EE149"/>
  <c r="IF177"/>
  <c r="EO177"/>
  <c r="DX51"/>
  <c r="IH63"/>
  <c r="II185"/>
  <c r="AX143"/>
  <c r="EC84"/>
  <c r="EC80"/>
  <c r="EZ86" i="2"/>
  <c r="EH86" i="1" s="1"/>
  <c r="DA171" i="2"/>
  <c r="DB171" i="1" s="1"/>
  <c r="DX70"/>
  <c r="EC70"/>
  <c r="DX64"/>
  <c r="EC64"/>
  <c r="DX60"/>
  <c r="EC60"/>
  <c r="EC141"/>
  <c r="DX141"/>
  <c r="DX139"/>
  <c r="BK145"/>
  <c r="BK149"/>
  <c r="BK153"/>
  <c r="BK157"/>
  <c r="BK161"/>
  <c r="BK165"/>
  <c r="BK169"/>
  <c r="BK173"/>
  <c r="BK177"/>
  <c r="BK181"/>
  <c r="BK185"/>
  <c r="BK189"/>
  <c r="BK193"/>
  <c r="BK168"/>
  <c r="BK188"/>
  <c r="BJ12"/>
  <c r="CO12"/>
  <c r="BJ18"/>
  <c r="CO18"/>
  <c r="BJ48"/>
  <c r="CO48"/>
  <c r="BJ56"/>
  <c r="CO56"/>
  <c r="BJ78"/>
  <c r="CO78"/>
  <c r="BD136"/>
  <c r="AR138"/>
  <c r="IB138" s="1"/>
  <c r="AR146"/>
  <c r="IB146" s="1"/>
  <c r="AV144"/>
  <c r="AX153"/>
  <c r="AR154"/>
  <c r="IB154" s="1"/>
  <c r="BF143"/>
  <c r="AP143"/>
  <c r="BJ57"/>
  <c r="CO57"/>
  <c r="BJ61"/>
  <c r="CO61"/>
  <c r="BH146"/>
  <c r="AT143"/>
  <c r="BS131"/>
  <c r="CM137"/>
  <c r="IF185"/>
  <c r="EO185"/>
  <c r="IG183"/>
  <c r="EN183"/>
  <c r="DK74"/>
  <c r="DI74" i="2"/>
  <c r="IF56" i="1"/>
  <c r="DZ56"/>
  <c r="EO56"/>
  <c r="EB56"/>
  <c r="II56"/>
  <c r="EG56"/>
  <c r="EE56"/>
  <c r="DJ143" i="2"/>
  <c r="DK143" i="1" s="1"/>
  <c r="BU129"/>
  <c r="DX53"/>
  <c r="EC53"/>
  <c r="DX86"/>
  <c r="EC86"/>
  <c r="DX66"/>
  <c r="EC66"/>
  <c r="DX62"/>
  <c r="EC62"/>
  <c r="EC143"/>
  <c r="DX143"/>
  <c r="EC137"/>
  <c r="DX137"/>
  <c r="DX135"/>
  <c r="DX133"/>
  <c r="DX125"/>
  <c r="DX123"/>
  <c r="EZ56" i="2"/>
  <c r="EH56" i="1" s="1"/>
  <c r="DI56" i="2"/>
  <c r="EF137" i="1"/>
  <c r="EP137"/>
  <c r="IG137"/>
  <c r="EN137"/>
  <c r="EA137"/>
  <c r="EV137"/>
  <c r="DG135" i="2"/>
  <c r="DH135" i="1" s="1"/>
  <c r="DI135"/>
  <c r="FB137" i="2"/>
  <c r="EJ137" i="1" s="1"/>
  <c r="DH14" i="2"/>
  <c r="II86" i="1"/>
  <c r="EE86"/>
  <c r="DX72"/>
  <c r="EC72"/>
  <c r="FA161" i="2"/>
  <c r="EI161" i="1" s="1"/>
  <c r="IF86"/>
  <c r="DZ86"/>
  <c r="EO86"/>
  <c r="EB86"/>
  <c r="IF72"/>
  <c r="EO72"/>
  <c r="DA8" i="2"/>
  <c r="FB161"/>
  <c r="EJ161" i="1" s="1"/>
  <c r="IG36"/>
  <c r="EN36"/>
  <c r="EA36"/>
  <c r="IE50"/>
  <c r="EO50"/>
  <c r="EP171"/>
  <c r="EF171"/>
  <c r="IG161"/>
  <c r="EP161"/>
  <c r="EN161"/>
  <c r="IF68"/>
  <c r="DZ68"/>
  <c r="EB68"/>
  <c r="EO68"/>
  <c r="II68"/>
  <c r="EQ68"/>
  <c r="EE68"/>
  <c r="IF58"/>
  <c r="DZ58"/>
  <c r="EO58"/>
  <c r="II58"/>
  <c r="EQ58"/>
  <c r="EE58"/>
  <c r="EV145"/>
  <c r="FA145" i="2"/>
  <c r="EI145" i="1"/>
  <c r="EG157"/>
  <c r="EQ157"/>
  <c r="IF157"/>
  <c r="EB157"/>
  <c r="EO157"/>
  <c r="DI155" i="2"/>
  <c r="DJ155" i="1" s="1"/>
  <c r="DX74"/>
  <c r="EC74"/>
  <c r="DB155" i="2"/>
  <c r="DC155" i="1" s="1"/>
  <c r="EG58"/>
  <c r="IJ36"/>
  <c r="EF36"/>
  <c r="EP36"/>
  <c r="IG171"/>
  <c r="EN171"/>
  <c r="EA171"/>
  <c r="IF78"/>
  <c r="DZ78"/>
  <c r="EO78"/>
  <c r="EB78"/>
  <c r="II78"/>
  <c r="EE78"/>
  <c r="EQ78"/>
  <c r="DK68"/>
  <c r="DI68" i="2"/>
  <c r="DK58" i="1"/>
  <c r="EQ155"/>
  <c r="ED155"/>
  <c r="EG155"/>
  <c r="IE155"/>
  <c r="EB155"/>
  <c r="DY155"/>
  <c r="EO155"/>
  <c r="DL149"/>
  <c r="DJ149" i="2"/>
  <c r="EU155" i="1"/>
  <c r="EZ155" i="2"/>
  <c r="EH155" i="1" s="1"/>
  <c r="CC129"/>
  <c r="EE155"/>
  <c r="EZ78" i="2"/>
  <c r="EH78" i="1" s="1"/>
  <c r="IJ96"/>
  <c r="DX165"/>
  <c r="CE137"/>
  <c r="BO137"/>
  <c r="IG39"/>
  <c r="EN39"/>
  <c r="EB101"/>
  <c r="DY101"/>
  <c r="IG185"/>
  <c r="EN185"/>
  <c r="DC90"/>
  <c r="ID90" s="1"/>
  <c r="DA90" i="2"/>
  <c r="DI90"/>
  <c r="DH90" s="1"/>
  <c r="DG90" s="1"/>
  <c r="DK90" i="1"/>
  <c r="II76"/>
  <c r="EZ76" i="2"/>
  <c r="EH76" i="1" s="1"/>
  <c r="IJ39"/>
  <c r="IG87"/>
  <c r="EN87"/>
  <c r="IE189"/>
  <c r="EO189"/>
  <c r="EB189"/>
  <c r="IG189"/>
  <c r="EN189"/>
  <c r="EU90"/>
  <c r="IF76"/>
  <c r="DZ76"/>
  <c r="EC169"/>
  <c r="DH156" i="2"/>
  <c r="DG156" s="1"/>
  <c r="DB146" i="1"/>
  <c r="DY189"/>
  <c r="IF159"/>
  <c r="EO159"/>
  <c r="IG159"/>
  <c r="EN159"/>
  <c r="EA159"/>
  <c r="IF82"/>
  <c r="DZ82"/>
  <c r="EB82"/>
  <c r="II82"/>
  <c r="EQ82"/>
  <c r="EE82"/>
  <c r="FA183" i="2"/>
  <c r="EI183" i="1" s="1"/>
  <c r="IF18"/>
  <c r="EO18"/>
  <c r="IG73"/>
  <c r="EN73"/>
  <c r="EP73"/>
  <c r="EP159"/>
  <c r="EF159"/>
  <c r="DI82" i="2"/>
  <c r="DH82"/>
  <c r="DI82" i="1" s="1"/>
  <c r="DK82"/>
  <c r="AT129"/>
  <c r="AR128"/>
  <c r="IB128" s="1"/>
  <c r="DX76"/>
  <c r="EC76"/>
  <c r="EZ82" i="2"/>
  <c r="EH82" i="1" s="1"/>
  <c r="AL128"/>
  <c r="BQ128"/>
  <c r="AN128"/>
  <c r="BS128"/>
  <c r="BU128"/>
  <c r="AP128"/>
  <c r="AT128"/>
  <c r="BY128"/>
  <c r="CA128"/>
  <c r="AV128"/>
  <c r="CC128"/>
  <c r="AX128"/>
  <c r="AZ128"/>
  <c r="CE128"/>
  <c r="CI128"/>
  <c r="BD128"/>
  <c r="CK128"/>
  <c r="BF128"/>
  <c r="BH128"/>
  <c r="CM128"/>
  <c r="BO129"/>
  <c r="AJ129"/>
  <c r="BQ129"/>
  <c r="AL129"/>
  <c r="BS129"/>
  <c r="AN129"/>
  <c r="BW129"/>
  <c r="IC129" s="1"/>
  <c r="AR129"/>
  <c r="IB129" s="1"/>
  <c r="CA129"/>
  <c r="AV129"/>
  <c r="CE129"/>
  <c r="AZ129"/>
  <c r="BB129"/>
  <c r="CG129"/>
  <c r="CI129"/>
  <c r="BD129"/>
  <c r="CM129"/>
  <c r="BH129"/>
  <c r="AJ130"/>
  <c r="BO130"/>
  <c r="AL130"/>
  <c r="BQ130"/>
  <c r="AN130"/>
  <c r="BS130"/>
  <c r="AP130"/>
  <c r="BU130"/>
  <c r="BW130"/>
  <c r="IC130" s="1"/>
  <c r="AR130"/>
  <c r="IB130" s="1"/>
  <c r="AT130"/>
  <c r="BY130"/>
  <c r="CA130"/>
  <c r="AV130"/>
  <c r="AX130"/>
  <c r="CC130"/>
  <c r="AZ130"/>
  <c r="CE130"/>
  <c r="BB130"/>
  <c r="CG130"/>
  <c r="BD130"/>
  <c r="CI130"/>
  <c r="BF130"/>
  <c r="CK130"/>
  <c r="CM130"/>
  <c r="BH130"/>
  <c r="AL131"/>
  <c r="BQ131"/>
  <c r="BU131"/>
  <c r="AP131"/>
  <c r="AT131"/>
  <c r="BY131"/>
  <c r="CC131"/>
  <c r="AX131"/>
  <c r="BB131"/>
  <c r="CG131"/>
  <c r="CK131"/>
  <c r="BF131"/>
  <c r="AJ132"/>
  <c r="BO132"/>
  <c r="AL132"/>
  <c r="BQ132"/>
  <c r="BS132"/>
  <c r="AN132"/>
  <c r="AP132"/>
  <c r="BU132"/>
  <c r="AR132"/>
  <c r="IB132" s="1"/>
  <c r="BW132"/>
  <c r="IC132" s="1"/>
  <c r="AT132"/>
  <c r="BY132"/>
  <c r="CA132"/>
  <c r="AV132"/>
  <c r="AX132"/>
  <c r="CC132"/>
  <c r="AZ132"/>
  <c r="CE132"/>
  <c r="BB132"/>
  <c r="CG132"/>
  <c r="CI132"/>
  <c r="BD132"/>
  <c r="BF132"/>
  <c r="CK132"/>
  <c r="BO133"/>
  <c r="AJ133"/>
  <c r="AN133"/>
  <c r="BS133"/>
  <c r="AP133"/>
  <c r="BU133"/>
  <c r="BW133"/>
  <c r="IC133" s="1"/>
  <c r="AR133"/>
  <c r="IB133" s="1"/>
  <c r="BY133"/>
  <c r="AT133"/>
  <c r="AV133"/>
  <c r="CA133"/>
  <c r="AX133"/>
  <c r="CC133"/>
  <c r="CE133"/>
  <c r="AZ133"/>
  <c r="CG133"/>
  <c r="BB133"/>
  <c r="BD133"/>
  <c r="CI133"/>
  <c r="BF133"/>
  <c r="CK133"/>
  <c r="CM133"/>
  <c r="BH133"/>
  <c r="BO134"/>
  <c r="AJ134"/>
  <c r="BQ134"/>
  <c r="AL134"/>
  <c r="AN134"/>
  <c r="BS134"/>
  <c r="AP134"/>
  <c r="BU134"/>
  <c r="BW134"/>
  <c r="IC134" s="1"/>
  <c r="AR134"/>
  <c r="IB134" s="1"/>
  <c r="AT134"/>
  <c r="BY134"/>
  <c r="AV134"/>
  <c r="CA134"/>
  <c r="AZ134"/>
  <c r="CE134"/>
  <c r="CG134"/>
  <c r="BB134"/>
  <c r="BD134"/>
  <c r="CI134"/>
  <c r="BH134"/>
  <c r="CM134"/>
  <c r="AJ135"/>
  <c r="BO135"/>
  <c r="BQ135"/>
  <c r="AL135"/>
  <c r="AN135"/>
  <c r="BS135"/>
  <c r="BU135"/>
  <c r="AP135"/>
  <c r="AR135"/>
  <c r="IB135" s="1"/>
  <c r="BW135"/>
  <c r="IC135" s="1"/>
  <c r="BY135"/>
  <c r="AT135"/>
  <c r="CA135"/>
  <c r="AV135"/>
  <c r="AX135"/>
  <c r="CC135"/>
  <c r="AZ135"/>
  <c r="CE135"/>
  <c r="CG135"/>
  <c r="BB135"/>
  <c r="BD135"/>
  <c r="CI135"/>
  <c r="BH135"/>
  <c r="CM135"/>
  <c r="AJ136"/>
  <c r="BO136"/>
  <c r="AL136"/>
  <c r="BQ136"/>
  <c r="BS136"/>
  <c r="AN136"/>
  <c r="BU136"/>
  <c r="AP136"/>
  <c r="AR136"/>
  <c r="IB136" s="1"/>
  <c r="BW136"/>
  <c r="IC136" s="1"/>
  <c r="BY136"/>
  <c r="AT136"/>
  <c r="AX136"/>
  <c r="CC136"/>
  <c r="AZ136"/>
  <c r="CE136"/>
  <c r="BB136"/>
  <c r="CG136"/>
  <c r="CK136"/>
  <c r="BF136"/>
  <c r="CM136"/>
  <c r="BH136"/>
  <c r="BQ137"/>
  <c r="AL137"/>
  <c r="BS137"/>
  <c r="AN137"/>
  <c r="BU137"/>
  <c r="AP137"/>
  <c r="BY137"/>
  <c r="AT137"/>
  <c r="AV137"/>
  <c r="CA137"/>
  <c r="CC137"/>
  <c r="AX137"/>
  <c r="CG137"/>
  <c r="BB137"/>
  <c r="CI137"/>
  <c r="BD137"/>
  <c r="CK137"/>
  <c r="BF137"/>
  <c r="AJ138"/>
  <c r="BO138"/>
  <c r="BQ138"/>
  <c r="AL138"/>
  <c r="BS138"/>
  <c r="AN138"/>
  <c r="BU138"/>
  <c r="AP138"/>
  <c r="BY138"/>
  <c r="AT138"/>
  <c r="CC138"/>
  <c r="AX138"/>
  <c r="CE138"/>
  <c r="AZ138"/>
  <c r="CG138"/>
  <c r="BB138"/>
  <c r="CI138"/>
  <c r="BD138"/>
  <c r="CK138"/>
  <c r="BF138"/>
  <c r="CM138"/>
  <c r="BH138"/>
  <c r="AJ139"/>
  <c r="BO139"/>
  <c r="BQ139"/>
  <c r="AL139"/>
  <c r="AP139"/>
  <c r="BU139"/>
  <c r="BW139"/>
  <c r="IC139" s="1"/>
  <c r="AR139"/>
  <c r="IB139" s="1"/>
  <c r="BY139"/>
  <c r="AT139"/>
  <c r="CA139"/>
  <c r="AV139"/>
  <c r="AX139"/>
  <c r="CC139"/>
  <c r="AZ139"/>
  <c r="CE139"/>
  <c r="CG139"/>
  <c r="BB139"/>
  <c r="BF139"/>
  <c r="CK139"/>
  <c r="CM139"/>
  <c r="BH139"/>
  <c r="BO140"/>
  <c r="AJ140"/>
  <c r="BQ140"/>
  <c r="AL140"/>
  <c r="BS140"/>
  <c r="AN140"/>
  <c r="AP140"/>
  <c r="BU140"/>
  <c r="BW140"/>
  <c r="IC140" s="1"/>
  <c r="AR140"/>
  <c r="IB140" s="1"/>
  <c r="AT140"/>
  <c r="BY140"/>
  <c r="CA140"/>
  <c r="AV140"/>
  <c r="AX140"/>
  <c r="CC140"/>
  <c r="AZ140"/>
  <c r="CE140"/>
  <c r="CG140"/>
  <c r="BB140"/>
  <c r="BD140"/>
  <c r="CI140"/>
  <c r="BF140"/>
  <c r="CK140"/>
  <c r="CM140"/>
  <c r="BH140"/>
  <c r="BO141"/>
  <c r="AJ141"/>
  <c r="BQ141"/>
  <c r="AL141"/>
  <c r="BS141"/>
  <c r="AN141"/>
  <c r="BU141"/>
  <c r="AP141"/>
  <c r="BW141"/>
  <c r="IC141" s="1"/>
  <c r="AR141"/>
  <c r="IB141" s="1"/>
  <c r="BY141"/>
  <c r="AT141"/>
  <c r="CA141"/>
  <c r="AV141"/>
  <c r="CC141"/>
  <c r="AX141"/>
  <c r="CE141"/>
  <c r="AZ141"/>
  <c r="CG141"/>
  <c r="BB141"/>
  <c r="CI141"/>
  <c r="BD141"/>
  <c r="CK141"/>
  <c r="BF141"/>
  <c r="CM141"/>
  <c r="BH141"/>
  <c r="AJ142"/>
  <c r="BO142"/>
  <c r="AL142"/>
  <c r="BQ142"/>
  <c r="AP142"/>
  <c r="BU142"/>
  <c r="AR142"/>
  <c r="IB142" s="1"/>
  <c r="BW142"/>
  <c r="IC142" s="1"/>
  <c r="AT142"/>
  <c r="BY142"/>
  <c r="AV142"/>
  <c r="CA142"/>
  <c r="AX142"/>
  <c r="CC142"/>
  <c r="AZ142"/>
  <c r="CE142"/>
  <c r="BB142"/>
  <c r="CG142"/>
  <c r="CI142"/>
  <c r="BD142"/>
  <c r="BF142"/>
  <c r="CK142"/>
  <c r="BH142"/>
  <c r="CM142"/>
  <c r="AL143"/>
  <c r="BQ143"/>
  <c r="CG143"/>
  <c r="BB143"/>
  <c r="AJ144"/>
  <c r="BO144"/>
  <c r="AL144"/>
  <c r="BQ144"/>
  <c r="BS144"/>
  <c r="AN144"/>
  <c r="AP144"/>
  <c r="BU144"/>
  <c r="BY144"/>
  <c r="AT144"/>
  <c r="CC144"/>
  <c r="AX144"/>
  <c r="AZ144"/>
  <c r="CE144"/>
  <c r="BB144"/>
  <c r="CG144"/>
  <c r="CI144"/>
  <c r="BD144"/>
  <c r="BF144"/>
  <c r="CK144"/>
  <c r="BH144"/>
  <c r="CM144"/>
  <c r="BO145"/>
  <c r="AJ145"/>
  <c r="BQ145"/>
  <c r="AL145"/>
  <c r="BS145"/>
  <c r="AN145"/>
  <c r="BU145"/>
  <c r="AP145"/>
  <c r="BW145"/>
  <c r="IC145" s="1"/>
  <c r="AR145"/>
  <c r="IB145" s="1"/>
  <c r="BY145"/>
  <c r="AT145"/>
  <c r="CA145"/>
  <c r="AV145"/>
  <c r="AX145"/>
  <c r="CC145"/>
  <c r="CE145"/>
  <c r="AZ145"/>
  <c r="CG145"/>
  <c r="BB145"/>
  <c r="CI145"/>
  <c r="BD145"/>
  <c r="CK145"/>
  <c r="BF145"/>
  <c r="CM145"/>
  <c r="BH145"/>
  <c r="BO146"/>
  <c r="AJ146"/>
  <c r="BQ146"/>
  <c r="AL146"/>
  <c r="AN146"/>
  <c r="BS146"/>
  <c r="BU146"/>
  <c r="AP146"/>
  <c r="BY146"/>
  <c r="AT146"/>
  <c r="CC146"/>
  <c r="AX146"/>
  <c r="CG146"/>
  <c r="BB146"/>
  <c r="BD146"/>
  <c r="CI146"/>
  <c r="CK146"/>
  <c r="BF146"/>
  <c r="BO147"/>
  <c r="AJ147"/>
  <c r="BQ147"/>
  <c r="AL147"/>
  <c r="BS147"/>
  <c r="AN147"/>
  <c r="BU147"/>
  <c r="AP147"/>
  <c r="BW147"/>
  <c r="IC147" s="1"/>
  <c r="AR147"/>
  <c r="IB147" s="1"/>
  <c r="BY147"/>
  <c r="AT147"/>
  <c r="CA147"/>
  <c r="AV147"/>
  <c r="CC147"/>
  <c r="AX147"/>
  <c r="CE147"/>
  <c r="AZ147"/>
  <c r="CG147"/>
  <c r="BB147"/>
  <c r="CI147"/>
  <c r="BD147"/>
  <c r="CK147"/>
  <c r="BF147"/>
  <c r="CM147"/>
  <c r="BH147"/>
  <c r="BO148"/>
  <c r="AJ148"/>
  <c r="AL148"/>
  <c r="BQ148"/>
  <c r="AN148"/>
  <c r="BS148"/>
  <c r="AP148"/>
  <c r="BU148"/>
  <c r="BW148"/>
  <c r="IC148" s="1"/>
  <c r="AR148"/>
  <c r="IB148" s="1"/>
  <c r="AT148"/>
  <c r="BY148"/>
  <c r="CA148"/>
  <c r="AV148"/>
  <c r="AX148"/>
  <c r="CC148"/>
  <c r="CE148"/>
  <c r="AZ148"/>
  <c r="CG148"/>
  <c r="BB148"/>
  <c r="BD148"/>
  <c r="CI148"/>
  <c r="CK148"/>
  <c r="BF148"/>
  <c r="BH148"/>
  <c r="CM148"/>
  <c r="BQ149"/>
  <c r="AL149"/>
  <c r="BU149"/>
  <c r="AP149"/>
  <c r="BY149"/>
  <c r="AT149"/>
  <c r="CC149"/>
  <c r="AX149"/>
  <c r="AZ149"/>
  <c r="CE149"/>
  <c r="CG149"/>
  <c r="BB149"/>
  <c r="CK149"/>
  <c r="BF149"/>
  <c r="BO150"/>
  <c r="AJ150"/>
  <c r="BQ150"/>
  <c r="AL150"/>
  <c r="BS150"/>
  <c r="AN150"/>
  <c r="BU150"/>
  <c r="AP150"/>
  <c r="BW150"/>
  <c r="IC150" s="1"/>
  <c r="AR150"/>
  <c r="IB150" s="1"/>
  <c r="BY150"/>
  <c r="AT150"/>
  <c r="AV150"/>
  <c r="CA150"/>
  <c r="CC150"/>
  <c r="AX150"/>
  <c r="AZ150"/>
  <c r="CE150"/>
  <c r="CG150"/>
  <c r="BB150"/>
  <c r="CI150"/>
  <c r="BD150"/>
  <c r="CK150"/>
  <c r="BF150"/>
  <c r="CM150"/>
  <c r="BH150"/>
  <c r="AJ151"/>
  <c r="BO151"/>
  <c r="BQ151"/>
  <c r="AL151"/>
  <c r="BU151"/>
  <c r="AP151"/>
  <c r="BW151"/>
  <c r="IC151" s="1"/>
  <c r="AR151"/>
  <c r="IB151" s="1"/>
  <c r="BY151"/>
  <c r="AT151"/>
  <c r="CC151"/>
  <c r="AX151"/>
  <c r="AZ151"/>
  <c r="CE151"/>
  <c r="CG151"/>
  <c r="BB151"/>
  <c r="CK151"/>
  <c r="BF151"/>
  <c r="CM151"/>
  <c r="BH151"/>
  <c r="BO152"/>
  <c r="AJ152"/>
  <c r="BQ152"/>
  <c r="AL152"/>
  <c r="AN152"/>
  <c r="BS152"/>
  <c r="BW152"/>
  <c r="IC152" s="1"/>
  <c r="AR152"/>
  <c r="IB152" s="1"/>
  <c r="BY152"/>
  <c r="AT152"/>
  <c r="CA152"/>
  <c r="AV152"/>
  <c r="CE152"/>
  <c r="AZ152"/>
  <c r="BB152"/>
  <c r="CG152"/>
  <c r="BF152"/>
  <c r="CK152"/>
  <c r="BH152"/>
  <c r="CM152"/>
  <c r="BO153"/>
  <c r="AJ153"/>
  <c r="BQ153"/>
  <c r="AL153"/>
  <c r="BS153"/>
  <c r="AN153"/>
  <c r="AP153"/>
  <c r="BU153"/>
  <c r="BW153"/>
  <c r="IC153" s="1"/>
  <c r="AR153"/>
  <c r="IB153" s="1"/>
  <c r="BY153"/>
  <c r="AT153"/>
  <c r="CA153"/>
  <c r="AV153"/>
  <c r="CE153"/>
  <c r="AZ153"/>
  <c r="CG153"/>
  <c r="BB153"/>
  <c r="CI153"/>
  <c r="BD153"/>
  <c r="CK153"/>
  <c r="BF153"/>
  <c r="CM153"/>
  <c r="BH153"/>
  <c r="BQ154"/>
  <c r="AL154"/>
  <c r="BS154"/>
  <c r="AN154"/>
  <c r="BU154"/>
  <c r="AP154"/>
  <c r="BY154"/>
  <c r="AT154"/>
  <c r="CA154"/>
  <c r="AV154"/>
  <c r="CG154"/>
  <c r="BB154"/>
  <c r="CI154"/>
  <c r="BD154"/>
  <c r="CM154"/>
  <c r="BH154"/>
  <c r="BO155"/>
  <c r="AJ155"/>
  <c r="BQ155"/>
  <c r="AL155"/>
  <c r="BU155"/>
  <c r="AP155"/>
  <c r="BW155"/>
  <c r="IC155" s="1"/>
  <c r="AR155"/>
  <c r="IB155" s="1"/>
  <c r="BY155"/>
  <c r="AT155"/>
  <c r="AV155"/>
  <c r="CA155"/>
  <c r="CC155"/>
  <c r="AX155"/>
  <c r="CE155"/>
  <c r="AZ155"/>
  <c r="CG155"/>
  <c r="BB155"/>
  <c r="CK155"/>
  <c r="BF155"/>
  <c r="CM155"/>
  <c r="BH155"/>
  <c r="BQ156"/>
  <c r="AL156"/>
  <c r="BS156"/>
  <c r="AN156"/>
  <c r="BU156"/>
  <c r="AP156"/>
  <c r="BW156"/>
  <c r="IC156" s="1"/>
  <c r="AR156"/>
  <c r="IB156" s="1"/>
  <c r="BY156"/>
  <c r="AT156"/>
  <c r="AV156"/>
  <c r="CA156"/>
  <c r="CC156"/>
  <c r="AX156"/>
  <c r="CG156"/>
  <c r="BB156"/>
  <c r="BD156"/>
  <c r="CI156"/>
  <c r="CK156"/>
  <c r="BF156"/>
  <c r="CM156"/>
  <c r="BH156"/>
  <c r="BO157"/>
  <c r="AJ157"/>
  <c r="BS157"/>
  <c r="AN157"/>
  <c r="BU157"/>
  <c r="AP157"/>
  <c r="BW157"/>
  <c r="IC157" s="1"/>
  <c r="AR157"/>
  <c r="IB157" s="1"/>
  <c r="CA157"/>
  <c r="AV157"/>
  <c r="CC157"/>
  <c r="AX157"/>
  <c r="CE157"/>
  <c r="AZ157"/>
  <c r="CG157"/>
  <c r="BB157"/>
  <c r="CI157"/>
  <c r="BD157"/>
  <c r="CK157"/>
  <c r="BF157"/>
  <c r="CM157"/>
  <c r="BH157"/>
  <c r="BO158"/>
  <c r="AJ158"/>
  <c r="AL158"/>
  <c r="BQ158"/>
  <c r="BS158"/>
  <c r="AN158"/>
  <c r="AP158"/>
  <c r="BU158"/>
  <c r="BW158"/>
  <c r="IC158" s="1"/>
  <c r="AR158"/>
  <c r="IB158" s="1"/>
  <c r="AT158"/>
  <c r="BY158"/>
  <c r="CA158"/>
  <c r="AV158"/>
  <c r="AX158"/>
  <c r="CC158"/>
  <c r="CE158"/>
  <c r="AZ158"/>
  <c r="BB158"/>
  <c r="CG158"/>
  <c r="CI158"/>
  <c r="BD158"/>
  <c r="BF158"/>
  <c r="CK158"/>
  <c r="CM158"/>
  <c r="BH158"/>
  <c r="BO159"/>
  <c r="AJ159"/>
  <c r="BQ159"/>
  <c r="AL159"/>
  <c r="AN159"/>
  <c r="BS159"/>
  <c r="BU159"/>
  <c r="AP159"/>
  <c r="BW159"/>
  <c r="IC159" s="1"/>
  <c r="AR159"/>
  <c r="IB159" s="1"/>
  <c r="BY159"/>
  <c r="AT159"/>
  <c r="AV159"/>
  <c r="CA159"/>
  <c r="CC159"/>
  <c r="AX159"/>
  <c r="CE159"/>
  <c r="AZ159"/>
  <c r="CG159"/>
  <c r="BB159"/>
  <c r="BD159"/>
  <c r="CI159"/>
  <c r="CK159"/>
  <c r="BF159"/>
  <c r="CM159"/>
  <c r="BH159"/>
  <c r="BO160"/>
  <c r="AJ160"/>
  <c r="BQ160"/>
  <c r="AL160"/>
  <c r="BS160"/>
  <c r="AN160"/>
  <c r="BU160"/>
  <c r="AP160"/>
  <c r="BW160"/>
  <c r="IC160" s="1"/>
  <c r="AR160"/>
  <c r="IB160" s="1"/>
  <c r="BY160"/>
  <c r="AT160"/>
  <c r="CA160"/>
  <c r="AV160"/>
  <c r="CC160"/>
  <c r="AX160"/>
  <c r="AZ160"/>
  <c r="CE160"/>
  <c r="CG160"/>
  <c r="BB160"/>
  <c r="BD160"/>
  <c r="CI160"/>
  <c r="CK160"/>
  <c r="BF160"/>
  <c r="CM160"/>
  <c r="BH160"/>
  <c r="BO161"/>
  <c r="AJ161"/>
  <c r="BQ161"/>
  <c r="AL161"/>
  <c r="BS161"/>
  <c r="AN161"/>
  <c r="AP161"/>
  <c r="BU161"/>
  <c r="BW161"/>
  <c r="IC161" s="1"/>
  <c r="AR161"/>
  <c r="IB161" s="1"/>
  <c r="BY161"/>
  <c r="AT161"/>
  <c r="CA161"/>
  <c r="AV161"/>
  <c r="AX161"/>
  <c r="CC161"/>
  <c r="CE161"/>
  <c r="AZ161"/>
  <c r="CG161"/>
  <c r="BB161"/>
  <c r="CI161"/>
  <c r="BD161"/>
  <c r="BF161"/>
  <c r="CK161"/>
  <c r="CM161"/>
  <c r="BH161"/>
  <c r="BO162"/>
  <c r="AJ162"/>
  <c r="AL162"/>
  <c r="BQ162"/>
  <c r="BS162"/>
  <c r="AN162"/>
  <c r="BU162"/>
  <c r="AP162"/>
  <c r="BW162"/>
  <c r="IC162" s="1"/>
  <c r="AR162"/>
  <c r="IB162" s="1"/>
  <c r="BY162"/>
  <c r="AT162"/>
  <c r="CA162"/>
  <c r="AV162"/>
  <c r="AX162"/>
  <c r="CC162"/>
  <c r="CE162"/>
  <c r="AZ162"/>
  <c r="BB162"/>
  <c r="CG162"/>
  <c r="CI162"/>
  <c r="BD162"/>
  <c r="CK162"/>
  <c r="BF162"/>
  <c r="CM162"/>
  <c r="BH162"/>
  <c r="BQ163"/>
  <c r="AL163"/>
  <c r="BS163"/>
  <c r="AN163"/>
  <c r="AP163"/>
  <c r="BU163"/>
  <c r="BY163"/>
  <c r="AT163"/>
  <c r="CA163"/>
  <c r="AV163"/>
  <c r="AX163"/>
  <c r="CC163"/>
  <c r="CG163"/>
  <c r="BB163"/>
  <c r="CI163"/>
  <c r="BD163"/>
  <c r="BF163"/>
  <c r="CK163"/>
  <c r="AJ164"/>
  <c r="BO164"/>
  <c r="AL164"/>
  <c r="BQ164"/>
  <c r="AN164"/>
  <c r="BS164"/>
  <c r="AP164"/>
  <c r="BU164"/>
  <c r="AT164"/>
  <c r="BY164"/>
  <c r="AV164"/>
  <c r="CA164"/>
  <c r="AX164"/>
  <c r="CC164"/>
  <c r="CE164"/>
  <c r="AZ164"/>
  <c r="BB164"/>
  <c r="CG164"/>
  <c r="BD164"/>
  <c r="CI164"/>
  <c r="BF164"/>
  <c r="CK164"/>
  <c r="BS165"/>
  <c r="AN165"/>
  <c r="AV165"/>
  <c r="CA165"/>
  <c r="CI165"/>
  <c r="BD165"/>
  <c r="AJ166"/>
  <c r="BO166"/>
  <c r="BQ166"/>
  <c r="AL166"/>
  <c r="BS166"/>
  <c r="AN166"/>
  <c r="BU166"/>
  <c r="AP166"/>
  <c r="AR166"/>
  <c r="IB166" s="1"/>
  <c r="BW166"/>
  <c r="IC166" s="1"/>
  <c r="BY166"/>
  <c r="AT166"/>
  <c r="CA166"/>
  <c r="AV166"/>
  <c r="CC166"/>
  <c r="AX166"/>
  <c r="AZ166"/>
  <c r="CE166"/>
  <c r="CG166"/>
  <c r="BB166"/>
  <c r="BD166"/>
  <c r="CI166"/>
  <c r="CK166"/>
  <c r="BF166"/>
  <c r="BH166"/>
  <c r="CM166"/>
  <c r="BS167"/>
  <c r="AN167"/>
  <c r="AP167"/>
  <c r="BU167"/>
  <c r="CA167"/>
  <c r="AV167"/>
  <c r="CI167"/>
  <c r="BD167"/>
  <c r="CK167"/>
  <c r="BF167"/>
  <c r="AJ168"/>
  <c r="BO168"/>
  <c r="AL168"/>
  <c r="BQ168"/>
  <c r="BS168"/>
  <c r="AN168"/>
  <c r="AP168"/>
  <c r="BU168"/>
  <c r="AR168"/>
  <c r="IB168" s="1"/>
  <c r="BW168"/>
  <c r="IC168" s="1"/>
  <c r="AT168"/>
  <c r="BY168"/>
  <c r="CA168"/>
  <c r="AV168"/>
  <c r="AX168"/>
  <c r="CC168"/>
  <c r="AZ168"/>
  <c r="CE168"/>
  <c r="BB168"/>
  <c r="CG168"/>
  <c r="BF168"/>
  <c r="CK168"/>
  <c r="BH168"/>
  <c r="CM168"/>
  <c r="BQ169"/>
  <c r="AL169"/>
  <c r="BS169"/>
  <c r="AN169"/>
  <c r="BU169"/>
  <c r="AP169"/>
  <c r="BY169"/>
  <c r="AT169"/>
  <c r="CA169"/>
  <c r="AV169"/>
  <c r="CC169"/>
  <c r="AX169"/>
  <c r="CG169"/>
  <c r="BB169"/>
  <c r="CI169"/>
  <c r="BD169"/>
  <c r="CK169"/>
  <c r="BF169"/>
  <c r="BQ170"/>
  <c r="AL170"/>
  <c r="BU170"/>
  <c r="AP170"/>
  <c r="BY170"/>
  <c r="AT170"/>
  <c r="CC170"/>
  <c r="AX170"/>
  <c r="CG170"/>
  <c r="BB170"/>
  <c r="CK170"/>
  <c r="BF170"/>
  <c r="BO171"/>
  <c r="AJ171"/>
  <c r="AN171"/>
  <c r="BS171"/>
  <c r="BW171"/>
  <c r="IC171" s="1"/>
  <c r="AR171"/>
  <c r="IB171" s="1"/>
  <c r="AV171"/>
  <c r="CA171"/>
  <c r="CE171"/>
  <c r="AZ171"/>
  <c r="BD171"/>
  <c r="CI171"/>
  <c r="CM171"/>
  <c r="BH171"/>
  <c r="AJ172"/>
  <c r="BO172"/>
  <c r="AL172"/>
  <c r="BQ172"/>
  <c r="AN172"/>
  <c r="BS172"/>
  <c r="AP172"/>
  <c r="BU172"/>
  <c r="AT172"/>
  <c r="BY172"/>
  <c r="CA172"/>
  <c r="AV172"/>
  <c r="AX172"/>
  <c r="CC172"/>
  <c r="BB172"/>
  <c r="CG172"/>
  <c r="BD172"/>
  <c r="CI172"/>
  <c r="BF172"/>
  <c r="CK172"/>
  <c r="BS173"/>
  <c r="AN173"/>
  <c r="AP173"/>
  <c r="BU173"/>
  <c r="CA173"/>
  <c r="AV173"/>
  <c r="CI173"/>
  <c r="BD173"/>
  <c r="CK173"/>
  <c r="BF173"/>
  <c r="BO174"/>
  <c r="AJ174"/>
  <c r="AL174"/>
  <c r="BQ174"/>
  <c r="BS174"/>
  <c r="AN174"/>
  <c r="AP174"/>
  <c r="BU174"/>
  <c r="BW174"/>
  <c r="IC174" s="1"/>
  <c r="AR174"/>
  <c r="IB174" s="1"/>
  <c r="AT174"/>
  <c r="BY174"/>
  <c r="CG174"/>
  <c r="BB174"/>
  <c r="BH174"/>
  <c r="CM174"/>
  <c r="AL175"/>
  <c r="BQ175"/>
  <c r="BS175"/>
  <c r="AN175"/>
  <c r="AP175"/>
  <c r="BU175"/>
  <c r="BY175"/>
  <c r="AT175"/>
  <c r="CA175"/>
  <c r="AV175"/>
  <c r="AX175"/>
  <c r="CC175"/>
  <c r="BB175"/>
  <c r="CG175"/>
  <c r="CI175"/>
  <c r="BD175"/>
  <c r="BF175"/>
  <c r="CK175"/>
  <c r="BO176"/>
  <c r="AJ176"/>
  <c r="AL176"/>
  <c r="BQ176"/>
  <c r="AN176"/>
  <c r="BS176"/>
  <c r="BW176"/>
  <c r="IC176" s="1"/>
  <c r="AR176"/>
  <c r="IB176" s="1"/>
  <c r="AT176"/>
  <c r="BY176"/>
  <c r="CA176"/>
  <c r="AV176"/>
  <c r="AZ176"/>
  <c r="CE176"/>
  <c r="BB176"/>
  <c r="CG176"/>
  <c r="CI176"/>
  <c r="BD176"/>
  <c r="BF176"/>
  <c r="CK176"/>
  <c r="BH176"/>
  <c r="CM176"/>
  <c r="BO177"/>
  <c r="AJ177"/>
  <c r="AL177"/>
  <c r="BQ177"/>
  <c r="BS177"/>
  <c r="AN177"/>
  <c r="AP177"/>
  <c r="BU177"/>
  <c r="BW177"/>
  <c r="IC177" s="1"/>
  <c r="AR177"/>
  <c r="IB177" s="1"/>
  <c r="AV177"/>
  <c r="CA177"/>
  <c r="AX177"/>
  <c r="CC177"/>
  <c r="CE177"/>
  <c r="AZ177"/>
  <c r="CG177"/>
  <c r="BB177"/>
  <c r="BD177"/>
  <c r="CI177"/>
  <c r="BF177"/>
  <c r="CK177"/>
  <c r="CM177"/>
  <c r="BH177"/>
  <c r="AJ178"/>
  <c r="BO178"/>
  <c r="AL178"/>
  <c r="BQ178"/>
  <c r="BS178"/>
  <c r="AN178"/>
  <c r="AP178"/>
  <c r="BU178"/>
  <c r="BW178"/>
  <c r="IC178" s="1"/>
  <c r="AR178"/>
  <c r="IB178" s="1"/>
  <c r="AT178"/>
  <c r="BY178"/>
  <c r="AV178"/>
  <c r="CA178"/>
  <c r="AX178"/>
  <c r="CC178"/>
  <c r="BB178"/>
  <c r="CG178"/>
  <c r="BD178"/>
  <c r="CI178"/>
  <c r="BF178"/>
  <c r="CK178"/>
  <c r="CM178"/>
  <c r="BH178"/>
  <c r="BQ179"/>
  <c r="AL179"/>
  <c r="BS179"/>
  <c r="AN179"/>
  <c r="AP179"/>
  <c r="BU179"/>
  <c r="BY179"/>
  <c r="AT179"/>
  <c r="AV179"/>
  <c r="CA179"/>
  <c r="AX179"/>
  <c r="CC179"/>
  <c r="CG179"/>
  <c r="BB179"/>
  <c r="CI179"/>
  <c r="BD179"/>
  <c r="BF179"/>
  <c r="CK179"/>
  <c r="BO180"/>
  <c r="AJ180"/>
  <c r="AL180"/>
  <c r="BQ180"/>
  <c r="BS180"/>
  <c r="AN180"/>
  <c r="BU180"/>
  <c r="AP180"/>
  <c r="BW180"/>
  <c r="IC180" s="1"/>
  <c r="AR180"/>
  <c r="IB180" s="1"/>
  <c r="AT180"/>
  <c r="BY180"/>
  <c r="CA180"/>
  <c r="AV180"/>
  <c r="CC180"/>
  <c r="AX180"/>
  <c r="CE180"/>
  <c r="AZ180"/>
  <c r="BB180"/>
  <c r="CG180"/>
  <c r="CI180"/>
  <c r="BD180"/>
  <c r="CK180"/>
  <c r="BF180"/>
  <c r="CM180"/>
  <c r="BH180"/>
  <c r="BO181"/>
  <c r="AJ181"/>
  <c r="AL181"/>
  <c r="BQ181"/>
  <c r="AP181"/>
  <c r="BU181"/>
  <c r="BY181"/>
  <c r="AT181"/>
  <c r="AX181"/>
  <c r="CC181"/>
  <c r="AZ181"/>
  <c r="CE181"/>
  <c r="BB181"/>
  <c r="CG181"/>
  <c r="BO182"/>
  <c r="AJ182"/>
  <c r="AL182"/>
  <c r="BQ182"/>
  <c r="AN182"/>
  <c r="BS182"/>
  <c r="AP182"/>
  <c r="BU182"/>
  <c r="AR182"/>
  <c r="IB182" s="1"/>
  <c r="BW182"/>
  <c r="IC182" s="1"/>
  <c r="AT182"/>
  <c r="BY182"/>
  <c r="CA182"/>
  <c r="AV182"/>
  <c r="AX182"/>
  <c r="CC182"/>
  <c r="CE182"/>
  <c r="AZ182"/>
  <c r="BB182"/>
  <c r="CG182"/>
  <c r="BD182"/>
  <c r="CI182"/>
  <c r="BF182"/>
  <c r="CK182"/>
  <c r="BH182"/>
  <c r="CM182"/>
  <c r="BQ183"/>
  <c r="AL183"/>
  <c r="AP183"/>
  <c r="BU183"/>
  <c r="BY183"/>
  <c r="AT183"/>
  <c r="AX183"/>
  <c r="CC183"/>
  <c r="CG183"/>
  <c r="BB183"/>
  <c r="BF183"/>
  <c r="CK183"/>
  <c r="AJ184"/>
  <c r="BO184"/>
  <c r="AL184"/>
  <c r="BQ184"/>
  <c r="BS184"/>
  <c r="AN184"/>
  <c r="AP184"/>
  <c r="BU184"/>
  <c r="AR184"/>
  <c r="IB184" s="1"/>
  <c r="BW184"/>
  <c r="IC184" s="1"/>
  <c r="AT184"/>
  <c r="BY184"/>
  <c r="AX184"/>
  <c r="CC184"/>
  <c r="AZ184"/>
  <c r="CE184"/>
  <c r="BB184"/>
  <c r="CG184"/>
  <c r="CI184"/>
  <c r="BD184"/>
  <c r="BF184"/>
  <c r="CK184"/>
  <c r="BH184"/>
  <c r="CM184"/>
  <c r="AJ185"/>
  <c r="BO185"/>
  <c r="BQ185"/>
  <c r="AL185"/>
  <c r="BU185"/>
  <c r="AP185"/>
  <c r="BW185"/>
  <c r="IC185" s="1"/>
  <c r="AR185"/>
  <c r="IB185" s="1"/>
  <c r="BY185"/>
  <c r="AT185"/>
  <c r="CC185"/>
  <c r="AX185"/>
  <c r="AZ185"/>
  <c r="CE185"/>
  <c r="CG185"/>
  <c r="BB185"/>
  <c r="CK185"/>
  <c r="BF185"/>
  <c r="CM185"/>
  <c r="BH185"/>
  <c r="AJ186"/>
  <c r="BO186"/>
  <c r="BQ186"/>
  <c r="AL186"/>
  <c r="AN186"/>
  <c r="BS186"/>
  <c r="BU186"/>
  <c r="AP186"/>
  <c r="BW186"/>
  <c r="IC186" s="1"/>
  <c r="AR186"/>
  <c r="IB186" s="1"/>
  <c r="BY186"/>
  <c r="AT186"/>
  <c r="CA186"/>
  <c r="AV186"/>
  <c r="CC186"/>
  <c r="AX186"/>
  <c r="AZ186"/>
  <c r="CE186"/>
  <c r="CG186"/>
  <c r="BB186"/>
  <c r="BD186"/>
  <c r="CI186"/>
  <c r="CK186"/>
  <c r="BF186"/>
  <c r="CM186"/>
  <c r="BH186"/>
  <c r="BO187"/>
  <c r="AJ187"/>
  <c r="AL187"/>
  <c r="BQ187"/>
  <c r="BU187"/>
  <c r="AP187"/>
  <c r="BW187"/>
  <c r="IC187" s="1"/>
  <c r="AR187"/>
  <c r="IB187" s="1"/>
  <c r="AT187"/>
  <c r="BY187"/>
  <c r="CC187"/>
  <c r="AX187"/>
  <c r="CE187"/>
  <c r="AZ187"/>
  <c r="BB187"/>
  <c r="CG187"/>
  <c r="CK187"/>
  <c r="BF187"/>
  <c r="BO188"/>
  <c r="AJ188"/>
  <c r="BQ188"/>
  <c r="AL188"/>
  <c r="BS188"/>
  <c r="AN188"/>
  <c r="BU188"/>
  <c r="AP188"/>
  <c r="BY188"/>
  <c r="AT188"/>
  <c r="CC188"/>
  <c r="AX188"/>
  <c r="CE188"/>
  <c r="AZ188"/>
  <c r="CG188"/>
  <c r="BB188"/>
  <c r="CI188"/>
  <c r="BD188"/>
  <c r="CK188"/>
  <c r="BF188"/>
  <c r="BH188"/>
  <c r="CM188"/>
  <c r="AL189"/>
  <c r="BQ189"/>
  <c r="BS189"/>
  <c r="AN189"/>
  <c r="BY189"/>
  <c r="AT189"/>
  <c r="AV189"/>
  <c r="CA189"/>
  <c r="CC189"/>
  <c r="AX189"/>
  <c r="BB189"/>
  <c r="CG189"/>
  <c r="CI189"/>
  <c r="BD189"/>
  <c r="BQ190"/>
  <c r="AL190"/>
  <c r="BS190"/>
  <c r="AN190"/>
  <c r="BU190"/>
  <c r="AP190"/>
  <c r="BW190"/>
  <c r="IC190" s="1"/>
  <c r="AR190"/>
  <c r="IB190" s="1"/>
  <c r="BY190"/>
  <c r="AT190"/>
  <c r="AV190"/>
  <c r="CA190"/>
  <c r="CC190"/>
  <c r="AX190"/>
  <c r="CE190"/>
  <c r="AZ190"/>
  <c r="CG190"/>
  <c r="BB190"/>
  <c r="CI190"/>
  <c r="BD190"/>
  <c r="CK190"/>
  <c r="BF190"/>
  <c r="CM190"/>
  <c r="BH190"/>
  <c r="BW191"/>
  <c r="IC191" s="1"/>
  <c r="AR191"/>
  <c r="IB191" s="1"/>
  <c r="BO192"/>
  <c r="AJ192"/>
  <c r="BQ192"/>
  <c r="AL192"/>
  <c r="BS192"/>
  <c r="AN192"/>
  <c r="BU192"/>
  <c r="AP192"/>
  <c r="AR192"/>
  <c r="IB192" s="1"/>
  <c r="BW192"/>
  <c r="IC192" s="1"/>
  <c r="BY192"/>
  <c r="AT192"/>
  <c r="CA192"/>
  <c r="AV192"/>
  <c r="CC192"/>
  <c r="AX192"/>
  <c r="CE192"/>
  <c r="AZ192"/>
  <c r="CG192"/>
  <c r="BB192"/>
  <c r="CI192"/>
  <c r="BD192"/>
  <c r="CK192"/>
  <c r="BF192"/>
  <c r="BH192"/>
  <c r="CM192"/>
  <c r="BQ193"/>
  <c r="AL193"/>
  <c r="BU193"/>
  <c r="AP193"/>
  <c r="BY193"/>
  <c r="AT193"/>
  <c r="CC193"/>
  <c r="AX193"/>
  <c r="CG193"/>
  <c r="BB193"/>
  <c r="CK193"/>
  <c r="BF193"/>
  <c r="CM193"/>
  <c r="BH193"/>
  <c r="BO194"/>
  <c r="AJ194"/>
  <c r="BQ194"/>
  <c r="AL194"/>
  <c r="BU194"/>
  <c r="AP194"/>
  <c r="BY194"/>
  <c r="AT194"/>
  <c r="CC194"/>
  <c r="AX194"/>
  <c r="CG194"/>
  <c r="BB194"/>
  <c r="CK194"/>
  <c r="BF194"/>
  <c r="BO195"/>
  <c r="AJ195"/>
  <c r="AL195"/>
  <c r="BQ195"/>
  <c r="BU195"/>
  <c r="AP195"/>
  <c r="AR195"/>
  <c r="IB195" s="1"/>
  <c r="BW195"/>
  <c r="IC195" s="1"/>
  <c r="AT195"/>
  <c r="BY195"/>
  <c r="CC195"/>
  <c r="AX195"/>
  <c r="CE195"/>
  <c r="AZ195"/>
  <c r="BB195"/>
  <c r="CG195"/>
  <c r="CK195"/>
  <c r="BF195"/>
  <c r="BH195"/>
  <c r="CM195"/>
  <c r="AJ196"/>
  <c r="BO196"/>
  <c r="BQ196"/>
  <c r="AL196"/>
  <c r="AN196"/>
  <c r="BS196"/>
  <c r="BU196"/>
  <c r="AP196"/>
  <c r="BW196"/>
  <c r="IC196" s="1"/>
  <c r="AR196"/>
  <c r="IB196" s="1"/>
  <c r="BY196"/>
  <c r="AT196"/>
  <c r="AV196"/>
  <c r="CA196"/>
  <c r="CC196"/>
  <c r="AX196"/>
  <c r="AZ196"/>
  <c r="CE196"/>
  <c r="CG196"/>
  <c r="BB196"/>
  <c r="BD196"/>
  <c r="CI196"/>
  <c r="CK196"/>
  <c r="BF196"/>
  <c r="CM196"/>
  <c r="BH196"/>
  <c r="BM7"/>
  <c r="AH7"/>
  <c r="BM9"/>
  <c r="AH9"/>
  <c r="AH11"/>
  <c r="BM11"/>
  <c r="BM13"/>
  <c r="AH13"/>
  <c r="BM15"/>
  <c r="AH15"/>
  <c r="AH19"/>
  <c r="BM19"/>
  <c r="BM21"/>
  <c r="AH21"/>
  <c r="BM23"/>
  <c r="AH23"/>
  <c r="BM25"/>
  <c r="AH25"/>
  <c r="AH27"/>
  <c r="BM27"/>
  <c r="BM29"/>
  <c r="AH29"/>
  <c r="AH33"/>
  <c r="BM33"/>
  <c r="BM37"/>
  <c r="AH37"/>
  <c r="BM39"/>
  <c r="AH39"/>
  <c r="AH43"/>
  <c r="BM43"/>
  <c r="AH45"/>
  <c r="BM45"/>
  <c r="AH47"/>
  <c r="BM47"/>
  <c r="BM49"/>
  <c r="AH49"/>
  <c r="BM51"/>
  <c r="AH51"/>
  <c r="BM53"/>
  <c r="AH53"/>
  <c r="AH55"/>
  <c r="BM55"/>
  <c r="BM57"/>
  <c r="AH57"/>
  <c r="BM59"/>
  <c r="AH59"/>
  <c r="AH63"/>
  <c r="BM63"/>
  <c r="AH65"/>
  <c r="BM65"/>
  <c r="BM67"/>
  <c r="AH67"/>
  <c r="AH69"/>
  <c r="BM69"/>
  <c r="BM71"/>
  <c r="AH71"/>
  <c r="AH73"/>
  <c r="BM73"/>
  <c r="BM75"/>
  <c r="AH75"/>
  <c r="BM77"/>
  <c r="AH77"/>
  <c r="BM79"/>
  <c r="AH79"/>
  <c r="AH81"/>
  <c r="BM81"/>
  <c r="AH83"/>
  <c r="BM83"/>
  <c r="AH85"/>
  <c r="BM85"/>
  <c r="BM87"/>
  <c r="AH87"/>
  <c r="BM89"/>
  <c r="AH89"/>
  <c r="AH95"/>
  <c r="BM95"/>
  <c r="AH97"/>
  <c r="BM97"/>
  <c r="AH99"/>
  <c r="BM99"/>
  <c r="AH101"/>
  <c r="BM101"/>
  <c r="AH103"/>
  <c r="BM103"/>
  <c r="BM109"/>
  <c r="AH109"/>
  <c r="BM113"/>
  <c r="AH113"/>
  <c r="AH115"/>
  <c r="BM115"/>
  <c r="BM119"/>
  <c r="AH119"/>
  <c r="AH121"/>
  <c r="BM121"/>
  <c r="BM123"/>
  <c r="AH123"/>
  <c r="AH127"/>
  <c r="BM127"/>
  <c r="BM131"/>
  <c r="AH131"/>
  <c r="AH133"/>
  <c r="BM133"/>
  <c r="BM135"/>
  <c r="AH135"/>
  <c r="BM137"/>
  <c r="AH137"/>
  <c r="AH139"/>
  <c r="BM139"/>
  <c r="AH145"/>
  <c r="BM145"/>
  <c r="BM147"/>
  <c r="AH147"/>
  <c r="BM149"/>
  <c r="AH149"/>
  <c r="BM151"/>
  <c r="AH151"/>
  <c r="BM155"/>
  <c r="AH155"/>
  <c r="BM157"/>
  <c r="AH157"/>
  <c r="BM159"/>
  <c r="AH159"/>
  <c r="AH161"/>
  <c r="BM161"/>
  <c r="AH163"/>
  <c r="BM163"/>
  <c r="BM169"/>
  <c r="AH169"/>
  <c r="BM171"/>
  <c r="AH171"/>
  <c r="AH175"/>
  <c r="BM175"/>
  <c r="BM177"/>
  <c r="AH177"/>
  <c r="AH179"/>
  <c r="BM179"/>
  <c r="AH181"/>
  <c r="BM181"/>
  <c r="AH183"/>
  <c r="BM183"/>
  <c r="BM185"/>
  <c r="AH185"/>
  <c r="BM187"/>
  <c r="AH187"/>
  <c r="AH189"/>
  <c r="BM189"/>
  <c r="BM193"/>
  <c r="AH193"/>
  <c r="BM195"/>
  <c r="AH195"/>
  <c r="BM5"/>
  <c r="AH5"/>
  <c r="CL11"/>
  <c r="BG11"/>
  <c r="CJ11"/>
  <c r="BE11"/>
  <c r="CH11"/>
  <c r="BC11"/>
  <c r="CD11"/>
  <c r="AY11"/>
  <c r="CB11"/>
  <c r="AW11"/>
  <c r="BX11"/>
  <c r="AS11"/>
  <c r="BV11"/>
  <c r="AQ11"/>
  <c r="BT11"/>
  <c r="AO11"/>
  <c r="BR11"/>
  <c r="AM11"/>
  <c r="AI11"/>
  <c r="BN11"/>
  <c r="BH11"/>
  <c r="CM11"/>
  <c r="CK11"/>
  <c r="BF11"/>
  <c r="BD11"/>
  <c r="CI11"/>
  <c r="CG11"/>
  <c r="BB11"/>
  <c r="AZ11"/>
  <c r="CE11"/>
  <c r="AX11"/>
  <c r="CC11"/>
  <c r="AV11"/>
  <c r="CA11"/>
  <c r="BY11"/>
  <c r="AT11"/>
  <c r="BW11"/>
  <c r="IC11" s="1"/>
  <c r="AR11"/>
  <c r="IB11" s="1"/>
  <c r="BU11"/>
  <c r="AP11"/>
  <c r="AN11"/>
  <c r="BS11"/>
  <c r="BQ11"/>
  <c r="AL11"/>
  <c r="CN11"/>
  <c r="BI11"/>
  <c r="BJ11"/>
  <c r="CL12"/>
  <c r="BG12"/>
  <c r="BC12"/>
  <c r="CH12"/>
  <c r="CD12"/>
  <c r="AY12"/>
  <c r="AU12"/>
  <c r="BZ12"/>
  <c r="BV12"/>
  <c r="AQ12"/>
  <c r="AM12"/>
  <c r="BR12"/>
  <c r="BP12"/>
  <c r="AK12"/>
  <c r="BN12"/>
  <c r="AI12"/>
  <c r="CM12"/>
  <c r="BH12"/>
  <c r="CI12"/>
  <c r="BD12"/>
  <c r="CE12"/>
  <c r="AZ12"/>
  <c r="BW12"/>
  <c r="IC12" s="1"/>
  <c r="AR12"/>
  <c r="IB12" s="1"/>
  <c r="BS12"/>
  <c r="AN12"/>
  <c r="BQ12"/>
  <c r="AL12"/>
  <c r="BO12"/>
  <c r="AJ12"/>
  <c r="CN12"/>
  <c r="BI12"/>
  <c r="CL15"/>
  <c r="BG15"/>
  <c r="BA15"/>
  <c r="CF15"/>
  <c r="AW15"/>
  <c r="CB15"/>
  <c r="AS15"/>
  <c r="BX15"/>
  <c r="BV15"/>
  <c r="AQ15"/>
  <c r="AO15"/>
  <c r="BT15"/>
  <c r="AM15"/>
  <c r="BR15"/>
  <c r="AI15"/>
  <c r="BN15"/>
  <c r="BB15"/>
  <c r="CG15"/>
  <c r="AZ15"/>
  <c r="CE15"/>
  <c r="CC15"/>
  <c r="AX15"/>
  <c r="AT15"/>
  <c r="BY15"/>
  <c r="AP15"/>
  <c r="BU15"/>
  <c r="AJ15"/>
  <c r="BO15"/>
  <c r="CN15"/>
  <c r="BI15"/>
  <c r="BC16"/>
  <c r="CH16"/>
  <c r="CF16"/>
  <c r="BA16"/>
  <c r="AU16"/>
  <c r="BZ16"/>
  <c r="AM16"/>
  <c r="BR16"/>
  <c r="BP16"/>
  <c r="AK16"/>
  <c r="AI16"/>
  <c r="BN16"/>
  <c r="CC16"/>
  <c r="AX16"/>
  <c r="CA16"/>
  <c r="AV16"/>
  <c r="AR16"/>
  <c r="IB16" s="1"/>
  <c r="BW16"/>
  <c r="IC16" s="1"/>
  <c r="CL17"/>
  <c r="BG17"/>
  <c r="CJ17"/>
  <c r="BE17"/>
  <c r="CH17"/>
  <c r="BC17"/>
  <c r="AY17"/>
  <c r="CD17"/>
  <c r="CB17"/>
  <c r="AW17"/>
  <c r="BZ17"/>
  <c r="AU17"/>
  <c r="BV17"/>
  <c r="AQ17"/>
  <c r="BT17"/>
  <c r="AO17"/>
  <c r="BR17"/>
  <c r="AM17"/>
  <c r="AK17"/>
  <c r="BP17"/>
  <c r="BN17"/>
  <c r="AI17"/>
  <c r="BF17"/>
  <c r="CK17"/>
  <c r="BD17"/>
  <c r="CI17"/>
  <c r="BB17"/>
  <c r="CG17"/>
  <c r="CE17"/>
  <c r="AZ17"/>
  <c r="AX17"/>
  <c r="CC17"/>
  <c r="AT17"/>
  <c r="BY17"/>
  <c r="AP17"/>
  <c r="BU17"/>
  <c r="AL17"/>
  <c r="BQ17"/>
  <c r="AJ17"/>
  <c r="BO17"/>
  <c r="BJ17"/>
  <c r="CL18"/>
  <c r="BG18"/>
  <c r="BC18"/>
  <c r="CH18"/>
  <c r="AY18"/>
  <c r="CD18"/>
  <c r="AW18"/>
  <c r="CB18"/>
  <c r="BV18"/>
  <c r="AQ18"/>
  <c r="AM18"/>
  <c r="BR18"/>
  <c r="AI18"/>
  <c r="BN18"/>
  <c r="CM18"/>
  <c r="BH18"/>
  <c r="CI18"/>
  <c r="BD18"/>
  <c r="AZ18"/>
  <c r="CE18"/>
  <c r="AX18"/>
  <c r="CC18"/>
  <c r="CA18"/>
  <c r="AV18"/>
  <c r="BW18"/>
  <c r="IC18" s="1"/>
  <c r="AR18"/>
  <c r="IB18" s="1"/>
  <c r="BS18"/>
  <c r="AN18"/>
  <c r="AJ18"/>
  <c r="BO18"/>
  <c r="CL23"/>
  <c r="BG23"/>
  <c r="CH23"/>
  <c r="BC23"/>
  <c r="CF23"/>
  <c r="BA23"/>
  <c r="CD23"/>
  <c r="AY23"/>
  <c r="BX23"/>
  <c r="AS23"/>
  <c r="BV23"/>
  <c r="AQ23"/>
  <c r="BR23"/>
  <c r="AM23"/>
  <c r="BP23"/>
  <c r="AK23"/>
  <c r="BH23"/>
  <c r="CM23"/>
  <c r="CK23"/>
  <c r="BF23"/>
  <c r="BD23"/>
  <c r="CI23"/>
  <c r="BB23"/>
  <c r="CG23"/>
  <c r="AZ23"/>
  <c r="CE23"/>
  <c r="CC23"/>
  <c r="AX23"/>
  <c r="AT23"/>
  <c r="BY23"/>
  <c r="BW23"/>
  <c r="IC23" s="1"/>
  <c r="AR23"/>
  <c r="IB23" s="1"/>
  <c r="BU23"/>
  <c r="AP23"/>
  <c r="AL23"/>
  <c r="BQ23"/>
  <c r="AJ23"/>
  <c r="BO23"/>
  <c r="CN23"/>
  <c r="BI23"/>
  <c r="BJ23"/>
  <c r="CL27"/>
  <c r="BG27"/>
  <c r="CH27"/>
  <c r="BC27"/>
  <c r="CD27"/>
  <c r="AY27"/>
  <c r="BZ27"/>
  <c r="AU27"/>
  <c r="BV27"/>
  <c r="AQ27"/>
  <c r="BR27"/>
  <c r="AM27"/>
  <c r="AK27"/>
  <c r="BP27"/>
  <c r="BN27"/>
  <c r="AI27"/>
  <c r="CM27"/>
  <c r="BH27"/>
  <c r="BF27"/>
  <c r="CK27"/>
  <c r="BD27"/>
  <c r="CI27"/>
  <c r="CG27"/>
  <c r="BB27"/>
  <c r="CE27"/>
  <c r="AZ27"/>
  <c r="AX27"/>
  <c r="CC27"/>
  <c r="AV27"/>
  <c r="CA27"/>
  <c r="AT27"/>
  <c r="BY27"/>
  <c r="BW27"/>
  <c r="IC27" s="1"/>
  <c r="AR27"/>
  <c r="IB27" s="1"/>
  <c r="AP27"/>
  <c r="BU27"/>
  <c r="AN27"/>
  <c r="BS27"/>
  <c r="BQ27"/>
  <c r="AL27"/>
  <c r="BO27"/>
  <c r="AJ27"/>
  <c r="BJ27"/>
  <c r="DH27" i="2"/>
  <c r="DG27" s="1"/>
  <c r="DJ27" i="1"/>
  <c r="BG31"/>
  <c r="CL31"/>
  <c r="CH31"/>
  <c r="BC31"/>
  <c r="AY31"/>
  <c r="CD31"/>
  <c r="BZ31"/>
  <c r="AU31"/>
  <c r="AQ31"/>
  <c r="BV31"/>
  <c r="BR31"/>
  <c r="AM31"/>
  <c r="AI31"/>
  <c r="BN31"/>
  <c r="CM31"/>
  <c r="BH31"/>
  <c r="BD31"/>
  <c r="CI31"/>
  <c r="AZ31"/>
  <c r="CE31"/>
  <c r="AV31"/>
  <c r="CA31"/>
  <c r="BY31"/>
  <c r="AT31"/>
  <c r="AR31"/>
  <c r="IB31" s="1"/>
  <c r="BW31"/>
  <c r="IC31" s="1"/>
  <c r="BU31"/>
  <c r="AP31"/>
  <c r="AN31"/>
  <c r="BS31"/>
  <c r="BG32"/>
  <c r="CL32"/>
  <c r="BE32"/>
  <c r="CJ32"/>
  <c r="BC32"/>
  <c r="CH32"/>
  <c r="BA32"/>
  <c r="CF32"/>
  <c r="AY32"/>
  <c r="CD32"/>
  <c r="AW32"/>
  <c r="CB32"/>
  <c r="AU32"/>
  <c r="BZ32"/>
  <c r="AS32"/>
  <c r="BX32"/>
  <c r="AQ32"/>
  <c r="BV32"/>
  <c r="AO32"/>
  <c r="BT32"/>
  <c r="AM32"/>
  <c r="BR32"/>
  <c r="AK32"/>
  <c r="BP32"/>
  <c r="AI32"/>
  <c r="BN32"/>
  <c r="BH32"/>
  <c r="CM32"/>
  <c r="CK32"/>
  <c r="BF32"/>
  <c r="BD32"/>
  <c r="CI32"/>
  <c r="CG32"/>
  <c r="BB32"/>
  <c r="CE32"/>
  <c r="AZ32"/>
  <c r="AX32"/>
  <c r="CC32"/>
  <c r="AV32"/>
  <c r="CA32"/>
  <c r="BY32"/>
  <c r="AT32"/>
  <c r="BW32"/>
  <c r="IC32" s="1"/>
  <c r="AR32"/>
  <c r="IB32" s="1"/>
  <c r="BU32"/>
  <c r="AP32"/>
  <c r="BQ32"/>
  <c r="AL32"/>
  <c r="BO32"/>
  <c r="AJ32"/>
  <c r="BI32"/>
  <c r="CN32"/>
  <c r="BJ32"/>
  <c r="CJ33"/>
  <c r="BE33"/>
  <c r="AW33"/>
  <c r="CB33"/>
  <c r="BT33"/>
  <c r="AO33"/>
  <c r="AI33"/>
  <c r="BN33"/>
  <c r="BH33"/>
  <c r="CM33"/>
  <c r="BF33"/>
  <c r="CK33"/>
  <c r="CI33"/>
  <c r="BD33"/>
  <c r="BB33"/>
  <c r="CG33"/>
  <c r="AZ33"/>
  <c r="CE33"/>
  <c r="CC33"/>
  <c r="AX33"/>
  <c r="CA33"/>
  <c r="AV33"/>
  <c r="AT33"/>
  <c r="BY33"/>
  <c r="AR33"/>
  <c r="IB33" s="1"/>
  <c r="BW33"/>
  <c r="IC33" s="1"/>
  <c r="BU33"/>
  <c r="AP33"/>
  <c r="BS33"/>
  <c r="AN33"/>
  <c r="AL33"/>
  <c r="BQ33"/>
  <c r="AJ33"/>
  <c r="BO33"/>
  <c r="BJ33"/>
  <c r="CJ34"/>
  <c r="BE34"/>
  <c r="BC34"/>
  <c r="CH34"/>
  <c r="CF34"/>
  <c r="BA34"/>
  <c r="AU34"/>
  <c r="BZ34"/>
  <c r="BX34"/>
  <c r="AS34"/>
  <c r="BT34"/>
  <c r="AO34"/>
  <c r="AM34"/>
  <c r="BR34"/>
  <c r="BP34"/>
  <c r="AK34"/>
  <c r="CK34"/>
  <c r="BF34"/>
  <c r="BD34"/>
  <c r="CI34"/>
  <c r="CC34"/>
  <c r="AX34"/>
  <c r="AV34"/>
  <c r="CA34"/>
  <c r="BU34"/>
  <c r="AP34"/>
  <c r="AN34"/>
  <c r="BS34"/>
  <c r="CN34"/>
  <c r="BI34"/>
  <c r="CJ36"/>
  <c r="BE36"/>
  <c r="CF36"/>
  <c r="BA36"/>
  <c r="CB36"/>
  <c r="AW36"/>
  <c r="BX36"/>
  <c r="AS36"/>
  <c r="BT36"/>
  <c r="AO36"/>
  <c r="BP36"/>
  <c r="AK36"/>
  <c r="CK36"/>
  <c r="BF36"/>
  <c r="CG36"/>
  <c r="BB36"/>
  <c r="CC36"/>
  <c r="AX36"/>
  <c r="BY36"/>
  <c r="AT36"/>
  <c r="BU36"/>
  <c r="AP36"/>
  <c r="BQ36"/>
  <c r="AL36"/>
  <c r="BI36"/>
  <c r="CN36"/>
  <c r="BJ36"/>
  <c r="CL40"/>
  <c r="BG40"/>
  <c r="BE40"/>
  <c r="CJ40"/>
  <c r="BC40"/>
  <c r="CH40"/>
  <c r="BA40"/>
  <c r="CF40"/>
  <c r="AW40"/>
  <c r="CB40"/>
  <c r="AU40"/>
  <c r="BZ40"/>
  <c r="AS40"/>
  <c r="BX40"/>
  <c r="AQ40"/>
  <c r="BV40"/>
  <c r="BT40"/>
  <c r="AO40"/>
  <c r="AM40"/>
  <c r="BR40"/>
  <c r="AK40"/>
  <c r="BP40"/>
  <c r="CM40"/>
  <c r="BH40"/>
  <c r="BD40"/>
  <c r="CI40"/>
  <c r="CG40"/>
  <c r="BB40"/>
  <c r="CA40"/>
  <c r="AV40"/>
  <c r="BY40"/>
  <c r="AT40"/>
  <c r="BW40"/>
  <c r="IC40" s="1"/>
  <c r="AR40"/>
  <c r="IB40" s="1"/>
  <c r="BU40"/>
  <c r="AP40"/>
  <c r="AN40"/>
  <c r="BS40"/>
  <c r="BQ40"/>
  <c r="AL40"/>
  <c r="BO40"/>
  <c r="AJ40"/>
  <c r="BI40"/>
  <c r="CN40"/>
  <c r="BJ40"/>
  <c r="BG42"/>
  <c r="CL42"/>
  <c r="CJ42"/>
  <c r="BE42"/>
  <c r="AY42"/>
  <c r="CD42"/>
  <c r="CB42"/>
  <c r="AW42"/>
  <c r="AQ42"/>
  <c r="BV42"/>
  <c r="BT42"/>
  <c r="AO42"/>
  <c r="AM42"/>
  <c r="BR42"/>
  <c r="BN42"/>
  <c r="AI42"/>
  <c r="BH42"/>
  <c r="CM42"/>
  <c r="BB42"/>
  <c r="CG42"/>
  <c r="AZ42"/>
  <c r="CE42"/>
  <c r="AT42"/>
  <c r="BY42"/>
  <c r="AR42"/>
  <c r="IB42" s="1"/>
  <c r="BW42"/>
  <c r="IC42" s="1"/>
  <c r="AJ42"/>
  <c r="BO42"/>
  <c r="BJ42"/>
  <c r="BG43"/>
  <c r="CL43"/>
  <c r="BE43"/>
  <c r="CJ43"/>
  <c r="BC43"/>
  <c r="CH43"/>
  <c r="BA43"/>
  <c r="CF43"/>
  <c r="AY43"/>
  <c r="CD43"/>
  <c r="AW43"/>
  <c r="CB43"/>
  <c r="AU43"/>
  <c r="BZ43"/>
  <c r="AS43"/>
  <c r="BX43"/>
  <c r="AQ43"/>
  <c r="BV43"/>
  <c r="AO43"/>
  <c r="BT43"/>
  <c r="AM43"/>
  <c r="BR43"/>
  <c r="BP43"/>
  <c r="AK43"/>
  <c r="AI43"/>
  <c r="BN43"/>
  <c r="BH43"/>
  <c r="CM43"/>
  <c r="BF43"/>
  <c r="CK43"/>
  <c r="BD43"/>
  <c r="CI43"/>
  <c r="BB43"/>
  <c r="CG43"/>
  <c r="AZ43"/>
  <c r="CE43"/>
  <c r="AX43"/>
  <c r="CC43"/>
  <c r="AV43"/>
  <c r="CA43"/>
  <c r="AT43"/>
  <c r="BY43"/>
  <c r="AR43"/>
  <c r="IB43" s="1"/>
  <c r="BW43"/>
  <c r="IC43" s="1"/>
  <c r="AP43"/>
  <c r="BU43"/>
  <c r="AN43"/>
  <c r="BS43"/>
  <c r="AL43"/>
  <c r="BQ43"/>
  <c r="BO43"/>
  <c r="AJ43"/>
  <c r="BI43"/>
  <c r="CN43"/>
  <c r="BJ43"/>
  <c r="CL44"/>
  <c r="BG44"/>
  <c r="CJ44"/>
  <c r="BE44"/>
  <c r="CH44"/>
  <c r="BC44"/>
  <c r="CF44"/>
  <c r="BA44"/>
  <c r="CD44"/>
  <c r="AY44"/>
  <c r="CB44"/>
  <c r="AW44"/>
  <c r="BZ44"/>
  <c r="AU44"/>
  <c r="BX44"/>
  <c r="AS44"/>
  <c r="BV44"/>
  <c r="AQ44"/>
  <c r="BT44"/>
  <c r="AO44"/>
  <c r="BR44"/>
  <c r="AM44"/>
  <c r="BP44"/>
  <c r="AK44"/>
  <c r="BN44"/>
  <c r="AI44"/>
  <c r="CI44"/>
  <c r="BD44"/>
  <c r="BB44"/>
  <c r="CG44"/>
  <c r="CE44"/>
  <c r="AZ44"/>
  <c r="AX44"/>
  <c r="CC44"/>
  <c r="CA44"/>
  <c r="AV44"/>
  <c r="AT44"/>
  <c r="BY44"/>
  <c r="BW44"/>
  <c r="IC44" s="1"/>
  <c r="AR44"/>
  <c r="IB44" s="1"/>
  <c r="AP44"/>
  <c r="BU44"/>
  <c r="BS44"/>
  <c r="AN44"/>
  <c r="AL44"/>
  <c r="BQ44"/>
  <c r="BO44"/>
  <c r="AJ44"/>
  <c r="CN44"/>
  <c r="BI44"/>
  <c r="BJ44"/>
  <c r="CL45"/>
  <c r="BG45"/>
  <c r="CH45"/>
  <c r="BC45"/>
  <c r="AY45"/>
  <c r="CD45"/>
  <c r="BZ45"/>
  <c r="AU45"/>
  <c r="AQ45"/>
  <c r="BV45"/>
  <c r="AM45"/>
  <c r="BR45"/>
  <c r="AI45"/>
  <c r="BN45"/>
  <c r="BH45"/>
  <c r="CM45"/>
  <c r="BF45"/>
  <c r="CK45"/>
  <c r="CI45"/>
  <c r="BD45"/>
  <c r="BB45"/>
  <c r="CG45"/>
  <c r="CE45"/>
  <c r="AZ45"/>
  <c r="AX45"/>
  <c r="CC45"/>
  <c r="CA45"/>
  <c r="AV45"/>
  <c r="AT45"/>
  <c r="BY45"/>
  <c r="BW45"/>
  <c r="IC45" s="1"/>
  <c r="AR45"/>
  <c r="IB45" s="1"/>
  <c r="AP45"/>
  <c r="BU45"/>
  <c r="BS45"/>
  <c r="AN45"/>
  <c r="AL45"/>
  <c r="BQ45"/>
  <c r="BO45"/>
  <c r="AJ45"/>
  <c r="BJ45"/>
  <c r="CL46"/>
  <c r="BG46"/>
  <c r="CJ46"/>
  <c r="BE46"/>
  <c r="CH46"/>
  <c r="BC46"/>
  <c r="CF46"/>
  <c r="BA46"/>
  <c r="CD46"/>
  <c r="AY46"/>
  <c r="CB46"/>
  <c r="AW46"/>
  <c r="BZ46"/>
  <c r="AU46"/>
  <c r="BX46"/>
  <c r="AS46"/>
  <c r="BV46"/>
  <c r="AQ46"/>
  <c r="BT46"/>
  <c r="AO46"/>
  <c r="BR46"/>
  <c r="AM46"/>
  <c r="BP46"/>
  <c r="AK46"/>
  <c r="CM46"/>
  <c r="BH46"/>
  <c r="BD46"/>
  <c r="CI46"/>
  <c r="CG46"/>
  <c r="BB46"/>
  <c r="CE46"/>
  <c r="AZ46"/>
  <c r="AV46"/>
  <c r="CA46"/>
  <c r="AT46"/>
  <c r="BY46"/>
  <c r="BW46"/>
  <c r="IC46" s="1"/>
  <c r="AR46"/>
  <c r="IB46" s="1"/>
  <c r="BU46"/>
  <c r="AP46"/>
  <c r="AN46"/>
  <c r="BS46"/>
  <c r="BQ46"/>
  <c r="AL46"/>
  <c r="BO46"/>
  <c r="AJ46"/>
  <c r="CN46"/>
  <c r="BI46"/>
  <c r="BJ46"/>
  <c r="CL48"/>
  <c r="BG48"/>
  <c r="CJ48"/>
  <c r="BE48"/>
  <c r="CH48"/>
  <c r="BC48"/>
  <c r="CF48"/>
  <c r="BA48"/>
  <c r="CD48"/>
  <c r="AY48"/>
  <c r="CB48"/>
  <c r="AW48"/>
  <c r="BZ48"/>
  <c r="AU48"/>
  <c r="BX48"/>
  <c r="AS48"/>
  <c r="BV48"/>
  <c r="AQ48"/>
  <c r="BT48"/>
  <c r="AO48"/>
  <c r="BR48"/>
  <c r="AM48"/>
  <c r="BP48"/>
  <c r="AK48"/>
  <c r="BN48"/>
  <c r="AI48"/>
  <c r="BH48"/>
  <c r="CM48"/>
  <c r="BD48"/>
  <c r="CI48"/>
  <c r="AZ48"/>
  <c r="CE48"/>
  <c r="AV48"/>
  <c r="CA48"/>
  <c r="AR48"/>
  <c r="IB48" s="1"/>
  <c r="BW48"/>
  <c r="IC48" s="1"/>
  <c r="AN48"/>
  <c r="BS48"/>
  <c r="AJ48"/>
  <c r="BO48"/>
  <c r="CN48"/>
  <c r="BI48"/>
  <c r="BG49"/>
  <c r="CL49"/>
  <c r="BE49"/>
  <c r="CJ49"/>
  <c r="BC49"/>
  <c r="CH49"/>
  <c r="BA49"/>
  <c r="CF49"/>
  <c r="AY49"/>
  <c r="CD49"/>
  <c r="AW49"/>
  <c r="CB49"/>
  <c r="AU49"/>
  <c r="BZ49"/>
  <c r="AQ49"/>
  <c r="BV49"/>
  <c r="CM49"/>
  <c r="BH49"/>
  <c r="BF49"/>
  <c r="CK49"/>
  <c r="BD49"/>
  <c r="CI49"/>
  <c r="CG49"/>
  <c r="BB49"/>
  <c r="AZ49"/>
  <c r="CE49"/>
  <c r="CC49"/>
  <c r="AX49"/>
  <c r="AV49"/>
  <c r="CA49"/>
  <c r="BY49"/>
  <c r="AT49"/>
  <c r="BW49"/>
  <c r="IC49" s="1"/>
  <c r="AR49"/>
  <c r="IB49" s="1"/>
  <c r="AM49"/>
  <c r="BR49"/>
  <c r="BP49"/>
  <c r="AK49"/>
  <c r="AI49"/>
  <c r="BN49"/>
  <c r="AP49"/>
  <c r="BU49"/>
  <c r="BS49"/>
  <c r="AN49"/>
  <c r="AL49"/>
  <c r="BQ49"/>
  <c r="BO49"/>
  <c r="AJ49"/>
  <c r="BI49"/>
  <c r="CN49"/>
  <c r="BJ49"/>
  <c r="CL51"/>
  <c r="BG51"/>
  <c r="CD51"/>
  <c r="AY51"/>
  <c r="CB51"/>
  <c r="AW51"/>
  <c r="AS51"/>
  <c r="BX51"/>
  <c r="BV51"/>
  <c r="AQ51"/>
  <c r="BT51"/>
  <c r="AO51"/>
  <c r="BR51"/>
  <c r="AM51"/>
  <c r="BN51"/>
  <c r="AI51"/>
  <c r="CM51"/>
  <c r="BH51"/>
  <c r="BF51"/>
  <c r="CK51"/>
  <c r="CE51"/>
  <c r="AZ51"/>
  <c r="AX51"/>
  <c r="CC51"/>
  <c r="AT51"/>
  <c r="BY51"/>
  <c r="BW51"/>
  <c r="IC51" s="1"/>
  <c r="AR51"/>
  <c r="IB51" s="1"/>
  <c r="AP51"/>
  <c r="BU51"/>
  <c r="BS51"/>
  <c r="AN51"/>
  <c r="BO51"/>
  <c r="AJ51"/>
  <c r="BI51"/>
  <c r="CN51"/>
  <c r="BJ51"/>
  <c r="CL54"/>
  <c r="BG54"/>
  <c r="CJ54"/>
  <c r="BE54"/>
  <c r="CH54"/>
  <c r="BC54"/>
  <c r="CF54"/>
  <c r="BA54"/>
  <c r="CD54"/>
  <c r="AY54"/>
  <c r="CB54"/>
  <c r="AW54"/>
  <c r="BZ54"/>
  <c r="AU54"/>
  <c r="BX54"/>
  <c r="AS54"/>
  <c r="BV54"/>
  <c r="AQ54"/>
  <c r="BT54"/>
  <c r="AO54"/>
  <c r="BR54"/>
  <c r="AM54"/>
  <c r="BP54"/>
  <c r="AK54"/>
  <c r="AI54"/>
  <c r="BN54"/>
  <c r="CM54"/>
  <c r="BH54"/>
  <c r="BD54"/>
  <c r="CI54"/>
  <c r="BB54"/>
  <c r="CG54"/>
  <c r="CE54"/>
  <c r="AZ54"/>
  <c r="AV54"/>
  <c r="CA54"/>
  <c r="AT54"/>
  <c r="BY54"/>
  <c r="BW54"/>
  <c r="IC54" s="1"/>
  <c r="AR54"/>
  <c r="IB54" s="1"/>
  <c r="AN54"/>
  <c r="BS54"/>
  <c r="AL54"/>
  <c r="BQ54"/>
  <c r="BO54"/>
  <c r="AJ54"/>
  <c r="CN54"/>
  <c r="BI54"/>
  <c r="BJ54"/>
  <c r="BG55"/>
  <c r="CL55"/>
  <c r="BE55"/>
  <c r="CJ55"/>
  <c r="BC55"/>
  <c r="CH55"/>
  <c r="CF55"/>
  <c r="BA55"/>
  <c r="AY55"/>
  <c r="CD55"/>
  <c r="CB55"/>
  <c r="AW55"/>
  <c r="AU55"/>
  <c r="BZ55"/>
  <c r="AS55"/>
  <c r="BX55"/>
  <c r="BV55"/>
  <c r="AQ55"/>
  <c r="AO55"/>
  <c r="BT55"/>
  <c r="AM55"/>
  <c r="BR55"/>
  <c r="BP55"/>
  <c r="AK55"/>
  <c r="AI55"/>
  <c r="BN55"/>
  <c r="CM55"/>
  <c r="BH55"/>
  <c r="BF55"/>
  <c r="CK55"/>
  <c r="BD55"/>
  <c r="CI55"/>
  <c r="BB55"/>
  <c r="CG55"/>
  <c r="CE55"/>
  <c r="AZ55"/>
  <c r="CC55"/>
  <c r="AX55"/>
  <c r="CA55"/>
  <c r="AV55"/>
  <c r="AT55"/>
  <c r="BY55"/>
  <c r="BW55"/>
  <c r="IC55" s="1"/>
  <c r="AR55"/>
  <c r="IB55" s="1"/>
  <c r="AP55"/>
  <c r="BU55"/>
  <c r="AN55"/>
  <c r="BS55"/>
  <c r="BQ55"/>
  <c r="AL55"/>
  <c r="BO55"/>
  <c r="AJ55"/>
  <c r="BI55"/>
  <c r="CN55"/>
  <c r="BJ55"/>
  <c r="CL56"/>
  <c r="BG56"/>
  <c r="CJ56"/>
  <c r="BE56"/>
  <c r="CH56"/>
  <c r="BC56"/>
  <c r="CF56"/>
  <c r="BA56"/>
  <c r="CD56"/>
  <c r="AY56"/>
  <c r="CB56"/>
  <c r="AW56"/>
  <c r="BZ56"/>
  <c r="AU56"/>
  <c r="BX56"/>
  <c r="AS56"/>
  <c r="BV56"/>
  <c r="AQ56"/>
  <c r="BT56"/>
  <c r="AO56"/>
  <c r="BR56"/>
  <c r="AM56"/>
  <c r="BP56"/>
  <c r="AK56"/>
  <c r="BN56"/>
  <c r="AI56"/>
  <c r="CM56"/>
  <c r="BH56"/>
  <c r="BF56"/>
  <c r="CK56"/>
  <c r="BB56"/>
  <c r="CG56"/>
  <c r="CE56"/>
  <c r="AZ56"/>
  <c r="AX56"/>
  <c r="CC56"/>
  <c r="BW56"/>
  <c r="IC56" s="1"/>
  <c r="AR56"/>
  <c r="IB56" s="1"/>
  <c r="AL56"/>
  <c r="BQ56"/>
  <c r="BO56"/>
  <c r="AJ56"/>
  <c r="CN56"/>
  <c r="BI56"/>
  <c r="DD56"/>
  <c r="DB56" i="2"/>
  <c r="CL57" i="1"/>
  <c r="BG57"/>
  <c r="CJ57"/>
  <c r="BE57"/>
  <c r="BC57"/>
  <c r="CH57"/>
  <c r="CD57"/>
  <c r="AY57"/>
  <c r="AW57"/>
  <c r="CB57"/>
  <c r="BZ57"/>
  <c r="AU57"/>
  <c r="BV57"/>
  <c r="AQ57"/>
  <c r="BT57"/>
  <c r="AO57"/>
  <c r="BN57"/>
  <c r="AI57"/>
  <c r="BH57"/>
  <c r="CM57"/>
  <c r="CE57"/>
  <c r="AZ57"/>
  <c r="CA57"/>
  <c r="AV57"/>
  <c r="AR57"/>
  <c r="IB57" s="1"/>
  <c r="BW57"/>
  <c r="IC57" s="1"/>
  <c r="BO57"/>
  <c r="AJ57"/>
  <c r="CL59"/>
  <c r="BG59"/>
  <c r="CJ59"/>
  <c r="BE59"/>
  <c r="BC59"/>
  <c r="CH59"/>
  <c r="BA59"/>
  <c r="CF59"/>
  <c r="CD59"/>
  <c r="AY59"/>
  <c r="BZ59"/>
  <c r="AU59"/>
  <c r="BX59"/>
  <c r="AS59"/>
  <c r="BV59"/>
  <c r="AQ59"/>
  <c r="AO59"/>
  <c r="BT59"/>
  <c r="BP59"/>
  <c r="AK59"/>
  <c r="BN59"/>
  <c r="AI59"/>
  <c r="CM59"/>
  <c r="BH59"/>
  <c r="CI59"/>
  <c r="BD59"/>
  <c r="CE59"/>
  <c r="AZ59"/>
  <c r="CC59"/>
  <c r="AX59"/>
  <c r="CA59"/>
  <c r="AV59"/>
  <c r="BY59"/>
  <c r="AT59"/>
  <c r="BW59"/>
  <c r="IC59" s="1"/>
  <c r="AR59"/>
  <c r="IB59" s="1"/>
  <c r="AP59"/>
  <c r="BU59"/>
  <c r="BS59"/>
  <c r="AN59"/>
  <c r="AL59"/>
  <c r="BQ59"/>
  <c r="BO59"/>
  <c r="AJ59"/>
  <c r="CN59"/>
  <c r="BI59"/>
  <c r="BJ59"/>
  <c r="CL60"/>
  <c r="BG60"/>
  <c r="CJ60"/>
  <c r="BE60"/>
  <c r="CF60"/>
  <c r="BA60"/>
  <c r="CD60"/>
  <c r="AY60"/>
  <c r="CB60"/>
  <c r="AW60"/>
  <c r="BZ60"/>
  <c r="AU60"/>
  <c r="BX60"/>
  <c r="AS60"/>
  <c r="BV60"/>
  <c r="AQ60"/>
  <c r="BT60"/>
  <c r="AO60"/>
  <c r="BR60"/>
  <c r="AM60"/>
  <c r="BP60"/>
  <c r="AK60"/>
  <c r="BN60"/>
  <c r="AI60"/>
  <c r="CM60"/>
  <c r="BH60"/>
  <c r="BF60"/>
  <c r="CK60"/>
  <c r="CI60"/>
  <c r="BD60"/>
  <c r="BB60"/>
  <c r="CG60"/>
  <c r="CE60"/>
  <c r="AZ60"/>
  <c r="AX60"/>
  <c r="CC60"/>
  <c r="AT60"/>
  <c r="BY60"/>
  <c r="BW60"/>
  <c r="IC60" s="1"/>
  <c r="AR60"/>
  <c r="IB60" s="1"/>
  <c r="BU60"/>
  <c r="AP60"/>
  <c r="BS60"/>
  <c r="AN60"/>
  <c r="BQ60"/>
  <c r="AL60"/>
  <c r="BO60"/>
  <c r="AJ60"/>
  <c r="CN60"/>
  <c r="BI60"/>
  <c r="BJ60"/>
  <c r="CL61"/>
  <c r="BG61"/>
  <c r="CH61"/>
  <c r="BC61"/>
  <c r="CF61"/>
  <c r="BA61"/>
  <c r="CD61"/>
  <c r="AY61"/>
  <c r="BZ61"/>
  <c r="AU61"/>
  <c r="AK61"/>
  <c r="BP61"/>
  <c r="AI61"/>
  <c r="BN61"/>
  <c r="BF61"/>
  <c r="CK61"/>
  <c r="AP61"/>
  <c r="BU61"/>
  <c r="AN61"/>
  <c r="BS61"/>
  <c r="BO61"/>
  <c r="AJ61"/>
  <c r="CL62"/>
  <c r="BG62"/>
  <c r="CJ62"/>
  <c r="BE62"/>
  <c r="CH62"/>
  <c r="BC62"/>
  <c r="CF62"/>
  <c r="BA62"/>
  <c r="CD62"/>
  <c r="AY62"/>
  <c r="CB62"/>
  <c r="AW62"/>
  <c r="BZ62"/>
  <c r="AU62"/>
  <c r="AS62"/>
  <c r="BX62"/>
  <c r="BV62"/>
  <c r="AQ62"/>
  <c r="BT62"/>
  <c r="AO62"/>
  <c r="BR62"/>
  <c r="AM62"/>
  <c r="AK62"/>
  <c r="BP62"/>
  <c r="BN62"/>
  <c r="AI62"/>
  <c r="CM62"/>
  <c r="BH62"/>
  <c r="BF62"/>
  <c r="CK62"/>
  <c r="CI62"/>
  <c r="BD62"/>
  <c r="BB62"/>
  <c r="CG62"/>
  <c r="CA62"/>
  <c r="AV62"/>
  <c r="AT62"/>
  <c r="BY62"/>
  <c r="AP62"/>
  <c r="BU62"/>
  <c r="BS62"/>
  <c r="AN62"/>
  <c r="AL62"/>
  <c r="BQ62"/>
  <c r="CN62"/>
  <c r="BI62"/>
  <c r="BJ62"/>
  <c r="CL63"/>
  <c r="BG63"/>
  <c r="BE63"/>
  <c r="CJ63"/>
  <c r="CD63"/>
  <c r="AY63"/>
  <c r="BV63"/>
  <c r="AQ63"/>
  <c r="BT63"/>
  <c r="AO63"/>
  <c r="AM63"/>
  <c r="BR63"/>
  <c r="BN63"/>
  <c r="AI63"/>
  <c r="BH63"/>
  <c r="CM63"/>
  <c r="BB63"/>
  <c r="CG63"/>
  <c r="AZ63"/>
  <c r="CE63"/>
  <c r="AR63"/>
  <c r="IB63" s="1"/>
  <c r="BW63"/>
  <c r="IC63" s="1"/>
  <c r="AL63"/>
  <c r="BQ63"/>
  <c r="AJ63"/>
  <c r="BO63"/>
  <c r="BJ63"/>
  <c r="CL64"/>
  <c r="BG64"/>
  <c r="CJ64"/>
  <c r="BE64"/>
  <c r="CH64"/>
  <c r="BC64"/>
  <c r="CF64"/>
  <c r="BA64"/>
  <c r="CD64"/>
  <c r="AY64"/>
  <c r="CB64"/>
  <c r="AW64"/>
  <c r="BX64"/>
  <c r="AS64"/>
  <c r="BV64"/>
  <c r="AQ64"/>
  <c r="BT64"/>
  <c r="AO64"/>
  <c r="BR64"/>
  <c r="AM64"/>
  <c r="BP64"/>
  <c r="AK64"/>
  <c r="BN64"/>
  <c r="AI64"/>
  <c r="BH64"/>
  <c r="CM64"/>
  <c r="CK64"/>
  <c r="BF64"/>
  <c r="CI64"/>
  <c r="BD64"/>
  <c r="BB64"/>
  <c r="CG64"/>
  <c r="CE64"/>
  <c r="AZ64"/>
  <c r="CA64"/>
  <c r="AV64"/>
  <c r="BY64"/>
  <c r="AT64"/>
  <c r="AP64"/>
  <c r="BU64"/>
  <c r="BS64"/>
  <c r="AN64"/>
  <c r="AL64"/>
  <c r="BQ64"/>
  <c r="BO64"/>
  <c r="AJ64"/>
  <c r="CN64"/>
  <c r="BI64"/>
  <c r="BJ64"/>
  <c r="BG65"/>
  <c r="CL65"/>
  <c r="CH65"/>
  <c r="BC65"/>
  <c r="AY65"/>
  <c r="CD65"/>
  <c r="AU65"/>
  <c r="BZ65"/>
  <c r="AQ65"/>
  <c r="BV65"/>
  <c r="BR65"/>
  <c r="AM65"/>
  <c r="AI65"/>
  <c r="BN65"/>
  <c r="BF65"/>
  <c r="CK65"/>
  <c r="CG65"/>
  <c r="BB65"/>
  <c r="AT65"/>
  <c r="BY65"/>
  <c r="BU65"/>
  <c r="AP65"/>
  <c r="AL65"/>
  <c r="BQ65"/>
  <c r="BI65"/>
  <c r="CN65"/>
  <c r="CL66"/>
  <c r="BG66"/>
  <c r="CD66"/>
  <c r="AY66"/>
  <c r="BZ66"/>
  <c r="AU66"/>
  <c r="BR66"/>
  <c r="AM66"/>
  <c r="BF66"/>
  <c r="CK66"/>
  <c r="CG66"/>
  <c r="BB66"/>
  <c r="AX66"/>
  <c r="CC66"/>
  <c r="AT66"/>
  <c r="BY66"/>
  <c r="BQ66"/>
  <c r="AL66"/>
  <c r="CN66"/>
  <c r="BI66"/>
  <c r="BE69"/>
  <c r="CJ69"/>
  <c r="CF69"/>
  <c r="BA69"/>
  <c r="AW69"/>
  <c r="CB69"/>
  <c r="BX69"/>
  <c r="AS69"/>
  <c r="AO69"/>
  <c r="BT69"/>
  <c r="BP69"/>
  <c r="AK69"/>
  <c r="CM69"/>
  <c r="BH69"/>
  <c r="BD69"/>
  <c r="CI69"/>
  <c r="CE69"/>
  <c r="AZ69"/>
  <c r="CA69"/>
  <c r="AV69"/>
  <c r="AR69"/>
  <c r="IB69" s="1"/>
  <c r="BW69"/>
  <c r="IC69" s="1"/>
  <c r="AN69"/>
  <c r="BS69"/>
  <c r="BJ69"/>
  <c r="CJ80"/>
  <c r="BE80"/>
  <c r="CF80"/>
  <c r="BA80"/>
  <c r="CB80"/>
  <c r="AW80"/>
  <c r="BX80"/>
  <c r="AS80"/>
  <c r="BT80"/>
  <c r="AO80"/>
  <c r="BP80"/>
  <c r="AK80"/>
  <c r="BH80"/>
  <c r="CM80"/>
  <c r="CI80"/>
  <c r="BD80"/>
  <c r="CE80"/>
  <c r="AZ80"/>
  <c r="CA80"/>
  <c r="AV80"/>
  <c r="BW80"/>
  <c r="IC80" s="1"/>
  <c r="AR80"/>
  <c r="IB80" s="1"/>
  <c r="BS80"/>
  <c r="AN80"/>
  <c r="BO80"/>
  <c r="AJ80"/>
  <c r="BJ80"/>
  <c r="BE81"/>
  <c r="CJ81"/>
  <c r="BA81"/>
  <c r="CF81"/>
  <c r="AW81"/>
  <c r="CB81"/>
  <c r="AS81"/>
  <c r="BX81"/>
  <c r="AO81"/>
  <c r="BT81"/>
  <c r="AK81"/>
  <c r="BP81"/>
  <c r="CM81"/>
  <c r="BH81"/>
  <c r="BD81"/>
  <c r="CI81"/>
  <c r="CA81"/>
  <c r="AV81"/>
  <c r="AN81"/>
  <c r="BS81"/>
  <c r="AJ81"/>
  <c r="BO81"/>
  <c r="BJ81"/>
  <c r="CL84"/>
  <c r="BG84"/>
  <c r="CH84"/>
  <c r="BC84"/>
  <c r="CD84"/>
  <c r="AY84"/>
  <c r="BZ84"/>
  <c r="AU84"/>
  <c r="BV84"/>
  <c r="AQ84"/>
  <c r="BR84"/>
  <c r="AM84"/>
  <c r="BN84"/>
  <c r="AI84"/>
  <c r="CK84"/>
  <c r="BF84"/>
  <c r="BB84"/>
  <c r="CG84"/>
  <c r="CC84"/>
  <c r="AX84"/>
  <c r="AT84"/>
  <c r="BY84"/>
  <c r="BU84"/>
  <c r="AP84"/>
  <c r="AL84"/>
  <c r="BQ84"/>
  <c r="CN84"/>
  <c r="BI84"/>
  <c r="CL85"/>
  <c r="BG85"/>
  <c r="CD85"/>
  <c r="AY85"/>
  <c r="BV85"/>
  <c r="AQ85"/>
  <c r="BR85"/>
  <c r="AM85"/>
  <c r="BN85"/>
  <c r="AI85"/>
  <c r="CK85"/>
  <c r="BF85"/>
  <c r="CG85"/>
  <c r="BB85"/>
  <c r="CC85"/>
  <c r="AX85"/>
  <c r="BY85"/>
  <c r="AT85"/>
  <c r="BU85"/>
  <c r="AP85"/>
  <c r="BQ85"/>
  <c r="AL85"/>
  <c r="CN85"/>
  <c r="BI85"/>
  <c r="EU85"/>
  <c r="EZ85" i="2"/>
  <c r="EH85" i="1"/>
  <c r="CB87"/>
  <c r="AW87"/>
  <c r="BX87"/>
  <c r="AS87"/>
  <c r="BD87"/>
  <c r="CI87"/>
  <c r="AZ87"/>
  <c r="CE87"/>
  <c r="AN87"/>
  <c r="BS87"/>
  <c r="AJ87"/>
  <c r="BO87"/>
  <c r="CI88"/>
  <c r="BD88"/>
  <c r="CE88"/>
  <c r="AZ88"/>
  <c r="CA88"/>
  <c r="AV88"/>
  <c r="BS88"/>
  <c r="AN88"/>
  <c r="BO88"/>
  <c r="AJ88"/>
  <c r="BJ88"/>
  <c r="AY89"/>
  <c r="CD89"/>
  <c r="BZ89"/>
  <c r="AU89"/>
  <c r="BV89"/>
  <c r="AQ89"/>
  <c r="BR89"/>
  <c r="AM89"/>
  <c r="BN89"/>
  <c r="AI89"/>
  <c r="CK89"/>
  <c r="BF89"/>
  <c r="CG89"/>
  <c r="BB89"/>
  <c r="CC89"/>
  <c r="AX89"/>
  <c r="CL102"/>
  <c r="BG102"/>
  <c r="BC102"/>
  <c r="CH102"/>
  <c r="CD102"/>
  <c r="AY102"/>
  <c r="AU102"/>
  <c r="BZ102"/>
  <c r="BV102"/>
  <c r="AQ102"/>
  <c r="BN102"/>
  <c r="AI102"/>
  <c r="BF102"/>
  <c r="CK102"/>
  <c r="BB102"/>
  <c r="CG102"/>
  <c r="AX102"/>
  <c r="CC102"/>
  <c r="AT102"/>
  <c r="BY102"/>
  <c r="AP102"/>
  <c r="BU102"/>
  <c r="AL102"/>
  <c r="BQ102"/>
  <c r="BI102"/>
  <c r="CN102"/>
  <c r="CJ103"/>
  <c r="BE103"/>
  <c r="CF103"/>
  <c r="BA103"/>
  <c r="CB103"/>
  <c r="AW103"/>
  <c r="BX103"/>
  <c r="AS103"/>
  <c r="BT103"/>
  <c r="AO103"/>
  <c r="BP103"/>
  <c r="AK103"/>
  <c r="BH103"/>
  <c r="CM103"/>
  <c r="CE103"/>
  <c r="AZ103"/>
  <c r="AR103"/>
  <c r="IB103" s="1"/>
  <c r="BW103"/>
  <c r="IC103" s="1"/>
  <c r="BO103"/>
  <c r="AJ103"/>
  <c r="BJ103"/>
  <c r="BE104"/>
  <c r="CJ104"/>
  <c r="CF104"/>
  <c r="BA104"/>
  <c r="CB104"/>
  <c r="AW104"/>
  <c r="AS104"/>
  <c r="BX104"/>
  <c r="AO104"/>
  <c r="BT104"/>
  <c r="BP104"/>
  <c r="AK104"/>
  <c r="BH104"/>
  <c r="CM104"/>
  <c r="BD104"/>
  <c r="CI104"/>
  <c r="CE104"/>
  <c r="AZ104"/>
  <c r="CA104"/>
  <c r="AV104"/>
  <c r="AR104"/>
  <c r="IB104" s="1"/>
  <c r="BW104"/>
  <c r="IC104" s="1"/>
  <c r="AN104"/>
  <c r="BS104"/>
  <c r="BO104"/>
  <c r="AJ104"/>
  <c r="BJ104"/>
  <c r="CJ105"/>
  <c r="BE105"/>
  <c r="CF105"/>
  <c r="BA105"/>
  <c r="CB105"/>
  <c r="AW105"/>
  <c r="BX105"/>
  <c r="AS105"/>
  <c r="BT105"/>
  <c r="AO105"/>
  <c r="BP105"/>
  <c r="AK105"/>
  <c r="BH105"/>
  <c r="CM105"/>
  <c r="BD105"/>
  <c r="CI105"/>
  <c r="AZ105"/>
  <c r="CE105"/>
  <c r="AV105"/>
  <c r="CA105"/>
  <c r="AR105"/>
  <c r="IB105" s="1"/>
  <c r="BW105"/>
  <c r="IC105" s="1"/>
  <c r="AN105"/>
  <c r="BS105"/>
  <c r="AJ105"/>
  <c r="BO105"/>
  <c r="BJ105"/>
  <c r="CJ109"/>
  <c r="BE109"/>
  <c r="CF109"/>
  <c r="BA109"/>
  <c r="CB109"/>
  <c r="AW109"/>
  <c r="BX109"/>
  <c r="AS109"/>
  <c r="BT109"/>
  <c r="AO109"/>
  <c r="BP109"/>
  <c r="AK109"/>
  <c r="BH109"/>
  <c r="CM109"/>
  <c r="BD109"/>
  <c r="CI109"/>
  <c r="AZ109"/>
  <c r="CE109"/>
  <c r="AV109"/>
  <c r="CA109"/>
  <c r="AR109"/>
  <c r="IB109" s="1"/>
  <c r="BW109"/>
  <c r="IC109" s="1"/>
  <c r="AN109"/>
  <c r="BS109"/>
  <c r="AJ109"/>
  <c r="BO109"/>
  <c r="BJ109"/>
  <c r="CJ117"/>
  <c r="BE117"/>
  <c r="CF117"/>
  <c r="BA117"/>
  <c r="CB117"/>
  <c r="AW117"/>
  <c r="BX117"/>
  <c r="AS117"/>
  <c r="BT117"/>
  <c r="AO117"/>
  <c r="BP117"/>
  <c r="AK117"/>
  <c r="CM117"/>
  <c r="BH117"/>
  <c r="BD117"/>
  <c r="CI117"/>
  <c r="CE117"/>
  <c r="AZ117"/>
  <c r="AV117"/>
  <c r="CA117"/>
  <c r="BW117"/>
  <c r="IC117" s="1"/>
  <c r="AR117"/>
  <c r="IB117" s="1"/>
  <c r="AN117"/>
  <c r="BS117"/>
  <c r="BO117"/>
  <c r="AJ117"/>
  <c r="BJ117"/>
  <c r="CL126"/>
  <c r="BG126"/>
  <c r="BC126"/>
  <c r="CH126"/>
  <c r="CD126"/>
  <c r="AY126"/>
  <c r="AU126"/>
  <c r="BZ126"/>
  <c r="BV126"/>
  <c r="AQ126"/>
  <c r="AM126"/>
  <c r="BR126"/>
  <c r="BN126"/>
  <c r="AI126"/>
  <c r="CK126"/>
  <c r="BF126"/>
  <c r="CG126"/>
  <c r="BB126"/>
  <c r="CC126"/>
  <c r="AX126"/>
  <c r="BY126"/>
  <c r="AT126"/>
  <c r="BU126"/>
  <c r="AP126"/>
  <c r="BQ126"/>
  <c r="AL126"/>
  <c r="BI126"/>
  <c r="CN126"/>
  <c r="CJ127"/>
  <c r="BE127"/>
  <c r="CF127"/>
  <c r="BA127"/>
  <c r="CB127"/>
  <c r="AW127"/>
  <c r="BX127"/>
  <c r="AS127"/>
  <c r="BT127"/>
  <c r="AO127"/>
  <c r="BP127"/>
  <c r="AK127"/>
  <c r="CM127"/>
  <c r="BH127"/>
  <c r="CI127"/>
  <c r="BD127"/>
  <c r="CE127"/>
  <c r="AZ127"/>
  <c r="CA127"/>
  <c r="AV127"/>
  <c r="BW127"/>
  <c r="IC127" s="1"/>
  <c r="AR127"/>
  <c r="IB127" s="1"/>
  <c r="BS127"/>
  <c r="AN127"/>
  <c r="BO127"/>
  <c r="AJ127"/>
  <c r="BJ127"/>
  <c r="BN128"/>
  <c r="AI128"/>
  <c r="CN128"/>
  <c r="BI128"/>
  <c r="CN129"/>
  <c r="BI129"/>
  <c r="CN130"/>
  <c r="BI130"/>
  <c r="CN131"/>
  <c r="BI131"/>
  <c r="IE131"/>
  <c r="EO131"/>
  <c r="BJ134"/>
  <c r="BJ141"/>
  <c r="BJ142"/>
  <c r="CN143"/>
  <c r="BI143"/>
  <c r="EP143"/>
  <c r="EF143"/>
  <c r="BJ144"/>
  <c r="BJ149"/>
  <c r="BI150"/>
  <c r="CN150"/>
  <c r="CN151"/>
  <c r="BI151"/>
  <c r="BI152"/>
  <c r="CN152"/>
  <c r="BJ153"/>
  <c r="BI154"/>
  <c r="CN154"/>
  <c r="CN155"/>
  <c r="BI155"/>
  <c r="CN156"/>
  <c r="BI156"/>
  <c r="CN157"/>
  <c r="BI157"/>
  <c r="DT157"/>
  <c r="DR157" i="2"/>
  <c r="BJ158" i="1"/>
  <c r="BI162"/>
  <c r="CN162"/>
  <c r="BI167"/>
  <c r="CN167"/>
  <c r="BJ168"/>
  <c r="CN174"/>
  <c r="BI174"/>
  <c r="BJ180"/>
  <c r="CN187"/>
  <c r="BI187"/>
  <c r="BJ188"/>
  <c r="BR128"/>
  <c r="AM128"/>
  <c r="AQ128"/>
  <c r="BV128"/>
  <c r="BZ128"/>
  <c r="AU128"/>
  <c r="CD128"/>
  <c r="AY128"/>
  <c r="CH128"/>
  <c r="BC128"/>
  <c r="CL128"/>
  <c r="BG128"/>
  <c r="BR129"/>
  <c r="AM129"/>
  <c r="BV129"/>
  <c r="AQ129"/>
  <c r="BZ129"/>
  <c r="AU129"/>
  <c r="CD129"/>
  <c r="AY129"/>
  <c r="CH129"/>
  <c r="BC129"/>
  <c r="CL129"/>
  <c r="BG129"/>
  <c r="BV130"/>
  <c r="AQ130"/>
  <c r="BZ130"/>
  <c r="AU130"/>
  <c r="CD130"/>
  <c r="AY130"/>
  <c r="CH130"/>
  <c r="BC130"/>
  <c r="CL130"/>
  <c r="BG130"/>
  <c r="BR131"/>
  <c r="AM131"/>
  <c r="BV131"/>
  <c r="AQ131"/>
  <c r="BZ131"/>
  <c r="AU131"/>
  <c r="CD131"/>
  <c r="AY131"/>
  <c r="CH131"/>
  <c r="BC131"/>
  <c r="CL131"/>
  <c r="BG131"/>
  <c r="BP132"/>
  <c r="AK132"/>
  <c r="BT132"/>
  <c r="AO132"/>
  <c r="BX132"/>
  <c r="AS132"/>
  <c r="CB132"/>
  <c r="AW132"/>
  <c r="CF132"/>
  <c r="BA132"/>
  <c r="CJ132"/>
  <c r="BE132"/>
  <c r="BN133"/>
  <c r="AI133"/>
  <c r="BR133"/>
  <c r="AM133"/>
  <c r="BV133"/>
  <c r="AQ133"/>
  <c r="BZ133"/>
  <c r="AU133"/>
  <c r="CD133"/>
  <c r="AY133"/>
  <c r="CH133"/>
  <c r="BC133"/>
  <c r="CL133"/>
  <c r="BG133"/>
  <c r="AM134"/>
  <c r="BR134"/>
  <c r="AQ134"/>
  <c r="BV134"/>
  <c r="AY134"/>
  <c r="CD134"/>
  <c r="BC134"/>
  <c r="CH134"/>
  <c r="BG134"/>
  <c r="CL134"/>
  <c r="BP135"/>
  <c r="AK135"/>
  <c r="BT135"/>
  <c r="AO135"/>
  <c r="BX135"/>
  <c r="AS135"/>
  <c r="CB135"/>
  <c r="AW135"/>
  <c r="CF135"/>
  <c r="BA135"/>
  <c r="CJ135"/>
  <c r="BE135"/>
  <c r="BN136"/>
  <c r="AI136"/>
  <c r="BR136"/>
  <c r="AM136"/>
  <c r="AQ136"/>
  <c r="BV136"/>
  <c r="BZ136"/>
  <c r="AU136"/>
  <c r="CD136"/>
  <c r="AY136"/>
  <c r="CH136"/>
  <c r="BC136"/>
  <c r="BG136"/>
  <c r="CL136"/>
  <c r="BP137"/>
  <c r="AK137"/>
  <c r="BT137"/>
  <c r="AO137"/>
  <c r="BX137"/>
  <c r="AS137"/>
  <c r="CB137"/>
  <c r="AW137"/>
  <c r="CF137"/>
  <c r="BA137"/>
  <c r="CJ137"/>
  <c r="BE137"/>
  <c r="AI138"/>
  <c r="BN138"/>
  <c r="BR138"/>
  <c r="AM138"/>
  <c r="BV138"/>
  <c r="AQ138"/>
  <c r="BZ138"/>
  <c r="AU138"/>
  <c r="AY138"/>
  <c r="CD138"/>
  <c r="CH138"/>
  <c r="BC138"/>
  <c r="CL138"/>
  <c r="BG138"/>
  <c r="BP139"/>
  <c r="AK139"/>
  <c r="BT139"/>
  <c r="AO139"/>
  <c r="BX139"/>
  <c r="AS139"/>
  <c r="CB139"/>
  <c r="AW139"/>
  <c r="CF139"/>
  <c r="BA139"/>
  <c r="CJ139"/>
  <c r="BE139"/>
  <c r="BN140"/>
  <c r="AI140"/>
  <c r="BR140"/>
  <c r="AM140"/>
  <c r="AQ140"/>
  <c r="BV140"/>
  <c r="BZ140"/>
  <c r="AU140"/>
  <c r="CD140"/>
  <c r="AY140"/>
  <c r="CH140"/>
  <c r="BC140"/>
  <c r="BG140"/>
  <c r="CL140"/>
  <c r="BR141"/>
  <c r="AM141"/>
  <c r="BV141"/>
  <c r="AQ141"/>
  <c r="BZ141"/>
  <c r="AU141"/>
  <c r="CD141"/>
  <c r="AY141"/>
  <c r="CH141"/>
  <c r="BC141"/>
  <c r="CL141"/>
  <c r="BG141"/>
  <c r="AM142"/>
  <c r="BR142"/>
  <c r="AQ142"/>
  <c r="BV142"/>
  <c r="AU142"/>
  <c r="BZ142"/>
  <c r="AY142"/>
  <c r="CD142"/>
  <c r="CH142"/>
  <c r="BC142"/>
  <c r="CL142"/>
  <c r="BG142"/>
  <c r="BR143"/>
  <c r="AM143"/>
  <c r="BV143"/>
  <c r="AQ143"/>
  <c r="BZ143"/>
  <c r="AU143"/>
  <c r="CD143"/>
  <c r="AY143"/>
  <c r="CH143"/>
  <c r="BC143"/>
  <c r="CL143"/>
  <c r="BG143"/>
  <c r="AM144"/>
  <c r="BR144"/>
  <c r="BV144"/>
  <c r="AQ144"/>
  <c r="BZ144"/>
  <c r="AU144"/>
  <c r="AY144"/>
  <c r="CD144"/>
  <c r="BC144"/>
  <c r="CH144"/>
  <c r="BP145"/>
  <c r="AK145"/>
  <c r="BT145"/>
  <c r="AO145"/>
  <c r="BX145"/>
  <c r="AS145"/>
  <c r="CB145"/>
  <c r="AW145"/>
  <c r="CF145"/>
  <c r="BA145"/>
  <c r="CJ145"/>
  <c r="BE145"/>
  <c r="BN146"/>
  <c r="AI146"/>
  <c r="BR146"/>
  <c r="AM146"/>
  <c r="AQ146"/>
  <c r="BV146"/>
  <c r="BZ146"/>
  <c r="AU146"/>
  <c r="CD146"/>
  <c r="AY146"/>
  <c r="CH146"/>
  <c r="BC146"/>
  <c r="BG146"/>
  <c r="CL146"/>
  <c r="BP147"/>
  <c r="AK147"/>
  <c r="BT147"/>
  <c r="AO147"/>
  <c r="BX147"/>
  <c r="AS147"/>
  <c r="CB147"/>
  <c r="AW147"/>
  <c r="CF147"/>
  <c r="BA147"/>
  <c r="CJ147"/>
  <c r="BE147"/>
  <c r="BN148"/>
  <c r="AI148"/>
  <c r="AM148"/>
  <c r="BR148"/>
  <c r="AQ148"/>
  <c r="BV148"/>
  <c r="AU148"/>
  <c r="BZ148"/>
  <c r="AY148"/>
  <c r="CD148"/>
  <c r="BC148"/>
  <c r="CH148"/>
  <c r="BG148"/>
  <c r="CL148"/>
  <c r="BR149"/>
  <c r="AM149"/>
  <c r="BV149"/>
  <c r="AQ149"/>
  <c r="BZ149"/>
  <c r="AU149"/>
  <c r="CD149"/>
  <c r="AY149"/>
  <c r="CH149"/>
  <c r="BC149"/>
  <c r="CL149"/>
  <c r="BG149"/>
  <c r="AM150"/>
  <c r="BR150"/>
  <c r="BV150"/>
  <c r="AQ150"/>
  <c r="AU150"/>
  <c r="BZ150"/>
  <c r="CD150"/>
  <c r="AY150"/>
  <c r="BC150"/>
  <c r="CH150"/>
  <c r="CL150"/>
  <c r="BG150"/>
  <c r="BR151"/>
  <c r="AM151"/>
  <c r="BV151"/>
  <c r="AQ151"/>
  <c r="BZ151"/>
  <c r="AU151"/>
  <c r="CD151"/>
  <c r="AY151"/>
  <c r="CH151"/>
  <c r="BC151"/>
  <c r="CL151"/>
  <c r="BG151"/>
  <c r="AM152"/>
  <c r="BR152"/>
  <c r="BV152"/>
  <c r="AQ152"/>
  <c r="AU152"/>
  <c r="BZ152"/>
  <c r="CD152"/>
  <c r="AY152"/>
  <c r="BC152"/>
  <c r="CH152"/>
  <c r="BG152"/>
  <c r="CL152"/>
  <c r="BR153"/>
  <c r="AM153"/>
  <c r="BV153"/>
  <c r="AQ153"/>
  <c r="BZ153"/>
  <c r="AU153"/>
  <c r="CD153"/>
  <c r="AY153"/>
  <c r="CH153"/>
  <c r="BC153"/>
  <c r="CL153"/>
  <c r="BG153"/>
  <c r="BR154"/>
  <c r="AM154"/>
  <c r="BV154"/>
  <c r="AQ154"/>
  <c r="BZ154"/>
  <c r="AU154"/>
  <c r="CD154"/>
  <c r="AY154"/>
  <c r="CH154"/>
  <c r="BC154"/>
  <c r="CL154"/>
  <c r="BG154"/>
  <c r="BR155"/>
  <c r="AM155"/>
  <c r="BV155"/>
  <c r="AQ155"/>
  <c r="BZ155"/>
  <c r="AU155"/>
  <c r="CD155"/>
  <c r="AY155"/>
  <c r="CH155"/>
  <c r="BC155"/>
  <c r="CL155"/>
  <c r="BG155"/>
  <c r="AM156"/>
  <c r="BR156"/>
  <c r="AQ156"/>
  <c r="BV156"/>
  <c r="BZ156"/>
  <c r="AU156"/>
  <c r="AY156"/>
  <c r="CD156"/>
  <c r="BC156"/>
  <c r="CH156"/>
  <c r="BG156"/>
  <c r="CL156"/>
  <c r="BR157"/>
  <c r="AM157"/>
  <c r="BV157"/>
  <c r="AQ157"/>
  <c r="BZ157"/>
  <c r="AU157"/>
  <c r="CD157"/>
  <c r="AY157"/>
  <c r="CH157"/>
  <c r="BC157"/>
  <c r="CL157"/>
  <c r="BG157"/>
  <c r="AM158"/>
  <c r="BR158"/>
  <c r="BV158"/>
  <c r="AQ158"/>
  <c r="AU158"/>
  <c r="BZ158"/>
  <c r="AY158"/>
  <c r="CD158"/>
  <c r="BC158"/>
  <c r="CH158"/>
  <c r="CL158"/>
  <c r="BG158"/>
  <c r="AM160"/>
  <c r="BR160"/>
  <c r="AQ160"/>
  <c r="BV160"/>
  <c r="BZ160"/>
  <c r="AU160"/>
  <c r="AY160"/>
  <c r="CD160"/>
  <c r="BC160"/>
  <c r="CH160"/>
  <c r="BG160"/>
  <c r="CL160"/>
  <c r="BE161"/>
  <c r="CJ161"/>
  <c r="AK162"/>
  <c r="BP162"/>
  <c r="AO162"/>
  <c r="BT162"/>
  <c r="AS162"/>
  <c r="BX162"/>
  <c r="AW162"/>
  <c r="CB162"/>
  <c r="BA162"/>
  <c r="CF162"/>
  <c r="BE162"/>
  <c r="CJ162"/>
  <c r="AI163"/>
  <c r="BN163"/>
  <c r="AM163"/>
  <c r="BR163"/>
  <c r="AQ163"/>
  <c r="BV163"/>
  <c r="AU163"/>
  <c r="BZ163"/>
  <c r="AY163"/>
  <c r="CD163"/>
  <c r="BC163"/>
  <c r="CH163"/>
  <c r="BG163"/>
  <c r="CL163"/>
  <c r="AK164"/>
  <c r="BP164"/>
  <c r="AO164"/>
  <c r="BT164"/>
  <c r="AS164"/>
  <c r="BX164"/>
  <c r="AW164"/>
  <c r="CB164"/>
  <c r="BA164"/>
  <c r="CF164"/>
  <c r="BE164"/>
  <c r="CJ164"/>
  <c r="BP166"/>
  <c r="AK166"/>
  <c r="BT166"/>
  <c r="AO166"/>
  <c r="BX166"/>
  <c r="AS166"/>
  <c r="CB166"/>
  <c r="AW166"/>
  <c r="CF166"/>
  <c r="BA166"/>
  <c r="CJ166"/>
  <c r="BE166"/>
  <c r="AK167"/>
  <c r="BP167"/>
  <c r="AO167"/>
  <c r="BT167"/>
  <c r="AS167"/>
  <c r="BX167"/>
  <c r="AW167"/>
  <c r="CB167"/>
  <c r="BA167"/>
  <c r="CF167"/>
  <c r="BE167"/>
  <c r="CJ167"/>
  <c r="AK168"/>
  <c r="BP168"/>
  <c r="AO168"/>
  <c r="BT168"/>
  <c r="AS168"/>
  <c r="BX168"/>
  <c r="AW168"/>
  <c r="CB168"/>
  <c r="BA168"/>
  <c r="CF168"/>
  <c r="BE168"/>
  <c r="CJ168"/>
  <c r="AY169"/>
  <c r="CD169"/>
  <c r="BP170"/>
  <c r="AK170"/>
  <c r="BT170"/>
  <c r="AO170"/>
  <c r="BX170"/>
  <c r="AS170"/>
  <c r="CB170"/>
  <c r="AW170"/>
  <c r="CF170"/>
  <c r="BA170"/>
  <c r="CJ170"/>
  <c r="BE170"/>
  <c r="BP172"/>
  <c r="AK172"/>
  <c r="BT172"/>
  <c r="AO172"/>
  <c r="BX172"/>
  <c r="AS172"/>
  <c r="CB172"/>
  <c r="AW172"/>
  <c r="CF172"/>
  <c r="BA172"/>
  <c r="CJ172"/>
  <c r="BE172"/>
  <c r="AK173"/>
  <c r="BP173"/>
  <c r="BT173"/>
  <c r="AO173"/>
  <c r="AS173"/>
  <c r="BX173"/>
  <c r="CB173"/>
  <c r="AW173"/>
  <c r="BA173"/>
  <c r="CF173"/>
  <c r="CJ173"/>
  <c r="BE173"/>
  <c r="CB174"/>
  <c r="AW174"/>
  <c r="CF174"/>
  <c r="BA174"/>
  <c r="CJ174"/>
  <c r="BE174"/>
  <c r="AI175"/>
  <c r="BN175"/>
  <c r="AM175"/>
  <c r="BR175"/>
  <c r="AQ175"/>
  <c r="BV175"/>
  <c r="AU175"/>
  <c r="BZ175"/>
  <c r="AY175"/>
  <c r="CD175"/>
  <c r="BC175"/>
  <c r="CH175"/>
  <c r="BG175"/>
  <c r="CL175"/>
  <c r="BP176"/>
  <c r="AK176"/>
  <c r="AO176"/>
  <c r="BT176"/>
  <c r="BX176"/>
  <c r="AS176"/>
  <c r="CB176"/>
  <c r="AW176"/>
  <c r="BA176"/>
  <c r="CF176"/>
  <c r="CJ176"/>
  <c r="BE176"/>
  <c r="BP178"/>
  <c r="AK178"/>
  <c r="BT178"/>
  <c r="AO178"/>
  <c r="BX178"/>
  <c r="AS178"/>
  <c r="CB178"/>
  <c r="AW178"/>
  <c r="CF178"/>
  <c r="BA178"/>
  <c r="CJ178"/>
  <c r="BE178"/>
  <c r="AK180"/>
  <c r="BP180"/>
  <c r="AO180"/>
  <c r="BT180"/>
  <c r="AS180"/>
  <c r="BX180"/>
  <c r="AW180"/>
  <c r="CB180"/>
  <c r="BA180"/>
  <c r="CF180"/>
  <c r="BE180"/>
  <c r="CJ180"/>
  <c r="BN181"/>
  <c r="AI181"/>
  <c r="AM181"/>
  <c r="BR181"/>
  <c r="BV181"/>
  <c r="AQ181"/>
  <c r="AU181"/>
  <c r="BZ181"/>
  <c r="CD181"/>
  <c r="AY181"/>
  <c r="BC181"/>
  <c r="CH181"/>
  <c r="CL181"/>
  <c r="BG181"/>
  <c r="AK182"/>
  <c r="BP182"/>
  <c r="AO182"/>
  <c r="BT182"/>
  <c r="AS182"/>
  <c r="BX182"/>
  <c r="AW182"/>
  <c r="CB182"/>
  <c r="BA182"/>
  <c r="CF182"/>
  <c r="BE182"/>
  <c r="CJ182"/>
  <c r="BN183"/>
  <c r="AI183"/>
  <c r="BR183"/>
  <c r="AM183"/>
  <c r="BV183"/>
  <c r="AQ183"/>
  <c r="BZ183"/>
  <c r="AU183"/>
  <c r="CD183"/>
  <c r="AY183"/>
  <c r="CF65"/>
  <c r="BA65"/>
  <c r="CB65"/>
  <c r="AW65"/>
  <c r="AS65"/>
  <c r="BX65"/>
  <c r="AK65"/>
  <c r="BP65"/>
  <c r="CM65"/>
  <c r="BH65"/>
  <c r="CI65"/>
  <c r="BD65"/>
  <c r="AZ65"/>
  <c r="CE65"/>
  <c r="CA65"/>
  <c r="AV65"/>
  <c r="BW65"/>
  <c r="IC65" s="1"/>
  <c r="AR65"/>
  <c r="IB65" s="1"/>
  <c r="AJ65"/>
  <c r="BO65"/>
  <c r="BJ65"/>
  <c r="CJ66"/>
  <c r="BE66"/>
  <c r="CF66"/>
  <c r="BA66"/>
  <c r="CB66"/>
  <c r="AW66"/>
  <c r="BX66"/>
  <c r="AS66"/>
  <c r="BT66"/>
  <c r="AO66"/>
  <c r="BP66"/>
  <c r="AK66"/>
  <c r="CA66"/>
  <c r="AV66"/>
  <c r="BJ66"/>
  <c r="CL69"/>
  <c r="BG69"/>
  <c r="BC69"/>
  <c r="CH69"/>
  <c r="CD69"/>
  <c r="AY69"/>
  <c r="BZ69"/>
  <c r="AU69"/>
  <c r="BR69"/>
  <c r="AM69"/>
  <c r="BF69"/>
  <c r="CK69"/>
  <c r="BB69"/>
  <c r="CG69"/>
  <c r="AX69"/>
  <c r="CC69"/>
  <c r="AT69"/>
  <c r="BY69"/>
  <c r="AP69"/>
  <c r="BU69"/>
  <c r="AL69"/>
  <c r="BQ69"/>
  <c r="CN69"/>
  <c r="BI69"/>
  <c r="CH80"/>
  <c r="BC80"/>
  <c r="BZ80"/>
  <c r="AU80"/>
  <c r="BR80"/>
  <c r="AM80"/>
  <c r="BN80"/>
  <c r="AI80"/>
  <c r="BF80"/>
  <c r="CK80"/>
  <c r="BB80"/>
  <c r="CG80"/>
  <c r="AX80"/>
  <c r="CC80"/>
  <c r="AT80"/>
  <c r="BY80"/>
  <c r="AP80"/>
  <c r="BU80"/>
  <c r="AL80"/>
  <c r="BQ80"/>
  <c r="CN80"/>
  <c r="BI80"/>
  <c r="BG81"/>
  <c r="CL81"/>
  <c r="CH81"/>
  <c r="BC81"/>
  <c r="CD81"/>
  <c r="AY81"/>
  <c r="AU81"/>
  <c r="BZ81"/>
  <c r="AQ81"/>
  <c r="BV81"/>
  <c r="BN81"/>
  <c r="AI81"/>
  <c r="BF81"/>
  <c r="CK81"/>
  <c r="CG81"/>
  <c r="BB81"/>
  <c r="AX81"/>
  <c r="CC81"/>
  <c r="BY81"/>
  <c r="AT81"/>
  <c r="AP81"/>
  <c r="BU81"/>
  <c r="BQ81"/>
  <c r="AL81"/>
  <c r="BI81"/>
  <c r="CN81"/>
  <c r="CJ84"/>
  <c r="BE84"/>
  <c r="CF84"/>
  <c r="BA84"/>
  <c r="CB84"/>
  <c r="AW84"/>
  <c r="BX84"/>
  <c r="AS84"/>
  <c r="BT84"/>
  <c r="AO84"/>
  <c r="BP84"/>
  <c r="AK84"/>
  <c r="BH84"/>
  <c r="CM84"/>
  <c r="AZ84"/>
  <c r="CE84"/>
  <c r="AV84"/>
  <c r="CA84"/>
  <c r="AR84"/>
  <c r="IB84" s="1"/>
  <c r="BW84"/>
  <c r="IC84" s="1"/>
  <c r="AJ84"/>
  <c r="BO84"/>
  <c r="BJ84"/>
  <c r="BE85"/>
  <c r="CJ85"/>
  <c r="CF85"/>
  <c r="BA85"/>
  <c r="AW85"/>
  <c r="CB85"/>
  <c r="BX85"/>
  <c r="AS85"/>
  <c r="AO85"/>
  <c r="BT85"/>
  <c r="BP85"/>
  <c r="AK85"/>
  <c r="BD85"/>
  <c r="CI85"/>
  <c r="AZ85"/>
  <c r="CE85"/>
  <c r="AV85"/>
  <c r="CA85"/>
  <c r="AR85"/>
  <c r="IB85" s="1"/>
  <c r="BW85"/>
  <c r="IC85" s="1"/>
  <c r="AN85"/>
  <c r="BS85"/>
  <c r="BJ85"/>
  <c r="CL87"/>
  <c r="BG87"/>
  <c r="CD87"/>
  <c r="AY87"/>
  <c r="BZ87"/>
  <c r="AU87"/>
  <c r="BV87"/>
  <c r="AQ87"/>
  <c r="AI87"/>
  <c r="BN87"/>
  <c r="BF87"/>
  <c r="CK87"/>
  <c r="CG87"/>
  <c r="BB87"/>
  <c r="CC87"/>
  <c r="AX87"/>
  <c r="BU87"/>
  <c r="AP87"/>
  <c r="BQ87"/>
  <c r="AL87"/>
  <c r="CN87"/>
  <c r="BI87"/>
  <c r="BF88"/>
  <c r="CK88"/>
  <c r="BB88"/>
  <c r="CG88"/>
  <c r="AX88"/>
  <c r="CC88"/>
  <c r="BY88"/>
  <c r="AT88"/>
  <c r="AP88"/>
  <c r="BU88"/>
  <c r="AL88"/>
  <c r="BQ88"/>
  <c r="CB89"/>
  <c r="AW89"/>
  <c r="BX89"/>
  <c r="AS89"/>
  <c r="BT89"/>
  <c r="AO89"/>
  <c r="BP89"/>
  <c r="AK89"/>
  <c r="BH89"/>
  <c r="CM89"/>
  <c r="BD89"/>
  <c r="CI89"/>
  <c r="AZ89"/>
  <c r="CE89"/>
  <c r="BJ89"/>
  <c r="CJ102"/>
  <c r="BE102"/>
  <c r="BA102"/>
  <c r="CF102"/>
  <c r="CB102"/>
  <c r="AW102"/>
  <c r="AS102"/>
  <c r="BX102"/>
  <c r="BT102"/>
  <c r="AO102"/>
  <c r="AK102"/>
  <c r="BP102"/>
  <c r="CM102"/>
  <c r="BH102"/>
  <c r="BD102"/>
  <c r="CI102"/>
  <c r="CE102"/>
  <c r="AZ102"/>
  <c r="AV102"/>
  <c r="CA102"/>
  <c r="BW102"/>
  <c r="IC102" s="1"/>
  <c r="AR102"/>
  <c r="IB102" s="1"/>
  <c r="AN102"/>
  <c r="BS102"/>
  <c r="BO102"/>
  <c r="AJ102"/>
  <c r="BJ102"/>
  <c r="CL103"/>
  <c r="BG103"/>
  <c r="CH103"/>
  <c r="BC103"/>
  <c r="CD103"/>
  <c r="AY103"/>
  <c r="BZ103"/>
  <c r="AU103"/>
  <c r="BV103"/>
  <c r="AQ103"/>
  <c r="BR103"/>
  <c r="AM103"/>
  <c r="AI103"/>
  <c r="BN103"/>
  <c r="BF103"/>
  <c r="CK103"/>
  <c r="CG103"/>
  <c r="BB103"/>
  <c r="AX103"/>
  <c r="CC103"/>
  <c r="BY103"/>
  <c r="AT103"/>
  <c r="AP103"/>
  <c r="BU103"/>
  <c r="BQ103"/>
  <c r="AL103"/>
  <c r="CN103"/>
  <c r="BI103"/>
  <c r="BC104"/>
  <c r="CH104"/>
  <c r="AY104"/>
  <c r="CD104"/>
  <c r="AM104"/>
  <c r="BR104"/>
  <c r="BN104"/>
  <c r="AI104"/>
  <c r="BF104"/>
  <c r="CK104"/>
  <c r="CG104"/>
  <c r="BB104"/>
  <c r="AT104"/>
  <c r="BY104"/>
  <c r="AP104"/>
  <c r="BU104"/>
  <c r="BQ104"/>
  <c r="AL104"/>
  <c r="BI104"/>
  <c r="CN104"/>
  <c r="CL105"/>
  <c r="BG105"/>
  <c r="CH105"/>
  <c r="BC105"/>
  <c r="CD105"/>
  <c r="AY105"/>
  <c r="BZ105"/>
  <c r="AU105"/>
  <c r="BV105"/>
  <c r="AQ105"/>
  <c r="BR105"/>
  <c r="AM105"/>
  <c r="AI105"/>
  <c r="BN105"/>
  <c r="CG105"/>
  <c r="BB105"/>
  <c r="AT105"/>
  <c r="BY105"/>
  <c r="CN105"/>
  <c r="BI105"/>
  <c r="CL109"/>
  <c r="BG109"/>
  <c r="CH109"/>
  <c r="BC109"/>
  <c r="CD109"/>
  <c r="AY109"/>
  <c r="BZ109"/>
  <c r="AU109"/>
  <c r="BV109"/>
  <c r="AQ109"/>
  <c r="BR109"/>
  <c r="AM109"/>
  <c r="AI109"/>
  <c r="BN109"/>
  <c r="CK109"/>
  <c r="BF109"/>
  <c r="CG109"/>
  <c r="BB109"/>
  <c r="CC109"/>
  <c r="AX109"/>
  <c r="AT109"/>
  <c r="BY109"/>
  <c r="AP109"/>
  <c r="BU109"/>
  <c r="BQ109"/>
  <c r="AL109"/>
  <c r="CN109"/>
  <c r="BI109"/>
  <c r="CL117"/>
  <c r="BG117"/>
  <c r="CH117"/>
  <c r="BC117"/>
  <c r="CD117"/>
  <c r="AY117"/>
  <c r="BZ117"/>
  <c r="AU117"/>
  <c r="BV117"/>
  <c r="AQ117"/>
  <c r="BR117"/>
  <c r="AM117"/>
  <c r="AI117"/>
  <c r="BN117"/>
  <c r="CG117"/>
  <c r="BB117"/>
  <c r="BY117"/>
  <c r="AT117"/>
  <c r="BU117"/>
  <c r="AP117"/>
  <c r="BQ117"/>
  <c r="AL117"/>
  <c r="CN117"/>
  <c r="BI117"/>
  <c r="BE126"/>
  <c r="CJ126"/>
  <c r="BA126"/>
  <c r="CF126"/>
  <c r="AW126"/>
  <c r="CB126"/>
  <c r="AS126"/>
  <c r="BX126"/>
  <c r="AO126"/>
  <c r="BT126"/>
  <c r="AK126"/>
  <c r="BP126"/>
  <c r="BD126"/>
  <c r="CI126"/>
  <c r="AZ126"/>
  <c r="CE126"/>
  <c r="AV126"/>
  <c r="CA126"/>
  <c r="AN126"/>
  <c r="BS126"/>
  <c r="BO126"/>
  <c r="AJ126"/>
  <c r="BJ126"/>
  <c r="CL127"/>
  <c r="BG127"/>
  <c r="CH127"/>
  <c r="BC127"/>
  <c r="CD127"/>
  <c r="AY127"/>
  <c r="BZ127"/>
  <c r="AU127"/>
  <c r="BV127"/>
  <c r="AQ127"/>
  <c r="BR127"/>
  <c r="AM127"/>
  <c r="BN127"/>
  <c r="AI127"/>
  <c r="BF127"/>
  <c r="CK127"/>
  <c r="CG127"/>
  <c r="BB127"/>
  <c r="AX127"/>
  <c r="CC127"/>
  <c r="BY127"/>
  <c r="AT127"/>
  <c r="AP127"/>
  <c r="BU127"/>
  <c r="BQ127"/>
  <c r="AL127"/>
  <c r="CN127"/>
  <c r="BI127"/>
  <c r="AJ128"/>
  <c r="BO128"/>
  <c r="BJ128"/>
  <c r="BJ130"/>
  <c r="BJ131"/>
  <c r="BI134"/>
  <c r="CN134"/>
  <c r="CN141"/>
  <c r="BI141"/>
  <c r="CN142"/>
  <c r="BI142"/>
  <c r="EV142"/>
  <c r="FA142" i="2"/>
  <c r="EI142" i="1"/>
  <c r="CN144"/>
  <c r="BI144"/>
  <c r="CN149"/>
  <c r="BI149"/>
  <c r="BJ150"/>
  <c r="BJ151"/>
  <c r="BJ152"/>
  <c r="CN153"/>
  <c r="BI153"/>
  <c r="BJ154"/>
  <c r="BJ156"/>
  <c r="BJ157"/>
  <c r="BI158"/>
  <c r="CN158"/>
  <c r="BJ162"/>
  <c r="BI168"/>
  <c r="CN168"/>
  <c r="BI173"/>
  <c r="CN173"/>
  <c r="BJ174"/>
  <c r="BJ179"/>
  <c r="BI180"/>
  <c r="CN180"/>
  <c r="BJ187"/>
  <c r="BI188"/>
  <c r="CN188"/>
  <c r="EU188"/>
  <c r="EZ188" i="2"/>
  <c r="EH188" i="1" s="1"/>
  <c r="BT128"/>
  <c r="AO128"/>
  <c r="BX128"/>
  <c r="AS128"/>
  <c r="AW128"/>
  <c r="CB128"/>
  <c r="CF128"/>
  <c r="BA128"/>
  <c r="CJ128"/>
  <c r="BE128"/>
  <c r="BP129"/>
  <c r="AK129"/>
  <c r="BT129"/>
  <c r="AO129"/>
  <c r="BX129"/>
  <c r="AS129"/>
  <c r="CB129"/>
  <c r="AW129"/>
  <c r="CF129"/>
  <c r="BA129"/>
  <c r="CJ129"/>
  <c r="BE129"/>
  <c r="BP130"/>
  <c r="AK130"/>
  <c r="BT130"/>
  <c r="AO130"/>
  <c r="BX130"/>
  <c r="AS130"/>
  <c r="CB130"/>
  <c r="AW130"/>
  <c r="CF130"/>
  <c r="BA130"/>
  <c r="CJ130"/>
  <c r="BE130"/>
  <c r="BP131"/>
  <c r="AK131"/>
  <c r="BT131"/>
  <c r="AO131"/>
  <c r="BX131"/>
  <c r="AS131"/>
  <c r="CB131"/>
  <c r="AW131"/>
  <c r="CF131"/>
  <c r="BA131"/>
  <c r="CJ131"/>
  <c r="BE131"/>
  <c r="BV132"/>
  <c r="AQ132"/>
  <c r="CD132"/>
  <c r="AY132"/>
  <c r="BG132"/>
  <c r="CL132"/>
  <c r="BP133"/>
  <c r="AK133"/>
  <c r="BT133"/>
  <c r="AO133"/>
  <c r="BX133"/>
  <c r="AS133"/>
  <c r="CB133"/>
  <c r="AW133"/>
  <c r="CF133"/>
  <c r="BA133"/>
  <c r="CJ133"/>
  <c r="BE133"/>
  <c r="AK134"/>
  <c r="BP134"/>
  <c r="AO134"/>
  <c r="BT134"/>
  <c r="BX134"/>
  <c r="AS134"/>
  <c r="AW134"/>
  <c r="CB134"/>
  <c r="BA134"/>
  <c r="CF134"/>
  <c r="BE134"/>
  <c r="CJ134"/>
  <c r="AI135"/>
  <c r="BN135"/>
  <c r="BR135"/>
  <c r="AM135"/>
  <c r="BV135"/>
  <c r="AQ135"/>
  <c r="BZ135"/>
  <c r="AU135"/>
  <c r="CD135"/>
  <c r="AY135"/>
  <c r="CH135"/>
  <c r="BC135"/>
  <c r="CL135"/>
  <c r="BG135"/>
  <c r="BT136"/>
  <c r="AO136"/>
  <c r="BX136"/>
  <c r="AS136"/>
  <c r="CB136"/>
  <c r="AW136"/>
  <c r="BA136"/>
  <c r="CF136"/>
  <c r="CJ136"/>
  <c r="BE136"/>
  <c r="AI137"/>
  <c r="BN137"/>
  <c r="BR137"/>
  <c r="AM137"/>
  <c r="BV137"/>
  <c r="AQ137"/>
  <c r="BZ137"/>
  <c r="AU137"/>
  <c r="CD137"/>
  <c r="AY137"/>
  <c r="CH137"/>
  <c r="BC137"/>
  <c r="CL137"/>
  <c r="BG137"/>
  <c r="AK138"/>
  <c r="BP138"/>
  <c r="AO138"/>
  <c r="BT138"/>
  <c r="AS138"/>
  <c r="BX138"/>
  <c r="AW138"/>
  <c r="CB138"/>
  <c r="BA138"/>
  <c r="CF138"/>
  <c r="BE138"/>
  <c r="CJ138"/>
  <c r="AI139"/>
  <c r="BN139"/>
  <c r="BR139"/>
  <c r="AM139"/>
  <c r="BV139"/>
  <c r="AQ139"/>
  <c r="BZ139"/>
  <c r="AU139"/>
  <c r="CD139"/>
  <c r="AY139"/>
  <c r="CH139"/>
  <c r="BC139"/>
  <c r="CL139"/>
  <c r="BG139"/>
  <c r="AK140"/>
  <c r="BP140"/>
  <c r="AO140"/>
  <c r="BT140"/>
  <c r="AS140"/>
  <c r="BX140"/>
  <c r="CB140"/>
  <c r="AW140"/>
  <c r="BA140"/>
  <c r="CF140"/>
  <c r="BE140"/>
  <c r="CJ140"/>
  <c r="BP141"/>
  <c r="AK141"/>
  <c r="BT141"/>
  <c r="AO141"/>
  <c r="BX141"/>
  <c r="AS141"/>
  <c r="CB141"/>
  <c r="AW141"/>
  <c r="CF141"/>
  <c r="BA141"/>
  <c r="CJ141"/>
  <c r="BE141"/>
  <c r="BP142"/>
  <c r="AK142"/>
  <c r="BT142"/>
  <c r="AO142"/>
  <c r="BX142"/>
  <c r="AS142"/>
  <c r="CB142"/>
  <c r="AW142"/>
  <c r="CF142"/>
  <c r="BA142"/>
  <c r="CJ142"/>
  <c r="BE142"/>
  <c r="BP143"/>
  <c r="AK143"/>
  <c r="BT143"/>
  <c r="AO143"/>
  <c r="BX143"/>
  <c r="AS143"/>
  <c r="CB143"/>
  <c r="AW143"/>
  <c r="CF143"/>
  <c r="BA143"/>
  <c r="CJ143"/>
  <c r="BE143"/>
  <c r="BP144"/>
  <c r="AK144"/>
  <c r="BT144"/>
  <c r="AO144"/>
  <c r="BX144"/>
  <c r="AS144"/>
  <c r="AW144"/>
  <c r="CB144"/>
  <c r="CJ144"/>
  <c r="BE144"/>
  <c r="AI145"/>
  <c r="BN145"/>
  <c r="BR145"/>
  <c r="AM145"/>
  <c r="BV145"/>
  <c r="AQ145"/>
  <c r="BZ145"/>
  <c r="AU145"/>
  <c r="CD145"/>
  <c r="AY145"/>
  <c r="CH145"/>
  <c r="BC145"/>
  <c r="CL145"/>
  <c r="BG145"/>
  <c r="AK146"/>
  <c r="BP146"/>
  <c r="AO146"/>
  <c r="BT146"/>
  <c r="AS146"/>
  <c r="BX146"/>
  <c r="AW146"/>
  <c r="CB146"/>
  <c r="BA146"/>
  <c r="CF146"/>
  <c r="BE146"/>
  <c r="CJ146"/>
  <c r="AI147"/>
  <c r="BN147"/>
  <c r="BR147"/>
  <c r="AM147"/>
  <c r="BV147"/>
  <c r="AQ147"/>
  <c r="BZ147"/>
  <c r="AU147"/>
  <c r="CD147"/>
  <c r="AY147"/>
  <c r="CH147"/>
  <c r="BC147"/>
  <c r="CL147"/>
  <c r="BG147"/>
  <c r="BP148"/>
  <c r="AK148"/>
  <c r="BT148"/>
  <c r="AO148"/>
  <c r="BX148"/>
  <c r="AS148"/>
  <c r="CB148"/>
  <c r="AW148"/>
  <c r="BA148"/>
  <c r="CF148"/>
  <c r="BE148"/>
  <c r="CJ148"/>
  <c r="BP149"/>
  <c r="AK149"/>
  <c r="BT149"/>
  <c r="AO149"/>
  <c r="BX149"/>
  <c r="AS149"/>
  <c r="CB149"/>
  <c r="AW149"/>
  <c r="CF149"/>
  <c r="BA149"/>
  <c r="CJ149"/>
  <c r="BE149"/>
  <c r="AK150"/>
  <c r="BP150"/>
  <c r="AO150"/>
  <c r="BT150"/>
  <c r="AS150"/>
  <c r="BX150"/>
  <c r="AW150"/>
  <c r="CB150"/>
  <c r="BA150"/>
  <c r="CF150"/>
  <c r="BE150"/>
  <c r="CJ150"/>
  <c r="BP151"/>
  <c r="AK151"/>
  <c r="BT151"/>
  <c r="AO151"/>
  <c r="BX151"/>
  <c r="AS151"/>
  <c r="CB151"/>
  <c r="AW151"/>
  <c r="CF151"/>
  <c r="BA151"/>
  <c r="CJ151"/>
  <c r="BE151"/>
  <c r="AK152"/>
  <c r="BP152"/>
  <c r="AO152"/>
  <c r="BT152"/>
  <c r="AS152"/>
  <c r="BX152"/>
  <c r="AW152"/>
  <c r="CB152"/>
  <c r="BA152"/>
  <c r="CF152"/>
  <c r="CJ152"/>
  <c r="BE152"/>
  <c r="BP153"/>
  <c r="AK153"/>
  <c r="BT153"/>
  <c r="AO153"/>
  <c r="BX153"/>
  <c r="AS153"/>
  <c r="CB153"/>
  <c r="AW153"/>
  <c r="CF153"/>
  <c r="BA153"/>
  <c r="CJ153"/>
  <c r="BE153"/>
  <c r="AO154"/>
  <c r="BT154"/>
  <c r="BX154"/>
  <c r="AS154"/>
  <c r="AW154"/>
  <c r="CB154"/>
  <c r="BA154"/>
  <c r="CF154"/>
  <c r="BE154"/>
  <c r="CJ154"/>
  <c r="BP155"/>
  <c r="AK155"/>
  <c r="BT155"/>
  <c r="AO155"/>
  <c r="BX155"/>
  <c r="AS155"/>
  <c r="CB155"/>
  <c r="AW155"/>
  <c r="CF155"/>
  <c r="BA155"/>
  <c r="CJ155"/>
  <c r="BE155"/>
  <c r="BP156"/>
  <c r="AK156"/>
  <c r="BT156"/>
  <c r="AO156"/>
  <c r="BX156"/>
  <c r="AS156"/>
  <c r="CB156"/>
  <c r="AW156"/>
  <c r="CF156"/>
  <c r="BA156"/>
  <c r="CJ156"/>
  <c r="BE156"/>
  <c r="BP157"/>
  <c r="AK157"/>
  <c r="BT157"/>
  <c r="AO157"/>
  <c r="BX157"/>
  <c r="AS157"/>
  <c r="CB157"/>
  <c r="AW157"/>
  <c r="CF157"/>
  <c r="BA157"/>
  <c r="CJ157"/>
  <c r="BE157"/>
  <c r="AK158"/>
  <c r="BP158"/>
  <c r="AO158"/>
  <c r="BT158"/>
  <c r="AS158"/>
  <c r="BX158"/>
  <c r="AW158"/>
  <c r="CB158"/>
  <c r="BA158"/>
  <c r="CF158"/>
  <c r="BE158"/>
  <c r="CJ158"/>
  <c r="BP160"/>
  <c r="AK160"/>
  <c r="BT160"/>
  <c r="AO160"/>
  <c r="BX160"/>
  <c r="AS160"/>
  <c r="CB160"/>
  <c r="AW160"/>
  <c r="CF160"/>
  <c r="BA160"/>
  <c r="CJ160"/>
  <c r="BE160"/>
  <c r="AM162"/>
  <c r="BR162"/>
  <c r="BZ162"/>
  <c r="AU162"/>
  <c r="AY162"/>
  <c r="CD162"/>
  <c r="CH162"/>
  <c r="BC162"/>
  <c r="CL162"/>
  <c r="BG162"/>
  <c r="AK163"/>
  <c r="BP163"/>
  <c r="AO163"/>
  <c r="BT163"/>
  <c r="AS163"/>
  <c r="BX163"/>
  <c r="AW163"/>
  <c r="CB163"/>
  <c r="BA163"/>
  <c r="CF163"/>
  <c r="BE163"/>
  <c r="CJ163"/>
  <c r="AI164"/>
  <c r="BN164"/>
  <c r="BR164"/>
  <c r="AM164"/>
  <c r="BZ164"/>
  <c r="AU164"/>
  <c r="CD164"/>
  <c r="AY164"/>
  <c r="CH164"/>
  <c r="BC164"/>
  <c r="BP165"/>
  <c r="AK165"/>
  <c r="BX165"/>
  <c r="AS165"/>
  <c r="CF165"/>
  <c r="BA165"/>
  <c r="AI166"/>
  <c r="BN166"/>
  <c r="AM166"/>
  <c r="BR166"/>
  <c r="AQ166"/>
  <c r="BV166"/>
  <c r="AU166"/>
  <c r="BZ166"/>
  <c r="AY166"/>
  <c r="CD166"/>
  <c r="BC166"/>
  <c r="CH166"/>
  <c r="BG166"/>
  <c r="CL166"/>
  <c r="BR167"/>
  <c r="AM167"/>
  <c r="BV167"/>
  <c r="AQ167"/>
  <c r="CD167"/>
  <c r="AY167"/>
  <c r="CL167"/>
  <c r="BG167"/>
  <c r="AM168"/>
  <c r="BR168"/>
  <c r="BV168"/>
  <c r="AQ168"/>
  <c r="BZ168"/>
  <c r="AU168"/>
  <c r="AY168"/>
  <c r="CD168"/>
  <c r="BC168"/>
  <c r="CH168"/>
  <c r="CL168"/>
  <c r="BG168"/>
  <c r="BN170"/>
  <c r="AI170"/>
  <c r="AI172"/>
  <c r="BN172"/>
  <c r="BR172"/>
  <c r="AM172"/>
  <c r="BV172"/>
  <c r="AQ172"/>
  <c r="BZ172"/>
  <c r="AU172"/>
  <c r="CD172"/>
  <c r="AY172"/>
  <c r="CH172"/>
  <c r="BC172"/>
  <c r="CL172"/>
  <c r="BG172"/>
  <c r="BR173"/>
  <c r="AM173"/>
  <c r="AU173"/>
  <c r="BZ173"/>
  <c r="CH173"/>
  <c r="BC173"/>
  <c r="AM174"/>
  <c r="BR174"/>
  <c r="BV174"/>
  <c r="AQ174"/>
  <c r="AY174"/>
  <c r="CD174"/>
  <c r="BC174"/>
  <c r="CH174"/>
  <c r="BG174"/>
  <c r="CL174"/>
  <c r="BP175"/>
  <c r="AK175"/>
  <c r="BT175"/>
  <c r="AO175"/>
  <c r="BX175"/>
  <c r="AS175"/>
  <c r="CF175"/>
  <c r="BA175"/>
  <c r="CJ175"/>
  <c r="BE175"/>
  <c r="BN176"/>
  <c r="AI176"/>
  <c r="AM176"/>
  <c r="BR176"/>
  <c r="AQ176"/>
  <c r="BV176"/>
  <c r="AU176"/>
  <c r="BZ176"/>
  <c r="AY176"/>
  <c r="CD176"/>
  <c r="BC176"/>
  <c r="CH176"/>
  <c r="AI178"/>
  <c r="BN178"/>
  <c r="BR178"/>
  <c r="AM178"/>
  <c r="AQ178"/>
  <c r="BV178"/>
  <c r="CK117"/>
  <c r="CH183"/>
  <c r="BC183"/>
  <c r="CL183"/>
  <c r="BG183"/>
  <c r="BP184"/>
  <c r="AK184"/>
  <c r="BT184"/>
  <c r="AO184"/>
  <c r="BX184"/>
  <c r="AS184"/>
  <c r="CB184"/>
  <c r="AW184"/>
  <c r="CF184"/>
  <c r="BA184"/>
  <c r="CJ184"/>
  <c r="BE184"/>
  <c r="BZ185"/>
  <c r="AU185"/>
  <c r="BP186"/>
  <c r="AK186"/>
  <c r="BT186"/>
  <c r="AO186"/>
  <c r="BX186"/>
  <c r="AS186"/>
  <c r="CB186"/>
  <c r="AW186"/>
  <c r="CF186"/>
  <c r="BA186"/>
  <c r="CJ186"/>
  <c r="BE186"/>
  <c r="BP187"/>
  <c r="AK187"/>
  <c r="BT187"/>
  <c r="AO187"/>
  <c r="BX187"/>
  <c r="AS187"/>
  <c r="CB187"/>
  <c r="AW187"/>
  <c r="CF187"/>
  <c r="BA187"/>
  <c r="CJ187"/>
  <c r="BE187"/>
  <c r="AK188"/>
  <c r="BP188"/>
  <c r="AO188"/>
  <c r="BT188"/>
  <c r="AS188"/>
  <c r="BX188"/>
  <c r="AW188"/>
  <c r="CB188"/>
  <c r="BA188"/>
  <c r="CF188"/>
  <c r="BE188"/>
  <c r="CJ188"/>
  <c r="BN189"/>
  <c r="AI189"/>
  <c r="AM189"/>
  <c r="BR189"/>
  <c r="BV189"/>
  <c r="AQ189"/>
  <c r="AU189"/>
  <c r="BZ189"/>
  <c r="CD189"/>
  <c r="AY189"/>
  <c r="BC189"/>
  <c r="CH189"/>
  <c r="CL189"/>
  <c r="BG189"/>
  <c r="AK190"/>
  <c r="BP190"/>
  <c r="AO190"/>
  <c r="BT190"/>
  <c r="AS190"/>
  <c r="BX190"/>
  <c r="AW190"/>
  <c r="CB190"/>
  <c r="BA190"/>
  <c r="CF190"/>
  <c r="BE190"/>
  <c r="CJ190"/>
  <c r="AI191"/>
  <c r="BN191"/>
  <c r="BR191"/>
  <c r="AM191"/>
  <c r="BV191"/>
  <c r="AQ191"/>
  <c r="BZ191"/>
  <c r="AU191"/>
  <c r="CD191"/>
  <c r="AY191"/>
  <c r="CH191"/>
  <c r="BC191"/>
  <c r="CL191"/>
  <c r="BG191"/>
  <c r="AK192"/>
  <c r="BP192"/>
  <c r="AO192"/>
  <c r="BT192"/>
  <c r="AS192"/>
  <c r="BX192"/>
  <c r="AW192"/>
  <c r="CB192"/>
  <c r="BA192"/>
  <c r="CF192"/>
  <c r="BE192"/>
  <c r="CJ192"/>
  <c r="BN193"/>
  <c r="AI193"/>
  <c r="BR193"/>
  <c r="AM193"/>
  <c r="BV193"/>
  <c r="AQ193"/>
  <c r="BZ193"/>
  <c r="AU193"/>
  <c r="CD193"/>
  <c r="AY193"/>
  <c r="BC193"/>
  <c r="CH193"/>
  <c r="CL193"/>
  <c r="BG193"/>
  <c r="BP194"/>
  <c r="AK194"/>
  <c r="BT194"/>
  <c r="AO194"/>
  <c r="BX194"/>
  <c r="AS194"/>
  <c r="CB194"/>
  <c r="AW194"/>
  <c r="CF194"/>
  <c r="BA194"/>
  <c r="CJ194"/>
  <c r="BE194"/>
  <c r="AI195"/>
  <c r="BN195"/>
  <c r="AM195"/>
  <c r="BR195"/>
  <c r="AQ195"/>
  <c r="BV195"/>
  <c r="AU195"/>
  <c r="BZ195"/>
  <c r="AY195"/>
  <c r="CD195"/>
  <c r="BC195"/>
  <c r="CH195"/>
  <c r="BG195"/>
  <c r="CL195"/>
  <c r="AK196"/>
  <c r="BP196"/>
  <c r="AO196"/>
  <c r="BT196"/>
  <c r="AS196"/>
  <c r="BX196"/>
  <c r="AW196"/>
  <c r="CB196"/>
  <c r="BA196"/>
  <c r="CF196"/>
  <c r="BE196"/>
  <c r="CJ196"/>
  <c r="BM6"/>
  <c r="AH6"/>
  <c r="BM20"/>
  <c r="AH20"/>
  <c r="BM24"/>
  <c r="AH24"/>
  <c r="BM28"/>
  <c r="AH28"/>
  <c r="BM38"/>
  <c r="AH38"/>
  <c r="BM52"/>
  <c r="AH52"/>
  <c r="AH76"/>
  <c r="BM76"/>
  <c r="AH82"/>
  <c r="BM82"/>
  <c r="AH94"/>
  <c r="BM94"/>
  <c r="AH98"/>
  <c r="BM98"/>
  <c r="AH106"/>
  <c r="BM106"/>
  <c r="AH110"/>
  <c r="BM110"/>
  <c r="AH114"/>
  <c r="BM114"/>
  <c r="BM128"/>
  <c r="AH128"/>
  <c r="AH132"/>
  <c r="BM132"/>
  <c r="AH136"/>
  <c r="BM136"/>
  <c r="AH140"/>
  <c r="BM140"/>
  <c r="AH148"/>
  <c r="BM148"/>
  <c r="BM152"/>
  <c r="AH152"/>
  <c r="AH156"/>
  <c r="BM156"/>
  <c r="BM160"/>
  <c r="AH160"/>
  <c r="AH164"/>
  <c r="BM164"/>
  <c r="AH168"/>
  <c r="BM168"/>
  <c r="AH172"/>
  <c r="BM172"/>
  <c r="AH176"/>
  <c r="BM176"/>
  <c r="BM180"/>
  <c r="AH180"/>
  <c r="BM184"/>
  <c r="AH184"/>
  <c r="AH188"/>
  <c r="BM188"/>
  <c r="BM192"/>
  <c r="AH192"/>
  <c r="AH196"/>
  <c r="BM196"/>
  <c r="DU34"/>
  <c r="DV34" s="1"/>
  <c r="DS34" i="2"/>
  <c r="DT34" i="1" s="1"/>
  <c r="EV87"/>
  <c r="FA87" i="2"/>
  <c r="EI87" i="1" s="1"/>
  <c r="DJ187"/>
  <c r="DH187" i="2"/>
  <c r="DC84" i="1"/>
  <c r="ID84" s="1"/>
  <c r="EU80"/>
  <c r="EZ80" i="2"/>
  <c r="EH80" i="1" s="1"/>
  <c r="IF80"/>
  <c r="DZ80"/>
  <c r="EO80"/>
  <c r="EB80"/>
  <c r="II80"/>
  <c r="EE80"/>
  <c r="EG80"/>
  <c r="CL5"/>
  <c r="BG5"/>
  <c r="CD5"/>
  <c r="AY5"/>
  <c r="BV5"/>
  <c r="AQ5"/>
  <c r="AI5"/>
  <c r="BN5"/>
  <c r="CO5"/>
  <c r="BJ5"/>
  <c r="CK5"/>
  <c r="BF5"/>
  <c r="CG5"/>
  <c r="BB5"/>
  <c r="CC5"/>
  <c r="AX5"/>
  <c r="BY5"/>
  <c r="AT5"/>
  <c r="BU5"/>
  <c r="AP5"/>
  <c r="BQ5"/>
  <c r="AL5"/>
  <c r="CL6"/>
  <c r="BG6"/>
  <c r="BC6"/>
  <c r="CH6"/>
  <c r="AY6"/>
  <c r="CD6"/>
  <c r="CK6"/>
  <c r="BF6"/>
  <c r="CG6"/>
  <c r="BB6"/>
  <c r="CC6"/>
  <c r="AX6"/>
  <c r="BY6"/>
  <c r="AT6"/>
  <c r="BU6"/>
  <c r="AP6"/>
  <c r="BQ6"/>
  <c r="AL6"/>
  <c r="BI6"/>
  <c r="CN6"/>
  <c r="CL7"/>
  <c r="BG7"/>
  <c r="CD7"/>
  <c r="AY7"/>
  <c r="BZ7"/>
  <c r="AU7"/>
  <c r="BV7"/>
  <c r="AQ7"/>
  <c r="BJ7"/>
  <c r="CK7"/>
  <c r="BF7"/>
  <c r="CG7"/>
  <c r="BB7"/>
  <c r="CC7"/>
  <c r="AX7"/>
  <c r="BY7"/>
  <c r="AT7"/>
  <c r="BU7"/>
  <c r="AP7"/>
  <c r="BQ7"/>
  <c r="AL7"/>
  <c r="BG8"/>
  <c r="CL8"/>
  <c r="AQ8"/>
  <c r="BV8"/>
  <c r="AM8"/>
  <c r="BR8"/>
  <c r="BF8"/>
  <c r="CK8"/>
  <c r="BB8"/>
  <c r="CG8"/>
  <c r="BU8"/>
  <c r="AP8"/>
  <c r="AL8"/>
  <c r="BQ8"/>
  <c r="BI8"/>
  <c r="CN8"/>
  <c r="BH9"/>
  <c r="CM9"/>
  <c r="CH9"/>
  <c r="BC9"/>
  <c r="CD9"/>
  <c r="AY9"/>
  <c r="AU9"/>
  <c r="BZ9"/>
  <c r="BV9"/>
  <c r="AQ9"/>
  <c r="AM9"/>
  <c r="BR9"/>
  <c r="BD9"/>
  <c r="CI9"/>
  <c r="AR9"/>
  <c r="IB9" s="1"/>
  <c r="BW9"/>
  <c r="IC9" s="1"/>
  <c r="CJ10"/>
  <c r="BE10"/>
  <c r="BA10"/>
  <c r="CF10"/>
  <c r="AW10"/>
  <c r="CB10"/>
  <c r="AS10"/>
  <c r="BX10"/>
  <c r="BT10"/>
  <c r="AO10"/>
  <c r="AK10"/>
  <c r="BP10"/>
  <c r="CM10"/>
  <c r="BH10"/>
  <c r="CI10"/>
  <c r="BD10"/>
  <c r="CE10"/>
  <c r="AZ10"/>
  <c r="CA10"/>
  <c r="AV10"/>
  <c r="BS10"/>
  <c r="AN10"/>
  <c r="BE13"/>
  <c r="CJ13"/>
  <c r="CB13"/>
  <c r="AW13"/>
  <c r="AO13"/>
  <c r="BT13"/>
  <c r="BP13"/>
  <c r="AK13"/>
  <c r="CI13"/>
  <c r="BD13"/>
  <c r="AV13"/>
  <c r="CA13"/>
  <c r="AN13"/>
  <c r="BS13"/>
  <c r="BJ13"/>
  <c r="AW14"/>
  <c r="CB14"/>
  <c r="BT14"/>
  <c r="AO14"/>
  <c r="AK14"/>
  <c r="BP14"/>
  <c r="BH14"/>
  <c r="CM14"/>
  <c r="CI14"/>
  <c r="BD14"/>
  <c r="AZ14"/>
  <c r="CE14"/>
  <c r="CA14"/>
  <c r="AV14"/>
  <c r="AJ14"/>
  <c r="BO14"/>
  <c r="BJ14"/>
  <c r="CJ19"/>
  <c r="BE19"/>
  <c r="CF19"/>
  <c r="BA19"/>
  <c r="CB19"/>
  <c r="AW19"/>
  <c r="BT19"/>
  <c r="AO19"/>
  <c r="BP19"/>
  <c r="AK19"/>
  <c r="CM19"/>
  <c r="BH19"/>
  <c r="CI19"/>
  <c r="BD19"/>
  <c r="CE19"/>
  <c r="AZ19"/>
  <c r="CA19"/>
  <c r="AV19"/>
  <c r="BW19"/>
  <c r="IC19" s="1"/>
  <c r="AR19"/>
  <c r="IB19" s="1"/>
  <c r="BS19"/>
  <c r="AN19"/>
  <c r="AJ19"/>
  <c r="BO19"/>
  <c r="BJ19"/>
  <c r="BE20"/>
  <c r="CJ20"/>
  <c r="BA20"/>
  <c r="CF20"/>
  <c r="CB20"/>
  <c r="AW20"/>
  <c r="BX20"/>
  <c r="AS20"/>
  <c r="BT20"/>
  <c r="AO20"/>
  <c r="BP20"/>
  <c r="AK20"/>
  <c r="CM20"/>
  <c r="BH20"/>
  <c r="BD20"/>
  <c r="CI20"/>
  <c r="AZ20"/>
  <c r="CE20"/>
  <c r="AR20"/>
  <c r="IB20" s="1"/>
  <c r="BW20"/>
  <c r="IC20" s="1"/>
  <c r="BS20"/>
  <c r="AN20"/>
  <c r="AJ20"/>
  <c r="BO20"/>
  <c r="BJ20"/>
  <c r="AM21"/>
  <c r="BR21"/>
  <c r="BF21"/>
  <c r="CK21"/>
  <c r="CG21"/>
  <c r="BB21"/>
  <c r="AX21"/>
  <c r="CC21"/>
  <c r="AT21"/>
  <c r="BY21"/>
  <c r="AP21"/>
  <c r="BU21"/>
  <c r="BI21"/>
  <c r="CN21"/>
  <c r="BC22"/>
  <c r="CH22"/>
  <c r="AY22"/>
  <c r="CD22"/>
  <c r="AU22"/>
  <c r="BZ22"/>
  <c r="AQ22"/>
  <c r="BV22"/>
  <c r="AM22"/>
  <c r="BR22"/>
  <c r="AI22"/>
  <c r="BN22"/>
  <c r="CK22"/>
  <c r="BF22"/>
  <c r="CG22"/>
  <c r="BB22"/>
  <c r="BG24"/>
  <c r="CL24"/>
  <c r="BC24"/>
  <c r="CH24"/>
  <c r="CD24"/>
  <c r="AY24"/>
  <c r="AU24"/>
  <c r="BZ24"/>
  <c r="AQ24"/>
  <c r="BV24"/>
  <c r="AM24"/>
  <c r="BR24"/>
  <c r="BN24"/>
  <c r="AI24"/>
  <c r="BF24"/>
  <c r="CK24"/>
  <c r="CG24"/>
  <c r="BB24"/>
  <c r="AX24"/>
  <c r="CC24"/>
  <c r="BY24"/>
  <c r="AT24"/>
  <c r="AP24"/>
  <c r="BU24"/>
  <c r="BQ24"/>
  <c r="AL24"/>
  <c r="CN24"/>
  <c r="BI24"/>
  <c r="CB25"/>
  <c r="AW25"/>
  <c r="BH25"/>
  <c r="CM25"/>
  <c r="BD25"/>
  <c r="CI25"/>
  <c r="AZ25"/>
  <c r="CE25"/>
  <c r="AV25"/>
  <c r="CA25"/>
  <c r="AR25"/>
  <c r="IB25" s="1"/>
  <c r="BW25"/>
  <c r="IC25" s="1"/>
  <c r="AN25"/>
  <c r="BS25"/>
  <c r="AJ25"/>
  <c r="BO25"/>
  <c r="BJ25"/>
  <c r="BG26"/>
  <c r="CL26"/>
  <c r="CH26"/>
  <c r="BC26"/>
  <c r="AU26"/>
  <c r="BZ26"/>
  <c r="AQ26"/>
  <c r="BV26"/>
  <c r="BR26"/>
  <c r="AM26"/>
  <c r="BF26"/>
  <c r="CK26"/>
  <c r="CG26"/>
  <c r="BB26"/>
  <c r="CC26"/>
  <c r="AX26"/>
  <c r="BY26"/>
  <c r="AT26"/>
  <c r="AP26"/>
  <c r="BU26"/>
  <c r="BQ26"/>
  <c r="AL26"/>
  <c r="BE28"/>
  <c r="CJ28"/>
  <c r="CF28"/>
  <c r="BA28"/>
  <c r="AW28"/>
  <c r="CB28"/>
  <c r="BX28"/>
  <c r="AS28"/>
  <c r="AO28"/>
  <c r="BT28"/>
  <c r="BP28"/>
  <c r="AK28"/>
  <c r="CM28"/>
  <c r="BH28"/>
  <c r="CA28"/>
  <c r="AV28"/>
  <c r="BJ28"/>
  <c r="CF29"/>
  <c r="BA29"/>
  <c r="BX29"/>
  <c r="AS29"/>
  <c r="BP29"/>
  <c r="AK29"/>
  <c r="AR29"/>
  <c r="IB29" s="1"/>
  <c r="BW29"/>
  <c r="IC29" s="1"/>
  <c r="CF30"/>
  <c r="BA30"/>
  <c r="CB30"/>
  <c r="AW30"/>
  <c r="BP30"/>
  <c r="AK30"/>
  <c r="CM30"/>
  <c r="BH30"/>
  <c r="BD30"/>
  <c r="CI30"/>
  <c r="AV30"/>
  <c r="CA30"/>
  <c r="BW30"/>
  <c r="IC30" s="1"/>
  <c r="AR30"/>
  <c r="IB30" s="1"/>
  <c r="AN30"/>
  <c r="BS30"/>
  <c r="BO30"/>
  <c r="AJ30"/>
  <c r="CJ35"/>
  <c r="BE35"/>
  <c r="CB35"/>
  <c r="AW35"/>
  <c r="BT35"/>
  <c r="AO35"/>
  <c r="BJ35"/>
  <c r="CJ37"/>
  <c r="BE37"/>
  <c r="CF37"/>
  <c r="BA37"/>
  <c r="CB37"/>
  <c r="AW37"/>
  <c r="BX37"/>
  <c r="AS37"/>
  <c r="BT37"/>
  <c r="AO37"/>
  <c r="BP37"/>
  <c r="AK37"/>
  <c r="BH37"/>
  <c r="CM37"/>
  <c r="BD37"/>
  <c r="CI37"/>
  <c r="AZ37"/>
  <c r="CE37"/>
  <c r="AV37"/>
  <c r="CA37"/>
  <c r="AR37"/>
  <c r="IB37" s="1"/>
  <c r="BW37"/>
  <c r="IC37" s="1"/>
  <c r="AN37"/>
  <c r="BS37"/>
  <c r="AJ37"/>
  <c r="BO37"/>
  <c r="BJ37"/>
  <c r="BA38"/>
  <c r="CF38"/>
  <c r="AS38"/>
  <c r="BX38"/>
  <c r="AK38"/>
  <c r="BP38"/>
  <c r="BD38"/>
  <c r="CI38"/>
  <c r="CA38"/>
  <c r="AV38"/>
  <c r="AN38"/>
  <c r="BS38"/>
  <c r="BJ38"/>
  <c r="CJ39"/>
  <c r="BE39"/>
  <c r="CF39"/>
  <c r="BA39"/>
  <c r="CB39"/>
  <c r="AW39"/>
  <c r="BX39"/>
  <c r="AS39"/>
  <c r="BT39"/>
  <c r="AO39"/>
  <c r="BP39"/>
  <c r="AK39"/>
  <c r="BH39"/>
  <c r="CM39"/>
  <c r="BD39"/>
  <c r="CI39"/>
  <c r="AZ39"/>
  <c r="CE39"/>
  <c r="AV39"/>
  <c r="CA39"/>
  <c r="AR39"/>
  <c r="IB39" s="1"/>
  <c r="BW39"/>
  <c r="IC39" s="1"/>
  <c r="AN39"/>
  <c r="BS39"/>
  <c r="AJ39"/>
  <c r="BO39"/>
  <c r="BJ39"/>
  <c r="CL41"/>
  <c r="BG41"/>
  <c r="CH41"/>
  <c r="BC41"/>
  <c r="CD41"/>
  <c r="AY41"/>
  <c r="BZ41"/>
  <c r="AU41"/>
  <c r="BV41"/>
  <c r="AQ41"/>
  <c r="BR41"/>
  <c r="AM41"/>
  <c r="BN41"/>
  <c r="AI41"/>
  <c r="CK41"/>
  <c r="BF41"/>
  <c r="BB41"/>
  <c r="CG41"/>
  <c r="CC41"/>
  <c r="AX41"/>
  <c r="AT41"/>
  <c r="BY41"/>
  <c r="AP41"/>
  <c r="BU41"/>
  <c r="AL41"/>
  <c r="BQ41"/>
  <c r="CN41"/>
  <c r="BI41"/>
  <c r="CJ47"/>
  <c r="BE47"/>
  <c r="CF47"/>
  <c r="BA47"/>
  <c r="BX47"/>
  <c r="AS47"/>
  <c r="AO47"/>
  <c r="BT47"/>
  <c r="AK47"/>
  <c r="BP47"/>
  <c r="BH47"/>
  <c r="CM47"/>
  <c r="BD47"/>
  <c r="CI47"/>
  <c r="AZ47"/>
  <c r="CE47"/>
  <c r="AV47"/>
  <c r="CA47"/>
  <c r="BW47"/>
  <c r="IC47" s="1"/>
  <c r="AR47"/>
  <c r="IB47" s="1"/>
  <c r="AN47"/>
  <c r="BS47"/>
  <c r="BO47"/>
  <c r="AJ47"/>
  <c r="BJ47"/>
  <c r="CJ50"/>
  <c r="BE50"/>
  <c r="CF50"/>
  <c r="BA50"/>
  <c r="CB50"/>
  <c r="AW50"/>
  <c r="BX50"/>
  <c r="AS50"/>
  <c r="BT50"/>
  <c r="AO50"/>
  <c r="BP50"/>
  <c r="AK50"/>
  <c r="CJ52"/>
  <c r="BE52"/>
  <c r="CF52"/>
  <c r="BA52"/>
  <c r="CB52"/>
  <c r="AW52"/>
  <c r="BX52"/>
  <c r="AS52"/>
  <c r="BT52"/>
  <c r="AO52"/>
  <c r="BP52"/>
  <c r="AK52"/>
  <c r="BH52"/>
  <c r="CM52"/>
  <c r="CI52"/>
  <c r="BD52"/>
  <c r="CE52"/>
  <c r="AZ52"/>
  <c r="CA52"/>
  <c r="AV52"/>
  <c r="AR52"/>
  <c r="IB52" s="1"/>
  <c r="BW52"/>
  <c r="IC52" s="1"/>
  <c r="BS52"/>
  <c r="AN52"/>
  <c r="BJ52"/>
  <c r="CJ53"/>
  <c r="BE53"/>
  <c r="CF53"/>
  <c r="BA53"/>
  <c r="AW53"/>
  <c r="CB53"/>
  <c r="AS53"/>
  <c r="BX53"/>
  <c r="BT53"/>
  <c r="AO53"/>
  <c r="CI53"/>
  <c r="BD53"/>
  <c r="CE53"/>
  <c r="AZ53"/>
  <c r="AV53"/>
  <c r="CA53"/>
  <c r="AR53"/>
  <c r="IB53" s="1"/>
  <c r="BW53"/>
  <c r="IC53" s="1"/>
  <c r="BS53"/>
  <c r="AN53"/>
  <c r="BO53"/>
  <c r="AJ53"/>
  <c r="BJ53"/>
  <c r="CJ58"/>
  <c r="BE58"/>
  <c r="CF58"/>
  <c r="BA58"/>
  <c r="CB58"/>
  <c r="AW58"/>
  <c r="BX58"/>
  <c r="AS58"/>
  <c r="BT58"/>
  <c r="AO58"/>
  <c r="BP58"/>
  <c r="AK58"/>
  <c r="CM58"/>
  <c r="BH58"/>
  <c r="CI58"/>
  <c r="BD58"/>
  <c r="CE58"/>
  <c r="AZ58"/>
  <c r="CA58"/>
  <c r="AV58"/>
  <c r="BW58"/>
  <c r="IC58" s="1"/>
  <c r="AR58"/>
  <c r="IB58" s="1"/>
  <c r="BO58"/>
  <c r="AJ58"/>
  <c r="BJ58"/>
  <c r="CJ67"/>
  <c r="BE67"/>
  <c r="CF67"/>
  <c r="BA67"/>
  <c r="BX67"/>
  <c r="AS67"/>
  <c r="AO67"/>
  <c r="BT67"/>
  <c r="BP67"/>
  <c r="AK67"/>
  <c r="CM67"/>
  <c r="BH67"/>
  <c r="CI67"/>
  <c r="BD67"/>
  <c r="CE67"/>
  <c r="AZ67"/>
  <c r="CA67"/>
  <c r="AV67"/>
  <c r="BW67"/>
  <c r="IC67" s="1"/>
  <c r="AR67"/>
  <c r="IB67" s="1"/>
  <c r="BO67"/>
  <c r="AJ67"/>
  <c r="BJ67"/>
  <c r="CJ68"/>
  <c r="BE68"/>
  <c r="CF68"/>
  <c r="BA68"/>
  <c r="CB68"/>
  <c r="AW68"/>
  <c r="BX68"/>
  <c r="AS68"/>
  <c r="BT68"/>
  <c r="AO68"/>
  <c r="BP68"/>
  <c r="AK68"/>
  <c r="CI68"/>
  <c r="BD68"/>
  <c r="AZ68"/>
  <c r="CE68"/>
  <c r="CA68"/>
  <c r="AV68"/>
  <c r="BS68"/>
  <c r="AN68"/>
  <c r="AJ68"/>
  <c r="BO68"/>
  <c r="CL70"/>
  <c r="BG70"/>
  <c r="CH70"/>
  <c r="BC70"/>
  <c r="CD70"/>
  <c r="AY70"/>
  <c r="BZ70"/>
  <c r="AU70"/>
  <c r="BV70"/>
  <c r="AQ70"/>
  <c r="BR70"/>
  <c r="AM70"/>
  <c r="BN70"/>
  <c r="AI70"/>
  <c r="BF70"/>
  <c r="CK70"/>
  <c r="CG70"/>
  <c r="BB70"/>
  <c r="CC70"/>
  <c r="AX70"/>
  <c r="AT70"/>
  <c r="BY70"/>
  <c r="AP70"/>
  <c r="BU70"/>
  <c r="CN70"/>
  <c r="BI70"/>
  <c r="CL71"/>
  <c r="BG71"/>
  <c r="CD71"/>
  <c r="AY71"/>
  <c r="AU71"/>
  <c r="BZ71"/>
  <c r="BV71"/>
  <c r="AQ71"/>
  <c r="BN71"/>
  <c r="AI71"/>
  <c r="CK71"/>
  <c r="BF71"/>
  <c r="CG71"/>
  <c r="BB71"/>
  <c r="CC71"/>
  <c r="AX71"/>
  <c r="BY71"/>
  <c r="AT71"/>
  <c r="BU71"/>
  <c r="AP71"/>
  <c r="BQ71"/>
  <c r="AL71"/>
  <c r="CN71"/>
  <c r="BI71"/>
  <c r="CL72"/>
  <c r="BG72"/>
  <c r="CH72"/>
  <c r="BC72"/>
  <c r="AY72"/>
  <c r="CD72"/>
  <c r="BZ72"/>
  <c r="AU72"/>
  <c r="BV72"/>
  <c r="AQ72"/>
  <c r="BR72"/>
  <c r="AM72"/>
  <c r="AI72"/>
  <c r="BN72"/>
  <c r="CK72"/>
  <c r="BF72"/>
  <c r="BB72"/>
  <c r="CG72"/>
  <c r="BY72"/>
  <c r="AT72"/>
  <c r="BU72"/>
  <c r="AP72"/>
  <c r="AL72"/>
  <c r="BQ72"/>
  <c r="CN72"/>
  <c r="BI72"/>
  <c r="BE73"/>
  <c r="CJ73"/>
  <c r="BA73"/>
  <c r="CF73"/>
  <c r="AW73"/>
  <c r="CB73"/>
  <c r="AS73"/>
  <c r="BX73"/>
  <c r="AO73"/>
  <c r="BT73"/>
  <c r="AK73"/>
  <c r="BP73"/>
  <c r="CM73"/>
  <c r="BH73"/>
  <c r="CI73"/>
  <c r="BD73"/>
  <c r="CA73"/>
  <c r="AV73"/>
  <c r="BW73"/>
  <c r="IC73" s="1"/>
  <c r="AR73"/>
  <c r="IB73" s="1"/>
  <c r="BS73"/>
  <c r="AN73"/>
  <c r="BO73"/>
  <c r="AJ73"/>
  <c r="BJ73"/>
  <c r="CM74"/>
  <c r="BH74"/>
  <c r="CI74"/>
  <c r="BD74"/>
  <c r="CE74"/>
  <c r="AZ74"/>
  <c r="CA74"/>
  <c r="AV74"/>
  <c r="BW74"/>
  <c r="IC74" s="1"/>
  <c r="AR74"/>
  <c r="IB74" s="1"/>
  <c r="BS74"/>
  <c r="AN74"/>
  <c r="BO74"/>
  <c r="AJ74"/>
  <c r="BJ74"/>
  <c r="CJ75"/>
  <c r="BE75"/>
  <c r="BA75"/>
  <c r="CF75"/>
  <c r="CB75"/>
  <c r="AW75"/>
  <c r="AS75"/>
  <c r="BX75"/>
  <c r="BT75"/>
  <c r="AO75"/>
  <c r="AK75"/>
  <c r="BP75"/>
  <c r="CM75"/>
  <c r="BH75"/>
  <c r="CE75"/>
  <c r="AZ75"/>
  <c r="CA75"/>
  <c r="AV75"/>
  <c r="AR75"/>
  <c r="IB75" s="1"/>
  <c r="BW75"/>
  <c r="IC75" s="1"/>
  <c r="BS75"/>
  <c r="AN75"/>
  <c r="AJ75"/>
  <c r="BO75"/>
  <c r="BJ75"/>
  <c r="CJ76"/>
  <c r="BE76"/>
  <c r="CF76"/>
  <c r="BA76"/>
  <c r="CB76"/>
  <c r="AW76"/>
  <c r="BX76"/>
  <c r="AS76"/>
  <c r="BT76"/>
  <c r="AO76"/>
  <c r="BZ178"/>
  <c r="AU178"/>
  <c r="CH178"/>
  <c r="BC178"/>
  <c r="AM180"/>
  <c r="BR180"/>
  <c r="AQ180"/>
  <c r="BV180"/>
  <c r="AU180"/>
  <c r="BZ180"/>
  <c r="AY180"/>
  <c r="CD180"/>
  <c r="BC180"/>
  <c r="CH180"/>
  <c r="CL180"/>
  <c r="BG180"/>
  <c r="BX181"/>
  <c r="AS181"/>
  <c r="AM182"/>
  <c r="BR182"/>
  <c r="AU182"/>
  <c r="BZ182"/>
  <c r="CD182"/>
  <c r="AY182"/>
  <c r="BC182"/>
  <c r="CH182"/>
  <c r="CL182"/>
  <c r="BG182"/>
  <c r="AK183"/>
  <c r="BP183"/>
  <c r="AO183"/>
  <c r="BT183"/>
  <c r="AS183"/>
  <c r="BX183"/>
  <c r="AW183"/>
  <c r="CB183"/>
  <c r="BA183"/>
  <c r="CF183"/>
  <c r="BE183"/>
  <c r="CJ183"/>
  <c r="AI184"/>
  <c r="BN184"/>
  <c r="AM184"/>
  <c r="BR184"/>
  <c r="BV184"/>
  <c r="AQ184"/>
  <c r="BZ184"/>
  <c r="AU184"/>
  <c r="AY184"/>
  <c r="CD184"/>
  <c r="BC184"/>
  <c r="CH184"/>
  <c r="BG184"/>
  <c r="CL184"/>
  <c r="BR186"/>
  <c r="AM186"/>
  <c r="BZ186"/>
  <c r="AU186"/>
  <c r="CH186"/>
  <c r="BC186"/>
  <c r="AM187"/>
  <c r="BR187"/>
  <c r="AQ187"/>
  <c r="BV187"/>
  <c r="AU187"/>
  <c r="BZ187"/>
  <c r="AY187"/>
  <c r="CD187"/>
  <c r="BC187"/>
  <c r="CH187"/>
  <c r="BG187"/>
  <c r="CL187"/>
  <c r="AQ188"/>
  <c r="BV188"/>
  <c r="AU188"/>
  <c r="BZ188"/>
  <c r="AY188"/>
  <c r="CD188"/>
  <c r="BC188"/>
  <c r="CH188"/>
  <c r="BG188"/>
  <c r="CL188"/>
  <c r="AI190"/>
  <c r="BN190"/>
  <c r="AM190"/>
  <c r="BR190"/>
  <c r="AQ190"/>
  <c r="BV190"/>
  <c r="AU190"/>
  <c r="BZ190"/>
  <c r="AY190"/>
  <c r="CD190"/>
  <c r="BC190"/>
  <c r="CH190"/>
  <c r="BG190"/>
  <c r="CL190"/>
  <c r="AK191"/>
  <c r="BP191"/>
  <c r="AO191"/>
  <c r="BT191"/>
  <c r="AS191"/>
  <c r="BX191"/>
  <c r="AW191"/>
  <c r="CB191"/>
  <c r="BA191"/>
  <c r="CF191"/>
  <c r="BE191"/>
  <c r="CJ191"/>
  <c r="AI192"/>
  <c r="BN192"/>
  <c r="AM192"/>
  <c r="BR192"/>
  <c r="AU192"/>
  <c r="BZ192"/>
  <c r="AY192"/>
  <c r="CD192"/>
  <c r="BC192"/>
  <c r="CH192"/>
  <c r="BG192"/>
  <c r="CL192"/>
  <c r="AK193"/>
  <c r="BP193"/>
  <c r="AO193"/>
  <c r="BT193"/>
  <c r="AS193"/>
  <c r="BX193"/>
  <c r="AW193"/>
  <c r="CB193"/>
  <c r="BA193"/>
  <c r="CF193"/>
  <c r="BE193"/>
  <c r="CJ193"/>
  <c r="AM194"/>
  <c r="BR194"/>
  <c r="BC194"/>
  <c r="CH194"/>
  <c r="BP195"/>
  <c r="AK195"/>
  <c r="BT195"/>
  <c r="AO195"/>
  <c r="BX195"/>
  <c r="AS195"/>
  <c r="CB195"/>
  <c r="AW195"/>
  <c r="CF195"/>
  <c r="BA195"/>
  <c r="CJ195"/>
  <c r="BE195"/>
  <c r="AM196"/>
  <c r="BR196"/>
  <c r="BZ196"/>
  <c r="AU196"/>
  <c r="BC196"/>
  <c r="CH196"/>
  <c r="AH58"/>
  <c r="BM58"/>
  <c r="AH78"/>
  <c r="BM78"/>
  <c r="AH86"/>
  <c r="BM86"/>
  <c r="BM92"/>
  <c r="AH92"/>
  <c r="AH96"/>
  <c r="BM96"/>
  <c r="BM100"/>
  <c r="AH100"/>
  <c r="AH108"/>
  <c r="BM108"/>
  <c r="BM112"/>
  <c r="AH112"/>
  <c r="BM116"/>
  <c r="AH116"/>
  <c r="BM120"/>
  <c r="AH120"/>
  <c r="BM124"/>
  <c r="AH124"/>
  <c r="AH130"/>
  <c r="BM130"/>
  <c r="AH134"/>
  <c r="BM134"/>
  <c r="BM138"/>
  <c r="AH138"/>
  <c r="AH142"/>
  <c r="BM142"/>
  <c r="BM146"/>
  <c r="AH146"/>
  <c r="BM150"/>
  <c r="AH150"/>
  <c r="BM154"/>
  <c r="AH154"/>
  <c r="AH158"/>
  <c r="BM158"/>
  <c r="BM166"/>
  <c r="AH166"/>
  <c r="BM170"/>
  <c r="AH170"/>
  <c r="AH174"/>
  <c r="BM174"/>
  <c r="AH178"/>
  <c r="BM178"/>
  <c r="AH182"/>
  <c r="BM182"/>
  <c r="AH186"/>
  <c r="BM186"/>
  <c r="AH190"/>
  <c r="BM190"/>
  <c r="EU36"/>
  <c r="EZ36" i="2"/>
  <c r="EH36" i="1" s="1"/>
  <c r="IE36"/>
  <c r="DY36"/>
  <c r="IH36"/>
  <c r="ED36"/>
  <c r="IG42"/>
  <c r="EN42"/>
  <c r="IG154"/>
  <c r="EN154"/>
  <c r="IJ154"/>
  <c r="EA154"/>
  <c r="EU84"/>
  <c r="EZ84" i="2"/>
  <c r="EH84" i="1" s="1"/>
  <c r="IF84"/>
  <c r="DZ84"/>
  <c r="EO84"/>
  <c r="EB84"/>
  <c r="II84"/>
  <c r="EG84"/>
  <c r="EE84"/>
  <c r="DA80" i="2"/>
  <c r="DC80" i="1"/>
  <c r="ID80" s="1"/>
  <c r="CJ5"/>
  <c r="BE5"/>
  <c r="CF5"/>
  <c r="BA5"/>
  <c r="BX5"/>
  <c r="AS5"/>
  <c r="BT5"/>
  <c r="AO5"/>
  <c r="BP5"/>
  <c r="AK5"/>
  <c r="CN5"/>
  <c r="BI5"/>
  <c r="BH5"/>
  <c r="CM5"/>
  <c r="BD5"/>
  <c r="CI5"/>
  <c r="AZ5"/>
  <c r="CE5"/>
  <c r="AV5"/>
  <c r="CA5"/>
  <c r="AR5"/>
  <c r="IB5" s="1"/>
  <c r="BW5"/>
  <c r="IC5" s="1"/>
  <c r="AN5"/>
  <c r="BS5"/>
  <c r="AJ5"/>
  <c r="BO5"/>
  <c r="CF6"/>
  <c r="BA6"/>
  <c r="BX6"/>
  <c r="AS6"/>
  <c r="AO6"/>
  <c r="BT6"/>
  <c r="BP6"/>
  <c r="AK6"/>
  <c r="CI6"/>
  <c r="BD6"/>
  <c r="AV6"/>
  <c r="CA6"/>
  <c r="AN6"/>
  <c r="BS6"/>
  <c r="BO6"/>
  <c r="AJ6"/>
  <c r="BJ6"/>
  <c r="CJ7"/>
  <c r="BE7"/>
  <c r="CB7"/>
  <c r="AW7"/>
  <c r="BX7"/>
  <c r="AS7"/>
  <c r="BT7"/>
  <c r="AO7"/>
  <c r="BI7"/>
  <c r="CN7"/>
  <c r="CM7"/>
  <c r="BH7"/>
  <c r="CI7"/>
  <c r="BD7"/>
  <c r="CE7"/>
  <c r="AZ7"/>
  <c r="CA7"/>
  <c r="AV7"/>
  <c r="BW7"/>
  <c r="IC7" s="1"/>
  <c r="AR7"/>
  <c r="IB7" s="1"/>
  <c r="BS7"/>
  <c r="AN7"/>
  <c r="BO7"/>
  <c r="AJ7"/>
  <c r="BE8"/>
  <c r="CJ8"/>
  <c r="BA8"/>
  <c r="CF8"/>
  <c r="AW8"/>
  <c r="CB8"/>
  <c r="AS8"/>
  <c r="BX8"/>
  <c r="BT8"/>
  <c r="AO8"/>
  <c r="AK8"/>
  <c r="BP8"/>
  <c r="CM8"/>
  <c r="BH8"/>
  <c r="BD8"/>
  <c r="CI8"/>
  <c r="AZ8"/>
  <c r="CE8"/>
  <c r="BW8"/>
  <c r="IC8" s="1"/>
  <c r="AR8"/>
  <c r="IB8" s="1"/>
  <c r="AN8"/>
  <c r="BS8"/>
  <c r="AJ8"/>
  <c r="BO8"/>
  <c r="BJ8"/>
  <c r="CL9"/>
  <c r="BG9"/>
  <c r="CJ9"/>
  <c r="BE9"/>
  <c r="CF9"/>
  <c r="BA9"/>
  <c r="BX9"/>
  <c r="AS9"/>
  <c r="BP9"/>
  <c r="AK9"/>
  <c r="CN9"/>
  <c r="BI9"/>
  <c r="BF9"/>
  <c r="CK9"/>
  <c r="CG9"/>
  <c r="BB9"/>
  <c r="AX9"/>
  <c r="CC9"/>
  <c r="BY9"/>
  <c r="AT9"/>
  <c r="BU9"/>
  <c r="AP9"/>
  <c r="AL9"/>
  <c r="BQ9"/>
  <c r="BC10"/>
  <c r="CH10"/>
  <c r="AU10"/>
  <c r="BZ10"/>
  <c r="AM10"/>
  <c r="BR10"/>
  <c r="CK10"/>
  <c r="BF10"/>
  <c r="BB10"/>
  <c r="CG10"/>
  <c r="CC10"/>
  <c r="AX10"/>
  <c r="BU10"/>
  <c r="AP10"/>
  <c r="AL10"/>
  <c r="BQ10"/>
  <c r="BI10"/>
  <c r="CN10"/>
  <c r="CL13"/>
  <c r="BG13"/>
  <c r="CD13"/>
  <c r="AY13"/>
  <c r="BV13"/>
  <c r="AQ13"/>
  <c r="AI13"/>
  <c r="BN13"/>
  <c r="CK13"/>
  <c r="BF13"/>
  <c r="BB13"/>
  <c r="CG13"/>
  <c r="CC13"/>
  <c r="AX13"/>
  <c r="BY13"/>
  <c r="AT13"/>
  <c r="BU13"/>
  <c r="AP13"/>
  <c r="AL13"/>
  <c r="BQ13"/>
  <c r="BG14"/>
  <c r="CL14"/>
  <c r="CH14"/>
  <c r="BC14"/>
  <c r="AY14"/>
  <c r="CD14"/>
  <c r="BZ14"/>
  <c r="AU14"/>
  <c r="AQ14"/>
  <c r="BV14"/>
  <c r="BR14"/>
  <c r="AM14"/>
  <c r="BN14"/>
  <c r="AI14"/>
  <c r="CK14"/>
  <c r="BF14"/>
  <c r="CG14"/>
  <c r="BB14"/>
  <c r="BY14"/>
  <c r="AT14"/>
  <c r="BQ14"/>
  <c r="AL14"/>
  <c r="CN14"/>
  <c r="BI14"/>
  <c r="CL19"/>
  <c r="BG19"/>
  <c r="CH19"/>
  <c r="BC19"/>
  <c r="CD19"/>
  <c r="AY19"/>
  <c r="BZ19"/>
  <c r="AU19"/>
  <c r="BV19"/>
  <c r="AQ19"/>
  <c r="BR19"/>
  <c r="AM19"/>
  <c r="CK19"/>
  <c r="BF19"/>
  <c r="CG19"/>
  <c r="BB19"/>
  <c r="BY19"/>
  <c r="AT19"/>
  <c r="AP19"/>
  <c r="BU19"/>
  <c r="AL19"/>
  <c r="BQ19"/>
  <c r="CL20"/>
  <c r="BG20"/>
  <c r="BC20"/>
  <c r="CH20"/>
  <c r="CD20"/>
  <c r="AY20"/>
  <c r="AU20"/>
  <c r="BZ20"/>
  <c r="BV20"/>
  <c r="AQ20"/>
  <c r="BR20"/>
  <c r="AM20"/>
  <c r="BN20"/>
  <c r="AI20"/>
  <c r="BF20"/>
  <c r="CK20"/>
  <c r="BB20"/>
  <c r="CG20"/>
  <c r="AX20"/>
  <c r="CC20"/>
  <c r="BY20"/>
  <c r="AT20"/>
  <c r="AP20"/>
  <c r="BU20"/>
  <c r="BQ20"/>
  <c r="AL20"/>
  <c r="CN20"/>
  <c r="BI20"/>
  <c r="DD20"/>
  <c r="DB20" i="2"/>
  <c r="CJ21" i="1"/>
  <c r="BE21"/>
  <c r="CF21"/>
  <c r="BA21"/>
  <c r="CB21"/>
  <c r="AW21"/>
  <c r="BX21"/>
  <c r="AS21"/>
  <c r="BT21"/>
  <c r="AO21"/>
  <c r="BP21"/>
  <c r="AK21"/>
  <c r="BH21"/>
  <c r="CM21"/>
  <c r="CE21"/>
  <c r="AZ21"/>
  <c r="AR21"/>
  <c r="IB21" s="1"/>
  <c r="BW21"/>
  <c r="IC21" s="1"/>
  <c r="AJ21"/>
  <c r="BO21"/>
  <c r="BJ21"/>
  <c r="BA22"/>
  <c r="CF22"/>
  <c r="AW22"/>
  <c r="CB22"/>
  <c r="AS22"/>
  <c r="BX22"/>
  <c r="AO22"/>
  <c r="BT22"/>
  <c r="AK22"/>
  <c r="BP22"/>
  <c r="CM22"/>
  <c r="BH22"/>
  <c r="CI22"/>
  <c r="BD22"/>
  <c r="AV22"/>
  <c r="CA22"/>
  <c r="AR22"/>
  <c r="IB22" s="1"/>
  <c r="BW22"/>
  <c r="IC22" s="1"/>
  <c r="BJ22"/>
  <c r="BE24"/>
  <c r="CJ24"/>
  <c r="BA24"/>
  <c r="CF24"/>
  <c r="AW24"/>
  <c r="CB24"/>
  <c r="BX24"/>
  <c r="AS24"/>
  <c r="AO24"/>
  <c r="BT24"/>
  <c r="AK24"/>
  <c r="BP24"/>
  <c r="CM24"/>
  <c r="BH24"/>
  <c r="BD24"/>
  <c r="CI24"/>
  <c r="CE24"/>
  <c r="AZ24"/>
  <c r="AV24"/>
  <c r="CA24"/>
  <c r="BW24"/>
  <c r="IC24" s="1"/>
  <c r="AR24"/>
  <c r="IB24" s="1"/>
  <c r="AN24"/>
  <c r="BS24"/>
  <c r="BO24"/>
  <c r="AJ24"/>
  <c r="BJ24"/>
  <c r="CL25"/>
  <c r="BG25"/>
  <c r="CH25"/>
  <c r="BC25"/>
  <c r="CD25"/>
  <c r="AY25"/>
  <c r="BZ25"/>
  <c r="AU25"/>
  <c r="BV25"/>
  <c r="AQ25"/>
  <c r="BR25"/>
  <c r="AM25"/>
  <c r="AI25"/>
  <c r="BN25"/>
  <c r="CK25"/>
  <c r="BF25"/>
  <c r="CG25"/>
  <c r="BB25"/>
  <c r="CC25"/>
  <c r="AX25"/>
  <c r="BY25"/>
  <c r="AT25"/>
  <c r="BU25"/>
  <c r="AP25"/>
  <c r="BQ25"/>
  <c r="AL25"/>
  <c r="CJ26"/>
  <c r="BE26"/>
  <c r="BA26"/>
  <c r="CF26"/>
  <c r="CB26"/>
  <c r="AW26"/>
  <c r="BT26"/>
  <c r="AO26"/>
  <c r="AK26"/>
  <c r="BP26"/>
  <c r="CM26"/>
  <c r="BH26"/>
  <c r="CI26"/>
  <c r="BD26"/>
  <c r="CE26"/>
  <c r="AZ26"/>
  <c r="AV26"/>
  <c r="CA26"/>
  <c r="BW26"/>
  <c r="IC26" s="1"/>
  <c r="AR26"/>
  <c r="IB26" s="1"/>
  <c r="BS26"/>
  <c r="AN26"/>
  <c r="BO26"/>
  <c r="AJ26"/>
  <c r="BJ26"/>
  <c r="BG28"/>
  <c r="CL28"/>
  <c r="BC28"/>
  <c r="CH28"/>
  <c r="AI28"/>
  <c r="BN28"/>
  <c r="CK28"/>
  <c r="BF28"/>
  <c r="CG28"/>
  <c r="BB28"/>
  <c r="CC28"/>
  <c r="AX28"/>
  <c r="BY28"/>
  <c r="AT28"/>
  <c r="BU28"/>
  <c r="AP28"/>
  <c r="BQ28"/>
  <c r="AL28"/>
  <c r="CN28"/>
  <c r="BI28"/>
  <c r="AI29"/>
  <c r="BN29"/>
  <c r="CK29"/>
  <c r="BF29"/>
  <c r="CG29"/>
  <c r="BB29"/>
  <c r="CN29"/>
  <c r="BI29"/>
  <c r="CL30"/>
  <c r="BG30"/>
  <c r="BV30"/>
  <c r="AQ30"/>
  <c r="CC30"/>
  <c r="AX30"/>
  <c r="CL35"/>
  <c r="BG35"/>
  <c r="CH35"/>
  <c r="BC35"/>
  <c r="CD35"/>
  <c r="AY35"/>
  <c r="BZ35"/>
  <c r="AU35"/>
  <c r="BV35"/>
  <c r="AQ35"/>
  <c r="BR35"/>
  <c r="AM35"/>
  <c r="AI35"/>
  <c r="BN35"/>
  <c r="BB35"/>
  <c r="CG35"/>
  <c r="AT35"/>
  <c r="BY35"/>
  <c r="AL35"/>
  <c r="BQ35"/>
  <c r="CL37"/>
  <c r="BG37"/>
  <c r="CH37"/>
  <c r="BC37"/>
  <c r="CD37"/>
  <c r="AY37"/>
  <c r="BZ37"/>
  <c r="AU37"/>
  <c r="BV37"/>
  <c r="AQ37"/>
  <c r="BR37"/>
  <c r="AM37"/>
  <c r="AI37"/>
  <c r="BN37"/>
  <c r="CK37"/>
  <c r="BF37"/>
  <c r="CG37"/>
  <c r="BB37"/>
  <c r="CC37"/>
  <c r="AX37"/>
  <c r="BY37"/>
  <c r="AT37"/>
  <c r="BU37"/>
  <c r="AP37"/>
  <c r="BQ37"/>
  <c r="AL37"/>
  <c r="CN37"/>
  <c r="BI37"/>
  <c r="AY38"/>
  <c r="CD38"/>
  <c r="AQ38"/>
  <c r="BV38"/>
  <c r="BR38"/>
  <c r="AM38"/>
  <c r="BF38"/>
  <c r="CK38"/>
  <c r="CG38"/>
  <c r="BB38"/>
  <c r="BY38"/>
  <c r="AT38"/>
  <c r="BU38"/>
  <c r="AP38"/>
  <c r="BQ38"/>
  <c r="AL38"/>
  <c r="BI38"/>
  <c r="CN38"/>
  <c r="CL39"/>
  <c r="BG39"/>
  <c r="CH39"/>
  <c r="BC39"/>
  <c r="CD39"/>
  <c r="AY39"/>
  <c r="BZ39"/>
  <c r="AU39"/>
  <c r="BV39"/>
  <c r="AQ39"/>
  <c r="BR39"/>
  <c r="AM39"/>
  <c r="AI39"/>
  <c r="BN39"/>
  <c r="CK39"/>
  <c r="BF39"/>
  <c r="CG39"/>
  <c r="BB39"/>
  <c r="CC39"/>
  <c r="AX39"/>
  <c r="BY39"/>
  <c r="AT39"/>
  <c r="BU39"/>
  <c r="AP39"/>
  <c r="BQ39"/>
  <c r="AL39"/>
  <c r="CN39"/>
  <c r="BI39"/>
  <c r="CJ41"/>
  <c r="BE41"/>
  <c r="CF41"/>
  <c r="BA41"/>
  <c r="CB41"/>
  <c r="AW41"/>
  <c r="BX41"/>
  <c r="AS41"/>
  <c r="BT41"/>
  <c r="AO41"/>
  <c r="BP41"/>
  <c r="AK41"/>
  <c r="BH41"/>
  <c r="CM41"/>
  <c r="BD41"/>
  <c r="CI41"/>
  <c r="AZ41"/>
  <c r="CE41"/>
  <c r="AV41"/>
  <c r="CA41"/>
  <c r="AR41"/>
  <c r="IB41" s="1"/>
  <c r="BW41"/>
  <c r="IC41" s="1"/>
  <c r="AN41"/>
  <c r="BS41"/>
  <c r="AJ41"/>
  <c r="BO41"/>
  <c r="BJ41"/>
  <c r="BG47"/>
  <c r="CL47"/>
  <c r="BC47"/>
  <c r="CH47"/>
  <c r="AY47"/>
  <c r="CD47"/>
  <c r="BZ47"/>
  <c r="AU47"/>
  <c r="AQ47"/>
  <c r="BV47"/>
  <c r="BR47"/>
  <c r="AM47"/>
  <c r="CK47"/>
  <c r="BF47"/>
  <c r="CG47"/>
  <c r="BB47"/>
  <c r="AX47"/>
  <c r="CC47"/>
  <c r="AT47"/>
  <c r="BY47"/>
  <c r="BU47"/>
  <c r="AP47"/>
  <c r="AL47"/>
  <c r="BQ47"/>
  <c r="CN47"/>
  <c r="BI47"/>
  <c r="CL50"/>
  <c r="BG50"/>
  <c r="CH50"/>
  <c r="BC50"/>
  <c r="CD50"/>
  <c r="AY50"/>
  <c r="BZ50"/>
  <c r="AU50"/>
  <c r="BV50"/>
  <c r="AQ50"/>
  <c r="BR50"/>
  <c r="AM50"/>
  <c r="CN50"/>
  <c r="BI50"/>
  <c r="CL52"/>
  <c r="BG52"/>
  <c r="CH52"/>
  <c r="BC52"/>
  <c r="CD52"/>
  <c r="AY52"/>
  <c r="BZ52"/>
  <c r="AU52"/>
  <c r="BV52"/>
  <c r="AQ52"/>
  <c r="BR52"/>
  <c r="AM52"/>
  <c r="AI52"/>
  <c r="BN52"/>
  <c r="CK52"/>
  <c r="BF52"/>
  <c r="BB52"/>
  <c r="CG52"/>
  <c r="CC52"/>
  <c r="AX52"/>
  <c r="AT52"/>
  <c r="BY52"/>
  <c r="BU52"/>
  <c r="AP52"/>
  <c r="AL52"/>
  <c r="BQ52"/>
  <c r="CN52"/>
  <c r="BI52"/>
  <c r="CL53"/>
  <c r="BG53"/>
  <c r="AY53"/>
  <c r="CD53"/>
  <c r="AU53"/>
  <c r="BZ53"/>
  <c r="AQ53"/>
  <c r="BV53"/>
  <c r="BN53"/>
  <c r="AI53"/>
  <c r="BF53"/>
  <c r="CK53"/>
  <c r="BB53"/>
  <c r="CG53"/>
  <c r="CC53"/>
  <c r="AX53"/>
  <c r="BY53"/>
  <c r="AT53"/>
  <c r="BU53"/>
  <c r="AP53"/>
  <c r="AL53"/>
  <c r="BQ53"/>
  <c r="CN53"/>
  <c r="BI53"/>
  <c r="CL58"/>
  <c r="BG58"/>
  <c r="CH58"/>
  <c r="BC58"/>
  <c r="CD58"/>
  <c r="AY58"/>
  <c r="BZ58"/>
  <c r="AU58"/>
  <c r="BV58"/>
  <c r="AQ58"/>
  <c r="BR58"/>
  <c r="AM58"/>
  <c r="BN58"/>
  <c r="AI58"/>
  <c r="BF58"/>
  <c r="CK58"/>
  <c r="CG58"/>
  <c r="BB58"/>
  <c r="AX58"/>
  <c r="CC58"/>
  <c r="BY58"/>
  <c r="AT58"/>
  <c r="AP58"/>
  <c r="BU58"/>
  <c r="BQ58"/>
  <c r="AL58"/>
  <c r="CN58"/>
  <c r="BI58"/>
  <c r="BG67"/>
  <c r="CL67"/>
  <c r="CH67"/>
  <c r="BC67"/>
  <c r="AY67"/>
  <c r="CD67"/>
  <c r="BZ67"/>
  <c r="AU67"/>
  <c r="AQ67"/>
  <c r="BV67"/>
  <c r="BR67"/>
  <c r="AM67"/>
  <c r="AI67"/>
  <c r="BN67"/>
  <c r="BF67"/>
  <c r="CK67"/>
  <c r="BB67"/>
  <c r="CG67"/>
  <c r="AX67"/>
  <c r="CC67"/>
  <c r="AT67"/>
  <c r="BY67"/>
  <c r="AP67"/>
  <c r="BU67"/>
  <c r="AL67"/>
  <c r="BQ67"/>
  <c r="BI67"/>
  <c r="CN67"/>
  <c r="CH68"/>
  <c r="BC68"/>
  <c r="CD68"/>
  <c r="AY68"/>
  <c r="BZ68"/>
  <c r="AU68"/>
  <c r="BR68"/>
  <c r="AM68"/>
  <c r="BN68"/>
  <c r="AI68"/>
  <c r="BQ68"/>
  <c r="AL68"/>
  <c r="CN68"/>
  <c r="BI68"/>
  <c r="CJ70"/>
  <c r="BE70"/>
  <c r="CF70"/>
  <c r="BA70"/>
  <c r="CB70"/>
  <c r="AW70"/>
  <c r="BX70"/>
  <c r="AS70"/>
  <c r="BT70"/>
  <c r="AO70"/>
  <c r="BP70"/>
  <c r="AK70"/>
  <c r="CI70"/>
  <c r="BD70"/>
  <c r="CA70"/>
  <c r="AV70"/>
  <c r="BS70"/>
  <c r="AN70"/>
  <c r="BJ70"/>
  <c r="CJ71"/>
  <c r="BE71"/>
  <c r="CF71"/>
  <c r="BA71"/>
  <c r="CB71"/>
  <c r="AW71"/>
  <c r="BX71"/>
  <c r="AS71"/>
  <c r="BT71"/>
  <c r="AO71"/>
  <c r="BP71"/>
  <c r="AK71"/>
  <c r="BH71"/>
  <c r="CM71"/>
  <c r="BD71"/>
  <c r="CI71"/>
  <c r="CE71"/>
  <c r="AZ71"/>
  <c r="CA71"/>
  <c r="AV71"/>
  <c r="AR71"/>
  <c r="IB71" s="1"/>
  <c r="BW71"/>
  <c r="IC71" s="1"/>
  <c r="BO71"/>
  <c r="AJ71"/>
  <c r="BJ71"/>
  <c r="CJ72"/>
  <c r="BE72"/>
  <c r="CF72"/>
  <c r="BA72"/>
  <c r="CB72"/>
  <c r="AW72"/>
  <c r="BX72"/>
  <c r="AS72"/>
  <c r="BT72"/>
  <c r="AO72"/>
  <c r="BP72"/>
  <c r="AK72"/>
  <c r="CM72"/>
  <c r="BH72"/>
  <c r="CI72"/>
  <c r="BD72"/>
  <c r="BW72"/>
  <c r="IC72" s="1"/>
  <c r="AR72"/>
  <c r="IB72" s="1"/>
  <c r="BS72"/>
  <c r="AN72"/>
  <c r="BO72"/>
  <c r="AJ72"/>
  <c r="BJ72"/>
  <c r="BC73"/>
  <c r="CH73"/>
  <c r="AU73"/>
  <c r="BZ73"/>
  <c r="BN73"/>
  <c r="AI73"/>
  <c r="BF73"/>
  <c r="CK73"/>
  <c r="CG73"/>
  <c r="BB73"/>
  <c r="AX73"/>
  <c r="CC73"/>
  <c r="BY73"/>
  <c r="AT73"/>
  <c r="AP73"/>
  <c r="BU73"/>
  <c r="BQ73"/>
  <c r="AL73"/>
  <c r="BI73"/>
  <c r="CN73"/>
  <c r="CL74"/>
  <c r="BG74"/>
  <c r="CH74"/>
  <c r="BC74"/>
  <c r="CD74"/>
  <c r="AY74"/>
  <c r="BZ74"/>
  <c r="AU74"/>
  <c r="BV74"/>
  <c r="AQ74"/>
  <c r="BR74"/>
  <c r="AM74"/>
  <c r="BN74"/>
  <c r="AI74"/>
  <c r="BF74"/>
  <c r="CK74"/>
  <c r="CC74"/>
  <c r="AX74"/>
  <c r="BY74"/>
  <c r="AT74"/>
  <c r="BQ74"/>
  <c r="AL74"/>
  <c r="BZ75"/>
  <c r="AU75"/>
  <c r="BR75"/>
  <c r="AM75"/>
  <c r="BN75"/>
  <c r="AI75"/>
  <c r="CK75"/>
  <c r="BF75"/>
  <c r="CG75"/>
  <c r="BB75"/>
  <c r="CC75"/>
  <c r="AX75"/>
  <c r="BY75"/>
  <c r="AT75"/>
  <c r="BU75"/>
  <c r="AP75"/>
  <c r="CG68"/>
  <c r="BP76"/>
  <c r="AK76"/>
  <c r="CA76"/>
  <c r="AV76"/>
  <c r="BJ76"/>
  <c r="BE77"/>
  <c r="CJ77"/>
  <c r="BA77"/>
  <c r="CF77"/>
  <c r="AW77"/>
  <c r="CB77"/>
  <c r="AS77"/>
  <c r="BX77"/>
  <c r="AO77"/>
  <c r="BT77"/>
  <c r="AK77"/>
  <c r="BP77"/>
  <c r="CM77"/>
  <c r="BH77"/>
  <c r="BD77"/>
  <c r="CI77"/>
  <c r="CA77"/>
  <c r="AV77"/>
  <c r="BW77"/>
  <c r="IC77" s="1"/>
  <c r="AR77"/>
  <c r="IB77" s="1"/>
  <c r="AN77"/>
  <c r="BS77"/>
  <c r="BO77"/>
  <c r="AJ77"/>
  <c r="BJ77"/>
  <c r="CJ78"/>
  <c r="BE78"/>
  <c r="CF78"/>
  <c r="BA78"/>
  <c r="CB78"/>
  <c r="AW78"/>
  <c r="BX78"/>
  <c r="AS78"/>
  <c r="BT78"/>
  <c r="AO78"/>
  <c r="BP78"/>
  <c r="AK78"/>
  <c r="CM78"/>
  <c r="BH78"/>
  <c r="CI78"/>
  <c r="BD78"/>
  <c r="CE78"/>
  <c r="AZ78"/>
  <c r="CA78"/>
  <c r="AV78"/>
  <c r="BW78"/>
  <c r="IC78" s="1"/>
  <c r="AR78"/>
  <c r="IB78" s="1"/>
  <c r="BS78"/>
  <c r="AN78"/>
  <c r="BO78"/>
  <c r="AJ78"/>
  <c r="BG79"/>
  <c r="CL79"/>
  <c r="CD79"/>
  <c r="AY79"/>
  <c r="BZ79"/>
  <c r="AU79"/>
  <c r="AQ79"/>
  <c r="BV79"/>
  <c r="AM79"/>
  <c r="BR79"/>
  <c r="CK79"/>
  <c r="BF79"/>
  <c r="CG79"/>
  <c r="BB79"/>
  <c r="CC79"/>
  <c r="AX79"/>
  <c r="BY79"/>
  <c r="AT79"/>
  <c r="BU79"/>
  <c r="AP79"/>
  <c r="BQ79"/>
  <c r="AL79"/>
  <c r="CN79"/>
  <c r="BI79"/>
  <c r="CL82"/>
  <c r="BG82"/>
  <c r="CH82"/>
  <c r="BC82"/>
  <c r="CD82"/>
  <c r="AY82"/>
  <c r="BZ82"/>
  <c r="AU82"/>
  <c r="BV82"/>
  <c r="AQ82"/>
  <c r="BR82"/>
  <c r="AM82"/>
  <c r="BN82"/>
  <c r="AI82"/>
  <c r="CK82"/>
  <c r="BF82"/>
  <c r="CG82"/>
  <c r="BB82"/>
  <c r="AX82"/>
  <c r="CC82"/>
  <c r="BU82"/>
  <c r="AP82"/>
  <c r="BE83"/>
  <c r="CJ83"/>
  <c r="BA83"/>
  <c r="CF83"/>
  <c r="AW83"/>
  <c r="CB83"/>
  <c r="AS83"/>
  <c r="BX83"/>
  <c r="AO83"/>
  <c r="BT83"/>
  <c r="AK83"/>
  <c r="BP83"/>
  <c r="CM83"/>
  <c r="BH83"/>
  <c r="BD83"/>
  <c r="CI83"/>
  <c r="CE83"/>
  <c r="AZ83"/>
  <c r="BW83"/>
  <c r="IC83" s="1"/>
  <c r="AR83"/>
  <c r="IB83" s="1"/>
  <c r="AN83"/>
  <c r="BS83"/>
  <c r="BO83"/>
  <c r="AJ83"/>
  <c r="BJ83"/>
  <c r="CL86"/>
  <c r="BG86"/>
  <c r="CH86"/>
  <c r="BC86"/>
  <c r="CD86"/>
  <c r="AY86"/>
  <c r="BZ86"/>
  <c r="AU86"/>
  <c r="BF86"/>
  <c r="CK86"/>
  <c r="AX86"/>
  <c r="CC86"/>
  <c r="AT86"/>
  <c r="BY86"/>
  <c r="AP86"/>
  <c r="BU86"/>
  <c r="BI86"/>
  <c r="CN86"/>
  <c r="BE90"/>
  <c r="CJ90"/>
  <c r="BA90"/>
  <c r="CF90"/>
  <c r="AW90"/>
  <c r="CB90"/>
  <c r="AS90"/>
  <c r="BX90"/>
  <c r="AO90"/>
  <c r="BT90"/>
  <c r="AK90"/>
  <c r="BP90"/>
  <c r="BJ90"/>
  <c r="CJ91"/>
  <c r="BE91"/>
  <c r="CF91"/>
  <c r="BA91"/>
  <c r="CB91"/>
  <c r="AW91"/>
  <c r="BX91"/>
  <c r="AS91"/>
  <c r="BT91"/>
  <c r="AO91"/>
  <c r="BP91"/>
  <c r="AK91"/>
  <c r="BH91"/>
  <c r="CM91"/>
  <c r="BD91"/>
  <c r="CI91"/>
  <c r="AZ91"/>
  <c r="CE91"/>
  <c r="AV91"/>
  <c r="CA91"/>
  <c r="AR91"/>
  <c r="IB91" s="1"/>
  <c r="BW91"/>
  <c r="IC91" s="1"/>
  <c r="AN91"/>
  <c r="BS91"/>
  <c r="AJ91"/>
  <c r="BO91"/>
  <c r="BJ91"/>
  <c r="BE92"/>
  <c r="CJ92"/>
  <c r="BA92"/>
  <c r="CF92"/>
  <c r="AW92"/>
  <c r="CB92"/>
  <c r="AS92"/>
  <c r="BX92"/>
  <c r="AO92"/>
  <c r="BT92"/>
  <c r="AK92"/>
  <c r="BP92"/>
  <c r="BH92"/>
  <c r="CM92"/>
  <c r="AZ92"/>
  <c r="CE92"/>
  <c r="CA92"/>
  <c r="AV92"/>
  <c r="AR92"/>
  <c r="IB92" s="1"/>
  <c r="BW92"/>
  <c r="IC92" s="1"/>
  <c r="AJ92"/>
  <c r="BO92"/>
  <c r="BJ92"/>
  <c r="CJ93"/>
  <c r="BE93"/>
  <c r="CF93"/>
  <c r="BA93"/>
  <c r="CB93"/>
  <c r="AW93"/>
  <c r="BX93"/>
  <c r="AS93"/>
  <c r="BT93"/>
  <c r="AO93"/>
  <c r="BP93"/>
  <c r="AK93"/>
  <c r="CM93"/>
  <c r="BH93"/>
  <c r="CI93"/>
  <c r="BD93"/>
  <c r="CE93"/>
  <c r="AZ93"/>
  <c r="CA93"/>
  <c r="AV93"/>
  <c r="BW93"/>
  <c r="IC93" s="1"/>
  <c r="AR93"/>
  <c r="IB93" s="1"/>
  <c r="BS93"/>
  <c r="AN93"/>
  <c r="BO93"/>
  <c r="AJ93"/>
  <c r="BJ93"/>
  <c r="CJ94"/>
  <c r="BE94"/>
  <c r="CF94"/>
  <c r="BA94"/>
  <c r="CB94"/>
  <c r="AW94"/>
  <c r="BX94"/>
  <c r="AS94"/>
  <c r="BT94"/>
  <c r="AO94"/>
  <c r="BP94"/>
  <c r="AK94"/>
  <c r="BH94"/>
  <c r="CM94"/>
  <c r="CI94"/>
  <c r="BD94"/>
  <c r="AZ94"/>
  <c r="CE94"/>
  <c r="CA94"/>
  <c r="AV94"/>
  <c r="AR94"/>
  <c r="IB94" s="1"/>
  <c r="BW94"/>
  <c r="IC94" s="1"/>
  <c r="AN94"/>
  <c r="BS94"/>
  <c r="AJ94"/>
  <c r="BO94"/>
  <c r="BJ94"/>
  <c r="CJ95"/>
  <c r="BE95"/>
  <c r="CF95"/>
  <c r="BA95"/>
  <c r="CB95"/>
  <c r="AW95"/>
  <c r="BX95"/>
  <c r="AS95"/>
  <c r="BT95"/>
  <c r="AO95"/>
  <c r="BP95"/>
  <c r="AK95"/>
  <c r="BD95"/>
  <c r="CI95"/>
  <c r="AV95"/>
  <c r="CA95"/>
  <c r="AN95"/>
  <c r="BS95"/>
  <c r="BJ95"/>
  <c r="BC96"/>
  <c r="CH96"/>
  <c r="AY96"/>
  <c r="CD96"/>
  <c r="BZ96"/>
  <c r="AU96"/>
  <c r="BV96"/>
  <c r="AQ96"/>
  <c r="BN96"/>
  <c r="AI96"/>
  <c r="CK96"/>
  <c r="BF96"/>
  <c r="CG96"/>
  <c r="BB96"/>
  <c r="CC96"/>
  <c r="AX96"/>
  <c r="BY96"/>
  <c r="AT96"/>
  <c r="BU96"/>
  <c r="AP96"/>
  <c r="BQ96"/>
  <c r="AL96"/>
  <c r="BI96"/>
  <c r="CN96"/>
  <c r="CJ97"/>
  <c r="BE97"/>
  <c r="CF97"/>
  <c r="BA97"/>
  <c r="CB97"/>
  <c r="AW97"/>
  <c r="BX97"/>
  <c r="AS97"/>
  <c r="BT97"/>
  <c r="AO97"/>
  <c r="BP97"/>
  <c r="AK97"/>
  <c r="BH97"/>
  <c r="CM97"/>
  <c r="BD97"/>
  <c r="CI97"/>
  <c r="AZ97"/>
  <c r="CE97"/>
  <c r="AV97"/>
  <c r="CA97"/>
  <c r="AR97"/>
  <c r="IB97" s="1"/>
  <c r="BW97"/>
  <c r="IC97" s="1"/>
  <c r="AN97"/>
  <c r="BS97"/>
  <c r="AJ97"/>
  <c r="BO97"/>
  <c r="BJ97"/>
  <c r="CL98"/>
  <c r="BG98"/>
  <c r="CD98"/>
  <c r="AY98"/>
  <c r="BV98"/>
  <c r="AQ98"/>
  <c r="BR98"/>
  <c r="AM98"/>
  <c r="BN98"/>
  <c r="AI98"/>
  <c r="BF98"/>
  <c r="CK98"/>
  <c r="BB98"/>
  <c r="CG98"/>
  <c r="AX98"/>
  <c r="CC98"/>
  <c r="AT98"/>
  <c r="BY98"/>
  <c r="AP98"/>
  <c r="BU98"/>
  <c r="AL98"/>
  <c r="BQ98"/>
  <c r="CN98"/>
  <c r="BI98"/>
  <c r="CL99"/>
  <c r="BG99"/>
  <c r="CH99"/>
  <c r="BC99"/>
  <c r="CD99"/>
  <c r="AY99"/>
  <c r="BZ99"/>
  <c r="AU99"/>
  <c r="BV99"/>
  <c r="AQ99"/>
  <c r="BR99"/>
  <c r="AM99"/>
  <c r="BN99"/>
  <c r="AI99"/>
  <c r="CG99"/>
  <c r="BB99"/>
  <c r="CN99"/>
  <c r="BI99"/>
  <c r="CL100"/>
  <c r="BG100"/>
  <c r="CH100"/>
  <c r="BC100"/>
  <c r="CD100"/>
  <c r="AY100"/>
  <c r="BZ100"/>
  <c r="AU100"/>
  <c r="BV100"/>
  <c r="AQ100"/>
  <c r="BR100"/>
  <c r="AM100"/>
  <c r="BN100"/>
  <c r="AI100"/>
  <c r="CK100"/>
  <c r="BF100"/>
  <c r="CG100"/>
  <c r="BB100"/>
  <c r="CC100"/>
  <c r="AX100"/>
  <c r="BY100"/>
  <c r="AT100"/>
  <c r="BU100"/>
  <c r="AP100"/>
  <c r="BQ100"/>
  <c r="AL100"/>
  <c r="CN100"/>
  <c r="BI100"/>
  <c r="CL101"/>
  <c r="BG101"/>
  <c r="CH101"/>
  <c r="BC101"/>
  <c r="CD101"/>
  <c r="AY101"/>
  <c r="BZ101"/>
  <c r="AU101"/>
  <c r="BV101"/>
  <c r="AQ101"/>
  <c r="BR101"/>
  <c r="AM101"/>
  <c r="BN101"/>
  <c r="AI101"/>
  <c r="BF101"/>
  <c r="CK101"/>
  <c r="AX101"/>
  <c r="CC101"/>
  <c r="BY101"/>
  <c r="AT101"/>
  <c r="AP101"/>
  <c r="BU101"/>
  <c r="BQ101"/>
  <c r="AL101"/>
  <c r="CN101"/>
  <c r="BI101"/>
  <c r="BG106"/>
  <c r="CL106"/>
  <c r="BC106"/>
  <c r="CH106"/>
  <c r="CD106"/>
  <c r="AY106"/>
  <c r="BZ106"/>
  <c r="AU106"/>
  <c r="AQ106"/>
  <c r="BV106"/>
  <c r="AM106"/>
  <c r="BR106"/>
  <c r="BN106"/>
  <c r="AI106"/>
  <c r="CK106"/>
  <c r="BF106"/>
  <c r="CG106"/>
  <c r="BB106"/>
  <c r="CC106"/>
  <c r="AX106"/>
  <c r="BY106"/>
  <c r="AT106"/>
  <c r="BU106"/>
  <c r="AP106"/>
  <c r="BQ106"/>
  <c r="AL106"/>
  <c r="CN106"/>
  <c r="BI106"/>
  <c r="EG106"/>
  <c r="EE106"/>
  <c r="CJ107"/>
  <c r="BE107"/>
  <c r="CF107"/>
  <c r="BA107"/>
  <c r="CB107"/>
  <c r="AW107"/>
  <c r="BX107"/>
  <c r="AS107"/>
  <c r="BT107"/>
  <c r="AO107"/>
  <c r="BP107"/>
  <c r="AK107"/>
  <c r="CM107"/>
  <c r="BH107"/>
  <c r="BD107"/>
  <c r="CI107"/>
  <c r="CE107"/>
  <c r="AZ107"/>
  <c r="AV107"/>
  <c r="CA107"/>
  <c r="BW107"/>
  <c r="IC107" s="1"/>
  <c r="AR107"/>
  <c r="IB107" s="1"/>
  <c r="AN107"/>
  <c r="BS107"/>
  <c r="BO107"/>
  <c r="AJ107"/>
  <c r="BJ107"/>
  <c r="BE108"/>
  <c r="CJ108"/>
  <c r="BA108"/>
  <c r="CF108"/>
  <c r="AW108"/>
  <c r="CB108"/>
  <c r="AS108"/>
  <c r="BX108"/>
  <c r="BY82"/>
  <c r="BQ75"/>
  <c r="AL75"/>
  <c r="BI75"/>
  <c r="CN75"/>
  <c r="CL76"/>
  <c r="BG76"/>
  <c r="CH76"/>
  <c r="BC76"/>
  <c r="CD76"/>
  <c r="AY76"/>
  <c r="BZ76"/>
  <c r="AU76"/>
  <c r="BV76"/>
  <c r="AQ76"/>
  <c r="BR76"/>
  <c r="AM76"/>
  <c r="BN76"/>
  <c r="AI76"/>
  <c r="BF76"/>
  <c r="CK76"/>
  <c r="CG76"/>
  <c r="BB76"/>
  <c r="AX76"/>
  <c r="CC76"/>
  <c r="BY76"/>
  <c r="AT76"/>
  <c r="AP76"/>
  <c r="BU76"/>
  <c r="BQ76"/>
  <c r="AL76"/>
  <c r="CN76"/>
  <c r="BI76"/>
  <c r="BG77"/>
  <c r="CL77"/>
  <c r="BC77"/>
  <c r="CH77"/>
  <c r="CD77"/>
  <c r="AY77"/>
  <c r="AU77"/>
  <c r="BZ77"/>
  <c r="AQ77"/>
  <c r="BV77"/>
  <c r="CK77"/>
  <c r="BF77"/>
  <c r="BB77"/>
  <c r="CG77"/>
  <c r="CC77"/>
  <c r="AX77"/>
  <c r="AT77"/>
  <c r="BY77"/>
  <c r="BU77"/>
  <c r="AP77"/>
  <c r="AL77"/>
  <c r="BQ77"/>
  <c r="BI77"/>
  <c r="CN77"/>
  <c r="CL78"/>
  <c r="BG78"/>
  <c r="CH78"/>
  <c r="BC78"/>
  <c r="CD78"/>
  <c r="AY78"/>
  <c r="BZ78"/>
  <c r="AU78"/>
  <c r="BV78"/>
  <c r="AQ78"/>
  <c r="BR78"/>
  <c r="AM78"/>
  <c r="BN78"/>
  <c r="AI78"/>
  <c r="BF78"/>
  <c r="CK78"/>
  <c r="AX78"/>
  <c r="CC78"/>
  <c r="AP78"/>
  <c r="BU78"/>
  <c r="BQ78"/>
  <c r="AL78"/>
  <c r="CN78"/>
  <c r="BI78"/>
  <c r="EG78"/>
  <c r="ED78"/>
  <c r="BE79"/>
  <c r="CJ79"/>
  <c r="CF79"/>
  <c r="BA79"/>
  <c r="AW79"/>
  <c r="CB79"/>
  <c r="BX79"/>
  <c r="AS79"/>
  <c r="AO79"/>
  <c r="BT79"/>
  <c r="BP79"/>
  <c r="AK79"/>
  <c r="CM79"/>
  <c r="BH79"/>
  <c r="BD79"/>
  <c r="CI79"/>
  <c r="CA79"/>
  <c r="AV79"/>
  <c r="BW79"/>
  <c r="IC79" s="1"/>
  <c r="AR79"/>
  <c r="IB79" s="1"/>
  <c r="BO79"/>
  <c r="AJ79"/>
  <c r="BJ79"/>
  <c r="CM82"/>
  <c r="BH82"/>
  <c r="CE82"/>
  <c r="AZ82"/>
  <c r="AN82"/>
  <c r="BS82"/>
  <c r="BO82"/>
  <c r="AJ82"/>
  <c r="BJ82"/>
  <c r="BG83"/>
  <c r="CL83"/>
  <c r="BC83"/>
  <c r="CH83"/>
  <c r="AY83"/>
  <c r="CD83"/>
  <c r="BZ83"/>
  <c r="AU83"/>
  <c r="BR83"/>
  <c r="AM83"/>
  <c r="AI83"/>
  <c r="BN83"/>
  <c r="BF83"/>
  <c r="CK83"/>
  <c r="BB83"/>
  <c r="CG83"/>
  <c r="AX83"/>
  <c r="CC83"/>
  <c r="AT83"/>
  <c r="BY83"/>
  <c r="AP83"/>
  <c r="BU83"/>
  <c r="AL83"/>
  <c r="BQ83"/>
  <c r="BI83"/>
  <c r="CN83"/>
  <c r="CJ86"/>
  <c r="BE86"/>
  <c r="BA86"/>
  <c r="CF86"/>
  <c r="CB86"/>
  <c r="AW86"/>
  <c r="AS86"/>
  <c r="BX86"/>
  <c r="BT86"/>
  <c r="AO86"/>
  <c r="AK86"/>
  <c r="BP86"/>
  <c r="CM86"/>
  <c r="BH86"/>
  <c r="AZ86"/>
  <c r="CE86"/>
  <c r="AR86"/>
  <c r="IB86" s="1"/>
  <c r="BW86"/>
  <c r="IC86" s="1"/>
  <c r="AJ86"/>
  <c r="BO86"/>
  <c r="BJ86"/>
  <c r="CL90"/>
  <c r="BG90"/>
  <c r="CH90"/>
  <c r="BC90"/>
  <c r="CD90"/>
  <c r="AY90"/>
  <c r="BZ90"/>
  <c r="AU90"/>
  <c r="BV90"/>
  <c r="AQ90"/>
  <c r="BR90"/>
  <c r="AM90"/>
  <c r="BN90"/>
  <c r="AI90"/>
  <c r="CG90"/>
  <c r="BB90"/>
  <c r="BY90"/>
  <c r="AT90"/>
  <c r="BQ90"/>
  <c r="AL90"/>
  <c r="BI90"/>
  <c r="CN90"/>
  <c r="CL91"/>
  <c r="BG91"/>
  <c r="CH91"/>
  <c r="BC91"/>
  <c r="CD91"/>
  <c r="AY91"/>
  <c r="BZ91"/>
  <c r="AU91"/>
  <c r="BV91"/>
  <c r="AQ91"/>
  <c r="BR91"/>
  <c r="AM91"/>
  <c r="AI91"/>
  <c r="BN91"/>
  <c r="CK91"/>
  <c r="BF91"/>
  <c r="BB91"/>
  <c r="CG91"/>
  <c r="AT91"/>
  <c r="BY91"/>
  <c r="BU91"/>
  <c r="AP91"/>
  <c r="BQ91"/>
  <c r="AL91"/>
  <c r="CN91"/>
  <c r="BI91"/>
  <c r="BG92"/>
  <c r="CL92"/>
  <c r="CH92"/>
  <c r="BC92"/>
  <c r="AY92"/>
  <c r="CD92"/>
  <c r="AU92"/>
  <c r="BZ92"/>
  <c r="AQ92"/>
  <c r="BV92"/>
  <c r="BR92"/>
  <c r="AM92"/>
  <c r="AI92"/>
  <c r="BN92"/>
  <c r="CK92"/>
  <c r="BF92"/>
  <c r="CG92"/>
  <c r="BB92"/>
  <c r="CC92"/>
  <c r="AX92"/>
  <c r="BY92"/>
  <c r="AT92"/>
  <c r="BU92"/>
  <c r="AP92"/>
  <c r="BQ92"/>
  <c r="AL92"/>
  <c r="BI92"/>
  <c r="CN92"/>
  <c r="CL93"/>
  <c r="BG93"/>
  <c r="CH93"/>
  <c r="BC93"/>
  <c r="CD93"/>
  <c r="AY93"/>
  <c r="BZ93"/>
  <c r="AU93"/>
  <c r="BV93"/>
  <c r="AQ93"/>
  <c r="BR93"/>
  <c r="AM93"/>
  <c r="BN93"/>
  <c r="AI93"/>
  <c r="CK93"/>
  <c r="BF93"/>
  <c r="CG93"/>
  <c r="BB93"/>
  <c r="AX93"/>
  <c r="CC93"/>
  <c r="BY93"/>
  <c r="AT93"/>
  <c r="AP93"/>
  <c r="BU93"/>
  <c r="BQ93"/>
  <c r="AL93"/>
  <c r="CN93"/>
  <c r="BI93"/>
  <c r="CL94"/>
  <c r="BG94"/>
  <c r="CH94"/>
  <c r="BC94"/>
  <c r="CD94"/>
  <c r="AY94"/>
  <c r="BZ94"/>
  <c r="AU94"/>
  <c r="BV94"/>
  <c r="AQ94"/>
  <c r="BN94"/>
  <c r="AI94"/>
  <c r="CK94"/>
  <c r="BF94"/>
  <c r="BB94"/>
  <c r="CG94"/>
  <c r="CC94"/>
  <c r="AX94"/>
  <c r="AT94"/>
  <c r="BY94"/>
  <c r="BU94"/>
  <c r="AP94"/>
  <c r="AL94"/>
  <c r="BQ94"/>
  <c r="CN94"/>
  <c r="BI94"/>
  <c r="CL95"/>
  <c r="BG95"/>
  <c r="CH95"/>
  <c r="BC95"/>
  <c r="CD95"/>
  <c r="AY95"/>
  <c r="BZ95"/>
  <c r="AU95"/>
  <c r="BV95"/>
  <c r="AQ95"/>
  <c r="BR95"/>
  <c r="AM95"/>
  <c r="BN95"/>
  <c r="AI95"/>
  <c r="BF95"/>
  <c r="CK95"/>
  <c r="CG95"/>
  <c r="BB95"/>
  <c r="AX95"/>
  <c r="CC95"/>
  <c r="BY95"/>
  <c r="AT95"/>
  <c r="AP95"/>
  <c r="BU95"/>
  <c r="BQ95"/>
  <c r="AL95"/>
  <c r="CN95"/>
  <c r="BI95"/>
  <c r="BE96"/>
  <c r="CJ96"/>
  <c r="BA96"/>
  <c r="CF96"/>
  <c r="AW96"/>
  <c r="CB96"/>
  <c r="AS96"/>
  <c r="BX96"/>
  <c r="AO96"/>
  <c r="BT96"/>
  <c r="AK96"/>
  <c r="BP96"/>
  <c r="BH96"/>
  <c r="CM96"/>
  <c r="BD96"/>
  <c r="CI96"/>
  <c r="AZ96"/>
  <c r="CE96"/>
  <c r="AV96"/>
  <c r="CA96"/>
  <c r="AR96"/>
  <c r="IB96" s="1"/>
  <c r="BW96"/>
  <c r="IC96" s="1"/>
  <c r="AN96"/>
  <c r="BS96"/>
  <c r="AJ96"/>
  <c r="BO96"/>
  <c r="BJ96"/>
  <c r="CL97"/>
  <c r="BG97"/>
  <c r="CH97"/>
  <c r="BC97"/>
  <c r="CD97"/>
  <c r="AY97"/>
  <c r="BZ97"/>
  <c r="AU97"/>
  <c r="BV97"/>
  <c r="AQ97"/>
  <c r="BR97"/>
  <c r="AM97"/>
  <c r="AI97"/>
  <c r="BN97"/>
  <c r="BF97"/>
  <c r="CK97"/>
  <c r="BB97"/>
  <c r="CG97"/>
  <c r="AX97"/>
  <c r="CC97"/>
  <c r="AT97"/>
  <c r="BY97"/>
  <c r="AP97"/>
  <c r="BU97"/>
  <c r="AL97"/>
  <c r="BQ97"/>
  <c r="CN97"/>
  <c r="BI97"/>
  <c r="CJ98"/>
  <c r="BE98"/>
  <c r="CF98"/>
  <c r="BA98"/>
  <c r="CB98"/>
  <c r="AW98"/>
  <c r="BX98"/>
  <c r="AS98"/>
  <c r="BT98"/>
  <c r="AO98"/>
  <c r="BP98"/>
  <c r="AK98"/>
  <c r="BH98"/>
  <c r="CM98"/>
  <c r="BD98"/>
  <c r="CI98"/>
  <c r="AZ98"/>
  <c r="CE98"/>
  <c r="AV98"/>
  <c r="CA98"/>
  <c r="AR98"/>
  <c r="IB98" s="1"/>
  <c r="BW98"/>
  <c r="IC98" s="1"/>
  <c r="AN98"/>
  <c r="BS98"/>
  <c r="AJ98"/>
  <c r="BO98"/>
  <c r="BJ98"/>
  <c r="CJ99"/>
  <c r="BE99"/>
  <c r="CF99"/>
  <c r="BA99"/>
  <c r="CB99"/>
  <c r="AW99"/>
  <c r="BX99"/>
  <c r="AS99"/>
  <c r="BT99"/>
  <c r="AO99"/>
  <c r="BP99"/>
  <c r="AK99"/>
  <c r="CM99"/>
  <c r="BH99"/>
  <c r="CI99"/>
  <c r="BD99"/>
  <c r="CE99"/>
  <c r="AZ99"/>
  <c r="CA99"/>
  <c r="AV99"/>
  <c r="BW99"/>
  <c r="IC99" s="1"/>
  <c r="AR99"/>
  <c r="IB99" s="1"/>
  <c r="BS99"/>
  <c r="AN99"/>
  <c r="BO99"/>
  <c r="AJ99"/>
  <c r="CJ100"/>
  <c r="BE100"/>
  <c r="CF100"/>
  <c r="BA100"/>
  <c r="CB100"/>
  <c r="AW100"/>
  <c r="BX100"/>
  <c r="AS100"/>
  <c r="BT100"/>
  <c r="AO100"/>
  <c r="BP100"/>
  <c r="AK100"/>
  <c r="CM100"/>
  <c r="BH100"/>
  <c r="CE100"/>
  <c r="AZ100"/>
  <c r="CA100"/>
  <c r="AV100"/>
  <c r="BS100"/>
  <c r="AN100"/>
  <c r="BO100"/>
  <c r="AJ100"/>
  <c r="BJ100"/>
  <c r="CJ101"/>
  <c r="BE101"/>
  <c r="CF101"/>
  <c r="BA101"/>
  <c r="CB101"/>
  <c r="AW101"/>
  <c r="BX101"/>
  <c r="AS101"/>
  <c r="BT101"/>
  <c r="AO101"/>
  <c r="BP101"/>
  <c r="AK101"/>
  <c r="CM101"/>
  <c r="BH101"/>
  <c r="CI101"/>
  <c r="BD101"/>
  <c r="CE101"/>
  <c r="AZ101"/>
  <c r="CA101"/>
  <c r="AV101"/>
  <c r="BW101"/>
  <c r="IC101" s="1"/>
  <c r="AR101"/>
  <c r="IB101" s="1"/>
  <c r="BS101"/>
  <c r="AN101"/>
  <c r="BO101"/>
  <c r="AJ101"/>
  <c r="BJ101"/>
  <c r="CJ106"/>
  <c r="BE106"/>
  <c r="CF106"/>
  <c r="BA106"/>
  <c r="CB106"/>
  <c r="AW106"/>
  <c r="BX106"/>
  <c r="AS106"/>
  <c r="BT106"/>
  <c r="AO106"/>
  <c r="BP106"/>
  <c r="AK106"/>
  <c r="CM106"/>
  <c r="BH106"/>
  <c r="BD106"/>
  <c r="CI106"/>
  <c r="AZ106"/>
  <c r="CE106"/>
  <c r="CA106"/>
  <c r="AV106"/>
  <c r="BW106"/>
  <c r="IC106" s="1"/>
  <c r="AR106"/>
  <c r="IB106" s="1"/>
  <c r="BS106"/>
  <c r="AN106"/>
  <c r="BO106"/>
  <c r="AJ106"/>
  <c r="BJ106"/>
  <c r="CL107"/>
  <c r="BG107"/>
  <c r="CH107"/>
  <c r="BC107"/>
  <c r="CD107"/>
  <c r="AY107"/>
  <c r="BZ107"/>
  <c r="AU107"/>
  <c r="BV107"/>
  <c r="AQ107"/>
  <c r="BR107"/>
  <c r="AM107"/>
  <c r="BN107"/>
  <c r="AI107"/>
  <c r="BF107"/>
  <c r="CK107"/>
  <c r="BB107"/>
  <c r="CG107"/>
  <c r="BY107"/>
  <c r="AT107"/>
  <c r="AP107"/>
  <c r="BU107"/>
  <c r="AL107"/>
  <c r="BQ107"/>
  <c r="CN107"/>
  <c r="BI107"/>
  <c r="BG108"/>
  <c r="CL108"/>
  <c r="BC108"/>
  <c r="CH108"/>
  <c r="CD108"/>
  <c r="AY108"/>
  <c r="AU108"/>
  <c r="BZ108"/>
  <c r="AQ108"/>
  <c r="BV108"/>
  <c r="AM108"/>
  <c r="BR108"/>
  <c r="BN108"/>
  <c r="AI108"/>
  <c r="BF108"/>
  <c r="CK108"/>
  <c r="BB108"/>
  <c r="CG108"/>
  <c r="AX108"/>
  <c r="CC108"/>
  <c r="AT108"/>
  <c r="BY108"/>
  <c r="AP108"/>
  <c r="BU108"/>
  <c r="AL108"/>
  <c r="BQ108"/>
  <c r="BI108"/>
  <c r="CN108"/>
  <c r="CL110"/>
  <c r="BG110"/>
  <c r="CH110"/>
  <c r="BC110"/>
  <c r="CD110"/>
  <c r="AY110"/>
  <c r="BZ110"/>
  <c r="AU110"/>
  <c r="AQ110"/>
  <c r="BV110"/>
  <c r="BR110"/>
  <c r="AM110"/>
  <c r="AI110"/>
  <c r="BN110"/>
  <c r="BF110"/>
  <c r="CK110"/>
  <c r="BB110"/>
  <c r="CG110"/>
  <c r="AX110"/>
  <c r="CC110"/>
  <c r="AT110"/>
  <c r="BY110"/>
  <c r="AP110"/>
  <c r="BU110"/>
  <c r="AL110"/>
  <c r="BQ110"/>
  <c r="BI110"/>
  <c r="CN110"/>
  <c r="CJ111"/>
  <c r="BE111"/>
  <c r="CF111"/>
  <c r="BA111"/>
  <c r="CB111"/>
  <c r="AW111"/>
  <c r="BX111"/>
  <c r="AS111"/>
  <c r="BT111"/>
  <c r="AO111"/>
  <c r="BP111"/>
  <c r="AK111"/>
  <c r="BJ111"/>
  <c r="BE112"/>
  <c r="CJ112"/>
  <c r="BA112"/>
  <c r="CF112"/>
  <c r="AW112"/>
  <c r="CB112"/>
  <c r="AS112"/>
  <c r="BX112"/>
  <c r="AO112"/>
  <c r="BT112"/>
  <c r="AK112"/>
  <c r="BP112"/>
  <c r="BH112"/>
  <c r="CM112"/>
  <c r="CI112"/>
  <c r="BD112"/>
  <c r="AZ112"/>
  <c r="CE112"/>
  <c r="AV112"/>
  <c r="CA112"/>
  <c r="AR112"/>
  <c r="IB112" s="1"/>
  <c r="BW112"/>
  <c r="IC112" s="1"/>
  <c r="BS112"/>
  <c r="AN112"/>
  <c r="BJ112"/>
  <c r="CL113"/>
  <c r="BG113"/>
  <c r="CH113"/>
  <c r="BC113"/>
  <c r="CD113"/>
  <c r="AY113"/>
  <c r="BZ113"/>
  <c r="AU113"/>
  <c r="BV113"/>
  <c r="AQ113"/>
  <c r="BR113"/>
  <c r="AM113"/>
  <c r="AI113"/>
  <c r="BN113"/>
  <c r="BF113"/>
  <c r="CK113"/>
  <c r="BB113"/>
  <c r="CG113"/>
  <c r="AX113"/>
  <c r="CC113"/>
  <c r="AT113"/>
  <c r="BY113"/>
  <c r="AP113"/>
  <c r="BU113"/>
  <c r="AL113"/>
  <c r="BQ113"/>
  <c r="CN113"/>
  <c r="BI113"/>
  <c r="CJ114"/>
  <c r="BE114"/>
  <c r="BA114"/>
  <c r="CF114"/>
  <c r="CB114"/>
  <c r="AW114"/>
  <c r="BX114"/>
  <c r="AS114"/>
  <c r="AO114"/>
  <c r="BT114"/>
  <c r="AK114"/>
  <c r="BP114"/>
  <c r="CM114"/>
  <c r="BH114"/>
  <c r="BD114"/>
  <c r="CI114"/>
  <c r="AV114"/>
  <c r="CA114"/>
  <c r="BW114"/>
  <c r="IC114" s="1"/>
  <c r="AR114"/>
  <c r="IB114" s="1"/>
  <c r="AN114"/>
  <c r="BS114"/>
  <c r="BO114"/>
  <c r="AJ114"/>
  <c r="BJ114"/>
  <c r="CL115"/>
  <c r="BG115"/>
  <c r="CH115"/>
  <c r="BC115"/>
  <c r="CD115"/>
  <c r="AY115"/>
  <c r="BZ115"/>
  <c r="AU115"/>
  <c r="BV115"/>
  <c r="AQ115"/>
  <c r="BR115"/>
  <c r="AM115"/>
  <c r="AI115"/>
  <c r="BN115"/>
  <c r="BF115"/>
  <c r="CK115"/>
  <c r="BB115"/>
  <c r="CG115"/>
  <c r="AX115"/>
  <c r="CC115"/>
  <c r="AT115"/>
  <c r="BY115"/>
  <c r="AP115"/>
  <c r="BU115"/>
  <c r="AL115"/>
  <c r="BQ115"/>
  <c r="CN115"/>
  <c r="BI115"/>
  <c r="CJ116"/>
  <c r="BE116"/>
  <c r="CF116"/>
  <c r="BA116"/>
  <c r="CB116"/>
  <c r="AW116"/>
  <c r="BX116"/>
  <c r="AS116"/>
  <c r="BT116"/>
  <c r="AO116"/>
  <c r="BP116"/>
  <c r="AK116"/>
  <c r="CM116"/>
  <c r="BH116"/>
  <c r="BD116"/>
  <c r="CI116"/>
  <c r="CE116"/>
  <c r="AZ116"/>
  <c r="CA116"/>
  <c r="AV116"/>
  <c r="BW116"/>
  <c r="IC116" s="1"/>
  <c r="AR116"/>
  <c r="IB116" s="1"/>
  <c r="BS116"/>
  <c r="AN116"/>
  <c r="BO116"/>
  <c r="AJ116"/>
  <c r="BJ116"/>
  <c r="CJ118"/>
  <c r="BE118"/>
  <c r="BA118"/>
  <c r="CF118"/>
  <c r="AW118"/>
  <c r="CB118"/>
  <c r="BX118"/>
  <c r="AS118"/>
  <c r="BT118"/>
  <c r="AO118"/>
  <c r="BP118"/>
  <c r="AK118"/>
  <c r="CM118"/>
  <c r="BH118"/>
  <c r="BD118"/>
  <c r="CI118"/>
  <c r="AZ118"/>
  <c r="CE118"/>
  <c r="CA118"/>
  <c r="AV118"/>
  <c r="AR118"/>
  <c r="IB118" s="1"/>
  <c r="BW118"/>
  <c r="IC118" s="1"/>
  <c r="AN118"/>
  <c r="BS118"/>
  <c r="AJ118"/>
  <c r="BO118"/>
  <c r="BJ118"/>
  <c r="CJ119"/>
  <c r="BE119"/>
  <c r="CF119"/>
  <c r="BA119"/>
  <c r="CB119"/>
  <c r="AW119"/>
  <c r="BX119"/>
  <c r="AS119"/>
  <c r="BT119"/>
  <c r="AO119"/>
  <c r="BP119"/>
  <c r="AK119"/>
  <c r="CM119"/>
  <c r="BH119"/>
  <c r="CI119"/>
  <c r="BD119"/>
  <c r="CE119"/>
  <c r="AZ119"/>
  <c r="CA119"/>
  <c r="AV119"/>
  <c r="BW119"/>
  <c r="IC119" s="1"/>
  <c r="AR119"/>
  <c r="IB119" s="1"/>
  <c r="BS119"/>
  <c r="AN119"/>
  <c r="BO119"/>
  <c r="AJ119"/>
  <c r="BJ119"/>
  <c r="BE120"/>
  <c r="CJ120"/>
  <c r="BA120"/>
  <c r="CF120"/>
  <c r="AW120"/>
  <c r="CB120"/>
  <c r="AS120"/>
  <c r="BX120"/>
  <c r="AO120"/>
  <c r="BT120"/>
  <c r="AK120"/>
  <c r="BP120"/>
  <c r="BH120"/>
  <c r="CM120"/>
  <c r="BD120"/>
  <c r="CI120"/>
  <c r="CE120"/>
  <c r="AZ120"/>
  <c r="AV120"/>
  <c r="CA120"/>
  <c r="BW120"/>
  <c r="IC120" s="1"/>
  <c r="AR120"/>
  <c r="IB120" s="1"/>
  <c r="AN120"/>
  <c r="BS120"/>
  <c r="BO120"/>
  <c r="AJ120"/>
  <c r="BJ120"/>
  <c r="CL121"/>
  <c r="BG121"/>
  <c r="CH121"/>
  <c r="BC121"/>
  <c r="CD121"/>
  <c r="AY121"/>
  <c r="BZ121"/>
  <c r="AU121"/>
  <c r="BV121"/>
  <c r="AQ121"/>
  <c r="BR121"/>
  <c r="AM121"/>
  <c r="AI121"/>
  <c r="BN121"/>
  <c r="BF121"/>
  <c r="CK121"/>
  <c r="CG121"/>
  <c r="BB121"/>
  <c r="AX121"/>
  <c r="CC121"/>
  <c r="BY121"/>
  <c r="AT121"/>
  <c r="AP121"/>
  <c r="BU121"/>
  <c r="AL121"/>
  <c r="BQ121"/>
  <c r="CN121"/>
  <c r="BI121"/>
  <c r="BE122"/>
  <c r="CJ122"/>
  <c r="CF122"/>
  <c r="BA122"/>
  <c r="BP122"/>
  <c r="AK122"/>
  <c r="CM122"/>
  <c r="BH122"/>
  <c r="BD122"/>
  <c r="CI122"/>
  <c r="CA122"/>
  <c r="AV122"/>
  <c r="BW122"/>
  <c r="IC122" s="1"/>
  <c r="AR122"/>
  <c r="IB122" s="1"/>
  <c r="BS122"/>
  <c r="AN122"/>
  <c r="BO122"/>
  <c r="AJ122"/>
  <c r="CJ123"/>
  <c r="BE123"/>
  <c r="CF123"/>
  <c r="BA123"/>
  <c r="CB123"/>
  <c r="AW123"/>
  <c r="BX123"/>
  <c r="AS123"/>
  <c r="BT123"/>
  <c r="AO123"/>
  <c r="BP123"/>
  <c r="AK123"/>
  <c r="CM123"/>
  <c r="BH123"/>
  <c r="CI123"/>
  <c r="BD123"/>
  <c r="CE123"/>
  <c r="AZ123"/>
  <c r="CA123"/>
  <c r="AV123"/>
  <c r="BW123"/>
  <c r="IC123" s="1"/>
  <c r="AR123"/>
  <c r="IB123" s="1"/>
  <c r="BS123"/>
  <c r="AN123"/>
  <c r="BO123"/>
  <c r="AJ123"/>
  <c r="BJ123"/>
  <c r="BG124"/>
  <c r="CL124"/>
  <c r="CH124"/>
  <c r="BC124"/>
  <c r="AY124"/>
  <c r="CD124"/>
  <c r="BZ124"/>
  <c r="AU124"/>
  <c r="AQ124"/>
  <c r="BV124"/>
  <c r="BR124"/>
  <c r="AM124"/>
  <c r="AI124"/>
  <c r="BN124"/>
  <c r="BF124"/>
  <c r="CK124"/>
  <c r="BB124"/>
  <c r="CG124"/>
  <c r="AX124"/>
  <c r="CC124"/>
  <c r="AT124"/>
  <c r="BY124"/>
  <c r="AP124"/>
  <c r="BU124"/>
  <c r="AL124"/>
  <c r="BQ124"/>
  <c r="BI124"/>
  <c r="CN124"/>
  <c r="CJ125"/>
  <c r="BE125"/>
  <c r="CF125"/>
  <c r="BA125"/>
  <c r="CB125"/>
  <c r="AW125"/>
  <c r="BX125"/>
  <c r="AS125"/>
  <c r="BT125"/>
  <c r="AO125"/>
  <c r="BP125"/>
  <c r="AK125"/>
  <c r="CM125"/>
  <c r="BH125"/>
  <c r="CI125"/>
  <c r="BD125"/>
  <c r="CE125"/>
  <c r="AZ125"/>
  <c r="CA125"/>
  <c r="AV125"/>
  <c r="BW125"/>
  <c r="IC125" s="1"/>
  <c r="AR125"/>
  <c r="IB125" s="1"/>
  <c r="BS125"/>
  <c r="AN125"/>
  <c r="BO125"/>
  <c r="AJ125"/>
  <c r="CN132"/>
  <c r="BI132"/>
  <c r="CN133"/>
  <c r="BI133"/>
  <c r="CN135"/>
  <c r="BI135"/>
  <c r="BJ136"/>
  <c r="BJ137"/>
  <c r="BJ138"/>
  <c r="BJ139"/>
  <c r="CN145"/>
  <c r="BI145"/>
  <c r="BI146"/>
  <c r="CN146"/>
  <c r="BJ147"/>
  <c r="BJ148"/>
  <c r="CN160"/>
  <c r="BI160"/>
  <c r="BJ161"/>
  <c r="BJ163"/>
  <c r="BI164"/>
  <c r="CN164"/>
  <c r="CN166"/>
  <c r="BI166"/>
  <c r="CN170"/>
  <c r="BI170"/>
  <c r="BJ172"/>
  <c r="CN175"/>
  <c r="BI175"/>
  <c r="BJ176"/>
  <c r="BJ178"/>
  <c r="CN181"/>
  <c r="BI181"/>
  <c r="BJ182"/>
  <c r="BJ183"/>
  <c r="CN184"/>
  <c r="BI184"/>
  <c r="CN186"/>
  <c r="BI186"/>
  <c r="BJ189"/>
  <c r="BJ190"/>
  <c r="BI191"/>
  <c r="CN191"/>
  <c r="BJ192"/>
  <c r="BJ193"/>
  <c r="CN194"/>
  <c r="BI194"/>
  <c r="BJ195"/>
  <c r="BI196"/>
  <c r="CN196"/>
  <c r="CI113"/>
  <c r="EA121"/>
  <c r="AO108"/>
  <c r="BT108"/>
  <c r="AK108"/>
  <c r="BP108"/>
  <c r="BD108"/>
  <c r="CI108"/>
  <c r="CE108"/>
  <c r="AZ108"/>
  <c r="CA108"/>
  <c r="AV108"/>
  <c r="BS108"/>
  <c r="AN108"/>
  <c r="AJ108"/>
  <c r="BO108"/>
  <c r="BJ108"/>
  <c r="BE110"/>
  <c r="CJ110"/>
  <c r="BA110"/>
  <c r="CF110"/>
  <c r="AW110"/>
  <c r="CB110"/>
  <c r="AS110"/>
  <c r="BX110"/>
  <c r="AO110"/>
  <c r="BT110"/>
  <c r="AK110"/>
  <c r="BP110"/>
  <c r="CM110"/>
  <c r="BH110"/>
  <c r="BD110"/>
  <c r="CI110"/>
  <c r="CE110"/>
  <c r="AZ110"/>
  <c r="AV110"/>
  <c r="CA110"/>
  <c r="AR110"/>
  <c r="IB110" s="1"/>
  <c r="BW110"/>
  <c r="IC110" s="1"/>
  <c r="AN110"/>
  <c r="BS110"/>
  <c r="AJ110"/>
  <c r="BO110"/>
  <c r="BJ110"/>
  <c r="CL111"/>
  <c r="BG111"/>
  <c r="CH111"/>
  <c r="BC111"/>
  <c r="CD111"/>
  <c r="AY111"/>
  <c r="BZ111"/>
  <c r="AU111"/>
  <c r="BV111"/>
  <c r="AQ111"/>
  <c r="BR111"/>
  <c r="AM111"/>
  <c r="BN111"/>
  <c r="AI111"/>
  <c r="CK111"/>
  <c r="BF111"/>
  <c r="BB111"/>
  <c r="CG111"/>
  <c r="CC111"/>
  <c r="AX111"/>
  <c r="AT111"/>
  <c r="BY111"/>
  <c r="BU111"/>
  <c r="AP111"/>
  <c r="AL111"/>
  <c r="BQ111"/>
  <c r="CN111"/>
  <c r="BI111"/>
  <c r="BG112"/>
  <c r="CL112"/>
  <c r="BC112"/>
  <c r="CH112"/>
  <c r="AY112"/>
  <c r="CD112"/>
  <c r="BZ112"/>
  <c r="AU112"/>
  <c r="BV112"/>
  <c r="AQ112"/>
  <c r="AM112"/>
  <c r="BR112"/>
  <c r="AI112"/>
  <c r="BN112"/>
  <c r="BF112"/>
  <c r="CK112"/>
  <c r="BB112"/>
  <c r="CG112"/>
  <c r="AX112"/>
  <c r="CC112"/>
  <c r="AT112"/>
  <c r="BY112"/>
  <c r="AP112"/>
  <c r="BU112"/>
  <c r="AL112"/>
  <c r="BQ112"/>
  <c r="BI112"/>
  <c r="CN112"/>
  <c r="CJ113"/>
  <c r="BE113"/>
  <c r="CF113"/>
  <c r="BA113"/>
  <c r="CB113"/>
  <c r="AW113"/>
  <c r="BX113"/>
  <c r="AS113"/>
  <c r="BT113"/>
  <c r="AO113"/>
  <c r="BP113"/>
  <c r="AK113"/>
  <c r="CM113"/>
  <c r="BH113"/>
  <c r="AZ113"/>
  <c r="CE113"/>
  <c r="AV113"/>
  <c r="CA113"/>
  <c r="BW113"/>
  <c r="IC113" s="1"/>
  <c r="AR113"/>
  <c r="IB113" s="1"/>
  <c r="AJ113"/>
  <c r="BO113"/>
  <c r="BJ113"/>
  <c r="CL114"/>
  <c r="BG114"/>
  <c r="CH114"/>
  <c r="BC114"/>
  <c r="CD114"/>
  <c r="AY114"/>
  <c r="BZ114"/>
  <c r="AU114"/>
  <c r="BV114"/>
  <c r="AQ114"/>
  <c r="BR114"/>
  <c r="AM114"/>
  <c r="BN114"/>
  <c r="AI114"/>
  <c r="CK114"/>
  <c r="BF114"/>
  <c r="CG114"/>
  <c r="BB114"/>
  <c r="AX114"/>
  <c r="CC114"/>
  <c r="AT114"/>
  <c r="BY114"/>
  <c r="BU114"/>
  <c r="AP114"/>
  <c r="AL114"/>
  <c r="BQ114"/>
  <c r="CN114"/>
  <c r="BI114"/>
  <c r="CJ115"/>
  <c r="BE115"/>
  <c r="CF115"/>
  <c r="BA115"/>
  <c r="CB115"/>
  <c r="AW115"/>
  <c r="BX115"/>
  <c r="AS115"/>
  <c r="BT115"/>
  <c r="AO115"/>
  <c r="BP115"/>
  <c r="AK115"/>
  <c r="BH115"/>
  <c r="CM115"/>
  <c r="BD115"/>
  <c r="CI115"/>
  <c r="AZ115"/>
  <c r="CE115"/>
  <c r="AV115"/>
  <c r="CA115"/>
  <c r="AR115"/>
  <c r="IB115" s="1"/>
  <c r="BW115"/>
  <c r="IC115" s="1"/>
  <c r="AN115"/>
  <c r="BS115"/>
  <c r="AJ115"/>
  <c r="BO115"/>
  <c r="BJ115"/>
  <c r="CL116"/>
  <c r="BG116"/>
  <c r="CH116"/>
  <c r="BC116"/>
  <c r="CD116"/>
  <c r="AY116"/>
  <c r="AU116"/>
  <c r="BZ116"/>
  <c r="BV116"/>
  <c r="AQ116"/>
  <c r="AM116"/>
  <c r="BR116"/>
  <c r="BN116"/>
  <c r="AI116"/>
  <c r="CK116"/>
  <c r="BF116"/>
  <c r="CG116"/>
  <c r="BB116"/>
  <c r="CC116"/>
  <c r="AX116"/>
  <c r="BY116"/>
  <c r="AT116"/>
  <c r="BU116"/>
  <c r="AP116"/>
  <c r="BQ116"/>
  <c r="AL116"/>
  <c r="CN116"/>
  <c r="BI116"/>
  <c r="CL118"/>
  <c r="BG118"/>
  <c r="BC118"/>
  <c r="CH118"/>
  <c r="AY118"/>
  <c r="CD118"/>
  <c r="BZ118"/>
  <c r="AU118"/>
  <c r="BV118"/>
  <c r="AQ118"/>
  <c r="AM118"/>
  <c r="BR118"/>
  <c r="AI118"/>
  <c r="BN118"/>
  <c r="BF118"/>
  <c r="CK118"/>
  <c r="CG118"/>
  <c r="BB118"/>
  <c r="CC118"/>
  <c r="AX118"/>
  <c r="AT118"/>
  <c r="BY118"/>
  <c r="AP118"/>
  <c r="BU118"/>
  <c r="BQ118"/>
  <c r="AL118"/>
  <c r="CN118"/>
  <c r="BI118"/>
  <c r="CL119"/>
  <c r="BG119"/>
  <c r="CH119"/>
  <c r="BC119"/>
  <c r="CD119"/>
  <c r="AY119"/>
  <c r="BZ119"/>
  <c r="AU119"/>
  <c r="BV119"/>
  <c r="AQ119"/>
  <c r="BR119"/>
  <c r="AM119"/>
  <c r="AI119"/>
  <c r="BN119"/>
  <c r="CK119"/>
  <c r="BF119"/>
  <c r="BB119"/>
  <c r="CG119"/>
  <c r="CC119"/>
  <c r="AX119"/>
  <c r="AT119"/>
  <c r="BY119"/>
  <c r="BU119"/>
  <c r="AP119"/>
  <c r="AL119"/>
  <c r="BQ119"/>
  <c r="CN119"/>
  <c r="BI119"/>
  <c r="CL120"/>
  <c r="BG120"/>
  <c r="BC120"/>
  <c r="CH120"/>
  <c r="CD120"/>
  <c r="AY120"/>
  <c r="AU120"/>
  <c r="BZ120"/>
  <c r="AQ120"/>
  <c r="BV120"/>
  <c r="AM120"/>
  <c r="BR120"/>
  <c r="BN120"/>
  <c r="AI120"/>
  <c r="CK120"/>
  <c r="BF120"/>
  <c r="CG120"/>
  <c r="BB120"/>
  <c r="CC120"/>
  <c r="AX120"/>
  <c r="BY120"/>
  <c r="AT120"/>
  <c r="BU120"/>
  <c r="AP120"/>
  <c r="BQ120"/>
  <c r="AL120"/>
  <c r="BI120"/>
  <c r="CN120"/>
  <c r="CJ121"/>
  <c r="BE121"/>
  <c r="CF121"/>
  <c r="BA121"/>
  <c r="CB121"/>
  <c r="AW121"/>
  <c r="BX121"/>
  <c r="AS121"/>
  <c r="BT121"/>
  <c r="AO121"/>
  <c r="BP121"/>
  <c r="AK121"/>
  <c r="BH121"/>
  <c r="CM121"/>
  <c r="CI121"/>
  <c r="BD121"/>
  <c r="AZ121"/>
  <c r="CE121"/>
  <c r="AV121"/>
  <c r="CA121"/>
  <c r="BS121"/>
  <c r="AN121"/>
  <c r="BO121"/>
  <c r="AJ121"/>
  <c r="BJ121"/>
  <c r="BG122"/>
  <c r="CL122"/>
  <c r="BC122"/>
  <c r="CH122"/>
  <c r="AY122"/>
  <c r="CD122"/>
  <c r="AU122"/>
  <c r="BZ122"/>
  <c r="AQ122"/>
  <c r="BV122"/>
  <c r="AM122"/>
  <c r="BR122"/>
  <c r="AX122"/>
  <c r="CC122"/>
  <c r="BY122"/>
  <c r="AT122"/>
  <c r="AP122"/>
  <c r="BU122"/>
  <c r="BQ122"/>
  <c r="AL122"/>
  <c r="CN122"/>
  <c r="BI122"/>
  <c r="CL123"/>
  <c r="BG123"/>
  <c r="CH123"/>
  <c r="BC123"/>
  <c r="CD123"/>
  <c r="AY123"/>
  <c r="BZ123"/>
  <c r="AU123"/>
  <c r="BV123"/>
  <c r="AQ123"/>
  <c r="BR123"/>
  <c r="AM123"/>
  <c r="AI123"/>
  <c r="BN123"/>
  <c r="CK123"/>
  <c r="BF123"/>
  <c r="CG123"/>
  <c r="BB123"/>
  <c r="CC123"/>
  <c r="AX123"/>
  <c r="BY123"/>
  <c r="AT123"/>
  <c r="BU123"/>
  <c r="AP123"/>
  <c r="BQ123"/>
  <c r="AL123"/>
  <c r="CN123"/>
  <c r="BI123"/>
  <c r="BE124"/>
  <c r="CJ124"/>
  <c r="BA124"/>
  <c r="CF124"/>
  <c r="AW124"/>
  <c r="CB124"/>
  <c r="AS124"/>
  <c r="BX124"/>
  <c r="AO124"/>
  <c r="BT124"/>
  <c r="AK124"/>
  <c r="BP124"/>
  <c r="CM124"/>
  <c r="BH124"/>
  <c r="BD124"/>
  <c r="CI124"/>
  <c r="CE124"/>
  <c r="AZ124"/>
  <c r="AV124"/>
  <c r="CA124"/>
  <c r="AN124"/>
  <c r="BS124"/>
  <c r="BJ124"/>
  <c r="CL125"/>
  <c r="BG125"/>
  <c r="CH125"/>
  <c r="BC125"/>
  <c r="CD125"/>
  <c r="AY125"/>
  <c r="BZ125"/>
  <c r="AU125"/>
  <c r="BV125"/>
  <c r="AQ125"/>
  <c r="BR125"/>
  <c r="AM125"/>
  <c r="BN125"/>
  <c r="AI125"/>
  <c r="CN125"/>
  <c r="BI125"/>
  <c r="BJ132"/>
  <c r="BJ133"/>
  <c r="BJ135"/>
  <c r="CN136"/>
  <c r="BI136"/>
  <c r="CN137"/>
  <c r="BI137"/>
  <c r="BI138"/>
  <c r="CN138"/>
  <c r="CN139"/>
  <c r="BI139"/>
  <c r="BI140"/>
  <c r="CN140"/>
  <c r="IE140"/>
  <c r="EB140"/>
  <c r="EO140"/>
  <c r="EQ140"/>
  <c r="BJ145"/>
  <c r="BJ146"/>
  <c r="CN147"/>
  <c r="BI147"/>
  <c r="CN148"/>
  <c r="BI148"/>
  <c r="BJ159"/>
  <c r="BJ160"/>
  <c r="BI163"/>
  <c r="CN163"/>
  <c r="BJ164"/>
  <c r="CN165"/>
  <c r="BI165"/>
  <c r="BJ166"/>
  <c r="BJ169"/>
  <c r="BJ170"/>
  <c r="CN172"/>
  <c r="BI172"/>
  <c r="BJ175"/>
  <c r="BI176"/>
  <c r="CN176"/>
  <c r="CN178"/>
  <c r="BI178"/>
  <c r="IG178"/>
  <c r="EN178"/>
  <c r="BJ181"/>
  <c r="BI182"/>
  <c r="CN182"/>
  <c r="BI183"/>
  <c r="CN183"/>
  <c r="BJ184"/>
  <c r="BJ185"/>
  <c r="BJ186"/>
  <c r="BI190"/>
  <c r="CN190"/>
  <c r="BI192"/>
  <c r="CN192"/>
  <c r="BI193"/>
  <c r="CN193"/>
  <c r="IG193"/>
  <c r="EN193"/>
  <c r="EP193"/>
  <c r="BJ194"/>
  <c r="CN195"/>
  <c r="BI195"/>
  <c r="BJ196"/>
  <c r="IH140"/>
  <c r="EA178"/>
  <c r="DN195"/>
  <c r="DL195" i="2"/>
  <c r="DM195" i="1" s="1"/>
  <c r="CI195"/>
  <c r="BD195"/>
  <c r="BS195"/>
  <c r="AN195"/>
  <c r="DH32" i="2"/>
  <c r="DI32" i="1" s="1"/>
  <c r="DJ32"/>
  <c r="DB131" i="2"/>
  <c r="DC131" i="1" s="1"/>
  <c r="ID131" s="1"/>
  <c r="DA124" i="2"/>
  <c r="CZ124"/>
  <c r="DJ57" i="1"/>
  <c r="DH57" i="2"/>
  <c r="CM194" i="1"/>
  <c r="BH194"/>
  <c r="CA195"/>
  <c r="AV195"/>
  <c r="DJ86"/>
  <c r="DH86" i="2"/>
  <c r="DU26" i="1"/>
  <c r="DV26" s="1"/>
  <c r="BZ18"/>
  <c r="AU18"/>
  <c r="AV20"/>
  <c r="CA20"/>
  <c r="AZ29"/>
  <c r="CE29"/>
  <c r="BT87"/>
  <c r="AO87"/>
  <c r="CH87"/>
  <c r="BC87"/>
  <c r="BJ122"/>
  <c r="CL186"/>
  <c r="BG186"/>
  <c r="IF179"/>
  <c r="EO179"/>
  <c r="EQ179"/>
  <c r="CB165"/>
  <c r="AW165"/>
  <c r="BJ191"/>
  <c r="BM173"/>
  <c r="AH173"/>
  <c r="BM167"/>
  <c r="AH167"/>
  <c r="BO193"/>
  <c r="AJ193"/>
  <c r="CE191"/>
  <c r="AZ191"/>
  <c r="EF179"/>
  <c r="EP179"/>
  <c r="CM179"/>
  <c r="BH179"/>
  <c r="BW179"/>
  <c r="IC179" s="1"/>
  <c r="AR179"/>
  <c r="IB179" s="1"/>
  <c r="EF175"/>
  <c r="EP175"/>
  <c r="CM175"/>
  <c r="BH175"/>
  <c r="BW175"/>
  <c r="IC175" s="1"/>
  <c r="AR175"/>
  <c r="IB175" s="1"/>
  <c r="EF173"/>
  <c r="EP173"/>
  <c r="CM173"/>
  <c r="BH173"/>
  <c r="BW173"/>
  <c r="IC173" s="1"/>
  <c r="AR173"/>
  <c r="IB173" s="1"/>
  <c r="EF169"/>
  <c r="EP169"/>
  <c r="CM169"/>
  <c r="BH169"/>
  <c r="BW169"/>
  <c r="IC169" s="1"/>
  <c r="AR169"/>
  <c r="IB169" s="1"/>
  <c r="EP167"/>
  <c r="EF167"/>
  <c r="CM167"/>
  <c r="BH167"/>
  <c r="BW167"/>
  <c r="IC167" s="1"/>
  <c r="AR167"/>
  <c r="IB167" s="1"/>
  <c r="EF165"/>
  <c r="EP165"/>
  <c r="CM165"/>
  <c r="BH165"/>
  <c r="BW165"/>
  <c r="IC165" s="1"/>
  <c r="AR165"/>
  <c r="IB165" s="1"/>
  <c r="EP163"/>
  <c r="EF163"/>
  <c r="CM163"/>
  <c r="BH163"/>
  <c r="BW163"/>
  <c r="IC163" s="1"/>
  <c r="AR163"/>
  <c r="IB163" s="1"/>
  <c r="BP88"/>
  <c r="AK88"/>
  <c r="BX88"/>
  <c r="AS88"/>
  <c r="CF88"/>
  <c r="BA88"/>
  <c r="CN88"/>
  <c r="BI88"/>
  <c r="IF88"/>
  <c r="DZ88"/>
  <c r="EO88"/>
  <c r="EB88"/>
  <c r="II88"/>
  <c r="EE88"/>
  <c r="EG88"/>
  <c r="EQ88"/>
  <c r="DG13" i="2"/>
  <c r="DH13" i="1" s="1"/>
  <c r="IA168"/>
  <c r="DA55" i="2"/>
  <c r="FA125"/>
  <c r="EI125" i="1" s="1"/>
  <c r="FA175" i="2"/>
  <c r="EI175" i="1" s="1"/>
  <c r="EZ18" i="2"/>
  <c r="EH18" i="1" s="1"/>
  <c r="II18"/>
  <c r="EQ18"/>
  <c r="BY87"/>
  <c r="AT87"/>
  <c r="BJ87"/>
  <c r="BT165"/>
  <c r="AO165"/>
  <c r="CJ165"/>
  <c r="BE165"/>
  <c r="BY191"/>
  <c r="AT191"/>
  <c r="CC173"/>
  <c r="AX173"/>
  <c r="IE167"/>
  <c r="EO167"/>
  <c r="CC167"/>
  <c r="AX167"/>
  <c r="CE193"/>
  <c r="AZ193"/>
  <c r="IG191"/>
  <c r="EP191"/>
  <c r="EN191"/>
  <c r="BO191"/>
  <c r="AJ191"/>
  <c r="IG179"/>
  <c r="EN179"/>
  <c r="CE179"/>
  <c r="AZ179"/>
  <c r="BO179"/>
  <c r="AJ179"/>
  <c r="IG175"/>
  <c r="EA175"/>
  <c r="EN175"/>
  <c r="CE175"/>
  <c r="AZ175"/>
  <c r="BO175"/>
  <c r="AJ175"/>
  <c r="IG173"/>
  <c r="EA173"/>
  <c r="EN173"/>
  <c r="CE173"/>
  <c r="AZ173"/>
  <c r="BO173"/>
  <c r="AJ173"/>
  <c r="IG169"/>
  <c r="EA169"/>
  <c r="EN169"/>
  <c r="CE169"/>
  <c r="AZ169"/>
  <c r="BO169"/>
  <c r="AJ169"/>
  <c r="IG167"/>
  <c r="EN167"/>
  <c r="EA167"/>
  <c r="CE167"/>
  <c r="AZ167"/>
  <c r="BO167"/>
  <c r="AJ167"/>
  <c r="IG165"/>
  <c r="EA165"/>
  <c r="EN165"/>
  <c r="CE165"/>
  <c r="AZ165"/>
  <c r="BO165"/>
  <c r="AJ165"/>
  <c r="IG163"/>
  <c r="EN163"/>
  <c r="EA163"/>
  <c r="CE163"/>
  <c r="AZ163"/>
  <c r="BO163"/>
  <c r="AJ163"/>
  <c r="BT88"/>
  <c r="AO88"/>
  <c r="CB88"/>
  <c r="AW88"/>
  <c r="CJ88"/>
  <c r="BE88"/>
  <c r="DA88" i="2"/>
  <c r="DB88" i="1"/>
  <c r="DC88"/>
  <c r="ID88" s="1"/>
  <c r="DI88" i="2"/>
  <c r="DJ88" i="1"/>
  <c r="DK88"/>
  <c r="DI156"/>
  <c r="DA65" i="2"/>
  <c r="EZ88"/>
  <c r="EH88" i="1" s="1"/>
  <c r="FA167" i="2"/>
  <c r="EI167" i="1" s="1"/>
  <c r="EF47"/>
  <c r="FA173" i="2"/>
  <c r="EI173" i="1"/>
  <c r="CL10"/>
  <c r="BG10"/>
  <c r="AV12"/>
  <c r="CA12"/>
  <c r="AZ13"/>
  <c r="CE13"/>
  <c r="DZ18"/>
  <c r="EB18"/>
  <c r="CH30"/>
  <c r="BC30"/>
  <c r="IG30"/>
  <c r="EA30"/>
  <c r="EN30"/>
  <c r="CK46"/>
  <c r="BF46"/>
  <c r="IH50"/>
  <c r="EQ50"/>
  <c r="IE69"/>
  <c r="EO69"/>
  <c r="DY69"/>
  <c r="EB69"/>
  <c r="BO85"/>
  <c r="AJ85"/>
  <c r="IG89"/>
  <c r="EN89"/>
  <c r="EA89"/>
  <c r="AT89"/>
  <c r="BY89"/>
  <c r="AM130"/>
  <c r="BR130"/>
  <c r="BU152"/>
  <c r="AP152"/>
  <c r="BF154"/>
  <c r="CK154"/>
  <c r="CL161"/>
  <c r="BG161"/>
  <c r="CD161"/>
  <c r="AY161"/>
  <c r="BV161"/>
  <c r="AQ161"/>
  <c r="BN161"/>
  <c r="AI161"/>
  <c r="CB181"/>
  <c r="AW181"/>
  <c r="ED181"/>
  <c r="EG181"/>
  <c r="CL185"/>
  <c r="BG185"/>
  <c r="BV185"/>
  <c r="AQ185"/>
  <c r="CM187"/>
  <c r="BH187"/>
  <c r="EV187"/>
  <c r="FA187" i="2"/>
  <c r="EI187" i="1"/>
  <c r="EP187"/>
  <c r="EF187"/>
  <c r="DJ189"/>
  <c r="DH189" i="2"/>
  <c r="AP189" i="1"/>
  <c r="BU189"/>
  <c r="CL89"/>
  <c r="BG89"/>
  <c r="BX161"/>
  <c r="AS161"/>
  <c r="CN161"/>
  <c r="BI161"/>
  <c r="CH185"/>
  <c r="BC185"/>
  <c r="BP181"/>
  <c r="AK181"/>
  <c r="CM189"/>
  <c r="BH189"/>
  <c r="BW189"/>
  <c r="IC189" s="1"/>
  <c r="AR189"/>
  <c r="IB189" s="1"/>
  <c r="CI187"/>
  <c r="BD187"/>
  <c r="BS187"/>
  <c r="AN187"/>
  <c r="CI185"/>
  <c r="BD185"/>
  <c r="BS185"/>
  <c r="AN185"/>
  <c r="CI183"/>
  <c r="BD183"/>
  <c r="BS183"/>
  <c r="AN183"/>
  <c r="CM181"/>
  <c r="BH181"/>
  <c r="IH87"/>
  <c r="ED87"/>
  <c r="EG87"/>
  <c r="EQ87"/>
  <c r="IE87"/>
  <c r="DY87"/>
  <c r="EB87"/>
  <c r="EO87"/>
  <c r="CJ87"/>
  <c r="BE87"/>
  <c r="BM117"/>
  <c r="AH117"/>
  <c r="CI131"/>
  <c r="BD131"/>
  <c r="BM144"/>
  <c r="AH144"/>
  <c r="CH165"/>
  <c r="BC165"/>
  <c r="BZ165"/>
  <c r="AU165"/>
  <c r="BR165"/>
  <c r="AM165"/>
  <c r="BU165"/>
  <c r="AP165"/>
  <c r="BQ167"/>
  <c r="AL167"/>
  <c r="CG167"/>
  <c r="BB167"/>
  <c r="DD167"/>
  <c r="BN167"/>
  <c r="AI167"/>
  <c r="BY173"/>
  <c r="AT173"/>
  <c r="BJ173"/>
  <c r="IE173"/>
  <c r="EO173"/>
  <c r="EQ173"/>
  <c r="CL176"/>
  <c r="BG176"/>
  <c r="CI191"/>
  <c r="BD191"/>
  <c r="IE191"/>
  <c r="DY191"/>
  <c r="EO191"/>
  <c r="EB191"/>
  <c r="DI193" i="2"/>
  <c r="DK193" i="1"/>
  <c r="DI37"/>
  <c r="DG37" i="2"/>
  <c r="DF37" s="1"/>
  <c r="DX179" i="1"/>
  <c r="EC194"/>
  <c r="EC185"/>
  <c r="FA50" i="2"/>
  <c r="EI50" i="1" s="1"/>
  <c r="EZ185" i="2"/>
  <c r="EH185" i="1" s="1"/>
  <c r="FA189" i="2"/>
  <c r="EI189" i="1" s="1"/>
  <c r="FA98" i="2"/>
  <c r="EI98" i="1" s="1"/>
  <c r="IH69"/>
  <c r="DJ10"/>
  <c r="DH10" i="2"/>
  <c r="DI10" i="1" s="1"/>
  <c r="EE18"/>
  <c r="EG18"/>
  <c r="BU30"/>
  <c r="AP30"/>
  <c r="IJ30"/>
  <c r="EP30"/>
  <c r="EF30"/>
  <c r="CA51"/>
  <c r="AV51"/>
  <c r="AI69"/>
  <c r="BN69"/>
  <c r="IJ89"/>
  <c r="EF89"/>
  <c r="EP89"/>
  <c r="CH89"/>
  <c r="BC89"/>
  <c r="BQ89"/>
  <c r="AL89"/>
  <c r="AR111"/>
  <c r="IB111" s="1"/>
  <c r="BW111"/>
  <c r="IC111" s="1"/>
  <c r="BM118"/>
  <c r="AH118"/>
  <c r="CH161"/>
  <c r="BC161"/>
  <c r="BZ161"/>
  <c r="AU161"/>
  <c r="BR161"/>
  <c r="AM161"/>
  <c r="CJ181"/>
  <c r="BE181"/>
  <c r="BT181"/>
  <c r="AO181"/>
  <c r="CD185"/>
  <c r="AY185"/>
  <c r="BN185"/>
  <c r="AI185"/>
  <c r="IG187"/>
  <c r="EN187"/>
  <c r="EA187"/>
  <c r="EQ189"/>
  <c r="EG189"/>
  <c r="CF161"/>
  <c r="BA161"/>
  <c r="CF181"/>
  <c r="BA181"/>
  <c r="EF189"/>
  <c r="EP189"/>
  <c r="CE189"/>
  <c r="AZ189"/>
  <c r="BO189"/>
  <c r="AJ189"/>
  <c r="CA187"/>
  <c r="AV187"/>
  <c r="CA185"/>
  <c r="AV185"/>
  <c r="CA183"/>
  <c r="AV183"/>
  <c r="BW181"/>
  <c r="IC181" s="1"/>
  <c r="AR181"/>
  <c r="IB181" s="1"/>
  <c r="BR71"/>
  <c r="AM71"/>
  <c r="CF87"/>
  <c r="BA87"/>
  <c r="BZ98"/>
  <c r="AU98"/>
  <c r="CC117"/>
  <c r="AX117"/>
  <c r="AR131"/>
  <c r="IB131" s="1"/>
  <c r="BW131"/>
  <c r="IC131" s="1"/>
  <c r="CL144"/>
  <c r="BG144"/>
  <c r="CL165"/>
  <c r="BG165"/>
  <c r="CD165"/>
  <c r="AY165"/>
  <c r="BV165"/>
  <c r="AQ165"/>
  <c r="BN165"/>
  <c r="AI165"/>
  <c r="CK165"/>
  <c r="BF165"/>
  <c r="BM165"/>
  <c r="AH165"/>
  <c r="BY167"/>
  <c r="AT167"/>
  <c r="BJ167"/>
  <c r="CH167"/>
  <c r="BC167"/>
  <c r="BQ173"/>
  <c r="AL173"/>
  <c r="CG173"/>
  <c r="BB173"/>
  <c r="CB175"/>
  <c r="AW175"/>
  <c r="BU176"/>
  <c r="AP176"/>
  <c r="DR191" i="2"/>
  <c r="DS191" i="1" s="1"/>
  <c r="DT191"/>
  <c r="ED191"/>
  <c r="EG191"/>
  <c r="EQ191"/>
  <c r="CZ57" i="2"/>
  <c r="DB57" i="1"/>
  <c r="DA102"/>
  <c r="CY102" i="2"/>
  <c r="EF111" i="1"/>
  <c r="ED189"/>
  <c r="FA89" i="2"/>
  <c r="EI89" i="1" s="1"/>
  <c r="BZ6"/>
  <c r="AU6"/>
  <c r="EG14"/>
  <c r="EE14"/>
  <c r="AT22"/>
  <c r="BY22"/>
  <c r="IG26"/>
  <c r="EA26"/>
  <c r="EN26"/>
  <c r="BM26"/>
  <c r="AH26"/>
  <c r="CI29"/>
  <c r="BD29"/>
  <c r="AJ29"/>
  <c r="BO29"/>
  <c r="CJ30"/>
  <c r="BE30"/>
  <c r="CD30"/>
  <c r="AY30"/>
  <c r="BX30"/>
  <c r="AS30"/>
  <c r="BQ30"/>
  <c r="AL30"/>
  <c r="BM30"/>
  <c r="AH30"/>
  <c r="BH29"/>
  <c r="CM29"/>
  <c r="AT30"/>
  <c r="BY30"/>
  <c r="CK30"/>
  <c r="BF30"/>
  <c r="CC46"/>
  <c r="AX46"/>
  <c r="CI50"/>
  <c r="BD50"/>
  <c r="EB50"/>
  <c r="DY50"/>
  <c r="IE54"/>
  <c r="EO54"/>
  <c r="EB54"/>
  <c r="DY54"/>
  <c r="ED68"/>
  <c r="EG68"/>
  <c r="AH72"/>
  <c r="BM72"/>
  <c r="CD73"/>
  <c r="AY73"/>
  <c r="CM85"/>
  <c r="BH85"/>
  <c r="CJ89"/>
  <c r="BE89"/>
  <c r="AP99"/>
  <c r="BU99"/>
  <c r="AI7"/>
  <c r="BN7"/>
  <c r="AQ28"/>
  <c r="BV28"/>
  <c r="BQ133"/>
  <c r="AL133"/>
  <c r="IG134"/>
  <c r="EN134"/>
  <c r="CC134"/>
  <c r="AX134"/>
  <c r="II159"/>
  <c r="EQ159"/>
  <c r="IF163"/>
  <c r="EO163"/>
  <c r="CH170"/>
  <c r="BC170"/>
  <c r="BO170"/>
  <c r="AJ170"/>
  <c r="EE185"/>
  <c r="EG185"/>
  <c r="CJ185"/>
  <c r="BE185"/>
  <c r="CB185"/>
  <c r="AW185"/>
  <c r="BT185"/>
  <c r="AO185"/>
  <c r="BN196"/>
  <c r="AI196"/>
  <c r="CI170"/>
  <c r="BD170"/>
  <c r="EG183"/>
  <c r="EQ183"/>
  <c r="EE183"/>
  <c r="IE122"/>
  <c r="EQ122"/>
  <c r="EO122"/>
  <c r="BB122"/>
  <c r="CG122"/>
  <c r="BT122"/>
  <c r="AO122"/>
  <c r="ED145"/>
  <c r="EG145"/>
  <c r="IG174"/>
  <c r="EP174"/>
  <c r="EN174"/>
  <c r="EE177"/>
  <c r="EG177"/>
  <c r="CJ177"/>
  <c r="BE177"/>
  <c r="CB177"/>
  <c r="AW177"/>
  <c r="BT177"/>
  <c r="AO177"/>
  <c r="BJ177"/>
  <c r="DZ179"/>
  <c r="EB179"/>
  <c r="IG188"/>
  <c r="EN188"/>
  <c r="BR188"/>
  <c r="AM188"/>
  <c r="DH152" i="2"/>
  <c r="DG152" s="1"/>
  <c r="DH152" i="1" s="1"/>
  <c r="DJ152"/>
  <c r="DG164" i="2"/>
  <c r="DF164" s="1"/>
  <c r="DE164" s="1"/>
  <c r="DI164" i="1"/>
  <c r="DG19"/>
  <c r="DE19" i="2"/>
  <c r="DF19" i="1"/>
  <c r="DJ183"/>
  <c r="DH183" i="2"/>
  <c r="DH128"/>
  <c r="DG128"/>
  <c r="DJ128" i="1"/>
  <c r="DG97" i="2"/>
  <c r="DF97" s="1"/>
  <c r="DG97" i="1" s="1"/>
  <c r="DI97"/>
  <c r="DA17" i="2"/>
  <c r="DB17" i="1"/>
  <c r="DC17"/>
  <c r="ID17" s="1"/>
  <c r="DS168"/>
  <c r="DQ168" i="2"/>
  <c r="DP168" s="1"/>
  <c r="DA109"/>
  <c r="DC109" i="1"/>
  <c r="ID109" s="1"/>
  <c r="DA39" i="2"/>
  <c r="EZ102"/>
  <c r="EH102" i="1" s="1"/>
  <c r="EA134"/>
  <c r="FA132" i="2"/>
  <c r="EI132" i="1" s="1"/>
  <c r="IH54"/>
  <c r="ED82"/>
  <c r="EG6"/>
  <c r="EE6"/>
  <c r="CJ22"/>
  <c r="BE22"/>
  <c r="AL22"/>
  <c r="BQ22"/>
  <c r="IJ26"/>
  <c r="EP26"/>
  <c r="EF26"/>
  <c r="IG29"/>
  <c r="EN29"/>
  <c r="EA29"/>
  <c r="EP29"/>
  <c r="CA29"/>
  <c r="AV29"/>
  <c r="CG30"/>
  <c r="BB30"/>
  <c r="BZ30"/>
  <c r="AU30"/>
  <c r="BT30"/>
  <c r="AO30"/>
  <c r="BN30"/>
  <c r="AI30"/>
  <c r="CN22"/>
  <c r="BI22"/>
  <c r="CE30"/>
  <c r="AZ30"/>
  <c r="IE30"/>
  <c r="DY30"/>
  <c r="EB30"/>
  <c r="EO30"/>
  <c r="IH30"/>
  <c r="ED30"/>
  <c r="EG30"/>
  <c r="EQ30"/>
  <c r="BM46"/>
  <c r="AH46"/>
  <c r="BN47"/>
  <c r="AI47"/>
  <c r="CA50"/>
  <c r="AV50"/>
  <c r="EG50"/>
  <c r="ED50"/>
  <c r="EV51"/>
  <c r="FA51" i="2"/>
  <c r="EI51" i="1" s="1"/>
  <c r="BH61"/>
  <c r="CM61"/>
  <c r="IG61"/>
  <c r="EN61"/>
  <c r="BU66"/>
  <c r="AP66"/>
  <c r="BV69"/>
  <c r="AQ69"/>
  <c r="DY72"/>
  <c r="EB72"/>
  <c r="CL73"/>
  <c r="BG73"/>
  <c r="CL75"/>
  <c r="BG75"/>
  <c r="BQ82"/>
  <c r="AL82"/>
  <c r="BZ85"/>
  <c r="AU85"/>
  <c r="IG85"/>
  <c r="EP85"/>
  <c r="EN85"/>
  <c r="CF89"/>
  <c r="BA89"/>
  <c r="CN89"/>
  <c r="BI89"/>
  <c r="IE89"/>
  <c r="DY89"/>
  <c r="EO89"/>
  <c r="EB89"/>
  <c r="IH89"/>
  <c r="ED89"/>
  <c r="EQ89"/>
  <c r="EG89"/>
  <c r="CE95"/>
  <c r="AZ95"/>
  <c r="BJ99"/>
  <c r="BR102"/>
  <c r="AM102"/>
  <c r="BD103"/>
  <c r="CI103"/>
  <c r="BH111"/>
  <c r="CM111"/>
  <c r="DD7"/>
  <c r="DB7" i="2"/>
  <c r="BZ134" i="1"/>
  <c r="AU134"/>
  <c r="EU159"/>
  <c r="EZ159" i="2"/>
  <c r="EH159" i="1"/>
  <c r="CM170"/>
  <c r="BH170"/>
  <c r="BW170"/>
  <c r="IC170"/>
  <c r="AR170"/>
  <c r="IB170"/>
  <c r="BR170"/>
  <c r="AM170"/>
  <c r="CN185"/>
  <c r="BI185"/>
  <c r="CF185"/>
  <c r="BA185"/>
  <c r="BX185"/>
  <c r="AS185"/>
  <c r="BP185"/>
  <c r="AK185"/>
  <c r="CD196"/>
  <c r="AY196"/>
  <c r="IG170"/>
  <c r="EA170"/>
  <c r="EP170"/>
  <c r="EN170"/>
  <c r="CB122"/>
  <c r="AW122"/>
  <c r="AI122"/>
  <c r="BN122"/>
  <c r="DY145"/>
  <c r="EB145"/>
  <c r="CK174"/>
  <c r="BF174"/>
  <c r="CN177"/>
  <c r="BI177"/>
  <c r="CF177"/>
  <c r="BA177"/>
  <c r="BX177"/>
  <c r="AS177"/>
  <c r="BP177"/>
  <c r="AK177"/>
  <c r="EE179"/>
  <c r="EG179"/>
  <c r="BV182"/>
  <c r="AQ182"/>
  <c r="BW188"/>
  <c r="IC188"/>
  <c r="AR188"/>
  <c r="IB188"/>
  <c r="BV194"/>
  <c r="AQ194"/>
  <c r="DR186" i="2"/>
  <c r="DQ186" s="1"/>
  <c r="DT186" i="1"/>
  <c r="DC87"/>
  <c r="ID87" s="1"/>
  <c r="DA87" i="2"/>
  <c r="DB87" i="1" s="1"/>
  <c r="DK180" i="2"/>
  <c r="DJ180" s="1"/>
  <c r="DM180" i="1"/>
  <c r="DA52" i="2"/>
  <c r="DB52" i="1" s="1"/>
  <c r="DC52"/>
  <c r="ID52" s="1"/>
  <c r="DJ112"/>
  <c r="DH112" i="2"/>
  <c r="DM26" i="1"/>
  <c r="EF5"/>
  <c r="EA188"/>
  <c r="DB22" i="2"/>
  <c r="EA85" i="1"/>
  <c r="EZ47" i="2"/>
  <c r="EH47" i="1"/>
  <c r="CE9"/>
  <c r="AZ9"/>
  <c r="BJ10"/>
  <c r="AJ13"/>
  <c r="BO13"/>
  <c r="BD16"/>
  <c r="CI16"/>
  <c r="IG24"/>
  <c r="EA24"/>
  <c r="EN24"/>
  <c r="BY34"/>
  <c r="AT34"/>
  <c r="BJ34"/>
  <c r="IE34"/>
  <c r="DY34"/>
  <c r="EO34"/>
  <c r="EB34"/>
  <c r="CC42"/>
  <c r="AX42"/>
  <c r="AP48"/>
  <c r="BU48"/>
  <c r="EQ48"/>
  <c r="ED48"/>
  <c r="EG48"/>
  <c r="BY99"/>
  <c r="AT99"/>
  <c r="BF99"/>
  <c r="CK99"/>
  <c r="AJ112"/>
  <c r="BO112"/>
  <c r="BM122"/>
  <c r="AH122"/>
  <c r="EU122"/>
  <c r="EZ122" i="2"/>
  <c r="EH122" i="1" s="1"/>
  <c r="DY122"/>
  <c r="EB122"/>
  <c r="BH131"/>
  <c r="CM131"/>
  <c r="EV134"/>
  <c r="FA134" i="2"/>
  <c r="EI134" i="1" s="1"/>
  <c r="CK135"/>
  <c r="BF135"/>
  <c r="AN142"/>
  <c r="BS142"/>
  <c r="AX154"/>
  <c r="CC154"/>
  <c r="EE168"/>
  <c r="EQ168"/>
  <c r="EG168"/>
  <c r="BZ170"/>
  <c r="AU170"/>
  <c r="CE170"/>
  <c r="AZ170"/>
  <c r="IE170"/>
  <c r="DY170"/>
  <c r="EO170"/>
  <c r="EB170"/>
  <c r="IH170"/>
  <c r="ED170"/>
  <c r="EQ170"/>
  <c r="EG170"/>
  <c r="CD186"/>
  <c r="AY186"/>
  <c r="BZ194"/>
  <c r="AU194"/>
  <c r="CL194"/>
  <c r="BG194"/>
  <c r="BV173"/>
  <c r="AQ173"/>
  <c r="CL173"/>
  <c r="BG173"/>
  <c r="DZ159"/>
  <c r="EB159"/>
  <c r="BF181"/>
  <c r="CK181"/>
  <c r="EQ165"/>
  <c r="ED165"/>
  <c r="EG165"/>
  <c r="CG165"/>
  <c r="BB165"/>
  <c r="BQ165"/>
  <c r="AL165"/>
  <c r="BP169"/>
  <c r="AK169"/>
  <c r="BX169"/>
  <c r="AS169"/>
  <c r="CF169"/>
  <c r="BA169"/>
  <c r="CN169"/>
  <c r="BI169"/>
  <c r="EZ165" i="2"/>
  <c r="EH165" i="1" s="1"/>
  <c r="EU165"/>
  <c r="IF165"/>
  <c r="DZ165"/>
  <c r="II165"/>
  <c r="EE165"/>
  <c r="ED173"/>
  <c r="EG173"/>
  <c r="DY167"/>
  <c r="EB167"/>
  <c r="EF181"/>
  <c r="EP181"/>
  <c r="EV181"/>
  <c r="FA181" i="2"/>
  <c r="EI181" i="1" s="1"/>
  <c r="CA181"/>
  <c r="AV181"/>
  <c r="DH50" i="2"/>
  <c r="DI50" i="1" s="1"/>
  <c r="DJ50"/>
  <c r="CK50"/>
  <c r="BF50"/>
  <c r="CC50"/>
  <c r="AX50"/>
  <c r="BU50"/>
  <c r="AP50"/>
  <c r="BM50"/>
  <c r="AH50"/>
  <c r="CI51"/>
  <c r="BD51"/>
  <c r="BZ51"/>
  <c r="AU51"/>
  <c r="BM54"/>
  <c r="AH54"/>
  <c r="IJ61"/>
  <c r="EP61"/>
  <c r="BM61"/>
  <c r="AH61"/>
  <c r="CI63"/>
  <c r="BD63"/>
  <c r="BZ63"/>
  <c r="AU63"/>
  <c r="BF68"/>
  <c r="CK68"/>
  <c r="AP74"/>
  <c r="BU74"/>
  <c r="IJ75"/>
  <c r="EP75"/>
  <c r="EF75"/>
  <c r="CD75"/>
  <c r="AY75"/>
  <c r="BQ86"/>
  <c r="AL86"/>
  <c r="AV42"/>
  <c r="CA42"/>
  <c r="BP42"/>
  <c r="AK42"/>
  <c r="IG44"/>
  <c r="EN44"/>
  <c r="EP44"/>
  <c r="EA44"/>
  <c r="BF44"/>
  <c r="CK44"/>
  <c r="AX48"/>
  <c r="CC48"/>
  <c r="BQ48"/>
  <c r="AL48"/>
  <c r="AN57"/>
  <c r="BS57"/>
  <c r="BN77"/>
  <c r="AI77"/>
  <c r="IG79"/>
  <c r="EN79"/>
  <c r="EA79"/>
  <c r="BS79"/>
  <c r="AN79"/>
  <c r="EU94"/>
  <c r="EZ94" i="2"/>
  <c r="EH94" i="1" s="1"/>
  <c r="DH77" i="2"/>
  <c r="DG77" s="1"/>
  <c r="DJ77" i="1"/>
  <c r="DA28" i="2"/>
  <c r="CZ28" s="1"/>
  <c r="DJ106" i="1"/>
  <c r="DH106" i="2"/>
  <c r="DI106" i="1" s="1"/>
  <c r="DA5" i="2"/>
  <c r="DA47"/>
  <c r="CZ47" s="1"/>
  <c r="DA9"/>
  <c r="DC81" i="1"/>
  <c r="ID81" s="1"/>
  <c r="DA81" i="2"/>
  <c r="EZ163"/>
  <c r="EH163" i="1" s="1"/>
  <c r="EF96"/>
  <c r="FA182" i="2"/>
  <c r="EI182" i="1" s="1"/>
  <c r="DB42" i="2"/>
  <c r="BO9" i="1"/>
  <c r="AJ9"/>
  <c r="BJ9"/>
  <c r="AR10"/>
  <c r="IB10" s="1"/>
  <c r="BW10"/>
  <c r="IC10" s="1"/>
  <c r="ED12"/>
  <c r="EG12"/>
  <c r="CM13"/>
  <c r="BH13"/>
  <c r="BW14"/>
  <c r="IC14" s="1"/>
  <c r="AR14"/>
  <c r="IB14" s="1"/>
  <c r="BS23"/>
  <c r="AN23"/>
  <c r="IJ24"/>
  <c r="EP24"/>
  <c r="EF24"/>
  <c r="BV34"/>
  <c r="AQ34"/>
  <c r="CL34"/>
  <c r="BG34"/>
  <c r="EV34"/>
  <c r="FA34" i="2"/>
  <c r="EI34" i="1" s="1"/>
  <c r="IH34"/>
  <c r="ED34"/>
  <c r="EQ34"/>
  <c r="EG34"/>
  <c r="BZ38"/>
  <c r="AU38"/>
  <c r="BQ42"/>
  <c r="AL42"/>
  <c r="IJ42"/>
  <c r="EP42"/>
  <c r="EF42"/>
  <c r="CG48"/>
  <c r="BB48"/>
  <c r="AX99"/>
  <c r="CC99"/>
  <c r="AN103"/>
  <c r="BS103"/>
  <c r="CK122"/>
  <c r="BF122"/>
  <c r="ED122"/>
  <c r="EG122"/>
  <c r="CK134"/>
  <c r="BF134"/>
  <c r="IJ134"/>
  <c r="EP134"/>
  <c r="EF134"/>
  <c r="BP136"/>
  <c r="AK136"/>
  <c r="BP154"/>
  <c r="AK154"/>
  <c r="BV170"/>
  <c r="AQ170"/>
  <c r="CA170"/>
  <c r="AV170"/>
  <c r="CL170"/>
  <c r="BG170"/>
  <c r="BN182"/>
  <c r="AI182"/>
  <c r="BN186"/>
  <c r="AI186"/>
  <c r="EV186"/>
  <c r="FA186" i="2"/>
  <c r="EI186" i="1" s="1"/>
  <c r="CD194"/>
  <c r="AY194"/>
  <c r="CD173"/>
  <c r="AY173"/>
  <c r="BZ167"/>
  <c r="AU167"/>
  <c r="II163"/>
  <c r="EQ163"/>
  <c r="EE159"/>
  <c r="EG159"/>
  <c r="IE165"/>
  <c r="EB165"/>
  <c r="DY165"/>
  <c r="EO165"/>
  <c r="BJ165"/>
  <c r="BY165"/>
  <c r="AT165"/>
  <c r="BT169"/>
  <c r="AO169"/>
  <c r="CB169"/>
  <c r="AW169"/>
  <c r="CJ169"/>
  <c r="BE169"/>
  <c r="DI169" i="2"/>
  <c r="EU169" i="1"/>
  <c r="EZ169" i="2"/>
  <c r="EH169" i="1" s="1"/>
  <c r="IF169"/>
  <c r="EB169"/>
  <c r="EO169"/>
  <c r="DZ169"/>
  <c r="II169"/>
  <c r="EE169"/>
  <c r="EQ169"/>
  <c r="EG169"/>
  <c r="DA165" i="2"/>
  <c r="CZ165" s="1"/>
  <c r="DY173" i="1"/>
  <c r="EB173"/>
  <c r="ED167"/>
  <c r="EG167"/>
  <c r="IG195"/>
  <c r="EN195"/>
  <c r="EP195"/>
  <c r="EA195"/>
  <c r="IG181"/>
  <c r="EA181"/>
  <c r="EN181"/>
  <c r="CI181"/>
  <c r="BD181"/>
  <c r="BS181"/>
  <c r="AN181"/>
  <c r="IJ50"/>
  <c r="EF50"/>
  <c r="EP50"/>
  <c r="IG50"/>
  <c r="EA50"/>
  <c r="EN50"/>
  <c r="BJ50"/>
  <c r="CG50"/>
  <c r="BB50"/>
  <c r="BY50"/>
  <c r="AT50"/>
  <c r="BQ50"/>
  <c r="AL50"/>
  <c r="AI50"/>
  <c r="BN50"/>
  <c r="CH51"/>
  <c r="BC51"/>
  <c r="CC54"/>
  <c r="AX54"/>
  <c r="EU61"/>
  <c r="EZ61" i="2"/>
  <c r="EH61" i="1"/>
  <c r="BD61"/>
  <c r="CI61"/>
  <c r="BR61"/>
  <c r="AM61"/>
  <c r="IE63"/>
  <c r="EO63"/>
  <c r="EQ63"/>
  <c r="BS63"/>
  <c r="AN63"/>
  <c r="AP68"/>
  <c r="BU68"/>
  <c r="AH74"/>
  <c r="BM74"/>
  <c r="IG75"/>
  <c r="EA75"/>
  <c r="EN75"/>
  <c r="CI75"/>
  <c r="BD75"/>
  <c r="BV75"/>
  <c r="AQ75"/>
  <c r="CN42"/>
  <c r="BI42"/>
  <c r="BX42"/>
  <c r="AS42"/>
  <c r="AN42"/>
  <c r="BS42"/>
  <c r="CM44"/>
  <c r="BH44"/>
  <c r="BF48"/>
  <c r="CK48"/>
  <c r="BY48"/>
  <c r="AT48"/>
  <c r="AM57"/>
  <c r="BR57"/>
  <c r="BS67"/>
  <c r="AN67"/>
  <c r="BN79"/>
  <c r="AI79"/>
  <c r="BM91"/>
  <c r="AH91"/>
  <c r="BR94"/>
  <c r="AM94"/>
  <c r="DH160" i="2"/>
  <c r="DI160" i="1" s="1"/>
  <c r="DJ160"/>
  <c r="DH45" i="2"/>
  <c r="DG45" s="1"/>
  <c r="DJ45" i="1"/>
  <c r="DA26" i="2"/>
  <c r="DB26" i="1" s="1"/>
  <c r="DA25" i="2"/>
  <c r="DK115" i="1"/>
  <c r="DI115" i="2"/>
  <c r="DA144"/>
  <c r="DB144" i="1"/>
  <c r="DC144"/>
  <c r="ID144" s="1"/>
  <c r="DH142" i="2"/>
  <c r="DJ142" i="1"/>
  <c r="DA70" i="2"/>
  <c r="DC70" i="1"/>
  <c r="ID70" s="1"/>
  <c r="FA5" i="2"/>
  <c r="EI5" i="1" s="1"/>
  <c r="FA195" i="2"/>
  <c r="EI195" i="1" s="1"/>
  <c r="IJ79"/>
  <c r="EF77"/>
  <c r="EV22"/>
  <c r="CI28"/>
  <c r="BD28"/>
  <c r="EU28"/>
  <c r="EH28"/>
  <c r="AJ34"/>
  <c r="BO34"/>
  <c r="CB34"/>
  <c r="AW34"/>
  <c r="AZ34"/>
  <c r="CE34"/>
  <c r="IG34"/>
  <c r="EN34"/>
  <c r="IJ34"/>
  <c r="EP34"/>
  <c r="EF34"/>
  <c r="AH35"/>
  <c r="BM35"/>
  <c r="AP35"/>
  <c r="BU35"/>
  <c r="AX35"/>
  <c r="CC35"/>
  <c r="BF35"/>
  <c r="CK35"/>
  <c r="BO36"/>
  <c r="AJ36"/>
  <c r="BS36"/>
  <c r="AN36"/>
  <c r="BW36"/>
  <c r="IC36" s="1"/>
  <c r="AR36"/>
  <c r="IB36" s="1"/>
  <c r="CA36"/>
  <c r="AV36"/>
  <c r="CE36"/>
  <c r="AZ36"/>
  <c r="CI36"/>
  <c r="BD36"/>
  <c r="CM36"/>
  <c r="BH36"/>
  <c r="DI36" i="2"/>
  <c r="DJ36" i="1" s="1"/>
  <c r="CF42"/>
  <c r="BA42"/>
  <c r="BD42"/>
  <c r="CI42"/>
  <c r="CE61"/>
  <c r="AZ61"/>
  <c r="AH62"/>
  <c r="BM62"/>
  <c r="CA63"/>
  <c r="AV63"/>
  <c r="ED63"/>
  <c r="EG63"/>
  <c r="CC64"/>
  <c r="AX64"/>
  <c r="AH68"/>
  <c r="BM68"/>
  <c r="AX68"/>
  <c r="CC68"/>
  <c r="CM95"/>
  <c r="BH95"/>
  <c r="AX105"/>
  <c r="CC105"/>
  <c r="FA160" i="2"/>
  <c r="EI160" i="1" s="1"/>
  <c r="DY195"/>
  <c r="EB195"/>
  <c r="EB90"/>
  <c r="DZ90"/>
  <c r="CA111"/>
  <c r="AV111"/>
  <c r="AH111"/>
  <c r="BM111"/>
  <c r="DY131"/>
  <c r="EB131"/>
  <c r="CA131"/>
  <c r="AV131"/>
  <c r="AI131"/>
  <c r="BN131"/>
  <c r="EB149"/>
  <c r="AI149"/>
  <c r="BN149"/>
  <c r="CE156"/>
  <c r="AZ156"/>
  <c r="DZ163"/>
  <c r="CL164"/>
  <c r="BG164"/>
  <c r="II171"/>
  <c r="EQ171"/>
  <c r="IF171"/>
  <c r="EB171"/>
  <c r="EO171"/>
  <c r="EZ171" i="2"/>
  <c r="EH171" i="1" s="1"/>
  <c r="EU171"/>
  <c r="CN171"/>
  <c r="BI171"/>
  <c r="CJ171"/>
  <c r="BE171"/>
  <c r="CF171"/>
  <c r="BA171"/>
  <c r="CB171"/>
  <c r="AW171"/>
  <c r="BX171"/>
  <c r="AS171"/>
  <c r="BT171"/>
  <c r="AO171"/>
  <c r="BP171"/>
  <c r="AK171"/>
  <c r="BQ171"/>
  <c r="AL171"/>
  <c r="BY171"/>
  <c r="AT171"/>
  <c r="CG171"/>
  <c r="BB171"/>
  <c r="BJ171"/>
  <c r="CC174"/>
  <c r="AX174"/>
  <c r="AU174"/>
  <c r="BZ174"/>
  <c r="AO174"/>
  <c r="BT174"/>
  <c r="AZ174"/>
  <c r="CE174"/>
  <c r="CC176"/>
  <c r="AX176"/>
  <c r="EU178"/>
  <c r="EZ178" i="2"/>
  <c r="EH178" i="1" s="1"/>
  <c r="CL178"/>
  <c r="BG178"/>
  <c r="CL179"/>
  <c r="BG179"/>
  <c r="CH179"/>
  <c r="BC179"/>
  <c r="CD179"/>
  <c r="AY179"/>
  <c r="BZ179"/>
  <c r="AU179"/>
  <c r="BV179"/>
  <c r="AQ179"/>
  <c r="BR179"/>
  <c r="AM179"/>
  <c r="BN179"/>
  <c r="AI179"/>
  <c r="EV194"/>
  <c r="FA194" i="2"/>
  <c r="EI194" i="1"/>
  <c r="AI194"/>
  <c r="BN194"/>
  <c r="AT78"/>
  <c r="BY78"/>
  <c r="AQ83"/>
  <c r="BV83"/>
  <c r="AU104"/>
  <c r="BZ104"/>
  <c r="BF105"/>
  <c r="CK105"/>
  <c r="AL105"/>
  <c r="BQ105"/>
  <c r="BB128"/>
  <c r="CG128"/>
  <c r="CM132"/>
  <c r="BH132"/>
  <c r="BZ132"/>
  <c r="AU132"/>
  <c r="AI132"/>
  <c r="BN132"/>
  <c r="CA138"/>
  <c r="AV138"/>
  <c r="CI139"/>
  <c r="BD139"/>
  <c r="CN159"/>
  <c r="BI159"/>
  <c r="CJ159"/>
  <c r="BE159"/>
  <c r="CF159"/>
  <c r="BA159"/>
  <c r="CB159"/>
  <c r="AW159"/>
  <c r="BX159"/>
  <c r="AS159"/>
  <c r="BT159"/>
  <c r="AO159"/>
  <c r="BP159"/>
  <c r="AK159"/>
  <c r="BV162"/>
  <c r="AQ162"/>
  <c r="II195"/>
  <c r="EE195"/>
  <c r="EG195"/>
  <c r="EQ195"/>
  <c r="DH84" i="2"/>
  <c r="DI84" i="1"/>
  <c r="DJ84"/>
  <c r="DH62" i="2"/>
  <c r="DG62" s="1"/>
  <c r="DH62" i="1" s="1"/>
  <c r="DJ62"/>
  <c r="DA129" i="2"/>
  <c r="DC129" i="1"/>
  <c r="ID129" s="1"/>
  <c r="DD91" i="2"/>
  <c r="DE91" i="1"/>
  <c r="DF91"/>
  <c r="DB14"/>
  <c r="DH51" i="2"/>
  <c r="DI51" i="1" s="1"/>
  <c r="DJ51"/>
  <c r="DA92" i="2"/>
  <c r="CZ92" s="1"/>
  <c r="DC92" i="1"/>
  <c r="ID92" s="1"/>
  <c r="DJ85"/>
  <c r="DH28" i="2"/>
  <c r="DI28" i="1" s="1"/>
  <c r="DJ28"/>
  <c r="DC19"/>
  <c r="ID19" s="1"/>
  <c r="DA19" i="2"/>
  <c r="DA154"/>
  <c r="DB154" i="1"/>
  <c r="DC154"/>
  <c r="ID154"/>
  <c r="DA97" i="2"/>
  <c r="DB97" i="1"/>
  <c r="DC97"/>
  <c r="ID97"/>
  <c r="DH92" i="2"/>
  <c r="DJ92" i="1"/>
  <c r="DA15" i="2"/>
  <c r="DC114" i="1"/>
  <c r="ID114" s="1"/>
  <c r="DA114" i="2"/>
  <c r="CZ114" s="1"/>
  <c r="DA114" i="1" s="1"/>
  <c r="DJ59"/>
  <c r="DH59" i="2"/>
  <c r="DG59"/>
  <c r="DF59" s="1"/>
  <c r="DC166" i="1"/>
  <c r="ID166"/>
  <c r="DA166" i="2"/>
  <c r="CZ166"/>
  <c r="DA64"/>
  <c r="DA82"/>
  <c r="DB82" i="1"/>
  <c r="DC82"/>
  <c r="ID82" s="1"/>
  <c r="DC40"/>
  <c r="ID40" s="1"/>
  <c r="DA40" i="2"/>
  <c r="DA16"/>
  <c r="DB16" i="1" s="1"/>
  <c r="DJ167"/>
  <c r="DH167" i="2"/>
  <c r="DG167"/>
  <c r="DH167" i="1" s="1"/>
  <c r="DH116"/>
  <c r="DF116" i="2"/>
  <c r="DD16"/>
  <c r="DE16" i="1" s="1"/>
  <c r="DF16"/>
  <c r="CZ138"/>
  <c r="CX138" i="2"/>
  <c r="CW138" s="1"/>
  <c r="CZ45" i="1"/>
  <c r="CX45" i="2"/>
  <c r="CW45" s="1"/>
  <c r="EC159" i="1"/>
  <c r="EC177"/>
  <c r="AJ156"/>
  <c r="EE152"/>
  <c r="DZ14"/>
  <c r="EB14"/>
  <c r="IE22"/>
  <c r="EO22"/>
  <c r="EB22"/>
  <c r="DY22"/>
  <c r="IE24"/>
  <c r="DY24"/>
  <c r="EO24"/>
  <c r="IH24"/>
  <c r="ED24"/>
  <c r="EQ24"/>
  <c r="CD28"/>
  <c r="AY28"/>
  <c r="BN34"/>
  <c r="AI34"/>
  <c r="BQ34"/>
  <c r="AL34"/>
  <c r="CD34"/>
  <c r="AY34"/>
  <c r="CG34"/>
  <c r="BB34"/>
  <c r="BS35"/>
  <c r="AN35"/>
  <c r="CA35"/>
  <c r="AV35"/>
  <c r="CI35"/>
  <c r="BD35"/>
  <c r="BR36"/>
  <c r="AM36"/>
  <c r="BV36"/>
  <c r="AQ36"/>
  <c r="BZ36"/>
  <c r="AU36"/>
  <c r="CD36"/>
  <c r="AY36"/>
  <c r="CH36"/>
  <c r="BC36"/>
  <c r="CL36"/>
  <c r="BG36"/>
  <c r="EB36"/>
  <c r="DZ36"/>
  <c r="EG36"/>
  <c r="EE36"/>
  <c r="BU42"/>
  <c r="AP42"/>
  <c r="CH42"/>
  <c r="BC42"/>
  <c r="CK42"/>
  <c r="BF42"/>
  <c r="DY42"/>
  <c r="EB42"/>
  <c r="ED42"/>
  <c r="EG42"/>
  <c r="BM60"/>
  <c r="AH60"/>
  <c r="ED62"/>
  <c r="DY63"/>
  <c r="BM64"/>
  <c r="AH64"/>
  <c r="BY68"/>
  <c r="AT68"/>
  <c r="BJ68"/>
  <c r="BD92"/>
  <c r="CI92"/>
  <c r="BW95"/>
  <c r="IC95" s="1"/>
  <c r="AR95"/>
  <c r="IB95" s="1"/>
  <c r="CL104"/>
  <c r="BG104"/>
  <c r="DZ104"/>
  <c r="EB104"/>
  <c r="BS113"/>
  <c r="AN113"/>
  <c r="EQ132"/>
  <c r="EE132"/>
  <c r="BJ140"/>
  <c r="CA146"/>
  <c r="AV146"/>
  <c r="EB185"/>
  <c r="DY185"/>
  <c r="CI100"/>
  <c r="BD100"/>
  <c r="AZ111"/>
  <c r="CE111"/>
  <c r="AJ111"/>
  <c r="BO111"/>
  <c r="EG131"/>
  <c r="AZ131"/>
  <c r="CE131"/>
  <c r="AJ131"/>
  <c r="BO131"/>
  <c r="ED149"/>
  <c r="EG149"/>
  <c r="CC152"/>
  <c r="AX152"/>
  <c r="EE163"/>
  <c r="EG163"/>
  <c r="BV164"/>
  <c r="AQ164"/>
  <c r="CL171"/>
  <c r="BG171"/>
  <c r="BC171"/>
  <c r="CH171"/>
  <c r="CD171"/>
  <c r="AY171"/>
  <c r="AU171"/>
  <c r="BZ171"/>
  <c r="BV171"/>
  <c r="AQ171"/>
  <c r="AM171"/>
  <c r="BR171"/>
  <c r="BN171"/>
  <c r="AI171"/>
  <c r="AP171"/>
  <c r="BU171"/>
  <c r="AX171"/>
  <c r="CC171"/>
  <c r="BF171"/>
  <c r="CK171"/>
  <c r="BX174"/>
  <c r="AS174"/>
  <c r="BP174"/>
  <c r="AK174"/>
  <c r="IJ178"/>
  <c r="EF178"/>
  <c r="AY178"/>
  <c r="CD178"/>
  <c r="BI179"/>
  <c r="CN179"/>
  <c r="BE179"/>
  <c r="CJ179"/>
  <c r="CF179"/>
  <c r="BA179"/>
  <c r="AW179"/>
  <c r="CB179"/>
  <c r="BX179"/>
  <c r="AS179"/>
  <c r="AO179"/>
  <c r="BT179"/>
  <c r="BP179"/>
  <c r="AK179"/>
  <c r="BM194"/>
  <c r="AH194"/>
  <c r="BB78"/>
  <c r="CG78"/>
  <c r="CA83"/>
  <c r="AV83"/>
  <c r="EG92"/>
  <c r="EQ92"/>
  <c r="EE104"/>
  <c r="CC104"/>
  <c r="AX104"/>
  <c r="BV104"/>
  <c r="AQ104"/>
  <c r="AH105"/>
  <c r="BM105"/>
  <c r="AK128"/>
  <c r="BP128"/>
  <c r="EO132"/>
  <c r="EB132"/>
  <c r="CH132"/>
  <c r="BC132"/>
  <c r="BR132"/>
  <c r="AM132"/>
  <c r="AN139"/>
  <c r="BS139"/>
  <c r="CL159"/>
  <c r="BG159"/>
  <c r="BC159"/>
  <c r="CH159"/>
  <c r="CD159"/>
  <c r="AY159"/>
  <c r="BZ159"/>
  <c r="AU159"/>
  <c r="BV159"/>
  <c r="AQ159"/>
  <c r="AM159"/>
  <c r="BR159"/>
  <c r="BN159"/>
  <c r="AI159"/>
  <c r="BN160"/>
  <c r="AI160"/>
  <c r="BM162"/>
  <c r="AH162"/>
  <c r="DB177"/>
  <c r="EB177"/>
  <c r="DY177"/>
  <c r="CA184"/>
  <c r="AV184"/>
  <c r="DB50"/>
  <c r="CZ50" i="2"/>
  <c r="DA50" i="1" s="1"/>
  <c r="DF13" i="2"/>
  <c r="DD17"/>
  <c r="DE17" i="1" s="1"/>
  <c r="DF17"/>
  <c r="DI12" i="2"/>
  <c r="DA170"/>
  <c r="CZ170" s="1"/>
  <c r="DC170" i="1"/>
  <c r="ID170" s="1"/>
  <c r="DC95"/>
  <c r="ID95" s="1"/>
  <c r="DA95" i="2"/>
  <c r="CZ95" s="1"/>
  <c r="DH94"/>
  <c r="DJ94" i="1"/>
  <c r="DG7" i="2"/>
  <c r="DH7" i="1" s="1"/>
  <c r="DI7"/>
  <c r="DA46" i="2"/>
  <c r="DK80" i="1"/>
  <c r="DI80" i="2"/>
  <c r="DH80" s="1"/>
  <c r="DG31"/>
  <c r="DH31" i="1"/>
  <c r="DI31"/>
  <c r="DC29"/>
  <c r="ID29" s="1"/>
  <c r="DA29" i="2"/>
  <c r="CZ29" s="1"/>
  <c r="DC104" i="1"/>
  <c r="ID104" s="1"/>
  <c r="DA104" i="2"/>
  <c r="CZ104" s="1"/>
  <c r="DA104" i="1" s="1"/>
  <c r="DJ188"/>
  <c r="DH188" i="2"/>
  <c r="DI188" i="1"/>
  <c r="DC69"/>
  <c r="ID69" s="1"/>
  <c r="DA69" i="2"/>
  <c r="DB69" i="1"/>
  <c r="DL23" i="2"/>
  <c r="DK23" s="1"/>
  <c r="DG146" i="1"/>
  <c r="DE146" i="2"/>
  <c r="CX120"/>
  <c r="CZ120" i="1"/>
  <c r="DH36" i="2"/>
  <c r="DI36" i="1" s="1"/>
  <c r="AV174"/>
  <c r="DA188" i="2"/>
  <c r="DR145"/>
  <c r="DS145" i="1"/>
  <c r="DJ109"/>
  <c r="CZ171" i="2"/>
  <c r="DA171" i="1" s="1"/>
  <c r="DJ56"/>
  <c r="DG14" i="2"/>
  <c r="DH14" i="1" s="1"/>
  <c r="DI14"/>
  <c r="DJ58"/>
  <c r="DH68" i="2"/>
  <c r="DJ68" i="1"/>
  <c r="DA155" i="2"/>
  <c r="ID155" i="1"/>
  <c r="DH155" i="2"/>
  <c r="DG155" s="1"/>
  <c r="DJ90" i="1"/>
  <c r="DB90"/>
  <c r="CZ90" i="2"/>
  <c r="DA90" i="1" s="1"/>
  <c r="CZ84" i="2"/>
  <c r="DG187"/>
  <c r="DH187" i="1" s="1"/>
  <c r="DI187"/>
  <c r="DJ82"/>
  <c r="CZ80" i="2"/>
  <c r="CY80" s="1"/>
  <c r="DB80" i="1"/>
  <c r="DA56" i="2"/>
  <c r="DI27" i="1"/>
  <c r="DC20"/>
  <c r="ID20" s="1"/>
  <c r="DA20" i="2"/>
  <c r="DB20" i="1" s="1"/>
  <c r="DS157"/>
  <c r="DQ157" i="2"/>
  <c r="DP157"/>
  <c r="DQ157" i="1" s="1"/>
  <c r="DI86"/>
  <c r="DG86" i="2"/>
  <c r="DH86" i="1" s="1"/>
  <c r="DB124"/>
  <c r="CZ65" i="2"/>
  <c r="DB65" i="1"/>
  <c r="DH88" i="2"/>
  <c r="DI88" i="1"/>
  <c r="CZ88" i="2"/>
  <c r="CY88"/>
  <c r="CZ55"/>
  <c r="DB55" i="1"/>
  <c r="DH37"/>
  <c r="CX102" i="2"/>
  <c r="CY102" i="1" s="1"/>
  <c r="CZ102"/>
  <c r="DH193" i="2"/>
  <c r="DJ193" i="1"/>
  <c r="DQ191" i="2"/>
  <c r="DP191" s="1"/>
  <c r="DA7"/>
  <c r="DB7" i="1" s="1"/>
  <c r="DD19" i="2"/>
  <c r="DE19" i="1" s="1"/>
  <c r="DC22"/>
  <c r="ID22" s="1"/>
  <c r="DA22" i="2"/>
  <c r="DL180" i="1"/>
  <c r="DS186"/>
  <c r="DB109"/>
  <c r="CZ17" i="2"/>
  <c r="DA17" i="1" s="1"/>
  <c r="DH97"/>
  <c r="DI128"/>
  <c r="DH164"/>
  <c r="DI152"/>
  <c r="DJ115"/>
  <c r="DI77"/>
  <c r="DG50" i="2"/>
  <c r="DB70" i="1"/>
  <c r="CZ70" i="2"/>
  <c r="DA70" i="1" s="1"/>
  <c r="DG142" i="2"/>
  <c r="DH142" i="1" s="1"/>
  <c r="DI142"/>
  <c r="CZ144" i="2"/>
  <c r="DA144" i="1"/>
  <c r="CZ26" i="2"/>
  <c r="CY26" s="1"/>
  <c r="DG160"/>
  <c r="DF160" s="1"/>
  <c r="CZ81"/>
  <c r="CY81" s="1"/>
  <c r="DB81" i="1"/>
  <c r="CZ9" i="2"/>
  <c r="DA9" i="1" s="1"/>
  <c r="DB9"/>
  <c r="CZ69" i="2"/>
  <c r="DA69" i="1" s="1"/>
  <c r="DG188" i="2"/>
  <c r="DF188" s="1"/>
  <c r="DB104" i="1"/>
  <c r="DB29"/>
  <c r="DJ80"/>
  <c r="DB95"/>
  <c r="DH12" i="2"/>
  <c r="DI12" i="1" s="1"/>
  <c r="DJ12"/>
  <c r="CZ16" i="2"/>
  <c r="CY16" s="1"/>
  <c r="DG92"/>
  <c r="DF92" s="1"/>
  <c r="DI92" i="1"/>
  <c r="CZ97" i="2"/>
  <c r="CY97" s="1"/>
  <c r="CZ154"/>
  <c r="DB92" i="1"/>
  <c r="DG51" i="2"/>
  <c r="DG84"/>
  <c r="DF84" s="1"/>
  <c r="DG36"/>
  <c r="DF31"/>
  <c r="DG31" i="1" s="1"/>
  <c r="DF7" i="2"/>
  <c r="DE7" s="1"/>
  <c r="CZ177"/>
  <c r="CY177" s="1"/>
  <c r="CZ177" i="1" s="1"/>
  <c r="CY45"/>
  <c r="CY138"/>
  <c r="DI167"/>
  <c r="DB40"/>
  <c r="CZ40" i="2"/>
  <c r="CY40" s="1"/>
  <c r="DB166" i="1"/>
  <c r="DI59"/>
  <c r="DB114"/>
  <c r="CZ15" i="2"/>
  <c r="DB15" i="1"/>
  <c r="DA14"/>
  <c r="DQ145" i="2"/>
  <c r="DP145"/>
  <c r="DO145" s="1"/>
  <c r="CY171"/>
  <c r="DF14"/>
  <c r="DE14" s="1"/>
  <c r="DD14" s="1"/>
  <c r="DE14" i="1" s="1"/>
  <c r="DI155"/>
  <c r="DI58"/>
  <c r="DI90"/>
  <c r="DG82" i="2"/>
  <c r="DF187"/>
  <c r="DE187" s="1"/>
  <c r="DR157" i="1"/>
  <c r="CZ20" i="2"/>
  <c r="DA20" i="1" s="1"/>
  <c r="DF86" i="2"/>
  <c r="DG86" i="1" s="1"/>
  <c r="DA55"/>
  <c r="CY55" i="2"/>
  <c r="CZ55" i="1" s="1"/>
  <c r="DA65"/>
  <c r="CY65" i="2"/>
  <c r="CZ65" i="1"/>
  <c r="DA88"/>
  <c r="DG88" i="2"/>
  <c r="DH88" i="1" s="1"/>
  <c r="CW102" i="2"/>
  <c r="CX102" i="1" s="1"/>
  <c r="CY17" i="2"/>
  <c r="DF152"/>
  <c r="DG152" i="1" s="1"/>
  <c r="DE97" i="2"/>
  <c r="DD97" s="1"/>
  <c r="DE97" i="1" s="1"/>
  <c r="DA26"/>
  <c r="CY144" i="2"/>
  <c r="DF142"/>
  <c r="DE142" s="1"/>
  <c r="CY15"/>
  <c r="CX15" s="1"/>
  <c r="DA15" i="1"/>
  <c r="DH92"/>
  <c r="DG12" i="2"/>
  <c r="DF12" s="1"/>
  <c r="DA177" i="1"/>
  <c r="DH84"/>
  <c r="DH188"/>
  <c r="DR145"/>
  <c r="DG187"/>
  <c r="CX65" i="2"/>
  <c r="CW65" s="1"/>
  <c r="CV65" s="1"/>
  <c r="CX55"/>
  <c r="CW55" s="1"/>
  <c r="DF97" i="1"/>
  <c r="DE152" i="2"/>
  <c r="DD152" s="1"/>
  <c r="DE152" i="1" s="1"/>
  <c r="CX177" i="2"/>
  <c r="CY177" i="1" s="1"/>
  <c r="H186"/>
  <c r="IA186" s="1"/>
  <c r="EL186"/>
  <c r="I185"/>
  <c r="K185"/>
  <c r="J185"/>
  <c r="H176"/>
  <c r="EL176"/>
  <c r="K175"/>
  <c r="B175"/>
  <c r="J175"/>
  <c r="IA175" s="1"/>
  <c r="N175"/>
  <c r="HZ175" s="1"/>
  <c r="EL175"/>
  <c r="EM183"/>
  <c r="EM171"/>
  <c r="EM163"/>
  <c r="EM157"/>
  <c r="K196"/>
  <c r="N196"/>
  <c r="HZ196" s="1"/>
  <c r="J196"/>
  <c r="N195"/>
  <c r="HZ195" s="1"/>
  <c r="J195"/>
  <c r="N194"/>
  <c r="HZ194" s="1"/>
  <c r="J194"/>
  <c r="N193"/>
  <c r="HZ193" s="1"/>
  <c r="J193"/>
  <c r="K193"/>
  <c r="N192"/>
  <c r="HZ192" s="1"/>
  <c r="J192"/>
  <c r="N191"/>
  <c r="HZ191" s="1"/>
  <c r="J191"/>
  <c r="N190"/>
  <c r="HZ190" s="1"/>
  <c r="J190"/>
  <c r="I181"/>
  <c r="K181"/>
  <c r="J181"/>
  <c r="M180"/>
  <c r="EM180" s="1"/>
  <c r="H180"/>
  <c r="IA180" s="1"/>
  <c r="EL180"/>
  <c r="EM161"/>
  <c r="EL167"/>
  <c r="N167"/>
  <c r="HZ167" s="1"/>
  <c r="J167"/>
  <c r="B167"/>
  <c r="EL170"/>
  <c r="N170"/>
  <c r="HZ170" s="1"/>
  <c r="J170"/>
  <c r="B170"/>
  <c r="EL171"/>
  <c r="N171"/>
  <c r="HZ171" s="1"/>
  <c r="J171"/>
  <c r="B171"/>
  <c r="K167"/>
  <c r="K171"/>
  <c r="K160"/>
  <c r="K163"/>
  <c r="IA163" s="1"/>
  <c r="K166"/>
  <c r="IA166" s="1"/>
  <c r="I160"/>
  <c r="IA167"/>
  <c r="DG10" i="2"/>
  <c r="DF10" s="1"/>
  <c r="DE10" s="1"/>
  <c r="DF95"/>
  <c r="DH95" i="1"/>
  <c r="DC58"/>
  <c r="ID58" s="1"/>
  <c r="DA58" i="2"/>
  <c r="DB58" i="1" s="1"/>
  <c r="DK147"/>
  <c r="DI147" i="2"/>
  <c r="DJ147" i="1" s="1"/>
  <c r="DJ44"/>
  <c r="DS172"/>
  <c r="DQ172" i="2"/>
  <c r="DF21"/>
  <c r="DH21" i="1"/>
  <c r="DD11"/>
  <c r="DB11" i="2"/>
  <c r="DB35"/>
  <c r="DA35" s="1"/>
  <c r="DB35" i="1" s="1"/>
  <c r="DD35"/>
  <c r="DJ41" i="2"/>
  <c r="DL41" i="1"/>
  <c r="DK98"/>
  <c r="DI98" i="2"/>
  <c r="DK132" i="1"/>
  <c r="DI132" i="2"/>
  <c r="DK40" i="1"/>
  <c r="DI40" i="2"/>
  <c r="DD59" i="1"/>
  <c r="DB59" i="2"/>
  <c r="DB147"/>
  <c r="DC147" i="1" s="1"/>
  <c r="ID147" s="1"/>
  <c r="DD147"/>
  <c r="DB136" i="2"/>
  <c r="DC136" i="1" s="1"/>
  <c r="ID136" s="1"/>
  <c r="DD136"/>
  <c r="DD10"/>
  <c r="DB10" i="2"/>
  <c r="DI20"/>
  <c r="DJ20" i="1" s="1"/>
  <c r="DK20"/>
  <c r="DD66"/>
  <c r="DB66" i="2"/>
  <c r="DD140" i="1"/>
  <c r="DB140" i="2"/>
  <c r="DD123" i="1"/>
  <c r="DB123" i="2"/>
  <c r="DD21" i="1"/>
  <c r="DB21" i="2"/>
  <c r="DR34"/>
  <c r="DQ34" s="1"/>
  <c r="DT30" i="1"/>
  <c r="DR30" i="2"/>
  <c r="DK153" i="1"/>
  <c r="DI153" i="2"/>
  <c r="DJ153" i="1" s="1"/>
  <c r="DD44"/>
  <c r="DD96"/>
  <c r="DD100"/>
  <c r="DB100" i="2"/>
  <c r="DC100" i="1" s="1"/>
  <c r="ID100" s="1"/>
  <c r="DB13" i="2"/>
  <c r="DD13" i="1"/>
  <c r="DB41" i="2"/>
  <c r="DD41" i="1"/>
  <c r="DH93" i="2"/>
  <c r="DJ93" i="1"/>
  <c r="DB77" i="2"/>
  <c r="DD77" i="1"/>
  <c r="DH39" i="2"/>
  <c r="DI39" i="1"/>
  <c r="DJ39"/>
  <c r="DB152" i="2"/>
  <c r="DA152" s="1"/>
  <c r="DD152" i="1"/>
  <c r="DI18" i="2"/>
  <c r="DK22" i="1"/>
  <c r="DI22" i="2"/>
  <c r="DB67"/>
  <c r="DC67" i="1" s="1"/>
  <c r="ID67" s="1"/>
  <c r="DD67"/>
  <c r="DG39" i="2"/>
  <c r="DH39" i="1" s="1"/>
  <c r="DA83" i="2"/>
  <c r="DB83" i="1" s="1"/>
  <c r="EZ65" i="2"/>
  <c r="EH65" i="1" s="1"/>
  <c r="DI9" i="2"/>
  <c r="DH9" s="1"/>
  <c r="DI173"/>
  <c r="DB78"/>
  <c r="DI71"/>
  <c r="DB187"/>
  <c r="DA187" s="1"/>
  <c r="DH10" i="1"/>
  <c r="DF39" i="2"/>
  <c r="DE39" s="1"/>
  <c r="DD39" s="1"/>
  <c r="DE39" i="1" s="1"/>
  <c r="DB162" i="2"/>
  <c r="DA162" s="1"/>
  <c r="DB162" i="1" s="1"/>
  <c r="DB173" i="2"/>
  <c r="DC173" i="1" s="1"/>
  <c r="ID173" s="1"/>
  <c r="DI181" i="2"/>
  <c r="DK181" i="1"/>
  <c r="DK89"/>
  <c r="DI89" i="2"/>
  <c r="DH89" s="1"/>
  <c r="DI42"/>
  <c r="DB160"/>
  <c r="DA160" s="1"/>
  <c r="DB160" i="1" s="1"/>
  <c r="DA185" i="2"/>
  <c r="CZ185" s="1"/>
  <c r="DD122" i="1"/>
  <c r="DB122" i="2"/>
  <c r="DA122" s="1"/>
  <c r="DD75" i="1"/>
  <c r="DB75" i="2"/>
  <c r="DC75" i="1" s="1"/>
  <c r="ID75" s="1"/>
  <c r="DD63"/>
  <c r="DB63" i="2"/>
  <c r="DA63" s="1"/>
  <c r="CZ63" s="1"/>
  <c r="DF73"/>
  <c r="DH73" i="1"/>
  <c r="DK170"/>
  <c r="DI170" i="2"/>
  <c r="DB118"/>
  <c r="DD118" i="1"/>
  <c r="DD189"/>
  <c r="DB189" i="2"/>
  <c r="DC189" i="1" s="1"/>
  <c r="ID189" s="1"/>
  <c r="DD153"/>
  <c r="DB153" i="2"/>
  <c r="DC153" i="1" s="1"/>
  <c r="ID153" s="1"/>
  <c r="DF83" i="2"/>
  <c r="DH83" i="1"/>
  <c r="DB119" i="2"/>
  <c r="DC119" i="1" s="1"/>
  <c r="ID119" s="1"/>
  <c r="DI131" i="2"/>
  <c r="DH131" s="1"/>
  <c r="DK131" i="1"/>
  <c r="DI26" i="2"/>
  <c r="DJ26" i="1" s="1"/>
  <c r="DB62" i="2"/>
  <c r="DD62" i="1"/>
  <c r="DJ55"/>
  <c r="DH55" i="2"/>
  <c r="DI55" i="1" s="1"/>
  <c r="DJ65" i="2"/>
  <c r="DI65" s="1"/>
  <c r="DL65" i="1"/>
  <c r="DI96" i="2"/>
  <c r="DJ96" i="1" s="1"/>
  <c r="DK96"/>
  <c r="DB98"/>
  <c r="CZ98" i="2"/>
  <c r="CY98" s="1"/>
  <c r="CZ98" i="1" s="1"/>
  <c r="DB107" i="2"/>
  <c r="DD107" i="1"/>
  <c r="DP111"/>
  <c r="DN111" i="2"/>
  <c r="DM111" s="1"/>
  <c r="DK161" i="1"/>
  <c r="DI161" i="2"/>
  <c r="DG166"/>
  <c r="DF166" s="1"/>
  <c r="DI166" i="1"/>
  <c r="DH20" i="2"/>
  <c r="DD135" i="1"/>
  <c r="DI72" i="2"/>
  <c r="DJ72" i="1" s="1"/>
  <c r="DK72"/>
  <c r="DS134" i="2"/>
  <c r="DT134" i="1" s="1"/>
  <c r="DU134"/>
  <c r="DV134" s="1"/>
  <c r="DC74"/>
  <c r="ID74" s="1"/>
  <c r="DA74" i="2"/>
  <c r="DB74" i="1" s="1"/>
  <c r="DI70"/>
  <c r="DK129"/>
  <c r="DI129" i="2"/>
  <c r="DJ129" i="1" s="1"/>
  <c r="DJ24" i="2"/>
  <c r="DL24" i="1"/>
  <c r="DD99"/>
  <c r="DB99" i="2"/>
  <c r="DC99" i="1" s="1"/>
  <c r="ID99" s="1"/>
  <c r="DK104"/>
  <c r="DI104" i="2"/>
  <c r="DH104" s="1"/>
  <c r="DI104" i="1" s="1"/>
  <c r="DK122"/>
  <c r="DI122" i="2"/>
  <c r="DH122" s="1"/>
  <c r="DI122" i="1" s="1"/>
  <c r="DI140" i="2"/>
  <c r="DJ140" i="1" s="1"/>
  <c r="DK140"/>
  <c r="DI162" i="2"/>
  <c r="DJ162" i="1" s="1"/>
  <c r="DK162"/>
  <c r="DB110" i="2"/>
  <c r="DD110" i="1"/>
  <c r="DJ48"/>
  <c r="DH48" i="2"/>
  <c r="DI48" i="1" s="1"/>
  <c r="DB60" i="2"/>
  <c r="DC60" i="1" s="1"/>
  <c r="ID60" s="1"/>
  <c r="DD60"/>
  <c r="EZ179" i="2"/>
  <c r="EH179" i="1" s="1"/>
  <c r="EZ109" i="2"/>
  <c r="EH109" i="1" s="1"/>
  <c r="DQ111" i="2"/>
  <c r="DR111" i="1" s="1"/>
  <c r="DC187"/>
  <c r="ID187" s="1"/>
  <c r="CZ83" i="2"/>
  <c r="DJ22" i="1"/>
  <c r="DH22" i="2"/>
  <c r="DG22" s="1"/>
  <c r="DH153"/>
  <c r="DS34" i="1"/>
  <c r="DA136" i="2"/>
  <c r="DC35" i="1"/>
  <c r="ID35" s="1"/>
  <c r="DE21" i="2"/>
  <c r="DH71"/>
  <c r="DI71" i="1" s="1"/>
  <c r="DJ71"/>
  <c r="DJ9"/>
  <c r="DA67" i="2"/>
  <c r="DA77"/>
  <c r="DB77" i="1" s="1"/>
  <c r="DC77"/>
  <c r="ID77" s="1"/>
  <c r="DI93"/>
  <c r="DG93" i="2"/>
  <c r="DF93" s="1"/>
  <c r="DC41" i="1"/>
  <c r="ID41" s="1"/>
  <c r="DA41" i="2"/>
  <c r="DB41" i="1" s="1"/>
  <c r="DA13" i="2"/>
  <c r="DC96" i="1"/>
  <c r="ID96" s="1"/>
  <c r="DA44" i="2"/>
  <c r="CZ44" s="1"/>
  <c r="DC21" i="1"/>
  <c r="ID21" s="1"/>
  <c r="DA21" i="2"/>
  <c r="DC123" i="1"/>
  <c r="ID123" s="1"/>
  <c r="DA123" i="2"/>
  <c r="DB123" i="1" s="1"/>
  <c r="DC140"/>
  <c r="ID140" s="1"/>
  <c r="DA140" i="2"/>
  <c r="DB140" i="1" s="1"/>
  <c r="DA66" i="2"/>
  <c r="CZ66" s="1"/>
  <c r="DC66" i="1"/>
  <c r="ID66" s="1"/>
  <c r="DA10" i="2"/>
  <c r="CZ10" s="1"/>
  <c r="DA10" i="1" s="1"/>
  <c r="DC59"/>
  <c r="ID59" s="1"/>
  <c r="DA59" i="2"/>
  <c r="DB59" i="1" s="1"/>
  <c r="DH40" i="2"/>
  <c r="DG40" s="1"/>
  <c r="DH40" i="1" s="1"/>
  <c r="DJ40"/>
  <c r="DH132" i="2"/>
  <c r="DG132" s="1"/>
  <c r="DF132" s="1"/>
  <c r="DG132" i="1" s="1"/>
  <c r="DJ132"/>
  <c r="DH98" i="2"/>
  <c r="DG98" s="1"/>
  <c r="DF98" s="1"/>
  <c r="DG98" i="1" s="1"/>
  <c r="DJ98"/>
  <c r="DA11" i="2"/>
  <c r="CZ11" s="1"/>
  <c r="DA11" i="1" s="1"/>
  <c r="DR172"/>
  <c r="DP172" i="2"/>
  <c r="DO172" s="1"/>
  <c r="DG44"/>
  <c r="DH44" i="1" s="1"/>
  <c r="CZ58" i="2"/>
  <c r="CY58" s="1"/>
  <c r="DG48"/>
  <c r="DF48" s="1"/>
  <c r="DH162"/>
  <c r="DG162" s="1"/>
  <c r="DH140"/>
  <c r="DG140" s="1"/>
  <c r="DI24"/>
  <c r="DH24" s="1"/>
  <c r="DH70" i="1"/>
  <c r="DR134" i="2"/>
  <c r="DS134" i="1" s="1"/>
  <c r="DH72" i="2"/>
  <c r="DI72" i="1" s="1"/>
  <c r="DC107"/>
  <c r="ID107" s="1"/>
  <c r="DA107" i="2"/>
  <c r="DH96"/>
  <c r="DG96" s="1"/>
  <c r="DJ131" i="1"/>
  <c r="DG83"/>
  <c r="DE83" i="2"/>
  <c r="DC118" i="1"/>
  <c r="ID118" s="1"/>
  <c r="DA118" i="2"/>
  <c r="DB118" i="1" s="1"/>
  <c r="DG73"/>
  <c r="DE73" i="2"/>
  <c r="DD73" s="1"/>
  <c r="DE73" i="1" s="1"/>
  <c r="DJ181"/>
  <c r="DH181" i="2"/>
  <c r="DG181" s="1"/>
  <c r="DG10" i="1"/>
  <c r="DA60" i="2"/>
  <c r="CZ60" s="1"/>
  <c r="DJ104" i="1"/>
  <c r="CZ74" i="2"/>
  <c r="CY74" s="1"/>
  <c r="CZ74" i="1" s="1"/>
  <c r="DO111"/>
  <c r="DA98"/>
  <c r="DG55" i="2"/>
  <c r="DF55" s="1"/>
  <c r="DE55" s="1"/>
  <c r="DH26"/>
  <c r="DI26" i="1" s="1"/>
  <c r="DA119" i="2"/>
  <c r="DB119" i="1" s="1"/>
  <c r="DA153" i="2"/>
  <c r="DC63" i="1"/>
  <c r="ID63" s="1"/>
  <c r="DC122"/>
  <c r="ID122" s="1"/>
  <c r="DB185"/>
  <c r="DJ89"/>
  <c r="DA173" i="2"/>
  <c r="CZ173" s="1"/>
  <c r="DC162" i="1"/>
  <c r="ID162" s="1"/>
  <c r="DF44" i="2"/>
  <c r="DB11" i="1"/>
  <c r="DI98"/>
  <c r="DI132"/>
  <c r="DI40"/>
  <c r="DB66"/>
  <c r="DB96"/>
  <c r="CZ77" i="2"/>
  <c r="DA77" i="1" s="1"/>
  <c r="DG71" i="2"/>
  <c r="DF71" s="1"/>
  <c r="DA58" i="1"/>
  <c r="DQ172"/>
  <c r="CZ59" i="2"/>
  <c r="CY59" s="1"/>
  <c r="CZ140"/>
  <c r="CY140" s="1"/>
  <c r="CZ140" i="1" s="1"/>
  <c r="CZ123" i="2"/>
  <c r="DA123" i="1" s="1"/>
  <c r="DB21"/>
  <c r="CZ21" i="2"/>
  <c r="DB44" i="1"/>
  <c r="CZ41" i="2"/>
  <c r="DA41" i="1" s="1"/>
  <c r="DH93"/>
  <c r="CZ35" i="2"/>
  <c r="DI22" i="1"/>
  <c r="DB173"/>
  <c r="DB63"/>
  <c r="CZ119" i="2"/>
  <c r="CX98"/>
  <c r="CW98" s="1"/>
  <c r="DB60" i="1"/>
  <c r="DI181"/>
  <c r="CZ118" i="2"/>
  <c r="CY118" s="1"/>
  <c r="DD83"/>
  <c r="DE83" i="1" s="1"/>
  <c r="DF83"/>
  <c r="DI96"/>
  <c r="DG72" i="2"/>
  <c r="CZ160"/>
  <c r="DH55" i="1"/>
  <c r="DA74"/>
  <c r="DQ134" i="2"/>
  <c r="DP134" s="1"/>
  <c r="DJ24" i="1"/>
  <c r="DI140"/>
  <c r="DI162"/>
  <c r="DH48"/>
  <c r="CY41" i="2"/>
  <c r="CY123"/>
  <c r="DA59" i="1"/>
  <c r="DH71"/>
  <c r="CY77" i="2"/>
  <c r="CX77" s="1"/>
  <c r="CY96"/>
  <c r="CY21"/>
  <c r="CX21" s="1"/>
  <c r="CW21" s="1"/>
  <c r="CX21" i="1" s="1"/>
  <c r="DA21"/>
  <c r="CY10" i="2"/>
  <c r="DF40"/>
  <c r="DE40" s="1"/>
  <c r="DH132" i="1"/>
  <c r="DH98"/>
  <c r="CY11" i="2"/>
  <c r="DA118" i="1"/>
  <c r="CY98"/>
  <c r="DR134"/>
  <c r="DG40"/>
  <c r="CZ21"/>
  <c r="DE98" i="2"/>
  <c r="DE132"/>
  <c r="DD132" s="1"/>
  <c r="CX140"/>
  <c r="CZ77" i="1"/>
  <c r="CZ123"/>
  <c r="DF132"/>
  <c r="DE132"/>
  <c r="CV21" i="2"/>
  <c r="EW125" i="1" l="1"/>
  <c r="GT125"/>
  <c r="GV125"/>
  <c r="GX125"/>
  <c r="GZ125"/>
  <c r="HB125"/>
  <c r="HD125"/>
  <c r="HF125"/>
  <c r="GS125"/>
  <c r="GU125"/>
  <c r="GW125"/>
  <c r="GY125"/>
  <c r="HA125"/>
  <c r="HC125"/>
  <c r="HE125"/>
  <c r="GT124"/>
  <c r="GV124"/>
  <c r="GX124"/>
  <c r="GZ124"/>
  <c r="HB124"/>
  <c r="HD124"/>
  <c r="HF124"/>
  <c r="HH124"/>
  <c r="HJ124"/>
  <c r="HL124"/>
  <c r="HN124"/>
  <c r="HP124"/>
  <c r="HR124"/>
  <c r="HT124"/>
  <c r="HV124"/>
  <c r="GS124"/>
  <c r="GU124"/>
  <c r="GW124"/>
  <c r="GY124"/>
  <c r="HA124"/>
  <c r="HC124"/>
  <c r="HE124"/>
  <c r="HG124"/>
  <c r="HI124"/>
  <c r="HK124"/>
  <c r="HM124"/>
  <c r="HO124"/>
  <c r="HQ124"/>
  <c r="HS124"/>
  <c r="HU124"/>
  <c r="EW123"/>
  <c r="GT123"/>
  <c r="GV123"/>
  <c r="GX123"/>
  <c r="GZ123"/>
  <c r="HB123"/>
  <c r="HD123"/>
  <c r="HF123"/>
  <c r="HH123"/>
  <c r="HJ123"/>
  <c r="HL123"/>
  <c r="HN123"/>
  <c r="HP123"/>
  <c r="HR123"/>
  <c r="HT123"/>
  <c r="HV123"/>
  <c r="GS123"/>
  <c r="GU123"/>
  <c r="GW123"/>
  <c r="GY123"/>
  <c r="HA123"/>
  <c r="HC123"/>
  <c r="HE123"/>
  <c r="HG123"/>
  <c r="HI123"/>
  <c r="HK123"/>
  <c r="HM123"/>
  <c r="HO123"/>
  <c r="HQ123"/>
  <c r="HS123"/>
  <c r="HU123"/>
  <c r="G122"/>
  <c r="GT122"/>
  <c r="GV122"/>
  <c r="GX122"/>
  <c r="GZ122"/>
  <c r="HB122"/>
  <c r="HD122"/>
  <c r="HF122"/>
  <c r="HH122"/>
  <c r="HJ122"/>
  <c r="HL122"/>
  <c r="HN122"/>
  <c r="HP122"/>
  <c r="HR122"/>
  <c r="HT122"/>
  <c r="HV122"/>
  <c r="GS122"/>
  <c r="GU122"/>
  <c r="GW122"/>
  <c r="GY122"/>
  <c r="HA122"/>
  <c r="HC122"/>
  <c r="HE122"/>
  <c r="HG122"/>
  <c r="HI122"/>
  <c r="HK122"/>
  <c r="HM122"/>
  <c r="HO122"/>
  <c r="HQ122"/>
  <c r="HS122"/>
  <c r="HU122"/>
  <c r="EW121"/>
  <c r="GT121"/>
  <c r="GV121"/>
  <c r="GX121"/>
  <c r="GZ121"/>
  <c r="HB121"/>
  <c r="HD121"/>
  <c r="HF121"/>
  <c r="HH121"/>
  <c r="HJ121"/>
  <c r="HL121"/>
  <c r="HN121"/>
  <c r="HP121"/>
  <c r="HR121"/>
  <c r="HT121"/>
  <c r="HV121"/>
  <c r="GS121"/>
  <c r="GU121"/>
  <c r="GW121"/>
  <c r="GY121"/>
  <c r="HA121"/>
  <c r="HC121"/>
  <c r="HE121"/>
  <c r="HG121"/>
  <c r="HI121"/>
  <c r="HK121"/>
  <c r="HM121"/>
  <c r="HO121"/>
  <c r="HQ121"/>
  <c r="HS121"/>
  <c r="HU121"/>
  <c r="GT120"/>
  <c r="GV120"/>
  <c r="GX120"/>
  <c r="GZ120"/>
  <c r="HB120"/>
  <c r="HD120"/>
  <c r="HF120"/>
  <c r="HH120"/>
  <c r="HJ120"/>
  <c r="HL120"/>
  <c r="HN120"/>
  <c r="HP120"/>
  <c r="HR120"/>
  <c r="HT120"/>
  <c r="HV120"/>
  <c r="GS120"/>
  <c r="GU120"/>
  <c r="GW120"/>
  <c r="GY120"/>
  <c r="HA120"/>
  <c r="HC120"/>
  <c r="HE120"/>
  <c r="HG120"/>
  <c r="HI120"/>
  <c r="HK120"/>
  <c r="HM120"/>
  <c r="HO120"/>
  <c r="HQ120"/>
  <c r="HS120"/>
  <c r="HU120"/>
  <c r="G119"/>
  <c r="GT119"/>
  <c r="GV119"/>
  <c r="GX119"/>
  <c r="GZ119"/>
  <c r="HB119"/>
  <c r="HD119"/>
  <c r="HF119"/>
  <c r="HH119"/>
  <c r="HJ119"/>
  <c r="HL119"/>
  <c r="HN119"/>
  <c r="HP119"/>
  <c r="HR119"/>
  <c r="HT119"/>
  <c r="GS119"/>
  <c r="GU119"/>
  <c r="GW119"/>
  <c r="GY119"/>
  <c r="HA119"/>
  <c r="HC119"/>
  <c r="HE119"/>
  <c r="HG119"/>
  <c r="HI119"/>
  <c r="HK119"/>
  <c r="HM119"/>
  <c r="HO119"/>
  <c r="HQ119"/>
  <c r="HS119"/>
  <c r="HU119"/>
  <c r="HV119" s="1"/>
  <c r="GT118"/>
  <c r="GV118"/>
  <c r="GX118"/>
  <c r="GZ118"/>
  <c r="HB118"/>
  <c r="HD118"/>
  <c r="HF118"/>
  <c r="HH118"/>
  <c r="HJ118"/>
  <c r="HL118"/>
  <c r="HN118"/>
  <c r="HP118"/>
  <c r="HR118"/>
  <c r="HT118"/>
  <c r="GS118"/>
  <c r="GU118"/>
  <c r="GW118"/>
  <c r="GY118"/>
  <c r="HA118"/>
  <c r="HC118"/>
  <c r="HE118"/>
  <c r="HG118"/>
  <c r="HI118"/>
  <c r="HK118"/>
  <c r="HM118"/>
  <c r="HO118"/>
  <c r="HQ118"/>
  <c r="HS118"/>
  <c r="HU118"/>
  <c r="HV118" s="1"/>
  <c r="EW117"/>
  <c r="GT117"/>
  <c r="GV117"/>
  <c r="GX117"/>
  <c r="GZ117"/>
  <c r="HB117"/>
  <c r="HD117"/>
  <c r="HF117"/>
  <c r="HH117"/>
  <c r="HJ117"/>
  <c r="HL117"/>
  <c r="HN117"/>
  <c r="HP117"/>
  <c r="HR117"/>
  <c r="HT117"/>
  <c r="HV117"/>
  <c r="GS117"/>
  <c r="GU117"/>
  <c r="GW117"/>
  <c r="GY117"/>
  <c r="HA117"/>
  <c r="HC117"/>
  <c r="HE117"/>
  <c r="HG117"/>
  <c r="HI117"/>
  <c r="HK117"/>
  <c r="HM117"/>
  <c r="HO117"/>
  <c r="HQ117"/>
  <c r="HS117"/>
  <c r="HU117"/>
  <c r="G116"/>
  <c r="IA116" s="1"/>
  <c r="GT116"/>
  <c r="GV116"/>
  <c r="GX116"/>
  <c r="GZ116"/>
  <c r="HB116"/>
  <c r="HD116"/>
  <c r="HF116"/>
  <c r="HH116"/>
  <c r="HJ116"/>
  <c r="HL116"/>
  <c r="HN116"/>
  <c r="HP116"/>
  <c r="HR116"/>
  <c r="HT116"/>
  <c r="HV116"/>
  <c r="GS116"/>
  <c r="GU116"/>
  <c r="GW116"/>
  <c r="GY116"/>
  <c r="HA116"/>
  <c r="HC116"/>
  <c r="HE116"/>
  <c r="HG116"/>
  <c r="HI116"/>
  <c r="HK116"/>
  <c r="HM116"/>
  <c r="HO116"/>
  <c r="HQ116"/>
  <c r="HS116"/>
  <c r="HU116"/>
  <c r="GT115"/>
  <c r="GV115"/>
  <c r="GX115"/>
  <c r="GZ115"/>
  <c r="HB115"/>
  <c r="HD115"/>
  <c r="HF115"/>
  <c r="HH115"/>
  <c r="HJ115"/>
  <c r="HL115"/>
  <c r="HN115"/>
  <c r="HP115"/>
  <c r="HR115"/>
  <c r="HT115"/>
  <c r="GS115"/>
  <c r="GU115"/>
  <c r="GW115"/>
  <c r="GY115"/>
  <c r="HA115"/>
  <c r="HC115"/>
  <c r="HE115"/>
  <c r="HG115"/>
  <c r="HI115"/>
  <c r="HK115"/>
  <c r="HM115"/>
  <c r="HO115"/>
  <c r="HQ115"/>
  <c r="HS115"/>
  <c r="HU115"/>
  <c r="HV115" s="1"/>
  <c r="G114"/>
  <c r="GT114"/>
  <c r="GV114"/>
  <c r="GX114"/>
  <c r="GZ114"/>
  <c r="HB114"/>
  <c r="HD114"/>
  <c r="HF114"/>
  <c r="HH114"/>
  <c r="HJ114"/>
  <c r="HL114"/>
  <c r="HN114"/>
  <c r="HP114"/>
  <c r="HR114"/>
  <c r="HT114"/>
  <c r="GS114"/>
  <c r="GU114"/>
  <c r="GW114"/>
  <c r="GY114"/>
  <c r="HA114"/>
  <c r="HC114"/>
  <c r="HE114"/>
  <c r="HG114"/>
  <c r="HI114"/>
  <c r="HK114"/>
  <c r="HM114"/>
  <c r="HO114"/>
  <c r="HQ114"/>
  <c r="HS114"/>
  <c r="HU114"/>
  <c r="HV114" s="1"/>
  <c r="G113"/>
  <c r="GT113"/>
  <c r="GV113"/>
  <c r="GX113"/>
  <c r="GZ113"/>
  <c r="HB113"/>
  <c r="HD113"/>
  <c r="HF113"/>
  <c r="HH113"/>
  <c r="HJ113"/>
  <c r="HL113"/>
  <c r="HN113"/>
  <c r="HP113"/>
  <c r="HR113"/>
  <c r="HT113"/>
  <c r="HV113"/>
  <c r="GS113"/>
  <c r="GU113"/>
  <c r="GW113"/>
  <c r="GY113"/>
  <c r="HA113"/>
  <c r="HC113"/>
  <c r="HE113"/>
  <c r="HG113"/>
  <c r="HI113"/>
  <c r="HK113"/>
  <c r="HM113"/>
  <c r="HO113"/>
  <c r="HQ113"/>
  <c r="HS113"/>
  <c r="HU113"/>
  <c r="GT112"/>
  <c r="GV112"/>
  <c r="GX112"/>
  <c r="GZ112"/>
  <c r="HB112"/>
  <c r="HD112"/>
  <c r="HF112"/>
  <c r="HH112"/>
  <c r="HJ112"/>
  <c r="HL112"/>
  <c r="HN112"/>
  <c r="HP112"/>
  <c r="HR112"/>
  <c r="HT112"/>
  <c r="HV112"/>
  <c r="GS112"/>
  <c r="GU112"/>
  <c r="GW112"/>
  <c r="GY112"/>
  <c r="HA112"/>
  <c r="HC112"/>
  <c r="HE112"/>
  <c r="HG112"/>
  <c r="HI112"/>
  <c r="HK112"/>
  <c r="HM112"/>
  <c r="HO112"/>
  <c r="HQ112"/>
  <c r="HS112"/>
  <c r="HU112"/>
  <c r="EW111"/>
  <c r="GT111"/>
  <c r="GV111"/>
  <c r="GX111"/>
  <c r="GZ111"/>
  <c r="HB111"/>
  <c r="HD111"/>
  <c r="HF111"/>
  <c r="HH111"/>
  <c r="HJ111"/>
  <c r="HL111"/>
  <c r="HN111"/>
  <c r="HP111"/>
  <c r="HR111"/>
  <c r="HT111"/>
  <c r="HV111"/>
  <c r="GS111"/>
  <c r="GU111"/>
  <c r="GW111"/>
  <c r="GY111"/>
  <c r="HA111"/>
  <c r="HC111"/>
  <c r="HE111"/>
  <c r="HG111"/>
  <c r="HI111"/>
  <c r="HK111"/>
  <c r="HM111"/>
  <c r="HO111"/>
  <c r="HQ111"/>
  <c r="HS111"/>
  <c r="HU111"/>
  <c r="GT110"/>
  <c r="GV110"/>
  <c r="GX110"/>
  <c r="GZ110"/>
  <c r="HB110"/>
  <c r="HD110"/>
  <c r="HF110"/>
  <c r="HH110"/>
  <c r="HJ110"/>
  <c r="HL110"/>
  <c r="HN110"/>
  <c r="HP110"/>
  <c r="HR110"/>
  <c r="HT110"/>
  <c r="GS110"/>
  <c r="GU110"/>
  <c r="GW110"/>
  <c r="GY110"/>
  <c r="HA110"/>
  <c r="HC110"/>
  <c r="HE110"/>
  <c r="HG110"/>
  <c r="HI110"/>
  <c r="HK110"/>
  <c r="HM110"/>
  <c r="HO110"/>
  <c r="HQ110"/>
  <c r="HS110"/>
  <c r="HU110"/>
  <c r="HV110" s="1"/>
  <c r="EW109"/>
  <c r="GT109"/>
  <c r="GV109"/>
  <c r="GX109"/>
  <c r="GZ109"/>
  <c r="HB109"/>
  <c r="HD109"/>
  <c r="HF109"/>
  <c r="HH109"/>
  <c r="HJ109"/>
  <c r="HL109"/>
  <c r="HN109"/>
  <c r="HP109"/>
  <c r="HR109"/>
  <c r="HT109"/>
  <c r="GS109"/>
  <c r="GU109"/>
  <c r="GW109"/>
  <c r="GY109"/>
  <c r="HA109"/>
  <c r="HC109"/>
  <c r="HE109"/>
  <c r="HG109"/>
  <c r="HI109"/>
  <c r="HK109"/>
  <c r="HM109"/>
  <c r="HO109"/>
  <c r="HQ109"/>
  <c r="HS109"/>
  <c r="HU109"/>
  <c r="HV109" s="1"/>
  <c r="I108"/>
  <c r="GT108"/>
  <c r="GV108"/>
  <c r="GX108"/>
  <c r="GZ108"/>
  <c r="HB108"/>
  <c r="HD108"/>
  <c r="HF108"/>
  <c r="HH108"/>
  <c r="HJ108"/>
  <c r="HL108"/>
  <c r="HN108"/>
  <c r="HP108"/>
  <c r="HR108"/>
  <c r="HT108"/>
  <c r="HV108"/>
  <c r="GS108"/>
  <c r="GU108"/>
  <c r="GW108"/>
  <c r="GY108"/>
  <c r="HA108"/>
  <c r="HC108"/>
  <c r="HE108"/>
  <c r="HG108"/>
  <c r="HI108"/>
  <c r="HK108"/>
  <c r="HM108"/>
  <c r="HO108"/>
  <c r="HQ108"/>
  <c r="HS108"/>
  <c r="HU108"/>
  <c r="GT107"/>
  <c r="GV107"/>
  <c r="GX107"/>
  <c r="GZ107"/>
  <c r="HB107"/>
  <c r="HD107"/>
  <c r="HF107"/>
  <c r="HH107"/>
  <c r="HJ107"/>
  <c r="HL107"/>
  <c r="HN107"/>
  <c r="HP107"/>
  <c r="HR107"/>
  <c r="HT107"/>
  <c r="GS107"/>
  <c r="GU107"/>
  <c r="GW107"/>
  <c r="GY107"/>
  <c r="HA107"/>
  <c r="HC107"/>
  <c r="HE107"/>
  <c r="HG107"/>
  <c r="HI107"/>
  <c r="HK107"/>
  <c r="HM107"/>
  <c r="HO107"/>
  <c r="HQ107"/>
  <c r="HS107"/>
  <c r="HU107"/>
  <c r="HV107" s="1"/>
  <c r="GT106"/>
  <c r="GV106"/>
  <c r="GX106"/>
  <c r="GZ106"/>
  <c r="HB106"/>
  <c r="HD106"/>
  <c r="HF106"/>
  <c r="HH106"/>
  <c r="HJ106"/>
  <c r="HL106"/>
  <c r="HN106"/>
  <c r="HP106"/>
  <c r="HR106"/>
  <c r="HT106"/>
  <c r="HV106"/>
  <c r="GS106"/>
  <c r="GU106"/>
  <c r="GW106"/>
  <c r="GY106"/>
  <c r="HA106"/>
  <c r="HC106"/>
  <c r="HE106"/>
  <c r="HG106"/>
  <c r="HI106"/>
  <c r="HK106"/>
  <c r="HM106"/>
  <c r="HO106"/>
  <c r="HQ106"/>
  <c r="HS106"/>
  <c r="HU106"/>
  <c r="GT105"/>
  <c r="GV105"/>
  <c r="GX105"/>
  <c r="GZ105"/>
  <c r="HB105"/>
  <c r="HD105"/>
  <c r="HF105"/>
  <c r="HH105"/>
  <c r="HJ105"/>
  <c r="HL105"/>
  <c r="HN105"/>
  <c r="HP105"/>
  <c r="HR105"/>
  <c r="HT105"/>
  <c r="GS105"/>
  <c r="GU105"/>
  <c r="GW105"/>
  <c r="GY105"/>
  <c r="HA105"/>
  <c r="HC105"/>
  <c r="HE105"/>
  <c r="HG105"/>
  <c r="HI105"/>
  <c r="HK105"/>
  <c r="HM105"/>
  <c r="HO105"/>
  <c r="HQ105"/>
  <c r="HS105"/>
  <c r="HU105"/>
  <c r="HV105" s="1"/>
  <c r="H104"/>
  <c r="GT104"/>
  <c r="GV104"/>
  <c r="GX104"/>
  <c r="GZ104"/>
  <c r="HB104"/>
  <c r="HD104"/>
  <c r="HF104"/>
  <c r="HH104"/>
  <c r="HJ104"/>
  <c r="HL104"/>
  <c r="HN104"/>
  <c r="HP104"/>
  <c r="HR104"/>
  <c r="HT104"/>
  <c r="HV104"/>
  <c r="GS104"/>
  <c r="GU104"/>
  <c r="GW104"/>
  <c r="GY104"/>
  <c r="HA104"/>
  <c r="HC104"/>
  <c r="HE104"/>
  <c r="HG104"/>
  <c r="HI104"/>
  <c r="HK104"/>
  <c r="HM104"/>
  <c r="HO104"/>
  <c r="HQ104"/>
  <c r="HS104"/>
  <c r="HU104"/>
  <c r="EW103"/>
  <c r="GT103"/>
  <c r="GV103"/>
  <c r="GX103"/>
  <c r="GZ103"/>
  <c r="HB103"/>
  <c r="HD103"/>
  <c r="HF103"/>
  <c r="HH103"/>
  <c r="HJ103"/>
  <c r="HL103"/>
  <c r="HN103"/>
  <c r="HP103"/>
  <c r="HR103"/>
  <c r="HT103"/>
  <c r="GS103"/>
  <c r="GU103"/>
  <c r="GW103"/>
  <c r="GY103"/>
  <c r="HA103"/>
  <c r="HC103"/>
  <c r="HE103"/>
  <c r="HG103"/>
  <c r="HI103"/>
  <c r="HK103"/>
  <c r="HM103"/>
  <c r="HO103"/>
  <c r="HQ103"/>
  <c r="HS103"/>
  <c r="HU103"/>
  <c r="HV103" s="1"/>
  <c r="GT74"/>
  <c r="GV74"/>
  <c r="GX74"/>
  <c r="GZ74"/>
  <c r="HB74"/>
  <c r="HD74"/>
  <c r="HF74"/>
  <c r="HH74"/>
  <c r="HJ74"/>
  <c r="HL74"/>
  <c r="HN74"/>
  <c r="HP74"/>
  <c r="HR74"/>
  <c r="HT74"/>
  <c r="HV74"/>
  <c r="GS74"/>
  <c r="GU74"/>
  <c r="GW74"/>
  <c r="GY74"/>
  <c r="HA74"/>
  <c r="HC74"/>
  <c r="HE74"/>
  <c r="HG74"/>
  <c r="HI74"/>
  <c r="HK74"/>
  <c r="HM74"/>
  <c r="HO74"/>
  <c r="HQ74"/>
  <c r="HS74"/>
  <c r="HU74"/>
  <c r="GT73"/>
  <c r="GV73"/>
  <c r="GX73"/>
  <c r="GZ73"/>
  <c r="HB73"/>
  <c r="HD73"/>
  <c r="HF73"/>
  <c r="HH73"/>
  <c r="HJ73"/>
  <c r="HL73"/>
  <c r="HN73"/>
  <c r="HP73"/>
  <c r="HR73"/>
  <c r="HT73"/>
  <c r="HV73"/>
  <c r="GS73"/>
  <c r="GU73"/>
  <c r="GW73"/>
  <c r="GY73"/>
  <c r="HA73"/>
  <c r="HC73"/>
  <c r="HE73"/>
  <c r="HG73"/>
  <c r="HI73"/>
  <c r="HK73"/>
  <c r="HM73"/>
  <c r="HO73"/>
  <c r="HQ73"/>
  <c r="HS73"/>
  <c r="HU73"/>
  <c r="C72"/>
  <c r="GT72"/>
  <c r="GV72"/>
  <c r="GX72"/>
  <c r="GZ72"/>
  <c r="HB72"/>
  <c r="HD72"/>
  <c r="HF72"/>
  <c r="HH72"/>
  <c r="HJ72"/>
  <c r="HL72"/>
  <c r="HN72"/>
  <c r="HP72"/>
  <c r="HR72"/>
  <c r="HT72"/>
  <c r="HV72"/>
  <c r="GS72"/>
  <c r="GU72"/>
  <c r="GW72"/>
  <c r="GY72"/>
  <c r="HA72"/>
  <c r="HC72"/>
  <c r="HE72"/>
  <c r="HG72"/>
  <c r="HI72"/>
  <c r="HK72"/>
  <c r="HM72"/>
  <c r="HO72"/>
  <c r="HQ72"/>
  <c r="HS72"/>
  <c r="HU72"/>
  <c r="EW71"/>
  <c r="GT71"/>
  <c r="GV71"/>
  <c r="GX71"/>
  <c r="GZ71"/>
  <c r="HB71"/>
  <c r="HD71"/>
  <c r="HF71"/>
  <c r="HH71"/>
  <c r="HJ71"/>
  <c r="HL71"/>
  <c r="HN71"/>
  <c r="HP71"/>
  <c r="HR71"/>
  <c r="HT71"/>
  <c r="HV71"/>
  <c r="GS71"/>
  <c r="GU71"/>
  <c r="GW71"/>
  <c r="GY71"/>
  <c r="HA71"/>
  <c r="HC71"/>
  <c r="HE71"/>
  <c r="HG71"/>
  <c r="HI71"/>
  <c r="HK71"/>
  <c r="HM71"/>
  <c r="HO71"/>
  <c r="HQ71"/>
  <c r="HS71"/>
  <c r="HU71"/>
  <c r="C70"/>
  <c r="GT70"/>
  <c r="GV70"/>
  <c r="GX70"/>
  <c r="GZ70"/>
  <c r="HB70"/>
  <c r="HD70"/>
  <c r="HF70"/>
  <c r="HH70"/>
  <c r="HJ70"/>
  <c r="HL70"/>
  <c r="HN70"/>
  <c r="HP70"/>
  <c r="HR70"/>
  <c r="HT70"/>
  <c r="HV70"/>
  <c r="GS70"/>
  <c r="GU70"/>
  <c r="GW70"/>
  <c r="GY70"/>
  <c r="HA70"/>
  <c r="HC70"/>
  <c r="HE70"/>
  <c r="HG70"/>
  <c r="HI70"/>
  <c r="HK70"/>
  <c r="HM70"/>
  <c r="HO70"/>
  <c r="HQ70"/>
  <c r="HS70"/>
  <c r="HU70"/>
  <c r="GT69"/>
  <c r="GV69"/>
  <c r="GX69"/>
  <c r="GZ69"/>
  <c r="HB69"/>
  <c r="HD69"/>
  <c r="HF69"/>
  <c r="HH69"/>
  <c r="HJ69"/>
  <c r="HL69"/>
  <c r="HN69"/>
  <c r="HP69"/>
  <c r="HR69"/>
  <c r="HT69"/>
  <c r="HV69"/>
  <c r="GS69"/>
  <c r="GU69"/>
  <c r="GW69"/>
  <c r="GY69"/>
  <c r="HA69"/>
  <c r="HC69"/>
  <c r="HE69"/>
  <c r="HG69"/>
  <c r="HI69"/>
  <c r="HK69"/>
  <c r="HM69"/>
  <c r="HO69"/>
  <c r="HQ69"/>
  <c r="HS69"/>
  <c r="HU69"/>
  <c r="K68"/>
  <c r="IA68" s="1"/>
  <c r="GT68"/>
  <c r="GV68"/>
  <c r="GX68"/>
  <c r="GZ68"/>
  <c r="HB68"/>
  <c r="HD68"/>
  <c r="HF68"/>
  <c r="HH68"/>
  <c r="HJ68"/>
  <c r="HL68"/>
  <c r="HN68"/>
  <c r="HP68"/>
  <c r="HR68"/>
  <c r="HT68"/>
  <c r="HV68"/>
  <c r="GS68"/>
  <c r="GU68"/>
  <c r="GW68"/>
  <c r="GY68"/>
  <c r="HA68"/>
  <c r="HC68"/>
  <c r="HE68"/>
  <c r="HG68"/>
  <c r="HI68"/>
  <c r="HK68"/>
  <c r="HM68"/>
  <c r="HO68"/>
  <c r="HQ68"/>
  <c r="HS68"/>
  <c r="HU68"/>
  <c r="EW67"/>
  <c r="GT67"/>
  <c r="GV67"/>
  <c r="GX67"/>
  <c r="GZ67"/>
  <c r="HB67"/>
  <c r="HD67"/>
  <c r="HF67"/>
  <c r="HH67"/>
  <c r="HJ67"/>
  <c r="HL67"/>
  <c r="HN67"/>
  <c r="HP67"/>
  <c r="HR67"/>
  <c r="HT67"/>
  <c r="HV67"/>
  <c r="GS67"/>
  <c r="GU67"/>
  <c r="GW67"/>
  <c r="GY67"/>
  <c r="HA67"/>
  <c r="HC67"/>
  <c r="HE67"/>
  <c r="HG67"/>
  <c r="HI67"/>
  <c r="HK67"/>
  <c r="HM67"/>
  <c r="HO67"/>
  <c r="HQ67"/>
  <c r="HS67"/>
  <c r="HU67"/>
  <c r="GT66"/>
  <c r="GV66"/>
  <c r="GX66"/>
  <c r="GZ66"/>
  <c r="HB66"/>
  <c r="HD66"/>
  <c r="HF66"/>
  <c r="HH66"/>
  <c r="HJ66"/>
  <c r="HL66"/>
  <c r="HN66"/>
  <c r="HP66"/>
  <c r="HR66"/>
  <c r="HT66"/>
  <c r="HV66"/>
  <c r="GS66"/>
  <c r="GU66"/>
  <c r="GW66"/>
  <c r="GY66"/>
  <c r="HA66"/>
  <c r="HC66"/>
  <c r="HE66"/>
  <c r="HG66"/>
  <c r="HI66"/>
  <c r="HK66"/>
  <c r="HM66"/>
  <c r="HO66"/>
  <c r="HQ66"/>
  <c r="HS66"/>
  <c r="HU66"/>
  <c r="EW65"/>
  <c r="GT65"/>
  <c r="GV65"/>
  <c r="GX65"/>
  <c r="GZ65"/>
  <c r="HB65"/>
  <c r="HD65"/>
  <c r="HF65"/>
  <c r="HH65"/>
  <c r="HJ65"/>
  <c r="HL65"/>
  <c r="HN65"/>
  <c r="HP65"/>
  <c r="HR65"/>
  <c r="HT65"/>
  <c r="HV65"/>
  <c r="GS65"/>
  <c r="GU65"/>
  <c r="GW65"/>
  <c r="GY65"/>
  <c r="HA65"/>
  <c r="HC65"/>
  <c r="HE65"/>
  <c r="HG65"/>
  <c r="HI65"/>
  <c r="HK65"/>
  <c r="HM65"/>
  <c r="HO65"/>
  <c r="HQ65"/>
  <c r="HS65"/>
  <c r="HU65"/>
  <c r="GT64"/>
  <c r="GV64"/>
  <c r="GX64"/>
  <c r="GZ64"/>
  <c r="HB64"/>
  <c r="HD64"/>
  <c r="HF64"/>
  <c r="HH64"/>
  <c r="HJ64"/>
  <c r="HL64"/>
  <c r="HN64"/>
  <c r="HP64"/>
  <c r="HR64"/>
  <c r="HT64"/>
  <c r="HV64"/>
  <c r="GS64"/>
  <c r="GU64"/>
  <c r="GW64"/>
  <c r="GY64"/>
  <c r="HA64"/>
  <c r="HC64"/>
  <c r="HE64"/>
  <c r="HG64"/>
  <c r="HI64"/>
  <c r="HK64"/>
  <c r="HM64"/>
  <c r="HO64"/>
  <c r="HQ64"/>
  <c r="HS64"/>
  <c r="HU64"/>
  <c r="C63"/>
  <c r="GT63"/>
  <c r="GV63"/>
  <c r="GX63"/>
  <c r="GZ63"/>
  <c r="HB63"/>
  <c r="HD63"/>
  <c r="HF63"/>
  <c r="HH63"/>
  <c r="HJ63"/>
  <c r="HL63"/>
  <c r="HN63"/>
  <c r="HP63"/>
  <c r="HR63"/>
  <c r="HT63"/>
  <c r="HV63"/>
  <c r="GS63"/>
  <c r="GU63"/>
  <c r="GW63"/>
  <c r="GY63"/>
  <c r="HA63"/>
  <c r="HC63"/>
  <c r="HE63"/>
  <c r="HG63"/>
  <c r="HI63"/>
  <c r="HK63"/>
  <c r="HM63"/>
  <c r="HO63"/>
  <c r="HQ63"/>
  <c r="HS63"/>
  <c r="HU63"/>
  <c r="GT62"/>
  <c r="GV62"/>
  <c r="GX62"/>
  <c r="GZ62"/>
  <c r="HB62"/>
  <c r="HD62"/>
  <c r="HF62"/>
  <c r="HH62"/>
  <c r="HJ62"/>
  <c r="HL62"/>
  <c r="HN62"/>
  <c r="HP62"/>
  <c r="HR62"/>
  <c r="HT62"/>
  <c r="HV62"/>
  <c r="GS62"/>
  <c r="GU62"/>
  <c r="GW62"/>
  <c r="GY62"/>
  <c r="HA62"/>
  <c r="HC62"/>
  <c r="HE62"/>
  <c r="HG62"/>
  <c r="HI62"/>
  <c r="HK62"/>
  <c r="HM62"/>
  <c r="HO62"/>
  <c r="HQ62"/>
  <c r="HS62"/>
  <c r="HU62"/>
  <c r="EW61"/>
  <c r="GT61"/>
  <c r="GV61"/>
  <c r="GX61"/>
  <c r="GZ61"/>
  <c r="HB61"/>
  <c r="HD61"/>
  <c r="HF61"/>
  <c r="HH61"/>
  <c r="HJ61"/>
  <c r="HL61"/>
  <c r="HN61"/>
  <c r="HP61"/>
  <c r="HR61"/>
  <c r="HT61"/>
  <c r="HV61"/>
  <c r="GS61"/>
  <c r="GU61"/>
  <c r="GW61"/>
  <c r="GY61"/>
  <c r="HA61"/>
  <c r="HC61"/>
  <c r="HE61"/>
  <c r="HG61"/>
  <c r="HI61"/>
  <c r="HK61"/>
  <c r="HM61"/>
  <c r="HO61"/>
  <c r="HQ61"/>
  <c r="HS61"/>
  <c r="HU61"/>
  <c r="C60"/>
  <c r="GT60"/>
  <c r="GV60"/>
  <c r="GX60"/>
  <c r="GZ60"/>
  <c r="HB60"/>
  <c r="HD60"/>
  <c r="HF60"/>
  <c r="HH60"/>
  <c r="HJ60"/>
  <c r="HL60"/>
  <c r="HN60"/>
  <c r="HP60"/>
  <c r="HR60"/>
  <c r="HT60"/>
  <c r="HV60"/>
  <c r="GS60"/>
  <c r="GU60"/>
  <c r="GW60"/>
  <c r="GY60"/>
  <c r="HA60"/>
  <c r="HC60"/>
  <c r="HE60"/>
  <c r="HG60"/>
  <c r="HI60"/>
  <c r="HK60"/>
  <c r="HM60"/>
  <c r="HO60"/>
  <c r="HQ60"/>
  <c r="HS60"/>
  <c r="HU60"/>
  <c r="GT59"/>
  <c r="GV59"/>
  <c r="GX59"/>
  <c r="GZ59"/>
  <c r="HB59"/>
  <c r="HD59"/>
  <c r="HF59"/>
  <c r="HH59"/>
  <c r="HJ59"/>
  <c r="HL59"/>
  <c r="HN59"/>
  <c r="HP59"/>
  <c r="HR59"/>
  <c r="HT59"/>
  <c r="HV59"/>
  <c r="GS59"/>
  <c r="GU59"/>
  <c r="GW59"/>
  <c r="GY59"/>
  <c r="HA59"/>
  <c r="HC59"/>
  <c r="HE59"/>
  <c r="HG59"/>
  <c r="HI59"/>
  <c r="HK59"/>
  <c r="HM59"/>
  <c r="HO59"/>
  <c r="HQ59"/>
  <c r="HS59"/>
  <c r="HU59"/>
  <c r="C58"/>
  <c r="GT58"/>
  <c r="GV58"/>
  <c r="GX58"/>
  <c r="GZ58"/>
  <c r="HB58"/>
  <c r="HD58"/>
  <c r="HF58"/>
  <c r="HH58"/>
  <c r="HJ58"/>
  <c r="HL58"/>
  <c r="HN58"/>
  <c r="HP58"/>
  <c r="HR58"/>
  <c r="HT58"/>
  <c r="HV58"/>
  <c r="GS58"/>
  <c r="GU58"/>
  <c r="GW58"/>
  <c r="GY58"/>
  <c r="HA58"/>
  <c r="HC58"/>
  <c r="HE58"/>
  <c r="HG58"/>
  <c r="HI58"/>
  <c r="HK58"/>
  <c r="HM58"/>
  <c r="HO58"/>
  <c r="HQ58"/>
  <c r="HS58"/>
  <c r="HU58"/>
  <c r="EW57"/>
  <c r="GT57"/>
  <c r="GV57"/>
  <c r="GX57"/>
  <c r="GS57"/>
  <c r="GU57"/>
  <c r="GW57"/>
  <c r="GZ57"/>
  <c r="HB57"/>
  <c r="HD57"/>
  <c r="HF57"/>
  <c r="HH57"/>
  <c r="HJ57"/>
  <c r="HL57"/>
  <c r="HN57"/>
  <c r="HP57"/>
  <c r="HR57"/>
  <c r="HT57"/>
  <c r="HV57"/>
  <c r="GY57"/>
  <c r="HA57"/>
  <c r="HC57"/>
  <c r="HE57"/>
  <c r="HG57"/>
  <c r="HI57"/>
  <c r="HK57"/>
  <c r="HM57"/>
  <c r="HO57"/>
  <c r="HQ57"/>
  <c r="HS57"/>
  <c r="HU57"/>
  <c r="C56"/>
  <c r="GT56"/>
  <c r="GV56"/>
  <c r="GX56"/>
  <c r="GZ56"/>
  <c r="HB56"/>
  <c r="HD56"/>
  <c r="HF56"/>
  <c r="HH56"/>
  <c r="HJ56"/>
  <c r="HL56"/>
  <c r="HN56"/>
  <c r="HP56"/>
  <c r="HR56"/>
  <c r="HT56"/>
  <c r="HV56"/>
  <c r="GS56"/>
  <c r="GU56"/>
  <c r="GW56"/>
  <c r="GY56"/>
  <c r="HA56"/>
  <c r="HC56"/>
  <c r="HE56"/>
  <c r="HG56"/>
  <c r="HI56"/>
  <c r="HK56"/>
  <c r="HM56"/>
  <c r="HO56"/>
  <c r="HQ56"/>
  <c r="HS56"/>
  <c r="HU56"/>
  <c r="GT55"/>
  <c r="GV55"/>
  <c r="GX55"/>
  <c r="GZ55"/>
  <c r="HB55"/>
  <c r="HD55"/>
  <c r="HF55"/>
  <c r="HH55"/>
  <c r="HJ55"/>
  <c r="HL55"/>
  <c r="HN55"/>
  <c r="HP55"/>
  <c r="HR55"/>
  <c r="HT55"/>
  <c r="HV55"/>
  <c r="GS55"/>
  <c r="GU55"/>
  <c r="GW55"/>
  <c r="GY55"/>
  <c r="HA55"/>
  <c r="HC55"/>
  <c r="HE55"/>
  <c r="HG55"/>
  <c r="HI55"/>
  <c r="HK55"/>
  <c r="HM55"/>
  <c r="HO55"/>
  <c r="HQ55"/>
  <c r="HS55"/>
  <c r="HU55"/>
  <c r="J54"/>
  <c r="IA54" s="1"/>
  <c r="GT54"/>
  <c r="GV54"/>
  <c r="GX54"/>
  <c r="GZ54"/>
  <c r="HB54"/>
  <c r="HD54"/>
  <c r="HF54"/>
  <c r="HH54"/>
  <c r="HJ54"/>
  <c r="HL54"/>
  <c r="HN54"/>
  <c r="HP54"/>
  <c r="HR54"/>
  <c r="HT54"/>
  <c r="HV54"/>
  <c r="GS54"/>
  <c r="GU54"/>
  <c r="GW54"/>
  <c r="GY54"/>
  <c r="HA54"/>
  <c r="HC54"/>
  <c r="HE54"/>
  <c r="HG54"/>
  <c r="HI54"/>
  <c r="HK54"/>
  <c r="HM54"/>
  <c r="HO54"/>
  <c r="HQ54"/>
  <c r="HS54"/>
  <c r="HU54"/>
  <c r="EW53"/>
  <c r="GT53"/>
  <c r="GV53"/>
  <c r="GX53"/>
  <c r="GZ53"/>
  <c r="HB53"/>
  <c r="HD53"/>
  <c r="HF53"/>
  <c r="HH53"/>
  <c r="HJ53"/>
  <c r="HL53"/>
  <c r="HN53"/>
  <c r="HP53"/>
  <c r="HR53"/>
  <c r="HT53"/>
  <c r="HV53"/>
  <c r="GS53"/>
  <c r="GU53"/>
  <c r="GW53"/>
  <c r="GY53"/>
  <c r="HA53"/>
  <c r="HC53"/>
  <c r="HE53"/>
  <c r="HG53"/>
  <c r="HI53"/>
  <c r="HK53"/>
  <c r="HM53"/>
  <c r="HO53"/>
  <c r="HQ53"/>
  <c r="HS53"/>
  <c r="HU53"/>
  <c r="J52"/>
  <c r="GT52"/>
  <c r="GV52"/>
  <c r="GX52"/>
  <c r="GZ52"/>
  <c r="HB52"/>
  <c r="HD52"/>
  <c r="HF52"/>
  <c r="HH52"/>
  <c r="HJ52"/>
  <c r="HL52"/>
  <c r="HN52"/>
  <c r="HP52"/>
  <c r="HR52"/>
  <c r="HT52"/>
  <c r="HV52"/>
  <c r="GS52"/>
  <c r="GU52"/>
  <c r="GW52"/>
  <c r="GY52"/>
  <c r="HA52"/>
  <c r="HC52"/>
  <c r="HE52"/>
  <c r="HG52"/>
  <c r="HI52"/>
  <c r="HK52"/>
  <c r="HM52"/>
  <c r="HO52"/>
  <c r="HQ52"/>
  <c r="HS52"/>
  <c r="HU52"/>
  <c r="GT51"/>
  <c r="GV51"/>
  <c r="GX51"/>
  <c r="GZ51"/>
  <c r="HB51"/>
  <c r="HD51"/>
  <c r="HF51"/>
  <c r="HH51"/>
  <c r="HJ51"/>
  <c r="HL51"/>
  <c r="HN51"/>
  <c r="HP51"/>
  <c r="HR51"/>
  <c r="HT51"/>
  <c r="HV51"/>
  <c r="GS51"/>
  <c r="GU51"/>
  <c r="GW51"/>
  <c r="GY51"/>
  <c r="HA51"/>
  <c r="HC51"/>
  <c r="HE51"/>
  <c r="HG51"/>
  <c r="HI51"/>
  <c r="HK51"/>
  <c r="HM51"/>
  <c r="HO51"/>
  <c r="HQ51"/>
  <c r="HS51"/>
  <c r="HU51"/>
  <c r="J50"/>
  <c r="IA50" s="1"/>
  <c r="GT50"/>
  <c r="GV50"/>
  <c r="GX50"/>
  <c r="GZ50"/>
  <c r="HB50"/>
  <c r="HD50"/>
  <c r="HF50"/>
  <c r="HH50"/>
  <c r="HJ50"/>
  <c r="HL50"/>
  <c r="HN50"/>
  <c r="HP50"/>
  <c r="HR50"/>
  <c r="HT50"/>
  <c r="HV50"/>
  <c r="GS50"/>
  <c r="GU50"/>
  <c r="GW50"/>
  <c r="GY50"/>
  <c r="HA50"/>
  <c r="HC50"/>
  <c r="HE50"/>
  <c r="HG50"/>
  <c r="HI50"/>
  <c r="HK50"/>
  <c r="HM50"/>
  <c r="HO50"/>
  <c r="HQ50"/>
  <c r="HS50"/>
  <c r="HU50"/>
  <c r="B49"/>
  <c r="GT49"/>
  <c r="GV49"/>
  <c r="GX49"/>
  <c r="GZ49"/>
  <c r="HB49"/>
  <c r="HD49"/>
  <c r="HF49"/>
  <c r="HH49"/>
  <c r="HJ49"/>
  <c r="HL49"/>
  <c r="HN49"/>
  <c r="HP49"/>
  <c r="HR49"/>
  <c r="HT49"/>
  <c r="HV49"/>
  <c r="GS49"/>
  <c r="GU49"/>
  <c r="GW49"/>
  <c r="GY49"/>
  <c r="HA49"/>
  <c r="HC49"/>
  <c r="HE49"/>
  <c r="HG49"/>
  <c r="HI49"/>
  <c r="HK49"/>
  <c r="HM49"/>
  <c r="HO49"/>
  <c r="HQ49"/>
  <c r="HS49"/>
  <c r="HU49"/>
  <c r="GT48"/>
  <c r="GV48"/>
  <c r="GX48"/>
  <c r="GZ48"/>
  <c r="HB48"/>
  <c r="HD48"/>
  <c r="HF48"/>
  <c r="HH48"/>
  <c r="HJ48"/>
  <c r="HL48"/>
  <c r="HN48"/>
  <c r="HP48"/>
  <c r="HR48"/>
  <c r="HT48"/>
  <c r="HV48"/>
  <c r="GS48"/>
  <c r="GU48"/>
  <c r="GW48"/>
  <c r="GY48"/>
  <c r="HA48"/>
  <c r="HC48"/>
  <c r="HE48"/>
  <c r="HG48"/>
  <c r="HI48"/>
  <c r="HK48"/>
  <c r="HM48"/>
  <c r="HO48"/>
  <c r="HQ48"/>
  <c r="HS48"/>
  <c r="HU48"/>
  <c r="GT47"/>
  <c r="GV47"/>
  <c r="GX47"/>
  <c r="GZ47"/>
  <c r="HB47"/>
  <c r="HD47"/>
  <c r="HF47"/>
  <c r="HH47"/>
  <c r="HJ47"/>
  <c r="HL47"/>
  <c r="HN47"/>
  <c r="HP47"/>
  <c r="HR47"/>
  <c r="HT47"/>
  <c r="HV47"/>
  <c r="GS47"/>
  <c r="GU47"/>
  <c r="GW47"/>
  <c r="GY47"/>
  <c r="HA47"/>
  <c r="HC47"/>
  <c r="HE47"/>
  <c r="HG47"/>
  <c r="HI47"/>
  <c r="HK47"/>
  <c r="HM47"/>
  <c r="HO47"/>
  <c r="HQ47"/>
  <c r="HS47"/>
  <c r="HU47"/>
  <c r="GT46"/>
  <c r="GV46"/>
  <c r="GX46"/>
  <c r="GZ46"/>
  <c r="HB46"/>
  <c r="HD46"/>
  <c r="HF46"/>
  <c r="HH46"/>
  <c r="HJ46"/>
  <c r="HL46"/>
  <c r="HN46"/>
  <c r="HP46"/>
  <c r="HR46"/>
  <c r="HT46"/>
  <c r="HV46"/>
  <c r="GS46"/>
  <c r="GU46"/>
  <c r="GW46"/>
  <c r="GY46"/>
  <c r="HA46"/>
  <c r="HC46"/>
  <c r="HE46"/>
  <c r="HG46"/>
  <c r="HI46"/>
  <c r="HK46"/>
  <c r="HM46"/>
  <c r="HO46"/>
  <c r="HQ46"/>
  <c r="HS46"/>
  <c r="HU46"/>
  <c r="GT45"/>
  <c r="GV45"/>
  <c r="GX45"/>
  <c r="GZ45"/>
  <c r="HB45"/>
  <c r="HD45"/>
  <c r="HF45"/>
  <c r="HH45"/>
  <c r="HJ45"/>
  <c r="HL45"/>
  <c r="HN45"/>
  <c r="HP45"/>
  <c r="HR45"/>
  <c r="HT45"/>
  <c r="HV45"/>
  <c r="GS45"/>
  <c r="GU45"/>
  <c r="GW45"/>
  <c r="GY45"/>
  <c r="HA45"/>
  <c r="HC45"/>
  <c r="HE45"/>
  <c r="HG45"/>
  <c r="HI45"/>
  <c r="HK45"/>
  <c r="HM45"/>
  <c r="HO45"/>
  <c r="HQ45"/>
  <c r="HS45"/>
  <c r="HU45"/>
  <c r="B44"/>
  <c r="GT44"/>
  <c r="GV44"/>
  <c r="GX44"/>
  <c r="GZ44"/>
  <c r="HB44"/>
  <c r="HD44"/>
  <c r="HF44"/>
  <c r="HH44"/>
  <c r="HJ44"/>
  <c r="HL44"/>
  <c r="HN44"/>
  <c r="HP44"/>
  <c r="HR44"/>
  <c r="HT44"/>
  <c r="HV44"/>
  <c r="GS44"/>
  <c r="GU44"/>
  <c r="GW44"/>
  <c r="GY44"/>
  <c r="HA44"/>
  <c r="HC44"/>
  <c r="HE44"/>
  <c r="HG44"/>
  <c r="HI44"/>
  <c r="HK44"/>
  <c r="HM44"/>
  <c r="HO44"/>
  <c r="HQ44"/>
  <c r="HS44"/>
  <c r="HU44"/>
  <c r="EW43"/>
  <c r="GT43"/>
  <c r="GV43"/>
  <c r="GX43"/>
  <c r="GZ43"/>
  <c r="HB43"/>
  <c r="HD43"/>
  <c r="HF43"/>
  <c r="HH43"/>
  <c r="HJ43"/>
  <c r="HL43"/>
  <c r="HN43"/>
  <c r="HP43"/>
  <c r="HR43"/>
  <c r="HT43"/>
  <c r="HV43"/>
  <c r="GS43"/>
  <c r="GU43"/>
  <c r="GW43"/>
  <c r="GY43"/>
  <c r="HA43"/>
  <c r="HC43"/>
  <c r="HE43"/>
  <c r="HG43"/>
  <c r="HI43"/>
  <c r="HK43"/>
  <c r="HM43"/>
  <c r="HO43"/>
  <c r="HQ43"/>
  <c r="HS43"/>
  <c r="HU43"/>
  <c r="GT42"/>
  <c r="GV42"/>
  <c r="GX42"/>
  <c r="GZ42"/>
  <c r="HB42"/>
  <c r="HD42"/>
  <c r="HF42"/>
  <c r="HH42"/>
  <c r="HJ42"/>
  <c r="HL42"/>
  <c r="HN42"/>
  <c r="HP42"/>
  <c r="HR42"/>
  <c r="HT42"/>
  <c r="HV42"/>
  <c r="GS42"/>
  <c r="GU42"/>
  <c r="GW42"/>
  <c r="GY42"/>
  <c r="HA42"/>
  <c r="HC42"/>
  <c r="HE42"/>
  <c r="HG42"/>
  <c r="HI42"/>
  <c r="HK42"/>
  <c r="HM42"/>
  <c r="HO42"/>
  <c r="HQ42"/>
  <c r="HS42"/>
  <c r="HU42"/>
  <c r="EW41"/>
  <c r="GT41"/>
  <c r="GV41"/>
  <c r="GX41"/>
  <c r="GZ41"/>
  <c r="HB41"/>
  <c r="HD41"/>
  <c r="HF41"/>
  <c r="HH41"/>
  <c r="HJ41"/>
  <c r="HL41"/>
  <c r="HN41"/>
  <c r="HP41"/>
  <c r="HR41"/>
  <c r="HT41"/>
  <c r="HV41"/>
  <c r="GS41"/>
  <c r="GU41"/>
  <c r="GW41"/>
  <c r="GY41"/>
  <c r="HA41"/>
  <c r="HC41"/>
  <c r="HE41"/>
  <c r="HG41"/>
  <c r="HI41"/>
  <c r="HK41"/>
  <c r="HM41"/>
  <c r="HO41"/>
  <c r="HQ41"/>
  <c r="HS41"/>
  <c r="HU41"/>
  <c r="J40"/>
  <c r="GT40"/>
  <c r="GV40"/>
  <c r="GX40"/>
  <c r="GZ40"/>
  <c r="HB40"/>
  <c r="HD40"/>
  <c r="HF40"/>
  <c r="HH40"/>
  <c r="HJ40"/>
  <c r="HL40"/>
  <c r="HN40"/>
  <c r="HP40"/>
  <c r="HR40"/>
  <c r="HT40"/>
  <c r="HV40"/>
  <c r="GS40"/>
  <c r="GU40"/>
  <c r="GW40"/>
  <c r="GY40"/>
  <c r="HA40"/>
  <c r="HC40"/>
  <c r="HE40"/>
  <c r="HG40"/>
  <c r="HI40"/>
  <c r="HK40"/>
  <c r="HM40"/>
  <c r="HO40"/>
  <c r="HQ40"/>
  <c r="HS40"/>
  <c r="HU40"/>
  <c r="GT39"/>
  <c r="GV39"/>
  <c r="GX39"/>
  <c r="GZ39"/>
  <c r="HB39"/>
  <c r="HD39"/>
  <c r="HF39"/>
  <c r="HH39"/>
  <c r="HJ39"/>
  <c r="HL39"/>
  <c r="HN39"/>
  <c r="HP39"/>
  <c r="HR39"/>
  <c r="HT39"/>
  <c r="GS39"/>
  <c r="GU39"/>
  <c r="GW39"/>
  <c r="GY39"/>
  <c r="HA39"/>
  <c r="HC39"/>
  <c r="HE39"/>
  <c r="HG39"/>
  <c r="HI39"/>
  <c r="HK39"/>
  <c r="HM39"/>
  <c r="HO39"/>
  <c r="HQ39"/>
  <c r="HS39"/>
  <c r="HU39"/>
  <c r="HV39" s="1"/>
  <c r="GT38"/>
  <c r="GV38"/>
  <c r="GX38"/>
  <c r="GZ38"/>
  <c r="HB38"/>
  <c r="HD38"/>
  <c r="HF38"/>
  <c r="HH38"/>
  <c r="HJ38"/>
  <c r="HL38"/>
  <c r="HN38"/>
  <c r="HP38"/>
  <c r="HR38"/>
  <c r="HT38"/>
  <c r="HV38"/>
  <c r="GS38"/>
  <c r="GU38"/>
  <c r="GW38"/>
  <c r="GY38"/>
  <c r="HA38"/>
  <c r="HC38"/>
  <c r="HE38"/>
  <c r="HG38"/>
  <c r="HI38"/>
  <c r="HK38"/>
  <c r="HM38"/>
  <c r="HO38"/>
  <c r="HQ38"/>
  <c r="HS38"/>
  <c r="HU38"/>
  <c r="EW37"/>
  <c r="GT37"/>
  <c r="GV37"/>
  <c r="GX37"/>
  <c r="GZ37"/>
  <c r="HB37"/>
  <c r="HD37"/>
  <c r="HF37"/>
  <c r="HH37"/>
  <c r="HJ37"/>
  <c r="HL37"/>
  <c r="HN37"/>
  <c r="HP37"/>
  <c r="HR37"/>
  <c r="HT37"/>
  <c r="HV37"/>
  <c r="GS37"/>
  <c r="GU37"/>
  <c r="GW37"/>
  <c r="GY37"/>
  <c r="HA37"/>
  <c r="HC37"/>
  <c r="HE37"/>
  <c r="HG37"/>
  <c r="HI37"/>
  <c r="HK37"/>
  <c r="HM37"/>
  <c r="HO37"/>
  <c r="HQ37"/>
  <c r="HS37"/>
  <c r="HU37"/>
  <c r="GT36"/>
  <c r="GV36"/>
  <c r="GX36"/>
  <c r="GZ36"/>
  <c r="HB36"/>
  <c r="HD36"/>
  <c r="HF36"/>
  <c r="HH36"/>
  <c r="HJ36"/>
  <c r="HL36"/>
  <c r="HN36"/>
  <c r="HP36"/>
  <c r="HR36"/>
  <c r="HT36"/>
  <c r="HV36"/>
  <c r="GS36"/>
  <c r="GU36"/>
  <c r="GW36"/>
  <c r="GY36"/>
  <c r="HA36"/>
  <c r="HC36"/>
  <c r="HE36"/>
  <c r="HG36"/>
  <c r="HI36"/>
  <c r="HK36"/>
  <c r="HM36"/>
  <c r="HO36"/>
  <c r="HQ36"/>
  <c r="HS36"/>
  <c r="HU36"/>
  <c r="EW35"/>
  <c r="GT35"/>
  <c r="GV35"/>
  <c r="GX35"/>
  <c r="GZ35"/>
  <c r="HB35"/>
  <c r="HD35"/>
  <c r="HF35"/>
  <c r="HH35"/>
  <c r="HJ35"/>
  <c r="HL35"/>
  <c r="HN35"/>
  <c r="HP35"/>
  <c r="HR35"/>
  <c r="HT35"/>
  <c r="GS35"/>
  <c r="GU35"/>
  <c r="GW35"/>
  <c r="GY35"/>
  <c r="HA35"/>
  <c r="HC35"/>
  <c r="HE35"/>
  <c r="HG35"/>
  <c r="HI35"/>
  <c r="HK35"/>
  <c r="HM35"/>
  <c r="HO35"/>
  <c r="HQ35"/>
  <c r="HS35"/>
  <c r="HU35"/>
  <c r="HV35" s="1"/>
  <c r="N34"/>
  <c r="HZ34" s="1"/>
  <c r="GT34"/>
  <c r="GV34"/>
  <c r="GX34"/>
  <c r="GZ34"/>
  <c r="HB34"/>
  <c r="HD34"/>
  <c r="HF34"/>
  <c r="HH34"/>
  <c r="HJ34"/>
  <c r="HL34"/>
  <c r="HN34"/>
  <c r="HP34"/>
  <c r="HR34"/>
  <c r="HT34"/>
  <c r="HV34"/>
  <c r="GS34"/>
  <c r="GU34"/>
  <c r="GW34"/>
  <c r="GY34"/>
  <c r="HA34"/>
  <c r="HC34"/>
  <c r="HE34"/>
  <c r="HG34"/>
  <c r="HI34"/>
  <c r="HK34"/>
  <c r="HM34"/>
  <c r="HO34"/>
  <c r="HQ34"/>
  <c r="HS34"/>
  <c r="HU34"/>
  <c r="GT33"/>
  <c r="GV33"/>
  <c r="GX33"/>
  <c r="GZ33"/>
  <c r="HB33"/>
  <c r="HD33"/>
  <c r="HF33"/>
  <c r="HH33"/>
  <c r="HJ33"/>
  <c r="HL33"/>
  <c r="HN33"/>
  <c r="HP33"/>
  <c r="HR33"/>
  <c r="HT33"/>
  <c r="HV33"/>
  <c r="GS33"/>
  <c r="GU33"/>
  <c r="GW33"/>
  <c r="GY33"/>
  <c r="HA33"/>
  <c r="HC33"/>
  <c r="HE33"/>
  <c r="HG33"/>
  <c r="HI33"/>
  <c r="HK33"/>
  <c r="HM33"/>
  <c r="HO33"/>
  <c r="HQ33"/>
  <c r="HS33"/>
  <c r="HU33"/>
  <c r="B32"/>
  <c r="GT32"/>
  <c r="GV32"/>
  <c r="GX32"/>
  <c r="GZ32"/>
  <c r="HB32"/>
  <c r="HD32"/>
  <c r="HF32"/>
  <c r="HH32"/>
  <c r="HJ32"/>
  <c r="HL32"/>
  <c r="HN32"/>
  <c r="HP32"/>
  <c r="HR32"/>
  <c r="HT32"/>
  <c r="HV32"/>
  <c r="GS32"/>
  <c r="GU32"/>
  <c r="GW32"/>
  <c r="GY32"/>
  <c r="HA32"/>
  <c r="HC32"/>
  <c r="HE32"/>
  <c r="HG32"/>
  <c r="HI32"/>
  <c r="HK32"/>
  <c r="HM32"/>
  <c r="HO32"/>
  <c r="HQ32"/>
  <c r="HS32"/>
  <c r="HU32"/>
  <c r="B31"/>
  <c r="GT31"/>
  <c r="GV31"/>
  <c r="GX31"/>
  <c r="GZ31"/>
  <c r="HB31"/>
  <c r="HD31"/>
  <c r="HF31"/>
  <c r="HH31"/>
  <c r="HJ31"/>
  <c r="HL31"/>
  <c r="HN31"/>
  <c r="HP31"/>
  <c r="HR31"/>
  <c r="HT31"/>
  <c r="HV31"/>
  <c r="GS31"/>
  <c r="GU31"/>
  <c r="GW31"/>
  <c r="GY31"/>
  <c r="HA31"/>
  <c r="HC31"/>
  <c r="HE31"/>
  <c r="HG31"/>
  <c r="HI31"/>
  <c r="HK31"/>
  <c r="HM31"/>
  <c r="HO31"/>
  <c r="HQ31"/>
  <c r="HS31"/>
  <c r="HU31"/>
  <c r="GT30"/>
  <c r="GV30"/>
  <c r="GX30"/>
  <c r="GZ30"/>
  <c r="HB30"/>
  <c r="HD30"/>
  <c r="HF30"/>
  <c r="HH30"/>
  <c r="HJ30"/>
  <c r="HL30"/>
  <c r="HN30"/>
  <c r="HP30"/>
  <c r="HR30"/>
  <c r="HT30"/>
  <c r="HV30"/>
  <c r="GS30"/>
  <c r="GU30"/>
  <c r="GW30"/>
  <c r="GY30"/>
  <c r="HA30"/>
  <c r="HC30"/>
  <c r="HE30"/>
  <c r="HG30"/>
  <c r="HI30"/>
  <c r="HK30"/>
  <c r="HM30"/>
  <c r="HO30"/>
  <c r="HQ30"/>
  <c r="HS30"/>
  <c r="HU30"/>
  <c r="GT29"/>
  <c r="GV29"/>
  <c r="GX29"/>
  <c r="GZ29"/>
  <c r="HB29"/>
  <c r="HD29"/>
  <c r="HF29"/>
  <c r="HH29"/>
  <c r="HJ29"/>
  <c r="HL29"/>
  <c r="HN29"/>
  <c r="HP29"/>
  <c r="HR29"/>
  <c r="HT29"/>
  <c r="HV29"/>
  <c r="GS29"/>
  <c r="GU29"/>
  <c r="GW29"/>
  <c r="GY29"/>
  <c r="HA29"/>
  <c r="HC29"/>
  <c r="HE29"/>
  <c r="HG29"/>
  <c r="HI29"/>
  <c r="HK29"/>
  <c r="HM29"/>
  <c r="HO29"/>
  <c r="HQ29"/>
  <c r="HS29"/>
  <c r="HU29"/>
  <c r="GT28"/>
  <c r="GV28"/>
  <c r="GX28"/>
  <c r="GZ28"/>
  <c r="HB28"/>
  <c r="HD28"/>
  <c r="HF28"/>
  <c r="HH28"/>
  <c r="HJ28"/>
  <c r="HL28"/>
  <c r="HN28"/>
  <c r="HP28"/>
  <c r="HR28"/>
  <c r="HT28"/>
  <c r="HV28"/>
  <c r="GS28"/>
  <c r="GU28"/>
  <c r="GW28"/>
  <c r="GY28"/>
  <c r="HA28"/>
  <c r="HC28"/>
  <c r="HE28"/>
  <c r="HG28"/>
  <c r="HI28"/>
  <c r="HK28"/>
  <c r="HM28"/>
  <c r="HO28"/>
  <c r="HQ28"/>
  <c r="HS28"/>
  <c r="HU28"/>
  <c r="FJ27"/>
  <c r="FK27" s="1"/>
  <c r="GT27"/>
  <c r="GV27"/>
  <c r="GX27"/>
  <c r="GZ27"/>
  <c r="HB27"/>
  <c r="HD27"/>
  <c r="HF27"/>
  <c r="HH27"/>
  <c r="HJ27"/>
  <c r="HL27"/>
  <c r="HN27"/>
  <c r="HP27"/>
  <c r="HR27"/>
  <c r="HT27"/>
  <c r="HV27"/>
  <c r="GS27"/>
  <c r="GU27"/>
  <c r="GW27"/>
  <c r="GY27"/>
  <c r="HA27"/>
  <c r="HC27"/>
  <c r="HE27"/>
  <c r="HG27"/>
  <c r="HI27"/>
  <c r="HK27"/>
  <c r="HM27"/>
  <c r="HO27"/>
  <c r="HQ27"/>
  <c r="HS27"/>
  <c r="HU27"/>
  <c r="FI26"/>
  <c r="GT26"/>
  <c r="GV26"/>
  <c r="GX26"/>
  <c r="GZ26"/>
  <c r="HB26"/>
  <c r="HD26"/>
  <c r="HF26"/>
  <c r="HH26"/>
  <c r="HJ26"/>
  <c r="HL26"/>
  <c r="HN26"/>
  <c r="HP26"/>
  <c r="HR26"/>
  <c r="HT26"/>
  <c r="HV26"/>
  <c r="GS26"/>
  <c r="GU26"/>
  <c r="GW26"/>
  <c r="GY26"/>
  <c r="HA26"/>
  <c r="HC26"/>
  <c r="HE26"/>
  <c r="HG26"/>
  <c r="HI26"/>
  <c r="HK26"/>
  <c r="HM26"/>
  <c r="HO26"/>
  <c r="HQ26"/>
  <c r="HS26"/>
  <c r="HU26"/>
  <c r="FJ25"/>
  <c r="FK25" s="1"/>
  <c r="GT25"/>
  <c r="GV25"/>
  <c r="GX25"/>
  <c r="GZ25"/>
  <c r="HB25"/>
  <c r="HD25"/>
  <c r="HF25"/>
  <c r="HH25"/>
  <c r="HJ25"/>
  <c r="HL25"/>
  <c r="HN25"/>
  <c r="HP25"/>
  <c r="HR25"/>
  <c r="HT25"/>
  <c r="HV25"/>
  <c r="GS25"/>
  <c r="GU25"/>
  <c r="GW25"/>
  <c r="GY25"/>
  <c r="HA25"/>
  <c r="HC25"/>
  <c r="HE25"/>
  <c r="HG25"/>
  <c r="HI25"/>
  <c r="HK25"/>
  <c r="HM25"/>
  <c r="HO25"/>
  <c r="HQ25"/>
  <c r="HS25"/>
  <c r="HU25"/>
  <c r="J24"/>
  <c r="IA24" s="1"/>
  <c r="GT24"/>
  <c r="GV24"/>
  <c r="GX24"/>
  <c r="GZ24"/>
  <c r="HB24"/>
  <c r="HD24"/>
  <c r="HF24"/>
  <c r="HH24"/>
  <c r="HJ24"/>
  <c r="HL24"/>
  <c r="HN24"/>
  <c r="HP24"/>
  <c r="HR24"/>
  <c r="HT24"/>
  <c r="HV24"/>
  <c r="GS24"/>
  <c r="GU24"/>
  <c r="GW24"/>
  <c r="GY24"/>
  <c r="HA24"/>
  <c r="HC24"/>
  <c r="HE24"/>
  <c r="HG24"/>
  <c r="HI24"/>
  <c r="HK24"/>
  <c r="HM24"/>
  <c r="HO24"/>
  <c r="HQ24"/>
  <c r="HS24"/>
  <c r="HU24"/>
  <c r="GT23"/>
  <c r="GS23"/>
  <c r="GV23"/>
  <c r="GX23"/>
  <c r="GZ23"/>
  <c r="HB23"/>
  <c r="HD23"/>
  <c r="HF23"/>
  <c r="HH23"/>
  <c r="HJ23"/>
  <c r="HL23"/>
  <c r="HN23"/>
  <c r="HP23"/>
  <c r="HR23"/>
  <c r="HT23"/>
  <c r="HV23"/>
  <c r="GU23"/>
  <c r="GW23"/>
  <c r="GY23"/>
  <c r="HA23"/>
  <c r="HC23"/>
  <c r="HE23"/>
  <c r="HG23"/>
  <c r="HI23"/>
  <c r="HK23"/>
  <c r="HM23"/>
  <c r="HO23"/>
  <c r="HQ23"/>
  <c r="HS23"/>
  <c r="HU23"/>
  <c r="GT22"/>
  <c r="GV22"/>
  <c r="GX22"/>
  <c r="GZ22"/>
  <c r="HB22"/>
  <c r="HD22"/>
  <c r="HF22"/>
  <c r="HH22"/>
  <c r="HJ22"/>
  <c r="HL22"/>
  <c r="HN22"/>
  <c r="HP22"/>
  <c r="HR22"/>
  <c r="HT22"/>
  <c r="HV22"/>
  <c r="GS22"/>
  <c r="GU22"/>
  <c r="GW22"/>
  <c r="GY22"/>
  <c r="HA22"/>
  <c r="HC22"/>
  <c r="HE22"/>
  <c r="HG22"/>
  <c r="HI22"/>
  <c r="HK22"/>
  <c r="HM22"/>
  <c r="HO22"/>
  <c r="HQ22"/>
  <c r="HS22"/>
  <c r="HU22"/>
  <c r="G21"/>
  <c r="GT21"/>
  <c r="GV21"/>
  <c r="GX21"/>
  <c r="GZ21"/>
  <c r="HB21"/>
  <c r="HD21"/>
  <c r="HF21"/>
  <c r="HH21"/>
  <c r="HJ21"/>
  <c r="HL21"/>
  <c r="HN21"/>
  <c r="HP21"/>
  <c r="HR21"/>
  <c r="HT21"/>
  <c r="HV21"/>
  <c r="GS21"/>
  <c r="GU21"/>
  <c r="GW21"/>
  <c r="GY21"/>
  <c r="HA21"/>
  <c r="HC21"/>
  <c r="HE21"/>
  <c r="HG21"/>
  <c r="HI21"/>
  <c r="HK21"/>
  <c r="HM21"/>
  <c r="HO21"/>
  <c r="HQ21"/>
  <c r="HS21"/>
  <c r="HU21"/>
  <c r="FI20"/>
  <c r="GT20"/>
  <c r="GV20"/>
  <c r="GX20"/>
  <c r="GZ20"/>
  <c r="HB20"/>
  <c r="HD20"/>
  <c r="HF20"/>
  <c r="HH20"/>
  <c r="HJ20"/>
  <c r="HL20"/>
  <c r="HN20"/>
  <c r="HP20"/>
  <c r="HR20"/>
  <c r="HT20"/>
  <c r="HV20"/>
  <c r="GS20"/>
  <c r="GU20"/>
  <c r="GW20"/>
  <c r="GY20"/>
  <c r="HA20"/>
  <c r="HC20"/>
  <c r="HE20"/>
  <c r="HG20"/>
  <c r="HI20"/>
  <c r="HK20"/>
  <c r="HM20"/>
  <c r="HO20"/>
  <c r="HQ20"/>
  <c r="HS20"/>
  <c r="HU20"/>
  <c r="FJ19"/>
  <c r="FK19" s="1"/>
  <c r="GT19"/>
  <c r="GV19"/>
  <c r="GX19"/>
  <c r="GZ19"/>
  <c r="HB19"/>
  <c r="HD19"/>
  <c r="HF19"/>
  <c r="HH19"/>
  <c r="HJ19"/>
  <c r="HL19"/>
  <c r="HN19"/>
  <c r="HP19"/>
  <c r="HR19"/>
  <c r="HT19"/>
  <c r="GS19"/>
  <c r="GU19"/>
  <c r="GW19"/>
  <c r="GY19"/>
  <c r="HA19"/>
  <c r="HC19"/>
  <c r="HE19"/>
  <c r="HG19"/>
  <c r="HI19"/>
  <c r="HK19"/>
  <c r="HM19"/>
  <c r="HO19"/>
  <c r="HQ19"/>
  <c r="HS19"/>
  <c r="HU19"/>
  <c r="HV19" s="1"/>
  <c r="FI18"/>
  <c r="GT18"/>
  <c r="GV18"/>
  <c r="GX18"/>
  <c r="GZ18"/>
  <c r="HB18"/>
  <c r="HD18"/>
  <c r="HF18"/>
  <c r="HH18"/>
  <c r="HJ18"/>
  <c r="HL18"/>
  <c r="HN18"/>
  <c r="HP18"/>
  <c r="HR18"/>
  <c r="HT18"/>
  <c r="HV18"/>
  <c r="GS18"/>
  <c r="GU18"/>
  <c r="GW18"/>
  <c r="GY18"/>
  <c r="HA18"/>
  <c r="HC18"/>
  <c r="HE18"/>
  <c r="HG18"/>
  <c r="HI18"/>
  <c r="HK18"/>
  <c r="HM18"/>
  <c r="HO18"/>
  <c r="HQ18"/>
  <c r="HS18"/>
  <c r="HU18"/>
  <c r="FJ17"/>
  <c r="FK17" s="1"/>
  <c r="GT17"/>
  <c r="GV17"/>
  <c r="GX17"/>
  <c r="GZ17"/>
  <c r="HB17"/>
  <c r="HD17"/>
  <c r="HF17"/>
  <c r="HH17"/>
  <c r="HJ17"/>
  <c r="HL17"/>
  <c r="HN17"/>
  <c r="HP17"/>
  <c r="HR17"/>
  <c r="HT17"/>
  <c r="HV17"/>
  <c r="GS17"/>
  <c r="GU17"/>
  <c r="GW17"/>
  <c r="GY17"/>
  <c r="HA17"/>
  <c r="HC17"/>
  <c r="HE17"/>
  <c r="HG17"/>
  <c r="HI17"/>
  <c r="HK17"/>
  <c r="HM17"/>
  <c r="HO17"/>
  <c r="HQ17"/>
  <c r="HS17"/>
  <c r="HU17"/>
  <c r="FI16"/>
  <c r="GT16"/>
  <c r="GV16"/>
  <c r="GX16"/>
  <c r="GZ16"/>
  <c r="HB16"/>
  <c r="HD16"/>
  <c r="HF16"/>
  <c r="HH16"/>
  <c r="HJ16"/>
  <c r="HL16"/>
  <c r="HN16"/>
  <c r="HP16"/>
  <c r="HR16"/>
  <c r="HT16"/>
  <c r="HV16"/>
  <c r="GS16"/>
  <c r="GU16"/>
  <c r="GW16"/>
  <c r="GY16"/>
  <c r="HA16"/>
  <c r="HC16"/>
  <c r="HE16"/>
  <c r="HG16"/>
  <c r="HI16"/>
  <c r="HK16"/>
  <c r="HM16"/>
  <c r="HO16"/>
  <c r="HQ16"/>
  <c r="HS16"/>
  <c r="HU16"/>
  <c r="B15"/>
  <c r="GT15"/>
  <c r="GV15"/>
  <c r="GX15"/>
  <c r="GZ15"/>
  <c r="HB15"/>
  <c r="HD15"/>
  <c r="HF15"/>
  <c r="HH15"/>
  <c r="HJ15"/>
  <c r="HL15"/>
  <c r="HN15"/>
  <c r="HP15"/>
  <c r="HR15"/>
  <c r="HT15"/>
  <c r="HV15"/>
  <c r="GS15"/>
  <c r="GU15"/>
  <c r="GW15"/>
  <c r="GY15"/>
  <c r="HA15"/>
  <c r="HC15"/>
  <c r="HE15"/>
  <c r="HG15"/>
  <c r="HI15"/>
  <c r="HK15"/>
  <c r="HM15"/>
  <c r="HO15"/>
  <c r="HQ15"/>
  <c r="HS15"/>
  <c r="HU15"/>
  <c r="GT14"/>
  <c r="GV14"/>
  <c r="GX14"/>
  <c r="GZ14"/>
  <c r="HB14"/>
  <c r="HD14"/>
  <c r="HF14"/>
  <c r="HH14"/>
  <c r="HJ14"/>
  <c r="HL14"/>
  <c r="HN14"/>
  <c r="HP14"/>
  <c r="HR14"/>
  <c r="HT14"/>
  <c r="HV14"/>
  <c r="GS14"/>
  <c r="GU14"/>
  <c r="GW14"/>
  <c r="GY14"/>
  <c r="HA14"/>
  <c r="HC14"/>
  <c r="HE14"/>
  <c r="HG14"/>
  <c r="HI14"/>
  <c r="HK14"/>
  <c r="HM14"/>
  <c r="HO14"/>
  <c r="HQ14"/>
  <c r="HS14"/>
  <c r="HU14"/>
  <c r="GT13"/>
  <c r="GV13"/>
  <c r="GX13"/>
  <c r="GZ13"/>
  <c r="HB13"/>
  <c r="HD13"/>
  <c r="HF13"/>
  <c r="HH13"/>
  <c r="HJ13"/>
  <c r="HL13"/>
  <c r="HN13"/>
  <c r="HP13"/>
  <c r="HR13"/>
  <c r="HT13"/>
  <c r="HV13"/>
  <c r="GS13"/>
  <c r="GU13"/>
  <c r="GW13"/>
  <c r="GY13"/>
  <c r="HA13"/>
  <c r="HC13"/>
  <c r="HE13"/>
  <c r="HG13"/>
  <c r="HI13"/>
  <c r="HK13"/>
  <c r="HM13"/>
  <c r="HO13"/>
  <c r="HQ13"/>
  <c r="HS13"/>
  <c r="HU13"/>
  <c r="GT12"/>
  <c r="GV12"/>
  <c r="GX12"/>
  <c r="GZ12"/>
  <c r="HB12"/>
  <c r="HD12"/>
  <c r="HF12"/>
  <c r="HH12"/>
  <c r="HJ12"/>
  <c r="HL12"/>
  <c r="HN12"/>
  <c r="HP12"/>
  <c r="HR12"/>
  <c r="HT12"/>
  <c r="HV12"/>
  <c r="GS12"/>
  <c r="GU12"/>
  <c r="GW12"/>
  <c r="GY12"/>
  <c r="HA12"/>
  <c r="HC12"/>
  <c r="HE12"/>
  <c r="HG12"/>
  <c r="HI12"/>
  <c r="HK12"/>
  <c r="HM12"/>
  <c r="HO12"/>
  <c r="HQ12"/>
  <c r="HS12"/>
  <c r="HU12"/>
  <c r="GT11"/>
  <c r="GV11"/>
  <c r="GX11"/>
  <c r="GZ11"/>
  <c r="HB11"/>
  <c r="HD11"/>
  <c r="HF11"/>
  <c r="HH11"/>
  <c r="HJ11"/>
  <c r="HL11"/>
  <c r="HN11"/>
  <c r="HP11"/>
  <c r="HR11"/>
  <c r="HT11"/>
  <c r="HV11"/>
  <c r="GS11"/>
  <c r="GU11"/>
  <c r="GW11"/>
  <c r="GY11"/>
  <c r="HA11"/>
  <c r="HC11"/>
  <c r="HE11"/>
  <c r="HG11"/>
  <c r="HI11"/>
  <c r="HK11"/>
  <c r="HM11"/>
  <c r="HO11"/>
  <c r="HQ11"/>
  <c r="HS11"/>
  <c r="HU11"/>
  <c r="GT10"/>
  <c r="GV10"/>
  <c r="GX10"/>
  <c r="GZ10"/>
  <c r="HB10"/>
  <c r="HD10"/>
  <c r="HF10"/>
  <c r="HH10"/>
  <c r="HJ10"/>
  <c r="HL10"/>
  <c r="HN10"/>
  <c r="HP10"/>
  <c r="HR10"/>
  <c r="HT10"/>
  <c r="HV10"/>
  <c r="GS10"/>
  <c r="GU10"/>
  <c r="GW10"/>
  <c r="GY10"/>
  <c r="HA10"/>
  <c r="HC10"/>
  <c r="HE10"/>
  <c r="HG10"/>
  <c r="HI10"/>
  <c r="HK10"/>
  <c r="HM10"/>
  <c r="HO10"/>
  <c r="HQ10"/>
  <c r="HS10"/>
  <c r="HU10"/>
  <c r="GT9"/>
  <c r="GV9"/>
  <c r="GX9"/>
  <c r="GZ9"/>
  <c r="HB9"/>
  <c r="HD9"/>
  <c r="HF9"/>
  <c r="HH9"/>
  <c r="HJ9"/>
  <c r="HL9"/>
  <c r="HN9"/>
  <c r="HP9"/>
  <c r="HR9"/>
  <c r="HT9"/>
  <c r="HV9"/>
  <c r="GS9"/>
  <c r="GU9"/>
  <c r="GW9"/>
  <c r="GY9"/>
  <c r="HA9"/>
  <c r="HC9"/>
  <c r="HE9"/>
  <c r="HG9"/>
  <c r="HI9"/>
  <c r="HK9"/>
  <c r="HM9"/>
  <c r="HO9"/>
  <c r="HQ9"/>
  <c r="HS9"/>
  <c r="HU9"/>
  <c r="FI8"/>
  <c r="GT8"/>
  <c r="GV8"/>
  <c r="GX8"/>
  <c r="GZ8"/>
  <c r="HB8"/>
  <c r="HD8"/>
  <c r="HF8"/>
  <c r="HH8"/>
  <c r="HJ8"/>
  <c r="HL8"/>
  <c r="HN8"/>
  <c r="HP8"/>
  <c r="HR8"/>
  <c r="HT8"/>
  <c r="HV8"/>
  <c r="GS8"/>
  <c r="GU8"/>
  <c r="GW8"/>
  <c r="GY8"/>
  <c r="HA8"/>
  <c r="HC8"/>
  <c r="HE8"/>
  <c r="HG8"/>
  <c r="HI8"/>
  <c r="HK8"/>
  <c r="HM8"/>
  <c r="HO8"/>
  <c r="HQ8"/>
  <c r="HS8"/>
  <c r="HU8"/>
  <c r="FJ7"/>
  <c r="FK7" s="1"/>
  <c r="GT7"/>
  <c r="GV7"/>
  <c r="GX7"/>
  <c r="GZ7"/>
  <c r="HB7"/>
  <c r="HD7"/>
  <c r="HF7"/>
  <c r="HH7"/>
  <c r="HJ7"/>
  <c r="HL7"/>
  <c r="HN7"/>
  <c r="HP7"/>
  <c r="HR7"/>
  <c r="HT7"/>
  <c r="HV7"/>
  <c r="GS7"/>
  <c r="GU7"/>
  <c r="GW7"/>
  <c r="GY7"/>
  <c r="HA7"/>
  <c r="HC7"/>
  <c r="HE7"/>
  <c r="HG7"/>
  <c r="HI7"/>
  <c r="HK7"/>
  <c r="HM7"/>
  <c r="HO7"/>
  <c r="HQ7"/>
  <c r="HS7"/>
  <c r="HU7"/>
  <c r="FI6"/>
  <c r="GT6"/>
  <c r="GV6"/>
  <c r="GX6"/>
  <c r="GZ6"/>
  <c r="HB6"/>
  <c r="HD6"/>
  <c r="HF6"/>
  <c r="HH6"/>
  <c r="HJ6"/>
  <c r="HL6"/>
  <c r="HN6"/>
  <c r="HP6"/>
  <c r="HR6"/>
  <c r="HT6"/>
  <c r="HV6"/>
  <c r="GS6"/>
  <c r="GU6"/>
  <c r="GW6"/>
  <c r="GY6"/>
  <c r="HA6"/>
  <c r="HC6"/>
  <c r="HE6"/>
  <c r="HG6"/>
  <c r="HI6"/>
  <c r="HK6"/>
  <c r="HM6"/>
  <c r="HO6"/>
  <c r="HQ6"/>
  <c r="HS6"/>
  <c r="HU6"/>
  <c r="IA178"/>
  <c r="IA183"/>
  <c r="IA188"/>
  <c r="IA124"/>
  <c r="HV5"/>
  <c r="HT5"/>
  <c r="HR5"/>
  <c r="HP5"/>
  <c r="HN5"/>
  <c r="HL5"/>
  <c r="HJ5"/>
  <c r="HH5"/>
  <c r="HF5"/>
  <c r="HD5"/>
  <c r="HB5"/>
  <c r="GZ5"/>
  <c r="GX5"/>
  <c r="GV5"/>
  <c r="GT5"/>
  <c r="HU196"/>
  <c r="HS196"/>
  <c r="HQ196"/>
  <c r="HO196"/>
  <c r="HM196"/>
  <c r="HK196"/>
  <c r="HI196"/>
  <c r="HG196"/>
  <c r="HE196"/>
  <c r="HC196"/>
  <c r="HA196"/>
  <c r="GY196"/>
  <c r="GW196"/>
  <c r="GU196"/>
  <c r="GS196"/>
  <c r="HU195"/>
  <c r="HS195"/>
  <c r="HQ195"/>
  <c r="HO195"/>
  <c r="HM195"/>
  <c r="HK195"/>
  <c r="HI195"/>
  <c r="HG195"/>
  <c r="HE195"/>
  <c r="HC195"/>
  <c r="HA195"/>
  <c r="GY195"/>
  <c r="GW195"/>
  <c r="GU195"/>
  <c r="GS195"/>
  <c r="HU194"/>
  <c r="HS194"/>
  <c r="HQ194"/>
  <c r="HO194"/>
  <c r="HM194"/>
  <c r="HK194"/>
  <c r="HI194"/>
  <c r="HG194"/>
  <c r="HE194"/>
  <c r="HC194"/>
  <c r="HA194"/>
  <c r="GY194"/>
  <c r="GW194"/>
  <c r="GU194"/>
  <c r="GS194"/>
  <c r="HU193"/>
  <c r="HS193"/>
  <c r="HQ193"/>
  <c r="HO193"/>
  <c r="HM193"/>
  <c r="HK193"/>
  <c r="HI193"/>
  <c r="HG193"/>
  <c r="HE193"/>
  <c r="HC193"/>
  <c r="HA193"/>
  <c r="GY193"/>
  <c r="GW193"/>
  <c r="GU193"/>
  <c r="GS193"/>
  <c r="HU192"/>
  <c r="HS192"/>
  <c r="HQ192"/>
  <c r="HO192"/>
  <c r="HM192"/>
  <c r="HK192"/>
  <c r="HI192"/>
  <c r="HG192"/>
  <c r="HE192"/>
  <c r="HC192"/>
  <c r="HA192"/>
  <c r="GY192"/>
  <c r="GW192"/>
  <c r="GU192"/>
  <c r="GS192"/>
  <c r="HU191"/>
  <c r="HS191"/>
  <c r="HQ191"/>
  <c r="HO191"/>
  <c r="HM191"/>
  <c r="HK191"/>
  <c r="HI191"/>
  <c r="HG191"/>
  <c r="HE191"/>
  <c r="HC191"/>
  <c r="HA191"/>
  <c r="GY191"/>
  <c r="GW191"/>
  <c r="GU191"/>
  <c r="GS191"/>
  <c r="HU190"/>
  <c r="HS190"/>
  <c r="HQ190"/>
  <c r="HO190"/>
  <c r="HM190"/>
  <c r="HK190"/>
  <c r="HI190"/>
  <c r="HG190"/>
  <c r="HE190"/>
  <c r="HC190"/>
  <c r="HA190"/>
  <c r="GY190"/>
  <c r="GW190"/>
  <c r="GU190"/>
  <c r="GS190"/>
  <c r="HU189"/>
  <c r="HS189"/>
  <c r="HQ189"/>
  <c r="HO189"/>
  <c r="HM189"/>
  <c r="HK189"/>
  <c r="HI189"/>
  <c r="HG189"/>
  <c r="HE189"/>
  <c r="HC189"/>
  <c r="HA189"/>
  <c r="GY189"/>
  <c r="GW189"/>
  <c r="GU189"/>
  <c r="GS189"/>
  <c r="HU188"/>
  <c r="HS188"/>
  <c r="HQ188"/>
  <c r="HO188"/>
  <c r="HM188"/>
  <c r="HK188"/>
  <c r="HI188"/>
  <c r="HG188"/>
  <c r="HE188"/>
  <c r="HC188"/>
  <c r="HA188"/>
  <c r="GY188"/>
  <c r="GW188"/>
  <c r="GU188"/>
  <c r="GS188"/>
  <c r="HU187"/>
  <c r="HV187" s="1"/>
  <c r="HS187"/>
  <c r="HQ187"/>
  <c r="HO187"/>
  <c r="HM187"/>
  <c r="HK187"/>
  <c r="HI187"/>
  <c r="HG187"/>
  <c r="HE187"/>
  <c r="HC187"/>
  <c r="HA187"/>
  <c r="GY187"/>
  <c r="GW187"/>
  <c r="GU187"/>
  <c r="GS187"/>
  <c r="HU186"/>
  <c r="HS186"/>
  <c r="HQ186"/>
  <c r="HO186"/>
  <c r="HM186"/>
  <c r="HK186"/>
  <c r="HI186"/>
  <c r="HG186"/>
  <c r="HE186"/>
  <c r="HC186"/>
  <c r="HA186"/>
  <c r="GY186"/>
  <c r="GW186"/>
  <c r="GU186"/>
  <c r="GS186"/>
  <c r="HU185"/>
  <c r="HS185"/>
  <c r="HQ185"/>
  <c r="HO185"/>
  <c r="HM185"/>
  <c r="HK185"/>
  <c r="HI185"/>
  <c r="HG185"/>
  <c r="HE185"/>
  <c r="HC185"/>
  <c r="HA185"/>
  <c r="GY185"/>
  <c r="GW185"/>
  <c r="GU185"/>
  <c r="GS185"/>
  <c r="HU184"/>
  <c r="HS184"/>
  <c r="HQ184"/>
  <c r="HO184"/>
  <c r="HM184"/>
  <c r="HK184"/>
  <c r="HI184"/>
  <c r="HG184"/>
  <c r="HE184"/>
  <c r="HC184"/>
  <c r="HA184"/>
  <c r="GY184"/>
  <c r="GW184"/>
  <c r="GU184"/>
  <c r="GS184"/>
  <c r="HU183"/>
  <c r="HS183"/>
  <c r="HQ183"/>
  <c r="HO183"/>
  <c r="HM183"/>
  <c r="HK183"/>
  <c r="HI183"/>
  <c r="HG183"/>
  <c r="HE183"/>
  <c r="HC183"/>
  <c r="HA183"/>
  <c r="GY183"/>
  <c r="GW183"/>
  <c r="GU183"/>
  <c r="GS183"/>
  <c r="HU182"/>
  <c r="HS182"/>
  <c r="HQ182"/>
  <c r="HO182"/>
  <c r="HM182"/>
  <c r="HK182"/>
  <c r="HI182"/>
  <c r="HG182"/>
  <c r="HE182"/>
  <c r="HC182"/>
  <c r="HA182"/>
  <c r="GY182"/>
  <c r="GW182"/>
  <c r="GU182"/>
  <c r="GS182"/>
  <c r="HU181"/>
  <c r="HV181" s="1"/>
  <c r="HS181"/>
  <c r="HQ181"/>
  <c r="HO181"/>
  <c r="HM181"/>
  <c r="HK181"/>
  <c r="HI181"/>
  <c r="HG181"/>
  <c r="HE181"/>
  <c r="HC181"/>
  <c r="HA181"/>
  <c r="GY181"/>
  <c r="GW181"/>
  <c r="GU181"/>
  <c r="GS181"/>
  <c r="HU180"/>
  <c r="HS180"/>
  <c r="HQ180"/>
  <c r="HO180"/>
  <c r="HM180"/>
  <c r="HK180"/>
  <c r="HI180"/>
  <c r="HG180"/>
  <c r="HE180"/>
  <c r="HC180"/>
  <c r="HA180"/>
  <c r="GY180"/>
  <c r="GW180"/>
  <c r="GU180"/>
  <c r="GS180"/>
  <c r="HU179"/>
  <c r="HS179"/>
  <c r="HQ179"/>
  <c r="HO179"/>
  <c r="HM179"/>
  <c r="HK179"/>
  <c r="HI179"/>
  <c r="HG179"/>
  <c r="HE179"/>
  <c r="HC179"/>
  <c r="HA179"/>
  <c r="GY179"/>
  <c r="GW179"/>
  <c r="GU179"/>
  <c r="GS179"/>
  <c r="HU178"/>
  <c r="HV178" s="1"/>
  <c r="HS178"/>
  <c r="HQ178"/>
  <c r="HO178"/>
  <c r="HM178"/>
  <c r="HK178"/>
  <c r="HI178"/>
  <c r="HG178"/>
  <c r="HE178"/>
  <c r="HC178"/>
  <c r="HA178"/>
  <c r="GY178"/>
  <c r="GW178"/>
  <c r="GU178"/>
  <c r="GS178"/>
  <c r="HU177"/>
  <c r="HV177" s="1"/>
  <c r="HS177"/>
  <c r="HQ177"/>
  <c r="HO177"/>
  <c r="HM177"/>
  <c r="HK177"/>
  <c r="HI177"/>
  <c r="HG177"/>
  <c r="HE177"/>
  <c r="HC177"/>
  <c r="HA177"/>
  <c r="GY177"/>
  <c r="GW177"/>
  <c r="GU177"/>
  <c r="GS177"/>
  <c r="HU176"/>
  <c r="HS176"/>
  <c r="HQ176"/>
  <c r="HO176"/>
  <c r="HM176"/>
  <c r="HK176"/>
  <c r="HI176"/>
  <c r="HG176"/>
  <c r="HE176"/>
  <c r="HC176"/>
  <c r="HA176"/>
  <c r="GY176"/>
  <c r="GW176"/>
  <c r="GU176"/>
  <c r="GS176"/>
  <c r="HU175"/>
  <c r="HS175"/>
  <c r="HQ175"/>
  <c r="HO175"/>
  <c r="HM175"/>
  <c r="HK175"/>
  <c r="HI175"/>
  <c r="HG175"/>
  <c r="HE175"/>
  <c r="HC175"/>
  <c r="HA175"/>
  <c r="GY175"/>
  <c r="GW175"/>
  <c r="GU175"/>
  <c r="GS175"/>
  <c r="HU174"/>
  <c r="HS174"/>
  <c r="HQ174"/>
  <c r="HO174"/>
  <c r="HM174"/>
  <c r="HK174"/>
  <c r="HI174"/>
  <c r="HG174"/>
  <c r="HE174"/>
  <c r="HC174"/>
  <c r="HA174"/>
  <c r="GY174"/>
  <c r="GW174"/>
  <c r="GU174"/>
  <c r="GS174"/>
  <c r="HU173"/>
  <c r="HS173"/>
  <c r="HQ173"/>
  <c r="HO173"/>
  <c r="HM173"/>
  <c r="HK173"/>
  <c r="HI173"/>
  <c r="HG173"/>
  <c r="HE173"/>
  <c r="HC173"/>
  <c r="HA173"/>
  <c r="GY173"/>
  <c r="GW173"/>
  <c r="GU173"/>
  <c r="GS173"/>
  <c r="HU172"/>
  <c r="HS172"/>
  <c r="HQ172"/>
  <c r="HO172"/>
  <c r="HM172"/>
  <c r="HK172"/>
  <c r="HI172"/>
  <c r="HG172"/>
  <c r="HE172"/>
  <c r="HC172"/>
  <c r="HA172"/>
  <c r="GY172"/>
  <c r="GW172"/>
  <c r="GU172"/>
  <c r="GS172"/>
  <c r="HU171"/>
  <c r="HS171"/>
  <c r="HQ171"/>
  <c r="HO171"/>
  <c r="HM171"/>
  <c r="HK171"/>
  <c r="HI171"/>
  <c r="HG171"/>
  <c r="HE171"/>
  <c r="HC171"/>
  <c r="HA171"/>
  <c r="GY171"/>
  <c r="GW171"/>
  <c r="GU171"/>
  <c r="GS171"/>
  <c r="HU170"/>
  <c r="HS170"/>
  <c r="HQ170"/>
  <c r="HO170"/>
  <c r="HM170"/>
  <c r="HK170"/>
  <c r="HI170"/>
  <c r="HG170"/>
  <c r="HE170"/>
  <c r="HC170"/>
  <c r="HA170"/>
  <c r="GY170"/>
  <c r="GW170"/>
  <c r="GU170"/>
  <c r="GS170"/>
  <c r="HU169"/>
  <c r="HS169"/>
  <c r="HQ169"/>
  <c r="HO169"/>
  <c r="HM169"/>
  <c r="HK169"/>
  <c r="HI169"/>
  <c r="HG169"/>
  <c r="HE169"/>
  <c r="HC169"/>
  <c r="HA169"/>
  <c r="GY169"/>
  <c r="GW169"/>
  <c r="GU169"/>
  <c r="GS169"/>
  <c r="HU168"/>
  <c r="HS168"/>
  <c r="HQ168"/>
  <c r="HO168"/>
  <c r="HM168"/>
  <c r="HK168"/>
  <c r="HI168"/>
  <c r="HG168"/>
  <c r="HE168"/>
  <c r="HC168"/>
  <c r="HA168"/>
  <c r="GY168"/>
  <c r="GW168"/>
  <c r="GU168"/>
  <c r="GS168"/>
  <c r="HU167"/>
  <c r="HS167"/>
  <c r="HQ167"/>
  <c r="HO167"/>
  <c r="HM167"/>
  <c r="HK167"/>
  <c r="HI167"/>
  <c r="HG167"/>
  <c r="HE167"/>
  <c r="HC167"/>
  <c r="HA167"/>
  <c r="GY167"/>
  <c r="GW167"/>
  <c r="GU167"/>
  <c r="GS167"/>
  <c r="HU166"/>
  <c r="HS166"/>
  <c r="HQ166"/>
  <c r="HO166"/>
  <c r="HM166"/>
  <c r="HK166"/>
  <c r="HI166"/>
  <c r="HG166"/>
  <c r="HE166"/>
  <c r="HC166"/>
  <c r="HA166"/>
  <c r="GY166"/>
  <c r="GW166"/>
  <c r="GU166"/>
  <c r="GS166"/>
  <c r="HU165"/>
  <c r="HS165"/>
  <c r="HQ165"/>
  <c r="HO165"/>
  <c r="HM165"/>
  <c r="HK165"/>
  <c r="HI165"/>
  <c r="HG165"/>
  <c r="HE165"/>
  <c r="HC165"/>
  <c r="HA165"/>
  <c r="GY165"/>
  <c r="GW165"/>
  <c r="GU165"/>
  <c r="GS165"/>
  <c r="HU164"/>
  <c r="HS164"/>
  <c r="HQ164"/>
  <c r="HO164"/>
  <c r="HM164"/>
  <c r="HK164"/>
  <c r="HI164"/>
  <c r="HG164"/>
  <c r="HE164"/>
  <c r="HC164"/>
  <c r="HA164"/>
  <c r="GY164"/>
  <c r="GW164"/>
  <c r="GU164"/>
  <c r="GS164"/>
  <c r="HU163"/>
  <c r="HV163" s="1"/>
  <c r="HS163"/>
  <c r="HQ163"/>
  <c r="HO163"/>
  <c r="HM163"/>
  <c r="HK163"/>
  <c r="HI163"/>
  <c r="HG163"/>
  <c r="HE163"/>
  <c r="HC163"/>
  <c r="HA163"/>
  <c r="GY163"/>
  <c r="GW163"/>
  <c r="GU163"/>
  <c r="GS163"/>
  <c r="HU162"/>
  <c r="HS162"/>
  <c r="HQ162"/>
  <c r="HO162"/>
  <c r="HM162"/>
  <c r="HK162"/>
  <c r="HI162"/>
  <c r="HG162"/>
  <c r="HE162"/>
  <c r="HC162"/>
  <c r="HA162"/>
  <c r="GY162"/>
  <c r="GW162"/>
  <c r="GU162"/>
  <c r="GS162"/>
  <c r="HU161"/>
  <c r="HS161"/>
  <c r="HQ161"/>
  <c r="HO161"/>
  <c r="HM161"/>
  <c r="HK161"/>
  <c r="HI161"/>
  <c r="HG161"/>
  <c r="HE161"/>
  <c r="HC161"/>
  <c r="HA161"/>
  <c r="GY161"/>
  <c r="GW161"/>
  <c r="GU161"/>
  <c r="GS161"/>
  <c r="HU160"/>
  <c r="HS160"/>
  <c r="HQ160"/>
  <c r="HO160"/>
  <c r="HM160"/>
  <c r="HK160"/>
  <c r="HI160"/>
  <c r="HG160"/>
  <c r="HE160"/>
  <c r="HC160"/>
  <c r="HA160"/>
  <c r="GY160"/>
  <c r="GW160"/>
  <c r="GU160"/>
  <c r="GS160"/>
  <c r="HU159"/>
  <c r="HS159"/>
  <c r="HQ159"/>
  <c r="HO159"/>
  <c r="HM159"/>
  <c r="HK159"/>
  <c r="HI159"/>
  <c r="HG159"/>
  <c r="HE159"/>
  <c r="HC159"/>
  <c r="HA159"/>
  <c r="GY159"/>
  <c r="GW159"/>
  <c r="GU159"/>
  <c r="GS159"/>
  <c r="HU158"/>
  <c r="HS158"/>
  <c r="HQ158"/>
  <c r="HO158"/>
  <c r="HM158"/>
  <c r="HK158"/>
  <c r="HI158"/>
  <c r="HG158"/>
  <c r="HE158"/>
  <c r="HC158"/>
  <c r="HA158"/>
  <c r="GY158"/>
  <c r="GW158"/>
  <c r="GU158"/>
  <c r="GS158"/>
  <c r="HU157"/>
  <c r="HS157"/>
  <c r="HQ157"/>
  <c r="HO157"/>
  <c r="HM157"/>
  <c r="HK157"/>
  <c r="HI157"/>
  <c r="HG157"/>
  <c r="HE157"/>
  <c r="HC157"/>
  <c r="HA157"/>
  <c r="GY157"/>
  <c r="GW157"/>
  <c r="GU157"/>
  <c r="GS157"/>
  <c r="HU156"/>
  <c r="HS156"/>
  <c r="HQ156"/>
  <c r="HO156"/>
  <c r="HM156"/>
  <c r="HK156"/>
  <c r="HI156"/>
  <c r="HG156"/>
  <c r="HE156"/>
  <c r="HC156"/>
  <c r="HA156"/>
  <c r="GY156"/>
  <c r="GW156"/>
  <c r="GU156"/>
  <c r="GS156"/>
  <c r="HU155"/>
  <c r="HS155"/>
  <c r="HQ155"/>
  <c r="HO155"/>
  <c r="HM155"/>
  <c r="HK155"/>
  <c r="HI155"/>
  <c r="HG155"/>
  <c r="HE155"/>
  <c r="HC155"/>
  <c r="HA155"/>
  <c r="GY155"/>
  <c r="GW155"/>
  <c r="GU155"/>
  <c r="GS155"/>
  <c r="HU154"/>
  <c r="HS154"/>
  <c r="HQ154"/>
  <c r="HO154"/>
  <c r="HM154"/>
  <c r="HK154"/>
  <c r="HI154"/>
  <c r="HG154"/>
  <c r="HE154"/>
  <c r="HC154"/>
  <c r="HA154"/>
  <c r="GY154"/>
  <c r="GW154"/>
  <c r="GU154"/>
  <c r="GS154"/>
  <c r="HU153"/>
  <c r="HS153"/>
  <c r="HQ153"/>
  <c r="HO153"/>
  <c r="HM153"/>
  <c r="HK153"/>
  <c r="HI153"/>
  <c r="HG153"/>
  <c r="HE153"/>
  <c r="HC153"/>
  <c r="HA153"/>
  <c r="GY153"/>
  <c r="GW153"/>
  <c r="GU153"/>
  <c r="GS153"/>
  <c r="HU152"/>
  <c r="HS152"/>
  <c r="HQ152"/>
  <c r="HO152"/>
  <c r="HM152"/>
  <c r="HK152"/>
  <c r="HI152"/>
  <c r="HG152"/>
  <c r="HE152"/>
  <c r="HC152"/>
  <c r="HA152"/>
  <c r="GY152"/>
  <c r="GW152"/>
  <c r="GU152"/>
  <c r="GS152"/>
  <c r="HU151"/>
  <c r="HS151"/>
  <c r="HQ151"/>
  <c r="HO151"/>
  <c r="HM151"/>
  <c r="HK151"/>
  <c r="HI151"/>
  <c r="HG151"/>
  <c r="HE151"/>
  <c r="HC151"/>
  <c r="HA151"/>
  <c r="GY151"/>
  <c r="GW151"/>
  <c r="GU151"/>
  <c r="GS151"/>
  <c r="HU150"/>
  <c r="HS150"/>
  <c r="HQ150"/>
  <c r="HO150"/>
  <c r="HM150"/>
  <c r="HK150"/>
  <c r="HI150"/>
  <c r="HG150"/>
  <c r="HE150"/>
  <c r="HC150"/>
  <c r="HA150"/>
  <c r="GY150"/>
  <c r="GW150"/>
  <c r="GU150"/>
  <c r="GS150"/>
  <c r="HU149"/>
  <c r="HS149"/>
  <c r="HQ149"/>
  <c r="HO149"/>
  <c r="HM149"/>
  <c r="HK149"/>
  <c r="HI149"/>
  <c r="HG149"/>
  <c r="HE149"/>
  <c r="HC149"/>
  <c r="HA149"/>
  <c r="GY149"/>
  <c r="GW149"/>
  <c r="GU149"/>
  <c r="GS149"/>
  <c r="HU148"/>
  <c r="HS148"/>
  <c r="HQ148"/>
  <c r="HO148"/>
  <c r="HM148"/>
  <c r="HK148"/>
  <c r="HI148"/>
  <c r="HG148"/>
  <c r="HE148"/>
  <c r="HC148"/>
  <c r="HA148"/>
  <c r="GY148"/>
  <c r="GW148"/>
  <c r="GU148"/>
  <c r="GS148"/>
  <c r="HU147"/>
  <c r="HS147"/>
  <c r="HQ147"/>
  <c r="HO147"/>
  <c r="HM147"/>
  <c r="HK147"/>
  <c r="HI147"/>
  <c r="HG147"/>
  <c r="HE147"/>
  <c r="HC147"/>
  <c r="HA147"/>
  <c r="GY147"/>
  <c r="GW147"/>
  <c r="GU147"/>
  <c r="GS147"/>
  <c r="HU146"/>
  <c r="HS146"/>
  <c r="HQ146"/>
  <c r="HO146"/>
  <c r="HM146"/>
  <c r="HK146"/>
  <c r="HI146"/>
  <c r="HG146"/>
  <c r="HE146"/>
  <c r="HC146"/>
  <c r="HA146"/>
  <c r="GY146"/>
  <c r="GW146"/>
  <c r="GU146"/>
  <c r="GS146"/>
  <c r="HU145"/>
  <c r="HS145"/>
  <c r="HQ145"/>
  <c r="HO145"/>
  <c r="HM145"/>
  <c r="HK145"/>
  <c r="HI145"/>
  <c r="HG145"/>
  <c r="HE145"/>
  <c r="HC145"/>
  <c r="HA145"/>
  <c r="GY145"/>
  <c r="GW145"/>
  <c r="GU145"/>
  <c r="GS145"/>
  <c r="HU144"/>
  <c r="HS144"/>
  <c r="HQ144"/>
  <c r="HO144"/>
  <c r="HM144"/>
  <c r="HK144"/>
  <c r="HI144"/>
  <c r="HG144"/>
  <c r="HE144"/>
  <c r="HC144"/>
  <c r="HA144"/>
  <c r="GY144"/>
  <c r="GW144"/>
  <c r="GU144"/>
  <c r="GS144"/>
  <c r="HU143"/>
  <c r="HS143"/>
  <c r="HQ143"/>
  <c r="HO143"/>
  <c r="HM143"/>
  <c r="HK143"/>
  <c r="HI143"/>
  <c r="HG143"/>
  <c r="HE143"/>
  <c r="HC143"/>
  <c r="HA143"/>
  <c r="GY143"/>
  <c r="GW143"/>
  <c r="GU143"/>
  <c r="GS143"/>
  <c r="HU142"/>
  <c r="HS142"/>
  <c r="HQ142"/>
  <c r="HO142"/>
  <c r="HM142"/>
  <c r="HK142"/>
  <c r="HI142"/>
  <c r="HG142"/>
  <c r="HE142"/>
  <c r="HC142"/>
  <c r="HA142"/>
  <c r="GY142"/>
  <c r="GW142"/>
  <c r="GU142"/>
  <c r="GS142"/>
  <c r="HU141"/>
  <c r="HS141"/>
  <c r="HQ141"/>
  <c r="HO141"/>
  <c r="HM141"/>
  <c r="HK141"/>
  <c r="HI141"/>
  <c r="HG141"/>
  <c r="HE141"/>
  <c r="HC141"/>
  <c r="HA141"/>
  <c r="GY141"/>
  <c r="GW141"/>
  <c r="GU141"/>
  <c r="GS141"/>
  <c r="HU140"/>
  <c r="HS140"/>
  <c r="HQ140"/>
  <c r="HO140"/>
  <c r="HM140"/>
  <c r="HK140"/>
  <c r="HI140"/>
  <c r="HG140"/>
  <c r="HE140"/>
  <c r="HC140"/>
  <c r="HA140"/>
  <c r="GY140"/>
  <c r="GW140"/>
  <c r="GU140"/>
  <c r="GS140"/>
  <c r="HU139"/>
  <c r="HS139"/>
  <c r="HQ139"/>
  <c r="HO139"/>
  <c r="HM139"/>
  <c r="HK139"/>
  <c r="HI139"/>
  <c r="HG139"/>
  <c r="HE139"/>
  <c r="HC139"/>
  <c r="HA139"/>
  <c r="GY139"/>
  <c r="GW139"/>
  <c r="GU139"/>
  <c r="GS139"/>
  <c r="HU138"/>
  <c r="HS138"/>
  <c r="HQ138"/>
  <c r="HO138"/>
  <c r="HM138"/>
  <c r="HK138"/>
  <c r="HI138"/>
  <c r="HG138"/>
  <c r="HE138"/>
  <c r="HC138"/>
  <c r="HA138"/>
  <c r="GY138"/>
  <c r="GW138"/>
  <c r="GU138"/>
  <c r="GS138"/>
  <c r="HU137"/>
  <c r="HV137" s="1"/>
  <c r="HS137"/>
  <c r="HQ137"/>
  <c r="HO137"/>
  <c r="HM137"/>
  <c r="HK137"/>
  <c r="HI137"/>
  <c r="HG137"/>
  <c r="HE137"/>
  <c r="HC137"/>
  <c r="HA137"/>
  <c r="GY137"/>
  <c r="GW137"/>
  <c r="GU137"/>
  <c r="GS137"/>
  <c r="HU136"/>
  <c r="HS136"/>
  <c r="HQ136"/>
  <c r="HO136"/>
  <c r="HM136"/>
  <c r="HK136"/>
  <c r="HI136"/>
  <c r="HG136"/>
  <c r="HE136"/>
  <c r="HC136"/>
  <c r="HA136"/>
  <c r="GY136"/>
  <c r="GW136"/>
  <c r="GU136"/>
  <c r="GS136"/>
  <c r="HU135"/>
  <c r="HS135"/>
  <c r="HQ135"/>
  <c r="HO135"/>
  <c r="HM135"/>
  <c r="HK135"/>
  <c r="HI135"/>
  <c r="HG135"/>
  <c r="HE135"/>
  <c r="HC135"/>
  <c r="HA135"/>
  <c r="GY135"/>
  <c r="GW135"/>
  <c r="GU135"/>
  <c r="GS135"/>
  <c r="HU134"/>
  <c r="HS134"/>
  <c r="HQ134"/>
  <c r="HO134"/>
  <c r="HM134"/>
  <c r="HK134"/>
  <c r="HI134"/>
  <c r="HG134"/>
  <c r="HE134"/>
  <c r="HC134"/>
  <c r="HA134"/>
  <c r="GY134"/>
  <c r="GW134"/>
  <c r="GU134"/>
  <c r="GS134"/>
  <c r="HU133"/>
  <c r="HS133"/>
  <c r="HQ133"/>
  <c r="HO133"/>
  <c r="HM133"/>
  <c r="HK133"/>
  <c r="HI133"/>
  <c r="HG133"/>
  <c r="HE133"/>
  <c r="HC133"/>
  <c r="HA133"/>
  <c r="GY133"/>
  <c r="GW133"/>
  <c r="GU133"/>
  <c r="GS133"/>
  <c r="HU132"/>
  <c r="HS132"/>
  <c r="HQ132"/>
  <c r="HO132"/>
  <c r="HM132"/>
  <c r="HK132"/>
  <c r="HI132"/>
  <c r="HG132"/>
  <c r="HE132"/>
  <c r="HC132"/>
  <c r="HA132"/>
  <c r="GY132"/>
  <c r="GW132"/>
  <c r="GU132"/>
  <c r="GS132"/>
  <c r="HU131"/>
  <c r="HS131"/>
  <c r="HQ131"/>
  <c r="HO131"/>
  <c r="HM131"/>
  <c r="HK131"/>
  <c r="HI131"/>
  <c r="HG131"/>
  <c r="HE131"/>
  <c r="HC131"/>
  <c r="HA131"/>
  <c r="GY131"/>
  <c r="GW131"/>
  <c r="GU131"/>
  <c r="GS131"/>
  <c r="HU130"/>
  <c r="HS130"/>
  <c r="HQ130"/>
  <c r="HO130"/>
  <c r="HM130"/>
  <c r="HK130"/>
  <c r="HI130"/>
  <c r="HG130"/>
  <c r="HE130"/>
  <c r="HC130"/>
  <c r="HA130"/>
  <c r="GY130"/>
  <c r="GW130"/>
  <c r="GU130"/>
  <c r="GS130"/>
  <c r="HU129"/>
  <c r="HS129"/>
  <c r="HQ129"/>
  <c r="HO129"/>
  <c r="HM129"/>
  <c r="HK129"/>
  <c r="HI129"/>
  <c r="HG129"/>
  <c r="HE129"/>
  <c r="HC129"/>
  <c r="HA129"/>
  <c r="GY129"/>
  <c r="GW129"/>
  <c r="GU129"/>
  <c r="GS129"/>
  <c r="HU128"/>
  <c r="HS128"/>
  <c r="HQ128"/>
  <c r="HO128"/>
  <c r="HM128"/>
  <c r="HK128"/>
  <c r="HI128"/>
  <c r="HG128"/>
  <c r="HE128"/>
  <c r="HC128"/>
  <c r="HA128"/>
  <c r="GY128"/>
  <c r="GW128"/>
  <c r="GU128"/>
  <c r="GS128"/>
  <c r="HU127"/>
  <c r="HS127"/>
  <c r="HQ127"/>
  <c r="HO127"/>
  <c r="HM127"/>
  <c r="HK127"/>
  <c r="HI127"/>
  <c r="HG127"/>
  <c r="HE127"/>
  <c r="HC127"/>
  <c r="HA127"/>
  <c r="GY127"/>
  <c r="GW127"/>
  <c r="GU127"/>
  <c r="GS127"/>
  <c r="HU126"/>
  <c r="HS126"/>
  <c r="HQ126"/>
  <c r="HO126"/>
  <c r="HM126"/>
  <c r="HK126"/>
  <c r="HI126"/>
  <c r="HG126"/>
  <c r="HE126"/>
  <c r="HC126"/>
  <c r="HA126"/>
  <c r="GY126"/>
  <c r="GW126"/>
  <c r="GU126"/>
  <c r="GS126"/>
  <c r="HU125"/>
  <c r="HS125"/>
  <c r="HQ125"/>
  <c r="HO125"/>
  <c r="HM125"/>
  <c r="HK125"/>
  <c r="HI125"/>
  <c r="HG125"/>
  <c r="GT102"/>
  <c r="GV102"/>
  <c r="GX102"/>
  <c r="GZ102"/>
  <c r="HB102"/>
  <c r="HD102"/>
  <c r="HF102"/>
  <c r="HH102"/>
  <c r="HJ102"/>
  <c r="HL102"/>
  <c r="HN102"/>
  <c r="HP102"/>
  <c r="HR102"/>
  <c r="HT102"/>
  <c r="GS102"/>
  <c r="GU102"/>
  <c r="GW102"/>
  <c r="GY102"/>
  <c r="HA102"/>
  <c r="HC102"/>
  <c r="HE102"/>
  <c r="HG102"/>
  <c r="HI102"/>
  <c r="HK102"/>
  <c r="HM102"/>
  <c r="HO102"/>
  <c r="HQ102"/>
  <c r="HS102"/>
  <c r="HU102"/>
  <c r="HV102" s="1"/>
  <c r="GT101"/>
  <c r="GV101"/>
  <c r="GX101"/>
  <c r="GZ101"/>
  <c r="HB101"/>
  <c r="HD101"/>
  <c r="HF101"/>
  <c r="HH101"/>
  <c r="HJ101"/>
  <c r="HL101"/>
  <c r="HN101"/>
  <c r="HP101"/>
  <c r="HR101"/>
  <c r="HT101"/>
  <c r="GS101"/>
  <c r="GU101"/>
  <c r="GW101"/>
  <c r="GY101"/>
  <c r="HA101"/>
  <c r="HC101"/>
  <c r="HE101"/>
  <c r="HG101"/>
  <c r="HI101"/>
  <c r="HK101"/>
  <c r="HM101"/>
  <c r="HO101"/>
  <c r="HQ101"/>
  <c r="HS101"/>
  <c r="HU101"/>
  <c r="HV101" s="1"/>
  <c r="H100"/>
  <c r="IA100" s="1"/>
  <c r="GT100"/>
  <c r="GV100"/>
  <c r="GX100"/>
  <c r="GZ100"/>
  <c r="HB100"/>
  <c r="HD100"/>
  <c r="HF100"/>
  <c r="HH100"/>
  <c r="HJ100"/>
  <c r="HL100"/>
  <c r="HN100"/>
  <c r="HP100"/>
  <c r="HR100"/>
  <c r="HT100"/>
  <c r="GS100"/>
  <c r="GU100"/>
  <c r="GW100"/>
  <c r="GY100"/>
  <c r="HA100"/>
  <c r="HC100"/>
  <c r="HE100"/>
  <c r="HG100"/>
  <c r="HI100"/>
  <c r="HK100"/>
  <c r="HM100"/>
  <c r="HO100"/>
  <c r="HQ100"/>
  <c r="HS100"/>
  <c r="HU100"/>
  <c r="HV100" s="1"/>
  <c r="EW99"/>
  <c r="GT99"/>
  <c r="GV99"/>
  <c r="GX99"/>
  <c r="GZ99"/>
  <c r="HB99"/>
  <c r="HD99"/>
  <c r="HF99"/>
  <c r="HH99"/>
  <c r="HJ99"/>
  <c r="HL99"/>
  <c r="HN99"/>
  <c r="HP99"/>
  <c r="HR99"/>
  <c r="HT99"/>
  <c r="GS99"/>
  <c r="GU99"/>
  <c r="GW99"/>
  <c r="GY99"/>
  <c r="HA99"/>
  <c r="HC99"/>
  <c r="HE99"/>
  <c r="HG99"/>
  <c r="HI99"/>
  <c r="HK99"/>
  <c r="HM99"/>
  <c r="HO99"/>
  <c r="HQ99"/>
  <c r="HS99"/>
  <c r="HU99"/>
  <c r="HV99" s="1"/>
  <c r="L98"/>
  <c r="GT98"/>
  <c r="GV98"/>
  <c r="GX98"/>
  <c r="GZ98"/>
  <c r="HB98"/>
  <c r="HD98"/>
  <c r="HF98"/>
  <c r="HH98"/>
  <c r="HJ98"/>
  <c r="HL98"/>
  <c r="HN98"/>
  <c r="HP98"/>
  <c r="HR98"/>
  <c r="HT98"/>
  <c r="GS98"/>
  <c r="GU98"/>
  <c r="GW98"/>
  <c r="GY98"/>
  <c r="HA98"/>
  <c r="HC98"/>
  <c r="HE98"/>
  <c r="HG98"/>
  <c r="HI98"/>
  <c r="HK98"/>
  <c r="HM98"/>
  <c r="HO98"/>
  <c r="HQ98"/>
  <c r="HS98"/>
  <c r="HU98"/>
  <c r="HV98" s="1"/>
  <c r="GT97"/>
  <c r="GV97"/>
  <c r="GX97"/>
  <c r="GZ97"/>
  <c r="HB97"/>
  <c r="HD97"/>
  <c r="HF97"/>
  <c r="HH97"/>
  <c r="HJ97"/>
  <c r="HL97"/>
  <c r="HN97"/>
  <c r="HP97"/>
  <c r="HR97"/>
  <c r="HT97"/>
  <c r="GS97"/>
  <c r="GU97"/>
  <c r="GW97"/>
  <c r="GY97"/>
  <c r="HA97"/>
  <c r="HC97"/>
  <c r="HE97"/>
  <c r="HG97"/>
  <c r="HI97"/>
  <c r="HK97"/>
  <c r="HM97"/>
  <c r="HO97"/>
  <c r="HQ97"/>
  <c r="HS97"/>
  <c r="HU97"/>
  <c r="HV97" s="1"/>
  <c r="C96"/>
  <c r="GT96"/>
  <c r="GV96"/>
  <c r="GX96"/>
  <c r="GZ96"/>
  <c r="HB96"/>
  <c r="HD96"/>
  <c r="HF96"/>
  <c r="HH96"/>
  <c r="HJ96"/>
  <c r="HL96"/>
  <c r="HN96"/>
  <c r="HP96"/>
  <c r="HR96"/>
  <c r="HT96"/>
  <c r="GS96"/>
  <c r="GU96"/>
  <c r="GW96"/>
  <c r="GY96"/>
  <c r="HA96"/>
  <c r="HC96"/>
  <c r="HE96"/>
  <c r="HG96"/>
  <c r="HI96"/>
  <c r="HK96"/>
  <c r="HM96"/>
  <c r="HO96"/>
  <c r="HQ96"/>
  <c r="HS96"/>
  <c r="HU96"/>
  <c r="HV96" s="1"/>
  <c r="EW95"/>
  <c r="GT95"/>
  <c r="GV95"/>
  <c r="GX95"/>
  <c r="GZ95"/>
  <c r="HB95"/>
  <c r="HD95"/>
  <c r="HF95"/>
  <c r="HH95"/>
  <c r="HJ95"/>
  <c r="HL95"/>
  <c r="HN95"/>
  <c r="HP95"/>
  <c r="HR95"/>
  <c r="HT95"/>
  <c r="GS95"/>
  <c r="GU95"/>
  <c r="GW95"/>
  <c r="GY95"/>
  <c r="HA95"/>
  <c r="HC95"/>
  <c r="HE95"/>
  <c r="HG95"/>
  <c r="HI95"/>
  <c r="HK95"/>
  <c r="HM95"/>
  <c r="HO95"/>
  <c r="HQ95"/>
  <c r="HS95"/>
  <c r="HU95"/>
  <c r="HV95" s="1"/>
  <c r="H94"/>
  <c r="GT94"/>
  <c r="GV94"/>
  <c r="GX94"/>
  <c r="GZ94"/>
  <c r="HB94"/>
  <c r="HD94"/>
  <c r="HF94"/>
  <c r="HH94"/>
  <c r="HJ94"/>
  <c r="HL94"/>
  <c r="HN94"/>
  <c r="HP94"/>
  <c r="HR94"/>
  <c r="HT94"/>
  <c r="GS94"/>
  <c r="GU94"/>
  <c r="GW94"/>
  <c r="GY94"/>
  <c r="HA94"/>
  <c r="HC94"/>
  <c r="HE94"/>
  <c r="HG94"/>
  <c r="HI94"/>
  <c r="HK94"/>
  <c r="HM94"/>
  <c r="HO94"/>
  <c r="HQ94"/>
  <c r="HS94"/>
  <c r="HU94"/>
  <c r="HV94" s="1"/>
  <c r="GT93"/>
  <c r="GV93"/>
  <c r="GX93"/>
  <c r="GZ93"/>
  <c r="HB93"/>
  <c r="HD93"/>
  <c r="HF93"/>
  <c r="HH93"/>
  <c r="HJ93"/>
  <c r="HL93"/>
  <c r="HN93"/>
  <c r="HP93"/>
  <c r="HR93"/>
  <c r="HT93"/>
  <c r="GS93"/>
  <c r="GU93"/>
  <c r="GW93"/>
  <c r="GY93"/>
  <c r="HA93"/>
  <c r="HC93"/>
  <c r="HE93"/>
  <c r="HG93"/>
  <c r="HI93"/>
  <c r="HK93"/>
  <c r="HM93"/>
  <c r="HO93"/>
  <c r="HQ93"/>
  <c r="HS93"/>
  <c r="HU93"/>
  <c r="HV93" s="1"/>
  <c r="H92"/>
  <c r="IA92" s="1"/>
  <c r="GT92"/>
  <c r="GV92"/>
  <c r="GX92"/>
  <c r="GZ92"/>
  <c r="HB92"/>
  <c r="HD92"/>
  <c r="HF92"/>
  <c r="HH92"/>
  <c r="HJ92"/>
  <c r="HL92"/>
  <c r="HN92"/>
  <c r="HP92"/>
  <c r="HR92"/>
  <c r="HT92"/>
  <c r="GS92"/>
  <c r="GU92"/>
  <c r="GW92"/>
  <c r="GY92"/>
  <c r="HA92"/>
  <c r="HC92"/>
  <c r="HE92"/>
  <c r="HG92"/>
  <c r="HI92"/>
  <c r="HK92"/>
  <c r="HM92"/>
  <c r="HO92"/>
  <c r="HQ92"/>
  <c r="HS92"/>
  <c r="HU92"/>
  <c r="HV92" s="1"/>
  <c r="C91"/>
  <c r="GT91"/>
  <c r="GV91"/>
  <c r="GX91"/>
  <c r="GZ91"/>
  <c r="HB91"/>
  <c r="HD91"/>
  <c r="HF91"/>
  <c r="HH91"/>
  <c r="HJ91"/>
  <c r="HL91"/>
  <c r="HN91"/>
  <c r="HP91"/>
  <c r="HR91"/>
  <c r="HT91"/>
  <c r="HV91"/>
  <c r="GS91"/>
  <c r="GU91"/>
  <c r="GW91"/>
  <c r="GY91"/>
  <c r="HA91"/>
  <c r="HC91"/>
  <c r="HE91"/>
  <c r="HG91"/>
  <c r="HI91"/>
  <c r="HK91"/>
  <c r="HM91"/>
  <c r="HO91"/>
  <c r="HQ91"/>
  <c r="HS91"/>
  <c r="HU91"/>
  <c r="H90"/>
  <c r="IA90" s="1"/>
  <c r="GT90"/>
  <c r="GV90"/>
  <c r="GX90"/>
  <c r="GZ90"/>
  <c r="HB90"/>
  <c r="HD90"/>
  <c r="HF90"/>
  <c r="HH90"/>
  <c r="HJ90"/>
  <c r="HL90"/>
  <c r="HN90"/>
  <c r="HP90"/>
  <c r="HR90"/>
  <c r="HT90"/>
  <c r="HV90"/>
  <c r="GS90"/>
  <c r="GU90"/>
  <c r="GW90"/>
  <c r="GY90"/>
  <c r="HA90"/>
  <c r="HC90"/>
  <c r="HE90"/>
  <c r="HG90"/>
  <c r="HI90"/>
  <c r="HK90"/>
  <c r="HM90"/>
  <c r="HO90"/>
  <c r="HQ90"/>
  <c r="HS90"/>
  <c r="HU90"/>
  <c r="EW89"/>
  <c r="GT89"/>
  <c r="GV89"/>
  <c r="GX89"/>
  <c r="GZ89"/>
  <c r="HB89"/>
  <c r="HD89"/>
  <c r="HF89"/>
  <c r="HH89"/>
  <c r="HJ89"/>
  <c r="HL89"/>
  <c r="HN89"/>
  <c r="HP89"/>
  <c r="HR89"/>
  <c r="HT89"/>
  <c r="HV89"/>
  <c r="GS89"/>
  <c r="GU89"/>
  <c r="GW89"/>
  <c r="GY89"/>
  <c r="HA89"/>
  <c r="HC89"/>
  <c r="HE89"/>
  <c r="HG89"/>
  <c r="HI89"/>
  <c r="HK89"/>
  <c r="HM89"/>
  <c r="HO89"/>
  <c r="HQ89"/>
  <c r="HS89"/>
  <c r="HU89"/>
  <c r="GT88"/>
  <c r="GV88"/>
  <c r="GX88"/>
  <c r="GZ88"/>
  <c r="HB88"/>
  <c r="HD88"/>
  <c r="HF88"/>
  <c r="HH88"/>
  <c r="HJ88"/>
  <c r="HL88"/>
  <c r="HN88"/>
  <c r="HP88"/>
  <c r="HR88"/>
  <c r="HT88"/>
  <c r="HV88"/>
  <c r="GS88"/>
  <c r="GU88"/>
  <c r="GW88"/>
  <c r="GY88"/>
  <c r="HA88"/>
  <c r="HC88"/>
  <c r="HE88"/>
  <c r="HG88"/>
  <c r="HI88"/>
  <c r="HK88"/>
  <c r="HM88"/>
  <c r="HO88"/>
  <c r="HQ88"/>
  <c r="HS88"/>
  <c r="HU88"/>
  <c r="C87"/>
  <c r="GT87"/>
  <c r="GV87"/>
  <c r="GX87"/>
  <c r="GZ87"/>
  <c r="HB87"/>
  <c r="HD87"/>
  <c r="HF87"/>
  <c r="HH87"/>
  <c r="HJ87"/>
  <c r="HL87"/>
  <c r="HN87"/>
  <c r="HP87"/>
  <c r="HR87"/>
  <c r="HT87"/>
  <c r="HV87"/>
  <c r="GS87"/>
  <c r="GU87"/>
  <c r="GW87"/>
  <c r="GY87"/>
  <c r="HA87"/>
  <c r="HC87"/>
  <c r="HE87"/>
  <c r="HG87"/>
  <c r="HI87"/>
  <c r="HK87"/>
  <c r="HM87"/>
  <c r="HO87"/>
  <c r="HQ87"/>
  <c r="HS87"/>
  <c r="HU87"/>
  <c r="H86"/>
  <c r="IA86" s="1"/>
  <c r="GT86"/>
  <c r="GV86"/>
  <c r="GX86"/>
  <c r="GZ86"/>
  <c r="HB86"/>
  <c r="HD86"/>
  <c r="HF86"/>
  <c r="HH86"/>
  <c r="HJ86"/>
  <c r="HL86"/>
  <c r="HN86"/>
  <c r="HP86"/>
  <c r="HR86"/>
  <c r="HT86"/>
  <c r="HV86"/>
  <c r="GS86"/>
  <c r="GU86"/>
  <c r="GW86"/>
  <c r="GY86"/>
  <c r="HA86"/>
  <c r="HC86"/>
  <c r="HE86"/>
  <c r="HG86"/>
  <c r="HI86"/>
  <c r="HK86"/>
  <c r="HM86"/>
  <c r="HO86"/>
  <c r="HQ86"/>
  <c r="HS86"/>
  <c r="HU86"/>
  <c r="EW85"/>
  <c r="GT85"/>
  <c r="GV85"/>
  <c r="GX85"/>
  <c r="GZ85"/>
  <c r="HB85"/>
  <c r="HD85"/>
  <c r="HF85"/>
  <c r="HH85"/>
  <c r="HJ85"/>
  <c r="HL85"/>
  <c r="HN85"/>
  <c r="HP85"/>
  <c r="HR85"/>
  <c r="HT85"/>
  <c r="HV85"/>
  <c r="GS85"/>
  <c r="GU85"/>
  <c r="GW85"/>
  <c r="GY85"/>
  <c r="HA85"/>
  <c r="HC85"/>
  <c r="HE85"/>
  <c r="HG85"/>
  <c r="HI85"/>
  <c r="HK85"/>
  <c r="HM85"/>
  <c r="HO85"/>
  <c r="HQ85"/>
  <c r="HS85"/>
  <c r="HU85"/>
  <c r="C84"/>
  <c r="GT84"/>
  <c r="GV84"/>
  <c r="GX84"/>
  <c r="GZ84"/>
  <c r="HB84"/>
  <c r="HD84"/>
  <c r="HF84"/>
  <c r="HH84"/>
  <c r="HJ84"/>
  <c r="HL84"/>
  <c r="HN84"/>
  <c r="HP84"/>
  <c r="HR84"/>
  <c r="HT84"/>
  <c r="HV84"/>
  <c r="GS84"/>
  <c r="GU84"/>
  <c r="GW84"/>
  <c r="GY84"/>
  <c r="HA84"/>
  <c r="HC84"/>
  <c r="HE84"/>
  <c r="HG84"/>
  <c r="HI84"/>
  <c r="HK84"/>
  <c r="HM84"/>
  <c r="HO84"/>
  <c r="HQ84"/>
  <c r="HS84"/>
  <c r="HU84"/>
  <c r="GT83"/>
  <c r="GV83"/>
  <c r="GX83"/>
  <c r="GZ83"/>
  <c r="HB83"/>
  <c r="HD83"/>
  <c r="HF83"/>
  <c r="HH83"/>
  <c r="HJ83"/>
  <c r="HL83"/>
  <c r="HN83"/>
  <c r="HP83"/>
  <c r="HR83"/>
  <c r="HT83"/>
  <c r="HV83"/>
  <c r="GS83"/>
  <c r="GU83"/>
  <c r="GW83"/>
  <c r="GY83"/>
  <c r="HA83"/>
  <c r="HC83"/>
  <c r="HE83"/>
  <c r="HG83"/>
  <c r="HI83"/>
  <c r="HK83"/>
  <c r="HM83"/>
  <c r="HO83"/>
  <c r="HQ83"/>
  <c r="HS83"/>
  <c r="HU83"/>
  <c r="EL82"/>
  <c r="GT82"/>
  <c r="GV82"/>
  <c r="GX82"/>
  <c r="GZ82"/>
  <c r="HB82"/>
  <c r="HD82"/>
  <c r="HF82"/>
  <c r="HH82"/>
  <c r="HJ82"/>
  <c r="HL82"/>
  <c r="HN82"/>
  <c r="HP82"/>
  <c r="HR82"/>
  <c r="HT82"/>
  <c r="HV82"/>
  <c r="GS82"/>
  <c r="GU82"/>
  <c r="GW82"/>
  <c r="GY82"/>
  <c r="HA82"/>
  <c r="HC82"/>
  <c r="HE82"/>
  <c r="HG82"/>
  <c r="HI82"/>
  <c r="HK82"/>
  <c r="HM82"/>
  <c r="HO82"/>
  <c r="HQ82"/>
  <c r="HS82"/>
  <c r="HU82"/>
  <c r="EW81"/>
  <c r="GT81"/>
  <c r="GV81"/>
  <c r="GX81"/>
  <c r="GZ81"/>
  <c r="HB81"/>
  <c r="HD81"/>
  <c r="HF81"/>
  <c r="HH81"/>
  <c r="HJ81"/>
  <c r="HL81"/>
  <c r="HN81"/>
  <c r="HP81"/>
  <c r="HR81"/>
  <c r="HT81"/>
  <c r="HV81"/>
  <c r="GS81"/>
  <c r="GU81"/>
  <c r="GW81"/>
  <c r="GY81"/>
  <c r="HA81"/>
  <c r="HC81"/>
  <c r="HE81"/>
  <c r="HG81"/>
  <c r="HI81"/>
  <c r="HK81"/>
  <c r="HM81"/>
  <c r="HO81"/>
  <c r="HQ81"/>
  <c r="HS81"/>
  <c r="HU81"/>
  <c r="GT80"/>
  <c r="GV80"/>
  <c r="GX80"/>
  <c r="GZ80"/>
  <c r="HB80"/>
  <c r="HD80"/>
  <c r="HF80"/>
  <c r="HH80"/>
  <c r="HJ80"/>
  <c r="HL80"/>
  <c r="HN80"/>
  <c r="HP80"/>
  <c r="HR80"/>
  <c r="HT80"/>
  <c r="HV80"/>
  <c r="GS80"/>
  <c r="GU80"/>
  <c r="GW80"/>
  <c r="GY80"/>
  <c r="HA80"/>
  <c r="HC80"/>
  <c r="HE80"/>
  <c r="HG80"/>
  <c r="HI80"/>
  <c r="HK80"/>
  <c r="HM80"/>
  <c r="HO80"/>
  <c r="HQ80"/>
  <c r="HS80"/>
  <c r="HU80"/>
  <c r="C79"/>
  <c r="GT79"/>
  <c r="GV79"/>
  <c r="GX79"/>
  <c r="GZ79"/>
  <c r="HB79"/>
  <c r="HD79"/>
  <c r="HF79"/>
  <c r="HH79"/>
  <c r="HJ79"/>
  <c r="HL79"/>
  <c r="HN79"/>
  <c r="HP79"/>
  <c r="HR79"/>
  <c r="HT79"/>
  <c r="HV79"/>
  <c r="GS79"/>
  <c r="GU79"/>
  <c r="GW79"/>
  <c r="GY79"/>
  <c r="HA79"/>
  <c r="HC79"/>
  <c r="HE79"/>
  <c r="HG79"/>
  <c r="HI79"/>
  <c r="HK79"/>
  <c r="HM79"/>
  <c r="HO79"/>
  <c r="HQ79"/>
  <c r="HS79"/>
  <c r="HU79"/>
  <c r="C78"/>
  <c r="GT78"/>
  <c r="GV78"/>
  <c r="GX78"/>
  <c r="GZ78"/>
  <c r="HB78"/>
  <c r="HD78"/>
  <c r="HF78"/>
  <c r="HH78"/>
  <c r="HJ78"/>
  <c r="HL78"/>
  <c r="HN78"/>
  <c r="HP78"/>
  <c r="HR78"/>
  <c r="HT78"/>
  <c r="HV78"/>
  <c r="GS78"/>
  <c r="GU78"/>
  <c r="GW78"/>
  <c r="GY78"/>
  <c r="HA78"/>
  <c r="HC78"/>
  <c r="HE78"/>
  <c r="HG78"/>
  <c r="HI78"/>
  <c r="HK78"/>
  <c r="HM78"/>
  <c r="HO78"/>
  <c r="HQ78"/>
  <c r="HS78"/>
  <c r="HU78"/>
  <c r="C77"/>
  <c r="GT77"/>
  <c r="GV77"/>
  <c r="GX77"/>
  <c r="GZ77"/>
  <c r="HB77"/>
  <c r="HD77"/>
  <c r="HF77"/>
  <c r="HH77"/>
  <c r="HJ77"/>
  <c r="HL77"/>
  <c r="HN77"/>
  <c r="HP77"/>
  <c r="HR77"/>
  <c r="HT77"/>
  <c r="HV77"/>
  <c r="GS77"/>
  <c r="GU77"/>
  <c r="GW77"/>
  <c r="GY77"/>
  <c r="HA77"/>
  <c r="HC77"/>
  <c r="HE77"/>
  <c r="HG77"/>
  <c r="HI77"/>
  <c r="HK77"/>
  <c r="HM77"/>
  <c r="HO77"/>
  <c r="HQ77"/>
  <c r="HS77"/>
  <c r="HU77"/>
  <c r="C76"/>
  <c r="GT76"/>
  <c r="GV76"/>
  <c r="GX76"/>
  <c r="GZ76"/>
  <c r="HB76"/>
  <c r="HD76"/>
  <c r="HF76"/>
  <c r="HH76"/>
  <c r="HJ76"/>
  <c r="HL76"/>
  <c r="HN76"/>
  <c r="HP76"/>
  <c r="HR76"/>
  <c r="HT76"/>
  <c r="HV76"/>
  <c r="GS76"/>
  <c r="GU76"/>
  <c r="GW76"/>
  <c r="GY76"/>
  <c r="HA76"/>
  <c r="HC76"/>
  <c r="HE76"/>
  <c r="HG76"/>
  <c r="HI76"/>
  <c r="HK76"/>
  <c r="HM76"/>
  <c r="HO76"/>
  <c r="HQ76"/>
  <c r="HS76"/>
  <c r="HU76"/>
  <c r="EW75"/>
  <c r="GT75"/>
  <c r="GV75"/>
  <c r="GX75"/>
  <c r="GZ75"/>
  <c r="HB75"/>
  <c r="HD75"/>
  <c r="HF75"/>
  <c r="HH75"/>
  <c r="HJ75"/>
  <c r="HL75"/>
  <c r="HN75"/>
  <c r="HP75"/>
  <c r="HR75"/>
  <c r="HT75"/>
  <c r="HV75"/>
  <c r="GS75"/>
  <c r="GU75"/>
  <c r="GW75"/>
  <c r="GY75"/>
  <c r="HA75"/>
  <c r="HC75"/>
  <c r="HE75"/>
  <c r="HG75"/>
  <c r="HI75"/>
  <c r="HK75"/>
  <c r="HM75"/>
  <c r="HO75"/>
  <c r="HQ75"/>
  <c r="HS75"/>
  <c r="HU75"/>
  <c r="IA94"/>
  <c r="IA104"/>
  <c r="C74"/>
  <c r="GS5"/>
  <c r="HU5"/>
  <c r="HS5"/>
  <c r="HQ5"/>
  <c r="HO5"/>
  <c r="HM5"/>
  <c r="HK5"/>
  <c r="HI5"/>
  <c r="HG5"/>
  <c r="HE5"/>
  <c r="HC5"/>
  <c r="HA5"/>
  <c r="GY5"/>
  <c r="GW5"/>
  <c r="GU5"/>
  <c r="HV196"/>
  <c r="HT196"/>
  <c r="HR196"/>
  <c r="HP196"/>
  <c r="HN196"/>
  <c r="HL196"/>
  <c r="HJ196"/>
  <c r="HH196"/>
  <c r="HF196"/>
  <c r="HD196"/>
  <c r="HB196"/>
  <c r="GZ196"/>
  <c r="GX196"/>
  <c r="GV196"/>
  <c r="HV195"/>
  <c r="HT195"/>
  <c r="HR195"/>
  <c r="HP195"/>
  <c r="HN195"/>
  <c r="HL195"/>
  <c r="HJ195"/>
  <c r="HH195"/>
  <c r="HF195"/>
  <c r="HD195"/>
  <c r="HB195"/>
  <c r="GZ195"/>
  <c r="GX195"/>
  <c r="GV195"/>
  <c r="GT195"/>
  <c r="HV194"/>
  <c r="HT194"/>
  <c r="HR194"/>
  <c r="HP194"/>
  <c r="HN194"/>
  <c r="HL194"/>
  <c r="HJ194"/>
  <c r="HH194"/>
  <c r="HF194"/>
  <c r="HD194"/>
  <c r="HB194"/>
  <c r="GZ194"/>
  <c r="GX194"/>
  <c r="GV194"/>
  <c r="HV193"/>
  <c r="HT193"/>
  <c r="HR193"/>
  <c r="HP193"/>
  <c r="HN193"/>
  <c r="HL193"/>
  <c r="HJ193"/>
  <c r="HH193"/>
  <c r="HF193"/>
  <c r="HD193"/>
  <c r="HB193"/>
  <c r="GZ193"/>
  <c r="GX193"/>
  <c r="GV193"/>
  <c r="GT193"/>
  <c r="HV192"/>
  <c r="HT192"/>
  <c r="HR192"/>
  <c r="HP192"/>
  <c r="HN192"/>
  <c r="HL192"/>
  <c r="HJ192"/>
  <c r="HH192"/>
  <c r="HF192"/>
  <c r="HD192"/>
  <c r="HB192"/>
  <c r="GZ192"/>
  <c r="GX192"/>
  <c r="GV192"/>
  <c r="HV191"/>
  <c r="HT191"/>
  <c r="HR191"/>
  <c r="HP191"/>
  <c r="HN191"/>
  <c r="HL191"/>
  <c r="HJ191"/>
  <c r="HH191"/>
  <c r="HF191"/>
  <c r="HD191"/>
  <c r="HB191"/>
  <c r="GZ191"/>
  <c r="GX191"/>
  <c r="GV191"/>
  <c r="GT191"/>
  <c r="HV190"/>
  <c r="HT190"/>
  <c r="HR190"/>
  <c r="HP190"/>
  <c r="HN190"/>
  <c r="HL190"/>
  <c r="HJ190"/>
  <c r="HH190"/>
  <c r="HF190"/>
  <c r="HD190"/>
  <c r="HB190"/>
  <c r="GZ190"/>
  <c r="GX190"/>
  <c r="GV190"/>
  <c r="HV189"/>
  <c r="HT189"/>
  <c r="HR189"/>
  <c r="HP189"/>
  <c r="HN189"/>
  <c r="HL189"/>
  <c r="HJ189"/>
  <c r="HH189"/>
  <c r="HF189"/>
  <c r="HD189"/>
  <c r="HB189"/>
  <c r="GZ189"/>
  <c r="GX189"/>
  <c r="GV189"/>
  <c r="GT189"/>
  <c r="HV188"/>
  <c r="HT188"/>
  <c r="HR188"/>
  <c r="HP188"/>
  <c r="HN188"/>
  <c r="HL188"/>
  <c r="HJ188"/>
  <c r="HH188"/>
  <c r="HF188"/>
  <c r="HD188"/>
  <c r="HB188"/>
  <c r="GZ188"/>
  <c r="GX188"/>
  <c r="GV188"/>
  <c r="HT187"/>
  <c r="HR187"/>
  <c r="HP187"/>
  <c r="HN187"/>
  <c r="HL187"/>
  <c r="HJ187"/>
  <c r="HH187"/>
  <c r="HF187"/>
  <c r="HD187"/>
  <c r="HB187"/>
  <c r="GZ187"/>
  <c r="GX187"/>
  <c r="GV187"/>
  <c r="GT187"/>
  <c r="HV186"/>
  <c r="HT186"/>
  <c r="HR186"/>
  <c r="HP186"/>
  <c r="HN186"/>
  <c r="HL186"/>
  <c r="HJ186"/>
  <c r="HH186"/>
  <c r="HF186"/>
  <c r="HD186"/>
  <c r="HB186"/>
  <c r="GZ186"/>
  <c r="GX186"/>
  <c r="GV186"/>
  <c r="HV185"/>
  <c r="HT185"/>
  <c r="HR185"/>
  <c r="HP185"/>
  <c r="HN185"/>
  <c r="HL185"/>
  <c r="HJ185"/>
  <c r="HH185"/>
  <c r="HF185"/>
  <c r="HD185"/>
  <c r="HB185"/>
  <c r="GZ185"/>
  <c r="GX185"/>
  <c r="GV185"/>
  <c r="GT185"/>
  <c r="HV184"/>
  <c r="HT184"/>
  <c r="HR184"/>
  <c r="HP184"/>
  <c r="HN184"/>
  <c r="HL184"/>
  <c r="HJ184"/>
  <c r="HH184"/>
  <c r="HF184"/>
  <c r="HD184"/>
  <c r="HB184"/>
  <c r="GZ184"/>
  <c r="GX184"/>
  <c r="GV184"/>
  <c r="HV183"/>
  <c r="HT183"/>
  <c r="HR183"/>
  <c r="HP183"/>
  <c r="HN183"/>
  <c r="HL183"/>
  <c r="HJ183"/>
  <c r="HH183"/>
  <c r="HF183"/>
  <c r="HD183"/>
  <c r="HB183"/>
  <c r="GZ183"/>
  <c r="GX183"/>
  <c r="GV183"/>
  <c r="GT183"/>
  <c r="HV182"/>
  <c r="HT182"/>
  <c r="HR182"/>
  <c r="HP182"/>
  <c r="HN182"/>
  <c r="HL182"/>
  <c r="HJ182"/>
  <c r="HH182"/>
  <c r="HF182"/>
  <c r="HD182"/>
  <c r="HB182"/>
  <c r="GZ182"/>
  <c r="GX182"/>
  <c r="GV182"/>
  <c r="HT181"/>
  <c r="HR181"/>
  <c r="HP181"/>
  <c r="HN181"/>
  <c r="HL181"/>
  <c r="HJ181"/>
  <c r="HH181"/>
  <c r="HF181"/>
  <c r="HD181"/>
  <c r="HB181"/>
  <c r="GZ181"/>
  <c r="GX181"/>
  <c r="GV181"/>
  <c r="GT181"/>
  <c r="HV180"/>
  <c r="HT180"/>
  <c r="HR180"/>
  <c r="HP180"/>
  <c r="HN180"/>
  <c r="HL180"/>
  <c r="HJ180"/>
  <c r="HH180"/>
  <c r="HF180"/>
  <c r="HD180"/>
  <c r="HB180"/>
  <c r="GZ180"/>
  <c r="GX180"/>
  <c r="GV180"/>
  <c r="HV179"/>
  <c r="HT179"/>
  <c r="HR179"/>
  <c r="HP179"/>
  <c r="HN179"/>
  <c r="HL179"/>
  <c r="HJ179"/>
  <c r="HH179"/>
  <c r="HF179"/>
  <c r="HD179"/>
  <c r="HB179"/>
  <c r="GZ179"/>
  <c r="GX179"/>
  <c r="GV179"/>
  <c r="GT179"/>
  <c r="HT178"/>
  <c r="HR178"/>
  <c r="HP178"/>
  <c r="HN178"/>
  <c r="HL178"/>
  <c r="HJ178"/>
  <c r="HH178"/>
  <c r="HF178"/>
  <c r="HD178"/>
  <c r="HB178"/>
  <c r="GZ178"/>
  <c r="GX178"/>
  <c r="GV178"/>
  <c r="HT177"/>
  <c r="HR177"/>
  <c r="HP177"/>
  <c r="HN177"/>
  <c r="HL177"/>
  <c r="HJ177"/>
  <c r="HH177"/>
  <c r="HF177"/>
  <c r="HD177"/>
  <c r="HB177"/>
  <c r="GZ177"/>
  <c r="GX177"/>
  <c r="GV177"/>
  <c r="GT177"/>
  <c r="HV176"/>
  <c r="HT176"/>
  <c r="HR176"/>
  <c r="HP176"/>
  <c r="HN176"/>
  <c r="HL176"/>
  <c r="HJ176"/>
  <c r="HH176"/>
  <c r="HF176"/>
  <c r="HD176"/>
  <c r="HB176"/>
  <c r="GZ176"/>
  <c r="GX176"/>
  <c r="GV176"/>
  <c r="HV175"/>
  <c r="HT175"/>
  <c r="HR175"/>
  <c r="HP175"/>
  <c r="HN175"/>
  <c r="HL175"/>
  <c r="HJ175"/>
  <c r="HH175"/>
  <c r="HF175"/>
  <c r="HD175"/>
  <c r="HB175"/>
  <c r="GZ175"/>
  <c r="GX175"/>
  <c r="GV175"/>
  <c r="GT175"/>
  <c r="HV174"/>
  <c r="HT174"/>
  <c r="HR174"/>
  <c r="HP174"/>
  <c r="HN174"/>
  <c r="HL174"/>
  <c r="HJ174"/>
  <c r="HH174"/>
  <c r="HF174"/>
  <c r="HD174"/>
  <c r="HB174"/>
  <c r="GZ174"/>
  <c r="GX174"/>
  <c r="GV174"/>
  <c r="HV173"/>
  <c r="HT173"/>
  <c r="HR173"/>
  <c r="HP173"/>
  <c r="HN173"/>
  <c r="HL173"/>
  <c r="HJ173"/>
  <c r="HH173"/>
  <c r="HF173"/>
  <c r="HD173"/>
  <c r="HB173"/>
  <c r="GZ173"/>
  <c r="GX173"/>
  <c r="GV173"/>
  <c r="GT173"/>
  <c r="HV172"/>
  <c r="HT172"/>
  <c r="HR172"/>
  <c r="HP172"/>
  <c r="HN172"/>
  <c r="HL172"/>
  <c r="HJ172"/>
  <c r="HH172"/>
  <c r="HF172"/>
  <c r="HD172"/>
  <c r="HB172"/>
  <c r="GZ172"/>
  <c r="GX172"/>
  <c r="GV172"/>
  <c r="HV171"/>
  <c r="HT171"/>
  <c r="HR171"/>
  <c r="HP171"/>
  <c r="HN171"/>
  <c r="HL171"/>
  <c r="HJ171"/>
  <c r="HH171"/>
  <c r="HF171"/>
  <c r="HD171"/>
  <c r="HB171"/>
  <c r="GZ171"/>
  <c r="GX171"/>
  <c r="GV171"/>
  <c r="GT171"/>
  <c r="HV170"/>
  <c r="HT170"/>
  <c r="HR170"/>
  <c r="HP170"/>
  <c r="HN170"/>
  <c r="HL170"/>
  <c r="HJ170"/>
  <c r="HH170"/>
  <c r="HF170"/>
  <c r="HD170"/>
  <c r="HB170"/>
  <c r="GZ170"/>
  <c r="GX170"/>
  <c r="GV170"/>
  <c r="GT170"/>
  <c r="HV169"/>
  <c r="HT169"/>
  <c r="HR169"/>
  <c r="HP169"/>
  <c r="HN169"/>
  <c r="HL169"/>
  <c r="HJ169"/>
  <c r="HH169"/>
  <c r="HF169"/>
  <c r="HD169"/>
  <c r="HB169"/>
  <c r="GZ169"/>
  <c r="GX169"/>
  <c r="GV169"/>
  <c r="HV168"/>
  <c r="HT168"/>
  <c r="HR168"/>
  <c r="HP168"/>
  <c r="HN168"/>
  <c r="HL168"/>
  <c r="HJ168"/>
  <c r="HH168"/>
  <c r="HF168"/>
  <c r="HD168"/>
  <c r="HB168"/>
  <c r="GZ168"/>
  <c r="GX168"/>
  <c r="GV168"/>
  <c r="HV167"/>
  <c r="HT167"/>
  <c r="HR167"/>
  <c r="HP167"/>
  <c r="HN167"/>
  <c r="HL167"/>
  <c r="HJ167"/>
  <c r="HH167"/>
  <c r="HF167"/>
  <c r="HD167"/>
  <c r="HB167"/>
  <c r="GZ167"/>
  <c r="GX167"/>
  <c r="GV167"/>
  <c r="HV166"/>
  <c r="HT166"/>
  <c r="HR166"/>
  <c r="HP166"/>
  <c r="HN166"/>
  <c r="HL166"/>
  <c r="HJ166"/>
  <c r="HH166"/>
  <c r="HF166"/>
  <c r="HD166"/>
  <c r="HB166"/>
  <c r="GZ166"/>
  <c r="GX166"/>
  <c r="GV166"/>
  <c r="GT166"/>
  <c r="HV165"/>
  <c r="HT165"/>
  <c r="HR165"/>
  <c r="HP165"/>
  <c r="HN165"/>
  <c r="HL165"/>
  <c r="HJ165"/>
  <c r="HH165"/>
  <c r="HF165"/>
  <c r="HD165"/>
  <c r="HB165"/>
  <c r="GZ165"/>
  <c r="GX165"/>
  <c r="GV165"/>
  <c r="GT165"/>
  <c r="HV164"/>
  <c r="HT164"/>
  <c r="HR164"/>
  <c r="HP164"/>
  <c r="HN164"/>
  <c r="HL164"/>
  <c r="HJ164"/>
  <c r="HH164"/>
  <c r="HF164"/>
  <c r="HD164"/>
  <c r="HB164"/>
  <c r="GZ164"/>
  <c r="GX164"/>
  <c r="GV164"/>
  <c r="HT163"/>
  <c r="HR163"/>
  <c r="HP163"/>
  <c r="HN163"/>
  <c r="HL163"/>
  <c r="HJ163"/>
  <c r="HH163"/>
  <c r="HF163"/>
  <c r="HD163"/>
  <c r="HB163"/>
  <c r="GZ163"/>
  <c r="GX163"/>
  <c r="GV163"/>
  <c r="GT163"/>
  <c r="HV162"/>
  <c r="HT162"/>
  <c r="HR162"/>
  <c r="HP162"/>
  <c r="HN162"/>
  <c r="HL162"/>
  <c r="HJ162"/>
  <c r="HH162"/>
  <c r="HF162"/>
  <c r="HD162"/>
  <c r="HB162"/>
  <c r="GZ162"/>
  <c r="GX162"/>
  <c r="GV162"/>
  <c r="HV161"/>
  <c r="HT161"/>
  <c r="HR161"/>
  <c r="HP161"/>
  <c r="HN161"/>
  <c r="HL161"/>
  <c r="HJ161"/>
  <c r="HH161"/>
  <c r="HF161"/>
  <c r="HD161"/>
  <c r="HB161"/>
  <c r="GZ161"/>
  <c r="GX161"/>
  <c r="GV161"/>
  <c r="GT161"/>
  <c r="HV160"/>
  <c r="HT160"/>
  <c r="HR160"/>
  <c r="HP160"/>
  <c r="HN160"/>
  <c r="HL160"/>
  <c r="HJ160"/>
  <c r="HH160"/>
  <c r="HF160"/>
  <c r="HD160"/>
  <c r="HB160"/>
  <c r="GZ160"/>
  <c r="GX160"/>
  <c r="GV160"/>
  <c r="HV159"/>
  <c r="HT159"/>
  <c r="HR159"/>
  <c r="HP159"/>
  <c r="HN159"/>
  <c r="HL159"/>
  <c r="HJ159"/>
  <c r="HH159"/>
  <c r="HF159"/>
  <c r="HD159"/>
  <c r="HB159"/>
  <c r="GZ159"/>
  <c r="GX159"/>
  <c r="GV159"/>
  <c r="GT159"/>
  <c r="HV158"/>
  <c r="HT158"/>
  <c r="HR158"/>
  <c r="HP158"/>
  <c r="HN158"/>
  <c r="HL158"/>
  <c r="HJ158"/>
  <c r="HH158"/>
  <c r="HF158"/>
  <c r="HD158"/>
  <c r="HB158"/>
  <c r="GZ158"/>
  <c r="GX158"/>
  <c r="GV158"/>
  <c r="HV157"/>
  <c r="HT157"/>
  <c r="HR157"/>
  <c r="HP157"/>
  <c r="HN157"/>
  <c r="HL157"/>
  <c r="HJ157"/>
  <c r="HH157"/>
  <c r="HF157"/>
  <c r="HD157"/>
  <c r="HB157"/>
  <c r="GZ157"/>
  <c r="GX157"/>
  <c r="GV157"/>
  <c r="GT157"/>
  <c r="HV156"/>
  <c r="HT156"/>
  <c r="HR156"/>
  <c r="HP156"/>
  <c r="HN156"/>
  <c r="HL156"/>
  <c r="HJ156"/>
  <c r="HH156"/>
  <c r="HF156"/>
  <c r="HD156"/>
  <c r="HB156"/>
  <c r="GZ156"/>
  <c r="GX156"/>
  <c r="GV156"/>
  <c r="HV155"/>
  <c r="HT155"/>
  <c r="HR155"/>
  <c r="HP155"/>
  <c r="HN155"/>
  <c r="HL155"/>
  <c r="HJ155"/>
  <c r="HH155"/>
  <c r="HF155"/>
  <c r="HD155"/>
  <c r="HB155"/>
  <c r="GZ155"/>
  <c r="GX155"/>
  <c r="GV155"/>
  <c r="GT155"/>
  <c r="HV154"/>
  <c r="HT154"/>
  <c r="HR154"/>
  <c r="HP154"/>
  <c r="HN154"/>
  <c r="HL154"/>
  <c r="HJ154"/>
  <c r="HH154"/>
  <c r="HF154"/>
  <c r="HD154"/>
  <c r="HB154"/>
  <c r="GZ154"/>
  <c r="GX154"/>
  <c r="GV154"/>
  <c r="HV153"/>
  <c r="HT153"/>
  <c r="HR153"/>
  <c r="HP153"/>
  <c r="HN153"/>
  <c r="HL153"/>
  <c r="HJ153"/>
  <c r="HH153"/>
  <c r="HF153"/>
  <c r="HD153"/>
  <c r="HB153"/>
  <c r="GZ153"/>
  <c r="GX153"/>
  <c r="GV153"/>
  <c r="GT153"/>
  <c r="HV152"/>
  <c r="HT152"/>
  <c r="HR152"/>
  <c r="HP152"/>
  <c r="HN152"/>
  <c r="HL152"/>
  <c r="HJ152"/>
  <c r="HH152"/>
  <c r="HF152"/>
  <c r="HD152"/>
  <c r="HB152"/>
  <c r="GZ152"/>
  <c r="GX152"/>
  <c r="GV152"/>
  <c r="HV151"/>
  <c r="HT151"/>
  <c r="HR151"/>
  <c r="HP151"/>
  <c r="HN151"/>
  <c r="HL151"/>
  <c r="HJ151"/>
  <c r="HH151"/>
  <c r="HF151"/>
  <c r="HD151"/>
  <c r="HB151"/>
  <c r="GZ151"/>
  <c r="GX151"/>
  <c r="GV151"/>
  <c r="GT151"/>
  <c r="HV150"/>
  <c r="HT150"/>
  <c r="HR150"/>
  <c r="HP150"/>
  <c r="HN150"/>
  <c r="HL150"/>
  <c r="HJ150"/>
  <c r="HH150"/>
  <c r="HF150"/>
  <c r="HD150"/>
  <c r="HB150"/>
  <c r="GZ150"/>
  <c r="GX150"/>
  <c r="GV150"/>
  <c r="HV149"/>
  <c r="HT149"/>
  <c r="HR149"/>
  <c r="HP149"/>
  <c r="HN149"/>
  <c r="HL149"/>
  <c r="HJ149"/>
  <c r="HH149"/>
  <c r="HF149"/>
  <c r="HD149"/>
  <c r="HB149"/>
  <c r="GZ149"/>
  <c r="GX149"/>
  <c r="GV149"/>
  <c r="GT149"/>
  <c r="HV148"/>
  <c r="HT148"/>
  <c r="HR148"/>
  <c r="HP148"/>
  <c r="HN148"/>
  <c r="HL148"/>
  <c r="HJ148"/>
  <c r="HH148"/>
  <c r="HF148"/>
  <c r="HD148"/>
  <c r="HB148"/>
  <c r="GZ148"/>
  <c r="GX148"/>
  <c r="GV148"/>
  <c r="HV147"/>
  <c r="HT147"/>
  <c r="HR147"/>
  <c r="HP147"/>
  <c r="HN147"/>
  <c r="HL147"/>
  <c r="HJ147"/>
  <c r="HH147"/>
  <c r="HF147"/>
  <c r="HD147"/>
  <c r="HB147"/>
  <c r="GZ147"/>
  <c r="GX147"/>
  <c r="GV147"/>
  <c r="GT147"/>
  <c r="HV146"/>
  <c r="HT146"/>
  <c r="HR146"/>
  <c r="HP146"/>
  <c r="HN146"/>
  <c r="HL146"/>
  <c r="HJ146"/>
  <c r="HH146"/>
  <c r="HF146"/>
  <c r="HD146"/>
  <c r="HB146"/>
  <c r="GZ146"/>
  <c r="GX146"/>
  <c r="GV146"/>
  <c r="HV145"/>
  <c r="HT145"/>
  <c r="HR145"/>
  <c r="HP145"/>
  <c r="HN145"/>
  <c r="HL145"/>
  <c r="HJ145"/>
  <c r="HH145"/>
  <c r="HF145"/>
  <c r="HD145"/>
  <c r="HB145"/>
  <c r="GZ145"/>
  <c r="GX145"/>
  <c r="GV145"/>
  <c r="HV144"/>
  <c r="HT144"/>
  <c r="HR144"/>
  <c r="HP144"/>
  <c r="HN144"/>
  <c r="HL144"/>
  <c r="HJ144"/>
  <c r="HH144"/>
  <c r="HF144"/>
  <c r="HD144"/>
  <c r="HB144"/>
  <c r="GZ144"/>
  <c r="GX144"/>
  <c r="GV144"/>
  <c r="HV143"/>
  <c r="HT143"/>
  <c r="HR143"/>
  <c r="HP143"/>
  <c r="HN143"/>
  <c r="HL143"/>
  <c r="HJ143"/>
  <c r="HH143"/>
  <c r="HF143"/>
  <c r="HD143"/>
  <c r="HB143"/>
  <c r="GZ143"/>
  <c r="GX143"/>
  <c r="GV143"/>
  <c r="HV142"/>
  <c r="HT142"/>
  <c r="HR142"/>
  <c r="HP142"/>
  <c r="HN142"/>
  <c r="HL142"/>
  <c r="HJ142"/>
  <c r="HH142"/>
  <c r="HF142"/>
  <c r="HD142"/>
  <c r="HB142"/>
  <c r="GZ142"/>
  <c r="GX142"/>
  <c r="GV142"/>
  <c r="HV141"/>
  <c r="HT141"/>
  <c r="HR141"/>
  <c r="HP141"/>
  <c r="HN141"/>
  <c r="HL141"/>
  <c r="HJ141"/>
  <c r="HH141"/>
  <c r="HF141"/>
  <c r="HD141"/>
  <c r="HB141"/>
  <c r="GZ141"/>
  <c r="GX141"/>
  <c r="GV141"/>
  <c r="GT141"/>
  <c r="HV140"/>
  <c r="HT140"/>
  <c r="HR140"/>
  <c r="HP140"/>
  <c r="HN140"/>
  <c r="HL140"/>
  <c r="HJ140"/>
  <c r="HH140"/>
  <c r="HF140"/>
  <c r="HD140"/>
  <c r="HB140"/>
  <c r="GZ140"/>
  <c r="GX140"/>
  <c r="GV140"/>
  <c r="HV139"/>
  <c r="HT139"/>
  <c r="HR139"/>
  <c r="HP139"/>
  <c r="HN139"/>
  <c r="HL139"/>
  <c r="HJ139"/>
  <c r="HH139"/>
  <c r="HF139"/>
  <c r="HD139"/>
  <c r="HB139"/>
  <c r="GZ139"/>
  <c r="GX139"/>
  <c r="GV139"/>
  <c r="GT139"/>
  <c r="HV138"/>
  <c r="HT138"/>
  <c r="HR138"/>
  <c r="HP138"/>
  <c r="HN138"/>
  <c r="HL138"/>
  <c r="HJ138"/>
  <c r="HH138"/>
  <c r="HF138"/>
  <c r="HD138"/>
  <c r="HB138"/>
  <c r="GZ138"/>
  <c r="GX138"/>
  <c r="GV138"/>
  <c r="HT137"/>
  <c r="HR137"/>
  <c r="HP137"/>
  <c r="HN137"/>
  <c r="HL137"/>
  <c r="HJ137"/>
  <c r="HH137"/>
  <c r="HF137"/>
  <c r="HD137"/>
  <c r="HB137"/>
  <c r="GZ137"/>
  <c r="GX137"/>
  <c r="GV137"/>
  <c r="GT137"/>
  <c r="HV136"/>
  <c r="HT136"/>
  <c r="HR136"/>
  <c r="HP136"/>
  <c r="HN136"/>
  <c r="HL136"/>
  <c r="HJ136"/>
  <c r="HH136"/>
  <c r="HF136"/>
  <c r="HD136"/>
  <c r="HB136"/>
  <c r="GZ136"/>
  <c r="GX136"/>
  <c r="GV136"/>
  <c r="HV135"/>
  <c r="HT135"/>
  <c r="HR135"/>
  <c r="HP135"/>
  <c r="HN135"/>
  <c r="HL135"/>
  <c r="HJ135"/>
  <c r="HH135"/>
  <c r="HF135"/>
  <c r="HD135"/>
  <c r="HB135"/>
  <c r="GZ135"/>
  <c r="GX135"/>
  <c r="GV135"/>
  <c r="GT135"/>
  <c r="HV134"/>
  <c r="HT134"/>
  <c r="HR134"/>
  <c r="HP134"/>
  <c r="HN134"/>
  <c r="HL134"/>
  <c r="HJ134"/>
  <c r="HH134"/>
  <c r="HF134"/>
  <c r="HD134"/>
  <c r="HB134"/>
  <c r="GZ134"/>
  <c r="GX134"/>
  <c r="GV134"/>
  <c r="HV133"/>
  <c r="HT133"/>
  <c r="HR133"/>
  <c r="HP133"/>
  <c r="HN133"/>
  <c r="HL133"/>
  <c r="HJ133"/>
  <c r="HH133"/>
  <c r="HF133"/>
  <c r="HD133"/>
  <c r="HB133"/>
  <c r="GZ133"/>
  <c r="GX133"/>
  <c r="GV133"/>
  <c r="GT133"/>
  <c r="HV132"/>
  <c r="HT132"/>
  <c r="HR132"/>
  <c r="HP132"/>
  <c r="HN132"/>
  <c r="HL132"/>
  <c r="HJ132"/>
  <c r="HH132"/>
  <c r="HF132"/>
  <c r="HD132"/>
  <c r="HB132"/>
  <c r="GZ132"/>
  <c r="GX132"/>
  <c r="GV132"/>
  <c r="HV131"/>
  <c r="HT131"/>
  <c r="HR131"/>
  <c r="HP131"/>
  <c r="HN131"/>
  <c r="HL131"/>
  <c r="HJ131"/>
  <c r="HH131"/>
  <c r="HF131"/>
  <c r="HD131"/>
  <c r="HB131"/>
  <c r="GZ131"/>
  <c r="GX131"/>
  <c r="GV131"/>
  <c r="HV130"/>
  <c r="HT130"/>
  <c r="HR130"/>
  <c r="HP130"/>
  <c r="HN130"/>
  <c r="HL130"/>
  <c r="HJ130"/>
  <c r="HH130"/>
  <c r="HF130"/>
  <c r="HD130"/>
  <c r="HB130"/>
  <c r="GZ130"/>
  <c r="GX130"/>
  <c r="GV130"/>
  <c r="HV129"/>
  <c r="HT129"/>
  <c r="HR129"/>
  <c r="HP129"/>
  <c r="HN129"/>
  <c r="HL129"/>
  <c r="HJ129"/>
  <c r="HH129"/>
  <c r="HF129"/>
  <c r="HD129"/>
  <c r="HB129"/>
  <c r="GZ129"/>
  <c r="GX129"/>
  <c r="GV129"/>
  <c r="HV128"/>
  <c r="HT128"/>
  <c r="HR128"/>
  <c r="HP128"/>
  <c r="HN128"/>
  <c r="HL128"/>
  <c r="HJ128"/>
  <c r="HH128"/>
  <c r="HF128"/>
  <c r="HD128"/>
  <c r="HB128"/>
  <c r="GZ128"/>
  <c r="GX128"/>
  <c r="GV128"/>
  <c r="HV127"/>
  <c r="HT127"/>
  <c r="HR127"/>
  <c r="HP127"/>
  <c r="HN127"/>
  <c r="HL127"/>
  <c r="HJ127"/>
  <c r="HH127"/>
  <c r="HF127"/>
  <c r="HD127"/>
  <c r="HB127"/>
  <c r="GZ127"/>
  <c r="GX127"/>
  <c r="GV127"/>
  <c r="HV126"/>
  <c r="HT126"/>
  <c r="HR126"/>
  <c r="HP126"/>
  <c r="HN126"/>
  <c r="HL126"/>
  <c r="HJ126"/>
  <c r="HH126"/>
  <c r="HF126"/>
  <c r="HD126"/>
  <c r="HB126"/>
  <c r="GZ126"/>
  <c r="GX126"/>
  <c r="GV126"/>
  <c r="HV125"/>
  <c r="HT125"/>
  <c r="HR125"/>
  <c r="HP125"/>
  <c r="HN125"/>
  <c r="HL125"/>
  <c r="HJ125"/>
  <c r="HH125"/>
  <c r="IA195"/>
  <c r="IA193"/>
  <c r="IA194"/>
  <c r="IA173"/>
  <c r="IA114"/>
  <c r="IA122"/>
  <c r="IA136"/>
  <c r="EM124"/>
  <c r="IA179"/>
  <c r="IA196"/>
  <c r="CX11" i="2"/>
  <c r="CZ11" i="1"/>
  <c r="CZ10"/>
  <c r="CX10" i="2"/>
  <c r="CX96"/>
  <c r="CZ96" i="1"/>
  <c r="CY119" i="2"/>
  <c r="DA119" i="1"/>
  <c r="DA35"/>
  <c r="DG44"/>
  <c r="DE44" i="2"/>
  <c r="DB13" i="1"/>
  <c r="CZ13" i="2"/>
  <c r="DD21"/>
  <c r="DE21" i="1" s="1"/>
  <c r="DF21"/>
  <c r="DB136"/>
  <c r="CZ136" i="2"/>
  <c r="DG20"/>
  <c r="DI20" i="1"/>
  <c r="DH173" i="2"/>
  <c r="DJ173" i="1"/>
  <c r="DH18" i="2"/>
  <c r="DJ18" i="1"/>
  <c r="DG95"/>
  <c r="DE95" i="2"/>
  <c r="CZ56"/>
  <c r="DB56" i="1"/>
  <c r="DG68" i="2"/>
  <c r="DI68" i="1"/>
  <c r="DD146" i="2"/>
  <c r="DE146" i="1" s="1"/>
  <c r="DF146"/>
  <c r="DI57"/>
  <c r="DG57" i="2"/>
  <c r="DA124" i="1"/>
  <c r="CY124" i="2"/>
  <c r="DK149" i="1"/>
  <c r="DI149" i="2"/>
  <c r="DJ149" i="1" s="1"/>
  <c r="DJ74"/>
  <c r="DH74" i="2"/>
  <c r="EM182" i="1"/>
  <c r="IA182"/>
  <c r="DK87"/>
  <c r="DI87" i="2"/>
  <c r="DC167" i="1"/>
  <c r="ID167" s="1"/>
  <c r="DA167" i="2"/>
  <c r="DP76" i="1"/>
  <c r="DN76" i="2"/>
  <c r="CW21" i="1"/>
  <c r="CU21" i="2"/>
  <c r="CY140" i="1"/>
  <c r="CW140" i="2"/>
  <c r="DD98"/>
  <c r="DE98" i="1" s="1"/>
  <c r="DF98"/>
  <c r="CZ41"/>
  <c r="CX41" i="2"/>
  <c r="CY160"/>
  <c r="DA160" i="1"/>
  <c r="DB67"/>
  <c r="CZ67" i="2"/>
  <c r="DI153" i="1"/>
  <c r="DG153" i="2"/>
  <c r="DE166"/>
  <c r="DG166" i="1"/>
  <c r="DH42" i="2"/>
  <c r="DJ42" i="1"/>
  <c r="CX144" i="2"/>
  <c r="CZ144" i="1"/>
  <c r="CX17" i="2"/>
  <c r="CZ17" i="1"/>
  <c r="DF82" i="2"/>
  <c r="DH82" i="1"/>
  <c r="DH36"/>
  <c r="DF36" i="2"/>
  <c r="CY154"/>
  <c r="CX154" s="1"/>
  <c r="DA154" i="1"/>
  <c r="DH50"/>
  <c r="DF50" i="2"/>
  <c r="DB22" i="1"/>
  <c r="CZ22" i="2"/>
  <c r="DA22" i="1" s="1"/>
  <c r="DA84"/>
  <c r="CY84" i="2"/>
  <c r="CZ84" i="1" s="1"/>
  <c r="DB155"/>
  <c r="CZ155" i="2"/>
  <c r="DG13" i="1"/>
  <c r="DE13" i="2"/>
  <c r="DA166" i="1"/>
  <c r="CY166" i="2"/>
  <c r="CX166" s="1"/>
  <c r="DQ168" i="1"/>
  <c r="DI189"/>
  <c r="DG189" i="2"/>
  <c r="DF72"/>
  <c r="DH72" i="1"/>
  <c r="CZ153" i="2"/>
  <c r="DB153" i="1"/>
  <c r="CZ107" i="2"/>
  <c r="DB107" i="1"/>
  <c r="DA83"/>
  <c r="CY83" i="2"/>
  <c r="DC110" i="1"/>
  <c r="ID110" s="1"/>
  <c r="DA110" i="2"/>
  <c r="DJ161" i="1"/>
  <c r="DH161" i="2"/>
  <c r="DL111"/>
  <c r="DN111" i="1"/>
  <c r="DJ170"/>
  <c r="DH170" i="2"/>
  <c r="CZ122"/>
  <c r="DB122" i="1"/>
  <c r="DC78"/>
  <c r="ID78" s="1"/>
  <c r="DA78" i="2"/>
  <c r="DB78" i="1" s="1"/>
  <c r="DQ30" i="2"/>
  <c r="DK41" i="1"/>
  <c r="DI41" i="2"/>
  <c r="CX171"/>
  <c r="CZ171" i="1"/>
  <c r="DF51" i="2"/>
  <c r="DH51" i="1"/>
  <c r="DG193" i="2"/>
  <c r="DH193" i="1" s="1"/>
  <c r="DI193"/>
  <c r="CX88" i="2"/>
  <c r="CZ88" i="1"/>
  <c r="CZ188" i="2"/>
  <c r="DB188" i="1"/>
  <c r="CW120" i="2"/>
  <c r="CY120" i="1"/>
  <c r="CZ46" i="2"/>
  <c r="DB46" i="1"/>
  <c r="DI94"/>
  <c r="DG94" i="2"/>
  <c r="DE116"/>
  <c r="DF116" i="1" s="1"/>
  <c r="DG116"/>
  <c r="CZ64" i="2"/>
  <c r="DB64" i="1"/>
  <c r="CZ19" i="2"/>
  <c r="DB19" i="1"/>
  <c r="CZ129" i="2"/>
  <c r="DB129" i="1"/>
  <c r="DB25"/>
  <c r="CZ25" i="2"/>
  <c r="DH169"/>
  <c r="DJ169" i="1"/>
  <c r="DA42" i="2"/>
  <c r="DB5" i="1"/>
  <c r="CZ5" i="2"/>
  <c r="DA5" i="1" s="1"/>
  <c r="DI112"/>
  <c r="DG112" i="2"/>
  <c r="DF112" s="1"/>
  <c r="DB39" i="1"/>
  <c r="CZ39" i="2"/>
  <c r="CY39" s="1"/>
  <c r="DH128" i="1"/>
  <c r="DF128" i="2"/>
  <c r="DG128" i="1" s="1"/>
  <c r="DG183" i="2"/>
  <c r="DI183" i="1"/>
  <c r="CY57" i="2"/>
  <c r="DA57" i="1"/>
  <c r="DH156"/>
  <c r="DF156" i="2"/>
  <c r="DB8" i="1"/>
  <c r="CZ8" i="2"/>
  <c r="IF36" i="1"/>
  <c r="EO36"/>
  <c r="II36"/>
  <c r="EQ36"/>
  <c r="DT42"/>
  <c r="DR42" i="2"/>
  <c r="IE42" i="1"/>
  <c r="EO42"/>
  <c r="IH42"/>
  <c r="EQ42"/>
  <c r="II132"/>
  <c r="EG132"/>
  <c r="EE171"/>
  <c r="EG171"/>
  <c r="DU179"/>
  <c r="DV179" s="1"/>
  <c r="DS179" i="2"/>
  <c r="IH92" i="1"/>
  <c r="ED92"/>
  <c r="IF132"/>
  <c r="DZ132"/>
  <c r="DC181"/>
  <c r="ID181" s="1"/>
  <c r="DA181" i="2"/>
  <c r="CX112"/>
  <c r="CZ112" i="1"/>
  <c r="DK53"/>
  <c r="DI53" i="2"/>
  <c r="DJ53" i="1" s="1"/>
  <c r="DS174" i="2"/>
  <c r="DU174" i="1"/>
  <c r="DV174" s="1"/>
  <c r="DI148"/>
  <c r="DG148" i="2"/>
  <c r="IA181" i="1"/>
  <c r="DA140"/>
  <c r="DG26" i="2"/>
  <c r="CZ162"/>
  <c r="DG104"/>
  <c r="DB10" i="1"/>
  <c r="DC160"/>
  <c r="ID160" s="1"/>
  <c r="DA99" i="2"/>
  <c r="DJ122" i="1"/>
  <c r="DH166"/>
  <c r="DC152"/>
  <c r="ID152" s="1"/>
  <c r="DA131" i="2"/>
  <c r="DG14" i="1"/>
  <c r="DE31" i="2"/>
  <c r="CY70"/>
  <c r="CZ7"/>
  <c r="CY7" s="1"/>
  <c r="DG28"/>
  <c r="DB28" i="1"/>
  <c r="DG106" i="2"/>
  <c r="DR168" i="1"/>
  <c r="DG32" i="2"/>
  <c r="DK114" i="1"/>
  <c r="DI114" i="2"/>
  <c r="DK126" i="1"/>
  <c r="DI126" i="2"/>
  <c r="IA171" i="1"/>
  <c r="DC177"/>
  <c r="ID177" s="1"/>
  <c r="IA184"/>
  <c r="IA189"/>
  <c r="IA187"/>
  <c r="DG75" i="2"/>
  <c r="DA126"/>
  <c r="AN151" i="1"/>
  <c r="AJ143"/>
  <c r="AV136"/>
  <c r="BM143"/>
  <c r="AH129"/>
  <c r="BH16"/>
  <c r="BQ191"/>
  <c r="EP185"/>
  <c r="IJ73"/>
  <c r="EQ86"/>
  <c r="BK147"/>
  <c r="BK155"/>
  <c r="BK123"/>
  <c r="EP22"/>
  <c r="EB6"/>
  <c r="II10"/>
  <c r="II47"/>
  <c r="DU18"/>
  <c r="DV18" s="1"/>
  <c r="DI49" i="2"/>
  <c r="DK190" i="1"/>
  <c r="DI190" i="2"/>
  <c r="DU192" i="1"/>
  <c r="DV192" s="1"/>
  <c r="DS192" i="2"/>
  <c r="DR192" s="1"/>
  <c r="DS192" i="1" s="1"/>
  <c r="DD51"/>
  <c r="DB51" i="2"/>
  <c r="DA51" s="1"/>
  <c r="EC155" i="1"/>
  <c r="IA108"/>
  <c r="DU30"/>
  <c r="DV30" s="1"/>
  <c r="DM20"/>
  <c r="ED93"/>
  <c r="EE98"/>
  <c r="EP101"/>
  <c r="IH57"/>
  <c r="DB161" i="2"/>
  <c r="IH166" i="1"/>
  <c r="IJ136"/>
  <c r="DX142"/>
  <c r="II173"/>
  <c r="II180"/>
  <c r="DZ180"/>
  <c r="DX180"/>
  <c r="EG186"/>
  <c r="EP10"/>
  <c r="EP18"/>
  <c r="EP20"/>
  <c r="ED5"/>
  <c r="EA81"/>
  <c r="EE83"/>
  <c r="EE42"/>
  <c r="EP152"/>
  <c r="EE156"/>
  <c r="EB91"/>
  <c r="EZ175" i="2"/>
  <c r="EH175" i="1" s="1"/>
  <c r="EE172"/>
  <c r="EP12"/>
  <c r="DX14"/>
  <c r="IH44"/>
  <c r="II43"/>
  <c r="IH85"/>
  <c r="IH96"/>
  <c r="EQ118"/>
  <c r="EP128"/>
  <c r="EG134"/>
  <c r="EG190"/>
  <c r="EC173"/>
  <c r="ED177"/>
  <c r="EG61"/>
  <c r="EF141"/>
  <c r="ED13"/>
  <c r="EZ16" i="2"/>
  <c r="EH16" i="1" s="1"/>
  <c r="ED19"/>
  <c r="ED23"/>
  <c r="DZ94"/>
  <c r="EG94"/>
  <c r="EQ97"/>
  <c r="II49"/>
  <c r="DX49"/>
  <c r="IJ71"/>
  <c r="EZ59" i="2"/>
  <c r="EH59" i="1" s="1"/>
  <c r="FA100" i="2"/>
  <c r="EI100" i="1" s="1"/>
  <c r="EG110"/>
  <c r="ED128"/>
  <c r="EC114"/>
  <c r="EE118"/>
  <c r="EE144"/>
  <c r="EF158"/>
  <c r="DX150"/>
  <c r="EP153"/>
  <c r="ED178"/>
  <c r="II148"/>
  <c r="II12"/>
  <c r="EP15"/>
  <c r="EC71"/>
  <c r="II75"/>
  <c r="DZ75"/>
  <c r="II77"/>
  <c r="DZ77"/>
  <c r="DX77"/>
  <c r="DY88"/>
  <c r="ED95"/>
  <c r="DB121" i="2"/>
  <c r="EP125" i="1"/>
  <c r="DI158" i="2"/>
  <c r="FB42"/>
  <c r="EJ42" i="1" s="1"/>
  <c r="EP149"/>
  <c r="DG107" i="2"/>
  <c r="EP131" i="1"/>
  <c r="EQ181"/>
  <c r="DQ12"/>
  <c r="FB18" i="2"/>
  <c r="EJ18" i="1" s="1"/>
  <c r="EF123"/>
  <c r="FB162" i="2"/>
  <c r="EJ162" i="1" s="1"/>
  <c r="DI63" i="2"/>
  <c r="FA108"/>
  <c r="EI108" i="1" s="1"/>
  <c r="DI110" i="2"/>
  <c r="DJ110" i="1" s="1"/>
  <c r="EP100"/>
  <c r="FA114" i="2"/>
  <c r="EI114" i="1" s="1"/>
  <c r="EQ164"/>
  <c r="II16"/>
  <c r="DX16"/>
  <c r="IH46"/>
  <c r="IH139"/>
  <c r="DW58" i="2"/>
  <c r="FO58"/>
  <c r="BK57"/>
  <c r="DX57"/>
  <c r="ER35"/>
  <c r="DO35" s="1"/>
  <c r="DP35" i="1" s="1"/>
  <c r="EB35" i="2"/>
  <c r="CY35" s="1"/>
  <c r="CJ5"/>
  <c r="DO5" i="1" s="1"/>
  <c r="CJ7" i="2"/>
  <c r="DO7" i="1" s="1"/>
  <c r="CJ9" i="2"/>
  <c r="CJ11"/>
  <c r="DO11" i="1" s="1"/>
  <c r="CJ15" i="2"/>
  <c r="CJ16"/>
  <c r="DO16" i="1" s="1"/>
  <c r="CJ20" i="2"/>
  <c r="DO20" i="1" s="1"/>
  <c r="CJ21" i="2"/>
  <c r="CJ22"/>
  <c r="DO22" i="1" s="1"/>
  <c r="CJ23" i="2"/>
  <c r="DO23" i="1" s="1"/>
  <c r="CJ24" i="2"/>
  <c r="DO24" i="1" s="1"/>
  <c r="CJ27" i="2"/>
  <c r="CJ28"/>
  <c r="DO28" i="1" s="1"/>
  <c r="CJ29" i="2"/>
  <c r="CJ36"/>
  <c r="DO36" i="1" s="1"/>
  <c r="CJ37" i="2"/>
  <c r="CJ38"/>
  <c r="CJ39"/>
  <c r="DO39" i="1" s="1"/>
  <c r="CJ42" i="2"/>
  <c r="CJ46"/>
  <c r="CJ47"/>
  <c r="DO47" i="1" s="1"/>
  <c r="CJ48" i="2"/>
  <c r="CJ49"/>
  <c r="DO49" i="1" s="1"/>
  <c r="CJ50" i="2"/>
  <c r="CJ55"/>
  <c r="DO55" i="1" s="1"/>
  <c r="CJ56" i="2"/>
  <c r="DO56" i="1" s="1"/>
  <c r="CJ61" i="2"/>
  <c r="CJ62"/>
  <c r="CJ64"/>
  <c r="CJ65"/>
  <c r="DO65" i="1" s="1"/>
  <c r="CB5" i="2"/>
  <c r="CB7"/>
  <c r="CB9"/>
  <c r="CB11"/>
  <c r="CB15"/>
  <c r="CB16"/>
  <c r="DG16" i="1" s="1"/>
  <c r="CB20" i="2"/>
  <c r="CB21"/>
  <c r="DG21" i="1" s="1"/>
  <c r="CB22" i="2"/>
  <c r="CB23"/>
  <c r="CB24"/>
  <c r="CB27"/>
  <c r="CB28"/>
  <c r="CB29"/>
  <c r="CB36"/>
  <c r="CB37"/>
  <c r="CB38"/>
  <c r="CB39"/>
  <c r="DG39" i="1" s="1"/>
  <c r="CB42" i="2"/>
  <c r="CB46"/>
  <c r="CB47"/>
  <c r="CB48"/>
  <c r="CB49"/>
  <c r="CB50"/>
  <c r="CB55"/>
  <c r="DG55" i="1" s="1"/>
  <c r="CB56" i="2"/>
  <c r="CB61"/>
  <c r="CB62"/>
  <c r="CB64"/>
  <c r="CB65"/>
  <c r="BT5"/>
  <c r="BT7"/>
  <c r="BT9"/>
  <c r="BT11"/>
  <c r="BT15"/>
  <c r="BT16"/>
  <c r="BT20"/>
  <c r="BT21"/>
  <c r="CY21" i="1" s="1"/>
  <c r="BT22" i="2"/>
  <c r="BT23"/>
  <c r="BT24"/>
  <c r="BT27"/>
  <c r="BT28"/>
  <c r="BT29"/>
  <c r="BT36"/>
  <c r="BT37"/>
  <c r="BT38"/>
  <c r="BT39"/>
  <c r="BT42"/>
  <c r="BT46"/>
  <c r="BT47"/>
  <c r="BT48"/>
  <c r="BT49"/>
  <c r="BT50"/>
  <c r="BT55"/>
  <c r="BT56"/>
  <c r="BT61"/>
  <c r="BT62"/>
  <c r="BT64"/>
  <c r="BT65"/>
  <c r="CY65" i="1" s="1"/>
  <c r="DO21"/>
  <c r="DO46"/>
  <c r="EE105"/>
  <c r="DY113" i="2"/>
  <c r="EO113"/>
  <c r="FJ113"/>
  <c r="DU115"/>
  <c r="EC115"/>
  <c r="EK115"/>
  <c r="DH115" s="1"/>
  <c r="FE115"/>
  <c r="FB115" s="1"/>
  <c r="EJ115" i="1" s="1"/>
  <c r="FN115" i="2"/>
  <c r="DX115" i="1" s="1"/>
  <c r="DW117" i="2"/>
  <c r="EA117"/>
  <c r="EE117"/>
  <c r="EI117"/>
  <c r="EM117"/>
  <c r="EQ117"/>
  <c r="EU117"/>
  <c r="DR117" s="1"/>
  <c r="FC117"/>
  <c r="FG117"/>
  <c r="FA117" s="1"/>
  <c r="EI117" i="1" s="1"/>
  <c r="FJ117" i="2"/>
  <c r="DX117" i="1" s="1"/>
  <c r="FL117" i="2"/>
  <c r="FP117"/>
  <c r="FR117"/>
  <c r="EC117" i="1" s="1"/>
  <c r="FT117" i="2"/>
  <c r="FX117"/>
  <c r="DU119" i="1"/>
  <c r="DV119" s="1"/>
  <c r="ES121" i="2"/>
  <c r="DP121" s="1"/>
  <c r="DQ121" i="1" s="1"/>
  <c r="DW123" i="2"/>
  <c r="FC123"/>
  <c r="EU123" i="1" s="1"/>
  <c r="FX123" i="2"/>
  <c r="DO125" i="1"/>
  <c r="ES129" i="2"/>
  <c r="DP129" s="1"/>
  <c r="DQ129" i="1" s="1"/>
  <c r="DY131" i="2"/>
  <c r="EO131"/>
  <c r="DL131" s="1"/>
  <c r="DM131" i="1" s="1"/>
  <c r="EI135" i="2"/>
  <c r="DF135" s="1"/>
  <c r="FC135"/>
  <c r="FX135"/>
  <c r="DO137" i="1"/>
  <c r="EA139" i="2"/>
  <c r="EM139"/>
  <c r="DJ139" s="1"/>
  <c r="FP139"/>
  <c r="DS141" i="1"/>
  <c r="DU145" i="2"/>
  <c r="EK145"/>
  <c r="FE145"/>
  <c r="FB145" s="1"/>
  <c r="EJ145" i="1" s="1"/>
  <c r="FV145" i="2"/>
  <c r="EC145" i="1" s="1"/>
  <c r="DU147"/>
  <c r="DV147" s="1"/>
  <c r="EC149" i="2"/>
  <c r="ES149"/>
  <c r="DP149" s="1"/>
  <c r="DQ149" i="1" s="1"/>
  <c r="FN149" i="2"/>
  <c r="DX149" i="1" s="1"/>
  <c r="DU151"/>
  <c r="DV151" s="1"/>
  <c r="FN155" i="2"/>
  <c r="DX155" i="1" s="1"/>
  <c r="EH129" i="2"/>
  <c r="FM155"/>
  <c r="FJ56"/>
  <c r="EK56"/>
  <c r="DH56" s="1"/>
  <c r="DU56"/>
  <c r="DQ58" i="1"/>
  <c r="DO60"/>
  <c r="DO62"/>
  <c r="DO64"/>
  <c r="FX66" i="2"/>
  <c r="FT66"/>
  <c r="FL66"/>
  <c r="FC66"/>
  <c r="EU66" i="1" s="1"/>
  <c r="EQ66" i="2"/>
  <c r="DN66" s="1"/>
  <c r="DO66" i="1" s="1"/>
  <c r="EI66" i="2"/>
  <c r="EA66"/>
  <c r="II70" i="1"/>
  <c r="FT72" i="2"/>
  <c r="FC74"/>
  <c r="EU74" i="1" s="1"/>
  <c r="FX76" i="2"/>
  <c r="EE76" i="1" s="1"/>
  <c r="EM76" i="2"/>
  <c r="DQ82" i="1"/>
  <c r="FD191" i="2"/>
  <c r="ER168"/>
  <c r="DO168" s="1"/>
  <c r="DK166" i="1"/>
  <c r="DX151"/>
  <c r="EC125"/>
  <c r="ED116" i="2"/>
  <c r="EC109" i="1"/>
  <c r="EE89" i="2"/>
  <c r="DY87"/>
  <c r="FO76"/>
  <c r="ED75"/>
  <c r="DZ73"/>
  <c r="EJ66"/>
  <c r="DP50" i="1"/>
  <c r="EJ30" i="2"/>
  <c r="DV30"/>
  <c r="CN5"/>
  <c r="DS5" i="1" s="1"/>
  <c r="CN7" i="2"/>
  <c r="DS7" i="1" s="1"/>
  <c r="CN8" i="2"/>
  <c r="DS8" i="1" s="1"/>
  <c r="CN9" i="2"/>
  <c r="DS9" i="1" s="1"/>
  <c r="CN10" i="2"/>
  <c r="DS10" i="1" s="1"/>
  <c r="CN11" i="2"/>
  <c r="CN12"/>
  <c r="DS12" i="1" s="1"/>
  <c r="CN13" i="2"/>
  <c r="DS13" i="1" s="1"/>
  <c r="CN14" i="2"/>
  <c r="DS14" i="1" s="1"/>
  <c r="CN15" i="2"/>
  <c r="DS15" i="1" s="1"/>
  <c r="CN16" i="2"/>
  <c r="DS16" i="1" s="1"/>
  <c r="CN18" i="2"/>
  <c r="DS18" i="1" s="1"/>
  <c r="CN23" i="2"/>
  <c r="CN24"/>
  <c r="DS24" i="1" s="1"/>
  <c r="CN25" i="2"/>
  <c r="CN26"/>
  <c r="DS26" i="1" s="1"/>
  <c r="CN28" i="2"/>
  <c r="DS28" i="1" s="1"/>
  <c r="CN30" i="2"/>
  <c r="DS30" i="1" s="1"/>
  <c r="CN36" i="2"/>
  <c r="DS36" i="1" s="1"/>
  <c r="CN37" i="2"/>
  <c r="DS37" i="1" s="1"/>
  <c r="CN38" i="2"/>
  <c r="CN39"/>
  <c r="CN42"/>
  <c r="CN46"/>
  <c r="CN47"/>
  <c r="DS47" i="1" s="1"/>
  <c r="CN48" i="2"/>
  <c r="DS48" i="1" s="1"/>
  <c r="CN49" i="2"/>
  <c r="DS49" i="1" s="1"/>
  <c r="CN50" i="2"/>
  <c r="DS50" i="1" s="1"/>
  <c r="CN55" i="2"/>
  <c r="DS55" i="1" s="1"/>
  <c r="CN56" i="2"/>
  <c r="DS56" i="1" s="1"/>
  <c r="CN61" i="2"/>
  <c r="DS61" i="1" s="1"/>
  <c r="CN62" i="2"/>
  <c r="CN64"/>
  <c r="CF5"/>
  <c r="CF7"/>
  <c r="DK7" i="1" s="1"/>
  <c r="CF8" i="2"/>
  <c r="CF9"/>
  <c r="DK9" i="1" s="1"/>
  <c r="CF10" i="2"/>
  <c r="DK10" i="1" s="1"/>
  <c r="CF11" i="2"/>
  <c r="CF12"/>
  <c r="DK12" i="1" s="1"/>
  <c r="CF13" i="2"/>
  <c r="DK13" i="1" s="1"/>
  <c r="CF14" i="2"/>
  <c r="DK14" i="1" s="1"/>
  <c r="CF15" i="2"/>
  <c r="CF16"/>
  <c r="DK16" i="1" s="1"/>
  <c r="CF18" i="2"/>
  <c r="DK18" i="1" s="1"/>
  <c r="CF23" i="2"/>
  <c r="CF24"/>
  <c r="DK24" i="1" s="1"/>
  <c r="CF25" i="2"/>
  <c r="CF26"/>
  <c r="DK26" i="1" s="1"/>
  <c r="CF28" i="2"/>
  <c r="DK28" i="1" s="1"/>
  <c r="CF30" i="2"/>
  <c r="CF36"/>
  <c r="DK36" i="1" s="1"/>
  <c r="CF37" i="2"/>
  <c r="DK37" i="1" s="1"/>
  <c r="CF38" i="2"/>
  <c r="CF39"/>
  <c r="CF42"/>
  <c r="DK42" i="1" s="1"/>
  <c r="CF46" i="2"/>
  <c r="CF47"/>
  <c r="DK47" i="1" s="1"/>
  <c r="CF48" i="2"/>
  <c r="DK48" i="1" s="1"/>
  <c r="CF49" i="2"/>
  <c r="DK49" i="1" s="1"/>
  <c r="CF50" i="2"/>
  <c r="DK50" i="1" s="1"/>
  <c r="CF55" i="2"/>
  <c r="DK55" i="1" s="1"/>
  <c r="CF56" i="2"/>
  <c r="DK56" i="1" s="1"/>
  <c r="CF61" i="2"/>
  <c r="CF62"/>
  <c r="DK62" i="1" s="1"/>
  <c r="CF64" i="2"/>
  <c r="CF65"/>
  <c r="DK65" i="1" s="1"/>
  <c r="BX5" i="2"/>
  <c r="DC5" i="1" s="1"/>
  <c r="ID5" s="1"/>
  <c r="BX7" i="2"/>
  <c r="DC7" i="1" s="1"/>
  <c r="ID7" s="1"/>
  <c r="BX8" i="2"/>
  <c r="DC8" i="1" s="1"/>
  <c r="ID8" s="1"/>
  <c r="BX9" i="2"/>
  <c r="DC9" i="1" s="1"/>
  <c r="ID9" s="1"/>
  <c r="BX10" i="2"/>
  <c r="DC10" i="1" s="1"/>
  <c r="ID10" s="1"/>
  <c r="BX11" i="2"/>
  <c r="DC11" i="1" s="1"/>
  <c r="ID11" s="1"/>
  <c r="BX12" i="2"/>
  <c r="BX13"/>
  <c r="DC13" i="1" s="1"/>
  <c r="ID13" s="1"/>
  <c r="BX14" i="2"/>
  <c r="DC14" i="1" s="1"/>
  <c r="ID14" s="1"/>
  <c r="BX15" i="2"/>
  <c r="DC15" i="1" s="1"/>
  <c r="ID15" s="1"/>
  <c r="BX16" i="2"/>
  <c r="DC16" i="1" s="1"/>
  <c r="ID16" s="1"/>
  <c r="BX18" i="2"/>
  <c r="DC18" i="1" s="1"/>
  <c r="ID18" s="1"/>
  <c r="BX23" i="2"/>
  <c r="BX24"/>
  <c r="BX25"/>
  <c r="DC25" i="1" s="1"/>
  <c r="ID25" s="1"/>
  <c r="BX26" i="2"/>
  <c r="DC26" i="1" s="1"/>
  <c r="ID26" s="1"/>
  <c r="BX28" i="2"/>
  <c r="DC28" i="1" s="1"/>
  <c r="ID28" s="1"/>
  <c r="BX30" i="2"/>
  <c r="BX36"/>
  <c r="BX37"/>
  <c r="BX38"/>
  <c r="BX39"/>
  <c r="DC39" i="1" s="1"/>
  <c r="ID39" s="1"/>
  <c r="BX42" i="2"/>
  <c r="DC42" i="1" s="1"/>
  <c r="ID42" s="1"/>
  <c r="BX46" i="2"/>
  <c r="DC46" i="1" s="1"/>
  <c r="ID46" s="1"/>
  <c r="BX47" i="2"/>
  <c r="DC47" i="1" s="1"/>
  <c r="ID47" s="1"/>
  <c r="BX48" i="2"/>
  <c r="BX49"/>
  <c r="BX50"/>
  <c r="DC50" i="1" s="1"/>
  <c r="ID50" s="1"/>
  <c r="BX55" i="2"/>
  <c r="DC55" i="1" s="1"/>
  <c r="ID55" s="1"/>
  <c r="BX56" i="2"/>
  <c r="DC56" i="1" s="1"/>
  <c r="ID56" s="1"/>
  <c r="BX61" i="2"/>
  <c r="BX62"/>
  <c r="DC62" i="1" s="1"/>
  <c r="ID62" s="1"/>
  <c r="BX64" i="2"/>
  <c r="DC64" i="1" s="1"/>
  <c r="ID64" s="1"/>
  <c r="BX65" i="2"/>
  <c r="DC65" i="1" s="1"/>
  <c r="ID65" s="1"/>
  <c r="BP5" i="2"/>
  <c r="BP7"/>
  <c r="BP8"/>
  <c r="BP9"/>
  <c r="BP10"/>
  <c r="BP11"/>
  <c r="BP12"/>
  <c r="BP13"/>
  <c r="BP14"/>
  <c r="BP15"/>
  <c r="BP16"/>
  <c r="BP18"/>
  <c r="BP23"/>
  <c r="BP24"/>
  <c r="BP25"/>
  <c r="BP26"/>
  <c r="BP28"/>
  <c r="BP30"/>
  <c r="BP36"/>
  <c r="BP37"/>
  <c r="BP38"/>
  <c r="BP39"/>
  <c r="BP42"/>
  <c r="BP46"/>
  <c r="BP47"/>
  <c r="BP48"/>
  <c r="BP49"/>
  <c r="BP50"/>
  <c r="BP55"/>
  <c r="BP56"/>
  <c r="BP61"/>
  <c r="BP62"/>
  <c r="BP64"/>
  <c r="BP65"/>
  <c r="DO9" i="1"/>
  <c r="DK11"/>
  <c r="DS11"/>
  <c r="DO15"/>
  <c r="DS23"/>
  <c r="DS25"/>
  <c r="DO27"/>
  <c r="DO29"/>
  <c r="DO37"/>
  <c r="DK39"/>
  <c r="DS39"/>
  <c r="DS46"/>
  <c r="DO48"/>
  <c r="DO50"/>
  <c r="DS62"/>
  <c r="DS64"/>
  <c r="EE191"/>
  <c r="EP183"/>
  <c r="EC135"/>
  <c r="DN129"/>
  <c r="EC123"/>
  <c r="EC121"/>
  <c r="EC113"/>
  <c r="EA65"/>
  <c r="IA119"/>
  <c r="IA40"/>
  <c r="IA21"/>
  <c r="DT33"/>
  <c r="IA133"/>
  <c r="IA113"/>
  <c r="IA98"/>
  <c r="IA52"/>
  <c r="IA170"/>
  <c r="IA160"/>
  <c r="G17"/>
  <c r="IA17" s="1"/>
  <c r="G19"/>
  <c r="IA190"/>
  <c r="IA191"/>
  <c r="IA192"/>
  <c r="IA176"/>
  <c r="IA185"/>
  <c r="IA177"/>
  <c r="IA137"/>
  <c r="IA110"/>
  <c r="IA118"/>
  <c r="G20"/>
  <c r="G18"/>
  <c r="IA18" s="1"/>
  <c r="IA19"/>
  <c r="CV98" i="2"/>
  <c r="CX98" i="1"/>
  <c r="CX119" i="2"/>
  <c r="CZ119" i="1"/>
  <c r="CZ59"/>
  <c r="CX59" i="2"/>
  <c r="DG71" i="1"/>
  <c r="DE71" i="2"/>
  <c r="DA153" i="1"/>
  <c r="CY153" i="2"/>
  <c r="DA107" i="1"/>
  <c r="CY107" i="2"/>
  <c r="DF140"/>
  <c r="DH140" i="1"/>
  <c r="CZ58"/>
  <c r="CX58" i="2"/>
  <c r="DA44" i="1"/>
  <c r="CY44" i="2"/>
  <c r="DG42"/>
  <c r="DI42" i="1"/>
  <c r="DG18" i="2"/>
  <c r="DI18" i="1"/>
  <c r="DR34"/>
  <c r="DP34" i="2"/>
  <c r="CU65"/>
  <c r="CW65" i="1"/>
  <c r="DG12"/>
  <c r="DE12" i="2"/>
  <c r="CY15" i="1"/>
  <c r="CW15" i="2"/>
  <c r="DG58" i="1"/>
  <c r="DE58" i="2"/>
  <c r="CZ97" i="1"/>
  <c r="CX97" i="2"/>
  <c r="DG92" i="1"/>
  <c r="DE92" i="2"/>
  <c r="DE188"/>
  <c r="DG188" i="1"/>
  <c r="CX26" i="2"/>
  <c r="CZ26" i="1"/>
  <c r="CX80" i="2"/>
  <c r="CZ80" i="1"/>
  <c r="CX39" i="2"/>
  <c r="CZ39" i="1"/>
  <c r="DP186" i="2"/>
  <c r="DR186" i="1"/>
  <c r="DB36" i="2"/>
  <c r="DD36" i="1"/>
  <c r="DC163"/>
  <c r="ID163" s="1"/>
  <c r="DA163" i="2"/>
  <c r="DK185" i="1"/>
  <c r="DI185" i="2"/>
  <c r="DS176"/>
  <c r="DU176" i="1"/>
  <c r="DV176" s="1"/>
  <c r="DK159"/>
  <c r="DI159" i="2"/>
  <c r="DC169" i="1"/>
  <c r="ID169" s="1"/>
  <c r="DA169" i="2"/>
  <c r="CW11"/>
  <c r="CY11" i="1"/>
  <c r="DF40"/>
  <c r="DD40" i="2"/>
  <c r="DE40" i="1" s="1"/>
  <c r="CY96"/>
  <c r="CW96" i="2"/>
  <c r="DO134"/>
  <c r="DQ134" i="1"/>
  <c r="CZ160"/>
  <c r="CX160" i="2"/>
  <c r="DG72" i="1"/>
  <c r="DE72" i="2"/>
  <c r="DA173" i="1"/>
  <c r="CY173" i="2"/>
  <c r="CY60"/>
  <c r="CZ60" i="1" s="1"/>
  <c r="DA60"/>
  <c r="DF22" i="2"/>
  <c r="DH22" i="1"/>
  <c r="DF20" i="2"/>
  <c r="DH20" i="1"/>
  <c r="DA185"/>
  <c r="CY185" i="2"/>
  <c r="DG89"/>
  <c r="DI89" i="1"/>
  <c r="DB187"/>
  <c r="CZ187" i="2"/>
  <c r="DB152" i="1"/>
  <c r="CZ152" i="2"/>
  <c r="CY166" i="1"/>
  <c r="CW166" i="2"/>
  <c r="CW154"/>
  <c r="CY154" i="1"/>
  <c r="DF164"/>
  <c r="DD164" i="2"/>
  <c r="DE164" i="1" s="1"/>
  <c r="DG112"/>
  <c r="DE112" i="2"/>
  <c r="DA29" i="1"/>
  <c r="CY29" i="2"/>
  <c r="CY95"/>
  <c r="DA95" i="1"/>
  <c r="CV45" i="2"/>
  <c r="CX45" i="1"/>
  <c r="CX138"/>
  <c r="CV138" i="2"/>
  <c r="DH85" i="1"/>
  <c r="DF85" i="2"/>
  <c r="DA92" i="1"/>
  <c r="CY92" i="2"/>
  <c r="CX14"/>
  <c r="CZ14" i="1"/>
  <c r="DF45" i="2"/>
  <c r="DH45" i="1"/>
  <c r="DH77"/>
  <c r="DF77" i="2"/>
  <c r="DI180"/>
  <c r="DK180" i="1"/>
  <c r="CY77"/>
  <c r="CW77" i="2"/>
  <c r="DD55"/>
  <c r="DE55" i="1" s="1"/>
  <c r="DF55"/>
  <c r="CX118" i="2"/>
  <c r="CZ118" i="1"/>
  <c r="CY122" i="2"/>
  <c r="DA122" i="1"/>
  <c r="DA63"/>
  <c r="CY63" i="2"/>
  <c r="DK111"/>
  <c r="DM111" i="1"/>
  <c r="DH181"/>
  <c r="DF181" i="2"/>
  <c r="DH96" i="1"/>
  <c r="DF96" i="2"/>
  <c r="DD166"/>
  <c r="DE166" i="1" s="1"/>
  <c r="DF166"/>
  <c r="DI24"/>
  <c r="DG24" i="2"/>
  <c r="DF162"/>
  <c r="DH162" i="1"/>
  <c r="DG48"/>
  <c r="DE48" i="2"/>
  <c r="DP172" i="1"/>
  <c r="DN172" i="2"/>
  <c r="CY66"/>
  <c r="DA66" i="1"/>
  <c r="DG93"/>
  <c r="DE93" i="2"/>
  <c r="DE70"/>
  <c r="DG70" i="1"/>
  <c r="DJ65"/>
  <c r="DH65" i="2"/>
  <c r="DI131" i="1"/>
  <c r="DG131" i="2"/>
  <c r="DD10"/>
  <c r="DE10" i="1" s="1"/>
  <c r="DF10"/>
  <c r="DI9"/>
  <c r="DG9" i="2"/>
  <c r="CX55" i="1"/>
  <c r="CV55" i="2"/>
  <c r="DF142" i="1"/>
  <c r="DD142" i="2"/>
  <c r="DE142" i="1" s="1"/>
  <c r="CX7" i="2"/>
  <c r="CZ7" i="1"/>
  <c r="CW17" i="2"/>
  <c r="CY17" i="1"/>
  <c r="DF187"/>
  <c r="DD187" i="2"/>
  <c r="DE187" i="1" s="1"/>
  <c r="CW171" i="2"/>
  <c r="CY171" i="1"/>
  <c r="DP145"/>
  <c r="DN145" i="2"/>
  <c r="CZ40" i="1"/>
  <c r="CX40" i="2"/>
  <c r="DD7"/>
  <c r="DE7" i="1" s="1"/>
  <c r="DF7"/>
  <c r="DG84"/>
  <c r="DE84" i="2"/>
  <c r="CX16"/>
  <c r="CZ16" i="1"/>
  <c r="CZ81"/>
  <c r="CX81" i="2"/>
  <c r="DG160" i="1"/>
  <c r="DE160" i="2"/>
  <c r="DQ191" i="1"/>
  <c r="DO191" i="2"/>
  <c r="CY88" i="1"/>
  <c r="CW88" i="2"/>
  <c r="CY56"/>
  <c r="DA56" i="1"/>
  <c r="DH155"/>
  <c r="DF155" i="2"/>
  <c r="DF68"/>
  <c r="DH68" i="1"/>
  <c r="DA188"/>
  <c r="CY188" i="2"/>
  <c r="CX120" i="1"/>
  <c r="CV120" i="2"/>
  <c r="DL23" i="1"/>
  <c r="DJ23" i="2"/>
  <c r="DI80" i="1"/>
  <c r="DG80" i="2"/>
  <c r="DA46" i="1"/>
  <c r="CY46" i="2"/>
  <c r="CY170"/>
  <c r="DA170" i="1"/>
  <c r="CY64" i="2"/>
  <c r="DA64" i="1"/>
  <c r="DE59" i="2"/>
  <c r="DG59" i="1"/>
  <c r="CY19" i="2"/>
  <c r="DA19" i="1"/>
  <c r="CY129" i="2"/>
  <c r="DA129" i="1"/>
  <c r="DA165"/>
  <c r="CY165" i="2"/>
  <c r="DI169" i="1"/>
  <c r="DG169" i="2"/>
  <c r="CY47"/>
  <c r="DA47" i="1"/>
  <c r="CY28" i="2"/>
  <c r="DA28" i="1"/>
  <c r="DF183" i="2"/>
  <c r="DH183" i="1"/>
  <c r="CZ57"/>
  <c r="CX57" i="2"/>
  <c r="DG37" i="1"/>
  <c r="DE37" i="2"/>
  <c r="DH27" i="1"/>
  <c r="DF27" i="2"/>
  <c r="DH90" i="1"/>
  <c r="DF90" i="2"/>
  <c r="DR61" i="1"/>
  <c r="DP61" i="2"/>
  <c r="CV146"/>
  <c r="CX146" i="1"/>
  <c r="DI163" i="2"/>
  <c r="DK163" i="1"/>
  <c r="DG171" i="2"/>
  <c r="DI171" i="1"/>
  <c r="DK177"/>
  <c r="DI177" i="2"/>
  <c r="DA159"/>
  <c r="DC159" i="1"/>
  <c r="ID159" s="1"/>
  <c r="DI165" i="2"/>
  <c r="DK165" i="1"/>
  <c r="DC32"/>
  <c r="ID32" s="1"/>
  <c r="DA32" i="2"/>
  <c r="AR137" i="1"/>
  <c r="IB137" s="1"/>
  <c r="BW137"/>
  <c r="IC137" s="1"/>
  <c r="CI143"/>
  <c r="BD143"/>
  <c r="CM164"/>
  <c r="BH164"/>
  <c r="AZ183"/>
  <c r="CE183"/>
  <c r="BB191"/>
  <c r="CG191"/>
  <c r="AR193"/>
  <c r="IB193" s="1"/>
  <c r="BW193"/>
  <c r="IC193" s="1"/>
  <c r="BD193"/>
  <c r="CI193"/>
  <c r="BM153"/>
  <c r="AH153"/>
  <c r="BX12"/>
  <c r="AS12"/>
  <c r="BX16"/>
  <c r="AS16"/>
  <c r="BT16"/>
  <c r="AO16"/>
  <c r="BU16"/>
  <c r="AP16"/>
  <c r="BQ16"/>
  <c r="AL16"/>
  <c r="CB27"/>
  <c r="AW27"/>
  <c r="BX31"/>
  <c r="AS31"/>
  <c r="BF31"/>
  <c r="CK31"/>
  <c r="CO31"/>
  <c r="BJ31"/>
  <c r="CL33"/>
  <c r="BG33"/>
  <c r="BX33"/>
  <c r="AS33"/>
  <c r="AI40"/>
  <c r="BN40"/>
  <c r="AP56"/>
  <c r="BU56"/>
  <c r="AX57"/>
  <c r="CC57"/>
  <c r="AS61"/>
  <c r="BX61"/>
  <c r="AO61"/>
  <c r="BT61"/>
  <c r="BE65"/>
  <c r="CJ65"/>
  <c r="BO69"/>
  <c r="AJ69"/>
  <c r="CO143"/>
  <c r="BJ143"/>
  <c r="AQ177"/>
  <c r="BV177"/>
  <c r="BG177"/>
  <c r="CL177"/>
  <c r="BE189"/>
  <c r="CJ189"/>
  <c r="BR5"/>
  <c r="AM5"/>
  <c r="BN6"/>
  <c r="AI6"/>
  <c r="BY10"/>
  <c r="AT10"/>
  <c r="AR13"/>
  <c r="IB13" s="1"/>
  <c r="BW13"/>
  <c r="IC13" s="1"/>
  <c r="CA21"/>
  <c r="AV21"/>
  <c r="BZ29"/>
  <c r="AU29"/>
  <c r="CO30"/>
  <c r="BJ30"/>
  <c r="AX72"/>
  <c r="CC72"/>
  <c r="CI76"/>
  <c r="BD76"/>
  <c r="BR77"/>
  <c r="AM77"/>
  <c r="CJ82"/>
  <c r="BE82"/>
  <c r="BT82"/>
  <c r="AO82"/>
  <c r="AL99"/>
  <c r="BQ99"/>
  <c r="CM108"/>
  <c r="BH108"/>
  <c r="DI8" i="2"/>
  <c r="DK8" i="1"/>
  <c r="DH11" i="2"/>
  <c r="DJ11" i="1"/>
  <c r="CZ51" i="2"/>
  <c r="DB51" i="1"/>
  <c r="DC48"/>
  <c r="ID48" s="1"/>
  <c r="DA48" i="2"/>
  <c r="DU175" i="1"/>
  <c r="DV175" s="1"/>
  <c r="DS175" i="2"/>
  <c r="DU43" i="1"/>
  <c r="DV43" s="1"/>
  <c r="DS43" i="2"/>
  <c r="DJ118" i="1"/>
  <c r="DH118" i="2"/>
  <c r="DB148"/>
  <c r="DD148" i="1"/>
  <c r="DU38"/>
  <c r="DV38" s="1"/>
  <c r="DS38" i="2"/>
  <c r="DH54"/>
  <c r="DJ54" i="1"/>
  <c r="DD68"/>
  <c r="DB68" i="2"/>
  <c r="DI100"/>
  <c r="DK100" i="1"/>
  <c r="DI102" i="2"/>
  <c r="DK102" i="1"/>
  <c r="DU182"/>
  <c r="DV182" s="1"/>
  <c r="DS182" i="2"/>
  <c r="DK79" i="1"/>
  <c r="DI79" i="2"/>
  <c r="DI81"/>
  <c r="DK81" i="1"/>
  <c r="DD94"/>
  <c r="DB94" i="2"/>
  <c r="DB106"/>
  <c r="DD106" i="1"/>
  <c r="DI124" i="2"/>
  <c r="DK124" i="1"/>
  <c r="DK138"/>
  <c r="DI138" i="2"/>
  <c r="DB116"/>
  <c r="DD116" i="1"/>
  <c r="DI130" i="2"/>
  <c r="DK130" i="1"/>
  <c r="DK25"/>
  <c r="DI25" i="2"/>
  <c r="DK33" i="1"/>
  <c r="DI33" i="2"/>
  <c r="DK46" i="1"/>
  <c r="DI46" i="2"/>
  <c r="DK52" i="1"/>
  <c r="DI52" i="2"/>
  <c r="DK125" i="1"/>
  <c r="DI125" i="2"/>
  <c r="DK137" i="1"/>
  <c r="DI137" i="2"/>
  <c r="DK60" i="1"/>
  <c r="DI60" i="2"/>
  <c r="DI64"/>
  <c r="DK64" i="1"/>
  <c r="DK66"/>
  <c r="DI66" i="2"/>
  <c r="DJ66" i="1" s="1"/>
  <c r="CP196"/>
  <c r="BK196"/>
  <c r="CP190"/>
  <c r="BK190"/>
  <c r="BN188"/>
  <c r="AI188"/>
  <c r="CP186"/>
  <c r="BK186"/>
  <c r="CP182"/>
  <c r="BK182"/>
  <c r="CP176"/>
  <c r="BK176"/>
  <c r="CP172"/>
  <c r="BK172"/>
  <c r="BN156"/>
  <c r="AI156"/>
  <c r="AI130"/>
  <c r="BN130"/>
  <c r="CP122"/>
  <c r="BK122"/>
  <c r="CP114"/>
  <c r="BK114"/>
  <c r="CP106"/>
  <c r="BK106"/>
  <c r="CP105"/>
  <c r="BK105"/>
  <c r="BM104"/>
  <c r="AH104"/>
  <c r="DB101" i="2"/>
  <c r="DD101" i="1"/>
  <c r="CP95"/>
  <c r="BK95"/>
  <c r="CP91"/>
  <c r="BK91"/>
  <c r="DD79"/>
  <c r="DB79" i="2"/>
  <c r="DC79" i="1" s="1"/>
  <c r="ID79" s="1"/>
  <c r="EQ71"/>
  <c r="EG71"/>
  <c r="ED71"/>
  <c r="AH56"/>
  <c r="BM56"/>
  <c r="BK49"/>
  <c r="CP49"/>
  <c r="AH48"/>
  <c r="BM48"/>
  <c r="BK47"/>
  <c r="CP47"/>
  <c r="BM36"/>
  <c r="AH36"/>
  <c r="BK29"/>
  <c r="CP29"/>
  <c r="CP24"/>
  <c r="BK24"/>
  <c r="BK23"/>
  <c r="CP23"/>
  <c r="CP22"/>
  <c r="BK22"/>
  <c r="BM16"/>
  <c r="AH16"/>
  <c r="IH122"/>
  <c r="EA73"/>
  <c r="DU22"/>
  <c r="DV22" s="1"/>
  <c r="DQ18"/>
  <c r="DA79" i="2"/>
  <c r="DQ20" i="1"/>
  <c r="DU14"/>
  <c r="DV14" s="1"/>
  <c r="DM14"/>
  <c r="DQ13"/>
  <c r="DM21"/>
  <c r="CI155"/>
  <c r="BD155"/>
  <c r="BO190"/>
  <c r="AJ190"/>
  <c r="AN193"/>
  <c r="BS193"/>
  <c r="CF12"/>
  <c r="BA12"/>
  <c r="CO15"/>
  <c r="BJ15"/>
  <c r="CJ16"/>
  <c r="BE16"/>
  <c r="CG16"/>
  <c r="BB16"/>
  <c r="BS16"/>
  <c r="AN16"/>
  <c r="AK18"/>
  <c r="BP18"/>
  <c r="AT18"/>
  <c r="BY18"/>
  <c r="CF31"/>
  <c r="BA31"/>
  <c r="BP31"/>
  <c r="AK31"/>
  <c r="CN31"/>
  <c r="BI31"/>
  <c r="BV33"/>
  <c r="AQ33"/>
  <c r="BT45"/>
  <c r="AO45"/>
  <c r="AK51"/>
  <c r="BP51"/>
  <c r="CI56"/>
  <c r="BD56"/>
  <c r="BE61"/>
  <c r="CJ61"/>
  <c r="BW62"/>
  <c r="IC62" s="1"/>
  <c r="AR62"/>
  <c r="IB62" s="1"/>
  <c r="BX63"/>
  <c r="AS63"/>
  <c r="AP63"/>
  <c r="BU63"/>
  <c r="CI84"/>
  <c r="BD84"/>
  <c r="CM126"/>
  <c r="BH126"/>
  <c r="BN169"/>
  <c r="AI169"/>
  <c r="BR169"/>
  <c r="AM169"/>
  <c r="CH169"/>
  <c r="BC169"/>
  <c r="CH5"/>
  <c r="BC5"/>
  <c r="AY8"/>
  <c r="CD8"/>
  <c r="BN9"/>
  <c r="AI9"/>
  <c r="BO10"/>
  <c r="AJ10"/>
  <c r="CN13"/>
  <c r="BI13"/>
  <c r="BX14"/>
  <c r="AS14"/>
  <c r="CH21"/>
  <c r="BC21"/>
  <c r="CB29"/>
  <c r="AW29"/>
  <c r="BU29"/>
  <c r="AP29"/>
  <c r="BQ29"/>
  <c r="AL29"/>
  <c r="BX35"/>
  <c r="AS35"/>
  <c r="CN35"/>
  <c r="BI35"/>
  <c r="BC38"/>
  <c r="CH38"/>
  <c r="BN38"/>
  <c r="AI38"/>
  <c r="AR38"/>
  <c r="IB38" s="1"/>
  <c r="BW38"/>
  <c r="IC38" s="1"/>
  <c r="BS58"/>
  <c r="AN58"/>
  <c r="CE70"/>
  <c r="AZ70"/>
  <c r="CA72"/>
  <c r="AV72"/>
  <c r="CE77"/>
  <c r="AZ77"/>
  <c r="CB82"/>
  <c r="AW82"/>
  <c r="CI82"/>
  <c r="BD82"/>
  <c r="CI90"/>
  <c r="BD90"/>
  <c r="BO90"/>
  <c r="AJ90"/>
  <c r="BG96"/>
  <c r="CL96"/>
  <c r="BW108"/>
  <c r="IC108" s="1"/>
  <c r="AR108"/>
  <c r="IB108" s="1"/>
  <c r="DI78" i="2"/>
  <c r="DK78" i="1"/>
  <c r="DS108"/>
  <c r="DQ108" i="2"/>
  <c r="DA37"/>
  <c r="DC37" i="1"/>
  <c r="ID37" s="1"/>
  <c r="DB49" i="2"/>
  <c r="DD49" i="1"/>
  <c r="DB54" i="2"/>
  <c r="DD54" i="1"/>
  <c r="DB23" i="2"/>
  <c r="DD23" i="1"/>
  <c r="DD33"/>
  <c r="DB33" i="2"/>
  <c r="DD53" i="1"/>
  <c r="DB53" i="2"/>
  <c r="DD27" i="1"/>
  <c r="DB27" i="2"/>
  <c r="DH136"/>
  <c r="DJ136" i="1"/>
  <c r="DB93" i="2"/>
  <c r="DD93" i="1"/>
  <c r="DH29" i="2"/>
  <c r="DJ29" i="1"/>
  <c r="DB103" i="2"/>
  <c r="DD103" i="1"/>
  <c r="DB128" i="2"/>
  <c r="DD128" i="1"/>
  <c r="DI144" i="2"/>
  <c r="DK144" i="1"/>
  <c r="DD164"/>
  <c r="DB164" i="2"/>
  <c r="DB178"/>
  <c r="DC178" i="1" s="1"/>
  <c r="ID178" s="1"/>
  <c r="DD178"/>
  <c r="DK178"/>
  <c r="DI178" i="2"/>
  <c r="DU184" i="1"/>
  <c r="DV184" s="1"/>
  <c r="DS184" i="2"/>
  <c r="DU194" i="1"/>
  <c r="DV194" s="1"/>
  <c r="DS194" i="2"/>
  <c r="DO196" i="1"/>
  <c r="DM196" i="2"/>
  <c r="DK6" i="1"/>
  <c r="DI6" i="2"/>
  <c r="DI67"/>
  <c r="DK67" i="1"/>
  <c r="DK69"/>
  <c r="DI69" i="2"/>
  <c r="DD150" i="1"/>
  <c r="DB150" i="2"/>
  <c r="DK150" i="1"/>
  <c r="DI150" i="2"/>
  <c r="DK154" i="1"/>
  <c r="DI154" i="2"/>
  <c r="DD156" i="1"/>
  <c r="DB156" i="2"/>
  <c r="DJ195"/>
  <c r="DL195" i="1"/>
  <c r="DB132" i="2"/>
  <c r="DD132" i="1"/>
  <c r="DD142"/>
  <c r="DB142" i="2"/>
  <c r="DK5" i="1"/>
  <c r="DI5" i="2"/>
  <c r="DK15" i="1"/>
  <c r="DI15" i="2"/>
  <c r="DK35" i="1"/>
  <c r="DI35" i="2"/>
  <c r="DI99"/>
  <c r="DK99" i="1"/>
  <c r="DK101"/>
  <c r="DI101" i="2"/>
  <c r="DK103" i="1"/>
  <c r="DI103" i="2"/>
  <c r="DU127" i="1"/>
  <c r="DV127" s="1"/>
  <c r="DS127" i="2"/>
  <c r="DI133"/>
  <c r="DK133" i="1"/>
  <c r="DK139"/>
  <c r="DI139" i="2"/>
  <c r="DJ139" i="1" s="1"/>
  <c r="CP166"/>
  <c r="BK166"/>
  <c r="AI152"/>
  <c r="BN152"/>
  <c r="AI144"/>
  <c r="BN144"/>
  <c r="BN143"/>
  <c r="AI143"/>
  <c r="BN142"/>
  <c r="AI142"/>
  <c r="BN141"/>
  <c r="AI141"/>
  <c r="AH126"/>
  <c r="BM126"/>
  <c r="CP118"/>
  <c r="BK118"/>
  <c r="CP110"/>
  <c r="BK110"/>
  <c r="CP97"/>
  <c r="BK97"/>
  <c r="CP93"/>
  <c r="BK93"/>
  <c r="CP85"/>
  <c r="BK85"/>
  <c r="BM84"/>
  <c r="AH84"/>
  <c r="CP83"/>
  <c r="BK83"/>
  <c r="DD73"/>
  <c r="DB73" i="2"/>
  <c r="EU51" i="1"/>
  <c r="EZ51" i="2"/>
  <c r="EH51" i="1" s="1"/>
  <c r="BK45"/>
  <c r="CP45"/>
  <c r="BM44"/>
  <c r="AH44"/>
  <c r="BK41"/>
  <c r="CP41"/>
  <c r="BM40"/>
  <c r="AH40"/>
  <c r="BM34"/>
  <c r="AH34"/>
  <c r="BM32"/>
  <c r="AH32"/>
  <c r="CP26"/>
  <c r="BK26"/>
  <c r="BK19"/>
  <c r="CP19"/>
  <c r="AH18"/>
  <c r="BM18"/>
  <c r="BK14"/>
  <c r="CP14"/>
  <c r="CP13"/>
  <c r="BK13"/>
  <c r="DF39"/>
  <c r="DF73"/>
  <c r="DA75" i="2"/>
  <c r="DA189"/>
  <c r="DA62"/>
  <c r="DA147"/>
  <c r="DA100"/>
  <c r="DH147"/>
  <c r="CX65" i="1"/>
  <c r="CW177" i="2"/>
  <c r="DF152" i="1"/>
  <c r="CY55"/>
  <c r="DF14"/>
  <c r="DQ145"/>
  <c r="DH12"/>
  <c r="CZ15"/>
  <c r="CZ166"/>
  <c r="CZ154"/>
  <c r="DG142"/>
  <c r="DE50" i="2"/>
  <c r="DE128"/>
  <c r="CY22"/>
  <c r="DA7" i="1"/>
  <c r="DF193" i="2"/>
  <c r="CV102"/>
  <c r="DF88"/>
  <c r="DE86"/>
  <c r="CX84"/>
  <c r="CY20"/>
  <c r="DO157"/>
  <c r="DH58" i="1"/>
  <c r="CY69" i="2"/>
  <c r="DA16" i="1"/>
  <c r="DA97"/>
  <c r="DG7"/>
  <c r="DA40"/>
  <c r="CY104" i="2"/>
  <c r="DD116"/>
  <c r="DE116" i="1" s="1"/>
  <c r="DF167" i="2"/>
  <c r="DH59" i="1"/>
  <c r="CY114" i="2"/>
  <c r="DH160" i="1"/>
  <c r="DA81"/>
  <c r="CY9" i="2"/>
  <c r="CY5"/>
  <c r="DH112" i="1"/>
  <c r="DG164"/>
  <c r="DR191"/>
  <c r="DA80"/>
  <c r="CY90" i="2"/>
  <c r="DH149"/>
  <c r="DI85" i="1"/>
  <c r="DB170"/>
  <c r="DI62"/>
  <c r="CY50" i="2"/>
  <c r="DM23" i="1"/>
  <c r="DB47"/>
  <c r="DB165"/>
  <c r="DA39"/>
  <c r="DI45"/>
  <c r="CZ52" i="2"/>
  <c r="CZ87"/>
  <c r="DH119"/>
  <c r="DJ151"/>
  <c r="AJ149" i="1"/>
  <c r="DH66" i="2"/>
  <c r="DH139"/>
  <c r="DM18" i="1"/>
  <c r="DU20"/>
  <c r="DV20" s="1"/>
  <c r="DA178" i="2"/>
  <c r="DM22" i="1"/>
  <c r="DU12"/>
  <c r="DV12" s="1"/>
  <c r="DM29"/>
  <c r="DU29"/>
  <c r="DV29" s="1"/>
  <c r="DB86" i="2"/>
  <c r="FO170" i="1"/>
  <c r="FQ170"/>
  <c r="FS170"/>
  <c r="FU170"/>
  <c r="FW170"/>
  <c r="FY170"/>
  <c r="GA170"/>
  <c r="GC170"/>
  <c r="GE170"/>
  <c r="GG170"/>
  <c r="GI170"/>
  <c r="GK170"/>
  <c r="GM170"/>
  <c r="GO170"/>
  <c r="FN170"/>
  <c r="FJ170"/>
  <c r="FK170" s="1"/>
  <c r="FH170"/>
  <c r="FF170"/>
  <c r="FD170"/>
  <c r="FB170"/>
  <c r="EZ170"/>
  <c r="EX170"/>
  <c r="FP170"/>
  <c r="FR170"/>
  <c r="FT170"/>
  <c r="FV170"/>
  <c r="FX170"/>
  <c r="FZ170"/>
  <c r="GB170"/>
  <c r="GD170"/>
  <c r="GF170"/>
  <c r="GH170"/>
  <c r="GJ170"/>
  <c r="GL170"/>
  <c r="GN170"/>
  <c r="GP170"/>
  <c r="GQ170" s="1"/>
  <c r="FI170"/>
  <c r="FG170"/>
  <c r="FE170"/>
  <c r="FC170"/>
  <c r="FA170"/>
  <c r="EY170"/>
  <c r="FO169"/>
  <c r="FQ169"/>
  <c r="FS169"/>
  <c r="FU169"/>
  <c r="FW169"/>
  <c r="FY169"/>
  <c r="GA169"/>
  <c r="GC169"/>
  <c r="GE169"/>
  <c r="GG169"/>
  <c r="GI169"/>
  <c r="GK169"/>
  <c r="GM169"/>
  <c r="GO169"/>
  <c r="FI169"/>
  <c r="FG169"/>
  <c r="FE169"/>
  <c r="FC169"/>
  <c r="FA169"/>
  <c r="EY169"/>
  <c r="FP169"/>
  <c r="FR169"/>
  <c r="FT169"/>
  <c r="FV169"/>
  <c r="FX169"/>
  <c r="FZ169"/>
  <c r="GB169"/>
  <c r="GD169"/>
  <c r="GF169"/>
  <c r="GH169"/>
  <c r="GJ169"/>
  <c r="GL169"/>
  <c r="GN169"/>
  <c r="GP169"/>
  <c r="GQ169" s="1"/>
  <c r="FN169"/>
  <c r="FJ169"/>
  <c r="FK169" s="1"/>
  <c r="FH169"/>
  <c r="FF169"/>
  <c r="FD169"/>
  <c r="FB169"/>
  <c r="EZ169"/>
  <c r="EX169"/>
  <c r="FO168"/>
  <c r="FQ168"/>
  <c r="FS168"/>
  <c r="FU168"/>
  <c r="FW168"/>
  <c r="FY168"/>
  <c r="GA168"/>
  <c r="GC168"/>
  <c r="GE168"/>
  <c r="GG168"/>
  <c r="GI168"/>
  <c r="GK168"/>
  <c r="GM168"/>
  <c r="GO168"/>
  <c r="FN168"/>
  <c r="FJ168"/>
  <c r="FK168" s="1"/>
  <c r="FH168"/>
  <c r="FF168"/>
  <c r="FD168"/>
  <c r="FB168"/>
  <c r="EZ168"/>
  <c r="EX168"/>
  <c r="FP168"/>
  <c r="FR168"/>
  <c r="FT168"/>
  <c r="FV168"/>
  <c r="FX168"/>
  <c r="FZ168"/>
  <c r="GB168"/>
  <c r="GD168"/>
  <c r="GF168"/>
  <c r="GH168"/>
  <c r="GJ168"/>
  <c r="GL168"/>
  <c r="GN168"/>
  <c r="GP168"/>
  <c r="GQ168" s="1"/>
  <c r="FI168"/>
  <c r="FG168"/>
  <c r="FE168"/>
  <c r="FC168"/>
  <c r="FA168"/>
  <c r="EY168"/>
  <c r="FO167"/>
  <c r="FQ167"/>
  <c r="FS167"/>
  <c r="FU167"/>
  <c r="FW167"/>
  <c r="FY167"/>
  <c r="GA167"/>
  <c r="GC167"/>
  <c r="GE167"/>
  <c r="GG167"/>
  <c r="GI167"/>
  <c r="GK167"/>
  <c r="GM167"/>
  <c r="GO167"/>
  <c r="FI167"/>
  <c r="FG167"/>
  <c r="FE167"/>
  <c r="FC167"/>
  <c r="FA167"/>
  <c r="EY167"/>
  <c r="FP167"/>
  <c r="FR167"/>
  <c r="FT167"/>
  <c r="FV167"/>
  <c r="FX167"/>
  <c r="FZ167"/>
  <c r="GB167"/>
  <c r="GD167"/>
  <c r="GF167"/>
  <c r="GH167"/>
  <c r="GJ167"/>
  <c r="GL167"/>
  <c r="GN167"/>
  <c r="GP167"/>
  <c r="GQ167" s="1"/>
  <c r="FN167"/>
  <c r="FJ167"/>
  <c r="FK167" s="1"/>
  <c r="FH167"/>
  <c r="FF167"/>
  <c r="FD167"/>
  <c r="FB167"/>
  <c r="EZ167"/>
  <c r="EX167"/>
  <c r="FO146"/>
  <c r="FQ146"/>
  <c r="FS146"/>
  <c r="FU146"/>
  <c r="FW146"/>
  <c r="FY146"/>
  <c r="GA146"/>
  <c r="GC146"/>
  <c r="GE146"/>
  <c r="GG146"/>
  <c r="GI146"/>
  <c r="GK146"/>
  <c r="GM146"/>
  <c r="GO146"/>
  <c r="FN146"/>
  <c r="FJ146"/>
  <c r="FK146" s="1"/>
  <c r="FH146"/>
  <c r="FF146"/>
  <c r="FD146"/>
  <c r="FB146"/>
  <c r="EZ146"/>
  <c r="EX146"/>
  <c r="FP146"/>
  <c r="FR146"/>
  <c r="FT146"/>
  <c r="FV146"/>
  <c r="FX146"/>
  <c r="FZ146"/>
  <c r="GB146"/>
  <c r="GD146"/>
  <c r="GF146"/>
  <c r="GH146"/>
  <c r="GJ146"/>
  <c r="GL146"/>
  <c r="GN146"/>
  <c r="GP146"/>
  <c r="GQ146" s="1"/>
  <c r="FI146"/>
  <c r="FG146"/>
  <c r="FE146"/>
  <c r="FC146"/>
  <c r="FA146"/>
  <c r="EY146"/>
  <c r="FO145"/>
  <c r="FQ145"/>
  <c r="FS145"/>
  <c r="FU145"/>
  <c r="FW145"/>
  <c r="FY145"/>
  <c r="GA145"/>
  <c r="GC145"/>
  <c r="GE145"/>
  <c r="GG145"/>
  <c r="GI145"/>
  <c r="GK145"/>
  <c r="GM145"/>
  <c r="GO145"/>
  <c r="FI145"/>
  <c r="FG145"/>
  <c r="FE145"/>
  <c r="FC145"/>
  <c r="FA145"/>
  <c r="EY145"/>
  <c r="FP145"/>
  <c r="FR145"/>
  <c r="FT145"/>
  <c r="FV145"/>
  <c r="FX145"/>
  <c r="FZ145"/>
  <c r="GB145"/>
  <c r="GD145"/>
  <c r="GF145"/>
  <c r="GH145"/>
  <c r="GJ145"/>
  <c r="GL145"/>
  <c r="GN145"/>
  <c r="GP145"/>
  <c r="GQ145" s="1"/>
  <c r="FN145"/>
  <c r="FJ145"/>
  <c r="FK145" s="1"/>
  <c r="FH145"/>
  <c r="FF145"/>
  <c r="FD145"/>
  <c r="FB145"/>
  <c r="EZ145"/>
  <c r="EX145"/>
  <c r="FO144"/>
  <c r="FQ144"/>
  <c r="FS144"/>
  <c r="FU144"/>
  <c r="FW144"/>
  <c r="FY144"/>
  <c r="GA144"/>
  <c r="GC144"/>
  <c r="GE144"/>
  <c r="GG144"/>
  <c r="GI144"/>
  <c r="GK144"/>
  <c r="GM144"/>
  <c r="GO144"/>
  <c r="FN144"/>
  <c r="FJ144"/>
  <c r="FK144" s="1"/>
  <c r="FH144"/>
  <c r="FF144"/>
  <c r="FD144"/>
  <c r="FB144"/>
  <c r="EZ144"/>
  <c r="EX144"/>
  <c r="FP144"/>
  <c r="FR144"/>
  <c r="FT144"/>
  <c r="FV144"/>
  <c r="FX144"/>
  <c r="FZ144"/>
  <c r="GB144"/>
  <c r="GD144"/>
  <c r="GF144"/>
  <c r="GH144"/>
  <c r="GJ144"/>
  <c r="GL144"/>
  <c r="GN144"/>
  <c r="GP144"/>
  <c r="GQ144" s="1"/>
  <c r="FI144"/>
  <c r="FG144"/>
  <c r="FE144"/>
  <c r="FC144"/>
  <c r="FA144"/>
  <c r="EY144"/>
  <c r="FO143"/>
  <c r="FQ143"/>
  <c r="FS143"/>
  <c r="FU143"/>
  <c r="FW143"/>
  <c r="FY143"/>
  <c r="GA143"/>
  <c r="GC143"/>
  <c r="GE143"/>
  <c r="GG143"/>
  <c r="GI143"/>
  <c r="GK143"/>
  <c r="GM143"/>
  <c r="GO143"/>
  <c r="FI143"/>
  <c r="FG143"/>
  <c r="FE143"/>
  <c r="FC143"/>
  <c r="FA143"/>
  <c r="EY143"/>
  <c r="FP143"/>
  <c r="FR143"/>
  <c r="FT143"/>
  <c r="FV143"/>
  <c r="FX143"/>
  <c r="FZ143"/>
  <c r="GB143"/>
  <c r="GD143"/>
  <c r="GF143"/>
  <c r="GH143"/>
  <c r="GJ143"/>
  <c r="GL143"/>
  <c r="GN143"/>
  <c r="GP143"/>
  <c r="GQ143" s="1"/>
  <c r="FN143"/>
  <c r="FJ143"/>
  <c r="FK143" s="1"/>
  <c r="FH143"/>
  <c r="FF143"/>
  <c r="FD143"/>
  <c r="FB143"/>
  <c r="EZ143"/>
  <c r="EX143"/>
  <c r="FO142"/>
  <c r="FQ142"/>
  <c r="FS142"/>
  <c r="FU142"/>
  <c r="FW142"/>
  <c r="FY142"/>
  <c r="GA142"/>
  <c r="GC142"/>
  <c r="GE142"/>
  <c r="GG142"/>
  <c r="GI142"/>
  <c r="GK142"/>
  <c r="GM142"/>
  <c r="GO142"/>
  <c r="FN142"/>
  <c r="FJ142"/>
  <c r="FK142" s="1"/>
  <c r="FH142"/>
  <c r="FF142"/>
  <c r="FD142"/>
  <c r="FB142"/>
  <c r="EZ142"/>
  <c r="EX142"/>
  <c r="FP142"/>
  <c r="FR142"/>
  <c r="FT142"/>
  <c r="FV142"/>
  <c r="FX142"/>
  <c r="FZ142"/>
  <c r="GB142"/>
  <c r="GD142"/>
  <c r="GF142"/>
  <c r="GH142"/>
  <c r="GJ142"/>
  <c r="GL142"/>
  <c r="GN142"/>
  <c r="GP142"/>
  <c r="GQ142" s="1"/>
  <c r="FI142"/>
  <c r="FG142"/>
  <c r="FE142"/>
  <c r="FC142"/>
  <c r="FA142"/>
  <c r="EY142"/>
  <c r="FO133"/>
  <c r="FQ133"/>
  <c r="FS133"/>
  <c r="FU133"/>
  <c r="FW133"/>
  <c r="FY133"/>
  <c r="GA133"/>
  <c r="GC133"/>
  <c r="GE133"/>
  <c r="GG133"/>
  <c r="GI133"/>
  <c r="GK133"/>
  <c r="GM133"/>
  <c r="GO133"/>
  <c r="FP133"/>
  <c r="FR133"/>
  <c r="FT133"/>
  <c r="FV133"/>
  <c r="FX133"/>
  <c r="FZ133"/>
  <c r="GB133"/>
  <c r="GD133"/>
  <c r="GF133"/>
  <c r="GH133"/>
  <c r="GJ133"/>
  <c r="GL133"/>
  <c r="GN133"/>
  <c r="GP133"/>
  <c r="GQ133" s="1"/>
  <c r="FI133"/>
  <c r="FG133"/>
  <c r="FE133"/>
  <c r="FC133"/>
  <c r="FA133"/>
  <c r="EY133"/>
  <c r="FN133"/>
  <c r="FJ133"/>
  <c r="FK133" s="1"/>
  <c r="FH133"/>
  <c r="FF133"/>
  <c r="FD133"/>
  <c r="FB133"/>
  <c r="EZ133"/>
  <c r="EX133"/>
  <c r="FO132"/>
  <c r="FQ132"/>
  <c r="FS132"/>
  <c r="FU132"/>
  <c r="FW132"/>
  <c r="FY132"/>
  <c r="GA132"/>
  <c r="GC132"/>
  <c r="GE132"/>
  <c r="GG132"/>
  <c r="GI132"/>
  <c r="GK132"/>
  <c r="GM132"/>
  <c r="GO132"/>
  <c r="FP132"/>
  <c r="FR132"/>
  <c r="FT132"/>
  <c r="FV132"/>
  <c r="FX132"/>
  <c r="FZ132"/>
  <c r="GB132"/>
  <c r="GD132"/>
  <c r="GF132"/>
  <c r="GH132"/>
  <c r="GJ132"/>
  <c r="GL132"/>
  <c r="GN132"/>
  <c r="GP132"/>
  <c r="GQ132" s="1"/>
  <c r="FN132"/>
  <c r="FJ132"/>
  <c r="FK132" s="1"/>
  <c r="FH132"/>
  <c r="FF132"/>
  <c r="FD132"/>
  <c r="FB132"/>
  <c r="EZ132"/>
  <c r="EX132"/>
  <c r="FI132"/>
  <c r="FG132"/>
  <c r="FE132"/>
  <c r="FC132"/>
  <c r="FA132"/>
  <c r="EY132"/>
  <c r="FO131"/>
  <c r="FQ131"/>
  <c r="FS131"/>
  <c r="FU131"/>
  <c r="FW131"/>
  <c r="FY131"/>
  <c r="GA131"/>
  <c r="GC131"/>
  <c r="GE131"/>
  <c r="GG131"/>
  <c r="GI131"/>
  <c r="GK131"/>
  <c r="GM131"/>
  <c r="GO131"/>
  <c r="FP131"/>
  <c r="FR131"/>
  <c r="FT131"/>
  <c r="FV131"/>
  <c r="FX131"/>
  <c r="FZ131"/>
  <c r="GB131"/>
  <c r="GD131"/>
  <c r="GF131"/>
  <c r="GH131"/>
  <c r="GJ131"/>
  <c r="GL131"/>
  <c r="GN131"/>
  <c r="GP131"/>
  <c r="GQ131" s="1"/>
  <c r="FI131"/>
  <c r="FG131"/>
  <c r="FE131"/>
  <c r="FC131"/>
  <c r="FA131"/>
  <c r="EY131"/>
  <c r="FN131"/>
  <c r="FJ131"/>
  <c r="FK131" s="1"/>
  <c r="FH131"/>
  <c r="FF131"/>
  <c r="FD131"/>
  <c r="FB131"/>
  <c r="EZ131"/>
  <c r="EX131"/>
  <c r="FO130"/>
  <c r="FQ130"/>
  <c r="FS130"/>
  <c r="FU130"/>
  <c r="FW130"/>
  <c r="FY130"/>
  <c r="GA130"/>
  <c r="GC130"/>
  <c r="GE130"/>
  <c r="GG130"/>
  <c r="GI130"/>
  <c r="GK130"/>
  <c r="GM130"/>
  <c r="GO130"/>
  <c r="FP130"/>
  <c r="FR130"/>
  <c r="FT130"/>
  <c r="FV130"/>
  <c r="FX130"/>
  <c r="FZ130"/>
  <c r="GB130"/>
  <c r="GD130"/>
  <c r="GF130"/>
  <c r="GH130"/>
  <c r="GJ130"/>
  <c r="GL130"/>
  <c r="GN130"/>
  <c r="GP130"/>
  <c r="GQ130" s="1"/>
  <c r="FN130"/>
  <c r="FJ130"/>
  <c r="FK130" s="1"/>
  <c r="FH130"/>
  <c r="FF130"/>
  <c r="FD130"/>
  <c r="FB130"/>
  <c r="EZ130"/>
  <c r="EX130"/>
  <c r="FI130"/>
  <c r="FG130"/>
  <c r="FE130"/>
  <c r="FC130"/>
  <c r="FA130"/>
  <c r="EY130"/>
  <c r="FO129"/>
  <c r="FQ129"/>
  <c r="FS129"/>
  <c r="FU129"/>
  <c r="FW129"/>
  <c r="FY129"/>
  <c r="GA129"/>
  <c r="GC129"/>
  <c r="GE129"/>
  <c r="GG129"/>
  <c r="GI129"/>
  <c r="GK129"/>
  <c r="GM129"/>
  <c r="GO129"/>
  <c r="FP129"/>
  <c r="FR129"/>
  <c r="FT129"/>
  <c r="FV129"/>
  <c r="FX129"/>
  <c r="FZ129"/>
  <c r="GB129"/>
  <c r="GD129"/>
  <c r="GF129"/>
  <c r="GH129"/>
  <c r="GJ129"/>
  <c r="GL129"/>
  <c r="GN129"/>
  <c r="GP129"/>
  <c r="GQ129" s="1"/>
  <c r="FI129"/>
  <c r="FG129"/>
  <c r="FE129"/>
  <c r="FC129"/>
  <c r="FA129"/>
  <c r="EY129"/>
  <c r="FN129"/>
  <c r="FJ129"/>
  <c r="FK129" s="1"/>
  <c r="FH129"/>
  <c r="FF129"/>
  <c r="FD129"/>
  <c r="FB129"/>
  <c r="EZ129"/>
  <c r="EX129"/>
  <c r="FO128"/>
  <c r="FQ128"/>
  <c r="FS128"/>
  <c r="FU128"/>
  <c r="FW128"/>
  <c r="FY128"/>
  <c r="GA128"/>
  <c r="GC128"/>
  <c r="GE128"/>
  <c r="GG128"/>
  <c r="GI128"/>
  <c r="GK128"/>
  <c r="GM128"/>
  <c r="GO128"/>
  <c r="FP128"/>
  <c r="FR128"/>
  <c r="FT128"/>
  <c r="FV128"/>
  <c r="FX128"/>
  <c r="FZ128"/>
  <c r="GB128"/>
  <c r="GD128"/>
  <c r="GF128"/>
  <c r="GH128"/>
  <c r="GJ128"/>
  <c r="GL128"/>
  <c r="GN128"/>
  <c r="GP128"/>
  <c r="GQ128" s="1"/>
  <c r="FN128"/>
  <c r="FJ128"/>
  <c r="FK128" s="1"/>
  <c r="FH128"/>
  <c r="FF128"/>
  <c r="FD128"/>
  <c r="FB128"/>
  <c r="EZ128"/>
  <c r="EX128"/>
  <c r="FI128"/>
  <c r="FG128"/>
  <c r="FE128"/>
  <c r="FC128"/>
  <c r="FA128"/>
  <c r="EY128"/>
  <c r="FO127"/>
  <c r="FQ127"/>
  <c r="FS127"/>
  <c r="FU127"/>
  <c r="FW127"/>
  <c r="FY127"/>
  <c r="GA127"/>
  <c r="GC127"/>
  <c r="GE127"/>
  <c r="GG127"/>
  <c r="GI127"/>
  <c r="GK127"/>
  <c r="GM127"/>
  <c r="GO127"/>
  <c r="FP127"/>
  <c r="FR127"/>
  <c r="FT127"/>
  <c r="FV127"/>
  <c r="FX127"/>
  <c r="FZ127"/>
  <c r="GB127"/>
  <c r="GD127"/>
  <c r="GF127"/>
  <c r="GH127"/>
  <c r="GJ127"/>
  <c r="GL127"/>
  <c r="GN127"/>
  <c r="GP127"/>
  <c r="GQ127" s="1"/>
  <c r="FI127"/>
  <c r="FG127"/>
  <c r="FE127"/>
  <c r="FC127"/>
  <c r="FA127"/>
  <c r="EY127"/>
  <c r="FN127"/>
  <c r="FJ127"/>
  <c r="FK127" s="1"/>
  <c r="FH127"/>
  <c r="FF127"/>
  <c r="FD127"/>
  <c r="FB127"/>
  <c r="EZ127"/>
  <c r="EX127"/>
  <c r="FO126"/>
  <c r="FQ126"/>
  <c r="FS126"/>
  <c r="FU126"/>
  <c r="FW126"/>
  <c r="FY126"/>
  <c r="GA126"/>
  <c r="GC126"/>
  <c r="GE126"/>
  <c r="GG126"/>
  <c r="GI126"/>
  <c r="GK126"/>
  <c r="GM126"/>
  <c r="GO126"/>
  <c r="FP126"/>
  <c r="FR126"/>
  <c r="FT126"/>
  <c r="FV126"/>
  <c r="FX126"/>
  <c r="FZ126"/>
  <c r="GB126"/>
  <c r="GD126"/>
  <c r="GF126"/>
  <c r="GH126"/>
  <c r="GJ126"/>
  <c r="GL126"/>
  <c r="GN126"/>
  <c r="GP126"/>
  <c r="GQ126" s="1"/>
  <c r="FN126"/>
  <c r="FJ126"/>
  <c r="FK126" s="1"/>
  <c r="FH126"/>
  <c r="FF126"/>
  <c r="FD126"/>
  <c r="FB126"/>
  <c r="EZ126"/>
  <c r="EX126"/>
  <c r="FI126"/>
  <c r="FG126"/>
  <c r="FE126"/>
  <c r="FC126"/>
  <c r="FA126"/>
  <c r="EY126"/>
  <c r="FO122"/>
  <c r="FQ122"/>
  <c r="FS122"/>
  <c r="FU122"/>
  <c r="FW122"/>
  <c r="FY122"/>
  <c r="GA122"/>
  <c r="GC122"/>
  <c r="GE122"/>
  <c r="GG122"/>
  <c r="GI122"/>
  <c r="GK122"/>
  <c r="GM122"/>
  <c r="GO122"/>
  <c r="FP122"/>
  <c r="FR122"/>
  <c r="FT122"/>
  <c r="FV122"/>
  <c r="FX122"/>
  <c r="FZ122"/>
  <c r="GB122"/>
  <c r="GD122"/>
  <c r="GF122"/>
  <c r="GH122"/>
  <c r="GJ122"/>
  <c r="GL122"/>
  <c r="GN122"/>
  <c r="GP122"/>
  <c r="GQ122" s="1"/>
  <c r="FN122"/>
  <c r="FJ122"/>
  <c r="FK122" s="1"/>
  <c r="FH122"/>
  <c r="FF122"/>
  <c r="FD122"/>
  <c r="FB122"/>
  <c r="EZ122"/>
  <c r="EX122"/>
  <c r="FI122"/>
  <c r="FG122"/>
  <c r="FE122"/>
  <c r="FC122"/>
  <c r="FA122"/>
  <c r="EY122"/>
  <c r="FO119"/>
  <c r="FQ119"/>
  <c r="FS119"/>
  <c r="FU119"/>
  <c r="FW119"/>
  <c r="FY119"/>
  <c r="GA119"/>
  <c r="GC119"/>
  <c r="GE119"/>
  <c r="GG119"/>
  <c r="GI119"/>
  <c r="GK119"/>
  <c r="GM119"/>
  <c r="GO119"/>
  <c r="FP119"/>
  <c r="FR119"/>
  <c r="FT119"/>
  <c r="FV119"/>
  <c r="FX119"/>
  <c r="FZ119"/>
  <c r="GB119"/>
  <c r="GD119"/>
  <c r="GF119"/>
  <c r="GH119"/>
  <c r="GJ119"/>
  <c r="GL119"/>
  <c r="GN119"/>
  <c r="GP119"/>
  <c r="GQ119" s="1"/>
  <c r="FI119"/>
  <c r="FG119"/>
  <c r="FE119"/>
  <c r="FC119"/>
  <c r="FA119"/>
  <c r="EY119"/>
  <c r="FN119"/>
  <c r="FJ119"/>
  <c r="FK119" s="1"/>
  <c r="FH119"/>
  <c r="FF119"/>
  <c r="FD119"/>
  <c r="FB119"/>
  <c r="EZ119"/>
  <c r="EX119"/>
  <c r="FO118"/>
  <c r="FQ118"/>
  <c r="FS118"/>
  <c r="FU118"/>
  <c r="FW118"/>
  <c r="FY118"/>
  <c r="GA118"/>
  <c r="GC118"/>
  <c r="GE118"/>
  <c r="GG118"/>
  <c r="GI118"/>
  <c r="GK118"/>
  <c r="GM118"/>
  <c r="GO118"/>
  <c r="FP118"/>
  <c r="FR118"/>
  <c r="FT118"/>
  <c r="FV118"/>
  <c r="FX118"/>
  <c r="FZ118"/>
  <c r="GB118"/>
  <c r="GD118"/>
  <c r="GF118"/>
  <c r="GH118"/>
  <c r="GJ118"/>
  <c r="GL118"/>
  <c r="GN118"/>
  <c r="GP118"/>
  <c r="GQ118" s="1"/>
  <c r="FN118"/>
  <c r="FJ118"/>
  <c r="FK118" s="1"/>
  <c r="FH118"/>
  <c r="FF118"/>
  <c r="FD118"/>
  <c r="FB118"/>
  <c r="EZ118"/>
  <c r="EX118"/>
  <c r="FI118"/>
  <c r="FG118"/>
  <c r="FE118"/>
  <c r="FC118"/>
  <c r="FA118"/>
  <c r="EY118"/>
  <c r="FO116"/>
  <c r="FQ116"/>
  <c r="FS116"/>
  <c r="FU116"/>
  <c r="FW116"/>
  <c r="FY116"/>
  <c r="GA116"/>
  <c r="GC116"/>
  <c r="GE116"/>
  <c r="GG116"/>
  <c r="GI116"/>
  <c r="GK116"/>
  <c r="GM116"/>
  <c r="GO116"/>
  <c r="FP116"/>
  <c r="FR116"/>
  <c r="FT116"/>
  <c r="FV116"/>
  <c r="FX116"/>
  <c r="FZ116"/>
  <c r="GB116"/>
  <c r="GD116"/>
  <c r="GF116"/>
  <c r="GH116"/>
  <c r="GJ116"/>
  <c r="GL116"/>
  <c r="GN116"/>
  <c r="GP116"/>
  <c r="GQ116" s="1"/>
  <c r="FN116"/>
  <c r="FJ116"/>
  <c r="FK116" s="1"/>
  <c r="FH116"/>
  <c r="FF116"/>
  <c r="FD116"/>
  <c r="FB116"/>
  <c r="EZ116"/>
  <c r="EX116"/>
  <c r="FI116"/>
  <c r="FG116"/>
  <c r="FE116"/>
  <c r="FC116"/>
  <c r="FA116"/>
  <c r="EY116"/>
  <c r="FO115"/>
  <c r="FQ115"/>
  <c r="FS115"/>
  <c r="FU115"/>
  <c r="FW115"/>
  <c r="FY115"/>
  <c r="GA115"/>
  <c r="GC115"/>
  <c r="GE115"/>
  <c r="GG115"/>
  <c r="GI115"/>
  <c r="GK115"/>
  <c r="GM115"/>
  <c r="GO115"/>
  <c r="FP115"/>
  <c r="FR115"/>
  <c r="FT115"/>
  <c r="FV115"/>
  <c r="FX115"/>
  <c r="FZ115"/>
  <c r="GB115"/>
  <c r="GD115"/>
  <c r="GF115"/>
  <c r="GH115"/>
  <c r="GJ115"/>
  <c r="GL115"/>
  <c r="GN115"/>
  <c r="GP115"/>
  <c r="GQ115" s="1"/>
  <c r="FI115"/>
  <c r="FG115"/>
  <c r="FE115"/>
  <c r="FC115"/>
  <c r="FA115"/>
  <c r="EY115"/>
  <c r="FN115"/>
  <c r="FJ115"/>
  <c r="FK115" s="1"/>
  <c r="FH115"/>
  <c r="FF115"/>
  <c r="FD115"/>
  <c r="FB115"/>
  <c r="EZ115"/>
  <c r="EX115"/>
  <c r="FO113"/>
  <c r="FQ113"/>
  <c r="FS113"/>
  <c r="FU113"/>
  <c r="FW113"/>
  <c r="FY113"/>
  <c r="GA113"/>
  <c r="GC113"/>
  <c r="GE113"/>
  <c r="GG113"/>
  <c r="GI113"/>
  <c r="GK113"/>
  <c r="GM113"/>
  <c r="GO113"/>
  <c r="FP113"/>
  <c r="FR113"/>
  <c r="FT113"/>
  <c r="FV113"/>
  <c r="FX113"/>
  <c r="FZ113"/>
  <c r="GB113"/>
  <c r="GD113"/>
  <c r="GF113"/>
  <c r="GH113"/>
  <c r="GJ113"/>
  <c r="GL113"/>
  <c r="GN113"/>
  <c r="GP113"/>
  <c r="GQ113" s="1"/>
  <c r="FI113"/>
  <c r="FG113"/>
  <c r="FE113"/>
  <c r="FC113"/>
  <c r="FA113"/>
  <c r="EY113"/>
  <c r="FN113"/>
  <c r="FJ113"/>
  <c r="FK113" s="1"/>
  <c r="FH113"/>
  <c r="FF113"/>
  <c r="FD113"/>
  <c r="FB113"/>
  <c r="EZ113"/>
  <c r="EX113"/>
  <c r="FO112"/>
  <c r="FQ112"/>
  <c r="FS112"/>
  <c r="FU112"/>
  <c r="FW112"/>
  <c r="FY112"/>
  <c r="GA112"/>
  <c r="GC112"/>
  <c r="GE112"/>
  <c r="GG112"/>
  <c r="GI112"/>
  <c r="GK112"/>
  <c r="GM112"/>
  <c r="GO112"/>
  <c r="FP112"/>
  <c r="FR112"/>
  <c r="FT112"/>
  <c r="FV112"/>
  <c r="FX112"/>
  <c r="FZ112"/>
  <c r="GB112"/>
  <c r="GD112"/>
  <c r="GF112"/>
  <c r="GH112"/>
  <c r="GJ112"/>
  <c r="GL112"/>
  <c r="GN112"/>
  <c r="GP112"/>
  <c r="GQ112" s="1"/>
  <c r="FN112"/>
  <c r="FJ112"/>
  <c r="FK112" s="1"/>
  <c r="FH112"/>
  <c r="FF112"/>
  <c r="FD112"/>
  <c r="FB112"/>
  <c r="EZ112"/>
  <c r="EX112"/>
  <c r="FI112"/>
  <c r="FG112"/>
  <c r="FE112"/>
  <c r="FC112"/>
  <c r="FA112"/>
  <c r="EY112"/>
  <c r="FO108"/>
  <c r="FQ108"/>
  <c r="FS108"/>
  <c r="FU108"/>
  <c r="FW108"/>
  <c r="FY108"/>
  <c r="GA108"/>
  <c r="GC108"/>
  <c r="GE108"/>
  <c r="GG108"/>
  <c r="GI108"/>
  <c r="GK108"/>
  <c r="GM108"/>
  <c r="GO108"/>
  <c r="FP108"/>
  <c r="FR108"/>
  <c r="FT108"/>
  <c r="FV108"/>
  <c r="FX108"/>
  <c r="FZ108"/>
  <c r="GB108"/>
  <c r="GD108"/>
  <c r="GF108"/>
  <c r="GH108"/>
  <c r="GJ108"/>
  <c r="GL108"/>
  <c r="GN108"/>
  <c r="GP108"/>
  <c r="GQ108" s="1"/>
  <c r="FN108"/>
  <c r="FJ108"/>
  <c r="FK108" s="1"/>
  <c r="FH108"/>
  <c r="FF108"/>
  <c r="FD108"/>
  <c r="FB108"/>
  <c r="EZ108"/>
  <c r="EX108"/>
  <c r="FI108"/>
  <c r="FG108"/>
  <c r="FE108"/>
  <c r="FC108"/>
  <c r="FA108"/>
  <c r="EY108"/>
  <c r="FO107"/>
  <c r="FQ107"/>
  <c r="FS107"/>
  <c r="FU107"/>
  <c r="FW107"/>
  <c r="FY107"/>
  <c r="GA107"/>
  <c r="GC107"/>
  <c r="GE107"/>
  <c r="GG107"/>
  <c r="GI107"/>
  <c r="GK107"/>
  <c r="GM107"/>
  <c r="GO107"/>
  <c r="FP107"/>
  <c r="FR107"/>
  <c r="FT107"/>
  <c r="FV107"/>
  <c r="FX107"/>
  <c r="FZ107"/>
  <c r="GB107"/>
  <c r="GD107"/>
  <c r="GF107"/>
  <c r="GH107"/>
  <c r="GJ107"/>
  <c r="GL107"/>
  <c r="GN107"/>
  <c r="GP107"/>
  <c r="GQ107" s="1"/>
  <c r="FI107"/>
  <c r="FG107"/>
  <c r="FE107"/>
  <c r="FC107"/>
  <c r="FA107"/>
  <c r="EY107"/>
  <c r="FN107"/>
  <c r="FJ107"/>
  <c r="FK107" s="1"/>
  <c r="FH107"/>
  <c r="FF107"/>
  <c r="FD107"/>
  <c r="FB107"/>
  <c r="EZ107"/>
  <c r="EX107"/>
  <c r="FO106"/>
  <c r="FQ106"/>
  <c r="FS106"/>
  <c r="FU106"/>
  <c r="FW106"/>
  <c r="FY106"/>
  <c r="GA106"/>
  <c r="GC106"/>
  <c r="GE106"/>
  <c r="GG106"/>
  <c r="GI106"/>
  <c r="GK106"/>
  <c r="GM106"/>
  <c r="GO106"/>
  <c r="FP106"/>
  <c r="FR106"/>
  <c r="FT106"/>
  <c r="FV106"/>
  <c r="FX106"/>
  <c r="FZ106"/>
  <c r="GB106"/>
  <c r="GD106"/>
  <c r="GF106"/>
  <c r="GH106"/>
  <c r="GJ106"/>
  <c r="GL106"/>
  <c r="GN106"/>
  <c r="GP106"/>
  <c r="GQ106" s="1"/>
  <c r="FN106"/>
  <c r="FJ106"/>
  <c r="FK106" s="1"/>
  <c r="FH106"/>
  <c r="FF106"/>
  <c r="FD106"/>
  <c r="FB106"/>
  <c r="EZ106"/>
  <c r="EX106"/>
  <c r="FI106"/>
  <c r="FG106"/>
  <c r="FE106"/>
  <c r="FC106"/>
  <c r="FA106"/>
  <c r="EY106"/>
  <c r="FO105"/>
  <c r="FQ105"/>
  <c r="FS105"/>
  <c r="FU105"/>
  <c r="FW105"/>
  <c r="FY105"/>
  <c r="GA105"/>
  <c r="GC105"/>
  <c r="GE105"/>
  <c r="GG105"/>
  <c r="GI105"/>
  <c r="GK105"/>
  <c r="GM105"/>
  <c r="GO105"/>
  <c r="FP105"/>
  <c r="FR105"/>
  <c r="FT105"/>
  <c r="FV105"/>
  <c r="FX105"/>
  <c r="FZ105"/>
  <c r="GB105"/>
  <c r="GD105"/>
  <c r="GF105"/>
  <c r="GH105"/>
  <c r="GJ105"/>
  <c r="GL105"/>
  <c r="GN105"/>
  <c r="GP105"/>
  <c r="GQ105" s="1"/>
  <c r="FI105"/>
  <c r="FG105"/>
  <c r="FE105"/>
  <c r="FC105"/>
  <c r="FA105"/>
  <c r="EY105"/>
  <c r="FN105"/>
  <c r="FJ105"/>
  <c r="FK105" s="1"/>
  <c r="FH105"/>
  <c r="FF105"/>
  <c r="FD105"/>
  <c r="FB105"/>
  <c r="EZ105"/>
  <c r="EX105"/>
  <c r="FO102"/>
  <c r="FQ102"/>
  <c r="FS102"/>
  <c r="FU102"/>
  <c r="FW102"/>
  <c r="FY102"/>
  <c r="GA102"/>
  <c r="GC102"/>
  <c r="GE102"/>
  <c r="GG102"/>
  <c r="GI102"/>
  <c r="GK102"/>
  <c r="GM102"/>
  <c r="GO102"/>
  <c r="FP102"/>
  <c r="FR102"/>
  <c r="FT102"/>
  <c r="FV102"/>
  <c r="FX102"/>
  <c r="FZ102"/>
  <c r="GB102"/>
  <c r="GD102"/>
  <c r="GF102"/>
  <c r="GH102"/>
  <c r="GJ102"/>
  <c r="GL102"/>
  <c r="GN102"/>
  <c r="GP102"/>
  <c r="GQ102" s="1"/>
  <c r="FN102"/>
  <c r="FJ102"/>
  <c r="FK102" s="1"/>
  <c r="FH102"/>
  <c r="FF102"/>
  <c r="FD102"/>
  <c r="FB102"/>
  <c r="EZ102"/>
  <c r="EX102"/>
  <c r="FI102"/>
  <c r="FG102"/>
  <c r="FE102"/>
  <c r="FC102"/>
  <c r="FA102"/>
  <c r="EY102"/>
  <c r="FO101"/>
  <c r="FQ101"/>
  <c r="FS101"/>
  <c r="FU101"/>
  <c r="FW101"/>
  <c r="FY101"/>
  <c r="GA101"/>
  <c r="GC101"/>
  <c r="GE101"/>
  <c r="GG101"/>
  <c r="GI101"/>
  <c r="GK101"/>
  <c r="GM101"/>
  <c r="GO101"/>
  <c r="FP101"/>
  <c r="FR101"/>
  <c r="FT101"/>
  <c r="FV101"/>
  <c r="FX101"/>
  <c r="FZ101"/>
  <c r="GB101"/>
  <c r="GD101"/>
  <c r="GF101"/>
  <c r="GH101"/>
  <c r="GJ101"/>
  <c r="GL101"/>
  <c r="GN101"/>
  <c r="GP101"/>
  <c r="GQ101" s="1"/>
  <c r="FI101"/>
  <c r="FG101"/>
  <c r="FE101"/>
  <c r="FC101"/>
  <c r="FA101"/>
  <c r="EY101"/>
  <c r="FN101"/>
  <c r="FJ101"/>
  <c r="FK101" s="1"/>
  <c r="FH101"/>
  <c r="FF101"/>
  <c r="FD101"/>
  <c r="FB101"/>
  <c r="EZ101"/>
  <c r="EX101"/>
  <c r="FO98"/>
  <c r="FQ98"/>
  <c r="FS98"/>
  <c r="FU98"/>
  <c r="FW98"/>
  <c r="FY98"/>
  <c r="GA98"/>
  <c r="GC98"/>
  <c r="GE98"/>
  <c r="GG98"/>
  <c r="GI98"/>
  <c r="GK98"/>
  <c r="GM98"/>
  <c r="GO98"/>
  <c r="FP98"/>
  <c r="FR98"/>
  <c r="FT98"/>
  <c r="FV98"/>
  <c r="FX98"/>
  <c r="FZ98"/>
  <c r="GB98"/>
  <c r="GD98"/>
  <c r="GF98"/>
  <c r="GH98"/>
  <c r="GJ98"/>
  <c r="GL98"/>
  <c r="GN98"/>
  <c r="GP98"/>
  <c r="GQ98" s="1"/>
  <c r="FN98"/>
  <c r="FJ98"/>
  <c r="FK98" s="1"/>
  <c r="FH98"/>
  <c r="FF98"/>
  <c r="FD98"/>
  <c r="FB98"/>
  <c r="EZ98"/>
  <c r="EX98"/>
  <c r="FI98"/>
  <c r="FG98"/>
  <c r="FE98"/>
  <c r="FC98"/>
  <c r="FA98"/>
  <c r="EY98"/>
  <c r="FO97"/>
  <c r="FQ97"/>
  <c r="FS97"/>
  <c r="FU97"/>
  <c r="FW97"/>
  <c r="FY97"/>
  <c r="GA97"/>
  <c r="GC97"/>
  <c r="GE97"/>
  <c r="GG97"/>
  <c r="GI97"/>
  <c r="GK97"/>
  <c r="GM97"/>
  <c r="GO97"/>
  <c r="FP97"/>
  <c r="FR97"/>
  <c r="FT97"/>
  <c r="FV97"/>
  <c r="FX97"/>
  <c r="FZ97"/>
  <c r="GB97"/>
  <c r="GD97"/>
  <c r="GF97"/>
  <c r="GH97"/>
  <c r="GJ97"/>
  <c r="GL97"/>
  <c r="GN97"/>
  <c r="GP97"/>
  <c r="GQ97" s="1"/>
  <c r="FI97"/>
  <c r="FG97"/>
  <c r="FE97"/>
  <c r="FC97"/>
  <c r="FA97"/>
  <c r="EY97"/>
  <c r="FN97"/>
  <c r="FJ97"/>
  <c r="FK97" s="1"/>
  <c r="FH97"/>
  <c r="FF97"/>
  <c r="FD97"/>
  <c r="FB97"/>
  <c r="EZ97"/>
  <c r="EX97"/>
  <c r="FO94"/>
  <c r="FQ94"/>
  <c r="FS94"/>
  <c r="FU94"/>
  <c r="FW94"/>
  <c r="FY94"/>
  <c r="GA94"/>
  <c r="GC94"/>
  <c r="GE94"/>
  <c r="GG94"/>
  <c r="GI94"/>
  <c r="GK94"/>
  <c r="GM94"/>
  <c r="GO94"/>
  <c r="FP94"/>
  <c r="FR94"/>
  <c r="FT94"/>
  <c r="FV94"/>
  <c r="FX94"/>
  <c r="FZ94"/>
  <c r="GB94"/>
  <c r="GD94"/>
  <c r="GF94"/>
  <c r="GH94"/>
  <c r="GJ94"/>
  <c r="GL94"/>
  <c r="GN94"/>
  <c r="GP94"/>
  <c r="GQ94" s="1"/>
  <c r="FN94"/>
  <c r="FJ94"/>
  <c r="FK94" s="1"/>
  <c r="FH94"/>
  <c r="FF94"/>
  <c r="FD94"/>
  <c r="FB94"/>
  <c r="EZ94"/>
  <c r="EX94"/>
  <c r="FI94"/>
  <c r="FG94"/>
  <c r="FE94"/>
  <c r="FC94"/>
  <c r="FA94"/>
  <c r="EY94"/>
  <c r="FO93"/>
  <c r="FQ93"/>
  <c r="FS93"/>
  <c r="FU93"/>
  <c r="FW93"/>
  <c r="FY93"/>
  <c r="GA93"/>
  <c r="GC93"/>
  <c r="GE93"/>
  <c r="GG93"/>
  <c r="GI93"/>
  <c r="GK93"/>
  <c r="GM93"/>
  <c r="GO93"/>
  <c r="FP93"/>
  <c r="FR93"/>
  <c r="FT93"/>
  <c r="FV93"/>
  <c r="FX93"/>
  <c r="FZ93"/>
  <c r="GB93"/>
  <c r="GD93"/>
  <c r="GF93"/>
  <c r="GH93"/>
  <c r="GJ93"/>
  <c r="GL93"/>
  <c r="GN93"/>
  <c r="GP93"/>
  <c r="GQ93" s="1"/>
  <c r="FI93"/>
  <c r="FG93"/>
  <c r="FE93"/>
  <c r="FC93"/>
  <c r="FA93"/>
  <c r="EY93"/>
  <c r="FN93"/>
  <c r="FJ93"/>
  <c r="FK93" s="1"/>
  <c r="FH93"/>
  <c r="FF93"/>
  <c r="FD93"/>
  <c r="FB93"/>
  <c r="EZ93"/>
  <c r="EX93"/>
  <c r="FO91"/>
  <c r="FQ91"/>
  <c r="FS91"/>
  <c r="FU91"/>
  <c r="FW91"/>
  <c r="FY91"/>
  <c r="GA91"/>
  <c r="GC91"/>
  <c r="GE91"/>
  <c r="GG91"/>
  <c r="GI91"/>
  <c r="GK91"/>
  <c r="GM91"/>
  <c r="GO91"/>
  <c r="FP91"/>
  <c r="FR91"/>
  <c r="FT91"/>
  <c r="FV91"/>
  <c r="FX91"/>
  <c r="FZ91"/>
  <c r="GB91"/>
  <c r="GD91"/>
  <c r="GF91"/>
  <c r="GH91"/>
  <c r="GJ91"/>
  <c r="GL91"/>
  <c r="GN91"/>
  <c r="GP91"/>
  <c r="GQ91" s="1"/>
  <c r="FI91"/>
  <c r="FG91"/>
  <c r="FE91"/>
  <c r="FC91"/>
  <c r="FA91"/>
  <c r="EY91"/>
  <c r="FN91"/>
  <c r="FJ91"/>
  <c r="FK91" s="1"/>
  <c r="FH91"/>
  <c r="FF91"/>
  <c r="FD91"/>
  <c r="FB91"/>
  <c r="EZ91"/>
  <c r="EX91"/>
  <c r="FO87"/>
  <c r="FQ87"/>
  <c r="FS87"/>
  <c r="FU87"/>
  <c r="FW87"/>
  <c r="FY87"/>
  <c r="GA87"/>
  <c r="GC87"/>
  <c r="GE87"/>
  <c r="GG87"/>
  <c r="GI87"/>
  <c r="GK87"/>
  <c r="GM87"/>
  <c r="GO87"/>
  <c r="FP87"/>
  <c r="FR87"/>
  <c r="FT87"/>
  <c r="FV87"/>
  <c r="FX87"/>
  <c r="FZ87"/>
  <c r="GB87"/>
  <c r="GD87"/>
  <c r="GF87"/>
  <c r="GH87"/>
  <c r="GJ87"/>
  <c r="GL87"/>
  <c r="GN87"/>
  <c r="GP87"/>
  <c r="GQ87" s="1"/>
  <c r="FI87"/>
  <c r="FG87"/>
  <c r="FE87"/>
  <c r="FC87"/>
  <c r="FA87"/>
  <c r="EY87"/>
  <c r="FN87"/>
  <c r="FJ87"/>
  <c r="FK87" s="1"/>
  <c r="FH87"/>
  <c r="FF87"/>
  <c r="FD87"/>
  <c r="FB87"/>
  <c r="EZ87"/>
  <c r="EX87"/>
  <c r="FO84"/>
  <c r="FQ84"/>
  <c r="FS84"/>
  <c r="FU84"/>
  <c r="FW84"/>
  <c r="FY84"/>
  <c r="GA84"/>
  <c r="GC84"/>
  <c r="GE84"/>
  <c r="GG84"/>
  <c r="GI84"/>
  <c r="GK84"/>
  <c r="GM84"/>
  <c r="GO84"/>
  <c r="FP84"/>
  <c r="FR84"/>
  <c r="FT84"/>
  <c r="FV84"/>
  <c r="FX84"/>
  <c r="FZ84"/>
  <c r="GB84"/>
  <c r="GD84"/>
  <c r="GF84"/>
  <c r="GH84"/>
  <c r="GJ84"/>
  <c r="GL84"/>
  <c r="GN84"/>
  <c r="GP84"/>
  <c r="GQ84" s="1"/>
  <c r="FN84"/>
  <c r="FJ84"/>
  <c r="FK84" s="1"/>
  <c r="FH84"/>
  <c r="FF84"/>
  <c r="FD84"/>
  <c r="FB84"/>
  <c r="EZ84"/>
  <c r="EX84"/>
  <c r="FI84"/>
  <c r="FG84"/>
  <c r="FE84"/>
  <c r="FC84"/>
  <c r="FA84"/>
  <c r="EY84"/>
  <c r="FO83"/>
  <c r="FQ83"/>
  <c r="FS83"/>
  <c r="FU83"/>
  <c r="FW83"/>
  <c r="FY83"/>
  <c r="GA83"/>
  <c r="GC83"/>
  <c r="GE83"/>
  <c r="GG83"/>
  <c r="GI83"/>
  <c r="GK83"/>
  <c r="GM83"/>
  <c r="GO83"/>
  <c r="FP83"/>
  <c r="FR83"/>
  <c r="FT83"/>
  <c r="FV83"/>
  <c r="FX83"/>
  <c r="FZ83"/>
  <c r="GB83"/>
  <c r="GD83"/>
  <c r="GF83"/>
  <c r="GH83"/>
  <c r="GJ83"/>
  <c r="GL83"/>
  <c r="GN83"/>
  <c r="GP83"/>
  <c r="GQ83" s="1"/>
  <c r="FI83"/>
  <c r="FG83"/>
  <c r="FE83"/>
  <c r="FC83"/>
  <c r="FA83"/>
  <c r="EY83"/>
  <c r="FN83"/>
  <c r="FJ83"/>
  <c r="FK83" s="1"/>
  <c r="FH83"/>
  <c r="FF83"/>
  <c r="FD83"/>
  <c r="FB83"/>
  <c r="EZ83"/>
  <c r="EX83"/>
  <c r="FO79"/>
  <c r="FQ79"/>
  <c r="FS79"/>
  <c r="FU79"/>
  <c r="FW79"/>
  <c r="FY79"/>
  <c r="GA79"/>
  <c r="GC79"/>
  <c r="GE79"/>
  <c r="GG79"/>
  <c r="GI79"/>
  <c r="GK79"/>
  <c r="GM79"/>
  <c r="GO79"/>
  <c r="FP79"/>
  <c r="FR79"/>
  <c r="FT79"/>
  <c r="FV79"/>
  <c r="FX79"/>
  <c r="FZ79"/>
  <c r="GB79"/>
  <c r="GD79"/>
  <c r="GF79"/>
  <c r="GH79"/>
  <c r="GJ79"/>
  <c r="GL79"/>
  <c r="GN79"/>
  <c r="GP79"/>
  <c r="GQ79" s="1"/>
  <c r="FI79"/>
  <c r="FG79"/>
  <c r="FE79"/>
  <c r="FC79"/>
  <c r="FA79"/>
  <c r="EY79"/>
  <c r="FN79"/>
  <c r="FJ79"/>
  <c r="FK79" s="1"/>
  <c r="FH79"/>
  <c r="FF79"/>
  <c r="FD79"/>
  <c r="FB79"/>
  <c r="EZ79"/>
  <c r="EX79"/>
  <c r="FO77"/>
  <c r="FQ77"/>
  <c r="FS77"/>
  <c r="FU77"/>
  <c r="FW77"/>
  <c r="FY77"/>
  <c r="GA77"/>
  <c r="GC77"/>
  <c r="GE77"/>
  <c r="GG77"/>
  <c r="GI77"/>
  <c r="GK77"/>
  <c r="GM77"/>
  <c r="GO77"/>
  <c r="FP77"/>
  <c r="FR77"/>
  <c r="FT77"/>
  <c r="FV77"/>
  <c r="FX77"/>
  <c r="FZ77"/>
  <c r="GB77"/>
  <c r="GD77"/>
  <c r="GF77"/>
  <c r="GH77"/>
  <c r="GJ77"/>
  <c r="GL77"/>
  <c r="GN77"/>
  <c r="GP77"/>
  <c r="GQ77" s="1"/>
  <c r="FI77"/>
  <c r="FG77"/>
  <c r="FE77"/>
  <c r="FC77"/>
  <c r="FA77"/>
  <c r="EY77"/>
  <c r="FN77"/>
  <c r="FJ77"/>
  <c r="FK77" s="1"/>
  <c r="FH77"/>
  <c r="FF77"/>
  <c r="FD77"/>
  <c r="FB77"/>
  <c r="EZ77"/>
  <c r="EX77"/>
  <c r="FO74"/>
  <c r="FQ74"/>
  <c r="FS74"/>
  <c r="FU74"/>
  <c r="FW74"/>
  <c r="FY74"/>
  <c r="GA74"/>
  <c r="GC74"/>
  <c r="GE74"/>
  <c r="GG74"/>
  <c r="GI74"/>
  <c r="GK74"/>
  <c r="GM74"/>
  <c r="GO74"/>
  <c r="FP74"/>
  <c r="FR74"/>
  <c r="FT74"/>
  <c r="FV74"/>
  <c r="FX74"/>
  <c r="FZ74"/>
  <c r="GB74"/>
  <c r="GD74"/>
  <c r="GF74"/>
  <c r="GH74"/>
  <c r="GJ74"/>
  <c r="GL74"/>
  <c r="GN74"/>
  <c r="GP74"/>
  <c r="GQ74" s="1"/>
  <c r="FN74"/>
  <c r="FJ74"/>
  <c r="FK74" s="1"/>
  <c r="FH74"/>
  <c r="FF74"/>
  <c r="FD74"/>
  <c r="FB74"/>
  <c r="EZ74"/>
  <c r="EX74"/>
  <c r="FI74"/>
  <c r="FG74"/>
  <c r="FE74"/>
  <c r="FC74"/>
  <c r="FA74"/>
  <c r="EY74"/>
  <c r="FO73"/>
  <c r="FQ73"/>
  <c r="FS73"/>
  <c r="FU73"/>
  <c r="FW73"/>
  <c r="FY73"/>
  <c r="GA73"/>
  <c r="GC73"/>
  <c r="GE73"/>
  <c r="GG73"/>
  <c r="GI73"/>
  <c r="GK73"/>
  <c r="GM73"/>
  <c r="GO73"/>
  <c r="FP73"/>
  <c r="FR73"/>
  <c r="FT73"/>
  <c r="FV73"/>
  <c r="FX73"/>
  <c r="FZ73"/>
  <c r="GB73"/>
  <c r="GD73"/>
  <c r="GF73"/>
  <c r="GH73"/>
  <c r="GJ73"/>
  <c r="GL73"/>
  <c r="GN73"/>
  <c r="GP73"/>
  <c r="GQ73" s="1"/>
  <c r="FI73"/>
  <c r="FG73"/>
  <c r="FE73"/>
  <c r="FC73"/>
  <c r="FA73"/>
  <c r="EY73"/>
  <c r="FN73"/>
  <c r="FJ73"/>
  <c r="FK73" s="1"/>
  <c r="FH73"/>
  <c r="FF73"/>
  <c r="FD73"/>
  <c r="FB73"/>
  <c r="EZ73"/>
  <c r="EX73"/>
  <c r="FO70"/>
  <c r="FQ70"/>
  <c r="FS70"/>
  <c r="FU70"/>
  <c r="FW70"/>
  <c r="FY70"/>
  <c r="GA70"/>
  <c r="GC70"/>
  <c r="GE70"/>
  <c r="GG70"/>
  <c r="GI70"/>
  <c r="GK70"/>
  <c r="GM70"/>
  <c r="GO70"/>
  <c r="FP70"/>
  <c r="FR70"/>
  <c r="FT70"/>
  <c r="FV70"/>
  <c r="FX70"/>
  <c r="FZ70"/>
  <c r="GB70"/>
  <c r="GD70"/>
  <c r="GF70"/>
  <c r="GH70"/>
  <c r="GJ70"/>
  <c r="GL70"/>
  <c r="GN70"/>
  <c r="GP70"/>
  <c r="GQ70" s="1"/>
  <c r="FN70"/>
  <c r="FJ70"/>
  <c r="FK70" s="1"/>
  <c r="FH70"/>
  <c r="FF70"/>
  <c r="FD70"/>
  <c r="FB70"/>
  <c r="EZ70"/>
  <c r="EX70"/>
  <c r="FI70"/>
  <c r="FG70"/>
  <c r="FE70"/>
  <c r="FC70"/>
  <c r="FA70"/>
  <c r="EY70"/>
  <c r="FO69"/>
  <c r="FQ69"/>
  <c r="FS69"/>
  <c r="FU69"/>
  <c r="FW69"/>
  <c r="FY69"/>
  <c r="GA69"/>
  <c r="GC69"/>
  <c r="GE69"/>
  <c r="GG69"/>
  <c r="GI69"/>
  <c r="GK69"/>
  <c r="GM69"/>
  <c r="GO69"/>
  <c r="FP69"/>
  <c r="FR69"/>
  <c r="FT69"/>
  <c r="FV69"/>
  <c r="FX69"/>
  <c r="FZ69"/>
  <c r="GB69"/>
  <c r="GD69"/>
  <c r="GF69"/>
  <c r="GH69"/>
  <c r="GJ69"/>
  <c r="GL69"/>
  <c r="GN69"/>
  <c r="GP69"/>
  <c r="GQ69" s="1"/>
  <c r="FI69"/>
  <c r="FG69"/>
  <c r="FE69"/>
  <c r="FC69"/>
  <c r="FA69"/>
  <c r="EY69"/>
  <c r="FN69"/>
  <c r="FJ69"/>
  <c r="FK69" s="1"/>
  <c r="FH69"/>
  <c r="FF69"/>
  <c r="FD69"/>
  <c r="FB69"/>
  <c r="EZ69"/>
  <c r="EX69"/>
  <c r="FO63"/>
  <c r="FQ63"/>
  <c r="FS63"/>
  <c r="FU63"/>
  <c r="FW63"/>
  <c r="FY63"/>
  <c r="GA63"/>
  <c r="GC63"/>
  <c r="GE63"/>
  <c r="GG63"/>
  <c r="GI63"/>
  <c r="GK63"/>
  <c r="GM63"/>
  <c r="GO63"/>
  <c r="FP63"/>
  <c r="FR63"/>
  <c r="FT63"/>
  <c r="FV63"/>
  <c r="FX63"/>
  <c r="FZ63"/>
  <c r="GB63"/>
  <c r="GD63"/>
  <c r="GF63"/>
  <c r="GH63"/>
  <c r="GJ63"/>
  <c r="GL63"/>
  <c r="GN63"/>
  <c r="GP63"/>
  <c r="GQ63" s="1"/>
  <c r="FI63"/>
  <c r="FG63"/>
  <c r="FE63"/>
  <c r="FC63"/>
  <c r="FA63"/>
  <c r="EY63"/>
  <c r="FN63"/>
  <c r="FJ63"/>
  <c r="FK63" s="1"/>
  <c r="FH63"/>
  <c r="FF63"/>
  <c r="FD63"/>
  <c r="FB63"/>
  <c r="EZ63"/>
  <c r="EX63"/>
  <c r="FO62"/>
  <c r="FQ62"/>
  <c r="FS62"/>
  <c r="FU62"/>
  <c r="FW62"/>
  <c r="FY62"/>
  <c r="GA62"/>
  <c r="GC62"/>
  <c r="GE62"/>
  <c r="GG62"/>
  <c r="GI62"/>
  <c r="GK62"/>
  <c r="FP62"/>
  <c r="FR62"/>
  <c r="FT62"/>
  <c r="FV62"/>
  <c r="FX62"/>
  <c r="FZ62"/>
  <c r="GB62"/>
  <c r="GD62"/>
  <c r="GF62"/>
  <c r="GH62"/>
  <c r="GJ62"/>
  <c r="GM62"/>
  <c r="GO62"/>
  <c r="GL62"/>
  <c r="GN62"/>
  <c r="GP62"/>
  <c r="GQ62" s="1"/>
  <c r="FN62"/>
  <c r="FJ62"/>
  <c r="FK62" s="1"/>
  <c r="FH62"/>
  <c r="FF62"/>
  <c r="FD62"/>
  <c r="FB62"/>
  <c r="EZ62"/>
  <c r="EX62"/>
  <c r="FI62"/>
  <c r="FG62"/>
  <c r="FE62"/>
  <c r="FC62"/>
  <c r="FA62"/>
  <c r="EY62"/>
  <c r="FO60"/>
  <c r="FQ60"/>
  <c r="FS60"/>
  <c r="FU60"/>
  <c r="FW60"/>
  <c r="FY60"/>
  <c r="GA60"/>
  <c r="GC60"/>
  <c r="GE60"/>
  <c r="GG60"/>
  <c r="GI60"/>
  <c r="GK60"/>
  <c r="GM60"/>
  <c r="GO60"/>
  <c r="FP60"/>
  <c r="FR60"/>
  <c r="FT60"/>
  <c r="FV60"/>
  <c r="FX60"/>
  <c r="FZ60"/>
  <c r="GB60"/>
  <c r="GD60"/>
  <c r="GF60"/>
  <c r="GH60"/>
  <c r="GJ60"/>
  <c r="GL60"/>
  <c r="GN60"/>
  <c r="GP60"/>
  <c r="GQ60" s="1"/>
  <c r="FN60"/>
  <c r="FJ60"/>
  <c r="FK60" s="1"/>
  <c r="FH60"/>
  <c r="FF60"/>
  <c r="FD60"/>
  <c r="FB60"/>
  <c r="EZ60"/>
  <c r="EX60"/>
  <c r="FI60"/>
  <c r="FG60"/>
  <c r="FE60"/>
  <c r="FC60"/>
  <c r="FA60"/>
  <c r="EY60"/>
  <c r="FO59"/>
  <c r="FQ59"/>
  <c r="FS59"/>
  <c r="FU59"/>
  <c r="FW59"/>
  <c r="FY59"/>
  <c r="GA59"/>
  <c r="GC59"/>
  <c r="GE59"/>
  <c r="GG59"/>
  <c r="GI59"/>
  <c r="GK59"/>
  <c r="GM59"/>
  <c r="GO59"/>
  <c r="FP59"/>
  <c r="FR59"/>
  <c r="FT59"/>
  <c r="FV59"/>
  <c r="FX59"/>
  <c r="FZ59"/>
  <c r="GB59"/>
  <c r="GD59"/>
  <c r="GF59"/>
  <c r="GH59"/>
  <c r="GJ59"/>
  <c r="GL59"/>
  <c r="GN59"/>
  <c r="GP59"/>
  <c r="GQ59" s="1"/>
  <c r="FI59"/>
  <c r="FG59"/>
  <c r="FE59"/>
  <c r="FC59"/>
  <c r="FA59"/>
  <c r="EY59"/>
  <c r="FN59"/>
  <c r="FJ59"/>
  <c r="FK59" s="1"/>
  <c r="FH59"/>
  <c r="FF59"/>
  <c r="FD59"/>
  <c r="FB59"/>
  <c r="EZ59"/>
  <c r="EX59"/>
  <c r="FO56"/>
  <c r="FQ56"/>
  <c r="FS56"/>
  <c r="FU56"/>
  <c r="FW56"/>
  <c r="FY56"/>
  <c r="GA56"/>
  <c r="GC56"/>
  <c r="GE56"/>
  <c r="GG56"/>
  <c r="GI56"/>
  <c r="GK56"/>
  <c r="GM56"/>
  <c r="GO56"/>
  <c r="FP56"/>
  <c r="FR56"/>
  <c r="FT56"/>
  <c r="FV56"/>
  <c r="FX56"/>
  <c r="FZ56"/>
  <c r="GB56"/>
  <c r="GD56"/>
  <c r="GF56"/>
  <c r="GH56"/>
  <c r="GJ56"/>
  <c r="GL56"/>
  <c r="GN56"/>
  <c r="GP56"/>
  <c r="GQ56" s="1"/>
  <c r="FN56"/>
  <c r="FJ56"/>
  <c r="FK56" s="1"/>
  <c r="FH56"/>
  <c r="FF56"/>
  <c r="FD56"/>
  <c r="FB56"/>
  <c r="EZ56"/>
  <c r="EX56"/>
  <c r="FI56"/>
  <c r="FG56"/>
  <c r="FE56"/>
  <c r="FC56"/>
  <c r="FA56"/>
  <c r="EY56"/>
  <c r="FO55"/>
  <c r="FQ55"/>
  <c r="FS55"/>
  <c r="FU55"/>
  <c r="FW55"/>
  <c r="FY55"/>
  <c r="GA55"/>
  <c r="GC55"/>
  <c r="GE55"/>
  <c r="GG55"/>
  <c r="GI55"/>
  <c r="GK55"/>
  <c r="GM55"/>
  <c r="GO55"/>
  <c r="FP55"/>
  <c r="FR55"/>
  <c r="FT55"/>
  <c r="FV55"/>
  <c r="FX55"/>
  <c r="FZ55"/>
  <c r="GB55"/>
  <c r="GD55"/>
  <c r="GF55"/>
  <c r="GH55"/>
  <c r="GJ55"/>
  <c r="GL55"/>
  <c r="GN55"/>
  <c r="GP55"/>
  <c r="GQ55" s="1"/>
  <c r="FI55"/>
  <c r="FG55"/>
  <c r="FE55"/>
  <c r="FC55"/>
  <c r="FA55"/>
  <c r="EY55"/>
  <c r="FN55"/>
  <c r="FJ55"/>
  <c r="FK55" s="1"/>
  <c r="FH55"/>
  <c r="FF55"/>
  <c r="FD55"/>
  <c r="FB55"/>
  <c r="EZ55"/>
  <c r="EX55"/>
  <c r="FO52"/>
  <c r="FQ52"/>
  <c r="FS52"/>
  <c r="FU52"/>
  <c r="FW52"/>
  <c r="FY52"/>
  <c r="GA52"/>
  <c r="GC52"/>
  <c r="GE52"/>
  <c r="GG52"/>
  <c r="GI52"/>
  <c r="GK52"/>
  <c r="GM52"/>
  <c r="GO52"/>
  <c r="FP52"/>
  <c r="FR52"/>
  <c r="FT52"/>
  <c r="FV52"/>
  <c r="FX52"/>
  <c r="FZ52"/>
  <c r="GB52"/>
  <c r="GD52"/>
  <c r="GF52"/>
  <c r="GH52"/>
  <c r="GJ52"/>
  <c r="GL52"/>
  <c r="GN52"/>
  <c r="GP52"/>
  <c r="GQ52" s="1"/>
  <c r="FN52"/>
  <c r="FJ52"/>
  <c r="FK52" s="1"/>
  <c r="FH52"/>
  <c r="FF52"/>
  <c r="FD52"/>
  <c r="FB52"/>
  <c r="EZ52"/>
  <c r="EX52"/>
  <c r="FI52"/>
  <c r="FG52"/>
  <c r="FE52"/>
  <c r="FC52"/>
  <c r="FA52"/>
  <c r="EY52"/>
  <c r="FO51"/>
  <c r="FQ51"/>
  <c r="FS51"/>
  <c r="FU51"/>
  <c r="FW51"/>
  <c r="FY51"/>
  <c r="GA51"/>
  <c r="GC51"/>
  <c r="GE51"/>
  <c r="GG51"/>
  <c r="GI51"/>
  <c r="GK51"/>
  <c r="GM51"/>
  <c r="GO51"/>
  <c r="FP51"/>
  <c r="FR51"/>
  <c r="FT51"/>
  <c r="FV51"/>
  <c r="FX51"/>
  <c r="FZ51"/>
  <c r="GB51"/>
  <c r="GD51"/>
  <c r="GF51"/>
  <c r="GH51"/>
  <c r="GJ51"/>
  <c r="GL51"/>
  <c r="GN51"/>
  <c r="GP51"/>
  <c r="GQ51" s="1"/>
  <c r="FI51"/>
  <c r="FG51"/>
  <c r="FE51"/>
  <c r="FC51"/>
  <c r="FA51"/>
  <c r="EY51"/>
  <c r="FN51"/>
  <c r="FJ51"/>
  <c r="FK51" s="1"/>
  <c r="FH51"/>
  <c r="FF51"/>
  <c r="FD51"/>
  <c r="FB51"/>
  <c r="EZ51"/>
  <c r="EX51"/>
  <c r="FO49"/>
  <c r="FQ49"/>
  <c r="FS49"/>
  <c r="FU49"/>
  <c r="FW49"/>
  <c r="FY49"/>
  <c r="GA49"/>
  <c r="GC49"/>
  <c r="GE49"/>
  <c r="GG49"/>
  <c r="GI49"/>
  <c r="GK49"/>
  <c r="GM49"/>
  <c r="GO49"/>
  <c r="FP49"/>
  <c r="FR49"/>
  <c r="FT49"/>
  <c r="FV49"/>
  <c r="FX49"/>
  <c r="FZ49"/>
  <c r="GB49"/>
  <c r="GD49"/>
  <c r="GF49"/>
  <c r="GH49"/>
  <c r="GJ49"/>
  <c r="GL49"/>
  <c r="GN49"/>
  <c r="GP49"/>
  <c r="GQ49" s="1"/>
  <c r="FI49"/>
  <c r="FG49"/>
  <c r="FE49"/>
  <c r="FC49"/>
  <c r="FA49"/>
  <c r="EY49"/>
  <c r="FN49"/>
  <c r="FJ49"/>
  <c r="FK49" s="1"/>
  <c r="FH49"/>
  <c r="FF49"/>
  <c r="FD49"/>
  <c r="FB49"/>
  <c r="EZ49"/>
  <c r="EX49"/>
  <c r="FO48"/>
  <c r="FQ48"/>
  <c r="FS48"/>
  <c r="FU48"/>
  <c r="FW48"/>
  <c r="FY48"/>
  <c r="GA48"/>
  <c r="GC48"/>
  <c r="GE48"/>
  <c r="GG48"/>
  <c r="GI48"/>
  <c r="GK48"/>
  <c r="GM48"/>
  <c r="GO48"/>
  <c r="FP48"/>
  <c r="FR48"/>
  <c r="FT48"/>
  <c r="FV48"/>
  <c r="FX48"/>
  <c r="FZ48"/>
  <c r="GB48"/>
  <c r="GD48"/>
  <c r="GF48"/>
  <c r="GH48"/>
  <c r="GJ48"/>
  <c r="GL48"/>
  <c r="GN48"/>
  <c r="GP48"/>
  <c r="GQ48" s="1"/>
  <c r="FN48"/>
  <c r="FJ48"/>
  <c r="FK48" s="1"/>
  <c r="FH48"/>
  <c r="FF48"/>
  <c r="FD48"/>
  <c r="FB48"/>
  <c r="EZ48"/>
  <c r="EX48"/>
  <c r="FI48"/>
  <c r="FG48"/>
  <c r="FE48"/>
  <c r="FC48"/>
  <c r="FA48"/>
  <c r="EY48"/>
  <c r="FO47"/>
  <c r="FQ47"/>
  <c r="FS47"/>
  <c r="FU47"/>
  <c r="FW47"/>
  <c r="FY47"/>
  <c r="GA47"/>
  <c r="GC47"/>
  <c r="GE47"/>
  <c r="GG47"/>
  <c r="GI47"/>
  <c r="GK47"/>
  <c r="GM47"/>
  <c r="GO47"/>
  <c r="FP47"/>
  <c r="FR47"/>
  <c r="FT47"/>
  <c r="FV47"/>
  <c r="FX47"/>
  <c r="FZ47"/>
  <c r="GB47"/>
  <c r="GD47"/>
  <c r="GF47"/>
  <c r="GH47"/>
  <c r="GJ47"/>
  <c r="GL47"/>
  <c r="GN47"/>
  <c r="GP47"/>
  <c r="GQ47" s="1"/>
  <c r="FI47"/>
  <c r="FG47"/>
  <c r="FE47"/>
  <c r="FC47"/>
  <c r="FA47"/>
  <c r="EY47"/>
  <c r="FN47"/>
  <c r="FJ47"/>
  <c r="FK47" s="1"/>
  <c r="FH47"/>
  <c r="FF47"/>
  <c r="FD47"/>
  <c r="FB47"/>
  <c r="EZ47"/>
  <c r="EX47"/>
  <c r="FO46"/>
  <c r="FQ46"/>
  <c r="FS46"/>
  <c r="FU46"/>
  <c r="FW46"/>
  <c r="FY46"/>
  <c r="GA46"/>
  <c r="GC46"/>
  <c r="GE46"/>
  <c r="GG46"/>
  <c r="GI46"/>
  <c r="GK46"/>
  <c r="GM46"/>
  <c r="GO46"/>
  <c r="FP46"/>
  <c r="FR46"/>
  <c r="FT46"/>
  <c r="FV46"/>
  <c r="FX46"/>
  <c r="FZ46"/>
  <c r="GB46"/>
  <c r="GD46"/>
  <c r="GF46"/>
  <c r="GH46"/>
  <c r="GJ46"/>
  <c r="GL46"/>
  <c r="GN46"/>
  <c r="GP46"/>
  <c r="GQ46" s="1"/>
  <c r="FN46"/>
  <c r="FJ46"/>
  <c r="FK46" s="1"/>
  <c r="FH46"/>
  <c r="FF46"/>
  <c r="FD46"/>
  <c r="FB46"/>
  <c r="EZ46"/>
  <c r="EX46"/>
  <c r="FI46"/>
  <c r="FG46"/>
  <c r="FE46"/>
  <c r="FC46"/>
  <c r="FA46"/>
  <c r="EY46"/>
  <c r="FO45"/>
  <c r="FQ45"/>
  <c r="FS45"/>
  <c r="FU45"/>
  <c r="FW45"/>
  <c r="FY45"/>
  <c r="GA45"/>
  <c r="GC45"/>
  <c r="GE45"/>
  <c r="GG45"/>
  <c r="GI45"/>
  <c r="GK45"/>
  <c r="GM45"/>
  <c r="GO45"/>
  <c r="FP45"/>
  <c r="FR45"/>
  <c r="FT45"/>
  <c r="FV45"/>
  <c r="FX45"/>
  <c r="FZ45"/>
  <c r="GB45"/>
  <c r="GD45"/>
  <c r="GF45"/>
  <c r="GH45"/>
  <c r="GJ45"/>
  <c r="GL45"/>
  <c r="GN45"/>
  <c r="GP45"/>
  <c r="GQ45" s="1"/>
  <c r="FI45"/>
  <c r="FG45"/>
  <c r="FE45"/>
  <c r="FC45"/>
  <c r="FA45"/>
  <c r="EY45"/>
  <c r="FN45"/>
  <c r="FJ45"/>
  <c r="FK45" s="1"/>
  <c r="FH45"/>
  <c r="FF45"/>
  <c r="FD45"/>
  <c r="FB45"/>
  <c r="EZ45"/>
  <c r="EX45"/>
  <c r="FO40"/>
  <c r="FQ40"/>
  <c r="FS40"/>
  <c r="FU40"/>
  <c r="FW40"/>
  <c r="FY40"/>
  <c r="GA40"/>
  <c r="GC40"/>
  <c r="GE40"/>
  <c r="GG40"/>
  <c r="GI40"/>
  <c r="GK40"/>
  <c r="GM40"/>
  <c r="GO40"/>
  <c r="FP40"/>
  <c r="FR40"/>
  <c r="FT40"/>
  <c r="FV40"/>
  <c r="FX40"/>
  <c r="FZ40"/>
  <c r="GB40"/>
  <c r="GD40"/>
  <c r="GF40"/>
  <c r="GH40"/>
  <c r="GJ40"/>
  <c r="GL40"/>
  <c r="GN40"/>
  <c r="GP40"/>
  <c r="GQ40" s="1"/>
  <c r="FN40"/>
  <c r="FJ40"/>
  <c r="FK40" s="1"/>
  <c r="FH40"/>
  <c r="FF40"/>
  <c r="FD40"/>
  <c r="FB40"/>
  <c r="EZ40"/>
  <c r="EX40"/>
  <c r="FI40"/>
  <c r="FG40"/>
  <c r="FE40"/>
  <c r="FC40"/>
  <c r="FA40"/>
  <c r="EY40"/>
  <c r="FO39"/>
  <c r="FQ39"/>
  <c r="FS39"/>
  <c r="FU39"/>
  <c r="FW39"/>
  <c r="FY39"/>
  <c r="GA39"/>
  <c r="GC39"/>
  <c r="GE39"/>
  <c r="GG39"/>
  <c r="GI39"/>
  <c r="GK39"/>
  <c r="GM39"/>
  <c r="GO39"/>
  <c r="FP39"/>
  <c r="FR39"/>
  <c r="FT39"/>
  <c r="FV39"/>
  <c r="FX39"/>
  <c r="FZ39"/>
  <c r="GB39"/>
  <c r="GD39"/>
  <c r="GF39"/>
  <c r="GH39"/>
  <c r="GJ39"/>
  <c r="GL39"/>
  <c r="GN39"/>
  <c r="GP39"/>
  <c r="GQ39" s="1"/>
  <c r="FI39"/>
  <c r="FG39"/>
  <c r="FE39"/>
  <c r="FC39"/>
  <c r="FA39"/>
  <c r="EY39"/>
  <c r="FN39"/>
  <c r="FJ39"/>
  <c r="FK39" s="1"/>
  <c r="FH39"/>
  <c r="FF39"/>
  <c r="FD39"/>
  <c r="FB39"/>
  <c r="EZ39"/>
  <c r="EX39"/>
  <c r="FO38"/>
  <c r="FQ38"/>
  <c r="FS38"/>
  <c r="FU38"/>
  <c r="FW38"/>
  <c r="FY38"/>
  <c r="GA38"/>
  <c r="GC38"/>
  <c r="GE38"/>
  <c r="GG38"/>
  <c r="GI38"/>
  <c r="GK38"/>
  <c r="GM38"/>
  <c r="GO38"/>
  <c r="FP38"/>
  <c r="FR38"/>
  <c r="FT38"/>
  <c r="FV38"/>
  <c r="FX38"/>
  <c r="FZ38"/>
  <c r="GB38"/>
  <c r="GD38"/>
  <c r="GF38"/>
  <c r="GH38"/>
  <c r="GJ38"/>
  <c r="GL38"/>
  <c r="GN38"/>
  <c r="GP38"/>
  <c r="GQ38" s="1"/>
  <c r="FN38"/>
  <c r="FJ38"/>
  <c r="FK38" s="1"/>
  <c r="FH38"/>
  <c r="FF38"/>
  <c r="FD38"/>
  <c r="FB38"/>
  <c r="EZ38"/>
  <c r="EX38"/>
  <c r="FI38"/>
  <c r="FG38"/>
  <c r="FE38"/>
  <c r="FC38"/>
  <c r="FA38"/>
  <c r="EY38"/>
  <c r="FO34"/>
  <c r="FQ34"/>
  <c r="FS34"/>
  <c r="FU34"/>
  <c r="FW34"/>
  <c r="FY34"/>
  <c r="GA34"/>
  <c r="GC34"/>
  <c r="GE34"/>
  <c r="GG34"/>
  <c r="GI34"/>
  <c r="GK34"/>
  <c r="GM34"/>
  <c r="GO34"/>
  <c r="FP34"/>
  <c r="FR34"/>
  <c r="FT34"/>
  <c r="FV34"/>
  <c r="FX34"/>
  <c r="FZ34"/>
  <c r="GB34"/>
  <c r="GD34"/>
  <c r="GF34"/>
  <c r="GH34"/>
  <c r="GJ34"/>
  <c r="GL34"/>
  <c r="GN34"/>
  <c r="GP34"/>
  <c r="GQ34" s="1"/>
  <c r="FN34"/>
  <c r="FJ34"/>
  <c r="FK34" s="1"/>
  <c r="FH34"/>
  <c r="FF34"/>
  <c r="FD34"/>
  <c r="FB34"/>
  <c r="EZ34"/>
  <c r="EX34"/>
  <c r="FI34"/>
  <c r="FG34"/>
  <c r="FE34"/>
  <c r="FC34"/>
  <c r="FA34"/>
  <c r="EY34"/>
  <c r="FO33"/>
  <c r="FQ33"/>
  <c r="FS33"/>
  <c r="FU33"/>
  <c r="FW33"/>
  <c r="FY33"/>
  <c r="GA33"/>
  <c r="GC33"/>
  <c r="GE33"/>
  <c r="GG33"/>
  <c r="GI33"/>
  <c r="GK33"/>
  <c r="GM33"/>
  <c r="GO33"/>
  <c r="FP33"/>
  <c r="FR33"/>
  <c r="FT33"/>
  <c r="FV33"/>
  <c r="FX33"/>
  <c r="FZ33"/>
  <c r="GB33"/>
  <c r="GD33"/>
  <c r="GF33"/>
  <c r="GH33"/>
  <c r="GJ33"/>
  <c r="GL33"/>
  <c r="GN33"/>
  <c r="GP33"/>
  <c r="GQ33" s="1"/>
  <c r="FI33"/>
  <c r="FG33"/>
  <c r="FE33"/>
  <c r="FC33"/>
  <c r="FA33"/>
  <c r="EY33"/>
  <c r="FN33"/>
  <c r="FJ33"/>
  <c r="FK33" s="1"/>
  <c r="FH33"/>
  <c r="FF33"/>
  <c r="FD33"/>
  <c r="FB33"/>
  <c r="EZ33"/>
  <c r="EX33"/>
  <c r="FO31"/>
  <c r="FQ31"/>
  <c r="FS31"/>
  <c r="FU31"/>
  <c r="FW31"/>
  <c r="FY31"/>
  <c r="GA31"/>
  <c r="GC31"/>
  <c r="GE31"/>
  <c r="GG31"/>
  <c r="GI31"/>
  <c r="GK31"/>
  <c r="GM31"/>
  <c r="GO31"/>
  <c r="FP31"/>
  <c r="FR31"/>
  <c r="FT31"/>
  <c r="FV31"/>
  <c r="FX31"/>
  <c r="FZ31"/>
  <c r="GB31"/>
  <c r="GD31"/>
  <c r="GF31"/>
  <c r="GH31"/>
  <c r="GJ31"/>
  <c r="GL31"/>
  <c r="GN31"/>
  <c r="GP31"/>
  <c r="GQ31" s="1"/>
  <c r="FI31"/>
  <c r="FG31"/>
  <c r="FE31"/>
  <c r="FC31"/>
  <c r="FA31"/>
  <c r="EY31"/>
  <c r="FN31"/>
  <c r="FJ31"/>
  <c r="FK31" s="1"/>
  <c r="FH31"/>
  <c r="FF31"/>
  <c r="FD31"/>
  <c r="FB31"/>
  <c r="EZ31"/>
  <c r="EX31"/>
  <c r="FO30"/>
  <c r="FQ30"/>
  <c r="FS30"/>
  <c r="FU30"/>
  <c r="FW30"/>
  <c r="FY30"/>
  <c r="GA30"/>
  <c r="GC30"/>
  <c r="GE30"/>
  <c r="GG30"/>
  <c r="GI30"/>
  <c r="GK30"/>
  <c r="GM30"/>
  <c r="GO30"/>
  <c r="FP30"/>
  <c r="FR30"/>
  <c r="FT30"/>
  <c r="FV30"/>
  <c r="FX30"/>
  <c r="FZ30"/>
  <c r="GB30"/>
  <c r="GD30"/>
  <c r="GF30"/>
  <c r="GH30"/>
  <c r="GJ30"/>
  <c r="GL30"/>
  <c r="GN30"/>
  <c r="GP30"/>
  <c r="GQ30" s="1"/>
  <c r="FN30"/>
  <c r="FJ30"/>
  <c r="FK30" s="1"/>
  <c r="FH30"/>
  <c r="FF30"/>
  <c r="FD30"/>
  <c r="FB30"/>
  <c r="EZ30"/>
  <c r="EX30"/>
  <c r="FI30"/>
  <c r="FG30"/>
  <c r="FE30"/>
  <c r="FC30"/>
  <c r="FA30"/>
  <c r="EY30"/>
  <c r="FO29"/>
  <c r="FQ29"/>
  <c r="FS29"/>
  <c r="FU29"/>
  <c r="FW29"/>
  <c r="FY29"/>
  <c r="GA29"/>
  <c r="GC29"/>
  <c r="GE29"/>
  <c r="GG29"/>
  <c r="GI29"/>
  <c r="GK29"/>
  <c r="GM29"/>
  <c r="GO29"/>
  <c r="FP29"/>
  <c r="FR29"/>
  <c r="FT29"/>
  <c r="FV29"/>
  <c r="FX29"/>
  <c r="FZ29"/>
  <c r="GB29"/>
  <c r="GD29"/>
  <c r="GF29"/>
  <c r="GH29"/>
  <c r="GJ29"/>
  <c r="GL29"/>
  <c r="GN29"/>
  <c r="GP29"/>
  <c r="GQ29" s="1"/>
  <c r="FI29"/>
  <c r="FG29"/>
  <c r="FE29"/>
  <c r="FC29"/>
  <c r="FA29"/>
  <c r="EY29"/>
  <c r="FN29"/>
  <c r="FJ29"/>
  <c r="FK29" s="1"/>
  <c r="FH29"/>
  <c r="FF29"/>
  <c r="FD29"/>
  <c r="FB29"/>
  <c r="EZ29"/>
  <c r="EX29"/>
  <c r="FO28"/>
  <c r="FQ28"/>
  <c r="FS28"/>
  <c r="FU28"/>
  <c r="FW28"/>
  <c r="FY28"/>
  <c r="GA28"/>
  <c r="GC28"/>
  <c r="GE28"/>
  <c r="GG28"/>
  <c r="GI28"/>
  <c r="GK28"/>
  <c r="GM28"/>
  <c r="GO28"/>
  <c r="FP28"/>
  <c r="FR28"/>
  <c r="FT28"/>
  <c r="FV28"/>
  <c r="FX28"/>
  <c r="FZ28"/>
  <c r="GB28"/>
  <c r="GD28"/>
  <c r="GF28"/>
  <c r="GH28"/>
  <c r="GJ28"/>
  <c r="GL28"/>
  <c r="GN28"/>
  <c r="GP28"/>
  <c r="GQ28" s="1"/>
  <c r="FN28"/>
  <c r="FJ28"/>
  <c r="FK28" s="1"/>
  <c r="FH28"/>
  <c r="FF28"/>
  <c r="FD28"/>
  <c r="FB28"/>
  <c r="EZ28"/>
  <c r="FI28"/>
  <c r="FG28"/>
  <c r="FE28"/>
  <c r="FC28"/>
  <c r="FA28"/>
  <c r="FO24"/>
  <c r="FQ24"/>
  <c r="FS24"/>
  <c r="FU24"/>
  <c r="FW24"/>
  <c r="FY24"/>
  <c r="GA24"/>
  <c r="GC24"/>
  <c r="GE24"/>
  <c r="GG24"/>
  <c r="GI24"/>
  <c r="GK24"/>
  <c r="GM24"/>
  <c r="GO24"/>
  <c r="FP24"/>
  <c r="FR24"/>
  <c r="FT24"/>
  <c r="FV24"/>
  <c r="FX24"/>
  <c r="FZ24"/>
  <c r="GB24"/>
  <c r="GD24"/>
  <c r="GF24"/>
  <c r="GH24"/>
  <c r="GJ24"/>
  <c r="GL24"/>
  <c r="GN24"/>
  <c r="GP24"/>
  <c r="GQ24" s="1"/>
  <c r="FN24"/>
  <c r="FO23"/>
  <c r="FQ23"/>
  <c r="FS23"/>
  <c r="FU23"/>
  <c r="FW23"/>
  <c r="FY23"/>
  <c r="GA23"/>
  <c r="GC23"/>
  <c r="GE23"/>
  <c r="GG23"/>
  <c r="GI23"/>
  <c r="GK23"/>
  <c r="GM23"/>
  <c r="GO23"/>
  <c r="FP23"/>
  <c r="FR23"/>
  <c r="FT23"/>
  <c r="FV23"/>
  <c r="FX23"/>
  <c r="FZ23"/>
  <c r="GB23"/>
  <c r="GD23"/>
  <c r="GF23"/>
  <c r="GH23"/>
  <c r="GJ23"/>
  <c r="GL23"/>
  <c r="GN23"/>
  <c r="GP23"/>
  <c r="GQ23" s="1"/>
  <c r="FN23"/>
  <c r="FO22"/>
  <c r="FQ22"/>
  <c r="FS22"/>
  <c r="FU22"/>
  <c r="FW22"/>
  <c r="FY22"/>
  <c r="GA22"/>
  <c r="GC22"/>
  <c r="GE22"/>
  <c r="GG22"/>
  <c r="GI22"/>
  <c r="GK22"/>
  <c r="GM22"/>
  <c r="GO22"/>
  <c r="FP22"/>
  <c r="FR22"/>
  <c r="FT22"/>
  <c r="FV22"/>
  <c r="FX22"/>
  <c r="FZ22"/>
  <c r="GB22"/>
  <c r="GD22"/>
  <c r="GF22"/>
  <c r="GH22"/>
  <c r="GJ22"/>
  <c r="GL22"/>
  <c r="GN22"/>
  <c r="GP22"/>
  <c r="GQ22" s="1"/>
  <c r="FN22"/>
  <c r="FO21"/>
  <c r="FQ21"/>
  <c r="FS21"/>
  <c r="FU21"/>
  <c r="FW21"/>
  <c r="FY21"/>
  <c r="GA21"/>
  <c r="GC21"/>
  <c r="GE21"/>
  <c r="GG21"/>
  <c r="GI21"/>
  <c r="GK21"/>
  <c r="GM21"/>
  <c r="GO21"/>
  <c r="FP21"/>
  <c r="FR21"/>
  <c r="FT21"/>
  <c r="FV21"/>
  <c r="FX21"/>
  <c r="FZ21"/>
  <c r="GB21"/>
  <c r="GD21"/>
  <c r="GF21"/>
  <c r="GH21"/>
  <c r="GJ21"/>
  <c r="GL21"/>
  <c r="GN21"/>
  <c r="GP21"/>
  <c r="GQ21" s="1"/>
  <c r="FN21"/>
  <c r="FO15"/>
  <c r="FQ15"/>
  <c r="FS15"/>
  <c r="FU15"/>
  <c r="FW15"/>
  <c r="FY15"/>
  <c r="GA15"/>
  <c r="GC15"/>
  <c r="GE15"/>
  <c r="GG15"/>
  <c r="GI15"/>
  <c r="GK15"/>
  <c r="GM15"/>
  <c r="GO15"/>
  <c r="FP15"/>
  <c r="FR15"/>
  <c r="FT15"/>
  <c r="FV15"/>
  <c r="FX15"/>
  <c r="FZ15"/>
  <c r="GB15"/>
  <c r="GD15"/>
  <c r="GF15"/>
  <c r="GH15"/>
  <c r="GJ15"/>
  <c r="GL15"/>
  <c r="GN15"/>
  <c r="GP15"/>
  <c r="GQ15" s="1"/>
  <c r="FN15"/>
  <c r="FO14"/>
  <c r="FQ14"/>
  <c r="FS14"/>
  <c r="FU14"/>
  <c r="FW14"/>
  <c r="FY14"/>
  <c r="GA14"/>
  <c r="GC14"/>
  <c r="GE14"/>
  <c r="GG14"/>
  <c r="GI14"/>
  <c r="GK14"/>
  <c r="GM14"/>
  <c r="GO14"/>
  <c r="FP14"/>
  <c r="FR14"/>
  <c r="FT14"/>
  <c r="FV14"/>
  <c r="FX14"/>
  <c r="FZ14"/>
  <c r="GB14"/>
  <c r="GD14"/>
  <c r="GF14"/>
  <c r="GH14"/>
  <c r="GJ14"/>
  <c r="GL14"/>
  <c r="GN14"/>
  <c r="GP14"/>
  <c r="GQ14" s="1"/>
  <c r="FN14"/>
  <c r="FO13"/>
  <c r="FQ13"/>
  <c r="FS13"/>
  <c r="FU13"/>
  <c r="FW13"/>
  <c r="FY13"/>
  <c r="GA13"/>
  <c r="GC13"/>
  <c r="GE13"/>
  <c r="GG13"/>
  <c r="GI13"/>
  <c r="GK13"/>
  <c r="GM13"/>
  <c r="GO13"/>
  <c r="FP13"/>
  <c r="FR13"/>
  <c r="FT13"/>
  <c r="FV13"/>
  <c r="FX13"/>
  <c r="FZ13"/>
  <c r="GB13"/>
  <c r="GD13"/>
  <c r="GF13"/>
  <c r="GH13"/>
  <c r="GJ13"/>
  <c r="GL13"/>
  <c r="GN13"/>
  <c r="GP13"/>
  <c r="GQ13" s="1"/>
  <c r="FN13"/>
  <c r="FO12"/>
  <c r="FQ12"/>
  <c r="FS12"/>
  <c r="FU12"/>
  <c r="FW12"/>
  <c r="FY12"/>
  <c r="GA12"/>
  <c r="GC12"/>
  <c r="GE12"/>
  <c r="GG12"/>
  <c r="GI12"/>
  <c r="GK12"/>
  <c r="GM12"/>
  <c r="GO12"/>
  <c r="FP12"/>
  <c r="FR12"/>
  <c r="FT12"/>
  <c r="FV12"/>
  <c r="FX12"/>
  <c r="FZ12"/>
  <c r="GB12"/>
  <c r="GD12"/>
  <c r="GF12"/>
  <c r="GH12"/>
  <c r="GJ12"/>
  <c r="GL12"/>
  <c r="GN12"/>
  <c r="GP12"/>
  <c r="GQ12" s="1"/>
  <c r="FN12"/>
  <c r="FO11"/>
  <c r="FQ11"/>
  <c r="FS11"/>
  <c r="FU11"/>
  <c r="FW11"/>
  <c r="FY11"/>
  <c r="GA11"/>
  <c r="GC11"/>
  <c r="GE11"/>
  <c r="GG11"/>
  <c r="GI11"/>
  <c r="GK11"/>
  <c r="GM11"/>
  <c r="GO11"/>
  <c r="FP11"/>
  <c r="FR11"/>
  <c r="FT11"/>
  <c r="FV11"/>
  <c r="FX11"/>
  <c r="FZ11"/>
  <c r="GB11"/>
  <c r="GD11"/>
  <c r="GF11"/>
  <c r="GH11"/>
  <c r="GJ11"/>
  <c r="GL11"/>
  <c r="GN11"/>
  <c r="GP11"/>
  <c r="GQ11" s="1"/>
  <c r="FN11"/>
  <c r="FO10"/>
  <c r="FQ10"/>
  <c r="FS10"/>
  <c r="FU10"/>
  <c r="FW10"/>
  <c r="FY10"/>
  <c r="GA10"/>
  <c r="GC10"/>
  <c r="GE10"/>
  <c r="GG10"/>
  <c r="GI10"/>
  <c r="GK10"/>
  <c r="GM10"/>
  <c r="GO10"/>
  <c r="FP10"/>
  <c r="FR10"/>
  <c r="FT10"/>
  <c r="FV10"/>
  <c r="FX10"/>
  <c r="FZ10"/>
  <c r="GB10"/>
  <c r="GD10"/>
  <c r="GF10"/>
  <c r="GH10"/>
  <c r="GJ10"/>
  <c r="GL10"/>
  <c r="GN10"/>
  <c r="GP10"/>
  <c r="GQ10" s="1"/>
  <c r="FN10"/>
  <c r="FO9"/>
  <c r="FQ9"/>
  <c r="FS9"/>
  <c r="FU9"/>
  <c r="FW9"/>
  <c r="FY9"/>
  <c r="GA9"/>
  <c r="GC9"/>
  <c r="FP9"/>
  <c r="FT9"/>
  <c r="FX9"/>
  <c r="GB9"/>
  <c r="GE9"/>
  <c r="GG9"/>
  <c r="GI9"/>
  <c r="GK9"/>
  <c r="GM9"/>
  <c r="GO9"/>
  <c r="FR9"/>
  <c r="FV9"/>
  <c r="FZ9"/>
  <c r="GD9"/>
  <c r="GF9"/>
  <c r="GH9"/>
  <c r="GJ9"/>
  <c r="GL9"/>
  <c r="GN9"/>
  <c r="GP9"/>
  <c r="GQ9" s="1"/>
  <c r="FN9"/>
  <c r="EQ5"/>
  <c r="DW105" i="2"/>
  <c r="EA105"/>
  <c r="EE105"/>
  <c r="DB105" s="1"/>
  <c r="EI105"/>
  <c r="EM105"/>
  <c r="DJ105" s="1"/>
  <c r="EQ105"/>
  <c r="DN105" s="1"/>
  <c r="DO105" i="1" s="1"/>
  <c r="EU105" i="2"/>
  <c r="DR105" s="1"/>
  <c r="DS105" i="1" s="1"/>
  <c r="EW105" i="2"/>
  <c r="DT105" s="1"/>
  <c r="DU105" i="1" s="1"/>
  <c r="DV105" s="1"/>
  <c r="FE105" i="2"/>
  <c r="FB105" s="1"/>
  <c r="EJ105" i="1" s="1"/>
  <c r="FN105" i="2"/>
  <c r="DX105" i="1" s="1"/>
  <c r="FV105" i="2"/>
  <c r="EC105" i="1" s="1"/>
  <c r="DU109" i="2"/>
  <c r="EC109"/>
  <c r="CZ109" s="1"/>
  <c r="EK109"/>
  <c r="DH109" s="1"/>
  <c r="ES109"/>
  <c r="DP109" s="1"/>
  <c r="DQ109" i="1" s="1"/>
  <c r="EW109" i="2"/>
  <c r="DT109" s="1"/>
  <c r="DU109" i="1" s="1"/>
  <c r="DV109" s="1"/>
  <c r="FN109" i="2"/>
  <c r="DX109" i="1" s="1"/>
  <c r="DU113" i="2"/>
  <c r="EC113"/>
  <c r="EK113"/>
  <c r="ES113"/>
  <c r="EW113"/>
  <c r="DT113" s="1"/>
  <c r="FN113"/>
  <c r="DX113" i="1" s="1"/>
  <c r="DU121" i="2"/>
  <c r="EK121"/>
  <c r="DH121" s="1"/>
  <c r="FE121"/>
  <c r="FB121" s="1"/>
  <c r="EJ121" i="1" s="1"/>
  <c r="EA123" i="2"/>
  <c r="CX123" s="1"/>
  <c r="EI123"/>
  <c r="EM123"/>
  <c r="DJ123" s="1"/>
  <c r="EQ123"/>
  <c r="DN123" s="1"/>
  <c r="DO123" i="1" s="1"/>
  <c r="EU123" i="2"/>
  <c r="DR123" s="1"/>
  <c r="DS123" i="1" s="1"/>
  <c r="FG123" i="2"/>
  <c r="FA123" s="1"/>
  <c r="EI123" i="1" s="1"/>
  <c r="FL123" i="2"/>
  <c r="FT123"/>
  <c r="DW125"/>
  <c r="EE125"/>
  <c r="DB125" s="1"/>
  <c r="FC125"/>
  <c r="FP125"/>
  <c r="FX125"/>
  <c r="EE125" i="1" s="1"/>
  <c r="DU129" i="2"/>
  <c r="EK129"/>
  <c r="DH129" s="1"/>
  <c r="FE129"/>
  <c r="FB129" s="1"/>
  <c r="EJ129" i="1" s="1"/>
  <c r="FV129" i="2"/>
  <c r="EC129" i="1" s="1"/>
  <c r="DW133" i="2"/>
  <c r="EE133"/>
  <c r="DB133" s="1"/>
  <c r="EU133"/>
  <c r="DR133" s="1"/>
  <c r="DS133" i="1" s="1"/>
  <c r="FG133" i="2"/>
  <c r="FA133" s="1"/>
  <c r="EI133" i="1" s="1"/>
  <c r="FL133" i="2"/>
  <c r="FT133"/>
  <c r="DW135"/>
  <c r="EE135"/>
  <c r="DB135" s="1"/>
  <c r="EQ135"/>
  <c r="DN135" s="1"/>
  <c r="DO135" i="1" s="1"/>
  <c r="EU135" i="2"/>
  <c r="DR135" s="1"/>
  <c r="DS135" i="1" s="1"/>
  <c r="FG135" i="2"/>
  <c r="FA135" s="1"/>
  <c r="EI135" i="1" s="1"/>
  <c r="FL135" i="2"/>
  <c r="FT135"/>
  <c r="DW137"/>
  <c r="EE137"/>
  <c r="DB137" s="1"/>
  <c r="DC137" i="1" s="1"/>
  <c r="ID137" s="1"/>
  <c r="EU137" i="2"/>
  <c r="DR137" s="1"/>
  <c r="DS137" i="1" s="1"/>
  <c r="FG137" i="2"/>
  <c r="FA137" s="1"/>
  <c r="EI137" i="1" s="1"/>
  <c r="FL137" i="2"/>
  <c r="FT137"/>
  <c r="DW139"/>
  <c r="EE139"/>
  <c r="DB139" s="1"/>
  <c r="EQ139"/>
  <c r="DN139" s="1"/>
  <c r="DO139" i="1" s="1"/>
  <c r="EU139" i="2"/>
  <c r="DR139" s="1"/>
  <c r="DS139" i="1" s="1"/>
  <c r="FG139" i="2"/>
  <c r="FA139" s="1"/>
  <c r="EI139" i="1" s="1"/>
  <c r="FL139" i="2"/>
  <c r="FT139"/>
  <c r="DW141"/>
  <c r="EE141"/>
  <c r="EM141"/>
  <c r="EQ141"/>
  <c r="DN141" s="1"/>
  <c r="DO141" i="1" s="1"/>
  <c r="FC141" i="2"/>
  <c r="FP141"/>
  <c r="FX141"/>
  <c r="EA143"/>
  <c r="EI143"/>
  <c r="EQ143"/>
  <c r="DN143" s="1"/>
  <c r="DO143" i="1" s="1"/>
  <c r="EU143" i="2"/>
  <c r="DR143" s="1"/>
  <c r="DS143" i="1" s="1"/>
  <c r="FG143" i="2"/>
  <c r="FA143" s="1"/>
  <c r="EI143" i="1" s="1"/>
  <c r="FL143" i="2"/>
  <c r="FT143"/>
  <c r="EG151"/>
  <c r="ES155"/>
  <c r="DP155" s="1"/>
  <c r="DQ155" i="1" s="1"/>
  <c r="DZ129" i="2"/>
  <c r="EB137"/>
  <c r="EJ137"/>
  <c r="ER137"/>
  <c r="DO137" s="1"/>
  <c r="DP137" i="1" s="1"/>
  <c r="FF137" i="2"/>
  <c r="EZ137" s="1"/>
  <c r="EH137" i="1" s="1"/>
  <c r="FK137" i="2"/>
  <c r="FS137"/>
  <c r="DV143"/>
  <c r="ED143"/>
  <c r="EL143"/>
  <c r="DI143" s="1"/>
  <c r="ET143"/>
  <c r="DQ143" s="1"/>
  <c r="DR143" i="1" s="1"/>
  <c r="FV56" i="2"/>
  <c r="EC56" i="1" s="1"/>
  <c r="FN56" i="2"/>
  <c r="DX56" i="1" s="1"/>
  <c r="FE56" i="2"/>
  <c r="FB56" s="1"/>
  <c r="EJ56" i="1" s="1"/>
  <c r="EW56" i="2"/>
  <c r="DT56" s="1"/>
  <c r="DU56" i="1" s="1"/>
  <c r="DV56" s="1"/>
  <c r="EO56" i="2"/>
  <c r="DL56" s="1"/>
  <c r="DM56" i="1" s="1"/>
  <c r="EG56" i="2"/>
  <c r="DY56"/>
  <c r="FX60"/>
  <c r="FT60"/>
  <c r="FG60"/>
  <c r="FA60" s="1"/>
  <c r="EI60" i="1" s="1"/>
  <c r="EI60" i="2"/>
  <c r="EA60"/>
  <c r="CX60" s="1"/>
  <c r="FX62"/>
  <c r="FT62"/>
  <c r="FG62"/>
  <c r="FA62" s="1"/>
  <c r="EI62" i="1" s="1"/>
  <c r="EI62" i="2"/>
  <c r="DF62" s="1"/>
  <c r="EA62"/>
  <c r="FR68"/>
  <c r="EC68" i="1" s="1"/>
  <c r="EO68" i="2"/>
  <c r="DL68" s="1"/>
  <c r="DM68" i="1" s="1"/>
  <c r="DY68" i="2"/>
  <c r="FC72"/>
  <c r="FT74"/>
  <c r="FL74"/>
  <c r="EQ74"/>
  <c r="DN74" s="1"/>
  <c r="DO74" i="1" s="1"/>
  <c r="EA74" i="2"/>
  <c r="CX74" s="1"/>
  <c r="EC78"/>
  <c r="CZ78" s="1"/>
  <c r="EC82"/>
  <c r="CZ82" s="1"/>
  <c r="DY84"/>
  <c r="EW90"/>
  <c r="DT90" s="1"/>
  <c r="DU90" i="1" s="1"/>
  <c r="DV90" s="1"/>
  <c r="EO90" i="2"/>
  <c r="DL90" s="1"/>
  <c r="DM90" i="1" s="1"/>
  <c r="DY90" i="2"/>
  <c r="FQ179"/>
  <c r="EA179" i="1" s="1"/>
  <c r="EB191" i="2"/>
  <c r="FV181"/>
  <c r="EC181" i="1" s="1"/>
  <c r="FU188" i="2"/>
  <c r="FS125"/>
  <c r="EJ122"/>
  <c r="DG122" s="1"/>
  <c r="FM118"/>
  <c r="ER105"/>
  <c r="DO105" s="1"/>
  <c r="DP105" i="1" s="1"/>
  <c r="FF90" i="2"/>
  <c r="EZ90" s="1"/>
  <c r="EH90" i="1" s="1"/>
  <c r="ED85" i="2"/>
  <c r="FJ83"/>
  <c r="DX83" i="1" s="1"/>
  <c r="ER82" i="2"/>
  <c r="DO82" s="1"/>
  <c r="DP82" i="1" s="1"/>
  <c r="EF71" i="2"/>
  <c r="DC71" s="1"/>
  <c r="FT53"/>
  <c r="FL53"/>
  <c r="FC53"/>
  <c r="EK53"/>
  <c r="DH53" s="1"/>
  <c r="DU53"/>
  <c r="FY49"/>
  <c r="EF49" i="1" s="1"/>
  <c r="EI47" i="2"/>
  <c r="EG32"/>
  <c r="ES26"/>
  <c r="DP26" s="1"/>
  <c r="DQ26" i="1" s="1"/>
  <c r="EB23" i="2"/>
  <c r="FS22"/>
  <c r="ED18"/>
  <c r="DA18" s="1"/>
  <c r="EN14"/>
  <c r="DK14" s="1"/>
  <c r="DL14" i="1" s="1"/>
  <c r="I141"/>
  <c r="IA141" s="1"/>
  <c r="I125"/>
  <c r="IA125" s="1"/>
  <c r="G121"/>
  <c r="IA121" s="1"/>
  <c r="I117"/>
  <c r="IA117" s="1"/>
  <c r="G111"/>
  <c r="IA111" s="1"/>
  <c r="C61"/>
  <c r="B37"/>
  <c r="N27"/>
  <c r="HZ27" s="1"/>
  <c r="J20"/>
  <c r="IA20" s="1"/>
  <c r="J8"/>
  <c r="IA8" s="1"/>
  <c r="EW5"/>
  <c r="EW20"/>
  <c r="EW18"/>
  <c r="EW16"/>
  <c r="EW14"/>
  <c r="EW12"/>
  <c r="EW10"/>
  <c r="EW8"/>
  <c r="EW6"/>
  <c r="EW169"/>
  <c r="EW167"/>
  <c r="EW145"/>
  <c r="EW143"/>
  <c r="EW133"/>
  <c r="EW131"/>
  <c r="EW129"/>
  <c r="EW127"/>
  <c r="EW119"/>
  <c r="EW115"/>
  <c r="EW113"/>
  <c r="EW107"/>
  <c r="EW105"/>
  <c r="EW101"/>
  <c r="EW97"/>
  <c r="EW93"/>
  <c r="EW91"/>
  <c r="EW87"/>
  <c r="EW83"/>
  <c r="EW79"/>
  <c r="EW77"/>
  <c r="EW73"/>
  <c r="EW69"/>
  <c r="EW63"/>
  <c r="EW59"/>
  <c r="EW55"/>
  <c r="EW51"/>
  <c r="EW49"/>
  <c r="EW47"/>
  <c r="EW45"/>
  <c r="EW39"/>
  <c r="EW33"/>
  <c r="EW31"/>
  <c r="EW29"/>
  <c r="EW27"/>
  <c r="EW25"/>
  <c r="EW23"/>
  <c r="EX5"/>
  <c r="EZ5"/>
  <c r="FB5"/>
  <c r="FD5"/>
  <c r="FF5"/>
  <c r="FH5"/>
  <c r="EY6"/>
  <c r="FA6"/>
  <c r="FC6"/>
  <c r="FE6"/>
  <c r="FG6"/>
  <c r="EX7"/>
  <c r="EZ7"/>
  <c r="FB7"/>
  <c r="FD7"/>
  <c r="FF7"/>
  <c r="FH7"/>
  <c r="EY8"/>
  <c r="FA8"/>
  <c r="FC8"/>
  <c r="FE8"/>
  <c r="FG8"/>
  <c r="EX9"/>
  <c r="EZ9"/>
  <c r="FB9"/>
  <c r="FD9"/>
  <c r="FF9"/>
  <c r="FH9"/>
  <c r="FJ9"/>
  <c r="FK9" s="1"/>
  <c r="EY10"/>
  <c r="FA10"/>
  <c r="FC10"/>
  <c r="FE10"/>
  <c r="FG10"/>
  <c r="FI10"/>
  <c r="EX11"/>
  <c r="EZ11"/>
  <c r="FB11"/>
  <c r="FD11"/>
  <c r="FF11"/>
  <c r="FH11"/>
  <c r="FJ11"/>
  <c r="FK11" s="1"/>
  <c r="EY12"/>
  <c r="FA12"/>
  <c r="FC12"/>
  <c r="FE12"/>
  <c r="FG12"/>
  <c r="FI12"/>
  <c r="EX13"/>
  <c r="EZ13"/>
  <c r="FB13"/>
  <c r="FD13"/>
  <c r="FF13"/>
  <c r="FH13"/>
  <c r="FJ13"/>
  <c r="FK13" s="1"/>
  <c r="EY14"/>
  <c r="FA14"/>
  <c r="FC14"/>
  <c r="FE14"/>
  <c r="FG14"/>
  <c r="FI14"/>
  <c r="EX15"/>
  <c r="EZ15"/>
  <c r="FB15"/>
  <c r="FD15"/>
  <c r="FF15"/>
  <c r="FH15"/>
  <c r="FJ15"/>
  <c r="FK15" s="1"/>
  <c r="EY16"/>
  <c r="FA16"/>
  <c r="FC16"/>
  <c r="FE16"/>
  <c r="FG16"/>
  <c r="EX17"/>
  <c r="EZ17"/>
  <c r="FB17"/>
  <c r="FD17"/>
  <c r="FF17"/>
  <c r="FH17"/>
  <c r="EY18"/>
  <c r="FA18"/>
  <c r="FC18"/>
  <c r="FE18"/>
  <c r="FG18"/>
  <c r="EX19"/>
  <c r="EZ19"/>
  <c r="FB19"/>
  <c r="FD19"/>
  <c r="FF19"/>
  <c r="FH19"/>
  <c r="EY20"/>
  <c r="FA20"/>
  <c r="FC20"/>
  <c r="FE20"/>
  <c r="FG20"/>
  <c r="EX21"/>
  <c r="EZ21"/>
  <c r="FB21"/>
  <c r="FD21"/>
  <c r="FF21"/>
  <c r="FH21"/>
  <c r="FJ21"/>
  <c r="FK21" s="1"/>
  <c r="EY22"/>
  <c r="FA22"/>
  <c r="FC22"/>
  <c r="FE22"/>
  <c r="FG22"/>
  <c r="FI22"/>
  <c r="EX23"/>
  <c r="EZ23"/>
  <c r="FB23"/>
  <c r="FD23"/>
  <c r="FF23"/>
  <c r="FH23"/>
  <c r="FJ23"/>
  <c r="FK23" s="1"/>
  <c r="EY24"/>
  <c r="FA24"/>
  <c r="FC24"/>
  <c r="FE24"/>
  <c r="FG24"/>
  <c r="FI24"/>
  <c r="EX25"/>
  <c r="EZ25"/>
  <c r="FB25"/>
  <c r="FD25"/>
  <c r="FF25"/>
  <c r="FH25"/>
  <c r="EY26"/>
  <c r="FA26"/>
  <c r="FC26"/>
  <c r="FE26"/>
  <c r="FG26"/>
  <c r="EX27"/>
  <c r="EZ27"/>
  <c r="FB27"/>
  <c r="FD27"/>
  <c r="FF27"/>
  <c r="FH27"/>
  <c r="EY28"/>
  <c r="FO196"/>
  <c r="FQ196"/>
  <c r="FS196"/>
  <c r="FU196"/>
  <c r="FW196"/>
  <c r="FY196"/>
  <c r="GA196"/>
  <c r="GC196"/>
  <c r="GE196"/>
  <c r="GG196"/>
  <c r="GI196"/>
  <c r="GK196"/>
  <c r="GM196"/>
  <c r="GO196"/>
  <c r="FN196"/>
  <c r="FJ196"/>
  <c r="FK196" s="1"/>
  <c r="FH196"/>
  <c r="FF196"/>
  <c r="FD196"/>
  <c r="FB196"/>
  <c r="EZ196"/>
  <c r="EX196"/>
  <c r="FP196"/>
  <c r="FR196"/>
  <c r="FT196"/>
  <c r="FV196"/>
  <c r="FX196"/>
  <c r="FZ196"/>
  <c r="GB196"/>
  <c r="GD196"/>
  <c r="GF196"/>
  <c r="GH196"/>
  <c r="GJ196"/>
  <c r="GL196"/>
  <c r="GN196"/>
  <c r="GP196"/>
  <c r="GQ196" s="1"/>
  <c r="FI196"/>
  <c r="FG196"/>
  <c r="FE196"/>
  <c r="FC196"/>
  <c r="FA196"/>
  <c r="EY196"/>
  <c r="FO195"/>
  <c r="FQ195"/>
  <c r="FS195"/>
  <c r="FU195"/>
  <c r="FW195"/>
  <c r="FY195"/>
  <c r="GA195"/>
  <c r="GC195"/>
  <c r="GE195"/>
  <c r="GG195"/>
  <c r="GI195"/>
  <c r="GK195"/>
  <c r="GM195"/>
  <c r="GO195"/>
  <c r="FI195"/>
  <c r="FG195"/>
  <c r="FE195"/>
  <c r="FC195"/>
  <c r="FA195"/>
  <c r="EY195"/>
  <c r="FP195"/>
  <c r="FR195"/>
  <c r="FT195"/>
  <c r="FV195"/>
  <c r="FX195"/>
  <c r="FZ195"/>
  <c r="GB195"/>
  <c r="GD195"/>
  <c r="GF195"/>
  <c r="GH195"/>
  <c r="GJ195"/>
  <c r="GL195"/>
  <c r="GN195"/>
  <c r="GP195"/>
  <c r="GQ195" s="1"/>
  <c r="FN195"/>
  <c r="FJ195"/>
  <c r="FK195" s="1"/>
  <c r="FH195"/>
  <c r="FF195"/>
  <c r="FD195"/>
  <c r="FB195"/>
  <c r="EZ195"/>
  <c r="EX195"/>
  <c r="FO194"/>
  <c r="FQ194"/>
  <c r="FS194"/>
  <c r="FU194"/>
  <c r="FW194"/>
  <c r="FY194"/>
  <c r="GA194"/>
  <c r="GC194"/>
  <c r="GE194"/>
  <c r="GG194"/>
  <c r="GI194"/>
  <c r="GK194"/>
  <c r="GM194"/>
  <c r="GO194"/>
  <c r="FN194"/>
  <c r="FJ194"/>
  <c r="FK194" s="1"/>
  <c r="FH194"/>
  <c r="FF194"/>
  <c r="FD194"/>
  <c r="FB194"/>
  <c r="EZ194"/>
  <c r="EX194"/>
  <c r="FP194"/>
  <c r="FR194"/>
  <c r="FT194"/>
  <c r="FV194"/>
  <c r="FX194"/>
  <c r="FZ194"/>
  <c r="GB194"/>
  <c r="GD194"/>
  <c r="GF194"/>
  <c r="GH194"/>
  <c r="GJ194"/>
  <c r="GL194"/>
  <c r="GN194"/>
  <c r="GP194"/>
  <c r="GQ194" s="1"/>
  <c r="FI194"/>
  <c r="FG194"/>
  <c r="FE194"/>
  <c r="FC194"/>
  <c r="FA194"/>
  <c r="EY194"/>
  <c r="FO193"/>
  <c r="FQ193"/>
  <c r="FS193"/>
  <c r="FU193"/>
  <c r="FW193"/>
  <c r="FY193"/>
  <c r="GA193"/>
  <c r="GC193"/>
  <c r="GE193"/>
  <c r="GG193"/>
  <c r="GI193"/>
  <c r="GK193"/>
  <c r="GM193"/>
  <c r="GO193"/>
  <c r="FI193"/>
  <c r="FG193"/>
  <c r="FE193"/>
  <c r="FC193"/>
  <c r="FA193"/>
  <c r="EY193"/>
  <c r="FP193"/>
  <c r="FR193"/>
  <c r="FT193"/>
  <c r="FV193"/>
  <c r="FX193"/>
  <c r="FZ193"/>
  <c r="GB193"/>
  <c r="GD193"/>
  <c r="GF193"/>
  <c r="GH193"/>
  <c r="GJ193"/>
  <c r="GL193"/>
  <c r="GN193"/>
  <c r="GP193"/>
  <c r="GQ193" s="1"/>
  <c r="FN193"/>
  <c r="FJ193"/>
  <c r="FK193" s="1"/>
  <c r="FH193"/>
  <c r="FF193"/>
  <c r="FD193"/>
  <c r="FB193"/>
  <c r="EZ193"/>
  <c r="EX193"/>
  <c r="FO192"/>
  <c r="FQ192"/>
  <c r="FS192"/>
  <c r="FU192"/>
  <c r="FW192"/>
  <c r="FY192"/>
  <c r="GA192"/>
  <c r="GC192"/>
  <c r="GE192"/>
  <c r="GG192"/>
  <c r="GI192"/>
  <c r="GK192"/>
  <c r="GM192"/>
  <c r="GO192"/>
  <c r="FN192"/>
  <c r="FJ192"/>
  <c r="FK192" s="1"/>
  <c r="FH192"/>
  <c r="FF192"/>
  <c r="FD192"/>
  <c r="FB192"/>
  <c r="EZ192"/>
  <c r="EX192"/>
  <c r="FP192"/>
  <c r="FR192"/>
  <c r="FT192"/>
  <c r="FV192"/>
  <c r="FX192"/>
  <c r="FZ192"/>
  <c r="GB192"/>
  <c r="GD192"/>
  <c r="GF192"/>
  <c r="GH192"/>
  <c r="GJ192"/>
  <c r="GL192"/>
  <c r="GN192"/>
  <c r="GP192"/>
  <c r="GQ192" s="1"/>
  <c r="FI192"/>
  <c r="FG192"/>
  <c r="FE192"/>
  <c r="FC192"/>
  <c r="FA192"/>
  <c r="EY192"/>
  <c r="FO191"/>
  <c r="FQ191"/>
  <c r="FS191"/>
  <c r="FU191"/>
  <c r="FW191"/>
  <c r="FY191"/>
  <c r="GA191"/>
  <c r="GC191"/>
  <c r="GE191"/>
  <c r="GG191"/>
  <c r="GI191"/>
  <c r="GK191"/>
  <c r="GM191"/>
  <c r="GO191"/>
  <c r="FI191"/>
  <c r="FG191"/>
  <c r="FE191"/>
  <c r="FC191"/>
  <c r="FA191"/>
  <c r="EY191"/>
  <c r="FP191"/>
  <c r="FR191"/>
  <c r="FT191"/>
  <c r="FV191"/>
  <c r="FX191"/>
  <c r="FZ191"/>
  <c r="GB191"/>
  <c r="GD191"/>
  <c r="GF191"/>
  <c r="GH191"/>
  <c r="GJ191"/>
  <c r="GL191"/>
  <c r="GN191"/>
  <c r="GP191"/>
  <c r="GQ191" s="1"/>
  <c r="FN191"/>
  <c r="FJ191"/>
  <c r="FK191" s="1"/>
  <c r="FH191"/>
  <c r="FF191"/>
  <c r="FD191"/>
  <c r="FB191"/>
  <c r="EZ191"/>
  <c r="EX191"/>
  <c r="FO190"/>
  <c r="FQ190"/>
  <c r="FS190"/>
  <c r="FU190"/>
  <c r="FW190"/>
  <c r="FY190"/>
  <c r="GA190"/>
  <c r="GC190"/>
  <c r="GE190"/>
  <c r="GG190"/>
  <c r="GI190"/>
  <c r="GK190"/>
  <c r="GM190"/>
  <c r="GO190"/>
  <c r="FN190"/>
  <c r="FJ190"/>
  <c r="FK190" s="1"/>
  <c r="FH190"/>
  <c r="FF190"/>
  <c r="FD190"/>
  <c r="FB190"/>
  <c r="EZ190"/>
  <c r="EX190"/>
  <c r="FP190"/>
  <c r="FR190"/>
  <c r="FT190"/>
  <c r="FV190"/>
  <c r="FX190"/>
  <c r="FZ190"/>
  <c r="GB190"/>
  <c r="GD190"/>
  <c r="GF190"/>
  <c r="GH190"/>
  <c r="GJ190"/>
  <c r="GL190"/>
  <c r="GN190"/>
  <c r="GP190"/>
  <c r="GQ190" s="1"/>
  <c r="FI190"/>
  <c r="FG190"/>
  <c r="FE190"/>
  <c r="FC190"/>
  <c r="FA190"/>
  <c r="EY190"/>
  <c r="FO189"/>
  <c r="FQ189"/>
  <c r="FS189"/>
  <c r="FU189"/>
  <c r="FW189"/>
  <c r="FY189"/>
  <c r="GA189"/>
  <c r="GC189"/>
  <c r="GE189"/>
  <c r="GG189"/>
  <c r="GI189"/>
  <c r="GK189"/>
  <c r="GM189"/>
  <c r="GO189"/>
  <c r="FI189"/>
  <c r="FG189"/>
  <c r="FE189"/>
  <c r="FC189"/>
  <c r="FA189"/>
  <c r="EY189"/>
  <c r="FP189"/>
  <c r="FR189"/>
  <c r="FT189"/>
  <c r="FV189"/>
  <c r="FX189"/>
  <c r="FZ189"/>
  <c r="GB189"/>
  <c r="GD189"/>
  <c r="GF189"/>
  <c r="GH189"/>
  <c r="GJ189"/>
  <c r="GL189"/>
  <c r="GN189"/>
  <c r="GP189"/>
  <c r="GQ189" s="1"/>
  <c r="FN189"/>
  <c r="FJ189"/>
  <c r="FK189" s="1"/>
  <c r="FH189"/>
  <c r="FF189"/>
  <c r="FD189"/>
  <c r="FB189"/>
  <c r="EZ189"/>
  <c r="EX189"/>
  <c r="FO188"/>
  <c r="FQ188"/>
  <c r="FS188"/>
  <c r="FU188"/>
  <c r="FW188"/>
  <c r="FY188"/>
  <c r="GA188"/>
  <c r="GC188"/>
  <c r="GE188"/>
  <c r="GG188"/>
  <c r="GI188"/>
  <c r="GK188"/>
  <c r="GM188"/>
  <c r="GO188"/>
  <c r="FN188"/>
  <c r="FJ188"/>
  <c r="FK188" s="1"/>
  <c r="FH188"/>
  <c r="FF188"/>
  <c r="FD188"/>
  <c r="FB188"/>
  <c r="EZ188"/>
  <c r="EX188"/>
  <c r="FP188"/>
  <c r="FR188"/>
  <c r="FT188"/>
  <c r="FV188"/>
  <c r="FX188"/>
  <c r="FZ188"/>
  <c r="GB188"/>
  <c r="GD188"/>
  <c r="GF188"/>
  <c r="GH188"/>
  <c r="GJ188"/>
  <c r="GL188"/>
  <c r="GN188"/>
  <c r="GP188"/>
  <c r="GQ188" s="1"/>
  <c r="FI188"/>
  <c r="FG188"/>
  <c r="FE188"/>
  <c r="FC188"/>
  <c r="FA188"/>
  <c r="EY188"/>
  <c r="FO187"/>
  <c r="FQ187"/>
  <c r="FS187"/>
  <c r="FU187"/>
  <c r="FW187"/>
  <c r="FY187"/>
  <c r="GA187"/>
  <c r="GC187"/>
  <c r="GE187"/>
  <c r="GG187"/>
  <c r="GI187"/>
  <c r="GK187"/>
  <c r="GM187"/>
  <c r="GO187"/>
  <c r="FI187"/>
  <c r="FG187"/>
  <c r="FE187"/>
  <c r="FC187"/>
  <c r="FA187"/>
  <c r="EY187"/>
  <c r="FP187"/>
  <c r="FR187"/>
  <c r="FT187"/>
  <c r="FV187"/>
  <c r="FX187"/>
  <c r="FZ187"/>
  <c r="GB187"/>
  <c r="GD187"/>
  <c r="GF187"/>
  <c r="GH187"/>
  <c r="GJ187"/>
  <c r="GL187"/>
  <c r="GN187"/>
  <c r="GP187"/>
  <c r="GQ187" s="1"/>
  <c r="FN187"/>
  <c r="FJ187"/>
  <c r="FK187" s="1"/>
  <c r="FH187"/>
  <c r="FF187"/>
  <c r="FD187"/>
  <c r="FB187"/>
  <c r="EZ187"/>
  <c r="EX187"/>
  <c r="FO186"/>
  <c r="FQ186"/>
  <c r="FS186"/>
  <c r="FU186"/>
  <c r="FW186"/>
  <c r="FY186"/>
  <c r="GA186"/>
  <c r="GC186"/>
  <c r="GE186"/>
  <c r="GG186"/>
  <c r="GI186"/>
  <c r="GK186"/>
  <c r="GM186"/>
  <c r="GO186"/>
  <c r="FN186"/>
  <c r="FJ186"/>
  <c r="FK186" s="1"/>
  <c r="FH186"/>
  <c r="FF186"/>
  <c r="FD186"/>
  <c r="FB186"/>
  <c r="EZ186"/>
  <c r="EX186"/>
  <c r="FP186"/>
  <c r="FR186"/>
  <c r="FT186"/>
  <c r="FV186"/>
  <c r="FX186"/>
  <c r="FZ186"/>
  <c r="GB186"/>
  <c r="GD186"/>
  <c r="GF186"/>
  <c r="GH186"/>
  <c r="GJ186"/>
  <c r="GL186"/>
  <c r="GN186"/>
  <c r="GP186"/>
  <c r="GQ186" s="1"/>
  <c r="FI186"/>
  <c r="FG186"/>
  <c r="FE186"/>
  <c r="FC186"/>
  <c r="FA186"/>
  <c r="EY186"/>
  <c r="FO185"/>
  <c r="FQ185"/>
  <c r="FS185"/>
  <c r="FU185"/>
  <c r="FW185"/>
  <c r="FY185"/>
  <c r="GA185"/>
  <c r="GC185"/>
  <c r="GE185"/>
  <c r="GG185"/>
  <c r="GI185"/>
  <c r="GK185"/>
  <c r="GM185"/>
  <c r="GO185"/>
  <c r="FI185"/>
  <c r="FG185"/>
  <c r="FE185"/>
  <c r="FC185"/>
  <c r="FA185"/>
  <c r="EY185"/>
  <c r="FP185"/>
  <c r="FR185"/>
  <c r="FT185"/>
  <c r="FV185"/>
  <c r="FX185"/>
  <c r="FZ185"/>
  <c r="GB185"/>
  <c r="GD185"/>
  <c r="GF185"/>
  <c r="GH185"/>
  <c r="GJ185"/>
  <c r="GL185"/>
  <c r="GN185"/>
  <c r="GP185"/>
  <c r="GQ185" s="1"/>
  <c r="FN185"/>
  <c r="FJ185"/>
  <c r="FK185" s="1"/>
  <c r="FH185"/>
  <c r="FF185"/>
  <c r="FD185"/>
  <c r="FB185"/>
  <c r="EZ185"/>
  <c r="EX185"/>
  <c r="FO184"/>
  <c r="FQ184"/>
  <c r="FS184"/>
  <c r="FU184"/>
  <c r="FW184"/>
  <c r="FY184"/>
  <c r="GA184"/>
  <c r="GC184"/>
  <c r="GE184"/>
  <c r="GG184"/>
  <c r="GI184"/>
  <c r="GK184"/>
  <c r="GM184"/>
  <c r="GO184"/>
  <c r="FN184"/>
  <c r="FJ184"/>
  <c r="FK184" s="1"/>
  <c r="FH184"/>
  <c r="FF184"/>
  <c r="FD184"/>
  <c r="FB184"/>
  <c r="EZ184"/>
  <c r="EX184"/>
  <c r="FP184"/>
  <c r="FR184"/>
  <c r="FT184"/>
  <c r="FV184"/>
  <c r="FX184"/>
  <c r="FZ184"/>
  <c r="GB184"/>
  <c r="GD184"/>
  <c r="GF184"/>
  <c r="GH184"/>
  <c r="GJ184"/>
  <c r="GL184"/>
  <c r="GN184"/>
  <c r="GP184"/>
  <c r="GQ184" s="1"/>
  <c r="FI184"/>
  <c r="FG184"/>
  <c r="FE184"/>
  <c r="FC184"/>
  <c r="FA184"/>
  <c r="EY184"/>
  <c r="FO183"/>
  <c r="FQ183"/>
  <c r="FS183"/>
  <c r="FU183"/>
  <c r="FW183"/>
  <c r="FY183"/>
  <c r="GA183"/>
  <c r="GC183"/>
  <c r="GE183"/>
  <c r="GG183"/>
  <c r="GI183"/>
  <c r="GK183"/>
  <c r="GM183"/>
  <c r="GO183"/>
  <c r="FI183"/>
  <c r="FG183"/>
  <c r="FE183"/>
  <c r="FC183"/>
  <c r="FA183"/>
  <c r="EY183"/>
  <c r="FP183"/>
  <c r="FR183"/>
  <c r="FT183"/>
  <c r="FV183"/>
  <c r="FX183"/>
  <c r="FZ183"/>
  <c r="GB183"/>
  <c r="GD183"/>
  <c r="GF183"/>
  <c r="GH183"/>
  <c r="GJ183"/>
  <c r="GL183"/>
  <c r="GN183"/>
  <c r="GP183"/>
  <c r="GQ183" s="1"/>
  <c r="FN183"/>
  <c r="FJ183"/>
  <c r="FK183" s="1"/>
  <c r="FH183"/>
  <c r="FF183"/>
  <c r="FD183"/>
  <c r="FB183"/>
  <c r="EZ183"/>
  <c r="EX183"/>
  <c r="FO182"/>
  <c r="FQ182"/>
  <c r="FS182"/>
  <c r="FU182"/>
  <c r="FW182"/>
  <c r="FY182"/>
  <c r="GA182"/>
  <c r="GC182"/>
  <c r="GE182"/>
  <c r="GG182"/>
  <c r="GI182"/>
  <c r="GK182"/>
  <c r="GM182"/>
  <c r="GO182"/>
  <c r="FN182"/>
  <c r="FJ182"/>
  <c r="FK182" s="1"/>
  <c r="FH182"/>
  <c r="FF182"/>
  <c r="FD182"/>
  <c r="FB182"/>
  <c r="EZ182"/>
  <c r="EX182"/>
  <c r="FP182"/>
  <c r="FR182"/>
  <c r="FT182"/>
  <c r="FV182"/>
  <c r="FX182"/>
  <c r="FZ182"/>
  <c r="GB182"/>
  <c r="GD182"/>
  <c r="GF182"/>
  <c r="GH182"/>
  <c r="GJ182"/>
  <c r="GL182"/>
  <c r="GN182"/>
  <c r="GP182"/>
  <c r="GQ182" s="1"/>
  <c r="FI182"/>
  <c r="FG182"/>
  <c r="FE182"/>
  <c r="FC182"/>
  <c r="FA182"/>
  <c r="EY182"/>
  <c r="FO181"/>
  <c r="FQ181"/>
  <c r="FS181"/>
  <c r="FU181"/>
  <c r="FW181"/>
  <c r="FY181"/>
  <c r="GA181"/>
  <c r="GC181"/>
  <c r="GE181"/>
  <c r="GG181"/>
  <c r="GI181"/>
  <c r="GK181"/>
  <c r="GM181"/>
  <c r="GO181"/>
  <c r="FI181"/>
  <c r="FG181"/>
  <c r="FE181"/>
  <c r="FC181"/>
  <c r="FA181"/>
  <c r="EY181"/>
  <c r="FP181"/>
  <c r="FR181"/>
  <c r="FT181"/>
  <c r="FV181"/>
  <c r="FX181"/>
  <c r="FZ181"/>
  <c r="GB181"/>
  <c r="GD181"/>
  <c r="GF181"/>
  <c r="GH181"/>
  <c r="GJ181"/>
  <c r="GL181"/>
  <c r="GN181"/>
  <c r="GP181"/>
  <c r="GQ181" s="1"/>
  <c r="FN181"/>
  <c r="FJ181"/>
  <c r="FK181" s="1"/>
  <c r="FH181"/>
  <c r="FF181"/>
  <c r="FD181"/>
  <c r="FB181"/>
  <c r="EZ181"/>
  <c r="EX181"/>
  <c r="FO180"/>
  <c r="FQ180"/>
  <c r="FS180"/>
  <c r="FU180"/>
  <c r="FW180"/>
  <c r="FY180"/>
  <c r="GA180"/>
  <c r="GC180"/>
  <c r="GE180"/>
  <c r="GG180"/>
  <c r="GI180"/>
  <c r="GK180"/>
  <c r="GM180"/>
  <c r="GO180"/>
  <c r="FN180"/>
  <c r="FJ180"/>
  <c r="FK180" s="1"/>
  <c r="FH180"/>
  <c r="FF180"/>
  <c r="FD180"/>
  <c r="FB180"/>
  <c r="EZ180"/>
  <c r="EX180"/>
  <c r="FP180"/>
  <c r="FR180"/>
  <c r="FT180"/>
  <c r="FV180"/>
  <c r="FX180"/>
  <c r="FZ180"/>
  <c r="GB180"/>
  <c r="GD180"/>
  <c r="GF180"/>
  <c r="GH180"/>
  <c r="GJ180"/>
  <c r="GL180"/>
  <c r="GN180"/>
  <c r="GP180"/>
  <c r="GQ180" s="1"/>
  <c r="FI180"/>
  <c r="FG180"/>
  <c r="FE180"/>
  <c r="FC180"/>
  <c r="FA180"/>
  <c r="EY180"/>
  <c r="FO179"/>
  <c r="FQ179"/>
  <c r="FS179"/>
  <c r="FU179"/>
  <c r="FW179"/>
  <c r="FY179"/>
  <c r="GA179"/>
  <c r="GC179"/>
  <c r="GE179"/>
  <c r="GG179"/>
  <c r="GI179"/>
  <c r="GK179"/>
  <c r="GM179"/>
  <c r="GO179"/>
  <c r="FI179"/>
  <c r="FG179"/>
  <c r="FE179"/>
  <c r="FC179"/>
  <c r="FA179"/>
  <c r="EY179"/>
  <c r="FP179"/>
  <c r="FR179"/>
  <c r="FT179"/>
  <c r="FV179"/>
  <c r="FX179"/>
  <c r="FZ179"/>
  <c r="GB179"/>
  <c r="GD179"/>
  <c r="GF179"/>
  <c r="GH179"/>
  <c r="GJ179"/>
  <c r="GL179"/>
  <c r="GN179"/>
  <c r="GP179"/>
  <c r="GQ179" s="1"/>
  <c r="FN179"/>
  <c r="FJ179"/>
  <c r="FK179" s="1"/>
  <c r="FH179"/>
  <c r="FF179"/>
  <c r="FD179"/>
  <c r="FB179"/>
  <c r="EZ179"/>
  <c r="EX179"/>
  <c r="FO178"/>
  <c r="FQ178"/>
  <c r="FS178"/>
  <c r="FU178"/>
  <c r="FW178"/>
  <c r="FY178"/>
  <c r="GA178"/>
  <c r="GC178"/>
  <c r="GE178"/>
  <c r="GG178"/>
  <c r="GI178"/>
  <c r="GK178"/>
  <c r="GM178"/>
  <c r="GO178"/>
  <c r="FN178"/>
  <c r="FJ178"/>
  <c r="FK178" s="1"/>
  <c r="FH178"/>
  <c r="FF178"/>
  <c r="FD178"/>
  <c r="FB178"/>
  <c r="EZ178"/>
  <c r="EX178"/>
  <c r="FP178"/>
  <c r="FR178"/>
  <c r="FT178"/>
  <c r="FV178"/>
  <c r="FX178"/>
  <c r="FZ178"/>
  <c r="GB178"/>
  <c r="GD178"/>
  <c r="GF178"/>
  <c r="GH178"/>
  <c r="GJ178"/>
  <c r="GL178"/>
  <c r="GN178"/>
  <c r="GP178"/>
  <c r="GQ178" s="1"/>
  <c r="FI178"/>
  <c r="FG178"/>
  <c r="FE178"/>
  <c r="FC178"/>
  <c r="FA178"/>
  <c r="EY178"/>
  <c r="FO177"/>
  <c r="FQ177"/>
  <c r="FS177"/>
  <c r="FU177"/>
  <c r="FW177"/>
  <c r="FY177"/>
  <c r="GA177"/>
  <c r="GC177"/>
  <c r="GE177"/>
  <c r="GG177"/>
  <c r="GI177"/>
  <c r="GK177"/>
  <c r="GM177"/>
  <c r="GO177"/>
  <c r="FI177"/>
  <c r="FG177"/>
  <c r="FE177"/>
  <c r="FC177"/>
  <c r="FA177"/>
  <c r="EY177"/>
  <c r="FP177"/>
  <c r="FR177"/>
  <c r="FT177"/>
  <c r="FV177"/>
  <c r="FX177"/>
  <c r="FZ177"/>
  <c r="GB177"/>
  <c r="GD177"/>
  <c r="GF177"/>
  <c r="GH177"/>
  <c r="GJ177"/>
  <c r="GL177"/>
  <c r="GN177"/>
  <c r="GP177"/>
  <c r="GQ177" s="1"/>
  <c r="FN177"/>
  <c r="FJ177"/>
  <c r="FK177" s="1"/>
  <c r="FH177"/>
  <c r="FF177"/>
  <c r="FD177"/>
  <c r="FB177"/>
  <c r="EZ177"/>
  <c r="EX177"/>
  <c r="FO176"/>
  <c r="FQ176"/>
  <c r="FS176"/>
  <c r="FU176"/>
  <c r="FW176"/>
  <c r="FY176"/>
  <c r="GA176"/>
  <c r="GC176"/>
  <c r="GE176"/>
  <c r="GG176"/>
  <c r="GI176"/>
  <c r="GK176"/>
  <c r="GM176"/>
  <c r="GO176"/>
  <c r="FN176"/>
  <c r="FJ176"/>
  <c r="FK176" s="1"/>
  <c r="FH176"/>
  <c r="FF176"/>
  <c r="FD176"/>
  <c r="FB176"/>
  <c r="EZ176"/>
  <c r="EX176"/>
  <c r="FP176"/>
  <c r="FR176"/>
  <c r="FT176"/>
  <c r="FV176"/>
  <c r="FX176"/>
  <c r="FZ176"/>
  <c r="GB176"/>
  <c r="GD176"/>
  <c r="GF176"/>
  <c r="GH176"/>
  <c r="GJ176"/>
  <c r="GL176"/>
  <c r="GN176"/>
  <c r="GP176"/>
  <c r="GQ176" s="1"/>
  <c r="FI176"/>
  <c r="FG176"/>
  <c r="FE176"/>
  <c r="FC176"/>
  <c r="FA176"/>
  <c r="EY176"/>
  <c r="FO175"/>
  <c r="FQ175"/>
  <c r="FS175"/>
  <c r="FU175"/>
  <c r="FW175"/>
  <c r="FY175"/>
  <c r="GA175"/>
  <c r="GC175"/>
  <c r="GE175"/>
  <c r="GG175"/>
  <c r="GI175"/>
  <c r="GK175"/>
  <c r="GM175"/>
  <c r="GO175"/>
  <c r="FI175"/>
  <c r="FG175"/>
  <c r="FE175"/>
  <c r="FC175"/>
  <c r="FA175"/>
  <c r="EY175"/>
  <c r="FP175"/>
  <c r="FR175"/>
  <c r="FT175"/>
  <c r="FV175"/>
  <c r="FX175"/>
  <c r="FZ175"/>
  <c r="GB175"/>
  <c r="GD175"/>
  <c r="GF175"/>
  <c r="GH175"/>
  <c r="GJ175"/>
  <c r="GL175"/>
  <c r="GN175"/>
  <c r="GP175"/>
  <c r="GQ175" s="1"/>
  <c r="FN175"/>
  <c r="FJ175"/>
  <c r="FK175" s="1"/>
  <c r="FH175"/>
  <c r="FF175"/>
  <c r="FD175"/>
  <c r="FB175"/>
  <c r="EZ175"/>
  <c r="EX175"/>
  <c r="FO174"/>
  <c r="FQ174"/>
  <c r="FS174"/>
  <c r="FU174"/>
  <c r="FW174"/>
  <c r="FY174"/>
  <c r="GA174"/>
  <c r="GC174"/>
  <c r="GE174"/>
  <c r="GG174"/>
  <c r="GI174"/>
  <c r="GK174"/>
  <c r="GM174"/>
  <c r="GO174"/>
  <c r="FN174"/>
  <c r="FJ174"/>
  <c r="FK174" s="1"/>
  <c r="FH174"/>
  <c r="FF174"/>
  <c r="FD174"/>
  <c r="FB174"/>
  <c r="EZ174"/>
  <c r="EX174"/>
  <c r="FP174"/>
  <c r="FR174"/>
  <c r="FT174"/>
  <c r="FV174"/>
  <c r="FX174"/>
  <c r="FZ174"/>
  <c r="GB174"/>
  <c r="GD174"/>
  <c r="GF174"/>
  <c r="GH174"/>
  <c r="GJ174"/>
  <c r="GL174"/>
  <c r="GN174"/>
  <c r="GP174"/>
  <c r="GQ174" s="1"/>
  <c r="FI174"/>
  <c r="FG174"/>
  <c r="FE174"/>
  <c r="FC174"/>
  <c r="FA174"/>
  <c r="EY174"/>
  <c r="FO173"/>
  <c r="FQ173"/>
  <c r="FS173"/>
  <c r="FU173"/>
  <c r="FW173"/>
  <c r="FY173"/>
  <c r="GA173"/>
  <c r="GC173"/>
  <c r="GE173"/>
  <c r="GG173"/>
  <c r="GI173"/>
  <c r="GK173"/>
  <c r="GM173"/>
  <c r="GO173"/>
  <c r="FI173"/>
  <c r="FG173"/>
  <c r="FE173"/>
  <c r="FC173"/>
  <c r="FA173"/>
  <c r="EY173"/>
  <c r="FP173"/>
  <c r="FR173"/>
  <c r="FT173"/>
  <c r="FV173"/>
  <c r="FX173"/>
  <c r="FZ173"/>
  <c r="GB173"/>
  <c r="GD173"/>
  <c r="GF173"/>
  <c r="GH173"/>
  <c r="GJ173"/>
  <c r="GL173"/>
  <c r="GN173"/>
  <c r="GP173"/>
  <c r="GQ173" s="1"/>
  <c r="FN173"/>
  <c r="FJ173"/>
  <c r="FK173" s="1"/>
  <c r="FH173"/>
  <c r="FF173"/>
  <c r="FD173"/>
  <c r="FB173"/>
  <c r="EZ173"/>
  <c r="EX173"/>
  <c r="FO172"/>
  <c r="FQ172"/>
  <c r="FS172"/>
  <c r="FU172"/>
  <c r="FW172"/>
  <c r="FY172"/>
  <c r="GA172"/>
  <c r="GC172"/>
  <c r="GE172"/>
  <c r="GG172"/>
  <c r="GI172"/>
  <c r="GK172"/>
  <c r="GM172"/>
  <c r="GO172"/>
  <c r="FN172"/>
  <c r="FJ172"/>
  <c r="FK172" s="1"/>
  <c r="FH172"/>
  <c r="FF172"/>
  <c r="FD172"/>
  <c r="FB172"/>
  <c r="EZ172"/>
  <c r="EX172"/>
  <c r="FP172"/>
  <c r="FR172"/>
  <c r="FT172"/>
  <c r="FV172"/>
  <c r="FX172"/>
  <c r="FZ172"/>
  <c r="GB172"/>
  <c r="GD172"/>
  <c r="GF172"/>
  <c r="GH172"/>
  <c r="GJ172"/>
  <c r="GL172"/>
  <c r="GN172"/>
  <c r="GP172"/>
  <c r="GQ172" s="1"/>
  <c r="FI172"/>
  <c r="FG172"/>
  <c r="FE172"/>
  <c r="FC172"/>
  <c r="FA172"/>
  <c r="EY172"/>
  <c r="FO171"/>
  <c r="FQ171"/>
  <c r="FS171"/>
  <c r="FU171"/>
  <c r="FW171"/>
  <c r="FY171"/>
  <c r="GA171"/>
  <c r="GC171"/>
  <c r="GE171"/>
  <c r="GG171"/>
  <c r="GI171"/>
  <c r="GK171"/>
  <c r="GM171"/>
  <c r="GO171"/>
  <c r="FI171"/>
  <c r="FG171"/>
  <c r="FE171"/>
  <c r="FC171"/>
  <c r="FA171"/>
  <c r="EY171"/>
  <c r="FP171"/>
  <c r="FR171"/>
  <c r="FT171"/>
  <c r="FV171"/>
  <c r="FX171"/>
  <c r="FZ171"/>
  <c r="GB171"/>
  <c r="GD171"/>
  <c r="GF171"/>
  <c r="GH171"/>
  <c r="GJ171"/>
  <c r="GL171"/>
  <c r="GN171"/>
  <c r="GP171"/>
  <c r="GQ171" s="1"/>
  <c r="FN171"/>
  <c r="FJ171"/>
  <c r="FK171" s="1"/>
  <c r="FH171"/>
  <c r="FF171"/>
  <c r="FD171"/>
  <c r="FB171"/>
  <c r="EZ171"/>
  <c r="EX171"/>
  <c r="FO166"/>
  <c r="FQ166"/>
  <c r="FS166"/>
  <c r="FU166"/>
  <c r="FW166"/>
  <c r="FY166"/>
  <c r="GA166"/>
  <c r="GC166"/>
  <c r="GE166"/>
  <c r="GG166"/>
  <c r="GI166"/>
  <c r="GK166"/>
  <c r="GM166"/>
  <c r="GO166"/>
  <c r="FN166"/>
  <c r="FJ166"/>
  <c r="FK166" s="1"/>
  <c r="FH166"/>
  <c r="FF166"/>
  <c r="FD166"/>
  <c r="FB166"/>
  <c r="EZ166"/>
  <c r="EX166"/>
  <c r="FP166"/>
  <c r="FR166"/>
  <c r="FT166"/>
  <c r="FV166"/>
  <c r="FX166"/>
  <c r="FZ166"/>
  <c r="GB166"/>
  <c r="GD166"/>
  <c r="GF166"/>
  <c r="GH166"/>
  <c r="GJ166"/>
  <c r="GL166"/>
  <c r="GN166"/>
  <c r="GP166"/>
  <c r="GQ166" s="1"/>
  <c r="FI166"/>
  <c r="FG166"/>
  <c r="FE166"/>
  <c r="FC166"/>
  <c r="FA166"/>
  <c r="EY166"/>
  <c r="FO165"/>
  <c r="FQ165"/>
  <c r="FS165"/>
  <c r="FU165"/>
  <c r="FW165"/>
  <c r="FY165"/>
  <c r="GA165"/>
  <c r="GC165"/>
  <c r="GE165"/>
  <c r="GG165"/>
  <c r="GI165"/>
  <c r="GK165"/>
  <c r="GM165"/>
  <c r="GO165"/>
  <c r="FI165"/>
  <c r="FG165"/>
  <c r="FE165"/>
  <c r="FC165"/>
  <c r="FA165"/>
  <c r="EY165"/>
  <c r="FP165"/>
  <c r="FR165"/>
  <c r="FT165"/>
  <c r="FV165"/>
  <c r="FX165"/>
  <c r="FZ165"/>
  <c r="GB165"/>
  <c r="GD165"/>
  <c r="GF165"/>
  <c r="GH165"/>
  <c r="GJ165"/>
  <c r="GL165"/>
  <c r="GN165"/>
  <c r="GP165"/>
  <c r="GQ165" s="1"/>
  <c r="FN165"/>
  <c r="FJ165"/>
  <c r="FK165" s="1"/>
  <c r="FH165"/>
  <c r="FF165"/>
  <c r="FD165"/>
  <c r="FB165"/>
  <c r="EZ165"/>
  <c r="EX165"/>
  <c r="FO164"/>
  <c r="FQ164"/>
  <c r="FS164"/>
  <c r="FU164"/>
  <c r="FW164"/>
  <c r="FY164"/>
  <c r="GA164"/>
  <c r="GC164"/>
  <c r="GE164"/>
  <c r="GG164"/>
  <c r="GI164"/>
  <c r="GK164"/>
  <c r="GM164"/>
  <c r="GO164"/>
  <c r="FN164"/>
  <c r="FJ164"/>
  <c r="FK164" s="1"/>
  <c r="FH164"/>
  <c r="FF164"/>
  <c r="FD164"/>
  <c r="FB164"/>
  <c r="EZ164"/>
  <c r="EX164"/>
  <c r="FP164"/>
  <c r="FR164"/>
  <c r="FT164"/>
  <c r="FV164"/>
  <c r="FX164"/>
  <c r="FZ164"/>
  <c r="GB164"/>
  <c r="GD164"/>
  <c r="GF164"/>
  <c r="GH164"/>
  <c r="GJ164"/>
  <c r="GL164"/>
  <c r="GN164"/>
  <c r="GP164"/>
  <c r="GQ164" s="1"/>
  <c r="FI164"/>
  <c r="FG164"/>
  <c r="FE164"/>
  <c r="FC164"/>
  <c r="FA164"/>
  <c r="EY164"/>
  <c r="FO163"/>
  <c r="FQ163"/>
  <c r="FS163"/>
  <c r="FU163"/>
  <c r="FW163"/>
  <c r="FY163"/>
  <c r="GA163"/>
  <c r="GC163"/>
  <c r="GE163"/>
  <c r="GG163"/>
  <c r="GI163"/>
  <c r="GK163"/>
  <c r="GM163"/>
  <c r="GO163"/>
  <c r="FI163"/>
  <c r="FG163"/>
  <c r="FE163"/>
  <c r="FC163"/>
  <c r="FA163"/>
  <c r="EY163"/>
  <c r="FP163"/>
  <c r="FR163"/>
  <c r="FT163"/>
  <c r="FV163"/>
  <c r="FX163"/>
  <c r="FZ163"/>
  <c r="GB163"/>
  <c r="GD163"/>
  <c r="GF163"/>
  <c r="GH163"/>
  <c r="GJ163"/>
  <c r="GL163"/>
  <c r="GN163"/>
  <c r="GP163"/>
  <c r="GQ163" s="1"/>
  <c r="FN163"/>
  <c r="FJ163"/>
  <c r="FK163" s="1"/>
  <c r="FH163"/>
  <c r="FF163"/>
  <c r="FD163"/>
  <c r="FB163"/>
  <c r="EZ163"/>
  <c r="EX163"/>
  <c r="FO162"/>
  <c r="FQ162"/>
  <c r="FS162"/>
  <c r="FU162"/>
  <c r="FW162"/>
  <c r="FY162"/>
  <c r="GA162"/>
  <c r="GC162"/>
  <c r="GE162"/>
  <c r="GG162"/>
  <c r="GI162"/>
  <c r="GK162"/>
  <c r="GM162"/>
  <c r="GO162"/>
  <c r="FN162"/>
  <c r="FJ162"/>
  <c r="FK162" s="1"/>
  <c r="FH162"/>
  <c r="FF162"/>
  <c r="FD162"/>
  <c r="FB162"/>
  <c r="EZ162"/>
  <c r="EX162"/>
  <c r="FP162"/>
  <c r="FR162"/>
  <c r="FT162"/>
  <c r="FV162"/>
  <c r="FX162"/>
  <c r="FZ162"/>
  <c r="GB162"/>
  <c r="GD162"/>
  <c r="GF162"/>
  <c r="GH162"/>
  <c r="GJ162"/>
  <c r="GL162"/>
  <c r="GN162"/>
  <c r="GP162"/>
  <c r="GQ162" s="1"/>
  <c r="FI162"/>
  <c r="FG162"/>
  <c r="FE162"/>
  <c r="FC162"/>
  <c r="FA162"/>
  <c r="EY162"/>
  <c r="FO161"/>
  <c r="FQ161"/>
  <c r="FS161"/>
  <c r="FU161"/>
  <c r="FW161"/>
  <c r="FY161"/>
  <c r="GA161"/>
  <c r="GC161"/>
  <c r="GE161"/>
  <c r="GG161"/>
  <c r="GI161"/>
  <c r="GK161"/>
  <c r="GM161"/>
  <c r="GO161"/>
  <c r="FI161"/>
  <c r="FG161"/>
  <c r="FE161"/>
  <c r="FC161"/>
  <c r="FA161"/>
  <c r="EY161"/>
  <c r="FP161"/>
  <c r="FR161"/>
  <c r="FT161"/>
  <c r="FV161"/>
  <c r="FX161"/>
  <c r="FZ161"/>
  <c r="GB161"/>
  <c r="GD161"/>
  <c r="GF161"/>
  <c r="GH161"/>
  <c r="GJ161"/>
  <c r="GL161"/>
  <c r="GN161"/>
  <c r="GP161"/>
  <c r="GQ161" s="1"/>
  <c r="FN161"/>
  <c r="FJ161"/>
  <c r="FK161" s="1"/>
  <c r="FH161"/>
  <c r="FF161"/>
  <c r="FD161"/>
  <c r="FB161"/>
  <c r="EZ161"/>
  <c r="EX161"/>
  <c r="FO160"/>
  <c r="FQ160"/>
  <c r="FS160"/>
  <c r="FU160"/>
  <c r="FW160"/>
  <c r="FY160"/>
  <c r="GA160"/>
  <c r="GC160"/>
  <c r="GE160"/>
  <c r="GG160"/>
  <c r="GI160"/>
  <c r="GK160"/>
  <c r="GM160"/>
  <c r="GO160"/>
  <c r="FN160"/>
  <c r="FJ160"/>
  <c r="FK160" s="1"/>
  <c r="FH160"/>
  <c r="FF160"/>
  <c r="FD160"/>
  <c r="FB160"/>
  <c r="EZ160"/>
  <c r="EX160"/>
  <c r="FP160"/>
  <c r="FR160"/>
  <c r="FT160"/>
  <c r="FV160"/>
  <c r="FX160"/>
  <c r="FZ160"/>
  <c r="GB160"/>
  <c r="GD160"/>
  <c r="GF160"/>
  <c r="GH160"/>
  <c r="GJ160"/>
  <c r="GL160"/>
  <c r="GN160"/>
  <c r="GP160"/>
  <c r="GQ160" s="1"/>
  <c r="FI160"/>
  <c r="FG160"/>
  <c r="FE160"/>
  <c r="FC160"/>
  <c r="FA160"/>
  <c r="EY160"/>
  <c r="FO159"/>
  <c r="FQ159"/>
  <c r="FS159"/>
  <c r="FU159"/>
  <c r="FW159"/>
  <c r="FY159"/>
  <c r="GA159"/>
  <c r="GC159"/>
  <c r="GE159"/>
  <c r="GG159"/>
  <c r="GI159"/>
  <c r="GK159"/>
  <c r="GM159"/>
  <c r="GO159"/>
  <c r="FI159"/>
  <c r="FG159"/>
  <c r="FE159"/>
  <c r="FC159"/>
  <c r="FA159"/>
  <c r="EY159"/>
  <c r="FP159"/>
  <c r="FR159"/>
  <c r="FT159"/>
  <c r="FV159"/>
  <c r="FX159"/>
  <c r="FZ159"/>
  <c r="GB159"/>
  <c r="GD159"/>
  <c r="GF159"/>
  <c r="GH159"/>
  <c r="GJ159"/>
  <c r="GL159"/>
  <c r="GN159"/>
  <c r="GP159"/>
  <c r="GQ159" s="1"/>
  <c r="FN159"/>
  <c r="FJ159"/>
  <c r="FK159" s="1"/>
  <c r="FH159"/>
  <c r="FF159"/>
  <c r="FD159"/>
  <c r="FB159"/>
  <c r="EZ159"/>
  <c r="EX159"/>
  <c r="FO158"/>
  <c r="FQ158"/>
  <c r="FS158"/>
  <c r="FU158"/>
  <c r="FW158"/>
  <c r="FY158"/>
  <c r="GA158"/>
  <c r="GC158"/>
  <c r="GE158"/>
  <c r="GG158"/>
  <c r="GI158"/>
  <c r="GK158"/>
  <c r="GM158"/>
  <c r="GO158"/>
  <c r="FN158"/>
  <c r="FJ158"/>
  <c r="FK158" s="1"/>
  <c r="FH158"/>
  <c r="FF158"/>
  <c r="FD158"/>
  <c r="FB158"/>
  <c r="EZ158"/>
  <c r="EX158"/>
  <c r="FP158"/>
  <c r="FR158"/>
  <c r="FT158"/>
  <c r="FV158"/>
  <c r="FX158"/>
  <c r="FZ158"/>
  <c r="GB158"/>
  <c r="GD158"/>
  <c r="GF158"/>
  <c r="GH158"/>
  <c r="GJ158"/>
  <c r="GL158"/>
  <c r="GN158"/>
  <c r="GP158"/>
  <c r="GQ158" s="1"/>
  <c r="FI158"/>
  <c r="FG158"/>
  <c r="FE158"/>
  <c r="FC158"/>
  <c r="FA158"/>
  <c r="EY158"/>
  <c r="FO157"/>
  <c r="FQ157"/>
  <c r="FS157"/>
  <c r="FU157"/>
  <c r="FW157"/>
  <c r="FY157"/>
  <c r="GA157"/>
  <c r="GC157"/>
  <c r="GE157"/>
  <c r="GG157"/>
  <c r="GI157"/>
  <c r="GK157"/>
  <c r="GM157"/>
  <c r="GO157"/>
  <c r="FI157"/>
  <c r="FG157"/>
  <c r="FE157"/>
  <c r="FC157"/>
  <c r="FA157"/>
  <c r="EY157"/>
  <c r="FP157"/>
  <c r="FR157"/>
  <c r="FT157"/>
  <c r="FV157"/>
  <c r="FX157"/>
  <c r="FZ157"/>
  <c r="GB157"/>
  <c r="GD157"/>
  <c r="GF157"/>
  <c r="GH157"/>
  <c r="GJ157"/>
  <c r="GL157"/>
  <c r="GN157"/>
  <c r="GP157"/>
  <c r="GQ157" s="1"/>
  <c r="FN157"/>
  <c r="FJ157"/>
  <c r="FK157" s="1"/>
  <c r="FH157"/>
  <c r="FF157"/>
  <c r="FD157"/>
  <c r="FB157"/>
  <c r="EZ157"/>
  <c r="EX157"/>
  <c r="FO156"/>
  <c r="FQ156"/>
  <c r="FS156"/>
  <c r="FU156"/>
  <c r="FW156"/>
  <c r="FY156"/>
  <c r="GA156"/>
  <c r="GC156"/>
  <c r="GE156"/>
  <c r="GG156"/>
  <c r="GI156"/>
  <c r="GK156"/>
  <c r="GM156"/>
  <c r="GO156"/>
  <c r="FN156"/>
  <c r="FJ156"/>
  <c r="FK156" s="1"/>
  <c r="FH156"/>
  <c r="FF156"/>
  <c r="FD156"/>
  <c r="FB156"/>
  <c r="EZ156"/>
  <c r="EX156"/>
  <c r="FP156"/>
  <c r="FR156"/>
  <c r="FT156"/>
  <c r="FV156"/>
  <c r="FX156"/>
  <c r="FZ156"/>
  <c r="GB156"/>
  <c r="GD156"/>
  <c r="GF156"/>
  <c r="GH156"/>
  <c r="GJ156"/>
  <c r="GL156"/>
  <c r="GN156"/>
  <c r="GP156"/>
  <c r="GQ156" s="1"/>
  <c r="FI156"/>
  <c r="FG156"/>
  <c r="FE156"/>
  <c r="FC156"/>
  <c r="FA156"/>
  <c r="EY156"/>
  <c r="FO155"/>
  <c r="FQ155"/>
  <c r="FS155"/>
  <c r="FU155"/>
  <c r="FW155"/>
  <c r="FY155"/>
  <c r="GA155"/>
  <c r="GC155"/>
  <c r="GE155"/>
  <c r="GG155"/>
  <c r="GI155"/>
  <c r="GK155"/>
  <c r="GM155"/>
  <c r="GO155"/>
  <c r="FI155"/>
  <c r="FG155"/>
  <c r="FE155"/>
  <c r="FC155"/>
  <c r="FA155"/>
  <c r="EY155"/>
  <c r="FP155"/>
  <c r="FR155"/>
  <c r="FT155"/>
  <c r="FV155"/>
  <c r="FX155"/>
  <c r="FZ155"/>
  <c r="GB155"/>
  <c r="GD155"/>
  <c r="GF155"/>
  <c r="GH155"/>
  <c r="GJ155"/>
  <c r="GL155"/>
  <c r="GN155"/>
  <c r="GP155"/>
  <c r="GQ155" s="1"/>
  <c r="FN155"/>
  <c r="FJ155"/>
  <c r="FK155" s="1"/>
  <c r="FH155"/>
  <c r="FF155"/>
  <c r="FD155"/>
  <c r="FB155"/>
  <c r="EZ155"/>
  <c r="EX155"/>
  <c r="FO154"/>
  <c r="FQ154"/>
  <c r="FS154"/>
  <c r="FU154"/>
  <c r="FW154"/>
  <c r="FY154"/>
  <c r="GA154"/>
  <c r="GC154"/>
  <c r="GE154"/>
  <c r="GG154"/>
  <c r="GI154"/>
  <c r="GK154"/>
  <c r="GM154"/>
  <c r="GO154"/>
  <c r="FN154"/>
  <c r="FJ154"/>
  <c r="FK154" s="1"/>
  <c r="FH154"/>
  <c r="FF154"/>
  <c r="FD154"/>
  <c r="FB154"/>
  <c r="EZ154"/>
  <c r="EX154"/>
  <c r="FP154"/>
  <c r="FR154"/>
  <c r="FT154"/>
  <c r="FV154"/>
  <c r="FX154"/>
  <c r="FZ154"/>
  <c r="GB154"/>
  <c r="GD154"/>
  <c r="GF154"/>
  <c r="GH154"/>
  <c r="GJ154"/>
  <c r="GL154"/>
  <c r="GN154"/>
  <c r="GP154"/>
  <c r="GQ154" s="1"/>
  <c r="FI154"/>
  <c r="FG154"/>
  <c r="FE154"/>
  <c r="FC154"/>
  <c r="FA154"/>
  <c r="EY154"/>
  <c r="FO153"/>
  <c r="FQ153"/>
  <c r="FS153"/>
  <c r="FU153"/>
  <c r="FW153"/>
  <c r="FY153"/>
  <c r="GA153"/>
  <c r="GC153"/>
  <c r="GE153"/>
  <c r="GG153"/>
  <c r="GI153"/>
  <c r="GK153"/>
  <c r="GM153"/>
  <c r="GO153"/>
  <c r="FI153"/>
  <c r="FG153"/>
  <c r="FE153"/>
  <c r="FC153"/>
  <c r="FA153"/>
  <c r="EY153"/>
  <c r="FP153"/>
  <c r="FR153"/>
  <c r="FT153"/>
  <c r="FV153"/>
  <c r="FX153"/>
  <c r="FZ153"/>
  <c r="GB153"/>
  <c r="GD153"/>
  <c r="GF153"/>
  <c r="GH153"/>
  <c r="GJ153"/>
  <c r="GL153"/>
  <c r="GN153"/>
  <c r="GP153"/>
  <c r="GQ153" s="1"/>
  <c r="FN153"/>
  <c r="FJ153"/>
  <c r="FK153" s="1"/>
  <c r="FH153"/>
  <c r="FF153"/>
  <c r="FD153"/>
  <c r="FB153"/>
  <c r="EZ153"/>
  <c r="EX153"/>
  <c r="FO152"/>
  <c r="FQ152"/>
  <c r="FS152"/>
  <c r="FU152"/>
  <c r="FW152"/>
  <c r="FY152"/>
  <c r="GA152"/>
  <c r="GC152"/>
  <c r="GE152"/>
  <c r="GG152"/>
  <c r="GI152"/>
  <c r="GK152"/>
  <c r="GM152"/>
  <c r="GO152"/>
  <c r="FN152"/>
  <c r="FJ152"/>
  <c r="FK152" s="1"/>
  <c r="FH152"/>
  <c r="FF152"/>
  <c r="FD152"/>
  <c r="FB152"/>
  <c r="EZ152"/>
  <c r="EX152"/>
  <c r="FP152"/>
  <c r="FR152"/>
  <c r="FT152"/>
  <c r="FV152"/>
  <c r="FX152"/>
  <c r="FZ152"/>
  <c r="GB152"/>
  <c r="GD152"/>
  <c r="GF152"/>
  <c r="GH152"/>
  <c r="GJ152"/>
  <c r="GL152"/>
  <c r="GN152"/>
  <c r="GP152"/>
  <c r="GQ152" s="1"/>
  <c r="FI152"/>
  <c r="FG152"/>
  <c r="FE152"/>
  <c r="FC152"/>
  <c r="FA152"/>
  <c r="EY152"/>
  <c r="FO151"/>
  <c r="FQ151"/>
  <c r="FS151"/>
  <c r="FU151"/>
  <c r="FW151"/>
  <c r="FY151"/>
  <c r="GA151"/>
  <c r="GC151"/>
  <c r="GE151"/>
  <c r="GG151"/>
  <c r="GI151"/>
  <c r="GK151"/>
  <c r="GM151"/>
  <c r="GO151"/>
  <c r="FI151"/>
  <c r="FG151"/>
  <c r="FE151"/>
  <c r="FC151"/>
  <c r="FA151"/>
  <c r="EY151"/>
  <c r="FP151"/>
  <c r="FR151"/>
  <c r="FT151"/>
  <c r="FV151"/>
  <c r="FX151"/>
  <c r="FZ151"/>
  <c r="GB151"/>
  <c r="GD151"/>
  <c r="GF151"/>
  <c r="GH151"/>
  <c r="GJ151"/>
  <c r="GL151"/>
  <c r="GN151"/>
  <c r="GP151"/>
  <c r="GQ151" s="1"/>
  <c r="FN151"/>
  <c r="FJ151"/>
  <c r="FK151" s="1"/>
  <c r="FH151"/>
  <c r="FF151"/>
  <c r="FD151"/>
  <c r="FB151"/>
  <c r="EZ151"/>
  <c r="EX151"/>
  <c r="FO150"/>
  <c r="FQ150"/>
  <c r="FS150"/>
  <c r="FU150"/>
  <c r="FW150"/>
  <c r="FY150"/>
  <c r="GA150"/>
  <c r="GC150"/>
  <c r="GE150"/>
  <c r="GG150"/>
  <c r="GI150"/>
  <c r="GK150"/>
  <c r="GM150"/>
  <c r="GO150"/>
  <c r="FN150"/>
  <c r="FJ150"/>
  <c r="FK150" s="1"/>
  <c r="FH150"/>
  <c r="FF150"/>
  <c r="FD150"/>
  <c r="FB150"/>
  <c r="EZ150"/>
  <c r="EX150"/>
  <c r="FP150"/>
  <c r="FR150"/>
  <c r="FT150"/>
  <c r="FV150"/>
  <c r="FX150"/>
  <c r="FZ150"/>
  <c r="GB150"/>
  <c r="GD150"/>
  <c r="GF150"/>
  <c r="GH150"/>
  <c r="GJ150"/>
  <c r="GL150"/>
  <c r="GN150"/>
  <c r="GP150"/>
  <c r="GQ150" s="1"/>
  <c r="FI150"/>
  <c r="FG150"/>
  <c r="FE150"/>
  <c r="FC150"/>
  <c r="FA150"/>
  <c r="EY150"/>
  <c r="FO149"/>
  <c r="FQ149"/>
  <c r="FS149"/>
  <c r="FU149"/>
  <c r="FW149"/>
  <c r="FY149"/>
  <c r="GA149"/>
  <c r="GC149"/>
  <c r="GE149"/>
  <c r="GG149"/>
  <c r="GI149"/>
  <c r="GK149"/>
  <c r="GM149"/>
  <c r="GO149"/>
  <c r="FI149"/>
  <c r="FG149"/>
  <c r="FE149"/>
  <c r="FC149"/>
  <c r="FA149"/>
  <c r="EY149"/>
  <c r="FP149"/>
  <c r="FR149"/>
  <c r="FT149"/>
  <c r="FV149"/>
  <c r="FX149"/>
  <c r="FZ149"/>
  <c r="GB149"/>
  <c r="GD149"/>
  <c r="GF149"/>
  <c r="GH149"/>
  <c r="GJ149"/>
  <c r="GL149"/>
  <c r="GN149"/>
  <c r="GP149"/>
  <c r="GQ149" s="1"/>
  <c r="FN149"/>
  <c r="FJ149"/>
  <c r="FK149" s="1"/>
  <c r="FH149"/>
  <c r="FF149"/>
  <c r="FD149"/>
  <c r="FB149"/>
  <c r="EZ149"/>
  <c r="EX149"/>
  <c r="FO148"/>
  <c r="FQ148"/>
  <c r="FS148"/>
  <c r="FU148"/>
  <c r="FW148"/>
  <c r="FY148"/>
  <c r="GA148"/>
  <c r="GC148"/>
  <c r="GE148"/>
  <c r="GG148"/>
  <c r="GI148"/>
  <c r="GK148"/>
  <c r="GM148"/>
  <c r="GO148"/>
  <c r="FN148"/>
  <c r="FJ148"/>
  <c r="FK148" s="1"/>
  <c r="FH148"/>
  <c r="FF148"/>
  <c r="FD148"/>
  <c r="FB148"/>
  <c r="EZ148"/>
  <c r="EX148"/>
  <c r="FP148"/>
  <c r="FR148"/>
  <c r="FT148"/>
  <c r="FV148"/>
  <c r="FX148"/>
  <c r="FZ148"/>
  <c r="GB148"/>
  <c r="GD148"/>
  <c r="GF148"/>
  <c r="GH148"/>
  <c r="GJ148"/>
  <c r="GL148"/>
  <c r="GN148"/>
  <c r="GP148"/>
  <c r="GQ148" s="1"/>
  <c r="FI148"/>
  <c r="FG148"/>
  <c r="FE148"/>
  <c r="FC148"/>
  <c r="FA148"/>
  <c r="EY148"/>
  <c r="FO147"/>
  <c r="FQ147"/>
  <c r="FS147"/>
  <c r="FU147"/>
  <c r="FW147"/>
  <c r="FY147"/>
  <c r="GA147"/>
  <c r="GC147"/>
  <c r="GE147"/>
  <c r="GG147"/>
  <c r="GI147"/>
  <c r="GK147"/>
  <c r="GM147"/>
  <c r="GO147"/>
  <c r="FI147"/>
  <c r="FG147"/>
  <c r="FE147"/>
  <c r="FC147"/>
  <c r="FA147"/>
  <c r="EY147"/>
  <c r="FP147"/>
  <c r="FR147"/>
  <c r="FT147"/>
  <c r="FV147"/>
  <c r="FX147"/>
  <c r="FZ147"/>
  <c r="GB147"/>
  <c r="GD147"/>
  <c r="GF147"/>
  <c r="GH147"/>
  <c r="GJ147"/>
  <c r="GL147"/>
  <c r="GN147"/>
  <c r="GP147"/>
  <c r="GQ147" s="1"/>
  <c r="FN147"/>
  <c r="FJ147"/>
  <c r="FK147" s="1"/>
  <c r="FH147"/>
  <c r="FF147"/>
  <c r="FD147"/>
  <c r="FB147"/>
  <c r="EZ147"/>
  <c r="EX147"/>
  <c r="FO141"/>
  <c r="FQ141"/>
  <c r="FS141"/>
  <c r="FU141"/>
  <c r="FW141"/>
  <c r="FY141"/>
  <c r="GA141"/>
  <c r="GC141"/>
  <c r="GE141"/>
  <c r="GG141"/>
  <c r="GI141"/>
  <c r="GK141"/>
  <c r="GM141"/>
  <c r="GO141"/>
  <c r="FI141"/>
  <c r="FG141"/>
  <c r="FE141"/>
  <c r="FC141"/>
  <c r="FA141"/>
  <c r="EY141"/>
  <c r="FP141"/>
  <c r="FR141"/>
  <c r="FT141"/>
  <c r="FV141"/>
  <c r="FX141"/>
  <c r="FZ141"/>
  <c r="GB141"/>
  <c r="GD141"/>
  <c r="GF141"/>
  <c r="GH141"/>
  <c r="GJ141"/>
  <c r="GL141"/>
  <c r="GN141"/>
  <c r="GP141"/>
  <c r="GQ141" s="1"/>
  <c r="FN141"/>
  <c r="FJ141"/>
  <c r="FK141" s="1"/>
  <c r="FH141"/>
  <c r="FF141"/>
  <c r="FD141"/>
  <c r="FB141"/>
  <c r="EZ141"/>
  <c r="EX141"/>
  <c r="FO140"/>
  <c r="FQ140"/>
  <c r="FS140"/>
  <c r="FU140"/>
  <c r="FW140"/>
  <c r="FY140"/>
  <c r="GA140"/>
  <c r="GC140"/>
  <c r="GE140"/>
  <c r="GG140"/>
  <c r="GI140"/>
  <c r="GK140"/>
  <c r="GM140"/>
  <c r="GO140"/>
  <c r="FN140"/>
  <c r="FJ140"/>
  <c r="FK140" s="1"/>
  <c r="FH140"/>
  <c r="FF140"/>
  <c r="FD140"/>
  <c r="FB140"/>
  <c r="EZ140"/>
  <c r="EX140"/>
  <c r="FP140"/>
  <c r="FR140"/>
  <c r="FT140"/>
  <c r="FV140"/>
  <c r="FX140"/>
  <c r="FZ140"/>
  <c r="GB140"/>
  <c r="GD140"/>
  <c r="GF140"/>
  <c r="GH140"/>
  <c r="GJ140"/>
  <c r="GL140"/>
  <c r="GN140"/>
  <c r="GP140"/>
  <c r="GQ140" s="1"/>
  <c r="FI140"/>
  <c r="FG140"/>
  <c r="FE140"/>
  <c r="FC140"/>
  <c r="FA140"/>
  <c r="EY140"/>
  <c r="FO139"/>
  <c r="FQ139"/>
  <c r="FS139"/>
  <c r="FU139"/>
  <c r="FW139"/>
  <c r="FY139"/>
  <c r="GA139"/>
  <c r="GC139"/>
  <c r="GE139"/>
  <c r="GG139"/>
  <c r="GI139"/>
  <c r="GK139"/>
  <c r="GM139"/>
  <c r="GO139"/>
  <c r="FI139"/>
  <c r="FG139"/>
  <c r="FE139"/>
  <c r="FC139"/>
  <c r="FA139"/>
  <c r="EY139"/>
  <c r="FP139"/>
  <c r="FR139"/>
  <c r="FT139"/>
  <c r="FV139"/>
  <c r="FX139"/>
  <c r="FZ139"/>
  <c r="GB139"/>
  <c r="GD139"/>
  <c r="GF139"/>
  <c r="GH139"/>
  <c r="GJ139"/>
  <c r="GL139"/>
  <c r="GN139"/>
  <c r="GP139"/>
  <c r="GQ139" s="1"/>
  <c r="FN139"/>
  <c r="FJ139"/>
  <c r="FK139" s="1"/>
  <c r="FH139"/>
  <c r="FF139"/>
  <c r="FD139"/>
  <c r="FB139"/>
  <c r="EZ139"/>
  <c r="EX139"/>
  <c r="FO138"/>
  <c r="FQ138"/>
  <c r="FS138"/>
  <c r="FU138"/>
  <c r="FW138"/>
  <c r="FY138"/>
  <c r="GA138"/>
  <c r="GC138"/>
  <c r="GE138"/>
  <c r="GG138"/>
  <c r="GI138"/>
  <c r="GK138"/>
  <c r="GM138"/>
  <c r="GO138"/>
  <c r="FN138"/>
  <c r="FJ138"/>
  <c r="FK138" s="1"/>
  <c r="FH138"/>
  <c r="FF138"/>
  <c r="FD138"/>
  <c r="FB138"/>
  <c r="EZ138"/>
  <c r="EX138"/>
  <c r="FP138"/>
  <c r="FR138"/>
  <c r="FT138"/>
  <c r="FV138"/>
  <c r="FX138"/>
  <c r="FZ138"/>
  <c r="GB138"/>
  <c r="GD138"/>
  <c r="GF138"/>
  <c r="GH138"/>
  <c r="GJ138"/>
  <c r="GL138"/>
  <c r="GN138"/>
  <c r="GP138"/>
  <c r="GQ138" s="1"/>
  <c r="FI138"/>
  <c r="FG138"/>
  <c r="FE138"/>
  <c r="FC138"/>
  <c r="FA138"/>
  <c r="EY138"/>
  <c r="FO137"/>
  <c r="FQ137"/>
  <c r="FS137"/>
  <c r="FU137"/>
  <c r="FW137"/>
  <c r="FY137"/>
  <c r="GA137"/>
  <c r="GC137"/>
  <c r="GE137"/>
  <c r="GG137"/>
  <c r="GI137"/>
  <c r="GK137"/>
  <c r="GM137"/>
  <c r="GO137"/>
  <c r="FI137"/>
  <c r="FG137"/>
  <c r="FE137"/>
  <c r="FC137"/>
  <c r="FA137"/>
  <c r="EY137"/>
  <c r="FP137"/>
  <c r="FR137"/>
  <c r="FT137"/>
  <c r="FV137"/>
  <c r="FX137"/>
  <c r="FZ137"/>
  <c r="GB137"/>
  <c r="GD137"/>
  <c r="GF137"/>
  <c r="GH137"/>
  <c r="GJ137"/>
  <c r="GL137"/>
  <c r="GN137"/>
  <c r="GP137"/>
  <c r="GQ137" s="1"/>
  <c r="FN137"/>
  <c r="FJ137"/>
  <c r="FK137" s="1"/>
  <c r="FH137"/>
  <c r="FF137"/>
  <c r="FD137"/>
  <c r="FB137"/>
  <c r="EZ137"/>
  <c r="EX137"/>
  <c r="FO136"/>
  <c r="FQ136"/>
  <c r="FS136"/>
  <c r="FU136"/>
  <c r="FW136"/>
  <c r="FY136"/>
  <c r="GA136"/>
  <c r="GC136"/>
  <c r="GE136"/>
  <c r="GG136"/>
  <c r="GI136"/>
  <c r="GK136"/>
  <c r="GM136"/>
  <c r="GO136"/>
  <c r="FN136"/>
  <c r="FJ136"/>
  <c r="FK136" s="1"/>
  <c r="FH136"/>
  <c r="FF136"/>
  <c r="FD136"/>
  <c r="FB136"/>
  <c r="EZ136"/>
  <c r="EX136"/>
  <c r="FP136"/>
  <c r="FR136"/>
  <c r="FT136"/>
  <c r="FV136"/>
  <c r="FX136"/>
  <c r="FZ136"/>
  <c r="GB136"/>
  <c r="GD136"/>
  <c r="GF136"/>
  <c r="GH136"/>
  <c r="GJ136"/>
  <c r="GL136"/>
  <c r="GN136"/>
  <c r="GP136"/>
  <c r="GQ136" s="1"/>
  <c r="FI136"/>
  <c r="FG136"/>
  <c r="FE136"/>
  <c r="FC136"/>
  <c r="FA136"/>
  <c r="EY136"/>
  <c r="FO135"/>
  <c r="FQ135"/>
  <c r="FS135"/>
  <c r="FU135"/>
  <c r="FW135"/>
  <c r="FY135"/>
  <c r="GA135"/>
  <c r="GC135"/>
  <c r="GE135"/>
  <c r="GG135"/>
  <c r="GI135"/>
  <c r="GK135"/>
  <c r="GM135"/>
  <c r="GO135"/>
  <c r="FP135"/>
  <c r="FR135"/>
  <c r="FT135"/>
  <c r="FV135"/>
  <c r="FX135"/>
  <c r="FZ135"/>
  <c r="GB135"/>
  <c r="GD135"/>
  <c r="GF135"/>
  <c r="GH135"/>
  <c r="GJ135"/>
  <c r="GL135"/>
  <c r="GN135"/>
  <c r="FI135"/>
  <c r="FG135"/>
  <c r="FE135"/>
  <c r="FC135"/>
  <c r="FA135"/>
  <c r="EY135"/>
  <c r="GP135"/>
  <c r="GQ135" s="1"/>
  <c r="FN135"/>
  <c r="FJ135"/>
  <c r="FK135" s="1"/>
  <c r="FH135"/>
  <c r="FF135"/>
  <c r="FD135"/>
  <c r="FB135"/>
  <c r="EZ135"/>
  <c r="EX135"/>
  <c r="FO134"/>
  <c r="FQ134"/>
  <c r="FS134"/>
  <c r="FU134"/>
  <c r="FW134"/>
  <c r="FY134"/>
  <c r="GA134"/>
  <c r="GC134"/>
  <c r="GE134"/>
  <c r="GG134"/>
  <c r="GI134"/>
  <c r="GK134"/>
  <c r="GM134"/>
  <c r="GO134"/>
  <c r="FP134"/>
  <c r="FR134"/>
  <c r="FT134"/>
  <c r="FV134"/>
  <c r="FX134"/>
  <c r="FZ134"/>
  <c r="GB134"/>
  <c r="GD134"/>
  <c r="GF134"/>
  <c r="GH134"/>
  <c r="GJ134"/>
  <c r="GL134"/>
  <c r="GN134"/>
  <c r="GP134"/>
  <c r="GQ134" s="1"/>
  <c r="FN134"/>
  <c r="FJ134"/>
  <c r="FK134" s="1"/>
  <c r="FH134"/>
  <c r="FF134"/>
  <c r="FD134"/>
  <c r="FB134"/>
  <c r="EZ134"/>
  <c r="EX134"/>
  <c r="FI134"/>
  <c r="FG134"/>
  <c r="FE134"/>
  <c r="FC134"/>
  <c r="FA134"/>
  <c r="EY134"/>
  <c r="FO125"/>
  <c r="FQ125"/>
  <c r="FS125"/>
  <c r="FU125"/>
  <c r="FW125"/>
  <c r="FY125"/>
  <c r="GA125"/>
  <c r="GC125"/>
  <c r="GE125"/>
  <c r="GG125"/>
  <c r="GI125"/>
  <c r="GK125"/>
  <c r="GM125"/>
  <c r="GO125"/>
  <c r="FP125"/>
  <c r="FR125"/>
  <c r="FT125"/>
  <c r="FV125"/>
  <c r="FX125"/>
  <c r="FZ125"/>
  <c r="GB125"/>
  <c r="GD125"/>
  <c r="GF125"/>
  <c r="GH125"/>
  <c r="GJ125"/>
  <c r="GL125"/>
  <c r="GN125"/>
  <c r="GP125"/>
  <c r="GQ125" s="1"/>
  <c r="FI125"/>
  <c r="FG125"/>
  <c r="FE125"/>
  <c r="FC125"/>
  <c r="FA125"/>
  <c r="EY125"/>
  <c r="FN125"/>
  <c r="FJ125"/>
  <c r="FK125" s="1"/>
  <c r="FH125"/>
  <c r="FF125"/>
  <c r="FD125"/>
  <c r="FB125"/>
  <c r="EZ125"/>
  <c r="EX125"/>
  <c r="FO124"/>
  <c r="FQ124"/>
  <c r="FS124"/>
  <c r="FU124"/>
  <c r="FW124"/>
  <c r="FY124"/>
  <c r="GA124"/>
  <c r="GC124"/>
  <c r="GE124"/>
  <c r="GG124"/>
  <c r="GI124"/>
  <c r="GK124"/>
  <c r="GM124"/>
  <c r="GO124"/>
  <c r="FP124"/>
  <c r="FR124"/>
  <c r="FT124"/>
  <c r="FV124"/>
  <c r="FX124"/>
  <c r="FZ124"/>
  <c r="GB124"/>
  <c r="GD124"/>
  <c r="GF124"/>
  <c r="GH124"/>
  <c r="GJ124"/>
  <c r="GL124"/>
  <c r="GN124"/>
  <c r="GP124"/>
  <c r="GQ124" s="1"/>
  <c r="FN124"/>
  <c r="FJ124"/>
  <c r="FK124" s="1"/>
  <c r="FH124"/>
  <c r="FF124"/>
  <c r="FD124"/>
  <c r="FB124"/>
  <c r="EZ124"/>
  <c r="EX124"/>
  <c r="FI124"/>
  <c r="FG124"/>
  <c r="FE124"/>
  <c r="FC124"/>
  <c r="FA124"/>
  <c r="EY124"/>
  <c r="FO123"/>
  <c r="FQ123"/>
  <c r="FS123"/>
  <c r="FU123"/>
  <c r="FW123"/>
  <c r="FY123"/>
  <c r="GA123"/>
  <c r="GC123"/>
  <c r="GE123"/>
  <c r="GG123"/>
  <c r="GI123"/>
  <c r="GK123"/>
  <c r="GM123"/>
  <c r="GO123"/>
  <c r="FP123"/>
  <c r="FR123"/>
  <c r="FT123"/>
  <c r="FV123"/>
  <c r="FX123"/>
  <c r="FZ123"/>
  <c r="GB123"/>
  <c r="GD123"/>
  <c r="GF123"/>
  <c r="GH123"/>
  <c r="GJ123"/>
  <c r="GL123"/>
  <c r="GN123"/>
  <c r="GP123"/>
  <c r="GQ123" s="1"/>
  <c r="FI123"/>
  <c r="FG123"/>
  <c r="FE123"/>
  <c r="FC123"/>
  <c r="FA123"/>
  <c r="EY123"/>
  <c r="FN123"/>
  <c r="FJ123"/>
  <c r="FK123" s="1"/>
  <c r="FH123"/>
  <c r="FF123"/>
  <c r="FD123"/>
  <c r="FB123"/>
  <c r="EZ123"/>
  <c r="EX123"/>
  <c r="FO121"/>
  <c r="FQ121"/>
  <c r="FS121"/>
  <c r="FU121"/>
  <c r="FW121"/>
  <c r="FY121"/>
  <c r="GA121"/>
  <c r="GC121"/>
  <c r="GE121"/>
  <c r="GG121"/>
  <c r="GI121"/>
  <c r="GK121"/>
  <c r="GM121"/>
  <c r="GO121"/>
  <c r="FP121"/>
  <c r="FR121"/>
  <c r="FT121"/>
  <c r="FV121"/>
  <c r="FX121"/>
  <c r="FZ121"/>
  <c r="GB121"/>
  <c r="GD121"/>
  <c r="GF121"/>
  <c r="GH121"/>
  <c r="GJ121"/>
  <c r="GL121"/>
  <c r="GN121"/>
  <c r="GP121"/>
  <c r="GQ121" s="1"/>
  <c r="FI121"/>
  <c r="FG121"/>
  <c r="FE121"/>
  <c r="FC121"/>
  <c r="FA121"/>
  <c r="EY121"/>
  <c r="FN121"/>
  <c r="FJ121"/>
  <c r="FK121" s="1"/>
  <c r="FH121"/>
  <c r="FF121"/>
  <c r="FD121"/>
  <c r="FB121"/>
  <c r="EZ121"/>
  <c r="EX121"/>
  <c r="FO120"/>
  <c r="FQ120"/>
  <c r="FS120"/>
  <c r="FU120"/>
  <c r="FW120"/>
  <c r="FY120"/>
  <c r="GA120"/>
  <c r="GC120"/>
  <c r="GE120"/>
  <c r="GG120"/>
  <c r="GI120"/>
  <c r="GK120"/>
  <c r="GM120"/>
  <c r="GO120"/>
  <c r="FP120"/>
  <c r="FR120"/>
  <c r="FT120"/>
  <c r="FV120"/>
  <c r="FX120"/>
  <c r="FZ120"/>
  <c r="GB120"/>
  <c r="GD120"/>
  <c r="GF120"/>
  <c r="GH120"/>
  <c r="GJ120"/>
  <c r="GL120"/>
  <c r="GN120"/>
  <c r="GP120"/>
  <c r="GQ120" s="1"/>
  <c r="FN120"/>
  <c r="FJ120"/>
  <c r="FK120" s="1"/>
  <c r="FH120"/>
  <c r="FF120"/>
  <c r="FD120"/>
  <c r="FB120"/>
  <c r="EZ120"/>
  <c r="EX120"/>
  <c r="FI120"/>
  <c r="FG120"/>
  <c r="FE120"/>
  <c r="FC120"/>
  <c r="FA120"/>
  <c r="EY120"/>
  <c r="FO117"/>
  <c r="FQ117"/>
  <c r="FS117"/>
  <c r="FU117"/>
  <c r="FW117"/>
  <c r="FY117"/>
  <c r="GA117"/>
  <c r="GC117"/>
  <c r="GE117"/>
  <c r="GG117"/>
  <c r="GI117"/>
  <c r="GK117"/>
  <c r="GM117"/>
  <c r="GO117"/>
  <c r="FP117"/>
  <c r="FR117"/>
  <c r="FT117"/>
  <c r="FV117"/>
  <c r="FX117"/>
  <c r="FZ117"/>
  <c r="GB117"/>
  <c r="GD117"/>
  <c r="GF117"/>
  <c r="GH117"/>
  <c r="GJ117"/>
  <c r="GL117"/>
  <c r="GN117"/>
  <c r="GP117"/>
  <c r="GQ117" s="1"/>
  <c r="FI117"/>
  <c r="FG117"/>
  <c r="FE117"/>
  <c r="FC117"/>
  <c r="FA117"/>
  <c r="EY117"/>
  <c r="FN117"/>
  <c r="FJ117"/>
  <c r="FK117" s="1"/>
  <c r="FH117"/>
  <c r="FF117"/>
  <c r="FD117"/>
  <c r="FB117"/>
  <c r="EZ117"/>
  <c r="EX117"/>
  <c r="FO114"/>
  <c r="FQ114"/>
  <c r="FS114"/>
  <c r="FU114"/>
  <c r="FW114"/>
  <c r="FY114"/>
  <c r="GA114"/>
  <c r="GC114"/>
  <c r="GE114"/>
  <c r="GG114"/>
  <c r="GI114"/>
  <c r="GK114"/>
  <c r="GM114"/>
  <c r="GO114"/>
  <c r="FP114"/>
  <c r="FR114"/>
  <c r="FT114"/>
  <c r="FV114"/>
  <c r="FX114"/>
  <c r="FZ114"/>
  <c r="GB114"/>
  <c r="GD114"/>
  <c r="GF114"/>
  <c r="GH114"/>
  <c r="GJ114"/>
  <c r="GL114"/>
  <c r="GN114"/>
  <c r="GP114"/>
  <c r="GQ114" s="1"/>
  <c r="FN114"/>
  <c r="FJ114"/>
  <c r="FK114" s="1"/>
  <c r="FH114"/>
  <c r="FF114"/>
  <c r="FD114"/>
  <c r="FB114"/>
  <c r="EZ114"/>
  <c r="EX114"/>
  <c r="FI114"/>
  <c r="FG114"/>
  <c r="FE114"/>
  <c r="FC114"/>
  <c r="FA114"/>
  <c r="EY114"/>
  <c r="FO111"/>
  <c r="FQ111"/>
  <c r="FS111"/>
  <c r="FU111"/>
  <c r="FW111"/>
  <c r="FY111"/>
  <c r="GA111"/>
  <c r="GC111"/>
  <c r="GE111"/>
  <c r="GG111"/>
  <c r="GI111"/>
  <c r="GK111"/>
  <c r="GM111"/>
  <c r="GO111"/>
  <c r="FP111"/>
  <c r="FR111"/>
  <c r="FT111"/>
  <c r="FV111"/>
  <c r="FX111"/>
  <c r="FZ111"/>
  <c r="GB111"/>
  <c r="GD111"/>
  <c r="GF111"/>
  <c r="GH111"/>
  <c r="GJ111"/>
  <c r="GL111"/>
  <c r="GN111"/>
  <c r="GP111"/>
  <c r="GQ111" s="1"/>
  <c r="FI111"/>
  <c r="FG111"/>
  <c r="FE111"/>
  <c r="FC111"/>
  <c r="FA111"/>
  <c r="EY111"/>
  <c r="FN111"/>
  <c r="FJ111"/>
  <c r="FK111" s="1"/>
  <c r="FH111"/>
  <c r="FF111"/>
  <c r="FD111"/>
  <c r="FB111"/>
  <c r="EZ111"/>
  <c r="EX111"/>
  <c r="FO110"/>
  <c r="FQ110"/>
  <c r="FS110"/>
  <c r="FU110"/>
  <c r="FW110"/>
  <c r="FY110"/>
  <c r="GA110"/>
  <c r="GC110"/>
  <c r="GE110"/>
  <c r="GG110"/>
  <c r="GI110"/>
  <c r="GK110"/>
  <c r="GM110"/>
  <c r="GO110"/>
  <c r="FP110"/>
  <c r="FR110"/>
  <c r="FT110"/>
  <c r="FV110"/>
  <c r="FX110"/>
  <c r="FZ110"/>
  <c r="GB110"/>
  <c r="GD110"/>
  <c r="GF110"/>
  <c r="GH110"/>
  <c r="GJ110"/>
  <c r="GL110"/>
  <c r="GN110"/>
  <c r="GP110"/>
  <c r="GQ110" s="1"/>
  <c r="FN110"/>
  <c r="FJ110"/>
  <c r="FK110" s="1"/>
  <c r="FH110"/>
  <c r="FF110"/>
  <c r="FD110"/>
  <c r="FB110"/>
  <c r="EZ110"/>
  <c r="EX110"/>
  <c r="FI110"/>
  <c r="FG110"/>
  <c r="FE110"/>
  <c r="FC110"/>
  <c r="FA110"/>
  <c r="EY110"/>
  <c r="FO109"/>
  <c r="FQ109"/>
  <c r="FS109"/>
  <c r="FU109"/>
  <c r="FW109"/>
  <c r="FY109"/>
  <c r="GA109"/>
  <c r="GC109"/>
  <c r="GE109"/>
  <c r="GG109"/>
  <c r="GI109"/>
  <c r="GK109"/>
  <c r="GM109"/>
  <c r="GO109"/>
  <c r="FP109"/>
  <c r="FR109"/>
  <c r="FT109"/>
  <c r="FV109"/>
  <c r="FX109"/>
  <c r="FZ109"/>
  <c r="GB109"/>
  <c r="GD109"/>
  <c r="GF109"/>
  <c r="GH109"/>
  <c r="GJ109"/>
  <c r="GL109"/>
  <c r="GN109"/>
  <c r="GP109"/>
  <c r="GQ109" s="1"/>
  <c r="FI109"/>
  <c r="FG109"/>
  <c r="FE109"/>
  <c r="FC109"/>
  <c r="FA109"/>
  <c r="EY109"/>
  <c r="FN109"/>
  <c r="FJ109"/>
  <c r="FK109" s="1"/>
  <c r="FH109"/>
  <c r="FF109"/>
  <c r="FD109"/>
  <c r="FB109"/>
  <c r="EZ109"/>
  <c r="EX109"/>
  <c r="FO104"/>
  <c r="FQ104"/>
  <c r="FS104"/>
  <c r="FU104"/>
  <c r="FW104"/>
  <c r="FY104"/>
  <c r="GA104"/>
  <c r="GC104"/>
  <c r="GE104"/>
  <c r="GG104"/>
  <c r="GI104"/>
  <c r="GK104"/>
  <c r="GM104"/>
  <c r="GO104"/>
  <c r="FP104"/>
  <c r="FR104"/>
  <c r="FT104"/>
  <c r="FV104"/>
  <c r="FX104"/>
  <c r="FZ104"/>
  <c r="GB104"/>
  <c r="GD104"/>
  <c r="GF104"/>
  <c r="GH104"/>
  <c r="GJ104"/>
  <c r="GL104"/>
  <c r="GN104"/>
  <c r="GP104"/>
  <c r="GQ104" s="1"/>
  <c r="FN104"/>
  <c r="FJ104"/>
  <c r="FK104" s="1"/>
  <c r="FH104"/>
  <c r="FF104"/>
  <c r="FD104"/>
  <c r="FB104"/>
  <c r="EZ104"/>
  <c r="EX104"/>
  <c r="FI104"/>
  <c r="FG104"/>
  <c r="FE104"/>
  <c r="FC104"/>
  <c r="FA104"/>
  <c r="EY104"/>
  <c r="FO103"/>
  <c r="FQ103"/>
  <c r="FS103"/>
  <c r="FU103"/>
  <c r="FW103"/>
  <c r="FY103"/>
  <c r="GA103"/>
  <c r="GC103"/>
  <c r="GE103"/>
  <c r="GG103"/>
  <c r="GI103"/>
  <c r="GK103"/>
  <c r="GM103"/>
  <c r="GO103"/>
  <c r="FP103"/>
  <c r="FR103"/>
  <c r="FT103"/>
  <c r="FV103"/>
  <c r="FX103"/>
  <c r="FZ103"/>
  <c r="GB103"/>
  <c r="GD103"/>
  <c r="GF103"/>
  <c r="GH103"/>
  <c r="GJ103"/>
  <c r="GL103"/>
  <c r="GN103"/>
  <c r="GP103"/>
  <c r="GQ103" s="1"/>
  <c r="FI103"/>
  <c r="FG103"/>
  <c r="FE103"/>
  <c r="FC103"/>
  <c r="FA103"/>
  <c r="EY103"/>
  <c r="FN103"/>
  <c r="FJ103"/>
  <c r="FK103" s="1"/>
  <c r="FH103"/>
  <c r="FF103"/>
  <c r="FD103"/>
  <c r="FB103"/>
  <c r="EZ103"/>
  <c r="EX103"/>
  <c r="FO100"/>
  <c r="FQ100"/>
  <c r="FS100"/>
  <c r="FU100"/>
  <c r="FW100"/>
  <c r="FY100"/>
  <c r="GA100"/>
  <c r="GC100"/>
  <c r="GE100"/>
  <c r="GG100"/>
  <c r="GI100"/>
  <c r="GK100"/>
  <c r="GM100"/>
  <c r="GO100"/>
  <c r="FP100"/>
  <c r="FR100"/>
  <c r="FT100"/>
  <c r="FV100"/>
  <c r="FX100"/>
  <c r="FZ100"/>
  <c r="GB100"/>
  <c r="GD100"/>
  <c r="GF100"/>
  <c r="GH100"/>
  <c r="GJ100"/>
  <c r="GL100"/>
  <c r="GN100"/>
  <c r="GP100"/>
  <c r="GQ100" s="1"/>
  <c r="FN100"/>
  <c r="FJ100"/>
  <c r="FK100" s="1"/>
  <c r="FH100"/>
  <c r="FF100"/>
  <c r="FD100"/>
  <c r="FB100"/>
  <c r="EZ100"/>
  <c r="EX100"/>
  <c r="FI100"/>
  <c r="FG100"/>
  <c r="FE100"/>
  <c r="FC100"/>
  <c r="FA100"/>
  <c r="EY100"/>
  <c r="FO99"/>
  <c r="FQ99"/>
  <c r="FS99"/>
  <c r="FU99"/>
  <c r="FW99"/>
  <c r="FY99"/>
  <c r="GA99"/>
  <c r="GC99"/>
  <c r="GE99"/>
  <c r="GG99"/>
  <c r="GI99"/>
  <c r="GK99"/>
  <c r="GM99"/>
  <c r="GO99"/>
  <c r="FP99"/>
  <c r="FR99"/>
  <c r="FT99"/>
  <c r="FV99"/>
  <c r="FX99"/>
  <c r="FZ99"/>
  <c r="GB99"/>
  <c r="GD99"/>
  <c r="GF99"/>
  <c r="GH99"/>
  <c r="GJ99"/>
  <c r="GL99"/>
  <c r="GN99"/>
  <c r="GP99"/>
  <c r="GQ99" s="1"/>
  <c r="FI99"/>
  <c r="FG99"/>
  <c r="FE99"/>
  <c r="FC99"/>
  <c r="FA99"/>
  <c r="EY99"/>
  <c r="FN99"/>
  <c r="FJ99"/>
  <c r="FK99" s="1"/>
  <c r="FH99"/>
  <c r="FF99"/>
  <c r="FD99"/>
  <c r="FB99"/>
  <c r="EZ99"/>
  <c r="EX99"/>
  <c r="FO96"/>
  <c r="FQ96"/>
  <c r="FS96"/>
  <c r="FU96"/>
  <c r="FW96"/>
  <c r="FY96"/>
  <c r="GA96"/>
  <c r="GC96"/>
  <c r="GE96"/>
  <c r="GG96"/>
  <c r="GI96"/>
  <c r="GK96"/>
  <c r="GM96"/>
  <c r="GO96"/>
  <c r="FP96"/>
  <c r="FR96"/>
  <c r="FT96"/>
  <c r="FV96"/>
  <c r="FX96"/>
  <c r="FZ96"/>
  <c r="GB96"/>
  <c r="GD96"/>
  <c r="GF96"/>
  <c r="GH96"/>
  <c r="GJ96"/>
  <c r="GL96"/>
  <c r="GN96"/>
  <c r="GP96"/>
  <c r="GQ96" s="1"/>
  <c r="FN96"/>
  <c r="FJ96"/>
  <c r="FK96" s="1"/>
  <c r="FH96"/>
  <c r="FF96"/>
  <c r="FD96"/>
  <c r="FB96"/>
  <c r="EZ96"/>
  <c r="EX96"/>
  <c r="FI96"/>
  <c r="FG96"/>
  <c r="FE96"/>
  <c r="FC96"/>
  <c r="FA96"/>
  <c r="EY96"/>
  <c r="FO95"/>
  <c r="FQ95"/>
  <c r="FS95"/>
  <c r="FU95"/>
  <c r="FW95"/>
  <c r="FY95"/>
  <c r="GA95"/>
  <c r="GC95"/>
  <c r="GE95"/>
  <c r="GG95"/>
  <c r="GI95"/>
  <c r="GK95"/>
  <c r="GM95"/>
  <c r="GO95"/>
  <c r="FP95"/>
  <c r="FR95"/>
  <c r="FT95"/>
  <c r="FV95"/>
  <c r="FX95"/>
  <c r="FZ95"/>
  <c r="GB95"/>
  <c r="GD95"/>
  <c r="GF95"/>
  <c r="GH95"/>
  <c r="GJ95"/>
  <c r="GL95"/>
  <c r="GN95"/>
  <c r="GP95"/>
  <c r="GQ95" s="1"/>
  <c r="FI95"/>
  <c r="FG95"/>
  <c r="FE95"/>
  <c r="FC95"/>
  <c r="FA95"/>
  <c r="EY95"/>
  <c r="FN95"/>
  <c r="FJ95"/>
  <c r="FK95" s="1"/>
  <c r="FH95"/>
  <c r="FF95"/>
  <c r="FD95"/>
  <c r="FB95"/>
  <c r="EZ95"/>
  <c r="EX95"/>
  <c r="FO92"/>
  <c r="FQ92"/>
  <c r="FS92"/>
  <c r="FU92"/>
  <c r="FW92"/>
  <c r="FY92"/>
  <c r="GA92"/>
  <c r="GC92"/>
  <c r="GE92"/>
  <c r="GG92"/>
  <c r="GI92"/>
  <c r="GK92"/>
  <c r="GM92"/>
  <c r="GO92"/>
  <c r="FP92"/>
  <c r="FR92"/>
  <c r="FT92"/>
  <c r="FV92"/>
  <c r="FX92"/>
  <c r="FZ92"/>
  <c r="GB92"/>
  <c r="GD92"/>
  <c r="GF92"/>
  <c r="GH92"/>
  <c r="GJ92"/>
  <c r="GL92"/>
  <c r="GN92"/>
  <c r="GP92"/>
  <c r="GQ92" s="1"/>
  <c r="FN92"/>
  <c r="FJ92"/>
  <c r="FK92" s="1"/>
  <c r="FH92"/>
  <c r="FF92"/>
  <c r="FD92"/>
  <c r="FB92"/>
  <c r="EZ92"/>
  <c r="EX92"/>
  <c r="FI92"/>
  <c r="FG92"/>
  <c r="FE92"/>
  <c r="FC92"/>
  <c r="FA92"/>
  <c r="EY92"/>
  <c r="FO90"/>
  <c r="FQ90"/>
  <c r="FS90"/>
  <c r="FU90"/>
  <c r="FW90"/>
  <c r="FY90"/>
  <c r="GA90"/>
  <c r="GC90"/>
  <c r="GE90"/>
  <c r="GG90"/>
  <c r="GI90"/>
  <c r="GK90"/>
  <c r="GM90"/>
  <c r="GO90"/>
  <c r="FP90"/>
  <c r="FR90"/>
  <c r="FT90"/>
  <c r="FV90"/>
  <c r="FX90"/>
  <c r="FZ90"/>
  <c r="GB90"/>
  <c r="GD90"/>
  <c r="GF90"/>
  <c r="GH90"/>
  <c r="GJ90"/>
  <c r="GL90"/>
  <c r="GN90"/>
  <c r="GP90"/>
  <c r="GQ90" s="1"/>
  <c r="FN90"/>
  <c r="FJ90"/>
  <c r="FK90" s="1"/>
  <c r="FH90"/>
  <c r="FF90"/>
  <c r="FD90"/>
  <c r="FB90"/>
  <c r="EZ90"/>
  <c r="EX90"/>
  <c r="FI90"/>
  <c r="FG90"/>
  <c r="FE90"/>
  <c r="FC90"/>
  <c r="FA90"/>
  <c r="EY90"/>
  <c r="FO89"/>
  <c r="FQ89"/>
  <c r="FS89"/>
  <c r="FU89"/>
  <c r="FW89"/>
  <c r="FY89"/>
  <c r="GA89"/>
  <c r="GC89"/>
  <c r="GE89"/>
  <c r="GG89"/>
  <c r="GI89"/>
  <c r="GK89"/>
  <c r="GM89"/>
  <c r="GO89"/>
  <c r="FP89"/>
  <c r="FR89"/>
  <c r="FT89"/>
  <c r="FV89"/>
  <c r="FX89"/>
  <c r="FZ89"/>
  <c r="GB89"/>
  <c r="GD89"/>
  <c r="GF89"/>
  <c r="GH89"/>
  <c r="GJ89"/>
  <c r="GL89"/>
  <c r="GN89"/>
  <c r="GP89"/>
  <c r="GQ89" s="1"/>
  <c r="FI89"/>
  <c r="FG89"/>
  <c r="FE89"/>
  <c r="FC89"/>
  <c r="FA89"/>
  <c r="EY89"/>
  <c r="FN89"/>
  <c r="FJ89"/>
  <c r="FK89" s="1"/>
  <c r="FH89"/>
  <c r="FF89"/>
  <c r="FD89"/>
  <c r="FB89"/>
  <c r="EZ89"/>
  <c r="EX89"/>
  <c r="FO88"/>
  <c r="FQ88"/>
  <c r="FS88"/>
  <c r="FU88"/>
  <c r="FW88"/>
  <c r="FY88"/>
  <c r="GA88"/>
  <c r="GC88"/>
  <c r="GE88"/>
  <c r="GG88"/>
  <c r="GI88"/>
  <c r="GK88"/>
  <c r="GM88"/>
  <c r="GO88"/>
  <c r="FP88"/>
  <c r="FR88"/>
  <c r="FT88"/>
  <c r="FV88"/>
  <c r="FX88"/>
  <c r="FZ88"/>
  <c r="GB88"/>
  <c r="GD88"/>
  <c r="GF88"/>
  <c r="GH88"/>
  <c r="GJ88"/>
  <c r="GL88"/>
  <c r="GN88"/>
  <c r="GP88"/>
  <c r="GQ88" s="1"/>
  <c r="FN88"/>
  <c r="FJ88"/>
  <c r="FK88" s="1"/>
  <c r="FH88"/>
  <c r="FF88"/>
  <c r="FD88"/>
  <c r="FB88"/>
  <c r="EZ88"/>
  <c r="EX88"/>
  <c r="FI88"/>
  <c r="FG88"/>
  <c r="FE88"/>
  <c r="FC88"/>
  <c r="FA88"/>
  <c r="EY88"/>
  <c r="FO86"/>
  <c r="FQ86"/>
  <c r="FS86"/>
  <c r="FU86"/>
  <c r="FW86"/>
  <c r="FY86"/>
  <c r="GA86"/>
  <c r="GC86"/>
  <c r="GE86"/>
  <c r="GG86"/>
  <c r="GI86"/>
  <c r="GK86"/>
  <c r="GM86"/>
  <c r="GO86"/>
  <c r="FP86"/>
  <c r="FR86"/>
  <c r="FT86"/>
  <c r="FV86"/>
  <c r="FX86"/>
  <c r="FZ86"/>
  <c r="GB86"/>
  <c r="GD86"/>
  <c r="GF86"/>
  <c r="GH86"/>
  <c r="GJ86"/>
  <c r="GL86"/>
  <c r="GN86"/>
  <c r="GP86"/>
  <c r="GQ86" s="1"/>
  <c r="FN86"/>
  <c r="FJ86"/>
  <c r="FK86" s="1"/>
  <c r="FH86"/>
  <c r="FF86"/>
  <c r="FD86"/>
  <c r="FB86"/>
  <c r="EZ86"/>
  <c r="EX86"/>
  <c r="FI86"/>
  <c r="FG86"/>
  <c r="FE86"/>
  <c r="FC86"/>
  <c r="FA86"/>
  <c r="EY86"/>
  <c r="FO85"/>
  <c r="FQ85"/>
  <c r="FS85"/>
  <c r="FU85"/>
  <c r="FW85"/>
  <c r="FY85"/>
  <c r="GA85"/>
  <c r="GC85"/>
  <c r="GE85"/>
  <c r="GG85"/>
  <c r="GI85"/>
  <c r="GK85"/>
  <c r="GM85"/>
  <c r="GO85"/>
  <c r="FP85"/>
  <c r="FR85"/>
  <c r="FT85"/>
  <c r="FV85"/>
  <c r="FX85"/>
  <c r="FZ85"/>
  <c r="GB85"/>
  <c r="GD85"/>
  <c r="GF85"/>
  <c r="GH85"/>
  <c r="GJ85"/>
  <c r="GL85"/>
  <c r="GN85"/>
  <c r="GP85"/>
  <c r="GQ85" s="1"/>
  <c r="FI85"/>
  <c r="FG85"/>
  <c r="FE85"/>
  <c r="FC85"/>
  <c r="FA85"/>
  <c r="EY85"/>
  <c r="FN85"/>
  <c r="FJ85"/>
  <c r="FK85" s="1"/>
  <c r="FH85"/>
  <c r="FF85"/>
  <c r="FD85"/>
  <c r="FB85"/>
  <c r="EZ85"/>
  <c r="EX85"/>
  <c r="FO82"/>
  <c r="FQ82"/>
  <c r="FS82"/>
  <c r="FU82"/>
  <c r="FW82"/>
  <c r="FY82"/>
  <c r="GA82"/>
  <c r="GC82"/>
  <c r="GE82"/>
  <c r="GG82"/>
  <c r="GI82"/>
  <c r="GK82"/>
  <c r="GM82"/>
  <c r="GO82"/>
  <c r="FP82"/>
  <c r="FR82"/>
  <c r="FT82"/>
  <c r="FV82"/>
  <c r="FX82"/>
  <c r="FZ82"/>
  <c r="GB82"/>
  <c r="GD82"/>
  <c r="GF82"/>
  <c r="GH82"/>
  <c r="GJ82"/>
  <c r="GL82"/>
  <c r="GN82"/>
  <c r="GP82"/>
  <c r="GQ82" s="1"/>
  <c r="FN82"/>
  <c r="FJ82"/>
  <c r="FK82" s="1"/>
  <c r="FH82"/>
  <c r="FF82"/>
  <c r="FD82"/>
  <c r="FB82"/>
  <c r="EZ82"/>
  <c r="EX82"/>
  <c r="FI82"/>
  <c r="FG82"/>
  <c r="FE82"/>
  <c r="FC82"/>
  <c r="FA82"/>
  <c r="EY82"/>
  <c r="FO81"/>
  <c r="FQ81"/>
  <c r="FS81"/>
  <c r="FU81"/>
  <c r="FW81"/>
  <c r="FY81"/>
  <c r="GA81"/>
  <c r="GC81"/>
  <c r="GE81"/>
  <c r="GG81"/>
  <c r="GI81"/>
  <c r="GK81"/>
  <c r="GM81"/>
  <c r="GO81"/>
  <c r="FP81"/>
  <c r="FR81"/>
  <c r="FT81"/>
  <c r="FV81"/>
  <c r="FX81"/>
  <c r="FZ81"/>
  <c r="GB81"/>
  <c r="GD81"/>
  <c r="GF81"/>
  <c r="GH81"/>
  <c r="GJ81"/>
  <c r="GL81"/>
  <c r="GN81"/>
  <c r="GP81"/>
  <c r="GQ81" s="1"/>
  <c r="FI81"/>
  <c r="FG81"/>
  <c r="FE81"/>
  <c r="FC81"/>
  <c r="FA81"/>
  <c r="EY81"/>
  <c r="FN81"/>
  <c r="FJ81"/>
  <c r="FK81" s="1"/>
  <c r="FH81"/>
  <c r="FF81"/>
  <c r="FD81"/>
  <c r="FB81"/>
  <c r="EZ81"/>
  <c r="EX81"/>
  <c r="FO80"/>
  <c r="FQ80"/>
  <c r="FS80"/>
  <c r="FU80"/>
  <c r="FW80"/>
  <c r="FY80"/>
  <c r="GA80"/>
  <c r="GC80"/>
  <c r="GE80"/>
  <c r="GG80"/>
  <c r="GI80"/>
  <c r="GK80"/>
  <c r="GM80"/>
  <c r="GO80"/>
  <c r="FP80"/>
  <c r="FR80"/>
  <c r="FT80"/>
  <c r="FV80"/>
  <c r="FX80"/>
  <c r="FZ80"/>
  <c r="GB80"/>
  <c r="GD80"/>
  <c r="GF80"/>
  <c r="GH80"/>
  <c r="GJ80"/>
  <c r="GL80"/>
  <c r="GN80"/>
  <c r="GP80"/>
  <c r="GQ80" s="1"/>
  <c r="FN80"/>
  <c r="FJ80"/>
  <c r="FK80" s="1"/>
  <c r="FH80"/>
  <c r="FF80"/>
  <c r="FD80"/>
  <c r="FB80"/>
  <c r="EZ80"/>
  <c r="EX80"/>
  <c r="FI80"/>
  <c r="FG80"/>
  <c r="FE80"/>
  <c r="FC80"/>
  <c r="FA80"/>
  <c r="EY80"/>
  <c r="FO78"/>
  <c r="FQ78"/>
  <c r="FS78"/>
  <c r="FU78"/>
  <c r="FW78"/>
  <c r="FY78"/>
  <c r="GA78"/>
  <c r="GC78"/>
  <c r="GE78"/>
  <c r="GG78"/>
  <c r="GI78"/>
  <c r="GK78"/>
  <c r="GM78"/>
  <c r="GO78"/>
  <c r="FP78"/>
  <c r="FR78"/>
  <c r="FT78"/>
  <c r="FV78"/>
  <c r="FX78"/>
  <c r="FZ78"/>
  <c r="GB78"/>
  <c r="GD78"/>
  <c r="GF78"/>
  <c r="GH78"/>
  <c r="GJ78"/>
  <c r="GL78"/>
  <c r="GN78"/>
  <c r="GP78"/>
  <c r="GQ78" s="1"/>
  <c r="FN78"/>
  <c r="FJ78"/>
  <c r="FK78" s="1"/>
  <c r="FH78"/>
  <c r="FF78"/>
  <c r="FD78"/>
  <c r="FB78"/>
  <c r="EZ78"/>
  <c r="EX78"/>
  <c r="FI78"/>
  <c r="FG78"/>
  <c r="FE78"/>
  <c r="FC78"/>
  <c r="FA78"/>
  <c r="EY78"/>
  <c r="FO76"/>
  <c r="FQ76"/>
  <c r="FS76"/>
  <c r="FU76"/>
  <c r="FW76"/>
  <c r="FY76"/>
  <c r="GA76"/>
  <c r="GC76"/>
  <c r="GE76"/>
  <c r="GG76"/>
  <c r="GI76"/>
  <c r="GK76"/>
  <c r="GM76"/>
  <c r="GO76"/>
  <c r="FP76"/>
  <c r="FR76"/>
  <c r="FT76"/>
  <c r="FV76"/>
  <c r="FX76"/>
  <c r="FZ76"/>
  <c r="GB76"/>
  <c r="GD76"/>
  <c r="GF76"/>
  <c r="GH76"/>
  <c r="GJ76"/>
  <c r="GL76"/>
  <c r="GN76"/>
  <c r="GP76"/>
  <c r="GQ76" s="1"/>
  <c r="FN76"/>
  <c r="FJ76"/>
  <c r="FK76" s="1"/>
  <c r="FH76"/>
  <c r="FF76"/>
  <c r="FD76"/>
  <c r="FB76"/>
  <c r="EZ76"/>
  <c r="EX76"/>
  <c r="FI76"/>
  <c r="FG76"/>
  <c r="FE76"/>
  <c r="FC76"/>
  <c r="FA76"/>
  <c r="EY76"/>
  <c r="FO75"/>
  <c r="FQ75"/>
  <c r="FS75"/>
  <c r="FU75"/>
  <c r="FW75"/>
  <c r="FY75"/>
  <c r="GA75"/>
  <c r="GC75"/>
  <c r="GE75"/>
  <c r="GG75"/>
  <c r="GI75"/>
  <c r="GK75"/>
  <c r="GM75"/>
  <c r="GO75"/>
  <c r="FP75"/>
  <c r="FR75"/>
  <c r="FT75"/>
  <c r="FV75"/>
  <c r="FX75"/>
  <c r="FZ75"/>
  <c r="GB75"/>
  <c r="GD75"/>
  <c r="GF75"/>
  <c r="GH75"/>
  <c r="GJ75"/>
  <c r="GL75"/>
  <c r="GN75"/>
  <c r="GP75"/>
  <c r="GQ75" s="1"/>
  <c r="FI75"/>
  <c r="FG75"/>
  <c r="FE75"/>
  <c r="FC75"/>
  <c r="FA75"/>
  <c r="EY75"/>
  <c r="FN75"/>
  <c r="FJ75"/>
  <c r="FK75" s="1"/>
  <c r="FH75"/>
  <c r="FF75"/>
  <c r="FD75"/>
  <c r="FB75"/>
  <c r="EZ75"/>
  <c r="EX75"/>
  <c r="FO72"/>
  <c r="FQ72"/>
  <c r="FS72"/>
  <c r="FU72"/>
  <c r="FW72"/>
  <c r="FY72"/>
  <c r="GA72"/>
  <c r="GC72"/>
  <c r="GE72"/>
  <c r="GG72"/>
  <c r="GI72"/>
  <c r="GK72"/>
  <c r="GM72"/>
  <c r="GO72"/>
  <c r="FP72"/>
  <c r="FR72"/>
  <c r="FT72"/>
  <c r="FV72"/>
  <c r="FX72"/>
  <c r="FZ72"/>
  <c r="GB72"/>
  <c r="GD72"/>
  <c r="GF72"/>
  <c r="GH72"/>
  <c r="GJ72"/>
  <c r="GL72"/>
  <c r="GN72"/>
  <c r="GP72"/>
  <c r="GQ72" s="1"/>
  <c r="FN72"/>
  <c r="FJ72"/>
  <c r="FK72" s="1"/>
  <c r="FH72"/>
  <c r="FF72"/>
  <c r="FD72"/>
  <c r="FB72"/>
  <c r="EZ72"/>
  <c r="EX72"/>
  <c r="FI72"/>
  <c r="FG72"/>
  <c r="FE72"/>
  <c r="FC72"/>
  <c r="FA72"/>
  <c r="EY72"/>
  <c r="FO71"/>
  <c r="FQ71"/>
  <c r="FS71"/>
  <c r="FU71"/>
  <c r="FW71"/>
  <c r="FY71"/>
  <c r="GA71"/>
  <c r="GC71"/>
  <c r="GE71"/>
  <c r="GG71"/>
  <c r="GI71"/>
  <c r="GK71"/>
  <c r="GM71"/>
  <c r="GO71"/>
  <c r="FP71"/>
  <c r="FR71"/>
  <c r="FT71"/>
  <c r="FV71"/>
  <c r="FX71"/>
  <c r="FZ71"/>
  <c r="GB71"/>
  <c r="GD71"/>
  <c r="GF71"/>
  <c r="GH71"/>
  <c r="GJ71"/>
  <c r="GL71"/>
  <c r="GN71"/>
  <c r="GP71"/>
  <c r="GQ71" s="1"/>
  <c r="FI71"/>
  <c r="FG71"/>
  <c r="FE71"/>
  <c r="FC71"/>
  <c r="FA71"/>
  <c r="EY71"/>
  <c r="FN71"/>
  <c r="FJ71"/>
  <c r="FK71" s="1"/>
  <c r="FH71"/>
  <c r="FF71"/>
  <c r="FD71"/>
  <c r="FB71"/>
  <c r="EZ71"/>
  <c r="EX71"/>
  <c r="FO68"/>
  <c r="FQ68"/>
  <c r="FS68"/>
  <c r="FU68"/>
  <c r="FW68"/>
  <c r="FY68"/>
  <c r="GA68"/>
  <c r="GC68"/>
  <c r="GE68"/>
  <c r="GG68"/>
  <c r="GI68"/>
  <c r="GK68"/>
  <c r="GM68"/>
  <c r="GO68"/>
  <c r="FP68"/>
  <c r="FR68"/>
  <c r="FT68"/>
  <c r="FV68"/>
  <c r="FX68"/>
  <c r="FZ68"/>
  <c r="GB68"/>
  <c r="GD68"/>
  <c r="GF68"/>
  <c r="GH68"/>
  <c r="GJ68"/>
  <c r="GL68"/>
  <c r="GN68"/>
  <c r="GP68"/>
  <c r="GQ68" s="1"/>
  <c r="FN68"/>
  <c r="FJ68"/>
  <c r="FK68" s="1"/>
  <c r="FH68"/>
  <c r="FF68"/>
  <c r="FD68"/>
  <c r="FB68"/>
  <c r="EZ68"/>
  <c r="EX68"/>
  <c r="FI68"/>
  <c r="FG68"/>
  <c r="FE68"/>
  <c r="FC68"/>
  <c r="FA68"/>
  <c r="EY68"/>
  <c r="FO67"/>
  <c r="FQ67"/>
  <c r="FS67"/>
  <c r="FU67"/>
  <c r="FW67"/>
  <c r="FY67"/>
  <c r="GA67"/>
  <c r="GC67"/>
  <c r="GE67"/>
  <c r="GG67"/>
  <c r="GI67"/>
  <c r="GK67"/>
  <c r="GM67"/>
  <c r="GO67"/>
  <c r="FP67"/>
  <c r="FR67"/>
  <c r="FT67"/>
  <c r="FV67"/>
  <c r="FX67"/>
  <c r="FZ67"/>
  <c r="GB67"/>
  <c r="GD67"/>
  <c r="GF67"/>
  <c r="GH67"/>
  <c r="GJ67"/>
  <c r="GL67"/>
  <c r="GN67"/>
  <c r="GP67"/>
  <c r="GQ67" s="1"/>
  <c r="FI67"/>
  <c r="FG67"/>
  <c r="FE67"/>
  <c r="FC67"/>
  <c r="FA67"/>
  <c r="EY67"/>
  <c r="FN67"/>
  <c r="FJ67"/>
  <c r="FK67" s="1"/>
  <c r="FH67"/>
  <c r="FF67"/>
  <c r="FD67"/>
  <c r="FB67"/>
  <c r="EZ67"/>
  <c r="EX67"/>
  <c r="FO66"/>
  <c r="FQ66"/>
  <c r="FS66"/>
  <c r="FU66"/>
  <c r="FW66"/>
  <c r="FY66"/>
  <c r="GA66"/>
  <c r="GC66"/>
  <c r="GE66"/>
  <c r="GG66"/>
  <c r="GI66"/>
  <c r="GK66"/>
  <c r="GM66"/>
  <c r="GO66"/>
  <c r="FP66"/>
  <c r="FR66"/>
  <c r="FT66"/>
  <c r="FV66"/>
  <c r="FX66"/>
  <c r="FZ66"/>
  <c r="GB66"/>
  <c r="GD66"/>
  <c r="GF66"/>
  <c r="GH66"/>
  <c r="GJ66"/>
  <c r="GL66"/>
  <c r="GN66"/>
  <c r="GP66"/>
  <c r="GQ66" s="1"/>
  <c r="FN66"/>
  <c r="FJ66"/>
  <c r="FK66" s="1"/>
  <c r="FH66"/>
  <c r="FF66"/>
  <c r="FD66"/>
  <c r="FB66"/>
  <c r="EZ66"/>
  <c r="EX66"/>
  <c r="FI66"/>
  <c r="FG66"/>
  <c r="FE66"/>
  <c r="FC66"/>
  <c r="FA66"/>
  <c r="EY66"/>
  <c r="FO65"/>
  <c r="FQ65"/>
  <c r="FS65"/>
  <c r="FU65"/>
  <c r="FW65"/>
  <c r="FY65"/>
  <c r="GA65"/>
  <c r="GC65"/>
  <c r="GE65"/>
  <c r="GG65"/>
  <c r="GI65"/>
  <c r="GK65"/>
  <c r="GM65"/>
  <c r="GO65"/>
  <c r="FP65"/>
  <c r="FR65"/>
  <c r="FT65"/>
  <c r="FV65"/>
  <c r="FX65"/>
  <c r="FZ65"/>
  <c r="GB65"/>
  <c r="GD65"/>
  <c r="GF65"/>
  <c r="GH65"/>
  <c r="GJ65"/>
  <c r="GL65"/>
  <c r="GN65"/>
  <c r="GP65"/>
  <c r="GQ65" s="1"/>
  <c r="FI65"/>
  <c r="FG65"/>
  <c r="FE65"/>
  <c r="FC65"/>
  <c r="FA65"/>
  <c r="EY65"/>
  <c r="FN65"/>
  <c r="FJ65"/>
  <c r="FK65" s="1"/>
  <c r="FH65"/>
  <c r="FF65"/>
  <c r="FD65"/>
  <c r="FB65"/>
  <c r="EZ65"/>
  <c r="EX65"/>
  <c r="FO64"/>
  <c r="FQ64"/>
  <c r="FS64"/>
  <c r="FU64"/>
  <c r="FW64"/>
  <c r="FY64"/>
  <c r="GA64"/>
  <c r="GC64"/>
  <c r="GE64"/>
  <c r="GG64"/>
  <c r="GI64"/>
  <c r="GK64"/>
  <c r="GM64"/>
  <c r="GO64"/>
  <c r="FP64"/>
  <c r="FR64"/>
  <c r="FT64"/>
  <c r="FV64"/>
  <c r="FX64"/>
  <c r="FZ64"/>
  <c r="GB64"/>
  <c r="GD64"/>
  <c r="GF64"/>
  <c r="GH64"/>
  <c r="GJ64"/>
  <c r="GL64"/>
  <c r="GN64"/>
  <c r="GP64"/>
  <c r="GQ64" s="1"/>
  <c r="FN64"/>
  <c r="FJ64"/>
  <c r="FK64" s="1"/>
  <c r="FH64"/>
  <c r="FF64"/>
  <c r="FD64"/>
  <c r="FB64"/>
  <c r="EZ64"/>
  <c r="EX64"/>
  <c r="FI64"/>
  <c r="FG64"/>
  <c r="FE64"/>
  <c r="FC64"/>
  <c r="FA64"/>
  <c r="EY64"/>
  <c r="FO61"/>
  <c r="FQ61"/>
  <c r="FS61"/>
  <c r="FU61"/>
  <c r="FW61"/>
  <c r="FY61"/>
  <c r="GA61"/>
  <c r="GC61"/>
  <c r="GE61"/>
  <c r="GG61"/>
  <c r="GI61"/>
  <c r="GK61"/>
  <c r="GM61"/>
  <c r="GO61"/>
  <c r="FP61"/>
  <c r="FR61"/>
  <c r="FT61"/>
  <c r="FV61"/>
  <c r="FX61"/>
  <c r="FZ61"/>
  <c r="GB61"/>
  <c r="GD61"/>
  <c r="GF61"/>
  <c r="GH61"/>
  <c r="GJ61"/>
  <c r="GL61"/>
  <c r="GN61"/>
  <c r="GP61"/>
  <c r="GQ61" s="1"/>
  <c r="FI61"/>
  <c r="FG61"/>
  <c r="FE61"/>
  <c r="FC61"/>
  <c r="FA61"/>
  <c r="EY61"/>
  <c r="FN61"/>
  <c r="FJ61"/>
  <c r="FK61" s="1"/>
  <c r="FH61"/>
  <c r="FF61"/>
  <c r="FD61"/>
  <c r="FB61"/>
  <c r="EZ61"/>
  <c r="EX61"/>
  <c r="FO58"/>
  <c r="FQ58"/>
  <c r="FS58"/>
  <c r="FU58"/>
  <c r="FW58"/>
  <c r="FY58"/>
  <c r="GA58"/>
  <c r="GC58"/>
  <c r="GE58"/>
  <c r="GG58"/>
  <c r="GI58"/>
  <c r="GK58"/>
  <c r="GM58"/>
  <c r="GO58"/>
  <c r="FP58"/>
  <c r="FR58"/>
  <c r="FT58"/>
  <c r="FV58"/>
  <c r="FX58"/>
  <c r="FZ58"/>
  <c r="GB58"/>
  <c r="GD58"/>
  <c r="GF58"/>
  <c r="GH58"/>
  <c r="GJ58"/>
  <c r="GL58"/>
  <c r="GN58"/>
  <c r="GP58"/>
  <c r="GQ58" s="1"/>
  <c r="FN58"/>
  <c r="FJ58"/>
  <c r="FK58" s="1"/>
  <c r="FH58"/>
  <c r="FF58"/>
  <c r="FD58"/>
  <c r="FB58"/>
  <c r="EZ58"/>
  <c r="EX58"/>
  <c r="FI58"/>
  <c r="FG58"/>
  <c r="FE58"/>
  <c r="FC58"/>
  <c r="FA58"/>
  <c r="EY58"/>
  <c r="FO57"/>
  <c r="FQ57"/>
  <c r="FS57"/>
  <c r="FU57"/>
  <c r="FW57"/>
  <c r="FY57"/>
  <c r="GA57"/>
  <c r="GC57"/>
  <c r="GE57"/>
  <c r="GG57"/>
  <c r="GI57"/>
  <c r="GK57"/>
  <c r="GM57"/>
  <c r="GO57"/>
  <c r="FP57"/>
  <c r="FR57"/>
  <c r="FT57"/>
  <c r="FV57"/>
  <c r="FX57"/>
  <c r="FZ57"/>
  <c r="GB57"/>
  <c r="GD57"/>
  <c r="GF57"/>
  <c r="GH57"/>
  <c r="GJ57"/>
  <c r="GL57"/>
  <c r="GN57"/>
  <c r="GP57"/>
  <c r="GQ57" s="1"/>
  <c r="FI57"/>
  <c r="FG57"/>
  <c r="FE57"/>
  <c r="FC57"/>
  <c r="FA57"/>
  <c r="EY57"/>
  <c r="FN57"/>
  <c r="FJ57"/>
  <c r="FK57" s="1"/>
  <c r="FH57"/>
  <c r="FF57"/>
  <c r="FD57"/>
  <c r="FB57"/>
  <c r="EZ57"/>
  <c r="EX57"/>
  <c r="FO54"/>
  <c r="FQ54"/>
  <c r="FS54"/>
  <c r="FU54"/>
  <c r="FW54"/>
  <c r="FY54"/>
  <c r="GA54"/>
  <c r="GC54"/>
  <c r="GE54"/>
  <c r="GG54"/>
  <c r="GI54"/>
  <c r="GK54"/>
  <c r="GM54"/>
  <c r="GO54"/>
  <c r="FP54"/>
  <c r="FR54"/>
  <c r="FT54"/>
  <c r="FV54"/>
  <c r="FX54"/>
  <c r="FZ54"/>
  <c r="GB54"/>
  <c r="GD54"/>
  <c r="GF54"/>
  <c r="GH54"/>
  <c r="GJ54"/>
  <c r="GL54"/>
  <c r="GN54"/>
  <c r="GP54"/>
  <c r="GQ54" s="1"/>
  <c r="FN54"/>
  <c r="FJ54"/>
  <c r="FK54" s="1"/>
  <c r="FH54"/>
  <c r="FF54"/>
  <c r="FD54"/>
  <c r="FB54"/>
  <c r="EZ54"/>
  <c r="EX54"/>
  <c r="FI54"/>
  <c r="FG54"/>
  <c r="FE54"/>
  <c r="FC54"/>
  <c r="FA54"/>
  <c r="EY54"/>
  <c r="FO53"/>
  <c r="FQ53"/>
  <c r="FS53"/>
  <c r="FU53"/>
  <c r="FW53"/>
  <c r="FY53"/>
  <c r="GA53"/>
  <c r="GC53"/>
  <c r="GE53"/>
  <c r="GG53"/>
  <c r="GI53"/>
  <c r="GK53"/>
  <c r="GM53"/>
  <c r="GO53"/>
  <c r="FP53"/>
  <c r="FR53"/>
  <c r="FT53"/>
  <c r="FV53"/>
  <c r="FX53"/>
  <c r="FZ53"/>
  <c r="GB53"/>
  <c r="GD53"/>
  <c r="GF53"/>
  <c r="GH53"/>
  <c r="GJ53"/>
  <c r="GL53"/>
  <c r="GN53"/>
  <c r="GP53"/>
  <c r="GQ53" s="1"/>
  <c r="FI53"/>
  <c r="FG53"/>
  <c r="FE53"/>
  <c r="FC53"/>
  <c r="FA53"/>
  <c r="EY53"/>
  <c r="FN53"/>
  <c r="FJ53"/>
  <c r="FK53" s="1"/>
  <c r="FH53"/>
  <c r="FF53"/>
  <c r="FD53"/>
  <c r="FB53"/>
  <c r="EZ53"/>
  <c r="EX53"/>
  <c r="FO50"/>
  <c r="FQ50"/>
  <c r="FS50"/>
  <c r="FU50"/>
  <c r="FW50"/>
  <c r="FY50"/>
  <c r="GA50"/>
  <c r="GC50"/>
  <c r="GE50"/>
  <c r="GG50"/>
  <c r="GI50"/>
  <c r="GK50"/>
  <c r="GM50"/>
  <c r="GO50"/>
  <c r="FP50"/>
  <c r="FR50"/>
  <c r="FT50"/>
  <c r="FV50"/>
  <c r="FX50"/>
  <c r="FZ50"/>
  <c r="GB50"/>
  <c r="GD50"/>
  <c r="GF50"/>
  <c r="GH50"/>
  <c r="GJ50"/>
  <c r="GL50"/>
  <c r="GN50"/>
  <c r="GP50"/>
  <c r="GQ50" s="1"/>
  <c r="FN50"/>
  <c r="FJ50"/>
  <c r="FK50" s="1"/>
  <c r="FH50"/>
  <c r="FF50"/>
  <c r="FD50"/>
  <c r="FB50"/>
  <c r="EZ50"/>
  <c r="EX50"/>
  <c r="FI50"/>
  <c r="FG50"/>
  <c r="FE50"/>
  <c r="FC50"/>
  <c r="FA50"/>
  <c r="EY50"/>
  <c r="FO44"/>
  <c r="FQ44"/>
  <c r="FS44"/>
  <c r="FU44"/>
  <c r="FW44"/>
  <c r="FY44"/>
  <c r="GA44"/>
  <c r="GC44"/>
  <c r="GE44"/>
  <c r="GG44"/>
  <c r="GI44"/>
  <c r="GK44"/>
  <c r="GM44"/>
  <c r="GO44"/>
  <c r="FP44"/>
  <c r="FR44"/>
  <c r="FT44"/>
  <c r="FV44"/>
  <c r="FX44"/>
  <c r="FZ44"/>
  <c r="GB44"/>
  <c r="GD44"/>
  <c r="GF44"/>
  <c r="GH44"/>
  <c r="GJ44"/>
  <c r="GL44"/>
  <c r="GN44"/>
  <c r="GP44"/>
  <c r="GQ44" s="1"/>
  <c r="FN44"/>
  <c r="FJ44"/>
  <c r="FK44" s="1"/>
  <c r="FH44"/>
  <c r="FF44"/>
  <c r="FD44"/>
  <c r="FB44"/>
  <c r="EZ44"/>
  <c r="EX44"/>
  <c r="FI44"/>
  <c r="FG44"/>
  <c r="FE44"/>
  <c r="FC44"/>
  <c r="FA44"/>
  <c r="EY44"/>
  <c r="FO43"/>
  <c r="FQ43"/>
  <c r="FS43"/>
  <c r="FU43"/>
  <c r="FW43"/>
  <c r="FY43"/>
  <c r="GA43"/>
  <c r="GC43"/>
  <c r="GE43"/>
  <c r="GG43"/>
  <c r="GI43"/>
  <c r="GK43"/>
  <c r="GM43"/>
  <c r="GO43"/>
  <c r="FP43"/>
  <c r="FR43"/>
  <c r="FT43"/>
  <c r="FV43"/>
  <c r="FX43"/>
  <c r="FZ43"/>
  <c r="GB43"/>
  <c r="GD43"/>
  <c r="GF43"/>
  <c r="GH43"/>
  <c r="GJ43"/>
  <c r="GL43"/>
  <c r="GN43"/>
  <c r="GP43"/>
  <c r="GQ43" s="1"/>
  <c r="FI43"/>
  <c r="FG43"/>
  <c r="FE43"/>
  <c r="FC43"/>
  <c r="FA43"/>
  <c r="EY43"/>
  <c r="FN43"/>
  <c r="FJ43"/>
  <c r="FK43" s="1"/>
  <c r="FH43"/>
  <c r="FF43"/>
  <c r="FD43"/>
  <c r="FB43"/>
  <c r="EZ43"/>
  <c r="EX43"/>
  <c r="FO42"/>
  <c r="FQ42"/>
  <c r="FS42"/>
  <c r="FU42"/>
  <c r="FW42"/>
  <c r="FY42"/>
  <c r="GA42"/>
  <c r="GC42"/>
  <c r="GE42"/>
  <c r="GG42"/>
  <c r="GI42"/>
  <c r="GK42"/>
  <c r="GM42"/>
  <c r="GO42"/>
  <c r="FP42"/>
  <c r="FR42"/>
  <c r="FT42"/>
  <c r="FV42"/>
  <c r="FX42"/>
  <c r="FZ42"/>
  <c r="GB42"/>
  <c r="GD42"/>
  <c r="GF42"/>
  <c r="GH42"/>
  <c r="GJ42"/>
  <c r="GL42"/>
  <c r="GN42"/>
  <c r="GP42"/>
  <c r="GQ42" s="1"/>
  <c r="FN42"/>
  <c r="FJ42"/>
  <c r="FK42" s="1"/>
  <c r="FH42"/>
  <c r="FF42"/>
  <c r="FD42"/>
  <c r="FB42"/>
  <c r="EZ42"/>
  <c r="EX42"/>
  <c r="FI42"/>
  <c r="FG42"/>
  <c r="FE42"/>
  <c r="FC42"/>
  <c r="FA42"/>
  <c r="EY42"/>
  <c r="FO41"/>
  <c r="FQ41"/>
  <c r="FS41"/>
  <c r="FU41"/>
  <c r="FW41"/>
  <c r="FY41"/>
  <c r="GA41"/>
  <c r="GC41"/>
  <c r="GE41"/>
  <c r="GG41"/>
  <c r="GI41"/>
  <c r="GK41"/>
  <c r="GM41"/>
  <c r="GO41"/>
  <c r="FP41"/>
  <c r="FR41"/>
  <c r="FT41"/>
  <c r="FV41"/>
  <c r="FX41"/>
  <c r="FZ41"/>
  <c r="GB41"/>
  <c r="GD41"/>
  <c r="GF41"/>
  <c r="GH41"/>
  <c r="GJ41"/>
  <c r="GL41"/>
  <c r="GN41"/>
  <c r="GP41"/>
  <c r="GQ41" s="1"/>
  <c r="FI41"/>
  <c r="FG41"/>
  <c r="FE41"/>
  <c r="FC41"/>
  <c r="FA41"/>
  <c r="EY41"/>
  <c r="FN41"/>
  <c r="FJ41"/>
  <c r="FK41" s="1"/>
  <c r="FH41"/>
  <c r="FF41"/>
  <c r="FD41"/>
  <c r="FB41"/>
  <c r="EZ41"/>
  <c r="EX41"/>
  <c r="FO37"/>
  <c r="FQ37"/>
  <c r="FS37"/>
  <c r="FU37"/>
  <c r="FW37"/>
  <c r="FY37"/>
  <c r="GA37"/>
  <c r="GC37"/>
  <c r="GE37"/>
  <c r="GG37"/>
  <c r="GI37"/>
  <c r="GK37"/>
  <c r="GM37"/>
  <c r="GO37"/>
  <c r="FP37"/>
  <c r="FR37"/>
  <c r="FT37"/>
  <c r="FV37"/>
  <c r="FX37"/>
  <c r="FZ37"/>
  <c r="GB37"/>
  <c r="GD37"/>
  <c r="GF37"/>
  <c r="GH37"/>
  <c r="GJ37"/>
  <c r="GL37"/>
  <c r="GN37"/>
  <c r="GP37"/>
  <c r="GQ37" s="1"/>
  <c r="FI37"/>
  <c r="FG37"/>
  <c r="FE37"/>
  <c r="FC37"/>
  <c r="FA37"/>
  <c r="EY37"/>
  <c r="FN37"/>
  <c r="FJ37"/>
  <c r="FK37" s="1"/>
  <c r="FH37"/>
  <c r="FF37"/>
  <c r="FD37"/>
  <c r="FB37"/>
  <c r="EZ37"/>
  <c r="EX37"/>
  <c r="FO36"/>
  <c r="FQ36"/>
  <c r="FS36"/>
  <c r="FU36"/>
  <c r="FW36"/>
  <c r="FY36"/>
  <c r="GA36"/>
  <c r="GC36"/>
  <c r="GE36"/>
  <c r="GG36"/>
  <c r="GI36"/>
  <c r="GK36"/>
  <c r="GM36"/>
  <c r="GO36"/>
  <c r="FP36"/>
  <c r="FR36"/>
  <c r="FT36"/>
  <c r="FV36"/>
  <c r="FX36"/>
  <c r="FZ36"/>
  <c r="GB36"/>
  <c r="GD36"/>
  <c r="GF36"/>
  <c r="GH36"/>
  <c r="GJ36"/>
  <c r="GL36"/>
  <c r="GN36"/>
  <c r="GP36"/>
  <c r="GQ36" s="1"/>
  <c r="FN36"/>
  <c r="FJ36"/>
  <c r="FK36" s="1"/>
  <c r="FH36"/>
  <c r="FF36"/>
  <c r="FD36"/>
  <c r="FB36"/>
  <c r="EZ36"/>
  <c r="EX36"/>
  <c r="FI36"/>
  <c r="FG36"/>
  <c r="FE36"/>
  <c r="FC36"/>
  <c r="FA36"/>
  <c r="EY36"/>
  <c r="FO35"/>
  <c r="FQ35"/>
  <c r="FS35"/>
  <c r="FU35"/>
  <c r="FW35"/>
  <c r="FY35"/>
  <c r="GA35"/>
  <c r="GC35"/>
  <c r="GE35"/>
  <c r="GG35"/>
  <c r="GI35"/>
  <c r="GK35"/>
  <c r="GM35"/>
  <c r="GO35"/>
  <c r="FP35"/>
  <c r="FR35"/>
  <c r="FT35"/>
  <c r="FV35"/>
  <c r="FX35"/>
  <c r="FZ35"/>
  <c r="GB35"/>
  <c r="GD35"/>
  <c r="GF35"/>
  <c r="GH35"/>
  <c r="GJ35"/>
  <c r="GL35"/>
  <c r="GN35"/>
  <c r="GP35"/>
  <c r="GQ35" s="1"/>
  <c r="FI35"/>
  <c r="FG35"/>
  <c r="FE35"/>
  <c r="FC35"/>
  <c r="FA35"/>
  <c r="EY35"/>
  <c r="FN35"/>
  <c r="FJ35"/>
  <c r="FK35" s="1"/>
  <c r="FH35"/>
  <c r="FF35"/>
  <c r="FD35"/>
  <c r="FB35"/>
  <c r="EZ35"/>
  <c r="EX35"/>
  <c r="FO32"/>
  <c r="FQ32"/>
  <c r="FS32"/>
  <c r="FU32"/>
  <c r="FW32"/>
  <c r="FY32"/>
  <c r="GA32"/>
  <c r="GC32"/>
  <c r="GE32"/>
  <c r="GG32"/>
  <c r="GI32"/>
  <c r="GK32"/>
  <c r="GM32"/>
  <c r="GO32"/>
  <c r="FP32"/>
  <c r="FR32"/>
  <c r="FT32"/>
  <c r="FV32"/>
  <c r="FX32"/>
  <c r="FZ32"/>
  <c r="GB32"/>
  <c r="GD32"/>
  <c r="GF32"/>
  <c r="GH32"/>
  <c r="GJ32"/>
  <c r="GL32"/>
  <c r="GN32"/>
  <c r="GP32"/>
  <c r="GQ32" s="1"/>
  <c r="FN32"/>
  <c r="FJ32"/>
  <c r="FK32" s="1"/>
  <c r="FH32"/>
  <c r="FF32"/>
  <c r="FD32"/>
  <c r="FB32"/>
  <c r="EZ32"/>
  <c r="EX32"/>
  <c r="FI32"/>
  <c r="FG32"/>
  <c r="FE32"/>
  <c r="FC32"/>
  <c r="FA32"/>
  <c r="EY32"/>
  <c r="FO27"/>
  <c r="FQ27"/>
  <c r="FS27"/>
  <c r="FU27"/>
  <c r="FW27"/>
  <c r="FY27"/>
  <c r="GA27"/>
  <c r="GC27"/>
  <c r="GE27"/>
  <c r="GG27"/>
  <c r="GI27"/>
  <c r="GK27"/>
  <c r="GM27"/>
  <c r="GO27"/>
  <c r="FP27"/>
  <c r="FR27"/>
  <c r="FT27"/>
  <c r="FV27"/>
  <c r="FX27"/>
  <c r="FZ27"/>
  <c r="GB27"/>
  <c r="GD27"/>
  <c r="GF27"/>
  <c r="GH27"/>
  <c r="GJ27"/>
  <c r="GL27"/>
  <c r="GN27"/>
  <c r="GP27"/>
  <c r="GQ27" s="1"/>
  <c r="FN27"/>
  <c r="FP26"/>
  <c r="FR26"/>
  <c r="FT26"/>
  <c r="FV26"/>
  <c r="FX26"/>
  <c r="FZ26"/>
  <c r="GB26"/>
  <c r="GD26"/>
  <c r="FO26"/>
  <c r="FS26"/>
  <c r="FW26"/>
  <c r="GA26"/>
  <c r="GE26"/>
  <c r="GG26"/>
  <c r="GI26"/>
  <c r="GK26"/>
  <c r="GM26"/>
  <c r="GO26"/>
  <c r="FQ26"/>
  <c r="FU26"/>
  <c r="FY26"/>
  <c r="GC26"/>
  <c r="GF26"/>
  <c r="GH26"/>
  <c r="GJ26"/>
  <c r="GL26"/>
  <c r="GN26"/>
  <c r="GP26"/>
  <c r="GQ26" s="1"/>
  <c r="FN26"/>
  <c r="FO25"/>
  <c r="FQ25"/>
  <c r="FS25"/>
  <c r="FU25"/>
  <c r="FW25"/>
  <c r="FY25"/>
  <c r="GA25"/>
  <c r="GC25"/>
  <c r="GE25"/>
  <c r="GG25"/>
  <c r="GI25"/>
  <c r="GK25"/>
  <c r="GM25"/>
  <c r="FP25"/>
  <c r="FR25"/>
  <c r="FT25"/>
  <c r="FV25"/>
  <c r="FX25"/>
  <c r="FZ25"/>
  <c r="GB25"/>
  <c r="GD25"/>
  <c r="GF25"/>
  <c r="GH25"/>
  <c r="GJ25"/>
  <c r="GL25"/>
  <c r="GN25"/>
  <c r="GP25"/>
  <c r="GQ25" s="1"/>
  <c r="GO25"/>
  <c r="FN25"/>
  <c r="FO20"/>
  <c r="FQ20"/>
  <c r="FS20"/>
  <c r="FU20"/>
  <c r="FW20"/>
  <c r="FY20"/>
  <c r="GA20"/>
  <c r="GC20"/>
  <c r="GE20"/>
  <c r="GG20"/>
  <c r="GI20"/>
  <c r="GK20"/>
  <c r="GM20"/>
  <c r="GO20"/>
  <c r="FP20"/>
  <c r="FR20"/>
  <c r="FT20"/>
  <c r="FV20"/>
  <c r="FX20"/>
  <c r="FZ20"/>
  <c r="GB20"/>
  <c r="GD20"/>
  <c r="GF20"/>
  <c r="GH20"/>
  <c r="GJ20"/>
  <c r="GL20"/>
  <c r="GN20"/>
  <c r="GP20"/>
  <c r="GQ20" s="1"/>
  <c r="FN20"/>
  <c r="FO19"/>
  <c r="FQ19"/>
  <c r="FS19"/>
  <c r="FU19"/>
  <c r="FW19"/>
  <c r="FY19"/>
  <c r="GA19"/>
  <c r="GC19"/>
  <c r="GE19"/>
  <c r="GG19"/>
  <c r="GI19"/>
  <c r="GK19"/>
  <c r="GM19"/>
  <c r="GO19"/>
  <c r="FP19"/>
  <c r="FR19"/>
  <c r="FT19"/>
  <c r="FV19"/>
  <c r="FX19"/>
  <c r="FZ19"/>
  <c r="GB19"/>
  <c r="GD19"/>
  <c r="GF19"/>
  <c r="GH19"/>
  <c r="GJ19"/>
  <c r="GL19"/>
  <c r="GN19"/>
  <c r="GP19"/>
  <c r="GQ19" s="1"/>
  <c r="FN19"/>
  <c r="FO18"/>
  <c r="FQ18"/>
  <c r="FS18"/>
  <c r="FU18"/>
  <c r="FW18"/>
  <c r="FY18"/>
  <c r="GA18"/>
  <c r="GC18"/>
  <c r="GE18"/>
  <c r="GG18"/>
  <c r="GI18"/>
  <c r="GK18"/>
  <c r="GM18"/>
  <c r="GO18"/>
  <c r="FP18"/>
  <c r="FR18"/>
  <c r="FT18"/>
  <c r="FV18"/>
  <c r="FX18"/>
  <c r="FZ18"/>
  <c r="GB18"/>
  <c r="GD18"/>
  <c r="GF18"/>
  <c r="GH18"/>
  <c r="GJ18"/>
  <c r="GL18"/>
  <c r="GN18"/>
  <c r="GP18"/>
  <c r="GQ18" s="1"/>
  <c r="FN18"/>
  <c r="FO17"/>
  <c r="FQ17"/>
  <c r="FS17"/>
  <c r="FU17"/>
  <c r="FW17"/>
  <c r="FY17"/>
  <c r="GA17"/>
  <c r="GC17"/>
  <c r="GE17"/>
  <c r="GG17"/>
  <c r="GI17"/>
  <c r="GK17"/>
  <c r="GM17"/>
  <c r="GO17"/>
  <c r="FP17"/>
  <c r="FR17"/>
  <c r="FT17"/>
  <c r="FV17"/>
  <c r="FX17"/>
  <c r="FZ17"/>
  <c r="GB17"/>
  <c r="GD17"/>
  <c r="GF17"/>
  <c r="GH17"/>
  <c r="GJ17"/>
  <c r="GL17"/>
  <c r="GN17"/>
  <c r="GP17"/>
  <c r="GQ17" s="1"/>
  <c r="FN17"/>
  <c r="FO16"/>
  <c r="FQ16"/>
  <c r="FS16"/>
  <c r="FU16"/>
  <c r="FW16"/>
  <c r="FY16"/>
  <c r="GA16"/>
  <c r="GC16"/>
  <c r="GE16"/>
  <c r="GG16"/>
  <c r="GI16"/>
  <c r="GK16"/>
  <c r="GM16"/>
  <c r="GO16"/>
  <c r="FP16"/>
  <c r="FR16"/>
  <c r="FT16"/>
  <c r="FV16"/>
  <c r="FX16"/>
  <c r="FZ16"/>
  <c r="GB16"/>
  <c r="GD16"/>
  <c r="GF16"/>
  <c r="GH16"/>
  <c r="GJ16"/>
  <c r="GL16"/>
  <c r="GN16"/>
  <c r="GP16"/>
  <c r="GQ16" s="1"/>
  <c r="FN16"/>
  <c r="FO8"/>
  <c r="FQ8"/>
  <c r="FS8"/>
  <c r="FU8"/>
  <c r="FW8"/>
  <c r="FY8"/>
  <c r="GA8"/>
  <c r="GC8"/>
  <c r="GE8"/>
  <c r="GG8"/>
  <c r="GI8"/>
  <c r="GK8"/>
  <c r="GM8"/>
  <c r="GO8"/>
  <c r="FP8"/>
  <c r="FT8"/>
  <c r="FX8"/>
  <c r="GB8"/>
  <c r="GF8"/>
  <c r="GJ8"/>
  <c r="GN8"/>
  <c r="FR8"/>
  <c r="FV8"/>
  <c r="FZ8"/>
  <c r="GD8"/>
  <c r="GH8"/>
  <c r="GL8"/>
  <c r="GP8"/>
  <c r="GQ8" s="1"/>
  <c r="FN8"/>
  <c r="FO7"/>
  <c r="FQ7"/>
  <c r="FS7"/>
  <c r="FU7"/>
  <c r="FW7"/>
  <c r="FY7"/>
  <c r="GA7"/>
  <c r="GC7"/>
  <c r="GE7"/>
  <c r="GG7"/>
  <c r="GI7"/>
  <c r="GK7"/>
  <c r="GM7"/>
  <c r="GO7"/>
  <c r="FP7"/>
  <c r="FT7"/>
  <c r="FX7"/>
  <c r="GB7"/>
  <c r="GF7"/>
  <c r="GJ7"/>
  <c r="GN7"/>
  <c r="FR7"/>
  <c r="FV7"/>
  <c r="FZ7"/>
  <c r="GD7"/>
  <c r="GH7"/>
  <c r="GL7"/>
  <c r="GP7"/>
  <c r="GQ7" s="1"/>
  <c r="FN7"/>
  <c r="FO6"/>
  <c r="FQ6"/>
  <c r="FS6"/>
  <c r="FU6"/>
  <c r="FW6"/>
  <c r="FY6"/>
  <c r="GA6"/>
  <c r="GC6"/>
  <c r="GE6"/>
  <c r="GG6"/>
  <c r="GI6"/>
  <c r="GK6"/>
  <c r="GM6"/>
  <c r="GO6"/>
  <c r="FP6"/>
  <c r="FT6"/>
  <c r="FX6"/>
  <c r="GB6"/>
  <c r="GF6"/>
  <c r="GJ6"/>
  <c r="GN6"/>
  <c r="FR6"/>
  <c r="FV6"/>
  <c r="FZ6"/>
  <c r="GD6"/>
  <c r="GH6"/>
  <c r="GL6"/>
  <c r="GP6"/>
  <c r="GQ6" s="1"/>
  <c r="FN6"/>
  <c r="FP5"/>
  <c r="FR5"/>
  <c r="FT5"/>
  <c r="FV5"/>
  <c r="FX5"/>
  <c r="FZ5"/>
  <c r="GB5"/>
  <c r="GD5"/>
  <c r="GF5"/>
  <c r="FO5"/>
  <c r="FQ5"/>
  <c r="FS5"/>
  <c r="FU5"/>
  <c r="FW5"/>
  <c r="FY5"/>
  <c r="GA5"/>
  <c r="GC5"/>
  <c r="GE5"/>
  <c r="GG5"/>
  <c r="GI5"/>
  <c r="GK5"/>
  <c r="GM5"/>
  <c r="GO5"/>
  <c r="GJ5"/>
  <c r="GN5"/>
  <c r="GH5"/>
  <c r="GL5"/>
  <c r="GP5"/>
  <c r="GQ5" s="1"/>
  <c r="FN5"/>
  <c r="FA185" i="2"/>
  <c r="EI185" i="1" s="1"/>
  <c r="DG120" i="2"/>
  <c r="BX122" i="1"/>
  <c r="ED38"/>
  <c r="EA13"/>
  <c r="DZ194"/>
  <c r="EG90"/>
  <c r="ED101"/>
  <c r="EG21"/>
  <c r="EZ34" i="2"/>
  <c r="EH34" i="1" s="1"/>
  <c r="DI47" i="2"/>
  <c r="DZ24" i="1"/>
  <c r="FA47" i="2"/>
  <c r="EI47" i="1" s="1"/>
  <c r="EO65"/>
  <c r="BK12"/>
  <c r="BK35"/>
  <c r="CP39"/>
  <c r="BK53"/>
  <c r="CP65"/>
  <c r="BK73"/>
  <c r="CP87"/>
  <c r="BK16"/>
  <c r="BK34"/>
  <c r="BK44"/>
  <c r="BK54"/>
  <c r="BK62"/>
  <c r="BK70"/>
  <c r="BK78"/>
  <c r="BK86"/>
  <c r="BK102"/>
  <c r="BK130"/>
  <c r="EP117"/>
  <c r="EB129"/>
  <c r="EO114"/>
  <c r="DZ140"/>
  <c r="DZ187"/>
  <c r="EB160"/>
  <c r="EQ161"/>
  <c r="EZ147" i="2"/>
  <c r="EH147" i="1" s="1"/>
  <c r="EB190"/>
  <c r="EF125"/>
  <c r="EZ127" i="2"/>
  <c r="EH127" i="1" s="1"/>
  <c r="EZ111" i="2"/>
  <c r="EH111" i="1" s="1"/>
  <c r="EZ129" i="2"/>
  <c r="EH129" i="1" s="1"/>
  <c r="EA9"/>
  <c r="EA49"/>
  <c r="DD37"/>
  <c r="DZ160"/>
  <c r="DT108"/>
  <c r="EO196"/>
  <c r="DZ183"/>
  <c r="EO180"/>
  <c r="EE180"/>
  <c r="EF136"/>
  <c r="EB168"/>
  <c r="DZ158"/>
  <c r="EQ190"/>
  <c r="DZ190"/>
  <c r="ED166"/>
  <c r="EG160"/>
  <c r="DC51"/>
  <c r="ID51" s="1"/>
  <c r="EB186"/>
  <c r="EO182"/>
  <c r="DZ182"/>
  <c r="EQ182"/>
  <c r="EB187"/>
  <c r="EF160"/>
  <c r="EP147"/>
  <c r="EN147"/>
  <c r="EB49"/>
  <c r="EG116"/>
  <c r="DY114"/>
  <c r="DY19"/>
  <c r="EB40"/>
  <c r="EQ134"/>
  <c r="DZ134"/>
  <c r="EN99"/>
  <c r="EO98"/>
  <c r="EB96"/>
  <c r="EO93"/>
  <c r="DB91" i="2"/>
  <c r="DY67" i="1"/>
  <c r="EO11"/>
  <c r="FA91" i="2"/>
  <c r="EI91" i="1" s="1"/>
  <c r="DJ73"/>
  <c r="DT192"/>
  <c r="EG192"/>
  <c r="EE192"/>
  <c r="EB184"/>
  <c r="EQ184"/>
  <c r="EG188"/>
  <c r="ED188"/>
  <c r="EB176"/>
  <c r="EQ176"/>
  <c r="ED176"/>
  <c r="EA180"/>
  <c r="EF115"/>
  <c r="EO152"/>
  <c r="EN49"/>
  <c r="EA176"/>
  <c r="EP176"/>
  <c r="EU175"/>
  <c r="DZ175"/>
  <c r="EQ175"/>
  <c r="EP180"/>
  <c r="EG112"/>
  <c r="EO158"/>
  <c r="EG156"/>
  <c r="EB156"/>
  <c r="EA152"/>
  <c r="EN149"/>
  <c r="EN130"/>
  <c r="EQ83"/>
  <c r="EB83"/>
  <c r="EP49"/>
  <c r="DD48"/>
  <c r="EG39"/>
  <c r="EB37"/>
  <c r="DY37"/>
  <c r="EN7"/>
  <c r="EN20"/>
  <c r="EN18"/>
  <c r="EP7"/>
  <c r="EO5"/>
  <c r="EO20"/>
  <c r="DY18"/>
  <c r="EN10"/>
  <c r="EE176"/>
  <c r="DY134"/>
  <c r="ED96"/>
  <c r="EF145"/>
  <c r="EO195"/>
  <c r="DZ189"/>
  <c r="EO168"/>
  <c r="EP157"/>
  <c r="EO118"/>
  <c r="DY118"/>
  <c r="EN93"/>
  <c r="EP93"/>
  <c r="DB85" i="2"/>
  <c r="DC85" i="1" s="1"/>
  <c r="ID85" s="1"/>
  <c r="EQ85"/>
  <c r="ED85"/>
  <c r="EN12"/>
  <c r="EE187"/>
  <c r="EE87"/>
  <c r="EN131"/>
  <c r="EN77"/>
  <c r="EQ43"/>
  <c r="EG44"/>
  <c r="EO61"/>
  <c r="EB61"/>
  <c r="DZ172"/>
  <c r="EN47"/>
  <c r="FA140" i="2"/>
  <c r="EI140" i="1" s="1"/>
  <c r="DY7"/>
  <c r="EA77"/>
  <c r="EA192"/>
  <c r="DY71"/>
  <c r="DZ188"/>
  <c r="EO178"/>
  <c r="EB178"/>
  <c r="ED164"/>
  <c r="DY164"/>
  <c r="DZ178"/>
  <c r="ED172"/>
  <c r="EA153"/>
  <c r="ED141"/>
  <c r="EQ141"/>
  <c r="EG123"/>
  <c r="DZ114"/>
  <c r="EN100"/>
  <c r="DZ100"/>
  <c r="EF67"/>
  <c r="EU59"/>
  <c r="EN59"/>
  <c r="EA55"/>
  <c r="EP55"/>
  <c r="EN172"/>
  <c r="EF172"/>
  <c r="EO105"/>
  <c r="EB102"/>
  <c r="DZ102"/>
  <c r="EQ102"/>
  <c r="EQ128"/>
  <c r="EO128"/>
  <c r="EB130"/>
  <c r="DY130"/>
  <c r="EQ130"/>
  <c r="DZ108"/>
  <c r="EN103"/>
  <c r="DY56"/>
  <c r="ED55"/>
  <c r="EP71"/>
  <c r="EA63"/>
  <c r="EP63"/>
  <c r="EA54"/>
  <c r="EP54"/>
  <c r="EB51"/>
  <c r="EQ51"/>
  <c r="FA49" i="2"/>
  <c r="EI49" i="1" s="1"/>
  <c r="EA91"/>
  <c r="FA85" i="2"/>
  <c r="EI85" i="1" s="1"/>
  <c r="EO97"/>
  <c r="DZ92"/>
  <c r="DZ69"/>
  <c r="DY45"/>
  <c r="EW21"/>
  <c r="EW19"/>
  <c r="EW17"/>
  <c r="EW15"/>
  <c r="EW13"/>
  <c r="EW11"/>
  <c r="EW9"/>
  <c r="EW7"/>
  <c r="EW196"/>
  <c r="EW194"/>
  <c r="EW192"/>
  <c r="EW190"/>
  <c r="EW188"/>
  <c r="EW186"/>
  <c r="EW184"/>
  <c r="EW182"/>
  <c r="EW180"/>
  <c r="EW178"/>
  <c r="EW176"/>
  <c r="EW174"/>
  <c r="EW172"/>
  <c r="EW170"/>
  <c r="EW168"/>
  <c r="EW166"/>
  <c r="EW164"/>
  <c r="EW162"/>
  <c r="EW160"/>
  <c r="EW158"/>
  <c r="EW156"/>
  <c r="EW154"/>
  <c r="EW152"/>
  <c r="EW150"/>
  <c r="EW148"/>
  <c r="EW146"/>
  <c r="EW144"/>
  <c r="EW142"/>
  <c r="EW140"/>
  <c r="EW138"/>
  <c r="EW136"/>
  <c r="EW134"/>
  <c r="EW132"/>
  <c r="EW130"/>
  <c r="EW128"/>
  <c r="EW126"/>
  <c r="EW124"/>
  <c r="EW122"/>
  <c r="EW120"/>
  <c r="EW118"/>
  <c r="EW116"/>
  <c r="EW114"/>
  <c r="EW112"/>
  <c r="EW110"/>
  <c r="EW108"/>
  <c r="EW106"/>
  <c r="EW104"/>
  <c r="EW102"/>
  <c r="EW100"/>
  <c r="EW98"/>
  <c r="EW96"/>
  <c r="EW94"/>
  <c r="EW92"/>
  <c r="EW90"/>
  <c r="EW88"/>
  <c r="EW86"/>
  <c r="EW84"/>
  <c r="EW82"/>
  <c r="EW80"/>
  <c r="EW78"/>
  <c r="EW76"/>
  <c r="EW74"/>
  <c r="EW72"/>
  <c r="EW70"/>
  <c r="EW68"/>
  <c r="EW66"/>
  <c r="EW64"/>
  <c r="EW62"/>
  <c r="EW60"/>
  <c r="EW58"/>
  <c r="EW56"/>
  <c r="EW54"/>
  <c r="EW52"/>
  <c r="EW50"/>
  <c r="EW48"/>
  <c r="EW46"/>
  <c r="EW44"/>
  <c r="EW42"/>
  <c r="EW40"/>
  <c r="EW38"/>
  <c r="EW36"/>
  <c r="EW34"/>
  <c r="EW32"/>
  <c r="EW30"/>
  <c r="EW28"/>
  <c r="EW26"/>
  <c r="EW24"/>
  <c r="EW22"/>
  <c r="EY5"/>
  <c r="FA5"/>
  <c r="FC5"/>
  <c r="FE5"/>
  <c r="FG5"/>
  <c r="FI5"/>
  <c r="EX6"/>
  <c r="EZ6"/>
  <c r="FB6"/>
  <c r="FD6"/>
  <c r="FF6"/>
  <c r="FH6"/>
  <c r="FJ6"/>
  <c r="FK6" s="1"/>
  <c r="EY7"/>
  <c r="FA7"/>
  <c r="FC7"/>
  <c r="FE7"/>
  <c r="FG7"/>
  <c r="FI7"/>
  <c r="EX8"/>
  <c r="EZ8"/>
  <c r="FB8"/>
  <c r="FD8"/>
  <c r="FF8"/>
  <c r="FH8"/>
  <c r="FJ8"/>
  <c r="FK8" s="1"/>
  <c r="EY9"/>
  <c r="FA9"/>
  <c r="FC9"/>
  <c r="FE9"/>
  <c r="FG9"/>
  <c r="FI9"/>
  <c r="EX10"/>
  <c r="EZ10"/>
  <c r="FB10"/>
  <c r="FD10"/>
  <c r="FF10"/>
  <c r="FH10"/>
  <c r="FJ10"/>
  <c r="FK10" s="1"/>
  <c r="EY11"/>
  <c r="FA11"/>
  <c r="FC11"/>
  <c r="FE11"/>
  <c r="FG11"/>
  <c r="FI11"/>
  <c r="EX12"/>
  <c r="EZ12"/>
  <c r="FB12"/>
  <c r="FD12"/>
  <c r="FF12"/>
  <c r="FH12"/>
  <c r="FJ12"/>
  <c r="FK12" s="1"/>
  <c r="EY13"/>
  <c r="FA13"/>
  <c r="FC13"/>
  <c r="FE13"/>
  <c r="FG13"/>
  <c r="FI13"/>
  <c r="EX14"/>
  <c r="EZ14"/>
  <c r="FB14"/>
  <c r="FD14"/>
  <c r="FF14"/>
  <c r="FH14"/>
  <c r="FJ14"/>
  <c r="FK14" s="1"/>
  <c r="EY15"/>
  <c r="FA15"/>
  <c r="FC15"/>
  <c r="FE15"/>
  <c r="FG15"/>
  <c r="FI15"/>
  <c r="EX16"/>
  <c r="EZ16"/>
  <c r="FB16"/>
  <c r="FD16"/>
  <c r="FF16"/>
  <c r="FH16"/>
  <c r="FJ16"/>
  <c r="FK16" s="1"/>
  <c r="EY17"/>
  <c r="FA17"/>
  <c r="FC17"/>
  <c r="FE17"/>
  <c r="FG17"/>
  <c r="FI17"/>
  <c r="EX18"/>
  <c r="EZ18"/>
  <c r="FB18"/>
  <c r="FD18"/>
  <c r="FF18"/>
  <c r="FH18"/>
  <c r="FJ18"/>
  <c r="FK18" s="1"/>
  <c r="EY19"/>
  <c r="FA19"/>
  <c r="FC19"/>
  <c r="FE19"/>
  <c r="FG19"/>
  <c r="FI19"/>
  <c r="EX20"/>
  <c r="EZ20"/>
  <c r="FB20"/>
  <c r="FD20"/>
  <c r="FF20"/>
  <c r="FH20"/>
  <c r="FJ20"/>
  <c r="FK20" s="1"/>
  <c r="EY21"/>
  <c r="FA21"/>
  <c r="FC21"/>
  <c r="FE21"/>
  <c r="FG21"/>
  <c r="FI21"/>
  <c r="EX22"/>
  <c r="EZ22"/>
  <c r="FB22"/>
  <c r="FD22"/>
  <c r="FF22"/>
  <c r="FH22"/>
  <c r="FJ22"/>
  <c r="FK22" s="1"/>
  <c r="EY23"/>
  <c r="FA23"/>
  <c r="FC23"/>
  <c r="FE23"/>
  <c r="FG23"/>
  <c r="FI23"/>
  <c r="EX24"/>
  <c r="EZ24"/>
  <c r="FB24"/>
  <c r="FD24"/>
  <c r="FF24"/>
  <c r="FH24"/>
  <c r="FJ24"/>
  <c r="FK24" s="1"/>
  <c r="EY25"/>
  <c r="FA25"/>
  <c r="FC25"/>
  <c r="FE25"/>
  <c r="FG25"/>
  <c r="FI25"/>
  <c r="EX26"/>
  <c r="EZ26"/>
  <c r="FB26"/>
  <c r="FD26"/>
  <c r="FF26"/>
  <c r="FH26"/>
  <c r="FJ26"/>
  <c r="FK26" s="1"/>
  <c r="EY27"/>
  <c r="FA27"/>
  <c r="FC27"/>
  <c r="FE27"/>
  <c r="FG27"/>
  <c r="FI27"/>
  <c r="EX28"/>
  <c r="CX35" i="2" l="1"/>
  <c r="CZ35" i="1"/>
  <c r="DP168"/>
  <c r="DN168" i="2"/>
  <c r="DI56" i="1"/>
  <c r="DG56" i="2"/>
  <c r="DI115" i="1"/>
  <c r="DG115" i="2"/>
  <c r="DY76" i="1"/>
  <c r="EB76"/>
  <c r="II72"/>
  <c r="EG72"/>
  <c r="EE72"/>
  <c r="EQ72"/>
  <c r="IF66"/>
  <c r="DZ66"/>
  <c r="EO66"/>
  <c r="EB66"/>
  <c r="IG155"/>
  <c r="EN155"/>
  <c r="EA155"/>
  <c r="IJ155"/>
  <c r="EP155"/>
  <c r="EZ135" i="2"/>
  <c r="EH135" i="1" s="1"/>
  <c r="EU135"/>
  <c r="EE117"/>
  <c r="EG117"/>
  <c r="EQ117"/>
  <c r="II117"/>
  <c r="EU117"/>
  <c r="EZ117" i="2"/>
  <c r="EH117" i="1" s="1"/>
  <c r="BK57"/>
  <c r="CP57"/>
  <c r="DH158" i="2"/>
  <c r="DJ158" i="1"/>
  <c r="DC121"/>
  <c r="ID121" s="1"/>
  <c r="DA121" i="2"/>
  <c r="DF75"/>
  <c r="DH75" i="1"/>
  <c r="DJ126"/>
  <c r="DH126" i="2"/>
  <c r="DH114"/>
  <c r="DJ114" i="1"/>
  <c r="DH32"/>
  <c r="DF32" i="2"/>
  <c r="DH106" i="1"/>
  <c r="DF106" i="2"/>
  <c r="DH28" i="1"/>
  <c r="DF28" i="2"/>
  <c r="CX70"/>
  <c r="CZ70" i="1"/>
  <c r="DB131"/>
  <c r="CZ131" i="2"/>
  <c r="DB99" i="1"/>
  <c r="CZ99" i="2"/>
  <c r="CY162"/>
  <c r="DA162" i="1"/>
  <c r="DH148"/>
  <c r="DF148" i="2"/>
  <c r="CZ181"/>
  <c r="DB181" i="1"/>
  <c r="DR179" i="2"/>
  <c r="DT179" i="1"/>
  <c r="DS42"/>
  <c r="DQ42" i="2"/>
  <c r="DA8" i="1"/>
  <c r="CY8" i="2"/>
  <c r="DG156" i="1"/>
  <c r="DE156" i="2"/>
  <c r="DB42" i="1"/>
  <c r="CZ42" i="2"/>
  <c r="CY25"/>
  <c r="DA25" i="1"/>
  <c r="DF94" i="2"/>
  <c r="DH94" i="1"/>
  <c r="DJ41"/>
  <c r="DH41" i="2"/>
  <c r="DR30" i="1"/>
  <c r="DP30" i="2"/>
  <c r="DG170"/>
  <c r="DI170" i="1"/>
  <c r="DI161"/>
  <c r="DG161" i="2"/>
  <c r="DB110" i="1"/>
  <c r="CZ110" i="2"/>
  <c r="CX83"/>
  <c r="CZ83" i="1"/>
  <c r="DF189" i="2"/>
  <c r="DH189" i="1"/>
  <c r="DF13"/>
  <c r="DD13" i="2"/>
  <c r="DE13" i="1" s="1"/>
  <c r="DA155"/>
  <c r="CY155" i="2"/>
  <c r="DG36" i="1"/>
  <c r="DE36" i="2"/>
  <c r="DH153" i="1"/>
  <c r="DF153" i="2"/>
  <c r="DA67" i="1"/>
  <c r="CY67" i="2"/>
  <c r="CW41"/>
  <c r="CY41" i="1"/>
  <c r="CX140"/>
  <c r="CV140" i="2"/>
  <c r="CT21"/>
  <c r="CV21" i="1"/>
  <c r="DG173" i="2"/>
  <c r="DI173" i="1"/>
  <c r="DH110" i="2"/>
  <c r="EZ66"/>
  <c r="EH66" i="1" s="1"/>
  <c r="EG76"/>
  <c r="EZ74" i="2"/>
  <c r="EH74" i="1" s="1"/>
  <c r="DG50"/>
  <c r="EV191"/>
  <c r="FA191" i="2"/>
  <c r="EI191" i="1" s="1"/>
  <c r="II66"/>
  <c r="EE66"/>
  <c r="EG66"/>
  <c r="EQ66"/>
  <c r="DE135" i="2"/>
  <c r="DG135" i="1"/>
  <c r="IF117"/>
  <c r="EO117"/>
  <c r="EB117"/>
  <c r="DZ117"/>
  <c r="DQ117" i="2"/>
  <c r="DS117" i="1"/>
  <c r="DY58"/>
  <c r="EB58"/>
  <c r="DJ63"/>
  <c r="DH63" i="2"/>
  <c r="DF107"/>
  <c r="DH107" i="1"/>
  <c r="DC161"/>
  <c r="ID161" s="1"/>
  <c r="DA161" i="2"/>
  <c r="DJ190" i="1"/>
  <c r="DH190" i="2"/>
  <c r="DJ49" i="1"/>
  <c r="DH49" i="2"/>
  <c r="CZ126"/>
  <c r="DB126" i="1"/>
  <c r="DF31"/>
  <c r="DD31" i="2"/>
  <c r="DH104" i="1"/>
  <c r="DF104" i="2"/>
  <c r="DF26"/>
  <c r="DH26" i="1"/>
  <c r="DR174" i="2"/>
  <c r="DT174" i="1"/>
  <c r="CW112" i="2"/>
  <c r="CY112" i="1"/>
  <c r="DE51" i="2"/>
  <c r="DG51" i="1"/>
  <c r="DG82"/>
  <c r="DE82" i="2"/>
  <c r="CY144" i="1"/>
  <c r="CW144" i="2"/>
  <c r="DM76"/>
  <c r="DO76" i="1"/>
  <c r="DB167"/>
  <c r="CZ167" i="2"/>
  <c r="DJ87" i="1"/>
  <c r="DH87" i="2"/>
  <c r="DI74" i="1"/>
  <c r="DG74" i="2"/>
  <c r="CZ124" i="1"/>
  <c r="CX124" i="2"/>
  <c r="DF57"/>
  <c r="DH57" i="1"/>
  <c r="DF95"/>
  <c r="DD95" i="2"/>
  <c r="DE95" i="1" s="1"/>
  <c r="DA136"/>
  <c r="CY136" i="2"/>
  <c r="CY13"/>
  <c r="DA13" i="1"/>
  <c r="DD44" i="2"/>
  <c r="DE44" i="1" s="1"/>
  <c r="DF44"/>
  <c r="CY10"/>
  <c r="CW10" i="2"/>
  <c r="EQ53" i="1"/>
  <c r="EZ123" i="2"/>
  <c r="EH123" i="1" s="1"/>
  <c r="DQ192" i="2"/>
  <c r="DA91"/>
  <c r="DC91" i="1"/>
  <c r="ID91" s="1"/>
  <c r="DH47" i="2"/>
  <c r="DJ47" i="1"/>
  <c r="DH120"/>
  <c r="DF120" i="2"/>
  <c r="DB18" i="1"/>
  <c r="CZ18" i="2"/>
  <c r="DI53" i="1"/>
  <c r="DG53" i="2"/>
  <c r="IF53" i="1"/>
  <c r="EO53"/>
  <c r="EB53"/>
  <c r="DZ53"/>
  <c r="DD71"/>
  <c r="DB71" i="2"/>
  <c r="IG118" i="1"/>
  <c r="EA118"/>
  <c r="EP118"/>
  <c r="EN118"/>
  <c r="EQ125"/>
  <c r="ED125"/>
  <c r="EG125"/>
  <c r="IH125"/>
  <c r="CY78" i="2"/>
  <c r="DA78" i="1"/>
  <c r="EQ74"/>
  <c r="II74"/>
  <c r="EE74"/>
  <c r="EG74"/>
  <c r="DE62" i="2"/>
  <c r="DG62" i="1"/>
  <c r="II62"/>
  <c r="EE62"/>
  <c r="EG62"/>
  <c r="EQ62"/>
  <c r="CW60" i="2"/>
  <c r="CY60" i="1"/>
  <c r="ED137"/>
  <c r="EG137"/>
  <c r="EQ137"/>
  <c r="IH137"/>
  <c r="IF143"/>
  <c r="EO143"/>
  <c r="DZ143"/>
  <c r="EB143"/>
  <c r="EG141"/>
  <c r="EE141"/>
  <c r="EZ141" i="2"/>
  <c r="EH141" i="1" s="1"/>
  <c r="EU141"/>
  <c r="IF139"/>
  <c r="EO139"/>
  <c r="EB139"/>
  <c r="DZ139"/>
  <c r="DC139"/>
  <c r="ID139" s="1"/>
  <c r="DA139" i="2"/>
  <c r="EE137" i="1"/>
  <c r="II137"/>
  <c r="EQ135"/>
  <c r="EG135"/>
  <c r="II135"/>
  <c r="EE135"/>
  <c r="IF133"/>
  <c r="EB133"/>
  <c r="EO133"/>
  <c r="DZ133"/>
  <c r="EB125"/>
  <c r="DZ125"/>
  <c r="DC125"/>
  <c r="ID125" s="1"/>
  <c r="DA125" i="2"/>
  <c r="EQ123" i="1"/>
  <c r="II123"/>
  <c r="EE123"/>
  <c r="DU113"/>
  <c r="DV113" s="1"/>
  <c r="DS113" i="2"/>
  <c r="DI109" i="1"/>
  <c r="DG109" i="2"/>
  <c r="DC86" i="1"/>
  <c r="ID86" s="1"/>
  <c r="DA86" i="2"/>
  <c r="DB178" i="1"/>
  <c r="CZ178" i="2"/>
  <c r="DG139"/>
  <c r="DI139" i="1"/>
  <c r="DG66" i="2"/>
  <c r="DI66" i="1"/>
  <c r="DI119"/>
  <c r="DG119" i="2"/>
  <c r="DA52" i="1"/>
  <c r="CY52" i="2"/>
  <c r="CZ50" i="1"/>
  <c r="CX50" i="2"/>
  <c r="CZ90" i="1"/>
  <c r="CX90" i="2"/>
  <c r="CZ9" i="1"/>
  <c r="CX9" i="2"/>
  <c r="CX114"/>
  <c r="CZ114" i="1"/>
  <c r="DG167"/>
  <c r="DE167" i="2"/>
  <c r="CX104"/>
  <c r="CZ104" i="1"/>
  <c r="CZ69"/>
  <c r="CX69" i="2"/>
  <c r="DP157" i="1"/>
  <c r="DN157" i="2"/>
  <c r="CW84"/>
  <c r="CX84" i="1" s="1"/>
  <c r="CY84"/>
  <c r="DG88"/>
  <c r="DE88" i="2"/>
  <c r="CW102" i="1"/>
  <c r="CU102" i="2"/>
  <c r="CX22"/>
  <c r="CZ22" i="1"/>
  <c r="DD50" i="2"/>
  <c r="DE50" i="1" s="1"/>
  <c r="DF50"/>
  <c r="CV177" i="2"/>
  <c r="CX177" i="1"/>
  <c r="DI147"/>
  <c r="DG147" i="2"/>
  <c r="CZ147"/>
  <c r="DB147" i="1"/>
  <c r="DB62"/>
  <c r="CZ62" i="2"/>
  <c r="DB75" i="1"/>
  <c r="CZ75" i="2"/>
  <c r="DC73" i="1"/>
  <c r="ID73" s="1"/>
  <c r="DA73" i="2"/>
  <c r="DR127"/>
  <c r="DT127" i="1"/>
  <c r="DH103" i="2"/>
  <c r="DJ103" i="1"/>
  <c r="DH101" i="2"/>
  <c r="DJ101" i="1"/>
  <c r="DH35" i="2"/>
  <c r="DJ35" i="1"/>
  <c r="DJ15"/>
  <c r="DH15" i="2"/>
  <c r="DJ5" i="1"/>
  <c r="DH5" i="2"/>
  <c r="DC142" i="1"/>
  <c r="ID142" s="1"/>
  <c r="DA142" i="2"/>
  <c r="DC156" i="1"/>
  <c r="ID156" s="1"/>
  <c r="DA156" i="2"/>
  <c r="DH154"/>
  <c r="DJ154" i="1"/>
  <c r="DJ150"/>
  <c r="DH150" i="2"/>
  <c r="DC150" i="1"/>
  <c r="ID150" s="1"/>
  <c r="DA150" i="2"/>
  <c r="DH69"/>
  <c r="DJ69" i="1"/>
  <c r="DH6" i="2"/>
  <c r="DJ6" i="1"/>
  <c r="DL196" i="2"/>
  <c r="DN196" i="1"/>
  <c r="DR194" i="2"/>
  <c r="DT194" i="1"/>
  <c r="DR184" i="2"/>
  <c r="DT184" i="1"/>
  <c r="DJ178"/>
  <c r="DH178" i="2"/>
  <c r="DC164" i="1"/>
  <c r="ID164" s="1"/>
  <c r="DA164" i="2"/>
  <c r="DC27" i="1"/>
  <c r="ID27" s="1"/>
  <c r="DA27" i="2"/>
  <c r="DA53"/>
  <c r="DC53" i="1"/>
  <c r="ID53" s="1"/>
  <c r="DC33"/>
  <c r="ID33" s="1"/>
  <c r="DA33" i="2"/>
  <c r="DR108" i="1"/>
  <c r="DP108" i="2"/>
  <c r="CZ79"/>
  <c r="DB79" i="1"/>
  <c r="DC101"/>
  <c r="ID101" s="1"/>
  <c r="DA101" i="2"/>
  <c r="DJ64" i="1"/>
  <c r="DH64" i="2"/>
  <c r="DH130"/>
  <c r="DJ130" i="1"/>
  <c r="DA116" i="2"/>
  <c r="DC116" i="1"/>
  <c r="ID116" s="1"/>
  <c r="DJ124"/>
  <c r="DH124" i="2"/>
  <c r="DA106"/>
  <c r="DC106" i="1"/>
  <c r="ID106" s="1"/>
  <c r="DJ81"/>
  <c r="DH81" i="2"/>
  <c r="DH102"/>
  <c r="DJ102" i="1"/>
  <c r="DH100" i="2"/>
  <c r="DJ100" i="1"/>
  <c r="DI54"/>
  <c r="DG54" i="2"/>
  <c r="DA148"/>
  <c r="DC148" i="1"/>
  <c r="ID148" s="1"/>
  <c r="DA51"/>
  <c r="CY51" i="2"/>
  <c r="DG11"/>
  <c r="DI11" i="1"/>
  <c r="DH8" i="2"/>
  <c r="DJ8" i="1"/>
  <c r="DJ165"/>
  <c r="DH165" i="2"/>
  <c r="DB159" i="1"/>
  <c r="CZ159" i="2"/>
  <c r="DF171"/>
  <c r="DH171" i="1"/>
  <c r="DH163" i="2"/>
  <c r="DJ163" i="1"/>
  <c r="CU146" i="2"/>
  <c r="CW146" i="1"/>
  <c r="DF56" i="2"/>
  <c r="DH56" i="1"/>
  <c r="DE183" i="2"/>
  <c r="DG183" i="1"/>
  <c r="CZ28"/>
  <c r="CX28" i="2"/>
  <c r="CZ47" i="1"/>
  <c r="CX47" i="2"/>
  <c r="DH115" i="1"/>
  <c r="DF115" i="2"/>
  <c r="CZ129" i="1"/>
  <c r="CX129" i="2"/>
  <c r="CY129" i="1" s="1"/>
  <c r="CZ19"/>
  <c r="CX19" i="2"/>
  <c r="DF59" i="1"/>
  <c r="DD59" i="2"/>
  <c r="DE59" i="1" s="1"/>
  <c r="CX64" i="2"/>
  <c r="CZ64" i="1"/>
  <c r="CZ170"/>
  <c r="CX170" i="2"/>
  <c r="DE68"/>
  <c r="DG68" i="1"/>
  <c r="CX56" i="2"/>
  <c r="CZ56" i="1"/>
  <c r="CY16"/>
  <c r="CW16" i="2"/>
  <c r="CX171" i="1"/>
  <c r="CV171" i="2"/>
  <c r="CV17"/>
  <c r="CX17" i="1"/>
  <c r="CW7" i="2"/>
  <c r="CY7" i="1"/>
  <c r="DD70" i="2"/>
  <c r="DE70" i="1" s="1"/>
  <c r="DF70"/>
  <c r="CX66" i="2"/>
  <c r="CZ66" i="1"/>
  <c r="DG162"/>
  <c r="DE162" i="2"/>
  <c r="DL111" i="1"/>
  <c r="DJ111" i="2"/>
  <c r="CZ122" i="1"/>
  <c r="CX122" i="2"/>
  <c r="CY118" i="1"/>
  <c r="CW118" i="2"/>
  <c r="DH180"/>
  <c r="DJ180" i="1"/>
  <c r="DE45" i="2"/>
  <c r="DG45" i="1"/>
  <c r="CY14"/>
  <c r="CW14" i="2"/>
  <c r="CU45"/>
  <c r="CW45" i="1"/>
  <c r="CX95" i="2"/>
  <c r="CZ95" i="1"/>
  <c r="CV154" i="2"/>
  <c r="CX154" i="1"/>
  <c r="DH89"/>
  <c r="DF89" i="2"/>
  <c r="DG20" i="1"/>
  <c r="DE20" i="2"/>
  <c r="DE22"/>
  <c r="DG22" i="1"/>
  <c r="DN134" i="2"/>
  <c r="DP134" i="1"/>
  <c r="CV11" i="2"/>
  <c r="CX11" i="1"/>
  <c r="DT176"/>
  <c r="DR176" i="2"/>
  <c r="DC36" i="1"/>
  <c r="ID36" s="1"/>
  <c r="DA36" i="2"/>
  <c r="DO186"/>
  <c r="DQ186" i="1"/>
  <c r="CY39"/>
  <c r="CW39" i="2"/>
  <c r="CY80" i="1"/>
  <c r="CW80" i="2"/>
  <c r="DM168"/>
  <c r="DO168" i="1"/>
  <c r="CW26" i="2"/>
  <c r="CY26" i="1"/>
  <c r="DF188"/>
  <c r="DD188" i="2"/>
  <c r="DE188" i="1" s="1"/>
  <c r="CT65" i="2"/>
  <c r="CV65" i="1"/>
  <c r="DF18" i="2"/>
  <c r="DH18" i="1"/>
  <c r="DF42" i="2"/>
  <c r="DH42" i="1"/>
  <c r="DE140" i="2"/>
  <c r="DG140" i="1"/>
  <c r="CW119" i="2"/>
  <c r="CY119" i="1"/>
  <c r="CU98" i="2"/>
  <c r="CW98" i="1"/>
  <c r="CV84" i="2"/>
  <c r="CW129"/>
  <c r="ED22" i="1"/>
  <c r="IH22"/>
  <c r="EQ22"/>
  <c r="EG22"/>
  <c r="EU53"/>
  <c r="EZ53" i="2"/>
  <c r="EH53" i="1" s="1"/>
  <c r="II53"/>
  <c r="EG53"/>
  <c r="EE53"/>
  <c r="DH122"/>
  <c r="DF122" i="2"/>
  <c r="EF188" i="1"/>
  <c r="EP188"/>
  <c r="IJ188"/>
  <c r="CY82" i="2"/>
  <c r="DA82" i="1"/>
  <c r="CY74"/>
  <c r="CW74" i="2"/>
  <c r="IF74" i="1"/>
  <c r="EO74"/>
  <c r="DZ74"/>
  <c r="EB74"/>
  <c r="EU72"/>
  <c r="EZ72" i="2"/>
  <c r="EH72" i="1" s="1"/>
  <c r="II60"/>
  <c r="EG60"/>
  <c r="EE60"/>
  <c r="EQ60"/>
  <c r="DJ143"/>
  <c r="DH143" i="2"/>
  <c r="IE137" i="1"/>
  <c r="DY137"/>
  <c r="EO137"/>
  <c r="EB137"/>
  <c r="EQ143"/>
  <c r="EE143"/>
  <c r="EG143"/>
  <c r="II143"/>
  <c r="EB141"/>
  <c r="DZ141"/>
  <c r="EQ139"/>
  <c r="EG139"/>
  <c r="II139"/>
  <c r="EE139"/>
  <c r="IF137"/>
  <c r="DZ137"/>
  <c r="IF135"/>
  <c r="EB135"/>
  <c r="EO135"/>
  <c r="DZ135"/>
  <c r="DC135"/>
  <c r="ID135" s="1"/>
  <c r="DA135" i="2"/>
  <c r="EQ133" i="1"/>
  <c r="EG133"/>
  <c r="EE133"/>
  <c r="II133"/>
  <c r="DA133" i="2"/>
  <c r="DC133" i="1"/>
  <c r="ID133" s="1"/>
  <c r="DG129" i="2"/>
  <c r="DI129" i="1"/>
  <c r="EU125"/>
  <c r="EZ125" i="2"/>
  <c r="EH125" i="1" s="1"/>
  <c r="IF123"/>
  <c r="EO123"/>
  <c r="EB123"/>
  <c r="DZ123"/>
  <c r="DK123"/>
  <c r="DI123" i="2"/>
  <c r="CY123" i="1"/>
  <c r="CW123" i="2"/>
  <c r="DI121" i="1"/>
  <c r="DG121" i="2"/>
  <c r="CY109"/>
  <c r="DA109" i="1"/>
  <c r="DI105" i="2"/>
  <c r="DK105" i="1"/>
  <c r="DC105"/>
  <c r="ID105" s="1"/>
  <c r="DA105" i="2"/>
  <c r="DI151"/>
  <c r="DK151" i="1"/>
  <c r="CY87" i="2"/>
  <c r="DA87" i="1"/>
  <c r="DG149" i="2"/>
  <c r="DI149" i="1"/>
  <c r="CX5" i="2"/>
  <c r="CZ5" i="1"/>
  <c r="CX20" i="2"/>
  <c r="CZ20" i="1"/>
  <c r="DF86"/>
  <c r="DD86" i="2"/>
  <c r="DE86" i="1" s="1"/>
  <c r="DE193" i="2"/>
  <c r="DG193" i="1"/>
  <c r="DD128" i="2"/>
  <c r="DE128" i="1" s="1"/>
  <c r="DF128"/>
  <c r="CZ100" i="2"/>
  <c r="DB100" i="1"/>
  <c r="CZ189" i="2"/>
  <c r="DB189" i="1"/>
  <c r="DJ133"/>
  <c r="DH133" i="2"/>
  <c r="DJ99" i="1"/>
  <c r="DH99" i="2"/>
  <c r="DC132" i="1"/>
  <c r="ID132" s="1"/>
  <c r="DA132" i="2"/>
  <c r="DK195" i="1"/>
  <c r="DI195" i="2"/>
  <c r="DJ67" i="1"/>
  <c r="DH67" i="2"/>
  <c r="DJ144" i="1"/>
  <c r="DH144" i="2"/>
  <c r="DC128" i="1"/>
  <c r="ID128" s="1"/>
  <c r="DA128" i="2"/>
  <c r="DA103"/>
  <c r="DC103" i="1"/>
  <c r="ID103" s="1"/>
  <c r="DG29" i="2"/>
  <c r="DI29" i="1"/>
  <c r="DC93"/>
  <c r="ID93" s="1"/>
  <c r="DA93" i="2"/>
  <c r="DI136" i="1"/>
  <c r="DG136" i="2"/>
  <c r="DA23"/>
  <c r="DC23" i="1"/>
  <c r="ID23" s="1"/>
  <c r="DC54"/>
  <c r="ID54" s="1"/>
  <c r="DA54" i="2"/>
  <c r="DA49"/>
  <c r="DC49" i="1"/>
  <c r="ID49" s="1"/>
  <c r="CZ37" i="2"/>
  <c r="DB37" i="1"/>
  <c r="DH78" i="2"/>
  <c r="DJ78" i="1"/>
  <c r="DH60" i="2"/>
  <c r="DJ60" i="1"/>
  <c r="DJ137"/>
  <c r="DH137" i="2"/>
  <c r="DI137" i="1" s="1"/>
  <c r="DJ125"/>
  <c r="DH125" i="2"/>
  <c r="DJ52" i="1"/>
  <c r="DH52" i="2"/>
  <c r="DH46"/>
  <c r="DJ46" i="1"/>
  <c r="DH33" i="2"/>
  <c r="DJ33" i="1"/>
  <c r="DH25" i="2"/>
  <c r="DJ25" i="1"/>
  <c r="DJ138"/>
  <c r="DH138" i="2"/>
  <c r="DC94" i="1"/>
  <c r="ID94" s="1"/>
  <c r="DA94" i="2"/>
  <c r="DJ79" i="1"/>
  <c r="DH79" i="2"/>
  <c r="DT182" i="1"/>
  <c r="DR182" i="2"/>
  <c r="DC68" i="1"/>
  <c r="ID68" s="1"/>
  <c r="DA68" i="2"/>
  <c r="DT38" i="1"/>
  <c r="DR38" i="2"/>
  <c r="DI118" i="1"/>
  <c r="DG118" i="2"/>
  <c r="DR43"/>
  <c r="DT43" i="1"/>
  <c r="DT175"/>
  <c r="DR175" i="2"/>
  <c r="CZ48"/>
  <c r="DB48" i="1"/>
  <c r="DB32"/>
  <c r="CZ32" i="2"/>
  <c r="DJ177" i="1"/>
  <c r="DH177" i="2"/>
  <c r="DO61"/>
  <c r="DQ61" i="1"/>
  <c r="DE90" i="2"/>
  <c r="DG90" i="1"/>
  <c r="DG27"/>
  <c r="DE27" i="2"/>
  <c r="DF37" i="1"/>
  <c r="DD37" i="2"/>
  <c r="DE37" i="1" s="1"/>
  <c r="CW57" i="2"/>
  <c r="CY57" i="1"/>
  <c r="DH169"/>
  <c r="DF169" i="2"/>
  <c r="CX165"/>
  <c r="CZ165" i="1"/>
  <c r="CX46" i="2"/>
  <c r="CZ46" i="1"/>
  <c r="DF80" i="2"/>
  <c r="DH80" i="1"/>
  <c r="DI23" i="2"/>
  <c r="DK23" i="1"/>
  <c r="CU120" i="2"/>
  <c r="CW120" i="1"/>
  <c r="CZ188"/>
  <c r="CX188" i="2"/>
  <c r="DG155" i="1"/>
  <c r="DE155" i="2"/>
  <c r="CV88"/>
  <c r="CX88" i="1"/>
  <c r="DN191" i="2"/>
  <c r="DP191" i="1"/>
  <c r="DD160" i="2"/>
  <c r="DE160" i="1" s="1"/>
  <c r="DF160"/>
  <c r="CY81"/>
  <c r="CW81" i="2"/>
  <c r="DD84"/>
  <c r="DE84" i="1" s="1"/>
  <c r="DF84"/>
  <c r="CW40" i="2"/>
  <c r="CY40" i="1"/>
  <c r="DO145"/>
  <c r="DM145" i="2"/>
  <c r="CU55"/>
  <c r="CW55" i="1"/>
  <c r="DH9"/>
  <c r="DF9" i="2"/>
  <c r="DF131"/>
  <c r="DH131" i="1"/>
  <c r="DG65" i="2"/>
  <c r="DI65" i="1"/>
  <c r="DD93" i="2"/>
  <c r="DE93" i="1" s="1"/>
  <c r="DF93"/>
  <c r="DO172"/>
  <c r="DM172" i="2"/>
  <c r="DF48" i="1"/>
  <c r="DD48" i="2"/>
  <c r="DE48" i="1" s="1"/>
  <c r="DH24"/>
  <c r="DF24" i="2"/>
  <c r="DG96" i="1"/>
  <c r="DE96" i="2"/>
  <c r="DG181" i="1"/>
  <c r="DE181" i="2"/>
  <c r="CZ63" i="1"/>
  <c r="CX63" i="2"/>
  <c r="CV77"/>
  <c r="CX77" i="1"/>
  <c r="DG77"/>
  <c r="DE77" i="2"/>
  <c r="CX92"/>
  <c r="CZ92" i="1"/>
  <c r="DG85"/>
  <c r="DE85" i="2"/>
  <c r="CU138"/>
  <c r="CW138" i="1"/>
  <c r="CZ29"/>
  <c r="CX29" i="2"/>
  <c r="DD112"/>
  <c r="DE112" i="1" s="1"/>
  <c r="DF112"/>
  <c r="CV166" i="2"/>
  <c r="CX166" i="1"/>
  <c r="DA152"/>
  <c r="CY152" i="2"/>
  <c r="DA187" i="1"/>
  <c r="CY187" i="2"/>
  <c r="CZ185" i="1"/>
  <c r="CX185" i="2"/>
  <c r="CX173"/>
  <c r="CZ173" i="1"/>
  <c r="DD72" i="2"/>
  <c r="DF72" i="1"/>
  <c r="CY160"/>
  <c r="CW160" i="2"/>
  <c r="CV96"/>
  <c r="CX96" i="1"/>
  <c r="DB169"/>
  <c r="CZ169" i="2"/>
  <c r="DJ159" i="1"/>
  <c r="DH159" i="2"/>
  <c r="DJ185" i="1"/>
  <c r="DH185" i="2"/>
  <c r="DB163" i="1"/>
  <c r="CZ163" i="2"/>
  <c r="DD92"/>
  <c r="DE92" i="1" s="1"/>
  <c r="DF92"/>
  <c r="CW97" i="2"/>
  <c r="CY97" i="1"/>
  <c r="DD58" i="2"/>
  <c r="DE58" i="1" s="1"/>
  <c r="DF58"/>
  <c r="CV15" i="2"/>
  <c r="CX15" i="1"/>
  <c r="DF12"/>
  <c r="DD12" i="2"/>
  <c r="DO34"/>
  <c r="DQ34" i="1"/>
  <c r="CX44" i="2"/>
  <c r="CZ44" i="1"/>
  <c r="CY58"/>
  <c r="CW58" i="2"/>
  <c r="CX107"/>
  <c r="CZ107" i="1"/>
  <c r="CZ153"/>
  <c r="CX153" i="2"/>
  <c r="DD71"/>
  <c r="DE71" i="1" s="1"/>
  <c r="DF71"/>
  <c r="CY59"/>
  <c r="CW59" i="2"/>
  <c r="CY35" i="1"/>
  <c r="CW35" i="2"/>
  <c r="DA85"/>
  <c r="DM141"/>
  <c r="IJ118" i="1"/>
  <c r="DA137" i="2"/>
  <c r="CV10" l="1"/>
  <c r="CX10" i="1"/>
  <c r="CZ136"/>
  <c r="CX136" i="2"/>
  <c r="CY124" i="1"/>
  <c r="CW124" i="2"/>
  <c r="DH74" i="1"/>
  <c r="DF74" i="2"/>
  <c r="DG87"/>
  <c r="DI87" i="1"/>
  <c r="CY167" i="2"/>
  <c r="DA167" i="1"/>
  <c r="CX144"/>
  <c r="CV144" i="2"/>
  <c r="DF82" i="1"/>
  <c r="DD82" i="2"/>
  <c r="DE82" i="1" s="1"/>
  <c r="DE104" i="2"/>
  <c r="DG104" i="1"/>
  <c r="DC31" i="2"/>
  <c r="DE31" i="1"/>
  <c r="DG49" i="2"/>
  <c r="DI49" i="1"/>
  <c r="DG190" i="2"/>
  <c r="DI190" i="1"/>
  <c r="DB161"/>
  <c r="CZ161" i="2"/>
  <c r="DI63" i="1"/>
  <c r="DG63" i="2"/>
  <c r="DG110"/>
  <c r="DI110" i="1"/>
  <c r="CW140"/>
  <c r="CU140" i="2"/>
  <c r="CX67"/>
  <c r="CZ67" i="1"/>
  <c r="DE153" i="2"/>
  <c r="DG153" i="1"/>
  <c r="DD36" i="2"/>
  <c r="DE36" i="1" s="1"/>
  <c r="DF36"/>
  <c r="CX155" i="2"/>
  <c r="CZ155" i="1"/>
  <c r="DA110"/>
  <c r="CY110" i="2"/>
  <c r="DF161"/>
  <c r="DH161" i="1"/>
  <c r="DQ30"/>
  <c r="DO30" i="2"/>
  <c r="DI41" i="1"/>
  <c r="DG41" i="2"/>
  <c r="DA42" i="1"/>
  <c r="CY42" i="2"/>
  <c r="DD156"/>
  <c r="DE156" i="1" s="1"/>
  <c r="DF156"/>
  <c r="CX8" i="2"/>
  <c r="CZ8" i="1"/>
  <c r="DP42" i="2"/>
  <c r="DR42" i="1"/>
  <c r="DE148" i="2"/>
  <c r="DG148" i="1"/>
  <c r="CY99" i="2"/>
  <c r="DA99" i="1"/>
  <c r="CY131" i="2"/>
  <c r="DA131" i="1"/>
  <c r="DE28" i="2"/>
  <c r="DG28" i="1"/>
  <c r="DE106" i="2"/>
  <c r="DG106" i="1"/>
  <c r="DG32"/>
  <c r="DE32" i="2"/>
  <c r="DI126" i="1"/>
  <c r="DG126" i="2"/>
  <c r="CZ121"/>
  <c r="DB121" i="1"/>
  <c r="DP192" i="2"/>
  <c r="DR192" i="1"/>
  <c r="CX13" i="2"/>
  <c r="CZ13" i="1"/>
  <c r="DE57" i="2"/>
  <c r="DG57" i="1"/>
  <c r="DN76"/>
  <c r="DL76" i="2"/>
  <c r="DD51"/>
  <c r="DE51" i="1" s="1"/>
  <c r="DF51"/>
  <c r="CV112" i="2"/>
  <c r="CX112" i="1"/>
  <c r="DQ174" i="2"/>
  <c r="DS174" i="1"/>
  <c r="DE26" i="2"/>
  <c r="DG26" i="1"/>
  <c r="CY126" i="2"/>
  <c r="DA126" i="1"/>
  <c r="DE107" i="2"/>
  <c r="DG107" i="1"/>
  <c r="DP117" i="2"/>
  <c r="DR117" i="1"/>
  <c r="DD135" i="2"/>
  <c r="DE135" i="1" s="1"/>
  <c r="DF135"/>
  <c r="DH173"/>
  <c r="DF173" i="2"/>
  <c r="CS21"/>
  <c r="CU21" i="1"/>
  <c r="CX41"/>
  <c r="CV41" i="2"/>
  <c r="DG189" i="1"/>
  <c r="DE189" i="2"/>
  <c r="CW83"/>
  <c r="CY83" i="1"/>
  <c r="DF170" i="2"/>
  <c r="DH170" i="1"/>
  <c r="DG94"/>
  <c r="DE94" i="2"/>
  <c r="CX25"/>
  <c r="CZ25" i="1"/>
  <c r="DS179"/>
  <c r="DQ179" i="2"/>
  <c r="DA181" i="1"/>
  <c r="CY181" i="2"/>
  <c r="CZ162" i="1"/>
  <c r="CX162" i="2"/>
  <c r="CY70" i="1"/>
  <c r="CW70" i="2"/>
  <c r="DG114"/>
  <c r="DI114" i="1"/>
  <c r="DG75"/>
  <c r="DE75" i="2"/>
  <c r="DG158"/>
  <c r="DI158" i="1"/>
  <c r="CZ137" i="2"/>
  <c r="DB137" i="1"/>
  <c r="DL141" i="2"/>
  <c r="DN141" i="1"/>
  <c r="CZ85" i="2"/>
  <c r="DB85" i="1"/>
  <c r="CW107" i="2"/>
  <c r="CY107" i="1"/>
  <c r="CY44"/>
  <c r="CW44" i="2"/>
  <c r="DP34" i="1"/>
  <c r="DN34" i="2"/>
  <c r="CU15"/>
  <c r="CW15" i="1"/>
  <c r="CV97" i="2"/>
  <c r="CX97" i="1"/>
  <c r="CU96" i="2"/>
  <c r="CW96" i="1"/>
  <c r="DC72" i="2"/>
  <c r="DE72" i="1"/>
  <c r="CY173"/>
  <c r="CW173" i="2"/>
  <c r="CW166" i="1"/>
  <c r="CU166" i="2"/>
  <c r="CT138"/>
  <c r="CV138" i="1"/>
  <c r="CW92" i="2"/>
  <c r="CY92" i="1"/>
  <c r="CW77"/>
  <c r="CU77" i="2"/>
  <c r="DF65"/>
  <c r="DH65" i="1"/>
  <c r="DG131"/>
  <c r="DE131" i="2"/>
  <c r="CV55" i="1"/>
  <c r="CT55" i="2"/>
  <c r="CX40" i="1"/>
  <c r="CV40" i="2"/>
  <c r="DO191" i="1"/>
  <c r="DM191" i="2"/>
  <c r="CW88" i="1"/>
  <c r="CU88" i="2"/>
  <c r="CT120"/>
  <c r="CV120" i="1"/>
  <c r="DH23" i="2"/>
  <c r="DJ23" i="1"/>
  <c r="DG80"/>
  <c r="DE80" i="2"/>
  <c r="CY46" i="1"/>
  <c r="CW46" i="2"/>
  <c r="CW165"/>
  <c r="CY165" i="1"/>
  <c r="CV57" i="2"/>
  <c r="CX57" i="1"/>
  <c r="DD90" i="2"/>
  <c r="DE90" i="1" s="1"/>
  <c r="DF90"/>
  <c r="DN61" i="2"/>
  <c r="DP61" i="1"/>
  <c r="DA48"/>
  <c r="CY48" i="2"/>
  <c r="DS43" i="1"/>
  <c r="DQ43" i="2"/>
  <c r="DG25"/>
  <c r="DI25" i="1"/>
  <c r="DI33"/>
  <c r="DG33" i="2"/>
  <c r="DI46" i="1"/>
  <c r="DG46" i="2"/>
  <c r="DG60"/>
  <c r="DI60" i="1"/>
  <c r="DI78"/>
  <c r="DG78" i="2"/>
  <c r="CY37"/>
  <c r="DA37" i="1"/>
  <c r="CZ49" i="2"/>
  <c r="DB49" i="1"/>
  <c r="CZ23" i="2"/>
  <c r="DB23" i="1"/>
  <c r="DF29" i="2"/>
  <c r="DH29" i="1"/>
  <c r="DB103"/>
  <c r="CZ103" i="2"/>
  <c r="CY189"/>
  <c r="DA189" i="1"/>
  <c r="DA100"/>
  <c r="CY100" i="2"/>
  <c r="DF193" i="1"/>
  <c r="DD193" i="2"/>
  <c r="CW20"/>
  <c r="CY20" i="1"/>
  <c r="CW5" i="2"/>
  <c r="CY5" i="1"/>
  <c r="DF149" i="2"/>
  <c r="DH149" i="1"/>
  <c r="CZ87"/>
  <c r="CX87" i="2"/>
  <c r="DJ151" i="1"/>
  <c r="DH151" i="2"/>
  <c r="DJ105" i="1"/>
  <c r="DH105" i="2"/>
  <c r="CZ109" i="1"/>
  <c r="CX109" i="2"/>
  <c r="DF129"/>
  <c r="DH129" i="1"/>
  <c r="CZ133" i="2"/>
  <c r="DB133" i="1"/>
  <c r="CZ82"/>
  <c r="CX82" i="2"/>
  <c r="DG122" i="1"/>
  <c r="DE122" i="2"/>
  <c r="CW84" i="1"/>
  <c r="CU84" i="2"/>
  <c r="CX80" i="1"/>
  <c r="CV80" i="2"/>
  <c r="CV39"/>
  <c r="CX39" i="1"/>
  <c r="CZ36" i="2"/>
  <c r="DB36" i="1"/>
  <c r="DS176"/>
  <c r="DQ176" i="2"/>
  <c r="DD20"/>
  <c r="DE20" i="1" s="1"/>
  <c r="DF20"/>
  <c r="DG89"/>
  <c r="DE89" i="2"/>
  <c r="CX14" i="1"/>
  <c r="CV14" i="2"/>
  <c r="CV118"/>
  <c r="CX118" i="1"/>
  <c r="CY122"/>
  <c r="CW122" i="2"/>
  <c r="DK111" i="1"/>
  <c r="DI111" i="2"/>
  <c r="DF162" i="1"/>
  <c r="DD162" i="2"/>
  <c r="DE162" i="1" s="1"/>
  <c r="CW171"/>
  <c r="CU171" i="2"/>
  <c r="CV16"/>
  <c r="CX16" i="1"/>
  <c r="CY170"/>
  <c r="CW170" i="2"/>
  <c r="CY19" i="1"/>
  <c r="CW19" i="2"/>
  <c r="DE115"/>
  <c r="DG115" i="1"/>
  <c r="CW47" i="2"/>
  <c r="CY47" i="1"/>
  <c r="CW28" i="2"/>
  <c r="CY28" i="1"/>
  <c r="CY159" i="2"/>
  <c r="DA159" i="1"/>
  <c r="DI165"/>
  <c r="DG165" i="2"/>
  <c r="CZ51" i="1"/>
  <c r="CX51" i="2"/>
  <c r="DH54" i="1"/>
  <c r="DF54" i="2"/>
  <c r="DG81"/>
  <c r="DI81" i="1"/>
  <c r="DI124"/>
  <c r="DG124" i="2"/>
  <c r="DI64" i="1"/>
  <c r="DG64" i="2"/>
  <c r="DB101" i="1"/>
  <c r="CZ101" i="2"/>
  <c r="DQ108" i="1"/>
  <c r="DO108" i="2"/>
  <c r="DB33" i="1"/>
  <c r="CZ33" i="2"/>
  <c r="DB27" i="1"/>
  <c r="CZ27" i="2"/>
  <c r="DB164" i="1"/>
  <c r="CZ164" i="2"/>
  <c r="DG178"/>
  <c r="DI178" i="1"/>
  <c r="DB150"/>
  <c r="CZ150" i="2"/>
  <c r="DI150" i="1"/>
  <c r="DG150" i="2"/>
  <c r="CZ156"/>
  <c r="DB156" i="1"/>
  <c r="DB142"/>
  <c r="CZ142" i="2"/>
  <c r="DI5" i="1"/>
  <c r="DG5" i="2"/>
  <c r="DI15" i="1"/>
  <c r="DG15" i="2"/>
  <c r="CZ73"/>
  <c r="DB73" i="1"/>
  <c r="DA75"/>
  <c r="CY75" i="2"/>
  <c r="CY62"/>
  <c r="DA62" i="1"/>
  <c r="DH147"/>
  <c r="DF147" i="2"/>
  <c r="CT102"/>
  <c r="CV102" i="1"/>
  <c r="DD88" i="2"/>
  <c r="DE88" i="1" s="1"/>
  <c r="DF88"/>
  <c r="DO157"/>
  <c r="DM157" i="2"/>
  <c r="CW69"/>
  <c r="CY69" i="1"/>
  <c r="DD167" i="2"/>
  <c r="DE167" i="1" s="1"/>
  <c r="DF167"/>
  <c r="CW9" i="2"/>
  <c r="CY9" i="1"/>
  <c r="CY90"/>
  <c r="CW90" i="2"/>
  <c r="CW50"/>
  <c r="CY50" i="1"/>
  <c r="CZ52"/>
  <c r="CX52" i="2"/>
  <c r="DH119" i="1"/>
  <c r="DF119" i="2"/>
  <c r="DA178" i="1"/>
  <c r="CY178" i="2"/>
  <c r="DB86" i="1"/>
  <c r="CZ86" i="2"/>
  <c r="DF109"/>
  <c r="DH109" i="1"/>
  <c r="DT113"/>
  <c r="DR113" i="2"/>
  <c r="CV60"/>
  <c r="CX60" i="1"/>
  <c r="DD62" i="2"/>
  <c r="DE62" i="1" s="1"/>
  <c r="DF62"/>
  <c r="CX78" i="2"/>
  <c r="CZ78" i="1"/>
  <c r="DG47" i="2"/>
  <c r="DI47" i="1"/>
  <c r="CZ91" i="2"/>
  <c r="DB91" i="1"/>
  <c r="DG137" i="2"/>
  <c r="CV35"/>
  <c r="CX35" i="1"/>
  <c r="CX59"/>
  <c r="CV59" i="2"/>
  <c r="CW153"/>
  <c r="CY153" i="1"/>
  <c r="CX58"/>
  <c r="CV58" i="2"/>
  <c r="DC12"/>
  <c r="DE12" i="1"/>
  <c r="DA163"/>
  <c r="CY163" i="2"/>
  <c r="DG185"/>
  <c r="DI185" i="1"/>
  <c r="DI159"/>
  <c r="DG159" i="2"/>
  <c r="DA169" i="1"/>
  <c r="CY169" i="2"/>
  <c r="CX160" i="1"/>
  <c r="CV160" i="2"/>
  <c r="CY185" i="1"/>
  <c r="CW185" i="2"/>
  <c r="CX187"/>
  <c r="CZ187" i="1"/>
  <c r="CX152" i="2"/>
  <c r="CZ152" i="1"/>
  <c r="CW29" i="2"/>
  <c r="CY29" i="1"/>
  <c r="DD85" i="2"/>
  <c r="DE85" i="1" s="1"/>
  <c r="DF85"/>
  <c r="DD77" i="2"/>
  <c r="DE77" i="1" s="1"/>
  <c r="DF77"/>
  <c r="CY63"/>
  <c r="CW63" i="2"/>
  <c r="DD181"/>
  <c r="DE181" i="1" s="1"/>
  <c r="DF181"/>
  <c r="DF96"/>
  <c r="DD96" i="2"/>
  <c r="DE96" i="1" s="1"/>
  <c r="DE24" i="2"/>
  <c r="DG24" i="1"/>
  <c r="DL172" i="2"/>
  <c r="DN172" i="1"/>
  <c r="DE9" i="2"/>
  <c r="DG9" i="1"/>
  <c r="DN145"/>
  <c r="DL145" i="2"/>
  <c r="CV81"/>
  <c r="CX81" i="1"/>
  <c r="DD155" i="2"/>
  <c r="DE155" i="1" s="1"/>
  <c r="DF155"/>
  <c r="CW188" i="2"/>
  <c r="CY188" i="1"/>
  <c r="DG169"/>
  <c r="DE169" i="2"/>
  <c r="DD27"/>
  <c r="DE27" i="1" s="1"/>
  <c r="DF27"/>
  <c r="DG177" i="2"/>
  <c r="DI177" i="1"/>
  <c r="DA32"/>
  <c r="CY32" i="2"/>
  <c r="DQ175"/>
  <c r="DS175" i="1"/>
  <c r="DF118" i="2"/>
  <c r="DH118" i="1"/>
  <c r="DS38"/>
  <c r="DQ38" i="2"/>
  <c r="CZ68"/>
  <c r="DB68" i="1"/>
  <c r="DS182"/>
  <c r="DQ182" i="2"/>
  <c r="DI79" i="1"/>
  <c r="DG79" i="2"/>
  <c r="CZ94"/>
  <c r="DB94" i="1"/>
  <c r="DI138"/>
  <c r="DG138" i="2"/>
  <c r="DI52" i="1"/>
  <c r="DG52" i="2"/>
  <c r="DI125" i="1"/>
  <c r="DG125" i="2"/>
  <c r="DB54" i="1"/>
  <c r="CZ54" i="2"/>
  <c r="DF136"/>
  <c r="DH136" i="1"/>
  <c r="CZ93" i="2"/>
  <c r="DB93" i="1"/>
  <c r="CZ128" i="2"/>
  <c r="DB128" i="1"/>
  <c r="DG144" i="2"/>
  <c r="DI144" i="1"/>
  <c r="DI67"/>
  <c r="DG67" i="2"/>
  <c r="DJ195" i="1"/>
  <c r="DH195" i="2"/>
  <c r="CZ132"/>
  <c r="DB132" i="1"/>
  <c r="DI99"/>
  <c r="DG99" i="2"/>
  <c r="DG133"/>
  <c r="DI133" i="1"/>
  <c r="CZ105" i="2"/>
  <c r="DB105" i="1"/>
  <c r="DH121"/>
  <c r="DF121" i="2"/>
  <c r="CV123"/>
  <c r="CX123" i="1"/>
  <c r="DH123" i="2"/>
  <c r="DJ123" i="1"/>
  <c r="DB135"/>
  <c r="CZ135" i="2"/>
  <c r="DI143" i="1"/>
  <c r="DG143" i="2"/>
  <c r="CX74" i="1"/>
  <c r="CV74" i="2"/>
  <c r="CX129" i="1"/>
  <c r="CV129" i="2"/>
  <c r="CT98"/>
  <c r="CV98" i="1"/>
  <c r="CX119"/>
  <c r="CV119" i="2"/>
  <c r="DD140"/>
  <c r="DE140" i="1" s="1"/>
  <c r="DF140"/>
  <c r="DE42" i="2"/>
  <c r="DG42" i="1"/>
  <c r="DG18"/>
  <c r="DE18" i="2"/>
  <c r="CS65"/>
  <c r="CU65" i="1"/>
  <c r="CV26" i="2"/>
  <c r="CX26" i="1"/>
  <c r="DL168" i="2"/>
  <c r="DN168" i="1"/>
  <c r="DP186"/>
  <c r="DN186" i="2"/>
  <c r="CU11"/>
  <c r="CW11" i="1"/>
  <c r="DO134"/>
  <c r="DM134" i="2"/>
  <c r="DD22"/>
  <c r="DE22" i="1" s="1"/>
  <c r="DF22"/>
  <c r="CW154"/>
  <c r="CU154" i="2"/>
  <c r="CW95"/>
  <c r="CY95" i="1"/>
  <c r="CT45" i="2"/>
  <c r="CV45" i="1"/>
  <c r="DD45" i="2"/>
  <c r="DE45" i="1" s="1"/>
  <c r="DF45"/>
  <c r="DI180"/>
  <c r="DG180" i="2"/>
  <c r="CY66" i="1"/>
  <c r="CW66" i="2"/>
  <c r="CV7"/>
  <c r="CX7" i="1"/>
  <c r="CW17"/>
  <c r="CU17" i="2"/>
  <c r="CY56" i="1"/>
  <c r="CW56" i="2"/>
  <c r="DD68"/>
  <c r="DE68" i="1" s="1"/>
  <c r="DF68"/>
  <c r="CW64" i="2"/>
  <c r="CY64" i="1"/>
  <c r="DF183"/>
  <c r="DD183" i="2"/>
  <c r="DE56"/>
  <c r="DG56" i="1"/>
  <c r="CV146"/>
  <c r="CT146" i="2"/>
  <c r="DG163"/>
  <c r="DI163" i="1"/>
  <c r="DE171" i="2"/>
  <c r="DG171" i="1"/>
  <c r="DG8" i="2"/>
  <c r="DI8" i="1"/>
  <c r="DH11"/>
  <c r="DF11" i="2"/>
  <c r="DB148" i="1"/>
  <c r="CZ148" i="2"/>
  <c r="DI100" i="1"/>
  <c r="DG100" i="2"/>
  <c r="DG102"/>
  <c r="DI102" i="1"/>
  <c r="CZ106" i="2"/>
  <c r="DB106" i="1"/>
  <c r="DB116"/>
  <c r="CZ116" i="2"/>
  <c r="DG130"/>
  <c r="DI130" i="1"/>
  <c r="CY79" i="2"/>
  <c r="DA79" i="1"/>
  <c r="DB53"/>
  <c r="CZ53" i="2"/>
  <c r="DS184" i="1"/>
  <c r="DQ184" i="2"/>
  <c r="DS194" i="1"/>
  <c r="DQ194" i="2"/>
  <c r="DM196" i="1"/>
  <c r="DK196" i="2"/>
  <c r="DI6" i="1"/>
  <c r="DG6" i="2"/>
  <c r="DI69" i="1"/>
  <c r="DG69" i="2"/>
  <c r="DG154"/>
  <c r="DI154" i="1"/>
  <c r="DI35"/>
  <c r="DG35" i="2"/>
  <c r="DI101" i="1"/>
  <c r="DG101" i="2"/>
  <c r="DI103" i="1"/>
  <c r="DG103" i="2"/>
  <c r="DS127" i="1"/>
  <c r="DQ127" i="2"/>
  <c r="CY147"/>
  <c r="DA147" i="1"/>
  <c r="CW177"/>
  <c r="CU177" i="2"/>
  <c r="CY22" i="1"/>
  <c r="CW22" i="2"/>
  <c r="CW104"/>
  <c r="CY104" i="1"/>
  <c r="CW114" i="2"/>
  <c r="CY114" i="1"/>
  <c r="DF66" i="2"/>
  <c r="DH66" i="1"/>
  <c r="DF139" i="2"/>
  <c r="DH139" i="1"/>
  <c r="DB125"/>
  <c r="CZ125" i="2"/>
  <c r="CZ139"/>
  <c r="DB139" i="1"/>
  <c r="DC71"/>
  <c r="ID71" s="1"/>
  <c r="DA71" i="2"/>
  <c r="DH53" i="1"/>
  <c r="DF53" i="2"/>
  <c r="CY18"/>
  <c r="DA18" i="1"/>
  <c r="DE120" i="2"/>
  <c r="DG120" i="1"/>
  <c r="DH158" l="1"/>
  <c r="DF158" i="2"/>
  <c r="DF114"/>
  <c r="DH114" i="1"/>
  <c r="CW25" i="2"/>
  <c r="CY25" i="1"/>
  <c r="DG170"/>
  <c r="DE170" i="2"/>
  <c r="CV83"/>
  <c r="CX83" i="1"/>
  <c r="CR21" i="2"/>
  <c r="CS21" i="1" s="1"/>
  <c r="CT21"/>
  <c r="DQ117"/>
  <c r="DO117" i="2"/>
  <c r="DF107" i="1"/>
  <c r="DD107" i="2"/>
  <c r="DE107" i="1" s="1"/>
  <c r="CX126" i="2"/>
  <c r="CZ126" i="1"/>
  <c r="DD26" i="2"/>
  <c r="DE26" i="1" s="1"/>
  <c r="DF26"/>
  <c r="DP174" i="2"/>
  <c r="DR174" i="1"/>
  <c r="CU112" i="2"/>
  <c r="CW112" i="1"/>
  <c r="DF57"/>
  <c r="DD57" i="2"/>
  <c r="DE57" i="1" s="1"/>
  <c r="CY13"/>
  <c r="CW13" i="2"/>
  <c r="DO192"/>
  <c r="DQ192" i="1"/>
  <c r="CY121" i="2"/>
  <c r="DA121" i="1"/>
  <c r="DF106"/>
  <c r="DD106" i="2"/>
  <c r="DE106" i="1" s="1"/>
  <c r="DF28"/>
  <c r="DD28" i="2"/>
  <c r="DE28" i="1" s="1"/>
  <c r="CZ131"/>
  <c r="CX131" i="2"/>
  <c r="CX99"/>
  <c r="CZ99" i="1"/>
  <c r="DD148" i="2"/>
  <c r="DE148" i="1" s="1"/>
  <c r="DF148"/>
  <c r="DO42" i="2"/>
  <c r="DQ42" i="1"/>
  <c r="CW8" i="2"/>
  <c r="CY8" i="1"/>
  <c r="DG161"/>
  <c r="DE161" i="2"/>
  <c r="CY155" i="1"/>
  <c r="CW155" i="2"/>
  <c r="DF153" i="1"/>
  <c r="DD153" i="2"/>
  <c r="DE153" i="1" s="1"/>
  <c r="CY67"/>
  <c r="CW67" i="2"/>
  <c r="DF110"/>
  <c r="DH110" i="1"/>
  <c r="DF190" i="2"/>
  <c r="DH190" i="1"/>
  <c r="DH49"/>
  <c r="DF49" i="2"/>
  <c r="DB31"/>
  <c r="DD31" i="1"/>
  <c r="DD104" i="2"/>
  <c r="DE104" i="1" s="1"/>
  <c r="DF104"/>
  <c r="CZ167"/>
  <c r="CX167" i="2"/>
  <c r="DH87" i="1"/>
  <c r="DF87" i="2"/>
  <c r="CW10" i="1"/>
  <c r="CU10" i="2"/>
  <c r="DF75" i="1"/>
  <c r="DD75" i="2"/>
  <c r="DE75" i="1" s="1"/>
  <c r="CX70"/>
  <c r="CV70" i="2"/>
  <c r="CY162" i="1"/>
  <c r="CW162" i="2"/>
  <c r="CZ181" i="1"/>
  <c r="CX181" i="2"/>
  <c r="DR179" i="1"/>
  <c r="DP179" i="2"/>
  <c r="DD94"/>
  <c r="DE94" i="1" s="1"/>
  <c r="DF94"/>
  <c r="DF189"/>
  <c r="DD189" i="2"/>
  <c r="DE189" i="1" s="1"/>
  <c r="CW41"/>
  <c r="CU41" i="2"/>
  <c r="DG173" i="1"/>
  <c r="DE173" i="2"/>
  <c r="DM76" i="1"/>
  <c r="DK76" i="2"/>
  <c r="DH126" i="1"/>
  <c r="DF126" i="2"/>
  <c r="DF32" i="1"/>
  <c r="DD32" i="2"/>
  <c r="DE32" i="1" s="1"/>
  <c r="CX42" i="2"/>
  <c r="CZ42" i="1"/>
  <c r="DH41"/>
  <c r="DF41" i="2"/>
  <c r="DP30" i="1"/>
  <c r="DN30" i="2"/>
  <c r="CZ110" i="1"/>
  <c r="CX110" i="2"/>
  <c r="CV140" i="1"/>
  <c r="CT140" i="2"/>
  <c r="DF63"/>
  <c r="DH63" i="1"/>
  <c r="DA161"/>
  <c r="CY161" i="2"/>
  <c r="CU144"/>
  <c r="CW144" i="1"/>
  <c r="DE74" i="2"/>
  <c r="DG74" i="1"/>
  <c r="CX124"/>
  <c r="CV124" i="2"/>
  <c r="CW136"/>
  <c r="CY136" i="1"/>
  <c r="DD120" i="2"/>
  <c r="DE120" i="1" s="1"/>
  <c r="DF120"/>
  <c r="DG66"/>
  <c r="DE66" i="2"/>
  <c r="CX104" i="1"/>
  <c r="CV104" i="2"/>
  <c r="DG53" i="1"/>
  <c r="DE53" i="2"/>
  <c r="CZ71"/>
  <c r="DB71" i="1"/>
  <c r="DA125"/>
  <c r="CY125" i="2"/>
  <c r="CV22"/>
  <c r="CX22" i="1"/>
  <c r="CV177"/>
  <c r="CT177" i="2"/>
  <c r="DP127"/>
  <c r="DR127" i="1"/>
  <c r="DH103"/>
  <c r="DF103" i="2"/>
  <c r="DF101"/>
  <c r="DH101" i="1"/>
  <c r="DF35" i="2"/>
  <c r="DH35" i="1"/>
  <c r="DF69" i="2"/>
  <c r="DH69" i="1"/>
  <c r="DH6"/>
  <c r="DF6" i="2"/>
  <c r="DJ196"/>
  <c r="DL196" i="1"/>
  <c r="DR194"/>
  <c r="DP194" i="2"/>
  <c r="DR184" i="1"/>
  <c r="DP184" i="2"/>
  <c r="CY53"/>
  <c r="DA53" i="1"/>
  <c r="CY116" i="2"/>
  <c r="DA116" i="1"/>
  <c r="DH100"/>
  <c r="DF100" i="2"/>
  <c r="CY148"/>
  <c r="DA148" i="1"/>
  <c r="DG11"/>
  <c r="DE11" i="2"/>
  <c r="CS146"/>
  <c r="CU146" i="1"/>
  <c r="DC183" i="2"/>
  <c r="DE183" i="1"/>
  <c r="CX56"/>
  <c r="CV56" i="2"/>
  <c r="CV17" i="1"/>
  <c r="CT17" i="2"/>
  <c r="CV66"/>
  <c r="CX66" i="1"/>
  <c r="DH180"/>
  <c r="DF180" i="2"/>
  <c r="CT154"/>
  <c r="CV154" i="1"/>
  <c r="DL134" i="2"/>
  <c r="DN134" i="1"/>
  <c r="DO186"/>
  <c r="DM186" i="2"/>
  <c r="DD18"/>
  <c r="DE18" i="1" s="1"/>
  <c r="DF18"/>
  <c r="CU119" i="2"/>
  <c r="CW119" i="1"/>
  <c r="CU129" i="2"/>
  <c r="CW129" i="1"/>
  <c r="CW74"/>
  <c r="CU74" i="2"/>
  <c r="DH143" i="1"/>
  <c r="DF143" i="2"/>
  <c r="DA135" i="1"/>
  <c r="CY135" i="2"/>
  <c r="DE121"/>
  <c r="DG121" i="1"/>
  <c r="DH99"/>
  <c r="DF99" i="2"/>
  <c r="DI195" i="1"/>
  <c r="DG195" i="2"/>
  <c r="DH67" i="1"/>
  <c r="DF67" i="2"/>
  <c r="CY54"/>
  <c r="DA54" i="1"/>
  <c r="DF125" i="2"/>
  <c r="DH125" i="1"/>
  <c r="DH52"/>
  <c r="DF52" i="2"/>
  <c r="DH138" i="1"/>
  <c r="DF138" i="2"/>
  <c r="DF79"/>
  <c r="DH79" i="1"/>
  <c r="DR182"/>
  <c r="DP182" i="2"/>
  <c r="DP38"/>
  <c r="DR38" i="1"/>
  <c r="CX32" i="2"/>
  <c r="CZ32" i="1"/>
  <c r="DD169" i="2"/>
  <c r="DE169" i="1" s="1"/>
  <c r="DF169"/>
  <c r="DM145"/>
  <c r="DK145" i="2"/>
  <c r="CV63"/>
  <c r="CX63" i="1"/>
  <c r="CV185" i="2"/>
  <c r="CX185" i="1"/>
  <c r="CU160" i="2"/>
  <c r="CW160" i="1"/>
  <c r="CX169" i="2"/>
  <c r="CZ169" i="1"/>
  <c r="DF159" i="2"/>
  <c r="DH159" i="1"/>
  <c r="CZ163"/>
  <c r="CX163" i="2"/>
  <c r="CW58" i="1"/>
  <c r="CU58" i="2"/>
  <c r="CU59"/>
  <c r="CW59" i="1"/>
  <c r="DH137"/>
  <c r="DF137" i="2"/>
  <c r="DA91" i="1"/>
  <c r="CY91" i="2"/>
  <c r="DH47" i="1"/>
  <c r="DF47" i="2"/>
  <c r="CW78"/>
  <c r="CY78" i="1"/>
  <c r="CW60"/>
  <c r="CU60" i="2"/>
  <c r="DE109"/>
  <c r="DG109" i="1"/>
  <c r="CX50"/>
  <c r="CV50" i="2"/>
  <c r="CV9"/>
  <c r="CX9" i="1"/>
  <c r="CV69" i="2"/>
  <c r="CX69" i="1"/>
  <c r="CS102" i="2"/>
  <c r="CU102" i="1"/>
  <c r="CZ62"/>
  <c r="CX62" i="2"/>
  <c r="DA73" i="1"/>
  <c r="CY73" i="2"/>
  <c r="DA156" i="1"/>
  <c r="CY156" i="2"/>
  <c r="DH178" i="1"/>
  <c r="DF178" i="2"/>
  <c r="DF81"/>
  <c r="DH81" i="1"/>
  <c r="CX159" i="2"/>
  <c r="CZ159" i="1"/>
  <c r="CV28" i="2"/>
  <c r="CX28" i="1"/>
  <c r="CV47" i="2"/>
  <c r="CX47" i="1"/>
  <c r="DD115" i="2"/>
  <c r="DF115" i="1"/>
  <c r="CU16" i="2"/>
  <c r="CW16" i="1"/>
  <c r="CU118" i="2"/>
  <c r="CW118" i="1"/>
  <c r="CY36" i="2"/>
  <c r="DA36" i="1"/>
  <c r="CU39" i="2"/>
  <c r="CW39" i="1"/>
  <c r="CY133" i="2"/>
  <c r="DA133" i="1"/>
  <c r="DE129" i="2"/>
  <c r="DG129" i="1"/>
  <c r="DE149" i="2"/>
  <c r="DG149" i="1"/>
  <c r="CX5"/>
  <c r="CV5" i="2"/>
  <c r="CX20" i="1"/>
  <c r="CV20" i="2"/>
  <c r="CZ189" i="1"/>
  <c r="CX189" i="2"/>
  <c r="DE29"/>
  <c r="DG29" i="1"/>
  <c r="DA23"/>
  <c r="CY23" i="2"/>
  <c r="CY49"/>
  <c r="DA49" i="1"/>
  <c r="CX37" i="2"/>
  <c r="CZ37" i="1"/>
  <c r="DH60"/>
  <c r="DF60" i="2"/>
  <c r="DF25"/>
  <c r="DH25" i="1"/>
  <c r="DO61"/>
  <c r="DM61" i="2"/>
  <c r="CW57" i="1"/>
  <c r="CU57" i="2"/>
  <c r="CX165" i="1"/>
  <c r="CV165" i="2"/>
  <c r="DG23"/>
  <c r="DI23" i="1"/>
  <c r="CU120"/>
  <c r="CS120" i="2"/>
  <c r="DE65"/>
  <c r="DG65" i="1"/>
  <c r="CX92"/>
  <c r="CV92" i="2"/>
  <c r="CU138" i="1"/>
  <c r="CS138" i="2"/>
  <c r="DB72"/>
  <c r="DD72" i="1"/>
  <c r="CV96"/>
  <c r="CT96" i="2"/>
  <c r="CW97" i="1"/>
  <c r="CU97" i="2"/>
  <c r="CT15"/>
  <c r="CV15" i="1"/>
  <c r="CV107" i="2"/>
  <c r="CX107" i="1"/>
  <c r="CY85" i="2"/>
  <c r="DA85" i="1"/>
  <c r="DM141"/>
  <c r="DK141" i="2"/>
  <c r="DA137" i="1"/>
  <c r="CY137" i="2"/>
  <c r="CZ18" i="1"/>
  <c r="CX18" i="2"/>
  <c r="CY139"/>
  <c r="DA139" i="1"/>
  <c r="DG139"/>
  <c r="DE139" i="2"/>
  <c r="CV114"/>
  <c r="CX114" i="1"/>
  <c r="CZ147"/>
  <c r="CX147" i="2"/>
  <c r="DH154" i="1"/>
  <c r="DF154" i="2"/>
  <c r="CX79"/>
  <c r="CZ79" i="1"/>
  <c r="DF130" i="2"/>
  <c r="DH130" i="1"/>
  <c r="CY106" i="2"/>
  <c r="DA106" i="1"/>
  <c r="DH102"/>
  <c r="DF102" i="2"/>
  <c r="DF8"/>
  <c r="DH8" i="1"/>
  <c r="DD171" i="2"/>
  <c r="DE171" i="1" s="1"/>
  <c r="DF171"/>
  <c r="DH163"/>
  <c r="DF163" i="2"/>
  <c r="DF56" i="1"/>
  <c r="DD56" i="2"/>
  <c r="DE56" i="1" s="1"/>
  <c r="CV64" i="2"/>
  <c r="CX64" i="1"/>
  <c r="CW7"/>
  <c r="CU7" i="2"/>
  <c r="CS45"/>
  <c r="CU45" i="1"/>
  <c r="CV95" i="2"/>
  <c r="CX95" i="1"/>
  <c r="CT11" i="2"/>
  <c r="CV11" i="1"/>
  <c r="DK168" i="2"/>
  <c r="DM168" i="1"/>
  <c r="CU26" i="2"/>
  <c r="CW26" i="1"/>
  <c r="CR65" i="2"/>
  <c r="CS65" i="1" s="1"/>
  <c r="CT65"/>
  <c r="DD42" i="2"/>
  <c r="DE42" i="1" s="1"/>
  <c r="DF42"/>
  <c r="CU98"/>
  <c r="CS98" i="2"/>
  <c r="DI123" i="1"/>
  <c r="DG123" i="2"/>
  <c r="CU123"/>
  <c r="CW123" i="1"/>
  <c r="CY105" i="2"/>
  <c r="DA105" i="1"/>
  <c r="DF133" i="2"/>
  <c r="DH133" i="1"/>
  <c r="CY132" i="2"/>
  <c r="DA132" i="1"/>
  <c r="DF144" i="2"/>
  <c r="DH144" i="1"/>
  <c r="DA128"/>
  <c r="CY128" i="2"/>
  <c r="DA93" i="1"/>
  <c r="CY93" i="2"/>
  <c r="DG136" i="1"/>
  <c r="DE136" i="2"/>
  <c r="DA94" i="1"/>
  <c r="CY94" i="2"/>
  <c r="DA68" i="1"/>
  <c r="CY68" i="2"/>
  <c r="DG118" i="1"/>
  <c r="DE118" i="2"/>
  <c r="DP175"/>
  <c r="DR175" i="1"/>
  <c r="DH177"/>
  <c r="DF177" i="2"/>
  <c r="CV188"/>
  <c r="CX188" i="1"/>
  <c r="CU81" i="2"/>
  <c r="CW81" i="1"/>
  <c r="DF9"/>
  <c r="DD9" i="2"/>
  <c r="DE9" i="1" s="1"/>
  <c r="DM172"/>
  <c r="DK172" i="2"/>
  <c r="DD24"/>
  <c r="DF24" i="1"/>
  <c r="CX29"/>
  <c r="CV29" i="2"/>
  <c r="CY152" i="1"/>
  <c r="CW152" i="2"/>
  <c r="CW187"/>
  <c r="CY187" i="1"/>
  <c r="DH185"/>
  <c r="DF185" i="2"/>
  <c r="DD12" i="1"/>
  <c r="DB12" i="2"/>
  <c r="CV153"/>
  <c r="CX153" i="1"/>
  <c r="CW35"/>
  <c r="CU35" i="2"/>
  <c r="DS113" i="1"/>
  <c r="DQ113" i="2"/>
  <c r="CY86"/>
  <c r="DA86" i="1"/>
  <c r="CX178" i="2"/>
  <c r="CZ178" i="1"/>
  <c r="DE119" i="2"/>
  <c r="DG119" i="1"/>
  <c r="CW52" i="2"/>
  <c r="CY52" i="1"/>
  <c r="CX90"/>
  <c r="CV90" i="2"/>
  <c r="DN157" i="1"/>
  <c r="DL157" i="2"/>
  <c r="DE147"/>
  <c r="DG147" i="1"/>
  <c r="CX75" i="2"/>
  <c r="CZ75" i="1"/>
  <c r="DF15" i="2"/>
  <c r="DH15" i="1"/>
  <c r="DF5" i="2"/>
  <c r="DH5" i="1"/>
  <c r="CY142" i="2"/>
  <c r="DA142" i="1"/>
  <c r="DH150"/>
  <c r="DF150" i="2"/>
  <c r="CY150"/>
  <c r="DA150" i="1"/>
  <c r="DA164"/>
  <c r="CY164" i="2"/>
  <c r="CY27"/>
  <c r="DA27" i="1"/>
  <c r="DA33"/>
  <c r="CY33" i="2"/>
  <c r="DN108"/>
  <c r="DP108" i="1"/>
  <c r="DA101"/>
  <c r="CY101" i="2"/>
  <c r="DF64"/>
  <c r="DH64" i="1"/>
  <c r="DH124"/>
  <c r="DF124" i="2"/>
  <c r="DE54"/>
  <c r="DG54" i="1"/>
  <c r="CW51" i="2"/>
  <c r="CY51" i="1"/>
  <c r="DH165"/>
  <c r="DF165" i="2"/>
  <c r="CV19"/>
  <c r="CX19" i="1"/>
  <c r="CV170" i="2"/>
  <c r="CX170" i="1"/>
  <c r="CV171"/>
  <c r="CT171" i="2"/>
  <c r="DH111"/>
  <c r="DJ111" i="1"/>
  <c r="CV122" i="2"/>
  <c r="CX122" i="1"/>
  <c r="CU14" i="2"/>
  <c r="CW14" i="1"/>
  <c r="DF89"/>
  <c r="DD89" i="2"/>
  <c r="DR176" i="1"/>
  <c r="DP176" i="2"/>
  <c r="CU80"/>
  <c r="CW80" i="1"/>
  <c r="CV84"/>
  <c r="CT84" i="2"/>
  <c r="DD122"/>
  <c r="DE122" i="1" s="1"/>
  <c r="DF122"/>
  <c r="CY82"/>
  <c r="CW82" i="2"/>
  <c r="CW109"/>
  <c r="CY109" i="1"/>
  <c r="DG105" i="2"/>
  <c r="DI105" i="1"/>
  <c r="DG151" i="2"/>
  <c r="DI151" i="1"/>
  <c r="CW87" i="2"/>
  <c r="CY87" i="1"/>
  <c r="DE193"/>
  <c r="DC193" i="2"/>
  <c r="CX100"/>
  <c r="CZ100" i="1"/>
  <c r="DA103"/>
  <c r="CY103" i="2"/>
  <c r="DH78" i="1"/>
  <c r="DF78" i="2"/>
  <c r="DH46" i="1"/>
  <c r="DF46" i="2"/>
  <c r="DH33" i="1"/>
  <c r="DF33" i="2"/>
  <c r="DR43" i="1"/>
  <c r="DP43" i="2"/>
  <c r="CX48"/>
  <c r="CZ48" i="1"/>
  <c r="CX46"/>
  <c r="CV46" i="2"/>
  <c r="DD80"/>
  <c r="DE80" i="1" s="1"/>
  <c r="DF80"/>
  <c r="CT88" i="2"/>
  <c r="CV88" i="1"/>
  <c r="DN191"/>
  <c r="DL191" i="2"/>
  <c r="CU40"/>
  <c r="CW40" i="1"/>
  <c r="CS55" i="2"/>
  <c r="CU55" i="1"/>
  <c r="DD131" i="2"/>
  <c r="DE131" i="1" s="1"/>
  <c r="DF131"/>
  <c r="CT77" i="2"/>
  <c r="CV77" i="1"/>
  <c r="CT166" i="2"/>
  <c r="CV166" i="1"/>
  <c r="CV173" i="2"/>
  <c r="CX173" i="1"/>
  <c r="DO34"/>
  <c r="DM34" i="2"/>
  <c r="CX44" i="1"/>
  <c r="CV44" i="2"/>
  <c r="CV136" l="1"/>
  <c r="CX136" i="1"/>
  <c r="DF74"/>
  <c r="DD74" i="2"/>
  <c r="DE74" i="1" s="1"/>
  <c r="CT144" i="2"/>
  <c r="CV144" i="1"/>
  <c r="DG63"/>
  <c r="DE63" i="2"/>
  <c r="CW42"/>
  <c r="CY42" i="1"/>
  <c r="DA31" i="2"/>
  <c r="DC31" i="1"/>
  <c r="ID31" s="1"/>
  <c r="DG190"/>
  <c r="DE190" i="2"/>
  <c r="DE110"/>
  <c r="DG110" i="1"/>
  <c r="CX8"/>
  <c r="CV8" i="2"/>
  <c r="DP42" i="1"/>
  <c r="DN42" i="2"/>
  <c r="DO42" i="1" s="1"/>
  <c r="CY99"/>
  <c r="CW99" i="2"/>
  <c r="CX121"/>
  <c r="CZ121" i="1"/>
  <c r="DN192" i="2"/>
  <c r="DP192" i="1"/>
  <c r="CT112" i="2"/>
  <c r="CV112" i="1"/>
  <c r="DQ174"/>
  <c r="DO174" i="2"/>
  <c r="CW126"/>
  <c r="CY126" i="1"/>
  <c r="CU83" i="2"/>
  <c r="CW83" i="1"/>
  <c r="CX25"/>
  <c r="CV25" i="2"/>
  <c r="DE114"/>
  <c r="DG114" i="1"/>
  <c r="CU124" i="2"/>
  <c r="CW124" i="1"/>
  <c r="CX161" i="2"/>
  <c r="CZ161" i="1"/>
  <c r="CU140"/>
  <c r="CS140" i="2"/>
  <c r="CY110" i="1"/>
  <c r="CW110" i="2"/>
  <c r="DM30"/>
  <c r="DO30" i="1"/>
  <c r="DG41"/>
  <c r="DE41" i="2"/>
  <c r="DG126" i="1"/>
  <c r="DE126" i="2"/>
  <c r="DL76" i="1"/>
  <c r="DJ76" i="2"/>
  <c r="DD173"/>
  <c r="DE173" i="1" s="1"/>
  <c r="DF173"/>
  <c r="CV41"/>
  <c r="CT41" i="2"/>
  <c r="DO179"/>
  <c r="DQ179" i="1"/>
  <c r="CY181"/>
  <c r="CW181" i="2"/>
  <c r="CX162" i="1"/>
  <c r="CV162" i="2"/>
  <c r="CU70"/>
  <c r="CW70" i="1"/>
  <c r="CV10"/>
  <c r="CT10" i="2"/>
  <c r="DG87" i="1"/>
  <c r="DE87" i="2"/>
  <c r="CW167"/>
  <c r="CY167" i="1"/>
  <c r="DG49"/>
  <c r="DE49" i="2"/>
  <c r="CV67"/>
  <c r="CX67" i="1"/>
  <c r="CX155"/>
  <c r="CV155" i="2"/>
  <c r="DD161"/>
  <c r="DE161" i="1" s="1"/>
  <c r="DF161"/>
  <c r="CW131" i="2"/>
  <c r="CY131" i="1"/>
  <c r="CV13" i="2"/>
  <c r="CX13" i="1"/>
  <c r="DP117"/>
  <c r="DN117" i="2"/>
  <c r="DF170" i="1"/>
  <c r="DD170" i="2"/>
  <c r="DE170" i="1" s="1"/>
  <c r="DG158"/>
  <c r="DE158" i="2"/>
  <c r="CS166"/>
  <c r="CU166" i="1"/>
  <c r="CY100"/>
  <c r="CW100" i="2"/>
  <c r="CX87" i="1"/>
  <c r="CV87" i="2"/>
  <c r="DF151"/>
  <c r="DH151" i="1"/>
  <c r="DH105"/>
  <c r="DF105" i="2"/>
  <c r="CV109"/>
  <c r="CX109" i="1"/>
  <c r="CT80" i="2"/>
  <c r="CV80" i="1"/>
  <c r="CV14"/>
  <c r="CT14" i="2"/>
  <c r="CW122" i="1"/>
  <c r="CU122" i="2"/>
  <c r="DG111"/>
  <c r="DI111" i="1"/>
  <c r="CU170" i="2"/>
  <c r="CW170" i="1"/>
  <c r="CW19"/>
  <c r="CU19" i="2"/>
  <c r="CX51" i="1"/>
  <c r="CV51" i="2"/>
  <c r="DD54"/>
  <c r="DE54" i="1" s="1"/>
  <c r="DF54"/>
  <c r="DG64"/>
  <c r="DE64" i="2"/>
  <c r="DM108"/>
  <c r="DO108" i="1"/>
  <c r="CZ27"/>
  <c r="CX27" i="2"/>
  <c r="CX150"/>
  <c r="CZ150" i="1"/>
  <c r="CZ142"/>
  <c r="CX142" i="2"/>
  <c r="DE5"/>
  <c r="DG5" i="1"/>
  <c r="DE15" i="2"/>
  <c r="DG15" i="1"/>
  <c r="CW75" i="2"/>
  <c r="CY75" i="1"/>
  <c r="DD147" i="2"/>
  <c r="DE147" i="1" s="1"/>
  <c r="DF147"/>
  <c r="CV52" i="2"/>
  <c r="CX52" i="1"/>
  <c r="DD119" i="2"/>
  <c r="DE119" i="1" s="1"/>
  <c r="DF119"/>
  <c r="CY178"/>
  <c r="CW178" i="2"/>
  <c r="CZ86" i="1"/>
  <c r="CX86" i="2"/>
  <c r="CU153"/>
  <c r="CW153" i="1"/>
  <c r="CV187" i="2"/>
  <c r="CX187" i="1"/>
  <c r="DC24" i="2"/>
  <c r="DE24" i="1"/>
  <c r="CV81"/>
  <c r="CT81" i="2"/>
  <c r="CU188"/>
  <c r="CW188" i="1"/>
  <c r="DO175" i="2"/>
  <c r="DQ175" i="1"/>
  <c r="DE144" i="2"/>
  <c r="DG144" i="1"/>
  <c r="CZ132"/>
  <c r="CX132" i="2"/>
  <c r="DE133"/>
  <c r="DG133" i="1"/>
  <c r="CZ105"/>
  <c r="CX105" i="2"/>
  <c r="CT123"/>
  <c r="CV123" i="1"/>
  <c r="CT26" i="2"/>
  <c r="CV26" i="1"/>
  <c r="DJ168" i="2"/>
  <c r="DL168" i="1"/>
  <c r="CU11"/>
  <c r="CS11" i="2"/>
  <c r="CU95"/>
  <c r="CW95" i="1"/>
  <c r="CR45" i="2"/>
  <c r="CS45" i="1" s="1"/>
  <c r="CT45"/>
  <c r="CU64" i="2"/>
  <c r="CW64" i="1"/>
  <c r="DE8" i="2"/>
  <c r="DG8" i="1"/>
  <c r="CZ106"/>
  <c r="CX106" i="2"/>
  <c r="DE130"/>
  <c r="DG130" i="1"/>
  <c r="CW79" i="2"/>
  <c r="CY79" i="1"/>
  <c r="CU114" i="2"/>
  <c r="CW114" i="1"/>
  <c r="CZ139"/>
  <c r="CX139" i="2"/>
  <c r="CZ85" i="1"/>
  <c r="CX85" i="2"/>
  <c r="CU107"/>
  <c r="CW107" i="1"/>
  <c r="CS15" i="2"/>
  <c r="CU15" i="1"/>
  <c r="DC72"/>
  <c r="ID72" s="1"/>
  <c r="DA72" i="2"/>
  <c r="DD65"/>
  <c r="DE65" i="1" s="1"/>
  <c r="DF65"/>
  <c r="DF23" i="2"/>
  <c r="DH23" i="1"/>
  <c r="DG25"/>
  <c r="DE25" i="2"/>
  <c r="CW37"/>
  <c r="CY37" i="1"/>
  <c r="CX49" i="2"/>
  <c r="CZ49" i="1"/>
  <c r="DF29"/>
  <c r="DD29" i="2"/>
  <c r="DE29" i="1" s="1"/>
  <c r="DF149"/>
  <c r="DD149" i="2"/>
  <c r="DF129" i="1"/>
  <c r="DD129" i="2"/>
  <c r="DE129" i="1" s="1"/>
  <c r="CZ133"/>
  <c r="CX133" i="2"/>
  <c r="CV39" i="1"/>
  <c r="CT39" i="2"/>
  <c r="CZ36" i="1"/>
  <c r="CX36" i="2"/>
  <c r="CT118"/>
  <c r="CV118" i="1"/>
  <c r="CT16" i="2"/>
  <c r="CV16" i="1"/>
  <c r="DE115"/>
  <c r="DC115" i="2"/>
  <c r="CW47" i="1"/>
  <c r="CU47" i="2"/>
  <c r="CW28" i="1"/>
  <c r="CU28" i="2"/>
  <c r="CW159"/>
  <c r="CY159" i="1"/>
  <c r="DG81"/>
  <c r="DE81" i="2"/>
  <c r="CT102" i="1"/>
  <c r="CR102" i="2"/>
  <c r="CS102" i="1" s="1"/>
  <c r="CU69" i="2"/>
  <c r="CW69" i="1"/>
  <c r="CW9"/>
  <c r="CU9" i="2"/>
  <c r="DF109" i="1"/>
  <c r="DD109" i="2"/>
  <c r="DE109" i="1" s="1"/>
  <c r="CV78" i="2"/>
  <c r="CX78" i="1"/>
  <c r="CT59" i="2"/>
  <c r="CV59" i="1"/>
  <c r="DG159"/>
  <c r="DE159" i="2"/>
  <c r="CW169"/>
  <c r="CY169" i="1"/>
  <c r="CV160"/>
  <c r="CT160" i="2"/>
  <c r="CU185"/>
  <c r="CW185" i="1"/>
  <c r="CW63"/>
  <c r="CU63" i="2"/>
  <c r="CY32" i="1"/>
  <c r="CW32" i="2"/>
  <c r="DO38"/>
  <c r="DQ38" i="1"/>
  <c r="DE79" i="2"/>
  <c r="DG79" i="1"/>
  <c r="DG125"/>
  <c r="DE125" i="2"/>
  <c r="CX54"/>
  <c r="CZ54" i="1"/>
  <c r="DD121" i="2"/>
  <c r="DE121" i="1" s="1"/>
  <c r="DF121"/>
  <c r="CT129" i="2"/>
  <c r="CV129" i="1"/>
  <c r="CV119"/>
  <c r="CT119" i="2"/>
  <c r="DK134"/>
  <c r="DM134" i="1"/>
  <c r="CU154"/>
  <c r="CS154" i="2"/>
  <c r="CU66"/>
  <c r="CW66" i="1"/>
  <c r="DD183"/>
  <c r="DB183" i="2"/>
  <c r="CT146" i="1"/>
  <c r="CR146" i="2"/>
  <c r="CS146" i="1" s="1"/>
  <c r="CX148" i="2"/>
  <c r="CZ148" i="1"/>
  <c r="CZ116"/>
  <c r="CX116" i="2"/>
  <c r="CX53"/>
  <c r="CZ53" i="1"/>
  <c r="DI196" i="2"/>
  <c r="DK196" i="1"/>
  <c r="DE69" i="2"/>
  <c r="DG69" i="1"/>
  <c r="DE35" i="2"/>
  <c r="DG35" i="1"/>
  <c r="DE101" i="2"/>
  <c r="DG101" i="1"/>
  <c r="DQ127"/>
  <c r="DO127" i="2"/>
  <c r="CW22" i="1"/>
  <c r="CU22" i="2"/>
  <c r="CY71"/>
  <c r="DA71" i="1"/>
  <c r="CU173" i="2"/>
  <c r="CW173" i="1"/>
  <c r="CU77"/>
  <c r="CS77" i="2"/>
  <c r="CT55" i="1"/>
  <c r="CR55" i="2"/>
  <c r="CS55" i="1" s="1"/>
  <c r="CV40"/>
  <c r="CT40" i="2"/>
  <c r="CU88" i="1"/>
  <c r="CS88" i="2"/>
  <c r="CY48" i="1"/>
  <c r="CW48" i="2"/>
  <c r="CU44"/>
  <c r="CW44" i="1"/>
  <c r="DN34"/>
  <c r="DL34" i="2"/>
  <c r="DK191"/>
  <c r="DM191" i="1"/>
  <c r="CU46" i="2"/>
  <c r="CW46" i="1"/>
  <c r="DQ43"/>
  <c r="DO43" i="2"/>
  <c r="DG33" i="1"/>
  <c r="DE33" i="2"/>
  <c r="DE46"/>
  <c r="DG46" i="1"/>
  <c r="DG78"/>
  <c r="DE78" i="2"/>
  <c r="CZ103" i="1"/>
  <c r="CX103" i="2"/>
  <c r="DD193" i="1"/>
  <c r="DB193" i="2"/>
  <c r="CX82" i="1"/>
  <c r="CV82" i="2"/>
  <c r="CU84" i="1"/>
  <c r="CS84" i="2"/>
  <c r="DO176"/>
  <c r="DQ176" i="1"/>
  <c r="DC89" i="2"/>
  <c r="DE89" i="1"/>
  <c r="CU171"/>
  <c r="CS171" i="2"/>
  <c r="DE165"/>
  <c r="DG165" i="1"/>
  <c r="DE124" i="2"/>
  <c r="DG124" i="1"/>
  <c r="CX101" i="2"/>
  <c r="CZ101" i="1"/>
  <c r="CX33" i="2"/>
  <c r="CZ33" i="1"/>
  <c r="CZ164"/>
  <c r="CX164" i="2"/>
  <c r="DG150" i="1"/>
  <c r="DE150" i="2"/>
  <c r="DK157"/>
  <c r="DM157" i="1"/>
  <c r="CU90" i="2"/>
  <c r="CW90" i="1"/>
  <c r="DR113"/>
  <c r="DP113" i="2"/>
  <c r="CT35"/>
  <c r="CV35" i="1"/>
  <c r="DC12"/>
  <c r="ID12" s="1"/>
  <c r="DA12" i="2"/>
  <c r="DE185"/>
  <c r="DG185" i="1"/>
  <c r="CX152"/>
  <c r="CV152" i="2"/>
  <c r="CW29" i="1"/>
  <c r="CU29" i="2"/>
  <c r="DL172" i="1"/>
  <c r="DJ172" i="2"/>
  <c r="DE177"/>
  <c r="DG177" i="1"/>
  <c r="DD118" i="2"/>
  <c r="DE118" i="1" s="1"/>
  <c r="DF118"/>
  <c r="CZ68"/>
  <c r="CX68" i="2"/>
  <c r="CZ94" i="1"/>
  <c r="CX94" i="2"/>
  <c r="DD136"/>
  <c r="DE136" i="1" s="1"/>
  <c r="DF136"/>
  <c r="CX93" i="2"/>
  <c r="CZ93" i="1"/>
  <c r="CX128" i="2"/>
  <c r="CZ128" i="1"/>
  <c r="DH123"/>
  <c r="DF123" i="2"/>
  <c r="CR98"/>
  <c r="CS98" i="1" s="1"/>
  <c r="CT98"/>
  <c r="CT7" i="2"/>
  <c r="CV7" i="1"/>
  <c r="DG163"/>
  <c r="DE163" i="2"/>
  <c r="DE102"/>
  <c r="DG102" i="1"/>
  <c r="DG154"/>
  <c r="DE154" i="2"/>
  <c r="CY147" i="1"/>
  <c r="CW147" i="2"/>
  <c r="DD139"/>
  <c r="DE139" i="1" s="1"/>
  <c r="DF139"/>
  <c r="CY18"/>
  <c r="CW18" i="2"/>
  <c r="CX137"/>
  <c r="CZ137" i="1"/>
  <c r="DL141"/>
  <c r="DJ141" i="2"/>
  <c r="CV97" i="1"/>
  <c r="CT97" i="2"/>
  <c r="CS96"/>
  <c r="CU96" i="1"/>
  <c r="CR138" i="2"/>
  <c r="CS138" i="1" s="1"/>
  <c r="CT138"/>
  <c r="CU92" i="2"/>
  <c r="CW92" i="1"/>
  <c r="CR120" i="2"/>
  <c r="CS120" i="1" s="1"/>
  <c r="CT120"/>
  <c r="CW165"/>
  <c r="CU165" i="2"/>
  <c r="CT57"/>
  <c r="CV57" i="1"/>
  <c r="DL61" i="2"/>
  <c r="DN61" i="1"/>
  <c r="DE60" i="2"/>
  <c r="DG60" i="1"/>
  <c r="CZ23"/>
  <c r="CX23" i="2"/>
  <c r="CY189" i="1"/>
  <c r="CW189" i="2"/>
  <c r="CU20"/>
  <c r="CW20" i="1"/>
  <c r="CW5"/>
  <c r="CU5" i="2"/>
  <c r="DE178"/>
  <c r="DG178" i="1"/>
  <c r="CZ156"/>
  <c r="CX156" i="2"/>
  <c r="CZ73" i="1"/>
  <c r="CX73" i="2"/>
  <c r="CW62"/>
  <c r="CY62" i="1"/>
  <c r="CU50" i="2"/>
  <c r="CW50" i="1"/>
  <c r="CV60"/>
  <c r="CT60" i="2"/>
  <c r="DE47"/>
  <c r="DG47" i="1"/>
  <c r="CX91" i="2"/>
  <c r="CZ91" i="1"/>
  <c r="DE137" i="2"/>
  <c r="DG137" i="1"/>
  <c r="CT58" i="2"/>
  <c r="CV58" i="1"/>
  <c r="CW163" i="2"/>
  <c r="CY163" i="1"/>
  <c r="DL145"/>
  <c r="DJ145" i="2"/>
  <c r="DQ182" i="1"/>
  <c r="DO182" i="2"/>
  <c r="DG138" i="1"/>
  <c r="DE138" i="2"/>
  <c r="DG52" i="1"/>
  <c r="DE52" i="2"/>
  <c r="DG67" i="1"/>
  <c r="DE67" i="2"/>
  <c r="DH195" i="1"/>
  <c r="DF195" i="2"/>
  <c r="DE99"/>
  <c r="DG99" i="1"/>
  <c r="CZ135"/>
  <c r="CX135" i="2"/>
  <c r="DG143" i="1"/>
  <c r="DE143" i="2"/>
  <c r="CV74" i="1"/>
  <c r="CT74" i="2"/>
  <c r="DL186"/>
  <c r="DN186" i="1"/>
  <c r="DE180" i="2"/>
  <c r="DG180" i="1"/>
  <c r="CU17"/>
  <c r="CS17" i="2"/>
  <c r="CW56" i="1"/>
  <c r="CU56" i="2"/>
  <c r="DF11" i="1"/>
  <c r="DD11" i="2"/>
  <c r="DE11" i="1" s="1"/>
  <c r="DG100"/>
  <c r="DE100" i="2"/>
  <c r="DQ184" i="1"/>
  <c r="DO184" i="2"/>
  <c r="DO194"/>
  <c r="DQ194" i="1"/>
  <c r="DG6"/>
  <c r="DE6" i="2"/>
  <c r="DG103" i="1"/>
  <c r="DE103" i="2"/>
  <c r="CS177"/>
  <c r="CU177" i="1"/>
  <c r="CZ125"/>
  <c r="CX125" i="2"/>
  <c r="DD53"/>
  <c r="DE53" i="1" s="1"/>
  <c r="DF53"/>
  <c r="CU104" i="2"/>
  <c r="CW104" i="1"/>
  <c r="DD66" i="2"/>
  <c r="DE66" i="1" s="1"/>
  <c r="DF66"/>
  <c r="CW13" l="1"/>
  <c r="CU13" i="2"/>
  <c r="CV131"/>
  <c r="CX131" i="1"/>
  <c r="CW67"/>
  <c r="CU67" i="2"/>
  <c r="CX167" i="1"/>
  <c r="CV167" i="2"/>
  <c r="CT70"/>
  <c r="CV70" i="1"/>
  <c r="DN179" i="2"/>
  <c r="DP179" i="1"/>
  <c r="DL30" i="2"/>
  <c r="DN30" i="1"/>
  <c r="CW161" i="2"/>
  <c r="CY161" i="1"/>
  <c r="CT124" i="2"/>
  <c r="CV124" i="1"/>
  <c r="DD114" i="2"/>
  <c r="DE114" i="1" s="1"/>
  <c r="DF114"/>
  <c r="CT83" i="2"/>
  <c r="CV83" i="1"/>
  <c r="CX126"/>
  <c r="CV126" i="2"/>
  <c r="CU112" i="1"/>
  <c r="CS112" i="2"/>
  <c r="DM192"/>
  <c r="DO192" i="1"/>
  <c r="CY121"/>
  <c r="CW121" i="2"/>
  <c r="DF110" i="1"/>
  <c r="DD110" i="2"/>
  <c r="DE110" i="1" s="1"/>
  <c r="CZ31" i="2"/>
  <c r="DB31" i="1"/>
  <c r="CV42" i="2"/>
  <c r="CX42" i="1"/>
  <c r="CU144"/>
  <c r="CS144" i="2"/>
  <c r="CW136" i="1"/>
  <c r="CU136" i="2"/>
  <c r="DD158"/>
  <c r="DF158" i="1"/>
  <c r="DM117" i="2"/>
  <c r="DO117" i="1"/>
  <c r="CU155" i="2"/>
  <c r="CW155" i="1"/>
  <c r="DD49" i="2"/>
  <c r="DE49" i="1" s="1"/>
  <c r="DF49"/>
  <c r="DF87"/>
  <c r="DD87" i="2"/>
  <c r="DE87" i="1" s="1"/>
  <c r="CU10"/>
  <c r="CS10" i="2"/>
  <c r="CU162"/>
  <c r="CW162" i="1"/>
  <c r="CV181" i="2"/>
  <c r="CX181" i="1"/>
  <c r="CS41" i="2"/>
  <c r="CU41" i="1"/>
  <c r="DK76"/>
  <c r="DI76" i="2"/>
  <c r="DF126" i="1"/>
  <c r="DD126" i="2"/>
  <c r="DE126" i="1" s="1"/>
  <c r="DD41" i="2"/>
  <c r="DE41" i="1" s="1"/>
  <c r="DF41"/>
  <c r="CV110" i="2"/>
  <c r="CX110" i="1"/>
  <c r="CR140" i="2"/>
  <c r="CS140" i="1" s="1"/>
  <c r="CT140"/>
  <c r="CW25"/>
  <c r="CU25" i="2"/>
  <c r="DN174"/>
  <c r="DP174" i="1"/>
  <c r="CV99" i="2"/>
  <c r="CX99" i="1"/>
  <c r="CU8" i="2"/>
  <c r="CW8" i="1"/>
  <c r="DF190"/>
  <c r="DD190" i="2"/>
  <c r="DF63" i="1"/>
  <c r="DD63" i="2"/>
  <c r="DE63" i="1" s="1"/>
  <c r="CY125"/>
  <c r="CW125" i="2"/>
  <c r="DD103"/>
  <c r="DE103" i="1" s="1"/>
  <c r="DF103"/>
  <c r="DF6"/>
  <c r="DD6" i="2"/>
  <c r="CT104"/>
  <c r="CV104" i="1"/>
  <c r="CT177"/>
  <c r="CR177" i="2"/>
  <c r="CS177" i="1" s="1"/>
  <c r="DN194" i="2"/>
  <c r="DP194" i="1"/>
  <c r="DF180"/>
  <c r="DD180" i="2"/>
  <c r="DM186" i="1"/>
  <c r="DK186" i="2"/>
  <c r="DD99"/>
  <c r="DE99" i="1" s="1"/>
  <c r="DF99"/>
  <c r="CV163" i="2"/>
  <c r="CX163" i="1"/>
  <c r="CS58" i="2"/>
  <c r="CU58" i="1"/>
  <c r="DF137"/>
  <c r="DD137" i="2"/>
  <c r="DE137" i="1" s="1"/>
  <c r="CW91" i="2"/>
  <c r="CY91" i="1"/>
  <c r="DF47"/>
  <c r="DD47" i="2"/>
  <c r="DE47" i="1" s="1"/>
  <c r="CV50"/>
  <c r="CT50" i="2"/>
  <c r="CV62"/>
  <c r="CX62" i="1"/>
  <c r="DD178" i="2"/>
  <c r="DE178" i="1" s="1"/>
  <c r="DF178"/>
  <c r="CT20" i="2"/>
  <c r="CV20" i="1"/>
  <c r="DD60" i="2"/>
  <c r="DE60" i="1" s="1"/>
  <c r="DF60"/>
  <c r="DK61" i="2"/>
  <c r="DM61" i="1"/>
  <c r="CU57"/>
  <c r="CS57" i="2"/>
  <c r="CV92" i="1"/>
  <c r="CT92" i="2"/>
  <c r="CR96"/>
  <c r="CS96" i="1" s="1"/>
  <c r="CT96"/>
  <c r="CW137" i="2"/>
  <c r="CY137" i="1"/>
  <c r="DD102" i="2"/>
  <c r="DE102" i="1" s="1"/>
  <c r="DF102"/>
  <c r="CS7" i="2"/>
  <c r="CU7" i="1"/>
  <c r="CY128"/>
  <c r="CW128" i="2"/>
  <c r="CW93"/>
  <c r="CY93" i="1"/>
  <c r="DF177"/>
  <c r="DD177" i="2"/>
  <c r="DE177" i="1" s="1"/>
  <c r="DD185" i="2"/>
  <c r="DE185" i="1" s="1"/>
  <c r="DF185"/>
  <c r="CS35" i="2"/>
  <c r="CU35" i="1"/>
  <c r="CT90" i="2"/>
  <c r="CV90" i="1"/>
  <c r="DJ157" i="2"/>
  <c r="DL157" i="1"/>
  <c r="CW33" i="2"/>
  <c r="CY33" i="1"/>
  <c r="CW101" i="2"/>
  <c r="CY101" i="1"/>
  <c r="DF124"/>
  <c r="DD124" i="2"/>
  <c r="DE124" i="1" s="1"/>
  <c r="DD165" i="2"/>
  <c r="DE165" i="1" s="1"/>
  <c r="DF165"/>
  <c r="DB89" i="2"/>
  <c r="DD89" i="1"/>
  <c r="DP176"/>
  <c r="DN176" i="2"/>
  <c r="DD46"/>
  <c r="DE46" i="1" s="1"/>
  <c r="DF46"/>
  <c r="CT46" i="2"/>
  <c r="CV46" i="1"/>
  <c r="DJ191" i="2"/>
  <c r="DL191" i="1"/>
  <c r="CV44"/>
  <c r="CT44" i="2"/>
  <c r="CT173"/>
  <c r="CV173" i="1"/>
  <c r="CX71" i="2"/>
  <c r="CZ71" i="1"/>
  <c r="DF101"/>
  <c r="DD101" i="2"/>
  <c r="DE101" i="1" s="1"/>
  <c r="DF35"/>
  <c r="DD35" i="2"/>
  <c r="DE35" i="1" s="1"/>
  <c r="DF69"/>
  <c r="DD69" i="2"/>
  <c r="DE69" i="1" s="1"/>
  <c r="DJ196"/>
  <c r="DH196" i="2"/>
  <c r="CY53" i="1"/>
  <c r="CW53" i="2"/>
  <c r="CY148" i="1"/>
  <c r="CW148" i="2"/>
  <c r="CV66" i="1"/>
  <c r="CT66" i="2"/>
  <c r="DJ134"/>
  <c r="DL134" i="1"/>
  <c r="CS129" i="2"/>
  <c r="CU129" i="1"/>
  <c r="CY54"/>
  <c r="CW54" i="2"/>
  <c r="DD79"/>
  <c r="DE79" i="1" s="1"/>
  <c r="DF79"/>
  <c r="DP38"/>
  <c r="DN38" i="2"/>
  <c r="CV185" i="1"/>
  <c r="CT185" i="2"/>
  <c r="CX169" i="1"/>
  <c r="CV169" i="2"/>
  <c r="CU59" i="1"/>
  <c r="CS59" i="2"/>
  <c r="CU78"/>
  <c r="CW78" i="1"/>
  <c r="CT69" i="2"/>
  <c r="CV69" i="1"/>
  <c r="CV159" i="2"/>
  <c r="CX159" i="1"/>
  <c r="CS16" i="2"/>
  <c r="CU16" i="1"/>
  <c r="CU118"/>
  <c r="CS118" i="2"/>
  <c r="CY49" i="1"/>
  <c r="CW49" i="2"/>
  <c r="CV37"/>
  <c r="CX37" i="1"/>
  <c r="DE23" i="2"/>
  <c r="DG23" i="1"/>
  <c r="CR15" i="2"/>
  <c r="CS15" i="1" s="1"/>
  <c r="CT15"/>
  <c r="CT107" i="2"/>
  <c r="CV107" i="1"/>
  <c r="CV114"/>
  <c r="CT114" i="2"/>
  <c r="CX79" i="1"/>
  <c r="CV79" i="2"/>
  <c r="DD130"/>
  <c r="DF130" i="1"/>
  <c r="DD8" i="2"/>
  <c r="DE8" i="1" s="1"/>
  <c r="DF8"/>
  <c r="CT64" i="2"/>
  <c r="CV64" i="1"/>
  <c r="CT95" i="2"/>
  <c r="CV95" i="1"/>
  <c r="DK168"/>
  <c r="DI168" i="2"/>
  <c r="CS26"/>
  <c r="CU26" i="1"/>
  <c r="CU123"/>
  <c r="CS123" i="2"/>
  <c r="DF133" i="1"/>
  <c r="DD133" i="2"/>
  <c r="DE133" i="1" s="1"/>
  <c r="DD144" i="2"/>
  <c r="DE144" i="1" s="1"/>
  <c r="DF144"/>
  <c r="DP175"/>
  <c r="DN175" i="2"/>
  <c r="CV188" i="1"/>
  <c r="CT188" i="2"/>
  <c r="DD24" i="1"/>
  <c r="DB24" i="2"/>
  <c r="CW187" i="1"/>
  <c r="CU187" i="2"/>
  <c r="CT153"/>
  <c r="CV153" i="1"/>
  <c r="CW52"/>
  <c r="CU52" i="2"/>
  <c r="CX75" i="1"/>
  <c r="CV75" i="2"/>
  <c r="DF15" i="1"/>
  <c r="DD15" i="2"/>
  <c r="DE15" i="1" s="1"/>
  <c r="DD5" i="2"/>
  <c r="DE5" i="1" s="1"/>
  <c r="DF5"/>
  <c r="CW150" i="2"/>
  <c r="CY150" i="1"/>
  <c r="DN108"/>
  <c r="DL108" i="2"/>
  <c r="CV170" i="1"/>
  <c r="CT170" i="2"/>
  <c r="DH111" i="1"/>
  <c r="DF111" i="2"/>
  <c r="CU80" i="1"/>
  <c r="CS80" i="2"/>
  <c r="CU109"/>
  <c r="CW109" i="1"/>
  <c r="DG151"/>
  <c r="DE151" i="2"/>
  <c r="CR166"/>
  <c r="CS166" i="1" s="1"/>
  <c r="CT166"/>
  <c r="DP184"/>
  <c r="DN184" i="2"/>
  <c r="DD100"/>
  <c r="DE100" i="1" s="1"/>
  <c r="DF100"/>
  <c r="CV56"/>
  <c r="CT56" i="2"/>
  <c r="CR17"/>
  <c r="CS17" i="1" s="1"/>
  <c r="CT17"/>
  <c r="CU74"/>
  <c r="CS74" i="2"/>
  <c r="DF143" i="1"/>
  <c r="DD143" i="2"/>
  <c r="CW135"/>
  <c r="CY135" i="1"/>
  <c r="DE195" i="2"/>
  <c r="DG195" i="1"/>
  <c r="DD67" i="2"/>
  <c r="DE67" i="1" s="1"/>
  <c r="DF67"/>
  <c r="DD52" i="2"/>
  <c r="DE52" i="1" s="1"/>
  <c r="DF52"/>
  <c r="DD138" i="2"/>
  <c r="DE138" i="1" s="1"/>
  <c r="DF138"/>
  <c r="DN182" i="2"/>
  <c r="DP182" i="1"/>
  <c r="DI145" i="2"/>
  <c r="DK145" i="1"/>
  <c r="CS60" i="2"/>
  <c r="CU60" i="1"/>
  <c r="CY73"/>
  <c r="CW73" i="2"/>
  <c r="CY156" i="1"/>
  <c r="CW156" i="2"/>
  <c r="CT5"/>
  <c r="CV5" i="1"/>
  <c r="CV189" i="2"/>
  <c r="CX189" i="1"/>
  <c r="CW23" i="2"/>
  <c r="CY23" i="1"/>
  <c r="CT165" i="2"/>
  <c r="CV165" i="1"/>
  <c r="CS97" i="2"/>
  <c r="CU97" i="1"/>
  <c r="DI141" i="2"/>
  <c r="DK141" i="1"/>
  <c r="CV18" i="2"/>
  <c r="CX18" i="1"/>
  <c r="CV147" i="2"/>
  <c r="CX147" i="1"/>
  <c r="DD154" i="2"/>
  <c r="DE154" i="1" s="1"/>
  <c r="DF154"/>
  <c r="DD163" i="2"/>
  <c r="DE163" i="1" s="1"/>
  <c r="DF163"/>
  <c r="DG123"/>
  <c r="DE123" i="2"/>
  <c r="CY94" i="1"/>
  <c r="CW94" i="2"/>
  <c r="CY68" i="1"/>
  <c r="CW68" i="2"/>
  <c r="DI172"/>
  <c r="DK172" i="1"/>
  <c r="CV29"/>
  <c r="CT29" i="2"/>
  <c r="CU152"/>
  <c r="CW152" i="1"/>
  <c r="DB12"/>
  <c r="CZ12" i="2"/>
  <c r="DQ113" i="1"/>
  <c r="DO113" i="2"/>
  <c r="DD150"/>
  <c r="DE150" i="1" s="1"/>
  <c r="DF150"/>
  <c r="CY164"/>
  <c r="CW164" i="2"/>
  <c r="CR171"/>
  <c r="CS171" i="1" s="1"/>
  <c r="CT171"/>
  <c r="CR84" i="2"/>
  <c r="CS84" i="1" s="1"/>
  <c r="CT84"/>
  <c r="CU82" i="2"/>
  <c r="CW82" i="1"/>
  <c r="DC193"/>
  <c r="ID193" s="1"/>
  <c r="DA193" i="2"/>
  <c r="CY103" i="1"/>
  <c r="CW103" i="2"/>
  <c r="DF78" i="1"/>
  <c r="DD78" i="2"/>
  <c r="DE78" i="1" s="1"/>
  <c r="DD33" i="2"/>
  <c r="DE33" i="1" s="1"/>
  <c r="DF33"/>
  <c r="DP43"/>
  <c r="DN43" i="2"/>
  <c r="DM34" i="1"/>
  <c r="DK34" i="2"/>
  <c r="CV48"/>
  <c r="CX48" i="1"/>
  <c r="CR88" i="2"/>
  <c r="CS88" i="1" s="1"/>
  <c r="CT88"/>
  <c r="CU40"/>
  <c r="CS40" i="2"/>
  <c r="CT77" i="1"/>
  <c r="CR77" i="2"/>
  <c r="CS77" i="1" s="1"/>
  <c r="CT22" i="2"/>
  <c r="CV22" i="1"/>
  <c r="DN127" i="2"/>
  <c r="DP127" i="1"/>
  <c r="CW116" i="2"/>
  <c r="CY116" i="1"/>
  <c r="DC183"/>
  <c r="ID183" s="1"/>
  <c r="DA183" i="2"/>
  <c r="CR154"/>
  <c r="CS154" i="1" s="1"/>
  <c r="CT154"/>
  <c r="CS119" i="2"/>
  <c r="CU119" i="1"/>
  <c r="DD125" i="2"/>
  <c r="DE125" i="1" s="1"/>
  <c r="DF125"/>
  <c r="CV32" i="2"/>
  <c r="CX32" i="1"/>
  <c r="CT63" i="2"/>
  <c r="CV63" i="1"/>
  <c r="CS160" i="2"/>
  <c r="CU160" i="1"/>
  <c r="DD159" i="2"/>
  <c r="DE159" i="1" s="1"/>
  <c r="DF159"/>
  <c r="CV9"/>
  <c r="CT9" i="2"/>
  <c r="DF81" i="1"/>
  <c r="DD81" i="2"/>
  <c r="DE81" i="1" s="1"/>
  <c r="CV28"/>
  <c r="CT28" i="2"/>
  <c r="CT47"/>
  <c r="CV47" i="1"/>
  <c r="DD115"/>
  <c r="DB115" i="2"/>
  <c r="CY36" i="1"/>
  <c r="CW36" i="2"/>
  <c r="CS39"/>
  <c r="CU39" i="1"/>
  <c r="CY133"/>
  <c r="CW133" i="2"/>
  <c r="DC149"/>
  <c r="DE149" i="1"/>
  <c r="DF25"/>
  <c r="DD25" i="2"/>
  <c r="DE25" i="1" s="1"/>
  <c r="DB72"/>
  <c r="CZ72" i="2"/>
  <c r="CW85"/>
  <c r="CY85" i="1"/>
  <c r="CY139"/>
  <c r="CW139" i="2"/>
  <c r="CW106"/>
  <c r="CY106" i="1"/>
  <c r="CR11" i="2"/>
  <c r="CS11" i="1" s="1"/>
  <c r="CT11"/>
  <c r="CY105"/>
  <c r="CW105" i="2"/>
  <c r="CW132"/>
  <c r="CY132" i="1"/>
  <c r="CU81"/>
  <c r="CS81" i="2"/>
  <c r="CY86" i="1"/>
  <c r="CW86" i="2"/>
  <c r="CX178" i="1"/>
  <c r="CV178" i="2"/>
  <c r="CW142"/>
  <c r="CY142" i="1"/>
  <c r="CW27" i="2"/>
  <c r="CY27" i="1"/>
  <c r="DD64" i="2"/>
  <c r="DE64" i="1" s="1"/>
  <c r="DF64"/>
  <c r="CU51" i="2"/>
  <c r="CW51" i="1"/>
  <c r="CT19" i="2"/>
  <c r="CV19" i="1"/>
  <c r="CT122" i="2"/>
  <c r="CV122" i="1"/>
  <c r="CU14"/>
  <c r="CS14" i="2"/>
  <c r="DG105" i="1"/>
  <c r="DE105" i="2"/>
  <c r="CU87"/>
  <c r="CW87" i="1"/>
  <c r="CX100"/>
  <c r="CV100" i="2"/>
  <c r="CV8" i="1" l="1"/>
  <c r="CT8" i="2"/>
  <c r="CU99"/>
  <c r="CW99" i="1"/>
  <c r="DO174"/>
  <c r="DM174" i="2"/>
  <c r="CW110" i="1"/>
  <c r="CU110" i="2"/>
  <c r="CR41"/>
  <c r="CS41" i="1" s="1"/>
  <c r="CT41"/>
  <c r="CU181" i="2"/>
  <c r="CW181" i="1"/>
  <c r="CV162"/>
  <c r="CT162" i="2"/>
  <c r="CT155"/>
  <c r="CV155" i="1"/>
  <c r="DN117"/>
  <c r="DL117" i="2"/>
  <c r="DC158"/>
  <c r="DE158" i="1"/>
  <c r="CW42"/>
  <c r="CU42" i="2"/>
  <c r="DA31" i="1"/>
  <c r="CY31" i="2"/>
  <c r="DN192" i="1"/>
  <c r="DL192" i="2"/>
  <c r="CS83"/>
  <c r="CU83" i="1"/>
  <c r="CS124" i="2"/>
  <c r="CU124" i="1"/>
  <c r="CX161"/>
  <c r="CV161" i="2"/>
  <c r="DK30"/>
  <c r="DM30" i="1"/>
  <c r="DO179"/>
  <c r="DM179" i="2"/>
  <c r="CU70" i="1"/>
  <c r="CS70" i="2"/>
  <c r="CW131" i="1"/>
  <c r="CU131" i="2"/>
  <c r="DC190"/>
  <c r="DE190" i="1"/>
  <c r="CT25" i="2"/>
  <c r="CV25" i="1"/>
  <c r="DJ76"/>
  <c r="DH76" i="2"/>
  <c r="CR10"/>
  <c r="CS10" i="1" s="1"/>
  <c r="CT10"/>
  <c r="CV136"/>
  <c r="CT136" i="2"/>
  <c r="CR144"/>
  <c r="CS144" i="1" s="1"/>
  <c r="CT144"/>
  <c r="CX121"/>
  <c r="CV121" i="2"/>
  <c r="CR112"/>
  <c r="CS112" i="1" s="1"/>
  <c r="CT112"/>
  <c r="CW126"/>
  <c r="CU126" i="2"/>
  <c r="CW167" i="1"/>
  <c r="CU167" i="2"/>
  <c r="CT67"/>
  <c r="CV67" i="1"/>
  <c r="CT13" i="2"/>
  <c r="CV13" i="1"/>
  <c r="CV87"/>
  <c r="CT87" i="2"/>
  <c r="CU122" i="1"/>
  <c r="CS122" i="2"/>
  <c r="CV51" i="1"/>
  <c r="CT51" i="2"/>
  <c r="CX27" i="1"/>
  <c r="CV27" i="2"/>
  <c r="CV106"/>
  <c r="CX106" i="1"/>
  <c r="CX85"/>
  <c r="CV85" i="2"/>
  <c r="DD149" i="1"/>
  <c r="DB149" i="2"/>
  <c r="CR39"/>
  <c r="CS39" i="1" s="1"/>
  <c r="CT39"/>
  <c r="CS47" i="2"/>
  <c r="CU47" i="1"/>
  <c r="CT160"/>
  <c r="CR160" i="2"/>
  <c r="CS160" i="1" s="1"/>
  <c r="CU63"/>
  <c r="CS63" i="2"/>
  <c r="CW32" i="1"/>
  <c r="CU32" i="2"/>
  <c r="CR119"/>
  <c r="CS119" i="1" s="1"/>
  <c r="CT119"/>
  <c r="CX116"/>
  <c r="CV116" i="2"/>
  <c r="DM127"/>
  <c r="DO127" i="1"/>
  <c r="CS22" i="2"/>
  <c r="CU22" i="1"/>
  <c r="CW48"/>
  <c r="CU48" i="2"/>
  <c r="CV82" i="1"/>
  <c r="CT82" i="2"/>
  <c r="CT152"/>
  <c r="CV152" i="1"/>
  <c r="DJ172"/>
  <c r="DH172" i="2"/>
  <c r="CU147"/>
  <c r="CW147" i="1"/>
  <c r="CW18"/>
  <c r="CU18" i="2"/>
  <c r="DJ141" i="1"/>
  <c r="DH141" i="2"/>
  <c r="CR97"/>
  <c r="CS97" i="1" s="1"/>
  <c r="CT97"/>
  <c r="CS165" i="2"/>
  <c r="CU165" i="1"/>
  <c r="CV23" i="2"/>
  <c r="CX23" i="1"/>
  <c r="CW189"/>
  <c r="CU189" i="2"/>
  <c r="CU5" i="1"/>
  <c r="CS5" i="2"/>
  <c r="CT60" i="1"/>
  <c r="CR60" i="2"/>
  <c r="CS60" i="1" s="1"/>
  <c r="DJ145"/>
  <c r="DH145" i="2"/>
  <c r="DM182"/>
  <c r="DO182" i="1"/>
  <c r="DF195"/>
  <c r="DD195" i="2"/>
  <c r="CX135" i="1"/>
  <c r="CV135" i="2"/>
  <c r="CT109"/>
  <c r="CV109" i="1"/>
  <c r="CV150" i="2"/>
  <c r="CX150" i="1"/>
  <c r="CU153"/>
  <c r="CS153" i="2"/>
  <c r="CR26"/>
  <c r="CS26" i="1" s="1"/>
  <c r="CT26"/>
  <c r="CS95" i="2"/>
  <c r="CU95" i="1"/>
  <c r="CS64" i="2"/>
  <c r="CU64" i="1"/>
  <c r="DC130" i="2"/>
  <c r="DE130" i="1"/>
  <c r="CS107" i="2"/>
  <c r="CU107" i="1"/>
  <c r="DD23" i="2"/>
  <c r="DE23" i="1" s="1"/>
  <c r="DF23"/>
  <c r="CU37" i="2"/>
  <c r="CW37" i="1"/>
  <c r="CT16"/>
  <c r="CR16" i="2"/>
  <c r="CS16" i="1" s="1"/>
  <c r="CU159" i="2"/>
  <c r="CW159" i="1"/>
  <c r="CU69"/>
  <c r="CS69" i="2"/>
  <c r="CT78"/>
  <c r="CV78" i="1"/>
  <c r="CT129"/>
  <c r="CR129" i="2"/>
  <c r="CS129" i="1" s="1"/>
  <c r="DK134"/>
  <c r="DI134" i="2"/>
  <c r="CW71"/>
  <c r="CY71" i="1"/>
  <c r="CS173" i="2"/>
  <c r="CU173" i="1"/>
  <c r="DK191"/>
  <c r="DI191" i="2"/>
  <c r="CS46"/>
  <c r="CU46" i="1"/>
  <c r="DC89"/>
  <c r="ID89" s="1"/>
  <c r="DA89" i="2"/>
  <c r="CX101" i="1"/>
  <c r="CV101" i="2"/>
  <c r="CX33" i="1"/>
  <c r="CV33" i="2"/>
  <c r="DK157" i="1"/>
  <c r="DI157" i="2"/>
  <c r="CS90"/>
  <c r="CU90" i="1"/>
  <c r="CR35" i="2"/>
  <c r="CS35" i="1" s="1"/>
  <c r="CT35"/>
  <c r="CV93" i="2"/>
  <c r="CX93" i="1"/>
  <c r="CR7" i="2"/>
  <c r="CS7" i="1" s="1"/>
  <c r="CT7"/>
  <c r="CV137" i="2"/>
  <c r="CX137" i="1"/>
  <c r="DJ61" i="2"/>
  <c r="DL61" i="1"/>
  <c r="CS20" i="2"/>
  <c r="CU20" i="1"/>
  <c r="CW62"/>
  <c r="CU62" i="2"/>
  <c r="CV91"/>
  <c r="CX91" i="1"/>
  <c r="CR58" i="2"/>
  <c r="CS58" i="1" s="1"/>
  <c r="CT58"/>
  <c r="CU163" i="2"/>
  <c r="CW163" i="1"/>
  <c r="DM194" i="2"/>
  <c r="DO194" i="1"/>
  <c r="CU104"/>
  <c r="CS104" i="2"/>
  <c r="CU19" i="1"/>
  <c r="CS19" i="2"/>
  <c r="CX142" i="1"/>
  <c r="CV142" i="2"/>
  <c r="CX132" i="1"/>
  <c r="CV132" i="2"/>
  <c r="CU100"/>
  <c r="CW100" i="1"/>
  <c r="DF105"/>
  <c r="DD105" i="2"/>
  <c r="DE105" i="1" s="1"/>
  <c r="CR14" i="2"/>
  <c r="CS14" i="1" s="1"/>
  <c r="CT14"/>
  <c r="CU178" i="2"/>
  <c r="CW178" i="1"/>
  <c r="CX86"/>
  <c r="CV86" i="2"/>
  <c r="CR81"/>
  <c r="CS81" i="1" s="1"/>
  <c r="CT81"/>
  <c r="CV105" i="2"/>
  <c r="CX105" i="1"/>
  <c r="CV139" i="2"/>
  <c r="CX139" i="1"/>
  <c r="CY72" i="2"/>
  <c r="DA72" i="1"/>
  <c r="CX133"/>
  <c r="CV133" i="2"/>
  <c r="CX36" i="1"/>
  <c r="CV36" i="2"/>
  <c r="DC115" i="1"/>
  <c r="ID115" s="1"/>
  <c r="DA115" i="2"/>
  <c r="CU28" i="1"/>
  <c r="CS28" i="2"/>
  <c r="CU9" i="1"/>
  <c r="CS9" i="2"/>
  <c r="DB183" i="1"/>
  <c r="CZ183" i="2"/>
  <c r="CT40" i="1"/>
  <c r="CR40" i="2"/>
  <c r="CS40" i="1" s="1"/>
  <c r="DJ34" i="2"/>
  <c r="DL34" i="1"/>
  <c r="DM43" i="2"/>
  <c r="DO43" i="1"/>
  <c r="CX103"/>
  <c r="CV103" i="2"/>
  <c r="DB193" i="1"/>
  <c r="CZ193" i="2"/>
  <c r="CV164"/>
  <c r="CX164" i="1"/>
  <c r="DP113"/>
  <c r="DN113" i="2"/>
  <c r="DA12" i="1"/>
  <c r="CY12" i="2"/>
  <c r="CU29" i="1"/>
  <c r="CS29" i="2"/>
  <c r="CX68" i="1"/>
  <c r="CV68" i="2"/>
  <c r="CX94" i="1"/>
  <c r="CV94" i="2"/>
  <c r="DD123"/>
  <c r="DE123" i="1" s="1"/>
  <c r="DF123"/>
  <c r="CV156" i="2"/>
  <c r="CX156" i="1"/>
  <c r="CX73"/>
  <c r="CV73" i="2"/>
  <c r="DE143" i="1"/>
  <c r="DC143" i="2"/>
  <c r="CR74"/>
  <c r="CS74" i="1" s="1"/>
  <c r="CT74"/>
  <c r="CU56"/>
  <c r="CS56" i="2"/>
  <c r="DO184" i="1"/>
  <c r="DM184" i="2"/>
  <c r="DF151" i="1"/>
  <c r="DD151" i="2"/>
  <c r="CT80" i="1"/>
  <c r="CR80" i="2"/>
  <c r="CS80" i="1" s="1"/>
  <c r="DG111"/>
  <c r="DE111" i="2"/>
  <c r="CS170"/>
  <c r="CU170" i="1"/>
  <c r="DK108" i="2"/>
  <c r="DM108" i="1"/>
  <c r="CU75" i="2"/>
  <c r="CW75" i="1"/>
  <c r="CT52" i="2"/>
  <c r="CV52" i="1"/>
  <c r="CV187"/>
  <c r="CT187" i="2"/>
  <c r="DA24"/>
  <c r="DC24" i="1"/>
  <c r="ID24" s="1"/>
  <c r="CS188" i="2"/>
  <c r="CU188" i="1"/>
  <c r="DM175" i="2"/>
  <c r="DO175" i="1"/>
  <c r="CT123"/>
  <c r="CR123" i="2"/>
  <c r="CS123" i="1" s="1"/>
  <c r="DJ168"/>
  <c r="DH168" i="2"/>
  <c r="CU79"/>
  <c r="CW79" i="1"/>
  <c r="CU114"/>
  <c r="CS114" i="2"/>
  <c r="CX49" i="1"/>
  <c r="CV49" i="2"/>
  <c r="CR118"/>
  <c r="CS118" i="1" s="1"/>
  <c r="CT118"/>
  <c r="CR59" i="2"/>
  <c r="CS59" i="1" s="1"/>
  <c r="CT59"/>
  <c r="CU169" i="2"/>
  <c r="CW169" i="1"/>
  <c r="CU185"/>
  <c r="CS185" i="2"/>
  <c r="DM38"/>
  <c r="DO38" i="1"/>
  <c r="CX54"/>
  <c r="CV54" i="2"/>
  <c r="CS66"/>
  <c r="CU66" i="1"/>
  <c r="CV148" i="2"/>
  <c r="CX148" i="1"/>
  <c r="CV53" i="2"/>
  <c r="CX53" i="1"/>
  <c r="DI196"/>
  <c r="DG196" i="2"/>
  <c r="CU44" i="1"/>
  <c r="CS44" i="2"/>
  <c r="DO176" i="1"/>
  <c r="DM176" i="2"/>
  <c r="CV128"/>
  <c r="CX128" i="1"/>
  <c r="CS92" i="2"/>
  <c r="CU92" i="1"/>
  <c r="CR57" i="2"/>
  <c r="CS57" i="1" s="1"/>
  <c r="CT57"/>
  <c r="CU50"/>
  <c r="CS50" i="2"/>
  <c r="DJ186"/>
  <c r="DL186" i="1"/>
  <c r="DE180"/>
  <c r="DC180" i="2"/>
  <c r="DE6" i="1"/>
  <c r="DC6" i="2"/>
  <c r="CV125"/>
  <c r="CX125" i="1"/>
  <c r="CS13" i="2" l="1"/>
  <c r="CU13" i="1"/>
  <c r="CU67"/>
  <c r="CS67" i="2"/>
  <c r="CS25"/>
  <c r="CU25" i="1"/>
  <c r="DB190" i="2"/>
  <c r="DD190" i="1"/>
  <c r="DL30"/>
  <c r="DJ30" i="2"/>
  <c r="CT124" i="1"/>
  <c r="CR124" i="2"/>
  <c r="CS124" i="1" s="1"/>
  <c r="CT83"/>
  <c r="CR83" i="2"/>
  <c r="CS83" i="1" s="1"/>
  <c r="DD158"/>
  <c r="DB158" i="2"/>
  <c r="CU155" i="1"/>
  <c r="CS155" i="2"/>
  <c r="CT181"/>
  <c r="CV181" i="1"/>
  <c r="CV99"/>
  <c r="CT99" i="2"/>
  <c r="CV167" i="1"/>
  <c r="CT167" i="2"/>
  <c r="CV126" i="1"/>
  <c r="CT126" i="2"/>
  <c r="CU121"/>
  <c r="CW121" i="1"/>
  <c r="CS136" i="2"/>
  <c r="CU136" i="1"/>
  <c r="DG76" i="2"/>
  <c r="DI76" i="1"/>
  <c r="CV131"/>
  <c r="CT131" i="2"/>
  <c r="CT70" i="1"/>
  <c r="CR70" i="2"/>
  <c r="CS70" i="1" s="1"/>
  <c r="DL179" i="2"/>
  <c r="DN179" i="1"/>
  <c r="CW161"/>
  <c r="CU161" i="2"/>
  <c r="DM192" i="1"/>
  <c r="DK192" i="2"/>
  <c r="CX31"/>
  <c r="CZ31" i="1"/>
  <c r="CT42" i="2"/>
  <c r="CV42" i="1"/>
  <c r="DM117"/>
  <c r="DK117" i="2"/>
  <c r="CS162"/>
  <c r="CU162" i="1"/>
  <c r="CV110"/>
  <c r="CT110" i="2"/>
  <c r="DL174"/>
  <c r="DN174" i="1"/>
  <c r="CS8" i="2"/>
  <c r="CU8" i="1"/>
  <c r="CR92" i="2"/>
  <c r="CS92" i="1" s="1"/>
  <c r="CT92"/>
  <c r="CW128"/>
  <c r="CU128" i="2"/>
  <c r="CU148"/>
  <c r="CW148" i="1"/>
  <c r="DN38"/>
  <c r="DL38" i="2"/>
  <c r="DL175"/>
  <c r="DN175" i="1"/>
  <c r="CR188" i="2"/>
  <c r="CS188" i="1" s="1"/>
  <c r="CT188"/>
  <c r="DB24"/>
  <c r="CZ24" i="2"/>
  <c r="CS52"/>
  <c r="CU52" i="1"/>
  <c r="CV75"/>
  <c r="CT75" i="2"/>
  <c r="DL108" i="1"/>
  <c r="DJ108" i="2"/>
  <c r="CR170"/>
  <c r="CS170" i="1" s="1"/>
  <c r="CT170"/>
  <c r="CU156" i="2"/>
  <c r="CW156" i="1"/>
  <c r="CW164"/>
  <c r="CU164" i="2"/>
  <c r="DL43"/>
  <c r="DN43" i="1"/>
  <c r="DK34"/>
  <c r="DI34" i="2"/>
  <c r="CX72"/>
  <c r="CZ72" i="1"/>
  <c r="CW139"/>
  <c r="CU139" i="2"/>
  <c r="CU105"/>
  <c r="CW105" i="1"/>
  <c r="CT178" i="2"/>
  <c r="CV178" i="1"/>
  <c r="CT100" i="2"/>
  <c r="CV100" i="1"/>
  <c r="DN194"/>
  <c r="DL194" i="2"/>
  <c r="CV163" i="1"/>
  <c r="CT163" i="2"/>
  <c r="CW91" i="1"/>
  <c r="CU91" i="2"/>
  <c r="CR20"/>
  <c r="CS20" i="1" s="1"/>
  <c r="CT20"/>
  <c r="DK61"/>
  <c r="DI61" i="2"/>
  <c r="CW137" i="1"/>
  <c r="CU137" i="2"/>
  <c r="CU93"/>
  <c r="CW93" i="1"/>
  <c r="CR90" i="2"/>
  <c r="CS90" i="1" s="1"/>
  <c r="CT90"/>
  <c r="CR46" i="2"/>
  <c r="CS46" i="1" s="1"/>
  <c r="CT46"/>
  <c r="CT173"/>
  <c r="CR173" i="2"/>
  <c r="CS173" i="1" s="1"/>
  <c r="CX71"/>
  <c r="CV71" i="2"/>
  <c r="CS78"/>
  <c r="CU78" i="1"/>
  <c r="CV159"/>
  <c r="CT159" i="2"/>
  <c r="CV37" i="1"/>
  <c r="CT37" i="2"/>
  <c r="CR107"/>
  <c r="CS107" i="1" s="1"/>
  <c r="CT107"/>
  <c r="DB130" i="2"/>
  <c r="DD130" i="1"/>
  <c r="CR64" i="2"/>
  <c r="CS64" i="1" s="1"/>
  <c r="CT64"/>
  <c r="CR95" i="2"/>
  <c r="CS95" i="1" s="1"/>
  <c r="CT95"/>
  <c r="CW150"/>
  <c r="CU150" i="2"/>
  <c r="CU109" i="1"/>
  <c r="CS109" i="2"/>
  <c r="DN182" i="1"/>
  <c r="DL182" i="2"/>
  <c r="CW23" i="1"/>
  <c r="CU23" i="2"/>
  <c r="CR165"/>
  <c r="CS165" i="1" s="1"/>
  <c r="CT165"/>
  <c r="CT147" i="2"/>
  <c r="CV147" i="1"/>
  <c r="CS152" i="2"/>
  <c r="CU152" i="1"/>
  <c r="CR22" i="2"/>
  <c r="CS22" i="1" s="1"/>
  <c r="CT22"/>
  <c r="DL127" i="2"/>
  <c r="DN127" i="1"/>
  <c r="CT47"/>
  <c r="CR47" i="2"/>
  <c r="CS47" i="1" s="1"/>
  <c r="CU106" i="2"/>
  <c r="CW106" i="1"/>
  <c r="CW125"/>
  <c r="CU125" i="2"/>
  <c r="DI186"/>
  <c r="DK186" i="1"/>
  <c r="CW53"/>
  <c r="CU53" i="2"/>
  <c r="CR66"/>
  <c r="CS66" i="1" s="1"/>
  <c r="CT66"/>
  <c r="CV169"/>
  <c r="CT169" i="2"/>
  <c r="CT79"/>
  <c r="CV79" i="1"/>
  <c r="DD6"/>
  <c r="DB6" i="2"/>
  <c r="DD180" i="1"/>
  <c r="DB180" i="2"/>
  <c r="CR50"/>
  <c r="CS50" i="1" s="1"/>
  <c r="CT50"/>
  <c r="DL176" i="2"/>
  <c r="DN176" i="1"/>
  <c r="CR44" i="2"/>
  <c r="CS44" i="1" s="1"/>
  <c r="CT44"/>
  <c r="DF196" i="2"/>
  <c r="DH196" i="1"/>
  <c r="CW54"/>
  <c r="CU54" i="2"/>
  <c r="CR185"/>
  <c r="CS185" i="1" s="1"/>
  <c r="CT185"/>
  <c r="CW49"/>
  <c r="CU49" i="2"/>
  <c r="CR114"/>
  <c r="CS114" i="1" s="1"/>
  <c r="CT114"/>
  <c r="DG168" i="2"/>
  <c r="DI168" i="1"/>
  <c r="CS187" i="2"/>
  <c r="CU187" i="1"/>
  <c r="DF111"/>
  <c r="DD111" i="2"/>
  <c r="DC151"/>
  <c r="DE151" i="1"/>
  <c r="DL184" i="2"/>
  <c r="DN184" i="1"/>
  <c r="CT56"/>
  <c r="CR56" i="2"/>
  <c r="CS56" i="1" s="1"/>
  <c r="DB143" i="2"/>
  <c r="DD143" i="1"/>
  <c r="CW73"/>
  <c r="CU73" i="2"/>
  <c r="CU94"/>
  <c r="CW94" i="1"/>
  <c r="CW68"/>
  <c r="CU68" i="2"/>
  <c r="CR29"/>
  <c r="CS29" i="1" s="1"/>
  <c r="CT29"/>
  <c r="CZ12"/>
  <c r="CX12" i="2"/>
  <c r="DO113" i="1"/>
  <c r="DM113" i="2"/>
  <c r="CY193"/>
  <c r="DA193" i="1"/>
  <c r="CU103" i="2"/>
  <c r="CW103" i="1"/>
  <c r="DA183"/>
  <c r="CY183" i="2"/>
  <c r="CT9" i="1"/>
  <c r="CR9" i="2"/>
  <c r="CS9" i="1" s="1"/>
  <c r="CR28" i="2"/>
  <c r="CS28" i="1" s="1"/>
  <c r="CT28"/>
  <c r="DB115"/>
  <c r="CZ115" i="2"/>
  <c r="CW36" i="1"/>
  <c r="CU36" i="2"/>
  <c r="CU133"/>
  <c r="CW133" i="1"/>
  <c r="CW86"/>
  <c r="CU86" i="2"/>
  <c r="CW132" i="1"/>
  <c r="CU132" i="2"/>
  <c r="CW142" i="1"/>
  <c r="CU142" i="2"/>
  <c r="CR19"/>
  <c r="CS19" i="1" s="1"/>
  <c r="CT19"/>
  <c r="CT104"/>
  <c r="CR104" i="2"/>
  <c r="CS104" i="1" s="1"/>
  <c r="CV62"/>
  <c r="CT62" i="2"/>
  <c r="DH157"/>
  <c r="DJ157" i="1"/>
  <c r="CW33"/>
  <c r="CU33" i="2"/>
  <c r="CU101"/>
  <c r="CW101" i="1"/>
  <c r="DB89"/>
  <c r="CZ89" i="2"/>
  <c r="DJ191" i="1"/>
  <c r="DH191" i="2"/>
  <c r="DH134"/>
  <c r="DJ134" i="1"/>
  <c r="CR69" i="2"/>
  <c r="CS69" i="1" s="1"/>
  <c r="CT69"/>
  <c r="CR153" i="2"/>
  <c r="CS153" i="1" s="1"/>
  <c r="CT153"/>
  <c r="CW135"/>
  <c r="CU135" i="2"/>
  <c r="DC195"/>
  <c r="DE195" i="1"/>
  <c r="DG145" i="2"/>
  <c r="DI145" i="1"/>
  <c r="CR5" i="2"/>
  <c r="CS5" i="1" s="1"/>
  <c r="CT5"/>
  <c r="CT189" i="2"/>
  <c r="CV189" i="1"/>
  <c r="DG141" i="2"/>
  <c r="DI141" i="1"/>
  <c r="CT18" i="2"/>
  <c r="CV18" i="1"/>
  <c r="DG172" i="2"/>
  <c r="DI172" i="1"/>
  <c r="CS82" i="2"/>
  <c r="CU82" i="1"/>
  <c r="CT48" i="2"/>
  <c r="CV48" i="1"/>
  <c r="CW116"/>
  <c r="CU116" i="2"/>
  <c r="CT32"/>
  <c r="CV32" i="1"/>
  <c r="CT63"/>
  <c r="CR63" i="2"/>
  <c r="CS63" i="1" s="1"/>
  <c r="DC149"/>
  <c r="ID149" s="1"/>
  <c r="DA149" i="2"/>
  <c r="CW85" i="1"/>
  <c r="CU85" i="2"/>
  <c r="CU27"/>
  <c r="CW27" i="1"/>
  <c r="CU51"/>
  <c r="CS51" i="2"/>
  <c r="CR122"/>
  <c r="CS122" i="1" s="1"/>
  <c r="CT122"/>
  <c r="CS87" i="2"/>
  <c r="CU87" i="1"/>
  <c r="CT8" l="1"/>
  <c r="CR8" i="2"/>
  <c r="CS8" i="1" s="1"/>
  <c r="DM174"/>
  <c r="DK174" i="2"/>
  <c r="CT162" i="1"/>
  <c r="CR162" i="2"/>
  <c r="CS162" i="1" s="1"/>
  <c r="CS42" i="2"/>
  <c r="CU42" i="1"/>
  <c r="CY31"/>
  <c r="CW31" i="2"/>
  <c r="DM179" i="1"/>
  <c r="DK179" i="2"/>
  <c r="DH76" i="1"/>
  <c r="DF76" i="2"/>
  <c r="CT136" i="1"/>
  <c r="CR136" i="2"/>
  <c r="CS136" i="1" s="1"/>
  <c r="CT121" i="2"/>
  <c r="CV121" i="1"/>
  <c r="CU181"/>
  <c r="CS181" i="2"/>
  <c r="DA190"/>
  <c r="DC190" i="1"/>
  <c r="ID190" s="1"/>
  <c r="CT25"/>
  <c r="CR25" i="2"/>
  <c r="CS25" i="1" s="1"/>
  <c r="CT13"/>
  <c r="CR13" i="2"/>
  <c r="CS13" i="1" s="1"/>
  <c r="CU110"/>
  <c r="CS110" i="2"/>
  <c r="DL117" i="1"/>
  <c r="DJ117" i="2"/>
  <c r="DL192" i="1"/>
  <c r="DJ192" i="2"/>
  <c r="CT161"/>
  <c r="CV161" i="1"/>
  <c r="CU131"/>
  <c r="CS131" i="2"/>
  <c r="CS126"/>
  <c r="CU126" i="1"/>
  <c r="CU167"/>
  <c r="CS167" i="2"/>
  <c r="CU99" i="1"/>
  <c r="CS99" i="2"/>
  <c r="CT155" i="1"/>
  <c r="CR155" i="2"/>
  <c r="CS155" i="1" s="1"/>
  <c r="DC158"/>
  <c r="ID158" s="1"/>
  <c r="DA158" i="2"/>
  <c r="DI30"/>
  <c r="DK30" i="1"/>
  <c r="CT67"/>
  <c r="CR67" i="2"/>
  <c r="CS67" i="1" s="1"/>
  <c r="CR87" i="2"/>
  <c r="CS87" i="1" s="1"/>
  <c r="CT87"/>
  <c r="CT27" i="2"/>
  <c r="CV27" i="1"/>
  <c r="CU32"/>
  <c r="CS32" i="2"/>
  <c r="CU48" i="1"/>
  <c r="CS48" i="2"/>
  <c r="CR82"/>
  <c r="CS82" i="1" s="1"/>
  <c r="CT82"/>
  <c r="DH172"/>
  <c r="DF172" i="2"/>
  <c r="CS18"/>
  <c r="CU18" i="1"/>
  <c r="DF141" i="2"/>
  <c r="DH141" i="1"/>
  <c r="CS189" i="2"/>
  <c r="CU189" i="1"/>
  <c r="DF145" i="2"/>
  <c r="DH145" i="1"/>
  <c r="DB195" i="2"/>
  <c r="DD195" i="1"/>
  <c r="DI134"/>
  <c r="DG134" i="2"/>
  <c r="CT101"/>
  <c r="CV101" i="1"/>
  <c r="DG157" i="2"/>
  <c r="DI157" i="1"/>
  <c r="CV133"/>
  <c r="CT133" i="2"/>
  <c r="CT103"/>
  <c r="CV103" i="1"/>
  <c r="CX193" i="2"/>
  <c r="CZ193" i="1"/>
  <c r="CV94"/>
  <c r="CT94" i="2"/>
  <c r="DC143" i="1"/>
  <c r="ID143" s="1"/>
  <c r="DA143" i="2"/>
  <c r="DK184"/>
  <c r="DM184" i="1"/>
  <c r="DB151" i="2"/>
  <c r="DD151" i="1"/>
  <c r="CR187" i="2"/>
  <c r="CS187" i="1" s="1"/>
  <c r="CT187"/>
  <c r="DH168"/>
  <c r="DF168" i="2"/>
  <c r="DE196"/>
  <c r="DG196" i="1"/>
  <c r="DK176" i="2"/>
  <c r="DM176" i="1"/>
  <c r="CS79" i="2"/>
  <c r="CU79" i="1"/>
  <c r="DH186" i="2"/>
  <c r="DJ186" i="1"/>
  <c r="CV106"/>
  <c r="CT106" i="2"/>
  <c r="DK127"/>
  <c r="DM127" i="1"/>
  <c r="CR152" i="2"/>
  <c r="CS152" i="1" s="1"/>
  <c r="CT152"/>
  <c r="CU147"/>
  <c r="CS147" i="2"/>
  <c r="DA130"/>
  <c r="DC130" i="1"/>
  <c r="ID130" s="1"/>
  <c r="CT78"/>
  <c r="CR78" i="2"/>
  <c r="CS78" i="1" s="1"/>
  <c r="CV93"/>
  <c r="CT93" i="2"/>
  <c r="CS100"/>
  <c r="CU100" i="1"/>
  <c r="CU178"/>
  <c r="CS178" i="2"/>
  <c r="CV105" i="1"/>
  <c r="CT105" i="2"/>
  <c r="CY72" i="1"/>
  <c r="CW72" i="2"/>
  <c r="DM43" i="1"/>
  <c r="DK43" i="2"/>
  <c r="CV156" i="1"/>
  <c r="CT156" i="2"/>
  <c r="CT52" i="1"/>
  <c r="CR52" i="2"/>
  <c r="CS52" i="1" s="1"/>
  <c r="DK175" i="2"/>
  <c r="DM175" i="1"/>
  <c r="CV148"/>
  <c r="CT148" i="2"/>
  <c r="CR51"/>
  <c r="CS51" i="1" s="1"/>
  <c r="CT51"/>
  <c r="CT85" i="2"/>
  <c r="CV85" i="1"/>
  <c r="CZ149" i="2"/>
  <c r="DB149" i="1"/>
  <c r="CV116"/>
  <c r="CT116" i="2"/>
  <c r="CV135" i="1"/>
  <c r="CT135" i="2"/>
  <c r="DI191" i="1"/>
  <c r="DG191" i="2"/>
  <c r="CY89"/>
  <c r="DA89" i="1"/>
  <c r="CT33" i="2"/>
  <c r="CV33" i="1"/>
  <c r="CU62"/>
  <c r="CS62" i="2"/>
  <c r="CT142"/>
  <c r="CV142" i="1"/>
  <c r="CV132"/>
  <c r="CT132" i="2"/>
  <c r="CV86" i="1"/>
  <c r="CT86" i="2"/>
  <c r="CV36" i="1"/>
  <c r="CT36" i="2"/>
  <c r="CY115"/>
  <c r="DA115" i="1"/>
  <c r="CZ183"/>
  <c r="CX183" i="2"/>
  <c r="DL113"/>
  <c r="DN113" i="1"/>
  <c r="CY12"/>
  <c r="CW12" i="2"/>
  <c r="CV68" i="1"/>
  <c r="CT68" i="2"/>
  <c r="CT73"/>
  <c r="CV73" i="1"/>
  <c r="DC111" i="2"/>
  <c r="DE111" i="1"/>
  <c r="CT49" i="2"/>
  <c r="CV49" i="1"/>
  <c r="CT54" i="2"/>
  <c r="CV54" i="1"/>
  <c r="DC180"/>
  <c r="ID180" s="1"/>
  <c r="DA180" i="2"/>
  <c r="DA6"/>
  <c r="DC6" i="1"/>
  <c r="ID6" s="1"/>
  <c r="CU169"/>
  <c r="CS169" i="2"/>
  <c r="CV53" i="1"/>
  <c r="CT53" i="2"/>
  <c r="CV125" i="1"/>
  <c r="CT125" i="2"/>
  <c r="CT23"/>
  <c r="CV23" i="1"/>
  <c r="DM182"/>
  <c r="DK182" i="2"/>
  <c r="CT109" i="1"/>
  <c r="CR109" i="2"/>
  <c r="CS109" i="1" s="1"/>
  <c r="CV150"/>
  <c r="CT150" i="2"/>
  <c r="CS37"/>
  <c r="CU37" i="1"/>
  <c r="CU159"/>
  <c r="CS159" i="2"/>
  <c r="CW71" i="1"/>
  <c r="CU71" i="2"/>
  <c r="CV137" i="1"/>
  <c r="CT137" i="2"/>
  <c r="DJ61" i="1"/>
  <c r="DH61" i="2"/>
  <c r="CV91" i="1"/>
  <c r="CT91" i="2"/>
  <c r="CU163" i="1"/>
  <c r="CS163" i="2"/>
  <c r="DK194"/>
  <c r="DM194" i="1"/>
  <c r="CV139"/>
  <c r="CT139" i="2"/>
  <c r="DJ34" i="1"/>
  <c r="DH34" i="2"/>
  <c r="CT164"/>
  <c r="CV164" i="1"/>
  <c r="DI108" i="2"/>
  <c r="DK108" i="1"/>
  <c r="CS75" i="2"/>
  <c r="CU75" i="1"/>
  <c r="CY24" i="2"/>
  <c r="DA24" i="1"/>
  <c r="DM38"/>
  <c r="DK38" i="2"/>
  <c r="CV128" i="1"/>
  <c r="CT128" i="2"/>
  <c r="DJ30" i="1" l="1"/>
  <c r="DH30" i="2"/>
  <c r="CT126" i="1"/>
  <c r="CR126" i="2"/>
  <c r="CS126" i="1" s="1"/>
  <c r="CU161"/>
  <c r="CS161" i="2"/>
  <c r="DB190" i="1"/>
  <c r="CZ190" i="2"/>
  <c r="CS121"/>
  <c r="CU121" i="1"/>
  <c r="CR42" i="2"/>
  <c r="CS42" i="1" s="1"/>
  <c r="CT42"/>
  <c r="CZ158" i="2"/>
  <c r="DB158" i="1"/>
  <c r="CT99"/>
  <c r="CR99" i="2"/>
  <c r="CS99" i="1" s="1"/>
  <c r="CT167"/>
  <c r="CR167" i="2"/>
  <c r="CS167" i="1" s="1"/>
  <c r="CT131"/>
  <c r="CR131" i="2"/>
  <c r="CS131" i="1" s="1"/>
  <c r="DI192" i="2"/>
  <c r="DK192" i="1"/>
  <c r="DI117" i="2"/>
  <c r="DK117" i="1"/>
  <c r="CT110"/>
  <c r="CR110" i="2"/>
  <c r="CS110" i="1" s="1"/>
  <c r="CT181"/>
  <c r="CR181" i="2"/>
  <c r="CS181" i="1" s="1"/>
  <c r="DE76" i="2"/>
  <c r="DG76" i="1"/>
  <c r="DJ179" i="2"/>
  <c r="DL179" i="1"/>
  <c r="CX31"/>
  <c r="CV31" i="2"/>
  <c r="DJ174"/>
  <c r="DL174" i="1"/>
  <c r="CU128"/>
  <c r="CS128" i="2"/>
  <c r="CX24"/>
  <c r="CZ24" i="1"/>
  <c r="CT75"/>
  <c r="CR75" i="2"/>
  <c r="CS75" i="1" s="1"/>
  <c r="DH108" i="2"/>
  <c r="DJ108" i="1"/>
  <c r="CU164"/>
  <c r="CS164" i="2"/>
  <c r="DL194" i="1"/>
  <c r="DJ194" i="2"/>
  <c r="CR37"/>
  <c r="CS37" i="1" s="1"/>
  <c r="CT37"/>
  <c r="CS23" i="2"/>
  <c r="CU23" i="1"/>
  <c r="DB6"/>
  <c r="CZ6" i="2"/>
  <c r="CS54"/>
  <c r="CU54" i="1"/>
  <c r="CS49" i="2"/>
  <c r="CU49" i="1"/>
  <c r="DB111" i="2"/>
  <c r="DD111" i="1"/>
  <c r="CU73"/>
  <c r="CS73" i="2"/>
  <c r="DK113"/>
  <c r="DM113" i="1"/>
  <c r="CX115" i="2"/>
  <c r="CZ115" i="1"/>
  <c r="CU142"/>
  <c r="CS142" i="2"/>
  <c r="CS33"/>
  <c r="CU33" i="1"/>
  <c r="CX89" i="2"/>
  <c r="CZ89" i="1"/>
  <c r="CY149" i="2"/>
  <c r="DA149" i="1"/>
  <c r="CU85"/>
  <c r="CS85" i="2"/>
  <c r="DJ175"/>
  <c r="DL175" i="1"/>
  <c r="CT100"/>
  <c r="CR100" i="2"/>
  <c r="CS100" i="1" s="1"/>
  <c r="DB130"/>
  <c r="CZ130" i="2"/>
  <c r="DL127" i="1"/>
  <c r="DJ127" i="2"/>
  <c r="DI186" i="1"/>
  <c r="DG186" i="2"/>
  <c r="CR79"/>
  <c r="CS79" i="1" s="1"/>
  <c r="CT79"/>
  <c r="DJ176" i="2"/>
  <c r="DL176" i="1"/>
  <c r="DF196"/>
  <c r="DD196" i="2"/>
  <c r="DA151"/>
  <c r="DC151" i="1"/>
  <c r="ID151" s="1"/>
  <c r="DJ184" i="2"/>
  <c r="DL184" i="1"/>
  <c r="CW193" i="2"/>
  <c r="CY193" i="1"/>
  <c r="CS103" i="2"/>
  <c r="CU103" i="1"/>
  <c r="DH157"/>
  <c r="DF157" i="2"/>
  <c r="CS101"/>
  <c r="CU101" i="1"/>
  <c r="DC195"/>
  <c r="ID195" s="1"/>
  <c r="DA195" i="2"/>
  <c r="DE145"/>
  <c r="DG145" i="1"/>
  <c r="CR189" i="2"/>
  <c r="CS189" i="1" s="1"/>
  <c r="CT189"/>
  <c r="DE141" i="2"/>
  <c r="DG141" i="1"/>
  <c r="CR18" i="2"/>
  <c r="CS18" i="1" s="1"/>
  <c r="CT18"/>
  <c r="CS27" i="2"/>
  <c r="CU27" i="1"/>
  <c r="DL38"/>
  <c r="DJ38" i="2"/>
  <c r="DG34"/>
  <c r="DI34" i="1"/>
  <c r="CU139"/>
  <c r="CS139" i="2"/>
  <c r="CR163"/>
  <c r="CS163" i="1" s="1"/>
  <c r="CT163"/>
  <c r="CU91"/>
  <c r="CS91" i="2"/>
  <c r="DI61" i="1"/>
  <c r="DG61" i="2"/>
  <c r="CU137" i="1"/>
  <c r="CS137" i="2"/>
  <c r="CT71"/>
  <c r="CV71" i="1"/>
  <c r="CR159" i="2"/>
  <c r="CS159" i="1" s="1"/>
  <c r="CT159"/>
  <c r="CU150"/>
  <c r="CS150" i="2"/>
  <c r="DJ182"/>
  <c r="DL182" i="1"/>
  <c r="CS125" i="2"/>
  <c r="CU125" i="1"/>
  <c r="CS53" i="2"/>
  <c r="CU53" i="1"/>
  <c r="CR169" i="2"/>
  <c r="CS169" i="1" s="1"/>
  <c r="CT169"/>
  <c r="CZ180" i="2"/>
  <c r="DB180" i="1"/>
  <c r="CU68"/>
  <c r="CS68" i="2"/>
  <c r="CV12"/>
  <c r="CX12" i="1"/>
  <c r="CY183"/>
  <c r="CW183" i="2"/>
  <c r="CU36" i="1"/>
  <c r="CS36" i="2"/>
  <c r="CS86"/>
  <c r="CU86" i="1"/>
  <c r="CU132"/>
  <c r="CS132" i="2"/>
  <c r="CT62" i="1"/>
  <c r="CR62" i="2"/>
  <c r="CS62" i="1" s="1"/>
  <c r="DF191" i="2"/>
  <c r="DH191" i="1"/>
  <c r="CS135" i="2"/>
  <c r="CU135" i="1"/>
  <c r="CU116"/>
  <c r="CS116" i="2"/>
  <c r="CS148"/>
  <c r="CU148" i="1"/>
  <c r="CU156"/>
  <c r="CS156" i="2"/>
  <c r="DJ43"/>
  <c r="DL43" i="1"/>
  <c r="CX72"/>
  <c r="CV72" i="2"/>
  <c r="CS105"/>
  <c r="CU105" i="1"/>
  <c r="CT178"/>
  <c r="CR178" i="2"/>
  <c r="CS178" i="1" s="1"/>
  <c r="CS93" i="2"/>
  <c r="CU93" i="1"/>
  <c r="CR147" i="2"/>
  <c r="CS147" i="1" s="1"/>
  <c r="CT147"/>
  <c r="CS106" i="2"/>
  <c r="CU106" i="1"/>
  <c r="DG168"/>
  <c r="DE168" i="2"/>
  <c r="DB143" i="1"/>
  <c r="CZ143" i="2"/>
  <c r="CU94" i="1"/>
  <c r="CS94" i="2"/>
  <c r="CS133"/>
  <c r="CU133" i="1"/>
  <c r="DH134"/>
  <c r="DF134" i="2"/>
  <c r="DE172"/>
  <c r="DG172" i="1"/>
  <c r="CT48"/>
  <c r="CR48" i="2"/>
  <c r="CS48" i="1" s="1"/>
  <c r="CR32" i="2"/>
  <c r="CS32" i="1" s="1"/>
  <c r="CT32"/>
  <c r="DK174" l="1"/>
  <c r="DI174" i="2"/>
  <c r="DI179"/>
  <c r="DK179" i="1"/>
  <c r="DD76" i="2"/>
  <c r="DF76" i="1"/>
  <c r="DH117" i="2"/>
  <c r="DJ117" i="1"/>
  <c r="DH192" i="2"/>
  <c r="DJ192" i="1"/>
  <c r="DA158"/>
  <c r="CY158" i="2"/>
  <c r="CR121"/>
  <c r="CS121" i="1" s="1"/>
  <c r="CT121"/>
  <c r="CU31" i="2"/>
  <c r="CW31" i="1"/>
  <c r="DA190"/>
  <c r="CY190" i="2"/>
  <c r="CR161"/>
  <c r="CS161" i="1" s="1"/>
  <c r="CT161"/>
  <c r="DI30"/>
  <c r="DG30" i="2"/>
  <c r="CR94"/>
  <c r="CS94" i="1" s="1"/>
  <c r="CT94"/>
  <c r="DF168"/>
  <c r="DD168" i="2"/>
  <c r="CW72" i="1"/>
  <c r="CU72" i="2"/>
  <c r="DD172"/>
  <c r="DF172" i="1"/>
  <c r="CR133" i="2"/>
  <c r="CS133" i="1" s="1"/>
  <c r="CT133"/>
  <c r="CR106" i="2"/>
  <c r="CS106" i="1" s="1"/>
  <c r="CT106"/>
  <c r="CR93" i="2"/>
  <c r="CS93" i="1" s="1"/>
  <c r="CT93"/>
  <c r="CT105"/>
  <c r="CR105" i="2"/>
  <c r="CS105" i="1" s="1"/>
  <c r="DK43"/>
  <c r="DI43" i="2"/>
  <c r="CR148"/>
  <c r="CS148" i="1" s="1"/>
  <c r="CT148"/>
  <c r="CR135" i="2"/>
  <c r="CS135" i="1" s="1"/>
  <c r="CT135"/>
  <c r="DE191" i="2"/>
  <c r="DG191" i="1"/>
  <c r="CT86"/>
  <c r="CR86" i="2"/>
  <c r="CS86" i="1" s="1"/>
  <c r="CU12" i="2"/>
  <c r="CW12" i="1"/>
  <c r="DA180"/>
  <c r="CY180" i="2"/>
  <c r="CT53" i="1"/>
  <c r="CR53" i="2"/>
  <c r="CS53" i="1" s="1"/>
  <c r="CT125"/>
  <c r="CR125" i="2"/>
  <c r="CS125" i="1" s="1"/>
  <c r="DK182"/>
  <c r="DI182" i="2"/>
  <c r="CU71" i="1"/>
  <c r="CS71" i="2"/>
  <c r="DH34" i="1"/>
  <c r="DF34" i="2"/>
  <c r="CR27"/>
  <c r="CS27" i="1" s="1"/>
  <c r="CT27"/>
  <c r="DF141"/>
  <c r="DD141" i="2"/>
  <c r="DD145"/>
  <c r="DF145" i="1"/>
  <c r="CT101"/>
  <c r="CR101" i="2"/>
  <c r="CS101" i="1" s="1"/>
  <c r="CR103" i="2"/>
  <c r="CS103" i="1" s="1"/>
  <c r="CT103"/>
  <c r="CV193" i="2"/>
  <c r="CX193" i="1"/>
  <c r="DI184" i="2"/>
  <c r="DK184" i="1"/>
  <c r="CZ151" i="2"/>
  <c r="DB151" i="1"/>
  <c r="DK176"/>
  <c r="DI176" i="2"/>
  <c r="DI175"/>
  <c r="DK175" i="1"/>
  <c r="CZ149"/>
  <c r="CX149" i="2"/>
  <c r="CW89"/>
  <c r="CY89" i="1"/>
  <c r="CR33" i="2"/>
  <c r="CS33" i="1" s="1"/>
  <c r="CT33"/>
  <c r="CY115"/>
  <c r="CW115" i="2"/>
  <c r="DJ113"/>
  <c r="DL113" i="1"/>
  <c r="DC111"/>
  <c r="ID111" s="1"/>
  <c r="DA111" i="2"/>
  <c r="CR49"/>
  <c r="CS49" i="1" s="1"/>
  <c r="CT49"/>
  <c r="CR54" i="2"/>
  <c r="CS54" i="1" s="1"/>
  <c r="CT54"/>
  <c r="CR23" i="2"/>
  <c r="CS23" i="1" s="1"/>
  <c r="CT23"/>
  <c r="DI108"/>
  <c r="DG108" i="2"/>
  <c r="CY24" i="1"/>
  <c r="CW24" i="2"/>
  <c r="DG134" i="1"/>
  <c r="DE134" i="2"/>
  <c r="CY143"/>
  <c r="DA143" i="1"/>
  <c r="CR156" i="2"/>
  <c r="CS156" i="1" s="1"/>
  <c r="CT156"/>
  <c r="CR116" i="2"/>
  <c r="CS116" i="1" s="1"/>
  <c r="CT116"/>
  <c r="CT132"/>
  <c r="CR132" i="2"/>
  <c r="CS132" i="1" s="1"/>
  <c r="CR36" i="2"/>
  <c r="CS36" i="1" s="1"/>
  <c r="CT36"/>
  <c r="CV183" i="2"/>
  <c r="CX183" i="1"/>
  <c r="CT68"/>
  <c r="CR68" i="2"/>
  <c r="CS68" i="1" s="1"/>
  <c r="CR150" i="2"/>
  <c r="CS150" i="1" s="1"/>
  <c r="CT150"/>
  <c r="CR137" i="2"/>
  <c r="CS137" i="1" s="1"/>
  <c r="CT137"/>
  <c r="DF61" i="2"/>
  <c r="DH61" i="1"/>
  <c r="CT91"/>
  <c r="CR91" i="2"/>
  <c r="CS91" i="1" s="1"/>
  <c r="CR139" i="2"/>
  <c r="CS139" i="1" s="1"/>
  <c r="CT139"/>
  <c r="DI38" i="2"/>
  <c r="DK38" i="1"/>
  <c r="DB195"/>
  <c r="CZ195" i="2"/>
  <c r="DG157" i="1"/>
  <c r="DE157" i="2"/>
  <c r="DE196" i="1"/>
  <c r="DC196" i="2"/>
  <c r="DF186"/>
  <c r="DH186" i="1"/>
  <c r="DK127"/>
  <c r="DI127" i="2"/>
  <c r="CY130"/>
  <c r="DA130" i="1"/>
  <c r="CR85" i="2"/>
  <c r="CS85" i="1" s="1"/>
  <c r="CT85"/>
  <c r="CR142" i="2"/>
  <c r="CS142" i="1" s="1"/>
  <c r="CT142"/>
  <c r="CR73" i="2"/>
  <c r="CS73" i="1" s="1"/>
  <c r="CT73"/>
  <c r="CY6" i="2"/>
  <c r="DA6" i="1"/>
  <c r="DI194" i="2"/>
  <c r="DK194" i="1"/>
  <c r="CR164" i="2"/>
  <c r="CS164" i="1" s="1"/>
  <c r="CT164"/>
  <c r="CT128"/>
  <c r="CR128" i="2"/>
  <c r="CS128" i="1" s="1"/>
  <c r="CT31" i="2" l="1"/>
  <c r="CV31" i="1"/>
  <c r="DI192"/>
  <c r="DG192" i="2"/>
  <c r="DI117" i="1"/>
  <c r="DG117" i="2"/>
  <c r="DE76" i="1"/>
  <c r="DC76" i="2"/>
  <c r="DJ179" i="1"/>
  <c r="DH179" i="2"/>
  <c r="DF30"/>
  <c r="DH30" i="1"/>
  <c r="CX190" i="2"/>
  <c r="CZ190" i="1"/>
  <c r="CX158" i="2"/>
  <c r="CZ158" i="1"/>
  <c r="DJ174"/>
  <c r="DH174" i="2"/>
  <c r="DE186"/>
  <c r="DG186" i="1"/>
  <c r="DH38" i="2"/>
  <c r="DJ38" i="1"/>
  <c r="DG61"/>
  <c r="DE61" i="2"/>
  <c r="CW183" i="1"/>
  <c r="CU183" i="2"/>
  <c r="CZ143" i="1"/>
  <c r="CX143" i="2"/>
  <c r="DI113"/>
  <c r="DK113" i="1"/>
  <c r="CX89"/>
  <c r="CV89" i="2"/>
  <c r="DH175"/>
  <c r="DJ175" i="1"/>
  <c r="CY151" i="2"/>
  <c r="DA151" i="1"/>
  <c r="DJ184"/>
  <c r="DH184" i="2"/>
  <c r="CW193" i="1"/>
  <c r="CU193" i="2"/>
  <c r="DC145"/>
  <c r="DE145" i="1"/>
  <c r="CV12"/>
  <c r="CT12" i="2"/>
  <c r="DF191" i="1"/>
  <c r="DD191" i="2"/>
  <c r="DE172" i="1"/>
  <c r="DC172" i="2"/>
  <c r="DH194"/>
  <c r="DJ194" i="1"/>
  <c r="CZ6"/>
  <c r="CX6" i="2"/>
  <c r="CX130"/>
  <c r="CZ130" i="1"/>
  <c r="DJ127"/>
  <c r="DH127" i="2"/>
  <c r="DD196" i="1"/>
  <c r="DB196" i="2"/>
  <c r="DF157" i="1"/>
  <c r="DD157" i="2"/>
  <c r="DA195" i="1"/>
  <c r="CY195" i="2"/>
  <c r="DD134"/>
  <c r="DF134" i="1"/>
  <c r="CX24"/>
  <c r="CV24" i="2"/>
  <c r="DH108" i="1"/>
  <c r="DF108" i="2"/>
  <c r="DB111" i="1"/>
  <c r="CZ111" i="2"/>
  <c r="CV115"/>
  <c r="CX115" i="1"/>
  <c r="CY149"/>
  <c r="CW149" i="2"/>
  <c r="DJ176" i="1"/>
  <c r="DH176" i="2"/>
  <c r="DE141" i="1"/>
  <c r="DC141" i="2"/>
  <c r="DG34" i="1"/>
  <c r="DE34" i="2"/>
  <c r="CR71"/>
  <c r="CS71" i="1" s="1"/>
  <c r="CT71"/>
  <c r="DH182" i="2"/>
  <c r="DJ182" i="1"/>
  <c r="CX180" i="2"/>
  <c r="CZ180" i="1"/>
  <c r="DJ43"/>
  <c r="DH43" i="2"/>
  <c r="CV72" i="1"/>
  <c r="CT72" i="2"/>
  <c r="DE168" i="1"/>
  <c r="DC168" i="2"/>
  <c r="CW158" l="1"/>
  <c r="CY158" i="1"/>
  <c r="CW190" i="2"/>
  <c r="CY190" i="1"/>
  <c r="DG30"/>
  <c r="DE30" i="2"/>
  <c r="CU31" i="1"/>
  <c r="CS31" i="2"/>
  <c r="DI174" i="1"/>
  <c r="DG174" i="2"/>
  <c r="DG179"/>
  <c r="DI179" i="1"/>
  <c r="DB76" i="2"/>
  <c r="DD76" i="1"/>
  <c r="DH117"/>
  <c r="DF117" i="2"/>
  <c r="DF192"/>
  <c r="DH192" i="1"/>
  <c r="DB168" i="2"/>
  <c r="DD168" i="1"/>
  <c r="CS72" i="2"/>
  <c r="CU72" i="1"/>
  <c r="CW180" i="2"/>
  <c r="CY180" i="1"/>
  <c r="DI182"/>
  <c r="DG182" i="2"/>
  <c r="CU115"/>
  <c r="CW115" i="1"/>
  <c r="DC134" i="2"/>
  <c r="DE134" i="1"/>
  <c r="CY130"/>
  <c r="CW130" i="2"/>
  <c r="DG194"/>
  <c r="DI194" i="1"/>
  <c r="DB145" i="2"/>
  <c r="DD145" i="1"/>
  <c r="CX151" i="2"/>
  <c r="CZ151" i="1"/>
  <c r="DG175" i="2"/>
  <c r="DI175" i="1"/>
  <c r="DJ113"/>
  <c r="DH113" i="2"/>
  <c r="DI38" i="1"/>
  <c r="DG38" i="2"/>
  <c r="DD186"/>
  <c r="DF186" i="1"/>
  <c r="DG43" i="2"/>
  <c r="DI43" i="1"/>
  <c r="DF34"/>
  <c r="DD34" i="2"/>
  <c r="DD141" i="1"/>
  <c r="DB141" i="2"/>
  <c r="DG176"/>
  <c r="DI176" i="1"/>
  <c r="CX149"/>
  <c r="CV149" i="2"/>
  <c r="DA111" i="1"/>
  <c r="CY111" i="2"/>
  <c r="DE108"/>
  <c r="DG108" i="1"/>
  <c r="CU24" i="2"/>
  <c r="CW24" i="1"/>
  <c r="CX195" i="2"/>
  <c r="CZ195" i="1"/>
  <c r="DC157" i="2"/>
  <c r="DE157" i="1"/>
  <c r="DC196"/>
  <c r="ID196" s="1"/>
  <c r="DA196" i="2"/>
  <c r="DI127" i="1"/>
  <c r="DG127" i="2"/>
  <c r="CW6"/>
  <c r="CY6" i="1"/>
  <c r="DB172" i="2"/>
  <c r="DD172" i="1"/>
  <c r="DE191"/>
  <c r="DC191" i="2"/>
  <c r="CU12" i="1"/>
  <c r="CS12" i="2"/>
  <c r="CT193"/>
  <c r="CV193" i="1"/>
  <c r="DG184" i="2"/>
  <c r="DI184" i="1"/>
  <c r="CW89"/>
  <c r="CU89" i="2"/>
  <c r="CW143"/>
  <c r="CY143" i="1"/>
  <c r="CV183"/>
  <c r="CT183" i="2"/>
  <c r="DD61"/>
  <c r="DF61" i="1"/>
  <c r="DE192" i="2" l="1"/>
  <c r="DG192" i="1"/>
  <c r="DA76" i="2"/>
  <c r="DC76" i="1"/>
  <c r="ID76" s="1"/>
  <c r="DH179"/>
  <c r="DF179" i="2"/>
  <c r="CV190"/>
  <c r="CX190" i="1"/>
  <c r="CX158"/>
  <c r="CV158" i="2"/>
  <c r="DE117"/>
  <c r="DG117" i="1"/>
  <c r="DF174" i="2"/>
  <c r="DH174" i="1"/>
  <c r="CT31"/>
  <c r="CR31" i="2"/>
  <c r="CS31" i="1" s="1"/>
  <c r="DD30" i="2"/>
  <c r="DF30" i="1"/>
  <c r="CR12" i="2"/>
  <c r="CS12" i="1" s="1"/>
  <c r="CT12"/>
  <c r="DD191"/>
  <c r="DB191" i="2"/>
  <c r="DC61"/>
  <c r="DE61" i="1"/>
  <c r="CV143" i="2"/>
  <c r="CX143" i="1"/>
  <c r="DH184"/>
  <c r="DF184" i="2"/>
  <c r="CU193" i="1"/>
  <c r="CS193" i="2"/>
  <c r="DC172" i="1"/>
  <c r="ID172" s="1"/>
  <c r="DA172" i="2"/>
  <c r="CV6"/>
  <c r="CX6" i="1"/>
  <c r="DD157"/>
  <c r="DB157" i="2"/>
  <c r="CY195" i="1"/>
  <c r="CW195" i="2"/>
  <c r="CV24" i="1"/>
  <c r="CT24" i="2"/>
  <c r="DD108"/>
  <c r="DF108" i="1"/>
  <c r="DF176" i="2"/>
  <c r="DH176" i="1"/>
  <c r="DH43"/>
  <c r="DF43" i="2"/>
  <c r="DE186" i="1"/>
  <c r="DC186" i="2"/>
  <c r="DH175" i="1"/>
  <c r="DF175" i="2"/>
  <c r="CW151"/>
  <c r="CY151" i="1"/>
  <c r="DA145" i="2"/>
  <c r="DC145" i="1"/>
  <c r="ID145" s="1"/>
  <c r="DF194" i="2"/>
  <c r="DH194" i="1"/>
  <c r="DB134" i="2"/>
  <c r="DD134" i="1"/>
  <c r="CV115"/>
  <c r="CT115" i="2"/>
  <c r="CX180" i="1"/>
  <c r="CV180" i="2"/>
  <c r="CT72" i="1"/>
  <c r="CR72" i="2"/>
  <c r="CS72" i="1" s="1"/>
  <c r="DA168" i="2"/>
  <c r="DC168" i="1"/>
  <c r="ID168" s="1"/>
  <c r="CS183" i="2"/>
  <c r="CU183" i="1"/>
  <c r="CV89"/>
  <c r="CT89" i="2"/>
  <c r="DH127" i="1"/>
  <c r="DF127" i="2"/>
  <c r="DB196" i="1"/>
  <c r="CZ196" i="2"/>
  <c r="CX111"/>
  <c r="CZ111" i="1"/>
  <c r="CW149"/>
  <c r="CU149" i="2"/>
  <c r="DC141" i="1"/>
  <c r="ID141" s="1"/>
  <c r="DA141" i="2"/>
  <c r="DE34" i="1"/>
  <c r="DC34" i="2"/>
  <c r="DF38"/>
  <c r="DH38" i="1"/>
  <c r="DG113" i="2"/>
  <c r="DI113" i="1"/>
  <c r="CV130" i="2"/>
  <c r="CX130" i="1"/>
  <c r="DF182" i="2"/>
  <c r="DH182" i="1"/>
  <c r="DE30" l="1"/>
  <c r="DC30" i="2"/>
  <c r="DE174"/>
  <c r="DG174" i="1"/>
  <c r="DF117"/>
  <c r="DD117" i="2"/>
  <c r="CU190"/>
  <c r="CW190" i="1"/>
  <c r="CZ76" i="2"/>
  <c r="DB76" i="1"/>
  <c r="DF192"/>
  <c r="DD192" i="2"/>
  <c r="CW158" i="1"/>
  <c r="CU158" i="2"/>
  <c r="DE179"/>
  <c r="DG179" i="1"/>
  <c r="CU130" i="2"/>
  <c r="CW130" i="1"/>
  <c r="DF113" i="2"/>
  <c r="DH113" i="1"/>
  <c r="DE38" i="2"/>
  <c r="DG38" i="1"/>
  <c r="CY111"/>
  <c r="CW111" i="2"/>
  <c r="CR183"/>
  <c r="CS183" i="1" s="1"/>
  <c r="CT183"/>
  <c r="DB168"/>
  <c r="CZ168" i="2"/>
  <c r="DA134"/>
  <c r="DC134" i="1"/>
  <c r="ID134" s="1"/>
  <c r="DE194" i="2"/>
  <c r="DG194" i="1"/>
  <c r="CZ145" i="2"/>
  <c r="DB145" i="1"/>
  <c r="CV151" i="2"/>
  <c r="CX151" i="1"/>
  <c r="DG176"/>
  <c r="DE176" i="2"/>
  <c r="DC108"/>
  <c r="DE108" i="1"/>
  <c r="CW6"/>
  <c r="CU6" i="2"/>
  <c r="CU143"/>
  <c r="CW143" i="1"/>
  <c r="DB61" i="2"/>
  <c r="DD61" i="1"/>
  <c r="DG182"/>
  <c r="DE182" i="2"/>
  <c r="DD34" i="1"/>
  <c r="DB34" i="2"/>
  <c r="CZ141"/>
  <c r="DB141" i="1"/>
  <c r="CT149" i="2"/>
  <c r="CV149" i="1"/>
  <c r="DA196"/>
  <c r="CY196" i="2"/>
  <c r="DE127"/>
  <c r="DG127" i="1"/>
  <c r="CS89" i="2"/>
  <c r="CU89" i="1"/>
  <c r="CW180"/>
  <c r="CU180" i="2"/>
  <c r="CU115" i="1"/>
  <c r="CS115" i="2"/>
  <c r="DE175"/>
  <c r="DG175" i="1"/>
  <c r="DD186"/>
  <c r="DB186" i="2"/>
  <c r="DG43" i="1"/>
  <c r="DE43" i="2"/>
  <c r="CU24" i="1"/>
  <c r="CS24" i="2"/>
  <c r="CV195"/>
  <c r="CX195" i="1"/>
  <c r="DC157"/>
  <c r="ID157" s="1"/>
  <c r="DA157" i="2"/>
  <c r="DB172" i="1"/>
  <c r="CZ172" i="2"/>
  <c r="CT193" i="1"/>
  <c r="CR193" i="2"/>
  <c r="CS193" i="1" s="1"/>
  <c r="DG184"/>
  <c r="DE184" i="2"/>
  <c r="DC191" i="1"/>
  <c r="ID191" s="1"/>
  <c r="DA191" i="2"/>
  <c r="DF179" i="1" l="1"/>
  <c r="DD179" i="2"/>
  <c r="CY76"/>
  <c r="DA76" i="1"/>
  <c r="CV190"/>
  <c r="CT190" i="2"/>
  <c r="DF174" i="1"/>
  <c r="DD174" i="2"/>
  <c r="CV158" i="1"/>
  <c r="CT158" i="2"/>
  <c r="DC192"/>
  <c r="DE192" i="1"/>
  <c r="DE117"/>
  <c r="DC117" i="2"/>
  <c r="DB30"/>
  <c r="DD30" i="1"/>
  <c r="CU195" i="2"/>
  <c r="CW195" i="1"/>
  <c r="DD175" i="2"/>
  <c r="DF175" i="1"/>
  <c r="CR89" i="2"/>
  <c r="CS89" i="1" s="1"/>
  <c r="CT89"/>
  <c r="DD127" i="2"/>
  <c r="DF127" i="1"/>
  <c r="CU149"/>
  <c r="CS149" i="2"/>
  <c r="DA141" i="1"/>
  <c r="CY141" i="2"/>
  <c r="DC61" i="1"/>
  <c r="ID61" s="1"/>
  <c r="DA61" i="2"/>
  <c r="CV143" i="1"/>
  <c r="CT143" i="2"/>
  <c r="DD108" i="1"/>
  <c r="DB108" i="2"/>
  <c r="CU151"/>
  <c r="CW151" i="1"/>
  <c r="DA145"/>
  <c r="CY145" i="2"/>
  <c r="DF194" i="1"/>
  <c r="DD194" i="2"/>
  <c r="CZ134"/>
  <c r="DB134" i="1"/>
  <c r="DF38"/>
  <c r="DD38" i="2"/>
  <c r="DG113" i="1"/>
  <c r="DE113" i="2"/>
  <c r="CV130" i="1"/>
  <c r="CT130" i="2"/>
  <c r="DB191" i="1"/>
  <c r="CZ191" i="2"/>
  <c r="DF184" i="1"/>
  <c r="DD184" i="2"/>
  <c r="CY172"/>
  <c r="DA172" i="1"/>
  <c r="DB157"/>
  <c r="CZ157" i="2"/>
  <c r="CR24"/>
  <c r="CS24" i="1" s="1"/>
  <c r="CT24"/>
  <c r="DF43"/>
  <c r="DD43" i="2"/>
  <c r="DC186" i="1"/>
  <c r="ID186" s="1"/>
  <c r="DA186" i="2"/>
  <c r="CR115"/>
  <c r="CS115" i="1" s="1"/>
  <c r="CT115"/>
  <c r="CV180"/>
  <c r="CT180" i="2"/>
  <c r="CZ196" i="1"/>
  <c r="CX196" i="2"/>
  <c r="DC34" i="1"/>
  <c r="ID34" s="1"/>
  <c r="DA34" i="2"/>
  <c r="DD182"/>
  <c r="DF182" i="1"/>
  <c r="CV6"/>
  <c r="CT6" i="2"/>
  <c r="DD176"/>
  <c r="DF176" i="1"/>
  <c r="DA168"/>
  <c r="CY168" i="2"/>
  <c r="CV111"/>
  <c r="CX111" i="1"/>
  <c r="DA30" i="2" l="1"/>
  <c r="DC30" i="1"/>
  <c r="ID30" s="1"/>
  <c r="DD192"/>
  <c r="DB192" i="2"/>
  <c r="CZ76" i="1"/>
  <c r="CX76" i="2"/>
  <c r="DB117"/>
  <c r="DD117" i="1"/>
  <c r="CU158"/>
  <c r="CS158" i="2"/>
  <c r="DC174"/>
  <c r="DE174" i="1"/>
  <c r="CU190"/>
  <c r="CS190" i="2"/>
  <c r="DC179"/>
  <c r="DE179" i="1"/>
  <c r="CU111" i="2"/>
  <c r="CW111" i="1"/>
  <c r="DE182"/>
  <c r="DC182" i="2"/>
  <c r="CZ172" i="1"/>
  <c r="CX172" i="2"/>
  <c r="DA134" i="1"/>
  <c r="CY134" i="2"/>
  <c r="CV151" i="1"/>
  <c r="CT151" i="2"/>
  <c r="DC127"/>
  <c r="DE127" i="1"/>
  <c r="DC175" i="2"/>
  <c r="DE175" i="1"/>
  <c r="CV195"/>
  <c r="CT195" i="2"/>
  <c r="DE176" i="1"/>
  <c r="DC176" i="2"/>
  <c r="CX168"/>
  <c r="CZ168" i="1"/>
  <c r="CU6"/>
  <c r="CS6" i="2"/>
  <c r="CZ34"/>
  <c r="DB34" i="1"/>
  <c r="CW196" i="2"/>
  <c r="CY196" i="1"/>
  <c r="CS180" i="2"/>
  <c r="CU180" i="1"/>
  <c r="CZ186" i="2"/>
  <c r="DB186" i="1"/>
  <c r="DE43"/>
  <c r="DC43" i="2"/>
  <c r="CY157"/>
  <c r="DA157" i="1"/>
  <c r="DC184" i="2"/>
  <c r="DE184" i="1"/>
  <c r="DA191"/>
  <c r="CY191" i="2"/>
  <c r="CS130"/>
  <c r="CU130" i="1"/>
  <c r="DF113"/>
  <c r="DD113" i="2"/>
  <c r="DC38"/>
  <c r="DE38" i="1"/>
  <c r="DE194"/>
  <c r="DC194" i="2"/>
  <c r="CZ145" i="1"/>
  <c r="CX145" i="2"/>
  <c r="DC108" i="1"/>
  <c r="ID108" s="1"/>
  <c r="DA108" i="2"/>
  <c r="CU143" i="1"/>
  <c r="CS143" i="2"/>
  <c r="DB61" i="1"/>
  <c r="CZ61" i="2"/>
  <c r="CZ141" i="1"/>
  <c r="CX141" i="2"/>
  <c r="CT149" i="1"/>
  <c r="CR149" i="2"/>
  <c r="CS149" i="1" s="1"/>
  <c r="DB179" i="2" l="1"/>
  <c r="DD179" i="1"/>
  <c r="DB174" i="2"/>
  <c r="DD174" i="1"/>
  <c r="DA117" i="2"/>
  <c r="DC117" i="1"/>
  <c r="ID117" s="1"/>
  <c r="DB30"/>
  <c r="CZ30" i="2"/>
  <c r="CR190"/>
  <c r="CS190" i="1" s="1"/>
  <c r="CT190"/>
  <c r="CR158" i="2"/>
  <c r="CS158" i="1" s="1"/>
  <c r="CT158"/>
  <c r="CW76" i="2"/>
  <c r="CY76" i="1"/>
  <c r="DC192"/>
  <c r="ID192" s="1"/>
  <c r="DA192" i="2"/>
  <c r="DD38" i="1"/>
  <c r="DB38" i="2"/>
  <c r="CR130"/>
  <c r="CS130" i="1" s="1"/>
  <c r="CT130"/>
  <c r="DD184"/>
  <c r="DB184" i="2"/>
  <c r="CX157"/>
  <c r="CZ157" i="1"/>
  <c r="DA186"/>
  <c r="CY186" i="2"/>
  <c r="CT180" i="1"/>
  <c r="CR180" i="2"/>
  <c r="CS180" i="1" s="1"/>
  <c r="CX196"/>
  <c r="CV196" i="2"/>
  <c r="CY34"/>
  <c r="DA34" i="1"/>
  <c r="CY168"/>
  <c r="CW168" i="2"/>
  <c r="DB175"/>
  <c r="DD175" i="1"/>
  <c r="DB127" i="2"/>
  <c r="DD127" i="1"/>
  <c r="CT111" i="2"/>
  <c r="CV111" i="1"/>
  <c r="CW141" i="2"/>
  <c r="CY141" i="1"/>
  <c r="DA61"/>
  <c r="CY61" i="2"/>
  <c r="CR143"/>
  <c r="CS143" i="1" s="1"/>
  <c r="CT143"/>
  <c r="DB108"/>
  <c r="CZ108" i="2"/>
  <c r="CY145" i="1"/>
  <c r="CW145" i="2"/>
  <c r="DB194"/>
  <c r="DD194" i="1"/>
  <c r="DC113" i="2"/>
  <c r="DE113" i="1"/>
  <c r="CZ191"/>
  <c r="CX191" i="2"/>
  <c r="DD43" i="1"/>
  <c r="DB43" i="2"/>
  <c r="CR6"/>
  <c r="CS6" i="1" s="1"/>
  <c r="CT6"/>
  <c r="DB176" i="2"/>
  <c r="DD176" i="1"/>
  <c r="CS195" i="2"/>
  <c r="CU195" i="1"/>
  <c r="CS151" i="2"/>
  <c r="CU151" i="1"/>
  <c r="CZ134"/>
  <c r="CX134" i="2"/>
  <c r="CY172" i="1"/>
  <c r="CW172" i="2"/>
  <c r="DB182"/>
  <c r="DD182" i="1"/>
  <c r="CV76" i="2" l="1"/>
  <c r="CX76" i="1"/>
  <c r="CZ117" i="2"/>
  <c r="DB117" i="1"/>
  <c r="DA174" i="2"/>
  <c r="DC174" i="1"/>
  <c r="ID174" s="1"/>
  <c r="DA179" i="2"/>
  <c r="DC179" i="1"/>
  <c r="ID179" s="1"/>
  <c r="DB192"/>
  <c r="CZ192" i="2"/>
  <c r="DA30" i="1"/>
  <c r="CY30" i="2"/>
  <c r="DC182" i="1"/>
  <c r="ID182" s="1"/>
  <c r="DA182" i="2"/>
  <c r="CR151"/>
  <c r="CS151" i="1" s="1"/>
  <c r="CT151"/>
  <c r="CR195" i="2"/>
  <c r="CS195" i="1" s="1"/>
  <c r="CT195"/>
  <c r="DC176"/>
  <c r="ID176" s="1"/>
  <c r="DA176" i="2"/>
  <c r="DD113" i="1"/>
  <c r="DB113" i="2"/>
  <c r="DC194" i="1"/>
  <c r="ID194" s="1"/>
  <c r="DA194" i="2"/>
  <c r="CV141"/>
  <c r="CX141" i="1"/>
  <c r="CU111"/>
  <c r="CS111" i="2"/>
  <c r="DC127" i="1"/>
  <c r="ID127" s="1"/>
  <c r="DA127" i="2"/>
  <c r="DC175" i="1"/>
  <c r="ID175" s="1"/>
  <c r="DA175" i="2"/>
  <c r="CX34"/>
  <c r="CZ34" i="1"/>
  <c r="CW157" i="2"/>
  <c r="CY157" i="1"/>
  <c r="CX172"/>
  <c r="CV172" i="2"/>
  <c r="CW134"/>
  <c r="CY134" i="1"/>
  <c r="DA43" i="2"/>
  <c r="DC43" i="1"/>
  <c r="ID43" s="1"/>
  <c r="CW191" i="2"/>
  <c r="CY191" i="1"/>
  <c r="CX145"/>
  <c r="CV145" i="2"/>
  <c r="CY108"/>
  <c r="DA108" i="1"/>
  <c r="CZ61"/>
  <c r="CX61" i="2"/>
  <c r="CX168" i="1"/>
  <c r="CV168" i="2"/>
  <c r="CU196"/>
  <c r="CW196" i="1"/>
  <c r="CX186" i="2"/>
  <c r="CZ186" i="1"/>
  <c r="DC184"/>
  <c r="ID184" s="1"/>
  <c r="DA184" i="2"/>
  <c r="DA38"/>
  <c r="DC38" i="1"/>
  <c r="ID38" s="1"/>
  <c r="DB179" l="1"/>
  <c r="CZ179" i="2"/>
  <c r="DB174" i="1"/>
  <c r="CZ174" i="2"/>
  <c r="DA117" i="1"/>
  <c r="CY117" i="2"/>
  <c r="CU76"/>
  <c r="CW76" i="1"/>
  <c r="CX30" i="2"/>
  <c r="CZ30" i="1"/>
  <c r="DA192"/>
  <c r="CY192" i="2"/>
  <c r="CY186" i="1"/>
  <c r="CW186" i="2"/>
  <c r="CT196"/>
  <c r="CV196" i="1"/>
  <c r="CZ108"/>
  <c r="CX108" i="2"/>
  <c r="CV191"/>
  <c r="CX191" i="1"/>
  <c r="CZ43" i="2"/>
  <c r="DB43" i="1"/>
  <c r="CX134"/>
  <c r="CV134" i="2"/>
  <c r="CV157"/>
  <c r="CX157" i="1"/>
  <c r="CY34"/>
  <c r="CW34" i="2"/>
  <c r="CW141" i="1"/>
  <c r="CU141" i="2"/>
  <c r="CZ38"/>
  <c r="DB38" i="1"/>
  <c r="DB184"/>
  <c r="CZ184" i="2"/>
  <c r="CU168"/>
  <c r="CW168" i="1"/>
  <c r="CY61"/>
  <c r="CW61" i="2"/>
  <c r="CW145" i="1"/>
  <c r="CU145" i="2"/>
  <c r="CW172" i="1"/>
  <c r="CU172" i="2"/>
  <c r="DB175" i="1"/>
  <c r="CZ175" i="2"/>
  <c r="CZ127"/>
  <c r="DB127" i="1"/>
  <c r="CR111" i="2"/>
  <c r="CS111" i="1" s="1"/>
  <c r="CT111"/>
  <c r="CZ194" i="2"/>
  <c r="DB194" i="1"/>
  <c r="DC113"/>
  <c r="ID113" s="1"/>
  <c r="DA113" i="2"/>
  <c r="DB176" i="1"/>
  <c r="CZ176" i="2"/>
  <c r="CZ182"/>
  <c r="DB182" i="1"/>
  <c r="CY30" l="1"/>
  <c r="CW30" i="2"/>
  <c r="CV76" i="1"/>
  <c r="CT76" i="2"/>
  <c r="CZ192" i="1"/>
  <c r="CX192" i="2"/>
  <c r="CX117"/>
  <c r="CZ117" i="1"/>
  <c r="CY174" i="2"/>
  <c r="DA174" i="1"/>
  <c r="CY179" i="2"/>
  <c r="DA179" i="1"/>
  <c r="DA176"/>
  <c r="CY176" i="2"/>
  <c r="CY182"/>
  <c r="DA182" i="1"/>
  <c r="DA194"/>
  <c r="CY194" i="2"/>
  <c r="DA127" i="1"/>
  <c r="CY127" i="2"/>
  <c r="CT168"/>
  <c r="CV168" i="1"/>
  <c r="DA38"/>
  <c r="CY38" i="2"/>
  <c r="CU157"/>
  <c r="CW157" i="1"/>
  <c r="DA43"/>
  <c r="CY43" i="2"/>
  <c r="CW191" i="1"/>
  <c r="CU191" i="2"/>
  <c r="CU196" i="1"/>
  <c r="CS196" i="2"/>
  <c r="DB113" i="1"/>
  <c r="CZ113" i="2"/>
  <c r="CY175"/>
  <c r="DA175" i="1"/>
  <c r="CT172" i="2"/>
  <c r="CV172" i="1"/>
  <c r="CT145" i="2"/>
  <c r="CV145" i="1"/>
  <c r="CX61"/>
  <c r="CV61" i="2"/>
  <c r="DA184" i="1"/>
  <c r="CY184" i="2"/>
  <c r="CV141" i="1"/>
  <c r="CT141" i="2"/>
  <c r="CV34"/>
  <c r="CX34" i="1"/>
  <c r="CW134"/>
  <c r="CU134" i="2"/>
  <c r="CW108"/>
  <c r="CY108" i="1"/>
  <c r="CX186"/>
  <c r="CV186" i="2"/>
  <c r="CZ179" i="1" l="1"/>
  <c r="CX179" i="2"/>
  <c r="CX174"/>
  <c r="CZ174" i="1"/>
  <c r="CW117" i="2"/>
  <c r="CY117" i="1"/>
  <c r="CW192" i="2"/>
  <c r="CY192" i="1"/>
  <c r="CU76"/>
  <c r="CS76" i="2"/>
  <c r="CX30" i="1"/>
  <c r="CV30" i="2"/>
  <c r="CV108"/>
  <c r="CX108" i="1"/>
  <c r="CU34" i="2"/>
  <c r="CW34" i="1"/>
  <c r="CU145"/>
  <c r="CS145" i="2"/>
  <c r="CU172" i="1"/>
  <c r="CS172" i="2"/>
  <c r="CX175"/>
  <c r="CZ175" i="1"/>
  <c r="CT157" i="2"/>
  <c r="CV157" i="1"/>
  <c r="CS168" i="2"/>
  <c r="CU168" i="1"/>
  <c r="CX182" i="2"/>
  <c r="CZ182" i="1"/>
  <c r="CW186"/>
  <c r="CU186" i="2"/>
  <c r="CT134"/>
  <c r="CV134" i="1"/>
  <c r="CU141"/>
  <c r="CS141" i="2"/>
  <c r="CX184"/>
  <c r="CZ184" i="1"/>
  <c r="CU61" i="2"/>
  <c r="CW61" i="1"/>
  <c r="DA113"/>
  <c r="CY113" i="2"/>
  <c r="CT196" i="1"/>
  <c r="CR196" i="2"/>
  <c r="CS196" i="1" s="1"/>
  <c r="CT191" i="2"/>
  <c r="CV191" i="1"/>
  <c r="CZ43"/>
  <c r="CX43" i="2"/>
  <c r="CX38"/>
  <c r="CZ38" i="1"/>
  <c r="CX127" i="2"/>
  <c r="CZ127" i="1"/>
  <c r="CZ194"/>
  <c r="CX194" i="2"/>
  <c r="CX176"/>
  <c r="CZ176" i="1"/>
  <c r="CX192" l="1"/>
  <c r="CV192" i="2"/>
  <c r="CX117" i="1"/>
  <c r="CV117" i="2"/>
  <c r="CY174" i="1"/>
  <c r="CW174" i="2"/>
  <c r="CW30" i="1"/>
  <c r="CU30" i="2"/>
  <c r="CT76" i="1"/>
  <c r="CR76" i="2"/>
  <c r="CS76" i="1" s="1"/>
  <c r="CY179"/>
  <c r="CW179" i="2"/>
  <c r="CY43" i="1"/>
  <c r="CW43" i="2"/>
  <c r="CW176"/>
  <c r="CY176" i="1"/>
  <c r="CY127"/>
  <c r="CW127" i="2"/>
  <c r="CY38" i="1"/>
  <c r="CW38" i="2"/>
  <c r="CU191" i="1"/>
  <c r="CS191" i="2"/>
  <c r="CV61" i="1"/>
  <c r="CT61" i="2"/>
  <c r="CY184" i="1"/>
  <c r="CW184" i="2"/>
  <c r="CS134"/>
  <c r="CU134" i="1"/>
  <c r="CW182" i="2"/>
  <c r="CY182" i="1"/>
  <c r="CT168"/>
  <c r="CR168" i="2"/>
  <c r="CS168" i="1" s="1"/>
  <c r="CS157" i="2"/>
  <c r="CU157" i="1"/>
  <c r="CY175"/>
  <c r="CW175" i="2"/>
  <c r="CT34"/>
  <c r="CV34" i="1"/>
  <c r="CU108" i="2"/>
  <c r="CW108" i="1"/>
  <c r="CW194" i="2"/>
  <c r="CY194" i="1"/>
  <c r="CZ113"/>
  <c r="CX113" i="2"/>
  <c r="CR141"/>
  <c r="CS141" i="1" s="1"/>
  <c r="CT141"/>
  <c r="CT186" i="2"/>
  <c r="CV186" i="1"/>
  <c r="CR172" i="2"/>
  <c r="CS172" i="1" s="1"/>
  <c r="CT172"/>
  <c r="CR145" i="2"/>
  <c r="CS145" i="1" s="1"/>
  <c r="CT145"/>
  <c r="CV179" i="2" l="1"/>
  <c r="CX179" i="1"/>
  <c r="CT30" i="2"/>
  <c r="CV30" i="1"/>
  <c r="CX174"/>
  <c r="CV174" i="2"/>
  <c r="CU117"/>
  <c r="CW117" i="1"/>
  <c r="CU192" i="2"/>
  <c r="CW192" i="1"/>
  <c r="CV108"/>
  <c r="CT108" i="2"/>
  <c r="CU34" i="1"/>
  <c r="CS34" i="2"/>
  <c r="CR134"/>
  <c r="CS134" i="1" s="1"/>
  <c r="CT134"/>
  <c r="CU186"/>
  <c r="CS186" i="2"/>
  <c r="CV194"/>
  <c r="CX194" i="1"/>
  <c r="CR157" i="2"/>
  <c r="CS157" i="1" s="1"/>
  <c r="CT157"/>
  <c r="CX182"/>
  <c r="CV182" i="2"/>
  <c r="CV176"/>
  <c r="CX176" i="1"/>
  <c r="CW113" i="2"/>
  <c r="CY113" i="1"/>
  <c r="CV175" i="2"/>
  <c r="CX175" i="1"/>
  <c r="CV184" i="2"/>
  <c r="CX184" i="1"/>
  <c r="CU61"/>
  <c r="CS61" i="2"/>
  <c r="CT191" i="1"/>
  <c r="CR191" i="2"/>
  <c r="CS191" i="1" s="1"/>
  <c r="CV38" i="2"/>
  <c r="CX38" i="1"/>
  <c r="CV127" i="2"/>
  <c r="CX127" i="1"/>
  <c r="CX43"/>
  <c r="CV43" i="2"/>
  <c r="CV192" i="1" l="1"/>
  <c r="CT192" i="2"/>
  <c r="CV117" i="1"/>
  <c r="CT117" i="2"/>
  <c r="CU30" i="1"/>
  <c r="CS30" i="2"/>
  <c r="CW179" i="1"/>
  <c r="CU179" i="2"/>
  <c r="CW174" i="1"/>
  <c r="CU174" i="2"/>
  <c r="CU127"/>
  <c r="CW127" i="1"/>
  <c r="CU38" i="2"/>
  <c r="CW38" i="1"/>
  <c r="CW184"/>
  <c r="CU184" i="2"/>
  <c r="CW175" i="1"/>
  <c r="CU175" i="2"/>
  <c r="CV113"/>
  <c r="CX113" i="1"/>
  <c r="CW176"/>
  <c r="CU176" i="2"/>
  <c r="CU194"/>
  <c r="CW194" i="1"/>
  <c r="CU43" i="2"/>
  <c r="CW43" i="1"/>
  <c r="CR61" i="2"/>
  <c r="CS61" i="1" s="1"/>
  <c r="CT61"/>
  <c r="CW182"/>
  <c r="CU182" i="2"/>
  <c r="CT186" i="1"/>
  <c r="CR186" i="2"/>
  <c r="CS186" i="1" s="1"/>
  <c r="CT34"/>
  <c r="CR34" i="2"/>
  <c r="CS34" i="1" s="1"/>
  <c r="CS108" i="2"/>
  <c r="CU108" i="1"/>
  <c r="CT174" i="2" l="1"/>
  <c r="CV174" i="1"/>
  <c r="CV179"/>
  <c r="CT179" i="2"/>
  <c r="CT30" i="1"/>
  <c r="CR30" i="2"/>
  <c r="CS30" i="1" s="1"/>
  <c r="CS117" i="2"/>
  <c r="CU117" i="1"/>
  <c r="CU192"/>
  <c r="CS192" i="2"/>
  <c r="CR108"/>
  <c r="CS108" i="1" s="1"/>
  <c r="CT108"/>
  <c r="CV43"/>
  <c r="CT43" i="2"/>
  <c r="CT194"/>
  <c r="CV194" i="1"/>
  <c r="CW113"/>
  <c r="CU113" i="2"/>
  <c r="CV38" i="1"/>
  <c r="CT38" i="2"/>
  <c r="CV127" i="1"/>
  <c r="CT127" i="2"/>
  <c r="CV182" i="1"/>
  <c r="CT182" i="2"/>
  <c r="CV176" i="1"/>
  <c r="CT176" i="2"/>
  <c r="CV175" i="1"/>
  <c r="CT175" i="2"/>
  <c r="CT184"/>
  <c r="CV184" i="1"/>
  <c r="CR117" i="2" l="1"/>
  <c r="CS117" i="1" s="1"/>
  <c r="CT117"/>
  <c r="CU174"/>
  <c r="CS174" i="2"/>
  <c r="CT192" i="1"/>
  <c r="CR192" i="2"/>
  <c r="CS192" i="1" s="1"/>
  <c r="CU179"/>
  <c r="CS179" i="2"/>
  <c r="CU184" i="1"/>
  <c r="CS184" i="2"/>
  <c r="CU194" i="1"/>
  <c r="CS194" i="2"/>
  <c r="CS175"/>
  <c r="CU175" i="1"/>
  <c r="CU176"/>
  <c r="CS176" i="2"/>
  <c r="CU182" i="1"/>
  <c r="CS182" i="2"/>
  <c r="CS127"/>
  <c r="CU127" i="1"/>
  <c r="CU38"/>
  <c r="CS38" i="2"/>
  <c r="CT113"/>
  <c r="CV113" i="1"/>
  <c r="CU43"/>
  <c r="CS43" i="2"/>
  <c r="CT179" i="1" l="1"/>
  <c r="CR179" i="2"/>
  <c r="CS179" i="1" s="1"/>
  <c r="CR174" i="2"/>
  <c r="CS174" i="1" s="1"/>
  <c r="CT174"/>
  <c r="CR127" i="2"/>
  <c r="CS127" i="1" s="1"/>
  <c r="CT127"/>
  <c r="CR175" i="2"/>
  <c r="CS175" i="1" s="1"/>
  <c r="CT175"/>
  <c r="CS113" i="2"/>
  <c r="CU113" i="1"/>
  <c r="CR43" i="2"/>
  <c r="CS43" i="1" s="1"/>
  <c r="CT43"/>
  <c r="CR38" i="2"/>
  <c r="CS38" i="1" s="1"/>
  <c r="CT38"/>
  <c r="CT182"/>
  <c r="CR182" i="2"/>
  <c r="CS182" i="1" s="1"/>
  <c r="CR176" i="2"/>
  <c r="CS176" i="1" s="1"/>
  <c r="CT176"/>
  <c r="CR194" i="2"/>
  <c r="CS194" i="1" s="1"/>
  <c r="CT194"/>
  <c r="CR184" i="2"/>
  <c r="CS184" i="1" s="1"/>
  <c r="CT184"/>
  <c r="CT113" l="1"/>
  <c r="CR113" i="2"/>
  <c r="CS113" i="1" s="1"/>
</calcChain>
</file>

<file path=xl/comments1.xml><?xml version="1.0" encoding="utf-8"?>
<comments xmlns="http://schemas.openxmlformats.org/spreadsheetml/2006/main">
  <authors>
    <author>Charlie</author>
  </authors>
  <commentList>
    <comment ref="G2" authorId="0">
      <text>
        <r>
          <rPr>
            <b/>
            <sz val="9"/>
            <color indexed="81"/>
            <rFont val="Tahoma"/>
            <family val="2"/>
          </rPr>
          <t>Charlie: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香港和澳门</t>
        </r>
        <r>
          <rPr>
            <sz val="9"/>
            <color indexed="81"/>
            <rFont val="Tahoma"/>
            <family val="2"/>
          </rPr>
          <t>1984~1991</t>
        </r>
        <r>
          <rPr>
            <sz val="9"/>
            <color indexed="81"/>
            <rFont val="宋体"/>
            <family val="3"/>
            <charset val="134"/>
          </rPr>
          <t>年间数据为合并统计，本表中依照香港占</t>
        </r>
        <r>
          <rPr>
            <sz val="9"/>
            <color indexed="81"/>
            <rFont val="Tahoma"/>
            <family val="2"/>
          </rPr>
          <t>97.5%</t>
        </r>
        <r>
          <rPr>
            <sz val="9"/>
            <color indexed="81"/>
            <rFont val="宋体"/>
            <family val="3"/>
            <charset val="134"/>
          </rPr>
          <t>，澳门占</t>
        </r>
        <r>
          <rPr>
            <sz val="9"/>
            <color indexed="81"/>
            <rFont val="Tahoma"/>
            <family val="2"/>
          </rPr>
          <t>2.5%</t>
        </r>
        <r>
          <rPr>
            <sz val="9"/>
            <color indexed="81"/>
            <rFont val="宋体"/>
            <family val="3"/>
            <charset val="134"/>
          </rPr>
          <t>估算进行分解</t>
        </r>
      </text>
    </comment>
  </commentList>
</comments>
</file>

<file path=xl/comments2.xml><?xml version="1.0" encoding="utf-8"?>
<comments xmlns="http://schemas.openxmlformats.org/spreadsheetml/2006/main">
  <authors>
    <author>Charlie</author>
  </authors>
  <commentList>
    <comment ref="AG3" authorId="0">
      <text>
        <r>
          <rPr>
            <b/>
            <sz val="9"/>
            <color indexed="81"/>
            <rFont val="宋体"/>
            <family val="3"/>
            <charset val="134"/>
          </rPr>
          <t>Charlie:</t>
        </r>
        <r>
          <rPr>
            <sz val="9"/>
            <color indexed="81"/>
            <rFont val="宋体"/>
            <family val="3"/>
            <charset val="134"/>
          </rPr>
          <t xml:space="preserve">
GDPj stand for GDP of China. GDPi stand for GDP of FDI Source country</t>
        </r>
      </text>
    </comment>
  </commentList>
</comments>
</file>

<file path=xl/comments3.xml><?xml version="1.0" encoding="utf-8"?>
<comments xmlns="http://schemas.openxmlformats.org/spreadsheetml/2006/main">
  <authors>
    <author>Charlie</author>
  </authors>
  <commentList>
    <comment ref="C128" authorId="0">
      <text>
        <r>
          <rPr>
            <b/>
            <sz val="9"/>
            <color indexed="81"/>
            <rFont val="Tahoma"/>
            <family val="2"/>
          </rPr>
          <t>Charlie:</t>
        </r>
        <r>
          <rPr>
            <sz val="9"/>
            <color indexed="81"/>
            <rFont val="Tahoma"/>
            <family val="2"/>
          </rPr>
          <t xml:space="preserve">
this is soviet union data</t>
        </r>
      </text>
    </comment>
  </commentList>
</comments>
</file>

<file path=xl/sharedStrings.xml><?xml version="1.0" encoding="utf-8"?>
<sst xmlns="http://schemas.openxmlformats.org/spreadsheetml/2006/main" count="19354" uniqueCount="4710">
  <si>
    <t>Mexico</t>
  </si>
  <si>
    <t>蒙特塞拉特</t>
  </si>
  <si>
    <t>Montserrat</t>
  </si>
  <si>
    <t>430</t>
  </si>
  <si>
    <t>Nicaragua</t>
  </si>
  <si>
    <t>Panama</t>
  </si>
  <si>
    <t>432</t>
  </si>
  <si>
    <t>Paraguay</t>
  </si>
  <si>
    <t>Peru</t>
  </si>
  <si>
    <t>434</t>
  </si>
  <si>
    <t>波多黎各</t>
  </si>
  <si>
    <t>Puerto Rico</t>
  </si>
  <si>
    <t>435</t>
  </si>
  <si>
    <t>萨巴</t>
  </si>
  <si>
    <t>Saba</t>
  </si>
  <si>
    <t>圣卢西亚</t>
  </si>
  <si>
    <t>SaintLucia</t>
  </si>
  <si>
    <t>437</t>
  </si>
  <si>
    <t>圣马丁岛</t>
  </si>
  <si>
    <t>SaintMartinIs.</t>
  </si>
  <si>
    <t>438</t>
  </si>
  <si>
    <t>saintVincent&amp;Grenadines</t>
  </si>
  <si>
    <t>ElSalvador</t>
  </si>
  <si>
    <t>Suriname</t>
  </si>
  <si>
    <t>特立尼达和多巴哥</t>
  </si>
  <si>
    <t>Trinidad&amp;Tobago</t>
  </si>
  <si>
    <t>442</t>
  </si>
  <si>
    <t>Turks&amp;CaicosIs.</t>
  </si>
  <si>
    <t>443</t>
  </si>
  <si>
    <t>Uruguay</t>
  </si>
  <si>
    <t>444</t>
  </si>
  <si>
    <t>Venezuela</t>
  </si>
  <si>
    <t>英属维尔京群岛</t>
  </si>
  <si>
    <t>Br.VirginIs.</t>
  </si>
  <si>
    <t>圣其茨--尼维斯</t>
  </si>
  <si>
    <t>St.Kitts-Nevis</t>
  </si>
  <si>
    <t>447</t>
  </si>
  <si>
    <t>圣皮埃尔和密克隆</t>
  </si>
  <si>
    <t>St.Pierre and Miquelon</t>
  </si>
  <si>
    <t>448</t>
  </si>
  <si>
    <t>荷属安地列斯群岛</t>
  </si>
  <si>
    <t>the Netherlands Antilles</t>
  </si>
  <si>
    <t>449</t>
  </si>
  <si>
    <t>拉丁美洲其他国家（地区）</t>
  </si>
  <si>
    <t>Oth.L.Amer.nes</t>
  </si>
  <si>
    <t>499</t>
  </si>
  <si>
    <t>Canada</t>
  </si>
  <si>
    <t>501</t>
  </si>
  <si>
    <t>United States</t>
  </si>
  <si>
    <t>502</t>
  </si>
  <si>
    <t>Greenland</t>
  </si>
  <si>
    <t>503</t>
  </si>
  <si>
    <t>百慕大群岛</t>
  </si>
  <si>
    <t>Bermuda</t>
  </si>
  <si>
    <t>504</t>
  </si>
  <si>
    <t>北美洲其他国家（地区）</t>
  </si>
  <si>
    <t>Oth.N.Amer.nes</t>
  </si>
  <si>
    <t>599</t>
  </si>
  <si>
    <t>Australia</t>
  </si>
  <si>
    <t>601</t>
  </si>
  <si>
    <t>CookIs.</t>
  </si>
  <si>
    <t>602</t>
  </si>
  <si>
    <t>Fiji</t>
  </si>
  <si>
    <t>603</t>
  </si>
  <si>
    <t>Gambier Is.</t>
  </si>
  <si>
    <t>马克萨斯群岛</t>
  </si>
  <si>
    <t>Marquesas Is.</t>
  </si>
  <si>
    <t>605</t>
  </si>
  <si>
    <t>Nauru</t>
  </si>
  <si>
    <t>新喀里多尼亚</t>
  </si>
  <si>
    <t>New Caledonia</t>
  </si>
  <si>
    <t>Vanuatu</t>
  </si>
  <si>
    <t>608</t>
  </si>
  <si>
    <t>NewZealand</t>
  </si>
  <si>
    <t>诺福克岛</t>
  </si>
  <si>
    <t>NorfolkIs.</t>
  </si>
  <si>
    <t>PapuaNewGuinea</t>
  </si>
  <si>
    <t>611</t>
  </si>
  <si>
    <t>社会群岛</t>
  </si>
  <si>
    <t>SocietyIs.</t>
  </si>
  <si>
    <t>SolomonIs.</t>
  </si>
  <si>
    <t>613</t>
  </si>
  <si>
    <t>Tonga</t>
  </si>
  <si>
    <t>614</t>
  </si>
  <si>
    <t>土阿莫土群岛</t>
  </si>
  <si>
    <t>TuamotuIs.</t>
  </si>
  <si>
    <t>土布艾群岛</t>
  </si>
  <si>
    <t>TubaiIs.</t>
  </si>
  <si>
    <t>616</t>
  </si>
  <si>
    <t>Samoa</t>
  </si>
  <si>
    <t>Kiribati</t>
  </si>
  <si>
    <t>Tuvalu</t>
  </si>
  <si>
    <t>619</t>
  </si>
  <si>
    <t>密克罗尼西亚联邦</t>
  </si>
  <si>
    <t>MicronesiaFS</t>
  </si>
  <si>
    <t>620</t>
  </si>
  <si>
    <t>马绍尔群岛共和国</t>
  </si>
  <si>
    <t>MarshallIs.</t>
  </si>
  <si>
    <t>621</t>
  </si>
  <si>
    <t>帕劳共和国</t>
  </si>
  <si>
    <t>Palau</t>
  </si>
  <si>
    <t>法属波利尼西亚</t>
  </si>
  <si>
    <t>FrenchPolynesia</t>
  </si>
  <si>
    <t>瓦利斯和浮图纳</t>
  </si>
  <si>
    <t>Wallis and Futuna</t>
  </si>
  <si>
    <t>625</t>
  </si>
  <si>
    <t>大洋洲其他国家（地区）</t>
  </si>
  <si>
    <t>Oth.Ocean.nes</t>
  </si>
  <si>
    <t>699</t>
  </si>
  <si>
    <t>Source: 2003国别（地区）统计代码表 http://www.stats.gov.cn/tjbz/t20040607_402369834.htm</t>
    <phoneticPr fontId="7" type="noConversion"/>
  </si>
  <si>
    <t>Total</t>
  </si>
  <si>
    <t>UnitedArabEmirates</t>
    <phoneticPr fontId="7" type="noConversion"/>
  </si>
  <si>
    <t>Botswana</t>
    <phoneticPr fontId="7" type="noConversion"/>
  </si>
  <si>
    <t>哈萨克斯坦</t>
    <phoneticPr fontId="2" type="noConversion"/>
  </si>
  <si>
    <t>吉尔吉斯斯坦</t>
    <phoneticPr fontId="2" type="noConversion"/>
  </si>
  <si>
    <t>俄罗斯</t>
    <phoneticPr fontId="2" type="noConversion"/>
  </si>
  <si>
    <t>土库曼斯坦</t>
    <phoneticPr fontId="2" type="noConversion"/>
  </si>
  <si>
    <t>乌兹别克斯坦</t>
    <phoneticPr fontId="2" type="noConversion"/>
  </si>
  <si>
    <t>南斯拉夫</t>
    <phoneticPr fontId="2" type="noConversion"/>
  </si>
  <si>
    <t>Yugoslavia</t>
  </si>
  <si>
    <t>Other Latin America</t>
  </si>
  <si>
    <t>Taiwan</t>
  </si>
  <si>
    <t>Other Asia Country</t>
  </si>
  <si>
    <t>Other Africa Country</t>
  </si>
  <si>
    <t>Other Europe</t>
  </si>
  <si>
    <t>Other North America</t>
  </si>
  <si>
    <t>Other Ocean countries</t>
  </si>
  <si>
    <t>Other</t>
  </si>
  <si>
    <t>乌兹别克斯坦</t>
    <phoneticPr fontId="2" type="noConversion"/>
  </si>
  <si>
    <t>吉尔吉斯斯坦</t>
    <phoneticPr fontId="2" type="noConversion"/>
  </si>
  <si>
    <t>哈萨克斯坦</t>
    <phoneticPr fontId="2" type="noConversion"/>
  </si>
  <si>
    <t>Israel</t>
    <phoneticPr fontId="2" type="noConversion"/>
  </si>
  <si>
    <t>Other Pafic Is.</t>
    <phoneticPr fontId="2" type="noConversion"/>
  </si>
  <si>
    <t>New Zealand</t>
  </si>
  <si>
    <t>year</t>
  </si>
  <si>
    <t>ctry1</t>
  </si>
  <si>
    <t>ctry2</t>
  </si>
  <si>
    <t>total</t>
  </si>
  <si>
    <t>primary</t>
  </si>
  <si>
    <t>secondary</t>
  </si>
  <si>
    <t>tertiary</t>
  </si>
  <si>
    <t>lflowctry1</t>
  </si>
  <si>
    <t>lfmediumctry1</t>
  </si>
  <si>
    <t>lfhighctry1</t>
  </si>
  <si>
    <t>pop25plusctry1</t>
  </si>
  <si>
    <t>lflowctry2</t>
  </si>
  <si>
    <t>lfmediumctry2</t>
  </si>
  <si>
    <t>lfhighctry2</t>
  </si>
  <si>
    <t>pop25plusctry2</t>
  </si>
  <si>
    <t>Slovakia</t>
  </si>
  <si>
    <t>捷克</t>
    <phoneticPr fontId="2" type="noConversion"/>
  </si>
  <si>
    <t>斯洛伐克</t>
    <phoneticPr fontId="2" type="noConversion"/>
  </si>
  <si>
    <t>CN</t>
  </si>
  <si>
    <t>CN</t>
    <phoneticPr fontId="7" type="noConversion"/>
  </si>
  <si>
    <t>Country names</t>
  </si>
  <si>
    <t>ISO 3166-1-alpha-2 code</t>
  </si>
  <si>
    <t>AFGHANISTAN</t>
  </si>
  <si>
    <t>AF</t>
  </si>
  <si>
    <t>ÅLAND ISLANDS</t>
  </si>
  <si>
    <t>AX</t>
  </si>
  <si>
    <t>ALBANIA</t>
  </si>
  <si>
    <t>AL</t>
  </si>
  <si>
    <t>ALGERIA</t>
  </si>
  <si>
    <t>DZ</t>
  </si>
  <si>
    <t>AMERICAN SAMOA</t>
  </si>
  <si>
    <t>AS</t>
  </si>
  <si>
    <t>ANDORRA</t>
  </si>
  <si>
    <t>AD</t>
  </si>
  <si>
    <t>ANGOLA</t>
  </si>
  <si>
    <t>AO</t>
  </si>
  <si>
    <t>ANGUILLA</t>
  </si>
  <si>
    <t>AI</t>
  </si>
  <si>
    <t>ANTARCTICA</t>
  </si>
  <si>
    <t>AQ</t>
  </si>
  <si>
    <t>ANTIGUA AND BARBUDA</t>
  </si>
  <si>
    <t>AG</t>
  </si>
  <si>
    <t>ARGENTINA</t>
  </si>
  <si>
    <t>AR</t>
  </si>
  <si>
    <t>ARMENIA</t>
  </si>
  <si>
    <t>AM</t>
  </si>
  <si>
    <t>ARUBA</t>
  </si>
  <si>
    <t>AW</t>
  </si>
  <si>
    <t>AUSTRALIA</t>
  </si>
  <si>
    <t>AU</t>
  </si>
  <si>
    <t>AUSTRIA</t>
  </si>
  <si>
    <t>AT</t>
  </si>
  <si>
    <t>AZERBAIJAN</t>
  </si>
  <si>
    <t>AZ</t>
  </si>
  <si>
    <t>BAHAMAS</t>
  </si>
  <si>
    <t>BS</t>
  </si>
  <si>
    <t>BAHRAIN</t>
  </si>
  <si>
    <t>BH</t>
  </si>
  <si>
    <t>BANGLADESH</t>
  </si>
  <si>
    <t>BD</t>
  </si>
  <si>
    <t>BARBADOS</t>
  </si>
  <si>
    <t>BB</t>
  </si>
  <si>
    <t>BELARUS</t>
  </si>
  <si>
    <t>BY</t>
  </si>
  <si>
    <t>BELGIUM</t>
  </si>
  <si>
    <t>BE</t>
  </si>
  <si>
    <t>BELIZE</t>
  </si>
  <si>
    <t>BZ</t>
  </si>
  <si>
    <t>BENIN</t>
  </si>
  <si>
    <t>BJ</t>
  </si>
  <si>
    <t>BERMUDA</t>
  </si>
  <si>
    <t>BM</t>
  </si>
  <si>
    <t>BHUTAN</t>
  </si>
  <si>
    <t>BT</t>
  </si>
  <si>
    <t>BOLIVIA, PLURINATIONAL STATE OF</t>
  </si>
  <si>
    <t>BO</t>
  </si>
  <si>
    <t>BOSNIA AND HERZEGOVINA</t>
  </si>
  <si>
    <t>BA</t>
  </si>
  <si>
    <t>BOTSWANA</t>
  </si>
  <si>
    <t>BW</t>
  </si>
  <si>
    <t>BOUVET ISLAND</t>
  </si>
  <si>
    <t>BV</t>
  </si>
  <si>
    <t>BRAZIL</t>
  </si>
  <si>
    <t>BR</t>
  </si>
  <si>
    <t>BRITISH INDIAN OCEAN TERRITORY</t>
  </si>
  <si>
    <t>IO</t>
  </si>
  <si>
    <t>BN</t>
  </si>
  <si>
    <t>BULGARIA</t>
  </si>
  <si>
    <t>BG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</si>
  <si>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</si>
  <si>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</si>
  <si>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</si>
  <si>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</si>
  <si>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</si>
  <si>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</si>
  <si>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</si>
  <si>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</si>
  <si>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CANADA</t>
  </si>
  <si>
    <t>CA</t>
  </si>
  <si>
    <t>CAPE VERDE</t>
  </si>
  <si>
    <t>CV</t>
  </si>
  <si>
    <t>CAYMAN ISLANDS</t>
  </si>
  <si>
    <t>KY</t>
  </si>
  <si>
    <t>CENTRAL AFRICAN REPUBLIC</t>
  </si>
  <si>
    <t>CF</t>
  </si>
  <si>
    <t>CHAD</t>
  </si>
  <si>
    <t>TD</t>
  </si>
  <si>
    <t>CHILE</t>
  </si>
  <si>
    <t>CL</t>
  </si>
  <si>
    <t>CHINA</t>
  </si>
  <si>
    <t>CHRISTMAS ISLAND</t>
  </si>
  <si>
    <t>CX</t>
  </si>
  <si>
    <t>COCOS (KEELING) ISLANDS</t>
  </si>
  <si>
    <t>CC</t>
  </si>
  <si>
    <t>COLOMBIA</t>
  </si>
  <si>
    <t>CO</t>
  </si>
  <si>
    <t>COMOROS</t>
  </si>
  <si>
    <t>KM</t>
  </si>
  <si>
    <t>CONGO</t>
  </si>
  <si>
    <t>CG</t>
  </si>
  <si>
    <t>CONGO, THE DEMOCRATIC REPUBLIC OF THE</t>
  </si>
  <si>
    <t>CD</t>
  </si>
  <si>
    <t>COOK ISLANDS</t>
  </si>
  <si>
    <t>CK</t>
  </si>
  <si>
    <t>COSTA RICA</t>
  </si>
  <si>
    <t>CR</t>
  </si>
  <si>
    <t>CÔTE D'IVOIRE</t>
  </si>
  <si>
    <t>CI</t>
  </si>
  <si>
    <t>CROATIA</t>
  </si>
  <si>
    <t>HR</t>
  </si>
  <si>
    <t>CUBA</t>
  </si>
  <si>
    <t>CU</t>
  </si>
  <si>
    <t>CYPRUS</t>
  </si>
  <si>
    <t>CY</t>
  </si>
  <si>
    <t>CZECH REPUBLIC</t>
  </si>
  <si>
    <t>CZ</t>
  </si>
  <si>
    <t>DENMARK</t>
  </si>
  <si>
    <t>DK</t>
  </si>
  <si>
    <t>DJIBOUTI</t>
  </si>
  <si>
    <t>DJ</t>
  </si>
  <si>
    <t>DOMINICA</t>
  </si>
  <si>
    <t>DM</t>
  </si>
  <si>
    <t>DOMINICAN REPUBLIC</t>
  </si>
  <si>
    <t>DO</t>
  </si>
  <si>
    <t>ECUADOR</t>
  </si>
  <si>
    <t>EC</t>
  </si>
  <si>
    <t>EGYPT</t>
  </si>
  <si>
    <t>EG</t>
  </si>
  <si>
    <t>EL SALVADOR</t>
  </si>
  <si>
    <t>SV</t>
  </si>
  <si>
    <t>EQUATORIAL GUINEA</t>
  </si>
  <si>
    <t>GQ</t>
  </si>
  <si>
    <t>ERITREA</t>
  </si>
  <si>
    <t>ER</t>
  </si>
  <si>
    <t>ESTONIA</t>
  </si>
  <si>
    <t>EE</t>
  </si>
  <si>
    <t>ETHIOPIA</t>
  </si>
  <si>
    <t>ET</t>
  </si>
  <si>
    <t>FALKLAND ISLANDS (MALVINAS)</t>
  </si>
  <si>
    <t>FK</t>
  </si>
  <si>
    <t>FAROE ISLANDS</t>
  </si>
  <si>
    <t>FO</t>
  </si>
  <si>
    <t>FIJI</t>
  </si>
  <si>
    <t>FJ</t>
  </si>
  <si>
    <t>FINLAND</t>
  </si>
  <si>
    <t>FI</t>
  </si>
  <si>
    <t>FRANCE</t>
  </si>
  <si>
    <t>FR</t>
  </si>
  <si>
    <t>FRENCH GUIANA</t>
  </si>
  <si>
    <t>GF</t>
  </si>
  <si>
    <t>FRENCH POLYNESIA</t>
  </si>
  <si>
    <t>PF</t>
  </si>
  <si>
    <t>FRENCH SOUTHERN TERRITORIES</t>
  </si>
  <si>
    <t>TF</t>
  </si>
  <si>
    <t>GABON</t>
  </si>
  <si>
    <t>GA</t>
  </si>
  <si>
    <t>GAMBIA</t>
  </si>
  <si>
    <t>GM</t>
  </si>
  <si>
    <t>GEORGIA</t>
  </si>
  <si>
    <t>GE</t>
  </si>
  <si>
    <t>GERMANY</t>
  </si>
  <si>
    <t>DE</t>
  </si>
  <si>
    <t>GHANA</t>
  </si>
  <si>
    <t>GH</t>
  </si>
  <si>
    <t>GIBRALTAR</t>
  </si>
  <si>
    <t>GI</t>
  </si>
  <si>
    <t>GREECE</t>
  </si>
  <si>
    <t>GR</t>
  </si>
  <si>
    <t>GREENLAND</t>
  </si>
  <si>
    <t>GL</t>
  </si>
  <si>
    <t>GRENADA</t>
  </si>
  <si>
    <t>GD</t>
  </si>
  <si>
    <t>GUADELOUPE</t>
  </si>
  <si>
    <t>GP</t>
  </si>
  <si>
    <t>GUAM</t>
  </si>
  <si>
    <t>GU</t>
  </si>
  <si>
    <t>GUATEMALA</t>
  </si>
  <si>
    <t>GT</t>
  </si>
  <si>
    <t>GUERNSEY</t>
  </si>
  <si>
    <t>GG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</si>
  <si>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</si>
  <si>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</si>
  <si>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</si>
  <si>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</si>
  <si>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</si>
  <si>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</si>
  <si>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</si>
  <si>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</si>
  <si>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HEARD ISLAND AND MCDONALD ISLANDS</t>
  </si>
  <si>
    <t>HM</t>
  </si>
  <si>
    <t>HOLY SEE (VATICAN CITY STATE)</t>
  </si>
  <si>
    <t>VA</t>
  </si>
  <si>
    <t>HONDURAS</t>
  </si>
  <si>
    <t>HN</t>
  </si>
  <si>
    <t>HONG KONG</t>
  </si>
  <si>
    <t>HK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</si>
  <si>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</si>
  <si>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</si>
  <si>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</si>
  <si>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</si>
  <si>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</si>
  <si>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</si>
  <si>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</si>
  <si>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</si>
  <si>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IRAN, ISLAMIC REPUBLIC OF</t>
  </si>
  <si>
    <t>IR</t>
  </si>
  <si>
    <t>IRAQ</t>
  </si>
  <si>
    <t>IQ</t>
  </si>
  <si>
    <t>IRELAND</t>
  </si>
  <si>
    <t>IE</t>
  </si>
  <si>
    <t>ISLE OF MAN</t>
  </si>
  <si>
    <t>IM</t>
  </si>
  <si>
    <t>ISRAEL</t>
  </si>
  <si>
    <t>IL</t>
  </si>
  <si>
    <t>ITALY</t>
  </si>
  <si>
    <t>IT</t>
  </si>
  <si>
    <t>JAMAICA</t>
  </si>
  <si>
    <t>JM</t>
  </si>
  <si>
    <t>JAPAN</t>
  </si>
  <si>
    <t>JP</t>
  </si>
  <si>
    <t>JERSEY</t>
  </si>
  <si>
    <t>JE</t>
  </si>
  <si>
    <t>JORDAN</t>
  </si>
  <si>
    <t>JO</t>
  </si>
  <si>
    <t>KAZAKHSTAN</t>
  </si>
  <si>
    <t>KZ</t>
  </si>
  <si>
    <t>KENYA</t>
  </si>
  <si>
    <t>KE</t>
  </si>
  <si>
    <t>KIRIBATI</t>
  </si>
  <si>
    <t>KI</t>
  </si>
  <si>
    <t>KOREA, DEMOCRATIC PEOPLE'S REPUBLIC OF</t>
  </si>
  <si>
    <t>KP</t>
  </si>
  <si>
    <t>KOREA, REPUBLIC OF</t>
  </si>
  <si>
    <t>KR</t>
  </si>
  <si>
    <t>KUWAIT</t>
  </si>
  <si>
    <t>KW</t>
  </si>
  <si>
    <t>KYRGYZSTAN</t>
  </si>
  <si>
    <t>KG</t>
  </si>
  <si>
    <t>LAO PEOPLE'S DEMOCRATIC REPUBLIC</t>
  </si>
  <si>
    <t>LA</t>
  </si>
  <si>
    <t>LATVIA</t>
  </si>
  <si>
    <t>LV</t>
  </si>
  <si>
    <t>LEBANON</t>
  </si>
  <si>
    <t>LB</t>
  </si>
  <si>
    <t>LESOTHO</t>
  </si>
  <si>
    <t>LS</t>
  </si>
  <si>
    <t>LIBERIA</t>
  </si>
  <si>
    <t>LR</t>
  </si>
  <si>
    <t>LIBYAN ARAB JAMAHIRIYA</t>
  </si>
  <si>
    <t>LY</t>
  </si>
  <si>
    <t>LIECHTENSTEIN</t>
  </si>
  <si>
    <t>LI</t>
  </si>
  <si>
    <t>LITHUANIA</t>
  </si>
  <si>
    <t>LT</t>
  </si>
  <si>
    <t>LUXEMBOURG</t>
  </si>
  <si>
    <t>LU</t>
  </si>
  <si>
    <t>MACAO</t>
  </si>
  <si>
    <t>MO</t>
  </si>
  <si>
    <t>MACEDONIA, THE FORMER YUGOSLAV REPUBLIC OF</t>
  </si>
  <si>
    <t>MK</t>
  </si>
  <si>
    <t>MADAGASCAR</t>
  </si>
  <si>
    <t>MG</t>
  </si>
  <si>
    <t>MALAWI</t>
  </si>
  <si>
    <t>MW</t>
  </si>
  <si>
    <t>MALAYSIA</t>
  </si>
  <si>
    <t>MY</t>
  </si>
  <si>
    <t>MALDIVES</t>
  </si>
  <si>
    <t>MV</t>
  </si>
  <si>
    <t>MALI</t>
  </si>
  <si>
    <t>ML</t>
  </si>
  <si>
    <t>MALTA</t>
  </si>
  <si>
    <t>MT</t>
  </si>
  <si>
    <t>MARSHALL ISLANDS</t>
  </si>
  <si>
    <t>MH</t>
  </si>
  <si>
    <t>MARTINIQUE</t>
  </si>
  <si>
    <t>MQ</t>
  </si>
  <si>
    <t>MAURITANIA</t>
  </si>
  <si>
    <t>MR</t>
  </si>
  <si>
    <t>MAURITIUS</t>
  </si>
  <si>
    <t>MU</t>
  </si>
  <si>
    <t>MAYOTTE</t>
  </si>
  <si>
    <t>YT</t>
  </si>
  <si>
    <t>MEXICO</t>
  </si>
  <si>
    <t>MX</t>
  </si>
  <si>
    <t>MICRONESIA, FEDERATED STATES OF</t>
  </si>
  <si>
    <t>FM</t>
  </si>
  <si>
    <t>MOLDOVA, REPUBLIC OF</t>
  </si>
  <si>
    <t>MD</t>
  </si>
  <si>
    <t>MONACO</t>
  </si>
  <si>
    <t>MC</t>
  </si>
  <si>
    <t>MONGOLIA</t>
  </si>
  <si>
    <t>MN</t>
  </si>
  <si>
    <t>MONTENEGRO</t>
  </si>
  <si>
    <t>ME</t>
  </si>
  <si>
    <t>MONTSERRAT</t>
  </si>
  <si>
    <t>MS</t>
  </si>
  <si>
    <t>MOROCCO</t>
  </si>
  <si>
    <t>MA</t>
  </si>
  <si>
    <t>MOZAMBIQUE</t>
  </si>
  <si>
    <t>MZ</t>
  </si>
  <si>
    <t>MM</t>
  </si>
  <si>
    <t>NAMIBIA</t>
  </si>
  <si>
    <t>NA</t>
  </si>
  <si>
    <t>NAURU</t>
  </si>
  <si>
    <t>NR</t>
  </si>
  <si>
    <t>NEPAL</t>
  </si>
  <si>
    <t>NP</t>
  </si>
  <si>
    <t>NETHERLANDS</t>
  </si>
  <si>
    <t>NL</t>
  </si>
  <si>
    <t>NETHERLANDS ANTILLES</t>
  </si>
  <si>
    <t>AN</t>
  </si>
  <si>
    <t>NEW CALEDONIA</t>
  </si>
  <si>
    <t>NC</t>
  </si>
  <si>
    <t>NEW ZEALAND</t>
  </si>
  <si>
    <t>NZ</t>
  </si>
  <si>
    <t>NICARAGUA</t>
  </si>
  <si>
    <t>NI</t>
  </si>
  <si>
    <t>NIGER</t>
  </si>
  <si>
    <t>NE</t>
  </si>
  <si>
    <t>NIGERIA</t>
  </si>
  <si>
    <t>NG</t>
  </si>
  <si>
    <t>NIUE</t>
  </si>
  <si>
    <t>NU</t>
  </si>
  <si>
    <t>NORFOLK ISLAND</t>
  </si>
  <si>
    <t>NF</t>
  </si>
  <si>
    <t>NORTHERN MARIANA ISLANDS</t>
  </si>
  <si>
    <t>MP</t>
  </si>
  <si>
    <t>NORWAY</t>
  </si>
  <si>
    <t>NO</t>
  </si>
  <si>
    <t>OMAN</t>
  </si>
  <si>
    <t>OM</t>
  </si>
  <si>
    <t>PAKISTAN</t>
  </si>
  <si>
    <t>PK</t>
  </si>
  <si>
    <t>PALAU</t>
  </si>
  <si>
    <t>PW</t>
  </si>
  <si>
    <t>PALESTINIAN TERRITORY, OCCUPIED</t>
  </si>
  <si>
    <t>PS</t>
  </si>
  <si>
    <t>PANAMA</t>
  </si>
  <si>
    <t>PA</t>
  </si>
  <si>
    <t>PAPUA NEW GUINEA</t>
  </si>
  <si>
    <t>PG</t>
  </si>
  <si>
    <t>PARAGUAY</t>
  </si>
  <si>
    <t>PY</t>
  </si>
  <si>
    <t>PERU</t>
  </si>
  <si>
    <t>PE</t>
  </si>
  <si>
    <t>PHILIPPINES</t>
  </si>
  <si>
    <t>PH</t>
  </si>
  <si>
    <t>PITCAIRN</t>
  </si>
  <si>
    <t>PN</t>
  </si>
  <si>
    <t>POLAND</t>
  </si>
  <si>
    <t>PL</t>
  </si>
  <si>
    <t>PORTUGAL</t>
  </si>
  <si>
    <t>PT</t>
  </si>
  <si>
    <t>PUERTO RICO</t>
  </si>
  <si>
    <t>PR</t>
  </si>
  <si>
    <t>QATAR</t>
  </si>
  <si>
    <t>QA</t>
  </si>
  <si>
    <t>RÉUNION</t>
  </si>
  <si>
    <t>RE</t>
  </si>
  <si>
    <t>ROMANIA</t>
  </si>
  <si>
    <t>RO</t>
  </si>
  <si>
    <t>RUSSIAN FEDERATION</t>
  </si>
  <si>
    <t>RU</t>
  </si>
  <si>
    <t>RWANDA</t>
  </si>
  <si>
    <t>RW</t>
  </si>
  <si>
    <t>SAINT BARTHÉLEMY</t>
  </si>
  <si>
    <t>BL</t>
  </si>
  <si>
    <t>SAINT HELENA, ASCENSION AND TRISTAN DA CUNHA</t>
  </si>
  <si>
    <t>SH</t>
  </si>
  <si>
    <t>SAINT KITTS AND NEVIS</t>
  </si>
  <si>
    <t>KN</t>
  </si>
  <si>
    <t>SAINT LUCIA</t>
  </si>
  <si>
    <t>LC</t>
  </si>
  <si>
    <t>SAINT MARTIN</t>
  </si>
  <si>
    <t>MF</t>
  </si>
  <si>
    <t>SAINT PIERRE AND MIQUELON</t>
  </si>
  <si>
    <t>PM</t>
  </si>
  <si>
    <t>SAINT VINCENT AND THE GRENADINES</t>
  </si>
  <si>
    <t>VC</t>
  </si>
  <si>
    <t>SAMOA</t>
  </si>
  <si>
    <t>WS</t>
  </si>
  <si>
    <t>SAN MARINO</t>
  </si>
  <si>
    <t>SM</t>
  </si>
  <si>
    <t>SAO TOME AND PRINCIPE</t>
  </si>
  <si>
    <t>ST</t>
  </si>
  <si>
    <t>SAUDI ARABIA</t>
  </si>
  <si>
    <t>SA</t>
  </si>
  <si>
    <t>SENEGAL</t>
  </si>
  <si>
    <t>SN</t>
  </si>
  <si>
    <t>SERBIA</t>
  </si>
  <si>
    <t>RS</t>
  </si>
  <si>
    <t>SEYCHELLES</t>
  </si>
  <si>
    <t>SC</t>
  </si>
  <si>
    <t>SIERRA LEONE</t>
  </si>
  <si>
    <t>SL</t>
  </si>
  <si>
    <t>SINGAPORE</t>
  </si>
  <si>
    <t>SG</t>
  </si>
  <si>
    <t>SLOVAKIA</t>
  </si>
  <si>
    <t>SK</t>
  </si>
  <si>
    <t>SLOVENIA</t>
  </si>
  <si>
    <t>SI</t>
  </si>
  <si>
    <t>SOLOMON ISLANDS</t>
  </si>
  <si>
    <t>SB</t>
  </si>
  <si>
    <t>SOMALIA</t>
  </si>
  <si>
    <t>SO</t>
  </si>
  <si>
    <t>SOUTH AFRICA</t>
  </si>
  <si>
    <t>ZA</t>
  </si>
  <si>
    <t>SOUTH GEORGIA AND THE SOUTH SANDWICH ISLANDS</t>
  </si>
  <si>
    <t>GS</t>
  </si>
  <si>
    <t>SPAIN</t>
  </si>
  <si>
    <t>ES</t>
  </si>
  <si>
    <t>SRI LANKA</t>
  </si>
  <si>
    <t>LK</t>
  </si>
  <si>
    <t>SUDAN</t>
  </si>
  <si>
    <t>SD</t>
  </si>
  <si>
    <t>SURINAME</t>
  </si>
  <si>
    <t>SR</t>
  </si>
  <si>
    <t>SVALBARD AND JAN MAYEN</t>
  </si>
  <si>
    <t>SJ</t>
  </si>
  <si>
    <t>SWAZILAND</t>
  </si>
  <si>
    <t>SZ</t>
  </si>
  <si>
    <t>SWEDEN</t>
  </si>
  <si>
    <t>SE</t>
  </si>
  <si>
    <t>SWITZERLAND</t>
  </si>
  <si>
    <t>CH</t>
  </si>
  <si>
    <t>SYRIAN ARAB REPUBLIC</t>
  </si>
  <si>
    <t>SY</t>
  </si>
  <si>
    <t>TAIWAN, PROVINCE OF CHINA</t>
  </si>
  <si>
    <t>TW</t>
  </si>
  <si>
    <t>TAJIKISTAN</t>
  </si>
  <si>
    <t>TJ</t>
  </si>
  <si>
    <t>TANZANIA, UNITED REPUBLIC OF</t>
  </si>
  <si>
    <t>TZ</t>
  </si>
  <si>
    <t>THAILAND</t>
  </si>
  <si>
    <t>TH</t>
  </si>
  <si>
    <t>TIMOR-LESTE</t>
  </si>
  <si>
    <t>TL</t>
  </si>
  <si>
    <t>TOGO</t>
  </si>
  <si>
    <t>TG</t>
  </si>
  <si>
    <t>TOKELAU</t>
  </si>
  <si>
    <t>TK</t>
  </si>
  <si>
    <t>TONGA</t>
  </si>
  <si>
    <t>TO</t>
  </si>
  <si>
    <t>TRINIDAD AND TOBAGO</t>
  </si>
  <si>
    <t>TT</t>
  </si>
  <si>
    <t>TUNISIA</t>
  </si>
  <si>
    <t>TN</t>
  </si>
  <si>
    <t>TURKEY</t>
  </si>
  <si>
    <t>TR</t>
  </si>
  <si>
    <t>TURKMENISTAN</t>
  </si>
  <si>
    <t>TM</t>
  </si>
  <si>
    <t>TURKS AND CAICOS ISLANDS</t>
  </si>
  <si>
    <t>TC</t>
  </si>
  <si>
    <t>TUVALU</t>
  </si>
  <si>
    <t>TV</t>
  </si>
  <si>
    <t>UGANDA</t>
  </si>
  <si>
    <t>UG</t>
  </si>
  <si>
    <t>UKRAINE</t>
  </si>
  <si>
    <t>UA</t>
  </si>
  <si>
    <t>UNITED ARAB EMIRATES</t>
  </si>
  <si>
    <t>AE</t>
  </si>
  <si>
    <t>UNITED KINGDOM</t>
  </si>
  <si>
    <t>GB</t>
  </si>
  <si>
    <t>UNITED STATES</t>
  </si>
  <si>
    <t>US</t>
  </si>
  <si>
    <t>UNITED STATES MINOR OUTLYING ISLANDS</t>
  </si>
  <si>
    <t>UM</t>
  </si>
  <si>
    <t>URUGUAY</t>
  </si>
  <si>
    <t>UY</t>
  </si>
  <si>
    <t>UZBEKISTAN</t>
  </si>
  <si>
    <t>UZ</t>
  </si>
  <si>
    <t>VANUATU</t>
  </si>
  <si>
    <t>VU</t>
  </si>
  <si>
    <t>VATICAN CITY STATE</t>
  </si>
  <si>
    <t>see HOLY SEE</t>
  </si>
  <si>
    <t>VENEZUELA, BOLIVARIAN REPUBLIC OF</t>
  </si>
  <si>
    <t>VE</t>
  </si>
  <si>
    <t>VIET NAM</t>
  </si>
  <si>
    <t>VN</t>
  </si>
  <si>
    <t>VIRGIN ISLANDS, BRITISH</t>
  </si>
  <si>
    <t>VG</t>
  </si>
  <si>
    <t>VIRGIN ISLANDS, U.S.</t>
  </si>
  <si>
    <t>VI</t>
  </si>
  <si>
    <t>WALLIS AND FUTUNA</t>
  </si>
  <si>
    <t>WF</t>
  </si>
  <si>
    <t>WESTERN SAHARA</t>
  </si>
  <si>
    <t>EH</t>
  </si>
  <si>
    <t>YEMEN</t>
  </si>
  <si>
    <t>YE</t>
  </si>
  <si>
    <t>ZAMBIA</t>
  </si>
  <si>
    <t>ZM</t>
  </si>
  <si>
    <t>ZIMBABWE</t>
  </si>
  <si>
    <t>ZW</t>
  </si>
  <si>
    <t>KoreaRep</t>
    <phoneticPr fontId="7" type="noConversion"/>
  </si>
  <si>
    <t>New Zealand</t>
    <phoneticPr fontId="2" type="noConversion"/>
  </si>
  <si>
    <t>其他</t>
    <phoneticPr fontId="2" type="noConversion"/>
  </si>
  <si>
    <t>BRUNEI DARUSSALAM</t>
    <phoneticPr fontId="7" type="noConversion"/>
  </si>
  <si>
    <t>Myanmar</t>
    <phoneticPr fontId="2" type="noConversion"/>
  </si>
  <si>
    <r>
      <t xml:space="preserve">数据来源：《The </t>
    </r>
    <r>
      <rPr>
        <sz val="12"/>
        <rFont val="宋体"/>
        <family val="3"/>
        <charset val="134"/>
      </rPr>
      <t>distribution of the Overseas china in the contemporary World》P486</t>
    </r>
    <phoneticPr fontId="2" type="noConversion"/>
  </si>
  <si>
    <t>1980 round EM</t>
    <phoneticPr fontId="2" type="noConversion"/>
  </si>
  <si>
    <r>
      <t>中国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历年</t>
    </r>
    <r>
      <rPr>
        <sz val="12"/>
        <rFont val="Times New Roman"/>
        <family val="1"/>
      </rPr>
      <t xml:space="preserve"> FDI </t>
    </r>
    <r>
      <rPr>
        <sz val="12"/>
        <rFont val="宋体"/>
        <family val="3"/>
        <charset val="134"/>
      </rPr>
      <t>按国家区分，</t>
    </r>
    <r>
      <rPr>
        <sz val="12"/>
        <rFont val="Times New Roman"/>
        <family val="1"/>
      </rPr>
      <t>1984-1996</t>
    </r>
    <phoneticPr fontId="2" type="noConversion"/>
  </si>
  <si>
    <t xml:space="preserve">Country </t>
  </si>
  <si>
    <t xml:space="preserve">FDI84 </t>
  </si>
  <si>
    <t xml:space="preserve">FDI85 </t>
  </si>
  <si>
    <t xml:space="preserve">FDI86 </t>
  </si>
  <si>
    <t xml:space="preserve">FDI87 </t>
  </si>
  <si>
    <t xml:space="preserve">FDI88 </t>
  </si>
  <si>
    <t xml:space="preserve">FDI89 </t>
  </si>
  <si>
    <t xml:space="preserve">FDI90 </t>
  </si>
  <si>
    <t xml:space="preserve">FDI91 </t>
  </si>
  <si>
    <t xml:space="preserve">FDI92 </t>
  </si>
  <si>
    <t xml:space="preserve">FDI93 </t>
  </si>
  <si>
    <t xml:space="preserve">FDI94 </t>
  </si>
  <si>
    <t xml:space="preserve">FDI95 </t>
  </si>
  <si>
    <t xml:space="preserve">FDI96 </t>
  </si>
  <si>
    <r>
      <t>备注，以上数据来自</t>
    </r>
    <r>
      <rPr>
        <sz val="12"/>
        <rFont val="Times New Roman"/>
        <family val="1"/>
      </rPr>
      <t>Gao,2003,</t>
    </r>
    <r>
      <rPr>
        <sz val="12"/>
        <rFont val="宋体"/>
        <family val="3"/>
        <charset val="134"/>
      </rPr>
      <t>“</t>
    </r>
    <r>
      <rPr>
        <sz val="12"/>
        <rFont val="Times New Roman"/>
        <family val="1"/>
      </rPr>
      <t>Ethnic Chinese networks and international investment: evidence from inward FDI in China"</t>
    </r>
    <phoneticPr fontId="2" type="noConversion"/>
  </si>
  <si>
    <t>Hong Kong and Macao</t>
  </si>
  <si>
    <t>Myanmar</t>
    <phoneticPr fontId="2" type="noConversion"/>
  </si>
  <si>
    <t>DominicanRep</t>
    <phoneticPr fontId="2" type="noConversion"/>
  </si>
  <si>
    <t>Germany</t>
    <phoneticPr fontId="2" type="noConversion"/>
  </si>
  <si>
    <t>KoreaRep</t>
    <phoneticPr fontId="2" type="noConversion"/>
  </si>
  <si>
    <t>LaoPDR</t>
    <phoneticPr fontId="2" type="noConversion"/>
  </si>
  <si>
    <t>S.Africa</t>
    <phoneticPr fontId="2" type="noConversion"/>
  </si>
  <si>
    <t>SaudiArabia</t>
    <phoneticPr fontId="2" type="noConversion"/>
  </si>
  <si>
    <t>SriLanka</t>
    <phoneticPr fontId="2" type="noConversion"/>
  </si>
  <si>
    <t>Appendix A</t>
  </si>
  <si>
    <t>Ethnic Chinese population (1990)</t>
  </si>
  <si>
    <t xml:space="preserve">Region </t>
  </si>
  <si>
    <t xml:space="preserve">Ethnic Chinese </t>
  </si>
  <si>
    <t xml:space="preserve">Country population </t>
  </si>
  <si>
    <t xml:space="preserve">population (persons) </t>
  </si>
  <si>
    <t xml:space="preserve">(millions) </t>
  </si>
  <si>
    <t xml:space="preserve"> </t>
  </si>
  <si>
    <t>Note: Figures for countries with an asterisk (_x0005_) are for 1982 from Segal (1993).</t>
  </si>
  <si>
    <t>Source: Rauch and Trindade (2002) and Segal (1993).</t>
  </si>
  <si>
    <r>
      <t>备注</t>
    </r>
    <r>
      <rPr>
        <sz val="12"/>
        <rFont val="Times New Roman"/>
        <family val="1"/>
      </rPr>
      <t>:</t>
    </r>
    <r>
      <rPr>
        <sz val="12"/>
        <rFont val="宋体"/>
        <family val="3"/>
        <charset val="134"/>
      </rPr>
      <t>以上数据来源于</t>
    </r>
    <r>
      <rPr>
        <sz val="12"/>
        <rFont val="Times New Roman"/>
        <family val="1"/>
      </rPr>
      <t>"Ethnic Chinese networks and international investment.evidence from inward FDI in China"</t>
    </r>
    <phoneticPr fontId="16" type="noConversion"/>
  </si>
  <si>
    <t>备注,澳门人口1981年的总人口241，729,中国籍有177，691人（澳门政府1984年统计年鉴33、35页）,香港人口由港澳总人口相减得出</t>
    <phoneticPr fontId="16" type="noConversion"/>
  </si>
  <si>
    <r>
      <t>H</t>
    </r>
    <r>
      <rPr>
        <sz val="12"/>
        <rFont val="宋体"/>
        <family val="3"/>
        <charset val="134"/>
      </rPr>
      <t>ongKong</t>
    </r>
    <phoneticPr fontId="2" type="noConversion"/>
  </si>
  <si>
    <t>Macau</t>
    <phoneticPr fontId="2" type="noConversion"/>
  </si>
  <si>
    <r>
      <t>备注，香港和澳门1</t>
    </r>
    <r>
      <rPr>
        <sz val="12"/>
        <rFont val="宋体"/>
        <family val="3"/>
        <charset val="134"/>
      </rPr>
      <t>984~1991年间数据为合并统计，本表中依照香港占97.5%，澳门占2.5%估算进行分解</t>
    </r>
    <phoneticPr fontId="2" type="noConversion"/>
  </si>
  <si>
    <t>Myanmar</t>
    <phoneticPr fontId="2" type="noConversion"/>
  </si>
  <si>
    <t>Myanmar</t>
    <phoneticPr fontId="16" type="noConversion"/>
  </si>
  <si>
    <t>Costa Rica</t>
    <phoneticPr fontId="16" type="noConversion"/>
  </si>
  <si>
    <t>DominicanRep</t>
    <phoneticPr fontId="16" type="noConversion"/>
  </si>
  <si>
    <t>Germany</t>
    <phoneticPr fontId="16" type="noConversion"/>
  </si>
  <si>
    <t>Guatemala</t>
    <phoneticPr fontId="16" type="noConversion"/>
  </si>
  <si>
    <t>Honduras</t>
    <phoneticPr fontId="16" type="noConversion"/>
  </si>
  <si>
    <t>KoreaRep</t>
    <phoneticPr fontId="16" type="noConversion"/>
  </si>
  <si>
    <t>LaoPDR</t>
    <phoneticPr fontId="16" type="noConversion"/>
  </si>
  <si>
    <t>LibyanArabJm</t>
    <phoneticPr fontId="2" type="noConversion"/>
  </si>
  <si>
    <t>LibyanArabJm</t>
    <phoneticPr fontId="16" type="noConversion"/>
  </si>
  <si>
    <t>Panama</t>
    <phoneticPr fontId="16" type="noConversion"/>
  </si>
  <si>
    <t>S.Africa</t>
    <phoneticPr fontId="16" type="noConversion"/>
  </si>
  <si>
    <t>SaudiArabia</t>
    <phoneticPr fontId="16" type="noConversion"/>
  </si>
  <si>
    <r>
      <t>全球海外华人人口总数统计，按国家区分。</t>
    </r>
    <r>
      <rPr>
        <sz val="12"/>
        <rFont val="Times New Roman"/>
        <family val="1"/>
      </rPr>
      <t>2000round</t>
    </r>
    <phoneticPr fontId="16" type="noConversion"/>
  </si>
  <si>
    <t xml:space="preserve">Continent/Country </t>
    <phoneticPr fontId="16" type="noConversion"/>
  </si>
  <si>
    <t>Overseas Chinese Population(persons)</t>
    <phoneticPr fontId="16" type="noConversion"/>
  </si>
  <si>
    <t xml:space="preserve">Year of the  data </t>
    <phoneticPr fontId="16" type="noConversion"/>
  </si>
  <si>
    <t>% of local population</t>
  </si>
  <si>
    <t>% of Global Overseas Chinese population</t>
  </si>
  <si>
    <t xml:space="preserve">-- </t>
  </si>
  <si>
    <t>--</t>
  </si>
  <si>
    <t>Africa</t>
  </si>
  <si>
    <t>Oceania</t>
  </si>
  <si>
    <t>/</t>
    <phoneticPr fontId="16" type="noConversion"/>
  </si>
  <si>
    <t>2%-3%</t>
  </si>
  <si>
    <t>Asia</t>
  </si>
  <si>
    <t>Europe</t>
  </si>
  <si>
    <t>Americas</t>
  </si>
  <si>
    <t xml:space="preserve">--[46] </t>
  </si>
  <si>
    <t xml:space="preserve">--[47] </t>
  </si>
  <si>
    <t xml:space="preserve">--[citation needed] </t>
  </si>
  <si>
    <t xml:space="preserve">1921[48] </t>
  </si>
  <si>
    <t xml:space="preserve">2000[citation needed] </t>
  </si>
  <si>
    <t xml:space="preserve">2001[62][63] </t>
    <phoneticPr fontId="16" type="noConversion"/>
  </si>
  <si>
    <t xml:space="preserve">3 or 4% </t>
  </si>
  <si>
    <t xml:space="preserve">2001[citation needed] </t>
  </si>
  <si>
    <t xml:space="preserve">2003[66] </t>
    <phoneticPr fontId="16" type="noConversion"/>
  </si>
  <si>
    <t xml:space="preserve">2003[citation needed] </t>
  </si>
  <si>
    <t xml:space="preserve">2005[41] </t>
    <phoneticPr fontId="16" type="noConversion"/>
  </si>
  <si>
    <t xml:space="preserve">2005[49] </t>
    <phoneticPr fontId="16" type="noConversion"/>
  </si>
  <si>
    <t xml:space="preserve">2005[56] </t>
  </si>
  <si>
    <t xml:space="preserve">2006[37] </t>
  </si>
  <si>
    <t xml:space="preserve">2006[55] </t>
  </si>
  <si>
    <t xml:space="preserve">2007 [57] </t>
  </si>
  <si>
    <t xml:space="preserve">2007[51] </t>
  </si>
  <si>
    <t xml:space="preserve">2007[65][dubious – discuss] </t>
  </si>
  <si>
    <t xml:space="preserve">2007[67] </t>
  </si>
  <si>
    <t>Unknown</t>
  </si>
  <si>
    <t xml:space="preserve">2008[43] </t>
  </si>
  <si>
    <t xml:space="preserve">2008[44] </t>
  </si>
  <si>
    <t xml:space="preserve">2008[50] </t>
  </si>
  <si>
    <t>Serbia</t>
  </si>
  <si>
    <t xml:space="preserve">2008[54] </t>
  </si>
  <si>
    <t xml:space="preserve">2008[64] </t>
  </si>
  <si>
    <t xml:space="preserve">2009 [58] </t>
  </si>
  <si>
    <t xml:space="preserve">2009[36] </t>
  </si>
  <si>
    <t xml:space="preserve">2009[38] </t>
  </si>
  <si>
    <t xml:space="preserve">2009[39] </t>
  </si>
  <si>
    <t xml:space="preserve">2009[40] </t>
  </si>
  <si>
    <t xml:space="preserve">2009[citation needed] </t>
  </si>
  <si>
    <t xml:space="preserve">0,14% </t>
  </si>
  <si>
    <t>Statistics compiled using local country statistics or best available estimates. Note that the percentages may not add up due to varying census and estimate dates.</t>
  </si>
  <si>
    <t>备注：以上数据来自的Wikipedia的2000年中国在海外人口总体数据</t>
    <phoneticPr fontId="16" type="noConversion"/>
  </si>
  <si>
    <t>Trinidad &amp; Tobago</t>
    <phoneticPr fontId="16" type="noConversion"/>
  </si>
  <si>
    <r>
      <t>S</t>
    </r>
    <r>
      <rPr>
        <sz val="12"/>
        <rFont val="宋体"/>
        <family val="3"/>
        <charset val="134"/>
      </rPr>
      <t>.Africa</t>
    </r>
    <phoneticPr fontId="16" type="noConversion"/>
  </si>
  <si>
    <r>
      <t>Korea</t>
    </r>
    <r>
      <rPr>
        <sz val="12"/>
        <rFont val="宋体"/>
        <family val="3"/>
        <charset val="134"/>
      </rPr>
      <t>Rep</t>
    </r>
    <phoneticPr fontId="16" type="noConversion"/>
  </si>
  <si>
    <t>KoreaDPR</t>
    <phoneticPr fontId="16" type="noConversion"/>
  </si>
  <si>
    <t>UnitedArabEmirates</t>
    <phoneticPr fontId="16" type="noConversion"/>
  </si>
  <si>
    <t xml:space="preserve">1	</t>
  </si>
  <si>
    <t xml:space="preserve">218400	</t>
  </si>
  <si>
    <t xml:space="preserve">66	</t>
  </si>
  <si>
    <t xml:space="preserve">5	</t>
  </si>
  <si>
    <t xml:space="preserve">USA			</t>
  </si>
  <si>
    <t>English</t>
  </si>
  <si>
    <t xml:space="preserve">2	</t>
  </si>
  <si>
    <t xml:space="preserve">532800	</t>
  </si>
  <si>
    <t xml:space="preserve">113	</t>
  </si>
  <si>
    <t xml:space="preserve">7	</t>
  </si>
  <si>
    <t xml:space="preserve">GERMANY			</t>
  </si>
  <si>
    <t>German</t>
  </si>
  <si>
    <t xml:space="preserve">3	</t>
  </si>
  <si>
    <t xml:space="preserve">413920	</t>
  </si>
  <si>
    <t xml:space="preserve">90	</t>
  </si>
  <si>
    <t xml:space="preserve">99	</t>
  </si>
  <si>
    <t xml:space="preserve">JAPAN			</t>
  </si>
  <si>
    <t>Japanese</t>
  </si>
  <si>
    <t xml:space="preserve">4	</t>
  </si>
  <si>
    <t xml:space="preserve">538260	</t>
  </si>
  <si>
    <t xml:space="preserve">129	</t>
  </si>
  <si>
    <t xml:space="preserve">UK			</t>
  </si>
  <si>
    <t xml:space="preserve">532500	</t>
  </si>
  <si>
    <t xml:space="preserve">112	</t>
  </si>
  <si>
    <t xml:space="preserve">6	</t>
  </si>
  <si>
    <t xml:space="preserve">FRANCE			</t>
  </si>
  <si>
    <t>French</t>
  </si>
  <si>
    <t xml:space="preserve">533800	</t>
  </si>
  <si>
    <t xml:space="preserve">118	</t>
  </si>
  <si>
    <t xml:space="preserve">ITALY			</t>
  </si>
  <si>
    <t>Italian</t>
  </si>
  <si>
    <t xml:space="preserve">211240	</t>
  </si>
  <si>
    <t xml:space="preserve">50	</t>
  </si>
  <si>
    <t xml:space="preserve">CANADA			</t>
  </si>
  <si>
    <t xml:space="preserve">8	</t>
  </si>
  <si>
    <t xml:space="preserve">481560	</t>
  </si>
  <si>
    <t xml:space="preserve">83	</t>
  </si>
  <si>
    <t xml:space="preserve">CHINA			</t>
  </si>
  <si>
    <t>Chinese</t>
  </si>
  <si>
    <t xml:space="preserve">9	</t>
  </si>
  <si>
    <t xml:space="preserve">535280	</t>
  </si>
  <si>
    <t xml:space="preserve">121	</t>
  </si>
  <si>
    <t xml:space="preserve">NETHERLANDS		</t>
  </si>
  <si>
    <t>Dutch</t>
  </si>
  <si>
    <t xml:space="preserve">10	</t>
  </si>
  <si>
    <t xml:space="preserve">453440	</t>
  </si>
  <si>
    <t xml:space="preserve">84	</t>
  </si>
  <si>
    <t xml:space="preserve">HONG.KONG		</t>
  </si>
  <si>
    <t xml:space="preserve">11	</t>
  </si>
  <si>
    <t xml:space="preserve">530560	</t>
  </si>
  <si>
    <t xml:space="preserve">108	</t>
  </si>
  <si>
    <t xml:space="preserve">BELGIUM-LUX.		</t>
  </si>
  <si>
    <t xml:space="preserve">12	</t>
  </si>
  <si>
    <t xml:space="preserve">457020	</t>
  </si>
  <si>
    <t xml:space="preserve">100	</t>
  </si>
  <si>
    <t xml:space="preserve">SINGAPORE		</t>
  </si>
  <si>
    <t>Malay</t>
  </si>
  <si>
    <t xml:space="preserve">13	</t>
  </si>
  <si>
    <t xml:space="preserve">537240	</t>
  </si>
  <si>
    <t xml:space="preserve">125	</t>
  </si>
  <si>
    <t xml:space="preserve">SPAIN			</t>
  </si>
  <si>
    <t>Spanish</t>
  </si>
  <si>
    <t xml:space="preserve">14	</t>
  </si>
  <si>
    <t xml:space="preserve">454100	</t>
  </si>
  <si>
    <t xml:space="preserve">92	</t>
  </si>
  <si>
    <t xml:space="preserve">KOREA.RP		</t>
  </si>
  <si>
    <t>Korean</t>
  </si>
  <si>
    <t xml:space="preserve">16	</t>
  </si>
  <si>
    <t xml:space="preserve">334840	</t>
  </si>
  <si>
    <t xml:space="preserve">60	</t>
  </si>
  <si>
    <t xml:space="preserve">MEXICO			</t>
  </si>
  <si>
    <t xml:space="preserve">17	</t>
  </si>
  <si>
    <t xml:space="preserve">458960	</t>
  </si>
  <si>
    <t xml:space="preserve">103	</t>
  </si>
  <si>
    <t xml:space="preserve">TAIWAN			</t>
  </si>
  <si>
    <t xml:space="preserve">18	</t>
  </si>
  <si>
    <t xml:space="preserve">557560	</t>
  </si>
  <si>
    <t xml:space="preserve">127	</t>
  </si>
  <si>
    <t xml:space="preserve">SWITZERLAND		</t>
  </si>
  <si>
    <t xml:space="preserve">20	</t>
  </si>
  <si>
    <t xml:space="preserve">550400	</t>
  </si>
  <si>
    <t xml:space="preserve">107	</t>
  </si>
  <si>
    <t xml:space="preserve">AUSTRIA			</t>
  </si>
  <si>
    <t xml:space="preserve">21	</t>
  </si>
  <si>
    <t xml:space="preserve">557520	</t>
  </si>
  <si>
    <t xml:space="preserve">126	</t>
  </si>
  <si>
    <t xml:space="preserve">SWEDEN			</t>
  </si>
  <si>
    <t>Swedish</t>
  </si>
  <si>
    <t xml:space="preserve">22	</t>
  </si>
  <si>
    <t xml:space="preserve">457640	</t>
  </si>
  <si>
    <t xml:space="preserve">104	</t>
  </si>
  <si>
    <t xml:space="preserve">THAILAND		</t>
  </si>
  <si>
    <t>Thai</t>
  </si>
  <si>
    <t xml:space="preserve">23	</t>
  </si>
  <si>
    <t xml:space="preserve">710360	</t>
  </si>
  <si>
    <t xml:space="preserve">131	</t>
  </si>
  <si>
    <t xml:space="preserve">AUSTRALIA		</t>
  </si>
  <si>
    <t xml:space="preserve">24	</t>
  </si>
  <si>
    <t xml:space="preserve">454580	</t>
  </si>
  <si>
    <t xml:space="preserve">94	</t>
  </si>
  <si>
    <t xml:space="preserve">MALAYSIA		</t>
  </si>
  <si>
    <t xml:space="preserve">25	</t>
  </si>
  <si>
    <t xml:space="preserve">688100	</t>
  </si>
  <si>
    <t xml:space="preserve">0	</t>
  </si>
  <si>
    <t xml:space="preserve">FM.USSR			</t>
  </si>
  <si>
    <t>Russian</t>
  </si>
  <si>
    <t xml:space="preserve">26	</t>
  </si>
  <si>
    <t xml:space="preserve">446820	</t>
  </si>
  <si>
    <t xml:space="preserve">SAUDI.ARABIA		</t>
  </si>
  <si>
    <t>Arabic</t>
  </si>
  <si>
    <t xml:space="preserve">27	</t>
  </si>
  <si>
    <t xml:space="preserve">447920	</t>
  </si>
  <si>
    <t xml:space="preserve">128	</t>
  </si>
  <si>
    <t xml:space="preserve">TURKEY			</t>
  </si>
  <si>
    <t>Turkish</t>
  </si>
  <si>
    <t xml:space="preserve">28	</t>
  </si>
  <si>
    <t xml:space="preserve">453600	</t>
  </si>
  <si>
    <t xml:space="preserve">86	</t>
  </si>
  <si>
    <t xml:space="preserve">INDONESIA		</t>
  </si>
  <si>
    <t>Bahasa</t>
  </si>
  <si>
    <t xml:space="preserve">29	</t>
  </si>
  <si>
    <t xml:space="preserve">330760	</t>
  </si>
  <si>
    <t xml:space="preserve">69	</t>
  </si>
  <si>
    <t xml:space="preserve">BRAZIL			</t>
  </si>
  <si>
    <t>Portuguese</t>
  </si>
  <si>
    <t xml:space="preserve">30	</t>
  </si>
  <si>
    <t xml:space="preserve">532080	</t>
  </si>
  <si>
    <t xml:space="preserve">110	</t>
  </si>
  <si>
    <t xml:space="preserve">DENMARK			</t>
  </si>
  <si>
    <t>Danish</t>
  </si>
  <si>
    <t xml:space="preserve">31	</t>
  </si>
  <si>
    <t xml:space="preserve">555780	</t>
  </si>
  <si>
    <t xml:space="preserve">122	</t>
  </si>
  <si>
    <t>备注:原始数据中FDI的单位为万美元(market price)，GDP的单位为Usdollar at 2000,skilldifference的单位为小数点，未经百分比处理，NET的相关数据也是小数点单位，未经百分比处理。</t>
  </si>
  <si>
    <r>
      <t>备注：</t>
    </r>
    <r>
      <rPr>
        <sz val="12"/>
        <rFont val="Times New Roman"/>
        <family val="1"/>
      </rPr>
      <t>FDI</t>
    </r>
    <r>
      <rPr>
        <sz val="12"/>
        <rFont val="宋体"/>
        <family val="3"/>
        <charset val="134"/>
      </rPr>
      <t>单位为万美元（</t>
    </r>
    <r>
      <rPr>
        <sz val="12"/>
        <rFont val="Times New Roman"/>
        <family val="1"/>
      </rPr>
      <t>market price)</t>
    </r>
    <phoneticPr fontId="2" type="noConversion"/>
  </si>
  <si>
    <r>
      <t>备注：其中</t>
    </r>
    <r>
      <rPr>
        <sz val="12"/>
        <rFont val="Times New Roman"/>
        <family val="1"/>
      </rPr>
      <t>China</t>
    </r>
    <r>
      <rPr>
        <sz val="12"/>
        <rFont val="宋体"/>
        <family val="3"/>
        <charset val="134"/>
      </rPr>
      <t>的</t>
    </r>
    <r>
      <rPr>
        <sz val="12"/>
        <rFont val="Times New Roman"/>
        <family val="1"/>
      </rPr>
      <t>Population, tertiary, total</t>
    </r>
    <r>
      <rPr>
        <sz val="12"/>
        <rFont val="宋体"/>
        <family val="3"/>
        <charset val="134"/>
      </rPr>
      <t>数据有问题，改用中国统计局的数据</t>
    </r>
    <phoneticPr fontId="22" type="noConversion"/>
  </si>
  <si>
    <t xml:space="preserve">NORWAY			</t>
  </si>
  <si>
    <t>Norwegian</t>
  </si>
  <si>
    <t xml:space="preserve">32	</t>
  </si>
  <si>
    <t xml:space="preserve">536200	</t>
  </si>
  <si>
    <t xml:space="preserve">124	</t>
  </si>
  <si>
    <t xml:space="preserve">PORTUGAL		</t>
  </si>
  <si>
    <t xml:space="preserve">33	</t>
  </si>
  <si>
    <t xml:space="preserve">533720	</t>
  </si>
  <si>
    <t xml:space="preserve">117	</t>
  </si>
  <si>
    <t xml:space="preserve">IRELAND			</t>
  </si>
  <si>
    <t xml:space="preserve">34	</t>
  </si>
  <si>
    <t xml:space="preserve">413760	</t>
  </si>
  <si>
    <t xml:space="preserve">89	</t>
  </si>
  <si>
    <t xml:space="preserve">ISRAEL			</t>
  </si>
  <si>
    <t>Hebrew</t>
  </si>
  <si>
    <t xml:space="preserve">35	</t>
  </si>
  <si>
    <t xml:space="preserve">330320	</t>
  </si>
  <si>
    <t xml:space="preserve">67	</t>
  </si>
  <si>
    <t xml:space="preserve">ARGENTINA		</t>
  </si>
  <si>
    <t xml:space="preserve">36	</t>
  </si>
  <si>
    <t xml:space="preserve">552460	</t>
  </si>
  <si>
    <t xml:space="preserve">111	</t>
  </si>
  <si>
    <t xml:space="preserve">FINLAND			</t>
  </si>
  <si>
    <t>Finnish</t>
  </si>
  <si>
    <t xml:space="preserve">37	</t>
  </si>
  <si>
    <t xml:space="preserve">456080	</t>
  </si>
  <si>
    <t xml:space="preserve">98	</t>
  </si>
  <si>
    <t xml:space="preserve">PHILIPPINES		</t>
  </si>
  <si>
    <t xml:space="preserve">38	</t>
  </si>
  <si>
    <t xml:space="preserve">447840	</t>
  </si>
  <si>
    <t xml:space="preserve">105	</t>
  </si>
  <si>
    <t xml:space="preserve">UNTD.ARAB.EM		</t>
  </si>
  <si>
    <t xml:space="preserve">39	</t>
  </si>
  <si>
    <t xml:space="preserve">533000	</t>
  </si>
  <si>
    <t xml:space="preserve">114	</t>
  </si>
  <si>
    <t xml:space="preserve">GREECE			</t>
  </si>
  <si>
    <t>Greek</t>
  </si>
  <si>
    <t xml:space="preserve">40	</t>
  </si>
  <si>
    <t xml:space="preserve">117100	</t>
  </si>
  <si>
    <t xml:space="preserve">SOUTH.AFRICA		</t>
  </si>
  <si>
    <t xml:space="preserve">41	</t>
  </si>
  <si>
    <t xml:space="preserve">453560	</t>
  </si>
  <si>
    <t xml:space="preserve">85	</t>
  </si>
  <si>
    <t xml:space="preserve">INDIA			</t>
  </si>
  <si>
    <t xml:space="preserve">42	</t>
  </si>
  <si>
    <t xml:space="preserve">586160	</t>
  </si>
  <si>
    <t xml:space="preserve">123	</t>
  </si>
  <si>
    <t xml:space="preserve">POLAND			</t>
  </si>
  <si>
    <t>Polish</t>
  </si>
  <si>
    <t xml:space="preserve">43	</t>
  </si>
  <si>
    <t xml:space="preserve">598900	</t>
  </si>
  <si>
    <t xml:space="preserve">130	</t>
  </si>
  <si>
    <t xml:space="preserve">FM.YUGOSLAVIA		</t>
  </si>
  <si>
    <t>Serbo-Croatian</t>
  </si>
  <si>
    <t xml:space="preserve">44	</t>
  </si>
  <si>
    <t xml:space="preserve">338620	</t>
  </si>
  <si>
    <t xml:space="preserve">78	</t>
  </si>
  <si>
    <t xml:space="preserve">VENEZUELA		</t>
  </si>
  <si>
    <t xml:space="preserve">45	</t>
  </si>
  <si>
    <t xml:space="preserve">583480	</t>
  </si>
  <si>
    <t xml:space="preserve">115	</t>
  </si>
  <si>
    <t xml:space="preserve">HUNGARY			</t>
  </si>
  <si>
    <t>Hungarian</t>
  </si>
  <si>
    <t xml:space="preserve">46	</t>
  </si>
  <si>
    <t xml:space="preserve">443640	</t>
  </si>
  <si>
    <t xml:space="preserve">87	</t>
  </si>
  <si>
    <t xml:space="preserve">IRAN			</t>
  </si>
  <si>
    <t>Persian</t>
  </si>
  <si>
    <t xml:space="preserve">47	</t>
  </si>
  <si>
    <t xml:space="preserve">582000	</t>
  </si>
  <si>
    <t xml:space="preserve">CZECHOSLOVAKIA		</t>
  </si>
  <si>
    <t xml:space="preserve">48	</t>
  </si>
  <si>
    <t xml:space="preserve">331520	</t>
  </si>
  <si>
    <t xml:space="preserve">70	</t>
  </si>
  <si>
    <t xml:space="preserve">CHILE			</t>
  </si>
  <si>
    <t xml:space="preserve">49	</t>
  </si>
  <si>
    <t xml:space="preserve">365900	</t>
  </si>
  <si>
    <t xml:space="preserve">62	</t>
  </si>
  <si>
    <t xml:space="preserve">PANAMA			</t>
  </si>
  <si>
    <t xml:space="preserve">331700	</t>
  </si>
  <si>
    <t xml:space="preserve">71	</t>
  </si>
  <si>
    <t xml:space="preserve">COLOMBIA		</t>
  </si>
  <si>
    <t xml:space="preserve">51	</t>
  </si>
  <si>
    <t xml:space="preserve">455860	</t>
  </si>
  <si>
    <t xml:space="preserve">97	</t>
  </si>
  <si>
    <t xml:space="preserve">PAKISTAN		</t>
  </si>
  <si>
    <t>Urdu</t>
  </si>
  <si>
    <t xml:space="preserve">52	</t>
  </si>
  <si>
    <t xml:space="preserve">138180	</t>
  </si>
  <si>
    <t xml:space="preserve">EGYPT			</t>
  </si>
  <si>
    <t xml:space="preserve">53	</t>
  </si>
  <si>
    <t xml:space="preserve">715540	</t>
  </si>
  <si>
    <t xml:space="preserve">133	</t>
  </si>
  <si>
    <t xml:space="preserve">NEW.ZEALAND		</t>
  </si>
  <si>
    <t xml:space="preserve">54	</t>
  </si>
  <si>
    <t xml:space="preserve">135040	</t>
  </si>
  <si>
    <t xml:space="preserve">MOROCCO			</t>
  </si>
  <si>
    <t xml:space="preserve">55	</t>
  </si>
  <si>
    <t xml:space="preserve">130120	</t>
  </si>
  <si>
    <t xml:space="preserve">ALGERIA			</t>
  </si>
  <si>
    <t xml:space="preserve">56	</t>
  </si>
  <si>
    <t xml:space="preserve">586420	</t>
  </si>
  <si>
    <t xml:space="preserve">ROMANIA			</t>
  </si>
  <si>
    <t>Romanian</t>
  </si>
  <si>
    <t xml:space="preserve">57	</t>
  </si>
  <si>
    <t xml:space="preserve">165660	</t>
  </si>
  <si>
    <t xml:space="preserve">NIGERIA			</t>
  </si>
  <si>
    <t xml:space="preserve">58	</t>
  </si>
  <si>
    <t xml:space="preserve">137880	</t>
  </si>
  <si>
    <t xml:space="preserve">TUNISIA			</t>
  </si>
  <si>
    <t xml:space="preserve">59	</t>
  </si>
  <si>
    <t xml:space="preserve">444140	</t>
  </si>
  <si>
    <t xml:space="preserve">93	</t>
  </si>
  <si>
    <t xml:space="preserve">KUWAIT			</t>
  </si>
  <si>
    <t xml:space="preserve">164300	</t>
  </si>
  <si>
    <t xml:space="preserve">LIBERIA			</t>
  </si>
  <si>
    <t xml:space="preserve">61	</t>
  </si>
  <si>
    <t xml:space="preserve">134340	</t>
  </si>
  <si>
    <t xml:space="preserve">LIBY.ARAB.JM		</t>
  </si>
  <si>
    <t xml:space="preserve">336040	</t>
  </si>
  <si>
    <t xml:space="preserve">75	</t>
  </si>
  <si>
    <t xml:space="preserve">PERU			</t>
  </si>
  <si>
    <t xml:space="preserve">63	</t>
  </si>
  <si>
    <t xml:space="preserve">487040	</t>
  </si>
  <si>
    <t xml:space="preserve">VIETNAM			</t>
  </si>
  <si>
    <t>Vietnamese</t>
  </si>
  <si>
    <t xml:space="preserve">64	</t>
  </si>
  <si>
    <t xml:space="preserve">352140	</t>
  </si>
  <si>
    <t xml:space="preserve">DOMINICAN.RP		</t>
  </si>
  <si>
    <t xml:space="preserve">65	</t>
  </si>
  <si>
    <t xml:space="preserve">445120	</t>
  </si>
  <si>
    <t xml:space="preserve">96	</t>
  </si>
  <si>
    <t xml:space="preserve">OMAN			</t>
  </si>
  <si>
    <t xml:space="preserve">444000	</t>
  </si>
  <si>
    <t xml:space="preserve">91	</t>
  </si>
  <si>
    <t xml:space="preserve">JORDAN			</t>
  </si>
  <si>
    <t xml:space="preserve">355320	</t>
  </si>
  <si>
    <t xml:space="preserve">NETH.ANTILLES		</t>
  </si>
  <si>
    <t xml:space="preserve">68	</t>
  </si>
  <si>
    <t xml:space="preserve">444220	</t>
  </si>
  <si>
    <t xml:space="preserve">LEBANON			</t>
  </si>
  <si>
    <t xml:space="preserve">441960	</t>
  </si>
  <si>
    <t xml:space="preserve">109	</t>
  </si>
  <si>
    <t xml:space="preserve">CYPRUS			</t>
  </si>
  <si>
    <t xml:space="preserve">447600	</t>
  </si>
  <si>
    <t xml:space="preserve">SYRN.ARAB.RP		</t>
  </si>
  <si>
    <t xml:space="preserve">353120	</t>
  </si>
  <si>
    <t xml:space="preserve">GUADELOUPE		</t>
  </si>
  <si>
    <t xml:space="preserve">72	</t>
  </si>
  <si>
    <t xml:space="preserve">332180	</t>
  </si>
  <si>
    <t xml:space="preserve">ECUADOR			</t>
  </si>
  <si>
    <t xml:space="preserve">73	</t>
  </si>
  <si>
    <t xml:space="preserve">450500	</t>
  </si>
  <si>
    <t xml:space="preserve">81	</t>
  </si>
  <si>
    <t xml:space="preserve">BANGLADESH		</t>
  </si>
  <si>
    <t>Bangla</t>
  </si>
  <si>
    <t xml:space="preserve">74	</t>
  </si>
  <si>
    <t xml:space="preserve">338580	</t>
  </si>
  <si>
    <t xml:space="preserve">77	</t>
  </si>
  <si>
    <t xml:space="preserve">URUGUAY			</t>
  </si>
  <si>
    <t xml:space="preserve">350440	</t>
  </si>
  <si>
    <t xml:space="preserve">BAHAMAS			</t>
  </si>
  <si>
    <t xml:space="preserve">76	</t>
  </si>
  <si>
    <t xml:space="preserve">341880	</t>
  </si>
  <si>
    <t xml:space="preserve">COSTA.RICA		</t>
  </si>
  <si>
    <t xml:space="preserve">451440	</t>
  </si>
  <si>
    <t xml:space="preserve">101	</t>
  </si>
  <si>
    <t xml:space="preserve">SRI.LANKA		</t>
  </si>
  <si>
    <t>Sinhala</t>
  </si>
  <si>
    <t xml:space="preserve">574700	</t>
  </si>
  <si>
    <t xml:space="preserve">120	</t>
  </si>
  <si>
    <t xml:space="preserve">MALTA			</t>
  </si>
  <si>
    <t xml:space="preserve">79	</t>
  </si>
  <si>
    <t xml:space="preserve">336000	</t>
  </si>
  <si>
    <t xml:space="preserve">PARAGUAY		</t>
  </si>
  <si>
    <t xml:space="preserve">80	</t>
  </si>
  <si>
    <t xml:space="preserve">343200	</t>
  </si>
  <si>
    <t xml:space="preserve">GUATEMALA		</t>
  </si>
  <si>
    <t xml:space="preserve">581000	</t>
  </si>
  <si>
    <t xml:space="preserve">BULGARIA		</t>
  </si>
  <si>
    <t>Bulgarian</t>
  </si>
  <si>
    <t xml:space="preserve">82	</t>
  </si>
  <si>
    <t xml:space="preserve">450960	</t>
  </si>
  <si>
    <t xml:space="preserve">BRUNEI			</t>
  </si>
  <si>
    <t xml:space="preserve">440480	</t>
  </si>
  <si>
    <t xml:space="preserve">BAHRAIN			</t>
  </si>
  <si>
    <t xml:space="preserve">353880	</t>
  </si>
  <si>
    <t xml:space="preserve">JAMAICA			</t>
  </si>
  <si>
    <t xml:space="preserve">166380	</t>
  </si>
  <si>
    <t xml:space="preserve">REUNION			</t>
  </si>
  <si>
    <t xml:space="preserve">448870	</t>
  </si>
  <si>
    <t xml:space="preserve">106	</t>
  </si>
  <si>
    <t xml:space="preserve">YEMEN			</t>
  </si>
  <si>
    <t xml:space="preserve">362540	</t>
  </si>
  <si>
    <t xml:space="preserve">FRENCH.GUIANA		</t>
  </si>
  <si>
    <t xml:space="preserve">88	</t>
  </si>
  <si>
    <t xml:space="preserve">342220	</t>
  </si>
  <si>
    <t xml:space="preserve">EL.SALVADOR		</t>
  </si>
  <si>
    <t xml:space="preserve">330680	</t>
  </si>
  <si>
    <t xml:space="preserve">BOLIVIA			</t>
  </si>
  <si>
    <t xml:space="preserve">343400	</t>
  </si>
  <si>
    <t xml:space="preserve">HONDURAS		</t>
  </si>
  <si>
    <t xml:space="preserve">357800	</t>
  </si>
  <si>
    <t xml:space="preserve">TRINIDAD.TBG		</t>
  </si>
  <si>
    <t xml:space="preserve">351920	</t>
  </si>
  <si>
    <t xml:space="preserve">CUBA			</t>
  </si>
  <si>
    <t xml:space="preserve">167160	</t>
  </si>
  <si>
    <t xml:space="preserve">ZIMBABWE		</t>
  </si>
  <si>
    <t xml:space="preserve">446340	</t>
  </si>
  <si>
    <t xml:space="preserve">QATAR			</t>
  </si>
  <si>
    <t xml:space="preserve">95	</t>
  </si>
  <si>
    <t xml:space="preserve">162880	</t>
  </si>
  <si>
    <t xml:space="preserve">GHANA			</t>
  </si>
  <si>
    <t xml:space="preserve">725400	</t>
  </si>
  <si>
    <t xml:space="preserve">NEW.CALEDONIA		</t>
  </si>
  <si>
    <t xml:space="preserve">163840	</t>
  </si>
  <si>
    <t xml:space="preserve">COTE.D'IVOIRE		</t>
  </si>
  <si>
    <t xml:space="preserve">553520	</t>
  </si>
  <si>
    <t xml:space="preserve">116	</t>
  </si>
  <si>
    <t xml:space="preserve">ICELAND			</t>
  </si>
  <si>
    <t>Icelandic</t>
  </si>
  <si>
    <t xml:space="preserve">356580	</t>
  </si>
  <si>
    <t xml:space="preserve">ST.KITTS.NEV		</t>
  </si>
  <si>
    <t xml:space="preserve">164040	</t>
  </si>
  <si>
    <t xml:space="preserve">KENYA			</t>
  </si>
  <si>
    <t xml:space="preserve">484080	</t>
  </si>
  <si>
    <t xml:space="preserve">KOREA.D.P.RP		</t>
  </si>
  <si>
    <t xml:space="preserve">102	</t>
  </si>
  <si>
    <t xml:space="preserve">451040	</t>
  </si>
  <si>
    <t xml:space="preserve">MYANMAR			</t>
  </si>
  <si>
    <t>Burmese</t>
  </si>
  <si>
    <t xml:space="preserve">220600	</t>
  </si>
  <si>
    <t xml:space="preserve">BERMUDA			</t>
  </si>
  <si>
    <t xml:space="preserve">164800	</t>
  </si>
  <si>
    <t xml:space="preserve">MAURITIUS		</t>
  </si>
  <si>
    <t xml:space="preserve">166860	</t>
  </si>
  <si>
    <t xml:space="preserve">SENEGAL			</t>
  </si>
  <si>
    <t xml:space="preserve">168940	</t>
  </si>
  <si>
    <t xml:space="preserve">ZAMBIA			</t>
  </si>
  <si>
    <t xml:space="preserve">168340	</t>
  </si>
  <si>
    <t xml:space="preserve">UNTD.RP.TANZANIA	</t>
  </si>
  <si>
    <t xml:space="preserve">160240	</t>
  </si>
  <si>
    <t xml:space="preserve">ANGOLA			</t>
  </si>
  <si>
    <t xml:space="preserve">162300	</t>
  </si>
  <si>
    <t xml:space="preserve">ETHIOPIA		</t>
  </si>
  <si>
    <t>Amharic</t>
  </si>
  <si>
    <t xml:space="preserve">451160	</t>
  </si>
  <si>
    <t xml:space="preserve">CAMBODIA		</t>
  </si>
  <si>
    <t>Khmer</t>
  </si>
  <si>
    <t xml:space="preserve">141200	</t>
  </si>
  <si>
    <t xml:space="preserve">CAMEROON		</t>
  </si>
  <si>
    <t xml:space="preserve">142660	</t>
  </si>
  <si>
    <t xml:space="preserve">15	</t>
  </si>
  <si>
    <t xml:space="preserve">GABON			</t>
  </si>
  <si>
    <t xml:space="preserve">165080	</t>
  </si>
  <si>
    <t xml:space="preserve">MOZAMBIQUE		</t>
  </si>
  <si>
    <t xml:space="preserve">572920	</t>
  </si>
  <si>
    <t xml:space="preserve">GIBRALTAR	        </t>
  </si>
  <si>
    <t xml:space="preserve">725980	</t>
  </si>
  <si>
    <t xml:space="preserve">134	</t>
  </si>
  <si>
    <t xml:space="preserve">PAPUA.N.GUINEA		</t>
  </si>
  <si>
    <t xml:space="preserve">137360	</t>
  </si>
  <si>
    <t xml:space="preserve">SUDAN			</t>
  </si>
  <si>
    <t xml:space="preserve">162040	</t>
  </si>
  <si>
    <t xml:space="preserve">BENIN			</t>
  </si>
  <si>
    <t xml:space="preserve">119	</t>
  </si>
  <si>
    <t xml:space="preserve">350520	</t>
  </si>
  <si>
    <t xml:space="preserve">BARBADOS		</t>
  </si>
  <si>
    <t xml:space="preserve">367400	</t>
  </si>
  <si>
    <t xml:space="preserve">SURINAME		</t>
  </si>
  <si>
    <t xml:space="preserve">141780	</t>
  </si>
  <si>
    <t xml:space="preserve">CONGO			</t>
  </si>
  <si>
    <t xml:space="preserve">351360	</t>
  </si>
  <si>
    <t xml:space="preserve">CAYMAN.ISLDS		</t>
  </si>
  <si>
    <t xml:space="preserve">580080	</t>
  </si>
  <si>
    <t xml:space="preserve">ALBANIA			</t>
  </si>
  <si>
    <t>Albanian</t>
  </si>
  <si>
    <t xml:space="preserve">161800	</t>
  </si>
  <si>
    <t xml:space="preserve">ZAIRE			</t>
  </si>
  <si>
    <t xml:space="preserve">163240	</t>
  </si>
  <si>
    <t xml:space="preserve">GUINEA			</t>
  </si>
  <si>
    <t xml:space="preserve">443680	</t>
  </si>
  <si>
    <t xml:space="preserve">IRAQ			</t>
  </si>
  <si>
    <t xml:space="preserve">345580	</t>
  </si>
  <si>
    <t xml:space="preserve">NICARAGUA		</t>
  </si>
  <si>
    <t xml:space="preserve">164780	</t>
  </si>
  <si>
    <t xml:space="preserve">MAURITANIA		</t>
  </si>
  <si>
    <t xml:space="preserve">455240	</t>
  </si>
  <si>
    <t xml:space="preserve">NEPAL			</t>
  </si>
  <si>
    <t>Nepali</t>
  </si>
  <si>
    <t xml:space="preserve">164500	</t>
  </si>
  <si>
    <t xml:space="preserve">MADAGASCAR		</t>
  </si>
  <si>
    <t xml:space="preserve">167680	</t>
  </si>
  <si>
    <t xml:space="preserve">TOGO			</t>
  </si>
  <si>
    <t xml:space="preserve">132	</t>
  </si>
  <si>
    <t xml:space="preserve">363280	</t>
  </si>
  <si>
    <t xml:space="preserve">GUYANA			</t>
  </si>
  <si>
    <t xml:space="preserve">164540	</t>
  </si>
  <si>
    <t xml:space="preserve">MALAWI			</t>
  </si>
  <si>
    <t xml:space="preserve">722420	</t>
  </si>
  <si>
    <t xml:space="preserve">FIJI			</t>
  </si>
  <si>
    <t xml:space="preserve">135	</t>
  </si>
  <si>
    <t xml:space="preserve">353320	</t>
  </si>
  <si>
    <t xml:space="preserve">HAITI			</t>
  </si>
  <si>
    <t xml:space="preserve">136	</t>
  </si>
  <si>
    <t xml:space="preserve">223040	</t>
  </si>
  <si>
    <t xml:space="preserve">GREENLAND	        </t>
  </si>
  <si>
    <t xml:space="preserve">137	</t>
  </si>
  <si>
    <t xml:space="preserve">450040	</t>
  </si>
  <si>
    <t xml:space="preserve">AFGHANISTAN		</t>
  </si>
  <si>
    <t xml:space="preserve">138	</t>
  </si>
  <si>
    <t xml:space="preserve">164660	</t>
  </si>
  <si>
    <t xml:space="preserve">MALI			</t>
  </si>
  <si>
    <t xml:space="preserve">139	</t>
  </si>
  <si>
    <t xml:space="preserve">360840	</t>
  </si>
  <si>
    <t xml:space="preserve">BELIZE			</t>
  </si>
  <si>
    <t xml:space="preserve">140	</t>
  </si>
  <si>
    <t xml:space="preserve">454180	</t>
  </si>
  <si>
    <t xml:space="preserve">LAOS.P.DEM.R		</t>
  </si>
  <si>
    <t>Lao</t>
  </si>
  <si>
    <t xml:space="preserve">141	</t>
  </si>
  <si>
    <t xml:space="preserve">162620	</t>
  </si>
  <si>
    <t xml:space="preserve">DJIBOUTI		</t>
  </si>
  <si>
    <t xml:space="preserve">142	</t>
  </si>
  <si>
    <t xml:space="preserve">162700	</t>
  </si>
  <si>
    <t xml:space="preserve">GAMBIA			</t>
  </si>
  <si>
    <t xml:space="preserve">143	</t>
  </si>
  <si>
    <t xml:space="preserve">165620	</t>
  </si>
  <si>
    <t xml:space="preserve">NIGER			</t>
  </si>
  <si>
    <t xml:space="preserve">144	</t>
  </si>
  <si>
    <t xml:space="preserve">168000	</t>
  </si>
  <si>
    <t xml:space="preserve">UGANDA			</t>
  </si>
  <si>
    <t xml:space="preserve">145	</t>
  </si>
  <si>
    <t xml:space="preserve">168540	</t>
  </si>
  <si>
    <t xml:space="preserve">BURKINA.FASO		</t>
  </si>
  <si>
    <t xml:space="preserve">146	</t>
  </si>
  <si>
    <t xml:space="preserve">166900	</t>
  </si>
  <si>
    <t xml:space="preserve">SEYCHELLES		</t>
  </si>
  <si>
    <t xml:space="preserve">147	</t>
  </si>
  <si>
    <t xml:space="preserve">166240	</t>
  </si>
  <si>
    <t xml:space="preserve">19	</t>
  </si>
  <si>
    <t xml:space="preserve">GUINEA-BISSAU		</t>
  </si>
  <si>
    <t xml:space="preserve">148	</t>
  </si>
  <si>
    <t xml:space="preserve">722960	</t>
  </si>
  <si>
    <t xml:space="preserve">KIRIBATI		</t>
  </si>
  <si>
    <t xml:space="preserve">149	</t>
  </si>
  <si>
    <t xml:space="preserve">484960	</t>
  </si>
  <si>
    <t xml:space="preserve">MONGOLIA		</t>
  </si>
  <si>
    <t>Mongolian</t>
  </si>
  <si>
    <t xml:space="preserve">150	</t>
  </si>
  <si>
    <t xml:space="preserve">166940	</t>
  </si>
  <si>
    <t xml:space="preserve">SIERRA.LEONE		</t>
  </si>
  <si>
    <t xml:space="preserve">151	</t>
  </si>
  <si>
    <t xml:space="preserve">454620	</t>
  </si>
  <si>
    <t xml:space="preserve">MALDIVES		</t>
  </si>
  <si>
    <t xml:space="preserve">152	</t>
  </si>
  <si>
    <t xml:space="preserve">166460	</t>
  </si>
  <si>
    <t xml:space="preserve">RWANDA			</t>
  </si>
  <si>
    <t xml:space="preserve">153	</t>
  </si>
  <si>
    <t xml:space="preserve">167060	</t>
  </si>
  <si>
    <t xml:space="preserve">SOMALIA			</t>
  </si>
  <si>
    <t>Somali</t>
  </si>
  <si>
    <t xml:space="preserve">154	</t>
  </si>
  <si>
    <t xml:space="preserve">161740	</t>
  </si>
  <si>
    <t xml:space="preserve">COMOROS			</t>
  </si>
  <si>
    <t xml:space="preserve">155	</t>
  </si>
  <si>
    <t xml:space="preserve">161080	</t>
  </si>
  <si>
    <t xml:space="preserve">BURUNDI			</t>
  </si>
  <si>
    <t xml:space="preserve">157	</t>
  </si>
  <si>
    <t xml:space="preserve">141480	</t>
  </si>
  <si>
    <t xml:space="preserve">CHAD			</t>
  </si>
  <si>
    <t xml:space="preserve">158	</t>
  </si>
  <si>
    <t xml:space="preserve">141400	</t>
  </si>
  <si>
    <t xml:space="preserve">CENTRAL.AFR.REP		</t>
  </si>
  <si>
    <t xml:space="preserve">159	</t>
  </si>
  <si>
    <t xml:space="preserve">720900	</t>
  </si>
  <si>
    <t xml:space="preserve">SOLOMON.ISLDS		</t>
  </si>
  <si>
    <t xml:space="preserve">161	</t>
  </si>
  <si>
    <t xml:space="preserve">162260	</t>
  </si>
  <si>
    <t xml:space="preserve">EQ.GUINEA		</t>
  </si>
  <si>
    <t xml:space="preserve">162	</t>
  </si>
  <si>
    <t xml:space="preserve">226660	</t>
  </si>
  <si>
    <t xml:space="preserve">ST.PIERRE.MIQU	        </t>
  </si>
  <si>
    <t xml:space="preserve">164	</t>
  </si>
  <si>
    <t xml:space="preserve">357960	</t>
  </si>
  <si>
    <t xml:space="preserve">TURKS.CAICOS.ISL	</t>
  </si>
  <si>
    <t xml:space="preserve">165	</t>
  </si>
  <si>
    <t xml:space="preserve">166540	</t>
  </si>
  <si>
    <t xml:space="preserve">ST.HELENA	        </t>
  </si>
  <si>
    <t xml:space="preserve">166	</t>
  </si>
  <si>
    <t xml:space="preserve">362380	</t>
  </si>
  <si>
    <t xml:space="preserve">FALKLAND.ISL	        </t>
  </si>
  <si>
    <t xml:space="preserve">167	</t>
  </si>
  <si>
    <t xml:space="preserve">450640	</t>
  </si>
  <si>
    <t xml:space="preserve">BHUTAN			</t>
  </si>
  <si>
    <t xml:space="preserve">169	</t>
  </si>
  <si>
    <t xml:space="preserve">137320	</t>
  </si>
  <si>
    <t xml:space="preserve">WESTERN.SAHARA		</t>
  </si>
  <si>
    <t xml:space="preserve">170	</t>
  </si>
  <si>
    <t xml:space="preserve">160860	</t>
  </si>
  <si>
    <t xml:space="preserve">BR.IND.OC.TR	        </t>
  </si>
  <si>
    <t xml:space="preserve">176	</t>
  </si>
  <si>
    <t xml:space="preserve">582780	</t>
  </si>
  <si>
    <t xml:space="preserve">FM.GERMAN.DM.RP		</t>
  </si>
  <si>
    <t>Column:</t>
    <phoneticPr fontId="2" type="noConversion"/>
  </si>
  <si>
    <t>3 Penn World Tables v5 country code</t>
    <phoneticPr fontId="2" type="noConversion"/>
  </si>
  <si>
    <t>1  ROUGH ranking by GDP/cap</t>
    <phoneticPr fontId="2" type="noConversion"/>
  </si>
  <si>
    <t>2  World Trade Data Base country code(Stat-Can)</t>
    <phoneticPr fontId="2" type="noConversion"/>
  </si>
  <si>
    <t>d</t>
    <phoneticPr fontId="7" type="noConversion"/>
  </si>
  <si>
    <t>Country Name</t>
  </si>
  <si>
    <t>Country Code</t>
  </si>
  <si>
    <t>Series Name</t>
  </si>
  <si>
    <t>Series Code</t>
  </si>
  <si>
    <t>YR1980</t>
  </si>
  <si>
    <t>YR1981</t>
  </si>
  <si>
    <t>YR1982</t>
  </si>
  <si>
    <t>YR1983</t>
  </si>
  <si>
    <t>YR1984</t>
  </si>
  <si>
    <t>YR1985</t>
  </si>
  <si>
    <t>YR1986</t>
  </si>
  <si>
    <t>YR1987</t>
  </si>
  <si>
    <t>YR1988</t>
  </si>
  <si>
    <t>YR1989</t>
  </si>
  <si>
    <t>YR1990</t>
  </si>
  <si>
    <t>YR1991</t>
  </si>
  <si>
    <t>YR1992</t>
  </si>
  <si>
    <t>YR1993</t>
  </si>
  <si>
    <t>YR1994</t>
  </si>
  <si>
    <t>YR1995</t>
  </si>
  <si>
    <t>YR1996</t>
  </si>
  <si>
    <t>YR1997</t>
  </si>
  <si>
    <t>YR1998</t>
  </si>
  <si>
    <t>YR1999</t>
  </si>
  <si>
    <t>YR2000</t>
  </si>
  <si>
    <t>YR2001</t>
  </si>
  <si>
    <t>YR2002</t>
  </si>
  <si>
    <t>YR2003</t>
  </si>
  <si>
    <t>YR2004</t>
  </si>
  <si>
    <t>YR2005</t>
  </si>
  <si>
    <t>YR2006</t>
  </si>
  <si>
    <t>YR2007</t>
  </si>
  <si>
    <t>YR2008</t>
  </si>
  <si>
    <t>AFG</t>
  </si>
  <si>
    <t>ALB</t>
  </si>
  <si>
    <t>DZA</t>
  </si>
  <si>
    <t>ASM</t>
  </si>
  <si>
    <t>ADO</t>
  </si>
  <si>
    <t>AGO</t>
  </si>
  <si>
    <t>Antigua and Barbuda</t>
  </si>
  <si>
    <t>ATG</t>
  </si>
  <si>
    <t>ARG</t>
  </si>
  <si>
    <t>ARM</t>
  </si>
  <si>
    <t>Aruba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</si>
  <si>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</si>
  <si>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</si>
  <si>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</si>
  <si>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</si>
  <si>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</si>
  <si>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</si>
  <si>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</si>
  <si>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</si>
  <si>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</si>
  <si>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</si>
  <si>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</si>
  <si>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</si>
  <si>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</si>
  <si>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</si>
  <si>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</si>
  <si>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Bosnia and Herzegovina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</si>
  <si>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</si>
  <si>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</si>
  <si>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</si>
  <si>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</si>
  <si>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</si>
  <si>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</si>
  <si>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</si>
  <si>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</si>
  <si>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</si>
  <si>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</si>
  <si>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</si>
  <si>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</si>
  <si>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</si>
  <si>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</si>
  <si>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Channel Islands</t>
  </si>
  <si>
    <t>CHI</t>
  </si>
  <si>
    <t>CHL</t>
  </si>
  <si>
    <t>CHN</t>
  </si>
  <si>
    <t>COL</t>
  </si>
  <si>
    <t>COM</t>
  </si>
  <si>
    <t>ZAR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</si>
  <si>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</si>
  <si>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</si>
  <si>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</si>
  <si>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</si>
  <si>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</si>
  <si>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</si>
  <si>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</si>
  <si>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</si>
  <si>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</si>
  <si>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</si>
  <si>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</si>
  <si>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East Asia &amp; Pacific</t>
  </si>
  <si>
    <t>EAP</t>
  </si>
  <si>
    <t>ECU</t>
  </si>
  <si>
    <t>EGY</t>
  </si>
  <si>
    <t>SLV</t>
  </si>
  <si>
    <t>GNQ</t>
  </si>
  <si>
    <t>ERI</t>
  </si>
  <si>
    <t>EST</t>
  </si>
  <si>
    <t>ETH</t>
  </si>
  <si>
    <t>Euro area</t>
  </si>
  <si>
    <t>EMU</t>
  </si>
  <si>
    <t>Europe &amp; Central Asia</t>
  </si>
  <si>
    <t>ECA</t>
  </si>
  <si>
    <t>Faeroe Islands</t>
  </si>
  <si>
    <t>FRO</t>
  </si>
  <si>
    <t>FJI</t>
  </si>
  <si>
    <t>FIN</t>
  </si>
  <si>
    <t>FRA</t>
  </si>
  <si>
    <t>French Polynesia</t>
  </si>
  <si>
    <t>PYF</t>
  </si>
  <si>
    <t>GAB</t>
  </si>
  <si>
    <t>GMB</t>
  </si>
  <si>
    <t>GEO</t>
  </si>
  <si>
    <t>DEU</t>
  </si>
  <si>
    <t>GHA</t>
  </si>
  <si>
    <t>GRC</t>
  </si>
  <si>
    <t>GRL</t>
  </si>
  <si>
    <t>GRD</t>
  </si>
  <si>
    <t>Guam</t>
  </si>
  <si>
    <t>GUM</t>
  </si>
  <si>
    <t>GTM</t>
  </si>
  <si>
    <t>GIN</t>
  </si>
  <si>
    <t>Guinea-Bissau</t>
  </si>
  <si>
    <t>GNB</t>
  </si>
  <si>
    <t>GUY</t>
  </si>
  <si>
    <t>HTI</t>
  </si>
  <si>
    <t>High income</t>
  </si>
  <si>
    <t>HIC</t>
  </si>
  <si>
    <t>High income: nonOECD</t>
  </si>
  <si>
    <t>NOC</t>
  </si>
  <si>
    <t>High income: OECD</t>
  </si>
  <si>
    <t>OEC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</si>
  <si>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</si>
  <si>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</si>
  <si>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</si>
  <si>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</si>
  <si>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</si>
  <si>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</si>
  <si>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</si>
  <si>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</si>
  <si>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</si>
  <si>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Isle of Man</t>
  </si>
  <si>
    <t>IMY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</si>
  <si>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</si>
  <si>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</si>
  <si>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</si>
  <si>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</si>
  <si>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</si>
  <si>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</si>
  <si>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</si>
  <si>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</si>
  <si>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</si>
  <si>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</si>
  <si>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</si>
  <si>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Kyrgyz Republic</t>
  </si>
  <si>
    <t>KGZ</t>
  </si>
  <si>
    <t>LAO</t>
  </si>
  <si>
    <t>Latin America &amp; Caribbean</t>
  </si>
  <si>
    <t>LAC</t>
  </si>
  <si>
    <t>LVA</t>
  </si>
  <si>
    <t>LBN</t>
  </si>
  <si>
    <t>LSO</t>
  </si>
  <si>
    <t>LBR</t>
  </si>
  <si>
    <t>LBY</t>
  </si>
  <si>
    <t>1. OECD-6 immigration stock by country of birth</t>
  </si>
  <si>
    <t>Number of immigrants in 1975</t>
  </si>
  <si>
    <t>全部</t>
    <phoneticPr fontId="2" type="noConversion"/>
  </si>
  <si>
    <t>中国历年外商直接投资情况统计(1979-2009)</t>
  </si>
  <si>
    <t>亿美元</t>
  </si>
  <si>
    <t>年度</t>
  </si>
  <si>
    <t>项目数</t>
  </si>
  <si>
    <t>合同外资金额</t>
  </si>
  <si>
    <t>1983</t>
  </si>
  <si>
    <t>638</t>
  </si>
  <si>
    <t>19.17</t>
  </si>
  <si>
    <t>1984</t>
  </si>
  <si>
    <t>2166</t>
  </si>
  <si>
    <t>28.75</t>
  </si>
  <si>
    <t>1985</t>
  </si>
  <si>
    <t>63.33</t>
  </si>
  <si>
    <t>1986</t>
  </si>
  <si>
    <t>1498</t>
  </si>
  <si>
    <t>33.30</t>
  </si>
  <si>
    <t>1987</t>
  </si>
  <si>
    <t>2233</t>
  </si>
  <si>
    <t>37.09</t>
  </si>
  <si>
    <t>1988</t>
  </si>
  <si>
    <t>5945</t>
  </si>
  <si>
    <t>52.97</t>
  </si>
  <si>
    <t>1989</t>
  </si>
  <si>
    <t>5779</t>
  </si>
  <si>
    <t>56.00</t>
  </si>
  <si>
    <t>7273</t>
  </si>
  <si>
    <t>65.96</t>
  </si>
  <si>
    <t>1991</t>
  </si>
  <si>
    <t>12978</t>
  </si>
  <si>
    <t>119.77</t>
  </si>
  <si>
    <t>1992</t>
  </si>
  <si>
    <t>48764</t>
  </si>
  <si>
    <t>581.24</t>
  </si>
  <si>
    <t>83437</t>
  </si>
  <si>
    <t>1114.36</t>
  </si>
  <si>
    <t>47549</t>
  </si>
  <si>
    <t>826.80</t>
  </si>
  <si>
    <t>37011</t>
  </si>
  <si>
    <t>912.82</t>
  </si>
  <si>
    <t>24556</t>
  </si>
  <si>
    <t>732.76</t>
  </si>
  <si>
    <t>21001</t>
  </si>
  <si>
    <t>510.03</t>
  </si>
  <si>
    <t>19799</t>
  </si>
  <si>
    <t>521.02</t>
  </si>
  <si>
    <t>16918</t>
  </si>
  <si>
    <t>412.23</t>
  </si>
  <si>
    <t>22347</t>
  </si>
  <si>
    <t>623.80</t>
  </si>
  <si>
    <t>26140</t>
  </si>
  <si>
    <t>691.95</t>
  </si>
  <si>
    <t>34171</t>
  </si>
  <si>
    <t>827.68</t>
  </si>
  <si>
    <t>41081</t>
  </si>
  <si>
    <t>1150.70</t>
  </si>
  <si>
    <t>43664</t>
  </si>
  <si>
    <t>1534.79</t>
  </si>
  <si>
    <t>44019</t>
  </si>
  <si>
    <t>1890.65</t>
  </si>
  <si>
    <t>41496</t>
  </si>
  <si>
    <t>1937.27</t>
  </si>
  <si>
    <t>37892</t>
  </si>
  <si>
    <t>2529.39</t>
  </si>
  <si>
    <t>2008</t>
  </si>
  <si>
    <t>N</t>
  </si>
  <si>
    <t>2009</t>
  </si>
  <si>
    <t>截至2007</t>
  </si>
  <si>
    <t>632348</t>
  </si>
  <si>
    <t>17323.39</t>
  </si>
  <si>
    <t>7907.47</t>
  </si>
  <si>
    <t>资料来源：商务部外资统计。</t>
  </si>
  <si>
    <t>摘编自《港澳经济年鉴2008》</t>
  </si>
  <si>
    <t>LIE</t>
  </si>
  <si>
    <t>LTU</t>
  </si>
  <si>
    <t>Low &amp; middle income</t>
  </si>
  <si>
    <t>LMY</t>
  </si>
  <si>
    <t>Low income</t>
  </si>
  <si>
    <t>LIC</t>
  </si>
  <si>
    <t>Lower middle income</t>
  </si>
  <si>
    <t>LMC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</si>
  <si>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</si>
  <si>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</si>
  <si>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</si>
  <si>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</si>
  <si>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</si>
  <si>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</si>
  <si>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</si>
  <si>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</si>
  <si>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</si>
  <si>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</si>
  <si>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</si>
  <si>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</si>
  <si>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MYT</t>
  </si>
  <si>
    <t>MEX</t>
  </si>
  <si>
    <t>Micronesia, Fed. Sts.</t>
  </si>
  <si>
    <t>FSM</t>
  </si>
  <si>
    <t>Middle East &amp; North Africa</t>
  </si>
  <si>
    <t>MNA</t>
  </si>
  <si>
    <t>Middle income</t>
  </si>
  <si>
    <t>MIC</t>
  </si>
  <si>
    <t>MDA</t>
  </si>
  <si>
    <t>MCO</t>
  </si>
  <si>
    <t>MNG</t>
  </si>
  <si>
    <t>Montenegro</t>
  </si>
  <si>
    <t>MNE</t>
  </si>
  <si>
    <t>MAR</t>
  </si>
  <si>
    <t>MOZ</t>
  </si>
  <si>
    <t>MMR</t>
  </si>
  <si>
    <t>NAM</t>
  </si>
  <si>
    <t>NPL</t>
  </si>
  <si>
    <t>NLD</t>
  </si>
  <si>
    <t>Netherlands Antilles</t>
  </si>
  <si>
    <t>ANT</t>
  </si>
  <si>
    <t>NCL</t>
  </si>
  <si>
    <t>NZL</t>
  </si>
  <si>
    <t>NIC</t>
  </si>
  <si>
    <t>NER</t>
  </si>
  <si>
    <t>NGA</t>
  </si>
  <si>
    <t>Northern Mariana Islands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</si>
  <si>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</si>
  <si>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</si>
  <si>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</si>
  <si>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</si>
  <si>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</si>
  <si>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</si>
  <si>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</si>
  <si>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</si>
  <si>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</si>
  <si>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</si>
  <si>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</si>
  <si>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</si>
  <si>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</si>
  <si>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</si>
  <si>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</si>
  <si>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</si>
  <si>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</si>
  <si>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WSM</t>
  </si>
  <si>
    <t>San Marino</t>
  </si>
  <si>
    <t>SMR</t>
  </si>
  <si>
    <t>Sao Tome and Principe</t>
  </si>
  <si>
    <t>STP</t>
  </si>
  <si>
    <t>Saudi Arabia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</si>
  <si>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</si>
  <si>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</si>
  <si>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</si>
  <si>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</si>
  <si>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</si>
  <si>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</si>
  <si>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</si>
  <si>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</si>
  <si>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</si>
  <si>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</si>
  <si>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</si>
  <si>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South Asia</t>
  </si>
  <si>
    <t>SAS</t>
  </si>
  <si>
    <t>ESP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</si>
  <si>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</si>
  <si>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</si>
  <si>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</si>
  <si>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</si>
  <si>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</si>
  <si>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</si>
  <si>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</si>
  <si>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Sub-Saharan Africa</t>
  </si>
  <si>
    <t>SSA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</si>
  <si>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</si>
  <si>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</si>
  <si>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</si>
  <si>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</si>
  <si>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</si>
  <si>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</si>
  <si>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</si>
  <si>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</si>
  <si>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</si>
  <si>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Timor-Leste</t>
  </si>
  <si>
    <t>TMP</t>
  </si>
  <si>
    <t>TGO</t>
  </si>
  <si>
    <t>TON</t>
  </si>
  <si>
    <t>Trinidad and Tobago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</si>
  <si>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</si>
  <si>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</si>
  <si>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</si>
  <si>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</si>
  <si>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</si>
  <si>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</si>
  <si>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</si>
  <si>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</si>
  <si>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</si>
  <si>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Upper middle income</t>
  </si>
  <si>
    <t>UMC</t>
  </si>
  <si>
    <t>URY</t>
  </si>
  <si>
    <t>UZB</t>
  </si>
  <si>
    <t>VUT</t>
  </si>
  <si>
    <t>Venezuela, RB</t>
  </si>
  <si>
    <t>VEN</t>
  </si>
  <si>
    <t>VNM</t>
  </si>
  <si>
    <t>Virgin Islands (U.S.)</t>
  </si>
  <si>
    <t>VIR</t>
  </si>
  <si>
    <t>West Bank and Gaza</t>
  </si>
  <si>
    <t>WBG</t>
  </si>
  <si>
    <t>World</t>
  </si>
  <si>
    <t>WLD</t>
  </si>
  <si>
    <t>YEM</t>
  </si>
  <si>
    <t>ZMB</t>
  </si>
  <si>
    <t>ZWE</t>
  </si>
  <si>
    <r>
      <t>Series Name</t>
    </r>
    <r>
      <rPr>
        <sz val="12"/>
        <rFont val="宋体"/>
        <family val="3"/>
        <charset val="134"/>
      </rPr>
      <t>:GDP (constant 2000 US$)</t>
    </r>
    <phoneticPr fontId="22" type="noConversion"/>
  </si>
  <si>
    <r>
      <t>Series Code</t>
    </r>
    <r>
      <rPr>
        <sz val="12"/>
        <rFont val="宋体"/>
        <family val="3"/>
        <charset val="134"/>
      </rPr>
      <t>:NY.GDP.MKTP.KD</t>
    </r>
    <phoneticPr fontId="22" type="noConversion"/>
  </si>
  <si>
    <t>备注:</t>
    <phoneticPr fontId="22" type="noConversion"/>
  </si>
  <si>
    <t>数据来源:world bank</t>
    <phoneticPr fontId="22" type="noConversion"/>
  </si>
  <si>
    <t>YR2009</t>
  </si>
  <si>
    <t>Population, tertiary, total</t>
    <phoneticPr fontId="22" type="noConversion"/>
  </si>
  <si>
    <t>SP.TER.TOTL.IN</t>
  </si>
  <si>
    <t>Population, total</t>
  </si>
  <si>
    <t>SP.POP.TOTL</t>
  </si>
  <si>
    <t>Population, tertiary, total</t>
  </si>
  <si>
    <t>数据来源：worldbank</t>
    <phoneticPr fontId="22" type="noConversion"/>
  </si>
  <si>
    <t>SP.TER.TOTL.IN</t>
    <phoneticPr fontId="22" type="noConversion"/>
  </si>
  <si>
    <t>Samoa</t>
    <phoneticPr fontId="22" type="noConversion"/>
  </si>
  <si>
    <t>Andorra</t>
    <phoneticPr fontId="22" type="noConversion"/>
  </si>
  <si>
    <t>Antigua&amp;Barbuda</t>
    <phoneticPr fontId="22" type="noConversion"/>
  </si>
  <si>
    <t>Afrubs.Is</t>
    <phoneticPr fontId="2" type="noConversion"/>
  </si>
  <si>
    <t>Afrubs.Is</t>
    <phoneticPr fontId="22" type="noConversion"/>
  </si>
  <si>
    <t>Bahamas</t>
    <phoneticPr fontId="22" type="noConversion"/>
  </si>
  <si>
    <t>Byelorussia</t>
    <phoneticPr fontId="2" type="noConversion"/>
  </si>
  <si>
    <t>Byelorussia</t>
    <phoneticPr fontId="22" type="noConversion"/>
  </si>
  <si>
    <t>Bhutan</t>
    <phoneticPr fontId="22" type="noConversion"/>
  </si>
  <si>
    <t>Bosnia&amp;Hercegovina</t>
    <phoneticPr fontId="2" type="noConversion"/>
  </si>
  <si>
    <t>Bosnia&amp;Hercegovina</t>
    <phoneticPr fontId="22" type="noConversion"/>
  </si>
  <si>
    <t>Brunei</t>
    <phoneticPr fontId="22" type="noConversion"/>
  </si>
  <si>
    <t>CapeVerde</t>
    <phoneticPr fontId="22" type="noConversion"/>
  </si>
  <si>
    <t>Cayman Is</t>
    <phoneticPr fontId="22" type="noConversion"/>
  </si>
  <si>
    <t>Cayman Is</t>
    <phoneticPr fontId="22" type="noConversion"/>
  </si>
  <si>
    <t>CentralAfrican</t>
    <phoneticPr fontId="2" type="noConversion"/>
  </si>
  <si>
    <t>CentralAfrican</t>
    <phoneticPr fontId="22" type="noConversion"/>
  </si>
  <si>
    <t>Comoros</t>
    <phoneticPr fontId="22" type="noConversion"/>
  </si>
  <si>
    <t>Congo</t>
    <phoneticPr fontId="22" type="noConversion"/>
  </si>
  <si>
    <t>Congo DR</t>
    <phoneticPr fontId="22" type="noConversion"/>
  </si>
  <si>
    <t>Coted’Lvoire</t>
    <phoneticPr fontId="22" type="noConversion"/>
  </si>
  <si>
    <t>Czech</t>
    <phoneticPr fontId="22" type="noConversion"/>
  </si>
  <si>
    <t>DominicanRep</t>
    <phoneticPr fontId="22" type="noConversion"/>
  </si>
  <si>
    <t>DominicanRep</t>
    <phoneticPr fontId="22" type="noConversion"/>
  </si>
  <si>
    <t>Egypt</t>
    <phoneticPr fontId="22" type="noConversion"/>
  </si>
  <si>
    <t>ElSalvador</t>
    <phoneticPr fontId="22" type="noConversion"/>
  </si>
  <si>
    <t>Eq.Guinea</t>
    <phoneticPr fontId="2" type="noConversion"/>
  </si>
  <si>
    <t>Eq.Guinea</t>
    <phoneticPr fontId="22" type="noConversion"/>
  </si>
  <si>
    <t>French Polynesia</t>
    <phoneticPr fontId="22" type="noConversion"/>
  </si>
  <si>
    <t>Gambia</t>
    <phoneticPr fontId="22" type="noConversion"/>
  </si>
  <si>
    <t>Gambia</t>
    <phoneticPr fontId="22" type="noConversion"/>
  </si>
  <si>
    <t>Guinea-Bissau</t>
    <phoneticPr fontId="22" type="noConversion"/>
  </si>
  <si>
    <t>HongKong</t>
    <phoneticPr fontId="22" type="noConversion"/>
  </si>
  <si>
    <t>HongKong</t>
    <phoneticPr fontId="22" type="noConversion"/>
  </si>
  <si>
    <t>Iran</t>
    <phoneticPr fontId="22" type="noConversion"/>
  </si>
  <si>
    <t>Cayman Is</t>
    <phoneticPr fontId="2" type="noConversion"/>
  </si>
  <si>
    <t>KoreaDPR</t>
    <phoneticPr fontId="22" type="noConversion"/>
  </si>
  <si>
    <t>KoreaRep</t>
    <phoneticPr fontId="22" type="noConversion"/>
  </si>
  <si>
    <t>乌兹别克斯坦</t>
    <phoneticPr fontId="2" type="noConversion"/>
  </si>
  <si>
    <t>LaoPDR</t>
    <phoneticPr fontId="22" type="noConversion"/>
  </si>
  <si>
    <t>LibyanArabJm</t>
    <phoneticPr fontId="22" type="noConversion"/>
  </si>
  <si>
    <t>Macau</t>
    <phoneticPr fontId="22" type="noConversion"/>
  </si>
  <si>
    <t>Macedonia</t>
    <phoneticPr fontId="22" type="noConversion"/>
  </si>
  <si>
    <t>Malawi</t>
    <phoneticPr fontId="22" type="noConversion"/>
  </si>
  <si>
    <t>Maldives</t>
    <phoneticPr fontId="22" type="noConversion"/>
  </si>
  <si>
    <t>MarshallIs.</t>
    <phoneticPr fontId="22" type="noConversion"/>
  </si>
  <si>
    <t>Moldavia</t>
    <phoneticPr fontId="2" type="noConversion"/>
  </si>
  <si>
    <t>Netherlands Antilles</t>
    <phoneticPr fontId="22" type="noConversion"/>
  </si>
  <si>
    <t>PapuaNewGuinea</t>
    <phoneticPr fontId="2" type="noConversion"/>
  </si>
  <si>
    <t>PapuaNewGuinea</t>
    <phoneticPr fontId="22" type="noConversion"/>
  </si>
  <si>
    <t>Russia</t>
    <phoneticPr fontId="22" type="noConversion"/>
  </si>
  <si>
    <t>SanMarino</t>
    <phoneticPr fontId="22" type="noConversion"/>
  </si>
  <si>
    <t>SanMarino</t>
    <phoneticPr fontId="22" type="noConversion"/>
  </si>
  <si>
    <t>SaudiArabia</t>
    <phoneticPr fontId="22" type="noConversion"/>
  </si>
  <si>
    <t>Serbia</t>
    <phoneticPr fontId="22" type="noConversion"/>
  </si>
  <si>
    <t>Slovak</t>
    <phoneticPr fontId="22" type="noConversion"/>
  </si>
  <si>
    <t>SolomonIs.</t>
    <phoneticPr fontId="22" type="noConversion"/>
  </si>
  <si>
    <t>S.Africa</t>
    <phoneticPr fontId="22" type="noConversion"/>
  </si>
  <si>
    <t>SriLanka</t>
    <phoneticPr fontId="22" type="noConversion"/>
  </si>
  <si>
    <t>saintVincent&amp;Grenadines</t>
    <phoneticPr fontId="2" type="noConversion"/>
  </si>
  <si>
    <t>Syrian</t>
    <phoneticPr fontId="22" type="noConversion"/>
  </si>
  <si>
    <t>Trinidad and Tobago</t>
    <phoneticPr fontId="22" type="noConversion"/>
  </si>
  <si>
    <t>UnitedArabEmirates</t>
    <phoneticPr fontId="22" type="noConversion"/>
  </si>
  <si>
    <t>Venezuela, RB</t>
    <phoneticPr fontId="22" type="noConversion"/>
  </si>
  <si>
    <t>Yemen</t>
    <phoneticPr fontId="22" type="noConversion"/>
  </si>
  <si>
    <t>Yemen</t>
    <phoneticPr fontId="22" type="noConversion"/>
  </si>
  <si>
    <t>Country_Zh</t>
    <phoneticPr fontId="2" type="noConversion"/>
  </si>
  <si>
    <t>Country_En</t>
    <phoneticPr fontId="2" type="noConversion"/>
  </si>
  <si>
    <t>FDI_1984</t>
  </si>
  <si>
    <t>FDI_1985</t>
  </si>
  <si>
    <t>FDI_1986</t>
  </si>
  <si>
    <t>FDI_1987</t>
  </si>
  <si>
    <t>FDI_1988</t>
  </si>
  <si>
    <t>FDI_1989</t>
  </si>
  <si>
    <t>FDI_1990</t>
  </si>
  <si>
    <t>FDI_1991</t>
  </si>
  <si>
    <t>FDI_1992</t>
  </si>
  <si>
    <t>FDI_1993</t>
  </si>
  <si>
    <t>FDI_1994</t>
  </si>
  <si>
    <t>FDI_1995</t>
  </si>
  <si>
    <t>FDI_1996</t>
  </si>
  <si>
    <t>FDI_1997</t>
  </si>
  <si>
    <t>FDI_1998</t>
  </si>
  <si>
    <t>FDI_1999</t>
  </si>
  <si>
    <t>FDI_2000</t>
  </si>
  <si>
    <t>FDI_2001</t>
  </si>
  <si>
    <t>FDI_2002</t>
  </si>
  <si>
    <t>FDI_2003</t>
  </si>
  <si>
    <t>FDI_2004</t>
  </si>
  <si>
    <t>FDI_2005</t>
  </si>
  <si>
    <t>FDI_2006</t>
  </si>
  <si>
    <t>FDI_2007</t>
  </si>
  <si>
    <t>.</t>
  </si>
  <si>
    <t>Channel Islands</t>
    <phoneticPr fontId="22" type="noConversion"/>
  </si>
  <si>
    <r>
      <t>C</t>
    </r>
    <r>
      <rPr>
        <b/>
        <sz val="12"/>
        <rFont val="宋体"/>
        <family val="3"/>
        <charset val="134"/>
      </rPr>
      <t>ountry+SC</t>
    </r>
    <phoneticPr fontId="22" type="noConversion"/>
  </si>
  <si>
    <t>SP.TER.TOTL.IN</t>
    <phoneticPr fontId="22" type="noConversion"/>
  </si>
  <si>
    <t>China</t>
    <phoneticPr fontId="22" type="noConversion"/>
  </si>
  <si>
    <t>中国主要年份人口基本情况统计(1982-2009)</t>
  </si>
  <si>
    <t>指标</t>
  </si>
  <si>
    <t>单位</t>
  </si>
  <si>
    <t>1982年</t>
  </si>
  <si>
    <t>1990年</t>
  </si>
  <si>
    <t>2000年</t>
  </si>
  <si>
    <t>2008年</t>
  </si>
  <si>
    <t>2009年</t>
  </si>
  <si>
    <t>1.总人口(年末)</t>
  </si>
  <si>
    <t>万人</t>
  </si>
  <si>
    <t>101654</t>
  </si>
  <si>
    <t>114333</t>
  </si>
  <si>
    <t>126743</t>
  </si>
  <si>
    <t>132802</t>
  </si>
  <si>
    <t>133474</t>
  </si>
  <si>
    <t>按性别分</t>
  </si>
  <si>
    <t>男性人口</t>
  </si>
  <si>
    <t>52352</t>
  </si>
  <si>
    <t>58904</t>
  </si>
  <si>
    <t>65437</t>
  </si>
  <si>
    <t>68357</t>
  </si>
  <si>
    <t>68652</t>
  </si>
  <si>
    <t>女性人口</t>
  </si>
  <si>
    <t>49302</t>
  </si>
  <si>
    <t>55429</t>
  </si>
  <si>
    <t>61306</t>
  </si>
  <si>
    <t>64445</t>
  </si>
  <si>
    <t>64822</t>
  </si>
  <si>
    <t>按城乡分</t>
  </si>
  <si>
    <t>城镇人口</t>
  </si>
  <si>
    <t>21480</t>
  </si>
  <si>
    <t>30195</t>
  </si>
  <si>
    <t>45906</t>
  </si>
  <si>
    <t>60667</t>
  </si>
  <si>
    <t>62186</t>
  </si>
  <si>
    <t>乡村人口</t>
  </si>
  <si>
    <t>80174</t>
  </si>
  <si>
    <t>84138</t>
  </si>
  <si>
    <t>80837</t>
  </si>
  <si>
    <t>72135</t>
  </si>
  <si>
    <t>71288</t>
  </si>
  <si>
    <t>2.人口比重</t>
  </si>
  <si>
    <t>%</t>
  </si>
  <si>
    <t>51.5</t>
  </si>
  <si>
    <t>51.6</t>
  </si>
  <si>
    <t>51.4</t>
  </si>
  <si>
    <t>48.5</t>
  </si>
  <si>
    <t>48.4</t>
  </si>
  <si>
    <t>48.6</t>
  </si>
  <si>
    <t>21.1</t>
  </si>
  <si>
    <t>26.4</t>
  </si>
  <si>
    <t>36.2</t>
  </si>
  <si>
    <t>45.7</t>
  </si>
  <si>
    <t>46.6</t>
  </si>
  <si>
    <t>78.9</t>
  </si>
  <si>
    <t>73.6</t>
  </si>
  <si>
    <t>63.8</t>
  </si>
  <si>
    <t>54.3</t>
  </si>
  <si>
    <t>53.4</t>
  </si>
  <si>
    <t>3.出生率</t>
  </si>
  <si>
    <t>‰</t>
  </si>
  <si>
    <t>22.28</t>
  </si>
  <si>
    <t>21.06</t>
  </si>
  <si>
    <t>14.03</t>
  </si>
  <si>
    <t>12.14</t>
  </si>
  <si>
    <t>12.13</t>
  </si>
  <si>
    <t>4.死亡率</t>
  </si>
  <si>
    <t>6.60</t>
  </si>
  <si>
    <t>6.67</t>
  </si>
  <si>
    <t>6.45</t>
  </si>
  <si>
    <t>7.06</t>
  </si>
  <si>
    <t>7.08</t>
  </si>
  <si>
    <t>5.自然增长率</t>
  </si>
  <si>
    <t>15.68</t>
  </si>
  <si>
    <t>14.39</t>
  </si>
  <si>
    <t>7.58</t>
  </si>
  <si>
    <t>5.08</t>
  </si>
  <si>
    <t>5.05</t>
  </si>
  <si>
    <t>6.各年龄段人口比重</t>
  </si>
  <si>
    <t>0-14岁人口</t>
  </si>
  <si>
    <t>33.6</t>
  </si>
  <si>
    <t>27.7</t>
  </si>
  <si>
    <t>22.9</t>
  </si>
  <si>
    <t>19.0</t>
  </si>
  <si>
    <t>18.5</t>
  </si>
  <si>
    <t>15-64岁人口</t>
  </si>
  <si>
    <t>61.5</t>
  </si>
  <si>
    <t>66.7</t>
  </si>
  <si>
    <t>70.1</t>
  </si>
  <si>
    <t>72.7</t>
  </si>
  <si>
    <t>73.0</t>
  </si>
  <si>
    <t>65岁以上人口</t>
  </si>
  <si>
    <t>4.9</t>
  </si>
  <si>
    <t>5.6</t>
  </si>
  <si>
    <t>7.0</t>
  </si>
  <si>
    <t>8.3</t>
  </si>
  <si>
    <t>8.5</t>
  </si>
  <si>
    <t>7.总抚养比</t>
  </si>
  <si>
    <t>62.60</t>
  </si>
  <si>
    <t>49.93</t>
  </si>
  <si>
    <t>42.66</t>
  </si>
  <si>
    <t>37.36</t>
  </si>
  <si>
    <t>36.89</t>
  </si>
  <si>
    <t>少儿抚养比</t>
  </si>
  <si>
    <t>54.63</t>
  </si>
  <si>
    <t>41.53</t>
  </si>
  <si>
    <t>32.67</t>
  </si>
  <si>
    <t>26.03</t>
  </si>
  <si>
    <t>25.29</t>
  </si>
  <si>
    <t>老年抚养比</t>
  </si>
  <si>
    <t>7.97</t>
  </si>
  <si>
    <t>8.40</t>
  </si>
  <si>
    <t>9.99</t>
  </si>
  <si>
    <t>11.33</t>
  </si>
  <si>
    <t>11.60</t>
  </si>
  <si>
    <t>8.各种受教育程度人口</t>
  </si>
  <si>
    <t>9.占总人口比重</t>
  </si>
  <si>
    <t>小学</t>
  </si>
  <si>
    <t>35.4</t>
  </si>
  <si>
    <t>37.2</t>
  </si>
  <si>
    <t>35.7</t>
  </si>
  <si>
    <t>29.3</t>
  </si>
  <si>
    <t>28.2</t>
  </si>
  <si>
    <t>初中</t>
  </si>
  <si>
    <t>17.8</t>
  </si>
  <si>
    <t>23.3</t>
  </si>
  <si>
    <t>34.0</t>
  </si>
  <si>
    <t>38.4</t>
  </si>
  <si>
    <t>39.1</t>
  </si>
  <si>
    <t>高中</t>
  </si>
  <si>
    <t>6.6</t>
  </si>
  <si>
    <t>8.0</t>
  </si>
  <si>
    <t>11.1</t>
  </si>
  <si>
    <t>12.9</t>
  </si>
  <si>
    <t>大专及以上</t>
  </si>
  <si>
    <t>0.6</t>
  </si>
  <si>
    <t>1.4</t>
  </si>
  <si>
    <t>3.6</t>
  </si>
  <si>
    <t>6.3</t>
  </si>
  <si>
    <t>6.8</t>
  </si>
  <si>
    <t>10.平均预期寿命</t>
  </si>
  <si>
    <t>岁</t>
  </si>
  <si>
    <t>67.77*</t>
  </si>
  <si>
    <t>68.55</t>
  </si>
  <si>
    <t>71.40</t>
  </si>
  <si>
    <t>注：1.总人口包括中国人民解放军现役军人，但不包括香港、澳门特别行政区和台湾省人口。</t>
  </si>
  <si>
    <t>2.城镇人口中包括中国人民解放军现役军人。</t>
  </si>
  <si>
    <t>3.表中带“*”号的数字为1981年数据。</t>
  </si>
  <si>
    <t>4.总人口按常住人口口径统计。</t>
  </si>
  <si>
    <t>摘编自《中国统计摘要2010》</t>
  </si>
  <si>
    <r>
      <t>y = 0.6814x</t>
    </r>
    <r>
      <rPr>
        <vertAlign val="superscript"/>
        <sz val="10"/>
        <color indexed="8"/>
        <rFont val="宋体"/>
        <family val="3"/>
        <charset val="134"/>
      </rPr>
      <t>2</t>
    </r>
    <r>
      <rPr>
        <sz val="10"/>
        <color indexed="8"/>
        <rFont val="宋体"/>
        <family val="3"/>
        <charset val="134"/>
      </rPr>
      <t xml:space="preserve"> + 1.6543x + 54.403 </t>
    </r>
  </si>
  <si>
    <r>
      <t>1</t>
    </r>
    <r>
      <rPr>
        <sz val="12"/>
        <rFont val="宋体"/>
        <family val="3"/>
        <charset val="134"/>
      </rPr>
      <t>980~2008年高等教育人口比例用多项式插值推算而来</t>
    </r>
    <phoneticPr fontId="29" type="noConversion"/>
  </si>
  <si>
    <t>SKd_1980</t>
    <phoneticPr fontId="2" type="noConversion"/>
  </si>
  <si>
    <t>SKd_1981</t>
    <phoneticPr fontId="2" type="noConversion"/>
  </si>
  <si>
    <t>SKd_1982</t>
  </si>
  <si>
    <t>SKd_1983</t>
  </si>
  <si>
    <t>SKd_1984</t>
  </si>
  <si>
    <t>SKd_1985</t>
  </si>
  <si>
    <t>SKd_1986</t>
  </si>
  <si>
    <t>SKd_1987</t>
  </si>
  <si>
    <t>SKd_1988</t>
  </si>
  <si>
    <t>SKd_1989</t>
  </si>
  <si>
    <t>SKd_1990</t>
  </si>
  <si>
    <t>SKd_1991</t>
  </si>
  <si>
    <t>SKd_1992</t>
  </si>
  <si>
    <t>SKd_1993</t>
  </si>
  <si>
    <t>SKd_1994</t>
  </si>
  <si>
    <t>SKd_1995</t>
  </si>
  <si>
    <t>SKd_1996</t>
  </si>
  <si>
    <t>SKd_1997</t>
  </si>
  <si>
    <t>SKd_1998</t>
  </si>
  <si>
    <t>SKd_1999</t>
  </si>
  <si>
    <t>SKd_2000</t>
  </si>
  <si>
    <t>SKd_2001</t>
  </si>
  <si>
    <t>SKd_2002</t>
  </si>
  <si>
    <t>SKd_2003</t>
  </si>
  <si>
    <t>SKd_2004</t>
  </si>
  <si>
    <t>SKd_2005</t>
  </si>
  <si>
    <t>SKd_2006</t>
  </si>
  <si>
    <t>SKd_2007</t>
  </si>
  <si>
    <t>SKd_2008</t>
  </si>
  <si>
    <t>GDPs</t>
    <phoneticPr fontId="2" type="noConversion"/>
  </si>
  <si>
    <t>GDPd</t>
    <phoneticPr fontId="2" type="noConversion"/>
  </si>
  <si>
    <r>
      <t>GDPs</t>
    </r>
    <r>
      <rPr>
        <b/>
        <sz val="10"/>
        <rFont val="宋体"/>
        <family val="3"/>
        <charset val="134"/>
      </rPr>
      <t>_1980</t>
    </r>
    <phoneticPr fontId="2" type="noConversion"/>
  </si>
  <si>
    <r>
      <t>GDPs</t>
    </r>
    <r>
      <rPr>
        <b/>
        <sz val="10"/>
        <rFont val="宋体"/>
        <family val="3"/>
        <charset val="134"/>
      </rPr>
      <t>_1981</t>
    </r>
    <phoneticPr fontId="2" type="noConversion"/>
  </si>
  <si>
    <r>
      <t>GDPs</t>
    </r>
    <r>
      <rPr>
        <b/>
        <sz val="10"/>
        <rFont val="宋体"/>
        <family val="3"/>
        <charset val="134"/>
      </rPr>
      <t>_1982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</si>
  <si>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_1983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</si>
  <si>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_1984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</si>
  <si>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_1985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</si>
  <si>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_1986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</si>
  <si>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_1987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</si>
  <si>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_1988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</si>
  <si>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_1989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</si>
  <si>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_1990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</si>
  <si>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_1991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</si>
  <si>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_1992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</si>
  <si>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_1993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</si>
  <si>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_1994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</si>
  <si>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_1995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</si>
  <si>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_1996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</si>
  <si>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_1997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</si>
  <si>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_1998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</si>
  <si>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_1999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</si>
  <si>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_2000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</si>
  <si>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_2001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</si>
  <si>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_2002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</si>
  <si>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_2003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</si>
  <si>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_2004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</si>
  <si>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_2005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</si>
  <si>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_2006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</si>
  <si>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_2007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</si>
  <si>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_2008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</si>
  <si>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_1980</t>
    </r>
    <phoneticPr fontId="2" type="noConversion"/>
  </si>
  <si>
    <r>
      <t>GDPd</t>
    </r>
    <r>
      <rPr>
        <b/>
        <sz val="10"/>
        <rFont val="宋体"/>
        <family val="3"/>
        <charset val="134"/>
      </rPr>
      <t>_1981</t>
    </r>
    <phoneticPr fontId="2" type="noConversion"/>
  </si>
  <si>
    <r>
      <t>GDPd</t>
    </r>
    <r>
      <rPr>
        <b/>
        <sz val="10"/>
        <rFont val="宋体"/>
        <family val="3"/>
        <charset val="134"/>
      </rPr>
      <t>_1982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</si>
  <si>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_1983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</si>
  <si>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_1984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</si>
  <si>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_1985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</si>
  <si>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_1986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</si>
  <si>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_1987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</si>
  <si>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_1988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</si>
  <si>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_1989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</si>
  <si>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_1990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</si>
  <si>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_1991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</si>
  <si>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_1992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</si>
  <si>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_1993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</si>
  <si>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_1994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</si>
  <si>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_1995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</si>
  <si>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_1996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</si>
  <si>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_1997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</si>
  <si>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_1998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</si>
  <si>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_1999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</si>
  <si>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_2000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</si>
  <si>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_2001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</si>
  <si>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_2002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</si>
  <si>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_2003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</si>
  <si>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_2004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</si>
  <si>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_2005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</si>
  <si>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_2006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</si>
  <si>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_2007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</si>
  <si>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_2008</t>
    </r>
    <r>
      <rPr>
        <sz val="12"/>
        <rFont val="宋体"/>
        <family val="3"/>
        <charset val="134"/>
      </rPr>
      <t/>
    </r>
  </si>
  <si>
    <t>http://www.macalester.edu/research/economics/PAGE/HAVEMAN/Trade.Resources/Data/Gravity/dist.txt</t>
  </si>
  <si>
    <t>Country</t>
  </si>
  <si>
    <t>DistToChina</t>
  </si>
  <si>
    <t>Czechoslovakia</t>
  </si>
  <si>
    <t>Reunion.Islands</t>
  </si>
  <si>
    <t>Trinidad.And.Tobago</t>
  </si>
  <si>
    <t>Zaire</t>
  </si>
  <si>
    <t>United States</t>
    <phoneticPr fontId="29" type="noConversion"/>
  </si>
  <si>
    <t>United Kingdom</t>
    <phoneticPr fontId="29" type="noConversion"/>
  </si>
  <si>
    <t>HongKong</t>
    <phoneticPr fontId="29" type="noConversion"/>
  </si>
  <si>
    <t>Belgium</t>
    <phoneticPr fontId="29" type="noConversion"/>
  </si>
  <si>
    <t>KoreaRep</t>
    <phoneticPr fontId="29" type="noConversion"/>
  </si>
  <si>
    <t>Russia</t>
    <phoneticPr fontId="29" type="noConversion"/>
  </si>
  <si>
    <t>SaudiArabia</t>
    <phoneticPr fontId="29" type="noConversion"/>
  </si>
  <si>
    <t>Philippines</t>
    <phoneticPr fontId="29" type="noConversion"/>
  </si>
  <si>
    <t>UnitedArabEmirates</t>
    <phoneticPr fontId="29" type="noConversion"/>
  </si>
  <si>
    <t>S.Africa</t>
    <phoneticPr fontId="29" type="noConversion"/>
  </si>
  <si>
    <t>New Zealand</t>
    <phoneticPr fontId="29" type="noConversion"/>
  </si>
  <si>
    <t>DominicanRep</t>
    <phoneticPr fontId="29" type="noConversion"/>
  </si>
  <si>
    <t>Syrian</t>
    <phoneticPr fontId="29" type="noConversion"/>
  </si>
  <si>
    <t>Costa Rica</t>
    <phoneticPr fontId="29" type="noConversion"/>
  </si>
  <si>
    <t>SriLanka</t>
    <phoneticPr fontId="29" type="noConversion"/>
  </si>
  <si>
    <t>ElSalvador</t>
    <phoneticPr fontId="29" type="noConversion"/>
  </si>
  <si>
    <t>Coted’Lvoire</t>
    <phoneticPr fontId="29" type="noConversion"/>
  </si>
  <si>
    <t>PapuaNewGuinea</t>
    <phoneticPr fontId="29" type="noConversion"/>
  </si>
  <si>
    <t>Malawi</t>
    <phoneticPr fontId="29" type="noConversion"/>
  </si>
  <si>
    <t>LaoPDR</t>
    <phoneticPr fontId="29" type="noConversion"/>
  </si>
  <si>
    <t>Burkina Faso</t>
    <phoneticPr fontId="29" type="noConversion"/>
  </si>
  <si>
    <t>GuineaBissau</t>
    <phoneticPr fontId="29" type="noConversion"/>
  </si>
  <si>
    <t>Sierra Leone</t>
    <phoneticPr fontId="29" type="noConversion"/>
  </si>
  <si>
    <t>Chad</t>
    <phoneticPr fontId="29" type="noConversion"/>
  </si>
  <si>
    <t>CentralAfrican</t>
    <phoneticPr fontId="29" type="noConversion"/>
  </si>
  <si>
    <t>SolomonIs.</t>
    <phoneticPr fontId="29" type="noConversion"/>
  </si>
  <si>
    <t>ChinaNet</t>
    <phoneticPr fontId="2" type="noConversion"/>
  </si>
  <si>
    <r>
      <t>C</t>
    </r>
    <r>
      <rPr>
        <b/>
        <sz val="10"/>
        <rFont val="宋体"/>
        <family val="3"/>
        <charset val="134"/>
      </rPr>
      <t>ontinent</t>
    </r>
    <phoneticPr fontId="2" type="noConversion"/>
  </si>
  <si>
    <t>Filter1</t>
    <phoneticPr fontId="2" type="noConversion"/>
  </si>
  <si>
    <t>Filter2</t>
    <phoneticPr fontId="2" type="noConversion"/>
  </si>
  <si>
    <t>Filter3</t>
    <phoneticPr fontId="2" type="noConversion"/>
  </si>
  <si>
    <t>American Samoa</t>
    <phoneticPr fontId="22" type="noConversion"/>
  </si>
  <si>
    <t>Andorra</t>
    <phoneticPr fontId="22" type="noConversion"/>
  </si>
  <si>
    <t>Bahamas</t>
    <phoneticPr fontId="22" type="noConversion"/>
  </si>
  <si>
    <t>Belarus</t>
    <phoneticPr fontId="22" type="noConversion"/>
  </si>
  <si>
    <t>Bhutan</t>
    <phoneticPr fontId="22" type="noConversion"/>
  </si>
  <si>
    <t>Cayman Is</t>
    <phoneticPr fontId="22" type="noConversion"/>
  </si>
  <si>
    <t>Congo, Dem. Rep.</t>
    <phoneticPr fontId="22" type="noConversion"/>
  </si>
  <si>
    <t>Equatorial Guinea</t>
    <phoneticPr fontId="22" type="noConversion"/>
  </si>
  <si>
    <t>Faeroe Islands</t>
    <phoneticPr fontId="22" type="noConversion"/>
  </si>
  <si>
    <t>French Polynesia</t>
    <phoneticPr fontId="22" type="noConversion"/>
  </si>
  <si>
    <t>GuineaBissau</t>
    <phoneticPr fontId="22" type="noConversion"/>
  </si>
  <si>
    <t>Haiti</t>
    <phoneticPr fontId="22" type="noConversion"/>
  </si>
  <si>
    <r>
      <t>Hong</t>
    </r>
    <r>
      <rPr>
        <sz val="12"/>
        <rFont val="宋体"/>
        <family val="3"/>
        <charset val="134"/>
      </rPr>
      <t>Kong</t>
    </r>
    <phoneticPr fontId="22" type="noConversion"/>
  </si>
  <si>
    <r>
      <t>Korea</t>
    </r>
    <r>
      <rPr>
        <sz val="12"/>
        <rFont val="宋体"/>
        <family val="3"/>
        <charset val="134"/>
      </rPr>
      <t>DPR</t>
    </r>
    <phoneticPr fontId="22" type="noConversion"/>
  </si>
  <si>
    <t>LibyanArabJm</t>
    <phoneticPr fontId="2" type="noConversion"/>
  </si>
  <si>
    <t>Macedonia</t>
    <phoneticPr fontId="2" type="noConversion"/>
  </si>
  <si>
    <t>Maldives</t>
    <phoneticPr fontId="22" type="noConversion"/>
  </si>
  <si>
    <t>Mauritania</t>
    <phoneticPr fontId="22" type="noConversion"/>
  </si>
  <si>
    <r>
      <t>MarshallIs</t>
    </r>
    <r>
      <rPr>
        <sz val="12"/>
        <rFont val="宋体"/>
        <family val="3"/>
        <charset val="134"/>
      </rPr>
      <t>.</t>
    </r>
    <phoneticPr fontId="22" type="noConversion"/>
  </si>
  <si>
    <t>Mayotte</t>
    <phoneticPr fontId="22" type="noConversion"/>
  </si>
  <si>
    <t>Moldova</t>
    <phoneticPr fontId="22" type="noConversion"/>
  </si>
  <si>
    <t>Montenegro</t>
    <phoneticPr fontId="22" type="noConversion"/>
  </si>
  <si>
    <t>Netherlands Antilles</t>
    <phoneticPr fontId="22" type="noConversion"/>
  </si>
  <si>
    <t>Rwanda</t>
    <phoneticPr fontId="22" type="noConversion"/>
  </si>
  <si>
    <t>Serbia</t>
    <phoneticPr fontId="22" type="noConversion"/>
  </si>
  <si>
    <r>
      <t>S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Africa</t>
    </r>
    <phoneticPr fontId="22" type="noConversion"/>
  </si>
  <si>
    <t>Tadzhikistan</t>
    <phoneticPr fontId="2" type="noConversion"/>
  </si>
  <si>
    <t>Tadzhikistan</t>
    <phoneticPr fontId="22" type="noConversion"/>
  </si>
  <si>
    <t>UnitedArabEmirates</t>
    <phoneticPr fontId="2" type="noConversion"/>
  </si>
  <si>
    <t>Uzbekstan</t>
    <phoneticPr fontId="2" type="noConversion"/>
  </si>
  <si>
    <t>Uzbekstan</t>
    <phoneticPr fontId="22" type="noConversion"/>
  </si>
  <si>
    <t>Venezuela</t>
    <phoneticPr fontId="22" type="noConversion"/>
  </si>
  <si>
    <r>
      <t>Yeme</t>
    </r>
    <r>
      <rPr>
        <sz val="12"/>
        <rFont val="宋体"/>
        <family val="3"/>
        <charset val="134"/>
      </rPr>
      <t>n</t>
    </r>
    <phoneticPr fontId="22" type="noConversion"/>
  </si>
  <si>
    <t>Czech</t>
    <phoneticPr fontId="7" type="noConversion"/>
  </si>
  <si>
    <r>
      <t>Net</t>
    </r>
    <r>
      <rPr>
        <b/>
        <sz val="10"/>
        <rFont val="宋体"/>
        <family val="3"/>
        <charset val="134"/>
      </rPr>
      <t>_</t>
    </r>
    <r>
      <rPr>
        <b/>
        <sz val="10"/>
        <rFont val="宋体"/>
        <family val="3"/>
        <charset val="134"/>
      </rPr>
      <t>2_</t>
    </r>
    <r>
      <rPr>
        <b/>
        <sz val="10"/>
        <rFont val="宋体"/>
        <family val="3"/>
        <charset val="134"/>
      </rPr>
      <t>1980</t>
    </r>
    <phoneticPr fontId="2" type="noConversion"/>
  </si>
  <si>
    <r>
      <t>Net</t>
    </r>
    <r>
      <rPr>
        <b/>
        <sz val="10"/>
        <rFont val="宋体"/>
        <family val="3"/>
        <charset val="134"/>
      </rPr>
      <t>_</t>
    </r>
    <r>
      <rPr>
        <b/>
        <sz val="10"/>
        <rFont val="宋体"/>
        <family val="3"/>
        <charset val="134"/>
      </rPr>
      <t>2_</t>
    </r>
    <r>
      <rPr>
        <b/>
        <sz val="10"/>
        <rFont val="宋体"/>
        <family val="3"/>
        <charset val="134"/>
      </rPr>
      <t>1990</t>
    </r>
    <phoneticPr fontId="2" type="noConversion"/>
  </si>
  <si>
    <r>
      <t>Net_</t>
    </r>
    <r>
      <rPr>
        <b/>
        <sz val="10"/>
        <rFont val="宋体"/>
        <family val="3"/>
        <charset val="134"/>
      </rPr>
      <t>2_</t>
    </r>
    <r>
      <rPr>
        <b/>
        <sz val="10"/>
        <rFont val="宋体"/>
        <family val="3"/>
        <charset val="134"/>
      </rPr>
      <t>2000</t>
    </r>
    <phoneticPr fontId="2" type="noConversion"/>
  </si>
  <si>
    <r>
      <t>N</t>
    </r>
    <r>
      <rPr>
        <b/>
        <sz val="10"/>
        <rFont val="宋体"/>
        <family val="3"/>
        <charset val="134"/>
      </rPr>
      <t>et_1990</t>
    </r>
    <phoneticPr fontId="32" type="noConversion"/>
  </si>
  <si>
    <t>Net_Sec_1990</t>
    <phoneticPr fontId="32" type="noConversion"/>
  </si>
  <si>
    <t>Net_NT_1990</t>
    <phoneticPr fontId="32" type="noConversion"/>
  </si>
  <si>
    <t>GDP</t>
    <phoneticPr fontId="2" type="noConversion"/>
  </si>
  <si>
    <t>SK</t>
    <phoneticPr fontId="2" type="noConversion"/>
  </si>
  <si>
    <t>Net_2_1980</t>
    <phoneticPr fontId="2" type="noConversion"/>
  </si>
  <si>
    <t>Net_2_1990</t>
    <phoneticPr fontId="2" type="noConversion"/>
  </si>
  <si>
    <t>Net_2_2000</t>
    <phoneticPr fontId="2" type="noConversion"/>
  </si>
  <si>
    <t>EM_src2_1980</t>
    <phoneticPr fontId="2" type="noConversion"/>
  </si>
  <si>
    <t>EM_Src2_1990</t>
    <phoneticPr fontId="2" type="noConversion"/>
  </si>
  <si>
    <t>EM_src2_2000</t>
    <phoneticPr fontId="2" type="noConversion"/>
  </si>
  <si>
    <t>Pop_1980</t>
    <phoneticPr fontId="32" type="noConversion"/>
  </si>
  <si>
    <t>Pop_1990</t>
    <phoneticPr fontId="32" type="noConversion"/>
  </si>
  <si>
    <t>Pop_2000</t>
    <phoneticPr fontId="32" type="noConversion"/>
  </si>
  <si>
    <t>Net2</t>
    <phoneticPr fontId="29" type="noConversion"/>
  </si>
  <si>
    <t>Net1</t>
    <phoneticPr fontId="29" type="noConversion"/>
  </si>
  <si>
    <t>Net_2000</t>
    <phoneticPr fontId="32" type="noConversion"/>
  </si>
  <si>
    <t>Net_Sec_2000</t>
    <phoneticPr fontId="32" type="noConversion"/>
  </si>
  <si>
    <t>Net_NT_2000</t>
    <phoneticPr fontId="32" type="noConversion"/>
  </si>
  <si>
    <t>Net_Pri_1990</t>
    <phoneticPr fontId="32" type="noConversion"/>
  </si>
  <si>
    <t>Net_Ter_1990</t>
    <phoneticPr fontId="32" type="noConversion"/>
  </si>
  <si>
    <t>Net_Pri_2000</t>
    <phoneticPr fontId="32" type="noConversion"/>
  </si>
  <si>
    <t>Net_Ter_2000</t>
    <phoneticPr fontId="32" type="noConversion"/>
  </si>
  <si>
    <t>FDI_Delta</t>
    <phoneticPr fontId="32" type="noConversion"/>
  </si>
  <si>
    <t>Mig_NT_1990</t>
    <phoneticPr fontId="32" type="noConversion"/>
  </si>
  <si>
    <t>Mig_Ter_1990</t>
    <phoneticPr fontId="32" type="noConversion"/>
  </si>
  <si>
    <t>Mig_Ter_Delta</t>
    <phoneticPr fontId="32" type="noConversion"/>
  </si>
  <si>
    <t>Mig_NT_Delta</t>
    <phoneticPr fontId="32" type="noConversion"/>
  </si>
  <si>
    <t>GDP_HOST_PC_1990</t>
    <phoneticPr fontId="32" type="noConversion"/>
  </si>
  <si>
    <t>GDP_HOST_1990</t>
    <phoneticPr fontId="32" type="noConversion"/>
  </si>
  <si>
    <t>Rapoport</t>
    <phoneticPr fontId="32" type="noConversion"/>
  </si>
  <si>
    <t>自己填好数往下拖</t>
    <phoneticPr fontId="32" type="noConversion"/>
  </si>
  <si>
    <t>Argentina</t>
    <phoneticPr fontId="16" type="noConversion"/>
  </si>
  <si>
    <t>Italy</t>
    <phoneticPr fontId="16" type="noConversion"/>
  </si>
  <si>
    <t>Jamaica</t>
    <phoneticPr fontId="16" type="noConversion"/>
  </si>
  <si>
    <t>Nicaragua</t>
    <phoneticPr fontId="16" type="noConversion"/>
  </si>
  <si>
    <t>Nigeria</t>
    <phoneticPr fontId="16" type="noConversion"/>
  </si>
  <si>
    <t>Spain</t>
    <phoneticPr fontId="16" type="noConversion"/>
  </si>
  <si>
    <t>SriLanka</t>
    <phoneticPr fontId="16" type="noConversion"/>
  </si>
  <si>
    <r>
      <t>GDP</t>
    </r>
    <r>
      <rPr>
        <b/>
        <sz val="10"/>
        <rFont val="宋体"/>
        <family val="3"/>
        <charset val="134"/>
      </rPr>
      <t>j_1980</t>
    </r>
    <phoneticPr fontId="2" type="noConversion"/>
  </si>
  <si>
    <r>
      <t>GDP</t>
    </r>
    <r>
      <rPr>
        <b/>
        <sz val="10"/>
        <rFont val="宋体"/>
        <family val="3"/>
        <charset val="134"/>
      </rPr>
      <t>j_1981</t>
    </r>
    <phoneticPr fontId="2" type="noConversion"/>
  </si>
  <si>
    <r>
      <t>GDP</t>
    </r>
    <r>
      <rPr>
        <b/>
        <sz val="10"/>
        <rFont val="宋体"/>
        <family val="3"/>
        <charset val="134"/>
      </rPr>
      <t>j_1982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</si>
  <si>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</si>
  <si>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</si>
  <si>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</si>
  <si>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</si>
  <si>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</si>
  <si>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</si>
  <si>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j_1989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</si>
  <si>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j_1990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</si>
  <si>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j_1991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</si>
  <si>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</si>
  <si>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</si>
  <si>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</si>
  <si>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</si>
  <si>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</si>
  <si>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</si>
  <si>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</si>
  <si>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j_1999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</si>
  <si>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j_2000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</si>
  <si>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j_2001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</si>
  <si>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</si>
  <si>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</si>
  <si>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</si>
  <si>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</si>
  <si>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</si>
  <si>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</si>
  <si>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</si>
  <si>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</t>
    </r>
    <phoneticPr fontId="2" type="noConversion"/>
  </si>
  <si>
    <r>
      <t>GDP</t>
    </r>
    <r>
      <rPr>
        <b/>
        <sz val="10"/>
        <rFont val="宋体"/>
        <family val="3"/>
        <charset val="134"/>
      </rPr>
      <t>i_1980</t>
    </r>
    <phoneticPr fontId="2" type="noConversion"/>
  </si>
  <si>
    <r>
      <t>GDP</t>
    </r>
    <r>
      <rPr>
        <b/>
        <sz val="10"/>
        <rFont val="宋体"/>
        <family val="3"/>
        <charset val="134"/>
      </rPr>
      <t>i_1981</t>
    </r>
    <phoneticPr fontId="2" type="noConversion"/>
  </si>
  <si>
    <r>
      <t>GDP</t>
    </r>
    <r>
      <rPr>
        <b/>
        <sz val="10"/>
        <rFont val="宋体"/>
        <family val="3"/>
        <charset val="134"/>
      </rPr>
      <t>i_1982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</si>
  <si>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</si>
  <si>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</si>
  <si>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</si>
  <si>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</si>
  <si>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</si>
  <si>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</si>
  <si>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i_1989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</si>
  <si>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i_1990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</si>
  <si>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i_1991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</si>
  <si>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</si>
  <si>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</si>
  <si>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</si>
  <si>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</si>
  <si>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</si>
  <si>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</si>
  <si>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</si>
  <si>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i_1999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</si>
  <si>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i_2000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</si>
  <si>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i_2001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</si>
  <si>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</si>
  <si>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</si>
  <si>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</si>
  <si>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</si>
  <si>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</si>
  <si>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</si>
  <si>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</si>
  <si>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</t>
    </r>
    <phoneticPr fontId="2" type="noConversion"/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</si>
  <si>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_1980</t>
    </r>
    <phoneticPr fontId="2" type="noConversion"/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</si>
  <si>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_1981</t>
    </r>
    <phoneticPr fontId="2" type="noConversion"/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</si>
  <si>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</si>
  <si>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</si>
  <si>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</si>
  <si>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</si>
  <si>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</si>
  <si>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</si>
  <si>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</si>
  <si>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</si>
  <si>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</si>
  <si>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</si>
  <si>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</si>
  <si>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</si>
  <si>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</si>
  <si>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</si>
  <si>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</si>
  <si>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</si>
  <si>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</si>
  <si>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</si>
  <si>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</si>
  <si>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</si>
  <si>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</si>
  <si>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</si>
  <si>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</si>
  <si>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</si>
  <si>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</si>
  <si>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</si>
  <si>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</si>
  <si>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phoneticPr fontId="2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</si>
  <si>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_1980</t>
    </r>
    <phoneticPr fontId="29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</si>
  <si>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_1981</t>
    </r>
    <phoneticPr fontId="29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</si>
  <si>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</si>
  <si>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</si>
  <si>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</si>
  <si>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</si>
  <si>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</si>
  <si>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</si>
  <si>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</si>
  <si>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</si>
  <si>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</si>
  <si>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</si>
  <si>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</si>
  <si>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</si>
  <si>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</si>
  <si>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</si>
  <si>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</si>
  <si>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</si>
  <si>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</si>
  <si>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</si>
  <si>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</si>
  <si>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</si>
  <si>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</si>
  <si>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</si>
  <si>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</si>
  <si>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</si>
  <si>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</si>
  <si>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</si>
  <si>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</si>
  <si>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_Org_1980</t>
    </r>
    <phoneticPr fontId="2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</si>
  <si>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_Org_1981</t>
    </r>
    <phoneticPr fontId="2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</si>
  <si>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</si>
  <si>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</si>
  <si>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</si>
  <si>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</si>
  <si>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</si>
  <si>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</si>
  <si>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</si>
  <si>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</si>
  <si>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</si>
  <si>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</si>
  <si>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</si>
  <si>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</si>
  <si>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</si>
  <si>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</si>
  <si>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</si>
  <si>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</si>
  <si>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</si>
  <si>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</si>
  <si>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</si>
  <si>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</si>
  <si>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</si>
  <si>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</si>
  <si>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</si>
  <si>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</si>
  <si>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</si>
  <si>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</si>
  <si>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_Org_2008</t>
    </r>
    <r>
      <rPr>
        <sz val="12"/>
        <rFont val="宋体"/>
        <family val="3"/>
        <charset val="134"/>
      </rPr>
      <t/>
    </r>
  </si>
  <si>
    <r>
      <t>S</t>
    </r>
    <r>
      <rPr>
        <b/>
        <sz val="10"/>
        <rFont val="宋体"/>
        <family val="3"/>
        <charset val="134"/>
      </rPr>
      <t>ki</t>
    </r>
    <phoneticPr fontId="2" type="noConversion"/>
  </si>
  <si>
    <t>Czech</t>
    <phoneticPr fontId="29" type="noConversion"/>
  </si>
  <si>
    <t>中国１９９５年外商直接投资实际发生额统计（按国别、地区分）</t>
  </si>
  <si>
    <t>单位：万美元</t>
  </si>
  <si>
    <t>国别.地区</t>
  </si>
  <si>
    <t>1993</t>
  </si>
  <si>
    <t>1994</t>
  </si>
  <si>
    <t>1995</t>
  </si>
  <si>
    <t>总计</t>
  </si>
  <si>
    <t>110751</t>
  </si>
  <si>
    <t>2751495</t>
  </si>
  <si>
    <t>3376650</t>
  </si>
  <si>
    <t>3752053</t>
  </si>
  <si>
    <t>孟加拉国</t>
  </si>
  <si>
    <t>10</t>
  </si>
  <si>
    <t>文莱</t>
  </si>
  <si>
    <t>15</t>
  </si>
  <si>
    <t>153</t>
  </si>
  <si>
    <t>缅甸</t>
  </si>
  <si>
    <t>283</t>
  </si>
  <si>
    <t>644</t>
  </si>
  <si>
    <t>289</t>
  </si>
  <si>
    <t>柬埔寨</t>
  </si>
  <si>
    <t>60</t>
  </si>
  <si>
    <t>25</t>
  </si>
  <si>
    <t>131</t>
  </si>
  <si>
    <t>塞浦路斯</t>
  </si>
  <si>
    <t>219</t>
  </si>
  <si>
    <t>89</t>
  </si>
  <si>
    <t>99</t>
  </si>
  <si>
    <t>朝鲜</t>
  </si>
  <si>
    <t>544</t>
  </si>
  <si>
    <t>1168</t>
  </si>
  <si>
    <t>925</t>
  </si>
  <si>
    <t>1348</t>
  </si>
  <si>
    <t>香港</t>
  </si>
  <si>
    <t>750707</t>
  </si>
  <si>
    <t>1727475</t>
  </si>
  <si>
    <t>1966544</t>
  </si>
  <si>
    <t>2006037</t>
  </si>
  <si>
    <t>印度</t>
  </si>
  <si>
    <t>360</t>
  </si>
  <si>
    <t>18</t>
  </si>
  <si>
    <t>印度尼西亚</t>
  </si>
  <si>
    <t>2017</t>
  </si>
  <si>
    <t>6575</t>
  </si>
  <si>
    <t>11570</t>
  </si>
  <si>
    <t>11163</t>
  </si>
  <si>
    <t>伊朗</t>
  </si>
  <si>
    <t>12</t>
  </si>
  <si>
    <t>以色列</t>
  </si>
  <si>
    <t>8</t>
  </si>
  <si>
    <t>68</t>
  </si>
  <si>
    <t>295</t>
  </si>
  <si>
    <t>日本</t>
  </si>
  <si>
    <t>70983</t>
  </si>
  <si>
    <t>132410</t>
  </si>
  <si>
    <t>207529</t>
  </si>
  <si>
    <t>310846</t>
  </si>
  <si>
    <t>约旦</t>
  </si>
  <si>
    <t>38</t>
  </si>
  <si>
    <t>科威特</t>
  </si>
  <si>
    <t>671</t>
  </si>
  <si>
    <t>8446</t>
  </si>
  <si>
    <t>7644</t>
  </si>
  <si>
    <t>2902</t>
  </si>
  <si>
    <t>老挝</t>
  </si>
  <si>
    <t>41</t>
  </si>
  <si>
    <t>5</t>
  </si>
  <si>
    <t>黎巴嫩</t>
  </si>
  <si>
    <t>11</t>
  </si>
  <si>
    <t>13</t>
  </si>
  <si>
    <t>澳门</t>
  </si>
  <si>
    <t>20200</t>
  </si>
  <si>
    <t>58650</t>
  </si>
  <si>
    <t>50937</t>
  </si>
  <si>
    <t>43982</t>
  </si>
  <si>
    <t>马来西亚</t>
  </si>
  <si>
    <t>2467</t>
  </si>
  <si>
    <t>9142</t>
  </si>
  <si>
    <t>20099</t>
  </si>
  <si>
    <t>25900</t>
  </si>
  <si>
    <t>蒙古</t>
  </si>
  <si>
    <t>20</t>
  </si>
  <si>
    <t>尼泊尔</t>
  </si>
  <si>
    <t>阿曼</t>
  </si>
  <si>
    <t>巴基斯坦</t>
  </si>
  <si>
    <t>菲律宾</t>
  </si>
  <si>
    <t>1628</t>
  </si>
  <si>
    <t>12250</t>
  </si>
  <si>
    <t>14040</t>
  </si>
  <si>
    <t>10578</t>
  </si>
  <si>
    <t>沙特阿拉伯</t>
  </si>
  <si>
    <t>2</t>
  </si>
  <si>
    <t>新加坡</t>
  </si>
  <si>
    <t>12231</t>
  </si>
  <si>
    <t>49004</t>
  </si>
  <si>
    <t>117961</t>
  </si>
  <si>
    <t>185122</t>
  </si>
  <si>
    <t>韩国</t>
  </si>
  <si>
    <t>11948</t>
  </si>
  <si>
    <t>37381</t>
  </si>
  <si>
    <t>72283</t>
  </si>
  <si>
    <t>104289</t>
  </si>
  <si>
    <t>斯里兰卡</t>
  </si>
  <si>
    <t>56</t>
  </si>
  <si>
    <t>43</t>
  </si>
  <si>
    <t>23</t>
  </si>
  <si>
    <t>泰国</t>
  </si>
  <si>
    <t>8303</t>
  </si>
  <si>
    <t>23318</t>
  </si>
  <si>
    <t>23487</t>
  </si>
  <si>
    <t>28824</t>
  </si>
  <si>
    <t>土耳其</t>
  </si>
  <si>
    <t>17</t>
  </si>
  <si>
    <t>45</t>
  </si>
  <si>
    <t>阿联酋</t>
  </si>
  <si>
    <t>222</t>
  </si>
  <si>
    <t>1261</t>
  </si>
  <si>
    <t>391</t>
  </si>
  <si>
    <t>150</t>
  </si>
  <si>
    <t>也门共和国</t>
  </si>
  <si>
    <t>越南</t>
  </si>
  <si>
    <t>902</t>
  </si>
  <si>
    <t>1161</t>
  </si>
  <si>
    <t>1849</t>
  </si>
  <si>
    <t>2830</t>
  </si>
  <si>
    <t>台湾</t>
  </si>
  <si>
    <t>105050</t>
  </si>
  <si>
    <t>313859</t>
  </si>
  <si>
    <t>339104</t>
  </si>
  <si>
    <t>316155</t>
  </si>
  <si>
    <t>贝宁</t>
  </si>
  <si>
    <t>16</t>
  </si>
  <si>
    <t>喀麦隆</t>
  </si>
  <si>
    <t>6</t>
  </si>
  <si>
    <t>埃及</t>
  </si>
  <si>
    <t>几内亚</t>
  </si>
  <si>
    <t>27</t>
  </si>
  <si>
    <t>科特迪瓦</t>
  </si>
  <si>
    <t>50</t>
  </si>
  <si>
    <t>肯尼亚</t>
  </si>
  <si>
    <t>330</t>
  </si>
  <si>
    <t>利比里亚</t>
  </si>
  <si>
    <t>1</t>
  </si>
  <si>
    <t>2866</t>
  </si>
  <si>
    <t>604</t>
  </si>
  <si>
    <t>1251</t>
  </si>
  <si>
    <t>利比亚</t>
  </si>
  <si>
    <t>110</t>
  </si>
  <si>
    <t>马达加斯加</t>
  </si>
  <si>
    <t>171</t>
  </si>
  <si>
    <t>433</t>
  </si>
  <si>
    <t>76</t>
  </si>
  <si>
    <t>72</t>
  </si>
  <si>
    <t>马里</t>
  </si>
  <si>
    <t>毛里塔尼亚</t>
  </si>
  <si>
    <t>30</t>
  </si>
  <si>
    <t>毛里求斯</t>
  </si>
  <si>
    <t>19</t>
  </si>
  <si>
    <t>119</t>
  </si>
  <si>
    <t>100</t>
  </si>
  <si>
    <t>尼日利亚</t>
  </si>
  <si>
    <t>140</t>
  </si>
  <si>
    <t>塞内加尔</t>
  </si>
  <si>
    <t>3</t>
  </si>
  <si>
    <t>塞拉利昂</t>
  </si>
  <si>
    <t>9</t>
  </si>
  <si>
    <t>64</t>
  </si>
  <si>
    <t>南非</t>
  </si>
  <si>
    <t>79</t>
  </si>
  <si>
    <t>400</t>
  </si>
  <si>
    <t>90</t>
  </si>
  <si>
    <t>苏丹</t>
  </si>
  <si>
    <t>坦桑尼亚</t>
  </si>
  <si>
    <t>多哥</t>
  </si>
  <si>
    <t>7</t>
  </si>
  <si>
    <t>69</t>
  </si>
  <si>
    <t>布基纳法索</t>
  </si>
  <si>
    <t>扎伊尔</t>
  </si>
  <si>
    <t>赞比亚</t>
  </si>
  <si>
    <t>斯威士兰</t>
  </si>
  <si>
    <t>比利时</t>
  </si>
  <si>
    <t>446</t>
  </si>
  <si>
    <t>2574</t>
  </si>
  <si>
    <t>3183</t>
  </si>
  <si>
    <t>5407</t>
  </si>
  <si>
    <t>丹麦</t>
  </si>
  <si>
    <t>1179</t>
  </si>
  <si>
    <t>415</t>
  </si>
  <si>
    <t>165</t>
  </si>
  <si>
    <t>3535</t>
  </si>
  <si>
    <t>英国</t>
  </si>
  <si>
    <t>3833</t>
  </si>
  <si>
    <t>22051</t>
  </si>
  <si>
    <t>68884</t>
  </si>
  <si>
    <t>91414</t>
  </si>
  <si>
    <t>8857</t>
  </si>
  <si>
    <t>5625</t>
  </si>
  <si>
    <t>25899</t>
  </si>
  <si>
    <t>38635</t>
  </si>
  <si>
    <t>法国</t>
  </si>
  <si>
    <t>4493</t>
  </si>
  <si>
    <t>14141</t>
  </si>
  <si>
    <t>19204</t>
  </si>
  <si>
    <t>28702</t>
  </si>
  <si>
    <t>爱尔兰</t>
  </si>
  <si>
    <t>意大利</t>
  </si>
  <si>
    <t>2069</t>
  </si>
  <si>
    <t>9989</t>
  </si>
  <si>
    <t>20616</t>
  </si>
  <si>
    <t>26331</t>
  </si>
  <si>
    <t>卢森堡</t>
  </si>
  <si>
    <t>70</t>
  </si>
  <si>
    <t>159</t>
  </si>
  <si>
    <t>144</t>
  </si>
  <si>
    <t>1029</t>
  </si>
  <si>
    <t>荷兰</t>
  </si>
  <si>
    <t>2841</t>
  </si>
  <si>
    <t>8400</t>
  </si>
  <si>
    <t>11105</t>
  </si>
  <si>
    <t>11411</t>
  </si>
  <si>
    <t>希腊</t>
  </si>
  <si>
    <t>102</t>
  </si>
  <si>
    <t>葡萄牙</t>
  </si>
  <si>
    <t>136</t>
  </si>
  <si>
    <t>西班牙</t>
  </si>
  <si>
    <t>970</t>
  </si>
  <si>
    <t>1018</t>
  </si>
  <si>
    <t>2632</t>
  </si>
  <si>
    <t>阿尔巴尼亚</t>
  </si>
  <si>
    <t>奥地利</t>
  </si>
  <si>
    <t>29</t>
  </si>
  <si>
    <t>1080</t>
  </si>
  <si>
    <t>1010</t>
  </si>
  <si>
    <t>1865</t>
  </si>
  <si>
    <t>保加利亚</t>
  </si>
  <si>
    <t>28</t>
  </si>
  <si>
    <t>芬兰</t>
  </si>
  <si>
    <t>51</t>
  </si>
  <si>
    <t>118</t>
  </si>
  <si>
    <t>486</t>
  </si>
  <si>
    <t>直布罗陀</t>
  </si>
  <si>
    <t>匈牙利</t>
  </si>
  <si>
    <t>306</t>
  </si>
  <si>
    <t>609</t>
  </si>
  <si>
    <t>371</t>
  </si>
  <si>
    <t>摩纳哥</t>
  </si>
  <si>
    <t>40</t>
  </si>
  <si>
    <t>马耳他</t>
  </si>
  <si>
    <t>422</t>
  </si>
  <si>
    <t>列支敦士登</t>
  </si>
  <si>
    <t>181</t>
  </si>
  <si>
    <t>挪威</t>
  </si>
  <si>
    <t>506</t>
  </si>
  <si>
    <t>134</t>
  </si>
  <si>
    <t>231</t>
  </si>
  <si>
    <t>波兰</t>
  </si>
  <si>
    <t>101</t>
  </si>
  <si>
    <t>186</t>
  </si>
  <si>
    <t>157</t>
  </si>
  <si>
    <t>罗马尼亚</t>
  </si>
  <si>
    <t>77</t>
  </si>
  <si>
    <t>瑞典</t>
  </si>
  <si>
    <t>199</t>
  </si>
  <si>
    <t>1496</t>
  </si>
  <si>
    <t>2418</t>
  </si>
  <si>
    <t>1356</t>
  </si>
  <si>
    <t>瑞士</t>
  </si>
  <si>
    <t>2914</t>
  </si>
  <si>
    <t>4102</t>
  </si>
  <si>
    <t>7054</t>
  </si>
  <si>
    <t>6353</t>
  </si>
  <si>
    <t>立陶宛</t>
  </si>
  <si>
    <t>24</t>
  </si>
  <si>
    <t>白俄罗斯</t>
  </si>
  <si>
    <t>126</t>
  </si>
  <si>
    <t>26</t>
  </si>
  <si>
    <t>63</t>
  </si>
  <si>
    <t>114</t>
  </si>
  <si>
    <t>22</t>
  </si>
  <si>
    <t>俄罗斯</t>
  </si>
  <si>
    <t>1627</t>
  </si>
  <si>
    <t>4094</t>
  </si>
  <si>
    <t>3578</t>
  </si>
  <si>
    <t>2290</t>
  </si>
  <si>
    <t>乌克兰</t>
  </si>
  <si>
    <t>55</t>
  </si>
  <si>
    <t>4</t>
  </si>
  <si>
    <t>捷克</t>
  </si>
  <si>
    <t>182</t>
  </si>
  <si>
    <t>332</t>
  </si>
  <si>
    <t>729</t>
  </si>
  <si>
    <t>127</t>
  </si>
  <si>
    <t>阿根廷</t>
  </si>
  <si>
    <t>176</t>
  </si>
  <si>
    <t>1225</t>
  </si>
  <si>
    <t>311</t>
  </si>
  <si>
    <t>431</t>
  </si>
  <si>
    <t>巴哈马</t>
  </si>
  <si>
    <t>46</t>
  </si>
  <si>
    <t>439</t>
  </si>
  <si>
    <t>伯利兹</t>
  </si>
  <si>
    <t>玻利维亚</t>
  </si>
  <si>
    <t>370</t>
  </si>
  <si>
    <t>300</t>
  </si>
  <si>
    <t>333</t>
  </si>
  <si>
    <t>464</t>
  </si>
  <si>
    <t>巴西</t>
  </si>
  <si>
    <t>195</t>
  </si>
  <si>
    <t>237</t>
  </si>
  <si>
    <t>156</t>
  </si>
  <si>
    <t>98</t>
  </si>
  <si>
    <t>615</t>
  </si>
  <si>
    <t>1212</t>
  </si>
  <si>
    <t>智利</t>
  </si>
  <si>
    <t>169</t>
  </si>
  <si>
    <t>107</t>
  </si>
  <si>
    <t>哥伦比亚</t>
  </si>
  <si>
    <t>35</t>
  </si>
  <si>
    <t>哥斯达黎加</t>
  </si>
  <si>
    <t>454</t>
  </si>
  <si>
    <t>200</t>
  </si>
  <si>
    <t>多米尼加共和国</t>
  </si>
  <si>
    <t>厄瓜多尔</t>
  </si>
  <si>
    <t>危地马拉</t>
  </si>
  <si>
    <t>264</t>
  </si>
  <si>
    <t>洪都拉斯</t>
  </si>
  <si>
    <t>52</t>
  </si>
  <si>
    <t>墨西哥</t>
  </si>
  <si>
    <t>93</t>
  </si>
  <si>
    <t>尼加拉瓜</t>
  </si>
  <si>
    <t>巴拿马</t>
  </si>
  <si>
    <t>819</t>
  </si>
  <si>
    <t>1484</t>
  </si>
  <si>
    <t>1830</t>
  </si>
  <si>
    <t>1566</t>
  </si>
  <si>
    <t>巴拉圭</t>
  </si>
  <si>
    <t>58</t>
  </si>
  <si>
    <t>187</t>
  </si>
  <si>
    <t>122</t>
  </si>
  <si>
    <t>秘鲁</t>
  </si>
  <si>
    <t>175</t>
  </si>
  <si>
    <t>124</t>
  </si>
  <si>
    <t>238</t>
  </si>
  <si>
    <t>乌拉圭</t>
  </si>
  <si>
    <t>加拿大</t>
  </si>
  <si>
    <t>5824</t>
  </si>
  <si>
    <t>13688</t>
  </si>
  <si>
    <t>21605</t>
  </si>
  <si>
    <t>25702</t>
  </si>
  <si>
    <t>美国</t>
  </si>
  <si>
    <t>51105</t>
  </si>
  <si>
    <t>206312</t>
  </si>
  <si>
    <t>249080</t>
  </si>
  <si>
    <t>308301</t>
  </si>
  <si>
    <t>百慕大</t>
  </si>
  <si>
    <t>1853</t>
  </si>
  <si>
    <t>5074</t>
  </si>
  <si>
    <t>10914</t>
  </si>
  <si>
    <t>澳大利亚</t>
  </si>
  <si>
    <t>3503</t>
  </si>
  <si>
    <t>10996</t>
  </si>
  <si>
    <t>18826</t>
  </si>
  <si>
    <t>23299</t>
  </si>
  <si>
    <t>斐济</t>
  </si>
  <si>
    <t>新西兰</t>
  </si>
  <si>
    <t>282</t>
  </si>
  <si>
    <t>912</t>
  </si>
  <si>
    <t>907</t>
  </si>
  <si>
    <t>2072</t>
  </si>
  <si>
    <t>巴布亚新几内亚</t>
  </si>
  <si>
    <t>所罗门群岛</t>
  </si>
  <si>
    <t>112</t>
  </si>
  <si>
    <t>汤加</t>
  </si>
  <si>
    <t>萨摩亚</t>
  </si>
  <si>
    <t>2360</t>
  </si>
  <si>
    <t>6339</t>
  </si>
  <si>
    <t>维尔京群岛</t>
  </si>
  <si>
    <t>1392</t>
  </si>
  <si>
    <t>12827</t>
  </si>
  <si>
    <t>30376</t>
  </si>
  <si>
    <t>马绍尔群岛</t>
  </si>
  <si>
    <t>193</t>
  </si>
  <si>
    <t>1896</t>
  </si>
  <si>
    <t>1037</t>
  </si>
  <si>
    <t>其他</t>
  </si>
  <si>
    <t>19243</t>
  </si>
  <si>
    <t>47604</t>
  </si>
  <si>
    <t>55743</t>
  </si>
  <si>
    <t>62825</t>
  </si>
  <si>
    <t>摘编自《中国对外经济统计年鉴1996》</t>
  </si>
  <si>
    <t>单位:万美元</t>
  </si>
  <si>
    <t>国别(地区)</t>
  </si>
  <si>
    <t>2006</t>
  </si>
  <si>
    <t>2007</t>
  </si>
  <si>
    <t>外商直接投资</t>
  </si>
  <si>
    <t>外商其他投资</t>
  </si>
  <si>
    <t>6302053</t>
  </si>
  <si>
    <t>405519</t>
  </si>
  <si>
    <t>7476778</t>
  </si>
  <si>
    <t>357152</t>
  </si>
  <si>
    <t>1.亚洲</t>
  </si>
  <si>
    <t>3508487</t>
  </si>
  <si>
    <t>210812</t>
  </si>
  <si>
    <t>4211735</t>
  </si>
  <si>
    <t>249781</t>
  </si>
  <si>
    <t>阿富汗</t>
  </si>
  <si>
    <t>233</t>
  </si>
  <si>
    <t>巴林</t>
  </si>
  <si>
    <t>120</t>
  </si>
  <si>
    <t>190</t>
  </si>
  <si>
    <t>642</t>
  </si>
  <si>
    <t>145</t>
  </si>
  <si>
    <t>29421</t>
  </si>
  <si>
    <t>37688</t>
  </si>
  <si>
    <t>736</t>
  </si>
  <si>
    <t>326</t>
  </si>
  <si>
    <t>212</t>
  </si>
  <si>
    <t>634</t>
  </si>
  <si>
    <t>618</t>
  </si>
  <si>
    <t>2317</t>
  </si>
  <si>
    <t>85</t>
  </si>
  <si>
    <t>92</t>
  </si>
  <si>
    <t>2023292</t>
  </si>
  <si>
    <t>195077</t>
  </si>
  <si>
    <t>2770342</t>
  </si>
  <si>
    <t>208811</t>
  </si>
  <si>
    <t>5239</t>
  </si>
  <si>
    <t>3404</t>
  </si>
  <si>
    <t>436</t>
  </si>
  <si>
    <t>10068</t>
  </si>
  <si>
    <t>13441</t>
  </si>
  <si>
    <t>640</t>
  </si>
  <si>
    <t>745</t>
  </si>
  <si>
    <t>伊拉克</t>
  </si>
  <si>
    <t>803</t>
  </si>
  <si>
    <t>2495</t>
  </si>
  <si>
    <t>459806</t>
  </si>
  <si>
    <t>11907</t>
  </si>
  <si>
    <t>358922</t>
  </si>
  <si>
    <t>16003</t>
  </si>
  <si>
    <t>132</t>
  </si>
  <si>
    <t>520</t>
  </si>
  <si>
    <t>687</t>
  </si>
  <si>
    <t>97</t>
  </si>
  <si>
    <t>60290</t>
  </si>
  <si>
    <t>905</t>
  </si>
  <si>
    <t>63700</t>
  </si>
  <si>
    <t>832</t>
  </si>
  <si>
    <t>39348</t>
  </si>
  <si>
    <t>919</t>
  </si>
  <si>
    <t>39725</t>
  </si>
  <si>
    <t>600</t>
  </si>
  <si>
    <t>322</t>
  </si>
  <si>
    <t>94</t>
  </si>
  <si>
    <t>248</t>
  </si>
  <si>
    <t>巴勒斯坦</t>
  </si>
  <si>
    <t>13434</t>
  </si>
  <si>
    <t>19532</t>
  </si>
  <si>
    <t>卡塔尔</t>
  </si>
  <si>
    <t>816</t>
  </si>
  <si>
    <t>12265</t>
  </si>
  <si>
    <t>226046</t>
  </si>
  <si>
    <t>318457</t>
  </si>
  <si>
    <t>168</t>
  </si>
  <si>
    <t>389487</t>
  </si>
  <si>
    <t>1232</t>
  </si>
  <si>
    <t>367831</t>
  </si>
  <si>
    <t>2034</t>
  </si>
  <si>
    <t>225</t>
  </si>
  <si>
    <t>叙利亚</t>
  </si>
  <si>
    <t>73</t>
  </si>
  <si>
    <t>148</t>
  </si>
  <si>
    <t>14482</t>
  </si>
  <si>
    <t>8948</t>
  </si>
  <si>
    <t>1345</t>
  </si>
  <si>
    <t>984</t>
  </si>
  <si>
    <t>14022</t>
  </si>
  <si>
    <t>10080</t>
  </si>
  <si>
    <t>149</t>
  </si>
  <si>
    <t>151</t>
  </si>
  <si>
    <t>1366</t>
  </si>
  <si>
    <t>213583</t>
  </si>
  <si>
    <t>674</t>
  </si>
  <si>
    <t>177437</t>
  </si>
  <si>
    <t>20698</t>
  </si>
  <si>
    <t>2.非洲</t>
  </si>
  <si>
    <t>121735</t>
  </si>
  <si>
    <t>150690</t>
  </si>
  <si>
    <t>阿尔及利亚</t>
  </si>
  <si>
    <t>658</t>
  </si>
  <si>
    <t>379</t>
  </si>
  <si>
    <t>安哥拉</t>
  </si>
  <si>
    <t>78</t>
  </si>
  <si>
    <t>232</t>
  </si>
  <si>
    <t>250</t>
  </si>
  <si>
    <t>博茨瓦纳</t>
  </si>
  <si>
    <t>14</t>
  </si>
  <si>
    <t>65</t>
  </si>
  <si>
    <t>-18</t>
  </si>
  <si>
    <t>佛得角</t>
  </si>
  <si>
    <t>227</t>
  </si>
  <si>
    <t>吉布提</t>
  </si>
  <si>
    <t>678</t>
  </si>
  <si>
    <t>赤道几内亚</t>
  </si>
  <si>
    <t>208</t>
  </si>
  <si>
    <t>埃塞俄比亚</t>
  </si>
  <si>
    <t>255</t>
  </si>
  <si>
    <t>53</t>
  </si>
  <si>
    <t>加蓬</t>
  </si>
  <si>
    <t>316</t>
  </si>
  <si>
    <t>224</t>
  </si>
  <si>
    <t>冈比亚</t>
  </si>
  <si>
    <t>170</t>
  </si>
  <si>
    <t>加纳</t>
  </si>
  <si>
    <t>21</t>
  </si>
  <si>
    <t>几内亚(比绍)</t>
  </si>
  <si>
    <t>84</t>
  </si>
  <si>
    <t>80</t>
  </si>
  <si>
    <t>96</t>
  </si>
  <si>
    <t>938</t>
  </si>
  <si>
    <t>1589</t>
  </si>
  <si>
    <t>103271</t>
  </si>
  <si>
    <t>133250</t>
  </si>
  <si>
    <t>摩洛哥</t>
  </si>
  <si>
    <t>48</t>
  </si>
  <si>
    <t>纳米比亚</t>
  </si>
  <si>
    <t>1295</t>
  </si>
  <si>
    <t>2000</t>
  </si>
  <si>
    <t>1211</t>
  </si>
  <si>
    <t>塞舌尔</t>
  </si>
  <si>
    <t>1573</t>
  </si>
  <si>
    <t>1594</t>
  </si>
  <si>
    <t>索马里</t>
  </si>
  <si>
    <t>9481</t>
  </si>
  <si>
    <t>6916</t>
  </si>
  <si>
    <t>乌干达</t>
  </si>
  <si>
    <t>75</t>
  </si>
  <si>
    <t>539</t>
  </si>
  <si>
    <t>津巴布韦</t>
  </si>
  <si>
    <t>346</t>
  </si>
  <si>
    <t>莱索托</t>
  </si>
  <si>
    <t>厄立特里亚</t>
  </si>
  <si>
    <t>非洲其他国家</t>
  </si>
  <si>
    <t>164</t>
  </si>
  <si>
    <t>116</t>
  </si>
  <si>
    <t>摘编自《中国贸易外经统计年鉴2008》</t>
  </si>
  <si>
    <t>2004</t>
  </si>
  <si>
    <t>2005</t>
  </si>
  <si>
    <t>6062998</t>
  </si>
  <si>
    <t>323250</t>
  </si>
  <si>
    <t>6032459</t>
  </si>
  <si>
    <t>348038</t>
  </si>
  <si>
    <t>3761986</t>
  </si>
  <si>
    <t>222570</t>
  </si>
  <si>
    <t>3571889</t>
  </si>
  <si>
    <t>240763</t>
  </si>
  <si>
    <t>2190</t>
  </si>
  <si>
    <t>1264</t>
  </si>
  <si>
    <t>380</t>
  </si>
  <si>
    <t>749</t>
  </si>
  <si>
    <t>885</t>
  </si>
  <si>
    <t>9605</t>
  </si>
  <si>
    <t>16039</t>
  </si>
  <si>
    <t>878</t>
  </si>
  <si>
    <t>374</t>
  </si>
  <si>
    <t>276</t>
  </si>
  <si>
    <t>160</t>
  </si>
  <si>
    <t>774</t>
  </si>
  <si>
    <t>273</t>
  </si>
  <si>
    <t>129</t>
  </si>
  <si>
    <t>1899830</t>
  </si>
  <si>
    <t>180673</t>
  </si>
  <si>
    <t>1794879</t>
  </si>
  <si>
    <t>184920</t>
  </si>
  <si>
    <t>1948</t>
  </si>
  <si>
    <t>2140</t>
  </si>
  <si>
    <t>10452</t>
  </si>
  <si>
    <t>8676</t>
  </si>
  <si>
    <t>429</t>
  </si>
  <si>
    <t>420</t>
  </si>
  <si>
    <t>549</t>
  </si>
  <si>
    <t>2330</t>
  </si>
  <si>
    <t>633</t>
  </si>
  <si>
    <t>545157</t>
  </si>
  <si>
    <t>6746</t>
  </si>
  <si>
    <t>652977</t>
  </si>
  <si>
    <t>11662</t>
  </si>
  <si>
    <t>937</t>
  </si>
  <si>
    <t>894</t>
  </si>
  <si>
    <t>425</t>
  </si>
  <si>
    <t>304</t>
  </si>
  <si>
    <t>421</t>
  </si>
  <si>
    <t>54639</t>
  </si>
  <si>
    <t>191</t>
  </si>
  <si>
    <t>60046</t>
  </si>
  <si>
    <t>826</t>
  </si>
  <si>
    <t>38504</t>
  </si>
  <si>
    <t>36139</t>
  </si>
  <si>
    <t>531</t>
  </si>
  <si>
    <t>768</t>
  </si>
  <si>
    <t>23324</t>
  </si>
  <si>
    <t>18890</t>
  </si>
  <si>
    <t>701</t>
  </si>
  <si>
    <t>200814</t>
  </si>
  <si>
    <t>180</t>
  </si>
  <si>
    <t>220432</t>
  </si>
  <si>
    <t>551</t>
  </si>
  <si>
    <t>624786</t>
  </si>
  <si>
    <t>542</t>
  </si>
  <si>
    <t>516834</t>
  </si>
  <si>
    <t>1618</t>
  </si>
  <si>
    <t>526</t>
  </si>
  <si>
    <t>61</t>
  </si>
  <si>
    <t>17868</t>
  </si>
  <si>
    <t>9590</t>
  </si>
  <si>
    <t>178</t>
  </si>
  <si>
    <t>2216</t>
  </si>
  <si>
    <t>8565</t>
  </si>
  <si>
    <t>9203</t>
  </si>
  <si>
    <t>286</t>
  </si>
  <si>
    <t>311749</t>
  </si>
  <si>
    <t>34061</t>
  </si>
  <si>
    <t>215171</t>
  </si>
  <si>
    <t>40462</t>
  </si>
  <si>
    <t>77568</t>
  </si>
  <si>
    <t>107086</t>
  </si>
  <si>
    <t>206</t>
  </si>
  <si>
    <t>270</t>
  </si>
  <si>
    <t>47</t>
  </si>
  <si>
    <t>590</t>
  </si>
  <si>
    <t>中非</t>
  </si>
  <si>
    <t>刚果</t>
  </si>
  <si>
    <t>343</t>
  </si>
  <si>
    <t>396</t>
  </si>
  <si>
    <t>532</t>
  </si>
  <si>
    <t>258</t>
  </si>
  <si>
    <t>49</t>
  </si>
  <si>
    <t>106</t>
  </si>
  <si>
    <t>285</t>
  </si>
  <si>
    <t>771</t>
  </si>
  <si>
    <t>318</t>
  </si>
  <si>
    <t>60232</t>
  </si>
  <si>
    <t>90777</t>
  </si>
  <si>
    <t>166</t>
  </si>
  <si>
    <t>尼日尔</t>
  </si>
  <si>
    <t>1583</t>
  </si>
  <si>
    <t>856</t>
  </si>
  <si>
    <t>654</t>
  </si>
  <si>
    <t>440</t>
  </si>
  <si>
    <t>82</t>
  </si>
  <si>
    <t>147</t>
  </si>
  <si>
    <t>10940</t>
  </si>
  <si>
    <t>10635</t>
  </si>
  <si>
    <t>突尼斯</t>
  </si>
  <si>
    <t>197</t>
  </si>
  <si>
    <t>385</t>
  </si>
  <si>
    <t>325</t>
  </si>
  <si>
    <t>115</t>
  </si>
  <si>
    <t>摘编自《中国贸易外经统计年鉴2006》</t>
  </si>
  <si>
    <t>中国１９９９年外商直接投资实际发生额统计（按国别、地区分）</t>
  </si>
  <si>
    <t>1996</t>
  </si>
  <si>
    <t>1997</t>
  </si>
  <si>
    <t>1998</t>
  </si>
  <si>
    <t>1999</t>
  </si>
  <si>
    <t>4174548</t>
  </si>
  <si>
    <t>4527701</t>
  </si>
  <si>
    <t>4546275</t>
  </si>
  <si>
    <t>4031871</t>
  </si>
  <si>
    <t>3300193</t>
  </si>
  <si>
    <t>3427589</t>
  </si>
  <si>
    <t>3133102</t>
  </si>
  <si>
    <t>2683231</t>
  </si>
  <si>
    <t>183</t>
  </si>
  <si>
    <t>268</t>
  </si>
  <si>
    <t>511</t>
  </si>
  <si>
    <t>1101</t>
  </si>
  <si>
    <t>744</t>
  </si>
  <si>
    <t>545</t>
  </si>
  <si>
    <t>290</t>
  </si>
  <si>
    <t>189</t>
  </si>
  <si>
    <t>1182</t>
  </si>
  <si>
    <t>1185</t>
  </si>
  <si>
    <t>510</t>
  </si>
  <si>
    <t>368</t>
  </si>
  <si>
    <t>2067732</t>
  </si>
  <si>
    <t>2063200</t>
  </si>
  <si>
    <t>1850836</t>
  </si>
  <si>
    <t>1636305</t>
  </si>
  <si>
    <t>557</t>
  </si>
  <si>
    <t>9354</t>
  </si>
  <si>
    <t>7998</t>
  </si>
  <si>
    <t>6897</t>
  </si>
  <si>
    <t>12917</t>
  </si>
  <si>
    <t>202</t>
  </si>
  <si>
    <t>2053</t>
  </si>
  <si>
    <t>697</t>
  </si>
  <si>
    <t>712</t>
  </si>
  <si>
    <t>327</t>
  </si>
  <si>
    <t>367935</t>
  </si>
  <si>
    <t>432647</t>
  </si>
  <si>
    <t>340036</t>
  </si>
  <si>
    <t>297308</t>
  </si>
  <si>
    <t>260</t>
  </si>
  <si>
    <t>2758</t>
  </si>
  <si>
    <t>59</t>
  </si>
  <si>
    <t>39</t>
  </si>
  <si>
    <t>58039</t>
  </si>
  <si>
    <t>39455</t>
  </si>
  <si>
    <t>42157</t>
  </si>
  <si>
    <t>30864</t>
  </si>
  <si>
    <t>45995</t>
  </si>
  <si>
    <t>38183</t>
  </si>
  <si>
    <t>34049</t>
  </si>
  <si>
    <t>23771</t>
  </si>
  <si>
    <t>740</t>
  </si>
  <si>
    <t>103</t>
  </si>
  <si>
    <t>5551</t>
  </si>
  <si>
    <t>15563</t>
  </si>
  <si>
    <t>17927</t>
  </si>
  <si>
    <t>11728</t>
  </si>
  <si>
    <t>256</t>
  </si>
  <si>
    <t>224356</t>
  </si>
  <si>
    <t>260641</t>
  </si>
  <si>
    <t>340397</t>
  </si>
  <si>
    <t>264249</t>
  </si>
  <si>
    <t>135752</t>
  </si>
  <si>
    <t>214238</t>
  </si>
  <si>
    <t>180320</t>
  </si>
  <si>
    <t>127473</t>
  </si>
  <si>
    <t>32331</t>
  </si>
  <si>
    <t>19400</t>
  </si>
  <si>
    <t>20538</t>
  </si>
  <si>
    <t>14832</t>
  </si>
  <si>
    <t>630</t>
  </si>
  <si>
    <t>559</t>
  </si>
  <si>
    <t>221</t>
  </si>
  <si>
    <t>154</t>
  </si>
  <si>
    <t>1414</t>
  </si>
  <si>
    <t>347484</t>
  </si>
  <si>
    <t>328939</t>
  </si>
  <si>
    <t>291521</t>
  </si>
  <si>
    <t>259870</t>
  </si>
  <si>
    <t>亚洲其他国家</t>
  </si>
  <si>
    <t>1925</t>
  </si>
  <si>
    <t>1202</t>
  </si>
  <si>
    <t>8237</t>
  </si>
  <si>
    <t>15876</t>
  </si>
  <si>
    <t>19606</t>
  </si>
  <si>
    <t>布隆迪</t>
  </si>
  <si>
    <t>36</t>
  </si>
  <si>
    <t>378</t>
  </si>
  <si>
    <t>340</t>
  </si>
  <si>
    <t>492</t>
  </si>
  <si>
    <t>217</t>
  </si>
  <si>
    <t>54</t>
  </si>
  <si>
    <t>37</t>
  </si>
  <si>
    <t>4586</t>
  </si>
  <si>
    <t>10050</t>
  </si>
  <si>
    <t>17025</t>
  </si>
  <si>
    <t>324</t>
  </si>
  <si>
    <t>635</t>
  </si>
  <si>
    <t>800</t>
  </si>
  <si>
    <t>350</t>
  </si>
  <si>
    <t>215</t>
  </si>
  <si>
    <t>105</t>
  </si>
  <si>
    <t>860</t>
  </si>
  <si>
    <t>3027</t>
  </si>
  <si>
    <t>3.欧洲</t>
  </si>
  <si>
    <t>300187</t>
  </si>
  <si>
    <t>443899</t>
  </si>
  <si>
    <t>430933</t>
  </si>
  <si>
    <t>479713</t>
  </si>
  <si>
    <t>4549</t>
  </si>
  <si>
    <t>3326</t>
  </si>
  <si>
    <t>2804</t>
  </si>
  <si>
    <t>8322</t>
  </si>
  <si>
    <t>EM_SRC2_80</t>
    <phoneticPr fontId="32" type="noConversion"/>
  </si>
  <si>
    <t>EM_SRC2_90</t>
    <phoneticPr fontId="32" type="noConversion"/>
  </si>
  <si>
    <t>2885</t>
  </si>
  <si>
    <t>1681</t>
  </si>
  <si>
    <t>6266</t>
  </si>
  <si>
    <t>8491</t>
  </si>
  <si>
    <t>130073</t>
  </si>
  <si>
    <t>185756</t>
  </si>
  <si>
    <t>117486</t>
  </si>
  <si>
    <t>104449</t>
  </si>
  <si>
    <t>德国</t>
  </si>
  <si>
    <t>51831</t>
  </si>
  <si>
    <t>99263</t>
  </si>
  <si>
    <t>73673</t>
  </si>
  <si>
    <t>137326</t>
  </si>
  <si>
    <t>42375</t>
  </si>
  <si>
    <t>47465</t>
  </si>
  <si>
    <t>71489</t>
  </si>
  <si>
    <t>88429</t>
  </si>
  <si>
    <t>1003</t>
  </si>
  <si>
    <t>305</t>
  </si>
  <si>
    <t>16694</t>
  </si>
  <si>
    <t>21504</t>
  </si>
  <si>
    <t>27457</t>
  </si>
  <si>
    <t>18744</t>
  </si>
  <si>
    <t>1026</t>
  </si>
  <si>
    <t>1151</t>
  </si>
  <si>
    <t>12511</t>
  </si>
  <si>
    <t>41380</t>
  </si>
  <si>
    <t>71882</t>
  </si>
  <si>
    <t>54168</t>
  </si>
  <si>
    <t>632</t>
  </si>
  <si>
    <t>489</t>
  </si>
  <si>
    <t>867</t>
  </si>
  <si>
    <t>831</t>
  </si>
  <si>
    <t>2073</t>
  </si>
  <si>
    <t>3881</t>
  </si>
  <si>
    <t>5383</t>
  </si>
  <si>
    <t>1754</t>
  </si>
  <si>
    <t>1117</t>
  </si>
  <si>
    <t>1675</t>
  </si>
  <si>
    <t>7461</t>
  </si>
  <si>
    <t>2113</t>
  </si>
  <si>
    <t>309</t>
  </si>
  <si>
    <t>710</t>
  </si>
  <si>
    <t>495</t>
  </si>
  <si>
    <t>3930</t>
  </si>
  <si>
    <t>6765</t>
  </si>
  <si>
    <t>406</t>
  </si>
  <si>
    <t>393</t>
  </si>
  <si>
    <t>567</t>
  </si>
  <si>
    <t>1073</t>
  </si>
  <si>
    <t>1204</t>
  </si>
  <si>
    <t>冰岛</t>
  </si>
  <si>
    <t>416</t>
  </si>
  <si>
    <t>57</t>
  </si>
  <si>
    <t>279</t>
  </si>
  <si>
    <t>2679</t>
  </si>
  <si>
    <t>646</t>
  </si>
  <si>
    <t>2592</t>
  </si>
  <si>
    <t>1859</t>
  </si>
  <si>
    <t>338</t>
  </si>
  <si>
    <t>354</t>
  </si>
  <si>
    <t>377</t>
  </si>
  <si>
    <t>1441</t>
  </si>
  <si>
    <t>圣马力诺</t>
  </si>
  <si>
    <t>5669</t>
  </si>
  <si>
    <t>4284</t>
  </si>
  <si>
    <t>13342</t>
  </si>
  <si>
    <t>15580</t>
  </si>
  <si>
    <t>18761</t>
  </si>
  <si>
    <t>21567</t>
  </si>
  <si>
    <t>22882</t>
  </si>
  <si>
    <t>24709</t>
  </si>
  <si>
    <t>爱沙尼亚</t>
  </si>
  <si>
    <t>摩尔多瓦</t>
  </si>
  <si>
    <t>1977</t>
  </si>
  <si>
    <t>1800</t>
  </si>
  <si>
    <t>1936</t>
  </si>
  <si>
    <t>1954</t>
  </si>
  <si>
    <t>南斯拉夫</t>
  </si>
  <si>
    <t>405</t>
  </si>
  <si>
    <t>645</t>
  </si>
  <si>
    <t>1042</t>
  </si>
  <si>
    <t>498</t>
  </si>
  <si>
    <t>507</t>
  </si>
  <si>
    <t>斯洛伐克</t>
  </si>
  <si>
    <t>马其顿</t>
  </si>
  <si>
    <t>欧洲其他国家</t>
  </si>
  <si>
    <t>4.拉丁美洲</t>
  </si>
  <si>
    <t>67093</t>
  </si>
  <si>
    <t>200136</t>
  </si>
  <si>
    <t>456213</t>
  </si>
  <si>
    <t>320447</t>
  </si>
  <si>
    <t>安提瓜和巴布达</t>
  </si>
  <si>
    <t>194</t>
  </si>
  <si>
    <t>128</t>
  </si>
  <si>
    <t>177</t>
  </si>
  <si>
    <t>阿鲁巴岛</t>
  </si>
  <si>
    <t>1624</t>
  </si>
  <si>
    <t>8077</t>
  </si>
  <si>
    <t>4301</t>
  </si>
  <si>
    <t>巴巴多斯</t>
  </si>
  <si>
    <t>392</t>
  </si>
  <si>
    <t>130</t>
  </si>
  <si>
    <t>1109</t>
  </si>
  <si>
    <t>2021</t>
  </si>
  <si>
    <t>5296</t>
  </si>
  <si>
    <t>15844</t>
  </si>
  <si>
    <t>32423</t>
  </si>
  <si>
    <t>37795</t>
  </si>
  <si>
    <t>483</t>
  </si>
  <si>
    <t>32</t>
  </si>
  <si>
    <t>228</t>
  </si>
  <si>
    <t>古巴</t>
  </si>
  <si>
    <t>87</t>
  </si>
  <si>
    <t>274</t>
  </si>
  <si>
    <t>143</t>
  </si>
  <si>
    <t>287</t>
  </si>
  <si>
    <t>牙买加</t>
  </si>
  <si>
    <t>198</t>
  </si>
  <si>
    <t>33</t>
  </si>
  <si>
    <t>1547</t>
  </si>
  <si>
    <t>7547</t>
  </si>
  <si>
    <t>6990</t>
  </si>
  <si>
    <t>8951</t>
  </si>
  <si>
    <t>500</t>
  </si>
  <si>
    <t>403</t>
  </si>
  <si>
    <t>229</t>
  </si>
  <si>
    <t>861</t>
  </si>
  <si>
    <t>272</t>
  </si>
  <si>
    <t>苏里南</t>
  </si>
  <si>
    <t>特克斯和凯科斯群岛</t>
  </si>
  <si>
    <t>委内瑞拉</t>
  </si>
  <si>
    <t>86</t>
  </si>
  <si>
    <t>565</t>
  </si>
  <si>
    <t>53761</t>
  </si>
  <si>
    <t>171717</t>
  </si>
  <si>
    <t>403134</t>
  </si>
  <si>
    <t>265896</t>
  </si>
  <si>
    <t>圣其茨-尼维斯</t>
  </si>
  <si>
    <t>5.北美洲</t>
  </si>
  <si>
    <t>386738</t>
  </si>
  <si>
    <t>368816</t>
  </si>
  <si>
    <t>432943</t>
  </si>
  <si>
    <t>461608</t>
  </si>
  <si>
    <t>33793</t>
  </si>
  <si>
    <t>34412</t>
  </si>
  <si>
    <t>31652</t>
  </si>
  <si>
    <t>31442</t>
  </si>
  <si>
    <t>344333</t>
  </si>
  <si>
    <t>323915</t>
  </si>
  <si>
    <t>389844</t>
  </si>
  <si>
    <t>421586</t>
  </si>
  <si>
    <t>格陵兰</t>
  </si>
  <si>
    <t>8612</t>
  </si>
  <si>
    <t>10489</t>
  </si>
  <si>
    <t>11447</t>
  </si>
  <si>
    <t>8580</t>
  </si>
  <si>
    <t>6.大洋洲及太平洋岛屿</t>
  </si>
  <si>
    <t>29816</t>
  </si>
  <si>
    <t>58619</t>
  </si>
  <si>
    <t>53369</t>
  </si>
  <si>
    <t>50920</t>
  </si>
  <si>
    <t>19392</t>
  </si>
  <si>
    <t>31374</t>
  </si>
  <si>
    <t>27197</t>
  </si>
  <si>
    <t>库克群岛</t>
  </si>
  <si>
    <t>113</t>
  </si>
  <si>
    <t>123</t>
  </si>
  <si>
    <t>402</t>
  </si>
  <si>
    <t>盖比群岛</t>
  </si>
  <si>
    <t>2243</t>
  </si>
  <si>
    <t>5318</t>
  </si>
  <si>
    <t>2664</t>
  </si>
  <si>
    <t>1839</t>
  </si>
  <si>
    <t>1040</t>
  </si>
  <si>
    <t>6563</t>
  </si>
  <si>
    <t>18438</t>
  </si>
  <si>
    <t>12654</t>
  </si>
  <si>
    <t>20136</t>
  </si>
  <si>
    <t>66</t>
  </si>
  <si>
    <t>其他太平洋岛屿</t>
  </si>
  <si>
    <t>455</t>
  </si>
  <si>
    <t>3021</t>
  </si>
  <si>
    <t>2104</t>
  </si>
  <si>
    <t>7.其他</t>
  </si>
  <si>
    <t>89319</t>
  </si>
  <si>
    <t>20405</t>
  </si>
  <si>
    <t>23839</t>
  </si>
  <si>
    <t>16346</t>
  </si>
  <si>
    <t>摘编自《中国对外经济统计年鉴2000》</t>
  </si>
  <si>
    <t>中国２００３年分国别（地区）外商投资实际发生额统计</t>
  </si>
  <si>
    <t>2002</t>
  </si>
  <si>
    <t>2003</t>
  </si>
  <si>
    <t>5274286</t>
  </si>
  <si>
    <t>226826</t>
  </si>
  <si>
    <t>5350467</t>
  </si>
  <si>
    <t>263548</t>
  </si>
  <si>
    <t>亚洲</t>
  </si>
  <si>
    <t>3243983</t>
  </si>
  <si>
    <t>196401</t>
  </si>
  <si>
    <t>3410169</t>
  </si>
  <si>
    <t>240559</t>
  </si>
  <si>
    <t>1736</t>
  </si>
  <si>
    <t>5260</t>
  </si>
  <si>
    <t>275</t>
  </si>
  <si>
    <t>1676</t>
  </si>
  <si>
    <t>351</t>
  </si>
  <si>
    <t>1374</t>
  </si>
  <si>
    <t>1252</t>
  </si>
  <si>
    <t>83</t>
  </si>
  <si>
    <t>1786093</t>
  </si>
  <si>
    <t>130902</t>
  </si>
  <si>
    <t>1770010</t>
  </si>
  <si>
    <t>181596</t>
  </si>
  <si>
    <t>3057</t>
  </si>
  <si>
    <t>1593</t>
  </si>
  <si>
    <t>12164</t>
  </si>
  <si>
    <t>15013</t>
  </si>
  <si>
    <t>952</t>
  </si>
  <si>
    <t>419009</t>
  </si>
  <si>
    <t>16608</t>
  </si>
  <si>
    <t>505419</t>
  </si>
  <si>
    <t>8828</t>
  </si>
  <si>
    <t>622</t>
  </si>
  <si>
    <t>515</t>
  </si>
  <si>
    <t>46838</t>
  </si>
  <si>
    <t>3335</t>
  </si>
  <si>
    <t>41660</t>
  </si>
  <si>
    <t>1550</t>
  </si>
  <si>
    <t>36786</t>
  </si>
  <si>
    <t>25103</t>
  </si>
  <si>
    <t>137</t>
  </si>
  <si>
    <t>18600</t>
  </si>
  <si>
    <t>22001</t>
  </si>
  <si>
    <t>1314</t>
  </si>
  <si>
    <t>355</t>
  </si>
  <si>
    <t>233720</t>
  </si>
  <si>
    <t>214</t>
  </si>
  <si>
    <t>205840</t>
  </si>
  <si>
    <t>142</t>
  </si>
  <si>
    <t>272073</t>
  </si>
  <si>
    <t>793</t>
  </si>
  <si>
    <t>448854</t>
  </si>
  <si>
    <t>755</t>
  </si>
  <si>
    <t>18772</t>
  </si>
  <si>
    <t>17352</t>
  </si>
  <si>
    <t>243</t>
  </si>
  <si>
    <t>1270</t>
  </si>
  <si>
    <t>3230</t>
  </si>
  <si>
    <t>6958</t>
  </si>
  <si>
    <t>251</t>
  </si>
  <si>
    <t>331</t>
  </si>
  <si>
    <t>397064</t>
  </si>
  <si>
    <t>44453</t>
  </si>
  <si>
    <t>337724</t>
  </si>
  <si>
    <t>47007</t>
  </si>
  <si>
    <t>非洲</t>
  </si>
  <si>
    <t>57013</t>
  </si>
  <si>
    <t>61776</t>
  </si>
  <si>
    <t>108</t>
  </si>
  <si>
    <t>1071</t>
  </si>
  <si>
    <t>334</t>
  </si>
  <si>
    <t>1124</t>
  </si>
  <si>
    <t>48369</t>
  </si>
  <si>
    <t>52098</t>
  </si>
  <si>
    <t>2083</t>
  </si>
  <si>
    <t>597</t>
  </si>
  <si>
    <t>246</t>
  </si>
  <si>
    <t>2593</t>
  </si>
  <si>
    <t>3245</t>
  </si>
  <si>
    <t>210</t>
  </si>
  <si>
    <t>234</t>
  </si>
  <si>
    <t>109</t>
  </si>
  <si>
    <t>欧洲</t>
  </si>
  <si>
    <t>407903</t>
  </si>
  <si>
    <t>4240</t>
  </si>
  <si>
    <t>427197</t>
  </si>
  <si>
    <t>4132</t>
  </si>
  <si>
    <t>12428</t>
  </si>
  <si>
    <t>11059</t>
  </si>
  <si>
    <t>7109</t>
  </si>
  <si>
    <t>4282</t>
  </si>
  <si>
    <t>89576</t>
  </si>
  <si>
    <t>2089</t>
  </si>
  <si>
    <t>74247</t>
  </si>
  <si>
    <t>1146</t>
  </si>
  <si>
    <t>92796</t>
  </si>
  <si>
    <t>85697</t>
  </si>
  <si>
    <t>2942</t>
  </si>
  <si>
    <t>57560</t>
  </si>
  <si>
    <t>2102</t>
  </si>
  <si>
    <t>60431</t>
  </si>
  <si>
    <t>1322</t>
  </si>
  <si>
    <t>1061</t>
  </si>
  <si>
    <t>17674</t>
  </si>
  <si>
    <t>31670</t>
  </si>
  <si>
    <t>1353</t>
  </si>
  <si>
    <t>17543</t>
  </si>
  <si>
    <t>57175</t>
  </si>
  <si>
    <t>72549</t>
  </si>
  <si>
    <t>617</t>
  </si>
  <si>
    <t>976</t>
  </si>
  <si>
    <t>9224</t>
  </si>
  <si>
    <t>9181</t>
  </si>
  <si>
    <t>6727</t>
  </si>
  <si>
    <t>9450</t>
  </si>
  <si>
    <t>6465</t>
  </si>
  <si>
    <t>3239</t>
  </si>
  <si>
    <t>31</t>
  </si>
  <si>
    <t>3073</t>
  </si>
  <si>
    <t>2366</t>
  </si>
  <si>
    <t>133</t>
  </si>
  <si>
    <t>2899</t>
  </si>
  <si>
    <t>1861</t>
  </si>
  <si>
    <t>367</t>
  </si>
  <si>
    <t>364</t>
  </si>
  <si>
    <t>2059</t>
  </si>
  <si>
    <t>1527</t>
  </si>
  <si>
    <t>450</t>
  </si>
  <si>
    <t>9980</t>
  </si>
  <si>
    <t>12030</t>
  </si>
  <si>
    <t>19980</t>
  </si>
  <si>
    <t>18134</t>
  </si>
  <si>
    <t>阿塞拜疆</t>
  </si>
  <si>
    <t>296</t>
  </si>
  <si>
    <t>3865</t>
  </si>
  <si>
    <t>5430</t>
  </si>
  <si>
    <t>克罗地亚</t>
  </si>
  <si>
    <t>1569</t>
  </si>
  <si>
    <t>1245</t>
  </si>
  <si>
    <t>1175</t>
  </si>
  <si>
    <t>拉丁美洲</t>
  </si>
  <si>
    <t>755040</t>
  </si>
  <si>
    <t>3720</t>
  </si>
  <si>
    <t>690657</t>
  </si>
  <si>
    <t>784</t>
  </si>
  <si>
    <t>1030</t>
  </si>
  <si>
    <t>1889</t>
  </si>
  <si>
    <t>8990</t>
  </si>
  <si>
    <t>8787</t>
  </si>
  <si>
    <t>1611</t>
  </si>
  <si>
    <t>2446</t>
  </si>
  <si>
    <t>2502</t>
  </si>
  <si>
    <t>1990</t>
  </si>
  <si>
    <t>607</t>
  </si>
  <si>
    <t>1536</t>
  </si>
  <si>
    <t>1671</t>
  </si>
  <si>
    <t>开曼群岛</t>
  </si>
  <si>
    <t>117954</t>
  </si>
  <si>
    <t>86604</t>
  </si>
  <si>
    <t>1189</t>
  </si>
  <si>
    <t>801</t>
  </si>
  <si>
    <t>598</t>
  </si>
  <si>
    <t>1407</t>
  </si>
  <si>
    <t>多米尼克</t>
  </si>
  <si>
    <t>786</t>
  </si>
  <si>
    <t>307</t>
  </si>
  <si>
    <t>格林纳达</t>
  </si>
  <si>
    <t>74</t>
  </si>
  <si>
    <t>731</t>
  </si>
  <si>
    <t>555</t>
  </si>
  <si>
    <t>4646</t>
  </si>
  <si>
    <t>3283</t>
  </si>
  <si>
    <t>萨尔瓦多</t>
  </si>
  <si>
    <t>34</t>
  </si>
  <si>
    <t>203</t>
  </si>
  <si>
    <t>611739</t>
  </si>
  <si>
    <t>577696</t>
  </si>
  <si>
    <t>1400</t>
  </si>
  <si>
    <t>拉丁美洲其他国家</t>
  </si>
  <si>
    <t>265</t>
  </si>
  <si>
    <t>610</t>
  </si>
  <si>
    <t>北美洲</t>
  </si>
  <si>
    <t>649032</t>
  </si>
  <si>
    <t>13249</t>
  </si>
  <si>
    <t>516135</t>
  </si>
  <si>
    <t>17253</t>
  </si>
  <si>
    <t>58798</t>
  </si>
  <si>
    <t>56351</t>
  </si>
  <si>
    <t>542392</t>
  </si>
  <si>
    <t>419851</t>
  </si>
  <si>
    <t>47842</t>
  </si>
  <si>
    <t>39820</t>
  </si>
  <si>
    <t>北美洲其他国家</t>
  </si>
  <si>
    <t>大洋洲及太平洋岛屿</t>
  </si>
  <si>
    <t>135302</t>
  </si>
  <si>
    <t>173119</t>
  </si>
  <si>
    <t>38070</t>
  </si>
  <si>
    <t>59253</t>
  </si>
  <si>
    <t>388</t>
  </si>
  <si>
    <t>瑙鲁</t>
  </si>
  <si>
    <t>4616</t>
  </si>
  <si>
    <t>6577</t>
  </si>
  <si>
    <t>81</t>
  </si>
  <si>
    <t>87947</t>
  </si>
  <si>
    <t>98572</t>
  </si>
  <si>
    <t>167</t>
  </si>
  <si>
    <t>图瓦卢</t>
  </si>
  <si>
    <t>基里巴斯</t>
  </si>
  <si>
    <t>668</t>
  </si>
  <si>
    <t>1102</t>
  </si>
  <si>
    <t>贝劳共和国</t>
  </si>
  <si>
    <t>5158</t>
  </si>
  <si>
    <t>2322</t>
  </si>
  <si>
    <t>1247</t>
  </si>
  <si>
    <t>大洋洲其他国家</t>
  </si>
  <si>
    <t>606</t>
  </si>
  <si>
    <t>465</t>
  </si>
  <si>
    <t>10086</t>
  </si>
  <si>
    <t>9086</t>
  </si>
  <si>
    <t>71414</t>
  </si>
  <si>
    <t>摘编自《中国对外经济统计年鉴2004》</t>
  </si>
  <si>
    <t>中国２００１年外商投资实际发生额统计（按国别、地区分）</t>
  </si>
  <si>
    <t>2001</t>
  </si>
  <si>
    <t>4071481</t>
  </si>
  <si>
    <t>864146</t>
  </si>
  <si>
    <t>4687759</t>
  </si>
  <si>
    <t>279453</t>
  </si>
  <si>
    <t>2548209</t>
  </si>
  <si>
    <t>166146</t>
  </si>
  <si>
    <t>2961326</t>
  </si>
  <si>
    <t>181004</t>
  </si>
  <si>
    <t>226</t>
  </si>
  <si>
    <t>230</t>
  </si>
  <si>
    <t>930</t>
  </si>
  <si>
    <t>297</t>
  </si>
  <si>
    <t>956</t>
  </si>
  <si>
    <t>158</t>
  </si>
  <si>
    <t>1549998</t>
  </si>
  <si>
    <t>122935</t>
  </si>
  <si>
    <t>1671730</t>
  </si>
  <si>
    <t>121779</t>
  </si>
  <si>
    <t>1044</t>
  </si>
  <si>
    <t>1197</t>
  </si>
  <si>
    <t>14694</t>
  </si>
  <si>
    <t>15964</t>
  </si>
  <si>
    <t>1491</t>
  </si>
  <si>
    <t>3096</t>
  </si>
  <si>
    <t>291585</t>
  </si>
  <si>
    <t>14532</t>
  </si>
  <si>
    <t>434842</t>
  </si>
  <si>
    <t>16079</t>
  </si>
  <si>
    <t>67</t>
  </si>
  <si>
    <t>1067</t>
  </si>
  <si>
    <t>2107</t>
  </si>
  <si>
    <t>104</t>
  </si>
  <si>
    <t>585</t>
  </si>
  <si>
    <t>34728</t>
  </si>
  <si>
    <t>3511</t>
  </si>
  <si>
    <t>32112</t>
  </si>
  <si>
    <t>3244</t>
  </si>
  <si>
    <t>20288</t>
  </si>
  <si>
    <t>26298</t>
  </si>
  <si>
    <t>299</t>
  </si>
  <si>
    <t>11112</t>
  </si>
  <si>
    <t>20939</t>
  </si>
  <si>
    <t>2556</t>
  </si>
  <si>
    <t>1513</t>
  </si>
  <si>
    <t>217220</t>
  </si>
  <si>
    <t>214355</t>
  </si>
  <si>
    <t>148961</t>
  </si>
  <si>
    <t>1081</t>
  </si>
  <si>
    <t>215178</t>
  </si>
  <si>
    <t>348</t>
  </si>
  <si>
    <t>20357</t>
  </si>
  <si>
    <t>19421</t>
  </si>
  <si>
    <t>337</t>
  </si>
  <si>
    <t>407</t>
  </si>
  <si>
    <t>595</t>
  </si>
  <si>
    <t>229628</t>
  </si>
  <si>
    <t>24044</t>
  </si>
  <si>
    <t>297994</t>
  </si>
  <si>
    <t>39215</t>
  </si>
  <si>
    <t>28771</t>
  </si>
  <si>
    <t>32977</t>
  </si>
  <si>
    <t>146</t>
  </si>
  <si>
    <t>26479</t>
  </si>
  <si>
    <t>30563</t>
  </si>
  <si>
    <t>652</t>
  </si>
  <si>
    <t>384</t>
  </si>
  <si>
    <t>836</t>
  </si>
  <si>
    <t>476539</t>
  </si>
  <si>
    <t>223</t>
  </si>
  <si>
    <t>448398</t>
  </si>
  <si>
    <t>1863</t>
  </si>
  <si>
    <t>5616</t>
  </si>
  <si>
    <t>4946</t>
  </si>
  <si>
    <t>5638</t>
  </si>
  <si>
    <t>116405</t>
  </si>
  <si>
    <t>105166</t>
  </si>
  <si>
    <t>104149</t>
  </si>
  <si>
    <t>121292</t>
  </si>
  <si>
    <t>85316</t>
  </si>
  <si>
    <t>53246</t>
  </si>
  <si>
    <t>1702</t>
  </si>
  <si>
    <t>20951</t>
  </si>
  <si>
    <t>21998</t>
  </si>
  <si>
    <t>2344</t>
  </si>
  <si>
    <t>2878</t>
  </si>
  <si>
    <t>78948</t>
  </si>
  <si>
    <t>139</t>
  </si>
  <si>
    <t>77611</t>
  </si>
  <si>
    <t>1289</t>
  </si>
  <si>
    <t>2602</t>
  </si>
  <si>
    <t>3400</t>
  </si>
  <si>
    <t>3389</t>
  </si>
  <si>
    <t>2259</t>
  </si>
  <si>
    <t>5778</t>
  </si>
  <si>
    <t>381</t>
  </si>
  <si>
    <t>5983</t>
  </si>
  <si>
    <t>7371</t>
  </si>
  <si>
    <t>1065</t>
  </si>
  <si>
    <t>2153</t>
  </si>
  <si>
    <t>399</t>
  </si>
  <si>
    <t>2410</t>
  </si>
  <si>
    <t>772</t>
  </si>
  <si>
    <t>1020</t>
  </si>
  <si>
    <t>15924</t>
  </si>
  <si>
    <t>8439</t>
  </si>
  <si>
    <t>19403</t>
  </si>
  <si>
    <t>20544</t>
  </si>
  <si>
    <t>1623</t>
  </si>
  <si>
    <t>2976</t>
  </si>
  <si>
    <t>71</t>
  </si>
  <si>
    <t>571</t>
  </si>
  <si>
    <t>975</t>
  </si>
  <si>
    <t>487</t>
  </si>
  <si>
    <t>1145</t>
  </si>
  <si>
    <t>波黑</t>
  </si>
  <si>
    <t>461658</t>
  </si>
  <si>
    <t>923</t>
  </si>
  <si>
    <t>630891</t>
  </si>
  <si>
    <t>732</t>
  </si>
  <si>
    <t>1389</t>
  </si>
  <si>
    <t>1638</t>
  </si>
  <si>
    <t>6776</t>
  </si>
  <si>
    <t>5960</t>
  </si>
  <si>
    <t>1214</t>
  </si>
  <si>
    <t>890</t>
  </si>
  <si>
    <t>1915</t>
  </si>
  <si>
    <t>707</t>
  </si>
  <si>
    <t>390</t>
  </si>
  <si>
    <t>62373</t>
  </si>
  <si>
    <t>106671</t>
  </si>
  <si>
    <t>44</t>
  </si>
  <si>
    <t>1234</t>
  </si>
  <si>
    <t>548</t>
  </si>
  <si>
    <t>法属圭亚那</t>
  </si>
  <si>
    <t>4263</t>
  </si>
  <si>
    <t>5785</t>
  </si>
  <si>
    <t>117</t>
  </si>
  <si>
    <t>圣文森特和格林纳丁斯</t>
  </si>
  <si>
    <t>383289</t>
  </si>
  <si>
    <t>504234</t>
  </si>
  <si>
    <t>478579</t>
  </si>
  <si>
    <t>3434</t>
  </si>
  <si>
    <t>509685</t>
  </si>
  <si>
    <t>10904</t>
  </si>
  <si>
    <t>27978</t>
  </si>
  <si>
    <t>3371</t>
  </si>
  <si>
    <t>44130</t>
  </si>
  <si>
    <t>438389</t>
  </si>
  <si>
    <t>443322</t>
  </si>
  <si>
    <t>10900</t>
  </si>
  <si>
    <t>12212</t>
  </si>
  <si>
    <t>20720</t>
  </si>
  <si>
    <t>69403</t>
  </si>
  <si>
    <t>101478</t>
  </si>
  <si>
    <t>30888</t>
  </si>
  <si>
    <t>33560</t>
  </si>
  <si>
    <t>728</t>
  </si>
  <si>
    <t>1822</t>
  </si>
  <si>
    <t>4818</t>
  </si>
  <si>
    <t>28316</t>
  </si>
  <si>
    <t>54321</t>
  </si>
  <si>
    <t>913</t>
  </si>
  <si>
    <t>779</t>
  </si>
  <si>
    <t>6456</t>
  </si>
  <si>
    <t>4629</t>
  </si>
  <si>
    <t>818</t>
  </si>
  <si>
    <t>2351</t>
  </si>
  <si>
    <t>693420</t>
  </si>
  <si>
    <t>3004</t>
  </si>
  <si>
    <t>84926</t>
  </si>
  <si>
    <t>摘编自《中国对外经济统计年鉴2002》</t>
  </si>
  <si>
    <t>479830</t>
  </si>
  <si>
    <t>363</t>
  </si>
  <si>
    <t>564310</t>
  </si>
  <si>
    <t>1408</t>
  </si>
  <si>
    <t>8209</t>
  </si>
  <si>
    <t>5384</t>
  </si>
  <si>
    <t>6571</t>
  </si>
  <si>
    <t>10043</t>
  </si>
  <si>
    <t>79282</t>
  </si>
  <si>
    <t>96475</t>
  </si>
  <si>
    <t>105848</t>
  </si>
  <si>
    <t>153004</t>
  </si>
  <si>
    <t>723</t>
  </si>
  <si>
    <t>65674</t>
  </si>
  <si>
    <t>61506</t>
  </si>
  <si>
    <t>456</t>
  </si>
  <si>
    <t>973</t>
  </si>
  <si>
    <t>28082</t>
  </si>
  <si>
    <t>32201</t>
  </si>
  <si>
    <t>14200</t>
  </si>
  <si>
    <t>81056</t>
  </si>
  <si>
    <t>104358</t>
  </si>
  <si>
    <t>612</t>
  </si>
  <si>
    <t>2819</t>
  </si>
  <si>
    <t>184</t>
  </si>
  <si>
    <t>3322</t>
  </si>
  <si>
    <t>413</t>
  </si>
  <si>
    <t>15075</t>
  </si>
  <si>
    <t>19690</t>
  </si>
  <si>
    <t>9761</t>
  </si>
  <si>
    <t>7630</t>
  </si>
  <si>
    <t>577</t>
  </si>
  <si>
    <t>2801</t>
  </si>
  <si>
    <t>2172</t>
  </si>
  <si>
    <t>155</t>
  </si>
  <si>
    <t>4996</t>
  </si>
  <si>
    <t>4545</t>
  </si>
  <si>
    <t>4780</t>
  </si>
  <si>
    <t>188</t>
  </si>
  <si>
    <t>2624</t>
  </si>
  <si>
    <t>3058</t>
  </si>
  <si>
    <t>5710</t>
  </si>
  <si>
    <t>12070</t>
  </si>
  <si>
    <t>11145</t>
  </si>
  <si>
    <t>20312</t>
  </si>
  <si>
    <t>20588</t>
  </si>
  <si>
    <t>359</t>
  </si>
  <si>
    <t>196</t>
  </si>
  <si>
    <t>12638</t>
  </si>
  <si>
    <t>8199</t>
  </si>
  <si>
    <t>1386</t>
  </si>
  <si>
    <t>斯洛文尼亚</t>
  </si>
  <si>
    <t>3363</t>
  </si>
  <si>
    <t>552</t>
  </si>
  <si>
    <t>207</t>
  </si>
  <si>
    <t>904353</t>
  </si>
  <si>
    <t>10307</t>
  </si>
  <si>
    <t>1129333</t>
  </si>
  <si>
    <t>11511</t>
  </si>
  <si>
    <t>3080</t>
  </si>
  <si>
    <t>1089</t>
  </si>
  <si>
    <t>4800</t>
  </si>
  <si>
    <t>7467</t>
  </si>
  <si>
    <t>3129</t>
  </si>
  <si>
    <t>9701</t>
  </si>
  <si>
    <t>1033</t>
  </si>
  <si>
    <t>2284</t>
  </si>
  <si>
    <t>3070</t>
  </si>
  <si>
    <t>2461</t>
  </si>
  <si>
    <t>204258</t>
  </si>
  <si>
    <t>194754</t>
  </si>
  <si>
    <t>339</t>
  </si>
  <si>
    <t>636</t>
  </si>
  <si>
    <t>Taiwan</t>
    <phoneticPr fontId="22" type="noConversion"/>
  </si>
  <si>
    <t>204</t>
  </si>
  <si>
    <t>2129</t>
  </si>
  <si>
    <t>3592</t>
  </si>
  <si>
    <t>4291</t>
  </si>
  <si>
    <t>830</t>
  </si>
  <si>
    <t>445</t>
  </si>
  <si>
    <t>1629</t>
  </si>
  <si>
    <t>673030</t>
  </si>
  <si>
    <t>902167</t>
  </si>
  <si>
    <t>1057</t>
  </si>
  <si>
    <t>623</t>
  </si>
  <si>
    <t>748</t>
  </si>
  <si>
    <t>497759</t>
  </si>
  <si>
    <t>372996</t>
  </si>
  <si>
    <t>1315</t>
  </si>
  <si>
    <t>61387</t>
  </si>
  <si>
    <t>45413</t>
  </si>
  <si>
    <t>394095</t>
  </si>
  <si>
    <t>306123</t>
  </si>
  <si>
    <t>42277</t>
  </si>
  <si>
    <t>21400</t>
  </si>
  <si>
    <t>197437</t>
  </si>
  <si>
    <t>199898</t>
  </si>
  <si>
    <t>66263</t>
  </si>
  <si>
    <t>40093</t>
  </si>
  <si>
    <t>637</t>
  </si>
  <si>
    <t>457</t>
  </si>
  <si>
    <t>700</t>
  </si>
  <si>
    <t>瓦努阿图</t>
  </si>
  <si>
    <t>11528</t>
  </si>
  <si>
    <t>12991</t>
  </si>
  <si>
    <t>114137</t>
  </si>
  <si>
    <t>136083</t>
  </si>
  <si>
    <t>1543</t>
  </si>
  <si>
    <t>4580</t>
  </si>
  <si>
    <t>1808</t>
  </si>
  <si>
    <t>4459</t>
  </si>
  <si>
    <t>280065</t>
  </si>
  <si>
    <t>89555</t>
  </si>
  <si>
    <t>86947</t>
  </si>
  <si>
    <t>93023</t>
  </si>
  <si>
    <t>东南亚国家联盟</t>
  </si>
  <si>
    <t>304053</t>
  </si>
  <si>
    <t>357</t>
  </si>
  <si>
    <t>310543</t>
  </si>
  <si>
    <t>1275</t>
  </si>
  <si>
    <t>欧洲联盟</t>
  </si>
  <si>
    <t>432861</t>
  </si>
  <si>
    <t>525331</t>
  </si>
  <si>
    <t>注：1.东南亚国家联盟包括：文莱、缅甸、柬埔塞、印度尼西亚、老挝、马来西亚、菲律宾、新加坡、泰国、越南。</t>
  </si>
  <si>
    <t>2.欧洲联盟包括：比利时、丹麦、英国、德国、法国、爱尔兰、意大利、卢森堡、荷兰、希腊、葡萄牙、西班牙、奥地利、芬兰、瑞典、塞浦路斯、匈牙利、马耳他、波兰、爱沙尼亚、拉脱维亚、立陶宛、斯洛文尼亚、捷克、斯洛伐克。</t>
  </si>
  <si>
    <t>571156</t>
  </si>
  <si>
    <t>1793</t>
  </si>
  <si>
    <t>438518</t>
  </si>
  <si>
    <t>2474</t>
  </si>
  <si>
    <t>7916</t>
  </si>
  <si>
    <t>9584</t>
  </si>
  <si>
    <t>19341</t>
  </si>
  <si>
    <t>12514</t>
  </si>
  <si>
    <t>72610</t>
  </si>
  <si>
    <t>83094</t>
  </si>
  <si>
    <t>414</t>
  </si>
  <si>
    <t>197871</t>
  </si>
  <si>
    <t>73397</t>
  </si>
  <si>
    <t>1756</t>
  </si>
  <si>
    <t>38269</t>
  </si>
  <si>
    <t>441</t>
  </si>
  <si>
    <t>45601</t>
  </si>
  <si>
    <t>2402</t>
  </si>
  <si>
    <t>6103</t>
  </si>
  <si>
    <t>34999</t>
  </si>
  <si>
    <t>34792</t>
  </si>
  <si>
    <t>9466</t>
  </si>
  <si>
    <t>8246</t>
  </si>
  <si>
    <t>84104</t>
  </si>
  <si>
    <t>61666</t>
  </si>
  <si>
    <t>235</t>
  </si>
  <si>
    <t>990</t>
  </si>
  <si>
    <t>823</t>
  </si>
  <si>
    <t>23517</t>
  </si>
  <si>
    <t>21324</t>
  </si>
  <si>
    <t>14943</t>
  </si>
  <si>
    <t>8234</t>
  </si>
  <si>
    <t>5544</t>
  </si>
  <si>
    <t>5589</t>
  </si>
  <si>
    <t>320</t>
  </si>
  <si>
    <t>1588</t>
  </si>
  <si>
    <t>3152</t>
  </si>
  <si>
    <t>2109</t>
  </si>
  <si>
    <t>220</t>
  </si>
  <si>
    <t>1319</t>
  </si>
  <si>
    <t>3424</t>
  </si>
  <si>
    <t>825</t>
  </si>
  <si>
    <t>920</t>
  </si>
  <si>
    <t>1779</t>
  </si>
  <si>
    <t>3044</t>
  </si>
  <si>
    <t>20447</t>
  </si>
  <si>
    <t>12636</t>
  </si>
  <si>
    <t>19663</t>
  </si>
  <si>
    <t>29932</t>
  </si>
  <si>
    <t>42</t>
  </si>
  <si>
    <t>423</t>
  </si>
  <si>
    <t>660</t>
  </si>
  <si>
    <t>6720</t>
  </si>
  <si>
    <t>5207</t>
  </si>
  <si>
    <t>467</t>
  </si>
  <si>
    <t>1855</t>
  </si>
  <si>
    <t>475</t>
  </si>
  <si>
    <t>1897</t>
  </si>
  <si>
    <t>1490</t>
  </si>
  <si>
    <t>1416262</t>
  </si>
  <si>
    <t>11398</t>
  </si>
  <si>
    <t>2013806</t>
  </si>
  <si>
    <t>686</t>
  </si>
  <si>
    <t>1113</t>
  </si>
  <si>
    <t>8394</t>
  </si>
  <si>
    <t>13493</t>
  </si>
  <si>
    <t>53548</t>
  </si>
  <si>
    <t>70958</t>
  </si>
  <si>
    <t>2345</t>
  </si>
  <si>
    <t>2421</t>
  </si>
  <si>
    <t>5560</t>
  </si>
  <si>
    <t>3164</t>
  </si>
  <si>
    <t>209546</t>
  </si>
  <si>
    <t>2275</t>
  </si>
  <si>
    <t>257078</t>
  </si>
  <si>
    <t>560</t>
  </si>
  <si>
    <t>719</t>
  </si>
  <si>
    <t>280</t>
  </si>
  <si>
    <t>566</t>
  </si>
  <si>
    <t>2580</t>
  </si>
  <si>
    <t>5956</t>
  </si>
  <si>
    <t>527</t>
  </si>
  <si>
    <t>478</t>
  </si>
  <si>
    <t>209</t>
  </si>
  <si>
    <t>1655244</t>
  </si>
  <si>
    <t>1124758</t>
  </si>
  <si>
    <t>9123</t>
  </si>
  <si>
    <t>1577</t>
  </si>
  <si>
    <t>1007</t>
  </si>
  <si>
    <t>841</t>
  </si>
  <si>
    <t>368699</t>
  </si>
  <si>
    <t>1371</t>
  </si>
  <si>
    <t>339027</t>
  </si>
  <si>
    <t>3364</t>
  </si>
  <si>
    <t>42416</t>
  </si>
  <si>
    <t>39658</t>
  </si>
  <si>
    <t>310</t>
  </si>
  <si>
    <t>286509</t>
  </si>
  <si>
    <t>261623</t>
  </si>
  <si>
    <t>3054</t>
  </si>
  <si>
    <t>39481</t>
  </si>
  <si>
    <t>37684</t>
  </si>
  <si>
    <t>293</t>
  </si>
  <si>
    <t>62</t>
  </si>
  <si>
    <t>225984</t>
  </si>
  <si>
    <t>213</t>
  </si>
  <si>
    <t>274283</t>
  </si>
  <si>
    <t>7000</t>
  </si>
  <si>
    <t>55189</t>
  </si>
  <si>
    <t>35387</t>
  </si>
  <si>
    <t>271</t>
  </si>
  <si>
    <t>2614</t>
  </si>
  <si>
    <t>298</t>
  </si>
  <si>
    <t>8340</t>
  </si>
  <si>
    <t>6391</t>
  </si>
  <si>
    <t>153754</t>
  </si>
  <si>
    <t>216988</t>
  </si>
  <si>
    <t>7391</t>
  </si>
  <si>
    <t>3710</t>
  </si>
  <si>
    <t>3627</t>
  </si>
  <si>
    <t>1266</t>
  </si>
  <si>
    <t>1239</t>
  </si>
  <si>
    <t>89690</t>
  </si>
  <si>
    <t>179932</t>
  </si>
  <si>
    <t>54733</t>
  </si>
  <si>
    <t>94365</t>
  </si>
  <si>
    <t>8.东南亚国家联盟</t>
  </si>
  <si>
    <t>335113</t>
  </si>
  <si>
    <t>438824</t>
  </si>
  <si>
    <t>9.欧洲联盟</t>
  </si>
  <si>
    <t>538711</t>
  </si>
  <si>
    <t>388910</t>
  </si>
  <si>
    <t>注：1.东南亚国家联盟包括：文莱、缅甸、柬埔寨、印度尼西亚、老挝、马来西亚、菲律宾、新加坡、泰国、越南。</t>
  </si>
  <si>
    <t>2.欧洲联盟包括：比利时、丹麦、英国、德国、法国、爱尔兰、意大利、卢森堡、荷兰、希腊、葡萄牙、西班牙、奥地利、芬兰、瑞典、塞浦路斯、匈牙</t>
  </si>
  <si>
    <t>利、马耳他、波兰、爱沙尼亚、拉脱维亚、立陶宛、斯洛文尼亚、捷克、斯洛伐克。</t>
  </si>
  <si>
    <t>亚洲</t>
    <phoneticPr fontId="2" type="noConversion"/>
  </si>
  <si>
    <t>非洲</t>
    <phoneticPr fontId="2" type="noConversion"/>
  </si>
  <si>
    <t>欧洲</t>
    <phoneticPr fontId="2" type="noConversion"/>
  </si>
  <si>
    <t>拉丁美洲</t>
    <phoneticPr fontId="2" type="noConversion"/>
  </si>
  <si>
    <t>北美洲</t>
    <phoneticPr fontId="2" type="noConversion"/>
  </si>
  <si>
    <t>其他</t>
    <phoneticPr fontId="2" type="noConversion"/>
  </si>
  <si>
    <t>大洋洲及太平洋岛屿</t>
    <phoneticPr fontId="2" type="noConversion"/>
  </si>
  <si>
    <t>Cintinent</t>
    <phoneticPr fontId="2" type="noConversion"/>
  </si>
  <si>
    <t>111</t>
  </si>
  <si>
    <t>121</t>
  </si>
  <si>
    <t>125</t>
  </si>
  <si>
    <t>135</t>
  </si>
  <si>
    <t>138</t>
  </si>
  <si>
    <t>141</t>
  </si>
  <si>
    <t>En</t>
    <phoneticPr fontId="2" type="noConversion"/>
  </si>
  <si>
    <t>12</t>
    <phoneticPr fontId="2" type="noConversion"/>
  </si>
  <si>
    <t>博茨瓦纳</t>
    <phoneticPr fontId="2" type="noConversion"/>
  </si>
  <si>
    <t>博茨瓦纳</t>
    <phoneticPr fontId="2" type="noConversion"/>
  </si>
  <si>
    <t>马里</t>
    <phoneticPr fontId="2" type="noConversion"/>
  </si>
  <si>
    <t>斯威士兰</t>
    <phoneticPr fontId="2" type="noConversion"/>
  </si>
  <si>
    <t>德国</t>
    <phoneticPr fontId="2" type="noConversion"/>
  </si>
  <si>
    <t>立陶宛</t>
    <phoneticPr fontId="2" type="noConversion"/>
  </si>
  <si>
    <t>南斯拉夫</t>
    <phoneticPr fontId="2" type="noConversion"/>
  </si>
  <si>
    <t>圭亚那</t>
    <phoneticPr fontId="2" type="noConversion"/>
  </si>
  <si>
    <t>圭亚那</t>
    <phoneticPr fontId="2" type="noConversion"/>
  </si>
  <si>
    <t>尼加拉瓜</t>
    <phoneticPr fontId="2" type="noConversion"/>
  </si>
  <si>
    <t>密克罗尼西亚</t>
    <phoneticPr fontId="2" type="noConversion"/>
  </si>
  <si>
    <t>大洋洲其他国家</t>
    <phoneticPr fontId="2" type="noConversion"/>
  </si>
  <si>
    <t>其他</t>
    <phoneticPr fontId="2" type="noConversion"/>
  </si>
  <si>
    <t>莫桑比克</t>
    <phoneticPr fontId="2" type="noConversion"/>
  </si>
  <si>
    <t>尼日尔</t>
    <phoneticPr fontId="2" type="noConversion"/>
  </si>
  <si>
    <t>中国2007年分国别(地区)外商投资实际金额统计</t>
    <phoneticPr fontId="2" type="noConversion"/>
  </si>
  <si>
    <t>中国2005年分国别(地区)外商投资实际发生额统计</t>
    <phoneticPr fontId="2" type="noConversion"/>
  </si>
  <si>
    <t>阿塞拜疆</t>
    <phoneticPr fontId="2" type="noConversion"/>
  </si>
  <si>
    <t>克罗地亚</t>
    <phoneticPr fontId="2" type="noConversion"/>
  </si>
  <si>
    <t>波黑</t>
    <phoneticPr fontId="2" type="noConversion"/>
  </si>
  <si>
    <t>圣文森特和格林纳丁斯</t>
    <phoneticPr fontId="2" type="noConversion"/>
  </si>
  <si>
    <t>秘鲁</t>
    <phoneticPr fontId="2" type="noConversion"/>
  </si>
  <si>
    <t>萨尔瓦多</t>
    <phoneticPr fontId="2" type="noConversion"/>
  </si>
  <si>
    <t>拉丁美洲其他国家</t>
    <phoneticPr fontId="2" type="noConversion"/>
  </si>
  <si>
    <t>北美洲其他国家</t>
    <phoneticPr fontId="2" type="noConversion"/>
  </si>
  <si>
    <t>瑙鲁</t>
    <phoneticPr fontId="2" type="noConversion"/>
  </si>
  <si>
    <t>图瓦卢</t>
    <phoneticPr fontId="2" type="noConversion"/>
  </si>
  <si>
    <t>巴林</t>
    <phoneticPr fontId="2" type="noConversion"/>
  </si>
  <si>
    <t>巴林</t>
    <phoneticPr fontId="2" type="noConversion"/>
  </si>
  <si>
    <t>香港</t>
    <phoneticPr fontId="2" type="noConversion"/>
  </si>
  <si>
    <t>澳门</t>
    <phoneticPr fontId="2" type="noConversion"/>
  </si>
  <si>
    <t>台湾</t>
    <phoneticPr fontId="2" type="noConversion"/>
  </si>
  <si>
    <t>安哥拉</t>
    <phoneticPr fontId="2" type="noConversion"/>
  </si>
  <si>
    <t>加纳</t>
    <phoneticPr fontId="2" type="noConversion"/>
  </si>
  <si>
    <t>埃塞俄比亚</t>
    <phoneticPr fontId="2" type="noConversion"/>
  </si>
  <si>
    <t>格鲁吉亚</t>
    <phoneticPr fontId="2" type="noConversion"/>
  </si>
  <si>
    <t>开曼群岛</t>
    <phoneticPr fontId="2" type="noConversion"/>
  </si>
  <si>
    <t>开曼群岛</t>
    <phoneticPr fontId="2" type="noConversion"/>
  </si>
  <si>
    <t>多米尼克</t>
    <phoneticPr fontId="2" type="noConversion"/>
  </si>
  <si>
    <t>格林纳达</t>
    <phoneticPr fontId="2" type="noConversion"/>
  </si>
  <si>
    <t>波多黎各</t>
    <phoneticPr fontId="2" type="noConversion"/>
  </si>
  <si>
    <t>波多黎各</t>
    <phoneticPr fontId="2" type="noConversion"/>
  </si>
  <si>
    <t>基里巴斯</t>
    <phoneticPr fontId="2" type="noConversion"/>
  </si>
  <si>
    <t>贝劳共和国</t>
    <phoneticPr fontId="2" type="noConversion"/>
  </si>
  <si>
    <t>贝劳共和国</t>
    <phoneticPr fontId="2" type="noConversion"/>
  </si>
  <si>
    <t>亚洲其他国家</t>
    <phoneticPr fontId="2" type="noConversion"/>
  </si>
  <si>
    <t>索马里</t>
    <phoneticPr fontId="2" type="noConversion"/>
  </si>
  <si>
    <t>索马里</t>
    <phoneticPr fontId="2" type="noConversion"/>
  </si>
  <si>
    <t>厄立特里亚</t>
    <phoneticPr fontId="2" type="noConversion"/>
  </si>
  <si>
    <t>亚美尼亚</t>
    <phoneticPr fontId="2" type="noConversion"/>
  </si>
  <si>
    <t>塔吉克斯坦</t>
    <phoneticPr fontId="2" type="noConversion"/>
  </si>
  <si>
    <t>斯洛文尼亚</t>
    <phoneticPr fontId="2" type="noConversion"/>
  </si>
  <si>
    <t>拉丁美洲其他国家</t>
    <phoneticPr fontId="2" type="noConversion"/>
  </si>
  <si>
    <t>瓦努阿图</t>
    <phoneticPr fontId="2" type="noConversion"/>
  </si>
  <si>
    <t>密克罗尼西亚</t>
    <phoneticPr fontId="2" type="noConversion"/>
  </si>
  <si>
    <t>大洋洲其他国家</t>
    <phoneticPr fontId="2" type="noConversion"/>
  </si>
  <si>
    <t>201</t>
  </si>
  <si>
    <t>205</t>
  </si>
  <si>
    <t>卡塔尔</t>
    <phoneticPr fontId="2" type="noConversion"/>
  </si>
  <si>
    <t>台湾</t>
    <phoneticPr fontId="2" type="noConversion"/>
  </si>
  <si>
    <t>6.大洋洲及太平洋岛屿</t>
    <phoneticPr fontId="2" type="noConversion"/>
  </si>
  <si>
    <t>开曼群岛</t>
    <phoneticPr fontId="2" type="noConversion"/>
  </si>
  <si>
    <t>多米尼加共和国</t>
    <phoneticPr fontId="2" type="noConversion"/>
  </si>
  <si>
    <t>拉丁美洲其他国家</t>
    <phoneticPr fontId="2" type="noConversion"/>
  </si>
  <si>
    <t>法属圭亚那</t>
    <phoneticPr fontId="2" type="noConversion"/>
  </si>
  <si>
    <t>多米尼加共和国</t>
    <phoneticPr fontId="2" type="noConversion"/>
  </si>
  <si>
    <t>多米尼克</t>
    <phoneticPr fontId="2" type="noConversion"/>
  </si>
  <si>
    <t>多米尼加共和国</t>
    <phoneticPr fontId="2" type="noConversion"/>
  </si>
  <si>
    <t>1992</t>
    <phoneticPr fontId="2" type="noConversion"/>
  </si>
  <si>
    <t>OriginSN</t>
    <phoneticPr fontId="2" type="noConversion"/>
  </si>
  <si>
    <t>Zh</t>
    <phoneticPr fontId="2" type="noConversion"/>
  </si>
  <si>
    <t>Afghanistan</t>
  </si>
  <si>
    <t>Bahrain</t>
  </si>
  <si>
    <t>Bangladesh</t>
  </si>
  <si>
    <t>不丹</t>
  </si>
  <si>
    <t>Bhutan</t>
  </si>
  <si>
    <t>Brunei</t>
  </si>
  <si>
    <t>Myanmar</t>
  </si>
  <si>
    <t>Cambodia</t>
  </si>
  <si>
    <t>Cyprus</t>
  </si>
  <si>
    <t>KoreaDPR</t>
  </si>
  <si>
    <t>HongKong</t>
  </si>
  <si>
    <t>India</t>
  </si>
  <si>
    <t>Indonesia</t>
  </si>
  <si>
    <t>Iran</t>
  </si>
  <si>
    <t>Iraq</t>
  </si>
  <si>
    <t>Israel</t>
  </si>
  <si>
    <t>Japan</t>
  </si>
  <si>
    <t>Jordan</t>
  </si>
  <si>
    <t>Kuwait</t>
  </si>
  <si>
    <t>LaoPDR</t>
  </si>
  <si>
    <t>Lebanon</t>
  </si>
  <si>
    <t>Macau</t>
  </si>
  <si>
    <t>Malaysia</t>
  </si>
  <si>
    <t>马尔代夫</t>
  </si>
  <si>
    <t>Maldives</t>
  </si>
  <si>
    <t>Mongolia</t>
  </si>
  <si>
    <t>Nepal</t>
  </si>
  <si>
    <t>Oman</t>
  </si>
  <si>
    <t>Pakistan</t>
  </si>
  <si>
    <t>Palestine</t>
  </si>
  <si>
    <t>Philippines</t>
  </si>
  <si>
    <t>Qatar</t>
  </si>
  <si>
    <t>SaudiArabia</t>
  </si>
  <si>
    <t>Singapore</t>
  </si>
  <si>
    <t>KoreaRep</t>
  </si>
  <si>
    <t>SriLanka</t>
  </si>
  <si>
    <t>Syrian</t>
  </si>
  <si>
    <t>Thailand</t>
  </si>
  <si>
    <t>Turkey</t>
  </si>
  <si>
    <t>阿拉伯联合酋长国</t>
  </si>
  <si>
    <t>UnitedArabEmirates</t>
  </si>
  <si>
    <t>Yemen</t>
  </si>
  <si>
    <t>Vietnam</t>
  </si>
  <si>
    <t>中华人民共和国</t>
  </si>
  <si>
    <t>China</t>
  </si>
  <si>
    <t>台湾省</t>
  </si>
  <si>
    <t>Taiwanprov</t>
  </si>
  <si>
    <t>东帝汶</t>
  </si>
  <si>
    <t>East Timor</t>
  </si>
  <si>
    <t>哈萨克斯坦</t>
  </si>
  <si>
    <t>Kazakhstan</t>
  </si>
  <si>
    <t>吉尔吉斯斯坦</t>
  </si>
  <si>
    <t>Kirghizia</t>
  </si>
  <si>
    <t>塔吉克斯坦</t>
  </si>
  <si>
    <t>Tadzhikistan</t>
  </si>
  <si>
    <t>土库曼斯坦</t>
  </si>
  <si>
    <t>Turkmenistan</t>
  </si>
  <si>
    <t>乌兹别克斯坦</t>
  </si>
  <si>
    <t>Uzbekstan</t>
  </si>
  <si>
    <t>亚洲其他国家（地区）</t>
  </si>
  <si>
    <t>Oth.Asia.nes</t>
  </si>
  <si>
    <t>Algeria</t>
  </si>
  <si>
    <t>Angola</t>
  </si>
  <si>
    <t>Benin</t>
  </si>
  <si>
    <t>博茨瓦那</t>
  </si>
  <si>
    <t>Botswana</t>
  </si>
  <si>
    <t>Burundi</t>
  </si>
  <si>
    <t>Cameroon</t>
  </si>
  <si>
    <t>加那利群岛</t>
  </si>
  <si>
    <t>CanaryIs.</t>
  </si>
  <si>
    <t>CapeVerde</t>
  </si>
  <si>
    <t>中非共和国</t>
  </si>
  <si>
    <t>CentralAfrican</t>
  </si>
  <si>
    <t>塞卜泰(休达)</t>
  </si>
  <si>
    <t>Ceuta</t>
  </si>
  <si>
    <t>乍得</t>
  </si>
  <si>
    <t>Chad</t>
  </si>
  <si>
    <t>211</t>
  </si>
  <si>
    <t>科摩罗</t>
  </si>
  <si>
    <t>Comoros</t>
  </si>
  <si>
    <t>Congo</t>
  </si>
  <si>
    <t>Djibouti</t>
  </si>
  <si>
    <t>Egypt</t>
  </si>
  <si>
    <t>Eq.Guinea</t>
  </si>
  <si>
    <t>216</t>
  </si>
  <si>
    <t>Ethiopia</t>
  </si>
  <si>
    <t>Gabon</t>
  </si>
  <si>
    <t>218</t>
  </si>
  <si>
    <t>Gambia</t>
  </si>
  <si>
    <t>Ghana</t>
  </si>
  <si>
    <t>Guinea</t>
  </si>
  <si>
    <t>GuineaBissau</t>
  </si>
  <si>
    <t>Coted’Lvoire</t>
  </si>
  <si>
    <t>Kenya</t>
  </si>
  <si>
    <t>Liberia</t>
  </si>
  <si>
    <t>LibyanArabJm</t>
  </si>
  <si>
    <t>Madagascar</t>
  </si>
  <si>
    <t>马拉维</t>
  </si>
  <si>
    <t>Malawi</t>
  </si>
  <si>
    <t>Mali</t>
  </si>
  <si>
    <t>Mauritania</t>
  </si>
  <si>
    <t>Mauritius</t>
  </si>
  <si>
    <t>Morocco</t>
  </si>
  <si>
    <t>莫桑比克</t>
  </si>
  <si>
    <t>Mozambique</t>
  </si>
  <si>
    <t>Namibia</t>
  </si>
  <si>
    <t>Niger</t>
  </si>
  <si>
    <t>Nigeria</t>
  </si>
  <si>
    <t>236</t>
  </si>
  <si>
    <t>留尼汪</t>
  </si>
  <si>
    <t>Reunion</t>
  </si>
  <si>
    <t>卢旺达</t>
  </si>
  <si>
    <t>Rwanda</t>
  </si>
  <si>
    <t>圣多美和普林西比</t>
  </si>
  <si>
    <t>SaoTome&amp;Principe</t>
  </si>
  <si>
    <t>239</t>
  </si>
  <si>
    <t>Senegal</t>
  </si>
  <si>
    <t>240</t>
  </si>
  <si>
    <t>Seychelles</t>
  </si>
  <si>
    <t>241</t>
  </si>
  <si>
    <t>Sierra Leone</t>
  </si>
  <si>
    <t>242</t>
  </si>
  <si>
    <t>Somalia</t>
  </si>
  <si>
    <t>S.Africa</t>
  </si>
  <si>
    <t>244</t>
  </si>
  <si>
    <t>西撒哈拉</t>
  </si>
  <si>
    <t>W.Sahara</t>
  </si>
  <si>
    <t>245</t>
  </si>
  <si>
    <t>Sudan</t>
  </si>
  <si>
    <t>Tanzania</t>
  </si>
  <si>
    <t>247</t>
  </si>
  <si>
    <t>Togo</t>
  </si>
  <si>
    <t>Tunisia</t>
  </si>
  <si>
    <t>249</t>
  </si>
  <si>
    <t>Uganda</t>
  </si>
  <si>
    <t>Burkina Faso</t>
  </si>
  <si>
    <t>民主刚果（扎伊尔）</t>
  </si>
  <si>
    <t>Congo DR</t>
  </si>
  <si>
    <t>252</t>
  </si>
  <si>
    <t>Zambia</t>
  </si>
  <si>
    <t>253</t>
  </si>
  <si>
    <t>Zimbabwe</t>
  </si>
  <si>
    <t>254</t>
  </si>
  <si>
    <t>Lesotho</t>
  </si>
  <si>
    <t>梅利利亚</t>
  </si>
  <si>
    <t>Melilla</t>
  </si>
  <si>
    <t>Swaziland</t>
  </si>
  <si>
    <t>257</t>
  </si>
  <si>
    <t>Eritrea</t>
  </si>
  <si>
    <t>马约特岛</t>
  </si>
  <si>
    <t>Mayotte</t>
  </si>
  <si>
    <t>259</t>
  </si>
  <si>
    <t>非洲其他国家（地区）</t>
  </si>
  <si>
    <t>Oth.Afr.nes</t>
  </si>
  <si>
    <t>Belgium</t>
  </si>
  <si>
    <t>301</t>
  </si>
  <si>
    <t>Denmark</t>
  </si>
  <si>
    <t>302</t>
  </si>
  <si>
    <t>United Kingdom</t>
  </si>
  <si>
    <t>303</t>
  </si>
  <si>
    <t>Germany</t>
  </si>
  <si>
    <t>France</t>
  </si>
  <si>
    <t>Ireland</t>
  </si>
  <si>
    <t>Italy</t>
  </si>
  <si>
    <t>Luxembourg</t>
  </si>
  <si>
    <t>308</t>
  </si>
  <si>
    <t>Netherlands</t>
  </si>
  <si>
    <t>Greece</t>
  </si>
  <si>
    <t>Portugal</t>
  </si>
  <si>
    <t>Spain</t>
  </si>
  <si>
    <t>312</t>
  </si>
  <si>
    <t>Albania</t>
  </si>
  <si>
    <t>313</t>
  </si>
  <si>
    <t>安道尔</t>
  </si>
  <si>
    <t>Andorra</t>
  </si>
  <si>
    <t>314</t>
  </si>
  <si>
    <t>Austria</t>
  </si>
  <si>
    <t>315</t>
  </si>
  <si>
    <t>Bulgaria</t>
  </si>
  <si>
    <t>Finland</t>
  </si>
  <si>
    <t>Gibraltar</t>
  </si>
  <si>
    <t>Hungary</t>
  </si>
  <si>
    <t>321</t>
  </si>
  <si>
    <t>Iceland</t>
  </si>
  <si>
    <t>Liechtenstein</t>
  </si>
  <si>
    <t>323</t>
  </si>
  <si>
    <t>Malta</t>
  </si>
  <si>
    <t>Monaco</t>
  </si>
  <si>
    <t>Norway</t>
  </si>
  <si>
    <t>Poland</t>
  </si>
  <si>
    <t>Romania</t>
  </si>
  <si>
    <t>328</t>
  </si>
  <si>
    <t>SanMarino</t>
  </si>
  <si>
    <t>329</t>
  </si>
  <si>
    <t>Sweden</t>
  </si>
  <si>
    <t>Switzerland</t>
  </si>
  <si>
    <t>Estonia</t>
  </si>
  <si>
    <t>拉脱维亚</t>
  </si>
  <si>
    <t>Latvia</t>
  </si>
  <si>
    <t>335</t>
  </si>
  <si>
    <t>Lithuania</t>
  </si>
  <si>
    <t>336</t>
  </si>
  <si>
    <t>格鲁吉亚</t>
  </si>
  <si>
    <t>Georgia</t>
  </si>
  <si>
    <t>亚美尼亚</t>
  </si>
  <si>
    <t>Armenia</t>
  </si>
  <si>
    <t>Azerbaijan</t>
  </si>
  <si>
    <t>Byelorussia</t>
  </si>
  <si>
    <t>Moldavia</t>
  </si>
  <si>
    <t>俄罗斯联邦</t>
  </si>
  <si>
    <t>Russia</t>
  </si>
  <si>
    <t>344</t>
  </si>
  <si>
    <t>Ukraine</t>
  </si>
  <si>
    <t>347</t>
  </si>
  <si>
    <t>塞尔维亚和黑山</t>
  </si>
  <si>
    <t>SerbiaandMontenegro</t>
  </si>
  <si>
    <t>349</t>
  </si>
  <si>
    <t>Slovenia</t>
  </si>
  <si>
    <t>Croatia</t>
  </si>
  <si>
    <t>Czech</t>
  </si>
  <si>
    <t>352</t>
  </si>
  <si>
    <t>Slovak</t>
  </si>
  <si>
    <t>353</t>
  </si>
  <si>
    <t>马其顿共和国</t>
  </si>
  <si>
    <t>Macedonia</t>
  </si>
  <si>
    <t>波斯尼亚—黑塞哥维那</t>
  </si>
  <si>
    <t>Bosnia&amp;Hercegovina</t>
  </si>
  <si>
    <t>梵蒂冈城国</t>
  </si>
  <si>
    <t>Vatican City State</t>
  </si>
  <si>
    <t>356</t>
  </si>
  <si>
    <t>欧洲其他国家（地区）</t>
  </si>
  <si>
    <t>Oth. Eur. Nes</t>
  </si>
  <si>
    <t>Antigua&amp;Barbuda</t>
  </si>
  <si>
    <t>401</t>
  </si>
  <si>
    <t>Argentina</t>
  </si>
  <si>
    <t>Afrubs.Is</t>
  </si>
  <si>
    <t>Bahamas</t>
  </si>
  <si>
    <t>404</t>
  </si>
  <si>
    <t>Barbados</t>
  </si>
  <si>
    <t>Belize</t>
  </si>
  <si>
    <t>Bolivia</t>
  </si>
  <si>
    <t>408</t>
  </si>
  <si>
    <t>博内尔</t>
  </si>
  <si>
    <t>Bonaire</t>
  </si>
  <si>
    <t>409</t>
  </si>
  <si>
    <t>Brazil</t>
  </si>
  <si>
    <t>410</t>
  </si>
  <si>
    <t>Cayman Is</t>
  </si>
  <si>
    <t>411</t>
  </si>
  <si>
    <t>Chile</t>
  </si>
  <si>
    <t>412</t>
  </si>
  <si>
    <t>Colombia</t>
  </si>
  <si>
    <t>多米尼加</t>
  </si>
  <si>
    <t>Dominica</t>
  </si>
  <si>
    <t>Costa Rica</t>
  </si>
  <si>
    <t>Cuba</t>
  </si>
  <si>
    <t>库腊索岛</t>
  </si>
  <si>
    <t>Curacao</t>
  </si>
  <si>
    <t>417</t>
  </si>
  <si>
    <t>DominicanRep</t>
  </si>
  <si>
    <t>418</t>
  </si>
  <si>
    <t>Ecuador</t>
  </si>
  <si>
    <t>419</t>
  </si>
  <si>
    <t>FrenchGuyana</t>
  </si>
  <si>
    <t>Grenada</t>
  </si>
  <si>
    <t>瓜德罗普岛</t>
  </si>
  <si>
    <t>Guadeloupe</t>
  </si>
  <si>
    <t>Guatemala</t>
  </si>
  <si>
    <t>圭亚那</t>
  </si>
  <si>
    <t>Guyana</t>
  </si>
  <si>
    <t>424</t>
  </si>
  <si>
    <t>海地</t>
  </si>
  <si>
    <t>Haiti</t>
  </si>
  <si>
    <t>Honduras</t>
  </si>
  <si>
    <t>426</t>
  </si>
  <si>
    <t>Jamaica</t>
  </si>
  <si>
    <t>427</t>
  </si>
  <si>
    <t>马提尼克岛</t>
  </si>
  <si>
    <t>Martinique</t>
  </si>
  <si>
    <t>428</t>
  </si>
  <si>
    <t>初等教育</t>
    <phoneticPr fontId="2" type="noConversion"/>
  </si>
  <si>
    <t>中等教育</t>
    <phoneticPr fontId="2" type="noConversion"/>
  </si>
  <si>
    <t>高等教育</t>
    <phoneticPr fontId="2" type="noConversion"/>
  </si>
  <si>
    <t>Year</t>
  </si>
  <si>
    <r>
      <t>Korea</t>
    </r>
    <r>
      <rPr>
        <sz val="12"/>
        <rFont val="宋体"/>
        <family val="3"/>
        <charset val="134"/>
      </rPr>
      <t>Rep</t>
    </r>
    <phoneticPr fontId="58" type="noConversion"/>
  </si>
  <si>
    <r>
      <t>E</t>
    </r>
    <r>
      <rPr>
        <sz val="12"/>
        <rFont val="宋体"/>
        <family val="3"/>
        <charset val="134"/>
      </rPr>
      <t>M_1995</t>
    </r>
    <phoneticPr fontId="32" type="noConversion"/>
  </si>
  <si>
    <r>
      <t>E</t>
    </r>
    <r>
      <rPr>
        <sz val="12"/>
        <rFont val="宋体"/>
        <family val="3"/>
        <charset val="134"/>
      </rPr>
      <t>M_1996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</si>
  <si>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M_1997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</si>
  <si>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M_1998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</si>
  <si>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M_1999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</si>
  <si>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M_2000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</si>
  <si>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M_2001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</si>
  <si>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M_2002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</si>
  <si>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M_2003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</si>
  <si>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M_2004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</si>
  <si>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M_2005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</si>
  <si>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M_2006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</si>
  <si>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M_2007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</si>
  <si>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M_2008</t>
    </r>
    <r>
      <rPr>
        <sz val="12"/>
        <rFont val="宋体"/>
        <family val="3"/>
        <charset val="134"/>
      </rPr>
      <t/>
    </r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</si>
  <si>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</si>
  <si>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</si>
  <si>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</si>
  <si>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</si>
  <si>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</si>
  <si>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</si>
  <si>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</si>
  <si>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</si>
  <si>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</si>
  <si>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</si>
  <si>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</si>
  <si>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</si>
  <si>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</si>
  <si>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</si>
  <si>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</si>
  <si>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</si>
  <si>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</si>
  <si>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1978</t>
  </si>
  <si>
    <t>1979</t>
  </si>
  <si>
    <t>1980</t>
  </si>
  <si>
    <t>1981</t>
  </si>
  <si>
    <t>1982</t>
  </si>
  <si>
    <t>Arab World</t>
  </si>
  <si>
    <t>United Arab Emirates</t>
  </si>
  <si>
    <t>American Samoa</t>
  </si>
  <si>
    <t>Bahamas, The</t>
  </si>
  <si>
    <t>Belarus</t>
  </si>
  <si>
    <t>Brunei Darussalam</t>
  </si>
  <si>
    <t>Central African Republic</t>
  </si>
  <si>
    <t>Cote d'Ivoire</t>
  </si>
  <si>
    <t>Congo, Rep.</t>
  </si>
  <si>
    <t>Cape Verde</t>
  </si>
  <si>
    <t>Cayman Islands</t>
  </si>
  <si>
    <t>East Asia &amp; Pacific (developing only)</t>
  </si>
  <si>
    <t>East Asia &amp; Pacific (all income levels)</t>
  </si>
  <si>
    <t>Europe &amp; Central Asia (developing only)</t>
  </si>
  <si>
    <t>Europe &amp; Central Asia (all income levels)</t>
  </si>
  <si>
    <t>European Union</t>
  </si>
  <si>
    <t>Gambia, The</t>
  </si>
  <si>
    <t>Equatorial Guinea</t>
  </si>
  <si>
    <t>Heavily indebted poor countries (HIPC)</t>
  </si>
  <si>
    <t>Kosovo</t>
  </si>
  <si>
    <t>Latin America &amp; Caribbean (developing only)</t>
  </si>
  <si>
    <t>Latin America &amp; Caribbean (all income levels)</t>
  </si>
  <si>
    <t>Least developed countries: UN classification</t>
  </si>
  <si>
    <t>Moldova</t>
  </si>
  <si>
    <t>Middle East &amp; North Africa (all income levels)</t>
  </si>
  <si>
    <t>Marshall Islands</t>
  </si>
  <si>
    <t>Macedonia, FYR</t>
  </si>
  <si>
    <t>Middle East &amp; North Africa (developing only)</t>
  </si>
  <si>
    <t>North America</t>
  </si>
  <si>
    <t>OECD members</t>
  </si>
  <si>
    <t>Papua New Guinea</t>
  </si>
  <si>
    <t>Korea, Dem. Rep.</t>
  </si>
  <si>
    <t>Russian Federation</t>
  </si>
  <si>
    <t>Solomon Islands</t>
  </si>
  <si>
    <t>El Salvador</t>
  </si>
  <si>
    <t>Sub-Saharan Africa (developing only)</t>
  </si>
  <si>
    <t>Sub-Saharan Africa (all income levels)</t>
  </si>
  <si>
    <t>Slovak Republic</t>
  </si>
  <si>
    <t>Syrian Arab Republic</t>
  </si>
  <si>
    <t>Turks and Caicos Islands</t>
  </si>
  <si>
    <t>Tajikistan</t>
  </si>
  <si>
    <t>Uzbekistan</t>
  </si>
  <si>
    <t>Yemen, Rep.</t>
  </si>
  <si>
    <t>In</t>
    <phoneticPr fontId="2" type="noConversion"/>
  </si>
  <si>
    <t>n</t>
  </si>
  <si>
    <t>y</t>
  </si>
  <si>
    <t>Czech</t>
    <phoneticPr fontId="60" type="noConversion"/>
  </si>
  <si>
    <t>DominicanRep</t>
    <phoneticPr fontId="60" type="noConversion"/>
  </si>
  <si>
    <t>Egypt</t>
    <phoneticPr fontId="60" type="noConversion"/>
  </si>
  <si>
    <t>HongKong</t>
    <phoneticPr fontId="60" type="noConversion"/>
  </si>
  <si>
    <t>Iran</t>
    <phoneticPr fontId="60" type="noConversion"/>
  </si>
  <si>
    <t>KoreaRep</t>
    <phoneticPr fontId="60" type="noConversion"/>
  </si>
  <si>
    <t>LaoPDR</t>
    <phoneticPr fontId="60" type="noConversion"/>
  </si>
  <si>
    <t>LibyanArabJm</t>
    <phoneticPr fontId="60" type="noConversion"/>
  </si>
  <si>
    <t>SriLanka</t>
    <phoneticPr fontId="60" type="noConversion"/>
  </si>
  <si>
    <t>Macau</t>
    <phoneticPr fontId="60" type="noConversion"/>
  </si>
  <si>
    <t>SaudiArabia</t>
    <phoneticPr fontId="60" type="noConversion"/>
  </si>
  <si>
    <t>Venezuela</t>
    <phoneticPr fontId="60" type="noConversion"/>
  </si>
  <si>
    <t>S.Africa</t>
    <phoneticPr fontId="60" type="noConversion"/>
  </si>
  <si>
    <t>Life_1981</t>
  </si>
  <si>
    <t>Life_1982</t>
  </si>
  <si>
    <t>Life_1983</t>
  </si>
  <si>
    <t>Life_1984</t>
  </si>
  <si>
    <t>Life_1985</t>
  </si>
  <si>
    <t>Life_1986</t>
  </si>
  <si>
    <t>Life_1987</t>
  </si>
  <si>
    <t>Life_1988</t>
  </si>
  <si>
    <t>Life_1989</t>
  </si>
  <si>
    <t>Life_1990</t>
  </si>
  <si>
    <t>Life_1991</t>
  </si>
  <si>
    <t>Life_1992</t>
  </si>
  <si>
    <t>Life_1993</t>
  </si>
  <si>
    <t>Life_1994</t>
  </si>
  <si>
    <t>Life_1995</t>
  </si>
  <si>
    <t>Life_1996</t>
  </si>
  <si>
    <t>Life_1997</t>
  </si>
  <si>
    <t>Life_1998</t>
  </si>
  <si>
    <t>Life_1999</t>
  </si>
  <si>
    <t>Life_2000</t>
  </si>
  <si>
    <t>Life_2001</t>
  </si>
  <si>
    <t>Life_2002</t>
  </si>
  <si>
    <t>Life_2003</t>
  </si>
  <si>
    <t>Life_2004</t>
  </si>
  <si>
    <t>Life_2005</t>
  </si>
  <si>
    <t>Life_2006</t>
  </si>
  <si>
    <t>Life_2007</t>
  </si>
  <si>
    <t>Life_2008</t>
  </si>
  <si>
    <t>Life</t>
    <phoneticPr fontId="32" type="noConversion"/>
  </si>
  <si>
    <t>EM</t>
    <phoneticPr fontId="32" type="noConversion"/>
  </si>
  <si>
    <t>SK</t>
    <phoneticPr fontId="2" type="noConversion"/>
  </si>
  <si>
    <t>ChinaNet</t>
    <phoneticPr fontId="2" type="noConversion"/>
  </si>
  <si>
    <t>Dist</t>
    <phoneticPr fontId="2" type="noConversion"/>
  </si>
  <si>
    <t>Country_Zh</t>
    <phoneticPr fontId="2" type="noConversion"/>
  </si>
  <si>
    <t>Country_En</t>
    <phoneticPr fontId="2" type="noConversion"/>
  </si>
  <si>
    <t>FDI</t>
    <phoneticPr fontId="2" type="noConversion"/>
  </si>
  <si>
    <t>GDP</t>
    <phoneticPr fontId="2" type="noConversion"/>
  </si>
  <si>
    <r>
      <t>G</t>
    </r>
    <r>
      <rPr>
        <b/>
        <sz val="12"/>
        <rFont val="宋体"/>
        <family val="3"/>
        <charset val="134"/>
      </rPr>
      <t>DPSum90</t>
    </r>
    <phoneticPr fontId="32" type="noConversion"/>
  </si>
  <si>
    <r>
      <t>S</t>
    </r>
    <r>
      <rPr>
        <b/>
        <sz val="12"/>
        <rFont val="宋体"/>
        <family val="3"/>
        <charset val="134"/>
      </rPr>
      <t>KDiff90</t>
    </r>
    <phoneticPr fontId="32" type="noConversion"/>
  </si>
  <si>
    <t>GDPDiff90</t>
    <phoneticPr fontId="32" type="noConversion"/>
  </si>
  <si>
    <r>
      <t>M</t>
    </r>
    <r>
      <rPr>
        <b/>
        <sz val="12"/>
        <rFont val="宋体"/>
        <family val="3"/>
        <charset val="134"/>
      </rPr>
      <t>pri90</t>
    </r>
    <phoneticPr fontId="32" type="noConversion"/>
  </si>
  <si>
    <t>Msec90</t>
    <phoneticPr fontId="32" type="noConversion"/>
  </si>
  <si>
    <t>Mter90</t>
    <phoneticPr fontId="32" type="noConversion"/>
  </si>
  <si>
    <r>
      <t>d</t>
    </r>
    <r>
      <rPr>
        <b/>
        <sz val="12"/>
        <rFont val="宋体"/>
        <family val="3"/>
        <charset val="134"/>
      </rPr>
      <t>Mpri91to00</t>
    </r>
    <phoneticPr fontId="32" type="noConversion"/>
  </si>
  <si>
    <t>dMsec91to00</t>
    <phoneticPr fontId="32" type="noConversion"/>
  </si>
  <si>
    <t>dMter91to00</t>
    <phoneticPr fontId="32" type="noConversion"/>
  </si>
  <si>
    <r>
      <t>F</t>
    </r>
    <r>
      <rPr>
        <b/>
        <sz val="12"/>
        <rFont val="宋体"/>
        <family val="3"/>
        <charset val="134"/>
      </rPr>
      <t>DIstock90</t>
    </r>
    <phoneticPr fontId="32" type="noConversion"/>
  </si>
  <si>
    <t>FDIStock91to00</t>
    <phoneticPr fontId="32" type="noConversion"/>
  </si>
  <si>
    <t>中国2009年按国别(地区)分实际外商投资额统计(一)</t>
  </si>
  <si>
    <t>9239544</t>
  </si>
  <si>
    <t>285793</t>
  </si>
  <si>
    <t>9003267</t>
  </si>
  <si>
    <t>177121</t>
  </si>
  <si>
    <t>5634512</t>
  </si>
  <si>
    <t>194877</t>
  </si>
  <si>
    <t>6062289</t>
  </si>
  <si>
    <t>115524</t>
  </si>
  <si>
    <t>34042</t>
  </si>
  <si>
    <t>34812</t>
  </si>
  <si>
    <t>292</t>
  </si>
  <si>
    <t>1337</t>
  </si>
  <si>
    <t>2139</t>
  </si>
  <si>
    <t>1015</t>
  </si>
  <si>
    <t>中国香港</t>
  </si>
  <si>
    <t>4103640</t>
  </si>
  <si>
    <t>150548</t>
  </si>
  <si>
    <t>4607547</t>
  </si>
  <si>
    <t>65272</t>
  </si>
  <si>
    <t>8805</t>
  </si>
  <si>
    <t>5520</t>
  </si>
  <si>
    <t>16725</t>
  </si>
  <si>
    <t>11172</t>
  </si>
  <si>
    <t>2702</t>
  </si>
  <si>
    <t>1912</t>
  </si>
  <si>
    <t>2649</t>
  </si>
  <si>
    <t>1757</t>
  </si>
  <si>
    <t>365235</t>
  </si>
  <si>
    <t>24667</t>
  </si>
  <si>
    <t>410497</t>
  </si>
  <si>
    <t>22835</t>
  </si>
  <si>
    <t>341</t>
  </si>
  <si>
    <t>670</t>
  </si>
  <si>
    <t>中国澳门</t>
  </si>
  <si>
    <t>58161</t>
  </si>
  <si>
    <t>81471</t>
  </si>
  <si>
    <t>24696</t>
  </si>
  <si>
    <t>1387</t>
  </si>
  <si>
    <t>42874</t>
  </si>
  <si>
    <t>1600</t>
  </si>
  <si>
    <t>1452</t>
  </si>
  <si>
    <t>12687</t>
  </si>
  <si>
    <t>11101</t>
  </si>
  <si>
    <t>27524</t>
  </si>
  <si>
    <t>11365</t>
  </si>
  <si>
    <t>443529</t>
  </si>
  <si>
    <t>185</t>
  </si>
  <si>
    <t>360484</t>
  </si>
  <si>
    <t>313532</t>
  </si>
  <si>
    <t>1634</t>
  </si>
  <si>
    <t>270007</t>
  </si>
  <si>
    <t>2225</t>
  </si>
  <si>
    <t>12921</t>
  </si>
  <si>
    <t>4866</t>
  </si>
  <si>
    <t>1864</t>
  </si>
  <si>
    <t>9381</t>
  </si>
  <si>
    <t>10273</t>
  </si>
  <si>
    <t>也门</t>
  </si>
  <si>
    <t>484</t>
  </si>
  <si>
    <t>592</t>
  </si>
  <si>
    <t>中国台湾</t>
  </si>
  <si>
    <t>189868</t>
  </si>
  <si>
    <t>15968</t>
  </si>
  <si>
    <t>188055</t>
  </si>
  <si>
    <t>22560</t>
  </si>
  <si>
    <t>亚洲其他国家(地区)</t>
  </si>
  <si>
    <t>166788</t>
  </si>
  <si>
    <t>130969</t>
  </si>
  <si>
    <t>904</t>
  </si>
  <si>
    <t>651</t>
  </si>
  <si>
    <t>758</t>
  </si>
  <si>
    <t>1090</t>
  </si>
  <si>
    <t>576</t>
  </si>
  <si>
    <t>149371</t>
  </si>
  <si>
    <t>110378</t>
  </si>
  <si>
    <t>5504</t>
  </si>
  <si>
    <t>4226</t>
  </si>
  <si>
    <t>11790</t>
  </si>
  <si>
    <t>2560</t>
  </si>
  <si>
    <t>4120</t>
  </si>
  <si>
    <t>非洲其他国家(地区)</t>
  </si>
  <si>
    <t>720</t>
  </si>
  <si>
    <t>FDI_2008</t>
  </si>
  <si>
    <t>FDI_2009</t>
  </si>
  <si>
    <t>545937</t>
  </si>
  <si>
    <t>4941</t>
  </si>
  <si>
    <t>551771</t>
  </si>
  <si>
    <t>7429</t>
  </si>
  <si>
    <t>5586</t>
  </si>
  <si>
    <t>5660</t>
  </si>
  <si>
    <t>29376</t>
  </si>
  <si>
    <t>31552</t>
  </si>
  <si>
    <t>91401</t>
  </si>
  <si>
    <t>67902</t>
  </si>
  <si>
    <t>2247</t>
  </si>
  <si>
    <t>90049</t>
  </si>
  <si>
    <t>4460</t>
  </si>
  <si>
    <t>121657</t>
  </si>
  <si>
    <t>1920</t>
  </si>
  <si>
    <t>58775</t>
  </si>
  <si>
    <t>65365</t>
  </si>
  <si>
    <t>19829</t>
  </si>
  <si>
    <t>10125</t>
  </si>
  <si>
    <t>49326</t>
  </si>
  <si>
    <t>35168</t>
  </si>
  <si>
    <t>13283</t>
  </si>
  <si>
    <t>16060</t>
  </si>
  <si>
    <t>86216</t>
  </si>
  <si>
    <t>74128</t>
  </si>
  <si>
    <t>3262</t>
  </si>
  <si>
    <t>1309</t>
  </si>
  <si>
    <t>897</t>
  </si>
  <si>
    <t>829</t>
  </si>
  <si>
    <t>20890</t>
  </si>
  <si>
    <t>30285</t>
  </si>
  <si>
    <t>13255</t>
  </si>
  <si>
    <t>5410</t>
  </si>
  <si>
    <t>5294</t>
  </si>
  <si>
    <t>1549</t>
  </si>
  <si>
    <t>1748</t>
  </si>
  <si>
    <t>2026</t>
  </si>
  <si>
    <t>496</t>
  </si>
  <si>
    <t>2409</t>
  </si>
  <si>
    <t>3988</t>
  </si>
  <si>
    <t>1084</t>
  </si>
  <si>
    <t>3205</t>
  </si>
  <si>
    <t>13917</t>
  </si>
  <si>
    <t>32712</t>
  </si>
  <si>
    <t>24259</t>
  </si>
  <si>
    <t>30169</t>
  </si>
  <si>
    <t>哈萨克</t>
  </si>
  <si>
    <t>663</t>
  </si>
  <si>
    <t>2240</t>
  </si>
  <si>
    <t>吉尔吉斯</t>
  </si>
  <si>
    <t>5997</t>
  </si>
  <si>
    <t>3177</t>
  </si>
  <si>
    <t>462</t>
  </si>
  <si>
    <t>161</t>
  </si>
  <si>
    <t>3579</t>
  </si>
  <si>
    <t>欧洲其他国家(地区)</t>
  </si>
  <si>
    <t>2090344</t>
  </si>
  <si>
    <t>1293</t>
  </si>
  <si>
    <t>1468433</t>
  </si>
  <si>
    <t>16192</t>
  </si>
  <si>
    <t>1241</t>
  </si>
  <si>
    <t>35141</t>
  </si>
  <si>
    <t>9868</t>
  </si>
  <si>
    <t>125520</t>
  </si>
  <si>
    <t>55754</t>
  </si>
  <si>
    <t>6302</t>
  </si>
  <si>
    <t>3879</t>
  </si>
  <si>
    <t>5248</t>
  </si>
  <si>
    <t>314497</t>
  </si>
  <si>
    <t>258189</t>
  </si>
  <si>
    <t>466</t>
  </si>
  <si>
    <t>91</t>
  </si>
  <si>
    <t>3539</t>
  </si>
  <si>
    <t>1797</t>
  </si>
  <si>
    <t>267</t>
  </si>
  <si>
    <t>特克斯和凯科斯岛</t>
  </si>
  <si>
    <t>1595384</t>
  </si>
  <si>
    <t>1129858</t>
  </si>
  <si>
    <t>1363</t>
  </si>
  <si>
    <t>拉美洲其他国家(地区)</t>
  </si>
  <si>
    <t>369</t>
  </si>
  <si>
    <t>395780</t>
  </si>
  <si>
    <t>6555</t>
  </si>
  <si>
    <t>367672</t>
  </si>
  <si>
    <t>3112</t>
  </si>
  <si>
    <t>54328</t>
  </si>
  <si>
    <t>86177</t>
  </si>
  <si>
    <t>1180</t>
  </si>
  <si>
    <t>294434</t>
  </si>
  <si>
    <t>6245</t>
  </si>
  <si>
    <t>255499</t>
  </si>
  <si>
    <t>1932</t>
  </si>
  <si>
    <t>46898</t>
  </si>
  <si>
    <t>25771</t>
  </si>
  <si>
    <t>北美洲其他国家(地区)</t>
  </si>
  <si>
    <t>316987</t>
  </si>
  <si>
    <t>252877</t>
  </si>
  <si>
    <t>40707</t>
  </si>
  <si>
    <t>39437</t>
  </si>
  <si>
    <t>2030</t>
  </si>
  <si>
    <t>6923</t>
  </si>
  <si>
    <t>8495</t>
  </si>
  <si>
    <t>254975</t>
  </si>
  <si>
    <t>202003</t>
  </si>
  <si>
    <t>9456</t>
  </si>
  <si>
    <t>1063</t>
  </si>
  <si>
    <t>其它太平洋岛屿</t>
  </si>
  <si>
    <t>889</t>
  </si>
  <si>
    <t>1147</t>
  </si>
  <si>
    <t>大洋洲其他国家(地区)</t>
  </si>
  <si>
    <t>1521</t>
  </si>
  <si>
    <t>89196</t>
  </si>
  <si>
    <t>77902</t>
  </si>
  <si>
    <t>169256</t>
  </si>
  <si>
    <t>34758</t>
  </si>
  <si>
    <t>数据来源</t>
    <phoneticPr fontId="32" type="noConversion"/>
  </si>
  <si>
    <t>Gao,2003,“Ethnic Chinese networks and international investment: evidence from inward FDI in China"</t>
    <phoneticPr fontId="32" type="noConversion"/>
  </si>
  <si>
    <t>同左</t>
    <phoneticPr fontId="32" type="noConversion"/>
  </si>
  <si>
    <t>中国统计局</t>
    <phoneticPr fontId="32" type="noConversion"/>
  </si>
  <si>
    <t>世界银行</t>
    <phoneticPr fontId="32" type="noConversion"/>
  </si>
  <si>
    <r>
      <t>G</t>
    </r>
    <r>
      <rPr>
        <b/>
        <sz val="10"/>
        <rFont val="宋体"/>
        <family val="3"/>
        <charset val="134"/>
      </rPr>
      <t>DPs_2009</t>
    </r>
    <phoneticPr fontId="32" type="noConversion"/>
  </si>
  <si>
    <r>
      <t>G</t>
    </r>
    <r>
      <rPr>
        <b/>
        <sz val="10"/>
        <rFont val="宋体"/>
        <family val="3"/>
        <charset val="134"/>
      </rPr>
      <t>DPd_2009</t>
    </r>
    <phoneticPr fontId="32" type="noConversion"/>
  </si>
  <si>
    <r>
      <t>G</t>
    </r>
    <r>
      <rPr>
        <b/>
        <sz val="10"/>
        <rFont val="宋体"/>
        <family val="3"/>
        <charset val="134"/>
      </rPr>
      <t>DPj_2009</t>
    </r>
    <phoneticPr fontId="29" type="noConversion"/>
  </si>
  <si>
    <r>
      <t>G</t>
    </r>
    <r>
      <rPr>
        <b/>
        <sz val="10"/>
        <rFont val="宋体"/>
        <family val="3"/>
        <charset val="134"/>
      </rPr>
      <t>DPi_2009</t>
    </r>
    <phoneticPr fontId="29" type="noConversion"/>
  </si>
  <si>
    <t>中国数据来自中国统计局(未统计年代由多项式插值计算).外国数据来自世界银行(未统计年代参考其他年代估算)</t>
    <phoneticPr fontId="32" type="noConversion"/>
  </si>
  <si>
    <t>http://www.macalester.edu/research/economics/PAGE/HAVEMAN/Trade.Resources/Data/Gravity/dist.txt</t>
    <phoneticPr fontId="32" type="noConversion"/>
  </si>
  <si>
    <r>
      <t>同F</t>
    </r>
    <r>
      <rPr>
        <sz val="12"/>
        <rFont val="宋体"/>
        <family val="3"/>
        <charset val="134"/>
      </rPr>
      <t>DI</t>
    </r>
    <phoneticPr fontId="32" type="noConversion"/>
  </si>
  <si>
    <t>世界银行</t>
    <phoneticPr fontId="32" type="noConversion"/>
  </si>
  <si>
    <t>《The distribution of the Overseas china in the contemporary World》P486</t>
    <phoneticPr fontId="32" type="noConversion"/>
  </si>
  <si>
    <t>Ethnic Chinese networks and international investment.evidence from inward FDI in China</t>
  </si>
  <si>
    <t>缺失数据按照邻国比例配给,单位人</t>
    <phoneticPr fontId="58" type="noConversion"/>
  </si>
  <si>
    <r>
      <t>来自O</t>
    </r>
    <r>
      <rPr>
        <sz val="12"/>
        <rFont val="宋体"/>
        <family val="3"/>
        <charset val="134"/>
      </rPr>
      <t>ECD,</t>
    </r>
    <r>
      <rPr>
        <sz val="12"/>
        <rFont val="宋体"/>
        <family val="3"/>
        <charset val="134"/>
      </rPr>
      <t>缺失数据按照邻国比例配给</t>
    </r>
    <phoneticPr fontId="32" type="noConversion"/>
  </si>
  <si>
    <r>
      <t>世界银行,</t>
    </r>
    <r>
      <rPr>
        <sz val="12"/>
        <rFont val="宋体"/>
        <family val="3"/>
        <charset val="134"/>
      </rPr>
      <t>2009年数据推算得到</t>
    </r>
    <phoneticPr fontId="32" type="noConversion"/>
  </si>
  <si>
    <t>同GDP</t>
    <phoneticPr fontId="32" type="noConversion"/>
  </si>
  <si>
    <t>同SkDiff</t>
    <phoneticPr fontId="32" type="noConversion"/>
  </si>
  <si>
    <t>世界银行及推算</t>
    <phoneticPr fontId="32" type="noConversion"/>
  </si>
  <si>
    <t>万美元</t>
    <phoneticPr fontId="32" type="noConversion"/>
  </si>
  <si>
    <r>
      <t>0</t>
    </r>
    <r>
      <rPr>
        <sz val="12"/>
        <rFont val="宋体"/>
        <family val="3"/>
        <charset val="134"/>
      </rPr>
      <t>.07指技能差7%</t>
    </r>
    <phoneticPr fontId="32" type="noConversion"/>
  </si>
  <si>
    <r>
      <t>0</t>
    </r>
    <r>
      <rPr>
        <sz val="12"/>
        <rFont val="宋体"/>
        <family val="3"/>
        <charset val="134"/>
      </rPr>
      <t>.0018指中国移民占日本劳动力人口0.18%</t>
    </r>
    <phoneticPr fontId="32" type="noConversion"/>
  </si>
  <si>
    <t>公里</t>
    <phoneticPr fontId="32" type="noConversion"/>
  </si>
  <si>
    <r>
      <t>K</t>
    </r>
    <r>
      <rPr>
        <b/>
        <sz val="12"/>
        <rFont val="宋体"/>
        <family val="3"/>
        <charset val="134"/>
      </rPr>
      <t>uglerdynamic</t>
    </r>
    <r>
      <rPr>
        <b/>
        <sz val="12"/>
        <rFont val="宋体"/>
        <family val="3"/>
        <charset val="134"/>
      </rPr>
      <t>Model</t>
    </r>
    <phoneticPr fontId="32" type="noConversion"/>
  </si>
  <si>
    <t>SP.POP.TOTL</t>
    <phoneticPr fontId="22" type="noConversion"/>
  </si>
  <si>
    <t>SP.TER.TOTL.IN</t>
    <phoneticPr fontId="22" type="noConversion"/>
  </si>
  <si>
    <t>Population, tertiary, total</t>
    <phoneticPr fontId="22" type="noConversion"/>
  </si>
  <si>
    <t>Tadzhikistan</t>
    <phoneticPr fontId="22" type="noConversion"/>
  </si>
  <si>
    <t>万美元,flow</t>
    <phoneticPr fontId="32" type="noConversion"/>
  </si>
  <si>
    <t>流量</t>
    <phoneticPr fontId="58" type="noConversion"/>
  </si>
  <si>
    <t>人,stock</t>
    <phoneticPr fontId="32" type="noConversion"/>
  </si>
  <si>
    <r>
      <t>Y</t>
    </r>
    <r>
      <rPr>
        <sz val="12"/>
        <rFont val="宋体"/>
        <family val="3"/>
        <charset val="134"/>
      </rPr>
      <t>R2009</t>
    </r>
    <phoneticPr fontId="22" type="noConversion"/>
  </si>
  <si>
    <r>
      <t>S</t>
    </r>
    <r>
      <rPr>
        <b/>
        <sz val="10"/>
        <rFont val="宋体"/>
        <family val="3"/>
        <charset val="134"/>
      </rPr>
      <t>Kd_2009</t>
    </r>
    <phoneticPr fontId="32" type="noConversion"/>
  </si>
  <si>
    <t>复制2008年数据</t>
    <phoneticPr fontId="32" type="noConversion"/>
  </si>
  <si>
    <r>
      <t>E</t>
    </r>
    <r>
      <rPr>
        <sz val="12"/>
        <rFont val="宋体"/>
        <family val="3"/>
        <charset val="134"/>
      </rPr>
      <t>M_2009</t>
    </r>
  </si>
  <si>
    <t>复制2008年数据</t>
    <phoneticPr fontId="32" type="noConversion"/>
  </si>
  <si>
    <t>直接复制2008</t>
    <phoneticPr fontId="32" type="noConversion"/>
  </si>
  <si>
    <t>流量,全部人口</t>
    <phoneticPr fontId="32" type="noConversion"/>
  </si>
  <si>
    <t>b</t>
    <phoneticPr fontId="32" type="noConversion"/>
  </si>
  <si>
    <t>1995年配给的数据值得再探讨？？？？注意与本国的历史及以后数据相串联</t>
    <phoneticPr fontId="58" type="noConversion"/>
  </si>
  <si>
    <t>LifeD_1980</t>
    <phoneticPr fontId="32" type="noConversion"/>
  </si>
  <si>
    <t>LifeD_1981</t>
  </si>
  <si>
    <t>LifeD_1982</t>
  </si>
  <si>
    <t>LifeD_1983</t>
  </si>
  <si>
    <t>LifeD_1984</t>
  </si>
  <si>
    <t>LifeD_1985</t>
  </si>
  <si>
    <t>LifeD_1986</t>
  </si>
  <si>
    <t>LifeD_1987</t>
  </si>
  <si>
    <t>LifeD_1988</t>
  </si>
  <si>
    <t>LifeD_1989</t>
  </si>
  <si>
    <t>LifeD_1990</t>
  </si>
  <si>
    <t>LifeD_1991</t>
  </si>
  <si>
    <t>LifeD_1992</t>
  </si>
  <si>
    <t>LifeD_1993</t>
  </si>
  <si>
    <t>LifeD_1994</t>
  </si>
  <si>
    <t>LifeD_1995</t>
  </si>
  <si>
    <t>LifeD_1996</t>
  </si>
  <si>
    <t>LifeD_1997</t>
  </si>
  <si>
    <t>LifeD_1998</t>
  </si>
  <si>
    <t>LifeD_1999</t>
  </si>
  <si>
    <t>LifeD_2000</t>
  </si>
  <si>
    <t>LifeD_2001</t>
  </si>
  <si>
    <t>LifeD_2002</t>
  </si>
  <si>
    <t>LifeD_2003</t>
  </si>
  <si>
    <t>LifeD_2004</t>
  </si>
  <si>
    <t>LifeD_2005</t>
  </si>
  <si>
    <t>LifeD_2006</t>
  </si>
  <si>
    <t>LifeD_2007</t>
  </si>
  <si>
    <t>LifeD_2008</t>
  </si>
  <si>
    <t>LifeD_2009</t>
  </si>
  <si>
    <t>LifeD</t>
    <phoneticPr fontId="32" type="noConversion"/>
  </si>
  <si>
    <t>Life</t>
    <phoneticPr fontId="32" type="noConversion"/>
  </si>
  <si>
    <t>Life_1980</t>
    <phoneticPr fontId="32" type="noConversion"/>
  </si>
  <si>
    <t>Life_2009</t>
  </si>
</sst>
</file>

<file path=xl/styles.xml><?xml version="1.0" encoding="utf-8"?>
<styleSheet xmlns="http://schemas.openxmlformats.org/spreadsheetml/2006/main">
  <numFmts count="3">
    <numFmt numFmtId="176" formatCode="0_);[Red]\(0\)"/>
    <numFmt numFmtId="177" formatCode="0_ "/>
    <numFmt numFmtId="178" formatCode="0.00_ "/>
  </numFmts>
  <fonts count="83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2"/>
      <name val="Times New Roman"/>
      <family val="1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0"/>
      <color indexed="10"/>
      <name val="Arial"/>
      <family val="2"/>
    </font>
    <font>
      <sz val="10"/>
      <name val="宋体"/>
      <family val="3"/>
      <charset val="134"/>
    </font>
    <font>
      <u/>
      <sz val="12"/>
      <color indexed="12"/>
      <name val="宋体"/>
      <family val="3"/>
      <charset val="134"/>
    </font>
    <font>
      <b/>
      <sz val="10"/>
      <name val="宋体"/>
      <family val="3"/>
      <charset val="134"/>
    </font>
    <font>
      <b/>
      <sz val="12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indexed="10"/>
      <name val="Times New Roman"/>
      <family val="1"/>
    </font>
    <font>
      <sz val="10"/>
      <name val="Arial Unicode MS"/>
      <family val="2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宋体"/>
      <family val="3"/>
      <charset val="134"/>
    </font>
    <font>
      <vertAlign val="superscript"/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0"/>
      <name val="Times New Roman"/>
      <family val="1"/>
    </font>
    <font>
      <u/>
      <sz val="10"/>
      <color indexed="12"/>
      <name val="Arial"/>
      <family val="2"/>
    </font>
    <font>
      <b/>
      <sz val="10"/>
      <name val="宋体"/>
      <family val="3"/>
      <charset val="134"/>
    </font>
    <font>
      <b/>
      <sz val="12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indexed="63"/>
      <name val="Arial"/>
      <family val="2"/>
    </font>
    <font>
      <b/>
      <sz val="12"/>
      <color indexed="63"/>
      <name val="Arial"/>
      <family val="2"/>
    </font>
    <font>
      <sz val="10"/>
      <color indexed="8"/>
      <name val="宋体"/>
      <family val="3"/>
      <charset val="134"/>
    </font>
    <font>
      <sz val="11"/>
      <color indexed="8"/>
      <name val="Times New Roman"/>
      <family val="1"/>
    </font>
    <font>
      <sz val="9.35"/>
      <color indexed="8"/>
      <name val="Times New Roman"/>
      <family val="1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color indexed="10"/>
      <name val="宋体"/>
      <family val="3"/>
      <charset val="134"/>
    </font>
    <font>
      <sz val="12"/>
      <color indexed="53"/>
      <name val="宋体"/>
      <family val="3"/>
      <charset val="134"/>
    </font>
    <font>
      <b/>
      <sz val="10"/>
      <color indexed="53"/>
      <name val="宋体"/>
      <family val="3"/>
      <charset val="134"/>
    </font>
    <font>
      <sz val="10"/>
      <color indexed="53"/>
      <name val="宋体"/>
      <family val="3"/>
      <charset val="134"/>
    </font>
    <font>
      <b/>
      <sz val="10"/>
      <name val="Times New Roman"/>
      <family val="1"/>
    </font>
    <font>
      <b/>
      <sz val="12"/>
      <name val="Times New Roman"/>
      <family val="1"/>
    </font>
    <font>
      <sz val="10"/>
      <color indexed="10"/>
      <name val="Times New Roman"/>
      <family val="1"/>
    </font>
    <font>
      <sz val="11"/>
      <name val="ＭＳ Ｐゴシック"/>
      <family val="2"/>
    </font>
    <font>
      <b/>
      <sz val="10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b/>
      <sz val="12"/>
      <name val="宋体"/>
      <family val="3"/>
      <charset val="134"/>
    </font>
    <font>
      <b/>
      <sz val="12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b/>
      <sz val="11"/>
      <color rgb="FFFA7D0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i/>
      <sz val="11"/>
      <color rgb="FF7F7F7F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b/>
      <sz val="15"/>
      <color theme="3"/>
      <name val="宋体"/>
      <family val="3"/>
      <charset val="134"/>
      <scheme val="minor"/>
    </font>
    <font>
      <b/>
      <sz val="13"/>
      <color theme="3"/>
      <name val="宋体"/>
      <family val="3"/>
      <charset val="134"/>
      <scheme val="minor"/>
    </font>
    <font>
      <b/>
      <sz val="11"/>
      <color theme="3"/>
      <name val="宋体"/>
      <family val="3"/>
      <charset val="134"/>
      <scheme val="minor"/>
    </font>
    <font>
      <sz val="11"/>
      <color rgb="FF3F3F76"/>
      <name val="宋体"/>
      <family val="3"/>
      <charset val="134"/>
      <scheme val="minor"/>
    </font>
    <font>
      <sz val="11"/>
      <color rgb="FFFA7D00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b/>
      <sz val="11"/>
      <color rgb="FF3F3F3F"/>
      <name val="宋体"/>
      <family val="3"/>
      <charset val="134"/>
      <scheme val="minor"/>
    </font>
    <font>
      <b/>
      <sz val="18"/>
      <color theme="3"/>
      <name val="宋体"/>
      <family val="3"/>
      <charset val="134"/>
      <scheme val="maj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2"/>
      <color rgb="FFFF0000"/>
      <name val="宋体"/>
      <family val="3"/>
      <charset val="134"/>
    </font>
  </fonts>
  <fills count="4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26"/>
      </patternFill>
    </fill>
    <fill>
      <patternFill patternType="solid">
        <fgColor indexed="5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AA42"/>
        <bgColor indexed="64"/>
      </patternFill>
    </fill>
    <fill>
      <patternFill patternType="solid">
        <fgColor rgb="FFAD927B"/>
        <bgColor indexed="64"/>
      </patternFill>
    </fill>
    <fill>
      <patternFill patternType="solid">
        <fgColor rgb="FFF7EFDE"/>
        <bgColor indexed="64"/>
      </patternFill>
    </fill>
    <fill>
      <patternFill patternType="solid">
        <fgColor rgb="FFC00000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65" fillId="9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2" borderId="0" applyNumberFormat="0" applyBorder="0" applyAlignment="0" applyProtection="0">
      <alignment vertical="center"/>
    </xf>
    <xf numFmtId="0" fontId="65" fillId="13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65" fillId="16" borderId="0" applyNumberFormat="0" applyBorder="0" applyAlignment="0" applyProtection="0">
      <alignment vertical="center"/>
    </xf>
    <xf numFmtId="0" fontId="65" fillId="17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65" fillId="20" borderId="0" applyNumberFormat="0" applyBorder="0" applyAlignment="0" applyProtection="0">
      <alignment vertical="center"/>
    </xf>
    <xf numFmtId="0" fontId="66" fillId="21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6" fillId="24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8" fillId="34" borderId="22" applyNumberFormat="0" applyAlignment="0" applyProtection="0">
      <alignment vertical="center"/>
    </xf>
    <xf numFmtId="0" fontId="69" fillId="35" borderId="23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3" fontId="34" fillId="0" borderId="0" applyFill="0" applyBorder="0" applyAlignment="0" applyProtection="0"/>
    <xf numFmtId="0" fontId="71" fillId="36" borderId="0" applyNumberFormat="0" applyBorder="0" applyAlignment="0" applyProtection="0">
      <alignment vertical="center"/>
    </xf>
    <xf numFmtId="0" fontId="72" fillId="0" borderId="24" applyNumberFormat="0" applyFill="0" applyAlignment="0" applyProtection="0">
      <alignment vertical="center"/>
    </xf>
    <xf numFmtId="0" fontId="73" fillId="0" borderId="25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5" fillId="37" borderId="22" applyNumberFormat="0" applyAlignment="0" applyProtection="0">
      <alignment vertical="center"/>
    </xf>
    <xf numFmtId="0" fontId="76" fillId="0" borderId="27" applyNumberFormat="0" applyFill="0" applyAlignment="0" applyProtection="0">
      <alignment vertical="center"/>
    </xf>
    <xf numFmtId="0" fontId="77" fillId="38" borderId="0" applyNumberFormat="0" applyBorder="0" applyAlignment="0" applyProtection="0">
      <alignment vertical="center"/>
    </xf>
    <xf numFmtId="0" fontId="15" fillId="0" borderId="0"/>
    <xf numFmtId="0" fontId="21" fillId="0" borderId="0"/>
    <xf numFmtId="0" fontId="65" fillId="0" borderId="0">
      <alignment vertical="center"/>
    </xf>
    <xf numFmtId="0" fontId="34" fillId="0" borderId="0"/>
    <xf numFmtId="0" fontId="65" fillId="0" borderId="0"/>
    <xf numFmtId="0" fontId="65" fillId="0" borderId="0"/>
    <xf numFmtId="0" fontId="65" fillId="0" borderId="0">
      <alignment vertical="center"/>
    </xf>
    <xf numFmtId="0" fontId="40" fillId="39" borderId="28" applyNumberFormat="0" applyFont="0" applyAlignment="0" applyProtection="0">
      <alignment vertical="center"/>
    </xf>
    <xf numFmtId="0" fontId="78" fillId="34" borderId="29" applyNumberFormat="0" applyAlignment="0" applyProtection="0">
      <alignment vertical="center"/>
    </xf>
    <xf numFmtId="9" fontId="34" fillId="0" borderId="0" applyFont="0" applyFill="0" applyBorder="0" applyAlignment="0" applyProtection="0"/>
    <xf numFmtId="0" fontId="79" fillId="0" borderId="0" applyNumberFormat="0" applyFill="0" applyBorder="0" applyAlignment="0" applyProtection="0">
      <alignment vertical="center"/>
    </xf>
    <xf numFmtId="0" fontId="80" fillId="0" borderId="30" applyNumberFormat="0" applyFill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55" fillId="0" borderId="0"/>
  </cellStyleXfs>
  <cellXfs count="166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wrapText="1"/>
    </xf>
    <xf numFmtId="49" fontId="0" fillId="2" borderId="2" xfId="0" applyNumberFormat="1" applyFill="1" applyBorder="1"/>
    <xf numFmtId="49" fontId="0" fillId="3" borderId="2" xfId="0" applyNumberFormat="1" applyFill="1" applyBorder="1"/>
    <xf numFmtId="49" fontId="0" fillId="4" borderId="2" xfId="0" applyNumberFormat="1" applyFill="1" applyBorder="1"/>
    <xf numFmtId="0" fontId="3" fillId="0" borderId="0" xfId="0" applyFont="1"/>
    <xf numFmtId="49" fontId="3" fillId="3" borderId="2" xfId="0" applyNumberFormat="1" applyFont="1" applyFill="1" applyBorder="1"/>
    <xf numFmtId="49" fontId="3" fillId="3" borderId="0" xfId="0" applyNumberFormat="1" applyFont="1" applyFill="1" applyBorder="1"/>
    <xf numFmtId="0" fontId="0" fillId="0" borderId="2" xfId="0" applyBorder="1"/>
    <xf numFmtId="0" fontId="6" fillId="0" borderId="0" xfId="0" applyFont="1"/>
    <xf numFmtId="49" fontId="6" fillId="3" borderId="2" xfId="0" applyNumberFormat="1" applyFont="1" applyFill="1" applyBorder="1"/>
    <xf numFmtId="0" fontId="0" fillId="0" borderId="2" xfId="0" applyNumberFormat="1" applyBorder="1"/>
    <xf numFmtId="0" fontId="8" fillId="0" borderId="0" xfId="0" applyFont="1"/>
    <xf numFmtId="0" fontId="8" fillId="5" borderId="0" xfId="0" applyFont="1" applyFill="1"/>
    <xf numFmtId="3" fontId="8" fillId="0" borderId="0" xfId="0" applyNumberFormat="1" applyFont="1"/>
    <xf numFmtId="0" fontId="9" fillId="0" borderId="0" xfId="0" applyFont="1"/>
    <xf numFmtId="3" fontId="9" fillId="0" borderId="0" xfId="0" applyNumberFormat="1" applyFont="1"/>
    <xf numFmtId="0" fontId="41" fillId="6" borderId="3" xfId="0" applyFont="1" applyFill="1" applyBorder="1" applyAlignment="1">
      <alignment vertical="top" wrapText="1"/>
    </xf>
    <xf numFmtId="0" fontId="10" fillId="6" borderId="3" xfId="35" applyFont="1" applyFill="1" applyBorder="1" applyAlignment="1" applyProtection="1">
      <alignment vertical="top" wrapText="1"/>
    </xf>
    <xf numFmtId="0" fontId="42" fillId="6" borderId="4" xfId="0" applyFont="1" applyFill="1" applyBorder="1" applyAlignment="1">
      <alignment horizontal="left" vertical="top" wrapText="1"/>
    </xf>
    <xf numFmtId="0" fontId="42" fillId="6" borderId="5" xfId="0" applyFont="1" applyFill="1" applyBorder="1" applyAlignment="1">
      <alignment horizontal="left" vertical="top" wrapText="1"/>
    </xf>
    <xf numFmtId="0" fontId="41" fillId="6" borderId="6" xfId="0" applyFont="1" applyFill="1" applyBorder="1" applyAlignment="1">
      <alignment vertical="top" wrapText="1"/>
    </xf>
    <xf numFmtId="49" fontId="5" fillId="3" borderId="2" xfId="0" applyNumberFormat="1" applyFont="1" applyFill="1" applyBorder="1"/>
    <xf numFmtId="0" fontId="9" fillId="0" borderId="2" xfId="0" applyFont="1" applyBorder="1"/>
    <xf numFmtId="49" fontId="9" fillId="3" borderId="2" xfId="0" applyNumberFormat="1" applyFont="1" applyFill="1" applyBorder="1"/>
    <xf numFmtId="0" fontId="9" fillId="3" borderId="2" xfId="0" applyNumberFormat="1" applyFont="1" applyFill="1" applyBorder="1"/>
    <xf numFmtId="0" fontId="9" fillId="7" borderId="2" xfId="0" applyFont="1" applyFill="1" applyBorder="1"/>
    <xf numFmtId="0" fontId="0" fillId="7" borderId="2" xfId="0" applyFill="1" applyBorder="1"/>
    <xf numFmtId="49" fontId="11" fillId="3" borderId="2" xfId="0" applyNumberFormat="1" applyFont="1" applyFill="1" applyBorder="1"/>
    <xf numFmtId="49" fontId="12" fillId="3" borderId="2" xfId="0" applyNumberFormat="1" applyFont="1" applyFill="1" applyBorder="1"/>
    <xf numFmtId="176" fontId="3" fillId="0" borderId="0" xfId="0" applyNumberFormat="1" applyFont="1"/>
    <xf numFmtId="176" fontId="3" fillId="3" borderId="2" xfId="0" applyNumberFormat="1" applyFont="1" applyFill="1" applyBorder="1"/>
    <xf numFmtId="176" fontId="0" fillId="0" borderId="0" xfId="0" applyNumberFormat="1"/>
    <xf numFmtId="177" fontId="0" fillId="0" borderId="0" xfId="0" applyNumberFormat="1"/>
    <xf numFmtId="49" fontId="5" fillId="3" borderId="0" xfId="0" applyNumberFormat="1" applyFont="1" applyFill="1" applyBorder="1"/>
    <xf numFmtId="177" fontId="5" fillId="0" borderId="0" xfId="0" applyNumberFormat="1" applyFont="1"/>
    <xf numFmtId="0" fontId="15" fillId="0" borderId="0" xfId="40"/>
    <xf numFmtId="0" fontId="17" fillId="0" borderId="0" xfId="0" applyFont="1"/>
    <xf numFmtId="0" fontId="15" fillId="0" borderId="0" xfId="0" applyFont="1"/>
    <xf numFmtId="0" fontId="18" fillId="0" borderId="0" xfId="40" applyFont="1"/>
    <xf numFmtId="0" fontId="19" fillId="0" borderId="0" xfId="40" applyFont="1"/>
    <xf numFmtId="0" fontId="0" fillId="0" borderId="0" xfId="40" applyFont="1"/>
    <xf numFmtId="0" fontId="0" fillId="0" borderId="0" xfId="0" applyAlignment="1">
      <alignment vertical="center"/>
    </xf>
    <xf numFmtId="0" fontId="20" fillId="0" borderId="0" xfId="0" applyFont="1" applyAlignment="1"/>
    <xf numFmtId="0" fontId="21" fillId="0" borderId="0" xfId="0" applyFont="1" applyAlignment="1">
      <alignment vertical="center"/>
    </xf>
    <xf numFmtId="0" fontId="21" fillId="0" borderId="0" xfId="0" applyFont="1"/>
    <xf numFmtId="0" fontId="0" fillId="0" borderId="0" xfId="0" applyFont="1" applyAlignment="1">
      <alignment vertical="center"/>
    </xf>
    <xf numFmtId="0" fontId="45" fillId="0" borderId="0" xfId="42" applyFont="1">
      <alignment vertical="center"/>
    </xf>
    <xf numFmtId="0" fontId="23" fillId="0" borderId="0" xfId="41" applyFont="1"/>
    <xf numFmtId="0" fontId="24" fillId="0" borderId="0" xfId="41" applyFont="1"/>
    <xf numFmtId="0" fontId="21" fillId="0" borderId="0" xfId="41"/>
    <xf numFmtId="0" fontId="25" fillId="0" borderId="0" xfId="41" applyFont="1"/>
    <xf numFmtId="49" fontId="21" fillId="3" borderId="2" xfId="0" applyNumberFormat="1" applyFont="1" applyFill="1" applyBorder="1"/>
    <xf numFmtId="0" fontId="26" fillId="0" borderId="0" xfId="41" applyFont="1"/>
    <xf numFmtId="0" fontId="27" fillId="0" borderId="0" xfId="41" applyFont="1"/>
    <xf numFmtId="49" fontId="28" fillId="7" borderId="2" xfId="0" applyNumberFormat="1" applyFont="1" applyFill="1" applyBorder="1"/>
    <xf numFmtId="49" fontId="0" fillId="2" borderId="2" xfId="0" applyNumberFormat="1" applyFill="1" applyBorder="1" applyAlignment="1">
      <alignment vertical="center"/>
    </xf>
    <xf numFmtId="49" fontId="0" fillId="8" borderId="2" xfId="0" applyNumberFormat="1" applyFill="1" applyBorder="1" applyAlignment="1">
      <alignment vertical="center"/>
    </xf>
    <xf numFmtId="49" fontId="0" fillId="4" borderId="2" xfId="0" applyNumberFormat="1" applyFill="1" applyBorder="1" applyAlignment="1">
      <alignment vertical="center"/>
    </xf>
    <xf numFmtId="0" fontId="43" fillId="0" borderId="0" xfId="0" applyFont="1" applyAlignment="1">
      <alignment horizontal="left" readingOrder="1"/>
    </xf>
    <xf numFmtId="0" fontId="26" fillId="0" borderId="0" xfId="0" applyFont="1" applyAlignment="1">
      <alignment vertical="center"/>
    </xf>
    <xf numFmtId="0" fontId="65" fillId="0" borderId="0" xfId="42">
      <alignment vertical="center"/>
    </xf>
    <xf numFmtId="49" fontId="11" fillId="0" borderId="2" xfId="0" applyNumberFormat="1" applyFont="1" applyFill="1" applyBorder="1"/>
    <xf numFmtId="49" fontId="28" fillId="0" borderId="2" xfId="0" applyNumberFormat="1" applyFont="1" applyFill="1" applyBorder="1"/>
    <xf numFmtId="49" fontId="33" fillId="3" borderId="2" xfId="0" applyNumberFormat="1" applyFont="1" applyFill="1" applyBorder="1"/>
    <xf numFmtId="49" fontId="9" fillId="7" borderId="2" xfId="0" applyNumberFormat="1" applyFont="1" applyFill="1" applyBorder="1"/>
    <xf numFmtId="0" fontId="5" fillId="0" borderId="0" xfId="0" applyFont="1" applyAlignment="1">
      <alignment vertical="center"/>
    </xf>
    <xf numFmtId="49" fontId="38" fillId="0" borderId="2" xfId="0" applyNumberFormat="1" applyFont="1" applyFill="1" applyBorder="1"/>
    <xf numFmtId="49" fontId="37" fillId="0" borderId="2" xfId="0" applyNumberFormat="1" applyFont="1" applyFill="1" applyBorder="1"/>
    <xf numFmtId="1" fontId="35" fillId="0" borderId="7" xfId="43" applyNumberFormat="1" applyFont="1" applyBorder="1" applyAlignment="1">
      <alignment horizontal="center"/>
    </xf>
    <xf numFmtId="1" fontId="35" fillId="0" borderId="8" xfId="43" applyNumberFormat="1" applyFont="1" applyBorder="1" applyAlignment="1">
      <alignment horizontal="center"/>
    </xf>
    <xf numFmtId="1" fontId="35" fillId="0" borderId="0" xfId="43" applyNumberFormat="1" applyFont="1" applyBorder="1" applyAlignment="1">
      <alignment horizontal="center"/>
    </xf>
    <xf numFmtId="1" fontId="35" fillId="0" borderId="9" xfId="43" applyNumberFormat="1" applyFont="1" applyBorder="1" applyAlignment="1">
      <alignment horizontal="center"/>
    </xf>
    <xf numFmtId="49" fontId="37" fillId="0" borderId="0" xfId="0" applyNumberFormat="1" applyFont="1" applyFill="1" applyBorder="1"/>
    <xf numFmtId="49" fontId="37" fillId="7" borderId="2" xfId="0" applyNumberFormat="1" applyFont="1" applyFill="1" applyBorder="1"/>
    <xf numFmtId="49" fontId="37" fillId="0" borderId="10" xfId="0" applyNumberFormat="1" applyFont="1" applyFill="1" applyBorder="1"/>
    <xf numFmtId="49" fontId="38" fillId="0" borderId="10" xfId="0" applyNumberFormat="1" applyFont="1" applyFill="1" applyBorder="1"/>
    <xf numFmtId="3" fontId="37" fillId="0" borderId="0" xfId="0" applyNumberFormat="1" applyFont="1"/>
    <xf numFmtId="0" fontId="5" fillId="0" borderId="0" xfId="0" applyFont="1"/>
    <xf numFmtId="49" fontId="11" fillId="0" borderId="10" xfId="0" applyNumberFormat="1" applyFont="1" applyFill="1" applyBorder="1"/>
    <xf numFmtId="0" fontId="15" fillId="0" borderId="0" xfId="40" applyFont="1"/>
    <xf numFmtId="0" fontId="3" fillId="0" borderId="0" xfId="40" applyFont="1"/>
    <xf numFmtId="0" fontId="44" fillId="0" borderId="0" xfId="42" applyFont="1">
      <alignment vertical="center"/>
    </xf>
    <xf numFmtId="0" fontId="0" fillId="0" borderId="0" xfId="41" applyFont="1"/>
    <xf numFmtId="0" fontId="21" fillId="0" borderId="0" xfId="41" applyFont="1"/>
    <xf numFmtId="0" fontId="3" fillId="0" borderId="0" xfId="41" applyFont="1"/>
    <xf numFmtId="49" fontId="48" fillId="3" borderId="2" xfId="0" applyNumberFormat="1" applyFont="1" applyFill="1" applyBorder="1"/>
    <xf numFmtId="0" fontId="48" fillId="3" borderId="2" xfId="0" applyNumberFormat="1" applyFont="1" applyFill="1" applyBorder="1"/>
    <xf numFmtId="0" fontId="48" fillId="7" borderId="2" xfId="0" applyFont="1" applyFill="1" applyBorder="1"/>
    <xf numFmtId="0" fontId="18" fillId="0" borderId="2" xfId="0" applyFont="1" applyBorder="1"/>
    <xf numFmtId="0" fontId="18" fillId="0" borderId="0" xfId="0" applyFont="1"/>
    <xf numFmtId="0" fontId="48" fillId="0" borderId="2" xfId="0" applyFont="1" applyBorder="1"/>
    <xf numFmtId="49" fontId="50" fillId="0" borderId="2" xfId="0" applyNumberFormat="1" applyFont="1" applyFill="1" applyBorder="1"/>
    <xf numFmtId="0" fontId="51" fillId="7" borderId="2" xfId="0" applyFont="1" applyFill="1" applyBorder="1"/>
    <xf numFmtId="0" fontId="49" fillId="7" borderId="2" xfId="0" applyFont="1" applyFill="1" applyBorder="1"/>
    <xf numFmtId="49" fontId="52" fillId="0" borderId="10" xfId="0" applyNumberFormat="1" applyFont="1" applyFill="1" applyBorder="1"/>
    <xf numFmtId="0" fontId="53" fillId="0" borderId="0" xfId="43" applyNumberFormat="1" applyFont="1" applyFill="1" applyBorder="1" applyAlignment="1" applyProtection="1">
      <alignment horizontal="left" vertical="top" wrapText="1"/>
      <protection locked="0"/>
    </xf>
    <xf numFmtId="0" fontId="52" fillId="0" borderId="0" xfId="43" applyFont="1" applyAlignment="1">
      <alignment horizontal="center"/>
    </xf>
    <xf numFmtId="0" fontId="34" fillId="0" borderId="0" xfId="43"/>
    <xf numFmtId="0" fontId="52" fillId="0" borderId="11" xfId="43" applyNumberFormat="1" applyFont="1" applyFill="1" applyBorder="1" applyAlignment="1" applyProtection="1">
      <alignment horizontal="left" vertical="top" wrapText="1"/>
      <protection locked="0"/>
    </xf>
    <xf numFmtId="3" fontId="54" fillId="0" borderId="0" xfId="43" applyNumberFormat="1" applyFont="1" applyAlignment="1">
      <alignment horizontal="center"/>
    </xf>
    <xf numFmtId="0" fontId="8" fillId="0" borderId="0" xfId="43" applyFont="1"/>
    <xf numFmtId="0" fontId="56" fillId="0" borderId="11" xfId="43" applyFont="1" applyBorder="1" applyAlignment="1">
      <alignment horizontal="center"/>
    </xf>
    <xf numFmtId="10" fontId="8" fillId="0" borderId="0" xfId="43" applyNumberFormat="1" applyFont="1"/>
    <xf numFmtId="0" fontId="0" fillId="0" borderId="2" xfId="0" applyFont="1" applyBorder="1" applyAlignment="1">
      <alignment wrapText="1"/>
    </xf>
    <xf numFmtId="0" fontId="0" fillId="0" borderId="0" xfId="0" applyFont="1" applyAlignment="1"/>
    <xf numFmtId="0" fontId="5" fillId="0" borderId="0" xfId="0" applyFont="1" applyAlignment="1"/>
    <xf numFmtId="0" fontId="0" fillId="0" borderId="12" xfId="0" applyFont="1" applyBorder="1" applyAlignment="1">
      <alignment wrapText="1"/>
    </xf>
    <xf numFmtId="49" fontId="0" fillId="2" borderId="12" xfId="0" applyNumberFormat="1" applyFont="1" applyFill="1" applyBorder="1" applyAlignment="1"/>
    <xf numFmtId="49" fontId="0" fillId="2" borderId="1" xfId="0" applyNumberFormat="1" applyFont="1" applyFill="1" applyBorder="1" applyAlignment="1"/>
    <xf numFmtId="49" fontId="0" fillId="3" borderId="12" xfId="0" applyNumberFormat="1" applyFont="1" applyFill="1" applyBorder="1" applyAlignment="1"/>
    <xf numFmtId="49" fontId="0" fillId="4" borderId="13" xfId="0" applyNumberFormat="1" applyFont="1" applyFill="1" applyBorder="1" applyAlignment="1"/>
    <xf numFmtId="49" fontId="18" fillId="4" borderId="13" xfId="0" applyNumberFormat="1" applyFont="1" applyFill="1" applyBorder="1" applyAlignment="1"/>
    <xf numFmtId="49" fontId="3" fillId="4" borderId="13" xfId="0" applyNumberFormat="1" applyFont="1" applyFill="1" applyBorder="1" applyAlignment="1"/>
    <xf numFmtId="49" fontId="18" fillId="3" borderId="12" xfId="0" applyNumberFormat="1" applyFont="1" applyFill="1" applyBorder="1" applyAlignment="1"/>
    <xf numFmtId="178" fontId="18" fillId="4" borderId="13" xfId="0" applyNumberFormat="1" applyFont="1" applyFill="1" applyBorder="1" applyAlignment="1"/>
    <xf numFmtId="0" fontId="57" fillId="0" borderId="11" xfId="43" applyFont="1" applyBorder="1" applyAlignment="1">
      <alignment horizontal="center"/>
    </xf>
    <xf numFmtId="0" fontId="81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0" fontId="59" fillId="0" borderId="0" xfId="0" applyFont="1"/>
    <xf numFmtId="0" fontId="65" fillId="0" borderId="0" xfId="45"/>
    <xf numFmtId="49" fontId="61" fillId="0" borderId="2" xfId="0" applyNumberFormat="1" applyFont="1" applyFill="1" applyBorder="1"/>
    <xf numFmtId="49" fontId="61" fillId="0" borderId="10" xfId="0" applyNumberFormat="1" applyFont="1" applyFill="1" applyBorder="1"/>
    <xf numFmtId="0" fontId="62" fillId="0" borderId="0" xfId="0" applyFont="1"/>
    <xf numFmtId="0" fontId="63" fillId="0" borderId="0" xfId="0" applyFont="1"/>
    <xf numFmtId="0" fontId="12" fillId="0" borderId="0" xfId="0" applyFont="1"/>
    <xf numFmtId="0" fontId="65" fillId="0" borderId="31" xfId="46" applyBorder="1" applyAlignment="1">
      <alignment vertical="center" wrapText="1"/>
    </xf>
    <xf numFmtId="0" fontId="65" fillId="0" borderId="0" xfId="46">
      <alignment vertical="center"/>
    </xf>
    <xf numFmtId="49" fontId="65" fillId="40" borderId="31" xfId="46" applyNumberFormat="1" applyFill="1" applyBorder="1">
      <alignment vertical="center"/>
    </xf>
    <xf numFmtId="49" fontId="65" fillId="41" borderId="31" xfId="46" applyNumberFormat="1" applyFill="1" applyBorder="1">
      <alignment vertical="center"/>
    </xf>
    <xf numFmtId="49" fontId="65" fillId="42" borderId="31" xfId="46" applyNumberFormat="1" applyFill="1" applyBorder="1">
      <alignment vertical="center"/>
    </xf>
    <xf numFmtId="49" fontId="0" fillId="41" borderId="31" xfId="0" applyNumberFormat="1" applyFill="1" applyBorder="1" applyAlignment="1">
      <alignment vertical="center"/>
    </xf>
    <xf numFmtId="49" fontId="0" fillId="42" borderId="31" xfId="0" applyNumberFormat="1" applyFill="1" applyBorder="1" applyAlignment="1">
      <alignment vertical="center"/>
    </xf>
    <xf numFmtId="0" fontId="0" fillId="0" borderId="14" xfId="0" applyBorder="1"/>
    <xf numFmtId="0" fontId="0" fillId="0" borderId="15" xfId="0" applyBorder="1"/>
    <xf numFmtId="0" fontId="0" fillId="0" borderId="1" xfId="0" applyBorder="1"/>
    <xf numFmtId="0" fontId="1" fillId="7" borderId="2" xfId="0" applyFont="1" applyFill="1" applyBorder="1"/>
    <xf numFmtId="49" fontId="11" fillId="7" borderId="2" xfId="0" applyNumberFormat="1" applyFont="1" applyFill="1" applyBorder="1"/>
    <xf numFmtId="0" fontId="4" fillId="7" borderId="2" xfId="35" applyFill="1" applyBorder="1" applyAlignment="1" applyProtection="1"/>
    <xf numFmtId="0" fontId="1" fillId="0" borderId="0" xfId="0" applyFont="1"/>
    <xf numFmtId="0" fontId="0" fillId="7" borderId="0" xfId="0" applyFont="1" applyFill="1" applyBorder="1"/>
    <xf numFmtId="0" fontId="1" fillId="7" borderId="0" xfId="0" applyFont="1" applyFill="1" applyBorder="1"/>
    <xf numFmtId="0" fontId="1" fillId="0" borderId="0" xfId="0" applyFont="1" applyAlignment="1">
      <alignment vertical="center"/>
    </xf>
    <xf numFmtId="0" fontId="1" fillId="0" borderId="0" xfId="41" applyFont="1"/>
    <xf numFmtId="0" fontId="65" fillId="0" borderId="0" xfId="44"/>
    <xf numFmtId="0" fontId="59" fillId="43" borderId="0" xfId="0" applyFont="1" applyFill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" xfId="0" applyBorder="1" applyAlignment="1">
      <alignment horizontal="center"/>
    </xf>
    <xf numFmtId="0" fontId="39" fillId="0" borderId="14" xfId="0" applyFont="1" applyBorder="1" applyAlignment="1">
      <alignment horizontal="center"/>
    </xf>
    <xf numFmtId="49" fontId="0" fillId="2" borderId="16" xfId="0" applyNumberFormat="1" applyFill="1" applyBorder="1"/>
    <xf numFmtId="49" fontId="0" fillId="2" borderId="12" xfId="0" applyNumberFormat="1" applyFill="1" applyBorder="1"/>
    <xf numFmtId="49" fontId="0" fillId="2" borderId="14" xfId="0" applyNumberFormat="1" applyFill="1" applyBorder="1"/>
    <xf numFmtId="49" fontId="0" fillId="2" borderId="1" xfId="0" applyNumberFormat="1" applyFill="1" applyBorder="1"/>
    <xf numFmtId="49" fontId="65" fillId="40" borderId="32" xfId="46" applyNumberFormat="1" applyFill="1" applyBorder="1">
      <alignment vertical="center"/>
    </xf>
    <xf numFmtId="49" fontId="65" fillId="40" borderId="33" xfId="46" applyNumberFormat="1" applyFill="1" applyBorder="1">
      <alignment vertical="center"/>
    </xf>
    <xf numFmtId="49" fontId="65" fillId="40" borderId="34" xfId="46" applyNumberFormat="1" applyFill="1" applyBorder="1">
      <alignment vertical="center"/>
    </xf>
    <xf numFmtId="49" fontId="65" fillId="40" borderId="35" xfId="46" applyNumberFormat="1" applyFill="1" applyBorder="1">
      <alignment vertical="center"/>
    </xf>
    <xf numFmtId="0" fontId="0" fillId="0" borderId="17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</cellXfs>
  <cellStyles count="54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60% - Accent1 2" xfId="13"/>
    <cellStyle name="60% - Accent2 2" xfId="14"/>
    <cellStyle name="60% - Accent3 2" xfId="15"/>
    <cellStyle name="60% - Accent4 2" xfId="16"/>
    <cellStyle name="60% - Accent5 2" xfId="17"/>
    <cellStyle name="60% - Accent6 2" xfId="18"/>
    <cellStyle name="Accent1 2" xfId="19"/>
    <cellStyle name="Accent2 2" xfId="20"/>
    <cellStyle name="Accent3 2" xfId="21"/>
    <cellStyle name="Accent4 2" xfId="22"/>
    <cellStyle name="Accent5 2" xfId="23"/>
    <cellStyle name="Accent6 2" xfId="24"/>
    <cellStyle name="Bad 2" xfId="25"/>
    <cellStyle name="Calculation 2" xfId="26"/>
    <cellStyle name="Check Cell 2" xfId="27"/>
    <cellStyle name="Explanatory Text 2" xfId="28"/>
    <cellStyle name="Financier0" xfId="29"/>
    <cellStyle name="Good 2" xfId="30"/>
    <cellStyle name="Heading 1 2" xfId="31"/>
    <cellStyle name="Heading 2 2" xfId="32"/>
    <cellStyle name="Heading 3 2" xfId="33"/>
    <cellStyle name="Heading 4 2" xfId="34"/>
    <cellStyle name="Hyperlink" xfId="35" builtinId="8"/>
    <cellStyle name="Hyperlink 2" xfId="36"/>
    <cellStyle name="Input 2" xfId="37"/>
    <cellStyle name="Linked Cell 2" xfId="38"/>
    <cellStyle name="Neutral 2" xfId="39"/>
    <cellStyle name="Normal" xfId="0" builtinId="0"/>
    <cellStyle name="Normal 2" xfId="40"/>
    <cellStyle name="Normal 3" xfId="41"/>
    <cellStyle name="Normal 4" xfId="42"/>
    <cellStyle name="Normal 5" xfId="43"/>
    <cellStyle name="Normal 6" xfId="44"/>
    <cellStyle name="Normal 7" xfId="45"/>
    <cellStyle name="Normal 8" xfId="46"/>
    <cellStyle name="Note 2" xfId="47"/>
    <cellStyle name="Output 2" xfId="48"/>
    <cellStyle name="Percent 2" xfId="49"/>
    <cellStyle name="Title 2" xfId="50"/>
    <cellStyle name="Total 2" xfId="51"/>
    <cellStyle name="Warning Text 2" xfId="52"/>
    <cellStyle name="標準_JB16" xfId="5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9.7916666666666666E-2"/>
          <c:y val="4.8611111111111112E-2"/>
          <c:w val="0.59583333333333333"/>
          <c:h val="0.79513888888888884"/>
        </c:manualLayout>
      </c:layout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2"/>
            <c:dispEq val="1"/>
            <c:trendlineLbl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CNPop!$B$41:$F$41</c:f>
              <c:numCache>
                <c:formatCode>General</c:formatCode>
                <c:ptCount val="5"/>
                <c:pt idx="0">
                  <c:v>2</c:v>
                </c:pt>
                <c:pt idx="1">
                  <c:v>10</c:v>
                </c:pt>
                <c:pt idx="2">
                  <c:v>20</c:v>
                </c:pt>
                <c:pt idx="3">
                  <c:v>28</c:v>
                </c:pt>
                <c:pt idx="4">
                  <c:v>29</c:v>
                </c:pt>
              </c:numCache>
            </c:numRef>
          </c:xVal>
          <c:yVal>
            <c:numRef>
              <c:f>CNPop!$B$42:$F$42</c:f>
              <c:numCache>
                <c:formatCode>General</c:formatCode>
                <c:ptCount val="5"/>
                <c:pt idx="0">
                  <c:v>60</c:v>
                </c:pt>
                <c:pt idx="1">
                  <c:v>140</c:v>
                </c:pt>
                <c:pt idx="2">
                  <c:v>360</c:v>
                </c:pt>
                <c:pt idx="3">
                  <c:v>630</c:v>
                </c:pt>
                <c:pt idx="4">
                  <c:v>680</c:v>
                </c:pt>
              </c:numCache>
            </c:numRef>
          </c:yVal>
        </c:ser>
        <c:axId val="95254400"/>
        <c:axId val="95255936"/>
      </c:scatterChart>
      <c:valAx>
        <c:axId val="95254400"/>
        <c:scaling>
          <c:orientation val="minMax"/>
        </c:scaling>
        <c:axPos val="b"/>
        <c:numFmt formatCode="General" sourceLinked="1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95255936"/>
        <c:crosses val="autoZero"/>
        <c:crossBetween val="midCat"/>
      </c:valAx>
      <c:valAx>
        <c:axId val="95255936"/>
        <c:scaling>
          <c:orientation val="minMax"/>
        </c:scaling>
        <c:axPos val="l"/>
        <c:majorGridlines/>
        <c:numFmt formatCode="General" sourceLinked="1"/>
        <c:tickLblPos val="nextTo"/>
        <c:crossAx val="952544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95833333333337"/>
          <c:y val="0.41319444444444442"/>
          <c:w val="0.2416666666666667"/>
          <c:h val="0.16666666666666663"/>
        </c:manualLayout>
      </c:layout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22916666666666666"/>
          <c:y val="4.8611111111111112E-2"/>
          <c:w val="0.58958333333333257"/>
          <c:h val="0.79513888888888884"/>
        </c:manualLayout>
      </c:layout>
      <c:lineChart>
        <c:grouping val="standard"/>
        <c:ser>
          <c:idx val="0"/>
          <c:order val="0"/>
          <c:tx>
            <c:strRef>
              <c:f>'OECD-6 Chart'!$B$2</c:f>
              <c:strCache>
                <c:ptCount val="1"/>
                <c:pt idx="0">
                  <c:v>全部</c:v>
                </c:pt>
              </c:strCache>
            </c:strRef>
          </c:tx>
          <c:cat>
            <c:numRef>
              <c:f>'OECD-6 Chart'!$A$3:$A$8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Chart'!$B$3:$B$8</c:f>
              <c:numCache>
                <c:formatCode>#,##0</c:formatCode>
                <c:ptCount val="6"/>
                <c:pt idx="0">
                  <c:v>293496.49052307568</c:v>
                </c:pt>
                <c:pt idx="1">
                  <c:v>355640.76457176276</c:v>
                </c:pt>
                <c:pt idx="2">
                  <c:v>514636.06113663811</c:v>
                </c:pt>
                <c:pt idx="3">
                  <c:v>714331.36122018448</c:v>
                </c:pt>
                <c:pt idx="4">
                  <c:v>935457.85855114344</c:v>
                </c:pt>
                <c:pt idx="5">
                  <c:v>1326543.2037805771</c:v>
                </c:pt>
              </c:numCache>
            </c:numRef>
          </c:val>
        </c:ser>
        <c:ser>
          <c:idx val="1"/>
          <c:order val="1"/>
          <c:tx>
            <c:strRef>
              <c:f>'OECD-6 Chart'!$C$2</c:f>
              <c:strCache>
                <c:ptCount val="1"/>
                <c:pt idx="0">
                  <c:v>初等教育</c:v>
                </c:pt>
              </c:strCache>
            </c:strRef>
          </c:tx>
          <c:cat>
            <c:numRef>
              <c:f>'OECD-6 Chart'!$A$3:$A$8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Chart'!$C$3:$C$8</c:f>
              <c:numCache>
                <c:formatCode>#,##0</c:formatCode>
                <c:ptCount val="6"/>
                <c:pt idx="0">
                  <c:v>121659.96020417166</c:v>
                </c:pt>
                <c:pt idx="1">
                  <c:v>131799.50000801589</c:v>
                </c:pt>
                <c:pt idx="2">
                  <c:v>184724.44268125389</c:v>
                </c:pt>
                <c:pt idx="3">
                  <c:v>240914.06272402933</c:v>
                </c:pt>
                <c:pt idx="4">
                  <c:v>318924.54063876363</c:v>
                </c:pt>
                <c:pt idx="5">
                  <c:v>350807.82889812655</c:v>
                </c:pt>
              </c:numCache>
            </c:numRef>
          </c:val>
        </c:ser>
        <c:ser>
          <c:idx val="2"/>
          <c:order val="2"/>
          <c:tx>
            <c:strRef>
              <c:f>'OECD-6 Chart'!$D$2</c:f>
              <c:strCache>
                <c:ptCount val="1"/>
                <c:pt idx="0">
                  <c:v>中等教育</c:v>
                </c:pt>
              </c:strCache>
            </c:strRef>
          </c:tx>
          <c:cat>
            <c:numRef>
              <c:f>'OECD-6 Chart'!$A$3:$A$8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Chart'!$D$3:$D$8</c:f>
              <c:numCache>
                <c:formatCode>#,##0</c:formatCode>
                <c:ptCount val="6"/>
                <c:pt idx="0">
                  <c:v>74954.642050410592</c:v>
                </c:pt>
                <c:pt idx="1">
                  <c:v>81443.637569508137</c:v>
                </c:pt>
                <c:pt idx="2">
                  <c:v>117435.59423223858</c:v>
                </c:pt>
                <c:pt idx="3">
                  <c:v>159600.96748118164</c:v>
                </c:pt>
                <c:pt idx="4">
                  <c:v>145009.41529466445</c:v>
                </c:pt>
                <c:pt idx="5">
                  <c:v>271146.73583428102</c:v>
                </c:pt>
              </c:numCache>
            </c:numRef>
          </c:val>
        </c:ser>
        <c:ser>
          <c:idx val="3"/>
          <c:order val="3"/>
          <c:tx>
            <c:strRef>
              <c:f>'OECD-6 Chart'!$E$2</c:f>
              <c:strCache>
                <c:ptCount val="1"/>
                <c:pt idx="0">
                  <c:v>高等教育</c:v>
                </c:pt>
              </c:strCache>
            </c:strRef>
          </c:tx>
          <c:cat>
            <c:numRef>
              <c:f>'OECD-6 Chart'!$A$3:$A$8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Chart'!$E$3:$E$8</c:f>
              <c:numCache>
                <c:formatCode>#,##0</c:formatCode>
                <c:ptCount val="6"/>
                <c:pt idx="0">
                  <c:v>96881.888268493421</c:v>
                </c:pt>
                <c:pt idx="1">
                  <c:v>142397.6269942387</c:v>
                </c:pt>
                <c:pt idx="2">
                  <c:v>212476.02422314562</c:v>
                </c:pt>
                <c:pt idx="3">
                  <c:v>313816.33101497358</c:v>
                </c:pt>
                <c:pt idx="4">
                  <c:v>471523.9026177153</c:v>
                </c:pt>
                <c:pt idx="5">
                  <c:v>704588.6390481696</c:v>
                </c:pt>
              </c:numCache>
            </c:numRef>
          </c:val>
        </c:ser>
        <c:marker val="1"/>
        <c:axId val="96014720"/>
        <c:axId val="96016640"/>
      </c:lineChart>
      <c:catAx>
        <c:axId val="960147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年代</a:t>
                </a:r>
                <a:endParaRPr lang="en-US" altLang="en-US"/>
              </a:p>
            </c:rich>
          </c:tx>
          <c:layout>
            <c:manualLayout>
              <c:xMode val="edge"/>
              <c:yMode val="edge"/>
              <c:x val="0.84399409448818985"/>
              <c:y val="0.85648148148148162"/>
            </c:manualLayout>
          </c:layout>
        </c:title>
        <c:numFmt formatCode="General" sourceLinked="1"/>
        <c:majorTickMark val="none"/>
        <c:tickLblPos val="nextTo"/>
        <c:crossAx val="96016640"/>
        <c:crosses val="autoZero"/>
        <c:auto val="1"/>
        <c:lblAlgn val="ctr"/>
        <c:lblOffset val="100"/>
      </c:catAx>
      <c:valAx>
        <c:axId val="9601664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移民人数</a:t>
                </a:r>
                <a:endParaRPr lang="en-US" altLang="en-US"/>
              </a:p>
            </c:rich>
          </c:tx>
        </c:title>
        <c:numFmt formatCode="#,##0" sourceLinked="1"/>
        <c:tickLblPos val="nextTo"/>
        <c:crossAx val="96014720"/>
        <c:crosses val="autoZero"/>
        <c:crossBetween val="between"/>
      </c:valAx>
      <c:spPr>
        <a:ln>
          <a:noFill/>
        </a:ln>
      </c:spPr>
    </c:plotArea>
    <c:legend>
      <c:legendPos val="r"/>
    </c:legend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0.2"/>
          <c:y val="4.8611111111111112E-2"/>
          <c:w val="0.61250000000000004"/>
          <c:h val="0.79166666666666652"/>
        </c:manualLayout>
      </c:layout>
      <c:lineChart>
        <c:grouping val="standard"/>
        <c:ser>
          <c:idx val="0"/>
          <c:order val="0"/>
          <c:tx>
            <c:strRef>
              <c:f>'OECD-6 Chart'!$I$2</c:f>
              <c:strCache>
                <c:ptCount val="1"/>
                <c:pt idx="0">
                  <c:v>初等教育</c:v>
                </c:pt>
              </c:strCache>
            </c:strRef>
          </c:tx>
          <c:cat>
            <c:numRef>
              <c:f>'OECD-6 Chart'!$H$3:$H$8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Chart'!$I$3:$I$8</c:f>
              <c:numCache>
                <c:formatCode>0.00%</c:formatCode>
                <c:ptCount val="6"/>
                <c:pt idx="0">
                  <c:v>0.41451930136318388</c:v>
                </c:pt>
                <c:pt idx="1">
                  <c:v>0.37059728000168779</c:v>
                </c:pt>
                <c:pt idx="2">
                  <c:v>0.35894189434231805</c:v>
                </c:pt>
                <c:pt idx="3">
                  <c:v>0.33725813509365205</c:v>
                </c:pt>
                <c:pt idx="4">
                  <c:v>0.34092881653987128</c:v>
                </c:pt>
                <c:pt idx="5">
                  <c:v>0.26445262234832839</c:v>
                </c:pt>
              </c:numCache>
            </c:numRef>
          </c:val>
        </c:ser>
        <c:ser>
          <c:idx val="1"/>
          <c:order val="1"/>
          <c:tx>
            <c:strRef>
              <c:f>'OECD-6 Chart'!$J$2</c:f>
              <c:strCache>
                <c:ptCount val="1"/>
                <c:pt idx="0">
                  <c:v>中等教育</c:v>
                </c:pt>
              </c:strCache>
            </c:strRef>
          </c:tx>
          <c:cat>
            <c:numRef>
              <c:f>'OECD-6 Chart'!$H$3:$H$8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Chart'!$J$3:$J$8</c:f>
              <c:numCache>
                <c:formatCode>0.00%</c:formatCode>
                <c:ptCount val="6"/>
                <c:pt idx="0">
                  <c:v>0.25538513907551275</c:v>
                </c:pt>
                <c:pt idx="1">
                  <c:v>0.22900534945024301</c:v>
                </c:pt>
                <c:pt idx="2">
                  <c:v>0.22819153786632709</c:v>
                </c:pt>
                <c:pt idx="3">
                  <c:v>0.22342707620810515</c:v>
                </c:pt>
                <c:pt idx="4">
                  <c:v>0.15501437501338439</c:v>
                </c:pt>
                <c:pt idx="5">
                  <c:v>0.20440098374597024</c:v>
                </c:pt>
              </c:numCache>
            </c:numRef>
          </c:val>
        </c:ser>
        <c:ser>
          <c:idx val="2"/>
          <c:order val="2"/>
          <c:tx>
            <c:strRef>
              <c:f>'OECD-6 Chart'!$K$2</c:f>
              <c:strCache>
                <c:ptCount val="1"/>
                <c:pt idx="0">
                  <c:v>高等教育</c:v>
                </c:pt>
              </c:strCache>
            </c:strRef>
          </c:tx>
          <c:cat>
            <c:numRef>
              <c:f>'OECD-6 Chart'!$H$3:$H$8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Chart'!$K$3:$K$8</c:f>
              <c:numCache>
                <c:formatCode>0.00%</c:formatCode>
                <c:ptCount val="6"/>
                <c:pt idx="0">
                  <c:v>0.33009555956130332</c:v>
                </c:pt>
                <c:pt idx="1">
                  <c:v>0.40039737054806912</c:v>
                </c:pt>
                <c:pt idx="2">
                  <c:v>0.41286656779135483</c:v>
                </c:pt>
                <c:pt idx="3">
                  <c:v>0.43931478869824292</c:v>
                </c:pt>
                <c:pt idx="4">
                  <c:v>0.50405680844674428</c:v>
                </c:pt>
                <c:pt idx="5">
                  <c:v>0.53114639390570151</c:v>
                </c:pt>
              </c:numCache>
            </c:numRef>
          </c:val>
        </c:ser>
        <c:marker val="1"/>
        <c:axId val="96054656"/>
        <c:axId val="96069120"/>
      </c:lineChart>
      <c:catAx>
        <c:axId val="960546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年代</a:t>
                </a:r>
                <a:endParaRPr lang="en-US" altLang="en-US"/>
              </a:p>
            </c:rich>
          </c:tx>
          <c:layout>
            <c:manualLayout>
              <c:xMode val="edge"/>
              <c:yMode val="edge"/>
              <c:x val="0.85099431321084895"/>
              <c:y val="0.87868037328667292"/>
            </c:manualLayout>
          </c:layout>
        </c:title>
        <c:numFmt formatCode="General" sourceLinked="1"/>
        <c:majorTickMark val="none"/>
        <c:tickLblPos val="nextTo"/>
        <c:crossAx val="96069120"/>
        <c:crosses val="autoZero"/>
        <c:auto val="1"/>
        <c:lblAlgn val="ctr"/>
        <c:lblOffset val="100"/>
      </c:catAx>
      <c:valAx>
        <c:axId val="9606912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教育层次百分比</a:t>
                </a:r>
                <a:endParaRPr lang="en-US" altLang="en-US"/>
              </a:p>
            </c:rich>
          </c:tx>
        </c:title>
        <c:numFmt formatCode="0.00%" sourceLinked="1"/>
        <c:tickLblPos val="nextTo"/>
        <c:crossAx val="96054656"/>
        <c:crosses val="autoZero"/>
        <c:crossBetween val="between"/>
      </c:valAx>
    </c:plotArea>
    <c:legend>
      <c:legendPos val="r"/>
    </c:legend>
    <c:plotVisOnly val="1"/>
    <c:dispBlanksAs val="gap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>
        <c:manualLayout>
          <c:layoutTarget val="inner"/>
          <c:xMode val="edge"/>
          <c:yMode val="edge"/>
          <c:x val="0.20422552767516888"/>
          <c:y val="8.4415584415584416E-2"/>
          <c:w val="0.77112742346313989"/>
          <c:h val="0.63636363636363746"/>
        </c:manualLayout>
      </c:layout>
      <c:lineChart>
        <c:grouping val="standard"/>
        <c:ser>
          <c:idx val="0"/>
          <c:order val="0"/>
          <c:tx>
            <c:strRef>
              <c:f>'FDI Chart'!$B$3</c:f>
              <c:strCache>
                <c:ptCount val="1"/>
              </c:strCache>
            </c:strRef>
          </c:tx>
          <c:spPr>
            <a:ln>
              <a:solidFill>
                <a:sysClr val="windowText" lastClr="000000">
                  <a:alpha val="76000"/>
                </a:sysClr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'FDI Chart'!$A$4:$A$30</c:f>
              <c:strCache>
                <c:ptCount val="27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</c:strCache>
            </c:strRef>
          </c:cat>
          <c:val>
            <c:numRef>
              <c:f>'FDI Chart'!$B$4:$B$30</c:f>
              <c:numCache>
                <c:formatCode>0.00_ </c:formatCode>
                <c:ptCount val="27"/>
                <c:pt idx="0">
                  <c:v>9.16</c:v>
                </c:pt>
                <c:pt idx="1">
                  <c:v>14.19</c:v>
                </c:pt>
                <c:pt idx="2">
                  <c:v>19.559999999999999</c:v>
                </c:pt>
                <c:pt idx="3">
                  <c:v>22.44</c:v>
                </c:pt>
                <c:pt idx="4">
                  <c:v>23.14</c:v>
                </c:pt>
                <c:pt idx="5">
                  <c:v>31.94</c:v>
                </c:pt>
                <c:pt idx="6">
                  <c:v>33.93</c:v>
                </c:pt>
                <c:pt idx="7">
                  <c:v>34.869999999999997</c:v>
                </c:pt>
                <c:pt idx="8">
                  <c:v>43.66</c:v>
                </c:pt>
                <c:pt idx="9">
                  <c:v>110.08</c:v>
                </c:pt>
                <c:pt idx="10">
                  <c:v>275.14999999999998</c:v>
                </c:pt>
                <c:pt idx="11">
                  <c:v>337.67</c:v>
                </c:pt>
                <c:pt idx="12">
                  <c:v>375.21</c:v>
                </c:pt>
                <c:pt idx="13">
                  <c:v>417.26</c:v>
                </c:pt>
                <c:pt idx="14">
                  <c:v>452.57</c:v>
                </c:pt>
                <c:pt idx="15">
                  <c:v>454.63</c:v>
                </c:pt>
                <c:pt idx="16">
                  <c:v>403.19</c:v>
                </c:pt>
                <c:pt idx="17">
                  <c:v>407.15</c:v>
                </c:pt>
                <c:pt idx="18">
                  <c:v>468.78</c:v>
                </c:pt>
                <c:pt idx="19">
                  <c:v>527.42999999999995</c:v>
                </c:pt>
                <c:pt idx="20">
                  <c:v>535.04999999999995</c:v>
                </c:pt>
                <c:pt idx="21">
                  <c:v>606.29999999999995</c:v>
                </c:pt>
                <c:pt idx="22">
                  <c:v>724.06</c:v>
                </c:pt>
                <c:pt idx="23">
                  <c:v>727.15</c:v>
                </c:pt>
                <c:pt idx="24">
                  <c:v>835.21</c:v>
                </c:pt>
                <c:pt idx="25">
                  <c:v>924</c:v>
                </c:pt>
                <c:pt idx="26">
                  <c:v>900.3</c:v>
                </c:pt>
              </c:numCache>
            </c:numRef>
          </c:val>
        </c:ser>
        <c:marker val="1"/>
        <c:axId val="95955584"/>
        <c:axId val="96085120"/>
      </c:lineChart>
      <c:catAx>
        <c:axId val="95955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  <a:cs typeface="宋体"/>
                  </a:defRPr>
                </a:pPr>
                <a:r>
                  <a:rPr lang="zh-CN" altLang="en-US"/>
                  <a:t>年代</a:t>
                </a:r>
              </a:p>
            </c:rich>
          </c:tx>
          <c:layout>
            <c:manualLayout>
              <c:xMode val="edge"/>
              <c:yMode val="edge"/>
              <c:x val="0.93309914605744704"/>
              <c:y val="0.89285714285714257"/>
            </c:manualLayout>
          </c:layout>
          <c:spPr>
            <a:noFill/>
            <a:ln w="25400">
              <a:noFill/>
            </a:ln>
          </c:spPr>
        </c:title>
        <c:numFmt formatCode="@" sourceLinked="1"/>
        <c:majorTickMark val="in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 rot="-27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96085120"/>
        <c:crosses val="autoZero"/>
        <c:auto val="1"/>
        <c:lblAlgn val="ctr"/>
        <c:lblOffset val="100"/>
        <c:tickLblSkip val="2"/>
        <c:tickMarkSkip val="1"/>
      </c:catAx>
      <c:valAx>
        <c:axId val="9608512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altLang="zh-CN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FDI(</a:t>
                </a: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亿美元</a:t>
                </a:r>
                <a:r>
                  <a:rPr lang="en-US" altLang="zh-CN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5211267605633825E-2"/>
              <c:y val="0.12012987012987013"/>
            </c:manualLayout>
          </c:layout>
          <c:spPr>
            <a:noFill/>
            <a:ln w="25400">
              <a:noFill/>
            </a:ln>
          </c:spPr>
        </c:title>
        <c:numFmt formatCode="0.0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95955584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11" r="0.75000000000000111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27</xdr:row>
      <xdr:rowOff>95250</xdr:rowOff>
    </xdr:from>
    <xdr:to>
      <xdr:col>14</xdr:col>
      <xdr:colOff>228600</xdr:colOff>
      <xdr:row>42</xdr:row>
      <xdr:rowOff>123825</xdr:rowOff>
    </xdr:to>
    <xdr:graphicFrame macro="">
      <xdr:nvGraphicFramePr>
        <xdr:cNvPr id="286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9</xdr:row>
      <xdr:rowOff>152400</xdr:rowOff>
    </xdr:from>
    <xdr:to>
      <xdr:col>5</xdr:col>
      <xdr:colOff>95250</xdr:colOff>
      <xdr:row>26</xdr:row>
      <xdr:rowOff>142875</xdr:rowOff>
    </xdr:to>
    <xdr:graphicFrame macro="">
      <xdr:nvGraphicFramePr>
        <xdr:cNvPr id="307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695325</xdr:colOff>
      <xdr:row>9</xdr:row>
      <xdr:rowOff>152400</xdr:rowOff>
    </xdr:from>
    <xdr:to>
      <xdr:col>11</xdr:col>
      <xdr:colOff>695325</xdr:colOff>
      <xdr:row>26</xdr:row>
      <xdr:rowOff>142875</xdr:rowOff>
    </xdr:to>
    <xdr:graphicFrame macro="">
      <xdr:nvGraphicFramePr>
        <xdr:cNvPr id="3074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8</xdr:row>
      <xdr:rowOff>76200</xdr:rowOff>
    </xdr:from>
    <xdr:to>
      <xdr:col>12</xdr:col>
      <xdr:colOff>419100</xdr:colOff>
      <xdr:row>24</xdr:row>
      <xdr:rowOff>114300</xdr:rowOff>
    </xdr:to>
    <xdr:graphicFrame macro="">
      <xdr:nvGraphicFramePr>
        <xdr:cNvPr id="3380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macalester.edu/research/economics/PAGE/HAVEMAN/Trade.Resources/Data/Gravity/dist.txt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so.org/iso/english_country_names_and_code_elements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JH197"/>
  <sheetViews>
    <sheetView tabSelected="1" workbookViewId="0">
      <pane xSplit="6" ySplit="4" topLeftCell="IG19" activePane="bottomRight" state="frozen"/>
      <selection pane="topRight" activeCell="G1" sqref="G1"/>
      <selection pane="bottomLeft" activeCell="A3" sqref="A3"/>
      <selection pane="bottomRight" activeCell="GP3" sqref="GP3:IK3"/>
    </sheetView>
  </sheetViews>
  <sheetFormatPr defaultRowHeight="14.25" outlineLevelCol="2"/>
  <cols>
    <col min="1" max="1" width="10.5" style="9" customWidth="1" outlineLevel="1"/>
    <col min="2" max="4" width="7.25" style="9" customWidth="1" outlineLevel="1"/>
    <col min="5" max="5" width="13.375" style="9" customWidth="1"/>
    <col min="6" max="6" width="17.5" style="12" customWidth="1"/>
    <col min="7" max="32" width="11.5" style="28" hidden="1" customWidth="1" outlineLevel="1"/>
    <col min="33" max="33" width="6.5" style="28" bestFit="1" customWidth="1" collapsed="1"/>
    <col min="34" max="63" width="12.5" style="28" hidden="1" customWidth="1" outlineLevel="2"/>
    <col min="64" max="64" width="6.875" style="28" hidden="1" customWidth="1" outlineLevel="1"/>
    <col min="65" max="94" width="12.5" style="28" hidden="1" customWidth="1" outlineLevel="2"/>
    <col min="95" max="95" width="6.875" style="28" hidden="1" customWidth="1" outlineLevel="1"/>
    <col min="96" max="96" width="4.5" style="28" bestFit="1" customWidth="1" collapsed="1"/>
    <col min="97" max="106" width="12.25" style="28" hidden="1" customWidth="1" outlineLevel="2"/>
    <col min="107" max="107" width="12.25" style="95" hidden="1" customWidth="1" outlineLevel="2"/>
    <col min="108" max="116" width="12.25" style="28" hidden="1" customWidth="1" outlineLevel="2"/>
    <col min="117" max="117" width="12.25" style="95" hidden="1" customWidth="1" outlineLevel="2"/>
    <col min="118" max="121" width="12.25" style="28" hidden="1" customWidth="1" outlineLevel="2"/>
    <col min="122" max="122" width="12.25" style="95" hidden="1" customWidth="1" outlineLevel="2"/>
    <col min="123" max="126" width="12.25" style="28" hidden="1" customWidth="1" outlineLevel="2"/>
    <col min="127" max="127" width="4.5" style="28" bestFit="1" customWidth="1" collapsed="1"/>
    <col min="128" max="128" width="9.5" style="28" hidden="1" customWidth="1" outlineLevel="1"/>
    <col min="129" max="131" width="13.875" style="28" hidden="1" customWidth="1" outlineLevel="1"/>
    <col min="132" max="132" width="12.75" style="28" hidden="1" customWidth="1" outlineLevel="1"/>
    <col min="133" max="133" width="9.5" style="28" hidden="1" customWidth="1" outlineLevel="1"/>
    <col min="134" max="136" width="13.875" style="28" hidden="1" customWidth="1" outlineLevel="1"/>
    <col min="137" max="137" width="12.75" style="28" hidden="1" customWidth="1" outlineLevel="1"/>
    <col min="138" max="140" width="11.5" style="28" hidden="1" customWidth="1" outlineLevel="1"/>
    <col min="141" max="141" width="9.375" style="28" customWidth="1" collapsed="1"/>
    <col min="142" max="142" width="9.375" style="28" bestFit="1" customWidth="1"/>
    <col min="143" max="143" width="9" hidden="1" customWidth="1" outlineLevel="1"/>
    <col min="144" max="145" width="12.75" hidden="1" customWidth="1" outlineLevel="1"/>
    <col min="146" max="146" width="15" hidden="1" customWidth="1" outlineLevel="1"/>
    <col min="147" max="147" width="13.875" hidden="1" customWidth="1" outlineLevel="1"/>
    <col min="148" max="148" width="18.375" hidden="1" customWidth="1" outlineLevel="1"/>
    <col min="149" max="149" width="15" hidden="1" customWidth="1" outlineLevel="1"/>
    <col min="150" max="150" width="9" collapsed="1"/>
    <col min="151" max="151" width="11" hidden="1" customWidth="1" outlineLevel="1"/>
    <col min="152" max="167" width="9" hidden="1" customWidth="1" outlineLevel="1"/>
    <col min="168" max="168" width="9" collapsed="1"/>
    <col min="170" max="198" width="9" customWidth="1" outlineLevel="2"/>
    <col min="199" max="199" width="10.625" customWidth="1" outlineLevel="2"/>
    <col min="200" max="200" width="6.25" customWidth="1" outlineLevel="1"/>
    <col min="201" max="229" width="9" customWidth="1" outlineLevel="2"/>
    <col min="230" max="230" width="10.625" customWidth="1" outlineLevel="2"/>
    <col min="231" max="231" width="6.25" customWidth="1" outlineLevel="1"/>
    <col min="234" max="234" width="17.5" customWidth="1" outlineLevel="1"/>
    <col min="235" max="235" width="9" customWidth="1" outlineLevel="1"/>
    <col min="236" max="236" width="11.75" customWidth="1" outlineLevel="1"/>
    <col min="237" max="237" width="13.875" customWidth="1" outlineLevel="1"/>
    <col min="238" max="241" width="9" customWidth="1" outlineLevel="1"/>
    <col min="242" max="242" width="15" customWidth="1" outlineLevel="1"/>
    <col min="243" max="243" width="13" customWidth="1" outlineLevel="1"/>
    <col min="244" max="244" width="13.875" customWidth="1" outlineLevel="1"/>
    <col min="245" max="245" width="21.5" customWidth="1"/>
  </cols>
  <sheetData>
    <row r="1" spans="1:268">
      <c r="A1" s="12" t="s">
        <v>4674</v>
      </c>
      <c r="G1" s="138" t="s">
        <v>4664</v>
      </c>
      <c r="AH1" s="138" t="s">
        <v>4655</v>
      </c>
      <c r="CS1" s="138" t="s">
        <v>4656</v>
      </c>
      <c r="DX1" s="138" t="s">
        <v>4657</v>
      </c>
      <c r="EL1" s="138" t="s">
        <v>4658</v>
      </c>
      <c r="EU1" s="141" t="s">
        <v>4666</v>
      </c>
      <c r="EV1" s="141" t="s">
        <v>4666</v>
      </c>
      <c r="EW1" s="141" t="s">
        <v>4673</v>
      </c>
      <c r="EX1" s="141" t="s">
        <v>4636</v>
      </c>
      <c r="EY1" s="141" t="s">
        <v>4636</v>
      </c>
      <c r="EZ1" s="141" t="s">
        <v>4636</v>
      </c>
      <c r="FA1" s="141" t="s">
        <v>4636</v>
      </c>
      <c r="FB1" s="141" t="s">
        <v>4636</v>
      </c>
      <c r="FC1" s="141" t="s">
        <v>4636</v>
      </c>
      <c r="FD1" s="141" t="s">
        <v>4636</v>
      </c>
      <c r="FE1" s="141" t="s">
        <v>4636</v>
      </c>
      <c r="FF1" s="141" t="s">
        <v>4636</v>
      </c>
      <c r="FG1" s="141" t="s">
        <v>4636</v>
      </c>
      <c r="FH1" s="141" t="s">
        <v>4636</v>
      </c>
      <c r="FI1" s="141" t="s">
        <v>4636</v>
      </c>
      <c r="FJ1" s="141" t="s">
        <v>4636</v>
      </c>
      <c r="FK1" s="141"/>
    </row>
    <row r="2" spans="1:268">
      <c r="A2" s="12" t="s">
        <v>4634</v>
      </c>
      <c r="G2" s="28" t="s">
        <v>4635</v>
      </c>
      <c r="H2" s="138" t="s">
        <v>4636</v>
      </c>
      <c r="I2" s="138" t="s">
        <v>4636</v>
      </c>
      <c r="J2" s="138" t="s">
        <v>4636</v>
      </c>
      <c r="K2" s="138" t="s">
        <v>4636</v>
      </c>
      <c r="L2" s="138" t="s">
        <v>4636</v>
      </c>
      <c r="M2" s="138" t="s">
        <v>4636</v>
      </c>
      <c r="N2" s="138" t="s">
        <v>4636</v>
      </c>
      <c r="O2" s="138" t="s">
        <v>4637</v>
      </c>
      <c r="P2" s="138" t="s">
        <v>4637</v>
      </c>
      <c r="Q2" s="138" t="s">
        <v>4637</v>
      </c>
      <c r="R2" s="138" t="s">
        <v>4637</v>
      </c>
      <c r="S2" s="138" t="s">
        <v>4637</v>
      </c>
      <c r="T2" s="138" t="s">
        <v>4637</v>
      </c>
      <c r="U2" s="138" t="s">
        <v>4637</v>
      </c>
      <c r="V2" s="138" t="s">
        <v>4637</v>
      </c>
      <c r="W2" s="138" t="s">
        <v>4637</v>
      </c>
      <c r="X2" s="138" t="s">
        <v>4637</v>
      </c>
      <c r="Y2" s="138" t="s">
        <v>4637</v>
      </c>
      <c r="Z2" s="138" t="s">
        <v>4637</v>
      </c>
      <c r="AA2" s="138" t="s">
        <v>4637</v>
      </c>
      <c r="AB2" s="138" t="s">
        <v>4637</v>
      </c>
      <c r="AC2" s="138" t="s">
        <v>4637</v>
      </c>
      <c r="AD2" s="138" t="s">
        <v>4637</v>
      </c>
      <c r="AE2" s="138" t="s">
        <v>4637</v>
      </c>
      <c r="AF2" s="138" t="s">
        <v>4637</v>
      </c>
      <c r="AH2" s="138" t="s">
        <v>4638</v>
      </c>
      <c r="AI2" s="138" t="s">
        <v>4638</v>
      </c>
      <c r="AJ2" s="138" t="s">
        <v>4638</v>
      </c>
      <c r="AK2" s="138" t="s">
        <v>4638</v>
      </c>
      <c r="AL2" s="138" t="s">
        <v>4638</v>
      </c>
      <c r="AM2" s="138" t="s">
        <v>4638</v>
      </c>
      <c r="AN2" s="138" t="s">
        <v>4638</v>
      </c>
      <c r="AO2" s="138" t="s">
        <v>4638</v>
      </c>
      <c r="AP2" s="138" t="s">
        <v>4638</v>
      </c>
      <c r="AQ2" s="138" t="s">
        <v>4638</v>
      </c>
      <c r="AR2" s="138" t="s">
        <v>4638</v>
      </c>
      <c r="AS2" s="138" t="s">
        <v>4638</v>
      </c>
      <c r="AT2" s="138" t="s">
        <v>4638</v>
      </c>
      <c r="AU2" s="138" t="s">
        <v>4638</v>
      </c>
      <c r="AV2" s="138" t="s">
        <v>4638</v>
      </c>
      <c r="AW2" s="138" t="s">
        <v>4638</v>
      </c>
      <c r="AX2" s="138" t="s">
        <v>4638</v>
      </c>
      <c r="AY2" s="138" t="s">
        <v>4638</v>
      </c>
      <c r="AZ2" s="138" t="s">
        <v>4638</v>
      </c>
      <c r="BA2" s="138" t="s">
        <v>4638</v>
      </c>
      <c r="BB2" s="138" t="s">
        <v>4638</v>
      </c>
      <c r="BC2" s="138" t="s">
        <v>4638</v>
      </c>
      <c r="BD2" s="138" t="s">
        <v>4638</v>
      </c>
      <c r="BE2" s="138" t="s">
        <v>4638</v>
      </c>
      <c r="BF2" s="138" t="s">
        <v>4638</v>
      </c>
      <c r="BG2" s="138" t="s">
        <v>4638</v>
      </c>
      <c r="BH2" s="138" t="s">
        <v>4638</v>
      </c>
      <c r="BI2" s="138" t="s">
        <v>4638</v>
      </c>
      <c r="BJ2" s="138" t="s">
        <v>4638</v>
      </c>
      <c r="BK2" s="138" t="s">
        <v>4638</v>
      </c>
      <c r="BM2" s="138" t="s">
        <v>4638</v>
      </c>
      <c r="BN2" s="138" t="s">
        <v>4638</v>
      </c>
      <c r="BO2" s="138" t="s">
        <v>4638</v>
      </c>
      <c r="BP2" s="138" t="s">
        <v>4638</v>
      </c>
      <c r="BQ2" s="138" t="s">
        <v>4638</v>
      </c>
      <c r="BR2" s="138" t="s">
        <v>4638</v>
      </c>
      <c r="BS2" s="138" t="s">
        <v>4638</v>
      </c>
      <c r="BT2" s="138" t="s">
        <v>4638</v>
      </c>
      <c r="BU2" s="138" t="s">
        <v>4638</v>
      </c>
      <c r="BV2" s="138" t="s">
        <v>4638</v>
      </c>
      <c r="BW2" s="138" t="s">
        <v>4638</v>
      </c>
      <c r="BX2" s="138" t="s">
        <v>4638</v>
      </c>
      <c r="BY2" s="138" t="s">
        <v>4638</v>
      </c>
      <c r="BZ2" s="138" t="s">
        <v>4638</v>
      </c>
      <c r="CA2" s="138" t="s">
        <v>4638</v>
      </c>
      <c r="CB2" s="138" t="s">
        <v>4638</v>
      </c>
      <c r="CC2" s="138" t="s">
        <v>4638</v>
      </c>
      <c r="CD2" s="138" t="s">
        <v>4638</v>
      </c>
      <c r="CE2" s="138" t="s">
        <v>4638</v>
      </c>
      <c r="CF2" s="138" t="s">
        <v>4638</v>
      </c>
      <c r="CG2" s="138" t="s">
        <v>4638</v>
      </c>
      <c r="CH2" s="138" t="s">
        <v>4638</v>
      </c>
      <c r="CI2" s="138" t="s">
        <v>4638</v>
      </c>
      <c r="CJ2" s="138" t="s">
        <v>4638</v>
      </c>
      <c r="CK2" s="138" t="s">
        <v>4638</v>
      </c>
      <c r="CL2" s="138" t="s">
        <v>4638</v>
      </c>
      <c r="CM2" s="138" t="s">
        <v>4638</v>
      </c>
      <c r="CN2" s="138" t="s">
        <v>4638</v>
      </c>
      <c r="CO2" s="138" t="s">
        <v>4638</v>
      </c>
      <c r="CS2" s="138" t="s">
        <v>4643</v>
      </c>
      <c r="CT2" s="138" t="s">
        <v>4636</v>
      </c>
      <c r="CU2" s="138" t="s">
        <v>4636</v>
      </c>
      <c r="CV2" s="138" t="s">
        <v>4636</v>
      </c>
      <c r="CW2" s="138" t="s">
        <v>4636</v>
      </c>
      <c r="CX2" s="138" t="s">
        <v>4636</v>
      </c>
      <c r="CY2" s="138" t="s">
        <v>4636</v>
      </c>
      <c r="CZ2" s="138" t="s">
        <v>4636</v>
      </c>
      <c r="DA2" s="138" t="s">
        <v>4636</v>
      </c>
      <c r="DB2" s="138" t="s">
        <v>4636</v>
      </c>
      <c r="DC2" s="138" t="s">
        <v>4636</v>
      </c>
      <c r="DD2" s="138" t="s">
        <v>4636</v>
      </c>
      <c r="DE2" s="138" t="s">
        <v>4636</v>
      </c>
      <c r="DF2" s="138" t="s">
        <v>4636</v>
      </c>
      <c r="DG2" s="138" t="s">
        <v>4636</v>
      </c>
      <c r="DH2" s="138" t="s">
        <v>4636</v>
      </c>
      <c r="DI2" s="138" t="s">
        <v>4636</v>
      </c>
      <c r="DJ2" s="138" t="s">
        <v>4636</v>
      </c>
      <c r="DK2" s="138" t="s">
        <v>4636</v>
      </c>
      <c r="DL2" s="138" t="s">
        <v>4636</v>
      </c>
      <c r="DM2" s="138" t="s">
        <v>4636</v>
      </c>
      <c r="DN2" s="138" t="s">
        <v>4636</v>
      </c>
      <c r="DO2" s="138" t="s">
        <v>4636</v>
      </c>
      <c r="DP2" s="138" t="s">
        <v>4636</v>
      </c>
      <c r="DQ2" s="138" t="s">
        <v>4636</v>
      </c>
      <c r="DR2" s="138" t="s">
        <v>4636</v>
      </c>
      <c r="DS2" s="138" t="s">
        <v>4636</v>
      </c>
      <c r="DT2" s="138" t="s">
        <v>4636</v>
      </c>
      <c r="DU2" s="138" t="s">
        <v>4636</v>
      </c>
      <c r="DV2" s="138" t="s">
        <v>4669</v>
      </c>
      <c r="DX2" s="138" t="s">
        <v>4638</v>
      </c>
      <c r="DY2" s="138" t="s">
        <v>4638</v>
      </c>
      <c r="DZ2" s="138" t="s">
        <v>4638</v>
      </c>
      <c r="EA2" s="138" t="s">
        <v>4638</v>
      </c>
      <c r="EB2" s="138" t="s">
        <v>4638</v>
      </c>
      <c r="EC2" s="138" t="s">
        <v>4638</v>
      </c>
      <c r="ED2" s="138" t="s">
        <v>4638</v>
      </c>
      <c r="EE2" s="138" t="s">
        <v>4638</v>
      </c>
      <c r="EF2" s="138" t="s">
        <v>4638</v>
      </c>
      <c r="EG2" s="138" t="s">
        <v>4638</v>
      </c>
      <c r="EH2" s="138" t="s">
        <v>4638</v>
      </c>
      <c r="EI2" s="138" t="s">
        <v>4638</v>
      </c>
      <c r="EJ2" s="138" t="s">
        <v>4638</v>
      </c>
      <c r="EL2" s="140" t="s">
        <v>4644</v>
      </c>
      <c r="EM2" s="142" t="s">
        <v>4645</v>
      </c>
      <c r="EN2" s="143" t="s">
        <v>4646</v>
      </c>
      <c r="EO2" s="143" t="s">
        <v>4646</v>
      </c>
      <c r="EP2" s="143" t="s">
        <v>4646</v>
      </c>
      <c r="EQ2" s="143" t="s">
        <v>4646</v>
      </c>
      <c r="EU2" s="141" t="s">
        <v>4647</v>
      </c>
      <c r="EV2" t="s">
        <v>4648</v>
      </c>
      <c r="EW2" s="141" t="s">
        <v>4650</v>
      </c>
      <c r="EX2" s="141" t="s">
        <v>4636</v>
      </c>
      <c r="EY2" s="141" t="s">
        <v>4636</v>
      </c>
      <c r="EZ2" s="141" t="s">
        <v>4636</v>
      </c>
      <c r="FA2" s="141" t="s">
        <v>4636</v>
      </c>
      <c r="FB2" s="141" t="s">
        <v>4636</v>
      </c>
      <c r="FC2" s="141" t="s">
        <v>4636</v>
      </c>
      <c r="FD2" s="141" t="s">
        <v>4636</v>
      </c>
      <c r="FE2" s="141" t="s">
        <v>4636</v>
      </c>
      <c r="FF2" s="141" t="s">
        <v>4636</v>
      </c>
      <c r="FG2" s="141" t="s">
        <v>4636</v>
      </c>
      <c r="FH2" s="141" t="s">
        <v>4636</v>
      </c>
      <c r="FI2" s="141" t="s">
        <v>4636</v>
      </c>
      <c r="FJ2" s="141" t="s">
        <v>4636</v>
      </c>
      <c r="FK2" s="141" t="s">
        <v>4671</v>
      </c>
      <c r="FN2" s="141" t="s">
        <v>4651</v>
      </c>
      <c r="FO2" s="141" t="s">
        <v>4636</v>
      </c>
      <c r="FP2" s="141" t="s">
        <v>4636</v>
      </c>
      <c r="FQ2" s="141" t="s">
        <v>4636</v>
      </c>
      <c r="FR2" s="141" t="s">
        <v>4636</v>
      </c>
      <c r="FS2" s="141" t="s">
        <v>4636</v>
      </c>
      <c r="FT2" s="141" t="s">
        <v>4636</v>
      </c>
      <c r="FU2" s="141" t="s">
        <v>4636</v>
      </c>
      <c r="FV2" s="141" t="s">
        <v>4636</v>
      </c>
      <c r="FW2" s="141" t="s">
        <v>4636</v>
      </c>
      <c r="FX2" s="141" t="s">
        <v>4636</v>
      </c>
      <c r="FY2" s="141" t="s">
        <v>4636</v>
      </c>
      <c r="FZ2" s="141" t="s">
        <v>4636</v>
      </c>
      <c r="GA2" s="141" t="s">
        <v>4636</v>
      </c>
      <c r="GB2" s="141" t="s">
        <v>4636</v>
      </c>
      <c r="GC2" s="141" t="s">
        <v>4636</v>
      </c>
      <c r="GD2" s="141" t="s">
        <v>4636</v>
      </c>
      <c r="GE2" s="141" t="s">
        <v>4636</v>
      </c>
      <c r="GF2" s="141" t="s">
        <v>4636</v>
      </c>
      <c r="GG2" s="141" t="s">
        <v>4636</v>
      </c>
      <c r="GH2" s="141" t="s">
        <v>4636</v>
      </c>
      <c r="GI2" s="141" t="s">
        <v>4636</v>
      </c>
      <c r="GJ2" s="141" t="s">
        <v>4636</v>
      </c>
      <c r="GK2" s="141" t="s">
        <v>4636</v>
      </c>
      <c r="GL2" s="141" t="s">
        <v>4636</v>
      </c>
      <c r="GM2" s="141" t="s">
        <v>4636</v>
      </c>
      <c r="GN2" s="141" t="s">
        <v>4636</v>
      </c>
      <c r="GO2" s="141" t="s">
        <v>4636</v>
      </c>
      <c r="GP2" s="141" t="s">
        <v>4636</v>
      </c>
      <c r="GQ2" s="141" t="s">
        <v>4672</v>
      </c>
      <c r="GR2" s="141"/>
      <c r="GS2" s="141" t="s">
        <v>4651</v>
      </c>
      <c r="GT2" s="141" t="s">
        <v>4636</v>
      </c>
      <c r="GU2" s="141" t="s">
        <v>4636</v>
      </c>
      <c r="GV2" s="141" t="s">
        <v>4636</v>
      </c>
      <c r="GW2" s="141" t="s">
        <v>4636</v>
      </c>
      <c r="GX2" s="141" t="s">
        <v>4636</v>
      </c>
      <c r="GY2" s="141" t="s">
        <v>4636</v>
      </c>
      <c r="GZ2" s="141" t="s">
        <v>4636</v>
      </c>
      <c r="HA2" s="141" t="s">
        <v>4636</v>
      </c>
      <c r="HB2" s="141" t="s">
        <v>4636</v>
      </c>
      <c r="HC2" s="141" t="s">
        <v>4636</v>
      </c>
      <c r="HD2" s="141" t="s">
        <v>4636</v>
      </c>
      <c r="HE2" s="141" t="s">
        <v>4636</v>
      </c>
      <c r="HF2" s="141" t="s">
        <v>4636</v>
      </c>
      <c r="HG2" s="141" t="s">
        <v>4636</v>
      </c>
      <c r="HH2" s="141" t="s">
        <v>4636</v>
      </c>
      <c r="HI2" s="141" t="s">
        <v>4636</v>
      </c>
      <c r="HJ2" s="141" t="s">
        <v>4636</v>
      </c>
      <c r="HK2" s="141" t="s">
        <v>4636</v>
      </c>
      <c r="HL2" s="141" t="s">
        <v>4636</v>
      </c>
      <c r="HM2" s="141" t="s">
        <v>4636</v>
      </c>
      <c r="HN2" s="141" t="s">
        <v>4636</v>
      </c>
      <c r="HO2" s="141" t="s">
        <v>4636</v>
      </c>
      <c r="HP2" s="141" t="s">
        <v>4636</v>
      </c>
      <c r="HQ2" s="141" t="s">
        <v>4636</v>
      </c>
      <c r="HR2" s="141" t="s">
        <v>4636</v>
      </c>
      <c r="HS2" s="141" t="s">
        <v>4636</v>
      </c>
      <c r="HT2" s="141" t="s">
        <v>4636</v>
      </c>
      <c r="HU2" s="141" t="s">
        <v>4636</v>
      </c>
      <c r="HV2" s="141" t="s">
        <v>4672</v>
      </c>
      <c r="HW2" s="141"/>
      <c r="HZ2" s="141" t="s">
        <v>4645</v>
      </c>
      <c r="IA2" s="141" t="s">
        <v>4645</v>
      </c>
      <c r="IB2" s="141" t="s">
        <v>4652</v>
      </c>
      <c r="IC2" s="141" t="s">
        <v>4652</v>
      </c>
      <c r="ID2" s="141" t="s">
        <v>4653</v>
      </c>
      <c r="IE2" s="141" t="s">
        <v>4654</v>
      </c>
      <c r="IF2" s="141" t="s">
        <v>4636</v>
      </c>
      <c r="IG2" s="141" t="s">
        <v>4636</v>
      </c>
      <c r="IH2" s="141" t="s">
        <v>4636</v>
      </c>
      <c r="II2" s="141" t="s">
        <v>4636</v>
      </c>
      <c r="IJ2" s="141" t="s">
        <v>4636</v>
      </c>
    </row>
    <row r="3" spans="1:268">
      <c r="A3" s="9">
        <v>0</v>
      </c>
      <c r="B3" s="9">
        <v>1</v>
      </c>
      <c r="C3" s="9">
        <v>2</v>
      </c>
      <c r="D3" s="9">
        <v>3</v>
      </c>
      <c r="E3" s="9">
        <v>4</v>
      </c>
      <c r="F3" s="9">
        <v>5</v>
      </c>
      <c r="G3" s="9">
        <v>6</v>
      </c>
      <c r="H3" s="9">
        <v>7</v>
      </c>
      <c r="I3" s="9">
        <v>8</v>
      </c>
      <c r="J3" s="9">
        <v>9</v>
      </c>
      <c r="K3" s="9">
        <v>10</v>
      </c>
      <c r="L3" s="9">
        <v>11</v>
      </c>
      <c r="M3" s="9">
        <v>12</v>
      </c>
      <c r="N3" s="9">
        <v>13</v>
      </c>
      <c r="O3" s="9">
        <v>14</v>
      </c>
      <c r="P3" s="9">
        <v>15</v>
      </c>
      <c r="Q3" s="9">
        <v>16</v>
      </c>
      <c r="R3" s="9">
        <v>17</v>
      </c>
      <c r="S3" s="9">
        <v>18</v>
      </c>
      <c r="T3" s="9">
        <v>19</v>
      </c>
      <c r="U3" s="9">
        <v>20</v>
      </c>
      <c r="V3" s="9">
        <v>21</v>
      </c>
      <c r="W3" s="9">
        <v>22</v>
      </c>
      <c r="X3" s="9">
        <v>23</v>
      </c>
      <c r="Y3" s="9">
        <v>24</v>
      </c>
      <c r="Z3" s="9">
        <v>25</v>
      </c>
      <c r="AA3" s="9">
        <v>26</v>
      </c>
      <c r="AB3" s="9">
        <v>27</v>
      </c>
      <c r="AC3" s="9">
        <v>28</v>
      </c>
      <c r="AD3" s="9">
        <v>29</v>
      </c>
      <c r="AE3" s="9">
        <v>30</v>
      </c>
      <c r="AF3" s="9">
        <v>31</v>
      </c>
      <c r="AG3" s="9">
        <v>32</v>
      </c>
      <c r="AH3" s="9">
        <v>33</v>
      </c>
      <c r="AI3" s="9">
        <v>34</v>
      </c>
      <c r="AJ3" s="9">
        <v>35</v>
      </c>
      <c r="AK3" s="9">
        <v>36</v>
      </c>
      <c r="AL3" s="9">
        <v>37</v>
      </c>
      <c r="AM3" s="9">
        <v>38</v>
      </c>
      <c r="AN3" s="9">
        <v>39</v>
      </c>
      <c r="AO3" s="9">
        <v>40</v>
      </c>
      <c r="AP3" s="9">
        <v>41</v>
      </c>
      <c r="AQ3" s="9">
        <v>42</v>
      </c>
      <c r="AR3" s="9">
        <v>43</v>
      </c>
      <c r="AS3" s="9">
        <v>44</v>
      </c>
      <c r="AT3" s="9">
        <v>45</v>
      </c>
      <c r="AU3" s="9">
        <v>46</v>
      </c>
      <c r="AV3" s="9">
        <v>47</v>
      </c>
      <c r="AW3" s="9">
        <v>48</v>
      </c>
      <c r="AX3" s="9">
        <v>49</v>
      </c>
      <c r="AY3" s="9">
        <v>50</v>
      </c>
      <c r="AZ3" s="9">
        <v>51</v>
      </c>
      <c r="BA3" s="9">
        <v>52</v>
      </c>
      <c r="BB3" s="9">
        <v>53</v>
      </c>
      <c r="BC3" s="9">
        <v>54</v>
      </c>
      <c r="BD3" s="9">
        <v>55</v>
      </c>
      <c r="BE3" s="9">
        <v>56</v>
      </c>
      <c r="BF3" s="9">
        <v>57</v>
      </c>
      <c r="BG3" s="9">
        <v>58</v>
      </c>
      <c r="BH3" s="9">
        <v>59</v>
      </c>
      <c r="BI3" s="9">
        <v>60</v>
      </c>
      <c r="BJ3" s="9">
        <v>61</v>
      </c>
      <c r="BK3" s="9">
        <v>62</v>
      </c>
      <c r="BL3" s="9">
        <v>63</v>
      </c>
      <c r="BM3" s="9">
        <v>64</v>
      </c>
      <c r="BN3" s="9">
        <v>65</v>
      </c>
      <c r="BO3" s="9">
        <v>66</v>
      </c>
      <c r="BP3" s="9">
        <v>67</v>
      </c>
      <c r="BQ3" s="9">
        <v>68</v>
      </c>
      <c r="BR3" s="9">
        <v>69</v>
      </c>
      <c r="BS3" s="9">
        <v>70</v>
      </c>
      <c r="BT3" s="9">
        <v>71</v>
      </c>
      <c r="BU3" s="9">
        <v>72</v>
      </c>
      <c r="BV3" s="9">
        <v>73</v>
      </c>
      <c r="BW3" s="9">
        <v>74</v>
      </c>
      <c r="BX3" s="9">
        <v>75</v>
      </c>
      <c r="BY3" s="9">
        <v>76</v>
      </c>
      <c r="BZ3" s="9">
        <v>77</v>
      </c>
      <c r="CA3" s="9">
        <v>78</v>
      </c>
      <c r="CB3" s="9">
        <v>79</v>
      </c>
      <c r="CC3" s="9">
        <v>80</v>
      </c>
      <c r="CD3" s="9">
        <v>81</v>
      </c>
      <c r="CE3" s="9">
        <v>82</v>
      </c>
      <c r="CF3" s="9">
        <v>83</v>
      </c>
      <c r="CG3" s="9">
        <v>84</v>
      </c>
      <c r="CH3" s="9">
        <v>85</v>
      </c>
      <c r="CI3" s="9">
        <v>86</v>
      </c>
      <c r="CJ3" s="9">
        <v>87</v>
      </c>
      <c r="CK3" s="9">
        <v>88</v>
      </c>
      <c r="CL3" s="9">
        <v>89</v>
      </c>
      <c r="CM3" s="9">
        <v>90</v>
      </c>
      <c r="CN3" s="9">
        <v>91</v>
      </c>
      <c r="CO3" s="9">
        <v>92</v>
      </c>
      <c r="CP3" s="9">
        <v>93</v>
      </c>
      <c r="CQ3" s="9">
        <v>94</v>
      </c>
      <c r="CR3" s="9">
        <v>95</v>
      </c>
      <c r="CS3" s="9">
        <v>96</v>
      </c>
      <c r="CT3" s="9">
        <v>97</v>
      </c>
      <c r="CU3" s="9">
        <v>98</v>
      </c>
      <c r="CV3" s="9">
        <v>99</v>
      </c>
      <c r="CW3" s="9">
        <v>100</v>
      </c>
      <c r="CX3" s="9">
        <v>101</v>
      </c>
      <c r="CY3" s="9">
        <v>102</v>
      </c>
      <c r="CZ3" s="9">
        <v>103</v>
      </c>
      <c r="DA3" s="9">
        <v>104</v>
      </c>
      <c r="DB3" s="9">
        <v>105</v>
      </c>
      <c r="DC3" s="9">
        <v>106</v>
      </c>
      <c r="DD3" s="9">
        <v>107</v>
      </c>
      <c r="DE3" s="9">
        <v>108</v>
      </c>
      <c r="DF3" s="9">
        <v>109</v>
      </c>
      <c r="DG3" s="9">
        <v>110</v>
      </c>
      <c r="DH3" s="9">
        <v>111</v>
      </c>
      <c r="DI3" s="9">
        <v>112</v>
      </c>
      <c r="DJ3" s="9">
        <v>113</v>
      </c>
      <c r="DK3" s="9">
        <v>114</v>
      </c>
      <c r="DL3" s="9">
        <v>115</v>
      </c>
      <c r="DM3" s="9">
        <v>116</v>
      </c>
      <c r="DN3" s="9">
        <v>117</v>
      </c>
      <c r="DO3" s="9">
        <v>118</v>
      </c>
      <c r="DP3" s="9">
        <v>119</v>
      </c>
      <c r="DQ3" s="9">
        <v>120</v>
      </c>
      <c r="DR3" s="9">
        <v>121</v>
      </c>
      <c r="DS3" s="9">
        <v>122</v>
      </c>
      <c r="DT3" s="9">
        <v>123</v>
      </c>
      <c r="DU3" s="9">
        <v>124</v>
      </c>
      <c r="DV3" s="9">
        <v>125</v>
      </c>
      <c r="DW3" s="9">
        <v>126</v>
      </c>
      <c r="DX3" s="9">
        <v>127</v>
      </c>
      <c r="DY3" s="9">
        <v>128</v>
      </c>
      <c r="DZ3" s="9">
        <v>129</v>
      </c>
      <c r="EA3" s="9">
        <v>130</v>
      </c>
      <c r="EB3" s="9">
        <v>131</v>
      </c>
      <c r="EC3" s="9">
        <v>132</v>
      </c>
      <c r="ED3" s="9">
        <v>133</v>
      </c>
      <c r="EE3" s="9">
        <v>134</v>
      </c>
      <c r="EF3" s="9">
        <v>135</v>
      </c>
      <c r="EG3" s="9">
        <v>136</v>
      </c>
      <c r="EH3" s="9">
        <v>137</v>
      </c>
      <c r="EI3" s="9">
        <v>138</v>
      </c>
      <c r="EJ3" s="9">
        <v>139</v>
      </c>
      <c r="EK3" s="9">
        <v>140</v>
      </c>
      <c r="EL3" s="9">
        <v>141</v>
      </c>
      <c r="EM3" s="9">
        <v>142</v>
      </c>
      <c r="EN3" s="9">
        <v>143</v>
      </c>
      <c r="EO3" s="9">
        <v>144</v>
      </c>
      <c r="EP3" s="9">
        <v>145</v>
      </c>
      <c r="EQ3" s="9">
        <v>146</v>
      </c>
      <c r="ER3" s="9">
        <v>147</v>
      </c>
      <c r="ES3" s="9">
        <v>148</v>
      </c>
      <c r="ET3" s="9">
        <v>149</v>
      </c>
      <c r="EU3" s="9">
        <v>150</v>
      </c>
      <c r="EV3" s="9">
        <v>151</v>
      </c>
      <c r="EW3" s="9">
        <v>152</v>
      </c>
      <c r="EX3" s="9">
        <v>153</v>
      </c>
      <c r="EY3" s="9">
        <v>154</v>
      </c>
      <c r="EZ3" s="9">
        <v>155</v>
      </c>
      <c r="FA3" s="9">
        <v>156</v>
      </c>
      <c r="FB3" s="9">
        <v>157</v>
      </c>
      <c r="FC3" s="9">
        <v>158</v>
      </c>
      <c r="FD3" s="9">
        <v>159</v>
      </c>
      <c r="FE3" s="9">
        <v>160</v>
      </c>
      <c r="FF3" s="9">
        <v>161</v>
      </c>
      <c r="FG3" s="9">
        <v>162</v>
      </c>
      <c r="FH3" s="9">
        <v>163</v>
      </c>
      <c r="FI3" s="9">
        <v>164</v>
      </c>
      <c r="FJ3" s="9">
        <v>165</v>
      </c>
      <c r="FK3" s="9">
        <v>166</v>
      </c>
      <c r="FL3" s="9">
        <v>167</v>
      </c>
      <c r="FM3" s="9">
        <v>168</v>
      </c>
      <c r="FN3" s="9">
        <v>169</v>
      </c>
      <c r="FO3" s="9">
        <v>170</v>
      </c>
      <c r="FP3" s="9">
        <v>171</v>
      </c>
      <c r="FQ3" s="9">
        <v>172</v>
      </c>
      <c r="FR3" s="9">
        <v>173</v>
      </c>
      <c r="FS3" s="9">
        <v>174</v>
      </c>
      <c r="FT3" s="9">
        <v>175</v>
      </c>
      <c r="FU3" s="9">
        <v>176</v>
      </c>
      <c r="FV3" s="9">
        <v>177</v>
      </c>
      <c r="FW3" s="9">
        <v>178</v>
      </c>
      <c r="FX3" s="9">
        <v>179</v>
      </c>
      <c r="FY3" s="9">
        <v>180</v>
      </c>
      <c r="FZ3" s="9">
        <v>181</v>
      </c>
      <c r="GA3" s="9">
        <v>182</v>
      </c>
      <c r="GB3" s="9">
        <v>183</v>
      </c>
      <c r="GC3" s="9">
        <v>184</v>
      </c>
      <c r="GD3" s="9">
        <v>185</v>
      </c>
      <c r="GE3" s="9">
        <v>186</v>
      </c>
      <c r="GF3" s="9">
        <v>187</v>
      </c>
      <c r="GG3" s="9">
        <v>188</v>
      </c>
      <c r="GH3" s="9">
        <v>189</v>
      </c>
      <c r="GI3" s="9">
        <v>190</v>
      </c>
      <c r="GJ3" s="9">
        <v>191</v>
      </c>
      <c r="GK3" s="9">
        <v>192</v>
      </c>
      <c r="GL3" s="9">
        <v>193</v>
      </c>
      <c r="GM3" s="9">
        <v>194</v>
      </c>
      <c r="GN3" s="9">
        <v>195</v>
      </c>
      <c r="GO3" s="9">
        <v>196</v>
      </c>
      <c r="GP3" s="9">
        <v>197</v>
      </c>
      <c r="GQ3" s="9">
        <v>198</v>
      </c>
      <c r="GR3" s="9">
        <v>199</v>
      </c>
      <c r="GS3" s="9">
        <v>200</v>
      </c>
      <c r="GT3" s="9">
        <v>201</v>
      </c>
      <c r="GU3" s="9">
        <v>202</v>
      </c>
      <c r="GV3" s="9">
        <v>203</v>
      </c>
      <c r="GW3" s="9">
        <v>204</v>
      </c>
      <c r="GX3" s="9">
        <v>205</v>
      </c>
      <c r="GY3" s="9">
        <v>206</v>
      </c>
      <c r="GZ3" s="9">
        <v>207</v>
      </c>
      <c r="HA3" s="9">
        <v>208</v>
      </c>
      <c r="HB3" s="9">
        <v>209</v>
      </c>
      <c r="HC3" s="9">
        <v>210</v>
      </c>
      <c r="HD3" s="9">
        <v>211</v>
      </c>
      <c r="HE3" s="9">
        <v>212</v>
      </c>
      <c r="HF3" s="9">
        <v>213</v>
      </c>
      <c r="HG3" s="9">
        <v>214</v>
      </c>
      <c r="HH3" s="9">
        <v>215</v>
      </c>
      <c r="HI3" s="9">
        <v>216</v>
      </c>
      <c r="HJ3" s="9">
        <v>217</v>
      </c>
      <c r="HK3" s="9">
        <v>218</v>
      </c>
      <c r="HL3" s="9">
        <v>219</v>
      </c>
      <c r="HM3" s="9">
        <v>220</v>
      </c>
      <c r="HN3" s="9">
        <v>221</v>
      </c>
      <c r="HO3" s="9">
        <v>222</v>
      </c>
      <c r="HP3" s="9">
        <v>223</v>
      </c>
      <c r="HQ3" s="9">
        <v>224</v>
      </c>
      <c r="HR3" s="9">
        <v>225</v>
      </c>
      <c r="HS3" s="9">
        <v>226</v>
      </c>
      <c r="HT3" s="9">
        <v>227</v>
      </c>
      <c r="HU3" s="9">
        <v>228</v>
      </c>
      <c r="HV3" s="9">
        <v>229</v>
      </c>
      <c r="HW3" s="9">
        <v>230</v>
      </c>
      <c r="HX3" s="9">
        <v>231</v>
      </c>
      <c r="HY3" s="9">
        <v>232</v>
      </c>
      <c r="HZ3" s="9">
        <v>233</v>
      </c>
      <c r="IA3" s="9">
        <v>234</v>
      </c>
      <c r="IB3" s="9">
        <v>235</v>
      </c>
      <c r="IC3" s="9">
        <v>236</v>
      </c>
      <c r="ID3" s="9">
        <v>237</v>
      </c>
      <c r="IE3" s="9">
        <v>238</v>
      </c>
      <c r="IF3" s="9">
        <v>239</v>
      </c>
      <c r="IG3" s="9">
        <v>240</v>
      </c>
      <c r="IH3" s="9">
        <v>241</v>
      </c>
      <c r="II3" s="9">
        <v>242</v>
      </c>
      <c r="IJ3" s="9">
        <v>243</v>
      </c>
      <c r="IK3" s="9">
        <v>244</v>
      </c>
    </row>
    <row r="4" spans="1:268" ht="15">
      <c r="A4" s="63" t="s">
        <v>2066</v>
      </c>
      <c r="B4" s="63" t="s">
        <v>2067</v>
      </c>
      <c r="C4" s="63" t="s">
        <v>2068</v>
      </c>
      <c r="D4" s="63" t="s">
        <v>2069</v>
      </c>
      <c r="E4" s="123" t="s">
        <v>4419</v>
      </c>
      <c r="F4" s="123" t="s">
        <v>4420</v>
      </c>
      <c r="G4" s="63" t="s">
        <v>1762</v>
      </c>
      <c r="H4" s="63" t="s">
        <v>1763</v>
      </c>
      <c r="I4" s="63" t="s">
        <v>1764</v>
      </c>
      <c r="J4" s="63" t="s">
        <v>1765</v>
      </c>
      <c r="K4" s="63" t="s">
        <v>1766</v>
      </c>
      <c r="L4" s="63" t="s">
        <v>1767</v>
      </c>
      <c r="M4" s="63" t="s">
        <v>1768</v>
      </c>
      <c r="N4" s="63" t="s">
        <v>1769</v>
      </c>
      <c r="O4" s="63" t="s">
        <v>1770</v>
      </c>
      <c r="P4" s="63" t="s">
        <v>1771</v>
      </c>
      <c r="Q4" s="63" t="s">
        <v>1772</v>
      </c>
      <c r="R4" s="63" t="s">
        <v>1773</v>
      </c>
      <c r="S4" s="63" t="s">
        <v>1774</v>
      </c>
      <c r="T4" s="63" t="s">
        <v>1775</v>
      </c>
      <c r="U4" s="63" t="s">
        <v>1776</v>
      </c>
      <c r="V4" s="63" t="s">
        <v>1777</v>
      </c>
      <c r="W4" s="63" t="s">
        <v>1778</v>
      </c>
      <c r="X4" s="63" t="s">
        <v>1779</v>
      </c>
      <c r="Y4" s="63" t="s">
        <v>1780</v>
      </c>
      <c r="Z4" s="63" t="s">
        <v>1781</v>
      </c>
      <c r="AA4" s="63" t="s">
        <v>1782</v>
      </c>
      <c r="AB4" s="63" t="s">
        <v>1783</v>
      </c>
      <c r="AC4" s="63" t="s">
        <v>1784</v>
      </c>
      <c r="AD4" s="63" t="s">
        <v>1785</v>
      </c>
      <c r="AE4" s="63" t="s">
        <v>4517</v>
      </c>
      <c r="AF4" s="63" t="s">
        <v>4518</v>
      </c>
      <c r="AG4" s="123" t="s">
        <v>4421</v>
      </c>
      <c r="AH4" s="64" t="s">
        <v>1974</v>
      </c>
      <c r="AI4" s="64" t="s">
        <v>1975</v>
      </c>
      <c r="AJ4" s="64" t="s">
        <v>1976</v>
      </c>
      <c r="AK4" s="64" t="s">
        <v>1977</v>
      </c>
      <c r="AL4" s="64" t="s">
        <v>1978</v>
      </c>
      <c r="AM4" s="64" t="s">
        <v>1979</v>
      </c>
      <c r="AN4" s="64" t="s">
        <v>1980</v>
      </c>
      <c r="AO4" s="64" t="s">
        <v>1981</v>
      </c>
      <c r="AP4" s="64" t="s">
        <v>1982</v>
      </c>
      <c r="AQ4" s="64" t="s">
        <v>1983</v>
      </c>
      <c r="AR4" s="64" t="s">
        <v>1984</v>
      </c>
      <c r="AS4" s="64" t="s">
        <v>1985</v>
      </c>
      <c r="AT4" s="64" t="s">
        <v>1986</v>
      </c>
      <c r="AU4" s="64" t="s">
        <v>1987</v>
      </c>
      <c r="AV4" s="64" t="s">
        <v>1988</v>
      </c>
      <c r="AW4" s="64" t="s">
        <v>1989</v>
      </c>
      <c r="AX4" s="64" t="s">
        <v>1990</v>
      </c>
      <c r="AY4" s="64" t="s">
        <v>1991</v>
      </c>
      <c r="AZ4" s="64" t="s">
        <v>1992</v>
      </c>
      <c r="BA4" s="64" t="s">
        <v>1993</v>
      </c>
      <c r="BB4" s="64" t="s">
        <v>1994</v>
      </c>
      <c r="BC4" s="64" t="s">
        <v>1995</v>
      </c>
      <c r="BD4" s="64" t="s">
        <v>1996</v>
      </c>
      <c r="BE4" s="64" t="s">
        <v>1997</v>
      </c>
      <c r="BF4" s="64" t="s">
        <v>1998</v>
      </c>
      <c r="BG4" s="64" t="s">
        <v>1999</v>
      </c>
      <c r="BH4" s="64" t="s">
        <v>2000</v>
      </c>
      <c r="BI4" s="64" t="s">
        <v>2001</v>
      </c>
      <c r="BJ4" s="64" t="s">
        <v>2002</v>
      </c>
      <c r="BK4" s="63" t="s">
        <v>4639</v>
      </c>
      <c r="BL4" s="64" t="s">
        <v>1972</v>
      </c>
      <c r="BM4" s="64" t="s">
        <v>2003</v>
      </c>
      <c r="BN4" s="64" t="s">
        <v>2004</v>
      </c>
      <c r="BO4" s="64" t="s">
        <v>2005</v>
      </c>
      <c r="BP4" s="64" t="s">
        <v>2006</v>
      </c>
      <c r="BQ4" s="64" t="s">
        <v>2007</v>
      </c>
      <c r="BR4" s="64" t="s">
        <v>2008</v>
      </c>
      <c r="BS4" s="64" t="s">
        <v>2009</v>
      </c>
      <c r="BT4" s="64" t="s">
        <v>2010</v>
      </c>
      <c r="BU4" s="64" t="s">
        <v>2011</v>
      </c>
      <c r="BV4" s="64" t="s">
        <v>2012</v>
      </c>
      <c r="BW4" s="64" t="s">
        <v>2013</v>
      </c>
      <c r="BX4" s="64" t="s">
        <v>2014</v>
      </c>
      <c r="BY4" s="64" t="s">
        <v>2015</v>
      </c>
      <c r="BZ4" s="64" t="s">
        <v>2016</v>
      </c>
      <c r="CA4" s="64" t="s">
        <v>2017</v>
      </c>
      <c r="CB4" s="64" t="s">
        <v>2018</v>
      </c>
      <c r="CC4" s="64" t="s">
        <v>2019</v>
      </c>
      <c r="CD4" s="64" t="s">
        <v>2020</v>
      </c>
      <c r="CE4" s="64" t="s">
        <v>2021</v>
      </c>
      <c r="CF4" s="64" t="s">
        <v>2022</v>
      </c>
      <c r="CG4" s="64" t="s">
        <v>2023</v>
      </c>
      <c r="CH4" s="64" t="s">
        <v>2024</v>
      </c>
      <c r="CI4" s="64" t="s">
        <v>2025</v>
      </c>
      <c r="CJ4" s="64" t="s">
        <v>2026</v>
      </c>
      <c r="CK4" s="64" t="s">
        <v>2027</v>
      </c>
      <c r="CL4" s="64" t="s">
        <v>2028</v>
      </c>
      <c r="CM4" s="64" t="s">
        <v>2029</v>
      </c>
      <c r="CN4" s="64" t="s">
        <v>2030</v>
      </c>
      <c r="CO4" s="64" t="s">
        <v>2031</v>
      </c>
      <c r="CP4" s="63" t="s">
        <v>4640</v>
      </c>
      <c r="CQ4" s="64" t="s">
        <v>1973</v>
      </c>
      <c r="CR4" s="123" t="s">
        <v>4422</v>
      </c>
      <c r="CS4" s="64" t="s">
        <v>1943</v>
      </c>
      <c r="CT4" s="64" t="s">
        <v>1944</v>
      </c>
      <c r="CU4" s="64" t="s">
        <v>1945</v>
      </c>
      <c r="CV4" s="64" t="s">
        <v>1946</v>
      </c>
      <c r="CW4" s="64" t="s">
        <v>1947</v>
      </c>
      <c r="CX4" s="64" t="s">
        <v>1948</v>
      </c>
      <c r="CY4" s="64" t="s">
        <v>1949</v>
      </c>
      <c r="CZ4" s="64" t="s">
        <v>1950</v>
      </c>
      <c r="DA4" s="64" t="s">
        <v>1951</v>
      </c>
      <c r="DB4" s="64" t="s">
        <v>1952</v>
      </c>
      <c r="DC4" s="93" t="s">
        <v>1953</v>
      </c>
      <c r="DD4" s="64" t="s">
        <v>1954</v>
      </c>
      <c r="DE4" s="64" t="s">
        <v>1955</v>
      </c>
      <c r="DF4" s="64" t="s">
        <v>1956</v>
      </c>
      <c r="DG4" s="64" t="s">
        <v>1957</v>
      </c>
      <c r="DH4" s="64" t="s">
        <v>1958</v>
      </c>
      <c r="DI4" s="64" t="s">
        <v>1959</v>
      </c>
      <c r="DJ4" s="64" t="s">
        <v>1960</v>
      </c>
      <c r="DK4" s="64" t="s">
        <v>1961</v>
      </c>
      <c r="DL4" s="64" t="s">
        <v>1962</v>
      </c>
      <c r="DM4" s="93" t="s">
        <v>1963</v>
      </c>
      <c r="DN4" s="64" t="s">
        <v>1964</v>
      </c>
      <c r="DO4" s="64" t="s">
        <v>1965</v>
      </c>
      <c r="DP4" s="64" t="s">
        <v>1966</v>
      </c>
      <c r="DQ4" s="64" t="s">
        <v>1967</v>
      </c>
      <c r="DR4" s="93" t="s">
        <v>1968</v>
      </c>
      <c r="DS4" s="64" t="s">
        <v>1969</v>
      </c>
      <c r="DT4" s="64" t="s">
        <v>1970</v>
      </c>
      <c r="DU4" s="64" t="s">
        <v>1971</v>
      </c>
      <c r="DV4" s="63" t="s">
        <v>4668</v>
      </c>
      <c r="DW4" s="123" t="s">
        <v>4416</v>
      </c>
      <c r="DX4" s="69" t="s">
        <v>2107</v>
      </c>
      <c r="DY4" s="69" t="s">
        <v>2126</v>
      </c>
      <c r="DZ4" s="69" t="s">
        <v>2108</v>
      </c>
      <c r="EA4" s="69" t="s">
        <v>2127</v>
      </c>
      <c r="EB4" s="69" t="s">
        <v>2109</v>
      </c>
      <c r="EC4" s="69" t="s">
        <v>2123</v>
      </c>
      <c r="ED4" s="69" t="s">
        <v>2128</v>
      </c>
      <c r="EE4" s="69" t="s">
        <v>2124</v>
      </c>
      <c r="EF4" s="69" t="s">
        <v>2129</v>
      </c>
      <c r="EG4" s="69" t="s">
        <v>2125</v>
      </c>
      <c r="EH4" s="69" t="s">
        <v>2104</v>
      </c>
      <c r="EI4" s="69" t="s">
        <v>2105</v>
      </c>
      <c r="EJ4" s="69" t="s">
        <v>2106</v>
      </c>
      <c r="EK4" s="123" t="s">
        <v>4417</v>
      </c>
      <c r="EL4" s="123" t="s">
        <v>4418</v>
      </c>
      <c r="EM4" s="80" t="s">
        <v>2130</v>
      </c>
      <c r="EN4" s="80" t="s">
        <v>2132</v>
      </c>
      <c r="EO4" s="80" t="s">
        <v>2131</v>
      </c>
      <c r="EP4" s="80" t="s">
        <v>2133</v>
      </c>
      <c r="EQ4" s="80" t="s">
        <v>2134</v>
      </c>
      <c r="ER4" s="80" t="s">
        <v>2135</v>
      </c>
      <c r="ES4" s="80" t="s">
        <v>2136</v>
      </c>
      <c r="ET4" s="124" t="s">
        <v>2137</v>
      </c>
      <c r="EU4" s="96" t="s">
        <v>3072</v>
      </c>
      <c r="EV4" s="96" t="s">
        <v>3073</v>
      </c>
      <c r="EW4" s="121" t="s">
        <v>4291</v>
      </c>
      <c r="EX4" s="121" t="s">
        <v>4292</v>
      </c>
      <c r="EY4" s="121" t="s">
        <v>4293</v>
      </c>
      <c r="EZ4" s="121" t="s">
        <v>4294</v>
      </c>
      <c r="FA4" s="121" t="s">
        <v>4295</v>
      </c>
      <c r="FB4" s="121" t="s">
        <v>4296</v>
      </c>
      <c r="FC4" s="121" t="s">
        <v>4297</v>
      </c>
      <c r="FD4" s="121" t="s">
        <v>4298</v>
      </c>
      <c r="FE4" s="121" t="s">
        <v>4299</v>
      </c>
      <c r="FF4" s="121" t="s">
        <v>4300</v>
      </c>
      <c r="FG4" s="121" t="s">
        <v>4301</v>
      </c>
      <c r="FH4" s="121" t="s">
        <v>4302</v>
      </c>
      <c r="FI4" s="121" t="s">
        <v>4303</v>
      </c>
      <c r="FJ4" s="121" t="s">
        <v>4304</v>
      </c>
      <c r="FK4" s="147" t="s">
        <v>4670</v>
      </c>
      <c r="FL4" s="125" t="s">
        <v>4415</v>
      </c>
      <c r="FM4" s="125"/>
      <c r="FN4" t="s">
        <v>4676</v>
      </c>
      <c r="FO4" t="s">
        <v>4677</v>
      </c>
      <c r="FP4" t="s">
        <v>4678</v>
      </c>
      <c r="FQ4" t="s">
        <v>4679</v>
      </c>
      <c r="FR4" t="s">
        <v>4680</v>
      </c>
      <c r="FS4" t="s">
        <v>4681</v>
      </c>
      <c r="FT4" t="s">
        <v>4682</v>
      </c>
      <c r="FU4" t="s">
        <v>4683</v>
      </c>
      <c r="FV4" t="s">
        <v>4684</v>
      </c>
      <c r="FW4" t="s">
        <v>4685</v>
      </c>
      <c r="FX4" t="s">
        <v>4686</v>
      </c>
      <c r="FY4" t="s">
        <v>4687</v>
      </c>
      <c r="FZ4" t="s">
        <v>4688</v>
      </c>
      <c r="GA4" t="s">
        <v>4689</v>
      </c>
      <c r="GB4" t="s">
        <v>4690</v>
      </c>
      <c r="GC4" t="s">
        <v>4691</v>
      </c>
      <c r="GD4" t="s">
        <v>4692</v>
      </c>
      <c r="GE4" t="s">
        <v>4693</v>
      </c>
      <c r="GF4" t="s">
        <v>4694</v>
      </c>
      <c r="GG4" t="s">
        <v>4695</v>
      </c>
      <c r="GH4" t="s">
        <v>4696</v>
      </c>
      <c r="GI4" t="s">
        <v>4697</v>
      </c>
      <c r="GJ4" t="s">
        <v>4698</v>
      </c>
      <c r="GK4" t="s">
        <v>4699</v>
      </c>
      <c r="GL4" t="s">
        <v>4700</v>
      </c>
      <c r="GM4" t="s">
        <v>4701</v>
      </c>
      <c r="GN4" t="s">
        <v>4702</v>
      </c>
      <c r="GO4" t="s">
        <v>4703</v>
      </c>
      <c r="GP4" t="s">
        <v>4704</v>
      </c>
      <c r="GQ4" t="s">
        <v>4705</v>
      </c>
      <c r="GR4" t="s">
        <v>4706</v>
      </c>
      <c r="GS4" t="s">
        <v>4708</v>
      </c>
      <c r="GT4" t="s">
        <v>4386</v>
      </c>
      <c r="GU4" t="s">
        <v>4387</v>
      </c>
      <c r="GV4" t="s">
        <v>4388</v>
      </c>
      <c r="GW4" t="s">
        <v>4389</v>
      </c>
      <c r="GX4" t="s">
        <v>4390</v>
      </c>
      <c r="GY4" t="s">
        <v>4391</v>
      </c>
      <c r="GZ4" t="s">
        <v>4392</v>
      </c>
      <c r="HA4" t="s">
        <v>4393</v>
      </c>
      <c r="HB4" t="s">
        <v>4394</v>
      </c>
      <c r="HC4" t="s">
        <v>4395</v>
      </c>
      <c r="HD4" t="s">
        <v>4396</v>
      </c>
      <c r="HE4" t="s">
        <v>4397</v>
      </c>
      <c r="HF4" t="s">
        <v>4398</v>
      </c>
      <c r="HG4" t="s">
        <v>4399</v>
      </c>
      <c r="HH4" t="s">
        <v>4400</v>
      </c>
      <c r="HI4" t="s">
        <v>4401</v>
      </c>
      <c r="HJ4" t="s">
        <v>4402</v>
      </c>
      <c r="HK4" t="s">
        <v>4403</v>
      </c>
      <c r="HL4" t="s">
        <v>4404</v>
      </c>
      <c r="HM4" t="s">
        <v>4405</v>
      </c>
      <c r="HN4" t="s">
        <v>4406</v>
      </c>
      <c r="HO4" t="s">
        <v>4407</v>
      </c>
      <c r="HP4" t="s">
        <v>4408</v>
      </c>
      <c r="HQ4" t="s">
        <v>4409</v>
      </c>
      <c r="HR4" t="s">
        <v>4410</v>
      </c>
      <c r="HS4" t="s">
        <v>4411</v>
      </c>
      <c r="HT4" t="s">
        <v>4412</v>
      </c>
      <c r="HU4" t="s">
        <v>4413</v>
      </c>
      <c r="HV4" t="s">
        <v>4709</v>
      </c>
      <c r="HW4" t="s">
        <v>4707</v>
      </c>
      <c r="HX4" s="125" t="s">
        <v>4414</v>
      </c>
      <c r="HY4" s="125"/>
      <c r="HZ4" s="127" t="s">
        <v>4433</v>
      </c>
      <c r="IA4" s="127" t="s">
        <v>4432</v>
      </c>
      <c r="IB4" s="126" t="s">
        <v>4423</v>
      </c>
      <c r="IC4" s="126" t="s">
        <v>4425</v>
      </c>
      <c r="ID4" s="126" t="s">
        <v>4424</v>
      </c>
      <c r="IE4" s="126" t="s">
        <v>4426</v>
      </c>
      <c r="IF4" s="126" t="s">
        <v>4427</v>
      </c>
      <c r="IG4" s="126" t="s">
        <v>4428</v>
      </c>
      <c r="IH4" s="126" t="s">
        <v>4429</v>
      </c>
      <c r="II4" s="126" t="s">
        <v>4430</v>
      </c>
      <c r="IJ4" s="126" t="s">
        <v>4431</v>
      </c>
      <c r="IK4" s="127" t="s">
        <v>4659</v>
      </c>
      <c r="IL4" s="125"/>
      <c r="IM4" s="125"/>
      <c r="IN4" s="125"/>
      <c r="IO4" s="125"/>
      <c r="IP4" s="125"/>
      <c r="IQ4" s="125"/>
      <c r="IR4" s="125"/>
      <c r="IS4" s="125"/>
      <c r="IT4" s="125"/>
      <c r="IU4" s="125"/>
      <c r="IV4" s="125"/>
      <c r="IW4" s="125"/>
      <c r="IX4" s="125"/>
      <c r="IY4" s="125"/>
      <c r="IZ4" s="125"/>
      <c r="JA4" s="125"/>
      <c r="JB4" s="125"/>
      <c r="JC4" s="125"/>
      <c r="JD4" s="125"/>
      <c r="JE4" s="125"/>
      <c r="JF4" s="125"/>
      <c r="JG4" s="125"/>
      <c r="JH4" s="125"/>
    </row>
    <row r="5" spans="1:268" hidden="1">
      <c r="A5" s="24" t="str">
        <f t="shared" ref="A5:A68" si="0">VLOOKUP($E5,Area_Country,4,FALSE)</f>
        <v>亚洲</v>
      </c>
      <c r="B5" s="24" t="str">
        <f>IF(ISNA(VLOOKUP($F5,Area_EM_90_2,1,FALSE)),"Out","InEM90")</f>
        <v>Out</v>
      </c>
      <c r="C5" s="24" t="str">
        <f t="shared" ref="C5:C36" si="1">IF(ISNA(VLOOKUP($F5,Area_EM_90,1,FALSE)),"Out","InOECD90")</f>
        <v>Out</v>
      </c>
      <c r="D5" s="24"/>
      <c r="E5" s="25" t="s">
        <v>3962</v>
      </c>
      <c r="F5" s="26" t="str">
        <f t="shared" ref="F5:F68" si="2">VLOOKUP($E5,Area_Country,2,FALSE)</f>
        <v>Bahrain</v>
      </c>
      <c r="G5" s="27" t="str">
        <f t="shared" ref="G5:G68" si="3">IF(ISNA(VLOOKUP($F5,Area_FDI_84_96,2,FALSE)),".",VALUE(VLOOKUP($F5,Area_FDI_84_96,2,FALSE)))</f>
        <v>.</v>
      </c>
      <c r="H5" s="27" t="str">
        <f t="shared" ref="H5:H68" si="4">IF(ISNA(VLOOKUP($F5,Area_FDI_84_96,3,FALSE)),".",VALUE(VLOOKUP($F5,Area_FDI_84_96,3,FALSE)))</f>
        <v>.</v>
      </c>
      <c r="I5" s="27" t="str">
        <f t="shared" ref="I5:I68" si="5">IF(ISNA(VLOOKUP($F5,Area_FDI_84_96,4,FALSE)),".",VALUE(VLOOKUP($F5,Area_FDI_84_96,4,FALSE)))</f>
        <v>.</v>
      </c>
      <c r="J5" s="27" t="str">
        <f t="shared" ref="J5:J68" si="6">IF(ISNA(VLOOKUP($F5,Area_FDI_84_96,5,FALSE)),".",VALUE(VLOOKUP($F5,Area_FDI_84_96,5,FALSE)))</f>
        <v>.</v>
      </c>
      <c r="K5" s="27" t="str">
        <f t="shared" ref="K5:K68" si="7">IF(ISNA(VLOOKUP($F5,Area_FDI_84_96,6,FALSE)),".",VALUE(VLOOKUP($F5,Area_FDI_84_96,6,FALSE)))</f>
        <v>.</v>
      </c>
      <c r="L5" s="27" t="str">
        <f t="shared" ref="L5:L68" si="8">IF(ISNA(VLOOKUP($F5,Area_FDI_84_96,7,FALSE)),".",VALUE(VLOOKUP($F5,Area_FDI_84_96,7,FALSE)))</f>
        <v>.</v>
      </c>
      <c r="M5" s="27" t="str">
        <f t="shared" ref="M5:M68" si="9">IF(ISNA(VLOOKUP($F5,Area_FDI_84_96,8,FALSE)),".",VALUE(VLOOKUP($F5,Area_FDI_84_96,8,FALSE)))</f>
        <v>.</v>
      </c>
      <c r="N5" s="27" t="str">
        <f t="shared" ref="N5:N68" si="10">IF(ISNA(VLOOKUP($F5,Area_FDI_84_96,9,FALSE)),".",VALUE(VLOOKUP($F5,Area_FDI_84_96,9,FALSE)))</f>
        <v>.</v>
      </c>
      <c r="O5" s="27" t="str">
        <f t="shared" ref="O5:O68" si="11">IF(ISNA(VLOOKUP($E5,Area_FDI_92_95,2,FALSE)),".",VALUE(VLOOKUP($E5,Area_FDI_92_95,2,FALSE)))</f>
        <v>.</v>
      </c>
      <c r="P5" s="27" t="str">
        <f t="shared" ref="P5:P68" si="12">IF(ISNA(VLOOKUP($E5,Area_FDI_92_95,3,FALSE)),".",VALUE(VLOOKUP($E5,Area_FDI_92_95,3,FALSE)))</f>
        <v>.</v>
      </c>
      <c r="Q5" s="27" t="str">
        <f t="shared" ref="Q5:Q68" si="13">IF(ISNA(VLOOKUP($E5,Area_FDI_92_95,4,FALSE)),".",VALUE(VLOOKUP($E5,Area_FDI_92_95,4,FALSE)))</f>
        <v>.</v>
      </c>
      <c r="R5" s="27" t="str">
        <f t="shared" ref="R5:R68" si="14">IF(ISNA(VLOOKUP($E5,Area_FDI_92_95,5,FALSE)),".",VALUE(VLOOKUP($E5,Area_FDI_92_95,5,FALSE)))</f>
        <v>.</v>
      </c>
      <c r="S5" s="27" t="str">
        <f t="shared" ref="S5:S68" si="15">IF(ISNA(VLOOKUP($E5,Area_FDI_96_99,2,FALSE)),".",VALUE(VLOOKUP($E5,Area_FDI_96_99,2,FALSE)))</f>
        <v>.</v>
      </c>
      <c r="T5" s="27" t="str">
        <f t="shared" ref="T5:T68" si="16">IF(ISNA(VLOOKUP($E5,Area_FDI_96_99,3,FALSE)),".",VALUE(VLOOKUP($E5,Area_FDI_96_99,3,FALSE)))</f>
        <v>.</v>
      </c>
      <c r="U5" s="27" t="str">
        <f t="shared" ref="U5:U68" si="17">IF(ISNA(VLOOKUP($E5,Area_FDI_96_99,4,FALSE)),".",VALUE(VLOOKUP($E5,Area_FDI_96_99,4,FALSE)))</f>
        <v>.</v>
      </c>
      <c r="V5" s="27" t="str">
        <f t="shared" ref="V5:V68" si="18">IF(ISNA(VLOOKUP($E5,Area_FDI_96_99,5,FALSE)),".",VALUE(VLOOKUP($E5,Area_FDI_96_99,5,FALSE)))</f>
        <v>.</v>
      </c>
      <c r="W5" s="27" t="str">
        <f t="shared" ref="W5:W68" si="19">IF(ISNA(VLOOKUP($E5,Area_FDI_00_01,2,FALSE)),".",VALUE(VLOOKUP($E5,Area_FDI_00_01,2,FALSE)))</f>
        <v>.</v>
      </c>
      <c r="X5" s="27" t="str">
        <f t="shared" ref="X5:X68" si="20">IF(ISNA(VLOOKUP($E5,Area_FDI_00_01,4,FALSE)),".",VALUE(VLOOKUP($E5,Area_FDI_00_01,4,FALSE)))</f>
        <v>.</v>
      </c>
      <c r="Y5" s="27">
        <f t="shared" ref="Y5:Y68" si="21">IF(ISNA(VLOOKUP($E5,Area_FDI_02_03,2,FALSE)),".",VALUE(VLOOKUP($E5,Area_FDI_02_03,2,FALSE)))</f>
        <v>0</v>
      </c>
      <c r="Z5" s="27">
        <f t="shared" ref="Z5:Z68" si="22">IF(ISNA(VLOOKUP($E5,Area_FDI_02_03,4,FALSE)),".",VALUE(VLOOKUP($E5,Area_FDI_02_03,4,FALSE)))</f>
        <v>101</v>
      </c>
      <c r="AA5" s="27">
        <f t="shared" ref="AA5:AA68" si="23">IF(ISNA(VLOOKUP($E5,Area_FDI_04_05,2,FALSE)),".",VALUE(VLOOKUP($E5,Area_FDI_04_05,2,FALSE)))</f>
        <v>380</v>
      </c>
      <c r="AB5" s="27">
        <f t="shared" ref="AB5:AB68" si="24">IF(ISNA(VLOOKUP($E5,Area_FDI_04_05,4,FALSE)),".",VALUE(VLOOKUP($E5,Area_FDI_04_05,4,FALSE)))</f>
        <v>6</v>
      </c>
      <c r="AC5" s="27">
        <f t="shared" ref="AC5:AC68" si="25">IF(ISNA(VLOOKUP($E5,Area_FDI_06_07,2,FALSE)),".",VALUE(VLOOKUP($E5,Area_FDI_06_07,2,FALSE)))</f>
        <v>120</v>
      </c>
      <c r="AD5" s="27">
        <f t="shared" ref="AD5:AD68" si="26">IF(ISNA(VLOOKUP($E5,Area_FDI_06_07,4,FALSE)),".",VALUE(VLOOKUP($E5,Area_FDI_06_07,4,FALSE)))</f>
        <v>190</v>
      </c>
      <c r="AE5" s="27">
        <f t="shared" ref="AE5:AE36" si="27">IF(ISNA(VLOOKUP($E5,AREA_FDI_08_09,2,FALSE)),".",VALUE(VLOOKUP($E5,AREA_FDI_08_09,2,FALSE)))</f>
        <v>205</v>
      </c>
      <c r="AF5" s="27">
        <f t="shared" ref="AF5:AF36" si="28">IF(ISNA(VLOOKUP($E5,AREA_FDI_08_09,4,FALSE)),".",VALUE(VLOOKUP($E5,AREA_FDI_08_09,4,FALSE)))</f>
        <v>360</v>
      </c>
      <c r="AG5" s="27"/>
      <c r="AH5" s="27">
        <f>IF(ISNUMBER(work!C5+work!AH5),work!C5+work!AH5,".")</f>
        <v>18692524.169060886</v>
      </c>
      <c r="AI5" s="27">
        <f>IF(ISNUMBER(work!D5+work!AI5),work!D5+work!AI5,".")</f>
        <v>19622644.281372648</v>
      </c>
      <c r="AJ5" s="27">
        <f>IF(ISNUMBER(work!E5+work!AJ5),work!E5+work!AJ5,".")</f>
        <v>21345485.670647267</v>
      </c>
      <c r="AK5" s="27">
        <f>IF(ISNUMBER(work!F5+work!AK5),work!F5+work!AK5,".")</f>
        <v>23656371.840844218</v>
      </c>
      <c r="AL5" s="27">
        <f>IF(ISNUMBER(work!G5+work!AL5),work!G5+work!AL5,".")</f>
        <v>27214323.612562805</v>
      </c>
      <c r="AM5" s="27">
        <f>IF(ISNUMBER(work!H5+work!AM5),work!H5+work!AM5,".")</f>
        <v>30817151.810996711</v>
      </c>
      <c r="AN5" s="27">
        <f>IF(ISNUMBER(work!I5+work!AN5),work!I5+work!AN5,".")</f>
        <v>33500808.788301803</v>
      </c>
      <c r="AO5" s="27">
        <f>IF(ISNUMBER(work!J5+work!AO5),work!J5+work!AO5,".")</f>
        <v>37382395.282474831</v>
      </c>
      <c r="AP5" s="27">
        <f>IF(ISNUMBER(work!K5+work!AP5),work!K5+work!AP5,".")</f>
        <v>41588789.849511698</v>
      </c>
      <c r="AQ5" s="27">
        <f>IF(ISNUMBER(work!L5+work!AQ5),work!L5+work!AQ5,".")</f>
        <v>43277367.440910131</v>
      </c>
      <c r="AR5" s="27">
        <f>IF(ISNUMBER(work!M5+work!AR5),work!M5+work!AR5,".")</f>
        <v>44924746.134128377</v>
      </c>
      <c r="AS5" s="27">
        <f>IF(ISNUMBER(work!N5+work!AS5),work!N5+work!AS5,".")</f>
        <v>49067255.995165594</v>
      </c>
      <c r="AT5" s="27">
        <f>IF(ISNUMBER(work!O5+work!AT5),work!O5+work!AT5,".")</f>
        <v>55995988.994187102</v>
      </c>
      <c r="AU5" s="27">
        <f>IF(ISNUMBER(work!P5+work!AU5),work!P5+work!AU5,".")</f>
        <v>63829196.061553441</v>
      </c>
      <c r="AV5" s="27">
        <f>IF(ISNUMBER(work!Q5+work!AV5),work!Q5+work!AV5,".")</f>
        <v>72107726.811533734</v>
      </c>
      <c r="AW5" s="27">
        <f>IF(ISNUMBER(work!R5+work!AW5),work!R5+work!AW5,".")</f>
        <v>79924194.322171584</v>
      </c>
      <c r="AX5" s="27">
        <f>IF(ISNUMBER(work!S5+work!AX5),work!S5+work!AX5,".")</f>
        <v>87878607.356064364</v>
      </c>
      <c r="AY5" s="27">
        <f>IF(ISNUMBER(work!T5+work!AY5),work!T5+work!AY5,".")</f>
        <v>96009619.757647306</v>
      </c>
      <c r="AZ5" s="27">
        <f>IF(ISNUMBER(work!U5+work!AZ5),work!U5+work!AZ5,".")</f>
        <v>103477523.76839907</v>
      </c>
      <c r="BA5" s="27">
        <f>IF(ISNUMBER(work!V5+work!BA5),work!V5+work!BA5,".")</f>
        <v>111317866.03646925</v>
      </c>
      <c r="BB5" s="27">
        <f>IF(ISNUMBER(work!W5+work!BB5),work!W5+work!BB5,".")</f>
        <v>120645101.26072231</v>
      </c>
      <c r="BC5" s="27">
        <f>IF(ISNUMBER(work!X5+work!BC5),work!X5+work!BC5,".")</f>
        <v>130629153.10905373</v>
      </c>
      <c r="BD5" s="27">
        <f>IF(ISNUMBER(work!Y5+work!BD5),work!Y5+work!BD5,".")</f>
        <v>142484390.6461041</v>
      </c>
      <c r="BE5" s="27">
        <f>IF(ISNUMBER(work!Z5+work!BE5),work!Z5+work!BE5,".")</f>
        <v>156708257.2273947</v>
      </c>
      <c r="BF5" s="27">
        <f>IF(ISNUMBER(work!AA5+work!BF5),work!AA5+work!BF5,".")</f>
        <v>172493456.32895526</v>
      </c>
      <c r="BG5" s="27">
        <f>IF(ISNUMBER(work!AB5+work!BG5),work!AB5+work!BG5,".")</f>
        <v>190406945.86668858</v>
      </c>
      <c r="BH5" s="27">
        <f>IF(ISNUMBER(work!AC5+work!BH5),work!AC5+work!BH5,".")</f>
        <v>212441675.1233978</v>
      </c>
      <c r="BI5" s="27">
        <f>IF(ISNUMBER(work!AD5+work!BI5),work!AD5+work!BI5,".")</f>
        <v>240005842.98679245</v>
      </c>
      <c r="BJ5" s="27">
        <f>IF(ISNUMBER(work!AE5+work!BJ5),work!AE5+work!BJ5,".")</f>
        <v>261572942.77186552</v>
      </c>
      <c r="BK5" s="27" t="str">
        <f>IF(ISNUMBER(work!AF5+work!BK5),work!AF5+work!BK5,".")</f>
        <v>.</v>
      </c>
      <c r="BL5" s="27"/>
      <c r="BM5" s="27">
        <f>IF(ISNUMBER(work!AH5-work!C5),work!AH5-work!C5,".")</f>
        <v>-17895864.394005112</v>
      </c>
      <c r="BN5" s="27">
        <f>IF(ISNUMBER(work!AI5-work!D5),work!AI5-work!D5,".")</f>
        <v>-18868340.486972753</v>
      </c>
      <c r="BO5" s="27">
        <f>IF(ISNUMBER(work!AJ5-work!E5),work!AJ5-work!E5,".")</f>
        <v>-20648178.711617533</v>
      </c>
      <c r="BP5" s="27">
        <f>IF(ISNUMBER(work!AK5-work!F5),work!AK5-work!F5,".")</f>
        <v>-22914601.959087383</v>
      </c>
      <c r="BQ5" s="27">
        <f>IF(ISNUMBER(work!AL5-work!G5),work!AL5-work!G5,".")</f>
        <v>-26435438.204958394</v>
      </c>
      <c r="BR5" s="27">
        <f>IF(ISNUMBER(work!AM5-work!H5),work!AM5-work!H5,".")</f>
        <v>-30075327.851889886</v>
      </c>
      <c r="BS5" s="27">
        <f>IF(ISNUMBER(work!AN5-work!I5),work!AN5-work!I5,".")</f>
        <v>-32750209.084918804</v>
      </c>
      <c r="BT5" s="27">
        <f>IF(ISNUMBER(work!AO5-work!J5),work!AO5-work!J5,".")</f>
        <v>-36553740.664039373</v>
      </c>
      <c r="BU5" s="27">
        <f>IF(ISNUMBER(work!AP5-work!K5),work!AP5-work!K5,".")</f>
        <v>-40702129.4589587</v>
      </c>
      <c r="BV5" s="27">
        <f>IF(ISNUMBER(work!AQ5-work!L5),work!AQ5-work!L5,".")</f>
        <v>-42387479.559207469</v>
      </c>
      <c r="BW5" s="27">
        <f>IF(ISNUMBER(work!AR5-work!M5),work!AR5-work!M5,".")</f>
        <v>-43995365.051993832</v>
      </c>
      <c r="BX5" s="27">
        <f>IF(ISNUMBER(work!AS5-work!N5),work!AS5-work!N5,".")</f>
        <v>-48033505.420079805</v>
      </c>
      <c r="BY5" s="27">
        <f>IF(ISNUMBER(work!AT5-work!O5),work!AT5-work!O5,".")</f>
        <v>-54893080.542023107</v>
      </c>
      <c r="BZ5" s="27">
        <f>IF(ISNUMBER(work!AU5-work!P5),work!AU5-work!P5,".")</f>
        <v>-62584343.209726147</v>
      </c>
      <c r="CA5" s="27">
        <f>IF(ISNUMBER(work!AV5-work!Q5),work!AV5-work!Q5,".")</f>
        <v>-70865986.104283467</v>
      </c>
      <c r="CB5" s="27">
        <f>IF(ISNUMBER(work!AW5-work!R5),work!AW5-work!R5,".")</f>
        <v>-78633653.301469818</v>
      </c>
      <c r="CC5" s="27">
        <f>IF(ISNUMBER(work!AX5-work!S5),work!AX5-work!S5,".")</f>
        <v>-86535025.029941037</v>
      </c>
      <c r="CD5" s="27">
        <f>IF(ISNUMBER(work!AY5-work!T5),work!AY5-work!T5,".")</f>
        <v>-94624480.440256685</v>
      </c>
      <c r="CE5" s="27">
        <f>IF(ISNUMBER(work!AZ5-work!U5),work!AZ5-work!U5,".")</f>
        <v>-102026036.24494092</v>
      </c>
      <c r="CF5" s="27">
        <f>IF(ISNUMBER(work!BA5-work!V5),work!BA5-work!V5,".")</f>
        <v>-109803964.53788474</v>
      </c>
      <c r="CG5" s="27">
        <f>IF(ISNUMBER(work!BB5-work!W5),work!BB5-work!W5,".")</f>
        <v>-119050963.08187768</v>
      </c>
      <c r="CH5" s="27">
        <f>IF(ISNUMBER(work!BC5-work!X5),work!BC5-work!X5,".")</f>
        <v>-128961684.57398227</v>
      </c>
      <c r="CI5" s="27">
        <f>IF(ISNUMBER(work!BD5-work!Y5),work!BD5-work!Y5,".")</f>
        <v>-140729213.26608789</v>
      </c>
      <c r="CJ5" s="27">
        <f>IF(ISNUMBER(work!BE5-work!Z5),work!BE5-work!Z5,".")</f>
        <v>-154826707.07601732</v>
      </c>
      <c r="CK5" s="27">
        <f>IF(ISNUMBER(work!BF5-work!AA5),work!BF5-work!AA5,".")</f>
        <v>-170506539.36910072</v>
      </c>
      <c r="CL5" s="27">
        <f>IF(ISNUMBER(work!BG5-work!AB5),work!BG5-work!AB5,".")</f>
        <v>-188265049.3839654</v>
      </c>
      <c r="CM5" s="27">
        <f>IF(ISNUMBER(work!BH5-work!AC5),work!BH5-work!AC5,".")</f>
        <v>-210156271.57633218</v>
      </c>
      <c r="CN5" s="27">
        <f>IF(ISNUMBER(work!BI5-work!AD5),work!BI5-work!AD5,".")</f>
        <v>-237529836.78390157</v>
      </c>
      <c r="CO5" s="27">
        <f>IF(ISNUMBER(work!BJ5-work!AE5),work!BJ5-work!AE5,".")</f>
        <v>-258940948.17819247</v>
      </c>
      <c r="CP5" s="27" t="str">
        <f>IF(ISNUMBER(work!BK5-work!AF5),work!BK5-work!AF5,".")</f>
        <v>.</v>
      </c>
      <c r="CQ5" s="27"/>
      <c r="CR5" s="27"/>
      <c r="CS5" s="27">
        <f>IF(ISNUMBER(work!CR5-work!BN5),work!CR5-work!BN5,".")</f>
        <v>7.1322197865974407E-2</v>
      </c>
      <c r="CT5" s="27">
        <f>IF(ISNUMBER(work!CS5-work!BO5),work!CS5-work!BO5,".")</f>
        <v>7.0322197865974406E-2</v>
      </c>
      <c r="CU5" s="27">
        <f>IF(ISNUMBER(work!CT5-work!BP5),work!CT5-work!BP5,".")</f>
        <v>7.0322197865974406E-2</v>
      </c>
      <c r="CV5" s="27">
        <f>IF(ISNUMBER(work!CU5-work!BQ5),work!CU5-work!BQ5,".")</f>
        <v>6.9322197865974405E-2</v>
      </c>
      <c r="CW5" s="27">
        <f>IF(ISNUMBER(work!CV5-work!BR5),work!CV5-work!BR5,".")</f>
        <v>6.9322197865974405E-2</v>
      </c>
      <c r="CX5" s="27">
        <f>IF(ISNUMBER(work!CW5-work!BS5),work!CW5-work!BS5,".")</f>
        <v>6.8322197865974404E-2</v>
      </c>
      <c r="CY5" s="27">
        <f>IF(ISNUMBER(work!CX5-work!BT5),work!CX5-work!BT5,".")</f>
        <v>6.7322197865974417E-2</v>
      </c>
      <c r="CZ5" s="27">
        <f>IF(ISNUMBER(work!CY5-work!BU5),work!CY5-work!BU5,".")</f>
        <v>6.6322197865974417E-2</v>
      </c>
      <c r="DA5" s="27">
        <f>IF(ISNUMBER(work!CZ5-work!BV5),work!CZ5-work!BV5,".")</f>
        <v>6.5322197865974416E-2</v>
      </c>
      <c r="DB5" s="27">
        <f>IF(ISNUMBER(work!DA5-work!BW5),work!DA5-work!BW5,".")</f>
        <v>6.4322197865974415E-2</v>
      </c>
      <c r="DC5" s="27">
        <f>IF(ISNUMBER(work!DB5-work!BX5),work!DB5-work!BX5,".")</f>
        <v>6.2322197865974413E-2</v>
      </c>
      <c r="DD5" s="27">
        <f>IF(ISNUMBER(work!DC5-work!BY5),work!DC5-work!BY5,".")</f>
        <v>6.0322197865974411E-2</v>
      </c>
      <c r="DE5" s="27">
        <f>IF(ISNUMBER(work!DD5-work!BZ5),work!DD5-work!BZ5,".")</f>
        <v>6.0577981060880332E-2</v>
      </c>
      <c r="DF5" s="27">
        <f>IF(ISNUMBER(work!DE5-work!CA5),work!DE5-work!CA5,".")</f>
        <v>5.857798106088033E-2</v>
      </c>
      <c r="DG5" s="27">
        <f>IF(ISNUMBER(work!DF5-work!CB5),work!DF5-work!CB5,".")</f>
        <v>5.6577981060880328E-2</v>
      </c>
      <c r="DH5" s="27">
        <f>IF(ISNUMBER(work!DG5-work!CC5),work!DG5-work!CC5,".")</f>
        <v>5.4577981060880333E-2</v>
      </c>
      <c r="DI5" s="27">
        <f>IF(ISNUMBER(work!DH5-work!CD5),work!DH5-work!CD5,".")</f>
        <v>5.1577981060880337E-2</v>
      </c>
      <c r="DJ5" s="27">
        <f>IF(ISNUMBER(work!DI5-work!CE5),work!DI5-work!CE5,".")</f>
        <v>4.9577981060880336E-2</v>
      </c>
      <c r="DK5" s="27">
        <f>IF(ISNUMBER(work!DJ5-work!CF5),work!DJ5-work!CF5,".")</f>
        <v>4.7577981060880334E-2</v>
      </c>
      <c r="DL5" s="27">
        <f>IF(ISNUMBER(work!DK5-work!CG5),work!DK5-work!CG5,".")</f>
        <v>4.6868459353782976E-2</v>
      </c>
      <c r="DM5" s="27">
        <f>IF(ISNUMBER(work!DL5-work!CH5),work!DL5-work!CH5,".")</f>
        <v>4.5787720842076766E-2</v>
      </c>
      <c r="DN5" s="27">
        <f>IF(ISNUMBER(work!DM5-work!CI5),work!DM5-work!CI5,".")</f>
        <v>4.4010253340832604E-2</v>
      </c>
      <c r="DO5" s="27">
        <f>IF(ISNUMBER(work!DN5-work!CJ5),work!DN5-work!CJ5,".")</f>
        <v>4.1421043347366938E-2</v>
      </c>
      <c r="DP5" s="27">
        <f>IF(ISNUMBER(work!DO5-work!CK5),work!DO5-work!CK5,".")</f>
        <v>3.8216457631600129E-2</v>
      </c>
      <c r="DQ5" s="27">
        <f>IF(ISNUMBER(work!DP5-work!CL5),work!DP5-work!CL5,".")</f>
        <v>3.3742961199834762E-2</v>
      </c>
      <c r="DR5" s="27">
        <f>IF(ISNUMBER(work!DQ5-work!CM5),work!DQ5-work!CM5,".")</f>
        <v>3.0474311820685794E-2</v>
      </c>
      <c r="DS5" s="27">
        <f>IF(ISNUMBER(work!DR5-work!CN5),work!DR5-work!CN5,".")</f>
        <v>2.6682153318933401E-2</v>
      </c>
      <c r="DT5" s="27">
        <f>IF(ISNUMBER(work!DS5-work!CO5),work!DS5-work!CO5,".")</f>
        <v>2.3437779767233657E-2</v>
      </c>
      <c r="DU5" s="27">
        <f>IF(ISNUMBER(work!DT5-work!CP5),work!DT5-work!CP5,".")</f>
        <v>2.1573579942881824E-2</v>
      </c>
      <c r="DV5" s="27">
        <f t="shared" ref="DV5:DV68" si="29">DU5</f>
        <v>2.1573579942881824E-2</v>
      </c>
      <c r="DW5" s="27"/>
      <c r="DX5" s="27" t="str">
        <f>IF(ISNUMBER(work!FJ5/work!FN5),work!FJ5/work!FN5,".")</f>
        <v>.</v>
      </c>
      <c r="DY5" s="27" t="str">
        <f>IF(ISNUMBER(work!FK5/work!FO5),work!FK5/work!FO5,".")</f>
        <v>.</v>
      </c>
      <c r="DZ5" s="27" t="str">
        <f>IF(ISNUMBER(work!FL5/work!FP5),work!FL5/work!FP5,".")</f>
        <v>.</v>
      </c>
      <c r="EA5" s="27" t="str">
        <f>IF(ISNUMBER(work!FM5/work!FQ5),work!FM5/work!FQ5,".")</f>
        <v>.</v>
      </c>
      <c r="EB5" s="27" t="str">
        <f>IF(ISNUMBER((work!FK5+work!FL5)/(work!FO5+work!FP5)),(work!FK5+work!FL5)/(work!FO5+work!FP5),".")</f>
        <v>.</v>
      </c>
      <c r="EC5" s="27" t="str">
        <f>IF(ISNUMBER(work!FR5/work!FV5),work!FR5/work!FV5,".")</f>
        <v>.</v>
      </c>
      <c r="ED5" s="27" t="str">
        <f>IF(ISNUMBER(work!FS5/work!FW5),work!FS5/work!FW5,".")</f>
        <v>.</v>
      </c>
      <c r="EE5" s="27" t="str">
        <f>IF(ISNUMBER(work!FT5/work!FX5),work!FT5/work!FX5,".")</f>
        <v>.</v>
      </c>
      <c r="EF5" s="27" t="str">
        <f>IF(ISNUMBER(work!FU5/work!FY5),work!FU5/work!FY5,".")</f>
        <v>.</v>
      </c>
      <c r="EG5" s="27" t="str">
        <f>IF(ISNUMBER((work!FS5+work!FT5)/(work!FW5+work!FX5)),(work!FS5+work!FT5)/(work!FW5+work!FX5),".")</f>
        <v>.</v>
      </c>
      <c r="EH5" s="27" t="str">
        <f>work!EZ5</f>
        <v>.</v>
      </c>
      <c r="EI5" s="27" t="str">
        <f>work!FA5</f>
        <v>.</v>
      </c>
      <c r="EJ5" s="27" t="str">
        <f>work!FB5</f>
        <v>.</v>
      </c>
      <c r="EK5" s="27"/>
      <c r="EL5" s="27">
        <f t="shared" ref="EL5:EL36" si="30">IF(ISNA(VLOOKUP(F5,Area_Dist,2,FALSE)),".",VLOOKUP(F5,Area_Dist,2,FALSE))</f>
        <v>6185.2449999999999</v>
      </c>
      <c r="EM5" t="str">
        <f>IF(ISNUMBER(W5-M5),W5-M5,".")</f>
        <v>.</v>
      </c>
      <c r="EN5" t="str">
        <f>work!FM5</f>
        <v>.</v>
      </c>
      <c r="EO5" t="str">
        <f>IF(ISNUMBER(work!FK5+work!FL5),work!FK5+work!FL5,".")</f>
        <v>.</v>
      </c>
      <c r="EP5" t="str">
        <f>IF(ISNUMBER(work!FU5-work!FM5),work!FU5-work!FM5,".")</f>
        <v>.</v>
      </c>
      <c r="EQ5" t="str">
        <f>IF(ISNUMBER(work!FS5+work!FT5-work!FK5-work!FL5),(work!FS5+work!FT5-work!FK5-work!FL5),".")</f>
        <v>.</v>
      </c>
      <c r="ER5" s="79" t="s">
        <v>2138</v>
      </c>
      <c r="ES5" s="79" t="s">
        <v>2138</v>
      </c>
      <c r="EU5" t="str">
        <f>work!FC5</f>
        <v>.</v>
      </c>
      <c r="EV5" t="str">
        <f>work!FD5</f>
        <v>.</v>
      </c>
      <c r="EW5" t="str">
        <f>IF(ISNUMBER(VLOOKUP($F5,AREA_EM_ALLYEAR,Seq!B$1,FALSE)),VLOOKUP($F5,AREA_EM_ALLYEAR,Seq!B$1,FALSE),".")</f>
        <v>.</v>
      </c>
      <c r="EX5" t="str">
        <f>IF(ISNUMBER(VLOOKUP($F5,AREA_EM_ALLYEAR,Seq!C$1,FALSE)),VLOOKUP($F5,AREA_EM_ALLYEAR,Seq!C$1,FALSE),".")</f>
        <v>.</v>
      </c>
      <c r="EY5" t="str">
        <f>IF(ISNUMBER(VLOOKUP($F5,AREA_EM_ALLYEAR,Seq!D$1,FALSE)),VLOOKUP($F5,AREA_EM_ALLYEAR,Seq!D$1,FALSE),".")</f>
        <v>.</v>
      </c>
      <c r="EZ5" t="str">
        <f>IF(ISNUMBER(VLOOKUP($F5,AREA_EM_ALLYEAR,Seq!E$1,FALSE)),VLOOKUP($F5,AREA_EM_ALLYEAR,Seq!E$1,FALSE),".")</f>
        <v>.</v>
      </c>
      <c r="FA5" t="str">
        <f>IF(ISNUMBER(VLOOKUP($F5,AREA_EM_ALLYEAR,Seq!F$1,FALSE)),VLOOKUP($F5,AREA_EM_ALLYEAR,Seq!F$1,FALSE),".")</f>
        <v>.</v>
      </c>
      <c r="FB5" t="str">
        <f>IF(ISNUMBER(VLOOKUP($F5,AREA_EM_ALLYEAR,Seq!G$1,FALSE)),VLOOKUP($F5,AREA_EM_ALLYEAR,Seq!G$1,FALSE),".")</f>
        <v>.</v>
      </c>
      <c r="FC5" t="str">
        <f>IF(ISNUMBER(VLOOKUP($F5,AREA_EM_ALLYEAR,Seq!H$1,FALSE)),VLOOKUP($F5,AREA_EM_ALLYEAR,Seq!H$1,FALSE),".")</f>
        <v>.</v>
      </c>
      <c r="FD5" t="str">
        <f>IF(ISNUMBER(VLOOKUP($F5,AREA_EM_ALLYEAR,Seq!I$1,FALSE)),VLOOKUP($F5,AREA_EM_ALLYEAR,Seq!I$1,FALSE),".")</f>
        <v>.</v>
      </c>
      <c r="FE5" t="str">
        <f>IF(ISNUMBER(VLOOKUP($F5,AREA_EM_ALLYEAR,Seq!J$1,FALSE)),VLOOKUP($F5,AREA_EM_ALLYEAR,Seq!J$1,FALSE),".")</f>
        <v>.</v>
      </c>
      <c r="FF5" t="str">
        <f>IF(ISNUMBER(VLOOKUP($F5,AREA_EM_ALLYEAR,Seq!K$1,FALSE)),VLOOKUP($F5,AREA_EM_ALLYEAR,Seq!K$1,FALSE),".")</f>
        <v>.</v>
      </c>
      <c r="FG5" t="str">
        <f>IF(ISNUMBER(VLOOKUP($F5,AREA_EM_ALLYEAR,Seq!L$1,FALSE)),VLOOKUP($F5,AREA_EM_ALLYEAR,Seq!L$1,FALSE),".")</f>
        <v>.</v>
      </c>
      <c r="FH5" t="str">
        <f>IF(ISNUMBER(VLOOKUP($F5,AREA_EM_ALLYEAR,Seq!M$1,FALSE)),VLOOKUP($F5,AREA_EM_ALLYEAR,Seq!M$1,FALSE),".")</f>
        <v>.</v>
      </c>
      <c r="FI5" t="str">
        <f>IF(ISNUMBER(VLOOKUP($F5,AREA_EM_ALLYEAR,Seq!N$1,FALSE)),VLOOKUP($F5,AREA_EM_ALLYEAR,Seq!N$1,FALSE),".")</f>
        <v>.</v>
      </c>
      <c r="FJ5" t="str">
        <f>IF(ISNUMBER(VLOOKUP($F5,AREA_EM_ALLYEAR,Seq!O$1,FALSE)),VLOOKUP($F5,AREA_EM_ALLYEAR,Seq!O$1,FALSE),".")</f>
        <v>.</v>
      </c>
      <c r="FK5" t="str">
        <f>FJ5</f>
        <v>.</v>
      </c>
      <c r="FN5">
        <f>IF( ISNUMBER(VLOOKUP($F5,AREA_LIFE,Seq!V$1,FALSE)-Life!V$39),VLOOKUP($F5,AREA_LIFE,Seq!V$1,FALSE)-Life!V$39,".")</f>
        <v>1.657682926829267</v>
      </c>
      <c r="FO5">
        <f>IF( ISNUMBER(VLOOKUP($F5,AREA_LIFE,Seq!W$1,FALSE)-Life!W$39),VLOOKUP($F5,AREA_LIFE,Seq!W$1,FALSE)-Life!W$39,".")</f>
        <v>2.126365853658541</v>
      </c>
      <c r="FP5">
        <f>IF( ISNUMBER(VLOOKUP($F5,AREA_LIFE,Seq!X$1,FALSE)-Life!X$39),VLOOKUP($F5,AREA_LIFE,Seq!X$1,FALSE)-Life!X$39,".")</f>
        <v>2.5646585365853554</v>
      </c>
      <c r="FQ5">
        <f>IF( ISNUMBER(VLOOKUP($F5,AREA_LIFE,Seq!Y$1,FALSE)-Life!Y$39),VLOOKUP($F5,AREA_LIFE,Seq!Y$1,FALSE)-Life!Y$39,".")</f>
        <v>2.9406097560975724</v>
      </c>
      <c r="FR5">
        <f>IF( ISNUMBER(VLOOKUP($F5,AREA_LIFE,Seq!Z$1,FALSE)-Life!Z$39),VLOOKUP($F5,AREA_LIFE,Seq!Z$1,FALSE)-Life!Z$39,".")</f>
        <v>3.2352195121951297</v>
      </c>
      <c r="FS5">
        <f>IF( ISNUMBER(VLOOKUP($F5,AREA_LIFE,Seq!AA$1,FALSE)-Life!AA$39),VLOOKUP($F5,AREA_LIFE,Seq!AA$1,FALSE)-Life!AA$39,".")</f>
        <v>3.447512195121945</v>
      </c>
      <c r="FT5">
        <f>IF( ISNUMBER(VLOOKUP($F5,AREA_LIFE,Seq!AB$1,FALSE)-Life!AB$39),VLOOKUP($F5,AREA_LIFE,Seq!AB$1,FALSE)-Life!AB$39,".")</f>
        <v>3.5933414634146317</v>
      </c>
      <c r="FU5">
        <f>IF( ISNUMBER(VLOOKUP($F5,AREA_LIFE,Seq!AC$1,FALSE)-Life!AC$39),VLOOKUP($F5,AREA_LIFE,Seq!AC$1,FALSE)-Life!AC$39,".")</f>
        <v>3.7021951219512061</v>
      </c>
      <c r="FV5">
        <f>IF( ISNUMBER(VLOOKUP($F5,AREA_LIFE,Seq!AD$1,FALSE)-Life!AD$39),VLOOKUP($F5,AREA_LIFE,Seq!AD$1,FALSE)-Life!AD$39,".")</f>
        <v>3.7975121951219535</v>
      </c>
      <c r="FW5">
        <f>IF( ISNUMBER(VLOOKUP($F5,AREA_LIFE,Seq!AE$1,FALSE)-Life!AE$39),VLOOKUP($F5,AREA_LIFE,Seq!AE$1,FALSE)-Life!AE$39,".")</f>
        <v>3.884780487804889</v>
      </c>
      <c r="FX5">
        <f>IF( ISNUMBER(VLOOKUP($F5,AREA_LIFE,Seq!AF$1,FALSE)-Life!AF$39),VLOOKUP($F5,AREA_LIFE,Seq!AF$1,FALSE)-Life!AF$39,".")</f>
        <v>3.9634878048780564</v>
      </c>
      <c r="FY5">
        <f>IF( ISNUMBER(VLOOKUP($F5,AREA_LIFE,Seq!AG$1,FALSE)-Life!AG$39),VLOOKUP($F5,AREA_LIFE,Seq!AG$1,FALSE)-Life!AG$39,".")</f>
        <v>4.0267073170731607</v>
      </c>
      <c r="FZ5">
        <f>IF( ISNUMBER(VLOOKUP($F5,AREA_LIFE,Seq!AH$1,FALSE)-Life!AH$39),VLOOKUP($F5,AREA_LIFE,Seq!AH$1,FALSE)-Life!AH$39,".")</f>
        <v>4.0634390243902629</v>
      </c>
      <c r="GA5">
        <f>IF( ISNUMBER(VLOOKUP($F5,AREA_LIFE,Seq!AI$1,FALSE)-Life!AI$39),VLOOKUP($F5,AREA_LIFE,Seq!AI$1,FALSE)-Life!AI$39,".")</f>
        <v>4.0662195121951044</v>
      </c>
      <c r="GB5">
        <f>IF( ISNUMBER(VLOOKUP($F5,AREA_LIFE,Seq!AJ$1,FALSE)-Life!AJ$39),VLOOKUP($F5,AREA_LIFE,Seq!AJ$1,FALSE)-Life!AJ$39,".")</f>
        <v>4.0345609756097502</v>
      </c>
      <c r="GC5">
        <f>IF( ISNUMBER(VLOOKUP($F5,AREA_LIFE,Seq!AK$1,FALSE)-Life!AK$39),VLOOKUP($F5,AREA_LIFE,Seq!AK$1,FALSE)-Life!AK$39,".")</f>
        <v>3.9664146341463322</v>
      </c>
      <c r="GD5">
        <f>IF( ISNUMBER(VLOOKUP($F5,AREA_LIFE,Seq!AL$1,FALSE)-Life!AL$39),VLOOKUP($F5,AREA_LIFE,Seq!AL$1,FALSE)-Life!AL$39,".")</f>
        <v>3.8623170731707432</v>
      </c>
      <c r="GE5">
        <f>IF( ISNUMBER(VLOOKUP($F5,AREA_LIFE,Seq!AM$1,FALSE)-Life!AM$39),VLOOKUP($F5,AREA_LIFE,Seq!AM$1,FALSE)-Life!AM$39,".")</f>
        <v>3.7296829268292697</v>
      </c>
      <c r="GF5">
        <f>IF( ISNUMBER(VLOOKUP($F5,AREA_LIFE,Seq!AN$1,FALSE)-Life!AN$39),VLOOKUP($F5,AREA_LIFE,Seq!AN$1,FALSE)-Life!AN$39,".")</f>
        <v>3.5775121951219546</v>
      </c>
      <c r="GG5">
        <f>IF( ISNUMBER(VLOOKUP($F5,AREA_LIFE,Seq!AO$1,FALSE)-Life!AO$39),VLOOKUP($F5,AREA_LIFE,Seq!AO$1,FALSE)-Life!AO$39,".")</f>
        <v>3.4157073170731564</v>
      </c>
      <c r="GH5">
        <f>IF( ISNUMBER(VLOOKUP($F5,AREA_LIFE,Seq!AP$1,FALSE)-Life!AP$39),VLOOKUP($F5,AREA_LIFE,Seq!AP$1,FALSE)-Life!AP$39,".")</f>
        <v>3.257292682926817</v>
      </c>
      <c r="GI5">
        <f>IF( ISNUMBER(VLOOKUP($F5,AREA_LIFE,Seq!AQ$1,FALSE)-Life!AQ$39),VLOOKUP($F5,AREA_LIFE,Seq!AQ$1,FALSE)-Life!AQ$39,".")</f>
        <v>3.1171951219512408</v>
      </c>
      <c r="GJ5">
        <f>IF( ISNUMBER(VLOOKUP($F5,AREA_LIFE,Seq!AR$1,FALSE)-Life!AR$39),VLOOKUP($F5,AREA_LIFE,Seq!AR$1,FALSE)-Life!AR$39,".")</f>
        <v>3.001414634146343</v>
      </c>
      <c r="GK5">
        <f>IF( ISNUMBER(VLOOKUP($F5,AREA_LIFE,Seq!AS$1,FALSE)-Life!AS$39),VLOOKUP($F5,AREA_LIFE,Seq!AS$1,FALSE)-Life!AS$39,".")</f>
        <v>2.9139512195121995</v>
      </c>
      <c r="GL5">
        <f>IF( ISNUMBER(VLOOKUP($F5,AREA_LIFE,Seq!AT$1,FALSE)-Life!AT$39),VLOOKUP($F5,AREA_LIFE,Seq!AT$1,FALSE)-Life!AT$39,".")</f>
        <v>2.8553170731707098</v>
      </c>
      <c r="GM5">
        <f>IF( ISNUMBER(VLOOKUP($F5,AREA_LIFE,Seq!AU$1,FALSE)-Life!AU$39),VLOOKUP($F5,AREA_LIFE,Seq!AU$1,FALSE)-Life!AU$39,".")</f>
        <v>2.8230731707317176</v>
      </c>
      <c r="GN5">
        <f>IF( ISNUMBER(VLOOKUP($F5,AREA_LIFE,Seq!AV$1,FALSE)-Life!AV$39),VLOOKUP($F5,AREA_LIFE,Seq!AV$1,FALSE)-Life!AV$39,".")</f>
        <v>2.8087317073170937</v>
      </c>
      <c r="GO5">
        <f>IF( ISNUMBER(VLOOKUP($F5,AREA_LIFE,Seq!AW$1,FALSE)-Life!AW$39),VLOOKUP($F5,AREA_LIFE,Seq!AW$1,FALSE)-Life!AW$39,".")</f>
        <v>2.8003414634146395</v>
      </c>
      <c r="GP5">
        <f>IF( ISNUMBER(VLOOKUP($F5,AREA_LIFE,Seq!AX$1,FALSE)-Life!AX$39),VLOOKUP($F5,AREA_LIFE,Seq!AX$1,FALSE)-Life!AX$39,".")</f>
        <v>2.7869268292682818</v>
      </c>
      <c r="GQ5">
        <f>GP5</f>
        <v>2.7869268292682818</v>
      </c>
      <c r="GS5">
        <f>IFERROR(VLOOKUP($F5,AREA_LIFE,Seq!V$1,FALSE),".")</f>
        <v>67.626073170731701</v>
      </c>
      <c r="GT5">
        <f>IFERROR(VLOOKUP($F5,AREA_LIFE,Seq!W$1,FALSE),".")</f>
        <v>68.29309756097561</v>
      </c>
      <c r="GU5">
        <f>IFERROR(VLOOKUP($F5,AREA_LIFE,Seq!X$1,FALSE),".")</f>
        <v>68.913146341463417</v>
      </c>
      <c r="GV5">
        <f>IFERROR(VLOOKUP($F5,AREA_LIFE,Seq!Y$1,FALSE),".")</f>
        <v>69.461780487804901</v>
      </c>
      <c r="GW5">
        <f>IFERROR(VLOOKUP($F5,AREA_LIFE,Seq!Z$1,FALSE),".")</f>
        <v>69.93102439024392</v>
      </c>
      <c r="GX5">
        <f>IFERROR(VLOOKUP($F5,AREA_LIFE,Seq!AA$1,FALSE),".")</f>
        <v>70.327951219512201</v>
      </c>
      <c r="GY5">
        <f>IFERROR(VLOOKUP($F5,AREA_LIFE,Seq!AB$1,FALSE),".")</f>
        <v>70.674560975609765</v>
      </c>
      <c r="GZ5">
        <f>IFERROR(VLOOKUP($F5,AREA_LIFE,Seq!AC$1,FALSE),".")</f>
        <v>71.00039024390243</v>
      </c>
      <c r="HA5">
        <f>IFERROR(VLOOKUP($F5,AREA_LIFE,Seq!AD$1,FALSE),".")</f>
        <v>71.330439024390245</v>
      </c>
      <c r="HB5">
        <f>IFERROR(VLOOKUP($F5,AREA_LIFE,Seq!AE$1,FALSE),".")</f>
        <v>71.671170731707335</v>
      </c>
      <c r="HC5">
        <f>IFERROR(VLOOKUP($F5,AREA_LIFE,Seq!AF$1,FALSE),".")</f>
        <v>72.022560975609764</v>
      </c>
      <c r="HD5">
        <f>IFERROR(VLOOKUP($F5,AREA_LIFE,Seq!AG$1,FALSE),".")</f>
        <v>72.377097560975614</v>
      </c>
      <c r="HE5">
        <f>IFERROR(VLOOKUP($F5,AREA_LIFE,Seq!AH$1,FALSE),".")</f>
        <v>72.718682926829288</v>
      </c>
      <c r="HF5">
        <f>IFERROR(VLOOKUP($F5,AREA_LIFE,Seq!AI$1,FALSE),".")</f>
        <v>73.035804878048779</v>
      </c>
      <c r="HG5">
        <f>IFERROR(VLOOKUP($F5,AREA_LIFE,Seq!AJ$1,FALSE),".")</f>
        <v>73.324902439024399</v>
      </c>
      <c r="HH5">
        <f>IFERROR(VLOOKUP($F5,AREA_LIFE,Seq!AK$1,FALSE),".")</f>
        <v>73.583951219512201</v>
      </c>
      <c r="HI5">
        <f>IFERROR(VLOOKUP($F5,AREA_LIFE,Seq!AL$1,FALSE),".")</f>
        <v>73.813951219512205</v>
      </c>
      <c r="HJ5">
        <f>IFERROR(VLOOKUP($F5,AREA_LIFE,Seq!AM$1,FALSE),".")</f>
        <v>74.021414634146353</v>
      </c>
      <c r="HK5">
        <f>IFERROR(VLOOKUP($F5,AREA_LIFE,Seq!AN$1,FALSE),".")</f>
        <v>74.212317073170752</v>
      </c>
      <c r="HL5">
        <f>IFERROR(VLOOKUP($F5,AREA_LIFE,Seq!AO$1,FALSE),".")</f>
        <v>74.390609756097561</v>
      </c>
      <c r="HM5">
        <f>IFERROR(VLOOKUP($F5,AREA_LIFE,Seq!AP$1,FALSE),".")</f>
        <v>74.561292682926833</v>
      </c>
      <c r="HN5">
        <f>IFERROR(VLOOKUP($F5,AREA_LIFE,Seq!AQ$1,FALSE),".")</f>
        <v>74.728780487804897</v>
      </c>
      <c r="HO5">
        <f>IFERROR(VLOOKUP($F5,AREA_LIFE,Seq!AR$1,FALSE),".")</f>
        <v>74.894560975609764</v>
      </c>
      <c r="HP5">
        <f>IFERROR(VLOOKUP($F5,AREA_LIFE,Seq!AS$1,FALSE),".")</f>
        <v>75.061121951219519</v>
      </c>
      <c r="HQ5">
        <f>IFERROR(VLOOKUP($F5,AREA_LIFE,Seq!AT$1,FALSE),".")</f>
        <v>75.228999999999999</v>
      </c>
      <c r="HR5">
        <f>IFERROR(VLOOKUP($F5,AREA_LIFE,Seq!AU$1,FALSE),".")</f>
        <v>75.399731707317088</v>
      </c>
      <c r="HS5">
        <f>IFERROR(VLOOKUP($F5,AREA_LIFE,Seq!AV$1,FALSE),".")</f>
        <v>75.572341463414645</v>
      </c>
      <c r="HT5">
        <f>IFERROR(VLOOKUP($F5,AREA_LIFE,Seq!AW$1,FALSE),".")</f>
        <v>75.743414634146347</v>
      </c>
      <c r="HU5">
        <f>IFERROR(VLOOKUP($F5,AREA_LIFE,Seq!AX$1,FALSE),".")</f>
        <v>75.91148780487805</v>
      </c>
      <c r="HV5" t="str">
        <f>IFERROR(VLOOKUP($F5,AREA_LIFE,Seq!AY$1,FALSE),".")</f>
        <v>.</v>
      </c>
      <c r="HZ5">
        <f>SUM(M5:V5)</f>
        <v>0</v>
      </c>
      <c r="IA5">
        <f>SUM(G5:M5)</f>
        <v>0</v>
      </c>
      <c r="IB5">
        <f t="shared" ref="IB5:IB18" si="31">IF(ISNUMBER(AR5),AR5,".")</f>
        <v>44924746.134128377</v>
      </c>
      <c r="IC5">
        <f t="shared" ref="IC5:IC18" si="32">IF(ISNUMBER(BW5),BW5,".")</f>
        <v>-43995365.051993832</v>
      </c>
      <c r="ID5">
        <f>DC5</f>
        <v>6.2322197865974413E-2</v>
      </c>
      <c r="IE5" t="str">
        <f>work!FK5</f>
        <v>.</v>
      </c>
      <c r="IF5" t="str">
        <f>work!FL5</f>
        <v>.</v>
      </c>
      <c r="IG5" t="str">
        <f>work!FM5</f>
        <v>.</v>
      </c>
      <c r="IH5" t="str">
        <f>IF(ISNUMBER(work!FS5-work!FK5),work!FS5-work!FK5,".")</f>
        <v>.</v>
      </c>
      <c r="II5" t="str">
        <f>IF(ISNUMBER(work!FT5-work!FL5),work!FT5-work!FL5,".")</f>
        <v>.</v>
      </c>
      <c r="IJ5" t="str">
        <f>IF(ISNUMBER(work!FU5-work!FM5),work!FU5-work!FM5,".")</f>
        <v>.</v>
      </c>
    </row>
    <row r="6" spans="1:268" hidden="1">
      <c r="A6" s="24" t="str">
        <f t="shared" si="0"/>
        <v>亚洲</v>
      </c>
      <c r="B6" s="24" t="str">
        <f t="shared" ref="B6:B36" si="33">IF(ISNA(VLOOKUP(F6,Area_EM_90_2,1,FALSE)),"Out","InEM90")</f>
        <v>Out</v>
      </c>
      <c r="C6" s="24" t="str">
        <f t="shared" si="1"/>
        <v>Out</v>
      </c>
      <c r="D6" s="24"/>
      <c r="E6" s="25" t="s">
        <v>2701</v>
      </c>
      <c r="F6" s="26" t="str">
        <f t="shared" si="2"/>
        <v>Afghanistan</v>
      </c>
      <c r="G6" s="27" t="str">
        <f t="shared" si="3"/>
        <v>.</v>
      </c>
      <c r="H6" s="27" t="str">
        <f t="shared" si="4"/>
        <v>.</v>
      </c>
      <c r="I6" s="27" t="str">
        <f t="shared" si="5"/>
        <v>.</v>
      </c>
      <c r="J6" s="27" t="str">
        <f t="shared" si="6"/>
        <v>.</v>
      </c>
      <c r="K6" s="27" t="str">
        <f t="shared" si="7"/>
        <v>.</v>
      </c>
      <c r="L6" s="27" t="str">
        <f t="shared" si="8"/>
        <v>.</v>
      </c>
      <c r="M6" s="27" t="str">
        <f t="shared" si="9"/>
        <v>.</v>
      </c>
      <c r="N6" s="27" t="str">
        <f t="shared" si="10"/>
        <v>.</v>
      </c>
      <c r="O6" s="27" t="str">
        <f t="shared" si="11"/>
        <v>.</v>
      </c>
      <c r="P6" s="27" t="str">
        <f t="shared" si="12"/>
        <v>.</v>
      </c>
      <c r="Q6" s="27" t="str">
        <f t="shared" si="13"/>
        <v>.</v>
      </c>
      <c r="R6" s="27" t="str">
        <f t="shared" si="14"/>
        <v>.</v>
      </c>
      <c r="S6" s="27">
        <f t="shared" si="15"/>
        <v>0</v>
      </c>
      <c r="T6" s="27">
        <f t="shared" si="16"/>
        <v>0</v>
      </c>
      <c r="U6" s="27">
        <f t="shared" si="17"/>
        <v>212</v>
      </c>
      <c r="V6" s="27">
        <f t="shared" si="18"/>
        <v>0</v>
      </c>
      <c r="W6" s="27">
        <f t="shared" si="19"/>
        <v>0</v>
      </c>
      <c r="X6" s="27">
        <f t="shared" si="20"/>
        <v>50</v>
      </c>
      <c r="Y6" s="27" t="str">
        <f t="shared" si="21"/>
        <v>.</v>
      </c>
      <c r="Z6" s="27" t="str">
        <f t="shared" si="22"/>
        <v>.</v>
      </c>
      <c r="AA6" s="27">
        <f t="shared" si="23"/>
        <v>2190</v>
      </c>
      <c r="AB6" s="27">
        <f t="shared" si="24"/>
        <v>1264</v>
      </c>
      <c r="AC6" s="27">
        <f t="shared" si="25"/>
        <v>195</v>
      </c>
      <c r="AD6" s="27">
        <f t="shared" si="26"/>
        <v>233</v>
      </c>
      <c r="AE6" s="27">
        <f t="shared" si="27"/>
        <v>228</v>
      </c>
      <c r="AF6" s="27">
        <f t="shared" si="28"/>
        <v>786</v>
      </c>
      <c r="AG6" s="27"/>
      <c r="AH6" s="27" t="str">
        <f>IF(ISNUMBER(work!C6+work!AH6),work!C6+work!AH6,".")</f>
        <v>.</v>
      </c>
      <c r="AI6" s="27" t="str">
        <f>IF(ISNUMBER(work!D6+work!AI6),work!D6+work!AI6,".")</f>
        <v>.</v>
      </c>
      <c r="AJ6" s="27" t="str">
        <f>IF(ISNUMBER(work!E6+work!AJ6),work!E6+work!AJ6,".")</f>
        <v>.</v>
      </c>
      <c r="AK6" s="27" t="str">
        <f>IF(ISNUMBER(work!F6+work!AK6),work!F6+work!AK6,".")</f>
        <v>.</v>
      </c>
      <c r="AL6" s="27" t="str">
        <f>IF(ISNUMBER(work!G6+work!AL6),work!G6+work!AL6,".")</f>
        <v>.</v>
      </c>
      <c r="AM6" s="27" t="str">
        <f>IF(ISNUMBER(work!H6+work!AM6),work!H6+work!AM6,".")</f>
        <v>.</v>
      </c>
      <c r="AN6" s="27" t="str">
        <f>IF(ISNUMBER(work!I6+work!AN6),work!I6+work!AN6,".")</f>
        <v>.</v>
      </c>
      <c r="AO6" s="27" t="str">
        <f>IF(ISNUMBER(work!J6+work!AO6),work!J6+work!AO6,".")</f>
        <v>.</v>
      </c>
      <c r="AP6" s="27" t="str">
        <f>IF(ISNUMBER(work!K6+work!AP6),work!K6+work!AP6,".")</f>
        <v>.</v>
      </c>
      <c r="AQ6" s="27" t="str">
        <f>IF(ISNUMBER(work!L6+work!AQ6),work!L6+work!AQ6,".")</f>
        <v>.</v>
      </c>
      <c r="AR6" s="27" t="str">
        <f>IF(ISNUMBER(work!M6+work!AR6),work!M6+work!AR6,".")</f>
        <v>.</v>
      </c>
      <c r="AS6" s="27" t="str">
        <f>IF(ISNUMBER(work!N6+work!AS6),work!N6+work!AS6,".")</f>
        <v>.</v>
      </c>
      <c r="AT6" s="27" t="str">
        <f>IF(ISNUMBER(work!O6+work!AT6),work!O6+work!AT6,".")</f>
        <v>.</v>
      </c>
      <c r="AU6" s="27" t="str">
        <f>IF(ISNUMBER(work!P6+work!AU6),work!P6+work!AU6,".")</f>
        <v>.</v>
      </c>
      <c r="AV6" s="27" t="str">
        <f>IF(ISNUMBER(work!Q6+work!AV6),work!Q6+work!AV6,".")</f>
        <v>.</v>
      </c>
      <c r="AW6" s="27" t="str">
        <f>IF(ISNUMBER(work!R6+work!AW6),work!R6+work!AW6,".")</f>
        <v>.</v>
      </c>
      <c r="AX6" s="27" t="str">
        <f>IF(ISNUMBER(work!S6+work!AX6),work!S6+work!AX6,".")</f>
        <v>.</v>
      </c>
      <c r="AY6" s="27" t="str">
        <f>IF(ISNUMBER(work!T6+work!AY6),work!T6+work!AY6,".")</f>
        <v>.</v>
      </c>
      <c r="AZ6" s="27" t="str">
        <f>IF(ISNUMBER(work!U6+work!AZ6),work!U6+work!AZ6,".")</f>
        <v>.</v>
      </c>
      <c r="BA6" s="27" t="str">
        <f>IF(ISNUMBER(work!V6+work!BA6),work!V6+work!BA6,".")</f>
        <v>.</v>
      </c>
      <c r="BB6" s="27" t="str">
        <f>IF(ISNUMBER(work!W6+work!BB6),work!W6+work!BB6,".")</f>
        <v>.</v>
      </c>
      <c r="BC6" s="27" t="str">
        <f>IF(ISNUMBER(work!X6+work!BC6),work!X6+work!BC6,".")</f>
        <v>.</v>
      </c>
      <c r="BD6" s="27" t="str">
        <f>IF(ISNUMBER(work!Y6+work!BD6),work!Y6+work!BD6,".")</f>
        <v>.</v>
      </c>
      <c r="BE6" s="27" t="str">
        <f>IF(ISNUMBER(work!Z6+work!BE6),work!Z6+work!BE6,".")</f>
        <v>.</v>
      </c>
      <c r="BF6" s="27" t="str">
        <f>IF(ISNUMBER(work!AA6+work!BF6),work!AA6+work!BF6,".")</f>
        <v>.</v>
      </c>
      <c r="BG6" s="27" t="str">
        <f>IF(ISNUMBER(work!AB6+work!BG6),work!AB6+work!BG6,".")</f>
        <v>.</v>
      </c>
      <c r="BH6" s="27" t="str">
        <f>IF(ISNUMBER(work!AC6+work!BH6),work!AC6+work!BH6,".")</f>
        <v>.</v>
      </c>
      <c r="BI6" s="27" t="str">
        <f>IF(ISNUMBER(work!AD6+work!BI6),work!AD6+work!BI6,".")</f>
        <v>.</v>
      </c>
      <c r="BJ6" s="27" t="str">
        <f>IF(ISNUMBER(work!AE6+work!BJ6),work!AE6+work!BJ6,".")</f>
        <v>.</v>
      </c>
      <c r="BK6" s="27" t="str">
        <f>IF(ISNUMBER(work!AF6+work!BK6),work!AF6+work!BK6,".")</f>
        <v>.</v>
      </c>
      <c r="BL6" s="27"/>
      <c r="BM6" s="27" t="str">
        <f>IF(ISNUMBER(work!AH6-work!C6),work!AH6-work!C6,".")</f>
        <v>.</v>
      </c>
      <c r="BN6" s="27" t="str">
        <f>IF(ISNUMBER(work!AI6-work!D6),work!AI6-work!D6,".")</f>
        <v>.</v>
      </c>
      <c r="BO6" s="27" t="str">
        <f>IF(ISNUMBER(work!AJ6-work!E6),work!AJ6-work!E6,".")</f>
        <v>.</v>
      </c>
      <c r="BP6" s="27" t="str">
        <f>IF(ISNUMBER(work!AK6-work!F6),work!AK6-work!F6,".")</f>
        <v>.</v>
      </c>
      <c r="BQ6" s="27" t="str">
        <f>IF(ISNUMBER(work!AL6-work!G6),work!AL6-work!G6,".")</f>
        <v>.</v>
      </c>
      <c r="BR6" s="27" t="str">
        <f>IF(ISNUMBER(work!AM6-work!H6),work!AM6-work!H6,".")</f>
        <v>.</v>
      </c>
      <c r="BS6" s="27" t="str">
        <f>IF(ISNUMBER(work!AN6-work!I6),work!AN6-work!I6,".")</f>
        <v>.</v>
      </c>
      <c r="BT6" s="27" t="str">
        <f>IF(ISNUMBER(work!AO6-work!J6),work!AO6-work!J6,".")</f>
        <v>.</v>
      </c>
      <c r="BU6" s="27" t="str">
        <f>IF(ISNUMBER(work!AP6-work!K6),work!AP6-work!K6,".")</f>
        <v>.</v>
      </c>
      <c r="BV6" s="27" t="str">
        <f>IF(ISNUMBER(work!AQ6-work!L6),work!AQ6-work!L6,".")</f>
        <v>.</v>
      </c>
      <c r="BW6" s="27" t="str">
        <f>IF(ISNUMBER(work!AR6-work!M6),work!AR6-work!M6,".")</f>
        <v>.</v>
      </c>
      <c r="BX6" s="27" t="str">
        <f>IF(ISNUMBER(work!AS6-work!N6),work!AS6-work!N6,".")</f>
        <v>.</v>
      </c>
      <c r="BY6" s="27" t="str">
        <f>IF(ISNUMBER(work!AT6-work!O6),work!AT6-work!O6,".")</f>
        <v>.</v>
      </c>
      <c r="BZ6" s="27" t="str">
        <f>IF(ISNUMBER(work!AU6-work!P6),work!AU6-work!P6,".")</f>
        <v>.</v>
      </c>
      <c r="CA6" s="27" t="str">
        <f>IF(ISNUMBER(work!AV6-work!Q6),work!AV6-work!Q6,".")</f>
        <v>.</v>
      </c>
      <c r="CB6" s="27" t="str">
        <f>IF(ISNUMBER(work!AW6-work!R6),work!AW6-work!R6,".")</f>
        <v>.</v>
      </c>
      <c r="CC6" s="27" t="str">
        <f>IF(ISNUMBER(work!AX6-work!S6),work!AX6-work!S6,".")</f>
        <v>.</v>
      </c>
      <c r="CD6" s="27" t="str">
        <f>IF(ISNUMBER(work!AY6-work!T6),work!AY6-work!T6,".")</f>
        <v>.</v>
      </c>
      <c r="CE6" s="27" t="str">
        <f>IF(ISNUMBER(work!AZ6-work!U6),work!AZ6-work!U6,".")</f>
        <v>.</v>
      </c>
      <c r="CF6" s="27" t="str">
        <f>IF(ISNUMBER(work!BA6-work!V6),work!BA6-work!V6,".")</f>
        <v>.</v>
      </c>
      <c r="CG6" s="27" t="str">
        <f>IF(ISNUMBER(work!BB6-work!W6),work!BB6-work!W6,".")</f>
        <v>.</v>
      </c>
      <c r="CH6" s="27" t="str">
        <f>IF(ISNUMBER(work!BC6-work!X6),work!BC6-work!X6,".")</f>
        <v>.</v>
      </c>
      <c r="CI6" s="27" t="str">
        <f>IF(ISNUMBER(work!BD6-work!Y6),work!BD6-work!Y6,".")</f>
        <v>.</v>
      </c>
      <c r="CJ6" s="27" t="str">
        <f>IF(ISNUMBER(work!BE6-work!Z6),work!BE6-work!Z6,".")</f>
        <v>.</v>
      </c>
      <c r="CK6" s="27" t="str">
        <f>IF(ISNUMBER(work!BF6-work!AA6),work!BF6-work!AA6,".")</f>
        <v>.</v>
      </c>
      <c r="CL6" s="27" t="str">
        <f>IF(ISNUMBER(work!BG6-work!AB6),work!BG6-work!AB6,".")</f>
        <v>.</v>
      </c>
      <c r="CM6" s="27" t="str">
        <f>IF(ISNUMBER(work!BH6-work!AC6),work!BH6-work!AC6,".")</f>
        <v>.</v>
      </c>
      <c r="CN6" s="27" t="str">
        <f>IF(ISNUMBER(work!BI6-work!AD6),work!BI6-work!AD6,".")</f>
        <v>.</v>
      </c>
      <c r="CO6" s="27" t="str">
        <f>IF(ISNUMBER(work!BJ6-work!AE6),work!BJ6-work!AE6,".")</f>
        <v>.</v>
      </c>
      <c r="CP6" s="27" t="str">
        <f>IF(ISNUMBER(work!BK6-work!AF6),work!BK6-work!AF6,".")</f>
        <v>.</v>
      </c>
      <c r="CQ6" s="27"/>
      <c r="CR6" s="27"/>
      <c r="CS6" s="27">
        <f>IF(ISNUMBER(work!CR6-work!BN6),work!CR6-work!BN6,".")</f>
        <v>7.4127273867505408E-2</v>
      </c>
      <c r="CT6" s="27">
        <f>IF(ISNUMBER(work!CS6-work!BO6),work!CS6-work!BO6,".")</f>
        <v>7.3127273867505407E-2</v>
      </c>
      <c r="CU6" s="27">
        <f>IF(ISNUMBER(work!CT6-work!BP6),work!CT6-work!BP6,".")</f>
        <v>7.3127273867505407E-2</v>
      </c>
      <c r="CV6" s="27">
        <f>IF(ISNUMBER(work!CU6-work!BQ6),work!CU6-work!BQ6,".")</f>
        <v>7.2127273867505406E-2</v>
      </c>
      <c r="CW6" s="27">
        <f>IF(ISNUMBER(work!CV6-work!BR6),work!CV6-work!BR6,".")</f>
        <v>7.2127273867505406E-2</v>
      </c>
      <c r="CX6" s="27">
        <f>IF(ISNUMBER(work!CW6-work!BS6),work!CW6-work!BS6,".")</f>
        <v>7.1127273867505419E-2</v>
      </c>
      <c r="CY6" s="27">
        <f>IF(ISNUMBER(work!CX6-work!BT6),work!CX6-work!BT6,".")</f>
        <v>7.0127273867505419E-2</v>
      </c>
      <c r="CZ6" s="27">
        <f>IF(ISNUMBER(work!CY6-work!BU6),work!CY6-work!BU6,".")</f>
        <v>6.9127273867505418E-2</v>
      </c>
      <c r="DA6" s="27">
        <f>IF(ISNUMBER(work!CZ6-work!BV6),work!CZ6-work!BV6,".")</f>
        <v>6.8127273867505417E-2</v>
      </c>
      <c r="DB6" s="27">
        <f>IF(ISNUMBER(work!DA6-work!BW6),work!DA6-work!BW6,".")</f>
        <v>6.7127273867505416E-2</v>
      </c>
      <c r="DC6" s="27">
        <f>IF(ISNUMBER(work!DB6-work!BX6),work!DB6-work!BX6,".")</f>
        <v>6.5127273867505414E-2</v>
      </c>
      <c r="DD6" s="27">
        <f>IF(ISNUMBER(work!DC6-work!BY6),work!DC6-work!BY6,".")</f>
        <v>6.3127273867505412E-2</v>
      </c>
      <c r="DE6" s="27">
        <f>IF(ISNUMBER(work!DD6-work!BZ6),work!DD6-work!BZ6,".")</f>
        <v>6.2127273867505411E-2</v>
      </c>
      <c r="DF6" s="27">
        <f>IF(ISNUMBER(work!DE6-work!CA6),work!DE6-work!CA6,".")</f>
        <v>6.012727386750541E-2</v>
      </c>
      <c r="DG6" s="27">
        <f>IF(ISNUMBER(work!DF6-work!CB6),work!DF6-work!CB6,".")</f>
        <v>5.8127273867505408E-2</v>
      </c>
      <c r="DH6" s="27">
        <f>IF(ISNUMBER(work!DG6-work!CC6),work!DG6-work!CC6,".")</f>
        <v>5.6127273867505413E-2</v>
      </c>
      <c r="DI6" s="27">
        <f>IF(ISNUMBER(work!DH6-work!CD6),work!DH6-work!CD6,".")</f>
        <v>5.3127273867505417E-2</v>
      </c>
      <c r="DJ6" s="27">
        <f>IF(ISNUMBER(work!DI6-work!CE6),work!DI6-work!CE6,".")</f>
        <v>5.1127273867505416E-2</v>
      </c>
      <c r="DK6" s="27">
        <f>IF(ISNUMBER(work!DJ6-work!CF6),work!DJ6-work!CF6,".")</f>
        <v>4.9127273867505414E-2</v>
      </c>
      <c r="DL6" s="27">
        <f>IF(ISNUMBER(work!DK6-work!CG6),work!DK6-work!CG6,".")</f>
        <v>4.5624196818849161E-2</v>
      </c>
      <c r="DM6" s="27">
        <f>IF(ISNUMBER(work!DL6-work!CH6),work!DL6-work!CH6,".")</f>
        <v>4.2619588702556478E-2</v>
      </c>
      <c r="DN6" s="27">
        <f>IF(ISNUMBER(work!DM6-work!CI6),work!DM6-work!CI6,".")</f>
        <v>4.0227784456501652E-2</v>
      </c>
      <c r="DO6" s="27">
        <f>IF(ISNUMBER(work!DN6-work!CJ6),work!DN6-work!CJ6,".")</f>
        <v>3.8225561019392902E-2</v>
      </c>
      <c r="DP6" s="27">
        <f>IF(ISNUMBER(work!DO6-work!CK6),work!DO6-work!CK6,".")</f>
        <v>3.6491220849376116E-2</v>
      </c>
      <c r="DQ6" s="27">
        <f>IF(ISNUMBER(work!DP6-work!CL6),work!DP6-work!CL6,".")</f>
        <v>3.3843809183464177E-2</v>
      </c>
      <c r="DR6" s="27">
        <f>IF(ISNUMBER(work!DQ6-work!CM6),work!DQ6-work!CM6,".")</f>
        <v>3.2159607296279209E-2</v>
      </c>
      <c r="DS6" s="27">
        <f>IF(ISNUMBER(work!DR6-work!CN6),work!DR6-work!CN6,".")</f>
        <v>2.9300748123977337E-2</v>
      </c>
      <c r="DT6" s="27">
        <f>IF(ISNUMBER(work!DS6-work!CO6),work!DS6-work!CO6,".")</f>
        <v>2.6427293749706232E-2</v>
      </c>
      <c r="DU6" s="27">
        <f>IF(ISNUMBER(work!DT6-work!CP6),work!DT6-work!CP6,".")</f>
        <v>2.4547339272927085E-2</v>
      </c>
      <c r="DV6" s="27">
        <f t="shared" si="29"/>
        <v>2.4547339272927085E-2</v>
      </c>
      <c r="DW6" s="27"/>
      <c r="DX6" s="27" t="str">
        <f>IF(ISNUMBER(work!FJ6/work!FN6),work!FJ6/work!FN6,".")</f>
        <v>.</v>
      </c>
      <c r="DY6" s="27" t="str">
        <f>IF(ISNUMBER(work!FK6/work!FO6),work!FK6/work!FO6,".")</f>
        <v>.</v>
      </c>
      <c r="DZ6" s="27" t="str">
        <f>IF(ISNUMBER(work!FL6/work!FP6),work!FL6/work!FP6,".")</f>
        <v>.</v>
      </c>
      <c r="EA6" s="27" t="str">
        <f>IF(ISNUMBER(work!FM6/work!FQ6),work!FM6/work!FQ6,".")</f>
        <v>.</v>
      </c>
      <c r="EB6" s="27" t="str">
        <f>IF(ISNUMBER((work!FK6+work!FL6)/(work!FO6+work!FP6)),(work!FK6+work!FL6)/(work!FO6+work!FP6),".")</f>
        <v>.</v>
      </c>
      <c r="EC6" s="27" t="str">
        <f>IF(ISNUMBER(work!FR6/work!FV6),work!FR6/work!FV6,".")</f>
        <v>.</v>
      </c>
      <c r="ED6" s="27" t="str">
        <f>IF(ISNUMBER(work!FS6/work!FW6),work!FS6/work!FW6,".")</f>
        <v>.</v>
      </c>
      <c r="EE6" s="27" t="str">
        <f>IF(ISNUMBER(work!FT6/work!FX6),work!FT6/work!FX6,".")</f>
        <v>.</v>
      </c>
      <c r="EF6" s="27" t="str">
        <f>IF(ISNUMBER(work!FU6/work!FY6),work!FU6/work!FY6,".")</f>
        <v>.</v>
      </c>
      <c r="EG6" s="27" t="str">
        <f>IF(ISNUMBER((work!FS6+work!FT6)/(work!FW6+work!FX6)),(work!FS6+work!FT6)/(work!FW6+work!FX6),".")</f>
        <v>.</v>
      </c>
      <c r="EH6" s="27">
        <f>work!EZ6</f>
        <v>6.8378326659531198E-6</v>
      </c>
      <c r="EI6" s="27" t="str">
        <f>work!FA6</f>
        <v>.</v>
      </c>
      <c r="EJ6" s="27" t="str">
        <f>work!FB6</f>
        <v>.</v>
      </c>
      <c r="EK6" s="27"/>
      <c r="EL6" s="27">
        <f t="shared" si="30"/>
        <v>4177.3190000000004</v>
      </c>
      <c r="EM6" t="str">
        <f t="shared" ref="EM6:EM69" si="34">IF(ISNUMBER(W6-M6),W6-M6,".")</f>
        <v>.</v>
      </c>
      <c r="EN6" t="str">
        <f>work!FM6</f>
        <v>.</v>
      </c>
      <c r="EO6" t="str">
        <f>IF(ISNUMBER(work!FK6+work!FL6),work!FK6+work!FL6,".")</f>
        <v>.</v>
      </c>
      <c r="EP6" t="str">
        <f>IF(ISNUMBER(work!FU6-work!FM6),work!FU6-work!FM6,".")</f>
        <v>.</v>
      </c>
      <c r="EQ6" t="str">
        <f>IF(ISNUMBER(work!FS6+work!FT6-work!FK6-work!FL6),(work!FS6+work!FT6-work!FK6-work!FL6),".")</f>
        <v>.</v>
      </c>
      <c r="EU6">
        <f>work!FC6</f>
        <v>103</v>
      </c>
      <c r="EV6" t="str">
        <f>work!FD6</f>
        <v>.</v>
      </c>
      <c r="EW6" t="str">
        <f>IF(ISNUMBER(VLOOKUP($F6,AREA_EM_ALLYEAR,Seq!B$1,FALSE)),VLOOKUP($F6,AREA_EM_ALLYEAR,Seq!B$1,FALSE),".")</f>
        <v>.</v>
      </c>
      <c r="EX6" t="str">
        <f>IF(ISNUMBER(VLOOKUP($F6,AREA_EM_ALLYEAR,Seq!C$1,FALSE)),VLOOKUP($F6,AREA_EM_ALLYEAR,Seq!C$1,FALSE),".")</f>
        <v>.</v>
      </c>
      <c r="EY6" t="str">
        <f>IF(ISNUMBER(VLOOKUP($F6,AREA_EM_ALLYEAR,Seq!D$1,FALSE)),VLOOKUP($F6,AREA_EM_ALLYEAR,Seq!D$1,FALSE),".")</f>
        <v>.</v>
      </c>
      <c r="EZ6" t="str">
        <f>IF(ISNUMBER(VLOOKUP($F6,AREA_EM_ALLYEAR,Seq!E$1,FALSE)),VLOOKUP($F6,AREA_EM_ALLYEAR,Seq!E$1,FALSE),".")</f>
        <v>.</v>
      </c>
      <c r="FA6" t="str">
        <f>IF(ISNUMBER(VLOOKUP($F6,AREA_EM_ALLYEAR,Seq!F$1,FALSE)),VLOOKUP($F6,AREA_EM_ALLYEAR,Seq!F$1,FALSE),".")</f>
        <v>.</v>
      </c>
      <c r="FB6" t="str">
        <f>IF(ISNUMBER(VLOOKUP($F6,AREA_EM_ALLYEAR,Seq!G$1,FALSE)),VLOOKUP($F6,AREA_EM_ALLYEAR,Seq!G$1,FALSE),".")</f>
        <v>.</v>
      </c>
      <c r="FC6" t="str">
        <f>IF(ISNUMBER(VLOOKUP($F6,AREA_EM_ALLYEAR,Seq!H$1,FALSE)),VLOOKUP($F6,AREA_EM_ALLYEAR,Seq!H$1,FALSE),".")</f>
        <v>.</v>
      </c>
      <c r="FD6" t="str">
        <f>IF(ISNUMBER(VLOOKUP($F6,AREA_EM_ALLYEAR,Seq!I$1,FALSE)),VLOOKUP($F6,AREA_EM_ALLYEAR,Seq!I$1,FALSE),".")</f>
        <v>.</v>
      </c>
      <c r="FE6" t="str">
        <f>IF(ISNUMBER(VLOOKUP($F6,AREA_EM_ALLYEAR,Seq!J$1,FALSE)),VLOOKUP($F6,AREA_EM_ALLYEAR,Seq!J$1,FALSE),".")</f>
        <v>.</v>
      </c>
      <c r="FF6" t="str">
        <f>IF(ISNUMBER(VLOOKUP($F6,AREA_EM_ALLYEAR,Seq!K$1,FALSE)),VLOOKUP($F6,AREA_EM_ALLYEAR,Seq!K$1,FALSE),".")</f>
        <v>.</v>
      </c>
      <c r="FG6" t="str">
        <f>IF(ISNUMBER(VLOOKUP($F6,AREA_EM_ALLYEAR,Seq!L$1,FALSE)),VLOOKUP($F6,AREA_EM_ALLYEAR,Seq!L$1,FALSE),".")</f>
        <v>.</v>
      </c>
      <c r="FH6" t="str">
        <f>IF(ISNUMBER(VLOOKUP($F6,AREA_EM_ALLYEAR,Seq!M$1,FALSE)),VLOOKUP($F6,AREA_EM_ALLYEAR,Seq!M$1,FALSE),".")</f>
        <v>.</v>
      </c>
      <c r="FI6" t="str">
        <f>IF(ISNUMBER(VLOOKUP($F6,AREA_EM_ALLYEAR,Seq!N$1,FALSE)),VLOOKUP($F6,AREA_EM_ALLYEAR,Seq!N$1,FALSE),".")</f>
        <v>.</v>
      </c>
      <c r="FJ6" t="str">
        <f>IF(ISNUMBER(VLOOKUP($F6,AREA_EM_ALLYEAR,Seq!O$1,FALSE)),VLOOKUP($F6,AREA_EM_ALLYEAR,Seq!O$1,FALSE),".")</f>
        <v>.</v>
      </c>
      <c r="FK6" t="str">
        <f t="shared" ref="FK6:FK69" si="35">FJ6</f>
        <v>.</v>
      </c>
      <c r="FN6">
        <f>IF( ISNUMBER(VLOOKUP($F6,AREA_LIFE,Seq!V$1,FALSE)-Life!V$39),VLOOKUP($F6,AREA_LIFE,Seq!V$1,FALSE)-Life!V$39,".")</f>
        <v>-26.708292682926817</v>
      </c>
      <c r="FO6">
        <f>IF( ISNUMBER(VLOOKUP($F6,AREA_LIFE,Seq!W$1,FALSE)-Life!W$39),VLOOKUP($F6,AREA_LIFE,Seq!W$1,FALSE)-Life!W$39,".")</f>
        <v>-26.634756097560967</v>
      </c>
      <c r="FP6">
        <f>IF( ISNUMBER(VLOOKUP($F6,AREA_LIFE,Seq!X$1,FALSE)-Life!X$39),VLOOKUP($F6,AREA_LIFE,Seq!X$1,FALSE)-Life!X$39,".")</f>
        <v>-26.574585365853665</v>
      </c>
      <c r="FQ6">
        <f>IF( ISNUMBER(VLOOKUP($F6,AREA_LIFE,Seq!Y$1,FALSE)-Life!Y$39),VLOOKUP($F6,AREA_LIFE,Seq!Y$1,FALSE)-Life!Y$39,".")</f>
        <v>-26.526292682926837</v>
      </c>
      <c r="FR6">
        <f>IF( ISNUMBER(VLOOKUP($F6,AREA_LIFE,Seq!Z$1,FALSE)-Life!Z$39),VLOOKUP($F6,AREA_LIFE,Seq!Z$1,FALSE)-Life!Z$39,".")</f>
        <v>-26.494902439024393</v>
      </c>
      <c r="FS6">
        <f>IF( ISNUMBER(VLOOKUP($F6,AREA_LIFE,Seq!AA$1,FALSE)-Life!AA$39),VLOOKUP($F6,AREA_LIFE,Seq!AA$1,FALSE)-Life!AA$39,".")</f>
        <v>-26.482560975609765</v>
      </c>
      <c r="FT6">
        <f>IF( ISNUMBER(VLOOKUP($F6,AREA_LIFE,Seq!AB$1,FALSE)-Life!AB$39),VLOOKUP($F6,AREA_LIFE,Seq!AB$1,FALSE)-Life!AB$39,".")</f>
        <v>-26.488487804878055</v>
      </c>
      <c r="FU6">
        <f>IF( ISNUMBER(VLOOKUP($F6,AREA_LIFE,Seq!AC$1,FALSE)-Life!AC$39),VLOOKUP($F6,AREA_LIFE,Seq!AC$1,FALSE)-Life!AC$39,".")</f>
        <v>-26.512268292682926</v>
      </c>
      <c r="FV6">
        <f>IF( ISNUMBER(VLOOKUP($F6,AREA_LIFE,Seq!AD$1,FALSE)-Life!AD$39),VLOOKUP($F6,AREA_LIFE,Seq!AD$1,FALSE)-Life!AD$39,".")</f>
        <v>-26.557487804878043</v>
      </c>
      <c r="FW6">
        <f>IF( ISNUMBER(VLOOKUP($F6,AREA_LIFE,Seq!AE$1,FALSE)-Life!AE$39),VLOOKUP($F6,AREA_LIFE,Seq!AE$1,FALSE)-Life!AE$39,".")</f>
        <v>-26.626609756097565</v>
      </c>
      <c r="FX6">
        <f>IF( ISNUMBER(VLOOKUP($F6,AREA_LIFE,Seq!AF$1,FALSE)-Life!AF$39),VLOOKUP($F6,AREA_LIFE,Seq!AF$1,FALSE)-Life!AF$39,".")</f>
        <v>-26.727536585365854</v>
      </c>
      <c r="FY6">
        <f>IF( ISNUMBER(VLOOKUP($F6,AREA_LIFE,Seq!AG$1,FALSE)-Life!AG$39),VLOOKUP($F6,AREA_LIFE,Seq!AG$1,FALSE)-Life!AG$39,".")</f>
        <v>-26.87109756097562</v>
      </c>
      <c r="FZ6">
        <f>IF( ISNUMBER(VLOOKUP($F6,AREA_LIFE,Seq!AH$1,FALSE)-Life!AH$39),VLOOKUP($F6,AREA_LIFE,Seq!AH$1,FALSE)-Life!AH$39,".")</f>
        <v>-27.05860975609756</v>
      </c>
      <c r="GA6">
        <f>IF( ISNUMBER(VLOOKUP($F6,AREA_LIFE,Seq!AI$1,FALSE)-Life!AI$39),VLOOKUP($F6,AREA_LIFE,Seq!AI$1,FALSE)-Life!AI$39,".")</f>
        <v>-27.288439024390257</v>
      </c>
      <c r="GB6">
        <f>IF( ISNUMBER(VLOOKUP($F6,AREA_LIFE,Seq!AJ$1,FALSE)-Life!AJ$39),VLOOKUP($F6,AREA_LIFE,Seq!AJ$1,FALSE)-Life!AJ$39,".")</f>
        <v>-27.555487804878062</v>
      </c>
      <c r="GC6">
        <f>IF( ISNUMBER(VLOOKUP($F6,AREA_LIFE,Seq!AK$1,FALSE)-Life!AK$39),VLOOKUP($F6,AREA_LIFE,Seq!AK$1,FALSE)-Life!AK$39,".")</f>
        <v>-27.856243902439033</v>
      </c>
      <c r="GD6">
        <f>IF( ISNUMBER(VLOOKUP($F6,AREA_LIFE,Seq!AL$1,FALSE)-Life!AL$39),VLOOKUP($F6,AREA_LIFE,Seq!AL$1,FALSE)-Life!AL$39,".")</f>
        <v>-28.186731707317065</v>
      </c>
      <c r="GE6">
        <f>IF( ISNUMBER(VLOOKUP($F6,AREA_LIFE,Seq!AM$1,FALSE)-Life!AM$39),VLOOKUP($F6,AREA_LIFE,Seq!AM$1,FALSE)-Life!AM$39,".")</f>
        <v>-28.533073170731711</v>
      </c>
      <c r="GF6">
        <f>IF( ISNUMBER(VLOOKUP($F6,AREA_LIFE,Seq!AN$1,FALSE)-Life!AN$39),VLOOKUP($F6,AREA_LIFE,Seq!AN$1,FALSE)-Life!AN$39,".")</f>
        <v>-28.877317073170744</v>
      </c>
      <c r="GG6">
        <f>IF( ISNUMBER(VLOOKUP($F6,AREA_LIFE,Seq!AO$1,FALSE)-Life!AO$39),VLOOKUP($F6,AREA_LIFE,Seq!AO$1,FALSE)-Life!AO$39,".")</f>
        <v>-29.200585365853669</v>
      </c>
      <c r="GH6">
        <f>IF( ISNUMBER(VLOOKUP($F6,AREA_LIFE,Seq!AP$1,FALSE)-Life!AP$39),VLOOKUP($F6,AREA_LIFE,Seq!AP$1,FALSE)-Life!AP$39,".")</f>
        <v>-29.477365853658547</v>
      </c>
      <c r="GI6">
        <f>IF( ISNUMBER(VLOOKUP($F6,AREA_LIFE,Seq!AQ$1,FALSE)-Life!AQ$39),VLOOKUP($F6,AREA_LIFE,Seq!AQ$1,FALSE)-Life!AQ$39,".")</f>
        <v>-29.68173170731707</v>
      </c>
      <c r="GJ6">
        <f>IF( ISNUMBER(VLOOKUP($F6,AREA_LIFE,Seq!AR$1,FALSE)-Life!AR$39),VLOOKUP($F6,AREA_LIFE,Seq!AR$1,FALSE)-Life!AR$39,".")</f>
        <v>-29.804146341463415</v>
      </c>
      <c r="GK6">
        <f>IF( ISNUMBER(VLOOKUP($F6,AREA_LIFE,Seq!AS$1,FALSE)-Life!AS$39),VLOOKUP($F6,AREA_LIFE,Seq!AS$1,FALSE)-Life!AS$39,".")</f>
        <v>-29.844121951219513</v>
      </c>
      <c r="GL6">
        <f>IF( ISNUMBER(VLOOKUP($F6,AREA_LIFE,Seq!AT$1,FALSE)-Life!AT$39),VLOOKUP($F6,AREA_LIFE,Seq!AT$1,FALSE)-Life!AT$39,".")</f>
        <v>-29.803170731707333</v>
      </c>
      <c r="GM6">
        <f>IF( ISNUMBER(VLOOKUP($F6,AREA_LIFE,Seq!AU$1,FALSE)-Life!AU$39),VLOOKUP($F6,AREA_LIFE,Seq!AU$1,FALSE)-Life!AU$39,".")</f>
        <v>-29.693780487804872</v>
      </c>
      <c r="GN6">
        <f>IF( ISNUMBER(VLOOKUP($F6,AREA_LIFE,Seq!AV$1,FALSE)-Life!AV$39),VLOOKUP($F6,AREA_LIFE,Seq!AV$1,FALSE)-Life!AV$39,".")</f>
        <v>-29.536439024390226</v>
      </c>
      <c r="GO6">
        <f>IF( ISNUMBER(VLOOKUP($F6,AREA_LIFE,Seq!AW$1,FALSE)-Life!AW$39),VLOOKUP($F6,AREA_LIFE,Seq!AW$1,FALSE)-Life!AW$39,".")</f>
        <v>-29.357121951219504</v>
      </c>
      <c r="GP6">
        <f>IF( ISNUMBER(VLOOKUP($F6,AREA_LIFE,Seq!AX$1,FALSE)-Life!AX$39),VLOOKUP($F6,AREA_LIFE,Seq!AX$1,FALSE)-Life!AX$39,".")</f>
        <v>-29.17834146341464</v>
      </c>
      <c r="GQ6">
        <f t="shared" ref="GQ6:GQ69" si="36">GP6</f>
        <v>-29.17834146341464</v>
      </c>
      <c r="GS6">
        <f>IFERROR(VLOOKUP($F6,AREA_LIFE,Seq!V$1,FALSE),".")</f>
        <v>39.260097560975616</v>
      </c>
      <c r="GT6">
        <f>IFERROR(VLOOKUP($F6,AREA_LIFE,Seq!W$1,FALSE),".")</f>
        <v>39.531975609756103</v>
      </c>
      <c r="GU6">
        <f>IFERROR(VLOOKUP($F6,AREA_LIFE,Seq!X$1,FALSE),".")</f>
        <v>39.773902439024397</v>
      </c>
      <c r="GV6">
        <f>IFERROR(VLOOKUP($F6,AREA_LIFE,Seq!Y$1,FALSE),".")</f>
        <v>39.994878048780492</v>
      </c>
      <c r="GW6">
        <f>IFERROR(VLOOKUP($F6,AREA_LIFE,Seq!Z$1,FALSE),".")</f>
        <v>40.200902439024397</v>
      </c>
      <c r="GX6">
        <f>IFERROR(VLOOKUP($F6,AREA_LIFE,Seq!AA$1,FALSE),".")</f>
        <v>40.397878048780491</v>
      </c>
      <c r="GY6">
        <f>IFERROR(VLOOKUP($F6,AREA_LIFE,Seq!AB$1,FALSE),".")</f>
        <v>40.592731707317078</v>
      </c>
      <c r="GZ6">
        <f>IFERROR(VLOOKUP($F6,AREA_LIFE,Seq!AC$1,FALSE),".")</f>
        <v>40.785926829268298</v>
      </c>
      <c r="HA6">
        <f>IFERROR(VLOOKUP($F6,AREA_LIFE,Seq!AD$1,FALSE),".")</f>
        <v>40.975439024390248</v>
      </c>
      <c r="HB6">
        <f>IFERROR(VLOOKUP($F6,AREA_LIFE,Seq!AE$1,FALSE),".")</f>
        <v>41.159780487804881</v>
      </c>
      <c r="HC6">
        <f>IFERROR(VLOOKUP($F6,AREA_LIFE,Seq!AF$1,FALSE),".")</f>
        <v>41.331536585365853</v>
      </c>
      <c r="HD6">
        <f>IFERROR(VLOOKUP($F6,AREA_LIFE,Seq!AG$1,FALSE),".")</f>
        <v>41.479292682926832</v>
      </c>
      <c r="HE6">
        <f>IFERROR(VLOOKUP($F6,AREA_LIFE,Seq!AH$1,FALSE),".")</f>
        <v>41.596634146341465</v>
      </c>
      <c r="HF6">
        <f>IFERROR(VLOOKUP($F6,AREA_LIFE,Seq!AI$1,FALSE),".")</f>
        <v>41.681146341463418</v>
      </c>
      <c r="HG6">
        <f>IFERROR(VLOOKUP($F6,AREA_LIFE,Seq!AJ$1,FALSE),".")</f>
        <v>41.734853658536586</v>
      </c>
      <c r="HH6">
        <f>IFERROR(VLOOKUP($F6,AREA_LIFE,Seq!AK$1,FALSE),".")</f>
        <v>41.761292682926836</v>
      </c>
      <c r="HI6">
        <f>IFERROR(VLOOKUP($F6,AREA_LIFE,Seq!AL$1,FALSE),".")</f>
        <v>41.764902439024397</v>
      </c>
      <c r="HJ6">
        <f>IFERROR(VLOOKUP($F6,AREA_LIFE,Seq!AM$1,FALSE),".")</f>
        <v>41.758658536585372</v>
      </c>
      <c r="HK6">
        <f>IFERROR(VLOOKUP($F6,AREA_LIFE,Seq!AN$1,FALSE),".")</f>
        <v>41.757487804878053</v>
      </c>
      <c r="HL6">
        <f>IFERROR(VLOOKUP($F6,AREA_LIFE,Seq!AO$1,FALSE),".")</f>
        <v>41.774317073170735</v>
      </c>
      <c r="HM6">
        <f>IFERROR(VLOOKUP($F6,AREA_LIFE,Seq!AP$1,FALSE),".")</f>
        <v>41.826634146341469</v>
      </c>
      <c r="HN6">
        <f>IFERROR(VLOOKUP($F6,AREA_LIFE,Seq!AQ$1,FALSE),".")</f>
        <v>41.929853658536587</v>
      </c>
      <c r="HO6">
        <f>IFERROR(VLOOKUP($F6,AREA_LIFE,Seq!AR$1,FALSE),".")</f>
        <v>42.089000000000006</v>
      </c>
      <c r="HP6">
        <f>IFERROR(VLOOKUP($F6,AREA_LIFE,Seq!AS$1,FALSE),".")</f>
        <v>42.303048780487806</v>
      </c>
      <c r="HQ6">
        <f>IFERROR(VLOOKUP($F6,AREA_LIFE,Seq!AT$1,FALSE),".")</f>
        <v>42.570512195121957</v>
      </c>
      <c r="HR6">
        <f>IFERROR(VLOOKUP($F6,AREA_LIFE,Seq!AU$1,FALSE),".")</f>
        <v>42.882878048780498</v>
      </c>
      <c r="HS6">
        <f>IFERROR(VLOOKUP($F6,AREA_LIFE,Seq!AV$1,FALSE),".")</f>
        <v>43.227170731707325</v>
      </c>
      <c r="HT6">
        <f>IFERROR(VLOOKUP($F6,AREA_LIFE,Seq!AW$1,FALSE),".")</f>
        <v>43.585951219512204</v>
      </c>
      <c r="HU6">
        <f>IFERROR(VLOOKUP($F6,AREA_LIFE,Seq!AX$1,FALSE),".")</f>
        <v>43.946219512195128</v>
      </c>
      <c r="HV6" t="str">
        <f>IFERROR(VLOOKUP($F6,AREA_LIFE,Seq!AY$1,FALSE),".")</f>
        <v>.</v>
      </c>
      <c r="HZ6">
        <f t="shared" ref="HZ6:HZ18" si="37">SUM(M6:V6)</f>
        <v>212</v>
      </c>
      <c r="IA6">
        <f t="shared" ref="IA6:IA69" si="38">SUM(G6:M6)</f>
        <v>0</v>
      </c>
      <c r="IB6" t="str">
        <f t="shared" si="31"/>
        <v>.</v>
      </c>
      <c r="IC6" t="str">
        <f t="shared" si="32"/>
        <v>.</v>
      </c>
      <c r="ID6">
        <f t="shared" ref="ID6:ID69" si="39">DC6</f>
        <v>6.5127273867505414E-2</v>
      </c>
      <c r="IE6" t="str">
        <f>work!FK6</f>
        <v>.</v>
      </c>
      <c r="IF6" t="str">
        <f>work!FL6</f>
        <v>.</v>
      </c>
      <c r="IG6" t="str">
        <f>work!FM6</f>
        <v>.</v>
      </c>
      <c r="IH6" t="str">
        <f>IF(ISNUMBER(work!FS6-work!FK6),work!FS6-work!FK6,".")</f>
        <v>.</v>
      </c>
      <c r="II6" t="str">
        <f>IF(ISNUMBER(work!FT6-work!FL6),work!FT6-work!FL6,".")</f>
        <v>.</v>
      </c>
      <c r="IJ6" t="str">
        <f>IF(ISNUMBER(work!FU6-work!FM6),work!FU6-work!FM6,".")</f>
        <v>.</v>
      </c>
    </row>
    <row r="7" spans="1:268" hidden="1">
      <c r="A7" s="24" t="str">
        <f t="shared" si="0"/>
        <v>亚洲</v>
      </c>
      <c r="B7" s="24" t="str">
        <f t="shared" si="33"/>
        <v>Out</v>
      </c>
      <c r="C7" s="24" t="str">
        <f t="shared" si="1"/>
        <v>Out</v>
      </c>
      <c r="D7" s="24"/>
      <c r="E7" s="25" t="s">
        <v>2307</v>
      </c>
      <c r="F7" s="26" t="str">
        <f t="shared" si="2"/>
        <v>Bangladesh</v>
      </c>
      <c r="G7" s="27" t="str">
        <f t="shared" si="3"/>
        <v>.</v>
      </c>
      <c r="H7" s="27" t="str">
        <f t="shared" si="4"/>
        <v>.</v>
      </c>
      <c r="I7" s="27" t="str">
        <f t="shared" si="5"/>
        <v>.</v>
      </c>
      <c r="J7" s="27" t="str">
        <f t="shared" si="6"/>
        <v>.</v>
      </c>
      <c r="K7" s="27" t="str">
        <f t="shared" si="7"/>
        <v>.</v>
      </c>
      <c r="L7" s="27" t="str">
        <f t="shared" si="8"/>
        <v>.</v>
      </c>
      <c r="M7" s="27" t="str">
        <f t="shared" si="9"/>
        <v>.</v>
      </c>
      <c r="N7" s="27" t="str">
        <f t="shared" si="10"/>
        <v>.</v>
      </c>
      <c r="O7" s="27">
        <f t="shared" si="11"/>
        <v>0</v>
      </c>
      <c r="P7" s="27">
        <f t="shared" si="12"/>
        <v>0</v>
      </c>
      <c r="Q7" s="27">
        <f t="shared" si="13"/>
        <v>0</v>
      </c>
      <c r="R7" s="27">
        <f t="shared" si="14"/>
        <v>10</v>
      </c>
      <c r="S7" s="27">
        <f t="shared" si="15"/>
        <v>0</v>
      </c>
      <c r="T7" s="27">
        <f t="shared" si="16"/>
        <v>10</v>
      </c>
      <c r="U7" s="27">
        <f t="shared" si="17"/>
        <v>17</v>
      </c>
      <c r="V7" s="27">
        <f t="shared" si="18"/>
        <v>43</v>
      </c>
      <c r="W7" s="27">
        <f t="shared" si="19"/>
        <v>66</v>
      </c>
      <c r="X7" s="27">
        <f t="shared" si="20"/>
        <v>226</v>
      </c>
      <c r="Y7" s="27">
        <f t="shared" si="21"/>
        <v>48</v>
      </c>
      <c r="Z7" s="27">
        <f t="shared" si="22"/>
        <v>306</v>
      </c>
      <c r="AA7" s="27">
        <f t="shared" si="23"/>
        <v>749</v>
      </c>
      <c r="AB7" s="27">
        <f t="shared" si="24"/>
        <v>885</v>
      </c>
      <c r="AC7" s="27">
        <f t="shared" si="25"/>
        <v>642</v>
      </c>
      <c r="AD7" s="27">
        <f t="shared" si="26"/>
        <v>145</v>
      </c>
      <c r="AE7" s="27">
        <f t="shared" si="27"/>
        <v>65</v>
      </c>
      <c r="AF7" s="27">
        <f t="shared" si="28"/>
        <v>93</v>
      </c>
      <c r="AG7" s="27"/>
      <c r="AH7" s="27">
        <f>IF(ISNUMBER(work!C7+work!AH7),work!C7+work!AH7,".")</f>
        <v>20339079.911516789</v>
      </c>
      <c r="AI7" s="27">
        <f>IF(ISNUMBER(work!D7+work!AI7),work!D7+work!AI7,".")</f>
        <v>21368124.525865398</v>
      </c>
      <c r="AJ7" s="27">
        <f>IF(ISNUMBER(work!E7+work!AJ7),work!E7+work!AJ7,".")</f>
        <v>23169907.98133669</v>
      </c>
      <c r="AK7" s="27">
        <f>IF(ISNUMBER(work!F7+work!AK7),work!F7+work!AK7,".")</f>
        <v>25545835.327127561</v>
      </c>
      <c r="AL7" s="27">
        <f>IF(ISNUMBER(work!G7+work!AL7),work!G7+work!AL7,".")</f>
        <v>29202330.580744959</v>
      </c>
      <c r="AM7" s="27">
        <f>IF(ISNUMBER(work!H7+work!AM7),work!H7+work!AM7,".")</f>
        <v>32900321.378044758</v>
      </c>
      <c r="AN7" s="27">
        <f>IF(ISNUMBER(work!I7+work!AN7),work!I7+work!AN7,".")</f>
        <v>35683853.866601691</v>
      </c>
      <c r="AO7" s="27">
        <f>IF(ISNUMBER(work!J7+work!AO7),work!J7+work!AO7,".")</f>
        <v>39621897.083152413</v>
      </c>
      <c r="AP7" s="27">
        <f>IF(ISNUMBER(work!K7+work!AP7),work!K7+work!AP7,".")</f>
        <v>43856590.303532749</v>
      </c>
      <c r="AQ7" s="27">
        <f>IF(ISNUMBER(work!L7+work!AQ7),work!L7+work!AQ7,".")</f>
        <v>45614378.419991992</v>
      </c>
      <c r="AR7" s="27">
        <f>IF(ISNUMBER(work!M7+work!AR7),work!M7+work!AR7,".")</f>
        <v>47407294.999392815</v>
      </c>
      <c r="AS7" s="27">
        <f>IF(ISNUMBER(work!N7+work!AS7),work!N7+work!AS7,".")</f>
        <v>51596038.916251533</v>
      </c>
      <c r="AT7" s="27">
        <f>IF(ISNUMBER(work!O7+work!AT7),work!O7+work!AT7,".")</f>
        <v>58643667.748275213</v>
      </c>
      <c r="AU7" s="27">
        <f>IF(ISNUMBER(work!P7+work!AU7),work!P7+work!AU7,".")</f>
        <v>66552242.972665668</v>
      </c>
      <c r="AV7" s="27">
        <f>IF(ISNUMBER(work!Q7+work!AV7),work!Q7+work!AV7,".")</f>
        <v>74968982.462478846</v>
      </c>
      <c r="AW7" s="27">
        <f>IF(ISNUMBER(work!R7+work!AW7),work!R7+work!AW7,".")</f>
        <v>82932546.339089006</v>
      </c>
      <c r="AX7" s="27">
        <f>IF(ISNUMBER(work!S7+work!AX7),work!S7+work!AX7,".")</f>
        <v>91029307.983281314</v>
      </c>
      <c r="AY7" s="27">
        <f>IF(ISNUMBER(work!T7+work!AY7),work!T7+work!AY7,".")</f>
        <v>99345480.611771792</v>
      </c>
      <c r="AZ7" s="27">
        <f>IF(ISNUMBER(work!U7+work!AZ7),work!U7+work!AZ7,".")</f>
        <v>106990797.98901051</v>
      </c>
      <c r="BA7" s="27">
        <f>IF(ISNUMBER(work!V7+work!BA7),work!V7+work!BA7,".")</f>
        <v>115006340.81360167</v>
      </c>
      <c r="BB7" s="27">
        <f>IF(ISNUMBER(work!W7+work!BB7),work!W7+work!BB7,".")</f>
        <v>124557716.31909499</v>
      </c>
      <c r="BC7" s="27">
        <f>IF(ISNUMBER(work!X7+work!BC7),work!X7+work!BC7,".")</f>
        <v>134753492.39600509</v>
      </c>
      <c r="BD7" s="27">
        <f>IF(ISNUMBER(work!Y7+work!BD7),work!Y7+work!BD7,".")</f>
        <v>146783794.83185607</v>
      </c>
      <c r="BE7" s="27">
        <f>IF(ISNUMBER(work!Z7+work!BE7),work!Z7+work!BE7,".")</f>
        <v>161216577.4764536</v>
      </c>
      <c r="BF7" s="27">
        <f>IF(ISNUMBER(work!AA7+work!BF7),work!AA7+work!BF7,".")</f>
        <v>177290778.85416254</v>
      </c>
      <c r="BG7" s="27">
        <f>IF(ISNUMBER(work!AB7+work!BG7),work!AB7+work!BG7,".")</f>
        <v>195471647.34666735</v>
      </c>
      <c r="BH7" s="27">
        <f>IF(ISNUMBER(work!AC7+work!BH7),work!AC7+work!BH7,".")</f>
        <v>217841375.97910428</v>
      </c>
      <c r="BI7" s="27">
        <f>IF(ISNUMBER(work!AD7+work!BI7),work!AD7+work!BI7,".")</f>
        <v>245730777.85266989</v>
      </c>
      <c r="BJ7" s="27">
        <f>IF(ISNUMBER(work!AE7+work!BJ7),work!AE7+work!BJ7,".")</f>
        <v>267650919.35130659</v>
      </c>
      <c r="BK7" s="27">
        <f>IF(ISNUMBER(work!AF7+work!BK7),work!AF7+work!BK7,".")</f>
        <v>301577692.03792071</v>
      </c>
      <c r="BL7" s="27"/>
      <c r="BM7" s="27">
        <f>IF(ISNUMBER(work!AH7-work!C7),work!AH7-work!C7,".")</f>
        <v>-16249308.651549209</v>
      </c>
      <c r="BN7" s="27">
        <f>IF(ISNUMBER(work!AI7-work!D7),work!AI7-work!D7,".")</f>
        <v>-17122860.242480002</v>
      </c>
      <c r="BO7" s="27">
        <f>IF(ISNUMBER(work!AJ7-work!E7),work!AJ7-work!E7,".")</f>
        <v>-18823756.40092811</v>
      </c>
      <c r="BP7" s="27">
        <f>IF(ISNUMBER(work!AK7-work!F7),work!AK7-work!F7,".")</f>
        <v>-21025138.47280404</v>
      </c>
      <c r="BQ7" s="27">
        <f>IF(ISNUMBER(work!AL7-work!G7),work!AL7-work!G7,".")</f>
        <v>-24447431.23677624</v>
      </c>
      <c r="BR7" s="27">
        <f>IF(ISNUMBER(work!AM7-work!H7),work!AM7-work!H7,".")</f>
        <v>-27992158.284841839</v>
      </c>
      <c r="BS7" s="27">
        <f>IF(ISNUMBER(work!AN7-work!I7),work!AN7-work!I7,".")</f>
        <v>-30567164.006618913</v>
      </c>
      <c r="BT7" s="27">
        <f>IF(ISNUMBER(work!AO7-work!J7),work!AO7-work!J7,".")</f>
        <v>-34314238.863361791</v>
      </c>
      <c r="BU7" s="27">
        <f>IF(ISNUMBER(work!AP7-work!K7),work!AP7-work!K7,".")</f>
        <v>-38434329.004937649</v>
      </c>
      <c r="BV7" s="27">
        <f>IF(ISNUMBER(work!AQ7-work!L7),work!AQ7-work!L7,".")</f>
        <v>-40050468.580125608</v>
      </c>
      <c r="BW7" s="27">
        <f>IF(ISNUMBER(work!AR7-work!M7),work!AR7-work!M7,".")</f>
        <v>-41512816.186729394</v>
      </c>
      <c r="BX7" s="27">
        <f>IF(ISNUMBER(work!AS7-work!N7),work!AS7-work!N7,".")</f>
        <v>-45504722.498993866</v>
      </c>
      <c r="BY7" s="27">
        <f>IF(ISNUMBER(work!AT7-work!O7),work!AT7-work!O7,".")</f>
        <v>-52245401.787934996</v>
      </c>
      <c r="BZ7" s="27">
        <f>IF(ISNUMBER(work!AU7-work!P7),work!AU7-work!P7,".")</f>
        <v>-59861296.298613921</v>
      </c>
      <c r="CA7" s="27">
        <f>IF(ISNUMBER(work!AV7-work!Q7),work!AV7-work!Q7,".")</f>
        <v>-68004730.453338355</v>
      </c>
      <c r="CB7" s="27">
        <f>IF(ISNUMBER(work!AW7-work!R7),work!AW7-work!R7,".")</f>
        <v>-75625301.284552395</v>
      </c>
      <c r="CC7" s="27">
        <f>IF(ISNUMBER(work!AX7-work!S7),work!AX7-work!S7,".")</f>
        <v>-83384324.402724087</v>
      </c>
      <c r="CD7" s="27">
        <f>IF(ISNUMBER(work!AY7-work!T7),work!AY7-work!T7,".")</f>
        <v>-91288619.586132199</v>
      </c>
      <c r="CE7" s="27">
        <f>IF(ISNUMBER(work!AZ7-work!U7),work!AZ7-work!U7,".")</f>
        <v>-98512762.024329484</v>
      </c>
      <c r="CF7" s="27">
        <f>IF(ISNUMBER(work!BA7-work!V7),work!BA7-work!V7,".")</f>
        <v>-106115489.76075232</v>
      </c>
      <c r="CG7" s="27">
        <f>IF(ISNUMBER(work!BB7-work!W7),work!BB7-work!W7,".")</f>
        <v>-115138348.023505</v>
      </c>
      <c r="CH7" s="27">
        <f>IF(ISNUMBER(work!BC7-work!X7),work!BC7-work!X7,".")</f>
        <v>-124837345.28703091</v>
      </c>
      <c r="CI7" s="27">
        <f>IF(ISNUMBER(work!BD7-work!Y7),work!BD7-work!Y7,".")</f>
        <v>-136429809.08033592</v>
      </c>
      <c r="CJ7" s="27">
        <f>IF(ISNUMBER(work!BE7-work!Z7),work!BE7-work!Z7,".")</f>
        <v>-150318386.82695842</v>
      </c>
      <c r="CK7" s="27">
        <f>IF(ISNUMBER(work!BF7-work!AA7),work!BF7-work!AA7,".")</f>
        <v>-165709216.84389344</v>
      </c>
      <c r="CL7" s="27">
        <f>IF(ISNUMBER(work!BG7-work!AB7),work!BG7-work!AB7,".")</f>
        <v>-183200347.90398663</v>
      </c>
      <c r="CM7" s="27">
        <f>IF(ISNUMBER(work!BH7-work!AC7),work!BH7-work!AC7,".")</f>
        <v>-204756570.7206257</v>
      </c>
      <c r="CN7" s="27">
        <f>IF(ISNUMBER(work!BI7-work!AD7),work!BI7-work!AD7,".")</f>
        <v>-231804901.91802412</v>
      </c>
      <c r="CO7" s="27">
        <f>IF(ISNUMBER(work!BJ7-work!AE7),work!BJ7-work!AE7,".")</f>
        <v>-252862971.5987514</v>
      </c>
      <c r="CP7" s="27">
        <f>IF(ISNUMBER(work!BK7-work!AF7),work!BK7-work!AF7,".")</f>
        <v>-285931415.79086995</v>
      </c>
      <c r="CQ7" s="27"/>
      <c r="CR7" s="27"/>
      <c r="CS7" s="27">
        <f>IF(ISNUMBER(work!CR7-work!BN7),work!CR7-work!BN7,".")</f>
        <v>9.4778535430246655E-2</v>
      </c>
      <c r="CT7" s="27">
        <f>IF(ISNUMBER(work!CS7-work!BO7),work!CS7-work!BO7,".")</f>
        <v>9.3778535430246654E-2</v>
      </c>
      <c r="CU7" s="27">
        <f>IF(ISNUMBER(work!CT7-work!BP7),work!CT7-work!BP7,".")</f>
        <v>9.3778535430246654E-2</v>
      </c>
      <c r="CV7" s="27">
        <f>IF(ISNUMBER(work!CU7-work!BQ7),work!CU7-work!BQ7,".")</f>
        <v>9.2778535430246653E-2</v>
      </c>
      <c r="CW7" s="27">
        <f>IF(ISNUMBER(work!CV7-work!BR7),work!CV7-work!BR7,".")</f>
        <v>9.2778535430246653E-2</v>
      </c>
      <c r="CX7" s="27">
        <f>IF(ISNUMBER(work!CW7-work!BS7),work!CW7-work!BS7,".")</f>
        <v>9.1778535430246666E-2</v>
      </c>
      <c r="CY7" s="27">
        <f>IF(ISNUMBER(work!CX7-work!BT7),work!CX7-work!BT7,".")</f>
        <v>9.0778535430246665E-2</v>
      </c>
      <c r="CZ7" s="27">
        <f>IF(ISNUMBER(work!CY7-work!BU7),work!CY7-work!BU7,".")</f>
        <v>8.9778535430246664E-2</v>
      </c>
      <c r="DA7" s="27">
        <f>IF(ISNUMBER(work!CZ7-work!BV7),work!CZ7-work!BV7,".")</f>
        <v>8.8778535430246663E-2</v>
      </c>
      <c r="DB7" s="27">
        <f>IF(ISNUMBER(work!DA7-work!BW7),work!DA7-work!BW7,".")</f>
        <v>8.7778535430246662E-2</v>
      </c>
      <c r="DC7" s="27">
        <f>IF(ISNUMBER(work!DB7-work!BX7),work!DB7-work!BX7,".")</f>
        <v>8.5778535430246661E-2</v>
      </c>
      <c r="DD7" s="27">
        <f>IF(ISNUMBER(work!DC7-work!BY7),work!DC7-work!BY7,".")</f>
        <v>8.3778535430246659E-2</v>
      </c>
      <c r="DE7" s="27">
        <f>IF(ISNUMBER(work!DD7-work!BZ7),work!DD7-work!BZ7,".")</f>
        <v>8.7765966127286252E-2</v>
      </c>
      <c r="DF7" s="27">
        <f>IF(ISNUMBER(work!DE7-work!CA7),work!DE7-work!CA7,".")</f>
        <v>8.576596612728625E-2</v>
      </c>
      <c r="DG7" s="27">
        <f>IF(ISNUMBER(work!DF7-work!CB7),work!DF7-work!CB7,".")</f>
        <v>8.3765966127286248E-2</v>
      </c>
      <c r="DH7" s="27">
        <f>IF(ISNUMBER(work!DG7-work!CC7),work!DG7-work!CC7,".")</f>
        <v>8.176596612728626E-2</v>
      </c>
      <c r="DI7" s="27">
        <f>IF(ISNUMBER(work!DH7-work!CD7),work!DH7-work!CD7,".")</f>
        <v>7.8765966127286258E-2</v>
      </c>
      <c r="DJ7" s="27">
        <f>IF(ISNUMBER(work!DI7-work!CE7),work!DI7-work!CE7,".")</f>
        <v>7.6765966127286256E-2</v>
      </c>
      <c r="DK7" s="27">
        <f>IF(ISNUMBER(work!DJ7-work!CF7),work!DJ7-work!CF7,".")</f>
        <v>7.4765966127286254E-2</v>
      </c>
      <c r="DL7" s="27">
        <f>IF(ISNUMBER(work!DK7-work!CG7),work!DK7-work!CG7,".")</f>
        <v>7.2705049859098175E-2</v>
      </c>
      <c r="DM7" s="27">
        <f>IF(ISNUMBER(work!DL7-work!CH7),work!DL7-work!CH7,".")</f>
        <v>7.0415357887839952E-2</v>
      </c>
      <c r="DN7" s="27">
        <f>IF(ISNUMBER(work!DM7-work!CI7),work!DM7-work!CI7,".")</f>
        <v>6.7834014362261302E-2</v>
      </c>
      <c r="DO7" s="27">
        <f>IF(ISNUMBER(work!DN7-work!CJ7),work!DN7-work!CJ7,".")</f>
        <v>6.4954581558843427E-2</v>
      </c>
      <c r="DP7" s="27">
        <f>IF(ISNUMBER(work!DO7-work!CK7),work!DO7-work!CK7,".")</f>
        <v>6.1807592197321709E-2</v>
      </c>
      <c r="DQ7" s="27">
        <f>IF(ISNUMBER(work!DP7-work!CL7),work!DP7-work!CL7,".")</f>
        <v>5.7413873538377513E-2</v>
      </c>
      <c r="DR7" s="27">
        <f>IF(ISNUMBER(work!DQ7-work!CM7),work!DQ7-work!CM7,".")</f>
        <v>5.3800138933625362E-2</v>
      </c>
      <c r="DS7" s="27">
        <f>IF(ISNUMBER(work!DR7-work!CN7),work!DR7-work!CN7,".")</f>
        <v>4.8994335922473063E-2</v>
      </c>
      <c r="DT7" s="27">
        <f>IF(ISNUMBER(work!DS7-work!CO7),work!DS7-work!CO7,".")</f>
        <v>4.3993697418903854E-2</v>
      </c>
      <c r="DU7" s="27">
        <f>IF(ISNUMBER(work!DT7-work!CP7),work!DT7-work!CP7,".")</f>
        <v>3.9817117746305808E-2</v>
      </c>
      <c r="DV7" s="27">
        <f t="shared" si="29"/>
        <v>3.9817117746305808E-2</v>
      </c>
      <c r="DW7" s="27"/>
      <c r="DX7" s="27" t="str">
        <f>IF(ISNUMBER(work!FJ7/work!FN7),work!FJ7/work!FN7,".")</f>
        <v>.</v>
      </c>
      <c r="DY7" s="27" t="str">
        <f>IF(ISNUMBER(work!FK7/work!FO7),work!FK7/work!FO7,".")</f>
        <v>.</v>
      </c>
      <c r="DZ7" s="27" t="str">
        <f>IF(ISNUMBER(work!FL7/work!FP7),work!FL7/work!FP7,".")</f>
        <v>.</v>
      </c>
      <c r="EA7" s="27" t="str">
        <f>IF(ISNUMBER(work!FM7/work!FQ7),work!FM7/work!FQ7,".")</f>
        <v>.</v>
      </c>
      <c r="EB7" s="27" t="str">
        <f>IF(ISNUMBER((work!FK7+work!FL7)/(work!FO7+work!FP7)),(work!FK7+work!FL7)/(work!FO7+work!FP7),".")</f>
        <v>.</v>
      </c>
      <c r="EC7" s="27" t="str">
        <f>IF(ISNUMBER(work!FR7/work!FV7),work!FR7/work!FV7,".")</f>
        <v>.</v>
      </c>
      <c r="ED7" s="27" t="str">
        <f>IF(ISNUMBER(work!FS7/work!FW7),work!FS7/work!FW7,".")</f>
        <v>.</v>
      </c>
      <c r="EE7" s="27" t="str">
        <f>IF(ISNUMBER(work!FT7/work!FX7),work!FT7/work!FX7,".")</f>
        <v>.</v>
      </c>
      <c r="EF7" s="27" t="str">
        <f>IF(ISNUMBER(work!FU7/work!FY7),work!FU7/work!FY7,".")</f>
        <v>.</v>
      </c>
      <c r="EG7" s="27" t="str">
        <f>IF(ISNUMBER((work!FS7+work!FT7)/(work!FW7+work!FX7)),(work!FS7+work!FT7)/(work!FW7+work!FX7),".")</f>
        <v>.</v>
      </c>
      <c r="EH7" s="27">
        <f>work!EZ7</f>
        <v>7.7436048195090173E-6</v>
      </c>
      <c r="EI7" s="27" t="str">
        <f>work!FA7</f>
        <v>.</v>
      </c>
      <c r="EJ7" s="27" t="str">
        <f>work!FB7</f>
        <v>.</v>
      </c>
      <c r="EK7" s="27"/>
      <c r="EL7" s="27">
        <f t="shared" si="30"/>
        <v>3028.9720000000002</v>
      </c>
      <c r="EM7" t="str">
        <f t="shared" si="34"/>
        <v>.</v>
      </c>
      <c r="EN7" t="str">
        <f>work!FM7</f>
        <v>.</v>
      </c>
      <c r="EO7" t="str">
        <f>IF(ISNUMBER(work!FK7+work!FL7),work!FK7+work!FL7,".")</f>
        <v>.</v>
      </c>
      <c r="EP7" t="str">
        <f>IF(ISNUMBER(work!FU7-work!FM7),work!FU7-work!FM7,".")</f>
        <v>.</v>
      </c>
      <c r="EQ7" t="str">
        <f>IF(ISNUMBER(work!FS7+work!FT7-work!FK7-work!FL7),(work!FS7+work!FT7-work!FK7-work!FL7),".")</f>
        <v>.</v>
      </c>
      <c r="EU7">
        <f>work!FC7</f>
        <v>700</v>
      </c>
      <c r="EV7" t="str">
        <f>work!FD7</f>
        <v>.</v>
      </c>
      <c r="EW7" t="str">
        <f>IF(ISNUMBER(VLOOKUP($F7,AREA_EM_ALLYEAR,Seq!B$1,FALSE)),VLOOKUP($F7,AREA_EM_ALLYEAR,Seq!B$1,FALSE),".")</f>
        <v>.</v>
      </c>
      <c r="EX7" t="str">
        <f>IF(ISNUMBER(VLOOKUP($F7,AREA_EM_ALLYEAR,Seq!C$1,FALSE)),VLOOKUP($F7,AREA_EM_ALLYEAR,Seq!C$1,FALSE),".")</f>
        <v>.</v>
      </c>
      <c r="EY7" t="str">
        <f>IF(ISNUMBER(VLOOKUP($F7,AREA_EM_ALLYEAR,Seq!D$1,FALSE)),VLOOKUP($F7,AREA_EM_ALLYEAR,Seq!D$1,FALSE),".")</f>
        <v>.</v>
      </c>
      <c r="EZ7" t="str">
        <f>IF(ISNUMBER(VLOOKUP($F7,AREA_EM_ALLYEAR,Seq!E$1,FALSE)),VLOOKUP($F7,AREA_EM_ALLYEAR,Seq!E$1,FALSE),".")</f>
        <v>.</v>
      </c>
      <c r="FA7" t="str">
        <f>IF(ISNUMBER(VLOOKUP($F7,AREA_EM_ALLYEAR,Seq!F$1,FALSE)),VLOOKUP($F7,AREA_EM_ALLYEAR,Seq!F$1,FALSE),".")</f>
        <v>.</v>
      </c>
      <c r="FB7" t="str">
        <f>IF(ISNUMBER(VLOOKUP($F7,AREA_EM_ALLYEAR,Seq!G$1,FALSE)),VLOOKUP($F7,AREA_EM_ALLYEAR,Seq!G$1,FALSE),".")</f>
        <v>.</v>
      </c>
      <c r="FC7" t="str">
        <f>IF(ISNUMBER(VLOOKUP($F7,AREA_EM_ALLYEAR,Seq!H$1,FALSE)),VLOOKUP($F7,AREA_EM_ALLYEAR,Seq!H$1,FALSE),".")</f>
        <v>.</v>
      </c>
      <c r="FD7" t="str">
        <f>IF(ISNUMBER(VLOOKUP($F7,AREA_EM_ALLYEAR,Seq!I$1,FALSE)),VLOOKUP($F7,AREA_EM_ALLYEAR,Seq!I$1,FALSE),".")</f>
        <v>.</v>
      </c>
      <c r="FE7" t="str">
        <f>IF(ISNUMBER(VLOOKUP($F7,AREA_EM_ALLYEAR,Seq!J$1,FALSE)),VLOOKUP($F7,AREA_EM_ALLYEAR,Seq!J$1,FALSE),".")</f>
        <v>.</v>
      </c>
      <c r="FF7" t="str">
        <f>IF(ISNUMBER(VLOOKUP($F7,AREA_EM_ALLYEAR,Seq!K$1,FALSE)),VLOOKUP($F7,AREA_EM_ALLYEAR,Seq!K$1,FALSE),".")</f>
        <v>.</v>
      </c>
      <c r="FG7" t="str">
        <f>IF(ISNUMBER(VLOOKUP($F7,AREA_EM_ALLYEAR,Seq!L$1,FALSE)),VLOOKUP($F7,AREA_EM_ALLYEAR,Seq!L$1,FALSE),".")</f>
        <v>.</v>
      </c>
      <c r="FH7" t="str">
        <f>IF(ISNUMBER(VLOOKUP($F7,AREA_EM_ALLYEAR,Seq!M$1,FALSE)),VLOOKUP($F7,AREA_EM_ALLYEAR,Seq!M$1,FALSE),".")</f>
        <v>.</v>
      </c>
      <c r="FI7" t="str">
        <f>IF(ISNUMBER(VLOOKUP($F7,AREA_EM_ALLYEAR,Seq!N$1,FALSE)),VLOOKUP($F7,AREA_EM_ALLYEAR,Seq!N$1,FALSE),".")</f>
        <v>.</v>
      </c>
      <c r="FJ7" t="str">
        <f>IF(ISNUMBER(VLOOKUP($F7,AREA_EM_ALLYEAR,Seq!O$1,FALSE)),VLOOKUP($F7,AREA_EM_ALLYEAR,Seq!O$1,FALSE),".")</f>
        <v>.</v>
      </c>
      <c r="FK7" t="str">
        <f t="shared" si="35"/>
        <v>.</v>
      </c>
      <c r="FN7">
        <f>IF( ISNUMBER(VLOOKUP($F7,AREA_LIFE,Seq!V$1,FALSE)-Life!V$39),VLOOKUP($F7,AREA_LIFE,Seq!V$1,FALSE)-Life!V$39,".")</f>
        <v>-18.224780487804864</v>
      </c>
      <c r="FO7">
        <f>IF( ISNUMBER(VLOOKUP($F7,AREA_LIFE,Seq!W$1,FALSE)-Life!W$39),VLOOKUP($F7,AREA_LIFE,Seq!W$1,FALSE)-Life!W$39,".")</f>
        <v>-17.765585365853646</v>
      </c>
      <c r="FP7">
        <f>IF( ISNUMBER(VLOOKUP($F7,AREA_LIFE,Seq!X$1,FALSE)-Life!X$39),VLOOKUP($F7,AREA_LIFE,Seq!X$1,FALSE)-Life!X$39,".")</f>
        <v>-17.279268292682929</v>
      </c>
      <c r="FQ7">
        <f>IF( ISNUMBER(VLOOKUP($F7,AREA_LIFE,Seq!Y$1,FALSE)-Life!Y$39),VLOOKUP($F7,AREA_LIFE,Seq!Y$1,FALSE)-Life!Y$39,".")</f>
        <v>-16.791243902439035</v>
      </c>
      <c r="FR7">
        <f>IF( ISNUMBER(VLOOKUP($F7,AREA_LIFE,Seq!Z$1,FALSE)-Life!Z$39),VLOOKUP($F7,AREA_LIFE,Seq!Z$1,FALSE)-Life!Z$39,".")</f>
        <v>-16.322073170731706</v>
      </c>
      <c r="FS7">
        <f>IF( ISNUMBER(VLOOKUP($F7,AREA_LIFE,Seq!AA$1,FALSE)-Life!AA$39),VLOOKUP($F7,AREA_LIFE,Seq!AA$1,FALSE)-Life!AA$39,".")</f>
        <v>-15.884341463414643</v>
      </c>
      <c r="FT7">
        <f>IF( ISNUMBER(VLOOKUP($F7,AREA_LIFE,Seq!AB$1,FALSE)-Life!AB$39),VLOOKUP($F7,AREA_LIFE,Seq!AB$1,FALSE)-Life!AB$39,".")</f>
        <v>-15.48170731707318</v>
      </c>
      <c r="FU7">
        <f>IF( ISNUMBER(VLOOKUP($F7,AREA_LIFE,Seq!AC$1,FALSE)-Life!AC$39),VLOOKUP($F7,AREA_LIFE,Seq!AC$1,FALSE)-Life!AC$39,".")</f>
        <v>-15.099804878048786</v>
      </c>
      <c r="FV7">
        <f>IF( ISNUMBER(VLOOKUP($F7,AREA_LIFE,Seq!AD$1,FALSE)-Life!AD$39),VLOOKUP($F7,AREA_LIFE,Seq!AD$1,FALSE)-Life!AD$39,".")</f>
        <v>-14.729243902439016</v>
      </c>
      <c r="FW7">
        <f>IF( ISNUMBER(VLOOKUP($F7,AREA_LIFE,Seq!AE$1,FALSE)-Life!AE$39),VLOOKUP($F7,AREA_LIFE,Seq!AE$1,FALSE)-Life!AE$39,".")</f>
        <v>-14.366</v>
      </c>
      <c r="FX7">
        <f>IF( ISNUMBER(VLOOKUP($F7,AREA_LIFE,Seq!AF$1,FALSE)-Life!AF$39),VLOOKUP($F7,AREA_LIFE,Seq!AF$1,FALSE)-Life!AF$39,".")</f>
        <v>-14.002073170731698</v>
      </c>
      <c r="FY7">
        <f>IF( ISNUMBER(VLOOKUP($F7,AREA_LIFE,Seq!AG$1,FALSE)-Life!AG$39),VLOOKUP($F7,AREA_LIFE,Seq!AG$1,FALSE)-Life!AG$39,".")</f>
        <v>-13.630341463414638</v>
      </c>
      <c r="FZ7">
        <f>IF( ISNUMBER(VLOOKUP($F7,AREA_LIFE,Seq!AH$1,FALSE)-Life!AH$39),VLOOKUP($F7,AREA_LIFE,Seq!AH$1,FALSE)-Life!AH$39,".")</f>
        <v>-13.245682926829268</v>
      </c>
      <c r="GA7">
        <f>IF( ISNUMBER(VLOOKUP($F7,AREA_LIFE,Seq!AI$1,FALSE)-Life!AI$39),VLOOKUP($F7,AREA_LIFE,Seq!AI$1,FALSE)-Life!AI$39,".")</f>
        <v>-12.847000000000016</v>
      </c>
      <c r="GB7">
        <f>IF( ISNUMBER(VLOOKUP($F7,AREA_LIFE,Seq!AJ$1,FALSE)-Life!AJ$39),VLOOKUP($F7,AREA_LIFE,Seq!AJ$1,FALSE)-Life!AJ$39,".")</f>
        <v>-12.433219512195137</v>
      </c>
      <c r="GC7">
        <f>IF( ISNUMBER(VLOOKUP($F7,AREA_LIFE,Seq!AK$1,FALSE)-Life!AK$39),VLOOKUP($F7,AREA_LIFE,Seq!AK$1,FALSE)-Life!AK$39,".")</f>
        <v>-12.01085365853659</v>
      </c>
      <c r="GD7">
        <f>IF( ISNUMBER(VLOOKUP($F7,AREA_LIFE,Seq!AL$1,FALSE)-Life!AL$39),VLOOKUP($F7,AREA_LIFE,Seq!AL$1,FALSE)-Life!AL$39,".")</f>
        <v>-11.587390243902426</v>
      </c>
      <c r="GE7">
        <f>IF( ISNUMBER(VLOOKUP($F7,AREA_LIFE,Seq!AM$1,FALSE)-Life!AM$39),VLOOKUP($F7,AREA_LIFE,Seq!AM$1,FALSE)-Life!AM$39,".")</f>
        <v>-11.171414634146345</v>
      </c>
      <c r="GF7">
        <f>IF( ISNUMBER(VLOOKUP($F7,AREA_LIFE,Seq!AN$1,FALSE)-Life!AN$39),VLOOKUP($F7,AREA_LIFE,Seq!AN$1,FALSE)-Life!AN$39,".")</f>
        <v>-10.768439024390261</v>
      </c>
      <c r="GG7">
        <f>IF( ISNUMBER(VLOOKUP($F7,AREA_LIFE,Seq!AO$1,FALSE)-Life!AO$39),VLOOKUP($F7,AREA_LIFE,Seq!AO$1,FALSE)-Life!AO$39,".")</f>
        <v>-10.378512195121964</v>
      </c>
      <c r="GH7">
        <f>IF( ISNUMBER(VLOOKUP($F7,AREA_LIFE,Seq!AP$1,FALSE)-Life!AP$39),VLOOKUP($F7,AREA_LIFE,Seq!AP$1,FALSE)-Life!AP$39,".")</f>
        <v>-9.9970731707317171</v>
      </c>
      <c r="GI7">
        <f>IF( ISNUMBER(VLOOKUP($F7,AREA_LIFE,Seq!AQ$1,FALSE)-Life!AQ$39),VLOOKUP($F7,AREA_LIFE,Seq!AQ$1,FALSE)-Life!AQ$39,".")</f>
        <v>-9.6106097560975527</v>
      </c>
      <c r="GJ7">
        <f>IF( ISNUMBER(VLOOKUP($F7,AREA_LIFE,Seq!AR$1,FALSE)-Life!AR$39),VLOOKUP($F7,AREA_LIFE,Seq!AR$1,FALSE)-Life!AR$39,".")</f>
        <v>-9.2130731707317111</v>
      </c>
      <c r="GK7">
        <f>IF( ISNUMBER(VLOOKUP($F7,AREA_LIFE,Seq!AS$1,FALSE)-Life!AS$39),VLOOKUP($F7,AREA_LIFE,Seq!AS$1,FALSE)-Life!AS$39,".")</f>
        <v>-8.8044878048780362</v>
      </c>
      <c r="GL7">
        <f>IF( ISNUMBER(VLOOKUP($F7,AREA_LIFE,Seq!AT$1,FALSE)-Life!AT$39),VLOOKUP($F7,AREA_LIFE,Seq!AT$1,FALSE)-Life!AT$39,".")</f>
        <v>-8.3898780487805027</v>
      </c>
      <c r="GM7">
        <f>IF( ISNUMBER(VLOOKUP($F7,AREA_LIFE,Seq!AU$1,FALSE)-Life!AU$39),VLOOKUP($F7,AREA_LIFE,Seq!AU$1,FALSE)-Life!AU$39,".")</f>
        <v>-7.9832682926829222</v>
      </c>
      <c r="GN7">
        <f>IF( ISNUMBER(VLOOKUP($F7,AREA_LIFE,Seq!AV$1,FALSE)-Life!AV$39),VLOOKUP($F7,AREA_LIFE,Seq!AV$1,FALSE)-Life!AV$39,".")</f>
        <v>-7.6032195121951105</v>
      </c>
      <c r="GO7">
        <f>IF( ISNUMBER(VLOOKUP($F7,AREA_LIFE,Seq!AW$1,FALSE)-Life!AW$39),VLOOKUP($F7,AREA_LIFE,Seq!AW$1,FALSE)-Life!AW$39,".")</f>
        <v>-7.2652926829268125</v>
      </c>
      <c r="GP7">
        <f>IF( ISNUMBER(VLOOKUP($F7,AREA_LIFE,Seq!AX$1,FALSE)-Life!AX$39),VLOOKUP($F7,AREA_LIFE,Seq!AX$1,FALSE)-Life!AX$39,".")</f>
        <v>-6.9795609756097576</v>
      </c>
      <c r="GQ7">
        <f t="shared" si="36"/>
        <v>-6.9795609756097576</v>
      </c>
      <c r="GS7">
        <f>IFERROR(VLOOKUP($F7,AREA_LIFE,Seq!V$1,FALSE),".")</f>
        <v>47.74360975609757</v>
      </c>
      <c r="GT7">
        <f>IFERROR(VLOOKUP($F7,AREA_LIFE,Seq!W$1,FALSE),".")</f>
        <v>48.401146341463424</v>
      </c>
      <c r="GU7">
        <f>IFERROR(VLOOKUP($F7,AREA_LIFE,Seq!X$1,FALSE),".")</f>
        <v>49.069219512195133</v>
      </c>
      <c r="GV7">
        <f>IFERROR(VLOOKUP($F7,AREA_LIFE,Seq!Y$1,FALSE),".")</f>
        <v>49.729926829268294</v>
      </c>
      <c r="GW7">
        <f>IFERROR(VLOOKUP($F7,AREA_LIFE,Seq!Z$1,FALSE),".")</f>
        <v>50.373731707317084</v>
      </c>
      <c r="GX7">
        <f>IFERROR(VLOOKUP($F7,AREA_LIFE,Seq!AA$1,FALSE),".")</f>
        <v>50.996097560975613</v>
      </c>
      <c r="GY7">
        <f>IFERROR(VLOOKUP($F7,AREA_LIFE,Seq!AB$1,FALSE),".")</f>
        <v>51.599512195121953</v>
      </c>
      <c r="GZ7">
        <f>IFERROR(VLOOKUP($F7,AREA_LIFE,Seq!AC$1,FALSE),".")</f>
        <v>52.198390243902438</v>
      </c>
      <c r="HA7">
        <f>IFERROR(VLOOKUP($F7,AREA_LIFE,Seq!AD$1,FALSE),".")</f>
        <v>52.803682926829275</v>
      </c>
      <c r="HB7">
        <f>IFERROR(VLOOKUP($F7,AREA_LIFE,Seq!AE$1,FALSE),".")</f>
        <v>53.420390243902446</v>
      </c>
      <c r="HC7">
        <f>IFERROR(VLOOKUP($F7,AREA_LIFE,Seq!AF$1,FALSE),".")</f>
        <v>54.057000000000009</v>
      </c>
      <c r="HD7">
        <f>IFERROR(VLOOKUP($F7,AREA_LIFE,Seq!AG$1,FALSE),".")</f>
        <v>54.720048780487815</v>
      </c>
      <c r="HE7">
        <f>IFERROR(VLOOKUP($F7,AREA_LIFE,Seq!AH$1,FALSE),".")</f>
        <v>55.409560975609757</v>
      </c>
      <c r="HF7">
        <f>IFERROR(VLOOKUP($F7,AREA_LIFE,Seq!AI$1,FALSE),".")</f>
        <v>56.122585365853659</v>
      </c>
      <c r="HG7">
        <f>IFERROR(VLOOKUP($F7,AREA_LIFE,Seq!AJ$1,FALSE),".")</f>
        <v>56.857121951219511</v>
      </c>
      <c r="HH7">
        <f>IFERROR(VLOOKUP($F7,AREA_LIFE,Seq!AK$1,FALSE),".")</f>
        <v>57.606682926829279</v>
      </c>
      <c r="HI7">
        <f>IFERROR(VLOOKUP($F7,AREA_LIFE,Seq!AL$1,FALSE),".")</f>
        <v>58.364243902439036</v>
      </c>
      <c r="HJ7">
        <f>IFERROR(VLOOKUP($F7,AREA_LIFE,Seq!AM$1,FALSE),".")</f>
        <v>59.120317073170739</v>
      </c>
      <c r="HK7">
        <f>IFERROR(VLOOKUP($F7,AREA_LIFE,Seq!AN$1,FALSE),".")</f>
        <v>59.866365853658536</v>
      </c>
      <c r="HL7">
        <f>IFERROR(VLOOKUP($F7,AREA_LIFE,Seq!AO$1,FALSE),".")</f>
        <v>60.596390243902441</v>
      </c>
      <c r="HM7">
        <f>IFERROR(VLOOKUP($F7,AREA_LIFE,Seq!AP$1,FALSE),".")</f>
        <v>61.306926829268299</v>
      </c>
      <c r="HN7">
        <f>IFERROR(VLOOKUP($F7,AREA_LIFE,Seq!AQ$1,FALSE),".")</f>
        <v>62.000975609756104</v>
      </c>
      <c r="HO7">
        <f>IFERROR(VLOOKUP($F7,AREA_LIFE,Seq!AR$1,FALSE),".")</f>
        <v>62.68007317073171</v>
      </c>
      <c r="HP7">
        <f>IFERROR(VLOOKUP($F7,AREA_LIFE,Seq!AS$1,FALSE),".")</f>
        <v>63.342682926829283</v>
      </c>
      <c r="HQ7">
        <f>IFERROR(VLOOKUP($F7,AREA_LIFE,Seq!AT$1,FALSE),".")</f>
        <v>63.983804878048787</v>
      </c>
      <c r="HR7">
        <f>IFERROR(VLOOKUP($F7,AREA_LIFE,Seq!AU$1,FALSE),".")</f>
        <v>64.593390243902448</v>
      </c>
      <c r="HS7">
        <f>IFERROR(VLOOKUP($F7,AREA_LIFE,Seq!AV$1,FALSE),".")</f>
        <v>65.160390243902441</v>
      </c>
      <c r="HT7">
        <f>IFERROR(VLOOKUP($F7,AREA_LIFE,Seq!AW$1,FALSE),".")</f>
        <v>65.677780487804895</v>
      </c>
      <c r="HU7">
        <f>IFERROR(VLOOKUP($F7,AREA_LIFE,Seq!AX$1,FALSE),".")</f>
        <v>66.14500000000001</v>
      </c>
      <c r="HV7" t="str">
        <f>IFERROR(VLOOKUP($F7,AREA_LIFE,Seq!AY$1,FALSE),".")</f>
        <v>.</v>
      </c>
      <c r="HZ7">
        <f t="shared" si="37"/>
        <v>80</v>
      </c>
      <c r="IA7">
        <f t="shared" si="38"/>
        <v>0</v>
      </c>
      <c r="IB7">
        <f t="shared" si="31"/>
        <v>47407294.999392815</v>
      </c>
      <c r="IC7">
        <f t="shared" si="32"/>
        <v>-41512816.186729394</v>
      </c>
      <c r="ID7">
        <f t="shared" si="39"/>
        <v>8.5778535430246661E-2</v>
      </c>
      <c r="IE7" t="str">
        <f>work!FK7</f>
        <v>.</v>
      </c>
      <c r="IF7" t="str">
        <f>work!FL7</f>
        <v>.</v>
      </c>
      <c r="IG7" t="str">
        <f>work!FM7</f>
        <v>.</v>
      </c>
      <c r="IH7" t="str">
        <f>IF(ISNUMBER(work!FS7-work!FK7),work!FS7-work!FK7,".")</f>
        <v>.</v>
      </c>
      <c r="II7" t="str">
        <f>IF(ISNUMBER(work!FT7-work!FL7),work!FT7-work!FL7,".")</f>
        <v>.</v>
      </c>
      <c r="IJ7" t="str">
        <f>IF(ISNUMBER(work!FU7-work!FM7),work!FU7-work!FM7,".")</f>
        <v>.</v>
      </c>
    </row>
    <row r="8" spans="1:268" hidden="1">
      <c r="A8" s="24" t="str">
        <f t="shared" si="0"/>
        <v>亚洲</v>
      </c>
      <c r="B8" s="24" t="str">
        <f t="shared" si="33"/>
        <v>Out</v>
      </c>
      <c r="C8" s="24" t="str">
        <f t="shared" si="1"/>
        <v>Out</v>
      </c>
      <c r="D8" s="24"/>
      <c r="E8" s="25" t="s">
        <v>2309</v>
      </c>
      <c r="F8" s="26" t="str">
        <f t="shared" si="2"/>
        <v>Brunei</v>
      </c>
      <c r="G8" s="27" t="str">
        <f t="shared" si="3"/>
        <v>.</v>
      </c>
      <c r="H8" s="27" t="str">
        <f t="shared" si="4"/>
        <v>.</v>
      </c>
      <c r="I8" s="27" t="str">
        <f t="shared" si="5"/>
        <v>.</v>
      </c>
      <c r="J8" s="27" t="str">
        <f t="shared" si="6"/>
        <v>.</v>
      </c>
      <c r="K8" s="27" t="str">
        <f t="shared" si="7"/>
        <v>.</v>
      </c>
      <c r="L8" s="27" t="str">
        <f t="shared" si="8"/>
        <v>.</v>
      </c>
      <c r="M8" s="27" t="str">
        <f t="shared" si="9"/>
        <v>.</v>
      </c>
      <c r="N8" s="27" t="str">
        <f t="shared" si="10"/>
        <v>.</v>
      </c>
      <c r="O8" s="27">
        <f t="shared" si="11"/>
        <v>0</v>
      </c>
      <c r="P8" s="27">
        <f t="shared" si="12"/>
        <v>15</v>
      </c>
      <c r="Q8" s="27">
        <f t="shared" si="13"/>
        <v>153</v>
      </c>
      <c r="R8" s="27">
        <f t="shared" si="14"/>
        <v>0</v>
      </c>
      <c r="S8" s="27">
        <f t="shared" si="15"/>
        <v>0</v>
      </c>
      <c r="T8" s="27">
        <f t="shared" si="16"/>
        <v>9</v>
      </c>
      <c r="U8" s="27">
        <f t="shared" si="17"/>
        <v>183</v>
      </c>
      <c r="V8" s="27">
        <f t="shared" si="18"/>
        <v>18</v>
      </c>
      <c r="W8" s="27">
        <f t="shared" si="19"/>
        <v>0</v>
      </c>
      <c r="X8" s="27">
        <f t="shared" si="20"/>
        <v>10</v>
      </c>
      <c r="Y8" s="27">
        <f t="shared" si="21"/>
        <v>1736</v>
      </c>
      <c r="Z8" s="27">
        <f t="shared" si="22"/>
        <v>5260</v>
      </c>
      <c r="AA8" s="27">
        <f t="shared" si="23"/>
        <v>9605</v>
      </c>
      <c r="AB8" s="27">
        <f t="shared" si="24"/>
        <v>16039</v>
      </c>
      <c r="AC8" s="27">
        <f t="shared" si="25"/>
        <v>29421</v>
      </c>
      <c r="AD8" s="27">
        <f t="shared" si="26"/>
        <v>37688</v>
      </c>
      <c r="AE8" s="27">
        <f t="shared" si="27"/>
        <v>34042</v>
      </c>
      <c r="AF8" s="27">
        <f t="shared" si="28"/>
        <v>34812</v>
      </c>
      <c r="AG8" s="27"/>
      <c r="AH8" s="27">
        <f>IF(ISNUMBER(work!C8+work!AH8),work!C8+work!AH8,".")</f>
        <v>18871643.753532998</v>
      </c>
      <c r="AI8" s="27">
        <f>IF(ISNUMBER(work!D8+work!AI8),work!D8+work!AI8,".")</f>
        <v>19708452.563372701</v>
      </c>
      <c r="AJ8" s="27">
        <f>IF(ISNUMBER(work!E8+work!AJ8),work!E8+work!AJ8,".")</f>
        <v>21478110.1431324</v>
      </c>
      <c r="AK8" s="27">
        <f>IF(ISNUMBER(work!F8+work!AK8),work!F8+work!AK8,".")</f>
        <v>23769178.2663658</v>
      </c>
      <c r="AL8" s="27">
        <f>IF(ISNUMBER(work!G8+work!AL8),work!G8+work!AL8,".")</f>
        <v>27311473.830360599</v>
      </c>
      <c r="AM8" s="27">
        <f>IF(ISNUMBER(work!H8+work!AM8),work!H8+work!AM8,".")</f>
        <v>30925578.890643299</v>
      </c>
      <c r="AN8" s="27">
        <f>IF(ISNUMBER(work!I8+work!AN8),work!I8+work!AN8,".")</f>
        <v>33591831.675810307</v>
      </c>
      <c r="AO8" s="27">
        <f>IF(ISNUMBER(work!J8+work!AO8),work!J8+work!AO8,".")</f>
        <v>37443759.749257103</v>
      </c>
      <c r="AP8" s="27">
        <f>IF(ISNUMBER(work!K8+work!AP8),work!K8+work!AP8,".")</f>
        <v>41626371.5262352</v>
      </c>
      <c r="AQ8" s="27">
        <f>IF(ISNUMBER(work!L8+work!AQ8),work!L8+work!AQ8,".")</f>
        <v>43308169.496858798</v>
      </c>
      <c r="AR8" s="27">
        <f>IF(ISNUMBER(work!M8+work!AR8),work!M8+work!AR8,".")</f>
        <v>44940984.463461101</v>
      </c>
      <c r="AS8" s="27">
        <f>IF(ISNUMBER(work!N8+work!AS8),work!N8+work!AS8,".")</f>
        <v>49046439.331622697</v>
      </c>
      <c r="AT8" s="27">
        <f>IF(ISNUMBER(work!O8+work!AT8),work!O8+work!AT8,".")</f>
        <v>55964198.742505103</v>
      </c>
      <c r="AU8" s="27">
        <f>IF(ISNUMBER(work!P8+work!AU8),work!P8+work!AU8,".")</f>
        <v>63728016.355639793</v>
      </c>
      <c r="AV8" s="27">
        <f>IF(ISNUMBER(work!Q8+work!AV8),work!Q8+work!AV8,".")</f>
        <v>72024498.441908598</v>
      </c>
      <c r="AW8" s="27">
        <f>IF(ISNUMBER(work!R8+work!AW8),work!R8+work!AW8,".")</f>
        <v>79840645.2070207</v>
      </c>
      <c r="AX8" s="27">
        <f>IF(ISNUMBER(work!S8+work!AX8),work!S8+work!AX8,".")</f>
        <v>87784705.729002699</v>
      </c>
      <c r="AY8" s="27">
        <f>IF(ISNUMBER(work!T8+work!AY8),work!T8+work!AY8,".")</f>
        <v>95886437.874951988</v>
      </c>
      <c r="AZ8" s="27">
        <f>IF(ISNUMBER(work!U8+work!AZ8),work!U8+work!AZ8,".")</f>
        <v>103317987.69947</v>
      </c>
      <c r="BA8" s="27">
        <f>IF(ISNUMBER(work!V8+work!BA8),work!V8+work!BA8,".")</f>
        <v>111144404.567177</v>
      </c>
      <c r="BB8" s="27">
        <f>IF(ISNUMBER(work!W8+work!BB8),work!W8+work!BB8,".")</f>
        <v>120448147.52489999</v>
      </c>
      <c r="BC8" s="27">
        <f>IF(ISNUMBER(work!X8+work!BC8),work!X8+work!BC8,".")</f>
        <v>130412001.59991799</v>
      </c>
      <c r="BD8" s="27">
        <f>IF(ISNUMBER(work!Y8+work!BD8),work!Y8+work!BD8,".")</f>
        <v>142247259.37689599</v>
      </c>
      <c r="BE8" s="27">
        <f>IF(ISNUMBER(work!Z8+work!BE8),work!Z8+work!BE8,".")</f>
        <v>156426538.177306</v>
      </c>
      <c r="BF8" s="27">
        <f>IF(ISNUMBER(work!AA8+work!BF8),work!AA8+work!BF8,".")</f>
        <v>172162377.62502798</v>
      </c>
      <c r="BG8" s="27">
        <f>IF(ISNUMBER(work!AB8+work!BG8),work!AB8+work!BG8,".")</f>
        <v>190000944.15972698</v>
      </c>
      <c r="BH8" s="27">
        <f>IF(ISNUMBER(work!AC8+work!BH8),work!AC8+work!BH8,".")</f>
        <v>211993162.35466498</v>
      </c>
      <c r="BI8" s="27">
        <f>IF(ISNUMBER(work!AD8+work!BI8),work!AD8+work!BI8,".")</f>
        <v>239466332.86454701</v>
      </c>
      <c r="BJ8" s="27" t="str">
        <f>IF(ISNUMBER(work!AE8+work!BJ8),work!AE8+work!BJ8,".")</f>
        <v>.</v>
      </c>
      <c r="BK8" s="27" t="str">
        <f>IF(ISNUMBER(work!AF8+work!BK8),work!AF8+work!BK8,".")</f>
        <v>.</v>
      </c>
      <c r="BL8" s="27"/>
      <c r="BM8" s="27">
        <f>IF(ISNUMBER(work!AH8-work!C8),work!AH8-work!C8,".")</f>
        <v>-17716744.809533</v>
      </c>
      <c r="BN8" s="27">
        <f>IF(ISNUMBER(work!AI8-work!D8),work!AI8-work!D8,".")</f>
        <v>-18782532.204972699</v>
      </c>
      <c r="BO8" s="27">
        <f>IF(ISNUMBER(work!AJ8-work!E8),work!AJ8-work!E8,".")</f>
        <v>-20515554.239132401</v>
      </c>
      <c r="BP8" s="27">
        <f>IF(ISNUMBER(work!AK8-work!F8),work!AK8-work!F8,".")</f>
        <v>-22801795.533565801</v>
      </c>
      <c r="BQ8" s="27">
        <f>IF(ISNUMBER(work!AL8-work!G8),work!AL8-work!G8,".")</f>
        <v>-26338287.987160601</v>
      </c>
      <c r="BR8" s="27">
        <f>IF(ISNUMBER(work!AM8-work!H8),work!AM8-work!H8,".")</f>
        <v>-29966900.772243299</v>
      </c>
      <c r="BS8" s="27">
        <f>IF(ISNUMBER(work!AN8-work!I8),work!AN8-work!I8,".")</f>
        <v>-32659186.197410304</v>
      </c>
      <c r="BT8" s="27">
        <f>IF(ISNUMBER(work!AO8-work!J8),work!AO8-work!J8,".")</f>
        <v>-36492376.197257102</v>
      </c>
      <c r="BU8" s="27">
        <f>IF(ISNUMBER(work!AP8-work!K8),work!AP8-work!K8,".")</f>
        <v>-40664547.782235198</v>
      </c>
      <c r="BV8" s="27">
        <f>IF(ISNUMBER(work!AQ8-work!L8),work!AQ8-work!L8,".")</f>
        <v>-42356677.503258802</v>
      </c>
      <c r="BW8" s="27">
        <f>IF(ISNUMBER(work!AR8-work!M8),work!AR8-work!M8,".")</f>
        <v>-43979126.722661108</v>
      </c>
      <c r="BX8" s="27">
        <f>IF(ISNUMBER(work!AS8-work!N8),work!AS8-work!N8,".")</f>
        <v>-48054322.083622701</v>
      </c>
      <c r="BY8" s="27">
        <f>IF(ISNUMBER(work!AT8-work!O8),work!AT8-work!O8,".")</f>
        <v>-54924870.793705106</v>
      </c>
      <c r="BZ8" s="27">
        <f>IF(ISNUMBER(work!AU8-work!P8),work!AU8-work!P8,".")</f>
        <v>-62685522.915639795</v>
      </c>
      <c r="CA8" s="27">
        <f>IF(ISNUMBER(work!AV8-work!Q8),work!AV8-work!Q8,".")</f>
        <v>-70949214.473908603</v>
      </c>
      <c r="CB8" s="27">
        <f>IF(ISNUMBER(work!AW8-work!R8),work!AW8-work!R8,".")</f>
        <v>-78717202.416620702</v>
      </c>
      <c r="CC8" s="27">
        <f>IF(ISNUMBER(work!AX8-work!S8),work!AX8-work!S8,".")</f>
        <v>-86628926.657002702</v>
      </c>
      <c r="CD8" s="27">
        <f>IF(ISNUMBER(work!AY8-work!T8),work!AY8-work!T8,".")</f>
        <v>-94747662.322952002</v>
      </c>
      <c r="CE8" s="27">
        <f>IF(ISNUMBER(work!AZ8-work!U8),work!AZ8-work!U8,".")</f>
        <v>-102185572.31387</v>
      </c>
      <c r="CF8" s="27">
        <f>IF(ISNUMBER(work!BA8-work!V8),work!BA8-work!V8,".")</f>
        <v>-109977426.007177</v>
      </c>
      <c r="CG8" s="27">
        <f>IF(ISNUMBER(work!BB8-work!W8),work!BB8-work!W8,".")</f>
        <v>-119247916.8177</v>
      </c>
      <c r="CH8" s="27">
        <f>IF(ISNUMBER(work!BC8-work!X8),work!BC8-work!X8,".")</f>
        <v>-129178836.08311801</v>
      </c>
      <c r="CI8" s="27">
        <f>IF(ISNUMBER(work!BD8-work!Y8),work!BD8-work!Y8,".")</f>
        <v>-140966344.53529599</v>
      </c>
      <c r="CJ8" s="27">
        <f>IF(ISNUMBER(work!BE8-work!Z8),work!BE8-work!Z8,".")</f>
        <v>-155108426.12610602</v>
      </c>
      <c r="CK8" s="27">
        <f>IF(ISNUMBER(work!BF8-work!AA8),work!BF8-work!AA8,".")</f>
        <v>-170837618.073028</v>
      </c>
      <c r="CL8" s="27">
        <f>IF(ISNUMBER(work!BG8-work!AB8),work!BG8-work!AB8,".")</f>
        <v>-188671051.090927</v>
      </c>
      <c r="CM8" s="27">
        <f>IF(ISNUMBER(work!BH8-work!AC8),work!BH8-work!AC8,".")</f>
        <v>-210604784.345065</v>
      </c>
      <c r="CN8" s="27">
        <f>IF(ISNUMBER(work!BI8-work!AD8),work!BI8-work!AD8,".")</f>
        <v>-238069346.906147</v>
      </c>
      <c r="CO8" s="27" t="str">
        <f>IF(ISNUMBER(work!BJ8-work!AE8),work!BJ8-work!AE8,".")</f>
        <v>.</v>
      </c>
      <c r="CP8" s="27" t="str">
        <f>IF(ISNUMBER(work!BK8-work!AF8),work!BK8-work!AF8,".")</f>
        <v>.</v>
      </c>
      <c r="CQ8" s="27"/>
      <c r="CR8" s="27"/>
      <c r="CS8" s="27">
        <f>IF(ISNUMBER(work!CR8-work!BN8),work!CR8-work!BN8,".")</f>
        <v>9.2368600243620105E-2</v>
      </c>
      <c r="CT8" s="27">
        <f>IF(ISNUMBER(work!CS8-work!BO8),work!CS8-work!BO8,".")</f>
        <v>9.1368600243620104E-2</v>
      </c>
      <c r="CU8" s="27">
        <f>IF(ISNUMBER(work!CT8-work!BP8),work!CT8-work!BP8,".")</f>
        <v>9.1368600243620104E-2</v>
      </c>
      <c r="CV8" s="27">
        <f>IF(ISNUMBER(work!CU8-work!BQ8),work!CU8-work!BQ8,".")</f>
        <v>9.0368600243620104E-2</v>
      </c>
      <c r="CW8" s="27">
        <f>IF(ISNUMBER(work!CV8-work!BR8),work!CV8-work!BR8,".")</f>
        <v>9.0368600243620104E-2</v>
      </c>
      <c r="CX8" s="27">
        <f>IF(ISNUMBER(work!CW8-work!BS8),work!CW8-work!BS8,".")</f>
        <v>8.9368600243620117E-2</v>
      </c>
      <c r="CY8" s="27">
        <f>IF(ISNUMBER(work!CX8-work!BT8),work!CX8-work!BT8,".")</f>
        <v>8.8368600243620116E-2</v>
      </c>
      <c r="CZ8" s="27">
        <f>IF(ISNUMBER(work!CY8-work!BU8),work!CY8-work!BU8,".")</f>
        <v>8.7368600243620115E-2</v>
      </c>
      <c r="DA8" s="27">
        <f>IF(ISNUMBER(work!CZ8-work!BV8),work!CZ8-work!BV8,".")</f>
        <v>8.6368600243620114E-2</v>
      </c>
      <c r="DB8" s="27">
        <f>IF(ISNUMBER(work!DA8-work!BW8),work!DA8-work!BW8,".")</f>
        <v>8.5368600243620113E-2</v>
      </c>
      <c r="DC8" s="27">
        <f>IF(ISNUMBER(work!DB8-work!BX8),work!DB8-work!BX8,".")</f>
        <v>8.3368600243620111E-2</v>
      </c>
      <c r="DD8" s="27">
        <f>IF(ISNUMBER(work!DC8-work!BY8),work!DC8-work!BY8,".")</f>
        <v>8.1368600243620109E-2</v>
      </c>
      <c r="DE8" s="27">
        <f>IF(ISNUMBER(work!DD8-work!BZ8),work!DD8-work!BZ8,".")</f>
        <v>7.4282747438181695E-2</v>
      </c>
      <c r="DF8" s="27">
        <f>IF(ISNUMBER(work!DE8-work!CA8),work!DE8-work!CA8,".")</f>
        <v>7.2282747438181694E-2</v>
      </c>
      <c r="DG8" s="27">
        <f>IF(ISNUMBER(work!DF8-work!CB8),work!DF8-work!CB8,".")</f>
        <v>7.0282747438181692E-2</v>
      </c>
      <c r="DH8" s="27">
        <f>IF(ISNUMBER(work!DG8-work!CC8),work!DG8-work!CC8,".")</f>
        <v>6.828274743818169E-2</v>
      </c>
      <c r="DI8" s="27">
        <f>IF(ISNUMBER(work!DH8-work!CD8),work!DH8-work!CD8,".")</f>
        <v>6.5282747438181701E-2</v>
      </c>
      <c r="DJ8" s="27">
        <f>IF(ISNUMBER(work!DI8-work!CE8),work!DI8-work!CE8,".")</f>
        <v>6.32827474381817E-2</v>
      </c>
      <c r="DK8" s="27">
        <f>IF(ISNUMBER(work!DJ8-work!CF8),work!DJ8-work!CF8,".")</f>
        <v>6.1282747438181698E-2</v>
      </c>
      <c r="DL8" s="27">
        <f>IF(ISNUMBER(work!DK8-work!CG8),work!DK8-work!CG8,".")</f>
        <v>5.9181367961436138E-2</v>
      </c>
      <c r="DM8" s="27">
        <f>IF(ISNUMBER(work!DL8-work!CH8),work!DL8-work!CH8,".")</f>
        <v>5.6868645249511955E-2</v>
      </c>
      <c r="DN8" s="27">
        <f>IF(ISNUMBER(work!DM8-work!CI8),work!DM8-work!CI8,".")</f>
        <v>5.4092767175684474E-2</v>
      </c>
      <c r="DO8" s="27">
        <f>IF(ISNUMBER(work!DN8-work!CJ8),work!DN8-work!CJ8,".")</f>
        <v>5.0793067009717204E-2</v>
      </c>
      <c r="DP8" s="27">
        <f>IF(ISNUMBER(work!DO8-work!CK8),work!DO8-work!CK8,".")</f>
        <v>4.7090495599267534E-2</v>
      </c>
      <c r="DQ8" s="27">
        <f>IF(ISNUMBER(work!DP8-work!CL8),work!DP8-work!CL8,".")</f>
        <v>4.2184748421171592E-2</v>
      </c>
      <c r="DR8" s="27">
        <f>IF(ISNUMBER(work!DQ8-work!CM8),work!DQ8-work!CM8,".")</f>
        <v>3.8324934134972642E-2</v>
      </c>
      <c r="DS8" s="27">
        <f>IF(ISNUMBER(work!DR8-work!CN8),work!DR8-work!CN8,".")</f>
        <v>3.3698549710948968E-2</v>
      </c>
      <c r="DT8" s="27">
        <f>IF(ISNUMBER(work!DS8-work!CO8),work!DS8-work!CO8,".")</f>
        <v>2.9330443910906015E-2</v>
      </c>
      <c r="DU8" s="27">
        <f>IF(ISNUMBER(work!DT8-work!CP8),work!DT8-work!CP8,".")</f>
        <v>2.6137860711736516E-2</v>
      </c>
      <c r="DV8" s="27">
        <f t="shared" si="29"/>
        <v>2.6137860711736516E-2</v>
      </c>
      <c r="DW8" s="27"/>
      <c r="DX8" s="27" t="str">
        <f>IF(ISNUMBER(work!FJ8/work!FN8),work!FJ8/work!FN8,".")</f>
        <v>.</v>
      </c>
      <c r="DY8" s="27" t="str">
        <f>IF(ISNUMBER(work!FK8/work!FO8),work!FK8/work!FO8,".")</f>
        <v>.</v>
      </c>
      <c r="DZ8" s="27" t="str">
        <f>IF(ISNUMBER(work!FL8/work!FP8),work!FL8/work!FP8,".")</f>
        <v>.</v>
      </c>
      <c r="EA8" s="27" t="str">
        <f>IF(ISNUMBER(work!FM8/work!FQ8),work!FM8/work!FQ8,".")</f>
        <v>.</v>
      </c>
      <c r="EB8" s="27" t="str">
        <f>IF(ISNUMBER((work!FK8+work!FL8)/(work!FO8+work!FP8)),(work!FK8+work!FL8)/(work!FO8+work!FP8),".")</f>
        <v>.</v>
      </c>
      <c r="EC8" s="27" t="str">
        <f>IF(ISNUMBER(work!FR8/work!FV8),work!FR8/work!FV8,".")</f>
        <v>.</v>
      </c>
      <c r="ED8" s="27" t="str">
        <f>IF(ISNUMBER(work!FS8/work!FW8),work!FS8/work!FW8,".")</f>
        <v>.</v>
      </c>
      <c r="EE8" s="27" t="str">
        <f>IF(ISNUMBER(work!FT8/work!FX8),work!FT8/work!FX8,".")</f>
        <v>.</v>
      </c>
      <c r="EF8" s="27" t="str">
        <f>IF(ISNUMBER(work!FU8/work!FY8),work!FU8/work!FY8,".")</f>
        <v>.</v>
      </c>
      <c r="EG8" s="27" t="str">
        <f>IF(ISNUMBER((work!FS8+work!FT8)/(work!FW8+work!FX8)),(work!FS8+work!FT8)/(work!FW8+work!FX8),".")</f>
        <v>.</v>
      </c>
      <c r="EH8" s="27">
        <f>work!EZ8</f>
        <v>0.20443148144310669</v>
      </c>
      <c r="EI8" s="27" t="str">
        <f>work!FA8</f>
        <v>.</v>
      </c>
      <c r="EJ8" s="27">
        <f>work!FB8</f>
        <v>0.12894674499431735</v>
      </c>
      <c r="EK8" s="27"/>
      <c r="EL8" s="27" t="str">
        <f t="shared" si="30"/>
        <v>.</v>
      </c>
      <c r="EM8" t="str">
        <f t="shared" si="34"/>
        <v>.</v>
      </c>
      <c r="EN8" t="str">
        <f>work!FM8</f>
        <v>.</v>
      </c>
      <c r="EO8" t="str">
        <f>IF(ISNUMBER(work!FK8+work!FL8),work!FK8+work!FL8,".")</f>
        <v>.</v>
      </c>
      <c r="EP8" t="str">
        <f>IF(ISNUMBER(work!FU8-work!FM8),work!FU8-work!FM8,".")</f>
        <v>.</v>
      </c>
      <c r="EQ8" t="str">
        <f>IF(ISNUMBER(work!FS8+work!FT8-work!FK8-work!FL8),(work!FS8+work!FT8-work!FK8-work!FL8),".")</f>
        <v>.</v>
      </c>
      <c r="EU8">
        <f>work!FC8</f>
        <v>39461</v>
      </c>
      <c r="EV8" t="str">
        <f>work!FD8</f>
        <v>.</v>
      </c>
      <c r="EW8" t="str">
        <f>IF(ISNUMBER(VLOOKUP($F8,AREA_EM_ALLYEAR,Seq!B$1,FALSE)),VLOOKUP($F8,AREA_EM_ALLYEAR,Seq!B$1,FALSE),".")</f>
        <v>.</v>
      </c>
      <c r="EX8" t="str">
        <f>IF(ISNUMBER(VLOOKUP($F8,AREA_EM_ALLYEAR,Seq!C$1,FALSE)),VLOOKUP($F8,AREA_EM_ALLYEAR,Seq!C$1,FALSE),".")</f>
        <v>.</v>
      </c>
      <c r="EY8" t="str">
        <f>IF(ISNUMBER(VLOOKUP($F8,AREA_EM_ALLYEAR,Seq!D$1,FALSE)),VLOOKUP($F8,AREA_EM_ALLYEAR,Seq!D$1,FALSE),".")</f>
        <v>.</v>
      </c>
      <c r="EZ8" t="str">
        <f>IF(ISNUMBER(VLOOKUP($F8,AREA_EM_ALLYEAR,Seq!E$1,FALSE)),VLOOKUP($F8,AREA_EM_ALLYEAR,Seq!E$1,FALSE),".")</f>
        <v>.</v>
      </c>
      <c r="FA8" t="str">
        <f>IF(ISNUMBER(VLOOKUP($F8,AREA_EM_ALLYEAR,Seq!F$1,FALSE)),VLOOKUP($F8,AREA_EM_ALLYEAR,Seq!F$1,FALSE),".")</f>
        <v>.</v>
      </c>
      <c r="FB8" t="str">
        <f>IF(ISNUMBER(VLOOKUP($F8,AREA_EM_ALLYEAR,Seq!G$1,FALSE)),VLOOKUP($F8,AREA_EM_ALLYEAR,Seq!G$1,FALSE),".")</f>
        <v>.</v>
      </c>
      <c r="FC8" t="str">
        <f>IF(ISNUMBER(VLOOKUP($F8,AREA_EM_ALLYEAR,Seq!H$1,FALSE)),VLOOKUP($F8,AREA_EM_ALLYEAR,Seq!H$1,FALSE),".")</f>
        <v>.</v>
      </c>
      <c r="FD8" t="str">
        <f>IF(ISNUMBER(VLOOKUP($F8,AREA_EM_ALLYEAR,Seq!I$1,FALSE)),VLOOKUP($F8,AREA_EM_ALLYEAR,Seq!I$1,FALSE),".")</f>
        <v>.</v>
      </c>
      <c r="FE8" t="str">
        <f>IF(ISNUMBER(VLOOKUP($F8,AREA_EM_ALLYEAR,Seq!J$1,FALSE)),VLOOKUP($F8,AREA_EM_ALLYEAR,Seq!J$1,FALSE),".")</f>
        <v>.</v>
      </c>
      <c r="FF8" t="str">
        <f>IF(ISNUMBER(VLOOKUP($F8,AREA_EM_ALLYEAR,Seq!K$1,FALSE)),VLOOKUP($F8,AREA_EM_ALLYEAR,Seq!K$1,FALSE),".")</f>
        <v>.</v>
      </c>
      <c r="FG8" t="str">
        <f>IF(ISNUMBER(VLOOKUP($F8,AREA_EM_ALLYEAR,Seq!L$1,FALSE)),VLOOKUP($F8,AREA_EM_ALLYEAR,Seq!L$1,FALSE),".")</f>
        <v>.</v>
      </c>
      <c r="FH8" t="str">
        <f>IF(ISNUMBER(VLOOKUP($F8,AREA_EM_ALLYEAR,Seq!M$1,FALSE)),VLOOKUP($F8,AREA_EM_ALLYEAR,Seq!M$1,FALSE),".")</f>
        <v>.</v>
      </c>
      <c r="FI8" t="str">
        <f>IF(ISNUMBER(VLOOKUP($F8,AREA_EM_ALLYEAR,Seq!N$1,FALSE)),VLOOKUP($F8,AREA_EM_ALLYEAR,Seq!N$1,FALSE),".")</f>
        <v>.</v>
      </c>
      <c r="FJ8" t="str">
        <f>IF(ISNUMBER(VLOOKUP($F8,AREA_EM_ALLYEAR,Seq!O$1,FALSE)),VLOOKUP($F8,AREA_EM_ALLYEAR,Seq!O$1,FALSE),".")</f>
        <v>.</v>
      </c>
      <c r="FK8" t="str">
        <f t="shared" si="35"/>
        <v>.</v>
      </c>
      <c r="FN8" t="str">
        <f>IF( ISNUMBER(VLOOKUP($F8,AREA_LIFE,Seq!V$1,FALSE)-Life!V$39),VLOOKUP($F8,AREA_LIFE,Seq!V$1,FALSE)-Life!V$39,".")</f>
        <v>.</v>
      </c>
      <c r="FO8" t="str">
        <f>IF( ISNUMBER(VLOOKUP($F8,AREA_LIFE,Seq!W$1,FALSE)-Life!W$39),VLOOKUP($F8,AREA_LIFE,Seq!W$1,FALSE)-Life!W$39,".")</f>
        <v>.</v>
      </c>
      <c r="FP8" t="str">
        <f>IF( ISNUMBER(VLOOKUP($F8,AREA_LIFE,Seq!X$1,FALSE)-Life!X$39),VLOOKUP($F8,AREA_LIFE,Seq!X$1,FALSE)-Life!X$39,".")</f>
        <v>.</v>
      </c>
      <c r="FQ8" t="str">
        <f>IF( ISNUMBER(VLOOKUP($F8,AREA_LIFE,Seq!Y$1,FALSE)-Life!Y$39),VLOOKUP($F8,AREA_LIFE,Seq!Y$1,FALSE)-Life!Y$39,".")</f>
        <v>.</v>
      </c>
      <c r="FR8" t="str">
        <f>IF( ISNUMBER(VLOOKUP($F8,AREA_LIFE,Seq!Z$1,FALSE)-Life!Z$39),VLOOKUP($F8,AREA_LIFE,Seq!Z$1,FALSE)-Life!Z$39,".")</f>
        <v>.</v>
      </c>
      <c r="FS8" t="str">
        <f>IF( ISNUMBER(VLOOKUP($F8,AREA_LIFE,Seq!AA$1,FALSE)-Life!AA$39),VLOOKUP($F8,AREA_LIFE,Seq!AA$1,FALSE)-Life!AA$39,".")</f>
        <v>.</v>
      </c>
      <c r="FT8" t="str">
        <f>IF( ISNUMBER(VLOOKUP($F8,AREA_LIFE,Seq!AB$1,FALSE)-Life!AB$39),VLOOKUP($F8,AREA_LIFE,Seq!AB$1,FALSE)-Life!AB$39,".")</f>
        <v>.</v>
      </c>
      <c r="FU8" t="str">
        <f>IF( ISNUMBER(VLOOKUP($F8,AREA_LIFE,Seq!AC$1,FALSE)-Life!AC$39),VLOOKUP($F8,AREA_LIFE,Seq!AC$1,FALSE)-Life!AC$39,".")</f>
        <v>.</v>
      </c>
      <c r="FV8" t="str">
        <f>IF( ISNUMBER(VLOOKUP($F8,AREA_LIFE,Seq!AD$1,FALSE)-Life!AD$39),VLOOKUP($F8,AREA_LIFE,Seq!AD$1,FALSE)-Life!AD$39,".")</f>
        <v>.</v>
      </c>
      <c r="FW8" t="str">
        <f>IF( ISNUMBER(VLOOKUP($F8,AREA_LIFE,Seq!AE$1,FALSE)-Life!AE$39),VLOOKUP($F8,AREA_LIFE,Seq!AE$1,FALSE)-Life!AE$39,".")</f>
        <v>.</v>
      </c>
      <c r="FX8" t="str">
        <f>IF( ISNUMBER(VLOOKUP($F8,AREA_LIFE,Seq!AF$1,FALSE)-Life!AF$39),VLOOKUP($F8,AREA_LIFE,Seq!AF$1,FALSE)-Life!AF$39,".")</f>
        <v>.</v>
      </c>
      <c r="FY8" t="str">
        <f>IF( ISNUMBER(VLOOKUP($F8,AREA_LIFE,Seq!AG$1,FALSE)-Life!AG$39),VLOOKUP($F8,AREA_LIFE,Seq!AG$1,FALSE)-Life!AG$39,".")</f>
        <v>.</v>
      </c>
      <c r="FZ8" t="str">
        <f>IF( ISNUMBER(VLOOKUP($F8,AREA_LIFE,Seq!AH$1,FALSE)-Life!AH$39),VLOOKUP($F8,AREA_LIFE,Seq!AH$1,FALSE)-Life!AH$39,".")</f>
        <v>.</v>
      </c>
      <c r="GA8" t="str">
        <f>IF( ISNUMBER(VLOOKUP($F8,AREA_LIFE,Seq!AI$1,FALSE)-Life!AI$39),VLOOKUP($F8,AREA_LIFE,Seq!AI$1,FALSE)-Life!AI$39,".")</f>
        <v>.</v>
      </c>
      <c r="GB8" t="str">
        <f>IF( ISNUMBER(VLOOKUP($F8,AREA_LIFE,Seq!AJ$1,FALSE)-Life!AJ$39),VLOOKUP($F8,AREA_LIFE,Seq!AJ$1,FALSE)-Life!AJ$39,".")</f>
        <v>.</v>
      </c>
      <c r="GC8" t="str">
        <f>IF( ISNUMBER(VLOOKUP($F8,AREA_LIFE,Seq!AK$1,FALSE)-Life!AK$39),VLOOKUP($F8,AREA_LIFE,Seq!AK$1,FALSE)-Life!AK$39,".")</f>
        <v>.</v>
      </c>
      <c r="GD8" t="str">
        <f>IF( ISNUMBER(VLOOKUP($F8,AREA_LIFE,Seq!AL$1,FALSE)-Life!AL$39),VLOOKUP($F8,AREA_LIFE,Seq!AL$1,FALSE)-Life!AL$39,".")</f>
        <v>.</v>
      </c>
      <c r="GE8" t="str">
        <f>IF( ISNUMBER(VLOOKUP($F8,AREA_LIFE,Seq!AM$1,FALSE)-Life!AM$39),VLOOKUP($F8,AREA_LIFE,Seq!AM$1,FALSE)-Life!AM$39,".")</f>
        <v>.</v>
      </c>
      <c r="GF8" t="str">
        <f>IF( ISNUMBER(VLOOKUP($F8,AREA_LIFE,Seq!AN$1,FALSE)-Life!AN$39),VLOOKUP($F8,AREA_LIFE,Seq!AN$1,FALSE)-Life!AN$39,".")</f>
        <v>.</v>
      </c>
      <c r="GG8" t="str">
        <f>IF( ISNUMBER(VLOOKUP($F8,AREA_LIFE,Seq!AO$1,FALSE)-Life!AO$39),VLOOKUP($F8,AREA_LIFE,Seq!AO$1,FALSE)-Life!AO$39,".")</f>
        <v>.</v>
      </c>
      <c r="GH8" t="str">
        <f>IF( ISNUMBER(VLOOKUP($F8,AREA_LIFE,Seq!AP$1,FALSE)-Life!AP$39),VLOOKUP($F8,AREA_LIFE,Seq!AP$1,FALSE)-Life!AP$39,".")</f>
        <v>.</v>
      </c>
      <c r="GI8" t="str">
        <f>IF( ISNUMBER(VLOOKUP($F8,AREA_LIFE,Seq!AQ$1,FALSE)-Life!AQ$39),VLOOKUP($F8,AREA_LIFE,Seq!AQ$1,FALSE)-Life!AQ$39,".")</f>
        <v>.</v>
      </c>
      <c r="GJ8" t="str">
        <f>IF( ISNUMBER(VLOOKUP($F8,AREA_LIFE,Seq!AR$1,FALSE)-Life!AR$39),VLOOKUP($F8,AREA_LIFE,Seq!AR$1,FALSE)-Life!AR$39,".")</f>
        <v>.</v>
      </c>
      <c r="GK8" t="str">
        <f>IF( ISNUMBER(VLOOKUP($F8,AREA_LIFE,Seq!AS$1,FALSE)-Life!AS$39),VLOOKUP($F8,AREA_LIFE,Seq!AS$1,FALSE)-Life!AS$39,".")</f>
        <v>.</v>
      </c>
      <c r="GL8" t="str">
        <f>IF( ISNUMBER(VLOOKUP($F8,AREA_LIFE,Seq!AT$1,FALSE)-Life!AT$39),VLOOKUP($F8,AREA_LIFE,Seq!AT$1,FALSE)-Life!AT$39,".")</f>
        <v>.</v>
      </c>
      <c r="GM8" t="str">
        <f>IF( ISNUMBER(VLOOKUP($F8,AREA_LIFE,Seq!AU$1,FALSE)-Life!AU$39),VLOOKUP($F8,AREA_LIFE,Seq!AU$1,FALSE)-Life!AU$39,".")</f>
        <v>.</v>
      </c>
      <c r="GN8" t="str">
        <f>IF( ISNUMBER(VLOOKUP($F8,AREA_LIFE,Seq!AV$1,FALSE)-Life!AV$39),VLOOKUP($F8,AREA_LIFE,Seq!AV$1,FALSE)-Life!AV$39,".")</f>
        <v>.</v>
      </c>
      <c r="GO8" t="str">
        <f>IF( ISNUMBER(VLOOKUP($F8,AREA_LIFE,Seq!AW$1,FALSE)-Life!AW$39),VLOOKUP($F8,AREA_LIFE,Seq!AW$1,FALSE)-Life!AW$39,".")</f>
        <v>.</v>
      </c>
      <c r="GP8" t="str">
        <f>IF( ISNUMBER(VLOOKUP($F8,AREA_LIFE,Seq!AX$1,FALSE)-Life!AX$39),VLOOKUP($F8,AREA_LIFE,Seq!AX$1,FALSE)-Life!AX$39,".")</f>
        <v>.</v>
      </c>
      <c r="GQ8" t="str">
        <f t="shared" si="36"/>
        <v>.</v>
      </c>
      <c r="GS8" t="str">
        <f>IFERROR(VLOOKUP($F8,AREA_LIFE,Seq!V$1,FALSE),".")</f>
        <v>.</v>
      </c>
      <c r="GT8" t="str">
        <f>IFERROR(VLOOKUP($F8,AREA_LIFE,Seq!W$1,FALSE),".")</f>
        <v>.</v>
      </c>
      <c r="GU8" t="str">
        <f>IFERROR(VLOOKUP($F8,AREA_LIFE,Seq!X$1,FALSE),".")</f>
        <v>.</v>
      </c>
      <c r="GV8" t="str">
        <f>IFERROR(VLOOKUP($F8,AREA_LIFE,Seq!Y$1,FALSE),".")</f>
        <v>.</v>
      </c>
      <c r="GW8" t="str">
        <f>IFERROR(VLOOKUP($F8,AREA_LIFE,Seq!Z$1,FALSE),".")</f>
        <v>.</v>
      </c>
      <c r="GX8" t="str">
        <f>IFERROR(VLOOKUP($F8,AREA_LIFE,Seq!AA$1,FALSE),".")</f>
        <v>.</v>
      </c>
      <c r="GY8" t="str">
        <f>IFERROR(VLOOKUP($F8,AREA_LIFE,Seq!AB$1,FALSE),".")</f>
        <v>.</v>
      </c>
      <c r="GZ8" t="str">
        <f>IFERROR(VLOOKUP($F8,AREA_LIFE,Seq!AC$1,FALSE),".")</f>
        <v>.</v>
      </c>
      <c r="HA8" t="str">
        <f>IFERROR(VLOOKUP($F8,AREA_LIFE,Seq!AD$1,FALSE),".")</f>
        <v>.</v>
      </c>
      <c r="HB8" t="str">
        <f>IFERROR(VLOOKUP($F8,AREA_LIFE,Seq!AE$1,FALSE),".")</f>
        <v>.</v>
      </c>
      <c r="HC8" t="str">
        <f>IFERROR(VLOOKUP($F8,AREA_LIFE,Seq!AF$1,FALSE),".")</f>
        <v>.</v>
      </c>
      <c r="HD8" t="str">
        <f>IFERROR(VLOOKUP($F8,AREA_LIFE,Seq!AG$1,FALSE),".")</f>
        <v>.</v>
      </c>
      <c r="HE8" t="str">
        <f>IFERROR(VLOOKUP($F8,AREA_LIFE,Seq!AH$1,FALSE),".")</f>
        <v>.</v>
      </c>
      <c r="HF8" t="str">
        <f>IFERROR(VLOOKUP($F8,AREA_LIFE,Seq!AI$1,FALSE),".")</f>
        <v>.</v>
      </c>
      <c r="HG8" t="str">
        <f>IFERROR(VLOOKUP($F8,AREA_LIFE,Seq!AJ$1,FALSE),".")</f>
        <v>.</v>
      </c>
      <c r="HH8" t="str">
        <f>IFERROR(VLOOKUP($F8,AREA_LIFE,Seq!AK$1,FALSE),".")</f>
        <v>.</v>
      </c>
      <c r="HI8" t="str">
        <f>IFERROR(VLOOKUP($F8,AREA_LIFE,Seq!AL$1,FALSE),".")</f>
        <v>.</v>
      </c>
      <c r="HJ8" t="str">
        <f>IFERROR(VLOOKUP($F8,AREA_LIFE,Seq!AM$1,FALSE),".")</f>
        <v>.</v>
      </c>
      <c r="HK8" t="str">
        <f>IFERROR(VLOOKUP($F8,AREA_LIFE,Seq!AN$1,FALSE),".")</f>
        <v>.</v>
      </c>
      <c r="HL8" t="str">
        <f>IFERROR(VLOOKUP($F8,AREA_LIFE,Seq!AO$1,FALSE),".")</f>
        <v>.</v>
      </c>
      <c r="HM8" t="str">
        <f>IFERROR(VLOOKUP($F8,AREA_LIFE,Seq!AP$1,FALSE),".")</f>
        <v>.</v>
      </c>
      <c r="HN8" t="str">
        <f>IFERROR(VLOOKUP($F8,AREA_LIFE,Seq!AQ$1,FALSE),".")</f>
        <v>.</v>
      </c>
      <c r="HO8" t="str">
        <f>IFERROR(VLOOKUP($F8,AREA_LIFE,Seq!AR$1,FALSE),".")</f>
        <v>.</v>
      </c>
      <c r="HP8" t="str">
        <f>IFERROR(VLOOKUP($F8,AREA_LIFE,Seq!AS$1,FALSE),".")</f>
        <v>.</v>
      </c>
      <c r="HQ8" t="str">
        <f>IFERROR(VLOOKUP($F8,AREA_LIFE,Seq!AT$1,FALSE),".")</f>
        <v>.</v>
      </c>
      <c r="HR8" t="str">
        <f>IFERROR(VLOOKUP($F8,AREA_LIFE,Seq!AU$1,FALSE),".")</f>
        <v>.</v>
      </c>
      <c r="HS8" t="str">
        <f>IFERROR(VLOOKUP($F8,AREA_LIFE,Seq!AV$1,FALSE),".")</f>
        <v>.</v>
      </c>
      <c r="HT8" t="str">
        <f>IFERROR(VLOOKUP($F8,AREA_LIFE,Seq!AW$1,FALSE),".")</f>
        <v>.</v>
      </c>
      <c r="HU8" t="str">
        <f>IFERROR(VLOOKUP($F8,AREA_LIFE,Seq!AX$1,FALSE),".")</f>
        <v>.</v>
      </c>
      <c r="HV8" t="str">
        <f>IFERROR(VLOOKUP($F8,AREA_LIFE,Seq!AY$1,FALSE),".")</f>
        <v>.</v>
      </c>
      <c r="HZ8">
        <f t="shared" si="37"/>
        <v>378</v>
      </c>
      <c r="IA8">
        <f t="shared" si="38"/>
        <v>0</v>
      </c>
      <c r="IB8">
        <f t="shared" si="31"/>
        <v>44940984.463461101</v>
      </c>
      <c r="IC8">
        <f t="shared" si="32"/>
        <v>-43979126.722661108</v>
      </c>
      <c r="ID8">
        <f t="shared" si="39"/>
        <v>8.3368600243620111E-2</v>
      </c>
      <c r="IE8" t="str">
        <f>work!FK8</f>
        <v>.</v>
      </c>
      <c r="IF8" t="str">
        <f>work!FL8</f>
        <v>.</v>
      </c>
      <c r="IG8" t="str">
        <f>work!FM8</f>
        <v>.</v>
      </c>
      <c r="IH8" t="str">
        <f>IF(ISNUMBER(work!FS8-work!FK8),work!FS8-work!FK8,".")</f>
        <v>.</v>
      </c>
      <c r="II8" t="str">
        <f>IF(ISNUMBER(work!FT8-work!FL8),work!FT8-work!FL8,".")</f>
        <v>.</v>
      </c>
      <c r="IJ8" t="str">
        <f>IF(ISNUMBER(work!FU8-work!FM8),work!FU8-work!FM8,".")</f>
        <v>.</v>
      </c>
    </row>
    <row r="9" spans="1:268" hidden="1">
      <c r="A9" s="24" t="str">
        <f t="shared" si="0"/>
        <v>亚洲</v>
      </c>
      <c r="B9" s="24" t="str">
        <f t="shared" si="33"/>
        <v>InEM90</v>
      </c>
      <c r="C9" s="24" t="str">
        <f t="shared" si="1"/>
        <v>Out</v>
      </c>
      <c r="D9" s="24"/>
      <c r="E9" s="25" t="s">
        <v>2312</v>
      </c>
      <c r="F9" s="26" t="str">
        <f t="shared" si="2"/>
        <v>Myanmar</v>
      </c>
      <c r="G9" s="27">
        <f t="shared" si="3"/>
        <v>0</v>
      </c>
      <c r="H9" s="27">
        <f t="shared" si="4"/>
        <v>0</v>
      </c>
      <c r="I9" s="27">
        <f t="shared" si="5"/>
        <v>0</v>
      </c>
      <c r="J9" s="27">
        <f t="shared" si="6"/>
        <v>0</v>
      </c>
      <c r="K9" s="27">
        <f t="shared" si="7"/>
        <v>0</v>
      </c>
      <c r="L9" s="27">
        <f t="shared" si="8"/>
        <v>0</v>
      </c>
      <c r="M9" s="27">
        <f t="shared" si="9"/>
        <v>0</v>
      </c>
      <c r="N9" s="27">
        <f t="shared" si="10"/>
        <v>0</v>
      </c>
      <c r="O9" s="27">
        <f t="shared" si="11"/>
        <v>283</v>
      </c>
      <c r="P9" s="27">
        <f t="shared" si="12"/>
        <v>644</v>
      </c>
      <c r="Q9" s="27">
        <f t="shared" si="13"/>
        <v>289</v>
      </c>
      <c r="R9" s="27">
        <f t="shared" si="14"/>
        <v>0</v>
      </c>
      <c r="S9" s="27">
        <f t="shared" si="15"/>
        <v>58</v>
      </c>
      <c r="T9" s="27">
        <f t="shared" si="16"/>
        <v>268</v>
      </c>
      <c r="U9" s="27">
        <f t="shared" si="17"/>
        <v>511</v>
      </c>
      <c r="V9" s="27">
        <f t="shared" si="18"/>
        <v>1101</v>
      </c>
      <c r="W9" s="27">
        <f t="shared" si="19"/>
        <v>230</v>
      </c>
      <c r="X9" s="27">
        <f t="shared" si="20"/>
        <v>226</v>
      </c>
      <c r="Y9" s="27">
        <f t="shared" si="21"/>
        <v>1676</v>
      </c>
      <c r="Z9" s="27">
        <f t="shared" si="22"/>
        <v>351</v>
      </c>
      <c r="AA9" s="27">
        <f t="shared" si="23"/>
        <v>878</v>
      </c>
      <c r="AB9" s="27">
        <f t="shared" si="24"/>
        <v>374</v>
      </c>
      <c r="AC9" s="27">
        <f t="shared" si="25"/>
        <v>736</v>
      </c>
      <c r="AD9" s="27">
        <f t="shared" si="26"/>
        <v>326</v>
      </c>
      <c r="AE9" s="27">
        <f t="shared" si="27"/>
        <v>330</v>
      </c>
      <c r="AF9" s="27">
        <f t="shared" si="28"/>
        <v>339</v>
      </c>
      <c r="AG9" s="27"/>
      <c r="AH9" s="27" t="str">
        <f>IF(ISNUMBER(work!C9+work!AH9),work!C9+work!AH9,".")</f>
        <v>.</v>
      </c>
      <c r="AI9" s="27" t="str">
        <f>IF(ISNUMBER(work!D9+work!AI9),work!D9+work!AI9,".")</f>
        <v>.</v>
      </c>
      <c r="AJ9" s="27" t="str">
        <f>IF(ISNUMBER(work!E9+work!AJ9),work!E9+work!AJ9,".")</f>
        <v>.</v>
      </c>
      <c r="AK9" s="27" t="str">
        <f>IF(ISNUMBER(work!F9+work!AK9),work!F9+work!AK9,".")</f>
        <v>.</v>
      </c>
      <c r="AL9" s="27" t="str">
        <f>IF(ISNUMBER(work!G9+work!AL9),work!G9+work!AL9,".")</f>
        <v>.</v>
      </c>
      <c r="AM9" s="27" t="str">
        <f>IF(ISNUMBER(work!H9+work!AM9),work!H9+work!AM9,".")</f>
        <v>.</v>
      </c>
      <c r="AN9" s="27" t="str">
        <f>IF(ISNUMBER(work!I9+work!AN9),work!I9+work!AN9,".")</f>
        <v>.</v>
      </c>
      <c r="AO9" s="27" t="str">
        <f>IF(ISNUMBER(work!J9+work!AO9),work!J9+work!AO9,".")</f>
        <v>.</v>
      </c>
      <c r="AP9" s="27" t="str">
        <f>IF(ISNUMBER(work!K9+work!AP9),work!K9+work!AP9,".")</f>
        <v>.</v>
      </c>
      <c r="AQ9" s="27" t="str">
        <f>IF(ISNUMBER(work!L9+work!AQ9),work!L9+work!AQ9,".")</f>
        <v>.</v>
      </c>
      <c r="AR9" s="27" t="str">
        <f>IF(ISNUMBER(work!M9+work!AR9),work!M9+work!AR9,".")</f>
        <v>.</v>
      </c>
      <c r="AS9" s="27" t="str">
        <f>IF(ISNUMBER(work!N9+work!AS9),work!N9+work!AS9,".")</f>
        <v>.</v>
      </c>
      <c r="AT9" s="27" t="str">
        <f>IF(ISNUMBER(work!O9+work!AT9),work!O9+work!AT9,".")</f>
        <v>.</v>
      </c>
      <c r="AU9" s="27" t="str">
        <f>IF(ISNUMBER(work!P9+work!AU9),work!P9+work!AU9,".")</f>
        <v>.</v>
      </c>
      <c r="AV9" s="27" t="str">
        <f>IF(ISNUMBER(work!Q9+work!AV9),work!Q9+work!AV9,".")</f>
        <v>.</v>
      </c>
      <c r="AW9" s="27" t="str">
        <f>IF(ISNUMBER(work!R9+work!AW9),work!R9+work!AW9,".")</f>
        <v>.</v>
      </c>
      <c r="AX9" s="27" t="str">
        <f>IF(ISNUMBER(work!S9+work!AX9),work!S9+work!AX9,".")</f>
        <v>.</v>
      </c>
      <c r="AY9" s="27" t="str">
        <f>IF(ISNUMBER(work!T9+work!AY9),work!T9+work!AY9,".")</f>
        <v>.</v>
      </c>
      <c r="AZ9" s="27" t="str">
        <f>IF(ISNUMBER(work!U9+work!AZ9),work!U9+work!AZ9,".")</f>
        <v>.</v>
      </c>
      <c r="BA9" s="27" t="str">
        <f>IF(ISNUMBER(work!V9+work!BA9),work!V9+work!BA9,".")</f>
        <v>.</v>
      </c>
      <c r="BB9" s="27" t="str">
        <f>IF(ISNUMBER(work!W9+work!BB9),work!W9+work!BB9,".")</f>
        <v>.</v>
      </c>
      <c r="BC9" s="27" t="str">
        <f>IF(ISNUMBER(work!X9+work!BC9),work!X9+work!BC9,".")</f>
        <v>.</v>
      </c>
      <c r="BD9" s="27" t="str">
        <f>IF(ISNUMBER(work!Y9+work!BD9),work!Y9+work!BD9,".")</f>
        <v>.</v>
      </c>
      <c r="BE9" s="27" t="str">
        <f>IF(ISNUMBER(work!Z9+work!BE9),work!Z9+work!BE9,".")</f>
        <v>.</v>
      </c>
      <c r="BF9" s="27" t="str">
        <f>IF(ISNUMBER(work!AA9+work!BF9),work!AA9+work!BF9,".")</f>
        <v>.</v>
      </c>
      <c r="BG9" s="27" t="str">
        <f>IF(ISNUMBER(work!AB9+work!BG9),work!AB9+work!BG9,".")</f>
        <v>.</v>
      </c>
      <c r="BH9" s="27" t="str">
        <f>IF(ISNUMBER(work!AC9+work!BH9),work!AC9+work!BH9,".")</f>
        <v>.</v>
      </c>
      <c r="BI9" s="27" t="str">
        <f>IF(ISNUMBER(work!AD9+work!BI9),work!AD9+work!BI9,".")</f>
        <v>.</v>
      </c>
      <c r="BJ9" s="27" t="str">
        <f>IF(ISNUMBER(work!AE9+work!BJ9),work!AE9+work!BJ9,".")</f>
        <v>.</v>
      </c>
      <c r="BK9" s="27" t="str">
        <f>IF(ISNUMBER(work!AF9+work!BK9),work!AF9+work!BK9,".")</f>
        <v>.</v>
      </c>
      <c r="BL9" s="27"/>
      <c r="BM9" s="27" t="str">
        <f>IF(ISNUMBER(work!AH9-work!C9),work!AH9-work!C9,".")</f>
        <v>.</v>
      </c>
      <c r="BN9" s="27" t="str">
        <f>IF(ISNUMBER(work!AI9-work!D9),work!AI9-work!D9,".")</f>
        <v>.</v>
      </c>
      <c r="BO9" s="27" t="str">
        <f>IF(ISNUMBER(work!AJ9-work!E9),work!AJ9-work!E9,".")</f>
        <v>.</v>
      </c>
      <c r="BP9" s="27" t="str">
        <f>IF(ISNUMBER(work!AK9-work!F9),work!AK9-work!F9,".")</f>
        <v>.</v>
      </c>
      <c r="BQ9" s="27" t="str">
        <f>IF(ISNUMBER(work!AL9-work!G9),work!AL9-work!G9,".")</f>
        <v>.</v>
      </c>
      <c r="BR9" s="27" t="str">
        <f>IF(ISNUMBER(work!AM9-work!H9),work!AM9-work!H9,".")</f>
        <v>.</v>
      </c>
      <c r="BS9" s="27" t="str">
        <f>IF(ISNUMBER(work!AN9-work!I9),work!AN9-work!I9,".")</f>
        <v>.</v>
      </c>
      <c r="BT9" s="27" t="str">
        <f>IF(ISNUMBER(work!AO9-work!J9),work!AO9-work!J9,".")</f>
        <v>.</v>
      </c>
      <c r="BU9" s="27" t="str">
        <f>IF(ISNUMBER(work!AP9-work!K9),work!AP9-work!K9,".")</f>
        <v>.</v>
      </c>
      <c r="BV9" s="27" t="str">
        <f>IF(ISNUMBER(work!AQ9-work!L9),work!AQ9-work!L9,".")</f>
        <v>.</v>
      </c>
      <c r="BW9" s="27" t="str">
        <f>IF(ISNUMBER(work!AR9-work!M9),work!AR9-work!M9,".")</f>
        <v>.</v>
      </c>
      <c r="BX9" s="27" t="str">
        <f>IF(ISNUMBER(work!AS9-work!N9),work!AS9-work!N9,".")</f>
        <v>.</v>
      </c>
      <c r="BY9" s="27" t="str">
        <f>IF(ISNUMBER(work!AT9-work!O9),work!AT9-work!O9,".")</f>
        <v>.</v>
      </c>
      <c r="BZ9" s="27" t="str">
        <f>IF(ISNUMBER(work!AU9-work!P9),work!AU9-work!P9,".")</f>
        <v>.</v>
      </c>
      <c r="CA9" s="27" t="str">
        <f>IF(ISNUMBER(work!AV9-work!Q9),work!AV9-work!Q9,".")</f>
        <v>.</v>
      </c>
      <c r="CB9" s="27" t="str">
        <f>IF(ISNUMBER(work!AW9-work!R9),work!AW9-work!R9,".")</f>
        <v>.</v>
      </c>
      <c r="CC9" s="27" t="str">
        <f>IF(ISNUMBER(work!AX9-work!S9),work!AX9-work!S9,".")</f>
        <v>.</v>
      </c>
      <c r="CD9" s="27" t="str">
        <f>IF(ISNUMBER(work!AY9-work!T9),work!AY9-work!T9,".")</f>
        <v>.</v>
      </c>
      <c r="CE9" s="27" t="str">
        <f>IF(ISNUMBER(work!AZ9-work!U9),work!AZ9-work!U9,".")</f>
        <v>.</v>
      </c>
      <c r="CF9" s="27" t="str">
        <f>IF(ISNUMBER(work!BA9-work!V9),work!BA9-work!V9,".")</f>
        <v>.</v>
      </c>
      <c r="CG9" s="27" t="str">
        <f>IF(ISNUMBER(work!BB9-work!W9),work!BB9-work!W9,".")</f>
        <v>.</v>
      </c>
      <c r="CH9" s="27" t="str">
        <f>IF(ISNUMBER(work!BC9-work!X9),work!BC9-work!X9,".")</f>
        <v>.</v>
      </c>
      <c r="CI9" s="27" t="str">
        <f>IF(ISNUMBER(work!BD9-work!Y9),work!BD9-work!Y9,".")</f>
        <v>.</v>
      </c>
      <c r="CJ9" s="27" t="str">
        <f>IF(ISNUMBER(work!BE9-work!Z9),work!BE9-work!Z9,".")</f>
        <v>.</v>
      </c>
      <c r="CK9" s="27" t="str">
        <f>IF(ISNUMBER(work!BF9-work!AA9),work!BF9-work!AA9,".")</f>
        <v>.</v>
      </c>
      <c r="CL9" s="27" t="str">
        <f>IF(ISNUMBER(work!BG9-work!AB9),work!BG9-work!AB9,".")</f>
        <v>.</v>
      </c>
      <c r="CM9" s="27" t="str">
        <f>IF(ISNUMBER(work!BH9-work!AC9),work!BH9-work!AC9,".")</f>
        <v>.</v>
      </c>
      <c r="CN9" s="27" t="str">
        <f>IF(ISNUMBER(work!BI9-work!AD9),work!BI9-work!AD9,".")</f>
        <v>.</v>
      </c>
      <c r="CO9" s="27" t="str">
        <f>IF(ISNUMBER(work!BJ9-work!AE9),work!BJ9-work!AE9,".")</f>
        <v>.</v>
      </c>
      <c r="CP9" s="27" t="str">
        <f>IF(ISNUMBER(work!BK9-work!AF9),work!BK9-work!AF9,".")</f>
        <v>.</v>
      </c>
      <c r="CQ9" s="27"/>
      <c r="CR9" s="27"/>
      <c r="CS9" s="27">
        <f>IF(ISNUMBER(work!CR9-work!BN9),work!CR9-work!BN9,".")</f>
        <v>0.10070866743106265</v>
      </c>
      <c r="CT9" s="27">
        <f>IF(ISNUMBER(work!CS9-work!BO9),work!CS9-work!BO9,".")</f>
        <v>9.9708667431062645E-2</v>
      </c>
      <c r="CU9" s="27">
        <f>IF(ISNUMBER(work!CT9-work!BP9),work!CT9-work!BP9,".")</f>
        <v>9.9708667431062645E-2</v>
      </c>
      <c r="CV9" s="27">
        <f>IF(ISNUMBER(work!CU9-work!BQ9),work!CU9-work!BQ9,".")</f>
        <v>9.8708667431062644E-2</v>
      </c>
      <c r="CW9" s="27">
        <f>IF(ISNUMBER(work!CV9-work!BR9),work!CV9-work!BR9,".")</f>
        <v>9.8708667431062644E-2</v>
      </c>
      <c r="CX9" s="27">
        <f>IF(ISNUMBER(work!CW9-work!BS9),work!CW9-work!BS9,".")</f>
        <v>9.7708667431062657E-2</v>
      </c>
      <c r="CY9" s="27">
        <f>IF(ISNUMBER(work!CX9-work!BT9),work!CX9-work!BT9,".")</f>
        <v>9.6708667431062656E-2</v>
      </c>
      <c r="CZ9" s="27">
        <f>IF(ISNUMBER(work!CY9-work!BU9),work!CY9-work!BU9,".")</f>
        <v>9.5708667431062655E-2</v>
      </c>
      <c r="DA9" s="27">
        <f>IF(ISNUMBER(work!CZ9-work!BV9),work!CZ9-work!BV9,".")</f>
        <v>9.4708667431062654E-2</v>
      </c>
      <c r="DB9" s="27">
        <f>IF(ISNUMBER(work!DA9-work!BW9),work!DA9-work!BW9,".")</f>
        <v>9.3708667431062653E-2</v>
      </c>
      <c r="DC9" s="94">
        <f>IF(ISNUMBER(work!DB9-work!BX9),work!DB9-work!BX9,".")</f>
        <v>9.1708667431062652E-2</v>
      </c>
      <c r="DD9" s="27">
        <f>IF(ISNUMBER(work!DC9-work!BY9),work!DC9-work!BY9,".")</f>
        <v>8.970866743106265E-2</v>
      </c>
      <c r="DE9" s="27">
        <f>IF(ISNUMBER(work!DD9-work!BZ9),work!DD9-work!BZ9,".")</f>
        <v>8.8436449898099484E-2</v>
      </c>
      <c r="DF9" s="27">
        <f>IF(ISNUMBER(work!DE9-work!CA9),work!DE9-work!CA9,".")</f>
        <v>8.6436449898099482E-2</v>
      </c>
      <c r="DG9" s="27">
        <f>IF(ISNUMBER(work!DF9-work!CB9),work!DF9-work!CB9,".")</f>
        <v>8.443644989809948E-2</v>
      </c>
      <c r="DH9" s="27">
        <f>IF(ISNUMBER(work!DG9-work!CC9),work!DG9-work!CC9,".")</f>
        <v>8.2436449898099479E-2</v>
      </c>
      <c r="DI9" s="27">
        <f>IF(ISNUMBER(work!DH9-work!CD9),work!DH9-work!CD9,".")</f>
        <v>7.943644989809949E-2</v>
      </c>
      <c r="DJ9" s="27">
        <f>IF(ISNUMBER(work!DI9-work!CE9),work!DI9-work!CE9,".")</f>
        <v>7.7436449898099488E-2</v>
      </c>
      <c r="DK9" s="27">
        <f>IF(ISNUMBER(work!DJ9-work!CF9),work!DJ9-work!CF9,".")</f>
        <v>7.5436449898099486E-2</v>
      </c>
      <c r="DL9" s="27">
        <f>IF(ISNUMBER(work!DK9-work!CG9),work!DK9-work!CG9,".")</f>
        <v>7.3042215077915751E-2</v>
      </c>
      <c r="DM9" s="94">
        <f>IF(ISNUMBER(work!DL9-work!CH9),work!DL9-work!CH9,".")</f>
        <v>7.0356216487345719E-2</v>
      </c>
      <c r="DN9" s="27">
        <f>IF(ISNUMBER(work!DM9-work!CI9),work!DM9-work!CI9,".")</f>
        <v>6.7139274296641183E-2</v>
      </c>
      <c r="DO9" s="27">
        <f>IF(ISNUMBER(work!DN9-work!CJ9),work!DN9-work!CJ9,".")</f>
        <v>6.3284693705454115E-2</v>
      </c>
      <c r="DP9" s="27">
        <f>IF(ISNUMBER(work!DO9-work!CK9),work!DO9-work!CK9,".")</f>
        <v>5.8866375139657631E-2</v>
      </c>
      <c r="DQ9" s="27">
        <f>IF(ISNUMBER(work!DP9-work!CL9),work!DP9-work!CL9,".")</f>
        <v>5.3025401428947821E-2</v>
      </c>
      <c r="DR9" s="94">
        <f>IF(ISNUMBER(work!DQ9-work!CM9),work!DQ9-work!CM9,".")</f>
        <v>4.801890147944101E-2</v>
      </c>
      <c r="DS9" s="27">
        <f>IF(ISNUMBER(work!DR9-work!CN9),work!DR9-work!CN9,".")</f>
        <v>4.2059584398232257E-2</v>
      </c>
      <c r="DT9" s="27">
        <f>IF(ISNUMBER(work!DS9-work!CO9),work!DS9-work!CO9,".")</f>
        <v>3.6238131735459256E-2</v>
      </c>
      <c r="DU9" s="27">
        <f>IF(ISNUMBER(work!DT9-work!CP9),work!DT9-work!CP9,".")</f>
        <v>3.150822598195642E-2</v>
      </c>
      <c r="DV9" s="27">
        <f t="shared" si="29"/>
        <v>3.150822598195642E-2</v>
      </c>
      <c r="DW9" s="27"/>
      <c r="DX9" s="27" t="str">
        <f>IF(ISNUMBER(work!FJ9/work!FN9),work!FJ9/work!FN9,".")</f>
        <v>.</v>
      </c>
      <c r="DY9" s="27" t="str">
        <f>IF(ISNUMBER(work!FK9/work!FO9),work!FK9/work!FO9,".")</f>
        <v>.</v>
      </c>
      <c r="DZ9" s="27" t="str">
        <f>IF(ISNUMBER(work!FL9/work!FP9),work!FL9/work!FP9,".")</f>
        <v>.</v>
      </c>
      <c r="EA9" s="27" t="str">
        <f>IF(ISNUMBER(work!FM9/work!FQ9),work!FM9/work!FQ9,".")</f>
        <v>.</v>
      </c>
      <c r="EB9" s="27" t="str">
        <f>IF(ISNUMBER((work!FK9+work!FL9)/(work!FO9+work!FP9)),(work!FK9+work!FL9)/(work!FO9+work!FP9),".")</f>
        <v>.</v>
      </c>
      <c r="EC9" s="27" t="str">
        <f>IF(ISNUMBER(work!FR9/work!FV9),work!FR9/work!FV9,".")</f>
        <v>.</v>
      </c>
      <c r="ED9" s="27" t="str">
        <f>IF(ISNUMBER(work!FS9/work!FW9),work!FS9/work!FW9,".")</f>
        <v>.</v>
      </c>
      <c r="EE9" s="27" t="str">
        <f>IF(ISNUMBER(work!FT9/work!FX9),work!FT9/work!FX9,".")</f>
        <v>.</v>
      </c>
      <c r="EF9" s="27" t="str">
        <f>IF(ISNUMBER(work!FU9/work!FY9),work!FU9/work!FY9,".")</f>
        <v>.</v>
      </c>
      <c r="EG9" s="27" t="str">
        <f>IF(ISNUMBER((work!FS9+work!FT9)/(work!FW9+work!FX9)),(work!FS9+work!FT9)/(work!FW9+work!FX9),".")</f>
        <v>.</v>
      </c>
      <c r="EH9" s="27">
        <f>work!EZ9</f>
        <v>2.0857437951580293E-2</v>
      </c>
      <c r="EI9" s="27">
        <f>work!FA9</f>
        <v>1.7138175832640521E-2</v>
      </c>
      <c r="EJ9" s="27">
        <f>work!FB9</f>
        <v>2.3628368949469639E-2</v>
      </c>
      <c r="EK9" s="27"/>
      <c r="EL9" s="27">
        <f t="shared" si="30"/>
        <v>3233.3629999999998</v>
      </c>
      <c r="EM9">
        <f t="shared" si="34"/>
        <v>230</v>
      </c>
      <c r="EN9" t="str">
        <f>work!FM9</f>
        <v>.</v>
      </c>
      <c r="EO9" t="str">
        <f>IF(ISNUMBER(work!FK9+work!FL9),work!FK9+work!FL9,".")</f>
        <v>.</v>
      </c>
      <c r="EP9" t="str">
        <f>IF(ISNUMBER(work!FU9-work!FM9),work!FU9-work!FM9,".")</f>
        <v>.</v>
      </c>
      <c r="EQ9" t="str">
        <f>IF(ISNUMBER(work!FS9+work!FT9-work!FK9-work!FL9),(work!FS9+work!FT9-work!FK9-work!FL9),".")</f>
        <v>.</v>
      </c>
      <c r="EU9">
        <f>work!FC9</f>
        <v>700000</v>
      </c>
      <c r="EV9">
        <f>work!FD9</f>
        <v>700000</v>
      </c>
      <c r="EW9" t="str">
        <f>IF(ISNUMBER(VLOOKUP($F9,AREA_EM_ALLYEAR,Seq!B$1,FALSE)),VLOOKUP($F9,AREA_EM_ALLYEAR,Seq!B$1,FALSE),".")</f>
        <v>.</v>
      </c>
      <c r="EX9" t="str">
        <f>IF(ISNUMBER(VLOOKUP($F9,AREA_EM_ALLYEAR,Seq!C$1,FALSE)),VLOOKUP($F9,AREA_EM_ALLYEAR,Seq!C$1,FALSE),".")</f>
        <v>.</v>
      </c>
      <c r="EY9" t="str">
        <f>IF(ISNUMBER(VLOOKUP($F9,AREA_EM_ALLYEAR,Seq!D$1,FALSE)),VLOOKUP($F9,AREA_EM_ALLYEAR,Seq!D$1,FALSE),".")</f>
        <v>.</v>
      </c>
      <c r="EZ9" t="str">
        <f>IF(ISNUMBER(VLOOKUP($F9,AREA_EM_ALLYEAR,Seq!E$1,FALSE)),VLOOKUP($F9,AREA_EM_ALLYEAR,Seq!E$1,FALSE),".")</f>
        <v>.</v>
      </c>
      <c r="FA9" t="str">
        <f>IF(ISNUMBER(VLOOKUP($F9,AREA_EM_ALLYEAR,Seq!F$1,FALSE)),VLOOKUP($F9,AREA_EM_ALLYEAR,Seq!F$1,FALSE),".")</f>
        <v>.</v>
      </c>
      <c r="FB9" t="str">
        <f>IF(ISNUMBER(VLOOKUP($F9,AREA_EM_ALLYEAR,Seq!G$1,FALSE)),VLOOKUP($F9,AREA_EM_ALLYEAR,Seq!G$1,FALSE),".")</f>
        <v>.</v>
      </c>
      <c r="FC9" t="str">
        <f>IF(ISNUMBER(VLOOKUP($F9,AREA_EM_ALLYEAR,Seq!H$1,FALSE)),VLOOKUP($F9,AREA_EM_ALLYEAR,Seq!H$1,FALSE),".")</f>
        <v>.</v>
      </c>
      <c r="FD9" t="str">
        <f>IF(ISNUMBER(VLOOKUP($F9,AREA_EM_ALLYEAR,Seq!I$1,FALSE)),VLOOKUP($F9,AREA_EM_ALLYEAR,Seq!I$1,FALSE),".")</f>
        <v>.</v>
      </c>
      <c r="FE9" t="str">
        <f>IF(ISNUMBER(VLOOKUP($F9,AREA_EM_ALLYEAR,Seq!J$1,FALSE)),VLOOKUP($F9,AREA_EM_ALLYEAR,Seq!J$1,FALSE),".")</f>
        <v>.</v>
      </c>
      <c r="FF9" t="str">
        <f>IF(ISNUMBER(VLOOKUP($F9,AREA_EM_ALLYEAR,Seq!K$1,FALSE)),VLOOKUP($F9,AREA_EM_ALLYEAR,Seq!K$1,FALSE),".")</f>
        <v>.</v>
      </c>
      <c r="FG9" t="str">
        <f>IF(ISNUMBER(VLOOKUP($F9,AREA_EM_ALLYEAR,Seq!L$1,FALSE)),VLOOKUP($F9,AREA_EM_ALLYEAR,Seq!L$1,FALSE),".")</f>
        <v>.</v>
      </c>
      <c r="FH9" t="str">
        <f>IF(ISNUMBER(VLOOKUP($F9,AREA_EM_ALLYEAR,Seq!M$1,FALSE)),VLOOKUP($F9,AREA_EM_ALLYEAR,Seq!M$1,FALSE),".")</f>
        <v>.</v>
      </c>
      <c r="FI9" t="str">
        <f>IF(ISNUMBER(VLOOKUP($F9,AREA_EM_ALLYEAR,Seq!N$1,FALSE)),VLOOKUP($F9,AREA_EM_ALLYEAR,Seq!N$1,FALSE),".")</f>
        <v>.</v>
      </c>
      <c r="FJ9" t="str">
        <f>IF(ISNUMBER(VLOOKUP($F9,AREA_EM_ALLYEAR,Seq!O$1,FALSE)),VLOOKUP($F9,AREA_EM_ALLYEAR,Seq!O$1,FALSE),".")</f>
        <v>.</v>
      </c>
      <c r="FK9" t="str">
        <f t="shared" si="35"/>
        <v>.</v>
      </c>
      <c r="FN9">
        <f>IF( ISNUMBER(VLOOKUP($F9,AREA_LIFE,Seq!V$1,FALSE)-Life!V$39),VLOOKUP($F9,AREA_LIFE,Seq!V$1,FALSE)-Life!V$39,".")</f>
        <v>-8.5045365853658339</v>
      </c>
      <c r="FO9">
        <f>IF( ISNUMBER(VLOOKUP($F9,AREA_LIFE,Seq!W$1,FALSE)-Life!W$39),VLOOKUP($F9,AREA_LIFE,Seq!W$1,FALSE)-Life!W$39,".")</f>
        <v>-8.3486829268292624</v>
      </c>
      <c r="FP9">
        <f>IF( ISNUMBER(VLOOKUP($F9,AREA_LIFE,Seq!X$1,FALSE)-Life!X$39),VLOOKUP($F9,AREA_LIFE,Seq!X$1,FALSE)-Life!X$39,".")</f>
        <v>-8.2523902439024468</v>
      </c>
      <c r="FQ9">
        <f>IF( ISNUMBER(VLOOKUP($F9,AREA_LIFE,Seq!Y$1,FALSE)-Life!Y$39),VLOOKUP($F9,AREA_LIFE,Seq!Y$1,FALSE)-Life!Y$39,".")</f>
        <v>-8.2217560975609842</v>
      </c>
      <c r="FR9">
        <f>IF( ISNUMBER(VLOOKUP($F9,AREA_LIFE,Seq!Z$1,FALSE)-Life!Z$39),VLOOKUP($F9,AREA_LIFE,Seq!Z$1,FALSE)-Life!Z$39,".")</f>
        <v>-8.2583170731707298</v>
      </c>
      <c r="FS9">
        <f>IF( ISNUMBER(VLOOKUP($F9,AREA_LIFE,Seq!AA$1,FALSE)-Life!AA$39),VLOOKUP($F9,AREA_LIFE,Seq!AA$1,FALSE)-Life!AA$39,".")</f>
        <v>-8.3555365853658614</v>
      </c>
      <c r="FT9">
        <f>IF( ISNUMBER(VLOOKUP($F9,AREA_LIFE,Seq!AB$1,FALSE)-Life!AB$39),VLOOKUP($F9,AREA_LIFE,Seq!AB$1,FALSE)-Life!AB$39,".")</f>
        <v>-8.4983902439024419</v>
      </c>
      <c r="FU9">
        <f>IF( ISNUMBER(VLOOKUP($F9,AREA_LIFE,Seq!AC$1,FALSE)-Life!AC$39),VLOOKUP($F9,AREA_LIFE,Seq!AC$1,FALSE)-Life!AC$39,".")</f>
        <v>-8.6667560975609703</v>
      </c>
      <c r="FV9">
        <f>IF( ISNUMBER(VLOOKUP($F9,AREA_LIFE,Seq!AD$1,FALSE)-Life!AD$39),VLOOKUP($F9,AREA_LIFE,Seq!AD$1,FALSE)-Life!AD$39,".")</f>
        <v>-8.8446097560975545</v>
      </c>
      <c r="FW9">
        <f>IF( ISNUMBER(VLOOKUP($F9,AREA_LIFE,Seq!AE$1,FALSE)-Life!AE$39),VLOOKUP($F9,AREA_LIFE,Seq!AE$1,FALSE)-Life!AE$39,".")</f>
        <v>-9.0244390243902473</v>
      </c>
      <c r="FX9">
        <f>IF( ISNUMBER(VLOOKUP($F9,AREA_LIFE,Seq!AF$1,FALSE)-Life!AF$39),VLOOKUP($F9,AREA_LIFE,Seq!AF$1,FALSE)-Life!AF$39,".")</f>
        <v>-9.2038048780487784</v>
      </c>
      <c r="FY9">
        <f>IF( ISNUMBER(VLOOKUP($F9,AREA_LIFE,Seq!AG$1,FALSE)-Life!AG$39),VLOOKUP($F9,AREA_LIFE,Seq!AG$1,FALSE)-Life!AG$39,".")</f>
        <v>-9.3892926829268362</v>
      </c>
      <c r="FZ9">
        <f>IF( ISNUMBER(VLOOKUP($F9,AREA_LIFE,Seq!AH$1,FALSE)-Life!AH$39),VLOOKUP($F9,AREA_LIFE,Seq!AH$1,FALSE)-Life!AH$39,".")</f>
        <v>-9.5884390243902402</v>
      </c>
      <c r="GA9">
        <f>IF( ISNUMBER(VLOOKUP($F9,AREA_LIFE,Seq!AI$1,FALSE)-Life!AI$39),VLOOKUP($F9,AREA_LIFE,Seq!AI$1,FALSE)-Life!AI$39,".")</f>
        <v>-9.8053414634146492</v>
      </c>
      <c r="GB9">
        <f>IF( ISNUMBER(VLOOKUP($F9,AREA_LIFE,Seq!AJ$1,FALSE)-Life!AJ$39),VLOOKUP($F9,AREA_LIFE,Seq!AJ$1,FALSE)-Life!AJ$39,".")</f>
        <v>-10.037000000000013</v>
      </c>
      <c r="GC9">
        <f>IF( ISNUMBER(VLOOKUP($F9,AREA_LIFE,Seq!AK$1,FALSE)-Life!AK$39),VLOOKUP($F9,AREA_LIFE,Seq!AK$1,FALSE)-Life!AK$39,".")</f>
        <v>-10.27943902439025</v>
      </c>
      <c r="GD9">
        <f>IF( ISNUMBER(VLOOKUP($F9,AREA_LIFE,Seq!AL$1,FALSE)-Life!AL$39),VLOOKUP($F9,AREA_LIFE,Seq!AL$1,FALSE)-Life!AL$39,".")</f>
        <v>-10.524121951219499</v>
      </c>
      <c r="GE9">
        <f>IF( ISNUMBER(VLOOKUP($F9,AREA_LIFE,Seq!AM$1,FALSE)-Life!AM$39),VLOOKUP($F9,AREA_LIFE,Seq!AM$1,FALSE)-Life!AM$39,".")</f>
        <v>-10.765024390243902</v>
      </c>
      <c r="GF9">
        <f>IF( ISNUMBER(VLOOKUP($F9,AREA_LIFE,Seq!AN$1,FALSE)-Life!AN$39),VLOOKUP($F9,AREA_LIFE,Seq!AN$1,FALSE)-Life!AN$39,".")</f>
        <v>-10.993048780487811</v>
      </c>
      <c r="GG9">
        <f>IF( ISNUMBER(VLOOKUP($F9,AREA_LIFE,Seq!AO$1,FALSE)-Life!AO$39),VLOOKUP($F9,AREA_LIFE,Seq!AO$1,FALSE)-Life!AO$39,".")</f>
        <v>-11.201146341463421</v>
      </c>
      <c r="GH9">
        <f>IF( ISNUMBER(VLOOKUP($F9,AREA_LIFE,Seq!AP$1,FALSE)-Life!AP$39),VLOOKUP($F9,AREA_LIFE,Seq!AP$1,FALSE)-Life!AP$39,".")</f>
        <v>-11.390756097560988</v>
      </c>
      <c r="GI9">
        <f>IF( ISNUMBER(VLOOKUP($F9,AREA_LIFE,Seq!AQ$1,FALSE)-Life!AQ$39),VLOOKUP($F9,AREA_LIFE,Seq!AQ$1,FALSE)-Life!AQ$39,".")</f>
        <v>-11.565292682926824</v>
      </c>
      <c r="GJ9">
        <f>IF( ISNUMBER(VLOOKUP($F9,AREA_LIFE,Seq!AR$1,FALSE)-Life!AR$39),VLOOKUP($F9,AREA_LIFE,Seq!AR$1,FALSE)-Life!AR$39,".")</f>
        <v>-11.725707317073166</v>
      </c>
      <c r="GK9">
        <f>IF( ISNUMBER(VLOOKUP($F9,AREA_LIFE,Seq!AS$1,FALSE)-Life!AS$39),VLOOKUP($F9,AREA_LIFE,Seq!AS$1,FALSE)-Life!AS$39,".")</f>
        <v>-11.864999999999995</v>
      </c>
      <c r="GL9">
        <f>IF( ISNUMBER(VLOOKUP($F9,AREA_LIFE,Seq!AT$1,FALSE)-Life!AT$39),VLOOKUP($F9,AREA_LIFE,Seq!AT$1,FALSE)-Life!AT$39,".")</f>
        <v>-11.97217073170733</v>
      </c>
      <c r="GM9">
        <f>IF( ISNUMBER(VLOOKUP($F9,AREA_LIFE,Seq!AU$1,FALSE)-Life!AU$39),VLOOKUP($F9,AREA_LIFE,Seq!AU$1,FALSE)-Life!AU$39,".")</f>
        <v>-12.018707317073172</v>
      </c>
      <c r="GN9">
        <f>IF( ISNUMBER(VLOOKUP($F9,AREA_LIFE,Seq!AV$1,FALSE)-Life!AV$39),VLOOKUP($F9,AREA_LIFE,Seq!AV$1,FALSE)-Life!AV$39,".")</f>
        <v>-11.974682926829253</v>
      </c>
      <c r="GO9">
        <f>IF( ISNUMBER(VLOOKUP($F9,AREA_LIFE,Seq!AW$1,FALSE)-Life!AW$39),VLOOKUP($F9,AREA_LIFE,Seq!AW$1,FALSE)-Life!AW$39,".")</f>
        <v>-11.824170731707312</v>
      </c>
      <c r="GP9">
        <f>IF( ISNUMBER(VLOOKUP($F9,AREA_LIFE,Seq!AX$1,FALSE)-Life!AX$39),VLOOKUP($F9,AREA_LIFE,Seq!AX$1,FALSE)-Life!AX$39,".")</f>
        <v>-11.569707317073174</v>
      </c>
      <c r="GQ9">
        <f t="shared" si="36"/>
        <v>-11.569707317073174</v>
      </c>
      <c r="GS9">
        <f>IFERROR(VLOOKUP($F9,AREA_LIFE,Seq!V$1,FALSE),".")</f>
        <v>57.4638536585366</v>
      </c>
      <c r="GT9">
        <f>IFERROR(VLOOKUP($F9,AREA_LIFE,Seq!W$1,FALSE),".")</f>
        <v>57.818048780487807</v>
      </c>
      <c r="GU9">
        <f>IFERROR(VLOOKUP($F9,AREA_LIFE,Seq!X$1,FALSE),".")</f>
        <v>58.096097560975615</v>
      </c>
      <c r="GV9">
        <f>IFERROR(VLOOKUP($F9,AREA_LIFE,Seq!Y$1,FALSE),".")</f>
        <v>58.299414634146345</v>
      </c>
      <c r="GW9">
        <f>IFERROR(VLOOKUP($F9,AREA_LIFE,Seq!Z$1,FALSE),".")</f>
        <v>58.43748780487806</v>
      </c>
      <c r="GX9">
        <f>IFERROR(VLOOKUP($F9,AREA_LIFE,Seq!AA$1,FALSE),".")</f>
        <v>58.524902439024395</v>
      </c>
      <c r="GY9">
        <f>IFERROR(VLOOKUP($F9,AREA_LIFE,Seq!AB$1,FALSE),".")</f>
        <v>58.582829268292691</v>
      </c>
      <c r="GZ9">
        <f>IFERROR(VLOOKUP($F9,AREA_LIFE,Seq!AC$1,FALSE),".")</f>
        <v>58.631439024390254</v>
      </c>
      <c r="HA9">
        <f>IFERROR(VLOOKUP($F9,AREA_LIFE,Seq!AD$1,FALSE),".")</f>
        <v>58.688317073170737</v>
      </c>
      <c r="HB9">
        <f>IFERROR(VLOOKUP($F9,AREA_LIFE,Seq!AE$1,FALSE),".")</f>
        <v>58.761951219512198</v>
      </c>
      <c r="HC9">
        <f>IFERROR(VLOOKUP($F9,AREA_LIFE,Seq!AF$1,FALSE),".")</f>
        <v>58.855268292682929</v>
      </c>
      <c r="HD9">
        <f>IFERROR(VLOOKUP($F9,AREA_LIFE,Seq!AG$1,FALSE),".")</f>
        <v>58.961097560975617</v>
      </c>
      <c r="HE9">
        <f>IFERROR(VLOOKUP($F9,AREA_LIFE,Seq!AH$1,FALSE),".")</f>
        <v>59.066804878048785</v>
      </c>
      <c r="HF9">
        <f>IFERROR(VLOOKUP($F9,AREA_LIFE,Seq!AI$1,FALSE),".")</f>
        <v>59.164243902439026</v>
      </c>
      <c r="HG9">
        <f>IFERROR(VLOOKUP($F9,AREA_LIFE,Seq!AJ$1,FALSE),".")</f>
        <v>59.253341463414635</v>
      </c>
      <c r="HH9">
        <f>IFERROR(VLOOKUP($F9,AREA_LIFE,Seq!AK$1,FALSE),".")</f>
        <v>59.338097560975619</v>
      </c>
      <c r="HI9">
        <f>IFERROR(VLOOKUP($F9,AREA_LIFE,Seq!AL$1,FALSE),".")</f>
        <v>59.427512195121963</v>
      </c>
      <c r="HJ9">
        <f>IFERROR(VLOOKUP($F9,AREA_LIFE,Seq!AM$1,FALSE),".")</f>
        <v>59.526707317073182</v>
      </c>
      <c r="HK9">
        <f>IFERROR(VLOOKUP($F9,AREA_LIFE,Seq!AN$1,FALSE),".")</f>
        <v>59.641756097560986</v>
      </c>
      <c r="HL9">
        <f>IFERROR(VLOOKUP($F9,AREA_LIFE,Seq!AO$1,FALSE),".")</f>
        <v>59.773756097560984</v>
      </c>
      <c r="HM9">
        <f>IFERROR(VLOOKUP($F9,AREA_LIFE,Seq!AP$1,FALSE),".")</f>
        <v>59.913243902439028</v>
      </c>
      <c r="HN9">
        <f>IFERROR(VLOOKUP($F9,AREA_LIFE,Seq!AQ$1,FALSE),".")</f>
        <v>60.046292682926833</v>
      </c>
      <c r="HO9">
        <f>IFERROR(VLOOKUP($F9,AREA_LIFE,Seq!AR$1,FALSE),".")</f>
        <v>60.167439024390255</v>
      </c>
      <c r="HP9">
        <f>IFERROR(VLOOKUP($F9,AREA_LIFE,Seq!AS$1,FALSE),".")</f>
        <v>60.282170731707325</v>
      </c>
      <c r="HQ9">
        <f>IFERROR(VLOOKUP($F9,AREA_LIFE,Seq!AT$1,FALSE),".")</f>
        <v>60.40151219512196</v>
      </c>
      <c r="HR9">
        <f>IFERROR(VLOOKUP($F9,AREA_LIFE,Seq!AU$1,FALSE),".")</f>
        <v>60.557951219512198</v>
      </c>
      <c r="HS9">
        <f>IFERROR(VLOOKUP($F9,AREA_LIFE,Seq!AV$1,FALSE),".")</f>
        <v>60.788926829268298</v>
      </c>
      <c r="HT9">
        <f>IFERROR(VLOOKUP($F9,AREA_LIFE,Seq!AW$1,FALSE),".")</f>
        <v>61.118902439024396</v>
      </c>
      <c r="HU9">
        <f>IFERROR(VLOOKUP($F9,AREA_LIFE,Seq!AX$1,FALSE),".")</f>
        <v>61.554853658536594</v>
      </c>
      <c r="HV9" t="str">
        <f>IFERROR(VLOOKUP($F9,AREA_LIFE,Seq!AY$1,FALSE),".")</f>
        <v>.</v>
      </c>
      <c r="HZ9">
        <f t="shared" si="37"/>
        <v>3154</v>
      </c>
      <c r="IA9">
        <f t="shared" si="38"/>
        <v>0</v>
      </c>
      <c r="IB9" t="str">
        <f t="shared" si="31"/>
        <v>.</v>
      </c>
      <c r="IC9" t="str">
        <f t="shared" si="32"/>
        <v>.</v>
      </c>
      <c r="ID9">
        <f t="shared" si="39"/>
        <v>9.1708667431062652E-2</v>
      </c>
      <c r="IE9" t="str">
        <f>work!FK9</f>
        <v>.</v>
      </c>
      <c r="IF9" t="str">
        <f>work!FL9</f>
        <v>.</v>
      </c>
      <c r="IG9" t="str">
        <f>work!FM9</f>
        <v>.</v>
      </c>
      <c r="IH9" t="str">
        <f>IF(ISNUMBER(work!FS9-work!FK9),work!FS9-work!FK9,".")</f>
        <v>.</v>
      </c>
      <c r="II9" t="str">
        <f>IF(ISNUMBER(work!FT9-work!FL9),work!FT9-work!FL9,".")</f>
        <v>.</v>
      </c>
      <c r="IJ9" t="str">
        <f>IF(ISNUMBER(work!FU9-work!FM9),work!FU9-work!FM9,".")</f>
        <v>.</v>
      </c>
    </row>
    <row r="10" spans="1:268" hidden="1">
      <c r="A10" s="24" t="str">
        <f t="shared" si="0"/>
        <v>亚洲</v>
      </c>
      <c r="B10" s="24" t="str">
        <f t="shared" si="33"/>
        <v>Out</v>
      </c>
      <c r="C10" s="24" t="str">
        <f t="shared" si="1"/>
        <v>Out</v>
      </c>
      <c r="D10" s="24"/>
      <c r="E10" s="25" t="s">
        <v>2316</v>
      </c>
      <c r="F10" s="26" t="str">
        <f t="shared" si="2"/>
        <v>Cambodia</v>
      </c>
      <c r="G10" s="27" t="str">
        <f t="shared" si="3"/>
        <v>.</v>
      </c>
      <c r="H10" s="27" t="str">
        <f t="shared" si="4"/>
        <v>.</v>
      </c>
      <c r="I10" s="27" t="str">
        <f t="shared" si="5"/>
        <v>.</v>
      </c>
      <c r="J10" s="27" t="str">
        <f t="shared" si="6"/>
        <v>.</v>
      </c>
      <c r="K10" s="27" t="str">
        <f t="shared" si="7"/>
        <v>.</v>
      </c>
      <c r="L10" s="27" t="str">
        <f t="shared" si="8"/>
        <v>.</v>
      </c>
      <c r="M10" s="27" t="str">
        <f t="shared" si="9"/>
        <v>.</v>
      </c>
      <c r="N10" s="27" t="str">
        <f t="shared" si="10"/>
        <v>.</v>
      </c>
      <c r="O10" s="27">
        <f t="shared" si="11"/>
        <v>0</v>
      </c>
      <c r="P10" s="27">
        <f t="shared" si="12"/>
        <v>60</v>
      </c>
      <c r="Q10" s="27">
        <f t="shared" si="13"/>
        <v>25</v>
      </c>
      <c r="R10" s="27">
        <f t="shared" si="14"/>
        <v>131</v>
      </c>
      <c r="S10" s="27">
        <f t="shared" si="15"/>
        <v>744</v>
      </c>
      <c r="T10" s="27">
        <f t="shared" si="16"/>
        <v>545</v>
      </c>
      <c r="U10" s="27">
        <f t="shared" si="17"/>
        <v>290</v>
      </c>
      <c r="V10" s="27">
        <f t="shared" si="18"/>
        <v>248</v>
      </c>
      <c r="W10" s="27">
        <f t="shared" si="19"/>
        <v>194</v>
      </c>
      <c r="X10" s="27">
        <f t="shared" si="20"/>
        <v>930</v>
      </c>
      <c r="Y10" s="27">
        <f t="shared" si="21"/>
        <v>1374</v>
      </c>
      <c r="Z10" s="27">
        <f t="shared" si="22"/>
        <v>1252</v>
      </c>
      <c r="AA10" s="27">
        <f t="shared" si="23"/>
        <v>2069</v>
      </c>
      <c r="AB10" s="27">
        <f t="shared" si="24"/>
        <v>276</v>
      </c>
      <c r="AC10" s="27">
        <f t="shared" si="25"/>
        <v>212</v>
      </c>
      <c r="AD10" s="27">
        <f t="shared" si="26"/>
        <v>634</v>
      </c>
      <c r="AE10" s="27">
        <f t="shared" si="27"/>
        <v>292</v>
      </c>
      <c r="AF10" s="27">
        <f t="shared" si="28"/>
        <v>1337</v>
      </c>
      <c r="AG10" s="27"/>
      <c r="AH10" s="27" t="str">
        <f>IF(ISNUMBER(work!C10+work!AH10),work!C10+work!AH10,".")</f>
        <v>.</v>
      </c>
      <c r="AI10" s="27" t="str">
        <f>IF(ISNUMBER(work!D10+work!AI10),work!D10+work!AI10,".")</f>
        <v>.</v>
      </c>
      <c r="AJ10" s="27" t="str">
        <f>IF(ISNUMBER(work!E10+work!AJ10),work!E10+work!AJ10,".")</f>
        <v>.</v>
      </c>
      <c r="AK10" s="27" t="str">
        <f>IF(ISNUMBER(work!F10+work!AK10),work!F10+work!AK10,".")</f>
        <v>.</v>
      </c>
      <c r="AL10" s="27" t="str">
        <f>IF(ISNUMBER(work!G10+work!AL10),work!G10+work!AL10,".")</f>
        <v>.</v>
      </c>
      <c r="AM10" s="27" t="str">
        <f>IF(ISNUMBER(work!H10+work!AM10),work!H10+work!AM10,".")</f>
        <v>.</v>
      </c>
      <c r="AN10" s="27" t="str">
        <f>IF(ISNUMBER(work!I10+work!AN10),work!I10+work!AN10,".")</f>
        <v>.</v>
      </c>
      <c r="AO10" s="27" t="str">
        <f>IF(ISNUMBER(work!J10+work!AO10),work!J10+work!AO10,".")</f>
        <v>.</v>
      </c>
      <c r="AP10" s="27" t="str">
        <f>IF(ISNUMBER(work!K10+work!AP10),work!K10+work!AP10,".")</f>
        <v>.</v>
      </c>
      <c r="AQ10" s="27" t="str">
        <f>IF(ISNUMBER(work!L10+work!AQ10),work!L10+work!AQ10,".")</f>
        <v>.</v>
      </c>
      <c r="AR10" s="27" t="str">
        <f>IF(ISNUMBER(work!M10+work!AR10),work!M10+work!AR10,".")</f>
        <v>.</v>
      </c>
      <c r="AS10" s="27" t="str">
        <f>IF(ISNUMBER(work!N10+work!AS10),work!N10+work!AS10,".")</f>
        <v>.</v>
      </c>
      <c r="AT10" s="27" t="str">
        <f>IF(ISNUMBER(work!O10+work!AT10),work!O10+work!AT10,".")</f>
        <v>.</v>
      </c>
      <c r="AU10" s="27">
        <f>IF(ISNUMBER(work!P10+work!AU10),work!P10+work!AU10,".")</f>
        <v>63427878.071811549</v>
      </c>
      <c r="AV10" s="27">
        <f>IF(ISNUMBER(work!Q10+work!AV10),work!Q10+work!AV10,".")</f>
        <v>71728084.577752218</v>
      </c>
      <c r="AW10" s="27">
        <f>IF(ISNUMBER(work!R10+work!AW10),work!R10+work!AW10,".")</f>
        <v>79535694.024942935</v>
      </c>
      <c r="AX10" s="27">
        <f>IF(ISNUMBER(work!S10+work!AX10),work!S10+work!AX10,".")</f>
        <v>87477483.681481794</v>
      </c>
      <c r="AY10" s="27">
        <f>IF(ISNUMBER(work!T10+work!AY10),work!T10+work!AY10,".")</f>
        <v>95602928.539797381</v>
      </c>
      <c r="AZ10" s="27">
        <f>IF(ISNUMBER(work!U10+work!AZ10),work!U10+work!AZ10,".")</f>
        <v>103051978.1922441</v>
      </c>
      <c r="BA10" s="27">
        <f>IF(ISNUMBER(work!V10+work!BA10),work!V10+work!BA10,".")</f>
        <v>110896866.34995133</v>
      </c>
      <c r="BB10" s="27">
        <f>IF(ISNUMBER(work!W10+work!BB10),work!W10+work!BB10,".")</f>
        <v>120213435.34292765</v>
      </c>
      <c r="BC10" s="27">
        <f>IF(ISNUMBER(work!X10+work!BC10),work!X10+work!BC10,".")</f>
        <v>130190195.4280737</v>
      </c>
      <c r="BD10" s="27">
        <f>IF(ISNUMBER(work!Y10+work!BD10),work!Y10+work!BD10,".")</f>
        <v>142027980.73037654</v>
      </c>
      <c r="BE10" s="27">
        <f>IF(ISNUMBER(work!Z10+work!BE10),work!Z10+work!BE10,".")</f>
        <v>156224485.96624732</v>
      </c>
      <c r="BF10" s="27">
        <f>IF(ISNUMBER(work!AA10+work!BF10),work!AA10+work!BF10,".")</f>
        <v>172004258.27429458</v>
      </c>
      <c r="BG10" s="27">
        <f>IF(ISNUMBER(work!AB10+work!BG10),work!AB10+work!BG10,".")</f>
        <v>189907072.98837134</v>
      </c>
      <c r="BH10" s="27">
        <f>IF(ISNUMBER(work!AC10+work!BH10),work!AC10+work!BH10,".")</f>
        <v>211931559.73802722</v>
      </c>
      <c r="BI10" s="27">
        <f>IF(ISNUMBER(work!AD10+work!BI10),work!AD10+work!BI10,".")</f>
        <v>239464979.19388661</v>
      </c>
      <c r="BJ10" s="27">
        <f>IF(ISNUMBER(work!AE10+work!BJ10),work!AE10+work!BJ10,".")</f>
        <v>261000788.19307712</v>
      </c>
      <c r="BK10" s="27">
        <f>IF(ISNUMBER(work!AF10+work!BK10),work!AF10+work!BK10,".")</f>
        <v>294502770.6713919</v>
      </c>
      <c r="BL10" s="27"/>
      <c r="BM10" s="27" t="str">
        <f>IF(ISNUMBER(work!AH10-work!C10),work!AH10-work!C10,".")</f>
        <v>.</v>
      </c>
      <c r="BN10" s="27" t="str">
        <f>IF(ISNUMBER(work!AI10-work!D10),work!AI10-work!D10,".")</f>
        <v>.</v>
      </c>
      <c r="BO10" s="27" t="str">
        <f>IF(ISNUMBER(work!AJ10-work!E10),work!AJ10-work!E10,".")</f>
        <v>.</v>
      </c>
      <c r="BP10" s="27" t="str">
        <f>IF(ISNUMBER(work!AK10-work!F10),work!AK10-work!F10,".")</f>
        <v>.</v>
      </c>
      <c r="BQ10" s="27" t="str">
        <f>IF(ISNUMBER(work!AL10-work!G10),work!AL10-work!G10,".")</f>
        <v>.</v>
      </c>
      <c r="BR10" s="27" t="str">
        <f>IF(ISNUMBER(work!AM10-work!H10),work!AM10-work!H10,".")</f>
        <v>.</v>
      </c>
      <c r="BS10" s="27" t="str">
        <f>IF(ISNUMBER(work!AN10-work!I10),work!AN10-work!I10,".")</f>
        <v>.</v>
      </c>
      <c r="BT10" s="27" t="str">
        <f>IF(ISNUMBER(work!AO10-work!J10),work!AO10-work!J10,".")</f>
        <v>.</v>
      </c>
      <c r="BU10" s="27" t="str">
        <f>IF(ISNUMBER(work!AP10-work!K10),work!AP10-work!K10,".")</f>
        <v>.</v>
      </c>
      <c r="BV10" s="27" t="str">
        <f>IF(ISNUMBER(work!AQ10-work!L10),work!AQ10-work!L10,".")</f>
        <v>.</v>
      </c>
      <c r="BW10" s="27" t="str">
        <f>IF(ISNUMBER(work!AR10-work!M10),work!AR10-work!M10,".")</f>
        <v>.</v>
      </c>
      <c r="BX10" s="27" t="str">
        <f>IF(ISNUMBER(work!AS10-work!N10),work!AS10-work!N10,".")</f>
        <v>.</v>
      </c>
      <c r="BY10" s="27" t="str">
        <f>IF(ISNUMBER(work!AT10-work!O10),work!AT10-work!O10,".")</f>
        <v>.</v>
      </c>
      <c r="BZ10" s="27">
        <f>IF(ISNUMBER(work!AU10-work!P10),work!AU10-work!P10,".")</f>
        <v>-62985661.199468039</v>
      </c>
      <c r="CA10" s="27">
        <f>IF(ISNUMBER(work!AV10-work!Q10),work!AV10-work!Q10,".")</f>
        <v>-71245628.338064983</v>
      </c>
      <c r="CB10" s="27">
        <f>IF(ISNUMBER(work!AW10-work!R10),work!AW10-work!R10,".")</f>
        <v>-79022153.598698467</v>
      </c>
      <c r="CC10" s="27">
        <f>IF(ISNUMBER(work!AX10-work!S10),work!AX10-work!S10,".")</f>
        <v>-86936148.704523608</v>
      </c>
      <c r="CD10" s="27">
        <f>IF(ISNUMBER(work!AY10-work!T10),work!AY10-work!T10,".")</f>
        <v>-95031171.65810661</v>
      </c>
      <c r="CE10" s="27">
        <f>IF(ISNUMBER(work!AZ10-work!U10),work!AZ10-work!U10,".")</f>
        <v>-102451581.8210959</v>
      </c>
      <c r="CF10" s="27">
        <f>IF(ISNUMBER(work!BA10-work!V10),work!BA10-work!V10,".")</f>
        <v>-110224964.22440267</v>
      </c>
      <c r="CG10" s="27">
        <f>IF(ISNUMBER(work!BB10-work!W10),work!BB10-work!W10,".")</f>
        <v>-119482628.99967234</v>
      </c>
      <c r="CH10" s="27">
        <f>IF(ISNUMBER(work!BC10-work!X10),work!BC10-work!X10,".")</f>
        <v>-129400642.2549623</v>
      </c>
      <c r="CI10" s="27">
        <f>IF(ISNUMBER(work!BD10-work!Y10),work!BD10-work!Y10,".")</f>
        <v>-141185623.18181545</v>
      </c>
      <c r="CJ10" s="27">
        <f>IF(ISNUMBER(work!BE10-work!Z10),work!BE10-work!Z10,".")</f>
        <v>-155310478.3371647</v>
      </c>
      <c r="CK10" s="27">
        <f>IF(ISNUMBER(work!BF10-work!AA10),work!BF10-work!AA10,".")</f>
        <v>-170995737.4237614</v>
      </c>
      <c r="CL10" s="27">
        <f>IF(ISNUMBER(work!BG10-work!AB10),work!BG10-work!AB10,".")</f>
        <v>-188764922.26228264</v>
      </c>
      <c r="CM10" s="27">
        <f>IF(ISNUMBER(work!BH10-work!AC10),work!BH10-work!AC10,".")</f>
        <v>-210666386.96170276</v>
      </c>
      <c r="CN10" s="27">
        <f>IF(ISNUMBER(work!BI10-work!AD10),work!BI10-work!AD10,".")</f>
        <v>-238070700.57680741</v>
      </c>
      <c r="CO10" s="27">
        <f>IF(ISNUMBER(work!BJ10-work!AE10),work!BJ10-work!AE10,".")</f>
        <v>-259513102.75698087</v>
      </c>
      <c r="CP10" s="27">
        <f>IF(ISNUMBER(work!BK10-work!AF10),work!BK10-work!AF10,".")</f>
        <v>-293006337.15739876</v>
      </c>
      <c r="CQ10" s="27"/>
      <c r="CR10" s="27"/>
      <c r="CS10" s="27">
        <f>IF(ISNUMBER(work!CR10-work!BN10),work!CR10-work!BN10,".")</f>
        <v>8.5769873978137123E-2</v>
      </c>
      <c r="CT10" s="27">
        <f>IF(ISNUMBER(work!CS10-work!BO10),work!CS10-work!BO10,".")</f>
        <v>8.4769873978137122E-2</v>
      </c>
      <c r="CU10" s="27">
        <f>IF(ISNUMBER(work!CT10-work!BP10),work!CT10-work!BP10,".")</f>
        <v>8.4769873978137122E-2</v>
      </c>
      <c r="CV10" s="27">
        <f>IF(ISNUMBER(work!CU10-work!BQ10),work!CU10-work!BQ10,".")</f>
        <v>8.3769873978137122E-2</v>
      </c>
      <c r="CW10" s="27">
        <f>IF(ISNUMBER(work!CV10-work!BR10),work!CV10-work!BR10,".")</f>
        <v>8.3769873978137122E-2</v>
      </c>
      <c r="CX10" s="27">
        <f>IF(ISNUMBER(work!CW10-work!BS10),work!CW10-work!BS10,".")</f>
        <v>8.2769873978137121E-2</v>
      </c>
      <c r="CY10" s="27">
        <f>IF(ISNUMBER(work!CX10-work!BT10),work!CX10-work!BT10,".")</f>
        <v>8.1769873978137134E-2</v>
      </c>
      <c r="CZ10" s="27">
        <f>IF(ISNUMBER(work!CY10-work!BU10),work!CY10-work!BU10,".")</f>
        <v>8.0769873978137133E-2</v>
      </c>
      <c r="DA10" s="27">
        <f>IF(ISNUMBER(work!CZ10-work!BV10),work!CZ10-work!BV10,".")</f>
        <v>7.9769873978137132E-2</v>
      </c>
      <c r="DB10" s="27">
        <f>IF(ISNUMBER(work!DA10-work!BW10),work!DA10-work!BW10,".")</f>
        <v>7.8769873978137131E-2</v>
      </c>
      <c r="DC10" s="27">
        <f>IF(ISNUMBER(work!DB10-work!BX10),work!DB10-work!BX10,".")</f>
        <v>7.6769873978137129E-2</v>
      </c>
      <c r="DD10" s="27">
        <f>IF(ISNUMBER(work!DC10-work!BY10),work!DC10-work!BY10,".")</f>
        <v>7.4769873978137127E-2</v>
      </c>
      <c r="DE10" s="27">
        <f>IF(ISNUMBER(work!DD10-work!BZ10),work!DD10-work!BZ10,".")</f>
        <v>6.0096705707598772E-2</v>
      </c>
      <c r="DF10" s="27">
        <f>IF(ISNUMBER(work!DE10-work!CA10),work!DE10-work!CA10,".")</f>
        <v>5.809670570759877E-2</v>
      </c>
      <c r="DG10" s="27">
        <f>IF(ISNUMBER(work!DF10-work!CB10),work!DF10-work!CB10,".")</f>
        <v>5.6096705707598768E-2</v>
      </c>
      <c r="DH10" s="27">
        <f>IF(ISNUMBER(work!DG10-work!CC10),work!DG10-work!CC10,".")</f>
        <v>5.4096705707598773E-2</v>
      </c>
      <c r="DI10" s="27">
        <f>IF(ISNUMBER(work!DH10-work!CD10),work!DH10-work!CD10,".")</f>
        <v>5.1096705707598777E-2</v>
      </c>
      <c r="DJ10" s="27">
        <f>IF(ISNUMBER(work!DI10-work!CE10),work!DI10-work!CE10,".")</f>
        <v>4.9096705707598776E-2</v>
      </c>
      <c r="DK10" s="27">
        <f>IF(ISNUMBER(work!DJ10-work!CF10),work!DJ10-work!CF10,".")</f>
        <v>4.7096705707598774E-2</v>
      </c>
      <c r="DL10" s="27">
        <f>IF(ISNUMBER(work!DK10-work!CG10),work!DK10-work!CG10,".")</f>
        <v>4.7064290820854879E-2</v>
      </c>
      <c r="DM10" s="27">
        <f>IF(ISNUMBER(work!DL10-work!CH10),work!DL10-work!CH10,".")</f>
        <v>4.8168566446634677E-2</v>
      </c>
      <c r="DN10" s="27">
        <f>IF(ISNUMBER(work!DM10-work!CI10),work!DM10-work!CI10,".")</f>
        <v>5.0265792286833068E-2</v>
      </c>
      <c r="DO10" s="27">
        <f>IF(ISNUMBER(work!DN10-work!CJ10),work!DN10-work!CJ10,".")</f>
        <v>5.3448040321302341E-2</v>
      </c>
      <c r="DP10" s="27">
        <f>IF(ISNUMBER(work!DO10-work!CK10),work!DO10-work!CK10,".")</f>
        <v>5.7441237511894103E-2</v>
      </c>
      <c r="DQ10" s="27">
        <f>IF(ISNUMBER(work!DP10-work!CL10),work!DP10-work!CL10,".")</f>
        <v>6.0339373526578088E-2</v>
      </c>
      <c r="DR10" s="27">
        <f>IF(ISNUMBER(work!DQ10-work!CM10),work!DQ10-work!CM10,".")</f>
        <v>6.302900140782694E-2</v>
      </c>
      <c r="DS10" s="27">
        <f>IF(ISNUMBER(work!DR10-work!CN10),work!DR10-work!CN10,".")</f>
        <v>6.2796411223728837E-2</v>
      </c>
      <c r="DT10" s="27">
        <f>IF(ISNUMBER(work!DS10-work!CO10),work!DS10-work!CO10,".")</f>
        <v>6.0359956497705022E-2</v>
      </c>
      <c r="DU10" s="27">
        <f>IF(ISNUMBER(work!DT10-work!CP10),work!DT10-work!CP10,".")</f>
        <v>5.703550609229166E-2</v>
      </c>
      <c r="DV10" s="27">
        <f t="shared" si="29"/>
        <v>5.703550609229166E-2</v>
      </c>
      <c r="DW10" s="27"/>
      <c r="DX10" s="27" t="str">
        <f>IF(ISNUMBER(work!FJ10/work!FN10),work!FJ10/work!FN10,".")</f>
        <v>.</v>
      </c>
      <c r="DY10" s="27" t="str">
        <f>IF(ISNUMBER(work!FK10/work!FO10),work!FK10/work!FO10,".")</f>
        <v>.</v>
      </c>
      <c r="DZ10" s="27" t="str">
        <f>IF(ISNUMBER(work!FL10/work!FP10),work!FL10/work!FP10,".")</f>
        <v>.</v>
      </c>
      <c r="EA10" s="27" t="str">
        <f>IF(ISNUMBER(work!FM10/work!FQ10),work!FM10/work!FQ10,".")</f>
        <v>.</v>
      </c>
      <c r="EB10" s="27" t="str">
        <f>IF(ISNUMBER((work!FK10+work!FL10)/(work!FO10+work!FP10)),(work!FK10+work!FL10)/(work!FO10+work!FP10),".")</f>
        <v>.</v>
      </c>
      <c r="EC10" s="27" t="str">
        <f>IF(ISNUMBER(work!FR10/work!FV10),work!FR10/work!FV10,".")</f>
        <v>.</v>
      </c>
      <c r="ED10" s="27" t="str">
        <f>IF(ISNUMBER(work!FS10/work!FW10),work!FS10/work!FW10,".")</f>
        <v>.</v>
      </c>
      <c r="EE10" s="27" t="str">
        <f>IF(ISNUMBER(work!FT10/work!FX10),work!FT10/work!FX10,".")</f>
        <v>.</v>
      </c>
      <c r="EF10" s="27" t="str">
        <f>IF(ISNUMBER(work!FU10/work!FY10),work!FU10/work!FY10,".")</f>
        <v>.</v>
      </c>
      <c r="EG10" s="27" t="str">
        <f>IF(ISNUMBER((work!FS10+work!FT10)/(work!FW10+work!FX10)),(work!FS10+work!FT10)/(work!FW10+work!FX10),".")</f>
        <v>.</v>
      </c>
      <c r="EH10" s="27">
        <f>work!EZ10</f>
        <v>7.4097873213203888E-3</v>
      </c>
      <c r="EI10" s="27" t="str">
        <f>work!FA10</f>
        <v>.</v>
      </c>
      <c r="EJ10" s="27">
        <f>work!FB10</f>
        <v>2.6948283168144106E-2</v>
      </c>
      <c r="EK10" s="27"/>
      <c r="EL10" s="27" t="str">
        <f t="shared" si="30"/>
        <v>.</v>
      </c>
      <c r="EM10" t="str">
        <f t="shared" si="34"/>
        <v>.</v>
      </c>
      <c r="EN10" t="str">
        <f>work!FM10</f>
        <v>.</v>
      </c>
      <c r="EO10" t="str">
        <f>IF(ISNUMBER(work!FK10+work!FL10),work!FK10+work!FL10,".")</f>
        <v>.</v>
      </c>
      <c r="EP10" t="str">
        <f>IF(ISNUMBER(work!FU10-work!FM10),work!FU10-work!FM10,".")</f>
        <v>.</v>
      </c>
      <c r="EQ10" t="str">
        <f>IF(ISNUMBER(work!FS10+work!FT10-work!FK10-work!FL10),(work!FS10+work!FT10-work!FK10-work!FL10),".")</f>
        <v>.</v>
      </c>
      <c r="EU10">
        <f>work!FC10</f>
        <v>50000</v>
      </c>
      <c r="EV10" t="str">
        <f>work!FD10</f>
        <v>.</v>
      </c>
      <c r="EW10" t="str">
        <f>IF(ISNUMBER(VLOOKUP($F10,AREA_EM_ALLYEAR,Seq!B$1,FALSE)),VLOOKUP($F10,AREA_EM_ALLYEAR,Seq!B$1,FALSE),".")</f>
        <v>.</v>
      </c>
      <c r="EX10" t="str">
        <f>IF(ISNUMBER(VLOOKUP($F10,AREA_EM_ALLYEAR,Seq!C$1,FALSE)),VLOOKUP($F10,AREA_EM_ALLYEAR,Seq!C$1,FALSE),".")</f>
        <v>.</v>
      </c>
      <c r="EY10" t="str">
        <f>IF(ISNUMBER(VLOOKUP($F10,AREA_EM_ALLYEAR,Seq!D$1,FALSE)),VLOOKUP($F10,AREA_EM_ALLYEAR,Seq!D$1,FALSE),".")</f>
        <v>.</v>
      </c>
      <c r="EZ10" t="str">
        <f>IF(ISNUMBER(VLOOKUP($F10,AREA_EM_ALLYEAR,Seq!E$1,FALSE)),VLOOKUP($F10,AREA_EM_ALLYEAR,Seq!E$1,FALSE),".")</f>
        <v>.</v>
      </c>
      <c r="FA10" t="str">
        <f>IF(ISNUMBER(VLOOKUP($F10,AREA_EM_ALLYEAR,Seq!F$1,FALSE)),VLOOKUP($F10,AREA_EM_ALLYEAR,Seq!F$1,FALSE),".")</f>
        <v>.</v>
      </c>
      <c r="FB10" t="str">
        <f>IF(ISNUMBER(VLOOKUP($F10,AREA_EM_ALLYEAR,Seq!G$1,FALSE)),VLOOKUP($F10,AREA_EM_ALLYEAR,Seq!G$1,FALSE),".")</f>
        <v>.</v>
      </c>
      <c r="FC10" t="str">
        <f>IF(ISNUMBER(VLOOKUP($F10,AREA_EM_ALLYEAR,Seq!H$1,FALSE)),VLOOKUP($F10,AREA_EM_ALLYEAR,Seq!H$1,FALSE),".")</f>
        <v>.</v>
      </c>
      <c r="FD10" t="str">
        <f>IF(ISNUMBER(VLOOKUP($F10,AREA_EM_ALLYEAR,Seq!I$1,FALSE)),VLOOKUP($F10,AREA_EM_ALLYEAR,Seq!I$1,FALSE),".")</f>
        <v>.</v>
      </c>
      <c r="FE10" t="str">
        <f>IF(ISNUMBER(VLOOKUP($F10,AREA_EM_ALLYEAR,Seq!J$1,FALSE)),VLOOKUP($F10,AREA_EM_ALLYEAR,Seq!J$1,FALSE),".")</f>
        <v>.</v>
      </c>
      <c r="FF10" t="str">
        <f>IF(ISNUMBER(VLOOKUP($F10,AREA_EM_ALLYEAR,Seq!K$1,FALSE)),VLOOKUP($F10,AREA_EM_ALLYEAR,Seq!K$1,FALSE),".")</f>
        <v>.</v>
      </c>
      <c r="FG10" t="str">
        <f>IF(ISNUMBER(VLOOKUP($F10,AREA_EM_ALLYEAR,Seq!L$1,FALSE)),VLOOKUP($F10,AREA_EM_ALLYEAR,Seq!L$1,FALSE),".")</f>
        <v>.</v>
      </c>
      <c r="FH10" t="str">
        <f>IF(ISNUMBER(VLOOKUP($F10,AREA_EM_ALLYEAR,Seq!M$1,FALSE)),VLOOKUP($F10,AREA_EM_ALLYEAR,Seq!M$1,FALSE),".")</f>
        <v>.</v>
      </c>
      <c r="FI10" t="str">
        <f>IF(ISNUMBER(VLOOKUP($F10,AREA_EM_ALLYEAR,Seq!N$1,FALSE)),VLOOKUP($F10,AREA_EM_ALLYEAR,Seq!N$1,FALSE),".")</f>
        <v>.</v>
      </c>
      <c r="FJ10" t="str">
        <f>IF(ISNUMBER(VLOOKUP($F10,AREA_EM_ALLYEAR,Seq!O$1,FALSE)),VLOOKUP($F10,AREA_EM_ALLYEAR,Seq!O$1,FALSE),".")</f>
        <v>.</v>
      </c>
      <c r="FK10" t="str">
        <f t="shared" si="35"/>
        <v>.</v>
      </c>
      <c r="FN10">
        <f>IF( ISNUMBER(VLOOKUP($F10,AREA_LIFE,Seq!V$1,FALSE)-Life!V$39),VLOOKUP($F10,AREA_LIFE,Seq!V$1,FALSE)-Life!V$39,".")</f>
        <v>-26.002439024390235</v>
      </c>
      <c r="FO10">
        <f>IF( ISNUMBER(VLOOKUP($F10,AREA_LIFE,Seq!W$1,FALSE)-Life!W$39),VLOOKUP($F10,AREA_LIFE,Seq!W$1,FALSE)-Life!W$39,".")</f>
        <v>-22.569853658536573</v>
      </c>
      <c r="FP10">
        <f>IF( ISNUMBER(VLOOKUP($F10,AREA_LIFE,Seq!X$1,FALSE)-Life!X$39),VLOOKUP($F10,AREA_LIFE,Seq!X$1,FALSE)-Life!X$39,".")</f>
        <v>-19.275439024390252</v>
      </c>
      <c r="FQ10">
        <f>IF( ISNUMBER(VLOOKUP($F10,AREA_LIFE,Seq!Y$1,FALSE)-Life!Y$39),VLOOKUP($F10,AREA_LIFE,Seq!Y$1,FALSE)-Life!Y$39,".")</f>
        <v>-16.545000000000002</v>
      </c>
      <c r="FR10">
        <f>IF( ISNUMBER(VLOOKUP($F10,AREA_LIFE,Seq!Z$1,FALSE)-Life!Z$39),VLOOKUP($F10,AREA_LIFE,Seq!Z$1,FALSE)-Life!Z$39,".")</f>
        <v>-14.577487804878054</v>
      </c>
      <c r="FS10">
        <f>IF( ISNUMBER(VLOOKUP($F10,AREA_LIFE,Seq!AA$1,FALSE)-Life!AA$39),VLOOKUP($F10,AREA_LIFE,Seq!AA$1,FALSE)-Life!AA$39,".")</f>
        <v>-13.430439024390246</v>
      </c>
      <c r="FT10">
        <f>IF( ISNUMBER(VLOOKUP($F10,AREA_LIFE,Seq!AB$1,FALSE)-Life!AB$39),VLOOKUP($F10,AREA_LIFE,Seq!AB$1,FALSE)-Life!AB$39,".")</f>
        <v>-12.993121951219514</v>
      </c>
      <c r="FU10">
        <f>IF( ISNUMBER(VLOOKUP($F10,AREA_LIFE,Seq!AC$1,FALSE)-Life!AC$39),VLOOKUP($F10,AREA_LIFE,Seq!AC$1,FALSE)-Life!AC$39,".")</f>
        <v>-12.945804878048776</v>
      </c>
      <c r="FV10">
        <f>IF( ISNUMBER(VLOOKUP($F10,AREA_LIFE,Seq!AD$1,FALSE)-Life!AD$39),VLOOKUP($F10,AREA_LIFE,Seq!AD$1,FALSE)-Life!AD$39,".")</f>
        <v>-13.021756097560967</v>
      </c>
      <c r="FW10">
        <f>IF( ISNUMBER(VLOOKUP($F10,AREA_LIFE,Seq!AE$1,FALSE)-Life!AE$39),VLOOKUP($F10,AREA_LIFE,Seq!AE$1,FALSE)-Life!AE$39,".")</f>
        <v>-13.126536585365855</v>
      </c>
      <c r="FX10">
        <f>IF( ISNUMBER(VLOOKUP($F10,AREA_LIFE,Seq!AF$1,FALSE)-Life!AF$39),VLOOKUP($F10,AREA_LIFE,Seq!AF$1,FALSE)-Life!AF$39,".")</f>
        <v>-13.206268292682921</v>
      </c>
      <c r="FY10">
        <f>IF( ISNUMBER(VLOOKUP($F10,AREA_LIFE,Seq!AG$1,FALSE)-Life!AG$39),VLOOKUP($F10,AREA_LIFE,Seq!AG$1,FALSE)-Life!AG$39,".")</f>
        <v>-13.2579268292683</v>
      </c>
      <c r="FZ10">
        <f>IF( ISNUMBER(VLOOKUP($F10,AREA_LIFE,Seq!AH$1,FALSE)-Life!AH$39),VLOOKUP($F10,AREA_LIFE,Seq!AH$1,FALSE)-Life!AH$39,".")</f>
        <v>-13.330390243902428</v>
      </c>
      <c r="GA10">
        <f>IF( ISNUMBER(VLOOKUP($F10,AREA_LIFE,Seq!AI$1,FALSE)-Life!AI$39),VLOOKUP($F10,AREA_LIFE,Seq!AI$1,FALSE)-Life!AI$39,".")</f>
        <v>-13.454560975609766</v>
      </c>
      <c r="GB10">
        <f>IF( ISNUMBER(VLOOKUP($F10,AREA_LIFE,Seq!AJ$1,FALSE)-Life!AJ$39),VLOOKUP($F10,AREA_LIFE,Seq!AJ$1,FALSE)-Life!AJ$39,".")</f>
        <v>-13.613317073170741</v>
      </c>
      <c r="GC10">
        <f>IF( ISNUMBER(VLOOKUP($F10,AREA_LIFE,Seq!AK$1,FALSE)-Life!AK$39),VLOOKUP($F10,AREA_LIFE,Seq!AK$1,FALSE)-Life!AK$39,".")</f>
        <v>-13.790170731707327</v>
      </c>
      <c r="GD10">
        <f>IF( ISNUMBER(VLOOKUP($F10,AREA_LIFE,Seq!AL$1,FALSE)-Life!AL$39),VLOOKUP($F10,AREA_LIFE,Seq!AL$1,FALSE)-Life!AL$39,".")</f>
        <v>-13.970487804878047</v>
      </c>
      <c r="GE10">
        <f>IF( ISNUMBER(VLOOKUP($F10,AREA_LIFE,Seq!AM$1,FALSE)-Life!AM$39),VLOOKUP($F10,AREA_LIFE,Seq!AM$1,FALSE)-Life!AM$39,".")</f>
        <v>-14.142292682926836</v>
      </c>
      <c r="GF10">
        <f>IF( ISNUMBER(VLOOKUP($F10,AREA_LIFE,Seq!AN$1,FALSE)-Life!AN$39),VLOOKUP($F10,AREA_LIFE,Seq!AN$1,FALSE)-Life!AN$39,".")</f>
        <v>-14.28843902439025</v>
      </c>
      <c r="GG10">
        <f>IF( ISNUMBER(VLOOKUP($F10,AREA_LIFE,Seq!AO$1,FALSE)-Life!AO$39),VLOOKUP($F10,AREA_LIFE,Seq!AO$1,FALSE)-Life!AO$39,".")</f>
        <v>-14.389414634146355</v>
      </c>
      <c r="GH10">
        <f>IF( ISNUMBER(VLOOKUP($F10,AREA_LIFE,Seq!AP$1,FALSE)-Life!AP$39),VLOOKUP($F10,AREA_LIFE,Seq!AP$1,FALSE)-Life!AP$39,".")</f>
        <v>-14.422073170731714</v>
      </c>
      <c r="GI10">
        <f>IF( ISNUMBER(VLOOKUP($F10,AREA_LIFE,Seq!AQ$1,FALSE)-Life!AQ$39),VLOOKUP($F10,AREA_LIFE,Seq!AQ$1,FALSE)-Life!AQ$39,".")</f>
        <v>-14.364731707317063</v>
      </c>
      <c r="GJ10">
        <f>IF( ISNUMBER(VLOOKUP($F10,AREA_LIFE,Seq!AR$1,FALSE)-Life!AR$39),VLOOKUP($F10,AREA_LIFE,Seq!AR$1,FALSE)-Life!AR$39,".")</f>
        <v>-14.21643902439024</v>
      </c>
      <c r="GK10">
        <f>IF( ISNUMBER(VLOOKUP($F10,AREA_LIFE,Seq!AS$1,FALSE)-Life!AS$39),VLOOKUP($F10,AREA_LIFE,Seq!AS$1,FALSE)-Life!AS$39,".")</f>
        <v>-13.986195121951212</v>
      </c>
      <c r="GL10">
        <f>IF( ISNUMBER(VLOOKUP($F10,AREA_LIFE,Seq!AT$1,FALSE)-Life!AT$39),VLOOKUP($F10,AREA_LIFE,Seq!AT$1,FALSE)-Life!AT$39,".")</f>
        <v>-13.681146341463425</v>
      </c>
      <c r="GM10">
        <f>IF( ISNUMBER(VLOOKUP($F10,AREA_LIFE,Seq!AU$1,FALSE)-Life!AU$39),VLOOKUP($F10,AREA_LIFE,Seq!AU$1,FALSE)-Life!AU$39,".")</f>
        <v>-13.320390243902445</v>
      </c>
      <c r="GN10">
        <f>IF( ISNUMBER(VLOOKUP($F10,AREA_LIFE,Seq!AV$1,FALSE)-Life!AV$39),VLOOKUP($F10,AREA_LIFE,Seq!AV$1,FALSE)-Life!AV$39,".")</f>
        <v>-12.929170731707309</v>
      </c>
      <c r="GO10">
        <f>IF( ISNUMBER(VLOOKUP($F10,AREA_LIFE,Seq!AW$1,FALSE)-Life!AW$39),VLOOKUP($F10,AREA_LIFE,Seq!AW$1,FALSE)-Life!AW$39,".")</f>
        <v>-12.533170731707308</v>
      </c>
      <c r="GP10">
        <f>IF( ISNUMBER(VLOOKUP($F10,AREA_LIFE,Seq!AX$1,FALSE)-Life!AX$39),VLOOKUP($F10,AREA_LIFE,Seq!AX$1,FALSE)-Life!AX$39,".")</f>
        <v>-12.156048780487808</v>
      </c>
      <c r="GQ10">
        <f t="shared" si="36"/>
        <v>-12.156048780487808</v>
      </c>
      <c r="GS10">
        <f>IFERROR(VLOOKUP($F10,AREA_LIFE,Seq!V$1,FALSE),".")</f>
        <v>39.965951219512199</v>
      </c>
      <c r="GT10">
        <f>IFERROR(VLOOKUP($F10,AREA_LIFE,Seq!W$1,FALSE),".")</f>
        <v>43.596878048780496</v>
      </c>
      <c r="GU10">
        <f>IFERROR(VLOOKUP($F10,AREA_LIFE,Seq!X$1,FALSE),".")</f>
        <v>47.073048780487809</v>
      </c>
      <c r="GV10">
        <f>IFERROR(VLOOKUP($F10,AREA_LIFE,Seq!Y$1,FALSE),".")</f>
        <v>49.976170731707327</v>
      </c>
      <c r="GW10">
        <f>IFERROR(VLOOKUP($F10,AREA_LIFE,Seq!Z$1,FALSE),".")</f>
        <v>52.118317073170736</v>
      </c>
      <c r="GX10">
        <f>IFERROR(VLOOKUP($F10,AREA_LIFE,Seq!AA$1,FALSE),".")</f>
        <v>53.45000000000001</v>
      </c>
      <c r="GY10">
        <f>IFERROR(VLOOKUP($F10,AREA_LIFE,Seq!AB$1,FALSE),".")</f>
        <v>54.088097560975619</v>
      </c>
      <c r="GZ10">
        <f>IFERROR(VLOOKUP($F10,AREA_LIFE,Seq!AC$1,FALSE),".")</f>
        <v>54.352390243902448</v>
      </c>
      <c r="HA10">
        <f>IFERROR(VLOOKUP($F10,AREA_LIFE,Seq!AD$1,FALSE),".")</f>
        <v>54.511170731707324</v>
      </c>
      <c r="HB10">
        <f>IFERROR(VLOOKUP($F10,AREA_LIFE,Seq!AE$1,FALSE),".")</f>
        <v>54.659853658536591</v>
      </c>
      <c r="HC10">
        <f>IFERROR(VLOOKUP($F10,AREA_LIFE,Seq!AF$1,FALSE),".")</f>
        <v>54.852804878048786</v>
      </c>
      <c r="HD10">
        <f>IFERROR(VLOOKUP($F10,AREA_LIFE,Seq!AG$1,FALSE),".")</f>
        <v>55.092463414634153</v>
      </c>
      <c r="HE10">
        <f>IFERROR(VLOOKUP($F10,AREA_LIFE,Seq!AH$1,FALSE),".")</f>
        <v>55.324853658536597</v>
      </c>
      <c r="HF10">
        <f>IFERROR(VLOOKUP($F10,AREA_LIFE,Seq!AI$1,FALSE),".")</f>
        <v>55.515024390243909</v>
      </c>
      <c r="HG10">
        <f>IFERROR(VLOOKUP($F10,AREA_LIFE,Seq!AJ$1,FALSE),".")</f>
        <v>55.677024390243908</v>
      </c>
      <c r="HH10">
        <f>IFERROR(VLOOKUP($F10,AREA_LIFE,Seq!AK$1,FALSE),".")</f>
        <v>55.827365853658542</v>
      </c>
      <c r="HI10">
        <f>IFERROR(VLOOKUP($F10,AREA_LIFE,Seq!AL$1,FALSE),".")</f>
        <v>55.981146341463415</v>
      </c>
      <c r="HJ10">
        <f>IFERROR(VLOOKUP($F10,AREA_LIFE,Seq!AM$1,FALSE),".")</f>
        <v>56.149439024390247</v>
      </c>
      <c r="HK10">
        <f>IFERROR(VLOOKUP($F10,AREA_LIFE,Seq!AN$1,FALSE),".")</f>
        <v>56.346365853658547</v>
      </c>
      <c r="HL10">
        <f>IFERROR(VLOOKUP($F10,AREA_LIFE,Seq!AO$1,FALSE),".")</f>
        <v>56.585487804878049</v>
      </c>
      <c r="HM10">
        <f>IFERROR(VLOOKUP($F10,AREA_LIFE,Seq!AP$1,FALSE),".")</f>
        <v>56.881926829268302</v>
      </c>
      <c r="HN10">
        <f>IFERROR(VLOOKUP($F10,AREA_LIFE,Seq!AQ$1,FALSE),".")</f>
        <v>57.246853658536594</v>
      </c>
      <c r="HO10">
        <f>IFERROR(VLOOKUP($F10,AREA_LIFE,Seq!AR$1,FALSE),".")</f>
        <v>57.676707317073181</v>
      </c>
      <c r="HP10">
        <f>IFERROR(VLOOKUP($F10,AREA_LIFE,Seq!AS$1,FALSE),".")</f>
        <v>58.160975609756107</v>
      </c>
      <c r="HQ10">
        <f>IFERROR(VLOOKUP($F10,AREA_LIFE,Seq!AT$1,FALSE),".")</f>
        <v>58.692536585365865</v>
      </c>
      <c r="HR10">
        <f>IFERROR(VLOOKUP($F10,AREA_LIFE,Seq!AU$1,FALSE),".")</f>
        <v>59.256268292682925</v>
      </c>
      <c r="HS10">
        <f>IFERROR(VLOOKUP($F10,AREA_LIFE,Seq!AV$1,FALSE),".")</f>
        <v>59.834439024390242</v>
      </c>
      <c r="HT10">
        <f>IFERROR(VLOOKUP($F10,AREA_LIFE,Seq!AW$1,FALSE),".")</f>
        <v>60.4099024390244</v>
      </c>
      <c r="HU10">
        <f>IFERROR(VLOOKUP($F10,AREA_LIFE,Seq!AX$1,FALSE),".")</f>
        <v>60.96851219512196</v>
      </c>
      <c r="HV10" t="str">
        <f>IFERROR(VLOOKUP($F10,AREA_LIFE,Seq!AY$1,FALSE),".")</f>
        <v>.</v>
      </c>
      <c r="HZ10">
        <f t="shared" si="37"/>
        <v>2043</v>
      </c>
      <c r="IA10">
        <f t="shared" si="38"/>
        <v>0</v>
      </c>
      <c r="IB10" t="str">
        <f t="shared" si="31"/>
        <v>.</v>
      </c>
      <c r="IC10" t="str">
        <f t="shared" si="32"/>
        <v>.</v>
      </c>
      <c r="ID10">
        <f t="shared" si="39"/>
        <v>7.6769873978137129E-2</v>
      </c>
      <c r="IE10" t="str">
        <f>work!FK10</f>
        <v>.</v>
      </c>
      <c r="IF10" t="str">
        <f>work!FL10</f>
        <v>.</v>
      </c>
      <c r="IG10" t="str">
        <f>work!FM10</f>
        <v>.</v>
      </c>
      <c r="IH10" t="str">
        <f>IF(ISNUMBER(work!FS10-work!FK10),work!FS10-work!FK10,".")</f>
        <v>.</v>
      </c>
      <c r="II10" t="str">
        <f>IF(ISNUMBER(work!FT10-work!FL10),work!FT10-work!FL10,".")</f>
        <v>.</v>
      </c>
      <c r="IJ10" t="str">
        <f>IF(ISNUMBER(work!FU10-work!FM10),work!FU10-work!FM10,".")</f>
        <v>.</v>
      </c>
    </row>
    <row r="11" spans="1:268" hidden="1">
      <c r="A11" s="24" t="str">
        <f t="shared" si="0"/>
        <v>亚洲</v>
      </c>
      <c r="B11" s="24" t="str">
        <f t="shared" si="33"/>
        <v>Out</v>
      </c>
      <c r="C11" s="24" t="str">
        <f t="shared" si="1"/>
        <v>Out</v>
      </c>
      <c r="D11" s="24"/>
      <c r="E11" s="25" t="s">
        <v>2320</v>
      </c>
      <c r="F11" s="26" t="str">
        <f t="shared" si="2"/>
        <v>Cyprus</v>
      </c>
      <c r="G11" s="27" t="str">
        <f t="shared" si="3"/>
        <v>.</v>
      </c>
      <c r="H11" s="27" t="str">
        <f t="shared" si="4"/>
        <v>.</v>
      </c>
      <c r="I11" s="27" t="str">
        <f t="shared" si="5"/>
        <v>.</v>
      </c>
      <c r="J11" s="27" t="str">
        <f t="shared" si="6"/>
        <v>.</v>
      </c>
      <c r="K11" s="27" t="str">
        <f t="shared" si="7"/>
        <v>.</v>
      </c>
      <c r="L11" s="27" t="str">
        <f t="shared" si="8"/>
        <v>.</v>
      </c>
      <c r="M11" s="27" t="str">
        <f t="shared" si="9"/>
        <v>.</v>
      </c>
      <c r="N11" s="27" t="str">
        <f t="shared" si="10"/>
        <v>.</v>
      </c>
      <c r="O11" s="27">
        <f t="shared" si="11"/>
        <v>0</v>
      </c>
      <c r="P11" s="27">
        <f t="shared" si="12"/>
        <v>219</v>
      </c>
      <c r="Q11" s="27">
        <f t="shared" si="13"/>
        <v>89</v>
      </c>
      <c r="R11" s="27">
        <f t="shared" si="14"/>
        <v>99</v>
      </c>
      <c r="S11" s="27">
        <f t="shared" si="15"/>
        <v>70</v>
      </c>
      <c r="T11" s="27">
        <f t="shared" si="16"/>
        <v>15</v>
      </c>
      <c r="U11" s="27">
        <f t="shared" si="17"/>
        <v>425</v>
      </c>
      <c r="V11" s="27">
        <f t="shared" si="18"/>
        <v>189</v>
      </c>
      <c r="W11" s="27">
        <f t="shared" si="19"/>
        <v>297</v>
      </c>
      <c r="X11" s="27">
        <f t="shared" si="20"/>
        <v>495</v>
      </c>
      <c r="Y11" s="27">
        <f t="shared" si="21"/>
        <v>107</v>
      </c>
      <c r="Z11" s="27">
        <f t="shared" si="22"/>
        <v>83</v>
      </c>
      <c r="AA11" s="27">
        <f t="shared" si="23"/>
        <v>160</v>
      </c>
      <c r="AB11" s="27">
        <f t="shared" si="24"/>
        <v>774</v>
      </c>
      <c r="AC11" s="27">
        <f t="shared" si="25"/>
        <v>618</v>
      </c>
      <c r="AD11" s="27">
        <f t="shared" si="26"/>
        <v>2317</v>
      </c>
      <c r="AE11" s="27">
        <f t="shared" si="27"/>
        <v>2139</v>
      </c>
      <c r="AF11" s="27">
        <f t="shared" si="28"/>
        <v>1015</v>
      </c>
      <c r="AG11" s="27"/>
      <c r="AH11" s="27">
        <f>IF(ISNUMBER(work!C11+work!AH11),work!C11+work!AH11,".")</f>
        <v>18632600.048161082</v>
      </c>
      <c r="AI11" s="27">
        <f>IF(ISNUMBER(work!D11+work!AI11),work!D11+work!AI11,".")</f>
        <v>19592415.816832181</v>
      </c>
      <c r="AJ11" s="27">
        <f>IF(ISNUMBER(work!E11+work!AJ11),work!E11+work!AJ11,".")</f>
        <v>21364646.353499364</v>
      </c>
      <c r="AK11" s="27">
        <f>IF(ISNUMBER(work!F11+work!AK11),work!F11+work!AK11,".")</f>
        <v>23673833.114813</v>
      </c>
      <c r="AL11" s="27">
        <f>IF(ISNUMBER(work!G11+work!AL11),work!G11+work!AL11,".")</f>
        <v>27247238.07195355</v>
      </c>
      <c r="AM11" s="27">
        <f>IF(ISNUMBER(work!H11+work!AM11),work!H11+work!AM11,".")</f>
        <v>30889218.754678119</v>
      </c>
      <c r="AN11" s="27">
        <f>IF(ISNUMBER(work!I11+work!AN11),work!I11+work!AN11,".")</f>
        <v>33584895.583269879</v>
      </c>
      <c r="AO11" s="27">
        <f>IF(ISNUMBER(work!J11+work!AO11),work!J11+work!AO11,".")</f>
        <v>37459911.427793764</v>
      </c>
      <c r="AP11" s="27">
        <f>IF(ISNUMBER(work!K11+work!AP11),work!K11+work!AP11,".")</f>
        <v>41679831.723149009</v>
      </c>
      <c r="AQ11" s="27">
        <f>IF(ISNUMBER(work!L11+work!AQ11),work!L11+work!AQ11,".")</f>
        <v>43409264.391060278</v>
      </c>
      <c r="AR11" s="27">
        <f>IF(ISNUMBER(work!M11+work!AR11),work!M11+work!AR11,".")</f>
        <v>45079605.783632331</v>
      </c>
      <c r="AS11" s="27">
        <f>IF(ISNUMBER(work!N11+work!AS11),work!N11+work!AS11,".")</f>
        <v>49174512.471853197</v>
      </c>
      <c r="AT11" s="27">
        <f>IF(ISNUMBER(work!O11+work!AT11),work!O11+work!AT11,".")</f>
        <v>56127334.918173268</v>
      </c>
      <c r="AU11" s="27">
        <f>IF(ISNUMBER(work!P11+work!AU11),work!P11+work!AU11,".")</f>
        <v>63894349.386758439</v>
      </c>
      <c r="AV11" s="27">
        <f>IF(ISNUMBER(work!Q11+work!AV11),work!Q11+work!AV11,".")</f>
        <v>72215003.414343238</v>
      </c>
      <c r="AW11" s="27">
        <f>IF(ISNUMBER(work!R11+work!AW11),work!R11+work!AW11,".")</f>
        <v>80051487.732597858</v>
      </c>
      <c r="AX11" s="27">
        <f>IF(ISNUMBER(work!S11+work!AX11),work!S11+work!AX11,".")</f>
        <v>87993663.55795607</v>
      </c>
      <c r="AY11" s="27">
        <f>IF(ISNUMBER(work!T11+work!AY11),work!T11+work!AY11,".")</f>
        <v>96122376.71007514</v>
      </c>
      <c r="AZ11" s="27">
        <f>IF(ISNUMBER(work!U11+work!AZ11),work!U11+work!AZ11,".")</f>
        <v>103597721.33682194</v>
      </c>
      <c r="BA11" s="27">
        <f>IF(ISNUMBER(work!V11+work!BA11),work!V11+work!BA11,".")</f>
        <v>111447857.89776981</v>
      </c>
      <c r="BB11" s="27">
        <f>IF(ISNUMBER(work!W11+work!BB11),work!W11+work!BB11,".")</f>
        <v>120779701.54794255</v>
      </c>
      <c r="BC11" s="27">
        <f>IF(ISNUMBER(work!X11+work!BC11),work!X11+work!BC11,".")</f>
        <v>130764219.05246301</v>
      </c>
      <c r="BD11" s="27">
        <f>IF(ISNUMBER(work!Y11+work!BD11),work!Y11+work!BD11,".")</f>
        <v>142595980.39614761</v>
      </c>
      <c r="BE11" s="27">
        <f>IF(ISNUMBER(work!Z11+work!BE11),work!Z11+work!BE11,".")</f>
        <v>156775518.34597674</v>
      </c>
      <c r="BF11" s="27">
        <f>IF(ISNUMBER(work!AA11+work!BF11),work!AA11+work!BF11,".")</f>
        <v>172550370.57128382</v>
      </c>
      <c r="BG11" s="27">
        <f>IF(ISNUMBER(work!AB11+work!BG11),work!AB11+work!BG11,".")</f>
        <v>190427840.33373582</v>
      </c>
      <c r="BH11" s="27">
        <f>IF(ISNUMBER(work!AC11+work!BH11),work!AC11+work!BH11,".")</f>
        <v>212436048.57550436</v>
      </c>
      <c r="BI11" s="27">
        <f>IF(ISNUMBER(work!AD11+work!BI11),work!AD11+work!BI11,".")</f>
        <v>239955459.62628788</v>
      </c>
      <c r="BJ11" s="27">
        <f>IF(ISNUMBER(work!AE11+work!BJ11),work!AE11+work!BJ11,".")</f>
        <v>261486960.55798525</v>
      </c>
      <c r="BK11" s="27" t="str">
        <f>IF(ISNUMBER(work!AF11+work!BK11),work!AF11+work!BK11,".")</f>
        <v>.</v>
      </c>
      <c r="BL11" s="27"/>
      <c r="BM11" s="27">
        <f>IF(ISNUMBER(work!AH11-work!C11),work!AH11-work!C11,".")</f>
        <v>-17955788.514904916</v>
      </c>
      <c r="BN11" s="27">
        <f>IF(ISNUMBER(work!AI11-work!D11),work!AI11-work!D11,".")</f>
        <v>-18898568.95151322</v>
      </c>
      <c r="BO11" s="27">
        <f>IF(ISNUMBER(work!AJ11-work!E11),work!AJ11-work!E11,".")</f>
        <v>-20629018.028765436</v>
      </c>
      <c r="BP11" s="27">
        <f>IF(ISNUMBER(work!AK11-work!F11),work!AK11-work!F11,".")</f>
        <v>-22897140.685118601</v>
      </c>
      <c r="BQ11" s="27">
        <f>IF(ISNUMBER(work!AL11-work!G11),work!AL11-work!G11,".")</f>
        <v>-26402523.74556765</v>
      </c>
      <c r="BR11" s="27">
        <f>IF(ISNUMBER(work!AM11-work!H11),work!AM11-work!H11,".")</f>
        <v>-30003260.908208478</v>
      </c>
      <c r="BS11" s="27">
        <f>IF(ISNUMBER(work!AN11-work!I11),work!AN11-work!I11,".")</f>
        <v>-32666122.289950728</v>
      </c>
      <c r="BT11" s="27">
        <f>IF(ISNUMBER(work!AO11-work!J11),work!AO11-work!J11,".")</f>
        <v>-36476224.518720441</v>
      </c>
      <c r="BU11" s="27">
        <f>IF(ISNUMBER(work!AP11-work!K11),work!AP11-work!K11,".")</f>
        <v>-40611087.585321389</v>
      </c>
      <c r="BV11" s="27">
        <f>IF(ISNUMBER(work!AQ11-work!L11),work!AQ11-work!L11,".")</f>
        <v>-42255582.609057322</v>
      </c>
      <c r="BW11" s="27">
        <f>IF(ISNUMBER(work!AR11-work!M11),work!AR11-work!M11,".")</f>
        <v>-43840505.402489878</v>
      </c>
      <c r="BX11" s="27">
        <f>IF(ISNUMBER(work!AS11-work!N11),work!AS11-work!N11,".")</f>
        <v>-47926248.943392202</v>
      </c>
      <c r="BY11" s="27">
        <f>IF(ISNUMBER(work!AT11-work!O11),work!AT11-work!O11,".")</f>
        <v>-54761734.618036941</v>
      </c>
      <c r="BZ11" s="27">
        <f>IF(ISNUMBER(work!AU11-work!P11),work!AU11-work!P11,".")</f>
        <v>-62519189.884521149</v>
      </c>
      <c r="CA11" s="27">
        <f>IF(ISNUMBER(work!AV11-work!Q11),work!AV11-work!Q11,".")</f>
        <v>-70758709.501473963</v>
      </c>
      <c r="CB11" s="27">
        <f>IF(ISNUMBER(work!AW11-work!R11),work!AW11-work!R11,".")</f>
        <v>-78506359.891043544</v>
      </c>
      <c r="CC11" s="27">
        <f>IF(ISNUMBER(work!AX11-work!S11),work!AX11-work!S11,".")</f>
        <v>-86419968.828049332</v>
      </c>
      <c r="CD11" s="27">
        <f>IF(ISNUMBER(work!AY11-work!T11),work!AY11-work!T11,".")</f>
        <v>-94511723.487828851</v>
      </c>
      <c r="CE11" s="27">
        <f>IF(ISNUMBER(work!AZ11-work!U11),work!AZ11-work!U11,".")</f>
        <v>-101905838.67651805</v>
      </c>
      <c r="CF11" s="27">
        <f>IF(ISNUMBER(work!BA11-work!V11),work!BA11-work!V11,".")</f>
        <v>-109673972.67658418</v>
      </c>
      <c r="CG11" s="27">
        <f>IF(ISNUMBER(work!BB11-work!W11),work!BB11-work!W11,".")</f>
        <v>-118916362.79465744</v>
      </c>
      <c r="CH11" s="27">
        <f>IF(ISNUMBER(work!BC11-work!X11),work!BC11-work!X11,".")</f>
        <v>-128826618.63057299</v>
      </c>
      <c r="CI11" s="27">
        <f>IF(ISNUMBER(work!BD11-work!Y11),work!BD11-work!Y11,".")</f>
        <v>-140617623.51604438</v>
      </c>
      <c r="CJ11" s="27">
        <f>IF(ISNUMBER(work!BE11-work!Z11),work!BE11-work!Z11,".")</f>
        <v>-154759445.95743528</v>
      </c>
      <c r="CK11" s="27">
        <f>IF(ISNUMBER(work!BF11-work!AA11),work!BF11-work!AA11,".")</f>
        <v>-170449625.12677217</v>
      </c>
      <c r="CL11" s="27">
        <f>IF(ISNUMBER(work!BG11-work!AB11),work!BG11-work!AB11,".")</f>
        <v>-188244154.91691816</v>
      </c>
      <c r="CM11" s="27">
        <f>IF(ISNUMBER(work!BH11-work!AC11),work!BH11-work!AC11,".")</f>
        <v>-210161898.12422562</v>
      </c>
      <c r="CN11" s="27">
        <f>IF(ISNUMBER(work!BI11-work!AD11),work!BI11-work!AD11,".")</f>
        <v>-237580220.14440614</v>
      </c>
      <c r="CO11" s="27">
        <f>IF(ISNUMBER(work!BJ11-work!AE11),work!BJ11-work!AE11,".")</f>
        <v>-259026930.39207274</v>
      </c>
      <c r="CP11" s="27" t="str">
        <f>IF(ISNUMBER(work!BK11-work!AF11),work!BK11-work!AF11,".")</f>
        <v>.</v>
      </c>
      <c r="CQ11" s="27"/>
      <c r="CR11" s="27"/>
      <c r="CS11" s="27">
        <f>IF(ISNUMBER(work!CR11-work!BN11),work!CR11-work!BN11,".")</f>
        <v>6.9166746445490757E-2</v>
      </c>
      <c r="CT11" s="27">
        <f>IF(ISNUMBER(work!CS11-work!BO11),work!CS11-work!BO11,".")</f>
        <v>6.8166746445490756E-2</v>
      </c>
      <c r="CU11" s="27">
        <f>IF(ISNUMBER(work!CT11-work!BP11),work!CT11-work!BP11,".")</f>
        <v>6.8166746445490756E-2</v>
      </c>
      <c r="CV11" s="27">
        <f>IF(ISNUMBER(work!CU11-work!BQ11),work!CU11-work!BQ11,".")</f>
        <v>6.7166746445490755E-2</v>
      </c>
      <c r="CW11" s="27">
        <f>IF(ISNUMBER(work!CV11-work!BR11),work!CV11-work!BR11,".")</f>
        <v>6.7166746445490755E-2</v>
      </c>
      <c r="CX11" s="27">
        <f>IF(ISNUMBER(work!CW11-work!BS11),work!CW11-work!BS11,".")</f>
        <v>6.6166746445490754E-2</v>
      </c>
      <c r="CY11" s="27">
        <f>IF(ISNUMBER(work!CX11-work!BT11),work!CX11-work!BT11,".")</f>
        <v>6.5166746445490767E-2</v>
      </c>
      <c r="CZ11" s="27">
        <f>IF(ISNUMBER(work!CY11-work!BU11),work!CY11-work!BU11,".")</f>
        <v>6.4166746445490766E-2</v>
      </c>
      <c r="DA11" s="27">
        <f>IF(ISNUMBER(work!CZ11-work!BV11),work!CZ11-work!BV11,".")</f>
        <v>6.3166746445490765E-2</v>
      </c>
      <c r="DB11" s="27">
        <f>IF(ISNUMBER(work!DA11-work!BW11),work!DA11-work!BW11,".")</f>
        <v>6.2166746445490764E-2</v>
      </c>
      <c r="DC11" s="27">
        <f>IF(ISNUMBER(work!DB11-work!BX11),work!DB11-work!BX11,".")</f>
        <v>6.0166746445490762E-2</v>
      </c>
      <c r="DD11" s="27">
        <f>IF(ISNUMBER(work!DC11-work!BY11),work!DC11-work!BY11,".")</f>
        <v>5.8166746445490761E-2</v>
      </c>
      <c r="DE11" s="27">
        <f>IF(ISNUMBER(work!DD11-work!BZ11),work!DD11-work!BZ11,".")</f>
        <v>4.6956969790470912E-2</v>
      </c>
      <c r="DF11" s="27">
        <f>IF(ISNUMBER(work!DE11-work!CA11),work!DE11-work!CA11,".")</f>
        <v>4.495696979047091E-2</v>
      </c>
      <c r="DG11" s="27">
        <f>IF(ISNUMBER(work!DF11-work!CB11),work!DF11-work!CB11,".")</f>
        <v>4.2956969790470909E-2</v>
      </c>
      <c r="DH11" s="27">
        <f>IF(ISNUMBER(work!DG11-work!CC11),work!DG11-work!CC11,".")</f>
        <v>4.0956969790470914E-2</v>
      </c>
      <c r="DI11" s="27">
        <f>IF(ISNUMBER(work!DH11-work!CD11),work!DH11-work!CD11,".")</f>
        <v>3.7956969790470918E-2</v>
      </c>
      <c r="DJ11" s="27">
        <f>IF(ISNUMBER(work!DI11-work!CE11),work!DI11-work!CE11,".")</f>
        <v>3.5956969790470916E-2</v>
      </c>
      <c r="DK11" s="27">
        <f>IF(ISNUMBER(work!DJ11-work!CF11),work!DJ11-work!CF11,".")</f>
        <v>3.3956969790470914E-2</v>
      </c>
      <c r="DL11" s="27">
        <f>IF(ISNUMBER(work!DK11-work!CG11),work!DK11-work!CG11,".")</f>
        <v>3.344196687504028E-2</v>
      </c>
      <c r="DM11" s="27">
        <f>IF(ISNUMBER(work!DL11-work!CH11),work!DL11-work!CH11,".")</f>
        <v>3.1676743278409684E-2</v>
      </c>
      <c r="DN11" s="27">
        <f>IF(ISNUMBER(work!DM11-work!CI11),work!DM11-work!CI11,".")</f>
        <v>3.0275615781160413E-2</v>
      </c>
      <c r="DO11" s="27">
        <f>IF(ISNUMBER(work!DN11-work!CJ11),work!DN11-work!CJ11,".")</f>
        <v>2.6728994862761278E-2</v>
      </c>
      <c r="DP11" s="27">
        <f>IF(ISNUMBER(work!DO11-work!CK11),work!DO11-work!CK11,".")</f>
        <v>2.4960494624919227E-2</v>
      </c>
      <c r="DQ11" s="27">
        <f>IF(ISNUMBER(work!DP11-work!CL11),work!DP11-work!CL11,".")</f>
        <v>2.1322167801122796E-2</v>
      </c>
      <c r="DR11" s="27">
        <f>IF(ISNUMBER(work!DQ11-work!CM11),work!DQ11-work!CM11,".")</f>
        <v>2.0294431326390729E-2</v>
      </c>
      <c r="DS11" s="27">
        <f>IF(ISNUMBER(work!DR11-work!CN11),work!DR11-work!CN11,".")</f>
        <v>1.6897399758827127E-2</v>
      </c>
      <c r="DT11" s="27">
        <f>IF(ISNUMBER(work!DS11-work!CO11),work!DS11-work!CO11,".")</f>
        <v>1.1965322658096494E-2</v>
      </c>
      <c r="DU11" s="27">
        <f>IF(ISNUMBER(work!DT11-work!CP11),work!DT11-work!CP11,".")</f>
        <v>6.8894060299106996E-3</v>
      </c>
      <c r="DV11" s="27">
        <f t="shared" si="29"/>
        <v>6.8894060299106996E-3</v>
      </c>
      <c r="DW11" s="27"/>
      <c r="DX11" s="27" t="str">
        <f>IF(ISNUMBER(work!FJ11/work!FN11),work!FJ11/work!FN11,".")</f>
        <v>.</v>
      </c>
      <c r="DY11" s="27" t="str">
        <f>IF(ISNUMBER(work!FK11/work!FO11),work!FK11/work!FO11,".")</f>
        <v>.</v>
      </c>
      <c r="DZ11" s="27" t="str">
        <f>IF(ISNUMBER(work!FL11/work!FP11),work!FL11/work!FP11,".")</f>
        <v>.</v>
      </c>
      <c r="EA11" s="27" t="str">
        <f>IF(ISNUMBER(work!FM11/work!FQ11),work!FM11/work!FQ11,".")</f>
        <v>.</v>
      </c>
      <c r="EB11" s="27" t="str">
        <f>IF(ISNUMBER((work!FK11+work!FL11)/(work!FO11+work!FP11)),(work!FK11+work!FL11)/(work!FO11+work!FP11),".")</f>
        <v>.</v>
      </c>
      <c r="EC11" s="27" t="str">
        <f>IF(ISNUMBER(work!FR11/work!FV11),work!FR11/work!FV11,".")</f>
        <v>.</v>
      </c>
      <c r="ED11" s="27" t="str">
        <f>IF(ISNUMBER(work!FS11/work!FW11),work!FS11/work!FW11,".")</f>
        <v>.</v>
      </c>
      <c r="EE11" s="27" t="str">
        <f>IF(ISNUMBER(work!FT11/work!FX11),work!FT11/work!FX11,".")</f>
        <v>.</v>
      </c>
      <c r="EF11" s="27" t="str">
        <f>IF(ISNUMBER(work!FU11/work!FY11),work!FU11/work!FY11,".")</f>
        <v>.</v>
      </c>
      <c r="EG11" s="27" t="str">
        <f>IF(ISNUMBER((work!FS11+work!FT11)/(work!FW11+work!FX11)),(work!FS11+work!FT11)/(work!FW11+work!FX11),".")</f>
        <v>.</v>
      </c>
      <c r="EH11" s="27" t="str">
        <f>work!EZ11</f>
        <v>.</v>
      </c>
      <c r="EI11" s="27" t="str">
        <f>work!FA11</f>
        <v>.</v>
      </c>
      <c r="EJ11" s="27" t="str">
        <f>work!FB11</f>
        <v>.</v>
      </c>
      <c r="EK11" s="27"/>
      <c r="EL11" s="27">
        <f t="shared" si="30"/>
        <v>7070.5550000000003</v>
      </c>
      <c r="EM11" t="str">
        <f t="shared" si="34"/>
        <v>.</v>
      </c>
      <c r="EN11" t="str">
        <f>work!FM11</f>
        <v>.</v>
      </c>
      <c r="EO11" t="str">
        <f>IF(ISNUMBER(work!FK11+work!FL11),work!FK11+work!FL11,".")</f>
        <v>.</v>
      </c>
      <c r="EP11" t="str">
        <f>IF(ISNUMBER(work!FU11-work!FM11),work!FU11-work!FM11,".")</f>
        <v>.</v>
      </c>
      <c r="EQ11" t="str">
        <f>IF(ISNUMBER(work!FS11+work!FT11-work!FK11-work!FL11),(work!FS11+work!FT11-work!FK11-work!FL11),".")</f>
        <v>.</v>
      </c>
      <c r="EU11" t="str">
        <f>work!FC11</f>
        <v>.</v>
      </c>
      <c r="EV11" t="str">
        <f>work!FD11</f>
        <v>.</v>
      </c>
      <c r="EW11" t="str">
        <f>IF(ISNUMBER(VLOOKUP($F11,AREA_EM_ALLYEAR,Seq!B$1,FALSE)),VLOOKUP($F11,AREA_EM_ALLYEAR,Seq!B$1,FALSE),".")</f>
        <v>.</v>
      </c>
      <c r="EX11" t="str">
        <f>IF(ISNUMBER(VLOOKUP($F11,AREA_EM_ALLYEAR,Seq!C$1,FALSE)),VLOOKUP($F11,AREA_EM_ALLYEAR,Seq!C$1,FALSE),".")</f>
        <v>.</v>
      </c>
      <c r="EY11" t="str">
        <f>IF(ISNUMBER(VLOOKUP($F11,AREA_EM_ALLYEAR,Seq!D$1,FALSE)),VLOOKUP($F11,AREA_EM_ALLYEAR,Seq!D$1,FALSE),".")</f>
        <v>.</v>
      </c>
      <c r="EZ11" t="str">
        <f>IF(ISNUMBER(VLOOKUP($F11,AREA_EM_ALLYEAR,Seq!E$1,FALSE)),VLOOKUP($F11,AREA_EM_ALLYEAR,Seq!E$1,FALSE),".")</f>
        <v>.</v>
      </c>
      <c r="FA11" t="str">
        <f>IF(ISNUMBER(VLOOKUP($F11,AREA_EM_ALLYEAR,Seq!F$1,FALSE)),VLOOKUP($F11,AREA_EM_ALLYEAR,Seq!F$1,FALSE),".")</f>
        <v>.</v>
      </c>
      <c r="FB11" t="str">
        <f>IF(ISNUMBER(VLOOKUP($F11,AREA_EM_ALLYEAR,Seq!G$1,FALSE)),VLOOKUP($F11,AREA_EM_ALLYEAR,Seq!G$1,FALSE),".")</f>
        <v>.</v>
      </c>
      <c r="FC11" t="str">
        <f>IF(ISNUMBER(VLOOKUP($F11,AREA_EM_ALLYEAR,Seq!H$1,FALSE)),VLOOKUP($F11,AREA_EM_ALLYEAR,Seq!H$1,FALSE),".")</f>
        <v>.</v>
      </c>
      <c r="FD11" t="str">
        <f>IF(ISNUMBER(VLOOKUP($F11,AREA_EM_ALLYEAR,Seq!I$1,FALSE)),VLOOKUP($F11,AREA_EM_ALLYEAR,Seq!I$1,FALSE),".")</f>
        <v>.</v>
      </c>
      <c r="FE11" t="str">
        <f>IF(ISNUMBER(VLOOKUP($F11,AREA_EM_ALLYEAR,Seq!J$1,FALSE)),VLOOKUP($F11,AREA_EM_ALLYEAR,Seq!J$1,FALSE),".")</f>
        <v>.</v>
      </c>
      <c r="FF11" t="str">
        <f>IF(ISNUMBER(VLOOKUP($F11,AREA_EM_ALLYEAR,Seq!K$1,FALSE)),VLOOKUP($F11,AREA_EM_ALLYEAR,Seq!K$1,FALSE),".")</f>
        <v>.</v>
      </c>
      <c r="FG11" t="str">
        <f>IF(ISNUMBER(VLOOKUP($F11,AREA_EM_ALLYEAR,Seq!L$1,FALSE)),VLOOKUP($F11,AREA_EM_ALLYEAR,Seq!L$1,FALSE),".")</f>
        <v>.</v>
      </c>
      <c r="FH11" t="str">
        <f>IF(ISNUMBER(VLOOKUP($F11,AREA_EM_ALLYEAR,Seq!M$1,FALSE)),VLOOKUP($F11,AREA_EM_ALLYEAR,Seq!M$1,FALSE),".")</f>
        <v>.</v>
      </c>
      <c r="FI11" t="str">
        <f>IF(ISNUMBER(VLOOKUP($F11,AREA_EM_ALLYEAR,Seq!N$1,FALSE)),VLOOKUP($F11,AREA_EM_ALLYEAR,Seq!N$1,FALSE),".")</f>
        <v>.</v>
      </c>
      <c r="FJ11" t="str">
        <f>IF(ISNUMBER(VLOOKUP($F11,AREA_EM_ALLYEAR,Seq!O$1,FALSE)),VLOOKUP($F11,AREA_EM_ALLYEAR,Seq!O$1,FALSE),".")</f>
        <v>.</v>
      </c>
      <c r="FK11" t="str">
        <f t="shared" si="35"/>
        <v>.</v>
      </c>
      <c r="FN11">
        <f>IF( ISNUMBER(VLOOKUP($F11,AREA_LIFE,Seq!V$1,FALSE)-Life!V$39),VLOOKUP($F11,AREA_LIFE,Seq!V$1,FALSE)-Life!V$39,".")</f>
        <v>8.5822195121951381</v>
      </c>
      <c r="FO11">
        <f>IF( ISNUMBER(VLOOKUP($F11,AREA_LIFE,Seq!W$1,FALSE)-Life!W$39),VLOOKUP($F11,AREA_LIFE,Seq!W$1,FALSE)-Life!W$39,".")</f>
        <v>8.6717073170731851</v>
      </c>
      <c r="FP11">
        <f>IF( ISNUMBER(VLOOKUP($F11,AREA_LIFE,Seq!X$1,FALSE)-Life!X$39),VLOOKUP($F11,AREA_LIFE,Seq!X$1,FALSE)-Life!X$39,".")</f>
        <v>8.7442682926829178</v>
      </c>
      <c r="FQ11">
        <f>IF( ISNUMBER(VLOOKUP($F11,AREA_LIFE,Seq!Y$1,FALSE)-Life!Y$39),VLOOKUP($F11,AREA_LIFE,Seq!Y$1,FALSE)-Life!Y$39,".")</f>
        <v>8.8024390243902531</v>
      </c>
      <c r="FR11">
        <f>IF( ISNUMBER(VLOOKUP($F11,AREA_LIFE,Seq!Z$1,FALSE)-Life!Z$39),VLOOKUP($F11,AREA_LIFE,Seq!Z$1,FALSE)-Life!Z$39,".")</f>
        <v>8.8397073170731773</v>
      </c>
      <c r="FS11">
        <f>IF( ISNUMBER(VLOOKUP($F11,AREA_LIFE,Seq!AA$1,FALSE)-Life!AA$39),VLOOKUP($F11,AREA_LIFE,Seq!AA$1,FALSE)-Life!AA$39,".")</f>
        <v>8.8489756097560814</v>
      </c>
      <c r="FT11">
        <f>IF( ISNUMBER(VLOOKUP($F11,AREA_LIFE,Seq!AB$1,FALSE)-Life!AB$39),VLOOKUP($F11,AREA_LIFE,Seq!AB$1,FALSE)-Life!AB$39,".")</f>
        <v>8.825487804878037</v>
      </c>
      <c r="FU11">
        <f>IF( ISNUMBER(VLOOKUP($F11,AREA_LIFE,Seq!AC$1,FALSE)-Life!AC$39),VLOOKUP($F11,AREA_LIFE,Seq!AC$1,FALSE)-Life!AC$39,".")</f>
        <v>8.7719512195122036</v>
      </c>
      <c r="FV11">
        <f>IF( ISNUMBER(VLOOKUP($F11,AREA_LIFE,Seq!AD$1,FALSE)-Life!AD$39),VLOOKUP($F11,AREA_LIFE,Seq!AD$1,FALSE)-Life!AD$39,".")</f>
        <v>8.6906097560975581</v>
      </c>
      <c r="FW11">
        <f>IF( ISNUMBER(VLOOKUP($F11,AREA_LIFE,Seq!AE$1,FALSE)-Life!AE$39),VLOOKUP($F11,AREA_LIFE,Seq!AE$1,FALSE)-Life!AE$39,".")</f>
        <v>8.5838780487804911</v>
      </c>
      <c r="FX11">
        <f>IF( ISNUMBER(VLOOKUP($F11,AREA_LIFE,Seq!AF$1,FALSE)-Life!AF$39),VLOOKUP($F11,AREA_LIFE,Seq!AF$1,FALSE)-Life!AF$39,".")</f>
        <v>8.4581463414634186</v>
      </c>
      <c r="FY11">
        <f>IF( ISNUMBER(VLOOKUP($F11,AREA_LIFE,Seq!AG$1,FALSE)-Life!AG$39),VLOOKUP($F11,AREA_LIFE,Seq!AG$1,FALSE)-Life!AG$39,".")</f>
        <v>8.319390243902447</v>
      </c>
      <c r="FZ11">
        <f>IF( ISNUMBER(VLOOKUP($F11,AREA_LIFE,Seq!AH$1,FALSE)-Life!AH$39),VLOOKUP($F11,AREA_LIFE,Seq!AH$1,FALSE)-Life!AH$39,".")</f>
        <v>8.1752682926829294</v>
      </c>
      <c r="GA11">
        <f>IF( ISNUMBER(VLOOKUP($F11,AREA_LIFE,Seq!AI$1,FALSE)-Life!AI$39),VLOOKUP($F11,AREA_LIFE,Seq!AI$1,FALSE)-Life!AI$39,".")</f>
        <v>8.0314146341463299</v>
      </c>
      <c r="GB11">
        <f>IF( ISNUMBER(VLOOKUP($F11,AREA_LIFE,Seq!AJ$1,FALSE)-Life!AJ$39),VLOOKUP($F11,AREA_LIFE,Seq!AJ$1,FALSE)-Life!AJ$39,".")</f>
        <v>7.8924878048780442</v>
      </c>
      <c r="GC11">
        <f>IF( ISNUMBER(VLOOKUP($F11,AREA_LIFE,Seq!AK$1,FALSE)-Life!AK$39),VLOOKUP($F11,AREA_LIFE,Seq!AK$1,FALSE)-Life!AK$39,".")</f>
        <v>7.7611219512195078</v>
      </c>
      <c r="GD11">
        <f>IF( ISNUMBER(VLOOKUP($F11,AREA_LIFE,Seq!AL$1,FALSE)-Life!AL$39),VLOOKUP($F11,AREA_LIFE,Seq!AL$1,FALSE)-Life!AL$39,".")</f>
        <v>7.6370731707317105</v>
      </c>
      <c r="GE11">
        <f>IF( ISNUMBER(VLOOKUP($F11,AREA_LIFE,Seq!AM$1,FALSE)-Life!AM$39),VLOOKUP($F11,AREA_LIFE,Seq!AM$1,FALSE)-Life!AM$39,".")</f>
        <v>7.5178780487804886</v>
      </c>
      <c r="GF11">
        <f>IF( ISNUMBER(VLOOKUP($F11,AREA_LIFE,Seq!AN$1,FALSE)-Life!AN$39),VLOOKUP($F11,AREA_LIFE,Seq!AN$1,FALSE)-Life!AN$39,".")</f>
        <v>7.4006341463414458</v>
      </c>
      <c r="GG11">
        <f>IF( ISNUMBER(VLOOKUP($F11,AREA_LIFE,Seq!AO$1,FALSE)-Life!AO$39),VLOOKUP($F11,AREA_LIFE,Seq!AO$1,FALSE)-Life!AO$39,".")</f>
        <v>7.2878048780487745</v>
      </c>
      <c r="GH11">
        <f>IF( ISNUMBER(VLOOKUP($F11,AREA_LIFE,Seq!AP$1,FALSE)-Life!AP$39),VLOOKUP($F11,AREA_LIFE,Seq!AP$1,FALSE)-Life!AP$39,".")</f>
        <v>7.1788048780487657</v>
      </c>
      <c r="GI11">
        <f>IF( ISNUMBER(VLOOKUP($F11,AREA_LIFE,Seq!AQ$1,FALSE)-Life!AQ$39),VLOOKUP($F11,AREA_LIFE,Seq!AQ$1,FALSE)-Life!AQ$39,".")</f>
        <v>7.0785121951219736</v>
      </c>
      <c r="GJ11">
        <f>IF( ISNUMBER(VLOOKUP($F11,AREA_LIFE,Seq!AR$1,FALSE)-Life!AR$39),VLOOKUP($F11,AREA_LIFE,Seq!AR$1,FALSE)-Life!AR$39,".")</f>
        <v>6.9862195121951203</v>
      </c>
      <c r="GK11">
        <f>IF( ISNUMBER(VLOOKUP($F11,AREA_LIFE,Seq!AS$1,FALSE)-Life!AS$39),VLOOKUP($F11,AREA_LIFE,Seq!AS$1,FALSE)-Life!AS$39,".")</f>
        <v>6.9022682926829333</v>
      </c>
      <c r="GL11">
        <f>IF( ISNUMBER(VLOOKUP($F11,AREA_LIFE,Seq!AT$1,FALSE)-Life!AT$39),VLOOKUP($F11,AREA_LIFE,Seq!AT$1,FALSE)-Life!AT$39,".")</f>
        <v>6.8256097560975491</v>
      </c>
      <c r="GM11">
        <f>IF( ISNUMBER(VLOOKUP($F11,AREA_LIFE,Seq!AU$1,FALSE)-Life!AU$39),VLOOKUP($F11,AREA_LIFE,Seq!AU$1,FALSE)-Life!AU$39,".")</f>
        <v>6.7532439024390385</v>
      </c>
      <c r="GN11">
        <f>IF( ISNUMBER(VLOOKUP($F11,AREA_LIFE,Seq!AV$1,FALSE)-Life!AV$39),VLOOKUP($F11,AREA_LIFE,Seq!AV$1,FALSE)-Life!AV$39,".")</f>
        <v>6.6831951219512291</v>
      </c>
      <c r="GO11">
        <f>IF( ISNUMBER(VLOOKUP($F11,AREA_LIFE,Seq!AW$1,FALSE)-Life!AW$39),VLOOKUP($F11,AREA_LIFE,Seq!AW$1,FALSE)-Life!AW$39,".")</f>
        <v>6.6120731707317191</v>
      </c>
      <c r="GP11">
        <f>IF( ISNUMBER(VLOOKUP($F11,AREA_LIFE,Seq!AX$1,FALSE)-Life!AX$39),VLOOKUP($F11,AREA_LIFE,Seq!AX$1,FALSE)-Life!AX$39,".")</f>
        <v>6.5369268292682818</v>
      </c>
      <c r="GQ11">
        <f t="shared" si="36"/>
        <v>6.5369268292682818</v>
      </c>
      <c r="GS11">
        <f>IFERROR(VLOOKUP($F11,AREA_LIFE,Seq!V$1,FALSE),".")</f>
        <v>74.550609756097572</v>
      </c>
      <c r="GT11">
        <f>IFERROR(VLOOKUP($F11,AREA_LIFE,Seq!W$1,FALSE),".")</f>
        <v>74.838439024390254</v>
      </c>
      <c r="GU11">
        <f>IFERROR(VLOOKUP($F11,AREA_LIFE,Seq!X$1,FALSE),".")</f>
        <v>75.092756097560979</v>
      </c>
      <c r="GV11">
        <f>IFERROR(VLOOKUP($F11,AREA_LIFE,Seq!Y$1,FALSE),".")</f>
        <v>75.323609756097582</v>
      </c>
      <c r="GW11">
        <f>IFERROR(VLOOKUP($F11,AREA_LIFE,Seq!Z$1,FALSE),".")</f>
        <v>75.535512195121967</v>
      </c>
      <c r="GX11">
        <f>IFERROR(VLOOKUP($F11,AREA_LIFE,Seq!AA$1,FALSE),".")</f>
        <v>75.729414634146337</v>
      </c>
      <c r="GY11">
        <f>IFERROR(VLOOKUP($F11,AREA_LIFE,Seq!AB$1,FALSE),".")</f>
        <v>75.90670731707317</v>
      </c>
      <c r="GZ11">
        <f>IFERROR(VLOOKUP($F11,AREA_LIFE,Seq!AC$1,FALSE),".")</f>
        <v>76.070146341463428</v>
      </c>
      <c r="HA11">
        <f>IFERROR(VLOOKUP($F11,AREA_LIFE,Seq!AD$1,FALSE),".")</f>
        <v>76.223536585365849</v>
      </c>
      <c r="HB11">
        <f>IFERROR(VLOOKUP($F11,AREA_LIFE,Seq!AE$1,FALSE),".")</f>
        <v>76.370268292682937</v>
      </c>
      <c r="HC11">
        <f>IFERROR(VLOOKUP($F11,AREA_LIFE,Seq!AF$1,FALSE),".")</f>
        <v>76.517219512195126</v>
      </c>
      <c r="HD11">
        <f>IFERROR(VLOOKUP($F11,AREA_LIFE,Seq!AG$1,FALSE),".")</f>
        <v>76.6697804878049</v>
      </c>
      <c r="HE11">
        <f>IFERROR(VLOOKUP($F11,AREA_LIFE,Seq!AH$1,FALSE),".")</f>
        <v>76.830512195121955</v>
      </c>
      <c r="HF11">
        <f>IFERROR(VLOOKUP($F11,AREA_LIFE,Seq!AI$1,FALSE),".")</f>
        <v>77.001000000000005</v>
      </c>
      <c r="HG11">
        <f>IFERROR(VLOOKUP($F11,AREA_LIFE,Seq!AJ$1,FALSE),".")</f>
        <v>77.182829268292693</v>
      </c>
      <c r="HH11">
        <f>IFERROR(VLOOKUP($F11,AREA_LIFE,Seq!AK$1,FALSE),".")</f>
        <v>77.378658536585377</v>
      </c>
      <c r="HI11">
        <f>IFERROR(VLOOKUP($F11,AREA_LIFE,Seq!AL$1,FALSE),".")</f>
        <v>77.588707317073172</v>
      </c>
      <c r="HJ11">
        <f>IFERROR(VLOOKUP($F11,AREA_LIFE,Seq!AM$1,FALSE),".")</f>
        <v>77.809609756097572</v>
      </c>
      <c r="HK11">
        <f>IFERROR(VLOOKUP($F11,AREA_LIFE,Seq!AN$1,FALSE),".")</f>
        <v>78.035439024390243</v>
      </c>
      <c r="HL11">
        <f>IFERROR(VLOOKUP($F11,AREA_LIFE,Seq!AO$1,FALSE),".")</f>
        <v>78.262707317073179</v>
      </c>
      <c r="HM11">
        <f>IFERROR(VLOOKUP($F11,AREA_LIFE,Seq!AP$1,FALSE),".")</f>
        <v>78.482804878048782</v>
      </c>
      <c r="HN11">
        <f>IFERROR(VLOOKUP($F11,AREA_LIFE,Seq!AQ$1,FALSE),".")</f>
        <v>78.69009756097563</v>
      </c>
      <c r="HO11">
        <f>IFERROR(VLOOKUP($F11,AREA_LIFE,Seq!AR$1,FALSE),".")</f>
        <v>78.879365853658541</v>
      </c>
      <c r="HP11">
        <f>IFERROR(VLOOKUP($F11,AREA_LIFE,Seq!AS$1,FALSE),".")</f>
        <v>79.049439024390253</v>
      </c>
      <c r="HQ11">
        <f>IFERROR(VLOOKUP($F11,AREA_LIFE,Seq!AT$1,FALSE),".")</f>
        <v>79.199292682926838</v>
      </c>
      <c r="HR11">
        <f>IFERROR(VLOOKUP($F11,AREA_LIFE,Seq!AU$1,FALSE),".")</f>
        <v>79.329902439024409</v>
      </c>
      <c r="HS11">
        <f>IFERROR(VLOOKUP($F11,AREA_LIFE,Seq!AV$1,FALSE),".")</f>
        <v>79.446804878048781</v>
      </c>
      <c r="HT11">
        <f>IFERROR(VLOOKUP($F11,AREA_LIFE,Seq!AW$1,FALSE),".")</f>
        <v>79.555146341463427</v>
      </c>
      <c r="HU11">
        <f>IFERROR(VLOOKUP($F11,AREA_LIFE,Seq!AX$1,FALSE),".")</f>
        <v>79.66148780487805</v>
      </c>
      <c r="HV11" t="str">
        <f>IFERROR(VLOOKUP($F11,AREA_LIFE,Seq!AY$1,FALSE),".")</f>
        <v>.</v>
      </c>
      <c r="HZ11">
        <f t="shared" si="37"/>
        <v>1106</v>
      </c>
      <c r="IA11">
        <f t="shared" si="38"/>
        <v>0</v>
      </c>
      <c r="IB11">
        <f t="shared" si="31"/>
        <v>45079605.783632331</v>
      </c>
      <c r="IC11">
        <f t="shared" si="32"/>
        <v>-43840505.402489878</v>
      </c>
      <c r="ID11">
        <f t="shared" si="39"/>
        <v>6.0166746445490762E-2</v>
      </c>
      <c r="IE11" t="str">
        <f>work!FK11</f>
        <v>.</v>
      </c>
      <c r="IF11" t="str">
        <f>work!FL11</f>
        <v>.</v>
      </c>
      <c r="IG11" t="str">
        <f>work!FM11</f>
        <v>.</v>
      </c>
      <c r="IH11" t="str">
        <f>IF(ISNUMBER(work!FS11-work!FK11),work!FS11-work!FK11,".")</f>
        <v>.</v>
      </c>
      <c r="II11" t="str">
        <f>IF(ISNUMBER(work!FT11-work!FL11),work!FT11-work!FL11,".")</f>
        <v>.</v>
      </c>
      <c r="IJ11" t="str">
        <f>IF(ISNUMBER(work!FU11-work!FM11),work!FU11-work!FM11,".")</f>
        <v>.</v>
      </c>
    </row>
    <row r="12" spans="1:268" hidden="1">
      <c r="A12" s="24" t="str">
        <f t="shared" si="0"/>
        <v>亚洲</v>
      </c>
      <c r="B12" s="24" t="str">
        <f t="shared" si="33"/>
        <v>Out</v>
      </c>
      <c r="C12" s="24" t="str">
        <f t="shared" si="1"/>
        <v>Out</v>
      </c>
      <c r="D12" s="24"/>
      <c r="E12" s="25" t="s">
        <v>2324</v>
      </c>
      <c r="F12" s="26" t="str">
        <f t="shared" si="2"/>
        <v>KoreaDPR</v>
      </c>
      <c r="G12" s="27" t="str">
        <f t="shared" si="3"/>
        <v>.</v>
      </c>
      <c r="H12" s="27" t="str">
        <f t="shared" si="4"/>
        <v>.</v>
      </c>
      <c r="I12" s="27" t="str">
        <f t="shared" si="5"/>
        <v>.</v>
      </c>
      <c r="J12" s="27" t="str">
        <f t="shared" si="6"/>
        <v>.</v>
      </c>
      <c r="K12" s="27" t="str">
        <f t="shared" si="7"/>
        <v>.</v>
      </c>
      <c r="L12" s="27" t="str">
        <f t="shared" si="8"/>
        <v>.</v>
      </c>
      <c r="M12" s="27" t="str">
        <f t="shared" si="9"/>
        <v>.</v>
      </c>
      <c r="N12" s="27" t="str">
        <f t="shared" si="10"/>
        <v>.</v>
      </c>
      <c r="O12" s="27">
        <f t="shared" si="11"/>
        <v>544</v>
      </c>
      <c r="P12" s="27">
        <f t="shared" si="12"/>
        <v>1168</v>
      </c>
      <c r="Q12" s="27">
        <f t="shared" si="13"/>
        <v>925</v>
      </c>
      <c r="R12" s="27">
        <f t="shared" si="14"/>
        <v>1348</v>
      </c>
      <c r="S12" s="27">
        <f t="shared" si="15"/>
        <v>1182</v>
      </c>
      <c r="T12" s="27">
        <f t="shared" si="16"/>
        <v>1185</v>
      </c>
      <c r="U12" s="27">
        <f t="shared" si="17"/>
        <v>510</v>
      </c>
      <c r="V12" s="27">
        <f t="shared" si="18"/>
        <v>368</v>
      </c>
      <c r="W12" s="27">
        <f t="shared" si="19"/>
        <v>956</v>
      </c>
      <c r="X12" s="27">
        <f t="shared" si="20"/>
        <v>158</v>
      </c>
      <c r="Y12" s="27">
        <f t="shared" si="21"/>
        <v>374</v>
      </c>
      <c r="Z12" s="27">
        <f t="shared" si="22"/>
        <v>238</v>
      </c>
      <c r="AA12" s="27">
        <f t="shared" si="23"/>
        <v>273</v>
      </c>
      <c r="AB12" s="27">
        <f t="shared" si="24"/>
        <v>129</v>
      </c>
      <c r="AC12" s="27">
        <f t="shared" si="25"/>
        <v>85</v>
      </c>
      <c r="AD12" s="27">
        <f t="shared" si="26"/>
        <v>92</v>
      </c>
      <c r="AE12" s="27">
        <f t="shared" si="27"/>
        <v>193</v>
      </c>
      <c r="AF12" s="27">
        <f t="shared" si="28"/>
        <v>151</v>
      </c>
      <c r="AG12" s="27"/>
      <c r="AH12" s="27" t="str">
        <f>IF(ISNUMBER(work!C12+work!AH12),work!C12+work!AH12,".")</f>
        <v>.</v>
      </c>
      <c r="AI12" s="27" t="str">
        <f>IF(ISNUMBER(work!D12+work!AI12),work!D12+work!AI12,".")</f>
        <v>.</v>
      </c>
      <c r="AJ12" s="27" t="str">
        <f>IF(ISNUMBER(work!E12+work!AJ12),work!E12+work!AJ12,".")</f>
        <v>.</v>
      </c>
      <c r="AK12" s="27" t="str">
        <f>IF(ISNUMBER(work!F12+work!AK12),work!F12+work!AK12,".")</f>
        <v>.</v>
      </c>
      <c r="AL12" s="27" t="str">
        <f>IF(ISNUMBER(work!G12+work!AL12),work!G12+work!AL12,".")</f>
        <v>.</v>
      </c>
      <c r="AM12" s="27" t="str">
        <f>IF(ISNUMBER(work!H12+work!AM12),work!H12+work!AM12,".")</f>
        <v>.</v>
      </c>
      <c r="AN12" s="27" t="str">
        <f>IF(ISNUMBER(work!I12+work!AN12),work!I12+work!AN12,".")</f>
        <v>.</v>
      </c>
      <c r="AO12" s="27" t="str">
        <f>IF(ISNUMBER(work!J12+work!AO12),work!J12+work!AO12,".")</f>
        <v>.</v>
      </c>
      <c r="AP12" s="27" t="str">
        <f>IF(ISNUMBER(work!K12+work!AP12),work!K12+work!AP12,".")</f>
        <v>.</v>
      </c>
      <c r="AQ12" s="27" t="str">
        <f>IF(ISNUMBER(work!L12+work!AQ12),work!L12+work!AQ12,".")</f>
        <v>.</v>
      </c>
      <c r="AR12" s="27" t="str">
        <f>IF(ISNUMBER(work!M12+work!AR12),work!M12+work!AR12,".")</f>
        <v>.</v>
      </c>
      <c r="AS12" s="27" t="str">
        <f>IF(ISNUMBER(work!N12+work!AS12),work!N12+work!AS12,".")</f>
        <v>.</v>
      </c>
      <c r="AT12" s="27" t="str">
        <f>IF(ISNUMBER(work!O12+work!AT12),work!O12+work!AT12,".")</f>
        <v>.</v>
      </c>
      <c r="AU12" s="27" t="str">
        <f>IF(ISNUMBER(work!P12+work!AU12),work!P12+work!AU12,".")</f>
        <v>.</v>
      </c>
      <c r="AV12" s="27" t="str">
        <f>IF(ISNUMBER(work!Q12+work!AV12),work!Q12+work!AV12,".")</f>
        <v>.</v>
      </c>
      <c r="AW12" s="27" t="str">
        <f>IF(ISNUMBER(work!R12+work!AW12),work!R12+work!AW12,".")</f>
        <v>.</v>
      </c>
      <c r="AX12" s="27" t="str">
        <f>IF(ISNUMBER(work!S12+work!AX12),work!S12+work!AX12,".")</f>
        <v>.</v>
      </c>
      <c r="AY12" s="27" t="str">
        <f>IF(ISNUMBER(work!T12+work!AY12),work!T12+work!AY12,".")</f>
        <v>.</v>
      </c>
      <c r="AZ12" s="27" t="str">
        <f>IF(ISNUMBER(work!U12+work!AZ12),work!U12+work!AZ12,".")</f>
        <v>.</v>
      </c>
      <c r="BA12" s="27" t="str">
        <f>IF(ISNUMBER(work!V12+work!BA12),work!V12+work!BA12,".")</f>
        <v>.</v>
      </c>
      <c r="BB12" s="27" t="str">
        <f>IF(ISNUMBER(work!W12+work!BB12),work!W12+work!BB12,".")</f>
        <v>.</v>
      </c>
      <c r="BC12" s="27" t="str">
        <f>IF(ISNUMBER(work!X12+work!BC12),work!X12+work!BC12,".")</f>
        <v>.</v>
      </c>
      <c r="BD12" s="27" t="str">
        <f>IF(ISNUMBER(work!Y12+work!BD12),work!Y12+work!BD12,".")</f>
        <v>.</v>
      </c>
      <c r="BE12" s="27" t="str">
        <f>IF(ISNUMBER(work!Z12+work!BE12),work!Z12+work!BE12,".")</f>
        <v>.</v>
      </c>
      <c r="BF12" s="27" t="str">
        <f>IF(ISNUMBER(work!AA12+work!BF12),work!AA12+work!BF12,".")</f>
        <v>.</v>
      </c>
      <c r="BG12" s="27" t="str">
        <f>IF(ISNUMBER(work!AB12+work!BG12),work!AB12+work!BG12,".")</f>
        <v>.</v>
      </c>
      <c r="BH12" s="27" t="str">
        <f>IF(ISNUMBER(work!AC12+work!BH12),work!AC12+work!BH12,".")</f>
        <v>.</v>
      </c>
      <c r="BI12" s="27" t="str">
        <f>IF(ISNUMBER(work!AD12+work!BI12),work!AD12+work!BI12,".")</f>
        <v>.</v>
      </c>
      <c r="BJ12" s="27" t="str">
        <f>IF(ISNUMBER(work!AE12+work!BJ12),work!AE12+work!BJ12,".")</f>
        <v>.</v>
      </c>
      <c r="BK12" s="27" t="str">
        <f>IF(ISNUMBER(work!AF12+work!BK12),work!AF12+work!BK12,".")</f>
        <v>.</v>
      </c>
      <c r="BL12" s="27"/>
      <c r="BM12" s="27" t="str">
        <f>IF(ISNUMBER(work!AH12-work!C12),work!AH12-work!C12,".")</f>
        <v>.</v>
      </c>
      <c r="BN12" s="27" t="str">
        <f>IF(ISNUMBER(work!AI12-work!D12),work!AI12-work!D12,".")</f>
        <v>.</v>
      </c>
      <c r="BO12" s="27" t="str">
        <f>IF(ISNUMBER(work!AJ12-work!E12),work!AJ12-work!E12,".")</f>
        <v>.</v>
      </c>
      <c r="BP12" s="27" t="str">
        <f>IF(ISNUMBER(work!AK12-work!F12),work!AK12-work!F12,".")</f>
        <v>.</v>
      </c>
      <c r="BQ12" s="27" t="str">
        <f>IF(ISNUMBER(work!AL12-work!G12),work!AL12-work!G12,".")</f>
        <v>.</v>
      </c>
      <c r="BR12" s="27" t="str">
        <f>IF(ISNUMBER(work!AM12-work!H12),work!AM12-work!H12,".")</f>
        <v>.</v>
      </c>
      <c r="BS12" s="27" t="str">
        <f>IF(ISNUMBER(work!AN12-work!I12),work!AN12-work!I12,".")</f>
        <v>.</v>
      </c>
      <c r="BT12" s="27" t="str">
        <f>IF(ISNUMBER(work!AO12-work!J12),work!AO12-work!J12,".")</f>
        <v>.</v>
      </c>
      <c r="BU12" s="27" t="str">
        <f>IF(ISNUMBER(work!AP12-work!K12),work!AP12-work!K12,".")</f>
        <v>.</v>
      </c>
      <c r="BV12" s="27" t="str">
        <f>IF(ISNUMBER(work!AQ12-work!L12),work!AQ12-work!L12,".")</f>
        <v>.</v>
      </c>
      <c r="BW12" s="27" t="str">
        <f>IF(ISNUMBER(work!AR12-work!M12),work!AR12-work!M12,".")</f>
        <v>.</v>
      </c>
      <c r="BX12" s="27" t="str">
        <f>IF(ISNUMBER(work!AS12-work!N12),work!AS12-work!N12,".")</f>
        <v>.</v>
      </c>
      <c r="BY12" s="27" t="str">
        <f>IF(ISNUMBER(work!AT12-work!O12),work!AT12-work!O12,".")</f>
        <v>.</v>
      </c>
      <c r="BZ12" s="27" t="str">
        <f>IF(ISNUMBER(work!AU12-work!P12),work!AU12-work!P12,".")</f>
        <v>.</v>
      </c>
      <c r="CA12" s="27" t="str">
        <f>IF(ISNUMBER(work!AV12-work!Q12),work!AV12-work!Q12,".")</f>
        <v>.</v>
      </c>
      <c r="CB12" s="27" t="str">
        <f>IF(ISNUMBER(work!AW12-work!R12),work!AW12-work!R12,".")</f>
        <v>.</v>
      </c>
      <c r="CC12" s="27" t="str">
        <f>IF(ISNUMBER(work!AX12-work!S12),work!AX12-work!S12,".")</f>
        <v>.</v>
      </c>
      <c r="CD12" s="27" t="str">
        <f>IF(ISNUMBER(work!AY12-work!T12),work!AY12-work!T12,".")</f>
        <v>.</v>
      </c>
      <c r="CE12" s="27" t="str">
        <f>IF(ISNUMBER(work!AZ12-work!U12),work!AZ12-work!U12,".")</f>
        <v>.</v>
      </c>
      <c r="CF12" s="27" t="str">
        <f>IF(ISNUMBER(work!BA12-work!V12),work!BA12-work!V12,".")</f>
        <v>.</v>
      </c>
      <c r="CG12" s="27" t="str">
        <f>IF(ISNUMBER(work!BB12-work!W12),work!BB12-work!W12,".")</f>
        <v>.</v>
      </c>
      <c r="CH12" s="27" t="str">
        <f>IF(ISNUMBER(work!BC12-work!X12),work!BC12-work!X12,".")</f>
        <v>.</v>
      </c>
      <c r="CI12" s="27" t="str">
        <f>IF(ISNUMBER(work!BD12-work!Y12),work!BD12-work!Y12,".")</f>
        <v>.</v>
      </c>
      <c r="CJ12" s="27" t="str">
        <f>IF(ISNUMBER(work!BE12-work!Z12),work!BE12-work!Z12,".")</f>
        <v>.</v>
      </c>
      <c r="CK12" s="27" t="str">
        <f>IF(ISNUMBER(work!BF12-work!AA12),work!BF12-work!AA12,".")</f>
        <v>.</v>
      </c>
      <c r="CL12" s="27" t="str">
        <f>IF(ISNUMBER(work!BG12-work!AB12),work!BG12-work!AB12,".")</f>
        <v>.</v>
      </c>
      <c r="CM12" s="27" t="str">
        <f>IF(ISNUMBER(work!BH12-work!AC12),work!BH12-work!AC12,".")</f>
        <v>.</v>
      </c>
      <c r="CN12" s="27" t="str">
        <f>IF(ISNUMBER(work!BI12-work!AD12),work!BI12-work!AD12,".")</f>
        <v>.</v>
      </c>
      <c r="CO12" s="27" t="str">
        <f>IF(ISNUMBER(work!BJ12-work!AE12),work!BJ12-work!AE12,".")</f>
        <v>.</v>
      </c>
      <c r="CP12" s="27" t="str">
        <f>IF(ISNUMBER(work!BK12-work!AF12),work!BK12-work!AF12,".")</f>
        <v>.</v>
      </c>
      <c r="CQ12" s="27"/>
      <c r="CR12" s="27"/>
      <c r="CS12" s="27">
        <f>IF(ISNUMBER(work!CR12-work!BN12),work!CR12-work!BN12,".")</f>
        <v>6.8282707662265754E-2</v>
      </c>
      <c r="CT12" s="27">
        <f>IF(ISNUMBER(work!CS12-work!BO12),work!CS12-work!BO12,".")</f>
        <v>6.7282707662265753E-2</v>
      </c>
      <c r="CU12" s="27">
        <f>IF(ISNUMBER(work!CT12-work!BP12),work!CT12-work!BP12,".")</f>
        <v>6.7282707662265753E-2</v>
      </c>
      <c r="CV12" s="27">
        <f>IF(ISNUMBER(work!CU12-work!BQ12),work!CU12-work!BQ12,".")</f>
        <v>6.6282707662265752E-2</v>
      </c>
      <c r="CW12" s="27">
        <f>IF(ISNUMBER(work!CV12-work!BR12),work!CV12-work!BR12,".")</f>
        <v>6.6282707662265752E-2</v>
      </c>
      <c r="CX12" s="27">
        <f>IF(ISNUMBER(work!CW12-work!BS12),work!CW12-work!BS12,".")</f>
        <v>6.5282707662265765E-2</v>
      </c>
      <c r="CY12" s="27">
        <f>IF(ISNUMBER(work!CX12-work!BT12),work!CX12-work!BT12,".")</f>
        <v>6.4282707662265764E-2</v>
      </c>
      <c r="CZ12" s="27">
        <f>IF(ISNUMBER(work!CY12-work!BU12),work!CY12-work!BU12,".")</f>
        <v>6.3282707662265764E-2</v>
      </c>
      <c r="DA12" s="27">
        <f>IF(ISNUMBER(work!CZ12-work!BV12),work!CZ12-work!BV12,".")</f>
        <v>6.2282707662265763E-2</v>
      </c>
      <c r="DB12" s="27">
        <f>IF(ISNUMBER(work!DA12-work!BW12),work!DA12-work!BW12,".")</f>
        <v>6.1282707662265762E-2</v>
      </c>
      <c r="DC12" s="27">
        <f>IF(ISNUMBER(work!DB12-work!BX12),work!DB12-work!BX12,".")</f>
        <v>5.928270766226576E-2</v>
      </c>
      <c r="DD12" s="27">
        <f>IF(ISNUMBER(work!DC12-work!BY12),work!DC12-work!BY12,".")</f>
        <v>5.7282707662265758E-2</v>
      </c>
      <c r="DE12" s="27">
        <f>IF(ISNUMBER(work!DD12-work!BZ12),work!DD12-work!BZ12,".")</f>
        <v>5.6282707662265757E-2</v>
      </c>
      <c r="DF12" s="27">
        <f>IF(ISNUMBER(work!DE12-work!CA12),work!DE12-work!CA12,".")</f>
        <v>5.4282707662265756E-2</v>
      </c>
      <c r="DG12" s="27">
        <f>IF(ISNUMBER(work!DF12-work!CB12),work!DF12-work!CB12,".")</f>
        <v>5.2282707662265754E-2</v>
      </c>
      <c r="DH12" s="27">
        <f>IF(ISNUMBER(work!DG12-work!CC12),work!DG12-work!CC12,".")</f>
        <v>5.0282707662265759E-2</v>
      </c>
      <c r="DI12" s="27">
        <f>IF(ISNUMBER(work!DH12-work!CD12),work!DH12-work!CD12,".")</f>
        <v>4.7282707662265763E-2</v>
      </c>
      <c r="DJ12" s="27">
        <f>IF(ISNUMBER(work!DI12-work!CE12),work!DI12-work!CE12,".")</f>
        <v>4.5282707662265761E-2</v>
      </c>
      <c r="DK12" s="27">
        <f>IF(ISNUMBER(work!DJ12-work!CF12),work!DJ12-work!CF12,".")</f>
        <v>4.328270766226576E-2</v>
      </c>
      <c r="DL12" s="27">
        <f>IF(ISNUMBER(work!DK12-work!CG12),work!DK12-work!CG12,".")</f>
        <v>4.0282707662265757E-2</v>
      </c>
      <c r="DM12" s="27">
        <f>IF(ISNUMBER(work!DL12-work!CH12),work!DL12-work!CH12,".")</f>
        <v>4.0023012672193665E-2</v>
      </c>
      <c r="DN12" s="27">
        <f>IF(ISNUMBER(work!DM12-work!CI12),work!DM12-work!CI12,".")</f>
        <v>3.8913449353282926E-2</v>
      </c>
      <c r="DO12" s="27">
        <f>IF(ISNUMBER(work!DN12-work!CJ12),work!DN12-work!CJ12,".")</f>
        <v>3.6662573255305968E-2</v>
      </c>
      <c r="DP12" s="27">
        <f>IF(ISNUMBER(work!DO12-work!CK12),work!DO12-work!CK12,".")</f>
        <v>3.3611430053839153E-2</v>
      </c>
      <c r="DQ12" s="27">
        <f>IF(ISNUMBER(work!DP12-work!CL12),work!DP12-work!CL12,".")</f>
        <v>2.9146440987889696E-2</v>
      </c>
      <c r="DR12" s="27">
        <f>IF(ISNUMBER(work!DQ12-work!CM12),work!DQ12-work!CM12,".")</f>
        <v>2.5888719920680293E-2</v>
      </c>
      <c r="DS12" s="27">
        <f>IF(ISNUMBER(work!DR12-work!CN12),work!DR12-work!CN12,".")</f>
        <v>2.2257994637009636E-2</v>
      </c>
      <c r="DT12" s="27">
        <f>IF(ISNUMBER(work!DS12-work!CO12),work!DS12-work!CO12,".")</f>
        <v>1.9340218570078255E-2</v>
      </c>
      <c r="DU12" s="27">
        <f>IF(ISNUMBER(work!DT12-work!CP12),work!DT12-work!CP12,".")</f>
        <v>1.7875770448604084E-2</v>
      </c>
      <c r="DV12" s="27">
        <f t="shared" si="29"/>
        <v>1.7875770448604084E-2</v>
      </c>
      <c r="DW12" s="27"/>
      <c r="DX12" s="27" t="str">
        <f>IF(ISNUMBER(work!FJ12/work!FN12),work!FJ12/work!FN12,".")</f>
        <v>.</v>
      </c>
      <c r="DY12" s="27" t="str">
        <f>IF(ISNUMBER(work!FK12/work!FO12),work!FK12/work!FO12,".")</f>
        <v>.</v>
      </c>
      <c r="DZ12" s="27" t="str">
        <f>IF(ISNUMBER(work!FL12/work!FP12),work!FL12/work!FP12,".")</f>
        <v>.</v>
      </c>
      <c r="EA12" s="27" t="str">
        <f>IF(ISNUMBER(work!FM12/work!FQ12),work!FM12/work!FQ12,".")</f>
        <v>.</v>
      </c>
      <c r="EB12" s="27" t="str">
        <f>IF(ISNUMBER((work!FK12+work!FL12)/(work!FO12+work!FP12)),(work!FK12+work!FL12)/(work!FO12+work!FP12),".")</f>
        <v>.</v>
      </c>
      <c r="EC12" s="27" t="str">
        <f>IF(ISNUMBER(work!FR12/work!FV12),work!FR12/work!FV12,".")</f>
        <v>.</v>
      </c>
      <c r="ED12" s="27" t="str">
        <f>IF(ISNUMBER(work!FS12/work!FW12),work!FS12/work!FW12,".")</f>
        <v>.</v>
      </c>
      <c r="EE12" s="27" t="str">
        <f>IF(ISNUMBER(work!FT12/work!FX12),work!FT12/work!FX12,".")</f>
        <v>.</v>
      </c>
      <c r="EF12" s="27" t="str">
        <f>IF(ISNUMBER(work!FU12/work!FY12),work!FU12/work!FY12,".")</f>
        <v>.</v>
      </c>
      <c r="EG12" s="27" t="str">
        <f>IF(ISNUMBER((work!FS12+work!FT12)/(work!FW12+work!FX12)),(work!FS12+work!FT12)/(work!FW12+work!FX12),".")</f>
        <v>.</v>
      </c>
      <c r="EH12" s="27">
        <f>work!EZ12</f>
        <v>5.8006861051525173E-4</v>
      </c>
      <c r="EI12" s="27" t="str">
        <f>work!FA12</f>
        <v>.</v>
      </c>
      <c r="EJ12" s="27">
        <f>work!FB12</f>
        <v>4.3747000596271619E-4</v>
      </c>
      <c r="EK12" s="27"/>
      <c r="EL12" s="27" t="str">
        <f t="shared" si="30"/>
        <v>.</v>
      </c>
      <c r="EM12" t="str">
        <f t="shared" si="34"/>
        <v>.</v>
      </c>
      <c r="EN12" t="str">
        <f>work!FM12</f>
        <v>.</v>
      </c>
      <c r="EO12" t="str">
        <f>IF(ISNUMBER(work!FK12+work!FL12),work!FK12+work!FL12,".")</f>
        <v>.</v>
      </c>
      <c r="EP12" t="str">
        <f>IF(ISNUMBER(work!FU12-work!FM12),work!FU12-work!FM12,".")</f>
        <v>.</v>
      </c>
      <c r="EQ12" t="str">
        <f>IF(ISNUMBER(work!FS12+work!FT12-work!FK12-work!FL12),(work!FS12+work!FT12-work!FK12-work!FL12),".")</f>
        <v>.</v>
      </c>
      <c r="EU12">
        <f>work!FC12</f>
        <v>10000</v>
      </c>
      <c r="EV12" t="str">
        <f>work!FD12</f>
        <v>.</v>
      </c>
      <c r="EW12" t="str">
        <f>IF(ISNUMBER(VLOOKUP($F12,AREA_EM_ALLYEAR,Seq!B$1,FALSE)),VLOOKUP($F12,AREA_EM_ALLYEAR,Seq!B$1,FALSE),".")</f>
        <v>.</v>
      </c>
      <c r="EX12" t="str">
        <f>IF(ISNUMBER(VLOOKUP($F12,AREA_EM_ALLYEAR,Seq!C$1,FALSE)),VLOOKUP($F12,AREA_EM_ALLYEAR,Seq!C$1,FALSE),".")</f>
        <v>.</v>
      </c>
      <c r="EY12" t="str">
        <f>IF(ISNUMBER(VLOOKUP($F12,AREA_EM_ALLYEAR,Seq!D$1,FALSE)),VLOOKUP($F12,AREA_EM_ALLYEAR,Seq!D$1,FALSE),".")</f>
        <v>.</v>
      </c>
      <c r="EZ12" t="str">
        <f>IF(ISNUMBER(VLOOKUP($F12,AREA_EM_ALLYEAR,Seq!E$1,FALSE)),VLOOKUP($F12,AREA_EM_ALLYEAR,Seq!E$1,FALSE),".")</f>
        <v>.</v>
      </c>
      <c r="FA12" t="str">
        <f>IF(ISNUMBER(VLOOKUP($F12,AREA_EM_ALLYEAR,Seq!F$1,FALSE)),VLOOKUP($F12,AREA_EM_ALLYEAR,Seq!F$1,FALSE),".")</f>
        <v>.</v>
      </c>
      <c r="FB12" t="str">
        <f>IF(ISNUMBER(VLOOKUP($F12,AREA_EM_ALLYEAR,Seq!G$1,FALSE)),VLOOKUP($F12,AREA_EM_ALLYEAR,Seq!G$1,FALSE),".")</f>
        <v>.</v>
      </c>
      <c r="FC12" t="str">
        <f>IF(ISNUMBER(VLOOKUP($F12,AREA_EM_ALLYEAR,Seq!H$1,FALSE)),VLOOKUP($F12,AREA_EM_ALLYEAR,Seq!H$1,FALSE),".")</f>
        <v>.</v>
      </c>
      <c r="FD12" t="str">
        <f>IF(ISNUMBER(VLOOKUP($F12,AREA_EM_ALLYEAR,Seq!I$1,FALSE)),VLOOKUP($F12,AREA_EM_ALLYEAR,Seq!I$1,FALSE),".")</f>
        <v>.</v>
      </c>
      <c r="FE12" t="str">
        <f>IF(ISNUMBER(VLOOKUP($F12,AREA_EM_ALLYEAR,Seq!J$1,FALSE)),VLOOKUP($F12,AREA_EM_ALLYEAR,Seq!J$1,FALSE),".")</f>
        <v>.</v>
      </c>
      <c r="FF12" t="str">
        <f>IF(ISNUMBER(VLOOKUP($F12,AREA_EM_ALLYEAR,Seq!K$1,FALSE)),VLOOKUP($F12,AREA_EM_ALLYEAR,Seq!K$1,FALSE),".")</f>
        <v>.</v>
      </c>
      <c r="FG12" t="str">
        <f>IF(ISNUMBER(VLOOKUP($F12,AREA_EM_ALLYEAR,Seq!L$1,FALSE)),VLOOKUP($F12,AREA_EM_ALLYEAR,Seq!L$1,FALSE),".")</f>
        <v>.</v>
      </c>
      <c r="FH12" t="str">
        <f>IF(ISNUMBER(VLOOKUP($F12,AREA_EM_ALLYEAR,Seq!M$1,FALSE)),VLOOKUP($F12,AREA_EM_ALLYEAR,Seq!M$1,FALSE),".")</f>
        <v>.</v>
      </c>
      <c r="FI12" t="str">
        <f>IF(ISNUMBER(VLOOKUP($F12,AREA_EM_ALLYEAR,Seq!N$1,FALSE)),VLOOKUP($F12,AREA_EM_ALLYEAR,Seq!N$1,FALSE),".")</f>
        <v>.</v>
      </c>
      <c r="FJ12" t="str">
        <f>IF(ISNUMBER(VLOOKUP($F12,AREA_EM_ALLYEAR,Seq!O$1,FALSE)),VLOOKUP($F12,AREA_EM_ALLYEAR,Seq!O$1,FALSE),".")</f>
        <v>.</v>
      </c>
      <c r="FK12" t="str">
        <f t="shared" si="35"/>
        <v>.</v>
      </c>
      <c r="FN12" t="str">
        <f>IF( ISNUMBER(VLOOKUP($F12,AREA_LIFE,Seq!V$1,FALSE)-Life!V$39),VLOOKUP($F12,AREA_LIFE,Seq!V$1,FALSE)-Life!V$39,".")</f>
        <v>.</v>
      </c>
      <c r="FO12" t="str">
        <f>IF( ISNUMBER(VLOOKUP($F12,AREA_LIFE,Seq!W$1,FALSE)-Life!W$39),VLOOKUP($F12,AREA_LIFE,Seq!W$1,FALSE)-Life!W$39,".")</f>
        <v>.</v>
      </c>
      <c r="FP12" t="str">
        <f>IF( ISNUMBER(VLOOKUP($F12,AREA_LIFE,Seq!X$1,FALSE)-Life!X$39),VLOOKUP($F12,AREA_LIFE,Seq!X$1,FALSE)-Life!X$39,".")</f>
        <v>.</v>
      </c>
      <c r="FQ12" t="str">
        <f>IF( ISNUMBER(VLOOKUP($F12,AREA_LIFE,Seq!Y$1,FALSE)-Life!Y$39),VLOOKUP($F12,AREA_LIFE,Seq!Y$1,FALSE)-Life!Y$39,".")</f>
        <v>.</v>
      </c>
      <c r="FR12" t="str">
        <f>IF( ISNUMBER(VLOOKUP($F12,AREA_LIFE,Seq!Z$1,FALSE)-Life!Z$39),VLOOKUP($F12,AREA_LIFE,Seq!Z$1,FALSE)-Life!Z$39,".")</f>
        <v>.</v>
      </c>
      <c r="FS12" t="str">
        <f>IF( ISNUMBER(VLOOKUP($F12,AREA_LIFE,Seq!AA$1,FALSE)-Life!AA$39),VLOOKUP($F12,AREA_LIFE,Seq!AA$1,FALSE)-Life!AA$39,".")</f>
        <v>.</v>
      </c>
      <c r="FT12" t="str">
        <f>IF( ISNUMBER(VLOOKUP($F12,AREA_LIFE,Seq!AB$1,FALSE)-Life!AB$39),VLOOKUP($F12,AREA_LIFE,Seq!AB$1,FALSE)-Life!AB$39,".")</f>
        <v>.</v>
      </c>
      <c r="FU12" t="str">
        <f>IF( ISNUMBER(VLOOKUP($F12,AREA_LIFE,Seq!AC$1,FALSE)-Life!AC$39),VLOOKUP($F12,AREA_LIFE,Seq!AC$1,FALSE)-Life!AC$39,".")</f>
        <v>.</v>
      </c>
      <c r="FV12" t="str">
        <f>IF( ISNUMBER(VLOOKUP($F12,AREA_LIFE,Seq!AD$1,FALSE)-Life!AD$39),VLOOKUP($F12,AREA_LIFE,Seq!AD$1,FALSE)-Life!AD$39,".")</f>
        <v>.</v>
      </c>
      <c r="FW12" t="str">
        <f>IF( ISNUMBER(VLOOKUP($F12,AREA_LIFE,Seq!AE$1,FALSE)-Life!AE$39),VLOOKUP($F12,AREA_LIFE,Seq!AE$1,FALSE)-Life!AE$39,".")</f>
        <v>.</v>
      </c>
      <c r="FX12" t="str">
        <f>IF( ISNUMBER(VLOOKUP($F12,AREA_LIFE,Seq!AF$1,FALSE)-Life!AF$39),VLOOKUP($F12,AREA_LIFE,Seq!AF$1,FALSE)-Life!AF$39,".")</f>
        <v>.</v>
      </c>
      <c r="FY12" t="str">
        <f>IF( ISNUMBER(VLOOKUP($F12,AREA_LIFE,Seq!AG$1,FALSE)-Life!AG$39),VLOOKUP($F12,AREA_LIFE,Seq!AG$1,FALSE)-Life!AG$39,".")</f>
        <v>.</v>
      </c>
      <c r="FZ12" t="str">
        <f>IF( ISNUMBER(VLOOKUP($F12,AREA_LIFE,Seq!AH$1,FALSE)-Life!AH$39),VLOOKUP($F12,AREA_LIFE,Seq!AH$1,FALSE)-Life!AH$39,".")</f>
        <v>.</v>
      </c>
      <c r="GA12" t="str">
        <f>IF( ISNUMBER(VLOOKUP($F12,AREA_LIFE,Seq!AI$1,FALSE)-Life!AI$39),VLOOKUP($F12,AREA_LIFE,Seq!AI$1,FALSE)-Life!AI$39,".")</f>
        <v>.</v>
      </c>
      <c r="GB12" t="str">
        <f>IF( ISNUMBER(VLOOKUP($F12,AREA_LIFE,Seq!AJ$1,FALSE)-Life!AJ$39),VLOOKUP($F12,AREA_LIFE,Seq!AJ$1,FALSE)-Life!AJ$39,".")</f>
        <v>.</v>
      </c>
      <c r="GC12" t="str">
        <f>IF( ISNUMBER(VLOOKUP($F12,AREA_LIFE,Seq!AK$1,FALSE)-Life!AK$39),VLOOKUP($F12,AREA_LIFE,Seq!AK$1,FALSE)-Life!AK$39,".")</f>
        <v>.</v>
      </c>
      <c r="GD12" t="str">
        <f>IF( ISNUMBER(VLOOKUP($F12,AREA_LIFE,Seq!AL$1,FALSE)-Life!AL$39),VLOOKUP($F12,AREA_LIFE,Seq!AL$1,FALSE)-Life!AL$39,".")</f>
        <v>.</v>
      </c>
      <c r="GE12" t="str">
        <f>IF( ISNUMBER(VLOOKUP($F12,AREA_LIFE,Seq!AM$1,FALSE)-Life!AM$39),VLOOKUP($F12,AREA_LIFE,Seq!AM$1,FALSE)-Life!AM$39,".")</f>
        <v>.</v>
      </c>
      <c r="GF12" t="str">
        <f>IF( ISNUMBER(VLOOKUP($F12,AREA_LIFE,Seq!AN$1,FALSE)-Life!AN$39),VLOOKUP($F12,AREA_LIFE,Seq!AN$1,FALSE)-Life!AN$39,".")</f>
        <v>.</v>
      </c>
      <c r="GG12" t="str">
        <f>IF( ISNUMBER(VLOOKUP($F12,AREA_LIFE,Seq!AO$1,FALSE)-Life!AO$39),VLOOKUP($F12,AREA_LIFE,Seq!AO$1,FALSE)-Life!AO$39,".")</f>
        <v>.</v>
      </c>
      <c r="GH12" t="str">
        <f>IF( ISNUMBER(VLOOKUP($F12,AREA_LIFE,Seq!AP$1,FALSE)-Life!AP$39),VLOOKUP($F12,AREA_LIFE,Seq!AP$1,FALSE)-Life!AP$39,".")</f>
        <v>.</v>
      </c>
      <c r="GI12" t="str">
        <f>IF( ISNUMBER(VLOOKUP($F12,AREA_LIFE,Seq!AQ$1,FALSE)-Life!AQ$39),VLOOKUP($F12,AREA_LIFE,Seq!AQ$1,FALSE)-Life!AQ$39,".")</f>
        <v>.</v>
      </c>
      <c r="GJ12" t="str">
        <f>IF( ISNUMBER(VLOOKUP($F12,AREA_LIFE,Seq!AR$1,FALSE)-Life!AR$39),VLOOKUP($F12,AREA_LIFE,Seq!AR$1,FALSE)-Life!AR$39,".")</f>
        <v>.</v>
      </c>
      <c r="GK12" t="str">
        <f>IF( ISNUMBER(VLOOKUP($F12,AREA_LIFE,Seq!AS$1,FALSE)-Life!AS$39),VLOOKUP($F12,AREA_LIFE,Seq!AS$1,FALSE)-Life!AS$39,".")</f>
        <v>.</v>
      </c>
      <c r="GL12" t="str">
        <f>IF( ISNUMBER(VLOOKUP($F12,AREA_LIFE,Seq!AT$1,FALSE)-Life!AT$39),VLOOKUP($F12,AREA_LIFE,Seq!AT$1,FALSE)-Life!AT$39,".")</f>
        <v>.</v>
      </c>
      <c r="GM12" t="str">
        <f>IF( ISNUMBER(VLOOKUP($F12,AREA_LIFE,Seq!AU$1,FALSE)-Life!AU$39),VLOOKUP($F12,AREA_LIFE,Seq!AU$1,FALSE)-Life!AU$39,".")</f>
        <v>.</v>
      </c>
      <c r="GN12" t="str">
        <f>IF( ISNUMBER(VLOOKUP($F12,AREA_LIFE,Seq!AV$1,FALSE)-Life!AV$39),VLOOKUP($F12,AREA_LIFE,Seq!AV$1,FALSE)-Life!AV$39,".")</f>
        <v>.</v>
      </c>
      <c r="GO12" t="str">
        <f>IF( ISNUMBER(VLOOKUP($F12,AREA_LIFE,Seq!AW$1,FALSE)-Life!AW$39),VLOOKUP($F12,AREA_LIFE,Seq!AW$1,FALSE)-Life!AW$39,".")</f>
        <v>.</v>
      </c>
      <c r="GP12" t="str">
        <f>IF( ISNUMBER(VLOOKUP($F12,AREA_LIFE,Seq!AX$1,FALSE)-Life!AX$39),VLOOKUP($F12,AREA_LIFE,Seq!AX$1,FALSE)-Life!AX$39,".")</f>
        <v>.</v>
      </c>
      <c r="GQ12" t="str">
        <f t="shared" si="36"/>
        <v>.</v>
      </c>
      <c r="GS12" t="str">
        <f>IFERROR(VLOOKUP($F12,AREA_LIFE,Seq!V$1,FALSE),".")</f>
        <v>.</v>
      </c>
      <c r="GT12" t="str">
        <f>IFERROR(VLOOKUP($F12,AREA_LIFE,Seq!W$1,FALSE),".")</f>
        <v>.</v>
      </c>
      <c r="GU12" t="str">
        <f>IFERROR(VLOOKUP($F12,AREA_LIFE,Seq!X$1,FALSE),".")</f>
        <v>.</v>
      </c>
      <c r="GV12" t="str">
        <f>IFERROR(VLOOKUP($F12,AREA_LIFE,Seq!Y$1,FALSE),".")</f>
        <v>.</v>
      </c>
      <c r="GW12" t="str">
        <f>IFERROR(VLOOKUP($F12,AREA_LIFE,Seq!Z$1,FALSE),".")</f>
        <v>.</v>
      </c>
      <c r="GX12" t="str">
        <f>IFERROR(VLOOKUP($F12,AREA_LIFE,Seq!AA$1,FALSE),".")</f>
        <v>.</v>
      </c>
      <c r="GY12" t="str">
        <f>IFERROR(VLOOKUP($F12,AREA_LIFE,Seq!AB$1,FALSE),".")</f>
        <v>.</v>
      </c>
      <c r="GZ12" t="str">
        <f>IFERROR(VLOOKUP($F12,AREA_LIFE,Seq!AC$1,FALSE),".")</f>
        <v>.</v>
      </c>
      <c r="HA12" t="str">
        <f>IFERROR(VLOOKUP($F12,AREA_LIFE,Seq!AD$1,FALSE),".")</f>
        <v>.</v>
      </c>
      <c r="HB12" t="str">
        <f>IFERROR(VLOOKUP($F12,AREA_LIFE,Seq!AE$1,FALSE),".")</f>
        <v>.</v>
      </c>
      <c r="HC12" t="str">
        <f>IFERROR(VLOOKUP($F12,AREA_LIFE,Seq!AF$1,FALSE),".")</f>
        <v>.</v>
      </c>
      <c r="HD12" t="str">
        <f>IFERROR(VLOOKUP($F12,AREA_LIFE,Seq!AG$1,FALSE),".")</f>
        <v>.</v>
      </c>
      <c r="HE12" t="str">
        <f>IFERROR(VLOOKUP($F12,AREA_LIFE,Seq!AH$1,FALSE),".")</f>
        <v>.</v>
      </c>
      <c r="HF12" t="str">
        <f>IFERROR(VLOOKUP($F12,AREA_LIFE,Seq!AI$1,FALSE),".")</f>
        <v>.</v>
      </c>
      <c r="HG12" t="str">
        <f>IFERROR(VLOOKUP($F12,AREA_LIFE,Seq!AJ$1,FALSE),".")</f>
        <v>.</v>
      </c>
      <c r="HH12" t="str">
        <f>IFERROR(VLOOKUP($F12,AREA_LIFE,Seq!AK$1,FALSE),".")</f>
        <v>.</v>
      </c>
      <c r="HI12" t="str">
        <f>IFERROR(VLOOKUP($F12,AREA_LIFE,Seq!AL$1,FALSE),".")</f>
        <v>.</v>
      </c>
      <c r="HJ12" t="str">
        <f>IFERROR(VLOOKUP($F12,AREA_LIFE,Seq!AM$1,FALSE),".")</f>
        <v>.</v>
      </c>
      <c r="HK12" t="str">
        <f>IFERROR(VLOOKUP($F12,AREA_LIFE,Seq!AN$1,FALSE),".")</f>
        <v>.</v>
      </c>
      <c r="HL12" t="str">
        <f>IFERROR(VLOOKUP($F12,AREA_LIFE,Seq!AO$1,FALSE),".")</f>
        <v>.</v>
      </c>
      <c r="HM12" t="str">
        <f>IFERROR(VLOOKUP($F12,AREA_LIFE,Seq!AP$1,FALSE),".")</f>
        <v>.</v>
      </c>
      <c r="HN12" t="str">
        <f>IFERROR(VLOOKUP($F12,AREA_LIFE,Seq!AQ$1,FALSE),".")</f>
        <v>.</v>
      </c>
      <c r="HO12" t="str">
        <f>IFERROR(VLOOKUP($F12,AREA_LIFE,Seq!AR$1,FALSE),".")</f>
        <v>.</v>
      </c>
      <c r="HP12" t="str">
        <f>IFERROR(VLOOKUP($F12,AREA_LIFE,Seq!AS$1,FALSE),".")</f>
        <v>.</v>
      </c>
      <c r="HQ12" t="str">
        <f>IFERROR(VLOOKUP($F12,AREA_LIFE,Seq!AT$1,FALSE),".")</f>
        <v>.</v>
      </c>
      <c r="HR12" t="str">
        <f>IFERROR(VLOOKUP($F12,AREA_LIFE,Seq!AU$1,FALSE),".")</f>
        <v>.</v>
      </c>
      <c r="HS12" t="str">
        <f>IFERROR(VLOOKUP($F12,AREA_LIFE,Seq!AV$1,FALSE),".")</f>
        <v>.</v>
      </c>
      <c r="HT12" t="str">
        <f>IFERROR(VLOOKUP($F12,AREA_LIFE,Seq!AW$1,FALSE),".")</f>
        <v>.</v>
      </c>
      <c r="HU12" t="str">
        <f>IFERROR(VLOOKUP($F12,AREA_LIFE,Seq!AX$1,FALSE),".")</f>
        <v>.</v>
      </c>
      <c r="HV12" t="str">
        <f>IFERROR(VLOOKUP($F12,AREA_LIFE,Seq!AY$1,FALSE),".")</f>
        <v>.</v>
      </c>
      <c r="HZ12">
        <f t="shared" si="37"/>
        <v>7230</v>
      </c>
      <c r="IA12">
        <f t="shared" si="38"/>
        <v>0</v>
      </c>
      <c r="IB12" t="str">
        <f t="shared" si="31"/>
        <v>.</v>
      </c>
      <c r="IC12" t="str">
        <f t="shared" si="32"/>
        <v>.</v>
      </c>
      <c r="ID12">
        <f t="shared" si="39"/>
        <v>5.928270766226576E-2</v>
      </c>
      <c r="IE12" t="str">
        <f>work!FK12</f>
        <v>.</v>
      </c>
      <c r="IF12" t="str">
        <f>work!FL12</f>
        <v>.</v>
      </c>
      <c r="IG12" t="str">
        <f>work!FM12</f>
        <v>.</v>
      </c>
      <c r="IH12" t="str">
        <f>IF(ISNUMBER(work!FS12-work!FK12),work!FS12-work!FK12,".")</f>
        <v>.</v>
      </c>
      <c r="II12" t="str">
        <f>IF(ISNUMBER(work!FT12-work!FL12),work!FT12-work!FL12,".")</f>
        <v>.</v>
      </c>
      <c r="IJ12" t="str">
        <f>IF(ISNUMBER(work!FU12-work!FM12),work!FU12-work!FM12,".")</f>
        <v>.</v>
      </c>
    </row>
    <row r="13" spans="1:268" hidden="1">
      <c r="A13" s="24" t="str">
        <f t="shared" si="0"/>
        <v>亚洲</v>
      </c>
      <c r="B13" s="24" t="str">
        <f t="shared" si="33"/>
        <v>InEM90</v>
      </c>
      <c r="C13" s="24" t="str">
        <f t="shared" si="1"/>
        <v>Out</v>
      </c>
      <c r="D13" s="24"/>
      <c r="E13" s="25" t="s">
        <v>2329</v>
      </c>
      <c r="F13" s="26" t="str">
        <f t="shared" si="2"/>
        <v>HongKong</v>
      </c>
      <c r="G13" s="27" t="str">
        <f t="shared" si="3"/>
        <v>.</v>
      </c>
      <c r="H13" s="27" t="str">
        <f t="shared" si="4"/>
        <v>.</v>
      </c>
      <c r="I13" s="27" t="str">
        <f t="shared" si="5"/>
        <v>.</v>
      </c>
      <c r="J13" s="27" t="str">
        <f t="shared" si="6"/>
        <v>.</v>
      </c>
      <c r="K13" s="27" t="str">
        <f t="shared" si="7"/>
        <v>.</v>
      </c>
      <c r="L13" s="27" t="str">
        <f t="shared" si="8"/>
        <v>.</v>
      </c>
      <c r="M13" s="27" t="str">
        <f t="shared" si="9"/>
        <v>.</v>
      </c>
      <c r="N13" s="27" t="str">
        <f t="shared" si="10"/>
        <v>.</v>
      </c>
      <c r="O13" s="27">
        <f t="shared" si="11"/>
        <v>750707</v>
      </c>
      <c r="P13" s="27">
        <f t="shared" si="12"/>
        <v>1727475</v>
      </c>
      <c r="Q13" s="27">
        <f t="shared" si="13"/>
        <v>1966544</v>
      </c>
      <c r="R13" s="27">
        <f t="shared" si="14"/>
        <v>2006037</v>
      </c>
      <c r="S13" s="27">
        <f t="shared" si="15"/>
        <v>2067732</v>
      </c>
      <c r="T13" s="27">
        <f t="shared" si="16"/>
        <v>2063200</v>
      </c>
      <c r="U13" s="27">
        <f t="shared" si="17"/>
        <v>1850836</v>
      </c>
      <c r="V13" s="27">
        <f t="shared" si="18"/>
        <v>1636305</v>
      </c>
      <c r="W13" s="27">
        <f t="shared" si="19"/>
        <v>1549998</v>
      </c>
      <c r="X13" s="27">
        <f t="shared" si="20"/>
        <v>1671730</v>
      </c>
      <c r="Y13" s="27">
        <f t="shared" si="21"/>
        <v>1786093</v>
      </c>
      <c r="Z13" s="27">
        <f t="shared" si="22"/>
        <v>1770010</v>
      </c>
      <c r="AA13" s="27">
        <f t="shared" si="23"/>
        <v>1899830</v>
      </c>
      <c r="AB13" s="27">
        <f t="shared" si="24"/>
        <v>1794879</v>
      </c>
      <c r="AC13" s="27">
        <f t="shared" si="25"/>
        <v>2023292</v>
      </c>
      <c r="AD13" s="27">
        <f t="shared" si="26"/>
        <v>2770342</v>
      </c>
      <c r="AE13" s="27" t="str">
        <f t="shared" si="27"/>
        <v>.</v>
      </c>
      <c r="AF13" s="27" t="str">
        <f t="shared" si="28"/>
        <v>.</v>
      </c>
      <c r="AG13" s="27"/>
      <c r="AH13" s="27">
        <f>IF(ISNUMBER(work!C13+work!AH13),work!C13+work!AH13,".")</f>
        <v>24309254.616165899</v>
      </c>
      <c r="AI13" s="27">
        <f>IF(ISNUMBER(work!D13+work!AI13),work!D13+work!AI13,".")</f>
        <v>25820992.977912132</v>
      </c>
      <c r="AJ13" s="27">
        <f>IF(ISNUMBER(work!E13+work!AJ13),work!E13+work!AJ13,".")</f>
        <v>27764351.547119282</v>
      </c>
      <c r="AK13" s="27">
        <f>IF(ISNUMBER(work!F13+work!AK13),work!F13+work!AK13,".")</f>
        <v>30456760.839640141</v>
      </c>
      <c r="AL13" s="27">
        <f>IF(ISNUMBER(work!G13+work!AL13),work!G13+work!AL13,".")</f>
        <v>34707749.498405419</v>
      </c>
      <c r="AM13" s="27">
        <f>IF(ISNUMBER(work!H13+work!AM13),work!H13+work!AM13,".")</f>
        <v>38382013.187611409</v>
      </c>
      <c r="AN13" s="27">
        <f>IF(ISNUMBER(work!I13+work!AN13),work!I13+work!AN13,".")</f>
        <v>41941982.468184873</v>
      </c>
      <c r="AO13" s="27">
        <f>IF(ISNUMBER(work!J13+work!AO13),work!J13+work!AO13,".")</f>
        <v>46966922.901976921</v>
      </c>
      <c r="AP13" s="27">
        <f>IF(ISNUMBER(work!K13+work!AP13),work!K13+work!AP13,".")</f>
        <v>51988689.251085199</v>
      </c>
      <c r="AQ13" s="27">
        <f>IF(ISNUMBER(work!L13+work!AQ13),work!L13+work!AQ13,".")</f>
        <v>53916592.349469699</v>
      </c>
      <c r="AR13" s="27">
        <f>IF(ISNUMBER(work!M13+work!AR13),work!M13+work!AR13,".")</f>
        <v>55976335.981015906</v>
      </c>
      <c r="AS13" s="27">
        <f>IF(ISNUMBER(work!N13+work!AS13),work!N13+work!AS13,".")</f>
        <v>60722446.6897728</v>
      </c>
      <c r="AT13" s="27">
        <f>IF(ISNUMBER(work!O13+work!AT13),work!O13+work!AT13,".")</f>
        <v>68358259.902029306</v>
      </c>
      <c r="AU13" s="27">
        <f>IF(ISNUMBER(work!P13+work!AU13),work!P13+work!AU13,".")</f>
        <v>76900902.102060586</v>
      </c>
      <c r="AV13" s="27">
        <f>IF(ISNUMBER(work!Q13+work!AV13),work!Q13+work!AV13,".")</f>
        <v>86004478.979798898</v>
      </c>
      <c r="AW13" s="27">
        <f>IF(ISNUMBER(work!R13+work!AW13),work!R13+work!AW13,".")</f>
        <v>94129474.205139905</v>
      </c>
      <c r="AX13" s="27">
        <f>IF(ISNUMBER(work!S13+work!AX13),work!S13+work!AX13,".")</f>
        <v>102680037.44527811</v>
      </c>
      <c r="AY13" s="27">
        <f>IF(ISNUMBER(work!T13+work!AY13),work!T13+work!AY13,".")</f>
        <v>111572663.52461979</v>
      </c>
      <c r="AZ13" s="27">
        <f>IF(ISNUMBER(work!U13+work!AZ13),work!U13+work!AZ13,".")</f>
        <v>118027757.6949282</v>
      </c>
      <c r="BA13" s="27">
        <f>IF(ISNUMBER(work!V13+work!BA13),work!V13+work!BA13,".")</f>
        <v>126227337.4495863</v>
      </c>
      <c r="BB13" s="27">
        <f>IF(ISNUMBER(work!W13+work!BB13),work!W13+work!BB13,".")</f>
        <v>136760146.3176623</v>
      </c>
      <c r="BC13" s="27">
        <f>IF(ISNUMBER(work!X13+work!BC13),work!X13+work!BC13,".")</f>
        <v>146791611.43200189</v>
      </c>
      <c r="BD13" s="27">
        <f>IF(ISNUMBER(work!Y13+work!BD13),work!Y13+work!BD13,".")</f>
        <v>158915898.8760308</v>
      </c>
      <c r="BE13" s="27">
        <f>IF(ISNUMBER(work!Z13+work!BE13),work!Z13+work!BE13,".")</f>
        <v>173596884.6802814</v>
      </c>
      <c r="BF13" s="27">
        <f>IF(ISNUMBER(work!AA13+work!BF13),work!AA13+work!BF13,".")</f>
        <v>190838930.25651038</v>
      </c>
      <c r="BG13" s="27">
        <f>IF(ISNUMBER(work!AB13+work!BG13),work!AB13+work!BG13,".")</f>
        <v>210044528.62856448</v>
      </c>
      <c r="BH13" s="27">
        <f>IF(ISNUMBER(work!AC13+work!BH13),work!AC13+work!BH13,".")</f>
        <v>233461195.98739758</v>
      </c>
      <c r="BI13" s="27">
        <f>IF(ISNUMBER(work!AD13+work!BI13),work!AD13+work!BI13,".")</f>
        <v>262344115.71693259</v>
      </c>
      <c r="BJ13" s="27">
        <f>IF(ISNUMBER(work!AE13+work!BJ13),work!AE13+work!BJ13,".")</f>
        <v>284390801.05972427</v>
      </c>
      <c r="BK13" s="27" t="str">
        <f>IF(ISNUMBER(work!AF13+work!BK13),work!AF13+work!BK13,".")</f>
        <v>.</v>
      </c>
      <c r="BL13" s="27"/>
      <c r="BM13" s="27">
        <f>IF(ISNUMBER(work!AH13-work!C13),work!AH13-work!C13,".")</f>
        <v>-12279133.9469001</v>
      </c>
      <c r="BN13" s="27">
        <f>IF(ISNUMBER(work!AI13-work!D13),work!AI13-work!D13,".")</f>
        <v>-12669991.790433269</v>
      </c>
      <c r="BO13" s="27">
        <f>IF(ISNUMBER(work!AJ13-work!E13),work!AJ13-work!E13,".")</f>
        <v>-14229312.83514552</v>
      </c>
      <c r="BP13" s="27">
        <f>IF(ISNUMBER(work!AK13-work!F13),work!AK13-work!F13,".")</f>
        <v>-16114212.96029146</v>
      </c>
      <c r="BQ13" s="27">
        <f>IF(ISNUMBER(work!AL13-work!G13),work!AL13-work!G13,".")</f>
        <v>-18942012.31911578</v>
      </c>
      <c r="BR13" s="27">
        <f>IF(ISNUMBER(work!AM13-work!H13),work!AM13-work!H13,".")</f>
        <v>-22510466.475275189</v>
      </c>
      <c r="BS13" s="27">
        <f>IF(ISNUMBER(work!AN13-work!I13),work!AN13-work!I13,".")</f>
        <v>-24309035.405035734</v>
      </c>
      <c r="BT13" s="27">
        <f>IF(ISNUMBER(work!AO13-work!J13),work!AO13-work!J13,".")</f>
        <v>-26969213.044537283</v>
      </c>
      <c r="BU13" s="27">
        <f>IF(ISNUMBER(work!AP13-work!K13),work!AP13-work!K13,".")</f>
        <v>-30302230.057385199</v>
      </c>
      <c r="BV13" s="27">
        <f>IF(ISNUMBER(work!AQ13-work!L13),work!AQ13-work!L13,".")</f>
        <v>-31748254.650647901</v>
      </c>
      <c r="BW13" s="27">
        <f>IF(ISNUMBER(work!AR13-work!M13),work!AR13-work!M13,".")</f>
        <v>-32943775.205106303</v>
      </c>
      <c r="BX13" s="27">
        <f>IF(ISNUMBER(work!AS13-work!N13),work!AS13-work!N13,".")</f>
        <v>-36378314.725472599</v>
      </c>
      <c r="BY13" s="27">
        <f>IF(ISNUMBER(work!AT13-work!O13),work!AT13-work!O13,".")</f>
        <v>-42530809.634180903</v>
      </c>
      <c r="BZ13" s="27">
        <f>IF(ISNUMBER(work!AU13-work!P13),work!AU13-work!P13,".")</f>
        <v>-49512637.169218995</v>
      </c>
      <c r="CA13" s="27">
        <f>IF(ISNUMBER(work!AV13-work!Q13),work!AV13-work!Q13,".")</f>
        <v>-56969233.936018303</v>
      </c>
      <c r="CB13" s="27">
        <f>IF(ISNUMBER(work!AW13-work!R13),work!AW13-work!R13,".")</f>
        <v>-64428373.418501504</v>
      </c>
      <c r="CC13" s="27">
        <f>IF(ISNUMBER(work!AX13-work!S13),work!AX13-work!S13,".")</f>
        <v>-71733594.940727293</v>
      </c>
      <c r="CD13" s="27">
        <f>IF(ISNUMBER(work!AY13-work!T13),work!AY13-work!T13,".")</f>
        <v>-79061436.673284203</v>
      </c>
      <c r="CE13" s="27">
        <f>IF(ISNUMBER(work!AZ13-work!U13),work!AZ13-work!U13,".")</f>
        <v>-87475802.318411797</v>
      </c>
      <c r="CF13" s="27">
        <f>IF(ISNUMBER(work!BA13-work!V13),work!BA13-work!V13,".")</f>
        <v>-94894493.124767691</v>
      </c>
      <c r="CG13" s="27">
        <f>IF(ISNUMBER(work!BB13-work!W13),work!BB13-work!W13,".")</f>
        <v>-102935918.02493769</v>
      </c>
      <c r="CH13" s="27">
        <f>IF(ISNUMBER(work!BC13-work!X13),work!BC13-work!X13,".")</f>
        <v>-112799226.2510341</v>
      </c>
      <c r="CI13" s="27">
        <f>IF(ISNUMBER(work!BD13-work!Y13),work!BD13-work!Y13,".")</f>
        <v>-124297705.0361612</v>
      </c>
      <c r="CJ13" s="27">
        <f>IF(ISNUMBER(work!BE13-work!Z13),work!BE13-work!Z13,".")</f>
        <v>-137938079.62313062</v>
      </c>
      <c r="CK13" s="27">
        <f>IF(ISNUMBER(work!BF13-work!AA13),work!BF13-work!AA13,".")</f>
        <v>-152161065.44154561</v>
      </c>
      <c r="CL13" s="27">
        <f>IF(ISNUMBER(work!BG13-work!AB13),work!BG13-work!AB13,".")</f>
        <v>-168627466.62208951</v>
      </c>
      <c r="CM13" s="27">
        <f>IF(ISNUMBER(work!BH13-work!AC13),work!BH13-work!AC13,".")</f>
        <v>-189136750.7123324</v>
      </c>
      <c r="CN13" s="27">
        <f>IF(ISNUMBER(work!BI13-work!AD13),work!BI13-work!AD13,".")</f>
        <v>-215191564.05376142</v>
      </c>
      <c r="CO13" s="27">
        <f>IF(ISNUMBER(work!BJ13-work!AE13),work!BJ13-work!AE13,".")</f>
        <v>-236123089.89033368</v>
      </c>
      <c r="CP13" s="27" t="str">
        <f>IF(ISNUMBER(work!BK13-work!AF13),work!BK13-work!AF13,".")</f>
        <v>.</v>
      </c>
      <c r="CQ13" s="27"/>
      <c r="CR13" s="27"/>
      <c r="CS13" s="27">
        <f>IF(ISNUMBER(work!CR13-work!BN13),work!CR13-work!BN13,".")</f>
        <v>7.247809457579972E-2</v>
      </c>
      <c r="CT13" s="27">
        <f>IF(ISNUMBER(work!CS13-work!BO13),work!CS13-work!BO13,".")</f>
        <v>7.1478094575799719E-2</v>
      </c>
      <c r="CU13" s="27">
        <f>IF(ISNUMBER(work!CT13-work!BP13),work!CT13-work!BP13,".")</f>
        <v>7.1478094575799719E-2</v>
      </c>
      <c r="CV13" s="27">
        <f>IF(ISNUMBER(work!CU13-work!BQ13),work!CU13-work!BQ13,".")</f>
        <v>7.0478094575799718E-2</v>
      </c>
      <c r="CW13" s="27">
        <f>IF(ISNUMBER(work!CV13-work!BR13),work!CV13-work!BR13,".")</f>
        <v>7.0478094575799718E-2</v>
      </c>
      <c r="CX13" s="27">
        <f>IF(ISNUMBER(work!CW13-work!BS13),work!CW13-work!BS13,".")</f>
        <v>6.9478094575799731E-2</v>
      </c>
      <c r="CY13" s="27">
        <f>IF(ISNUMBER(work!CX13-work!BT13),work!CX13-work!BT13,".")</f>
        <v>6.8478094575799731E-2</v>
      </c>
      <c r="CZ13" s="27">
        <f>IF(ISNUMBER(work!CY13-work!BU13),work!CY13-work!BU13,".")</f>
        <v>6.747809457579973E-2</v>
      </c>
      <c r="DA13" s="27">
        <f>IF(ISNUMBER(work!CZ13-work!BV13),work!CZ13-work!BV13,".")</f>
        <v>6.6478094575799729E-2</v>
      </c>
      <c r="DB13" s="27">
        <f>IF(ISNUMBER(work!DA13-work!BW13),work!DA13-work!BW13,".")</f>
        <v>6.5478094575799728E-2</v>
      </c>
      <c r="DC13" s="94">
        <f>IF(ISNUMBER(work!DB13-work!BX13),work!DB13-work!BX13,".")</f>
        <v>6.3478094575799726E-2</v>
      </c>
      <c r="DD13" s="27">
        <f>IF(ISNUMBER(work!DC13-work!BY13),work!DC13-work!BY13,".")</f>
        <v>6.1478094575799724E-2</v>
      </c>
      <c r="DE13" s="27">
        <f>IF(ISNUMBER(work!DD13-work!BZ13),work!DD13-work!BZ13,".")</f>
        <v>5.5946956614759236E-2</v>
      </c>
      <c r="DF13" s="27">
        <f>IF(ISNUMBER(work!DE13-work!CA13),work!DE13-work!CA13,".")</f>
        <v>5.3946956614759234E-2</v>
      </c>
      <c r="DG13" s="27">
        <f>IF(ISNUMBER(work!DF13-work!CB13),work!DF13-work!CB13,".")</f>
        <v>5.1946956614759232E-2</v>
      </c>
      <c r="DH13" s="27">
        <f>IF(ISNUMBER(work!DG13-work!CC13),work!DG13-work!CC13,".")</f>
        <v>4.9946956614759237E-2</v>
      </c>
      <c r="DI13" s="27">
        <f>IF(ISNUMBER(work!DH13-work!CD13),work!DH13-work!CD13,".")</f>
        <v>4.6946956614759242E-2</v>
      </c>
      <c r="DJ13" s="27">
        <f>IF(ISNUMBER(work!DI13-work!CE13),work!DI13-work!CE13,".")</f>
        <v>4.494695661475924E-2</v>
      </c>
      <c r="DK13" s="27">
        <f>IF(ISNUMBER(work!DJ13-work!CF13),work!DJ13-work!CF13,".")</f>
        <v>4.2946956614759238E-2</v>
      </c>
      <c r="DL13" s="27">
        <f>IF(ISNUMBER(work!DK13-work!CG13),work!DK13-work!CG13,".")</f>
        <v>3.9441383485960796E-2</v>
      </c>
      <c r="DM13" s="94">
        <f>IF(ISNUMBER(work!DL13-work!CH13),work!DL13-work!CH13,".")</f>
        <v>3.5832408102025502E-2</v>
      </c>
      <c r="DN13" s="27">
        <f>IF(ISNUMBER(work!DM13-work!CI13),work!DM13-work!CI13,".")</f>
        <v>3.2250763296248312E-2</v>
      </c>
      <c r="DO13" s="27">
        <f>IF(ISNUMBER(work!DN13-work!CJ13),work!DN13-work!CJ13,".")</f>
        <v>2.8800996426506124E-2</v>
      </c>
      <c r="DP13" s="27">
        <f>IF(ISNUMBER(work!DO13-work!CK13),work!DO13-work!CK13,".")</f>
        <v>2.5683276876448571E-2</v>
      </c>
      <c r="DQ13" s="27">
        <f>IF(ISNUMBER(work!DP13-work!CL13),work!DP13-work!CL13,".")</f>
        <v>2.0760005896661007E-2</v>
      </c>
      <c r="DR13" s="94">
        <f>IF(ISNUMBER(work!DQ13-work!CM13),work!DQ13-work!CM13,".")</f>
        <v>1.6967592320789059E-2</v>
      </c>
      <c r="DS13" s="27">
        <f>IF(ISNUMBER(work!DR13-work!CN13),work!DR13-work!CN13,".")</f>
        <v>1.1942862142888387E-2</v>
      </c>
      <c r="DT13" s="27">
        <f>IF(ISNUMBER(work!DS13-work!CO13),work!DS13-work!CO13,".")</f>
        <v>6.5188639743571225E-3</v>
      </c>
      <c r="DU13" s="27">
        <f>IF(ISNUMBER(work!DT13-work!CP13),work!DT13-work!CP13,".")</f>
        <v>2.140949023317143E-3</v>
      </c>
      <c r="DV13" s="27">
        <f t="shared" si="29"/>
        <v>2.140949023317143E-3</v>
      </c>
      <c r="DW13" s="27"/>
      <c r="DX13" s="27" t="str">
        <f>IF(ISNUMBER(work!FJ13/work!FN13),work!FJ13/work!FN13,".")</f>
        <v>.</v>
      </c>
      <c r="DY13" s="27" t="str">
        <f>IF(ISNUMBER(work!FK13/work!FO13),work!FK13/work!FO13,".")</f>
        <v>.</v>
      </c>
      <c r="DZ13" s="27" t="str">
        <f>IF(ISNUMBER(work!FL13/work!FP13),work!FL13/work!FP13,".")</f>
        <v>.</v>
      </c>
      <c r="EA13" s="27" t="str">
        <f>IF(ISNUMBER(work!FM13/work!FQ13),work!FM13/work!FQ13,".")</f>
        <v>.</v>
      </c>
      <c r="EB13" s="27" t="str">
        <f>IF(ISNUMBER((work!FK13+work!FL13)/(work!FO13+work!FP13)),(work!FK13+work!FL13)/(work!FO13+work!FP13),".")</f>
        <v>.</v>
      </c>
      <c r="EC13" s="27" t="str">
        <f>IF(ISNUMBER(work!FR13/work!FV13),work!FR13/work!FV13,".")</f>
        <v>.</v>
      </c>
      <c r="ED13" s="27" t="str">
        <f>IF(ISNUMBER(work!FS13/work!FW13),work!FS13/work!FW13,".")</f>
        <v>.</v>
      </c>
      <c r="EE13" s="27" t="str">
        <f>IF(ISNUMBER(work!FT13/work!FX13),work!FT13/work!FX13,".")</f>
        <v>.</v>
      </c>
      <c r="EF13" s="27" t="str">
        <f>IF(ISNUMBER(work!FU13/work!FY13),work!FU13/work!FY13,".")</f>
        <v>.</v>
      </c>
      <c r="EG13" s="27" t="str">
        <f>IF(ISNUMBER((work!FS13+work!FT13)/(work!FW13+work!FX13)),(work!FS13+work!FT13)/(work!FW13+work!FX13),".")</f>
        <v>.</v>
      </c>
      <c r="EH13" s="27">
        <f>work!EZ13</f>
        <v>0.96494242657660323</v>
      </c>
      <c r="EI13" s="27">
        <f>work!FA13</f>
        <v>0.95508966605311596</v>
      </c>
      <c r="EJ13" s="27" t="str">
        <f>work!FB13</f>
        <v>.</v>
      </c>
      <c r="EK13" s="27"/>
      <c r="EL13" s="27">
        <f t="shared" si="30"/>
        <v>1979.039</v>
      </c>
      <c r="EM13" t="str">
        <f t="shared" si="34"/>
        <v>.</v>
      </c>
      <c r="EN13" t="str">
        <f>work!FM13</f>
        <v>.</v>
      </c>
      <c r="EO13" t="str">
        <f>IF(ISNUMBER(work!FK13+work!FL13),work!FK13+work!FL13,".")</f>
        <v>.</v>
      </c>
      <c r="EP13" t="str">
        <f>IF(ISNUMBER(work!FU13-work!FM13),work!FU13-work!FM13,".")</f>
        <v>.</v>
      </c>
      <c r="EQ13" t="str">
        <f>IF(ISNUMBER(work!FS13+work!FT13-work!FK13-work!FL13),(work!FS13+work!FT13-work!FK13-work!FL13),".")</f>
        <v>.</v>
      </c>
      <c r="EU13">
        <f>work!FC13</f>
        <v>4885600</v>
      </c>
      <c r="EV13">
        <f>work!FD13</f>
        <v>5448309</v>
      </c>
      <c r="EW13" t="str">
        <f>IF(ISNUMBER(VLOOKUP($F13,AREA_EM_ALLYEAR,Seq!B$1,FALSE)),VLOOKUP($F13,AREA_EM_ALLYEAR,Seq!B$1,FALSE),".")</f>
        <v>.</v>
      </c>
      <c r="EX13" t="str">
        <f>IF(ISNUMBER(VLOOKUP($F13,AREA_EM_ALLYEAR,Seq!C$1,FALSE)),VLOOKUP($F13,AREA_EM_ALLYEAR,Seq!C$1,FALSE),".")</f>
        <v>.</v>
      </c>
      <c r="EY13" t="str">
        <f>IF(ISNUMBER(VLOOKUP($F13,AREA_EM_ALLYEAR,Seq!D$1,FALSE)),VLOOKUP($F13,AREA_EM_ALLYEAR,Seq!D$1,FALSE),".")</f>
        <v>.</v>
      </c>
      <c r="EZ13" t="str">
        <f>IF(ISNUMBER(VLOOKUP($F13,AREA_EM_ALLYEAR,Seq!E$1,FALSE)),VLOOKUP($F13,AREA_EM_ALLYEAR,Seq!E$1,FALSE),".")</f>
        <v>.</v>
      </c>
      <c r="FA13" t="str">
        <f>IF(ISNUMBER(VLOOKUP($F13,AREA_EM_ALLYEAR,Seq!F$1,FALSE)),VLOOKUP($F13,AREA_EM_ALLYEAR,Seq!F$1,FALSE),".")</f>
        <v>.</v>
      </c>
      <c r="FB13" t="str">
        <f>IF(ISNUMBER(VLOOKUP($F13,AREA_EM_ALLYEAR,Seq!G$1,FALSE)),VLOOKUP($F13,AREA_EM_ALLYEAR,Seq!G$1,FALSE),".")</f>
        <v>.</v>
      </c>
      <c r="FC13" t="str">
        <f>IF(ISNUMBER(VLOOKUP($F13,AREA_EM_ALLYEAR,Seq!H$1,FALSE)),VLOOKUP($F13,AREA_EM_ALLYEAR,Seq!H$1,FALSE),".")</f>
        <v>.</v>
      </c>
      <c r="FD13" t="str">
        <f>IF(ISNUMBER(VLOOKUP($F13,AREA_EM_ALLYEAR,Seq!I$1,FALSE)),VLOOKUP($F13,AREA_EM_ALLYEAR,Seq!I$1,FALSE),".")</f>
        <v>.</v>
      </c>
      <c r="FE13" t="str">
        <f>IF(ISNUMBER(VLOOKUP($F13,AREA_EM_ALLYEAR,Seq!J$1,FALSE)),VLOOKUP($F13,AREA_EM_ALLYEAR,Seq!J$1,FALSE),".")</f>
        <v>.</v>
      </c>
      <c r="FF13" t="str">
        <f>IF(ISNUMBER(VLOOKUP($F13,AREA_EM_ALLYEAR,Seq!K$1,FALSE)),VLOOKUP($F13,AREA_EM_ALLYEAR,Seq!K$1,FALSE),".")</f>
        <v>.</v>
      </c>
      <c r="FG13" t="str">
        <f>IF(ISNUMBER(VLOOKUP($F13,AREA_EM_ALLYEAR,Seq!L$1,FALSE)),VLOOKUP($F13,AREA_EM_ALLYEAR,Seq!L$1,FALSE),".")</f>
        <v>.</v>
      </c>
      <c r="FH13" t="str">
        <f>IF(ISNUMBER(VLOOKUP($F13,AREA_EM_ALLYEAR,Seq!M$1,FALSE)),VLOOKUP($F13,AREA_EM_ALLYEAR,Seq!M$1,FALSE),".")</f>
        <v>.</v>
      </c>
      <c r="FI13" t="str">
        <f>IF(ISNUMBER(VLOOKUP($F13,AREA_EM_ALLYEAR,Seq!N$1,FALSE)),VLOOKUP($F13,AREA_EM_ALLYEAR,Seq!N$1,FALSE),".")</f>
        <v>.</v>
      </c>
      <c r="FJ13" t="str">
        <f>IF(ISNUMBER(VLOOKUP($F13,AREA_EM_ALLYEAR,Seq!O$1,FALSE)),VLOOKUP($F13,AREA_EM_ALLYEAR,Seq!O$1,FALSE),".")</f>
        <v>.</v>
      </c>
      <c r="FK13" t="str">
        <f t="shared" si="35"/>
        <v>.</v>
      </c>
      <c r="FN13">
        <f>IF( ISNUMBER(VLOOKUP($F13,AREA_LIFE,Seq!V$1,FALSE)-Life!V$39),VLOOKUP($F13,AREA_LIFE,Seq!V$1,FALSE)-Life!V$39,".")</f>
        <v>8.7047804878048822</v>
      </c>
      <c r="FO13">
        <f>IF( ISNUMBER(VLOOKUP($F13,AREA_LIFE,Seq!W$1,FALSE)-Life!W$39),VLOOKUP($F13,AREA_LIFE,Seq!W$1,FALSE)-Life!W$39,".")</f>
        <v>9.1576585365853873</v>
      </c>
      <c r="FP13">
        <f>IF( ISNUMBER(VLOOKUP($F13,AREA_LIFE,Seq!X$1,FALSE)-Life!X$39),VLOOKUP($F13,AREA_LIFE,Seq!X$1,FALSE)-Life!X$39,".")</f>
        <v>9.0807804878048728</v>
      </c>
      <c r="FQ13">
        <f>IF( ISNUMBER(VLOOKUP($F13,AREA_LIFE,Seq!Y$1,FALSE)-Life!Y$39),VLOOKUP($F13,AREA_LIFE,Seq!Y$1,FALSE)-Life!Y$39,".")</f>
        <v>8.754439024390237</v>
      </c>
      <c r="FR13">
        <f>IF( ISNUMBER(VLOOKUP($F13,AREA_LIFE,Seq!Z$1,FALSE)-Life!Z$39),VLOOKUP($F13,AREA_LIFE,Seq!Z$1,FALSE)-Life!Z$39,".")</f>
        <v>9.3334634146341529</v>
      </c>
      <c r="FS13">
        <f>IF( ISNUMBER(VLOOKUP($F13,AREA_LIFE,Seq!AA$1,FALSE)-Life!AA$39),VLOOKUP($F13,AREA_LIFE,Seq!AA$1,FALSE)-Life!AA$39,".")</f>
        <v>9.5537073170731617</v>
      </c>
      <c r="FT13">
        <f>IF( ISNUMBER(VLOOKUP($F13,AREA_LIFE,Seq!AB$1,FALSE)-Life!AB$39),VLOOKUP($F13,AREA_LIFE,Seq!AB$1,FALSE)-Life!AB$39,".")</f>
        <v>9.6041463414634052</v>
      </c>
      <c r="FU13">
        <f>IF( ISNUMBER(VLOOKUP($F13,AREA_LIFE,Seq!AC$1,FALSE)-Life!AC$39),VLOOKUP($F13,AREA_LIFE,Seq!AC$1,FALSE)-Life!AC$39,".")</f>
        <v>9.5847317073170757</v>
      </c>
      <c r="FV13">
        <f>IF( ISNUMBER(VLOOKUP($F13,AREA_LIFE,Seq!AD$1,FALSE)-Life!AD$39),VLOOKUP($F13,AREA_LIFE,Seq!AD$1,FALSE)-Life!AD$39,".")</f>
        <v>9.5500000000000114</v>
      </c>
      <c r="FW13">
        <f>IF( ISNUMBER(VLOOKUP($F13,AREA_LIFE,Seq!AE$1,FALSE)-Life!AE$39),VLOOKUP($F13,AREA_LIFE,Seq!AE$1,FALSE)-Life!AE$39,".")</f>
        <v>9.2428780487804971</v>
      </c>
      <c r="FX13">
        <f>IF( ISNUMBER(VLOOKUP($F13,AREA_LIFE,Seq!AF$1,FALSE)-Life!AF$39),VLOOKUP($F13,AREA_LIFE,Seq!AF$1,FALSE)-Life!AF$39,".")</f>
        <v>9.3214146341463504</v>
      </c>
      <c r="FY13">
        <f>IF( ISNUMBER(VLOOKUP($F13,AREA_LIFE,Seq!AG$1,FALSE)-Life!AG$39),VLOOKUP($F13,AREA_LIFE,Seq!AG$1,FALSE)-Life!AG$39,".")</f>
        <v>9.532536585365861</v>
      </c>
      <c r="FZ13">
        <f>IF( ISNUMBER(VLOOKUP($F13,AREA_LIFE,Seq!AH$1,FALSE)-Life!AH$39),VLOOKUP($F13,AREA_LIFE,Seq!AH$1,FALSE)-Life!AH$39,".")</f>
        <v>9.0228048780487882</v>
      </c>
      <c r="GA13">
        <f>IF( ISNUMBER(VLOOKUP($F13,AREA_LIFE,Seq!AI$1,FALSE)-Life!AI$39),VLOOKUP($F13,AREA_LIFE,Seq!AI$1,FALSE)-Life!AI$39,".")</f>
        <v>9.0621219512195097</v>
      </c>
      <c r="GB13">
        <f>IF( ISNUMBER(VLOOKUP($F13,AREA_LIFE,Seq!AJ$1,FALSE)-Life!AJ$39),VLOOKUP($F13,AREA_LIFE,Seq!AJ$1,FALSE)-Life!AJ$39,".")</f>
        <v>9.2389268292682942</v>
      </c>
      <c r="GC13">
        <f>IF( ISNUMBER(VLOOKUP($F13,AREA_LIFE,Seq!AK$1,FALSE)-Life!AK$39),VLOOKUP($F13,AREA_LIFE,Seq!AK$1,FALSE)-Life!AK$39,".")</f>
        <v>9.0653902439024421</v>
      </c>
      <c r="GD13">
        <f>IF( ISNUMBER(VLOOKUP($F13,AREA_LIFE,Seq!AL$1,FALSE)-Life!AL$39),VLOOKUP($F13,AREA_LIFE,Seq!AL$1,FALSE)-Life!AL$39,".")</f>
        <v>9.6751951219512335</v>
      </c>
      <c r="GE13">
        <f>IF( ISNUMBER(VLOOKUP($F13,AREA_LIFE,Seq!AM$1,FALSE)-Life!AM$39),VLOOKUP($F13,AREA_LIFE,Seq!AM$1,FALSE)-Life!AM$39,".")</f>
        <v>9.8350975609755977</v>
      </c>
      <c r="GF13">
        <f>IF( ISNUMBER(VLOOKUP($F13,AREA_LIFE,Seq!AN$1,FALSE)-Life!AN$39),VLOOKUP($F13,AREA_LIFE,Seq!AN$1,FALSE)-Life!AN$39,".")</f>
        <v>9.4969024390243817</v>
      </c>
      <c r="GG13">
        <f>IF( ISNUMBER(VLOOKUP($F13,AREA_LIFE,Seq!AO$1,FALSE)-Life!AO$39),VLOOKUP($F13,AREA_LIFE,Seq!AO$1,FALSE)-Life!AO$39,".")</f>
        <v>9.4080243902439094</v>
      </c>
      <c r="GH13">
        <f>IF( ISNUMBER(VLOOKUP($F13,AREA_LIFE,Seq!AP$1,FALSE)-Life!AP$39),VLOOKUP($F13,AREA_LIFE,Seq!AP$1,FALSE)-Life!AP$39,".")</f>
        <v>9.5740487804878001</v>
      </c>
      <c r="GI13">
        <f>IF( ISNUMBER(VLOOKUP($F13,AREA_LIFE,Seq!AQ$1,FALSE)-Life!AQ$39),VLOOKUP($F13,AREA_LIFE,Seq!AQ$1,FALSE)-Life!AQ$39,".")</f>
        <v>9.8128048780487944</v>
      </c>
      <c r="GJ13">
        <f>IF( ISNUMBER(VLOOKUP($F13,AREA_LIFE,Seq!AR$1,FALSE)-Life!AR$39),VLOOKUP($F13,AREA_LIFE,Seq!AR$1,FALSE)-Life!AR$39,".")</f>
        <v>9.5849024390243898</v>
      </c>
      <c r="GK13">
        <f>IF( ISNUMBER(VLOOKUP($F13,AREA_LIFE,Seq!AS$1,FALSE)-Life!AS$39),VLOOKUP($F13,AREA_LIFE,Seq!AS$1,FALSE)-Life!AS$39,".")</f>
        <v>9.1820975609756061</v>
      </c>
      <c r="GL13">
        <f>IF( ISNUMBER(VLOOKUP($F13,AREA_LIFE,Seq!AT$1,FALSE)-Life!AT$39),VLOOKUP($F13,AREA_LIFE,Seq!AT$1,FALSE)-Life!AT$39,".")</f>
        <v>9.4068048780487743</v>
      </c>
      <c r="GM13">
        <f>IF( ISNUMBER(VLOOKUP($F13,AREA_LIFE,Seq!AU$1,FALSE)-Life!AU$39),VLOOKUP($F13,AREA_LIFE,Seq!AU$1,FALSE)-Life!AU$39,".")</f>
        <v>9.0038292682926908</v>
      </c>
      <c r="GN13">
        <f>IF( ISNUMBER(VLOOKUP($F13,AREA_LIFE,Seq!AV$1,FALSE)-Life!AV$39),VLOOKUP($F13,AREA_LIFE,Seq!AV$1,FALSE)-Life!AV$39,".")</f>
        <v>9.6120000000000232</v>
      </c>
      <c r="GO13">
        <f>IF( ISNUMBER(VLOOKUP($F13,AREA_LIFE,Seq!AW$1,FALSE)-Life!AW$39),VLOOKUP($F13,AREA_LIFE,Seq!AW$1,FALSE)-Life!AW$39,".")</f>
        <v>9.4325365853658667</v>
      </c>
      <c r="GP13">
        <f>IF( ISNUMBER(VLOOKUP($F13,AREA_LIFE,Seq!AX$1,FALSE)-Life!AX$39),VLOOKUP($F13,AREA_LIFE,Seq!AX$1,FALSE)-Life!AX$39,".")</f>
        <v>9.2151951219512114</v>
      </c>
      <c r="GQ13">
        <f t="shared" si="36"/>
        <v>9.2151951219512114</v>
      </c>
      <c r="GS13">
        <f>IFERROR(VLOOKUP($F13,AREA_LIFE,Seq!V$1,FALSE),".")</f>
        <v>74.673170731707316</v>
      </c>
      <c r="GT13">
        <f>IFERROR(VLOOKUP($F13,AREA_LIFE,Seq!W$1,FALSE),".")</f>
        <v>75.324390243902457</v>
      </c>
      <c r="GU13">
        <f>IFERROR(VLOOKUP($F13,AREA_LIFE,Seq!X$1,FALSE),".")</f>
        <v>75.429268292682934</v>
      </c>
      <c r="GV13">
        <f>IFERROR(VLOOKUP($F13,AREA_LIFE,Seq!Y$1,FALSE),".")</f>
        <v>75.275609756097566</v>
      </c>
      <c r="GW13">
        <f>IFERROR(VLOOKUP($F13,AREA_LIFE,Seq!Z$1,FALSE),".")</f>
        <v>76.029268292682943</v>
      </c>
      <c r="GX13">
        <f>IFERROR(VLOOKUP($F13,AREA_LIFE,Seq!AA$1,FALSE),".")</f>
        <v>76.434146341463418</v>
      </c>
      <c r="GY13">
        <f>IFERROR(VLOOKUP($F13,AREA_LIFE,Seq!AB$1,FALSE),".")</f>
        <v>76.685365853658539</v>
      </c>
      <c r="GZ13">
        <f>IFERROR(VLOOKUP($F13,AREA_LIFE,Seq!AC$1,FALSE),".")</f>
        <v>76.8829268292683</v>
      </c>
      <c r="HA13">
        <f>IFERROR(VLOOKUP($F13,AREA_LIFE,Seq!AD$1,FALSE),".")</f>
        <v>77.082926829268303</v>
      </c>
      <c r="HB13">
        <f>IFERROR(VLOOKUP($F13,AREA_LIFE,Seq!AE$1,FALSE),".")</f>
        <v>77.029268292682943</v>
      </c>
      <c r="HC13">
        <f>IFERROR(VLOOKUP($F13,AREA_LIFE,Seq!AF$1,FALSE),".")</f>
        <v>77.380487804878058</v>
      </c>
      <c r="HD13">
        <f>IFERROR(VLOOKUP($F13,AREA_LIFE,Seq!AG$1,FALSE),".")</f>
        <v>77.882926829268314</v>
      </c>
      <c r="HE13">
        <f>IFERROR(VLOOKUP($F13,AREA_LIFE,Seq!AH$1,FALSE),".")</f>
        <v>77.678048780487813</v>
      </c>
      <c r="HF13">
        <f>IFERROR(VLOOKUP($F13,AREA_LIFE,Seq!AI$1,FALSE),".")</f>
        <v>78.031707317073185</v>
      </c>
      <c r="HG13">
        <f>IFERROR(VLOOKUP($F13,AREA_LIFE,Seq!AJ$1,FALSE),".")</f>
        <v>78.529268292682943</v>
      </c>
      <c r="HH13">
        <f>IFERROR(VLOOKUP($F13,AREA_LIFE,Seq!AK$1,FALSE),".")</f>
        <v>78.682926829268311</v>
      </c>
      <c r="HI13">
        <f>IFERROR(VLOOKUP($F13,AREA_LIFE,Seq!AL$1,FALSE),".")</f>
        <v>79.626829268292695</v>
      </c>
      <c r="HJ13">
        <f>IFERROR(VLOOKUP($F13,AREA_LIFE,Seq!AM$1,FALSE),".")</f>
        <v>80.126829268292681</v>
      </c>
      <c r="HK13">
        <f>IFERROR(VLOOKUP($F13,AREA_LIFE,Seq!AN$1,FALSE),".")</f>
        <v>80.131707317073179</v>
      </c>
      <c r="HL13">
        <f>IFERROR(VLOOKUP($F13,AREA_LIFE,Seq!AO$1,FALSE),".")</f>
        <v>80.382926829268314</v>
      </c>
      <c r="HM13">
        <f>IFERROR(VLOOKUP($F13,AREA_LIFE,Seq!AP$1,FALSE),".")</f>
        <v>80.878048780487816</v>
      </c>
      <c r="HN13">
        <f>IFERROR(VLOOKUP($F13,AREA_LIFE,Seq!AQ$1,FALSE),".")</f>
        <v>81.424390243902451</v>
      </c>
      <c r="HO13">
        <f>IFERROR(VLOOKUP($F13,AREA_LIFE,Seq!AR$1,FALSE),".")</f>
        <v>81.478048780487811</v>
      </c>
      <c r="HP13">
        <f>IFERROR(VLOOKUP($F13,AREA_LIFE,Seq!AS$1,FALSE),".")</f>
        <v>81.329268292682926</v>
      </c>
      <c r="HQ13">
        <f>IFERROR(VLOOKUP($F13,AREA_LIFE,Seq!AT$1,FALSE),".")</f>
        <v>81.780487804878064</v>
      </c>
      <c r="HR13">
        <f>IFERROR(VLOOKUP($F13,AREA_LIFE,Seq!AU$1,FALSE),".")</f>
        <v>81.580487804878061</v>
      </c>
      <c r="HS13">
        <f>IFERROR(VLOOKUP($F13,AREA_LIFE,Seq!AV$1,FALSE),".")</f>
        <v>82.375609756097575</v>
      </c>
      <c r="HT13">
        <f>IFERROR(VLOOKUP($F13,AREA_LIFE,Seq!AW$1,FALSE),".")</f>
        <v>82.375609756097575</v>
      </c>
      <c r="HU13">
        <f>IFERROR(VLOOKUP($F13,AREA_LIFE,Seq!AX$1,FALSE),".")</f>
        <v>82.339756097560979</v>
      </c>
      <c r="HV13" t="str">
        <f>IFERROR(VLOOKUP($F13,AREA_LIFE,Seq!AY$1,FALSE),".")</f>
        <v>.</v>
      </c>
      <c r="HZ13">
        <f t="shared" si="37"/>
        <v>14068836</v>
      </c>
      <c r="IA13">
        <f t="shared" si="38"/>
        <v>0</v>
      </c>
      <c r="IB13">
        <f t="shared" si="31"/>
        <v>55976335.981015906</v>
      </c>
      <c r="IC13">
        <f t="shared" si="32"/>
        <v>-32943775.205106303</v>
      </c>
      <c r="ID13">
        <f t="shared" si="39"/>
        <v>6.3478094575799726E-2</v>
      </c>
      <c r="IE13" t="str">
        <f>work!FK13</f>
        <v>.</v>
      </c>
      <c r="IF13" t="str">
        <f>work!FL13</f>
        <v>.</v>
      </c>
      <c r="IG13" t="str">
        <f>work!FM13</f>
        <v>.</v>
      </c>
      <c r="IH13" t="str">
        <f>IF(ISNUMBER(work!FS13-work!FK13),work!FS13-work!FK13,".")</f>
        <v>.</v>
      </c>
      <c r="II13" t="str">
        <f>IF(ISNUMBER(work!FT13-work!FL13),work!FT13-work!FL13,".")</f>
        <v>.</v>
      </c>
      <c r="IJ13" t="str">
        <f>IF(ISNUMBER(work!FU13-work!FM13),work!FU13-work!FM13,".")</f>
        <v>.</v>
      </c>
    </row>
    <row r="14" spans="1:268" hidden="1">
      <c r="A14" s="24" t="str">
        <f t="shared" si="0"/>
        <v>亚洲</v>
      </c>
      <c r="B14" s="24" t="str">
        <f t="shared" si="33"/>
        <v>InEM90</v>
      </c>
      <c r="C14" s="24" t="str">
        <f t="shared" si="1"/>
        <v>Out</v>
      </c>
      <c r="D14" s="24"/>
      <c r="E14" s="25" t="s">
        <v>2334</v>
      </c>
      <c r="F14" s="26" t="str">
        <f t="shared" si="2"/>
        <v>India</v>
      </c>
      <c r="G14" s="27">
        <f t="shared" si="3"/>
        <v>0</v>
      </c>
      <c r="H14" s="27">
        <f t="shared" si="4"/>
        <v>0</v>
      </c>
      <c r="I14" s="27">
        <f t="shared" si="5"/>
        <v>0</v>
      </c>
      <c r="J14" s="27">
        <f t="shared" si="6"/>
        <v>0</v>
      </c>
      <c r="K14" s="27">
        <f t="shared" si="7"/>
        <v>0</v>
      </c>
      <c r="L14" s="27">
        <f t="shared" si="8"/>
        <v>0</v>
      </c>
      <c r="M14" s="27">
        <f t="shared" si="9"/>
        <v>0</v>
      </c>
      <c r="N14" s="27">
        <f t="shared" si="10"/>
        <v>0</v>
      </c>
      <c r="O14" s="27">
        <f t="shared" si="11"/>
        <v>0</v>
      </c>
      <c r="P14" s="27">
        <f t="shared" si="12"/>
        <v>0</v>
      </c>
      <c r="Q14" s="27">
        <f t="shared" si="13"/>
        <v>360</v>
      </c>
      <c r="R14" s="27">
        <f t="shared" si="14"/>
        <v>18</v>
      </c>
      <c r="S14" s="27">
        <f t="shared" si="15"/>
        <v>0</v>
      </c>
      <c r="T14" s="27">
        <f t="shared" si="16"/>
        <v>38</v>
      </c>
      <c r="U14" s="27">
        <f t="shared" si="17"/>
        <v>557</v>
      </c>
      <c r="V14" s="27">
        <f t="shared" si="18"/>
        <v>49</v>
      </c>
      <c r="W14" s="27">
        <f t="shared" si="19"/>
        <v>1044</v>
      </c>
      <c r="X14" s="27">
        <f t="shared" si="20"/>
        <v>1197</v>
      </c>
      <c r="Y14" s="27">
        <f t="shared" si="21"/>
        <v>3057</v>
      </c>
      <c r="Z14" s="27">
        <f t="shared" si="22"/>
        <v>1593</v>
      </c>
      <c r="AA14" s="27">
        <f t="shared" si="23"/>
        <v>1948</v>
      </c>
      <c r="AB14" s="27">
        <f t="shared" si="24"/>
        <v>2140</v>
      </c>
      <c r="AC14" s="27">
        <f t="shared" si="25"/>
        <v>5239</v>
      </c>
      <c r="AD14" s="27">
        <f t="shared" si="26"/>
        <v>3404</v>
      </c>
      <c r="AE14" s="27">
        <f t="shared" si="27"/>
        <v>8805</v>
      </c>
      <c r="AF14" s="27">
        <f t="shared" si="28"/>
        <v>5520</v>
      </c>
      <c r="AG14" s="27"/>
      <c r="AH14" s="27">
        <f>IF(ISNUMBER(work!C14+work!AH14),work!C14+work!AH14,".")</f>
        <v>34051867.095870003</v>
      </c>
      <c r="AI14" s="27">
        <f>IF(ISNUMBER(work!D14+work!AI14),work!D14+work!AI14,".")</f>
        <v>35948519.966458604</v>
      </c>
      <c r="AJ14" s="27">
        <f>IF(ISNUMBER(work!E14+work!AJ14),work!E14+work!AJ14,".")</f>
        <v>38278715.927803501</v>
      </c>
      <c r="AK14" s="27">
        <f>IF(ISNUMBER(work!F14+work!AK14),work!F14+work!AK14,".")</f>
        <v>41828825.6432923</v>
      </c>
      <c r="AL14" s="27">
        <f>IF(ISNUMBER(work!G14+work!AL14),work!G14+work!AL14,".")</f>
        <v>46077173.4099143</v>
      </c>
      <c r="AM14" s="27">
        <f>IF(ISNUMBER(work!H14+work!AM14),work!H14+work!AM14,".")</f>
        <v>50706227.896063998</v>
      </c>
      <c r="AN14" s="27">
        <f>IF(ISNUMBER(work!I14+work!AN14),work!I14+work!AN14,".")</f>
        <v>54351541.3897935</v>
      </c>
      <c r="AO14" s="27">
        <f>IF(ISNUMBER(work!J14+work!AO14),work!J14+work!AO14,".")</f>
        <v>59034103.555580102</v>
      </c>
      <c r="AP14" s="27">
        <f>IF(ISNUMBER(work!K14+work!AP14),work!K14+work!AP14,".")</f>
        <v>65338084.576362804</v>
      </c>
      <c r="AQ14" s="27">
        <f>IF(ISNUMBER(work!L14+work!AQ14),work!L14+work!AQ14,".")</f>
        <v>68464687.970884204</v>
      </c>
      <c r="AR14" s="27">
        <f>IF(ISNUMBER(work!M14+work!AR14),work!M14+work!AR14,".")</f>
        <v>71509525.084208012</v>
      </c>
      <c r="AS14" s="27">
        <f>IF(ISNUMBER(work!N14+work!AS14),work!N14+work!AS14,".")</f>
        <v>75887556.029339403</v>
      </c>
      <c r="AT14" s="27">
        <f>IF(ISNUMBER(work!O14+work!AT14),work!O14+work!AT14,".")</f>
        <v>84279860.701415807</v>
      </c>
      <c r="AU14" s="27">
        <f>IF(ISNUMBER(work!P14+work!AU14),work!P14+work!AU14,".")</f>
        <v>93416856.274475485</v>
      </c>
      <c r="AV14" s="27">
        <f>IF(ISNUMBER(work!Q14+work!AV14),work!Q14+work!AV14,".")</f>
        <v>103707167.4838098</v>
      </c>
      <c r="AW14" s="27">
        <f>IF(ISNUMBER(work!R14+work!AW14),work!R14+work!AW14,".")</f>
        <v>113938072.02247131</v>
      </c>
      <c r="AX14" s="27">
        <f>IF(ISNUMBER(work!S14+work!AX14),work!S14+work!AX14,".")</f>
        <v>124485229.5832828</v>
      </c>
      <c r="AY14" s="27">
        <f>IF(ISNUMBER(work!T14+work!AY14),work!T14+work!AY14,".")</f>
        <v>134106916.1898734</v>
      </c>
      <c r="AZ14" s="27">
        <f>IF(ISNUMBER(work!U14+work!AZ14),work!U14+work!AZ14,".")</f>
        <v>143944112.15300381</v>
      </c>
      <c r="BA14" s="27">
        <f>IF(ISNUMBER(work!V14+work!BA14),work!V14+work!BA14,".")</f>
        <v>154796253.26577288</v>
      </c>
      <c r="BB14" s="27">
        <f>IF(ISNUMBER(work!W14+work!BB14),work!W14+work!BB14,".")</f>
        <v>165866235.3216095</v>
      </c>
      <c r="BC14" s="27">
        <f>IF(ISNUMBER(work!X14+work!BC14),work!X14+work!BC14,".")</f>
        <v>178214343.13947731</v>
      </c>
      <c r="BD14" s="27">
        <f>IF(ISNUMBER(work!Y14+work!BD14),work!Y14+work!BD14,".")</f>
        <v>191849585.4276199</v>
      </c>
      <c r="BE14" s="27">
        <f>IF(ISNUMBER(work!Z14+work!BE14),work!Z14+work!BE14,".")</f>
        <v>210216037.19843203</v>
      </c>
      <c r="BF14" s="27">
        <f>IF(ISNUMBER(work!AA14+work!BF14),work!AA14+work!BF14,".")</f>
        <v>230455898.91906738</v>
      </c>
      <c r="BG14" s="27">
        <f>IF(ISNUMBER(work!AB14+work!BG14),work!AB14+work!BG14,".")</f>
        <v>253805625.93603989</v>
      </c>
      <c r="BH14" s="27">
        <f>IF(ISNUMBER(work!AC14+work!BH14),work!AC14+work!BH14,".")</f>
        <v>282002386.6175679</v>
      </c>
      <c r="BI14" s="27">
        <f>IF(ISNUMBER(work!AD14+work!BI14),work!AD14+work!BI14,".")</f>
        <v>315877262.77232182</v>
      </c>
      <c r="BJ14" s="27">
        <f>IF(ISNUMBER(work!AE14+work!BJ14),work!AE14+work!BJ14,".")</f>
        <v>342050629.90353227</v>
      </c>
      <c r="BK14" s="27">
        <f>IF(ISNUMBER(work!AF14+work!BK14),work!AF14+work!BK14,".")</f>
        <v>381248984.96199286</v>
      </c>
      <c r="BL14" s="27"/>
      <c r="BM14" s="27">
        <f>IF(ISNUMBER(work!AH14-work!C14),work!AH14-work!C14,".")</f>
        <v>-2536521.4671959989</v>
      </c>
      <c r="BN14" s="27">
        <f>IF(ISNUMBER(work!AI14-work!D14),work!AI14-work!D14,".")</f>
        <v>-2542464.8018867988</v>
      </c>
      <c r="BO14" s="27">
        <f>IF(ISNUMBER(work!AJ14-work!E14),work!AJ14-work!E14,".")</f>
        <v>-3714948.4544612989</v>
      </c>
      <c r="BP14" s="27">
        <f>IF(ISNUMBER(work!AK14-work!F14),work!AK14-work!F14,".")</f>
        <v>-4742148.1566393003</v>
      </c>
      <c r="BQ14" s="27">
        <f>IF(ISNUMBER(work!AL14-work!G14),work!AL14-work!G14,".")</f>
        <v>-7572588.4076068997</v>
      </c>
      <c r="BR14" s="27">
        <f>IF(ISNUMBER(work!AM14-work!H14),work!AM14-work!H14,".")</f>
        <v>-10186251.766822599</v>
      </c>
      <c r="BS14" s="27">
        <f>IF(ISNUMBER(work!AN14-work!I14),work!AN14-work!I14,".")</f>
        <v>-11899476.483427104</v>
      </c>
      <c r="BT14" s="27">
        <f>IF(ISNUMBER(work!AO14-work!J14),work!AO14-work!J14,".")</f>
        <v>-14902032.390934102</v>
      </c>
      <c r="BU14" s="27">
        <f>IF(ISNUMBER(work!AP14-work!K14),work!AP14-work!K14,".")</f>
        <v>-16952834.732107598</v>
      </c>
      <c r="BV14" s="27">
        <f>IF(ISNUMBER(work!AQ14-work!L14),work!AQ14-work!L14,".")</f>
        <v>-17200159.0292334</v>
      </c>
      <c r="BW14" s="27">
        <f>IF(ISNUMBER(work!AR14-work!M14),work!AR14-work!M14,".")</f>
        <v>-17410586.101914205</v>
      </c>
      <c r="BX14" s="27">
        <f>IF(ISNUMBER(work!AS14-work!N14),work!AS14-work!N14,".")</f>
        <v>-21213205.385906</v>
      </c>
      <c r="BY14" s="27">
        <f>IF(ISNUMBER(work!AT14-work!O14),work!AT14-work!O14,".")</f>
        <v>-26609208.834794406</v>
      </c>
      <c r="BZ14" s="27">
        <f>IF(ISNUMBER(work!AU14-work!P14),work!AU14-work!P14,".")</f>
        <v>-32996682.996804096</v>
      </c>
      <c r="CA14" s="27">
        <f>IF(ISNUMBER(work!AV14-work!Q14),work!AV14-work!Q14,".")</f>
        <v>-39266545.432007402</v>
      </c>
      <c r="CB14" s="27">
        <f>IF(ISNUMBER(work!AW14-work!R14),work!AW14-work!R14,".")</f>
        <v>-44619775.6011701</v>
      </c>
      <c r="CC14" s="27">
        <f>IF(ISNUMBER(work!AX14-work!S14),work!AX14-work!S14,".")</f>
        <v>-49928402.802722596</v>
      </c>
      <c r="CD14" s="27">
        <f>IF(ISNUMBER(work!AY14-work!T14),work!AY14-work!T14,".")</f>
        <v>-56527184.008030593</v>
      </c>
      <c r="CE14" s="27">
        <f>IF(ISNUMBER(work!AZ14-work!U14),work!AZ14-work!U14,".")</f>
        <v>-61559447.860336199</v>
      </c>
      <c r="CF14" s="27">
        <f>IF(ISNUMBER(work!BA14-work!V14),work!BA14-work!V14,".")</f>
        <v>-66325577.308581099</v>
      </c>
      <c r="CG14" s="27">
        <f>IF(ISNUMBER(work!BB14-work!W14),work!BB14-work!W14,".")</f>
        <v>-73829829.020990491</v>
      </c>
      <c r="CH14" s="27">
        <f>IF(ISNUMBER(work!BC14-work!X14),work!BC14-work!X14,".")</f>
        <v>-81376494.543558687</v>
      </c>
      <c r="CI14" s="27">
        <f>IF(ISNUMBER(work!BD14-work!Y14),work!BD14-work!Y14,".")</f>
        <v>-91364018.484572083</v>
      </c>
      <c r="CJ14" s="27">
        <f>IF(ISNUMBER(work!BE14-work!Z14),work!BE14-work!Z14,".")</f>
        <v>-101318927.10498001</v>
      </c>
      <c r="CK14" s="27">
        <f>IF(ISNUMBER(work!BF14-work!AA14),work!BF14-work!AA14,".")</f>
        <v>-112544096.77898858</v>
      </c>
      <c r="CL14" s="27">
        <f>IF(ISNUMBER(work!BG14-work!AB14),work!BG14-work!AB14,".")</f>
        <v>-124866369.31461409</v>
      </c>
      <c r="CM14" s="27">
        <f>IF(ISNUMBER(work!BH14-work!AC14),work!BH14-work!AC14,".")</f>
        <v>-140595560.08216208</v>
      </c>
      <c r="CN14" s="27">
        <f>IF(ISNUMBER(work!BI14-work!AD14),work!BI14-work!AD14,".")</f>
        <v>-161658416.9983722</v>
      </c>
      <c r="CO14" s="27">
        <f>IF(ISNUMBER(work!BJ14-work!AE14),work!BJ14-work!AE14,".")</f>
        <v>-178463261.04652572</v>
      </c>
      <c r="CP14" s="27">
        <f>IF(ISNUMBER(work!BK14-work!AF14),work!BK14-work!AF14,".")</f>
        <v>-206260122.86679778</v>
      </c>
      <c r="CQ14" s="27"/>
      <c r="CR14" s="27"/>
      <c r="CS14" s="27">
        <f>IF(ISNUMBER(work!CR14-work!BN14),work!CR14-work!BN14,".")</f>
        <v>8.865137733257937E-2</v>
      </c>
      <c r="CT14" s="27">
        <f>IF(ISNUMBER(work!CS14-work!BO14),work!CS14-work!BO14,".")</f>
        <v>8.7651377332579369E-2</v>
      </c>
      <c r="CU14" s="27">
        <f>IF(ISNUMBER(work!CT14-work!BP14),work!CT14-work!BP14,".")</f>
        <v>8.7651377332579369E-2</v>
      </c>
      <c r="CV14" s="27">
        <f>IF(ISNUMBER(work!CU14-work!BQ14),work!CU14-work!BQ14,".")</f>
        <v>8.6651377332579368E-2</v>
      </c>
      <c r="CW14" s="27">
        <f>IF(ISNUMBER(work!CV14-work!BR14),work!CV14-work!BR14,".")</f>
        <v>8.6651377332579368E-2</v>
      </c>
      <c r="CX14" s="27">
        <f>IF(ISNUMBER(work!CW14-work!BS14),work!CW14-work!BS14,".")</f>
        <v>8.5651377332579381E-2</v>
      </c>
      <c r="CY14" s="27">
        <f>IF(ISNUMBER(work!CX14-work!BT14),work!CX14-work!BT14,".")</f>
        <v>8.4651377332579381E-2</v>
      </c>
      <c r="CZ14" s="27">
        <f>IF(ISNUMBER(work!CY14-work!BU14),work!CY14-work!BU14,".")</f>
        <v>8.365137733257938E-2</v>
      </c>
      <c r="DA14" s="27">
        <f>IF(ISNUMBER(work!CZ14-work!BV14),work!CZ14-work!BV14,".")</f>
        <v>8.2651377332579379E-2</v>
      </c>
      <c r="DB14" s="27">
        <f>IF(ISNUMBER(work!DA14-work!BW14),work!DA14-work!BW14,".")</f>
        <v>8.1651377332579378E-2</v>
      </c>
      <c r="DC14" s="94">
        <f>IF(ISNUMBER(work!DB14-work!BX14),work!DB14-work!BX14,".")</f>
        <v>7.9651377332579376E-2</v>
      </c>
      <c r="DD14" s="27">
        <f>IF(ISNUMBER(work!DC14-work!BY14),work!DC14-work!BY14,".")</f>
        <v>7.7651377332579374E-2</v>
      </c>
      <c r="DE14" s="27">
        <f>IF(ISNUMBER(work!DD14-work!BZ14),work!DD14-work!BZ14,".")</f>
        <v>7.8985843398650002E-2</v>
      </c>
      <c r="DF14" s="27">
        <f>IF(ISNUMBER(work!DE14-work!CA14),work!DE14-work!CA14,".")</f>
        <v>7.698584339865E-2</v>
      </c>
      <c r="DG14" s="27">
        <f>IF(ISNUMBER(work!DF14-work!CB14),work!DF14-work!CB14,".")</f>
        <v>7.4985843398649998E-2</v>
      </c>
      <c r="DH14" s="27">
        <f>IF(ISNUMBER(work!DG14-work!CC14),work!DG14-work!CC14,".")</f>
        <v>7.2985843398649997E-2</v>
      </c>
      <c r="DI14" s="27">
        <f>IF(ISNUMBER(work!DH14-work!CD14),work!DH14-work!CD14,".")</f>
        <v>6.9985843398650008E-2</v>
      </c>
      <c r="DJ14" s="27">
        <f>IF(ISNUMBER(work!DI14-work!CE14),work!DI14-work!CE14,".")</f>
        <v>6.7985843398650006E-2</v>
      </c>
      <c r="DK14" s="27">
        <f>IF(ISNUMBER(work!DJ14-work!CF14),work!DJ14-work!CF14,".")</f>
        <v>6.5985843398650004E-2</v>
      </c>
      <c r="DL14" s="27">
        <f>IF(ISNUMBER(work!DK14-work!CG14),work!DK14-work!CG14,".")</f>
        <v>6.3421014265859929E-2</v>
      </c>
      <c r="DM14" s="94">
        <f>IF(ISNUMBER(work!DL14-work!CH14),work!DL14-work!CH14,".")</f>
        <v>6.0785201240645202E-2</v>
      </c>
      <c r="DN14" s="27">
        <f>IF(ISNUMBER(work!DM14-work!CI14),work!DM14-work!CI14,".")</f>
        <v>5.8084802829494984E-2</v>
      </c>
      <c r="DO14" s="27">
        <f>IF(ISNUMBER(work!DN14-work!CJ14),work!DN14-work!CJ14,".")</f>
        <v>5.5300877218417081E-2</v>
      </c>
      <c r="DP14" s="27">
        <f>IF(ISNUMBER(work!DO14-work!CK14),work!DO14-work!CK14,".")</f>
        <v>5.2447743612524897E-2</v>
      </c>
      <c r="DQ14" s="27">
        <f>IF(ISNUMBER(work!DP14-work!CL14),work!DP14-work!CL14,".")</f>
        <v>4.8565760115411818E-2</v>
      </c>
      <c r="DR14" s="94">
        <f>IF(ISNUMBER(work!DQ14-work!CM14),work!DQ14-work!CM14,".")</f>
        <v>4.5710666984595964E-2</v>
      </c>
      <c r="DS14" s="27">
        <f>IF(ISNUMBER(work!DR14-work!CN14),work!DR14-work!CN14,".")</f>
        <v>4.184245026683963E-2</v>
      </c>
      <c r="DT14" s="27">
        <f>IF(ISNUMBER(work!DS14-work!CO14),work!DS14-work!CO14,".")</f>
        <v>3.802232803593035E-2</v>
      </c>
      <c r="DU14" s="27">
        <f>IF(ISNUMBER(work!DT14-work!CP14),work!DT14-work!CP14,".")</f>
        <v>3.5186367749742764E-2</v>
      </c>
      <c r="DV14" s="27">
        <f t="shared" si="29"/>
        <v>3.5186367749742764E-2</v>
      </c>
      <c r="DW14" s="27"/>
      <c r="DX14" s="27" t="str">
        <f>IF(ISNUMBER(work!FJ14/work!FN14),work!FJ14/work!FN14,".")</f>
        <v>.</v>
      </c>
      <c r="DY14" s="27" t="str">
        <f>IF(ISNUMBER(work!FK14/work!FO14),work!FK14/work!FO14,".")</f>
        <v>.</v>
      </c>
      <c r="DZ14" s="27" t="str">
        <f>IF(ISNUMBER(work!FL14/work!FP14),work!FL14/work!FP14,".")</f>
        <v>.</v>
      </c>
      <c r="EA14" s="27" t="str">
        <f>IF(ISNUMBER(work!FM14/work!FQ14),work!FM14/work!FQ14,".")</f>
        <v>.</v>
      </c>
      <c r="EB14" s="27" t="str">
        <f>IF(ISNUMBER((work!FK14+work!FL14)/(work!FO14+work!FP14)),(work!FK14+work!FL14)/(work!FO14+work!FP14),".")</f>
        <v>.</v>
      </c>
      <c r="EC14" s="27" t="str">
        <f>IF(ISNUMBER(work!FR14/work!FV14),work!FR14/work!FV14,".")</f>
        <v>.</v>
      </c>
      <c r="ED14" s="27" t="str">
        <f>IF(ISNUMBER(work!FS14/work!FW14),work!FS14/work!FW14,".")</f>
        <v>.</v>
      </c>
      <c r="EE14" s="27" t="str">
        <f>IF(ISNUMBER(work!FT14/work!FX14),work!FT14/work!FX14,".")</f>
        <v>.</v>
      </c>
      <c r="EF14" s="27" t="str">
        <f>IF(ISNUMBER(work!FU14/work!FY14),work!FU14/work!FY14,".")</f>
        <v>.</v>
      </c>
      <c r="EG14" s="27" t="str">
        <f>IF(ISNUMBER((work!FS14+work!FT14)/(work!FW14+work!FX14)),(work!FS14+work!FT14)/(work!FW14+work!FX14),".")</f>
        <v>.</v>
      </c>
      <c r="EH14" s="27">
        <f>work!EZ14</f>
        <v>1.6003910773832732E-4</v>
      </c>
      <c r="EI14" s="27">
        <f>work!FA14</f>
        <v>2.4719987286863681E-5</v>
      </c>
      <c r="EJ14" s="27">
        <f>work!FB14</f>
        <v>1.8650035484972779E-4</v>
      </c>
      <c r="EK14" s="27"/>
      <c r="EL14" s="27">
        <f t="shared" si="30"/>
        <v>3780.8560000000002</v>
      </c>
      <c r="EM14">
        <f t="shared" si="34"/>
        <v>1044</v>
      </c>
      <c r="EN14" t="str">
        <f>work!FM14</f>
        <v>.</v>
      </c>
      <c r="EO14" t="str">
        <f>IF(ISNUMBER(work!FK14+work!FL14),work!FK14+work!FL14,".")</f>
        <v>.</v>
      </c>
      <c r="EP14" t="str">
        <f>IF(ISNUMBER(work!FU14-work!FM14),work!FU14-work!FM14,".")</f>
        <v>.</v>
      </c>
      <c r="EQ14" t="str">
        <f>IF(ISNUMBER(work!FS14+work!FT14-work!FK14-work!FL14),(work!FS14+work!FT14-work!FK14-work!FL14),".")</f>
        <v>.</v>
      </c>
      <c r="EU14">
        <f>work!FC14</f>
        <v>110000</v>
      </c>
      <c r="EV14">
        <f>work!FD14</f>
        <v>21000</v>
      </c>
      <c r="EW14" t="str">
        <f>IF(ISNUMBER(VLOOKUP($F14,AREA_EM_ALLYEAR,Seq!B$1,FALSE)),VLOOKUP($F14,AREA_EM_ALLYEAR,Seq!B$1,FALSE),".")</f>
        <v>.</v>
      </c>
      <c r="EX14" t="str">
        <f>IF(ISNUMBER(VLOOKUP($F14,AREA_EM_ALLYEAR,Seq!C$1,FALSE)),VLOOKUP($F14,AREA_EM_ALLYEAR,Seq!C$1,FALSE),".")</f>
        <v>.</v>
      </c>
      <c r="EY14" t="str">
        <f>IF(ISNUMBER(VLOOKUP($F14,AREA_EM_ALLYEAR,Seq!D$1,FALSE)),VLOOKUP($F14,AREA_EM_ALLYEAR,Seq!D$1,FALSE),".")</f>
        <v>.</v>
      </c>
      <c r="EZ14" t="str">
        <f>IF(ISNUMBER(VLOOKUP($F14,AREA_EM_ALLYEAR,Seq!E$1,FALSE)),VLOOKUP($F14,AREA_EM_ALLYEAR,Seq!E$1,FALSE),".")</f>
        <v>.</v>
      </c>
      <c r="FA14" t="str">
        <f>IF(ISNUMBER(VLOOKUP($F14,AREA_EM_ALLYEAR,Seq!F$1,FALSE)),VLOOKUP($F14,AREA_EM_ALLYEAR,Seq!F$1,FALSE),".")</f>
        <v>.</v>
      </c>
      <c r="FB14" t="str">
        <f>IF(ISNUMBER(VLOOKUP($F14,AREA_EM_ALLYEAR,Seq!G$1,FALSE)),VLOOKUP($F14,AREA_EM_ALLYEAR,Seq!G$1,FALSE),".")</f>
        <v>.</v>
      </c>
      <c r="FC14" t="str">
        <f>IF(ISNUMBER(VLOOKUP($F14,AREA_EM_ALLYEAR,Seq!H$1,FALSE)),VLOOKUP($F14,AREA_EM_ALLYEAR,Seq!H$1,FALSE),".")</f>
        <v>.</v>
      </c>
      <c r="FD14" t="str">
        <f>IF(ISNUMBER(VLOOKUP($F14,AREA_EM_ALLYEAR,Seq!I$1,FALSE)),VLOOKUP($F14,AREA_EM_ALLYEAR,Seq!I$1,FALSE),".")</f>
        <v>.</v>
      </c>
      <c r="FE14" t="str">
        <f>IF(ISNUMBER(VLOOKUP($F14,AREA_EM_ALLYEAR,Seq!J$1,FALSE)),VLOOKUP($F14,AREA_EM_ALLYEAR,Seq!J$1,FALSE),".")</f>
        <v>.</v>
      </c>
      <c r="FF14" t="str">
        <f>IF(ISNUMBER(VLOOKUP($F14,AREA_EM_ALLYEAR,Seq!K$1,FALSE)),VLOOKUP($F14,AREA_EM_ALLYEAR,Seq!K$1,FALSE),".")</f>
        <v>.</v>
      </c>
      <c r="FG14" t="str">
        <f>IF(ISNUMBER(VLOOKUP($F14,AREA_EM_ALLYEAR,Seq!L$1,FALSE)),VLOOKUP($F14,AREA_EM_ALLYEAR,Seq!L$1,FALSE),".")</f>
        <v>.</v>
      </c>
      <c r="FH14" t="str">
        <f>IF(ISNUMBER(VLOOKUP($F14,AREA_EM_ALLYEAR,Seq!M$1,FALSE)),VLOOKUP($F14,AREA_EM_ALLYEAR,Seq!M$1,FALSE),".")</f>
        <v>.</v>
      </c>
      <c r="FI14" t="str">
        <f>IF(ISNUMBER(VLOOKUP($F14,AREA_EM_ALLYEAR,Seq!N$1,FALSE)),VLOOKUP($F14,AREA_EM_ALLYEAR,Seq!N$1,FALSE),".")</f>
        <v>.</v>
      </c>
      <c r="FJ14" t="str">
        <f>IF(ISNUMBER(VLOOKUP($F14,AREA_EM_ALLYEAR,Seq!O$1,FALSE)),VLOOKUP($F14,AREA_EM_ALLYEAR,Seq!O$1,FALSE),".")</f>
        <v>.</v>
      </c>
      <c r="FK14" t="str">
        <f t="shared" si="35"/>
        <v>.</v>
      </c>
      <c r="FN14">
        <f>IF( ISNUMBER(VLOOKUP($F14,AREA_LIFE,Seq!V$1,FALSE)-Life!V$39),VLOOKUP($F14,AREA_LIFE,Seq!V$1,FALSE)-Life!V$39,".")</f>
        <v>-10.844121951219499</v>
      </c>
      <c r="FO14">
        <f>IF( ISNUMBER(VLOOKUP($F14,AREA_LIFE,Seq!W$1,FALSE)-Life!W$39),VLOOKUP($F14,AREA_LIFE,Seq!W$1,FALSE)-Life!W$39,".")</f>
        <v>-10.639439024390235</v>
      </c>
      <c r="FP14">
        <f>IF( ISNUMBER(VLOOKUP($F14,AREA_LIFE,Seq!X$1,FALSE)-Life!X$39),VLOOKUP($F14,AREA_LIFE,Seq!X$1,FALSE)-Life!X$39,".")</f>
        <v>-10.4559268292683</v>
      </c>
      <c r="FQ14">
        <f>IF( ISNUMBER(VLOOKUP($F14,AREA_LIFE,Seq!Y$1,FALSE)-Life!Y$39),VLOOKUP($F14,AREA_LIFE,Seq!Y$1,FALSE)-Life!Y$39,".")</f>
        <v>-10.286243902439033</v>
      </c>
      <c r="FR14">
        <f>IF( ISNUMBER(VLOOKUP($F14,AREA_LIFE,Seq!Z$1,FALSE)-Life!Z$39),VLOOKUP($F14,AREA_LIFE,Seq!Z$1,FALSE)-Life!Z$39,".")</f>
        <v>-10.135024390243906</v>
      </c>
      <c r="FS14">
        <f>IF( ISNUMBER(VLOOKUP($F14,AREA_LIFE,Seq!AA$1,FALSE)-Life!AA$39),VLOOKUP($F14,AREA_LIFE,Seq!AA$1,FALSE)-Life!AA$39,".")</f>
        <v>-10.007951219512201</v>
      </c>
      <c r="FT14">
        <f>IF( ISNUMBER(VLOOKUP($F14,AREA_LIFE,Seq!AB$1,FALSE)-Life!AB$39),VLOOKUP($F14,AREA_LIFE,Seq!AB$1,FALSE)-Life!AB$39,".")</f>
        <v>-9.911853658536586</v>
      </c>
      <c r="FU14">
        <f>IF( ISNUMBER(VLOOKUP($F14,AREA_LIFE,Seq!AC$1,FALSE)-Life!AC$39),VLOOKUP($F14,AREA_LIFE,Seq!AC$1,FALSE)-Life!AC$39,".")</f>
        <v>-9.8503170731707357</v>
      </c>
      <c r="FV14">
        <f>IF( ISNUMBER(VLOOKUP($F14,AREA_LIFE,Seq!AD$1,FALSE)-Life!AD$39),VLOOKUP($F14,AREA_LIFE,Seq!AD$1,FALSE)-Life!AD$39,".")</f>
        <v>-9.8224390243902349</v>
      </c>
      <c r="FW14">
        <f>IF( ISNUMBER(VLOOKUP($F14,AREA_LIFE,Seq!AE$1,FALSE)-Life!AE$39),VLOOKUP($F14,AREA_LIFE,Seq!AE$1,FALSE)-Life!AE$39,".")</f>
        <v>-9.8241707317073121</v>
      </c>
      <c r="FX14">
        <f>IF( ISNUMBER(VLOOKUP($F14,AREA_LIFE,Seq!AF$1,FALSE)-Life!AF$39),VLOOKUP($F14,AREA_LIFE,Seq!AF$1,FALSE)-Life!AF$39,".")</f>
        <v>-9.8479024390243879</v>
      </c>
      <c r="FY14">
        <f>IF( ISNUMBER(VLOOKUP($F14,AREA_LIFE,Seq!AG$1,FALSE)-Life!AG$39),VLOOKUP($F14,AREA_LIFE,Seq!AG$1,FALSE)-Life!AG$39,".")</f>
        <v>-9.8824390243902585</v>
      </c>
      <c r="FZ14">
        <f>IF( ISNUMBER(VLOOKUP($F14,AREA_LIFE,Seq!AH$1,FALSE)-Life!AH$39),VLOOKUP($F14,AREA_LIFE,Seq!AH$1,FALSE)-Life!AH$39,".")</f>
        <v>-9.9189999999999969</v>
      </c>
      <c r="GA14">
        <f>IF( ISNUMBER(VLOOKUP($F14,AREA_LIFE,Seq!AI$1,FALSE)-Life!AI$39),VLOOKUP($F14,AREA_LIFE,Seq!AI$1,FALSE)-Life!AI$39,".")</f>
        <v>-9.9479268292682974</v>
      </c>
      <c r="GB14">
        <f>IF( ISNUMBER(VLOOKUP($F14,AREA_LIFE,Seq!AJ$1,FALSE)-Life!AJ$39),VLOOKUP($F14,AREA_LIFE,Seq!AJ$1,FALSE)-Life!AJ$39,".")</f>
        <v>-9.9660975609756193</v>
      </c>
      <c r="GC14">
        <f>IF( ISNUMBER(VLOOKUP($F14,AREA_LIFE,Seq!AK$1,FALSE)-Life!AK$39),VLOOKUP($F14,AREA_LIFE,Seq!AK$1,FALSE)-Life!AK$39,".")</f>
        <v>-9.9740243902439047</v>
      </c>
      <c r="GD14">
        <f>IF( ISNUMBER(VLOOKUP($F14,AREA_LIFE,Seq!AL$1,FALSE)-Life!AL$39),VLOOKUP($F14,AREA_LIFE,Seq!AL$1,FALSE)-Life!AL$39,".")</f>
        <v>-9.9771951219512189</v>
      </c>
      <c r="GE14">
        <f>IF( ISNUMBER(VLOOKUP($F14,AREA_LIFE,Seq!AM$1,FALSE)-Life!AM$39),VLOOKUP($F14,AREA_LIFE,Seq!AM$1,FALSE)-Life!AM$39,".")</f>
        <v>-9.9823170731707407</v>
      </c>
      <c r="GF14">
        <f>IF( ISNUMBER(VLOOKUP($F14,AREA_LIFE,Seq!AN$1,FALSE)-Life!AN$39),VLOOKUP($F14,AREA_LIFE,Seq!AN$1,FALSE)-Life!AN$39,".")</f>
        <v>-9.9934390243902556</v>
      </c>
      <c r="GG14">
        <f>IF( ISNUMBER(VLOOKUP($F14,AREA_LIFE,Seq!AO$1,FALSE)-Life!AO$39),VLOOKUP($F14,AREA_LIFE,Seq!AO$1,FALSE)-Life!AO$39,".")</f>
        <v>-10.007634146341474</v>
      </c>
      <c r="GH14">
        <f>IF( ISNUMBER(VLOOKUP($F14,AREA_LIFE,Seq!AP$1,FALSE)-Life!AP$39),VLOOKUP($F14,AREA_LIFE,Seq!AP$1,FALSE)-Life!AP$39,".")</f>
        <v>-10.019365853658549</v>
      </c>
      <c r="GI14">
        <f>IF( ISNUMBER(VLOOKUP($F14,AREA_LIFE,Seq!AQ$1,FALSE)-Life!AQ$39),VLOOKUP($F14,AREA_LIFE,Seq!AQ$1,FALSE)-Life!AQ$39,".")</f>
        <v>-10.019146341463411</v>
      </c>
      <c r="GJ14">
        <f>IF( ISNUMBER(VLOOKUP($F14,AREA_LIFE,Seq!AR$1,FALSE)-Life!AR$39),VLOOKUP($F14,AREA_LIFE,Seq!AR$1,FALSE)-Life!AR$39,".")</f>
        <v>-10.000439024390239</v>
      </c>
      <c r="GK14">
        <f>IF( ISNUMBER(VLOOKUP($F14,AREA_LIFE,Seq!AS$1,FALSE)-Life!AS$39),VLOOKUP($F14,AREA_LIFE,Seq!AS$1,FALSE)-Life!AS$39,".")</f>
        <v>-9.9591463414634092</v>
      </c>
      <c r="GL14">
        <f>IF( ISNUMBER(VLOOKUP($F14,AREA_LIFE,Seq!AT$1,FALSE)-Life!AT$39),VLOOKUP($F14,AREA_LIFE,Seq!AT$1,FALSE)-Life!AT$39,".")</f>
        <v>-9.891804878048795</v>
      </c>
      <c r="GM14">
        <f>IF( ISNUMBER(VLOOKUP($F14,AREA_LIFE,Seq!AU$1,FALSE)-Life!AU$39),VLOOKUP($F14,AREA_LIFE,Seq!AU$1,FALSE)-Life!AU$39,".")</f>
        <v>-9.7993170731707195</v>
      </c>
      <c r="GN14">
        <f>IF( ISNUMBER(VLOOKUP($F14,AREA_LIFE,Seq!AV$1,FALSE)-Life!AV$39),VLOOKUP($F14,AREA_LIFE,Seq!AV$1,FALSE)-Life!AV$39,".")</f>
        <v>-9.6831707317072926</v>
      </c>
      <c r="GO14">
        <f>IF( ISNUMBER(VLOOKUP($F14,AREA_LIFE,Seq!AW$1,FALSE)-Life!AW$39),VLOOKUP($F14,AREA_LIFE,Seq!AW$1,FALSE)-Life!AW$39,".")</f>
        <v>-9.5493658536585215</v>
      </c>
      <c r="GP14">
        <f>IF( ISNUMBER(VLOOKUP($F14,AREA_LIFE,Seq!AX$1,FALSE)-Life!AX$39),VLOOKUP($F14,AREA_LIFE,Seq!AX$1,FALSE)-Life!AX$39,".")</f>
        <v>-9.4069024390243996</v>
      </c>
      <c r="GQ14">
        <f t="shared" si="36"/>
        <v>-9.4069024390243996</v>
      </c>
      <c r="GS14">
        <f>IFERROR(VLOOKUP($F14,AREA_LIFE,Seq!V$1,FALSE),".")</f>
        <v>55.124268292682935</v>
      </c>
      <c r="GT14">
        <f>IFERROR(VLOOKUP($F14,AREA_LIFE,Seq!W$1,FALSE),".")</f>
        <v>55.527292682926834</v>
      </c>
      <c r="GU14">
        <f>IFERROR(VLOOKUP($F14,AREA_LIFE,Seq!X$1,FALSE),".")</f>
        <v>55.892560975609761</v>
      </c>
      <c r="GV14">
        <f>IFERROR(VLOOKUP($F14,AREA_LIFE,Seq!Y$1,FALSE),".")</f>
        <v>56.234926829268296</v>
      </c>
      <c r="GW14">
        <f>IFERROR(VLOOKUP($F14,AREA_LIFE,Seq!Z$1,FALSE),".")</f>
        <v>56.560780487804884</v>
      </c>
      <c r="GX14">
        <f>IFERROR(VLOOKUP($F14,AREA_LIFE,Seq!AA$1,FALSE),".")</f>
        <v>56.872487804878055</v>
      </c>
      <c r="GY14">
        <f>IFERROR(VLOOKUP($F14,AREA_LIFE,Seq!AB$1,FALSE),".")</f>
        <v>57.169365853658547</v>
      </c>
      <c r="GZ14">
        <f>IFERROR(VLOOKUP($F14,AREA_LIFE,Seq!AC$1,FALSE),".")</f>
        <v>57.447878048780488</v>
      </c>
      <c r="HA14">
        <f>IFERROR(VLOOKUP($F14,AREA_LIFE,Seq!AD$1,FALSE),".")</f>
        <v>57.710487804878056</v>
      </c>
      <c r="HB14">
        <f>IFERROR(VLOOKUP($F14,AREA_LIFE,Seq!AE$1,FALSE),".")</f>
        <v>57.962219512195134</v>
      </c>
      <c r="HC14">
        <f>IFERROR(VLOOKUP($F14,AREA_LIFE,Seq!AF$1,FALSE),".")</f>
        <v>58.21117073170732</v>
      </c>
      <c r="HD14">
        <f>IFERROR(VLOOKUP($F14,AREA_LIFE,Seq!AG$1,FALSE),".")</f>
        <v>58.467951219512194</v>
      </c>
      <c r="HE14">
        <f>IFERROR(VLOOKUP($F14,AREA_LIFE,Seq!AH$1,FALSE),".")</f>
        <v>58.736243902439028</v>
      </c>
      <c r="HF14">
        <f>IFERROR(VLOOKUP($F14,AREA_LIFE,Seq!AI$1,FALSE),".")</f>
        <v>59.021658536585377</v>
      </c>
      <c r="HG14">
        <f>IFERROR(VLOOKUP($F14,AREA_LIFE,Seq!AJ$1,FALSE),".")</f>
        <v>59.324243902439029</v>
      </c>
      <c r="HH14">
        <f>IFERROR(VLOOKUP($F14,AREA_LIFE,Seq!AK$1,FALSE),".")</f>
        <v>59.643512195121964</v>
      </c>
      <c r="HI14">
        <f>IFERROR(VLOOKUP($F14,AREA_LIFE,Seq!AL$1,FALSE),".")</f>
        <v>59.974439024390243</v>
      </c>
      <c r="HJ14">
        <f>IFERROR(VLOOKUP($F14,AREA_LIFE,Seq!AM$1,FALSE),".")</f>
        <v>60.309414634146343</v>
      </c>
      <c r="HK14">
        <f>IFERROR(VLOOKUP($F14,AREA_LIFE,Seq!AN$1,FALSE),".")</f>
        <v>60.641365853658542</v>
      </c>
      <c r="HL14">
        <f>IFERROR(VLOOKUP($F14,AREA_LIFE,Seq!AO$1,FALSE),".")</f>
        <v>60.967268292682931</v>
      </c>
      <c r="HM14">
        <f>IFERROR(VLOOKUP($F14,AREA_LIFE,Seq!AP$1,FALSE),".")</f>
        <v>61.284634146341467</v>
      </c>
      <c r="HN14">
        <f>IFERROR(VLOOKUP($F14,AREA_LIFE,Seq!AQ$1,FALSE),".")</f>
        <v>61.592439024390245</v>
      </c>
      <c r="HO14">
        <f>IFERROR(VLOOKUP($F14,AREA_LIFE,Seq!AR$1,FALSE),".")</f>
        <v>61.892707317073182</v>
      </c>
      <c r="HP14">
        <f>IFERROR(VLOOKUP($F14,AREA_LIFE,Seq!AS$1,FALSE),".")</f>
        <v>62.18802439024391</v>
      </c>
      <c r="HQ14">
        <f>IFERROR(VLOOKUP($F14,AREA_LIFE,Seq!AT$1,FALSE),".")</f>
        <v>62.481878048780494</v>
      </c>
      <c r="HR14">
        <f>IFERROR(VLOOKUP($F14,AREA_LIFE,Seq!AU$1,FALSE),".")</f>
        <v>62.77734146341465</v>
      </c>
      <c r="HS14">
        <f>IFERROR(VLOOKUP($F14,AREA_LIFE,Seq!AV$1,FALSE),".")</f>
        <v>63.080439024390259</v>
      </c>
      <c r="HT14">
        <f>IFERROR(VLOOKUP($F14,AREA_LIFE,Seq!AW$1,FALSE),".")</f>
        <v>63.393707317073186</v>
      </c>
      <c r="HU14">
        <f>IFERROR(VLOOKUP($F14,AREA_LIFE,Seq!AX$1,FALSE),".")</f>
        <v>63.717658536585368</v>
      </c>
      <c r="HV14" t="str">
        <f>IFERROR(VLOOKUP($F14,AREA_LIFE,Seq!AY$1,FALSE),".")</f>
        <v>.</v>
      </c>
      <c r="HZ14">
        <f t="shared" si="37"/>
        <v>1022</v>
      </c>
      <c r="IA14">
        <f t="shared" si="38"/>
        <v>0</v>
      </c>
      <c r="IB14">
        <f t="shared" si="31"/>
        <v>71509525.084208012</v>
      </c>
      <c r="IC14">
        <f t="shared" si="32"/>
        <v>-17410586.101914205</v>
      </c>
      <c r="ID14">
        <f t="shared" si="39"/>
        <v>7.9651377332579376E-2</v>
      </c>
      <c r="IE14" t="str">
        <f>work!FK14</f>
        <v>.</v>
      </c>
      <c r="IF14" t="str">
        <f>work!FL14</f>
        <v>.</v>
      </c>
      <c r="IG14" t="str">
        <f>work!FM14</f>
        <v>.</v>
      </c>
      <c r="IH14" t="str">
        <f>IF(ISNUMBER(work!FS14-work!FK14),work!FS14-work!FK14,".")</f>
        <v>.</v>
      </c>
      <c r="II14" t="str">
        <f>IF(ISNUMBER(work!FT14-work!FL14),work!FT14-work!FL14,".")</f>
        <v>.</v>
      </c>
      <c r="IJ14" t="str">
        <f>IF(ISNUMBER(work!FU14-work!FM14),work!FU14-work!FM14,".")</f>
        <v>.</v>
      </c>
    </row>
    <row r="15" spans="1:268" hidden="1">
      <c r="A15" s="24" t="str">
        <f t="shared" si="0"/>
        <v>亚洲</v>
      </c>
      <c r="B15" s="24" t="str">
        <f t="shared" si="33"/>
        <v>InEM90</v>
      </c>
      <c r="C15" s="24" t="str">
        <f t="shared" si="1"/>
        <v>Out</v>
      </c>
      <c r="D15" s="24"/>
      <c r="E15" s="25" t="s">
        <v>2337</v>
      </c>
      <c r="F15" s="26" t="str">
        <f t="shared" si="2"/>
        <v>Indonesia</v>
      </c>
      <c r="G15" s="27">
        <f t="shared" si="3"/>
        <v>0</v>
      </c>
      <c r="H15" s="27">
        <f t="shared" si="4"/>
        <v>8</v>
      </c>
      <c r="I15" s="27">
        <f t="shared" si="5"/>
        <v>49</v>
      </c>
      <c r="J15" s="27">
        <f t="shared" si="6"/>
        <v>0</v>
      </c>
      <c r="K15" s="27">
        <f t="shared" si="7"/>
        <v>32</v>
      </c>
      <c r="L15" s="27">
        <f t="shared" si="8"/>
        <v>137</v>
      </c>
      <c r="M15" s="27">
        <f t="shared" si="9"/>
        <v>100</v>
      </c>
      <c r="N15" s="27">
        <f t="shared" si="10"/>
        <v>218</v>
      </c>
      <c r="O15" s="27">
        <f t="shared" si="11"/>
        <v>2017</v>
      </c>
      <c r="P15" s="27">
        <f t="shared" si="12"/>
        <v>6575</v>
      </c>
      <c r="Q15" s="27">
        <f t="shared" si="13"/>
        <v>11570</v>
      </c>
      <c r="R15" s="27">
        <f t="shared" si="14"/>
        <v>11163</v>
      </c>
      <c r="S15" s="27">
        <f t="shared" si="15"/>
        <v>9354</v>
      </c>
      <c r="T15" s="27">
        <f t="shared" si="16"/>
        <v>7998</v>
      </c>
      <c r="U15" s="27">
        <f t="shared" si="17"/>
        <v>6897</v>
      </c>
      <c r="V15" s="27">
        <f t="shared" si="18"/>
        <v>12917</v>
      </c>
      <c r="W15" s="27">
        <f t="shared" si="19"/>
        <v>14694</v>
      </c>
      <c r="X15" s="27">
        <f t="shared" si="20"/>
        <v>15964</v>
      </c>
      <c r="Y15" s="27">
        <f t="shared" si="21"/>
        <v>12164</v>
      </c>
      <c r="Z15" s="27">
        <f t="shared" si="22"/>
        <v>15013</v>
      </c>
      <c r="AA15" s="27">
        <f t="shared" si="23"/>
        <v>10452</v>
      </c>
      <c r="AB15" s="27">
        <f t="shared" si="24"/>
        <v>8676</v>
      </c>
      <c r="AC15" s="27">
        <f t="shared" si="25"/>
        <v>10068</v>
      </c>
      <c r="AD15" s="27">
        <f t="shared" si="26"/>
        <v>13441</v>
      </c>
      <c r="AE15" s="27">
        <f t="shared" si="27"/>
        <v>16725</v>
      </c>
      <c r="AF15" s="27">
        <f t="shared" si="28"/>
        <v>11172</v>
      </c>
      <c r="AG15" s="27"/>
      <c r="AH15" s="27">
        <f>IF(ISNUMBER(work!C15+work!AH15),work!C15+work!AH15,".")</f>
        <v>24176326.61547292</v>
      </c>
      <c r="AI15" s="27">
        <f>IF(ISNUMBER(work!D15+work!AI15),work!D15+work!AI15,".")</f>
        <v>25606912.09535937</v>
      </c>
      <c r="AJ15" s="27">
        <f>IF(ISNUMBER(work!E15+work!AJ15),work!E15+work!AJ15,".")</f>
        <v>27428486.664341278</v>
      </c>
      <c r="AK15" s="27">
        <f>IF(ISNUMBER(work!F15+work!AK15),work!F15+work!AK15,".")</f>
        <v>30260610.24102243</v>
      </c>
      <c r="AL15" s="27">
        <f>IF(ISNUMBER(work!G15+work!AL15),work!G15+work!AL15,".")</f>
        <v>34300270.696812168</v>
      </c>
      <c r="AM15" s="27">
        <f>IF(ISNUMBER(work!H15+work!AM15),work!H15+work!AM15,".")</f>
        <v>38181589.19941052</v>
      </c>
      <c r="AN15" s="27">
        <f>IF(ISNUMBER(work!I15+work!AN15),work!I15+work!AN15,".")</f>
        <v>41322234.484776892</v>
      </c>
      <c r="AO15" s="27">
        <f>IF(ISNUMBER(work!J15+work!AO15),work!J15+work!AO15,".")</f>
        <v>45599220.23285909</v>
      </c>
      <c r="AP15" s="27">
        <f>IF(ISNUMBER(work!K15+work!AP15),work!K15+work!AP15,".")</f>
        <v>50325180.223593719</v>
      </c>
      <c r="AQ15" s="27">
        <f>IF(ISNUMBER(work!L15+work!AQ15),work!L15+work!AQ15,".")</f>
        <v>52846095.4600036</v>
      </c>
      <c r="AR15" s="27">
        <f>IF(ISNUMBER(work!M15+work!AR15),work!M15+work!AR15,".")</f>
        <v>55375115.566656202</v>
      </c>
      <c r="AS15" s="27">
        <f>IF(ISNUMBER(work!N15+work!AS15),work!N15+work!AS15,".")</f>
        <v>60439914.984802097</v>
      </c>
      <c r="AT15" s="27">
        <f>IF(ISNUMBER(work!O15+work!AT15),work!O15+work!AT15,".")</f>
        <v>68192553.058426604</v>
      </c>
      <c r="AU15" s="27">
        <f>IF(ISNUMBER(work!P15+work!AU15),work!P15+work!AU15,".")</f>
        <v>76879538.786290795</v>
      </c>
      <c r="AV15" s="27">
        <f>IF(ISNUMBER(work!Q15+work!AV15),work!Q15+work!AV15,".")</f>
        <v>86190561.519439399</v>
      </c>
      <c r="AW15" s="27">
        <f>IF(ISNUMBER(work!R15+work!AW15),work!R15+work!AW15,".")</f>
        <v>95217204.596160695</v>
      </c>
      <c r="AX15" s="27">
        <f>IF(ISNUMBER(work!S15+work!AX15),work!S15+work!AX15,".")</f>
        <v>104363225.7150753</v>
      </c>
      <c r="AY15" s="27">
        <f>IF(ISNUMBER(work!T15+work!AY15),work!T15+work!AY15,".")</f>
        <v>113279789.0014029</v>
      </c>
      <c r="AZ15" s="27">
        <f>IF(ISNUMBER(work!U15+work!AZ15),work!U15+work!AZ15,".")</f>
        <v>118356599.7622834</v>
      </c>
      <c r="BA15" s="27">
        <f>IF(ISNUMBER(work!V15+work!BA15),work!V15+work!BA15,".")</f>
        <v>126289189.427671</v>
      </c>
      <c r="BB15" s="27">
        <f>IF(ISNUMBER(work!W15+work!BB15),work!W15+work!BB15,".")</f>
        <v>136350136.95964509</v>
      </c>
      <c r="BC15" s="27">
        <f>IF(ISNUMBER(work!X15+work!BC15),work!X15+work!BC15,".")</f>
        <v>146898783.64931861</v>
      </c>
      <c r="BD15" s="27">
        <f>IF(ISNUMBER(work!Y15+work!BD15),work!Y15+work!BD15,".")</f>
        <v>159479727.8891682</v>
      </c>
      <c r="BE15" s="27">
        <f>IF(ISNUMBER(work!Z15+work!BE15),work!Z15+work!BE15,".")</f>
        <v>174494800.27290252</v>
      </c>
      <c r="BF15" s="27">
        <f>IF(ISNUMBER(work!AA15+work!BF15),work!AA15+work!BF15,".")</f>
        <v>191169463.0969888</v>
      </c>
      <c r="BG15" s="27">
        <f>IF(ISNUMBER(work!AB15+work!BG15),work!AB15+work!BG15,".")</f>
        <v>210125161.88530698</v>
      </c>
      <c r="BH15" s="27">
        <f>IF(ISNUMBER(work!AC15+work!BH15),work!AC15+work!BH15,".")</f>
        <v>233231739.5123331</v>
      </c>
      <c r="BI15" s="27">
        <f>IF(ISNUMBER(work!AD15+work!BI15),work!AD15+work!BI15,".")</f>
        <v>262077574.6235534</v>
      </c>
      <c r="BJ15" s="27">
        <f>IF(ISNUMBER(work!AE15+work!BJ15),work!AE15+work!BJ15,".")</f>
        <v>284979826.4653312</v>
      </c>
      <c r="BK15" s="27">
        <f>IF(ISNUMBER(work!AF15+work!BK15),work!AF15+work!BK15,".")</f>
        <v>319603941.19089699</v>
      </c>
      <c r="BL15" s="27"/>
      <c r="BM15" s="27">
        <f>IF(ISNUMBER(work!AH15-work!C15),work!AH15-work!C15,".")</f>
        <v>-12412061.947593078</v>
      </c>
      <c r="BN15" s="27">
        <f>IF(ISNUMBER(work!AI15-work!D15),work!AI15-work!D15,".")</f>
        <v>-12884072.672986031</v>
      </c>
      <c r="BO15" s="27">
        <f>IF(ISNUMBER(work!AJ15-work!E15),work!AJ15-work!E15,".")</f>
        <v>-14565177.71792352</v>
      </c>
      <c r="BP15" s="27">
        <f>IF(ISNUMBER(work!AK15-work!F15),work!AK15-work!F15,".")</f>
        <v>-16310363.55890917</v>
      </c>
      <c r="BQ15" s="27">
        <f>IF(ISNUMBER(work!AL15-work!G15),work!AL15-work!G15,".")</f>
        <v>-19349491.120709032</v>
      </c>
      <c r="BR15" s="27">
        <f>IF(ISNUMBER(work!AM15-work!H15),work!AM15-work!H15,".")</f>
        <v>-22710890.46347608</v>
      </c>
      <c r="BS15" s="27">
        <f>IF(ISNUMBER(work!AN15-work!I15),work!AN15-work!I15,".")</f>
        <v>-24928783.388443716</v>
      </c>
      <c r="BT15" s="27">
        <f>IF(ISNUMBER(work!AO15-work!J15),work!AO15-work!J15,".")</f>
        <v>-28336915.713655114</v>
      </c>
      <c r="BU15" s="27">
        <f>IF(ISNUMBER(work!AP15-work!K15),work!AP15-work!K15,".")</f>
        <v>-31965739.084876679</v>
      </c>
      <c r="BV15" s="27">
        <f>IF(ISNUMBER(work!AQ15-work!L15),work!AQ15-work!L15,".")</f>
        <v>-32818751.540114</v>
      </c>
      <c r="BW15" s="27">
        <f>IF(ISNUMBER(work!AR15-work!M15),work!AR15-work!M15,".")</f>
        <v>-33544995.619466007</v>
      </c>
      <c r="BX15" s="27">
        <f>IF(ISNUMBER(work!AS15-work!N15),work!AS15-work!N15,".")</f>
        <v>-36660846.430443302</v>
      </c>
      <c r="BY15" s="27">
        <f>IF(ISNUMBER(work!AT15-work!O15),work!AT15-work!O15,".")</f>
        <v>-42696516.477783605</v>
      </c>
      <c r="BZ15" s="27">
        <f>IF(ISNUMBER(work!AU15-work!P15),work!AU15-work!P15,".")</f>
        <v>-49534000.484988794</v>
      </c>
      <c r="CA15" s="27">
        <f>IF(ISNUMBER(work!AV15-work!Q15),work!AV15-work!Q15,".")</f>
        <v>-56783151.396377802</v>
      </c>
      <c r="CB15" s="27">
        <f>IF(ISNUMBER(work!AW15-work!R15),work!AW15-work!R15,".")</f>
        <v>-63340643.027480699</v>
      </c>
      <c r="CC15" s="27">
        <f>IF(ISNUMBER(work!AX15-work!S15),work!AX15-work!S15,".")</f>
        <v>-70050406.670930102</v>
      </c>
      <c r="CD15" s="27">
        <f>IF(ISNUMBER(work!AY15-work!T15),work!AY15-work!T15,".")</f>
        <v>-77354311.196501091</v>
      </c>
      <c r="CE15" s="27">
        <f>IF(ISNUMBER(work!AZ15-work!U15),work!AZ15-work!U15,".")</f>
        <v>-87146960.251056597</v>
      </c>
      <c r="CF15" s="27">
        <f>IF(ISNUMBER(work!BA15-work!V15),work!BA15-work!V15,".")</f>
        <v>-94832641.146682993</v>
      </c>
      <c r="CG15" s="27">
        <f>IF(ISNUMBER(work!BB15-work!W15),work!BB15-work!W15,".")</f>
        <v>-103345927.3829549</v>
      </c>
      <c r="CH15" s="27">
        <f>IF(ISNUMBER(work!BC15-work!X15),work!BC15-work!X15,".")</f>
        <v>-112692054.03371739</v>
      </c>
      <c r="CI15" s="27">
        <f>IF(ISNUMBER(work!BD15-work!Y15),work!BD15-work!Y15,".")</f>
        <v>-123733876.0230238</v>
      </c>
      <c r="CJ15" s="27">
        <f>IF(ISNUMBER(work!BE15-work!Z15),work!BE15-work!Z15,".")</f>
        <v>-137040164.0305095</v>
      </c>
      <c r="CK15" s="27">
        <f>IF(ISNUMBER(work!BF15-work!AA15),work!BF15-work!AA15,".")</f>
        <v>-151830532.60106719</v>
      </c>
      <c r="CL15" s="27">
        <f>IF(ISNUMBER(work!BG15-work!AB15),work!BG15-work!AB15,".")</f>
        <v>-168546833.365347</v>
      </c>
      <c r="CM15" s="27">
        <f>IF(ISNUMBER(work!BH15-work!AC15),work!BH15-work!AC15,".")</f>
        <v>-189366207.18739688</v>
      </c>
      <c r="CN15" s="27">
        <f>IF(ISNUMBER(work!BI15-work!AD15),work!BI15-work!AD15,".")</f>
        <v>-215458105.14714062</v>
      </c>
      <c r="CO15" s="27">
        <f>IF(ISNUMBER(work!BJ15-work!AE15),work!BJ15-work!AE15,".")</f>
        <v>-235534064.48472679</v>
      </c>
      <c r="CP15" s="27">
        <f>IF(ISNUMBER(work!BK15-work!AF15),work!BK15-work!AF15,".")</f>
        <v>-267905166.63789371</v>
      </c>
      <c r="CQ15" s="27"/>
      <c r="CR15" s="27"/>
      <c r="CS15" s="27">
        <f>IF(ISNUMBER(work!CR15-work!BN15),work!CR15-work!BN15,".")</f>
        <v>9.4056861428973113E-2</v>
      </c>
      <c r="CT15" s="27">
        <f>IF(ISNUMBER(work!CS15-work!BO15),work!CS15-work!BO15,".")</f>
        <v>9.3056861428973112E-2</v>
      </c>
      <c r="CU15" s="27">
        <f>IF(ISNUMBER(work!CT15-work!BP15),work!CT15-work!BP15,".")</f>
        <v>9.3056861428973112E-2</v>
      </c>
      <c r="CV15" s="27">
        <f>IF(ISNUMBER(work!CU15-work!BQ15),work!CU15-work!BQ15,".")</f>
        <v>9.2056861428973111E-2</v>
      </c>
      <c r="CW15" s="27">
        <f>IF(ISNUMBER(work!CV15-work!BR15),work!CV15-work!BR15,".")</f>
        <v>9.2056861428973111E-2</v>
      </c>
      <c r="CX15" s="27">
        <f>IF(ISNUMBER(work!CW15-work!BS15),work!CW15-work!BS15,".")</f>
        <v>9.1056861428973124E-2</v>
      </c>
      <c r="CY15" s="27">
        <f>IF(ISNUMBER(work!CX15-work!BT15),work!CX15-work!BT15,".")</f>
        <v>9.0056861428973123E-2</v>
      </c>
      <c r="CZ15" s="27">
        <f>IF(ISNUMBER(work!CY15-work!BU15),work!CY15-work!BU15,".")</f>
        <v>8.9056861428973122E-2</v>
      </c>
      <c r="DA15" s="27">
        <f>IF(ISNUMBER(work!CZ15-work!BV15),work!CZ15-work!BV15,".")</f>
        <v>8.8056861428973121E-2</v>
      </c>
      <c r="DB15" s="27">
        <f>IF(ISNUMBER(work!DA15-work!BW15),work!DA15-work!BW15,".")</f>
        <v>8.705686142897312E-2</v>
      </c>
      <c r="DC15" s="94">
        <f>IF(ISNUMBER(work!DB15-work!BX15),work!DB15-work!BX15,".")</f>
        <v>8.5056861428973118E-2</v>
      </c>
      <c r="DD15" s="27">
        <f>IF(ISNUMBER(work!DC15-work!BY15),work!DC15-work!BY15,".")</f>
        <v>8.3056861428973117E-2</v>
      </c>
      <c r="DE15" s="27">
        <f>IF(ISNUMBER(work!DD15-work!BZ15),work!DD15-work!BZ15,".")</f>
        <v>8.1867784106812849E-2</v>
      </c>
      <c r="DF15" s="27">
        <f>IF(ISNUMBER(work!DE15-work!CA15),work!DE15-work!CA15,".")</f>
        <v>7.9867784106812847E-2</v>
      </c>
      <c r="DG15" s="27">
        <f>IF(ISNUMBER(work!DF15-work!CB15),work!DF15-work!CB15,".")</f>
        <v>7.7867784106812846E-2</v>
      </c>
      <c r="DH15" s="27">
        <f>IF(ISNUMBER(work!DG15-work!CC15),work!DG15-work!CC15,".")</f>
        <v>7.5867784106812858E-2</v>
      </c>
      <c r="DI15" s="27">
        <f>IF(ISNUMBER(work!DH15-work!CD15),work!DH15-work!CD15,".")</f>
        <v>7.2867784106812855E-2</v>
      </c>
      <c r="DJ15" s="27">
        <f>IF(ISNUMBER(work!DI15-work!CE15),work!DI15-work!CE15,".")</f>
        <v>7.0867784106812853E-2</v>
      </c>
      <c r="DK15" s="27">
        <f>IF(ISNUMBER(work!DJ15-work!CF15),work!DJ15-work!CF15,".")</f>
        <v>6.8867784106812852E-2</v>
      </c>
      <c r="DL15" s="27">
        <f>IF(ISNUMBER(work!DK15-work!CG15),work!DK15-work!CG15,".")</f>
        <v>6.5539866504365968E-2</v>
      </c>
      <c r="DM15" s="94">
        <f>IF(ISNUMBER(work!DL15-work!CH15),work!DL15-work!CH15,".")</f>
        <v>6.2144536735069568E-2</v>
      </c>
      <c r="DN15" s="27">
        <f>IF(ISNUMBER(work!DM15-work!CI15),work!DM15-work!CI15,".")</f>
        <v>5.8683146997090561E-2</v>
      </c>
      <c r="DO15" s="27">
        <f>IF(ISNUMBER(work!DN15-work!CJ15),work!DN15-work!CJ15,".")</f>
        <v>5.517813143905801E-2</v>
      </c>
      <c r="DP15" s="27">
        <f>IF(ISNUMBER(work!DO15-work!CK15),work!DO15-work!CK15,".")</f>
        <v>5.1625114424835417E-2</v>
      </c>
      <c r="DQ15" s="27">
        <f>IF(ISNUMBER(work!DP15-work!CL15),work!DP15-work!CL15,".")</f>
        <v>4.6972514549310937E-2</v>
      </c>
      <c r="DR15" s="94">
        <f>IF(ISNUMBER(work!DQ15-work!CM15),work!DQ15-work!CM15,".")</f>
        <v>4.3150495944779828E-2</v>
      </c>
      <c r="DS15" s="27">
        <f>IF(ISNUMBER(work!DR15-work!CN15),work!DR15-work!CN15,".")</f>
        <v>3.8117980779755319E-2</v>
      </c>
      <c r="DT15" s="27">
        <f>IF(ISNUMBER(work!DS15-work!CO15),work!DS15-work!CO15,".")</f>
        <v>3.2861693189948554E-2</v>
      </c>
      <c r="DU15" s="27">
        <f>IF(ISNUMBER(work!DT15-work!CP15),work!DT15-work!CP15,".")</f>
        <v>2.8430458126206579E-2</v>
      </c>
      <c r="DV15" s="27">
        <f t="shared" si="29"/>
        <v>2.8430458126206579E-2</v>
      </c>
      <c r="DW15" s="27"/>
      <c r="DX15" s="27" t="str">
        <f>IF(ISNUMBER(work!FJ15/work!FN15),work!FJ15/work!FN15,".")</f>
        <v>.</v>
      </c>
      <c r="DY15" s="27" t="str">
        <f>IF(ISNUMBER(work!FK15/work!FO15),work!FK15/work!FO15,".")</f>
        <v>.</v>
      </c>
      <c r="DZ15" s="27" t="str">
        <f>IF(ISNUMBER(work!FL15/work!FP15),work!FL15/work!FP15,".")</f>
        <v>.</v>
      </c>
      <c r="EA15" s="27" t="str">
        <f>IF(ISNUMBER(work!FM15/work!FQ15),work!FM15/work!FQ15,".")</f>
        <v>.</v>
      </c>
      <c r="EB15" s="27" t="str">
        <f>IF(ISNUMBER((work!FK15+work!FL15)/(work!FO15+work!FP15)),(work!FK15+work!FL15)/(work!FO15+work!FP15),".")</f>
        <v>.</v>
      </c>
      <c r="EC15" s="27" t="str">
        <f>IF(ISNUMBER(work!FR15/work!FV15),work!FR15/work!FV15,".")</f>
        <v>.</v>
      </c>
      <c r="ED15" s="27" t="str">
        <f>IF(ISNUMBER(work!FS15/work!FW15),work!FS15/work!FW15,".")</f>
        <v>.</v>
      </c>
      <c r="EE15" s="27" t="str">
        <f>IF(ISNUMBER(work!FT15/work!FX15),work!FT15/work!FX15,".")</f>
        <v>.</v>
      </c>
      <c r="EF15" s="27" t="str">
        <f>IF(ISNUMBER(work!FU15/work!FY15),work!FU15/work!FY15,".")</f>
        <v>.</v>
      </c>
      <c r="EG15" s="27" t="str">
        <f>IF(ISNUMBER((work!FS15+work!FT15)/(work!FW15+work!FX15)),(work!FS15+work!FT15)/(work!FW15+work!FX15),".")</f>
        <v>.</v>
      </c>
      <c r="EH15" s="27">
        <f>work!EZ15</f>
        <v>4.1956031102722176E-2</v>
      </c>
      <c r="EI15" s="27">
        <f>work!FA15</f>
        <v>4.0927891678866346E-2</v>
      </c>
      <c r="EJ15" s="27">
        <f>work!FB15</f>
        <v>3.6857901638574421E-2</v>
      </c>
      <c r="EK15" s="27"/>
      <c r="EL15" s="27">
        <f t="shared" si="30"/>
        <v>5224.7579999999998</v>
      </c>
      <c r="EM15">
        <f t="shared" si="34"/>
        <v>14594</v>
      </c>
      <c r="EN15" t="str">
        <f>work!FM15</f>
        <v>.</v>
      </c>
      <c r="EO15" t="str">
        <f>IF(ISNUMBER(work!FK15+work!FL15),work!FK15+work!FL15,".")</f>
        <v>.</v>
      </c>
      <c r="EP15" t="str">
        <f>IF(ISNUMBER(work!FU15-work!FM15),work!FU15-work!FM15,".")</f>
        <v>.</v>
      </c>
      <c r="EQ15" t="str">
        <f>IF(ISNUMBER(work!FS15+work!FT15-work!FK15-work!FL15),(work!FS15+work!FT15-work!FK15-work!FL15),".")</f>
        <v>.</v>
      </c>
      <c r="EU15">
        <f>work!FC15</f>
        <v>6150000</v>
      </c>
      <c r="EV15">
        <f>work!FD15</f>
        <v>7260000</v>
      </c>
      <c r="EW15" t="str">
        <f>IF(ISNUMBER(VLOOKUP($F15,AREA_EM_ALLYEAR,Seq!B$1,FALSE)),VLOOKUP($F15,AREA_EM_ALLYEAR,Seq!B$1,FALSE),".")</f>
        <v>.</v>
      </c>
      <c r="EX15" t="str">
        <f>IF(ISNUMBER(VLOOKUP($F15,AREA_EM_ALLYEAR,Seq!C$1,FALSE)),VLOOKUP($F15,AREA_EM_ALLYEAR,Seq!C$1,FALSE),".")</f>
        <v>.</v>
      </c>
      <c r="EY15" t="str">
        <f>IF(ISNUMBER(VLOOKUP($F15,AREA_EM_ALLYEAR,Seq!D$1,FALSE)),VLOOKUP($F15,AREA_EM_ALLYEAR,Seq!D$1,FALSE),".")</f>
        <v>.</v>
      </c>
      <c r="EZ15" t="str">
        <f>IF(ISNUMBER(VLOOKUP($F15,AREA_EM_ALLYEAR,Seq!E$1,FALSE)),VLOOKUP($F15,AREA_EM_ALLYEAR,Seq!E$1,FALSE),".")</f>
        <v>.</v>
      </c>
      <c r="FA15" t="str">
        <f>IF(ISNUMBER(VLOOKUP($F15,AREA_EM_ALLYEAR,Seq!F$1,FALSE)),VLOOKUP($F15,AREA_EM_ALLYEAR,Seq!F$1,FALSE),".")</f>
        <v>.</v>
      </c>
      <c r="FB15" t="str">
        <f>IF(ISNUMBER(VLOOKUP($F15,AREA_EM_ALLYEAR,Seq!G$1,FALSE)),VLOOKUP($F15,AREA_EM_ALLYEAR,Seq!G$1,FALSE),".")</f>
        <v>.</v>
      </c>
      <c r="FC15" t="str">
        <f>IF(ISNUMBER(VLOOKUP($F15,AREA_EM_ALLYEAR,Seq!H$1,FALSE)),VLOOKUP($F15,AREA_EM_ALLYEAR,Seq!H$1,FALSE),".")</f>
        <v>.</v>
      </c>
      <c r="FD15" t="str">
        <f>IF(ISNUMBER(VLOOKUP($F15,AREA_EM_ALLYEAR,Seq!I$1,FALSE)),VLOOKUP($F15,AREA_EM_ALLYEAR,Seq!I$1,FALSE),".")</f>
        <v>.</v>
      </c>
      <c r="FE15" t="str">
        <f>IF(ISNUMBER(VLOOKUP($F15,AREA_EM_ALLYEAR,Seq!J$1,FALSE)),VLOOKUP($F15,AREA_EM_ALLYEAR,Seq!J$1,FALSE),".")</f>
        <v>.</v>
      </c>
      <c r="FF15" t="str">
        <f>IF(ISNUMBER(VLOOKUP($F15,AREA_EM_ALLYEAR,Seq!K$1,FALSE)),VLOOKUP($F15,AREA_EM_ALLYEAR,Seq!K$1,FALSE),".")</f>
        <v>.</v>
      </c>
      <c r="FG15" t="str">
        <f>IF(ISNUMBER(VLOOKUP($F15,AREA_EM_ALLYEAR,Seq!L$1,FALSE)),VLOOKUP($F15,AREA_EM_ALLYEAR,Seq!L$1,FALSE),".")</f>
        <v>.</v>
      </c>
      <c r="FH15" t="str">
        <f>IF(ISNUMBER(VLOOKUP($F15,AREA_EM_ALLYEAR,Seq!M$1,FALSE)),VLOOKUP($F15,AREA_EM_ALLYEAR,Seq!M$1,FALSE),".")</f>
        <v>.</v>
      </c>
      <c r="FI15" t="str">
        <f>IF(ISNUMBER(VLOOKUP($F15,AREA_EM_ALLYEAR,Seq!N$1,FALSE)),VLOOKUP($F15,AREA_EM_ALLYEAR,Seq!N$1,FALSE),".")</f>
        <v>.</v>
      </c>
      <c r="FJ15" t="str">
        <f>IF(ISNUMBER(VLOOKUP($F15,AREA_EM_ALLYEAR,Seq!O$1,FALSE)),VLOOKUP($F15,AREA_EM_ALLYEAR,Seq!O$1,FALSE),".")</f>
        <v>.</v>
      </c>
      <c r="FK15" t="str">
        <f t="shared" si="35"/>
        <v>.</v>
      </c>
      <c r="FN15">
        <f>IF( ISNUMBER(VLOOKUP($F15,AREA_LIFE,Seq!V$1,FALSE)-Life!V$39),VLOOKUP($F15,AREA_LIFE,Seq!V$1,FALSE)-Life!V$39,".")</f>
        <v>-11.539487804878036</v>
      </c>
      <c r="FO15">
        <f>IF( ISNUMBER(VLOOKUP($F15,AREA_LIFE,Seq!W$1,FALSE)-Life!W$39),VLOOKUP($F15,AREA_LIFE,Seq!W$1,FALSE)-Life!W$39,".")</f>
        <v>-11.012024390243894</v>
      </c>
      <c r="FP15">
        <f>IF( ISNUMBER(VLOOKUP($F15,AREA_LIFE,Seq!X$1,FALSE)-Life!X$39),VLOOKUP($F15,AREA_LIFE,Seq!X$1,FALSE)-Life!X$39,".")</f>
        <v>-10.439731707317073</v>
      </c>
      <c r="FQ15">
        <f>IF( ISNUMBER(VLOOKUP($F15,AREA_LIFE,Seq!Y$1,FALSE)-Life!Y$39),VLOOKUP($F15,AREA_LIFE,Seq!Y$1,FALSE)-Life!Y$39,".")</f>
        <v>-9.8329024390243944</v>
      </c>
      <c r="FR15">
        <f>IF( ISNUMBER(VLOOKUP($F15,AREA_LIFE,Seq!Z$1,FALSE)-Life!Z$39),VLOOKUP($F15,AREA_LIFE,Seq!Z$1,FALSE)-Life!Z$39,".")</f>
        <v>-9.2109756097560975</v>
      </c>
      <c r="FS15">
        <f>IF( ISNUMBER(VLOOKUP($F15,AREA_LIFE,Seq!AA$1,FALSE)-Life!AA$39),VLOOKUP($F15,AREA_LIFE,Seq!AA$1,FALSE)-Life!AA$39,".")</f>
        <v>-8.6030243902439096</v>
      </c>
      <c r="FT15">
        <f>IF( ISNUMBER(VLOOKUP($F15,AREA_LIFE,Seq!AB$1,FALSE)-Life!AB$39),VLOOKUP($F15,AREA_LIFE,Seq!AB$1,FALSE)-Life!AB$39,".")</f>
        <v>-8.0427560975609822</v>
      </c>
      <c r="FU15">
        <f>IF( ISNUMBER(VLOOKUP($F15,AREA_LIFE,Seq!AC$1,FALSE)-Life!AC$39),VLOOKUP($F15,AREA_LIFE,Seq!AC$1,FALSE)-Life!AC$39,".")</f>
        <v>-7.5489512195121904</v>
      </c>
      <c r="FV15">
        <f>IF( ISNUMBER(VLOOKUP($F15,AREA_LIFE,Seq!AD$1,FALSE)-Life!AD$39),VLOOKUP($F15,AREA_LIFE,Seq!AD$1,FALSE)-Life!AD$39,".")</f>
        <v>-7.1338536585365802</v>
      </c>
      <c r="FW15">
        <f>IF( ISNUMBER(VLOOKUP($F15,AREA_LIFE,Seq!AE$1,FALSE)-Life!AE$39),VLOOKUP($F15,AREA_LIFE,Seq!AE$1,FALSE)-Life!AE$39,".")</f>
        <v>-6.7960243902439075</v>
      </c>
      <c r="FX15">
        <f>IF( ISNUMBER(VLOOKUP($F15,AREA_LIFE,Seq!AF$1,FALSE)-Life!AF$39),VLOOKUP($F15,AREA_LIFE,Seq!AF$1,FALSE)-Life!AF$39,".")</f>
        <v>-6.521560975609745</v>
      </c>
      <c r="FY15">
        <f>IF( ISNUMBER(VLOOKUP($F15,AREA_LIFE,Seq!AG$1,FALSE)-Life!AG$39),VLOOKUP($F15,AREA_LIFE,Seq!AG$1,FALSE)-Life!AG$39,".")</f>
        <v>-6.2843902439024504</v>
      </c>
      <c r="FZ15">
        <f>IF( ISNUMBER(VLOOKUP($F15,AREA_LIFE,Seq!AH$1,FALSE)-Life!AH$39),VLOOKUP($F15,AREA_LIFE,Seq!AH$1,FALSE)-Life!AH$39,".")</f>
        <v>-6.0524146341463307</v>
      </c>
      <c r="GA15">
        <f>IF( ISNUMBER(VLOOKUP($F15,AREA_LIFE,Seq!AI$1,FALSE)-Life!AI$39),VLOOKUP($F15,AREA_LIFE,Seq!AI$1,FALSE)-Life!AI$39,".")</f>
        <v>-5.802536585365857</v>
      </c>
      <c r="GB15">
        <f>IF( ISNUMBER(VLOOKUP($F15,AREA_LIFE,Seq!AJ$1,FALSE)-Life!AJ$39),VLOOKUP($F15,AREA_LIFE,Seq!AJ$1,FALSE)-Life!AJ$39,".")</f>
        <v>-5.5266585365853729</v>
      </c>
      <c r="GC15">
        <f>IF( ISNUMBER(VLOOKUP($F15,AREA_LIFE,Seq!AK$1,FALSE)-Life!AK$39),VLOOKUP($F15,AREA_LIFE,Seq!AK$1,FALSE)-Life!AK$39,".")</f>
        <v>-5.2297804878048879</v>
      </c>
      <c r="GD15">
        <f>IF( ISNUMBER(VLOOKUP($F15,AREA_LIFE,Seq!AL$1,FALSE)-Life!AL$39),VLOOKUP($F15,AREA_LIFE,Seq!AL$1,FALSE)-Life!AL$39,".")</f>
        <v>-4.9252926829268233</v>
      </c>
      <c r="GE15">
        <f>IF( ISNUMBER(VLOOKUP($F15,AREA_LIFE,Seq!AM$1,FALSE)-Life!AM$39),VLOOKUP($F15,AREA_LIFE,Seq!AM$1,FALSE)-Life!AM$39,".")</f>
        <v>-4.6342439024390387</v>
      </c>
      <c r="GF15">
        <f>IF( ISNUMBER(VLOOKUP($F15,AREA_LIFE,Seq!AN$1,FALSE)-Life!AN$39),VLOOKUP($F15,AREA_LIFE,Seq!AN$1,FALSE)-Life!AN$39,".")</f>
        <v>-4.3720731707317242</v>
      </c>
      <c r="GG15">
        <f>IF( ISNUMBER(VLOOKUP($F15,AREA_LIFE,Seq!AO$1,FALSE)-Life!AO$39),VLOOKUP($F15,AREA_LIFE,Seq!AO$1,FALSE)-Life!AO$39,".")</f>
        <v>-4.1398292682926865</v>
      </c>
      <c r="GH15">
        <f>IF( ISNUMBER(VLOOKUP($F15,AREA_LIFE,Seq!AP$1,FALSE)-Life!AP$39),VLOOKUP($F15,AREA_LIFE,Seq!AP$1,FALSE)-Life!AP$39,".")</f>
        <v>-3.9330487804878089</v>
      </c>
      <c r="GI15">
        <f>IF( ISNUMBER(VLOOKUP($F15,AREA_LIFE,Seq!AQ$1,FALSE)-Life!AQ$39),VLOOKUP($F15,AREA_LIFE,Seq!AQ$1,FALSE)-Life!AQ$39,".")</f>
        <v>-3.7392682926829224</v>
      </c>
      <c r="GJ15">
        <f>IF( ISNUMBER(VLOOKUP($F15,AREA_LIFE,Seq!AR$1,FALSE)-Life!AR$39),VLOOKUP($F15,AREA_LIFE,Seq!AR$1,FALSE)-Life!AR$39,".")</f>
        <v>-3.5460243902439004</v>
      </c>
      <c r="GK15">
        <f>IF( ISNUMBER(VLOOKUP($F15,AREA_LIFE,Seq!AS$1,FALSE)-Life!AS$39),VLOOKUP($F15,AREA_LIFE,Seq!AS$1,FALSE)-Life!AS$39,".")</f>
        <v>-3.3448780487804868</v>
      </c>
      <c r="GL15">
        <f>IF( ISNUMBER(VLOOKUP($F15,AREA_LIFE,Seq!AT$1,FALSE)-Life!AT$39),VLOOKUP($F15,AREA_LIFE,Seq!AT$1,FALSE)-Life!AT$39,".")</f>
        <v>-3.1343414634146427</v>
      </c>
      <c r="GM15">
        <f>IF( ISNUMBER(VLOOKUP($F15,AREA_LIFE,Seq!AU$1,FALSE)-Life!AU$39),VLOOKUP($F15,AREA_LIFE,Seq!AU$1,FALSE)-Life!AU$39,".")</f>
        <v>-2.9189024390243787</v>
      </c>
      <c r="GN15">
        <f>IF( ISNUMBER(VLOOKUP($F15,AREA_LIFE,Seq!AV$1,FALSE)-Life!AV$39),VLOOKUP($F15,AREA_LIFE,Seq!AV$1,FALSE)-Life!AV$39,".")</f>
        <v>-2.7069999999999794</v>
      </c>
      <c r="GO15">
        <f>IF( ISNUMBER(VLOOKUP($F15,AREA_LIFE,Seq!AW$1,FALSE)-Life!AW$39),VLOOKUP($F15,AREA_LIFE,Seq!AW$1,FALSE)-Life!AW$39,".")</f>
        <v>-2.5076341463414593</v>
      </c>
      <c r="GP15">
        <f>IF( ISNUMBER(VLOOKUP($F15,AREA_LIFE,Seq!AX$1,FALSE)-Life!AX$39),VLOOKUP($F15,AREA_LIFE,Seq!AX$1,FALSE)-Life!AX$39,".")</f>
        <v>-2.3312682926829353</v>
      </c>
      <c r="GQ15">
        <f t="shared" si="36"/>
        <v>-2.3312682926829353</v>
      </c>
      <c r="GS15">
        <f>IFERROR(VLOOKUP($F15,AREA_LIFE,Seq!V$1,FALSE),".")</f>
        <v>54.428902439024398</v>
      </c>
      <c r="GT15">
        <f>IFERROR(VLOOKUP($F15,AREA_LIFE,Seq!W$1,FALSE),".")</f>
        <v>55.154707317073175</v>
      </c>
      <c r="GU15">
        <f>IFERROR(VLOOKUP($F15,AREA_LIFE,Seq!X$1,FALSE),".")</f>
        <v>55.908756097560989</v>
      </c>
      <c r="GV15">
        <f>IFERROR(VLOOKUP($F15,AREA_LIFE,Seq!Y$1,FALSE),".")</f>
        <v>56.688268292682935</v>
      </c>
      <c r="GW15">
        <f>IFERROR(VLOOKUP($F15,AREA_LIFE,Seq!Z$1,FALSE),".")</f>
        <v>57.484829268292692</v>
      </c>
      <c r="GX15">
        <f>IFERROR(VLOOKUP($F15,AREA_LIFE,Seq!AA$1,FALSE),".")</f>
        <v>58.277414634146346</v>
      </c>
      <c r="GY15">
        <f>IFERROR(VLOOKUP($F15,AREA_LIFE,Seq!AB$1,FALSE),".")</f>
        <v>59.038463414634151</v>
      </c>
      <c r="GZ15">
        <f>IFERROR(VLOOKUP($F15,AREA_LIFE,Seq!AC$1,FALSE),".")</f>
        <v>59.749243902439034</v>
      </c>
      <c r="HA15">
        <f>IFERROR(VLOOKUP($F15,AREA_LIFE,Seq!AD$1,FALSE),".")</f>
        <v>60.399073170731711</v>
      </c>
      <c r="HB15">
        <f>IFERROR(VLOOKUP($F15,AREA_LIFE,Seq!AE$1,FALSE),".")</f>
        <v>60.990365853658538</v>
      </c>
      <c r="HC15">
        <f>IFERROR(VLOOKUP($F15,AREA_LIFE,Seq!AF$1,FALSE),".")</f>
        <v>61.537512195121963</v>
      </c>
      <c r="HD15">
        <f>IFERROR(VLOOKUP($F15,AREA_LIFE,Seq!AG$1,FALSE),".")</f>
        <v>62.066000000000003</v>
      </c>
      <c r="HE15">
        <f>IFERROR(VLOOKUP($F15,AREA_LIFE,Seq!AH$1,FALSE),".")</f>
        <v>62.602829268292695</v>
      </c>
      <c r="HF15">
        <f>IFERROR(VLOOKUP($F15,AREA_LIFE,Seq!AI$1,FALSE),".")</f>
        <v>63.167048780487818</v>
      </c>
      <c r="HG15">
        <f>IFERROR(VLOOKUP($F15,AREA_LIFE,Seq!AJ$1,FALSE),".")</f>
        <v>63.763682926829276</v>
      </c>
      <c r="HH15">
        <f>IFERROR(VLOOKUP($F15,AREA_LIFE,Seq!AK$1,FALSE),".")</f>
        <v>64.387756097560981</v>
      </c>
      <c r="HI15">
        <f>IFERROR(VLOOKUP($F15,AREA_LIFE,Seq!AL$1,FALSE),".")</f>
        <v>65.026341463414639</v>
      </c>
      <c r="HJ15">
        <f>IFERROR(VLOOKUP($F15,AREA_LIFE,Seq!AM$1,FALSE),".")</f>
        <v>65.657487804878045</v>
      </c>
      <c r="HK15">
        <f>IFERROR(VLOOKUP($F15,AREA_LIFE,Seq!AN$1,FALSE),".")</f>
        <v>66.262731707317073</v>
      </c>
      <c r="HL15">
        <f>IFERROR(VLOOKUP($F15,AREA_LIFE,Seq!AO$1,FALSE),".")</f>
        <v>66.835073170731718</v>
      </c>
      <c r="HM15">
        <f>IFERROR(VLOOKUP($F15,AREA_LIFE,Seq!AP$1,FALSE),".")</f>
        <v>67.370951219512207</v>
      </c>
      <c r="HN15">
        <f>IFERROR(VLOOKUP($F15,AREA_LIFE,Seq!AQ$1,FALSE),".")</f>
        <v>67.872317073170734</v>
      </c>
      <c r="HO15">
        <f>IFERROR(VLOOKUP($F15,AREA_LIFE,Seq!AR$1,FALSE),".")</f>
        <v>68.34712195121952</v>
      </c>
      <c r="HP15">
        <f>IFERROR(VLOOKUP($F15,AREA_LIFE,Seq!AS$1,FALSE),".")</f>
        <v>68.802292682926833</v>
      </c>
      <c r="HQ15">
        <f>IFERROR(VLOOKUP($F15,AREA_LIFE,Seq!AT$1,FALSE),".")</f>
        <v>69.239341463414647</v>
      </c>
      <c r="HR15">
        <f>IFERROR(VLOOKUP($F15,AREA_LIFE,Seq!AU$1,FALSE),".")</f>
        <v>69.657756097560991</v>
      </c>
      <c r="HS15">
        <f>IFERROR(VLOOKUP($F15,AREA_LIFE,Seq!AV$1,FALSE),".")</f>
        <v>70.056609756097572</v>
      </c>
      <c r="HT15">
        <f>IFERROR(VLOOKUP($F15,AREA_LIFE,Seq!AW$1,FALSE),".")</f>
        <v>70.435439024390249</v>
      </c>
      <c r="HU15">
        <f>IFERROR(VLOOKUP($F15,AREA_LIFE,Seq!AX$1,FALSE),".")</f>
        <v>70.793292682926833</v>
      </c>
      <c r="HV15" t="str">
        <f>IFERROR(VLOOKUP($F15,AREA_LIFE,Seq!AY$1,FALSE),".")</f>
        <v>.</v>
      </c>
      <c r="HZ15">
        <f t="shared" si="37"/>
        <v>68809</v>
      </c>
      <c r="IA15">
        <f t="shared" si="38"/>
        <v>326</v>
      </c>
      <c r="IB15">
        <f t="shared" si="31"/>
        <v>55375115.566656202</v>
      </c>
      <c r="IC15">
        <f t="shared" si="32"/>
        <v>-33544995.619466007</v>
      </c>
      <c r="ID15">
        <f t="shared" si="39"/>
        <v>8.5056861428973118E-2</v>
      </c>
      <c r="IE15" t="str">
        <f>work!FK15</f>
        <v>.</v>
      </c>
      <c r="IF15" t="str">
        <f>work!FL15</f>
        <v>.</v>
      </c>
      <c r="IG15" t="str">
        <f>work!FM15</f>
        <v>.</v>
      </c>
      <c r="IH15" t="str">
        <f>IF(ISNUMBER(work!FS15-work!FK15),work!FS15-work!FK15,".")</f>
        <v>.</v>
      </c>
      <c r="II15" t="str">
        <f>IF(ISNUMBER(work!FT15-work!FL15),work!FT15-work!FL15,".")</f>
        <v>.</v>
      </c>
      <c r="IJ15" t="str">
        <f>IF(ISNUMBER(work!FU15-work!FM15),work!FU15-work!FM15,".")</f>
        <v>.</v>
      </c>
    </row>
    <row r="16" spans="1:268" hidden="1">
      <c r="A16" s="24" t="str">
        <f t="shared" si="0"/>
        <v>亚洲</v>
      </c>
      <c r="B16" s="24" t="str">
        <f t="shared" si="33"/>
        <v>InEM90</v>
      </c>
      <c r="C16" s="24" t="str">
        <f t="shared" si="1"/>
        <v>Out</v>
      </c>
      <c r="D16" s="24"/>
      <c r="E16" s="25" t="s">
        <v>2342</v>
      </c>
      <c r="F16" s="26" t="str">
        <f t="shared" si="2"/>
        <v>Iran</v>
      </c>
      <c r="G16" s="27">
        <f t="shared" si="3"/>
        <v>0</v>
      </c>
      <c r="H16" s="27">
        <f t="shared" si="4"/>
        <v>0</v>
      </c>
      <c r="I16" s="27">
        <f t="shared" si="5"/>
        <v>0</v>
      </c>
      <c r="J16" s="27">
        <f t="shared" si="6"/>
        <v>0</v>
      </c>
      <c r="K16" s="27">
        <f t="shared" si="7"/>
        <v>0</v>
      </c>
      <c r="L16" s="27">
        <f t="shared" si="8"/>
        <v>0</v>
      </c>
      <c r="M16" s="27">
        <f t="shared" si="9"/>
        <v>0</v>
      </c>
      <c r="N16" s="27">
        <f t="shared" si="10"/>
        <v>0</v>
      </c>
      <c r="O16" s="27">
        <f t="shared" si="11"/>
        <v>12</v>
      </c>
      <c r="P16" s="27">
        <f t="shared" si="12"/>
        <v>0</v>
      </c>
      <c r="Q16" s="27">
        <f t="shared" si="13"/>
        <v>0</v>
      </c>
      <c r="R16" s="27">
        <f t="shared" si="14"/>
        <v>0</v>
      </c>
      <c r="S16" s="27">
        <f t="shared" si="15"/>
        <v>2</v>
      </c>
      <c r="T16" s="27">
        <f t="shared" si="16"/>
        <v>38</v>
      </c>
      <c r="U16" s="27">
        <f t="shared" si="17"/>
        <v>56</v>
      </c>
      <c r="V16" s="27">
        <f t="shared" si="18"/>
        <v>0</v>
      </c>
      <c r="W16" s="27">
        <f t="shared" si="19"/>
        <v>20</v>
      </c>
      <c r="X16" s="27">
        <f t="shared" si="20"/>
        <v>99</v>
      </c>
      <c r="Y16" s="27">
        <f t="shared" si="21"/>
        <v>8</v>
      </c>
      <c r="Z16" s="27">
        <f t="shared" si="22"/>
        <v>55</v>
      </c>
      <c r="AA16" s="27">
        <f t="shared" si="23"/>
        <v>429</v>
      </c>
      <c r="AB16" s="27">
        <f t="shared" si="24"/>
        <v>420</v>
      </c>
      <c r="AC16" s="27">
        <f t="shared" si="25"/>
        <v>640</v>
      </c>
      <c r="AD16" s="27">
        <f t="shared" si="26"/>
        <v>745</v>
      </c>
      <c r="AE16" s="27">
        <f t="shared" si="27"/>
        <v>2702</v>
      </c>
      <c r="AF16" s="27">
        <f t="shared" si="28"/>
        <v>1912</v>
      </c>
      <c r="AG16" s="27"/>
      <c r="AH16" s="27">
        <f>IF(ISNUMBER(work!C16+work!AH16),work!C16+work!AH16,".")</f>
        <v>24022864.893016361</v>
      </c>
      <c r="AI16" s="27">
        <f>IF(ISNUMBER(work!D16+work!AI16),work!D16+work!AI16,".")</f>
        <v>24676350.68417462</v>
      </c>
      <c r="AJ16" s="27">
        <f>IF(ISNUMBER(work!E16+work!AJ16),work!E16+work!AJ16,".")</f>
        <v>27131355.584781431</v>
      </c>
      <c r="AK16" s="27">
        <f>IF(ISNUMBER(work!F16+work!AK16),work!F16+work!AK16,".")</f>
        <v>30193463.893659551</v>
      </c>
      <c r="AL16" s="27">
        <f>IF(ISNUMBER(work!G16+work!AL16),work!G16+work!AL16,".")</f>
        <v>33624145.678641036</v>
      </c>
      <c r="AM16" s="27">
        <f>IF(ISNUMBER(work!H16+work!AM16),work!H16+work!AM16,".")</f>
        <v>37385918.405497171</v>
      </c>
      <c r="AN16" s="27">
        <f>IF(ISNUMBER(work!I16+work!AN16),work!I16+work!AN16,".")</f>
        <v>39428763.639767498</v>
      </c>
      <c r="AO16" s="27">
        <f>IF(ISNUMBER(work!J16+work!AO16),work!J16+work!AO16,".")</f>
        <v>43182844.247400634</v>
      </c>
      <c r="AP16" s="27">
        <f>IF(ISNUMBER(work!K16+work!AP16),work!K16+work!AP16,".")</f>
        <v>46968753.074020289</v>
      </c>
      <c r="AQ16" s="27">
        <f>IF(ISNUMBER(work!L16+work!AQ16),work!L16+work!AQ16,".")</f>
        <v>49015477.629970908</v>
      </c>
      <c r="AR16" s="27">
        <f>IF(ISNUMBER(work!M16+work!AR16),work!M16+work!AR16,".")</f>
        <v>51489431.664601475</v>
      </c>
      <c r="AS16" s="27">
        <f>IF(ISNUMBER(work!N16+work!AS16),work!N16+work!AS16,".")</f>
        <v>56465061.493427172</v>
      </c>
      <c r="AT16" s="27">
        <f>IF(ISNUMBER(work!O16+work!AT16),work!O16+work!AT16,".")</f>
        <v>63695674.234183557</v>
      </c>
      <c r="AU16" s="27">
        <f>IF(ISNUMBER(work!P16+work!AU16),work!P16+work!AU16,".")</f>
        <v>71327888.489010289</v>
      </c>
      <c r="AV16" s="27">
        <f>IF(ISNUMBER(work!Q16+work!AV16),work!Q16+work!AV16,".")</f>
        <v>79579506.476942748</v>
      </c>
      <c r="AW16" s="27">
        <f>IF(ISNUMBER(work!R16+work!AW16),work!R16+work!AW16,".")</f>
        <v>87586246.410678804</v>
      </c>
      <c r="AX16" s="27">
        <f>IF(ISNUMBER(work!S16+work!AX16),work!S16+work!AX16,".")</f>
        <v>96104019.767386541</v>
      </c>
      <c r="AY16" s="27">
        <f>IF(ISNUMBER(work!T16+work!AY16),work!T16+work!AY16,".")</f>
        <v>104515406.82298505</v>
      </c>
      <c r="AZ16" s="27">
        <f>IF(ISNUMBER(work!U16+work!AZ16),work!U16+work!AZ16,".")</f>
        <v>112202225.53799295</v>
      </c>
      <c r="BA16" s="27">
        <f>IF(ISNUMBER(work!V16+work!BA16),work!V16+work!BA16,".")</f>
        <v>120194115.63367578</v>
      </c>
      <c r="BB16" s="27">
        <f>IF(ISNUMBER(work!W16+work!BB16),work!W16+work!BB16,".")</f>
        <v>129976683.66904569</v>
      </c>
      <c r="BC16" s="27">
        <f>IF(ISNUMBER(work!X16+work!BC16),work!X16+work!BC16,".")</f>
        <v>140295758.6220223</v>
      </c>
      <c r="BD16" s="27">
        <f>IF(ISNUMBER(work!Y16+work!BD16),work!Y16+work!BD16,".")</f>
        <v>152896305.07975909</v>
      </c>
      <c r="BE16" s="27">
        <f>IF(ISNUMBER(work!Z16+work!BE16),work!Z16+work!BE16,".")</f>
        <v>167860197.43357572</v>
      </c>
      <c r="BF16" s="27">
        <f>IF(ISNUMBER(work!AA16+work!BF16),work!AA16+work!BF16,".")</f>
        <v>184207513.00525349</v>
      </c>
      <c r="BG16" s="27">
        <f>IF(ISNUMBER(work!AB16+work!BG16),work!AB16+work!BG16,".")</f>
        <v>202631032.72380438</v>
      </c>
      <c r="BH16" s="27">
        <f>IF(ISNUMBER(work!AC16+work!BH16),work!AC16+work!BH16,".")</f>
        <v>225377609.32135868</v>
      </c>
      <c r="BI16" s="27">
        <f>IF(ISNUMBER(work!AD16+work!BI16),work!AD16+work!BI16,".")</f>
        <v>253948099.31976002</v>
      </c>
      <c r="BJ16" s="27" t="str">
        <f>IF(ISNUMBER(work!AE16+work!BJ16),work!AE16+work!BJ16,".")</f>
        <v>.</v>
      </c>
      <c r="BK16" s="27">
        <f>IF(ISNUMBER(work!AF16+work!BK16),work!AF16+work!BK16,".")</f>
        <v>309563488.61302513</v>
      </c>
      <c r="BL16" s="27"/>
      <c r="BM16" s="27">
        <f>IF(ISNUMBER(work!AH16-work!C16),work!AH16-work!C16,".")</f>
        <v>-12565523.670049638</v>
      </c>
      <c r="BN16" s="27">
        <f>IF(ISNUMBER(work!AI16-work!D16),work!AI16-work!D16,".")</f>
        <v>-13814634.084170781</v>
      </c>
      <c r="BO16" s="27">
        <f>IF(ISNUMBER(work!AJ16-work!E16),work!AJ16-work!E16,".")</f>
        <v>-14862308.79748337</v>
      </c>
      <c r="BP16" s="27">
        <f>IF(ISNUMBER(work!AK16-work!F16),work!AK16-work!F16,".")</f>
        <v>-16377509.90627205</v>
      </c>
      <c r="BQ16" s="27">
        <f>IF(ISNUMBER(work!AL16-work!G16),work!AL16-work!G16,".")</f>
        <v>-20025616.13888016</v>
      </c>
      <c r="BR16" s="27">
        <f>IF(ISNUMBER(work!AM16-work!H16),work!AM16-work!H16,".")</f>
        <v>-23506561.25738943</v>
      </c>
      <c r="BS16" s="27">
        <f>IF(ISNUMBER(work!AN16-work!I16),work!AN16-work!I16,".")</f>
        <v>-26822254.233453114</v>
      </c>
      <c r="BT16" s="27">
        <f>IF(ISNUMBER(work!AO16-work!J16),work!AO16-work!J16,".")</f>
        <v>-30753291.69911357</v>
      </c>
      <c r="BU16" s="27">
        <f>IF(ISNUMBER(work!AP16-work!K16),work!AP16-work!K16,".")</f>
        <v>-35322166.234450109</v>
      </c>
      <c r="BV16" s="27">
        <f>IF(ISNUMBER(work!AQ16-work!L16),work!AQ16-work!L16,".")</f>
        <v>-36649369.370146692</v>
      </c>
      <c r="BW16" s="27">
        <f>IF(ISNUMBER(work!AR16-work!M16),work!AR16-work!M16,".")</f>
        <v>-37430679.521520734</v>
      </c>
      <c r="BX16" s="27">
        <f>IF(ISNUMBER(work!AS16-work!N16),work!AS16-work!N16,".")</f>
        <v>-40635699.921818227</v>
      </c>
      <c r="BY16" s="27">
        <f>IF(ISNUMBER(work!AT16-work!O16),work!AT16-work!O16,".")</f>
        <v>-47193395.302026652</v>
      </c>
      <c r="BZ16" s="27">
        <f>IF(ISNUMBER(work!AU16-work!P16),work!AU16-work!P16,".")</f>
        <v>-55085650.782269306</v>
      </c>
      <c r="CA16" s="27">
        <f>IF(ISNUMBER(work!AV16-work!Q16),work!AV16-work!Q16,".")</f>
        <v>-63394206.438874453</v>
      </c>
      <c r="CB16" s="27">
        <f>IF(ISNUMBER(work!AW16-work!R16),work!AW16-work!R16,".")</f>
        <v>-70971601.212962598</v>
      </c>
      <c r="CC16" s="27">
        <f>IF(ISNUMBER(work!AX16-work!S16),work!AX16-work!S16,".")</f>
        <v>-78309612.618618861</v>
      </c>
      <c r="CD16" s="27">
        <f>IF(ISNUMBER(work!AY16-work!T16),work!AY16-work!T16,".")</f>
        <v>-86118693.374918938</v>
      </c>
      <c r="CE16" s="27">
        <f>IF(ISNUMBER(work!AZ16-work!U16),work!AZ16-work!U16,".")</f>
        <v>-93301334.475347042</v>
      </c>
      <c r="CF16" s="27">
        <f>IF(ISNUMBER(work!BA16-work!V16),work!BA16-work!V16,".")</f>
        <v>-100927714.94067821</v>
      </c>
      <c r="CG16" s="27">
        <f>IF(ISNUMBER(work!BB16-work!W16),work!BB16-work!W16,".")</f>
        <v>-109719380.6735543</v>
      </c>
      <c r="CH16" s="27">
        <f>IF(ISNUMBER(work!BC16-work!X16),work!BC16-work!X16,".")</f>
        <v>-119295079.0610137</v>
      </c>
      <c r="CI16" s="27">
        <f>IF(ISNUMBER(work!BD16-work!Y16),work!BD16-work!Y16,".")</f>
        <v>-130317298.8324329</v>
      </c>
      <c r="CJ16" s="27">
        <f>IF(ISNUMBER(work!BE16-work!Z16),work!BE16-work!Z16,".")</f>
        <v>-143674766.8698363</v>
      </c>
      <c r="CK16" s="27">
        <f>IF(ISNUMBER(work!BF16-work!AA16),work!BF16-work!AA16,".")</f>
        <v>-158792482.69280249</v>
      </c>
      <c r="CL16" s="27">
        <f>IF(ISNUMBER(work!BG16-work!AB16),work!BG16-work!AB16,".")</f>
        <v>-176040962.5268496</v>
      </c>
      <c r="CM16" s="27">
        <f>IF(ISNUMBER(work!BH16-work!AC16),work!BH16-work!AC16,".")</f>
        <v>-197220337.3783713</v>
      </c>
      <c r="CN16" s="27">
        <f>IF(ISNUMBER(work!BI16-work!AD16),work!BI16-work!AD16,".")</f>
        <v>-223587580.45093399</v>
      </c>
      <c r="CO16" s="27" t="str">
        <f>IF(ISNUMBER(work!BJ16-work!AE16),work!BJ16-work!AE16,".")</f>
        <v>.</v>
      </c>
      <c r="CP16" s="27">
        <f>IF(ISNUMBER(work!BK16-work!AF16),work!BK16-work!AF16,".")</f>
        <v>-277945619.21576554</v>
      </c>
      <c r="CQ16" s="27"/>
      <c r="CR16" s="27"/>
      <c r="CS16" s="27">
        <f>IF(ISNUMBER(work!CR16-work!BN16),work!CR16-work!BN16,".")</f>
        <v>9.1440834295583515E-2</v>
      </c>
      <c r="CT16" s="27">
        <f>IF(ISNUMBER(work!CS16-work!BO16),work!CS16-work!BO16,".")</f>
        <v>9.0440834295583514E-2</v>
      </c>
      <c r="CU16" s="27">
        <f>IF(ISNUMBER(work!CT16-work!BP16),work!CT16-work!BP16,".")</f>
        <v>9.0440834295583514E-2</v>
      </c>
      <c r="CV16" s="27">
        <f>IF(ISNUMBER(work!CU16-work!BQ16),work!CU16-work!BQ16,".")</f>
        <v>8.9440834295583513E-2</v>
      </c>
      <c r="CW16" s="27">
        <f>IF(ISNUMBER(work!CV16-work!BR16),work!CV16-work!BR16,".")</f>
        <v>8.9440834295583513E-2</v>
      </c>
      <c r="CX16" s="27">
        <f>IF(ISNUMBER(work!CW16-work!BS16),work!CW16-work!BS16,".")</f>
        <v>8.8440834295583526E-2</v>
      </c>
      <c r="CY16" s="27">
        <f>IF(ISNUMBER(work!CX16-work!BT16),work!CX16-work!BT16,".")</f>
        <v>8.7440834295583525E-2</v>
      </c>
      <c r="CZ16" s="27">
        <f>IF(ISNUMBER(work!CY16-work!BU16),work!CY16-work!BU16,".")</f>
        <v>8.6440834295583524E-2</v>
      </c>
      <c r="DA16" s="27">
        <f>IF(ISNUMBER(work!CZ16-work!BV16),work!CZ16-work!BV16,".")</f>
        <v>8.5440834295583523E-2</v>
      </c>
      <c r="DB16" s="27">
        <f>IF(ISNUMBER(work!DA16-work!BW16),work!DA16-work!BW16,".")</f>
        <v>8.4440834295583522E-2</v>
      </c>
      <c r="DC16" s="94">
        <f>IF(ISNUMBER(work!DB16-work!BX16),work!DB16-work!BX16,".")</f>
        <v>8.244083429558352E-2</v>
      </c>
      <c r="DD16" s="27">
        <f>IF(ISNUMBER(work!DC16-work!BY16),work!DC16-work!BY16,".")</f>
        <v>8.0440834295583519E-2</v>
      </c>
      <c r="DE16" s="27">
        <f>IF(ISNUMBER(work!DD16-work!BZ16),work!DD16-work!BZ16,".")</f>
        <v>9.6809533109479678E-2</v>
      </c>
      <c r="DF16" s="27">
        <f>IF(ISNUMBER(work!DE16-work!CA16),work!DE16-work!CA16,".")</f>
        <v>9.4809533109479677E-2</v>
      </c>
      <c r="DG16" s="27">
        <f>IF(ISNUMBER(work!DF16-work!CB16),work!DF16-work!CB16,".")</f>
        <v>9.2809533109479675E-2</v>
      </c>
      <c r="DH16" s="27">
        <f>IF(ISNUMBER(work!DG16-work!CC16),work!DG16-work!CC16,".")</f>
        <v>9.0809533109479673E-2</v>
      </c>
      <c r="DI16" s="27">
        <f>IF(ISNUMBER(work!DH16-work!CD16),work!DH16-work!CD16,".")</f>
        <v>8.7809533109479684E-2</v>
      </c>
      <c r="DJ16" s="27">
        <f>IF(ISNUMBER(work!DI16-work!CE16),work!DI16-work!CE16,".")</f>
        <v>8.5809533109479683E-2</v>
      </c>
      <c r="DK16" s="27">
        <f>IF(ISNUMBER(work!DJ16-work!CF16),work!DJ16-work!CF16,".")</f>
        <v>8.3809533109479681E-2</v>
      </c>
      <c r="DL16" s="27">
        <f>IF(ISNUMBER(work!DK16-work!CG16),work!DK16-work!CG16,".")</f>
        <v>8.5639051521577941E-2</v>
      </c>
      <c r="DM16" s="94">
        <f>IF(ISNUMBER(work!DL16-work!CH16),work!DL16-work!CH16,".")</f>
        <v>8.7299482744261442E-2</v>
      </c>
      <c r="DN16" s="27">
        <f>IF(ISNUMBER(work!DM16-work!CI16),work!DM16-work!CI16,".")</f>
        <v>8.8407611267632302E-2</v>
      </c>
      <c r="DO16" s="27">
        <f>IF(ISNUMBER(work!DN16-work!CJ16),work!DN16-work!CJ16,".")</f>
        <v>8.8904500152445998E-2</v>
      </c>
      <c r="DP16" s="27">
        <f>IF(ISNUMBER(work!DO16-work!CK16),work!DO16-work!CK16,".")</f>
        <v>8.8763608186887263E-2</v>
      </c>
      <c r="DQ16" s="27">
        <f>IF(ISNUMBER(work!DP16-work!CL16),work!DP16-work!CL16,".")</f>
        <v>8.6704882293733229E-2</v>
      </c>
      <c r="DR16" s="94">
        <f>IF(ISNUMBER(work!DQ16-work!CM16),work!DQ16-work!CM16,".")</f>
        <v>8.4419245121172021E-2</v>
      </c>
      <c r="DS16" s="27">
        <f>IF(ISNUMBER(work!DR16-work!CN16),work!DR16-work!CN16,".")</f>
        <v>7.9719404764674484E-2</v>
      </c>
      <c r="DT16" s="27">
        <f>IF(ISNUMBER(work!DS16-work!CO16),work!DS16-work!CO16,".")</f>
        <v>7.3752225404351002E-2</v>
      </c>
      <c r="DU16" s="27">
        <f>IF(ISNUMBER(work!DT16-work!CP16),work!DT16-work!CP16,".")</f>
        <v>6.7444716737362104E-2</v>
      </c>
      <c r="DV16" s="27">
        <f t="shared" si="29"/>
        <v>6.7444716737362104E-2</v>
      </c>
      <c r="DW16" s="27"/>
      <c r="DX16" s="27" t="str">
        <f>IF(ISNUMBER(work!FJ16/work!FN16),work!FJ16/work!FN16,".")</f>
        <v>.</v>
      </c>
      <c r="DY16" s="27" t="str">
        <f>IF(ISNUMBER(work!FK16/work!FO16),work!FK16/work!FO16,".")</f>
        <v>.</v>
      </c>
      <c r="DZ16" s="27" t="str">
        <f>IF(ISNUMBER(work!FL16/work!FP16),work!FL16/work!FP16,".")</f>
        <v>.</v>
      </c>
      <c r="EA16" s="27" t="str">
        <f>IF(ISNUMBER(work!FM16/work!FQ16),work!FM16/work!FQ16,".")</f>
        <v>.</v>
      </c>
      <c r="EB16" s="27" t="str">
        <f>IF(ISNUMBER((work!FK16+work!FL16)/(work!FO16+work!FP16)),(work!FK16+work!FL16)/(work!FO16+work!FP16),".")</f>
        <v>.</v>
      </c>
      <c r="EC16" s="27" t="str">
        <f>IF(ISNUMBER(work!FR16/work!FV16),work!FR16/work!FV16,".")</f>
        <v>.</v>
      </c>
      <c r="ED16" s="27" t="str">
        <f>IF(ISNUMBER(work!FS16/work!FW16),work!FS16/work!FW16,".")</f>
        <v>.</v>
      </c>
      <c r="EE16" s="27" t="str">
        <f>IF(ISNUMBER(work!FT16/work!FX16),work!FT16/work!FX16,".")</f>
        <v>.</v>
      </c>
      <c r="EF16" s="27" t="str">
        <f>IF(ISNUMBER(work!FU16/work!FY16),work!FU16/work!FY16,".")</f>
        <v>.</v>
      </c>
      <c r="EG16" s="27" t="str">
        <f>IF(ISNUMBER((work!FS16+work!FT16)/(work!FW16+work!FX16)),(work!FS16+work!FT16)/(work!FW16+work!FX16),".")</f>
        <v>.</v>
      </c>
      <c r="EH16" s="27">
        <f>work!EZ16</f>
        <v>7.6679276147633168E-6</v>
      </c>
      <c r="EI16" s="27">
        <f>work!FA16</f>
        <v>5.5147058823529415E-6</v>
      </c>
      <c r="EJ16" s="27" t="str">
        <f>work!FB16</f>
        <v>.</v>
      </c>
      <c r="EK16" s="27"/>
      <c r="EL16" s="27">
        <f t="shared" si="30"/>
        <v>5606.5150000000003</v>
      </c>
      <c r="EM16">
        <f t="shared" si="34"/>
        <v>20</v>
      </c>
      <c r="EN16" t="str">
        <f>work!FM16</f>
        <v>.</v>
      </c>
      <c r="EO16" t="str">
        <f>IF(ISNUMBER(work!FK16+work!FL16),work!FK16+work!FL16,".")</f>
        <v>.</v>
      </c>
      <c r="EP16" t="str">
        <f>IF(ISNUMBER(work!FU16-work!FM16),work!FU16-work!FM16,".")</f>
        <v>.</v>
      </c>
      <c r="EQ16" t="str">
        <f>IF(ISNUMBER(work!FS16+work!FT16-work!FK16-work!FL16),(work!FS16+work!FT16-work!FK16-work!FL16),".")</f>
        <v>.</v>
      </c>
      <c r="EU16">
        <f>work!FC16</f>
        <v>300</v>
      </c>
      <c r="EV16">
        <f>work!FD16</f>
        <v>300</v>
      </c>
      <c r="EW16" t="str">
        <f>IF(ISNUMBER(VLOOKUP($F16,AREA_EM_ALLYEAR,Seq!B$1,FALSE)),VLOOKUP($F16,AREA_EM_ALLYEAR,Seq!B$1,FALSE),".")</f>
        <v>.</v>
      </c>
      <c r="EX16" t="str">
        <f>IF(ISNUMBER(VLOOKUP($F16,AREA_EM_ALLYEAR,Seq!C$1,FALSE)),VLOOKUP($F16,AREA_EM_ALLYEAR,Seq!C$1,FALSE),".")</f>
        <v>.</v>
      </c>
      <c r="EY16" t="str">
        <f>IF(ISNUMBER(VLOOKUP($F16,AREA_EM_ALLYEAR,Seq!D$1,FALSE)),VLOOKUP($F16,AREA_EM_ALLYEAR,Seq!D$1,FALSE),".")</f>
        <v>.</v>
      </c>
      <c r="EZ16" t="str">
        <f>IF(ISNUMBER(VLOOKUP($F16,AREA_EM_ALLYEAR,Seq!E$1,FALSE)),VLOOKUP($F16,AREA_EM_ALLYEAR,Seq!E$1,FALSE),".")</f>
        <v>.</v>
      </c>
      <c r="FA16" t="str">
        <f>IF(ISNUMBER(VLOOKUP($F16,AREA_EM_ALLYEAR,Seq!F$1,FALSE)),VLOOKUP($F16,AREA_EM_ALLYEAR,Seq!F$1,FALSE),".")</f>
        <v>.</v>
      </c>
      <c r="FB16" t="str">
        <f>IF(ISNUMBER(VLOOKUP($F16,AREA_EM_ALLYEAR,Seq!G$1,FALSE)),VLOOKUP($F16,AREA_EM_ALLYEAR,Seq!G$1,FALSE),".")</f>
        <v>.</v>
      </c>
      <c r="FC16" t="str">
        <f>IF(ISNUMBER(VLOOKUP($F16,AREA_EM_ALLYEAR,Seq!H$1,FALSE)),VLOOKUP($F16,AREA_EM_ALLYEAR,Seq!H$1,FALSE),".")</f>
        <v>.</v>
      </c>
      <c r="FD16" t="str">
        <f>IF(ISNUMBER(VLOOKUP($F16,AREA_EM_ALLYEAR,Seq!I$1,FALSE)),VLOOKUP($F16,AREA_EM_ALLYEAR,Seq!I$1,FALSE),".")</f>
        <v>.</v>
      </c>
      <c r="FE16" t="str">
        <f>IF(ISNUMBER(VLOOKUP($F16,AREA_EM_ALLYEAR,Seq!J$1,FALSE)),VLOOKUP($F16,AREA_EM_ALLYEAR,Seq!J$1,FALSE),".")</f>
        <v>.</v>
      </c>
      <c r="FF16" t="str">
        <f>IF(ISNUMBER(VLOOKUP($F16,AREA_EM_ALLYEAR,Seq!K$1,FALSE)),VLOOKUP($F16,AREA_EM_ALLYEAR,Seq!K$1,FALSE),".")</f>
        <v>.</v>
      </c>
      <c r="FG16" t="str">
        <f>IF(ISNUMBER(VLOOKUP($F16,AREA_EM_ALLYEAR,Seq!L$1,FALSE)),VLOOKUP($F16,AREA_EM_ALLYEAR,Seq!L$1,FALSE),".")</f>
        <v>.</v>
      </c>
      <c r="FH16" t="str">
        <f>IF(ISNUMBER(VLOOKUP($F16,AREA_EM_ALLYEAR,Seq!M$1,FALSE)),VLOOKUP($F16,AREA_EM_ALLYEAR,Seq!M$1,FALSE),".")</f>
        <v>.</v>
      </c>
      <c r="FI16" t="str">
        <f>IF(ISNUMBER(VLOOKUP($F16,AREA_EM_ALLYEAR,Seq!N$1,FALSE)),VLOOKUP($F16,AREA_EM_ALLYEAR,Seq!N$1,FALSE),".")</f>
        <v>.</v>
      </c>
      <c r="FJ16" t="str">
        <f>IF(ISNUMBER(VLOOKUP($F16,AREA_EM_ALLYEAR,Seq!O$1,FALSE)),VLOOKUP($F16,AREA_EM_ALLYEAR,Seq!O$1,FALSE),".")</f>
        <v>.</v>
      </c>
      <c r="FK16" t="str">
        <f t="shared" si="35"/>
        <v>.</v>
      </c>
      <c r="FN16">
        <f>IF( ISNUMBER(VLOOKUP($F16,AREA_LIFE,Seq!V$1,FALSE)-Life!V$39),VLOOKUP($F16,AREA_LIFE,Seq!V$1,FALSE)-Life!V$39,".")</f>
        <v>-7.2895365853658447</v>
      </c>
      <c r="FO16">
        <f>IF( ISNUMBER(VLOOKUP($F16,AREA_LIFE,Seq!W$1,FALSE)-Life!W$39),VLOOKUP($F16,AREA_LIFE,Seq!W$1,FALSE)-Life!W$39,".")</f>
        <v>-7.0566829268292608</v>
      </c>
      <c r="FP16">
        <f>IF( ISNUMBER(VLOOKUP($F16,AREA_LIFE,Seq!X$1,FALSE)-Life!X$39),VLOOKUP($F16,AREA_LIFE,Seq!X$1,FALSE)-Life!X$39,".")</f>
        <v>-6.7552926829268358</v>
      </c>
      <c r="FQ16">
        <f>IF( ISNUMBER(VLOOKUP($F16,AREA_LIFE,Seq!Y$1,FALSE)-Life!Y$39),VLOOKUP($F16,AREA_LIFE,Seq!Y$1,FALSE)-Life!Y$39,".")</f>
        <v>-6.3823170731707393</v>
      </c>
      <c r="FR16">
        <f>IF( ISNUMBER(VLOOKUP($F16,AREA_LIFE,Seq!Z$1,FALSE)-Life!Z$39),VLOOKUP($F16,AREA_LIFE,Seq!Z$1,FALSE)-Life!Z$39,".")</f>
        <v>-5.9512439024390247</v>
      </c>
      <c r="FS16">
        <f>IF( ISNUMBER(VLOOKUP($F16,AREA_LIFE,Seq!AA$1,FALSE)-Life!AA$39),VLOOKUP($F16,AREA_LIFE,Seq!AA$1,FALSE)-Life!AA$39,".")</f>
        <v>-5.4811951219512238</v>
      </c>
      <c r="FT16">
        <f>IF( ISNUMBER(VLOOKUP($F16,AREA_LIFE,Seq!AB$1,FALSE)-Life!AB$39),VLOOKUP($F16,AREA_LIFE,Seq!AB$1,FALSE)-Life!AB$39,".")</f>
        <v>-4.9979268292683017</v>
      </c>
      <c r="FU16">
        <f>IF( ISNUMBER(VLOOKUP($F16,AREA_LIFE,Seq!AC$1,FALSE)-Life!AC$39),VLOOKUP($F16,AREA_LIFE,Seq!AC$1,FALSE)-Life!AC$39,".")</f>
        <v>-4.5317073170731703</v>
      </c>
      <c r="FV16">
        <f>IF( ISNUMBER(VLOOKUP($F16,AREA_LIFE,Seq!AD$1,FALSE)-Life!AD$39),VLOOKUP($F16,AREA_LIFE,Seq!AD$1,FALSE)-Life!AD$39,".")</f>
        <v>-4.1077317073170576</v>
      </c>
      <c r="FW16">
        <f>IF( ISNUMBER(VLOOKUP($F16,AREA_LIFE,Seq!AE$1,FALSE)-Life!AE$39),VLOOKUP($F16,AREA_LIFE,Seq!AE$1,FALSE)-Life!AE$39,".")</f>
        <v>-3.7400487804877969</v>
      </c>
      <c r="FX16">
        <f>IF( ISNUMBER(VLOOKUP($F16,AREA_LIFE,Seq!AF$1,FALSE)-Life!AF$39),VLOOKUP($F16,AREA_LIFE,Seq!AF$1,FALSE)-Life!AF$39,".")</f>
        <v>-3.4357073170731667</v>
      </c>
      <c r="FY16">
        <f>IF( ISNUMBER(VLOOKUP($F16,AREA_LIFE,Seq!AG$1,FALSE)-Life!AG$39),VLOOKUP($F16,AREA_LIFE,Seq!AG$1,FALSE)-Life!AG$39,".")</f>
        <v>-3.1930731707317221</v>
      </c>
      <c r="FZ16">
        <f>IF( ISNUMBER(VLOOKUP($F16,AREA_LIFE,Seq!AH$1,FALSE)-Life!AH$39),VLOOKUP($F16,AREA_LIFE,Seq!AH$1,FALSE)-Life!AH$39,".")</f>
        <v>-2.9954390243902367</v>
      </c>
      <c r="GA16">
        <f>IF( ISNUMBER(VLOOKUP($F16,AREA_LIFE,Seq!AI$1,FALSE)-Life!AI$39),VLOOKUP($F16,AREA_LIFE,Seq!AI$1,FALSE)-Life!AI$39,".")</f>
        <v>-2.8287560975609836</v>
      </c>
      <c r="GB16">
        <f>IF( ISNUMBER(VLOOKUP($F16,AREA_LIFE,Seq!AJ$1,FALSE)-Life!AJ$39),VLOOKUP($F16,AREA_LIFE,Seq!AJ$1,FALSE)-Life!AJ$39,".")</f>
        <v>-2.6874146341463501</v>
      </c>
      <c r="GC16">
        <f>IF( ISNUMBER(VLOOKUP($F16,AREA_LIFE,Seq!AK$1,FALSE)-Life!AK$39),VLOOKUP($F16,AREA_LIFE,Seq!AK$1,FALSE)-Life!AK$39,".")</f>
        <v>-2.5694146341463551</v>
      </c>
      <c r="GD16">
        <f>IF( ISNUMBER(VLOOKUP($F16,AREA_LIFE,Seq!AL$1,FALSE)-Life!AL$39),VLOOKUP($F16,AREA_LIFE,Seq!AL$1,FALSE)-Life!AL$39,".")</f>
        <v>-2.4727560975609606</v>
      </c>
      <c r="GE16">
        <f>IF( ISNUMBER(VLOOKUP($F16,AREA_LIFE,Seq!AM$1,FALSE)-Life!AM$39),VLOOKUP($F16,AREA_LIFE,Seq!AM$1,FALSE)-Life!AM$39,".")</f>
        <v>-2.3960243902439089</v>
      </c>
      <c r="GF16">
        <f>IF( ISNUMBER(VLOOKUP($F16,AREA_LIFE,Seq!AN$1,FALSE)-Life!AN$39),VLOOKUP($F16,AREA_LIFE,Seq!AN$1,FALSE)-Life!AN$39,".")</f>
        <v>-2.3362195121951146</v>
      </c>
      <c r="GG16">
        <f>IF( ISNUMBER(VLOOKUP($F16,AREA_LIFE,Seq!AO$1,FALSE)-Life!AO$39),VLOOKUP($F16,AREA_LIFE,Seq!AO$1,FALSE)-Life!AO$39,".")</f>
        <v>-2.286926829268296</v>
      </c>
      <c r="GH16">
        <f>IF( ISNUMBER(VLOOKUP($F16,AREA_LIFE,Seq!AP$1,FALSE)-Life!AP$39),VLOOKUP($F16,AREA_LIFE,Seq!AP$1,FALSE)-Life!AP$39,".")</f>
        <v>-2.2416341463414682</v>
      </c>
      <c r="GI16">
        <f>IF( ISNUMBER(VLOOKUP($F16,AREA_LIFE,Seq!AQ$1,FALSE)-Life!AQ$39),VLOOKUP($F16,AREA_LIFE,Seq!AQ$1,FALSE)-Life!AQ$39,".")</f>
        <v>-2.1928292682926838</v>
      </c>
      <c r="GJ16">
        <f>IF( ISNUMBER(VLOOKUP($F16,AREA_LIFE,Seq!AR$1,FALSE)-Life!AR$39),VLOOKUP($F16,AREA_LIFE,Seq!AR$1,FALSE)-Life!AR$39,".")</f>
        <v>-2.1375365853658366</v>
      </c>
      <c r="GK16">
        <f>IF( ISNUMBER(VLOOKUP($F16,AREA_LIFE,Seq!AS$1,FALSE)-Life!AS$39),VLOOKUP($F16,AREA_LIFE,Seq!AS$1,FALSE)-Life!AS$39,".")</f>
        <v>-2.0737317073170658</v>
      </c>
      <c r="GL16">
        <f>IF( ISNUMBER(VLOOKUP($F16,AREA_LIFE,Seq!AT$1,FALSE)-Life!AT$39),VLOOKUP($F16,AREA_LIFE,Seq!AT$1,FALSE)-Life!AT$39,".")</f>
        <v>-2.0010000000000048</v>
      </c>
      <c r="GM16">
        <f>IF( ISNUMBER(VLOOKUP($F16,AREA_LIFE,Seq!AU$1,FALSE)-Life!AU$39),VLOOKUP($F16,AREA_LIFE,Seq!AU$1,FALSE)-Life!AU$39,".")</f>
        <v>-1.9203170731707218</v>
      </c>
      <c r="GN16">
        <f>IF( ISNUMBER(VLOOKUP($F16,AREA_LIFE,Seq!AV$1,FALSE)-Life!AV$39),VLOOKUP($F16,AREA_LIFE,Seq!AV$1,FALSE)-Life!AV$39,".")</f>
        <v>-1.8372439024390133</v>
      </c>
      <c r="GO16">
        <f>IF( ISNUMBER(VLOOKUP($F16,AREA_LIFE,Seq!AW$1,FALSE)-Life!AW$39),VLOOKUP($F16,AREA_LIFE,Seq!AW$1,FALSE)-Life!AW$39,".")</f>
        <v>-1.7563414634146284</v>
      </c>
      <c r="GP16">
        <f>IF( ISNUMBER(VLOOKUP($F16,AREA_LIFE,Seq!AX$1,FALSE)-Life!AX$39),VLOOKUP($F16,AREA_LIFE,Seq!AX$1,FALSE)-Life!AX$39,".")</f>
        <v>-1.6835853658536593</v>
      </c>
      <c r="GQ16">
        <f t="shared" si="36"/>
        <v>-1.6835853658536593</v>
      </c>
      <c r="GS16">
        <f>IFERROR(VLOOKUP($F16,AREA_LIFE,Seq!V$1,FALSE),".")</f>
        <v>58.678853658536589</v>
      </c>
      <c r="GT16">
        <f>IFERROR(VLOOKUP($F16,AREA_LIFE,Seq!W$1,FALSE),".")</f>
        <v>59.110048780487809</v>
      </c>
      <c r="GU16">
        <f>IFERROR(VLOOKUP($F16,AREA_LIFE,Seq!X$1,FALSE),".")</f>
        <v>59.593195121951226</v>
      </c>
      <c r="GV16">
        <f>IFERROR(VLOOKUP($F16,AREA_LIFE,Seq!Y$1,FALSE),".")</f>
        <v>60.13885365853659</v>
      </c>
      <c r="GW16">
        <f>IFERROR(VLOOKUP($F16,AREA_LIFE,Seq!Z$1,FALSE),".")</f>
        <v>60.744560975609765</v>
      </c>
      <c r="GX16">
        <f>IFERROR(VLOOKUP($F16,AREA_LIFE,Seq!AA$1,FALSE),".")</f>
        <v>61.399243902439032</v>
      </c>
      <c r="GY16">
        <f>IFERROR(VLOOKUP($F16,AREA_LIFE,Seq!AB$1,FALSE),".")</f>
        <v>62.083292682926832</v>
      </c>
      <c r="GZ16">
        <f>IFERROR(VLOOKUP($F16,AREA_LIFE,Seq!AC$1,FALSE),".")</f>
        <v>62.766487804878054</v>
      </c>
      <c r="HA16">
        <f>IFERROR(VLOOKUP($F16,AREA_LIFE,Seq!AD$1,FALSE),".")</f>
        <v>63.425195121951234</v>
      </c>
      <c r="HB16">
        <f>IFERROR(VLOOKUP($F16,AREA_LIFE,Seq!AE$1,FALSE),".")</f>
        <v>64.046341463414649</v>
      </c>
      <c r="HC16">
        <f>IFERROR(VLOOKUP($F16,AREA_LIFE,Seq!AF$1,FALSE),".")</f>
        <v>64.623365853658541</v>
      </c>
      <c r="HD16">
        <f>IFERROR(VLOOKUP($F16,AREA_LIFE,Seq!AG$1,FALSE),".")</f>
        <v>65.157317073170731</v>
      </c>
      <c r="HE16">
        <f>IFERROR(VLOOKUP($F16,AREA_LIFE,Seq!AH$1,FALSE),".")</f>
        <v>65.659804878048789</v>
      </c>
      <c r="HF16">
        <f>IFERROR(VLOOKUP($F16,AREA_LIFE,Seq!AI$1,FALSE),".")</f>
        <v>66.140829268292691</v>
      </c>
      <c r="HG16">
        <f>IFERROR(VLOOKUP($F16,AREA_LIFE,Seq!AJ$1,FALSE),".")</f>
        <v>66.602926829268299</v>
      </c>
      <c r="HH16">
        <f>IFERROR(VLOOKUP($F16,AREA_LIFE,Seq!AK$1,FALSE),".")</f>
        <v>67.048121951219514</v>
      </c>
      <c r="HI16">
        <f>IFERROR(VLOOKUP($F16,AREA_LIFE,Seq!AL$1,FALSE),".")</f>
        <v>67.478878048780501</v>
      </c>
      <c r="HJ16">
        <f>IFERROR(VLOOKUP($F16,AREA_LIFE,Seq!AM$1,FALSE),".")</f>
        <v>67.895707317073175</v>
      </c>
      <c r="HK16">
        <f>IFERROR(VLOOKUP($F16,AREA_LIFE,Seq!AN$1,FALSE),".")</f>
        <v>68.298585365853683</v>
      </c>
      <c r="HL16">
        <f>IFERROR(VLOOKUP($F16,AREA_LIFE,Seq!AO$1,FALSE),".")</f>
        <v>68.687975609756108</v>
      </c>
      <c r="HM16">
        <f>IFERROR(VLOOKUP($F16,AREA_LIFE,Seq!AP$1,FALSE),".")</f>
        <v>69.062365853658548</v>
      </c>
      <c r="HN16">
        <f>IFERROR(VLOOKUP($F16,AREA_LIFE,Seq!AQ$1,FALSE),".")</f>
        <v>69.418756097560973</v>
      </c>
      <c r="HO16">
        <f>IFERROR(VLOOKUP($F16,AREA_LIFE,Seq!AR$1,FALSE),".")</f>
        <v>69.755609756097584</v>
      </c>
      <c r="HP16">
        <f>IFERROR(VLOOKUP($F16,AREA_LIFE,Seq!AS$1,FALSE),".")</f>
        <v>70.073439024390254</v>
      </c>
      <c r="HQ16">
        <f>IFERROR(VLOOKUP($F16,AREA_LIFE,Seq!AT$1,FALSE),".")</f>
        <v>70.372682926829285</v>
      </c>
      <c r="HR16">
        <f>IFERROR(VLOOKUP($F16,AREA_LIFE,Seq!AU$1,FALSE),".")</f>
        <v>70.656341463414648</v>
      </c>
      <c r="HS16">
        <f>IFERROR(VLOOKUP($F16,AREA_LIFE,Seq!AV$1,FALSE),".")</f>
        <v>70.926365853658538</v>
      </c>
      <c r="HT16">
        <f>IFERROR(VLOOKUP($F16,AREA_LIFE,Seq!AW$1,FALSE),".")</f>
        <v>71.18673170731708</v>
      </c>
      <c r="HU16">
        <f>IFERROR(VLOOKUP($F16,AREA_LIFE,Seq!AX$1,FALSE),".")</f>
        <v>71.440975609756109</v>
      </c>
      <c r="HV16" t="str">
        <f>IFERROR(VLOOKUP($F16,AREA_LIFE,Seq!AY$1,FALSE),".")</f>
        <v>.</v>
      </c>
      <c r="HZ16">
        <f t="shared" si="37"/>
        <v>108</v>
      </c>
      <c r="IA16">
        <f t="shared" si="38"/>
        <v>0</v>
      </c>
      <c r="IB16">
        <f t="shared" si="31"/>
        <v>51489431.664601475</v>
      </c>
      <c r="IC16">
        <f t="shared" si="32"/>
        <v>-37430679.521520734</v>
      </c>
      <c r="ID16">
        <f t="shared" si="39"/>
        <v>8.244083429558352E-2</v>
      </c>
      <c r="IE16" t="str">
        <f>work!FK16</f>
        <v>.</v>
      </c>
      <c r="IF16" t="str">
        <f>work!FL16</f>
        <v>.</v>
      </c>
      <c r="IG16" t="str">
        <f>work!FM16</f>
        <v>.</v>
      </c>
      <c r="IH16" t="str">
        <f>IF(ISNUMBER(work!FS16-work!FK16),work!FS16-work!FK16,".")</f>
        <v>.</v>
      </c>
      <c r="II16" t="str">
        <f>IF(ISNUMBER(work!FT16-work!FL16),work!FT16-work!FL16,".")</f>
        <v>.</v>
      </c>
      <c r="IJ16" t="str">
        <f>IF(ISNUMBER(work!FU16-work!FM16),work!FU16-work!FM16,".")</f>
        <v>.</v>
      </c>
    </row>
    <row r="17" spans="1:244" hidden="1">
      <c r="A17" s="24" t="str">
        <f t="shared" si="0"/>
        <v>亚洲</v>
      </c>
      <c r="B17" s="24" t="str">
        <f t="shared" si="33"/>
        <v>Out</v>
      </c>
      <c r="C17" s="24" t="str">
        <f t="shared" si="1"/>
        <v>Out</v>
      </c>
      <c r="D17" s="24"/>
      <c r="E17" s="25" t="s">
        <v>2729</v>
      </c>
      <c r="F17" s="26" t="str">
        <f t="shared" si="2"/>
        <v>Iraq</v>
      </c>
      <c r="G17" s="27" t="str">
        <f t="shared" si="3"/>
        <v>.</v>
      </c>
      <c r="H17" s="27" t="str">
        <f t="shared" si="4"/>
        <v>.</v>
      </c>
      <c r="I17" s="27" t="str">
        <f t="shared" si="5"/>
        <v>.</v>
      </c>
      <c r="J17" s="27" t="str">
        <f t="shared" si="6"/>
        <v>.</v>
      </c>
      <c r="K17" s="27" t="str">
        <f t="shared" si="7"/>
        <v>.</v>
      </c>
      <c r="L17" s="27" t="str">
        <f t="shared" si="8"/>
        <v>.</v>
      </c>
      <c r="M17" s="27" t="str">
        <f t="shared" si="9"/>
        <v>.</v>
      </c>
      <c r="N17" s="27" t="str">
        <f t="shared" si="10"/>
        <v>.</v>
      </c>
      <c r="O17" s="27" t="str">
        <f t="shared" si="11"/>
        <v>.</v>
      </c>
      <c r="P17" s="27" t="str">
        <f t="shared" si="12"/>
        <v>.</v>
      </c>
      <c r="Q17" s="27" t="str">
        <f t="shared" si="13"/>
        <v>.</v>
      </c>
      <c r="R17" s="27" t="str">
        <f t="shared" si="14"/>
        <v>.</v>
      </c>
      <c r="S17" s="27">
        <f t="shared" si="15"/>
        <v>0</v>
      </c>
      <c r="T17" s="27">
        <f t="shared" si="16"/>
        <v>0</v>
      </c>
      <c r="U17" s="27">
        <f t="shared" si="17"/>
        <v>7</v>
      </c>
      <c r="V17" s="27">
        <f t="shared" si="18"/>
        <v>202</v>
      </c>
      <c r="W17" s="27">
        <f t="shared" si="19"/>
        <v>18</v>
      </c>
      <c r="X17" s="27">
        <f t="shared" si="20"/>
        <v>0</v>
      </c>
      <c r="Y17" s="27">
        <f t="shared" si="21"/>
        <v>150</v>
      </c>
      <c r="Z17" s="27">
        <f t="shared" si="22"/>
        <v>7</v>
      </c>
      <c r="AA17" s="27">
        <f t="shared" si="23"/>
        <v>549</v>
      </c>
      <c r="AB17" s="27">
        <f t="shared" si="24"/>
        <v>311</v>
      </c>
      <c r="AC17" s="27">
        <f t="shared" si="25"/>
        <v>150</v>
      </c>
      <c r="AD17" s="27">
        <f t="shared" si="26"/>
        <v>27</v>
      </c>
      <c r="AE17" s="27">
        <f t="shared" si="27"/>
        <v>324</v>
      </c>
      <c r="AF17" s="27">
        <f t="shared" si="28"/>
        <v>140</v>
      </c>
      <c r="AG17" s="27"/>
      <c r="AH17" s="27" t="str">
        <f>IF(ISNUMBER(work!C17+work!AH17),work!C17+work!AH17,".")</f>
        <v>.</v>
      </c>
      <c r="AI17" s="27" t="str">
        <f>IF(ISNUMBER(work!D17+work!AI17),work!D17+work!AI17,".")</f>
        <v>.</v>
      </c>
      <c r="AJ17" s="27" t="str">
        <f>IF(ISNUMBER(work!E17+work!AJ17),work!E17+work!AJ17,".")</f>
        <v>.</v>
      </c>
      <c r="AK17" s="27" t="str">
        <f>IF(ISNUMBER(work!F17+work!AK17),work!F17+work!AK17,".")</f>
        <v>.</v>
      </c>
      <c r="AL17" s="27" t="str">
        <f>IF(ISNUMBER(work!G17+work!AL17),work!G17+work!AL17,".")</f>
        <v>.</v>
      </c>
      <c r="AM17" s="27" t="str">
        <f>IF(ISNUMBER(work!H17+work!AM17),work!H17+work!AM17,".")</f>
        <v>.</v>
      </c>
      <c r="AN17" s="27" t="str">
        <f>IF(ISNUMBER(work!I17+work!AN17),work!I17+work!AN17,".")</f>
        <v>.</v>
      </c>
      <c r="AO17" s="27" t="str">
        <f>IF(ISNUMBER(work!J17+work!AO17),work!J17+work!AO17,".")</f>
        <v>.</v>
      </c>
      <c r="AP17" s="27" t="str">
        <f>IF(ISNUMBER(work!K17+work!AP17),work!K17+work!AP17,".")</f>
        <v>.</v>
      </c>
      <c r="AQ17" s="27" t="str">
        <f>IF(ISNUMBER(work!L17+work!AQ17),work!L17+work!AQ17,".")</f>
        <v>.</v>
      </c>
      <c r="AR17" s="27" t="str">
        <f>IF(ISNUMBER(work!M17+work!AR17),work!M17+work!AR17,".")</f>
        <v>.</v>
      </c>
      <c r="AS17" s="27" t="str">
        <f>IF(ISNUMBER(work!N17+work!AS17),work!N17+work!AS17,".")</f>
        <v>.</v>
      </c>
      <c r="AT17" s="27" t="str">
        <f>IF(ISNUMBER(work!O17+work!AT17),work!O17+work!AT17,".")</f>
        <v>.</v>
      </c>
      <c r="AU17" s="27" t="str">
        <f>IF(ISNUMBER(work!P17+work!AU17),work!P17+work!AU17,".")</f>
        <v>.</v>
      </c>
      <c r="AV17" s="27" t="str">
        <f>IF(ISNUMBER(work!Q17+work!AV17),work!Q17+work!AV17,".")</f>
        <v>.</v>
      </c>
      <c r="AW17" s="27" t="str">
        <f>IF(ISNUMBER(work!R17+work!AW17),work!R17+work!AW17,".")</f>
        <v>.</v>
      </c>
      <c r="AX17" s="27" t="str">
        <f>IF(ISNUMBER(work!S17+work!AX17),work!S17+work!AX17,".")</f>
        <v>.</v>
      </c>
      <c r="AY17" s="27">
        <f>IF(ISNUMBER(work!T17+work!AY17),work!T17+work!AY17,".")</f>
        <v>96923116.582151994</v>
      </c>
      <c r="AZ17" s="27">
        <f>IF(ISNUMBER(work!U17+work!AZ17),work!U17+work!AZ17,".")</f>
        <v>104916757.67067</v>
      </c>
      <c r="BA17" s="27">
        <f>IF(ISNUMBER(work!V17+work!BA17),work!V17+work!BA17,".")</f>
        <v>113262807.28077699</v>
      </c>
      <c r="BB17" s="27">
        <f>IF(ISNUMBER(work!W17+work!BB17),work!W17+work!BB17,".")</f>
        <v>122433742.7633</v>
      </c>
      <c r="BC17" s="27">
        <f>IF(ISNUMBER(work!X17+work!BC17),work!X17+work!BC17,".")</f>
        <v>132210472.665518</v>
      </c>
      <c r="BD17" s="27">
        <f>IF(ISNUMBER(work!Y17+work!BD17),work!Y17+work!BD17,".")</f>
        <v>143833481.55929598</v>
      </c>
      <c r="BE17" s="27">
        <f>IF(ISNUMBER(work!Z17+work!BE17),work!Z17+work!BE17,".")</f>
        <v>157074543.09250602</v>
      </c>
      <c r="BF17" s="27">
        <f>IF(ISNUMBER(work!AA17+work!BF17),work!AA17+work!BF17,".")</f>
        <v>173414842.00902799</v>
      </c>
      <c r="BG17" s="27" t="str">
        <f>IF(ISNUMBER(work!AB17+work!BG17),work!AB17+work!BG17,".")</f>
        <v>.</v>
      </c>
      <c r="BH17" s="27" t="str">
        <f>IF(ISNUMBER(work!AC17+work!BH17),work!AC17+work!BH17,".")</f>
        <v>.</v>
      </c>
      <c r="BI17" s="27" t="str">
        <f>IF(ISNUMBER(work!AD17+work!BI17),work!AD17+work!BI17,".")</f>
        <v>.</v>
      </c>
      <c r="BJ17" s="27" t="str">
        <f>IF(ISNUMBER(work!AE17+work!BJ17),work!AE17+work!BJ17,".")</f>
        <v>.</v>
      </c>
      <c r="BK17" s="27">
        <f>IF(ISNUMBER(work!AF17+work!BK17),work!AF17+work!BK17,".")</f>
        <v>296093149.35620344</v>
      </c>
      <c r="BL17" s="27"/>
      <c r="BM17" s="27" t="str">
        <f>IF(ISNUMBER(work!AH17-work!C17),work!AH17-work!C17,".")</f>
        <v>.</v>
      </c>
      <c r="BN17" s="27" t="str">
        <f>IF(ISNUMBER(work!AI17-work!D17),work!AI17-work!D17,".")</f>
        <v>.</v>
      </c>
      <c r="BO17" s="27" t="str">
        <f>IF(ISNUMBER(work!AJ17-work!E17),work!AJ17-work!E17,".")</f>
        <v>.</v>
      </c>
      <c r="BP17" s="27" t="str">
        <f>IF(ISNUMBER(work!AK17-work!F17),work!AK17-work!F17,".")</f>
        <v>.</v>
      </c>
      <c r="BQ17" s="27" t="str">
        <f>IF(ISNUMBER(work!AL17-work!G17),work!AL17-work!G17,".")</f>
        <v>.</v>
      </c>
      <c r="BR17" s="27" t="str">
        <f>IF(ISNUMBER(work!AM17-work!H17),work!AM17-work!H17,".")</f>
        <v>.</v>
      </c>
      <c r="BS17" s="27" t="str">
        <f>IF(ISNUMBER(work!AN17-work!I17),work!AN17-work!I17,".")</f>
        <v>.</v>
      </c>
      <c r="BT17" s="27" t="str">
        <f>IF(ISNUMBER(work!AO17-work!J17),work!AO17-work!J17,".")</f>
        <v>.</v>
      </c>
      <c r="BU17" s="27" t="str">
        <f>IF(ISNUMBER(work!AP17-work!K17),work!AP17-work!K17,".")</f>
        <v>.</v>
      </c>
      <c r="BV17" s="27" t="str">
        <f>IF(ISNUMBER(work!AQ17-work!L17),work!AQ17-work!L17,".")</f>
        <v>.</v>
      </c>
      <c r="BW17" s="27" t="str">
        <f>IF(ISNUMBER(work!AR17-work!M17),work!AR17-work!M17,".")</f>
        <v>.</v>
      </c>
      <c r="BX17" s="27" t="str">
        <f>IF(ISNUMBER(work!AS17-work!N17),work!AS17-work!N17,".")</f>
        <v>.</v>
      </c>
      <c r="BY17" s="27" t="str">
        <f>IF(ISNUMBER(work!AT17-work!O17),work!AT17-work!O17,".")</f>
        <v>.</v>
      </c>
      <c r="BZ17" s="27" t="str">
        <f>IF(ISNUMBER(work!AU17-work!P17),work!AU17-work!P17,".")</f>
        <v>.</v>
      </c>
      <c r="CA17" s="27" t="str">
        <f>IF(ISNUMBER(work!AV17-work!Q17),work!AV17-work!Q17,".")</f>
        <v>.</v>
      </c>
      <c r="CB17" s="27" t="str">
        <f>IF(ISNUMBER(work!AW17-work!R17),work!AW17-work!R17,".")</f>
        <v>.</v>
      </c>
      <c r="CC17" s="27" t="str">
        <f>IF(ISNUMBER(work!AX17-work!S17),work!AX17-work!S17,".")</f>
        <v>.</v>
      </c>
      <c r="CD17" s="27">
        <f>IF(ISNUMBER(work!AY17-work!T17),work!AY17-work!T17,".")</f>
        <v>-93710983.615751997</v>
      </c>
      <c r="CE17" s="27">
        <f>IF(ISNUMBER(work!AZ17-work!U17),work!AZ17-work!U17,".")</f>
        <v>-100586802.34266999</v>
      </c>
      <c r="CF17" s="27">
        <f>IF(ISNUMBER(work!BA17-work!V17),work!BA17-work!V17,".")</f>
        <v>-107859023.293577</v>
      </c>
      <c r="CG17" s="27">
        <f>IF(ISNUMBER(work!BB17-work!W17),work!BB17-work!W17,".")</f>
        <v>-117262321.57929999</v>
      </c>
      <c r="CH17" s="27">
        <f>IF(ISNUMBER(work!BC17-work!X17),work!BC17-work!X17,".")</f>
        <v>-127380365.017518</v>
      </c>
      <c r="CI17" s="27">
        <f>IF(ISNUMBER(work!BD17-work!Y17),work!BD17-work!Y17,".")</f>
        <v>-139380122.352896</v>
      </c>
      <c r="CJ17" s="27">
        <f>IF(ISNUMBER(work!BE17-work!Z17),work!BE17-work!Z17,".")</f>
        <v>-154460421.210906</v>
      </c>
      <c r="CK17" s="27">
        <f>IF(ISNUMBER(work!BF17-work!AA17),work!BF17-work!AA17,".")</f>
        <v>-169585153.68902799</v>
      </c>
      <c r="CL17" s="27" t="str">
        <f>IF(ISNUMBER(work!BG17-work!AB17),work!BG17-work!AB17,".")</f>
        <v>.</v>
      </c>
      <c r="CM17" s="27" t="str">
        <f>IF(ISNUMBER(work!BH17-work!AC17),work!BH17-work!AC17,".")</f>
        <v>.</v>
      </c>
      <c r="CN17" s="27" t="str">
        <f>IF(ISNUMBER(work!BI17-work!AD17),work!BI17-work!AD17,".")</f>
        <v>.</v>
      </c>
      <c r="CO17" s="27" t="str">
        <f>IF(ISNUMBER(work!BJ17-work!AE17),work!BJ17-work!AE17,".")</f>
        <v>.</v>
      </c>
      <c r="CP17" s="27">
        <f>IF(ISNUMBER(work!BK17-work!AF17),work!BK17-work!AF17,".")</f>
        <v>-291415958.47258723</v>
      </c>
      <c r="CQ17" s="27"/>
      <c r="CR17" s="27"/>
      <c r="CS17" s="27">
        <f>IF(ISNUMBER(work!CR17-work!BN17),work!CR17-work!BN17,".")</f>
        <v>9.2216324135091357E-2</v>
      </c>
      <c r="CT17" s="27">
        <f>IF(ISNUMBER(work!CS17-work!BO17),work!CS17-work!BO17,".")</f>
        <v>9.1216324135091356E-2</v>
      </c>
      <c r="CU17" s="27">
        <f>IF(ISNUMBER(work!CT17-work!BP17),work!CT17-work!BP17,".")</f>
        <v>9.1216324135091356E-2</v>
      </c>
      <c r="CV17" s="27">
        <f>IF(ISNUMBER(work!CU17-work!BQ17),work!CU17-work!BQ17,".")</f>
        <v>9.0216324135091355E-2</v>
      </c>
      <c r="CW17" s="27">
        <f>IF(ISNUMBER(work!CV17-work!BR17),work!CV17-work!BR17,".")</f>
        <v>9.0216324135091355E-2</v>
      </c>
      <c r="CX17" s="27">
        <f>IF(ISNUMBER(work!CW17-work!BS17),work!CW17-work!BS17,".")</f>
        <v>8.9216324135091368E-2</v>
      </c>
      <c r="CY17" s="27">
        <f>IF(ISNUMBER(work!CX17-work!BT17),work!CX17-work!BT17,".")</f>
        <v>8.8216324135091367E-2</v>
      </c>
      <c r="CZ17" s="27">
        <f>IF(ISNUMBER(work!CY17-work!BU17),work!CY17-work!BU17,".")</f>
        <v>8.7216324135091366E-2</v>
      </c>
      <c r="DA17" s="27">
        <f>IF(ISNUMBER(work!CZ17-work!BV17),work!CZ17-work!BV17,".")</f>
        <v>8.6216324135091366E-2</v>
      </c>
      <c r="DB17" s="27">
        <f>IF(ISNUMBER(work!DA17-work!BW17),work!DA17-work!BW17,".")</f>
        <v>8.5216324135091365E-2</v>
      </c>
      <c r="DC17" s="27">
        <f>IF(ISNUMBER(work!DB17-work!BX17),work!DB17-work!BX17,".")</f>
        <v>8.3216324135091363E-2</v>
      </c>
      <c r="DD17" s="27">
        <f>IF(ISNUMBER(work!DC17-work!BY17),work!DC17-work!BY17,".")</f>
        <v>8.1216324135091361E-2</v>
      </c>
      <c r="DE17" s="27">
        <f>IF(ISNUMBER(work!DD17-work!BZ17),work!DD17-work!BZ17,".")</f>
        <v>8.1076541609583636E-2</v>
      </c>
      <c r="DF17" s="27">
        <f>IF(ISNUMBER(work!DE17-work!CA17),work!DE17-work!CA17,".")</f>
        <v>7.9076541609583634E-2</v>
      </c>
      <c r="DG17" s="27">
        <f>IF(ISNUMBER(work!DF17-work!CB17),work!DF17-work!CB17,".")</f>
        <v>7.7076541609583632E-2</v>
      </c>
      <c r="DH17" s="27">
        <f>IF(ISNUMBER(work!DG17-work!CC17),work!DG17-work!CC17,".")</f>
        <v>7.507654160958363E-2</v>
      </c>
      <c r="DI17" s="27">
        <f>IF(ISNUMBER(work!DH17-work!CD17),work!DH17-work!CD17,".")</f>
        <v>7.2076541609583641E-2</v>
      </c>
      <c r="DJ17" s="27">
        <f>IF(ISNUMBER(work!DI17-work!CE17),work!DI17-work!CE17,".")</f>
        <v>7.007654160958364E-2</v>
      </c>
      <c r="DK17" s="27">
        <f>IF(ISNUMBER(work!DJ17-work!CF17),work!DJ17-work!CF17,".")</f>
        <v>6.8076541609583638E-2</v>
      </c>
      <c r="DL17" s="27">
        <f>IF(ISNUMBER(work!DK17-work!CG17),work!DK17-work!CG17,".")</f>
        <v>6.4773778189432349E-2</v>
      </c>
      <c r="DM17" s="27">
        <f>IF(ISNUMBER(work!DL17-work!CH17),work!DL17-work!CH17,".")</f>
        <v>6.1310297942836108E-2</v>
      </c>
      <c r="DN17" s="27">
        <f>IF(ISNUMBER(work!DM17-work!CI17),work!DM17-work!CI17,".")</f>
        <v>5.8137022547265403E-2</v>
      </c>
      <c r="DO17" s="27">
        <f>IF(ISNUMBER(work!DN17-work!CJ17),work!DN17-work!CJ17,".")</f>
        <v>5.4779364163937548E-2</v>
      </c>
      <c r="DP17" s="27">
        <f>IF(ISNUMBER(work!DO17-work!CK17),work!DO17-work!CK17,".")</f>
        <v>5.1286756798152144E-2</v>
      </c>
      <c r="DQ17" s="27">
        <f>IF(ISNUMBER(work!DP17-work!CL17),work!DP17-work!CL17,".")</f>
        <v>4.669803767708329E-2</v>
      </c>
      <c r="DR17" s="27">
        <f>IF(ISNUMBER(work!DQ17-work!CM17),work!DQ17-work!CM17,".")</f>
        <v>4.3060922840526809E-2</v>
      </c>
      <c r="DS17" s="27">
        <f>IF(ISNUMBER(work!DR17-work!CN17),work!DR17-work!CN17,".")</f>
        <v>3.8422116060856444E-2</v>
      </c>
      <c r="DT17" s="27">
        <f>IF(ISNUMBER(work!DS17-work!CO17),work!DS17-work!CO17,".")</f>
        <v>3.3753829832050428E-2</v>
      </c>
      <c r="DU17" s="27">
        <f>IF(ISNUMBER(work!DT17-work!CP17),work!DT17-work!CP17,".")</f>
        <v>3.0086836102712747E-2</v>
      </c>
      <c r="DV17" s="27">
        <f t="shared" si="29"/>
        <v>3.0086836102712747E-2</v>
      </c>
      <c r="DW17" s="27"/>
      <c r="DX17" s="27" t="str">
        <f>IF(ISNUMBER(work!FJ17/work!FN17),work!FJ17/work!FN17,".")</f>
        <v>.</v>
      </c>
      <c r="DY17" s="27" t="str">
        <f>IF(ISNUMBER(work!FK17/work!FO17),work!FK17/work!FO17,".")</f>
        <v>.</v>
      </c>
      <c r="DZ17" s="27" t="str">
        <f>IF(ISNUMBER(work!FL17/work!FP17),work!FL17/work!FP17,".")</f>
        <v>.</v>
      </c>
      <c r="EA17" s="27" t="str">
        <f>IF(ISNUMBER(work!FM17/work!FQ17),work!FM17/work!FQ17,".")</f>
        <v>.</v>
      </c>
      <c r="EB17" s="27" t="str">
        <f>IF(ISNUMBER((work!FK17+work!FL17)/(work!FO17+work!FP17)),(work!FK17+work!FL17)/(work!FO17+work!FP17),".")</f>
        <v>.</v>
      </c>
      <c r="EC17" s="27" t="str">
        <f>IF(ISNUMBER(work!FR17/work!FV17),work!FR17/work!FV17,".")</f>
        <v>.</v>
      </c>
      <c r="ED17" s="27" t="str">
        <f>IF(ISNUMBER(work!FS17/work!FW17),work!FS17/work!FW17,".")</f>
        <v>.</v>
      </c>
      <c r="EE17" s="27" t="str">
        <f>IF(ISNUMBER(work!FT17/work!FX17),work!FT17/work!FX17,".")</f>
        <v>.</v>
      </c>
      <c r="EF17" s="27" t="str">
        <f>IF(ISNUMBER(work!FU17/work!FY17),work!FU17/work!FY17,".")</f>
        <v>.</v>
      </c>
      <c r="EG17" s="27" t="str">
        <f>IF(ISNUMBER((work!FS17+work!FT17)/(work!FW17+work!FX17)),(work!FS17+work!FT17)/(work!FW17+work!FX17),".")</f>
        <v>.</v>
      </c>
      <c r="EH17" s="27" t="str">
        <f>work!EZ17</f>
        <v>.</v>
      </c>
      <c r="EI17" s="27" t="str">
        <f>work!FA17</f>
        <v>.</v>
      </c>
      <c r="EJ17" s="27" t="str">
        <f>work!FB17</f>
        <v>.</v>
      </c>
      <c r="EK17" s="27"/>
      <c r="EL17" s="27">
        <f t="shared" si="30"/>
        <v>6295.509</v>
      </c>
      <c r="EM17" t="str">
        <f t="shared" si="34"/>
        <v>.</v>
      </c>
      <c r="EN17" t="str">
        <f>work!FM17</f>
        <v>.</v>
      </c>
      <c r="EO17" t="str">
        <f>IF(ISNUMBER(work!FK17+work!FL17),work!FK17+work!FL17,".")</f>
        <v>.</v>
      </c>
      <c r="EP17" t="str">
        <f>IF(ISNUMBER(work!FU17-work!FM17),work!FU17-work!FM17,".")</f>
        <v>.</v>
      </c>
      <c r="EQ17" t="str">
        <f>IF(ISNUMBER(work!FS17+work!FT17-work!FK17-work!FL17),(work!FS17+work!FT17-work!FK17-work!FL17),".")</f>
        <v>.</v>
      </c>
      <c r="EU17" t="str">
        <f>work!FC17</f>
        <v>.</v>
      </c>
      <c r="EV17" t="str">
        <f>work!FD17</f>
        <v>.</v>
      </c>
      <c r="EW17" t="str">
        <f>IF(ISNUMBER(VLOOKUP($F17,AREA_EM_ALLYEAR,Seq!B$1,FALSE)),VLOOKUP($F17,AREA_EM_ALLYEAR,Seq!B$1,FALSE),".")</f>
        <v>.</v>
      </c>
      <c r="EX17" t="str">
        <f>IF(ISNUMBER(VLOOKUP($F17,AREA_EM_ALLYEAR,Seq!C$1,FALSE)),VLOOKUP($F17,AREA_EM_ALLYEAR,Seq!C$1,FALSE),".")</f>
        <v>.</v>
      </c>
      <c r="EY17" t="str">
        <f>IF(ISNUMBER(VLOOKUP($F17,AREA_EM_ALLYEAR,Seq!D$1,FALSE)),VLOOKUP($F17,AREA_EM_ALLYEAR,Seq!D$1,FALSE),".")</f>
        <v>.</v>
      </c>
      <c r="EZ17" t="str">
        <f>IF(ISNUMBER(VLOOKUP($F17,AREA_EM_ALLYEAR,Seq!E$1,FALSE)),VLOOKUP($F17,AREA_EM_ALLYEAR,Seq!E$1,FALSE),".")</f>
        <v>.</v>
      </c>
      <c r="FA17" t="str">
        <f>IF(ISNUMBER(VLOOKUP($F17,AREA_EM_ALLYEAR,Seq!F$1,FALSE)),VLOOKUP($F17,AREA_EM_ALLYEAR,Seq!F$1,FALSE),".")</f>
        <v>.</v>
      </c>
      <c r="FB17" t="str">
        <f>IF(ISNUMBER(VLOOKUP($F17,AREA_EM_ALLYEAR,Seq!G$1,FALSE)),VLOOKUP($F17,AREA_EM_ALLYEAR,Seq!G$1,FALSE),".")</f>
        <v>.</v>
      </c>
      <c r="FC17" t="str">
        <f>IF(ISNUMBER(VLOOKUP($F17,AREA_EM_ALLYEAR,Seq!H$1,FALSE)),VLOOKUP($F17,AREA_EM_ALLYEAR,Seq!H$1,FALSE),".")</f>
        <v>.</v>
      </c>
      <c r="FD17" t="str">
        <f>IF(ISNUMBER(VLOOKUP($F17,AREA_EM_ALLYEAR,Seq!I$1,FALSE)),VLOOKUP($F17,AREA_EM_ALLYEAR,Seq!I$1,FALSE),".")</f>
        <v>.</v>
      </c>
      <c r="FE17" t="str">
        <f>IF(ISNUMBER(VLOOKUP($F17,AREA_EM_ALLYEAR,Seq!J$1,FALSE)),VLOOKUP($F17,AREA_EM_ALLYEAR,Seq!J$1,FALSE),".")</f>
        <v>.</v>
      </c>
      <c r="FF17" t="str">
        <f>IF(ISNUMBER(VLOOKUP($F17,AREA_EM_ALLYEAR,Seq!K$1,FALSE)),VLOOKUP($F17,AREA_EM_ALLYEAR,Seq!K$1,FALSE),".")</f>
        <v>.</v>
      </c>
      <c r="FG17" t="str">
        <f>IF(ISNUMBER(VLOOKUP($F17,AREA_EM_ALLYEAR,Seq!L$1,FALSE)),VLOOKUP($F17,AREA_EM_ALLYEAR,Seq!L$1,FALSE),".")</f>
        <v>.</v>
      </c>
      <c r="FH17" t="str">
        <f>IF(ISNUMBER(VLOOKUP($F17,AREA_EM_ALLYEAR,Seq!M$1,FALSE)),VLOOKUP($F17,AREA_EM_ALLYEAR,Seq!M$1,FALSE),".")</f>
        <v>.</v>
      </c>
      <c r="FI17" t="str">
        <f>IF(ISNUMBER(VLOOKUP($F17,AREA_EM_ALLYEAR,Seq!N$1,FALSE)),VLOOKUP($F17,AREA_EM_ALLYEAR,Seq!N$1,FALSE),".")</f>
        <v>.</v>
      </c>
      <c r="FJ17" t="str">
        <f>IF(ISNUMBER(VLOOKUP($F17,AREA_EM_ALLYEAR,Seq!O$1,FALSE)),VLOOKUP($F17,AREA_EM_ALLYEAR,Seq!O$1,FALSE),".")</f>
        <v>.</v>
      </c>
      <c r="FK17" t="str">
        <f t="shared" si="35"/>
        <v>.</v>
      </c>
      <c r="FN17">
        <f>IF( ISNUMBER(VLOOKUP($F17,AREA_LIFE,Seq!V$1,FALSE)-Life!V$39),VLOOKUP($F17,AREA_LIFE,Seq!V$1,FALSE)-Life!V$39,".")</f>
        <v>-4.9062682926829098</v>
      </c>
      <c r="FO17">
        <f>IF( ISNUMBER(VLOOKUP($F17,AREA_LIFE,Seq!W$1,FALSE)-Life!W$39),VLOOKUP($F17,AREA_LIFE,Seq!W$1,FALSE)-Life!W$39,".")</f>
        <v>-4.8378780487804747</v>
      </c>
      <c r="FP17">
        <f>IF( ISNUMBER(VLOOKUP($F17,AREA_LIFE,Seq!X$1,FALSE)-Life!X$39),VLOOKUP($F17,AREA_LIFE,Seq!X$1,FALSE)-Life!X$39,".")</f>
        <v>-4.7161707317073223</v>
      </c>
      <c r="FQ17">
        <f>IF( ISNUMBER(VLOOKUP($F17,AREA_LIFE,Seq!Y$1,FALSE)-Life!Y$39),VLOOKUP($F17,AREA_LIFE,Seq!Y$1,FALSE)-Life!Y$39,".")</f>
        <v>-4.5460975609756176</v>
      </c>
      <c r="FR17">
        <f>IF( ISNUMBER(VLOOKUP($F17,AREA_LIFE,Seq!Z$1,FALSE)-Life!Z$39),VLOOKUP($F17,AREA_LIFE,Seq!Z$1,FALSE)-Life!Z$39,".")</f>
        <v>-4.3380000000000081</v>
      </c>
      <c r="FS17">
        <f>IF( ISNUMBER(VLOOKUP($F17,AREA_LIFE,Seq!AA$1,FALSE)-Life!AA$39),VLOOKUP($F17,AREA_LIFE,Seq!AA$1,FALSE)-Life!AA$39,".")</f>
        <v>-4.1076585365853688</v>
      </c>
      <c r="FT17">
        <f>IF( ISNUMBER(VLOOKUP($F17,AREA_LIFE,Seq!AB$1,FALSE)-Life!AB$39),VLOOKUP($F17,AREA_LIFE,Seq!AB$1,FALSE)-Life!AB$39,".")</f>
        <v>-3.8739024390243983</v>
      </c>
      <c r="FU17">
        <f>IF( ISNUMBER(VLOOKUP($F17,AREA_LIFE,Seq!AC$1,FALSE)-Life!AC$39),VLOOKUP($F17,AREA_LIFE,Seq!AC$1,FALSE)-Life!AC$39,".")</f>
        <v>-3.6475121951219478</v>
      </c>
      <c r="FV17">
        <f>IF( ISNUMBER(VLOOKUP($F17,AREA_LIFE,Seq!AD$1,FALSE)-Life!AD$39),VLOOKUP($F17,AREA_LIFE,Seq!AD$1,FALSE)-Life!AD$39,".")</f>
        <v>-3.4337073170731571</v>
      </c>
      <c r="FW17">
        <f>IF( ISNUMBER(VLOOKUP($F17,AREA_LIFE,Seq!AE$1,FALSE)-Life!AE$39),VLOOKUP($F17,AREA_LIFE,Seq!AE$1,FALSE)-Life!AE$39,".")</f>
        <v>-3.2262682926829314</v>
      </c>
      <c r="FX17">
        <f>IF( ISNUMBER(VLOOKUP($F17,AREA_LIFE,Seq!AF$1,FALSE)-Life!AF$39),VLOOKUP($F17,AREA_LIFE,Seq!AF$1,FALSE)-Life!AF$39,".")</f>
        <v>-2.9921219512195165</v>
      </c>
      <c r="FY17">
        <f>IF( ISNUMBER(VLOOKUP($F17,AREA_LIFE,Seq!AG$1,FALSE)-Life!AG$39),VLOOKUP($F17,AREA_LIFE,Seq!AG$1,FALSE)-Life!AG$39,".")</f>
        <v>-2.6857560975609829</v>
      </c>
      <c r="FZ17">
        <f>IF( ISNUMBER(VLOOKUP($F17,AREA_LIFE,Seq!AH$1,FALSE)-Life!AH$39),VLOOKUP($F17,AREA_LIFE,Seq!AH$1,FALSE)-Life!AH$39,".")</f>
        <v>-2.2848292682926825</v>
      </c>
      <c r="GA17">
        <f>IF( ISNUMBER(VLOOKUP($F17,AREA_LIFE,Seq!AI$1,FALSE)-Life!AI$39),VLOOKUP($F17,AREA_LIFE,Seq!AI$1,FALSE)-Life!AI$39,".")</f>
        <v>-1.7961463414634125</v>
      </c>
      <c r="GB17">
        <f>IF( ISNUMBER(VLOOKUP($F17,AREA_LIFE,Seq!AJ$1,FALSE)-Life!AJ$39),VLOOKUP($F17,AREA_LIFE,Seq!AJ$1,FALSE)-Life!AJ$39,".")</f>
        <v>-1.2511219512195169</v>
      </c>
      <c r="GC17">
        <f>IF( ISNUMBER(VLOOKUP($F17,AREA_LIFE,Seq!AK$1,FALSE)-Life!AK$39),VLOOKUP($F17,AREA_LIFE,Seq!AK$1,FALSE)-Life!AK$39,".")</f>
        <v>-0.7127560975609839</v>
      </c>
      <c r="GD17">
        <f>IF( ISNUMBER(VLOOKUP($F17,AREA_LIFE,Seq!AL$1,FALSE)-Life!AL$39),VLOOKUP($F17,AREA_LIFE,Seq!AL$1,FALSE)-Life!AL$39,".")</f>
        <v>-0.26126829268291374</v>
      </c>
      <c r="GE17">
        <f>IF( ISNUMBER(VLOOKUP($F17,AREA_LIFE,Seq!AM$1,FALSE)-Life!AM$39),VLOOKUP($F17,AREA_LIFE,Seq!AM$1,FALSE)-Life!AM$39,".")</f>
        <v>3.4585365853658345E-2</v>
      </c>
      <c r="GF17">
        <f>IF( ISNUMBER(VLOOKUP($F17,AREA_LIFE,Seq!AN$1,FALSE)-Life!AN$39),VLOOKUP($F17,AREA_LIFE,Seq!AN$1,FALSE)-Life!AN$39,".")</f>
        <v>0.1264878048780389</v>
      </c>
      <c r="GG17">
        <f>IF( ISNUMBER(VLOOKUP($F17,AREA_LIFE,Seq!AO$1,FALSE)-Life!AO$39),VLOOKUP($F17,AREA_LIFE,Seq!AO$1,FALSE)-Life!AO$39,".")</f>
        <v>-2.4878048780578865E-3</v>
      </c>
      <c r="GH17">
        <f>IF( ISNUMBER(VLOOKUP($F17,AREA_LIFE,Seq!AP$1,FALSE)-Life!AP$39),VLOOKUP($F17,AREA_LIFE,Seq!AP$1,FALSE)-Life!AP$39,".")</f>
        <v>-0.36451219512196076</v>
      </c>
      <c r="GI17">
        <f>IF( ISNUMBER(VLOOKUP($F17,AREA_LIFE,Seq!AQ$1,FALSE)-Life!AQ$39),VLOOKUP($F17,AREA_LIFE,Seq!AQ$1,FALSE)-Life!AQ$39,".")</f>
        <v>-0.94934146341462622</v>
      </c>
      <c r="GJ17">
        <f>IF( ISNUMBER(VLOOKUP($F17,AREA_LIFE,Seq!AR$1,FALSE)-Life!AR$39),VLOOKUP($F17,AREA_LIFE,Seq!AR$1,FALSE)-Life!AR$39,".")</f>
        <v>-1.6888048780487708</v>
      </c>
      <c r="GK17">
        <f>IF( ISNUMBER(VLOOKUP($F17,AREA_LIFE,Seq!AS$1,FALSE)-Life!AS$39),VLOOKUP($F17,AREA_LIFE,Seq!AS$1,FALSE)-Life!AS$39,".")</f>
        <v>-2.5025609756097396</v>
      </c>
      <c r="GL17">
        <f>IF( ISNUMBER(VLOOKUP($F17,AREA_LIFE,Seq!AT$1,FALSE)-Life!AT$39),VLOOKUP($F17,AREA_LIFE,Seq!AT$1,FALSE)-Life!AT$39,".")</f>
        <v>-3.3270975609756164</v>
      </c>
      <c r="GM17">
        <f>IF( ISNUMBER(VLOOKUP($F17,AREA_LIFE,Seq!AU$1,FALSE)-Life!AU$39),VLOOKUP($F17,AREA_LIFE,Seq!AU$1,FALSE)-Life!AU$39,".")</f>
        <v>-4.072317073170737</v>
      </c>
      <c r="GN17">
        <f>IF( ISNUMBER(VLOOKUP($F17,AREA_LIFE,Seq!AV$1,FALSE)-Life!AV$39),VLOOKUP($F17,AREA_LIFE,Seq!AV$1,FALSE)-Life!AV$39,".")</f>
        <v>-4.6516341463414506</v>
      </c>
      <c r="GO17">
        <f>IF( ISNUMBER(VLOOKUP($F17,AREA_LIFE,Seq!AW$1,FALSE)-Life!AW$39),VLOOKUP($F17,AREA_LIFE,Seq!AW$1,FALSE)-Life!AW$39,".")</f>
        <v>-5.0291463414634165</v>
      </c>
      <c r="GP17">
        <f>IF( ISNUMBER(VLOOKUP($F17,AREA_LIFE,Seq!AX$1,FALSE)-Life!AX$39),VLOOKUP($F17,AREA_LIFE,Seq!AX$1,FALSE)-Life!AX$39,".")</f>
        <v>-5.1949024390243892</v>
      </c>
      <c r="GQ17">
        <f t="shared" si="36"/>
        <v>-5.1949024390243892</v>
      </c>
      <c r="GS17">
        <f>IFERROR(VLOOKUP($F17,AREA_LIFE,Seq!V$1,FALSE),".")</f>
        <v>61.062121951219524</v>
      </c>
      <c r="GT17">
        <f>IFERROR(VLOOKUP($F17,AREA_LIFE,Seq!W$1,FALSE),".")</f>
        <v>61.328853658536595</v>
      </c>
      <c r="GU17">
        <f>IFERROR(VLOOKUP($F17,AREA_LIFE,Seq!X$1,FALSE),".")</f>
        <v>61.632317073170739</v>
      </c>
      <c r="GV17">
        <f>IFERROR(VLOOKUP($F17,AREA_LIFE,Seq!Y$1,FALSE),".")</f>
        <v>61.975073170731712</v>
      </c>
      <c r="GW17">
        <f>IFERROR(VLOOKUP($F17,AREA_LIFE,Seq!Z$1,FALSE),".")</f>
        <v>62.357804878048782</v>
      </c>
      <c r="GX17">
        <f>IFERROR(VLOOKUP($F17,AREA_LIFE,Seq!AA$1,FALSE),".")</f>
        <v>62.772780487804887</v>
      </c>
      <c r="GY17">
        <f>IFERROR(VLOOKUP($F17,AREA_LIFE,Seq!AB$1,FALSE),".")</f>
        <v>63.207317073170735</v>
      </c>
      <c r="GZ17">
        <f>IFERROR(VLOOKUP($F17,AREA_LIFE,Seq!AC$1,FALSE),".")</f>
        <v>63.650682926829276</v>
      </c>
      <c r="HA17">
        <f>IFERROR(VLOOKUP($F17,AREA_LIFE,Seq!AD$1,FALSE),".")</f>
        <v>64.099219512195134</v>
      </c>
      <c r="HB17">
        <f>IFERROR(VLOOKUP($F17,AREA_LIFE,Seq!AE$1,FALSE),".")</f>
        <v>64.560121951219514</v>
      </c>
      <c r="HC17">
        <f>IFERROR(VLOOKUP($F17,AREA_LIFE,Seq!AF$1,FALSE),".")</f>
        <v>65.066951219512191</v>
      </c>
      <c r="HD17">
        <f>IFERROR(VLOOKUP($F17,AREA_LIFE,Seq!AG$1,FALSE),".")</f>
        <v>65.66463414634147</v>
      </c>
      <c r="HE17">
        <f>IFERROR(VLOOKUP($F17,AREA_LIFE,Seq!AH$1,FALSE),".")</f>
        <v>66.370414634146343</v>
      </c>
      <c r="HF17">
        <f>IFERROR(VLOOKUP($F17,AREA_LIFE,Seq!AI$1,FALSE),".")</f>
        <v>67.173439024390262</v>
      </c>
      <c r="HG17">
        <f>IFERROR(VLOOKUP($F17,AREA_LIFE,Seq!AJ$1,FALSE),".")</f>
        <v>68.039219512195132</v>
      </c>
      <c r="HH17">
        <f>IFERROR(VLOOKUP($F17,AREA_LIFE,Seq!AK$1,FALSE),".")</f>
        <v>68.904780487804885</v>
      </c>
      <c r="HI17">
        <f>IFERROR(VLOOKUP($F17,AREA_LIFE,Seq!AL$1,FALSE),".")</f>
        <v>69.690365853658548</v>
      </c>
      <c r="HJ17">
        <f>IFERROR(VLOOKUP($F17,AREA_LIFE,Seq!AM$1,FALSE),".")</f>
        <v>70.326317073170742</v>
      </c>
      <c r="HK17">
        <f>IFERROR(VLOOKUP($F17,AREA_LIFE,Seq!AN$1,FALSE),".")</f>
        <v>70.761292682926836</v>
      </c>
      <c r="HL17">
        <f>IFERROR(VLOOKUP($F17,AREA_LIFE,Seq!AO$1,FALSE),".")</f>
        <v>70.972414634146347</v>
      </c>
      <c r="HM17">
        <f>IFERROR(VLOOKUP($F17,AREA_LIFE,Seq!AP$1,FALSE),".")</f>
        <v>70.939487804878055</v>
      </c>
      <c r="HN17">
        <f>IFERROR(VLOOKUP($F17,AREA_LIFE,Seq!AQ$1,FALSE),".")</f>
        <v>70.66224390243903</v>
      </c>
      <c r="HO17">
        <f>IFERROR(VLOOKUP($F17,AREA_LIFE,Seq!AR$1,FALSE),".")</f>
        <v>70.20434146341465</v>
      </c>
      <c r="HP17">
        <f>IFERROR(VLOOKUP($F17,AREA_LIFE,Seq!AS$1,FALSE),".")</f>
        <v>69.64460975609758</v>
      </c>
      <c r="HQ17">
        <f>IFERROR(VLOOKUP($F17,AREA_LIFE,Seq!AT$1,FALSE),".")</f>
        <v>69.046585365853673</v>
      </c>
      <c r="HR17">
        <f>IFERROR(VLOOKUP($F17,AREA_LIFE,Seq!AU$1,FALSE),".")</f>
        <v>68.504341463414633</v>
      </c>
      <c r="HS17">
        <f>IFERROR(VLOOKUP($F17,AREA_LIFE,Seq!AV$1,FALSE),".")</f>
        <v>68.111975609756101</v>
      </c>
      <c r="HT17">
        <f>IFERROR(VLOOKUP($F17,AREA_LIFE,Seq!AW$1,FALSE),".")</f>
        <v>67.913926829268291</v>
      </c>
      <c r="HU17">
        <f>IFERROR(VLOOKUP($F17,AREA_LIFE,Seq!AX$1,FALSE),".")</f>
        <v>67.929658536585379</v>
      </c>
      <c r="HV17" t="str">
        <f>IFERROR(VLOOKUP($F17,AREA_LIFE,Seq!AY$1,FALSE),".")</f>
        <v>.</v>
      </c>
      <c r="HZ17">
        <f t="shared" si="37"/>
        <v>209</v>
      </c>
      <c r="IA17">
        <f t="shared" si="38"/>
        <v>0</v>
      </c>
      <c r="IB17" t="str">
        <f t="shared" si="31"/>
        <v>.</v>
      </c>
      <c r="IC17" t="str">
        <f t="shared" si="32"/>
        <v>.</v>
      </c>
      <c r="ID17">
        <f t="shared" si="39"/>
        <v>8.3216324135091363E-2</v>
      </c>
      <c r="IE17" t="str">
        <f>work!FK17</f>
        <v>.</v>
      </c>
      <c r="IF17" t="str">
        <f>work!FL17</f>
        <v>.</v>
      </c>
      <c r="IG17" t="str">
        <f>work!FM17</f>
        <v>.</v>
      </c>
      <c r="IH17" t="str">
        <f>IF(ISNUMBER(work!FS17-work!FK17),work!FS17-work!FK17,".")</f>
        <v>.</v>
      </c>
      <c r="II17" t="str">
        <f>IF(ISNUMBER(work!FT17-work!FL17),work!FT17-work!FL17,".")</f>
        <v>.</v>
      </c>
      <c r="IJ17" t="str">
        <f>IF(ISNUMBER(work!FU17-work!FM17),work!FU17-work!FM17,".")</f>
        <v>.</v>
      </c>
    </row>
    <row r="18" spans="1:244" hidden="1">
      <c r="A18" s="24" t="str">
        <f t="shared" si="0"/>
        <v>亚洲</v>
      </c>
      <c r="B18" s="24" t="str">
        <f t="shared" si="33"/>
        <v>Out</v>
      </c>
      <c r="C18" s="24" t="str">
        <f t="shared" si="1"/>
        <v>Out</v>
      </c>
      <c r="D18" s="24"/>
      <c r="E18" s="25" t="s">
        <v>2344</v>
      </c>
      <c r="F18" s="26" t="str">
        <f t="shared" si="2"/>
        <v>Israel</v>
      </c>
      <c r="G18" s="27" t="str">
        <f>IFERROR(VALUE(VLOOKUP($F18,Area_FDI_84_96,2,FALSE)),".")</f>
        <v>.</v>
      </c>
      <c r="H18" s="27" t="str">
        <f t="shared" si="4"/>
        <v>.</v>
      </c>
      <c r="I18" s="27" t="str">
        <f t="shared" si="5"/>
        <v>.</v>
      </c>
      <c r="J18" s="27" t="str">
        <f t="shared" si="6"/>
        <v>.</v>
      </c>
      <c r="K18" s="27" t="str">
        <f t="shared" si="7"/>
        <v>.</v>
      </c>
      <c r="L18" s="27" t="str">
        <f t="shared" si="8"/>
        <v>.</v>
      </c>
      <c r="M18" s="27" t="str">
        <f t="shared" si="9"/>
        <v>.</v>
      </c>
      <c r="N18" s="27" t="str">
        <f t="shared" si="10"/>
        <v>.</v>
      </c>
      <c r="O18" s="27">
        <f t="shared" si="11"/>
        <v>8</v>
      </c>
      <c r="P18" s="27">
        <f t="shared" si="12"/>
        <v>68</v>
      </c>
      <c r="Q18" s="27">
        <f t="shared" si="13"/>
        <v>295</v>
      </c>
      <c r="R18" s="27">
        <f t="shared" si="14"/>
        <v>68</v>
      </c>
      <c r="S18" s="27">
        <f t="shared" si="15"/>
        <v>2053</v>
      </c>
      <c r="T18" s="27">
        <f t="shared" si="16"/>
        <v>697</v>
      </c>
      <c r="U18" s="27">
        <f t="shared" si="17"/>
        <v>712</v>
      </c>
      <c r="V18" s="27">
        <f t="shared" si="18"/>
        <v>327</v>
      </c>
      <c r="W18" s="27">
        <f t="shared" si="19"/>
        <v>1491</v>
      </c>
      <c r="X18" s="27">
        <f t="shared" si="20"/>
        <v>3096</v>
      </c>
      <c r="Y18" s="27">
        <f t="shared" si="21"/>
        <v>952</v>
      </c>
      <c r="Z18" s="27">
        <f t="shared" si="22"/>
        <v>1573</v>
      </c>
      <c r="AA18" s="27">
        <f t="shared" si="23"/>
        <v>2330</v>
      </c>
      <c r="AB18" s="27">
        <f t="shared" si="24"/>
        <v>633</v>
      </c>
      <c r="AC18" s="27">
        <f t="shared" si="25"/>
        <v>803</v>
      </c>
      <c r="AD18" s="27">
        <f t="shared" si="26"/>
        <v>2495</v>
      </c>
      <c r="AE18" s="27">
        <f t="shared" si="27"/>
        <v>2649</v>
      </c>
      <c r="AF18" s="27">
        <f t="shared" si="28"/>
        <v>1757</v>
      </c>
      <c r="AG18" s="27"/>
      <c r="AH18" s="27">
        <f>IF(ISNUMBER(work!C18+work!AH18),work!C18+work!AH18,".")</f>
        <v>23282864.325626001</v>
      </c>
      <c r="AI18" s="27">
        <f>IF(ISNUMBER(work!D18+work!AI18),work!D18+work!AI18,".")</f>
        <v>24490972.092208222</v>
      </c>
      <c r="AJ18" s="27">
        <f>IF(ISNUMBER(work!E18+work!AJ18),work!E18+work!AJ18,".")</f>
        <v>26337194.048123751</v>
      </c>
      <c r="AK18" s="27">
        <f>IF(ISNUMBER(work!F18+work!AK18),work!F18+work!AK18,".")</f>
        <v>28813339.30181421</v>
      </c>
      <c r="AL18" s="27">
        <f>IF(ISNUMBER(work!G18+work!AL18),work!G18+work!AL18,".")</f>
        <v>32402691.537761081</v>
      </c>
      <c r="AM18" s="27">
        <f>IF(ISNUMBER(work!H18+work!AM18),work!H18+work!AM18,".")</f>
        <v>36216363.474072538</v>
      </c>
      <c r="AN18" s="27">
        <f>IF(ISNUMBER(work!I18+work!AN18),work!I18+work!AN18,".")</f>
        <v>39172104.197986543</v>
      </c>
      <c r="AO18" s="27">
        <f>IF(ISNUMBER(work!J18+work!AO18),work!J18+work!AO18,".")</f>
        <v>43449273.589251503</v>
      </c>
      <c r="AP18" s="27">
        <f>IF(ISNUMBER(work!K18+work!AP18),work!K18+work!AP18,".")</f>
        <v>47757854.023285985</v>
      </c>
      <c r="AQ18" s="27">
        <f>IF(ISNUMBER(work!L18+work!AQ18),work!L18+work!AQ18,".")</f>
        <v>49502288.70746208</v>
      </c>
      <c r="AR18" s="27">
        <f>IF(ISNUMBER(work!M18+work!AR18),work!M18+work!AR18,".")</f>
        <v>51585837.423027687</v>
      </c>
      <c r="AS18" s="27">
        <f>IF(ISNUMBER(work!N18+work!AS18),work!N18+work!AS18,".")</f>
        <v>56224803.489538431</v>
      </c>
      <c r="AT18" s="27">
        <f>IF(ISNUMBER(work!O18+work!AT18),work!O18+work!AT18,".")</f>
        <v>63550858.338799246</v>
      </c>
      <c r="AU18" s="27">
        <f>IF(ISNUMBER(work!P18+work!AU18),work!P18+work!AU18,".")</f>
        <v>71763551.243414059</v>
      </c>
      <c r="AV18" s="27">
        <f>IF(ISNUMBER(work!Q18+work!AV18),work!Q18+work!AV18,".")</f>
        <v>80636779.266282499</v>
      </c>
      <c r="AW18" s="27">
        <f>IF(ISNUMBER(work!R18+work!AW18),work!R18+work!AW18,".")</f>
        <v>89039523.237808615</v>
      </c>
      <c r="AX18" s="27">
        <f>IF(ISNUMBER(work!S18+work!AX18),work!S18+work!AX18,".")</f>
        <v>97516912.816631302</v>
      </c>
      <c r="AY18" s="27">
        <f>IF(ISNUMBER(work!T18+work!AY18),work!T18+work!AY18,".")</f>
        <v>105922622.37412</v>
      </c>
      <c r="AZ18" s="27">
        <f>IF(ISNUMBER(work!U18+work!AZ18),work!U18+work!AZ18,".")</f>
        <v>113811044.43579949</v>
      </c>
      <c r="BA18" s="27">
        <f>IF(ISNUMBER(work!V18+work!BA18),work!V18+work!BA18,".")</f>
        <v>121985206.1447476</v>
      </c>
      <c r="BB18" s="27">
        <f>IF(ISNUMBER(work!W18+work!BB18),work!W18+work!BB18,".")</f>
        <v>132322954.3011408</v>
      </c>
      <c r="BC18" s="27">
        <f>IF(ISNUMBER(work!X18+work!BC18),work!X18+work!BC18,".")</f>
        <v>142265044.05788621</v>
      </c>
      <c r="BD18" s="27">
        <f>IF(ISNUMBER(work!Y18+work!BD18),work!Y18+work!BD18,".")</f>
        <v>153993518.961588</v>
      </c>
      <c r="BE18" s="27">
        <f>IF(ISNUMBER(work!Z18+work!BE18),work!Z18+work!BE18,".")</f>
        <v>168341433.5334267</v>
      </c>
      <c r="BF18" s="27">
        <f>IF(ISNUMBER(work!AA18+work!BF18),work!AA18+work!BF18,".")</f>
        <v>184702439.5293076</v>
      </c>
      <c r="BG18" s="27">
        <f>IF(ISNUMBER(work!AB18+work!BG18),work!AB18+work!BG18,".")</f>
        <v>203211607.9178043</v>
      </c>
      <c r="BH18" s="27">
        <f>IF(ISNUMBER(work!AC18+work!BH18),work!AC18+work!BH18,".")</f>
        <v>225907630.40683949</v>
      </c>
      <c r="BI18" s="27">
        <f>IF(ISNUMBER(work!AD18+work!BI18),work!AD18+work!BI18,".")</f>
        <v>254136719.1759392</v>
      </c>
      <c r="BJ18" s="27">
        <f>IF(ISNUMBER(work!AE18+work!BJ18),work!AE18+work!BJ18,".")</f>
        <v>276240727.32961977</v>
      </c>
      <c r="BK18" s="27">
        <f>IF(ISNUMBER(work!AF18+work!BK18),work!AF18+work!BK18,".")</f>
        <v>309981947.72861069</v>
      </c>
      <c r="BL18" s="27"/>
      <c r="BM18" s="27">
        <f>IF(ISNUMBER(work!AH18-work!C18),work!AH18-work!C18,".")</f>
        <v>-13305524.237439999</v>
      </c>
      <c r="BN18" s="27">
        <f>IF(ISNUMBER(work!AI18-work!D18),work!AI18-work!D18,".")</f>
        <v>-14000012.676137179</v>
      </c>
      <c r="BO18" s="27">
        <f>IF(ISNUMBER(work!AJ18-work!E18),work!AJ18-work!E18,".")</f>
        <v>-15656470.33414105</v>
      </c>
      <c r="BP18" s="27">
        <f>IF(ISNUMBER(work!AK18-work!F18),work!AK18-work!F18,".")</f>
        <v>-17757634.498117391</v>
      </c>
      <c r="BQ18" s="27">
        <f>IF(ISNUMBER(work!AL18-work!G18),work!AL18-work!G18,".")</f>
        <v>-21247070.279760119</v>
      </c>
      <c r="BR18" s="27">
        <f>IF(ISNUMBER(work!AM18-work!H18),work!AM18-work!H18,".")</f>
        <v>-24676116.188814059</v>
      </c>
      <c r="BS18" s="27">
        <f>IF(ISNUMBER(work!AN18-work!I18),work!AN18-work!I18,".")</f>
        <v>-27078913.675234064</v>
      </c>
      <c r="BT18" s="27">
        <f>IF(ISNUMBER(work!AO18-work!J18),work!AO18-work!J18,".")</f>
        <v>-30486862.357262701</v>
      </c>
      <c r="BU18" s="27">
        <f>IF(ISNUMBER(work!AP18-work!K18),work!AP18-work!K18,".")</f>
        <v>-34533065.285184413</v>
      </c>
      <c r="BV18" s="27">
        <f>IF(ISNUMBER(work!AQ18-work!L18),work!AQ18-work!L18,".")</f>
        <v>-36162558.29265552</v>
      </c>
      <c r="BW18" s="27">
        <f>IF(ISNUMBER(work!AR18-work!M18),work!AR18-work!M18,".")</f>
        <v>-37334273.763094522</v>
      </c>
      <c r="BX18" s="27">
        <f>IF(ISNUMBER(work!AS18-work!N18),work!AS18-work!N18,".")</f>
        <v>-40875957.925706968</v>
      </c>
      <c r="BY18" s="27">
        <f>IF(ISNUMBER(work!AT18-work!O18),work!AT18-work!O18,".")</f>
        <v>-47338211.197410963</v>
      </c>
      <c r="BZ18" s="27">
        <f>IF(ISNUMBER(work!AU18-work!P18),work!AU18-work!P18,".")</f>
        <v>-54649988.027865537</v>
      </c>
      <c r="CA18" s="27">
        <f>IF(ISNUMBER(work!AV18-work!Q18),work!AV18-work!Q18,".")</f>
        <v>-62336933.649534702</v>
      </c>
      <c r="CB18" s="27">
        <f>IF(ISNUMBER(work!AW18-work!R18),work!AW18-work!R18,".")</f>
        <v>-69518324.385832787</v>
      </c>
      <c r="CC18" s="27">
        <f>IF(ISNUMBER(work!AX18-work!S18),work!AX18-work!S18,".")</f>
        <v>-76896719.569374099</v>
      </c>
      <c r="CD18" s="27">
        <f>IF(ISNUMBER(work!AY18-work!T18),work!AY18-work!T18,".")</f>
        <v>-84711477.823783994</v>
      </c>
      <c r="CE18" s="27">
        <f>IF(ISNUMBER(work!AZ18-work!U18),work!AZ18-work!U18,".")</f>
        <v>-91692515.577540502</v>
      </c>
      <c r="CF18" s="27">
        <f>IF(ISNUMBER(work!BA18-work!V18),work!BA18-work!V18,".")</f>
        <v>-99136624.429606393</v>
      </c>
      <c r="CG18" s="27">
        <f>IF(ISNUMBER(work!BB18-work!W18),work!BB18-work!W18,".")</f>
        <v>-107373110.04145919</v>
      </c>
      <c r="CH18" s="27">
        <f>IF(ISNUMBER(work!BC18-work!X18),work!BC18-work!X18,".")</f>
        <v>-117325793.6251498</v>
      </c>
      <c r="CI18" s="27">
        <f>IF(ISNUMBER(work!BD18-work!Y18),work!BD18-work!Y18,".")</f>
        <v>-129220084.95060399</v>
      </c>
      <c r="CJ18" s="27">
        <f>IF(ISNUMBER(work!BE18-work!Z18),work!BE18-work!Z18,".")</f>
        <v>-143193530.76998532</v>
      </c>
      <c r="CK18" s="27">
        <f>IF(ISNUMBER(work!BF18-work!AA18),work!BF18-work!AA18,".")</f>
        <v>-158297556.16874838</v>
      </c>
      <c r="CL18" s="27">
        <f>IF(ISNUMBER(work!BG18-work!AB18),work!BG18-work!AB18,".")</f>
        <v>-175460387.33284968</v>
      </c>
      <c r="CM18" s="27">
        <f>IF(ISNUMBER(work!BH18-work!AC18),work!BH18-work!AC18,".")</f>
        <v>-196690316.29289049</v>
      </c>
      <c r="CN18" s="27">
        <f>IF(ISNUMBER(work!BI18-work!AD18),work!BI18-work!AD18,".")</f>
        <v>-223398960.59475482</v>
      </c>
      <c r="CO18" s="27">
        <f>IF(ISNUMBER(work!BJ18-work!AE18),work!BJ18-work!AE18,".")</f>
        <v>-244273163.62043819</v>
      </c>
      <c r="CP18" s="27">
        <f>IF(ISNUMBER(work!BK18-work!AF18),work!BK18-work!AF18,".")</f>
        <v>-277527160.10017997</v>
      </c>
      <c r="CQ18" s="27"/>
      <c r="CR18" s="27"/>
      <c r="CS18" s="27">
        <f>IF(ISNUMBER(work!CR18-work!BN18),work!CR18-work!BN18,".")</f>
        <v>7.3802586381087082E-2</v>
      </c>
      <c r="CT18" s="27">
        <f>IF(ISNUMBER(work!CS18-work!BO18),work!CS18-work!BO18,".")</f>
        <v>7.2802586381087081E-2</v>
      </c>
      <c r="CU18" s="27">
        <f>IF(ISNUMBER(work!CT18-work!BP18),work!CT18-work!BP18,".")</f>
        <v>7.2802586381087081E-2</v>
      </c>
      <c r="CV18" s="27">
        <f>IF(ISNUMBER(work!CU18-work!BQ18),work!CU18-work!BQ18,".")</f>
        <v>7.180258638108708E-2</v>
      </c>
      <c r="CW18" s="27">
        <f>IF(ISNUMBER(work!CV18-work!BR18),work!CV18-work!BR18,".")</f>
        <v>7.180258638108708E-2</v>
      </c>
      <c r="CX18" s="27">
        <f>IF(ISNUMBER(work!CW18-work!BS18),work!CW18-work!BS18,".")</f>
        <v>7.0802586381087079E-2</v>
      </c>
      <c r="CY18" s="27">
        <f>IF(ISNUMBER(work!CX18-work!BT18),work!CX18-work!BT18,".")</f>
        <v>6.9802586381087092E-2</v>
      </c>
      <c r="CZ18" s="27">
        <f>IF(ISNUMBER(work!CY18-work!BU18),work!CY18-work!BU18,".")</f>
        <v>6.8802586381087091E-2</v>
      </c>
      <c r="DA18" s="27">
        <f>IF(ISNUMBER(work!CZ18-work!BV18),work!CZ18-work!BV18,".")</f>
        <v>6.780258638108709E-2</v>
      </c>
      <c r="DB18" s="27">
        <f>IF(ISNUMBER(work!DA18-work!BW18),work!DA18-work!BW18,".")</f>
        <v>6.680258638108709E-2</v>
      </c>
      <c r="DC18" s="27">
        <f>IF(ISNUMBER(work!DB18-work!BX18),work!DB18-work!BX18,".")</f>
        <v>6.4802586381087088E-2</v>
      </c>
      <c r="DD18" s="27">
        <f>IF(ISNUMBER(work!DC18-work!BY18),work!DC18-work!BY18,".")</f>
        <v>6.2802586381087086E-2</v>
      </c>
      <c r="DE18" s="27">
        <f>IF(ISNUMBER(work!DD18-work!BZ18),work!DD18-work!BZ18,".")</f>
        <v>6.7355551833863672E-2</v>
      </c>
      <c r="DF18" s="27">
        <f>IF(ISNUMBER(work!DE18-work!CA18),work!DE18-work!CA18,".")</f>
        <v>6.535555183386367E-2</v>
      </c>
      <c r="DG18" s="27">
        <f>IF(ISNUMBER(work!DF18-work!CB18),work!DF18-work!CB18,".")</f>
        <v>6.3355551833863669E-2</v>
      </c>
      <c r="DH18" s="27">
        <f>IF(ISNUMBER(work!DG18-work!CC18),work!DG18-work!CC18,".")</f>
        <v>6.1355551833863674E-2</v>
      </c>
      <c r="DI18" s="27">
        <f>IF(ISNUMBER(work!DH18-work!CD18),work!DH18-work!CD18,".")</f>
        <v>5.8355551833863678E-2</v>
      </c>
      <c r="DJ18" s="27">
        <f>IF(ISNUMBER(work!DI18-work!CE18),work!DI18-work!CE18,".")</f>
        <v>5.6355551833863676E-2</v>
      </c>
      <c r="DK18" s="27">
        <f>IF(ISNUMBER(work!DJ18-work!CF18),work!DJ18-work!CF18,".")</f>
        <v>5.4355551833863675E-2</v>
      </c>
      <c r="DL18" s="27">
        <f>IF(ISNUMBER(work!DK18-work!CG18),work!DK18-work!CG18,".")</f>
        <v>5.0280000000000005E-2</v>
      </c>
      <c r="DM18" s="27">
        <f>IF(ISNUMBER(work!DL18-work!CH18),work!DL18-work!CH18,".")</f>
        <v>4.5913976784862455E-2</v>
      </c>
      <c r="DN18" s="27">
        <f>IF(ISNUMBER(work!DM18-work!CI18),work!DM18-work!CI18,".")</f>
        <v>4.1727752756639223E-2</v>
      </c>
      <c r="DO18" s="27">
        <f>IF(ISNUMBER(work!DN18-work!CJ18),work!DN18-work!CJ18,".")</f>
        <v>3.7791933028919332E-2</v>
      </c>
      <c r="DP18" s="27">
        <f>IF(ISNUMBER(work!DO18-work!CK18),work!DO18-work!CK18,".")</f>
        <v>3.3964826524358338E-2</v>
      </c>
      <c r="DQ18" s="27">
        <f>IF(ISNUMBER(work!DP18-work!CL18),work!DP18-work!CL18,".")</f>
        <v>2.9123072404170947E-2</v>
      </c>
      <c r="DR18" s="27">
        <f>IF(ISNUMBER(work!DQ18-work!CM18),work!DQ18-work!CM18,".")</f>
        <v>2.5245638591073725E-2</v>
      </c>
      <c r="DS18" s="27">
        <f>IF(ISNUMBER(work!DR18-work!CN18),work!DR18-work!CN18,".")</f>
        <v>2.0336390830344352E-2</v>
      </c>
      <c r="DT18" s="27">
        <f>IF(ISNUMBER(work!DS18-work!CO18),work!DS18-work!CO18,".")</f>
        <v>1.541050960293032E-2</v>
      </c>
      <c r="DU18" s="27">
        <f>IF(ISNUMBER(work!DT18-work!CP18),work!DT18-work!CP18,".")</f>
        <v>1.1503338441331001E-2</v>
      </c>
      <c r="DV18" s="27">
        <f t="shared" si="29"/>
        <v>1.1503338441331001E-2</v>
      </c>
      <c r="DW18" s="27"/>
      <c r="DX18" s="27" t="str">
        <f>IF(ISNUMBER(work!FJ18/work!FN18),work!FJ18/work!FN18,".")</f>
        <v>.</v>
      </c>
      <c r="DY18" s="27" t="str">
        <f>IF(ISNUMBER(work!FK18/work!FO18),work!FK18/work!FO18,".")</f>
        <v>.</v>
      </c>
      <c r="DZ18" s="27" t="str">
        <f>IF(ISNUMBER(work!FL18/work!FP18),work!FL18/work!FP18,".")</f>
        <v>.</v>
      </c>
      <c r="EA18" s="27" t="str">
        <f>IF(ISNUMBER(work!FM18/work!FQ18),work!FM18/work!FQ18,".")</f>
        <v>.</v>
      </c>
      <c r="EB18" s="27" t="str">
        <f>IF(ISNUMBER((work!FK18+work!FL18)/(work!FO18+work!FP18)),(work!FK18+work!FL18)/(work!FO18+work!FP18),".")</f>
        <v>.</v>
      </c>
      <c r="EC18" s="27" t="str">
        <f>IF(ISNUMBER(work!FR18/work!FV18),work!FR18/work!FV18,".")</f>
        <v>.</v>
      </c>
      <c r="ED18" s="27" t="str">
        <f>IF(ISNUMBER(work!FS18/work!FW18),work!FS18/work!FW18,".")</f>
        <v>.</v>
      </c>
      <c r="EE18" s="27" t="str">
        <f>IF(ISNUMBER(work!FT18/work!FX18),work!FT18/work!FX18,".")</f>
        <v>.</v>
      </c>
      <c r="EF18" s="27" t="str">
        <f>IF(ISNUMBER(work!FU18/work!FY18),work!FU18/work!FY18,".")</f>
        <v>.</v>
      </c>
      <c r="EG18" s="27" t="str">
        <f>IF(ISNUMBER((work!FS18+work!FT18)/(work!FW18+work!FX18)),(work!FS18+work!FT18)/(work!FW18+work!FX18),".")</f>
        <v>.</v>
      </c>
      <c r="EH18" s="27" t="str">
        <f>work!EZ18</f>
        <v>.</v>
      </c>
      <c r="EI18" s="27" t="str">
        <f>work!FA18</f>
        <v>.</v>
      </c>
      <c r="EJ18" s="27">
        <f>work!FB18</f>
        <v>3.6571792017808871E-3</v>
      </c>
      <c r="EK18" s="27"/>
      <c r="EL18" s="27">
        <f t="shared" si="30"/>
        <v>7144.3779999999997</v>
      </c>
      <c r="EM18" t="str">
        <f t="shared" si="34"/>
        <v>.</v>
      </c>
      <c r="EN18" t="str">
        <f>work!FM18</f>
        <v>.</v>
      </c>
      <c r="EO18" t="str">
        <f>IF(ISNUMBER(work!FK18+work!FL18),work!FK18+work!FL18,".")</f>
        <v>.</v>
      </c>
      <c r="EP18" t="str">
        <f>IF(ISNUMBER(work!FU18-work!FM18),work!FU18-work!FM18,".")</f>
        <v>.</v>
      </c>
      <c r="EQ18" t="str">
        <f>IF(ISNUMBER(work!FS18+work!FT18-work!FK18-work!FL18),(work!FS18+work!FT18-work!FK18-work!FL18),".")</f>
        <v>.</v>
      </c>
      <c r="EU18" t="str">
        <f>work!FC18</f>
        <v>.</v>
      </c>
      <c r="EV18" t="str">
        <f>work!FD18</f>
        <v>.</v>
      </c>
      <c r="EW18" t="str">
        <f>IF(ISNUMBER(VLOOKUP($F18,AREA_EM_ALLYEAR,Seq!B$1,FALSE)),VLOOKUP($F18,AREA_EM_ALLYEAR,Seq!B$1,FALSE),".")</f>
        <v>.</v>
      </c>
      <c r="EX18" t="str">
        <f>IF(ISNUMBER(VLOOKUP($F18,AREA_EM_ALLYEAR,Seq!C$1,FALSE)),VLOOKUP($F18,AREA_EM_ALLYEAR,Seq!C$1,FALSE),".")</f>
        <v>.</v>
      </c>
      <c r="EY18" t="str">
        <f>IF(ISNUMBER(VLOOKUP($F18,AREA_EM_ALLYEAR,Seq!D$1,FALSE)),VLOOKUP($F18,AREA_EM_ALLYEAR,Seq!D$1,FALSE),".")</f>
        <v>.</v>
      </c>
      <c r="EZ18" t="str">
        <f>IF(ISNUMBER(VLOOKUP($F18,AREA_EM_ALLYEAR,Seq!E$1,FALSE)),VLOOKUP($F18,AREA_EM_ALLYEAR,Seq!E$1,FALSE),".")</f>
        <v>.</v>
      </c>
      <c r="FA18" t="str">
        <f>IF(ISNUMBER(VLOOKUP($F18,AREA_EM_ALLYEAR,Seq!F$1,FALSE)),VLOOKUP($F18,AREA_EM_ALLYEAR,Seq!F$1,FALSE),".")</f>
        <v>.</v>
      </c>
      <c r="FB18" t="str">
        <f>IF(ISNUMBER(VLOOKUP($F18,AREA_EM_ALLYEAR,Seq!G$1,FALSE)),VLOOKUP($F18,AREA_EM_ALLYEAR,Seq!G$1,FALSE),".")</f>
        <v>.</v>
      </c>
      <c r="FC18" t="str">
        <f>IF(ISNUMBER(VLOOKUP($F18,AREA_EM_ALLYEAR,Seq!H$1,FALSE)),VLOOKUP($F18,AREA_EM_ALLYEAR,Seq!H$1,FALSE),".")</f>
        <v>.</v>
      </c>
      <c r="FD18" t="str">
        <f>IF(ISNUMBER(VLOOKUP($F18,AREA_EM_ALLYEAR,Seq!I$1,FALSE)),VLOOKUP($F18,AREA_EM_ALLYEAR,Seq!I$1,FALSE),".")</f>
        <v>.</v>
      </c>
      <c r="FE18" t="str">
        <f>IF(ISNUMBER(VLOOKUP($F18,AREA_EM_ALLYEAR,Seq!J$1,FALSE)),VLOOKUP($F18,AREA_EM_ALLYEAR,Seq!J$1,FALSE),".")</f>
        <v>.</v>
      </c>
      <c r="FF18" t="str">
        <f>IF(ISNUMBER(VLOOKUP($F18,AREA_EM_ALLYEAR,Seq!K$1,FALSE)),VLOOKUP($F18,AREA_EM_ALLYEAR,Seq!K$1,FALSE),".")</f>
        <v>.</v>
      </c>
      <c r="FG18" t="str">
        <f>IF(ISNUMBER(VLOOKUP($F18,AREA_EM_ALLYEAR,Seq!L$1,FALSE)),VLOOKUP($F18,AREA_EM_ALLYEAR,Seq!L$1,FALSE),".")</f>
        <v>.</v>
      </c>
      <c r="FH18" t="str">
        <f>IF(ISNUMBER(VLOOKUP($F18,AREA_EM_ALLYEAR,Seq!M$1,FALSE)),VLOOKUP($F18,AREA_EM_ALLYEAR,Seq!M$1,FALSE),".")</f>
        <v>.</v>
      </c>
      <c r="FI18" t="str">
        <f>IF(ISNUMBER(VLOOKUP($F18,AREA_EM_ALLYEAR,Seq!N$1,FALSE)),VLOOKUP($F18,AREA_EM_ALLYEAR,Seq!N$1,FALSE),".")</f>
        <v>.</v>
      </c>
      <c r="FJ18" t="str">
        <f>IF(ISNUMBER(VLOOKUP($F18,AREA_EM_ALLYEAR,Seq!O$1,FALSE)),VLOOKUP($F18,AREA_EM_ALLYEAR,Seq!O$1,FALSE),".")</f>
        <v>.</v>
      </c>
      <c r="FK18" t="str">
        <f t="shared" si="35"/>
        <v>.</v>
      </c>
      <c r="FN18">
        <f>IF( ISNUMBER(VLOOKUP($F18,AREA_LIFE,Seq!V$1,FALSE)-Life!V$39),VLOOKUP($F18,AREA_LIFE,Seq!V$1,FALSE)-Life!V$39,".")</f>
        <v>7.9072195121951268</v>
      </c>
      <c r="FO18">
        <f>IF( ISNUMBER(VLOOKUP($F18,AREA_LIFE,Seq!W$1,FALSE)-Life!W$39),VLOOKUP($F18,AREA_LIFE,Seq!W$1,FALSE)-Life!W$39,".")</f>
        <v>8.0942439024390467</v>
      </c>
      <c r="FP18">
        <f>IF( ISNUMBER(VLOOKUP($F18,AREA_LIFE,Seq!X$1,FALSE)-Life!X$39),VLOOKUP($F18,AREA_LIFE,Seq!X$1,FALSE)-Life!X$39,".")</f>
        <v>7.7612682926829279</v>
      </c>
      <c r="FQ18">
        <f>IF( ISNUMBER(VLOOKUP($F18,AREA_LIFE,Seq!Y$1,FALSE)-Life!Y$39),VLOOKUP($F18,AREA_LIFE,Seq!Y$1,FALSE)-Life!Y$39,".")</f>
        <v>7.9373658536585197</v>
      </c>
      <c r="FR18">
        <f>IF( ISNUMBER(VLOOKUP($F18,AREA_LIFE,Seq!Z$1,FALSE)-Life!Z$39),VLOOKUP($F18,AREA_LIFE,Seq!Z$1,FALSE)-Life!Z$39,".")</f>
        <v>8.1115121951219464</v>
      </c>
      <c r="FS18">
        <f>IF( ISNUMBER(VLOOKUP($F18,AREA_LIFE,Seq!AA$1,FALSE)-Life!AA$39),VLOOKUP($F18,AREA_LIFE,Seq!AA$1,FALSE)-Life!AA$39,".")</f>
        <v>8.3268780487804861</v>
      </c>
      <c r="FT18">
        <f>IF( ISNUMBER(VLOOKUP($F18,AREA_LIFE,Seq!AB$1,FALSE)-Life!AB$39),VLOOKUP($F18,AREA_LIFE,Seq!AB$1,FALSE)-Life!AB$39,".")</f>
        <v>7.8748780487804879</v>
      </c>
      <c r="FU18">
        <f>IF( ISNUMBER(VLOOKUP($F18,AREA_LIFE,Seq!AC$1,FALSE)-Life!AC$39),VLOOKUP($F18,AREA_LIFE,Seq!AC$1,FALSE)-Life!AC$39,".")</f>
        <v>7.9603414634146361</v>
      </c>
      <c r="FV18">
        <f>IF( ISNUMBER(VLOOKUP($F18,AREA_LIFE,Seq!AD$1,FALSE)-Life!AD$39),VLOOKUP($F18,AREA_LIFE,Seq!AD$1,FALSE)-Life!AD$39,".")</f>
        <v>6.9036585365853824</v>
      </c>
      <c r="FW18">
        <f>IF( ISNUMBER(VLOOKUP($F18,AREA_LIFE,Seq!AE$1,FALSE)-Life!AE$39),VLOOKUP($F18,AREA_LIFE,Seq!AE$1,FALSE)-Life!AE$39,".")</f>
        <v>8.5209268292682907</v>
      </c>
      <c r="FX18">
        <f>IF( ISNUMBER(VLOOKUP($F18,AREA_LIFE,Seq!AF$1,FALSE)-Life!AF$39),VLOOKUP($F18,AREA_LIFE,Seq!AF$1,FALSE)-Life!AF$39,".")</f>
        <v>8.5482439024390402</v>
      </c>
      <c r="FY18">
        <f>IF( ISNUMBER(VLOOKUP($F18,AREA_LIFE,Seq!AG$1,FALSE)-Life!AG$39),VLOOKUP($F18,AREA_LIFE,Seq!AG$1,FALSE)-Life!AG$39,".")</f>
        <v>8.4081463414634214</v>
      </c>
      <c r="FZ18">
        <f>IF( ISNUMBER(VLOOKUP($F18,AREA_LIFE,Seq!AH$1,FALSE)-Life!AH$39),VLOOKUP($F18,AREA_LIFE,Seq!AH$1,FALSE)-Life!AH$39,".")</f>
        <v>7.8496341463414723</v>
      </c>
      <c r="GA18">
        <f>IF( ISNUMBER(VLOOKUP($F18,AREA_LIFE,Seq!AI$1,FALSE)-Life!AI$39),VLOOKUP($F18,AREA_LIFE,Seq!AI$1,FALSE)-Life!AI$39,".")</f>
        <v>8.1840731707316934</v>
      </c>
      <c r="GB18">
        <f>IF( ISNUMBER(VLOOKUP($F18,AREA_LIFE,Seq!AJ$1,FALSE)-Life!AJ$39),VLOOKUP($F18,AREA_LIFE,Seq!AJ$1,FALSE)-Life!AJ$39,".")</f>
        <v>8.112097560975613</v>
      </c>
      <c r="GC18">
        <f>IF( ISNUMBER(VLOOKUP($F18,AREA_LIFE,Seq!AK$1,FALSE)-Life!AK$39),VLOOKUP($F18,AREA_LIFE,Seq!AK$1,FALSE)-Life!AK$39,".")</f>
        <v>7.8336829268292689</v>
      </c>
      <c r="GD18">
        <f>IF( ISNUMBER(VLOOKUP($F18,AREA_LIFE,Seq!AL$1,FALSE)-Life!AL$39),VLOOKUP($F18,AREA_LIFE,Seq!AL$1,FALSE)-Life!AL$39,".")</f>
        <v>8.1532439024390442</v>
      </c>
      <c r="GE18">
        <f>IF( ISNUMBER(VLOOKUP($F18,AREA_LIFE,Seq!AM$1,FALSE)-Life!AM$39),VLOOKUP($F18,AREA_LIFE,Seq!AM$1,FALSE)-Life!AM$39,".")</f>
        <v>7.7082682926829165</v>
      </c>
      <c r="GF18">
        <f>IF( ISNUMBER(VLOOKUP($F18,AREA_LIFE,Seq!AN$1,FALSE)-Life!AN$39),VLOOKUP($F18,AREA_LIFE,Seq!AN$1,FALSE)-Life!AN$39,".")</f>
        <v>7.5139756097560735</v>
      </c>
      <c r="GG18">
        <f>IF( ISNUMBER(VLOOKUP($F18,AREA_LIFE,Seq!AO$1,FALSE)-Life!AO$39),VLOOKUP($F18,AREA_LIFE,Seq!AO$1,FALSE)-Life!AO$39,".")</f>
        <v>7.6836341463414612</v>
      </c>
      <c r="GH18">
        <f>IF( ISNUMBER(VLOOKUP($F18,AREA_LIFE,Seq!AP$1,FALSE)-Life!AP$39),VLOOKUP($F18,AREA_LIFE,Seq!AP$1,FALSE)-Life!AP$39,".")</f>
        <v>7.6496585365853633</v>
      </c>
      <c r="GI18">
        <f>IF( ISNUMBER(VLOOKUP($F18,AREA_LIFE,Seq!AQ$1,FALSE)-Life!AQ$39),VLOOKUP($F18,AREA_LIFE,Seq!AQ$1,FALSE)-Life!AQ$39,".")</f>
        <v>7.7957317073170884</v>
      </c>
      <c r="GJ18">
        <f>IF( ISNUMBER(VLOOKUP($F18,AREA_LIFE,Seq!AR$1,FALSE)-Life!AR$39),VLOOKUP($F18,AREA_LIFE,Seq!AR$1,FALSE)-Life!AR$39,".")</f>
        <v>7.5580731707317028</v>
      </c>
      <c r="GK18">
        <f>IF( ISNUMBER(VLOOKUP($F18,AREA_LIFE,Seq!AS$1,FALSE)-Life!AS$39),VLOOKUP($F18,AREA_LIFE,Seq!AS$1,FALSE)-Life!AS$39,".")</f>
        <v>7.5016097560975652</v>
      </c>
      <c r="GL18">
        <f>IF( ISNUMBER(VLOOKUP($F18,AREA_LIFE,Seq!AT$1,FALSE)-Life!AT$39),VLOOKUP($F18,AREA_LIFE,Seq!AT$1,FALSE)-Life!AT$39,".")</f>
        <v>7.7726585365853538</v>
      </c>
      <c r="GM18">
        <f>IF( ISNUMBER(VLOOKUP($F18,AREA_LIFE,Seq!AU$1,FALSE)-Life!AU$39),VLOOKUP($F18,AREA_LIFE,Seq!AU$1,FALSE)-Life!AU$39,".")</f>
        <v>7.5745609756097565</v>
      </c>
      <c r="GN18">
        <f>IF( ISNUMBER(VLOOKUP($F18,AREA_LIFE,Seq!AV$1,FALSE)-Life!AV$39),VLOOKUP($F18,AREA_LIFE,Seq!AV$1,FALSE)-Life!AV$39,".")</f>
        <v>7.5412682926829433</v>
      </c>
      <c r="GO18">
        <f>IF( ISNUMBER(VLOOKUP($F18,AREA_LIFE,Seq!AW$1,FALSE)-Life!AW$39),VLOOKUP($F18,AREA_LIFE,Seq!AW$1,FALSE)-Life!AW$39,".")</f>
        <v>7.6618048780487982</v>
      </c>
      <c r="GP18">
        <f>IF( ISNUMBER(VLOOKUP($F18,AREA_LIFE,Seq!AX$1,FALSE)-Life!AX$39),VLOOKUP($F18,AREA_LIFE,Seq!AX$1,FALSE)-Life!AX$39,".")</f>
        <v>7.877878048780488</v>
      </c>
      <c r="GQ18">
        <f t="shared" si="36"/>
        <v>7.877878048780488</v>
      </c>
      <c r="GS18">
        <f>IFERROR(VLOOKUP($F18,AREA_LIFE,Seq!V$1,FALSE),".")</f>
        <v>73.87560975609756</v>
      </c>
      <c r="GT18">
        <f>IFERROR(VLOOKUP($F18,AREA_LIFE,Seq!W$1,FALSE),".")</f>
        <v>74.260975609756116</v>
      </c>
      <c r="GU18">
        <f>IFERROR(VLOOKUP($F18,AREA_LIFE,Seq!X$1,FALSE),".")</f>
        <v>74.109756097560989</v>
      </c>
      <c r="GV18">
        <f>IFERROR(VLOOKUP($F18,AREA_LIFE,Seq!Y$1,FALSE),".")</f>
        <v>74.458536585365849</v>
      </c>
      <c r="GW18">
        <f>IFERROR(VLOOKUP($F18,AREA_LIFE,Seq!Z$1,FALSE),".")</f>
        <v>74.807317073170736</v>
      </c>
      <c r="GX18">
        <f>IFERROR(VLOOKUP($F18,AREA_LIFE,Seq!AA$1,FALSE),".")</f>
        <v>75.207317073170742</v>
      </c>
      <c r="GY18">
        <f>IFERROR(VLOOKUP($F18,AREA_LIFE,Seq!AB$1,FALSE),".")</f>
        <v>74.956097560975621</v>
      </c>
      <c r="GZ18">
        <f>IFERROR(VLOOKUP($F18,AREA_LIFE,Seq!AC$1,FALSE),".")</f>
        <v>75.25853658536586</v>
      </c>
      <c r="HA18">
        <f>IFERROR(VLOOKUP($F18,AREA_LIFE,Seq!AD$1,FALSE),".")</f>
        <v>74.436585365853674</v>
      </c>
      <c r="HB18">
        <f>IFERROR(VLOOKUP($F18,AREA_LIFE,Seq!AE$1,FALSE),".")</f>
        <v>76.307317073170736</v>
      </c>
      <c r="HC18">
        <f>IFERROR(VLOOKUP($F18,AREA_LIFE,Seq!AF$1,FALSE),".")</f>
        <v>76.607317073170748</v>
      </c>
      <c r="HD18">
        <f>IFERROR(VLOOKUP($F18,AREA_LIFE,Seq!AG$1,FALSE),".")</f>
        <v>76.758536585365874</v>
      </c>
      <c r="HE18">
        <f>IFERROR(VLOOKUP($F18,AREA_LIFE,Seq!AH$1,FALSE),".")</f>
        <v>76.504878048780498</v>
      </c>
      <c r="HF18">
        <f>IFERROR(VLOOKUP($F18,AREA_LIFE,Seq!AI$1,FALSE),".")</f>
        <v>77.153658536585368</v>
      </c>
      <c r="HG18">
        <f>IFERROR(VLOOKUP($F18,AREA_LIFE,Seq!AJ$1,FALSE),".")</f>
        <v>77.402439024390262</v>
      </c>
      <c r="HH18">
        <f>IFERROR(VLOOKUP($F18,AREA_LIFE,Seq!AK$1,FALSE),".")</f>
        <v>77.451219512195138</v>
      </c>
      <c r="HI18">
        <f>IFERROR(VLOOKUP($F18,AREA_LIFE,Seq!AL$1,FALSE),".")</f>
        <v>78.104878048780506</v>
      </c>
      <c r="HJ18">
        <f>IFERROR(VLOOKUP($F18,AREA_LIFE,Seq!AM$1,FALSE),".")</f>
        <v>78</v>
      </c>
      <c r="HK18">
        <f>IFERROR(VLOOKUP($F18,AREA_LIFE,Seq!AN$1,FALSE),".")</f>
        <v>78.148780487804871</v>
      </c>
      <c r="HL18">
        <f>IFERROR(VLOOKUP($F18,AREA_LIFE,Seq!AO$1,FALSE),".")</f>
        <v>78.658536585365866</v>
      </c>
      <c r="HM18">
        <f>IFERROR(VLOOKUP($F18,AREA_LIFE,Seq!AP$1,FALSE),".")</f>
        <v>78.95365853658538</v>
      </c>
      <c r="HN18">
        <f>IFERROR(VLOOKUP($F18,AREA_LIFE,Seq!AQ$1,FALSE),".")</f>
        <v>79.407317073170745</v>
      </c>
      <c r="HO18">
        <f>IFERROR(VLOOKUP($F18,AREA_LIFE,Seq!AR$1,FALSE),".")</f>
        <v>79.451219512195124</v>
      </c>
      <c r="HP18">
        <f>IFERROR(VLOOKUP($F18,AREA_LIFE,Seq!AS$1,FALSE),".")</f>
        <v>79.648780487804885</v>
      </c>
      <c r="HQ18">
        <f>IFERROR(VLOOKUP($F18,AREA_LIFE,Seq!AT$1,FALSE),".")</f>
        <v>80.146341463414643</v>
      </c>
      <c r="HR18">
        <f>IFERROR(VLOOKUP($F18,AREA_LIFE,Seq!AU$1,FALSE),".")</f>
        <v>80.151219512195127</v>
      </c>
      <c r="HS18">
        <f>IFERROR(VLOOKUP($F18,AREA_LIFE,Seq!AV$1,FALSE),".")</f>
        <v>80.304878048780495</v>
      </c>
      <c r="HT18">
        <f>IFERROR(VLOOKUP($F18,AREA_LIFE,Seq!AW$1,FALSE),".")</f>
        <v>80.604878048780506</v>
      </c>
      <c r="HU18">
        <f>IFERROR(VLOOKUP($F18,AREA_LIFE,Seq!AX$1,FALSE),".")</f>
        <v>81.002439024390256</v>
      </c>
      <c r="HV18" t="str">
        <f>IFERROR(VLOOKUP($F18,AREA_LIFE,Seq!AY$1,FALSE),".")</f>
        <v>.</v>
      </c>
      <c r="HZ18">
        <f t="shared" si="37"/>
        <v>4228</v>
      </c>
      <c r="IA18">
        <f t="shared" si="38"/>
        <v>0</v>
      </c>
      <c r="IB18">
        <f t="shared" si="31"/>
        <v>51585837.423027687</v>
      </c>
      <c r="IC18">
        <f t="shared" si="32"/>
        <v>-37334273.763094522</v>
      </c>
      <c r="ID18">
        <f t="shared" si="39"/>
        <v>6.4802586381087088E-2</v>
      </c>
      <c r="IE18" t="str">
        <f>work!FK18</f>
        <v>.</v>
      </c>
      <c r="IF18" t="str">
        <f>work!FL18</f>
        <v>.</v>
      </c>
      <c r="IG18" t="str">
        <f>work!FM18</f>
        <v>.</v>
      </c>
      <c r="IH18" t="str">
        <f>IF(ISNUMBER(work!FS18-work!FK18),work!FS18-work!FK18,".")</f>
        <v>.</v>
      </c>
      <c r="II18" t="str">
        <f>IF(ISNUMBER(work!FT18-work!FL18),work!FT18-work!FL18,".")</f>
        <v>.</v>
      </c>
      <c r="IJ18" t="str">
        <f>IF(ISNUMBER(work!FU18-work!FM18),work!FU18-work!FM18,".")</f>
        <v>.</v>
      </c>
    </row>
    <row r="19" spans="1:244">
      <c r="A19" s="24" t="str">
        <f t="shared" si="0"/>
        <v>亚洲</v>
      </c>
      <c r="B19" s="24" t="str">
        <f t="shared" si="33"/>
        <v>InEM90</v>
      </c>
      <c r="C19" s="24" t="str">
        <f t="shared" si="1"/>
        <v>InOECD90</v>
      </c>
      <c r="D19" s="24"/>
      <c r="E19" s="25" t="s">
        <v>2348</v>
      </c>
      <c r="F19" s="26" t="str">
        <f t="shared" si="2"/>
        <v>Japan</v>
      </c>
      <c r="G19" s="27">
        <f>IFERROR(VALUE(VLOOKUP($F19,Area_FDI_84_96,2,FALSE)),".")</f>
        <v>22458</v>
      </c>
      <c r="H19" s="27">
        <f t="shared" si="4"/>
        <v>31507</v>
      </c>
      <c r="I19" s="27">
        <f t="shared" si="5"/>
        <v>20133</v>
      </c>
      <c r="J19" s="27">
        <f t="shared" si="6"/>
        <v>21970</v>
      </c>
      <c r="K19" s="27">
        <f t="shared" si="7"/>
        <v>51453</v>
      </c>
      <c r="L19" s="27">
        <f t="shared" si="8"/>
        <v>35634</v>
      </c>
      <c r="M19" s="27">
        <f t="shared" si="9"/>
        <v>50338</v>
      </c>
      <c r="N19" s="27">
        <f t="shared" si="10"/>
        <v>53250</v>
      </c>
      <c r="O19" s="27">
        <f t="shared" si="11"/>
        <v>70983</v>
      </c>
      <c r="P19" s="27">
        <f t="shared" si="12"/>
        <v>132410</v>
      </c>
      <c r="Q19" s="27">
        <f t="shared" si="13"/>
        <v>207529</v>
      </c>
      <c r="R19" s="27">
        <f t="shared" si="14"/>
        <v>310846</v>
      </c>
      <c r="S19" s="27">
        <f t="shared" si="15"/>
        <v>367935</v>
      </c>
      <c r="T19" s="27">
        <f t="shared" si="16"/>
        <v>432647</v>
      </c>
      <c r="U19" s="27">
        <f t="shared" si="17"/>
        <v>340036</v>
      </c>
      <c r="V19" s="27">
        <f t="shared" si="18"/>
        <v>297308</v>
      </c>
      <c r="W19" s="27">
        <f t="shared" si="19"/>
        <v>291585</v>
      </c>
      <c r="X19" s="27">
        <f t="shared" si="20"/>
        <v>434842</v>
      </c>
      <c r="Y19" s="27">
        <f t="shared" si="21"/>
        <v>419009</v>
      </c>
      <c r="Z19" s="27">
        <f t="shared" si="22"/>
        <v>505419</v>
      </c>
      <c r="AA19" s="27">
        <f t="shared" si="23"/>
        <v>545157</v>
      </c>
      <c r="AB19" s="27">
        <f t="shared" si="24"/>
        <v>652977</v>
      </c>
      <c r="AC19" s="27">
        <f t="shared" si="25"/>
        <v>459806</v>
      </c>
      <c r="AD19" s="27">
        <f t="shared" si="26"/>
        <v>358922</v>
      </c>
      <c r="AE19" s="27">
        <f t="shared" si="27"/>
        <v>365235</v>
      </c>
      <c r="AF19" s="27">
        <f t="shared" si="28"/>
        <v>410497</v>
      </c>
      <c r="AG19" s="27"/>
      <c r="AH19" s="27">
        <f>IF(ISNUMBER(work!C19+work!AH19),work!C19+work!AH19,".")</f>
        <v>298354893.02092499</v>
      </c>
      <c r="AI19" s="27">
        <f>IF(ISNUMBER(work!D19+work!AI19),work!D19+work!AI19,".")</f>
        <v>307521624.26311368</v>
      </c>
      <c r="AJ19" s="27">
        <f>IF(ISNUMBER(work!E19+work!AJ19),work!E19+work!AJ19,".")</f>
        <v>317241910.99650145</v>
      </c>
      <c r="AK19" s="27">
        <f>IF(ISNUMBER(work!F19+work!AK19),work!F19+work!AK19,".")</f>
        <v>324305476.59982383</v>
      </c>
      <c r="AL19" s="27">
        <f>IF(ISNUMBER(work!G19+work!AL19),work!G19+work!AL19,".")</f>
        <v>337233438.84242159</v>
      </c>
      <c r="AM19" s="27">
        <f>IF(ISNUMBER(work!H19+work!AM19),work!H19+work!AM19,".")</f>
        <v>356631080.34162527</v>
      </c>
      <c r="AN19" s="27">
        <f>IF(ISNUMBER(work!I19+work!AN19),work!I19+work!AN19,".")</f>
        <v>368961144.64562631</v>
      </c>
      <c r="AO19" s="27">
        <f>IF(ISNUMBER(work!J19+work!AO19),work!J19+work!AO19,".")</f>
        <v>385548634.66667914</v>
      </c>
      <c r="AP19" s="27">
        <f>IF(ISNUMBER(work!K19+work!AP19),work!K19+work!AP19,".")</f>
        <v>413306693.25868219</v>
      </c>
      <c r="AQ19" s="27">
        <f>IF(ISNUMBER(work!L19+work!AQ19),work!L19+work!AQ19,".")</f>
        <v>434684474.01715386</v>
      </c>
      <c r="AR19" s="27">
        <f>IF(ISNUMBER(work!M19+work!AR19),work!M19+work!AR19,".")</f>
        <v>456694175.60364008</v>
      </c>
      <c r="AS19" s="27">
        <f>IF(ISNUMBER(work!N19+work!AS19),work!N19+work!AS19,".")</f>
        <v>474597210.90838271</v>
      </c>
      <c r="AT19" s="27">
        <f>IF(ISNUMBER(work!O19+work!AT19),work!O19+work!AT19,".")</f>
        <v>485632441.2873531</v>
      </c>
      <c r="AU19" s="27">
        <f>IF(ISNUMBER(work!P19+work!AU19),work!P19+work!AU19,".")</f>
        <v>494459772.21995479</v>
      </c>
      <c r="AV19" s="27">
        <f>IF(ISNUMBER(work!Q19+work!AV19),work!Q19+work!AV19,".")</f>
        <v>507477743.24449658</v>
      </c>
      <c r="AW19" s="27">
        <f>IF(ISNUMBER(work!R19+work!AW19),work!R19+work!AW19,".")</f>
        <v>523816072.1570707</v>
      </c>
      <c r="AX19" s="27">
        <f>IF(ISNUMBER(work!S19+work!AX19),work!S19+work!AX19,".")</f>
        <v>543951306.03437173</v>
      </c>
      <c r="AY19" s="27">
        <f>IF(ISNUMBER(work!T19+work!AY19),work!T19+work!AY19,".")</f>
        <v>559234710.94588399</v>
      </c>
      <c r="AZ19" s="27">
        <f>IF(ISNUMBER(work!U19+work!AZ19),work!U19+work!AZ19,".")</f>
        <v>557162173.68553805</v>
      </c>
      <c r="BA19" s="27">
        <f>IF(ISNUMBER(work!V19+work!BA19),work!V19+work!BA19,".")</f>
        <v>564327391.57133102</v>
      </c>
      <c r="BB19" s="27">
        <f>IF(ISNUMBER(work!W19+work!BB19),work!W19+work!BB19,".")</f>
        <v>586592862.38133895</v>
      </c>
      <c r="BC19" s="27">
        <f>IF(ISNUMBER(work!X19+work!BC19),work!X19+work!BC19,".")</f>
        <v>597400877.45304</v>
      </c>
      <c r="BD19" s="27">
        <f>IF(ISNUMBER(work!Y19+work!BD19),work!Y19+work!BD19,".")</f>
        <v>610438588.75242686</v>
      </c>
      <c r="BE19" s="27">
        <f>IF(ISNUMBER(work!Z19+work!BE19),work!Z19+work!BE19,".")</f>
        <v>631226395.06910503</v>
      </c>
      <c r="BF19" s="27">
        <f>IF(ISNUMBER(work!AA19+work!BF19),work!AA19+work!BF19,".")</f>
        <v>660006749.45320606</v>
      </c>
      <c r="BG19" s="27">
        <f>IF(ISNUMBER(work!AB19+work!BG19),work!AB19+work!BG19,".")</f>
        <v>687290921.88216197</v>
      </c>
      <c r="BH19" s="27">
        <f>IF(ISNUMBER(work!AC19+work!BH19),work!AC19+work!BH19,".")</f>
        <v>719409535.17159796</v>
      </c>
      <c r="BI19" s="27">
        <f>IF(ISNUMBER(work!AD19+work!BI19),work!AD19+work!BI19,".")</f>
        <v>759037873.80158198</v>
      </c>
      <c r="BJ19" s="27">
        <f>IF(ISNUMBER(work!AE19+work!BJ19),work!AE19+work!BJ19,".")</f>
        <v>776885089.15384996</v>
      </c>
      <c r="BK19" s="27">
        <f>IF(ISNUMBER(work!AF19+work!BK19),work!AF19+work!BK19,".")</f>
        <v>780744546.07329583</v>
      </c>
      <c r="BL19" s="27"/>
      <c r="BM19" s="27">
        <f>IF(ISNUMBER(work!AH19-work!C19),work!AH19-work!C19,".")</f>
        <v>261766504.45785898</v>
      </c>
      <c r="BN19" s="27">
        <f>IF(ISNUMBER(work!AI19-work!D19),work!AI19-work!D19,".")</f>
        <v>269030639.49476832</v>
      </c>
      <c r="BO19" s="27">
        <f>IF(ISNUMBER(work!AJ19-work!E19),work!AJ19-work!E19,".")</f>
        <v>275248246.61423659</v>
      </c>
      <c r="BP19" s="27">
        <f>IF(ISNUMBER(work!AK19-work!F19),work!AK19-work!F19,".")</f>
        <v>277734502.79989219</v>
      </c>
      <c r="BQ19" s="27">
        <f>IF(ISNUMBER(work!AL19-work!G19),work!AL19-work!G19,".")</f>
        <v>283583677.02490038</v>
      </c>
      <c r="BR19" s="27">
        <f>IF(ISNUMBER(work!AM19-work!H19),work!AM19-work!H19,".")</f>
        <v>295738600.67873865</v>
      </c>
      <c r="BS19" s="27">
        <f>IF(ISNUMBER(work!AN19-work!I19),work!AN19-work!I19,".")</f>
        <v>302710126.77240574</v>
      </c>
      <c r="BT19" s="27">
        <f>IF(ISNUMBER(work!AO19-work!J19),work!AO19-work!J19,".")</f>
        <v>311612498.7201649</v>
      </c>
      <c r="BU19" s="27">
        <f>IF(ISNUMBER(work!AP19-work!K19),work!AP19-work!K19,".")</f>
        <v>331015773.95021182</v>
      </c>
      <c r="BV19" s="27">
        <f>IF(ISNUMBER(work!AQ19-work!L19),work!AQ19-work!L19,".")</f>
        <v>349019627.0170362</v>
      </c>
      <c r="BW19" s="27">
        <f>IF(ISNUMBER(work!AR19-work!M19),work!AR19-work!M19,".")</f>
        <v>367774064.4175179</v>
      </c>
      <c r="BX19" s="27">
        <f>IF(ISNUMBER(work!AS19-work!N19),work!AS19-work!N19,".")</f>
        <v>377496449.4931373</v>
      </c>
      <c r="BY19" s="27">
        <f>IF(ISNUMBER(work!AT19-work!O19),work!AT19-work!O19,".")</f>
        <v>374743371.75114292</v>
      </c>
      <c r="BZ19" s="27">
        <f>IF(ISNUMBER(work!AU19-work!P19),work!AU19-work!P19,".")</f>
        <v>368046232.94867522</v>
      </c>
      <c r="CA19" s="27">
        <f>IF(ISNUMBER(work!AV19-work!Q19),work!AV19-work!Q19,".")</f>
        <v>364504030.32867944</v>
      </c>
      <c r="CB19" s="27">
        <f>IF(ISNUMBER(work!AW19-work!R19),work!AW19-work!R19,".")</f>
        <v>365258224.53342932</v>
      </c>
      <c r="CC19" s="27">
        <f>IF(ISNUMBER(work!AX19-work!S19),work!AX19-work!S19,".")</f>
        <v>369537673.64836633</v>
      </c>
      <c r="CD19" s="27">
        <f>IF(ISNUMBER(work!AY19-work!T19),work!AY19-work!T19,".")</f>
        <v>368600610.74798006</v>
      </c>
      <c r="CE19" s="27">
        <f>IF(ISNUMBER(work!AZ19-work!U19),work!AZ19-work!U19,".")</f>
        <v>351658613.672198</v>
      </c>
      <c r="CF19" s="27">
        <f>IF(ISNUMBER(work!BA19-work!V19),work!BA19-work!V19,".")</f>
        <v>343205560.99697697</v>
      </c>
      <c r="CG19" s="27">
        <f>IF(ISNUMBER(work!BB19-work!W19),work!BB19-work!W19,".")</f>
        <v>346896798.03873897</v>
      </c>
      <c r="CH19" s="27">
        <f>IF(ISNUMBER(work!BC19-work!X19),work!BC19-work!X19,".")</f>
        <v>337810039.77000397</v>
      </c>
      <c r="CI19" s="27">
        <f>IF(ISNUMBER(work!BD19-work!Y19),work!BD19-work!Y19,".")</f>
        <v>327224984.84023494</v>
      </c>
      <c r="CJ19" s="27">
        <f>IF(ISNUMBER(work!BE19-work!Z19),work!BE19-work!Z19,".")</f>
        <v>319691430.76569307</v>
      </c>
      <c r="CK19" s="27">
        <f>IF(ISNUMBER(work!BF19-work!AA19),work!BF19-work!AA19,".")</f>
        <v>317006753.75515002</v>
      </c>
      <c r="CL19" s="27">
        <f>IF(ISNUMBER(work!BG19-work!AB19),work!BG19-work!AB19,".")</f>
        <v>308618926.63150799</v>
      </c>
      <c r="CM19" s="27">
        <f>IF(ISNUMBER(work!BH19-work!AC19),work!BH19-work!AC19,".")</f>
        <v>296811588.47186804</v>
      </c>
      <c r="CN19" s="27">
        <f>IF(ISNUMBER(work!BI19-work!AD19),work!BI19-work!AD19,".")</f>
        <v>281502194.03088796</v>
      </c>
      <c r="CO19" s="27">
        <f>IF(ISNUMBER(work!BJ19-work!AE19),work!BJ19-work!AE19,".")</f>
        <v>256371198.20379198</v>
      </c>
      <c r="CP19" s="27">
        <f>IF(ISNUMBER(work!BK19-work!AF19),work!BK19-work!AF19,".")</f>
        <v>193235438.24450517</v>
      </c>
      <c r="CQ19" s="27"/>
      <c r="CR19" s="27"/>
      <c r="CS19" s="27">
        <f>IF(ISNUMBER(work!CR19-work!BN19),work!CR19-work!BN19,".")</f>
        <v>7.0886960240798574E-2</v>
      </c>
      <c r="CT19" s="27">
        <f>IF(ISNUMBER(work!CS19-work!BO19),work!CS19-work!BO19,".")</f>
        <v>6.9886960240798573E-2</v>
      </c>
      <c r="CU19" s="27">
        <f>IF(ISNUMBER(work!CT19-work!BP19),work!CT19-work!BP19,".")</f>
        <v>6.9886960240798573E-2</v>
      </c>
      <c r="CV19" s="27">
        <f>IF(ISNUMBER(work!CU19-work!BQ19),work!CU19-work!BQ19,".")</f>
        <v>6.8886960240798573E-2</v>
      </c>
      <c r="CW19" s="27">
        <f>IF(ISNUMBER(work!CV19-work!BR19),work!CV19-work!BR19,".")</f>
        <v>6.8886960240798573E-2</v>
      </c>
      <c r="CX19" s="27">
        <f>IF(ISNUMBER(work!CW19-work!BS19),work!CW19-work!BS19,".")</f>
        <v>6.7886960240798572E-2</v>
      </c>
      <c r="CY19" s="27">
        <f>IF(ISNUMBER(work!CX19-work!BT19),work!CX19-work!BT19,".")</f>
        <v>6.6886960240798585E-2</v>
      </c>
      <c r="CZ19" s="27">
        <f>IF(ISNUMBER(work!CY19-work!BU19),work!CY19-work!BU19,".")</f>
        <v>6.5886960240798584E-2</v>
      </c>
      <c r="DA19" s="27">
        <f>IF(ISNUMBER(work!CZ19-work!BV19),work!CZ19-work!BV19,".")</f>
        <v>6.4886960240798583E-2</v>
      </c>
      <c r="DB19" s="27">
        <f>IF(ISNUMBER(work!DA19-work!BW19),work!DA19-work!BW19,".")</f>
        <v>6.3886960240798582E-2</v>
      </c>
      <c r="DC19" s="94">
        <f>IF(ISNUMBER(work!DB19-work!BX19),work!DB19-work!BX19,".")</f>
        <v>6.188696024079858E-2</v>
      </c>
      <c r="DD19" s="27">
        <f>IF(ISNUMBER(work!DC19-work!BY19),work!DC19-work!BY19,".")</f>
        <v>5.9886960240798578E-2</v>
      </c>
      <c r="DE19" s="27">
        <f>IF(ISNUMBER(work!DD19-work!BZ19),work!DD19-work!BZ19,".")</f>
        <v>5.499004825567598E-2</v>
      </c>
      <c r="DF19" s="27">
        <f>IF(ISNUMBER(work!DE19-work!CA19),work!DE19-work!CA19,".")</f>
        <v>5.2990048255675978E-2</v>
      </c>
      <c r="DG19" s="27">
        <f>IF(ISNUMBER(work!DF19-work!CB19),work!DF19-work!CB19,".")</f>
        <v>5.0990048255675977E-2</v>
      </c>
      <c r="DH19" s="27">
        <f>IF(ISNUMBER(work!DG19-work!CC19),work!DG19-work!CC19,".")</f>
        <v>4.8990048255675982E-2</v>
      </c>
      <c r="DI19" s="27">
        <f>IF(ISNUMBER(work!DH19-work!CD19),work!DH19-work!CD19,".")</f>
        <v>4.5990048255675986E-2</v>
      </c>
      <c r="DJ19" s="27">
        <f>IF(ISNUMBER(work!DI19-work!CE19),work!DI19-work!CE19,".")</f>
        <v>4.3990048255675984E-2</v>
      </c>
      <c r="DK19" s="27">
        <f>IF(ISNUMBER(work!DJ19-work!CF19),work!DJ19-work!CF19,".")</f>
        <v>4.1990048255675982E-2</v>
      </c>
      <c r="DL19" s="27">
        <f>IF(ISNUMBER(work!DK19-work!CG19),work!DK19-work!CG19,".")</f>
        <v>3.5870209238057643E-2</v>
      </c>
      <c r="DM19" s="94">
        <f>IF(ISNUMBER(work!DL19-work!CH19),work!DL19-work!CH19,".")</f>
        <v>2.9825262079293764E-2</v>
      </c>
      <c r="DN19" s="27">
        <f>IF(ISNUMBER(work!DM19-work!CI19),work!DM19-work!CI19,".")</f>
        <v>2.4169989539831217E-2</v>
      </c>
      <c r="DO19" s="27">
        <f>IF(ISNUMBER(work!DN19-work!CJ19),work!DN19-work!CJ19,".")</f>
        <v>1.9065589077641332E-2</v>
      </c>
      <c r="DP19" s="27">
        <f>IF(ISNUMBER(work!DO19-work!CK19),work!DO19-work!CK19,".")</f>
        <v>1.44414099813652E-2</v>
      </c>
      <c r="DQ19" s="27">
        <f>IF(ISNUMBER(work!DP19-work!CL19),work!DP19-work!CL19,".")</f>
        <v>9.2405898513630916E-3</v>
      </c>
      <c r="DR19" s="94">
        <f>IF(ISNUMBER(work!DQ19-work!CM19),work!DQ19-work!CM19,".")</f>
        <v>5.1209175647437266E-3</v>
      </c>
      <c r="DS19" s="27">
        <f>IF(ISNUMBER(work!DR19-work!CN19),work!DR19-work!CN19,".")</f>
        <v>-9.3326340837224242E-5</v>
      </c>
      <c r="DT19" s="27">
        <f>IF(ISNUMBER(work!DS19-work!CO19),work!DS19-work!CO19,".")</f>
        <v>-5.4616177802822644E-3</v>
      </c>
      <c r="DU19" s="27">
        <f>IF(ISNUMBER(work!DT19-work!CP19),work!DT19-work!CP19,".")</f>
        <v>-9.8522990665914911E-3</v>
      </c>
      <c r="DV19" s="27">
        <f>DU19</f>
        <v>-9.8522990665914911E-3</v>
      </c>
      <c r="DW19" s="27"/>
      <c r="DX19" s="27">
        <f>IF(ISNUMBER(work!FJ19/work!FN19),work!FJ19/work!FN19,".")</f>
        <v>1.8329777246735512E-3</v>
      </c>
      <c r="DY19" s="27">
        <f>IF(ISNUMBER(work!FK19/work!FO19),work!FK19/work!FO19,".")</f>
        <v>2.1824672925568425E-3</v>
      </c>
      <c r="DZ19" s="27">
        <f>IF(ISNUMBER(work!FL19/work!FP19),work!FL19/work!FP19,".")</f>
        <v>1.1184340659340659E-3</v>
      </c>
      <c r="EA19" s="27">
        <f>IF(ISNUMBER(work!FM19/work!FQ19),work!FM19/work!FQ19,".")</f>
        <v>2.7687356321839081E-3</v>
      </c>
      <c r="EB19" s="27">
        <f>IF(ISNUMBER((work!FK19+work!FL19)/(work!FO19+work!FP19)),(work!FK19+work!FL19)/(work!FO19+work!FP19),".")</f>
        <v>1.582520955898236E-3</v>
      </c>
      <c r="EC19" s="27">
        <f>IF(ISNUMBER(work!FR19/work!FV19),work!FR19/work!FV19,".")</f>
        <v>1.9544819519802465E-3</v>
      </c>
      <c r="ED19" s="27">
        <f>IF(ISNUMBER(work!FS19/work!FW19),work!FS19/work!FW19,".")</f>
        <v>2.3946311317740434E-3</v>
      </c>
      <c r="EE19" s="27">
        <f>IF(ISNUMBER(work!FT19/work!FX19),work!FT19/work!FX19,".")</f>
        <v>1.2381944444444445E-3</v>
      </c>
      <c r="EF19" s="27">
        <f>IF(ISNUMBER(work!FU19/work!FY19),work!FU19/work!FY19,".")</f>
        <v>2.8109251101321587E-3</v>
      </c>
      <c r="EG19" s="27">
        <f>IF(ISNUMBER((work!FS19+work!FT19)/(work!FW19+work!FX19)),(work!FS19+work!FT19)/(work!FW19+work!FX19),".")</f>
        <v>1.6766435499531831E-3</v>
      </c>
      <c r="EH19" s="27">
        <f>work!EZ19</f>
        <v>4.6759774622801459E-4</v>
      </c>
      <c r="EI19" s="27">
        <f>work!FA19</f>
        <v>1.1130187717040239E-3</v>
      </c>
      <c r="EJ19" s="27">
        <f>work!FB19</f>
        <v>4.0952234570820522E-3</v>
      </c>
      <c r="EK19" s="27"/>
      <c r="EL19" s="27">
        <f t="shared" si="30"/>
        <v>2101.5329999999999</v>
      </c>
      <c r="EM19">
        <f t="shared" si="34"/>
        <v>241247</v>
      </c>
      <c r="EN19">
        <f>work!FM19</f>
        <v>48176</v>
      </c>
      <c r="EO19">
        <f>IF(ISNUMBER(work!FK19+work!FL19),work!FK19+work!FL19,".")</f>
        <v>102163</v>
      </c>
      <c r="EP19">
        <f>IF(ISNUMBER(work!FU19-work!FM19),work!FU19-work!FM19,".")</f>
        <v>15632</v>
      </c>
      <c r="EQ19">
        <f>IF(ISNUMBER(work!FS19+work!FT19-work!FK19-work!FL19),(work!FS19+work!FT19-work!FK19-work!FL19),".")</f>
        <v>14499</v>
      </c>
      <c r="EU19">
        <f>work!FC19</f>
        <v>54607</v>
      </c>
      <c r="EV19">
        <f>work!FD19</f>
        <v>137499</v>
      </c>
      <c r="EW19">
        <f>IF(ISNUMBER(VLOOKUP($F19,AREA_EM_ALLYEAR,Seq!B$1,FALSE)),VLOOKUP($F19,AREA_EM_ALLYEAR,Seq!B$1,FALSE),".")</f>
        <v>38828</v>
      </c>
      <c r="EX19">
        <f>IF(ISNUMBER(VLOOKUP($F19,AREA_EM_ALLYEAR,Seq!C$1,FALSE)),VLOOKUP($F19,AREA_EM_ALLYEAR,Seq!C$1,FALSE),".")</f>
        <v>45634</v>
      </c>
      <c r="EY19">
        <f>IF(ISNUMBER(VLOOKUP($F19,AREA_EM_ALLYEAR,Seq!D$1,FALSE)),VLOOKUP($F19,AREA_EM_ALLYEAR,Seq!D$1,FALSE),".")</f>
        <v>52327</v>
      </c>
      <c r="EZ19">
        <f>IF(ISNUMBER(VLOOKUP($F19,AREA_EM_ALLYEAR,Seq!E$1,FALSE)),VLOOKUP($F19,AREA_EM_ALLYEAR,Seq!E$1,FALSE),".")</f>
        <v>55723</v>
      </c>
      <c r="FA19">
        <f>IF(ISNUMBER(VLOOKUP($F19,AREA_EM_ALLYEAR,Seq!F$1,FALSE)),VLOOKUP($F19,AREA_EM_ALLYEAR,Seq!F$1,FALSE),".")</f>
        <v>59142</v>
      </c>
      <c r="FB19">
        <f>IF(ISNUMBER(VLOOKUP($F19,AREA_EM_ALLYEAR,Seq!G$1,FALSE)),VLOOKUP($F19,AREA_EM_ALLYEAR,Seq!G$1,FALSE),".")</f>
        <v>75281</v>
      </c>
      <c r="FC19">
        <f>IF(ISNUMBER(VLOOKUP($F19,AREA_EM_ALLYEAR,Seq!H$1,FALSE)),VLOOKUP($F19,AREA_EM_ALLYEAR,Seq!H$1,FALSE),".")</f>
        <v>86437</v>
      </c>
      <c r="FD19">
        <f>IF(ISNUMBER(VLOOKUP($F19,AREA_EM_ALLYEAR,Seq!I$1,FALSE)),VLOOKUP($F19,AREA_EM_ALLYEAR,Seq!I$1,FALSE),".")</f>
        <v>88619</v>
      </c>
      <c r="FE19">
        <f>IF(ISNUMBER(VLOOKUP($F19,AREA_EM_ALLYEAR,Seq!J$1,FALSE)),VLOOKUP($F19,AREA_EM_ALLYEAR,Seq!J$1,FALSE),".")</f>
        <v>92218</v>
      </c>
      <c r="FF19">
        <f>IF(ISNUMBER(VLOOKUP($F19,AREA_EM_ALLYEAR,Seq!K$1,FALSE)),VLOOKUP($F19,AREA_EM_ALLYEAR,Seq!K$1,FALSE),".")</f>
        <v>90300</v>
      </c>
      <c r="FG19">
        <f>IF(ISNUMBER(VLOOKUP($F19,AREA_EM_ALLYEAR,Seq!L$1,FALSE)),VLOOKUP($F19,AREA_EM_ALLYEAR,Seq!L$1,FALSE),".")</f>
        <v>105824</v>
      </c>
      <c r="FH19">
        <f>IF(ISNUMBER(VLOOKUP($F19,AREA_EM_ALLYEAR,Seq!M$1,FALSE)),VLOOKUP($F19,AREA_EM_ALLYEAR,Seq!M$1,FALSE),".")</f>
        <v>112532</v>
      </c>
      <c r="FI19">
        <f>IF(ISNUMBER(VLOOKUP($F19,AREA_EM_ALLYEAR,Seq!N$1,FALSE)),VLOOKUP($F19,AREA_EM_ALLYEAR,Seq!N$1,FALSE),".")</f>
        <v>125338</v>
      </c>
      <c r="FJ19">
        <f>IF(ISNUMBER(VLOOKUP($F19,AREA_EM_ALLYEAR,Seq!O$1,FALSE)),VLOOKUP($F19,AREA_EM_ALLYEAR,Seq!O$1,FALSE),".")</f>
        <v>134178</v>
      </c>
      <c r="FK19">
        <f t="shared" si="35"/>
        <v>134178</v>
      </c>
      <c r="FN19">
        <f>IF( ISNUMBER(VLOOKUP($F19,AREA_LIFE,Seq!V$1,FALSE)-Life!V$39),VLOOKUP($F19,AREA_LIFE,Seq!V$1,FALSE)-Life!V$39,".")</f>
        <v>10.123317073170739</v>
      </c>
      <c r="FO19">
        <f>IF( ISNUMBER(VLOOKUP($F19,AREA_LIFE,Seq!W$1,FALSE)-Life!W$39),VLOOKUP($F19,AREA_LIFE,Seq!W$1,FALSE)-Life!W$39,".")</f>
        <v>10.247658536585391</v>
      </c>
      <c r="FP19">
        <f>IF( ISNUMBER(VLOOKUP($F19,AREA_LIFE,Seq!X$1,FALSE)-Life!X$39),VLOOKUP($F19,AREA_LIFE,Seq!X$1,FALSE)-Life!X$39,".")</f>
        <v>10.574439024390244</v>
      </c>
      <c r="FQ19">
        <f>IF( ISNUMBER(VLOOKUP($F19,AREA_LIFE,Seq!Y$1,FALSE)-Life!Y$39),VLOOKUP($F19,AREA_LIFE,Seq!Y$1,FALSE)-Life!Y$39,".")</f>
        <v>10.440292682926838</v>
      </c>
      <c r="FR19">
        <f>IF( ISNUMBER(VLOOKUP($F19,AREA_LIFE,Seq!Z$1,FALSE)-Life!Z$39),VLOOKUP($F19,AREA_LIFE,Seq!Z$1,FALSE)-Life!Z$39,".")</f>
        <v>10.669560975609741</v>
      </c>
      <c r="FS19">
        <f>IF( ISNUMBER(VLOOKUP($F19,AREA_LIFE,Seq!AA$1,FALSE)-Life!AA$39),VLOOKUP($F19,AREA_LIFE,Seq!AA$1,FALSE)-Life!AA$39,".")</f>
        <v>10.770048780487784</v>
      </c>
      <c r="FT19">
        <f>IF( ISNUMBER(VLOOKUP($F19,AREA_LIFE,Seq!AB$1,FALSE)-Life!AB$39),VLOOKUP($F19,AREA_LIFE,Seq!AB$1,FALSE)-Life!AB$39,".")</f>
        <v>10.983414634146342</v>
      </c>
      <c r="FU19">
        <f>IF( ISNUMBER(VLOOKUP($F19,AREA_LIFE,Seq!AC$1,FALSE)-Life!AC$39),VLOOKUP($F19,AREA_LIFE,Seq!AC$1,FALSE)-Life!AC$39,".")</f>
        <v>11.185463414634157</v>
      </c>
      <c r="FV19">
        <f>IF( ISNUMBER(VLOOKUP($F19,AREA_LIFE,Seq!AD$1,FALSE)-Life!AD$39),VLOOKUP($F19,AREA_LIFE,Seq!AD$1,FALSE)-Life!AD$39,".")</f>
        <v>10.866341463414642</v>
      </c>
      <c r="FW19">
        <f>IF( ISNUMBER(VLOOKUP($F19,AREA_LIFE,Seq!AE$1,FALSE)-Life!AE$39),VLOOKUP($F19,AREA_LIFE,Seq!AE$1,FALSE)-Life!AE$39,".")</f>
        <v>11.031658536585368</v>
      </c>
      <c r="FX19">
        <f>IF( ISNUMBER(VLOOKUP($F19,AREA_LIFE,Seq!AF$1,FALSE)-Life!AF$39),VLOOKUP($F19,AREA_LIFE,Seq!AF$1,FALSE)-Life!AF$39,".")</f>
        <v>10.777756097560982</v>
      </c>
      <c r="FY19">
        <f>IF( ISNUMBER(VLOOKUP($F19,AREA_LIFE,Seq!AG$1,FALSE)-Life!AG$39),VLOOKUP($F19,AREA_LIFE,Seq!AG$1,FALSE)-Life!AG$39,".")</f>
        <v>10.750341463414628</v>
      </c>
      <c r="FZ19">
        <f>IF( ISNUMBER(VLOOKUP($F19,AREA_LIFE,Seq!AH$1,FALSE)-Life!AH$39),VLOOKUP($F19,AREA_LIFE,Seq!AH$1,FALSE)-Life!AH$39,".")</f>
        <v>10.498658536585367</v>
      </c>
      <c r="GA19">
        <f>IF( ISNUMBER(VLOOKUP($F19,AREA_LIFE,Seq!AI$1,FALSE)-Life!AI$39),VLOOKUP($F19,AREA_LIFE,Seq!AI$1,FALSE)-Life!AI$39,".")</f>
        <v>10.324073170731694</v>
      </c>
      <c r="GB19">
        <f>IF( ISNUMBER(VLOOKUP($F19,AREA_LIFE,Seq!AJ$1,FALSE)-Life!AJ$39),VLOOKUP($F19,AREA_LIFE,Seq!AJ$1,FALSE)-Life!AJ$39,".")</f>
        <v>10.396731707317059</v>
      </c>
      <c r="GC19">
        <f>IF( ISNUMBER(VLOOKUP($F19,AREA_LIFE,Seq!AK$1,FALSE)-Life!AK$39),VLOOKUP($F19,AREA_LIFE,Seq!AK$1,FALSE)-Life!AK$39,".")</f>
        <v>9.918804878048789</v>
      </c>
      <c r="GD19">
        <f>IF( ISNUMBER(VLOOKUP($F19,AREA_LIFE,Seq!AL$1,FALSE)-Life!AL$39),VLOOKUP($F19,AREA_LIFE,Seq!AL$1,FALSE)-Life!AL$39,".")</f>
        <v>10.248609756097579</v>
      </c>
      <c r="GE19">
        <f>IF( ISNUMBER(VLOOKUP($F19,AREA_LIFE,Seq!AM$1,FALSE)-Life!AM$39),VLOOKUP($F19,AREA_LIFE,Seq!AM$1,FALSE)-Life!AM$39,".")</f>
        <v>10.132414634146329</v>
      </c>
      <c r="GF19">
        <f>IF( ISNUMBER(VLOOKUP($F19,AREA_LIFE,Seq!AN$1,FALSE)-Life!AN$39),VLOOKUP($F19,AREA_LIFE,Seq!AN$1,FALSE)-Life!AN$39,".")</f>
        <v>9.8666585365853621</v>
      </c>
      <c r="GG19">
        <f>IF( ISNUMBER(VLOOKUP($F19,AREA_LIFE,Seq!AO$1,FALSE)-Life!AO$39),VLOOKUP($F19,AREA_LIFE,Seq!AO$1,FALSE)-Life!AO$39,".")</f>
        <v>9.5958292682926896</v>
      </c>
      <c r="GH19">
        <f>IF( ISNUMBER(VLOOKUP($F19,AREA_LIFE,Seq!AP$1,FALSE)-Life!AP$39),VLOOKUP($F19,AREA_LIFE,Seq!AP$1,FALSE)-Life!AP$39,".")</f>
        <v>9.7720975609756096</v>
      </c>
      <c r="GI19">
        <f>IF( ISNUMBER(VLOOKUP($F19,AREA_LIFE,Seq!AQ$1,FALSE)-Life!AQ$39),VLOOKUP($F19,AREA_LIFE,Seq!AQ$1,FALSE)-Life!AQ$39,".")</f>
        <v>9.8054878048780552</v>
      </c>
      <c r="GJ19">
        <f>IF( ISNUMBER(VLOOKUP($F19,AREA_LIFE,Seq!AR$1,FALSE)-Life!AR$39),VLOOKUP($F19,AREA_LIFE,Seq!AR$1,FALSE)-Life!AR$39,".")</f>
        <v>9.6702682926829198</v>
      </c>
      <c r="GK19">
        <f>IF( ISNUMBER(VLOOKUP($F19,AREA_LIFE,Seq!AS$1,FALSE)-Life!AS$39),VLOOKUP($F19,AREA_LIFE,Seq!AS$1,FALSE)-Life!AS$39,".")</f>
        <v>9.6128292682926855</v>
      </c>
      <c r="GL19">
        <f>IF( ISNUMBER(VLOOKUP($F19,AREA_LIFE,Seq!AT$1,FALSE)-Life!AT$39),VLOOKUP($F19,AREA_LIFE,Seq!AT$1,FALSE)-Life!AT$39,".")</f>
        <v>9.6565609756097501</v>
      </c>
      <c r="GM19">
        <f>IF( ISNUMBER(VLOOKUP($F19,AREA_LIFE,Seq!AU$1,FALSE)-Life!AU$39),VLOOKUP($F19,AREA_LIFE,Seq!AU$1,FALSE)-Life!AU$39,".")</f>
        <v>9.3484634146341534</v>
      </c>
      <c r="GN19">
        <f>IF( ISNUMBER(VLOOKUP($F19,AREA_LIFE,Seq!AV$1,FALSE)-Life!AV$39),VLOOKUP($F19,AREA_LIFE,Seq!AV$1,FALSE)-Life!AV$39,".")</f>
        <v>9.5583414634146493</v>
      </c>
      <c r="GO19">
        <f>IF( ISNUMBER(VLOOKUP($F19,AREA_LIFE,Seq!AW$1,FALSE)-Life!AW$39),VLOOKUP($F19,AREA_LIFE,Seq!AW$1,FALSE)-Life!AW$39,".")</f>
        <v>9.5640000000000072</v>
      </c>
      <c r="GP19">
        <f>IF( ISNUMBER(VLOOKUP($F19,AREA_LIFE,Seq!AX$1,FALSE)-Life!AX$39),VLOOKUP($F19,AREA_LIFE,Seq!AX$1,FALSE)-Life!AX$39,".")</f>
        <v>9.4630000000000081</v>
      </c>
      <c r="GQ19">
        <f t="shared" si="36"/>
        <v>9.4630000000000081</v>
      </c>
      <c r="GS19">
        <f>IFERROR(VLOOKUP($F19,AREA_LIFE,Seq!V$1,FALSE),".")</f>
        <v>76.091707317073173</v>
      </c>
      <c r="GT19">
        <f>IFERROR(VLOOKUP($F19,AREA_LIFE,Seq!W$1,FALSE),".")</f>
        <v>76.41439024390246</v>
      </c>
      <c r="GU19">
        <f>IFERROR(VLOOKUP($F19,AREA_LIFE,Seq!X$1,FALSE),".")</f>
        <v>76.922926829268306</v>
      </c>
      <c r="GV19">
        <f>IFERROR(VLOOKUP($F19,AREA_LIFE,Seq!Y$1,FALSE),".")</f>
        <v>76.961463414634167</v>
      </c>
      <c r="GW19">
        <f>IFERROR(VLOOKUP($F19,AREA_LIFE,Seq!Z$1,FALSE),".")</f>
        <v>77.365365853658531</v>
      </c>
      <c r="GX19">
        <f>IFERROR(VLOOKUP($F19,AREA_LIFE,Seq!AA$1,FALSE),".")</f>
        <v>77.65048780487804</v>
      </c>
      <c r="GY19">
        <f>IFERROR(VLOOKUP($F19,AREA_LIFE,Seq!AB$1,FALSE),".")</f>
        <v>78.064634146341476</v>
      </c>
      <c r="GZ19">
        <f>IFERROR(VLOOKUP($F19,AREA_LIFE,Seq!AC$1,FALSE),".")</f>
        <v>78.483658536585381</v>
      </c>
      <c r="HA19">
        <f>IFERROR(VLOOKUP($F19,AREA_LIFE,Seq!AD$1,FALSE),".")</f>
        <v>78.399268292682933</v>
      </c>
      <c r="HB19">
        <f>IFERROR(VLOOKUP($F19,AREA_LIFE,Seq!AE$1,FALSE),".")</f>
        <v>78.818048780487814</v>
      </c>
      <c r="HC19">
        <f>IFERROR(VLOOKUP($F19,AREA_LIFE,Seq!AF$1,FALSE),".")</f>
        <v>78.836829268292689</v>
      </c>
      <c r="HD19">
        <f>IFERROR(VLOOKUP($F19,AREA_LIFE,Seq!AG$1,FALSE),".")</f>
        <v>79.100731707317081</v>
      </c>
      <c r="HE19">
        <f>IFERROR(VLOOKUP($F19,AREA_LIFE,Seq!AH$1,FALSE),".")</f>
        <v>79.153902439024392</v>
      </c>
      <c r="HF19">
        <f>IFERROR(VLOOKUP($F19,AREA_LIFE,Seq!AI$1,FALSE),".")</f>
        <v>79.293658536585369</v>
      </c>
      <c r="HG19">
        <f>IFERROR(VLOOKUP($F19,AREA_LIFE,Seq!AJ$1,FALSE),".")</f>
        <v>79.687073170731708</v>
      </c>
      <c r="HH19">
        <f>IFERROR(VLOOKUP($F19,AREA_LIFE,Seq!AK$1,FALSE),".")</f>
        <v>79.536341463414658</v>
      </c>
      <c r="HI19">
        <f>IFERROR(VLOOKUP($F19,AREA_LIFE,Seq!AL$1,FALSE),".")</f>
        <v>80.200243902439041</v>
      </c>
      <c r="HJ19">
        <f>IFERROR(VLOOKUP($F19,AREA_LIFE,Seq!AM$1,FALSE),".")</f>
        <v>80.424146341463413</v>
      </c>
      <c r="HK19">
        <f>IFERROR(VLOOKUP($F19,AREA_LIFE,Seq!AN$1,FALSE),".")</f>
        <v>80.501463414634159</v>
      </c>
      <c r="HL19">
        <f>IFERROR(VLOOKUP($F19,AREA_LIFE,Seq!AO$1,FALSE),".")</f>
        <v>80.570731707317094</v>
      </c>
      <c r="HM19">
        <f>IFERROR(VLOOKUP($F19,AREA_LIFE,Seq!AP$1,FALSE),".")</f>
        <v>81.076097560975626</v>
      </c>
      <c r="HN19">
        <f>IFERROR(VLOOKUP($F19,AREA_LIFE,Seq!AQ$1,FALSE),".")</f>
        <v>81.417073170731712</v>
      </c>
      <c r="HO19">
        <f>IFERROR(VLOOKUP($F19,AREA_LIFE,Seq!AR$1,FALSE),".")</f>
        <v>81.563414634146341</v>
      </c>
      <c r="HP19">
        <f>IFERROR(VLOOKUP($F19,AREA_LIFE,Seq!AS$1,FALSE),".")</f>
        <v>81.760000000000005</v>
      </c>
      <c r="HQ19">
        <f>IFERROR(VLOOKUP($F19,AREA_LIFE,Seq!AT$1,FALSE),".")</f>
        <v>82.03024390243904</v>
      </c>
      <c r="HR19">
        <f>IFERROR(VLOOKUP($F19,AREA_LIFE,Seq!AU$1,FALSE),".")</f>
        <v>81.925121951219523</v>
      </c>
      <c r="HS19">
        <f>IFERROR(VLOOKUP($F19,AREA_LIFE,Seq!AV$1,FALSE),".")</f>
        <v>82.321951219512201</v>
      </c>
      <c r="HT19">
        <f>IFERROR(VLOOKUP($F19,AREA_LIFE,Seq!AW$1,FALSE),".")</f>
        <v>82.507073170731715</v>
      </c>
      <c r="HU19">
        <f>IFERROR(VLOOKUP($F19,AREA_LIFE,Seq!AX$1,FALSE),".")</f>
        <v>82.587560975609776</v>
      </c>
      <c r="HV19">
        <f>HU19</f>
        <v>82.587560975609776</v>
      </c>
      <c r="HZ19">
        <f>SUM(N19:W19)</f>
        <v>2504529</v>
      </c>
      <c r="IA19">
        <f t="shared" si="38"/>
        <v>233493</v>
      </c>
      <c r="IB19">
        <f>IF(ISNUMBER(AR19),AR19,".")</f>
        <v>456694175.60364008</v>
      </c>
      <c r="IC19">
        <f>IF(ISNUMBER(BW19),BW19,".")</f>
        <v>367774064.4175179</v>
      </c>
      <c r="ID19">
        <f t="shared" si="39"/>
        <v>6.188696024079858E-2</v>
      </c>
      <c r="IE19">
        <f>work!FK19</f>
        <v>61452</v>
      </c>
      <c r="IF19">
        <f>work!FL19</f>
        <v>40711</v>
      </c>
      <c r="IG19">
        <f>work!FM19</f>
        <v>48176</v>
      </c>
      <c r="IH19">
        <f>IF(ISNUMBER(work!FS19-work!FK19),work!FS19-work!FK19,".")</f>
        <v>1720</v>
      </c>
      <c r="II19">
        <f>IF(ISNUMBER(work!FT19-work!FL19),work!FT19-work!FL19,".")</f>
        <v>12779</v>
      </c>
      <c r="IJ19">
        <f>IF(ISNUMBER(work!FU19-work!FM19),work!FU19-work!FM19,".")</f>
        <v>15632</v>
      </c>
    </row>
    <row r="20" spans="1:244" hidden="1">
      <c r="A20" s="24" t="str">
        <f t="shared" si="0"/>
        <v>亚洲</v>
      </c>
      <c r="B20" s="24" t="str">
        <f t="shared" si="33"/>
        <v>Out</v>
      </c>
      <c r="C20" s="24" t="str">
        <f t="shared" si="1"/>
        <v>Out</v>
      </c>
      <c r="D20" s="24"/>
      <c r="E20" s="25" t="s">
        <v>2353</v>
      </c>
      <c r="F20" s="26" t="str">
        <f t="shared" si="2"/>
        <v>Jordan</v>
      </c>
      <c r="G20" s="27" t="str">
        <f t="shared" si="3"/>
        <v>.</v>
      </c>
      <c r="H20" s="27" t="str">
        <f t="shared" si="4"/>
        <v>.</v>
      </c>
      <c r="I20" s="27" t="str">
        <f t="shared" si="5"/>
        <v>.</v>
      </c>
      <c r="J20" s="27" t="str">
        <f t="shared" si="6"/>
        <v>.</v>
      </c>
      <c r="K20" s="27" t="str">
        <f t="shared" si="7"/>
        <v>.</v>
      </c>
      <c r="L20" s="27" t="str">
        <f t="shared" si="8"/>
        <v>.</v>
      </c>
      <c r="M20" s="27" t="str">
        <f t="shared" si="9"/>
        <v>.</v>
      </c>
      <c r="N20" s="27" t="str">
        <f t="shared" si="10"/>
        <v>.</v>
      </c>
      <c r="O20" s="27">
        <f t="shared" si="11"/>
        <v>0</v>
      </c>
      <c r="P20" s="27">
        <f t="shared" si="12"/>
        <v>0</v>
      </c>
      <c r="Q20" s="27">
        <f t="shared" si="13"/>
        <v>38</v>
      </c>
      <c r="R20" s="27">
        <f t="shared" si="14"/>
        <v>0</v>
      </c>
      <c r="S20" s="27">
        <f t="shared" si="15"/>
        <v>0</v>
      </c>
      <c r="T20" s="27">
        <f t="shared" si="16"/>
        <v>0</v>
      </c>
      <c r="U20" s="27">
        <f t="shared" si="17"/>
        <v>12</v>
      </c>
      <c r="V20" s="27">
        <f t="shared" si="18"/>
        <v>0</v>
      </c>
      <c r="W20" s="27">
        <f t="shared" si="19"/>
        <v>25</v>
      </c>
      <c r="X20" s="27">
        <f t="shared" si="20"/>
        <v>67</v>
      </c>
      <c r="Y20" s="27">
        <f t="shared" si="21"/>
        <v>49</v>
      </c>
      <c r="Z20" s="27">
        <f t="shared" si="22"/>
        <v>622</v>
      </c>
      <c r="AA20" s="27">
        <f t="shared" si="23"/>
        <v>937</v>
      </c>
      <c r="AB20" s="27">
        <f t="shared" si="24"/>
        <v>894</v>
      </c>
      <c r="AC20" s="27">
        <f t="shared" si="25"/>
        <v>132</v>
      </c>
      <c r="AD20" s="27">
        <f t="shared" si="26"/>
        <v>520</v>
      </c>
      <c r="AE20" s="27">
        <f t="shared" si="27"/>
        <v>341</v>
      </c>
      <c r="AF20" s="27">
        <f t="shared" si="28"/>
        <v>87</v>
      </c>
      <c r="AG20" s="27"/>
      <c r="AH20" s="27">
        <f>IF(ISNUMBER(work!C20+work!AH20),work!C20+work!AH20,".")</f>
        <v>18715493.982078671</v>
      </c>
      <c r="AI20" s="27">
        <f>IF(ISNUMBER(work!D20+work!AI20),work!D20+work!AI20,".")</f>
        <v>19686624.83802389</v>
      </c>
      <c r="AJ20" s="27">
        <f>IF(ISNUMBER(work!E20+work!AJ20),work!E20+work!AJ20,".")</f>
        <v>21470542.380741168</v>
      </c>
      <c r="AK20" s="27">
        <f>IF(ISNUMBER(work!F20+work!AK20),work!F20+work!AK20,".")</f>
        <v>23768625.775572274</v>
      </c>
      <c r="AL20" s="27">
        <f>IF(ISNUMBER(work!G20+work!AL20),work!G20+work!AL20,".")</f>
        <v>27349766.104439665</v>
      </c>
      <c r="AM20" s="27">
        <f>IF(ISNUMBER(work!H20+work!AM20),work!H20+work!AM20,".")</f>
        <v>30989267.119490359</v>
      </c>
      <c r="AN20" s="27">
        <f>IF(ISNUMBER(work!I20+work!AN20),work!I20+work!AN20,".")</f>
        <v>33706625.011270702</v>
      </c>
      <c r="AO20" s="27">
        <f>IF(ISNUMBER(work!J20+work!AO20),work!J20+work!AO20,".")</f>
        <v>37566010.851319022</v>
      </c>
      <c r="AP20" s="27">
        <f>IF(ISNUMBER(work!K20+work!AP20),work!K20+work!AP20,".")</f>
        <v>41732328.022710174</v>
      </c>
      <c r="AQ20" s="27">
        <f>IF(ISNUMBER(work!L20+work!AQ20),work!L20+work!AQ20,".")</f>
        <v>43340345.66791036</v>
      </c>
      <c r="AR20" s="27">
        <f>IF(ISNUMBER(work!M20+work!AR20),work!M20+work!AR20,".")</f>
        <v>44972923.658398099</v>
      </c>
      <c r="AS20" s="27">
        <f>IF(ISNUMBER(work!N20+work!AS20),work!N20+work!AS20,".")</f>
        <v>49072602.970377788</v>
      </c>
      <c r="AT20" s="27">
        <f>IF(ISNUMBER(work!O20+work!AT20),work!O20+work!AT20,".")</f>
        <v>56064228.984979562</v>
      </c>
      <c r="AU20" s="27">
        <f>IF(ISNUMBER(work!P20+work!AU20),work!P20+work!AU20,".")</f>
        <v>63855161.360042289</v>
      </c>
      <c r="AV20" s="27">
        <f>IF(ISNUMBER(work!Q20+work!AV20),work!Q20+work!AV20,".")</f>
        <v>72167577.137777731</v>
      </c>
      <c r="AW20" s="27">
        <f>IF(ISNUMBER(work!R20+work!AW20),work!R20+work!AW20,".")</f>
        <v>80001759.87626259</v>
      </c>
      <c r="AX20" s="27">
        <f>IF(ISNUMBER(work!S20+work!AX20),work!S20+work!AX20,".")</f>
        <v>87944741.408726841</v>
      </c>
      <c r="AY20" s="27">
        <f>IF(ISNUMBER(work!T20+work!AY20),work!T20+work!AY20,".")</f>
        <v>96079383.102456674</v>
      </c>
      <c r="AZ20" s="27">
        <f>IF(ISNUMBER(work!U20+work!AZ20),work!U20+work!AZ20,".")</f>
        <v>103537077.12327605</v>
      </c>
      <c r="BA20" s="27">
        <f>IF(ISNUMBER(work!V20+work!BA20),work!V20+work!BA20,".")</f>
        <v>111372841.84582236</v>
      </c>
      <c r="BB20" s="27">
        <f>IF(ISNUMBER(work!W20+work!BB20),work!W20+work!BB20,".")</f>
        <v>120694421.46222329</v>
      </c>
      <c r="BC20" s="27">
        <f>IF(ISNUMBER(work!X20+work!BC20),work!X20+work!BC20,".")</f>
        <v>130686406.89192198</v>
      </c>
      <c r="BD20" s="27">
        <f>IF(ISNUMBER(work!Y20+work!BD20),work!Y20+work!BD20,".")</f>
        <v>142549340.75529239</v>
      </c>
      <c r="BE20" s="27">
        <f>IF(ISNUMBER(work!Z20+work!BE20),work!Z20+work!BE20,".")</f>
        <v>156749400.92721456</v>
      </c>
      <c r="BF20" s="27">
        <f>IF(ISNUMBER(work!AA20+work!BF20),work!AA20+work!BF20,".")</f>
        <v>172565958.57284001</v>
      </c>
      <c r="BG20" s="27">
        <f>IF(ISNUMBER(work!AB20+work!BG20),work!AB20+work!BG20,".")</f>
        <v>190488528.29813415</v>
      </c>
      <c r="BH20" s="27">
        <f>IF(ISNUMBER(work!AC20+work!BH20),work!AC20+work!BH20,".")</f>
        <v>212544050.28713605</v>
      </c>
      <c r="BI20" s="27">
        <f>IF(ISNUMBER(work!AD20+work!BI20),work!AD20+work!BI20,".")</f>
        <v>240123174.80575371</v>
      </c>
      <c r="BJ20" s="27">
        <f>IF(ISNUMBER(work!AE20+work!BJ20),work!AE20+work!BJ20,".")</f>
        <v>261719374.82270294</v>
      </c>
      <c r="BK20" s="27">
        <f>IF(ISNUMBER(work!AF20+work!BK20),work!AF20+work!BK20,".")</f>
        <v>295240690.36150825</v>
      </c>
      <c r="BL20" s="27"/>
      <c r="BM20" s="27">
        <f>IF(ISNUMBER(work!AH20-work!C20),work!AH20-work!C20,".")</f>
        <v>-17872894.580987327</v>
      </c>
      <c r="BN20" s="27">
        <f>IF(ISNUMBER(work!AI20-work!D20),work!AI20-work!D20,".")</f>
        <v>-18804359.930321511</v>
      </c>
      <c r="BO20" s="27">
        <f>IF(ISNUMBER(work!AJ20-work!E20),work!AJ20-work!E20,".")</f>
        <v>-20523122.001523633</v>
      </c>
      <c r="BP20" s="27">
        <f>IF(ISNUMBER(work!AK20-work!F20),work!AK20-work!F20,".")</f>
        <v>-22802348.024359327</v>
      </c>
      <c r="BQ20" s="27">
        <f>IF(ISNUMBER(work!AL20-work!G20),work!AL20-work!G20,".")</f>
        <v>-26299995.713081535</v>
      </c>
      <c r="BR20" s="27">
        <f>IF(ISNUMBER(work!AM20-work!H20),work!AM20-work!H20,".")</f>
        <v>-29903212.543396238</v>
      </c>
      <c r="BS20" s="27">
        <f>IF(ISNUMBER(work!AN20-work!I20),work!AN20-work!I20,".")</f>
        <v>-32544392.861949902</v>
      </c>
      <c r="BT20" s="27">
        <f>IF(ISNUMBER(work!AO20-work!J20),work!AO20-work!J20,".")</f>
        <v>-36370125.095195182</v>
      </c>
      <c r="BU20" s="27">
        <f>IF(ISNUMBER(work!AP20-work!K20),work!AP20-work!K20,".")</f>
        <v>-40558591.285760224</v>
      </c>
      <c r="BV20" s="27">
        <f>IF(ISNUMBER(work!AQ20-work!L20),work!AQ20-work!L20,".")</f>
        <v>-42324501.33220724</v>
      </c>
      <c r="BW20" s="27">
        <f>IF(ISNUMBER(work!AR20-work!M20),work!AR20-work!M20,".")</f>
        <v>-43947187.52772411</v>
      </c>
      <c r="BX20" s="27">
        <f>IF(ISNUMBER(work!AS20-work!N20),work!AS20-work!N20,".")</f>
        <v>-48028158.444867611</v>
      </c>
      <c r="BY20" s="27">
        <f>IF(ISNUMBER(work!AT20-work!O20),work!AT20-work!O20,".")</f>
        <v>-54824840.551230647</v>
      </c>
      <c r="BZ20" s="27">
        <f>IF(ISNUMBER(work!AU20-work!P20),work!AU20-work!P20,".")</f>
        <v>-62558377.911237299</v>
      </c>
      <c r="CA20" s="27">
        <f>IF(ISNUMBER(work!AV20-work!Q20),work!AV20-work!Q20,".")</f>
        <v>-70806135.77803947</v>
      </c>
      <c r="CB20" s="27">
        <f>IF(ISNUMBER(work!AW20-work!R20),work!AW20-work!R20,".")</f>
        <v>-78556087.747378811</v>
      </c>
      <c r="CC20" s="27">
        <f>IF(ISNUMBER(work!AX20-work!S20),work!AX20-work!S20,".")</f>
        <v>-86468890.97727856</v>
      </c>
      <c r="CD20" s="27">
        <f>IF(ISNUMBER(work!AY20-work!T20),work!AY20-work!T20,".")</f>
        <v>-94554717.095447317</v>
      </c>
      <c r="CE20" s="27">
        <f>IF(ISNUMBER(work!AZ20-work!U20),work!AZ20-work!U20,".")</f>
        <v>-101966482.89006394</v>
      </c>
      <c r="CF20" s="27">
        <f>IF(ISNUMBER(work!BA20-work!V20),work!BA20-work!V20,".")</f>
        <v>-109748988.72853163</v>
      </c>
      <c r="CG20" s="27">
        <f>IF(ISNUMBER(work!BB20-work!W20),work!BB20-work!W20,".")</f>
        <v>-119001642.8803767</v>
      </c>
      <c r="CH20" s="27">
        <f>IF(ISNUMBER(work!BC20-work!X20),work!BC20-work!X20,".")</f>
        <v>-128904430.79111402</v>
      </c>
      <c r="CI20" s="27">
        <f>IF(ISNUMBER(work!BD20-work!Y20),work!BD20-work!Y20,".")</f>
        <v>-140664263.1568996</v>
      </c>
      <c r="CJ20" s="27">
        <f>IF(ISNUMBER(work!BE20-work!Z20),work!BE20-work!Z20,".")</f>
        <v>-154785563.37619746</v>
      </c>
      <c r="CK20" s="27">
        <f>IF(ISNUMBER(work!BF20-work!AA20),work!BF20-work!AA20,".")</f>
        <v>-170434037.12521598</v>
      </c>
      <c r="CL20" s="27">
        <f>IF(ISNUMBER(work!BG20-work!AB20),work!BG20-work!AB20,".")</f>
        <v>-188183466.95251983</v>
      </c>
      <c r="CM20" s="27">
        <f>IF(ISNUMBER(work!BH20-work!AC20),work!BH20-work!AC20,".")</f>
        <v>-210053896.41259393</v>
      </c>
      <c r="CN20" s="27">
        <f>IF(ISNUMBER(work!BI20-work!AD20),work!BI20-work!AD20,".")</f>
        <v>-237412504.96494031</v>
      </c>
      <c r="CO20" s="27">
        <f>IF(ISNUMBER(work!BJ20-work!AE20),work!BJ20-work!AE20,".")</f>
        <v>-258794516.12735504</v>
      </c>
      <c r="CP20" s="27">
        <f>IF(ISNUMBER(work!BK20-work!AF20),work!BK20-work!AF20,".")</f>
        <v>-292268417.46728241</v>
      </c>
      <c r="CQ20" s="27"/>
      <c r="CR20" s="27"/>
      <c r="CS20" s="27">
        <f>IF(ISNUMBER(work!CR20-work!BN20),work!CR20-work!BN20,".")</f>
        <v>9.406798307475317E-2</v>
      </c>
      <c r="CT20" s="27">
        <f>IF(ISNUMBER(work!CS20-work!BO20),work!CS20-work!BO20,".")</f>
        <v>9.3067983074753169E-2</v>
      </c>
      <c r="CU20" s="27">
        <f>IF(ISNUMBER(work!CT20-work!BP20),work!CT20-work!BP20,".")</f>
        <v>9.3067983074753169E-2</v>
      </c>
      <c r="CV20" s="27">
        <f>IF(ISNUMBER(work!CU20-work!BQ20),work!CU20-work!BQ20,".")</f>
        <v>9.2067983074753168E-2</v>
      </c>
      <c r="CW20" s="27">
        <f>IF(ISNUMBER(work!CV20-work!BR20),work!CV20-work!BR20,".")</f>
        <v>9.2067983074753168E-2</v>
      </c>
      <c r="CX20" s="27">
        <f>IF(ISNUMBER(work!CW20-work!BS20),work!CW20-work!BS20,".")</f>
        <v>9.1067983074753167E-2</v>
      </c>
      <c r="CY20" s="27">
        <f>IF(ISNUMBER(work!CX20-work!BT20),work!CX20-work!BT20,".")</f>
        <v>9.006798307475318E-2</v>
      </c>
      <c r="CZ20" s="27">
        <f>IF(ISNUMBER(work!CY20-work!BU20),work!CY20-work!BU20,".")</f>
        <v>8.9067983074753179E-2</v>
      </c>
      <c r="DA20" s="27">
        <f>IF(ISNUMBER(work!CZ20-work!BV20),work!CZ20-work!BV20,".")</f>
        <v>8.8067983074753178E-2</v>
      </c>
      <c r="DB20" s="27">
        <f>IF(ISNUMBER(work!DA20-work!BW20),work!DA20-work!BW20,".")</f>
        <v>8.7067983074753177E-2</v>
      </c>
      <c r="DC20" s="27">
        <f>IF(ISNUMBER(work!DB20-work!BX20),work!DB20-work!BX20,".")</f>
        <v>8.5067983074753176E-2</v>
      </c>
      <c r="DD20" s="27">
        <f>IF(ISNUMBER(work!DC20-work!BY20),work!DC20-work!BY20,".")</f>
        <v>8.3067983074753174E-2</v>
      </c>
      <c r="DE20" s="27">
        <f>IF(ISNUMBER(work!DD20-work!BZ20),work!DD20-work!BZ20,".")</f>
        <v>9.3815460912689774E-2</v>
      </c>
      <c r="DF20" s="27">
        <f>IF(ISNUMBER(work!DE20-work!CA20),work!DE20-work!CA20,".")</f>
        <v>9.1815460912689772E-2</v>
      </c>
      <c r="DG20" s="27">
        <f>IF(ISNUMBER(work!DF20-work!CB20),work!DF20-work!CB20,".")</f>
        <v>8.9815460912689771E-2</v>
      </c>
      <c r="DH20" s="27">
        <f>IF(ISNUMBER(work!DG20-work!CC20),work!DG20-work!CC20,".")</f>
        <v>8.7815460912689769E-2</v>
      </c>
      <c r="DI20" s="27">
        <f>IF(ISNUMBER(work!DH20-work!CD20),work!DH20-work!CD20,".")</f>
        <v>8.481546091268978E-2</v>
      </c>
      <c r="DJ20" s="27">
        <f>IF(ISNUMBER(work!DI20-work!CE20),work!DI20-work!CE20,".")</f>
        <v>8.2815460912689778E-2</v>
      </c>
      <c r="DK20" s="27">
        <f>IF(ISNUMBER(work!DJ20-work!CF20),work!DJ20-work!CF20,".")</f>
        <v>8.0815460912689777E-2</v>
      </c>
      <c r="DL20" s="27">
        <f>IF(ISNUMBER(work!DK20-work!CG20),work!DK20-work!CG20,".")</f>
        <v>7.7210447601751941E-2</v>
      </c>
      <c r="DM20" s="27">
        <f>IF(ISNUMBER(work!DL20-work!CH20),work!DL20-work!CH20,".")</f>
        <v>7.2845023449713386E-2</v>
      </c>
      <c r="DN20" s="27">
        <f>IF(ISNUMBER(work!DM20-work!CI20),work!DM20-work!CI20,".")</f>
        <v>6.8953431621759015E-2</v>
      </c>
      <c r="DO20" s="27">
        <f>IF(ISNUMBER(work!DN20-work!CJ20),work!DN20-work!CJ20,".")</f>
        <v>6.567725287812623E-2</v>
      </c>
      <c r="DP20" s="27">
        <f>IF(ISNUMBER(work!DO20-work!CK20),work!DO20-work!CK20,".")</f>
        <v>6.271030209140202E-2</v>
      </c>
      <c r="DQ20" s="27">
        <f>IF(ISNUMBER(work!DP20-work!CL20),work!DP20-work!CL20,".")</f>
        <v>5.899773156899811E-2</v>
      </c>
      <c r="DR20" s="27">
        <f>IF(ISNUMBER(work!DQ20-work!CM20),work!DQ20-work!CM20,".")</f>
        <v>5.6373833502725686E-2</v>
      </c>
      <c r="DS20" s="27">
        <f>IF(ISNUMBER(work!DR20-work!CN20),work!DR20-work!CN20,".")</f>
        <v>5.2476054608494659E-2</v>
      </c>
      <c r="DT20" s="27">
        <f>IF(ISNUMBER(work!DS20-work!CO20),work!DS20-work!CO20,".")</f>
        <v>4.736554701264481E-2</v>
      </c>
      <c r="DU20" s="27">
        <f>IF(ISNUMBER(work!DT20-work!CP20),work!DT20-work!CP20,".")</f>
        <v>4.3099636191908375E-2</v>
      </c>
      <c r="DV20" s="27">
        <f t="shared" si="29"/>
        <v>4.3099636191908375E-2</v>
      </c>
      <c r="DW20" s="27"/>
      <c r="DX20" s="27" t="str">
        <f>IF(ISNUMBER(work!FJ20/work!FN20),work!FJ20/work!FN20,".")</f>
        <v>.</v>
      </c>
      <c r="DY20" s="27" t="str">
        <f>IF(ISNUMBER(work!FK20/work!FO20),work!FK20/work!FO20,".")</f>
        <v>.</v>
      </c>
      <c r="DZ20" s="27" t="str">
        <f>IF(ISNUMBER(work!FL20/work!FP20),work!FL20/work!FP20,".")</f>
        <v>.</v>
      </c>
      <c r="EA20" s="27" t="str">
        <f>IF(ISNUMBER(work!FM20/work!FQ20),work!FM20/work!FQ20,".")</f>
        <v>.</v>
      </c>
      <c r="EB20" s="27" t="str">
        <f>IF(ISNUMBER((work!FK20+work!FL20)/(work!FO20+work!FP20)),(work!FK20+work!FL20)/(work!FO20+work!FP20),".")</f>
        <v>.</v>
      </c>
      <c r="EC20" s="27" t="str">
        <f>IF(ISNUMBER(work!FR20/work!FV20),work!FR20/work!FV20,".")</f>
        <v>.</v>
      </c>
      <c r="ED20" s="27" t="str">
        <f>IF(ISNUMBER(work!FS20/work!FW20),work!FS20/work!FW20,".")</f>
        <v>.</v>
      </c>
      <c r="EE20" s="27" t="str">
        <f>IF(ISNUMBER(work!FT20/work!FX20),work!FT20/work!FX20,".")</f>
        <v>.</v>
      </c>
      <c r="EF20" s="27" t="str">
        <f>IF(ISNUMBER(work!FU20/work!FY20),work!FU20/work!FY20,".")</f>
        <v>.</v>
      </c>
      <c r="EG20" s="27" t="str">
        <f>IF(ISNUMBER((work!FS20+work!FT20)/(work!FW20+work!FX20)),(work!FS20+work!FT20)/(work!FW20+work!FX20),".")</f>
        <v>.</v>
      </c>
      <c r="EH20" s="27">
        <f>work!EZ20</f>
        <v>2.7510316368638239E-5</v>
      </c>
      <c r="EI20" s="27" t="str">
        <f>work!FA20</f>
        <v>.</v>
      </c>
      <c r="EJ20" s="27" t="str">
        <f>work!FB20</f>
        <v>.</v>
      </c>
      <c r="EK20" s="27"/>
      <c r="EL20" s="27">
        <f t="shared" si="30"/>
        <v>7059.12</v>
      </c>
      <c r="EM20" t="str">
        <f t="shared" si="34"/>
        <v>.</v>
      </c>
      <c r="EN20" t="str">
        <f>work!FM20</f>
        <v>.</v>
      </c>
      <c r="EO20" t="str">
        <f>IF(ISNUMBER(work!FK20+work!FL20),work!FK20+work!FL20,".")</f>
        <v>.</v>
      </c>
      <c r="EP20" t="str">
        <f>IF(ISNUMBER(work!FU20-work!FM20),work!FU20-work!FM20,".")</f>
        <v>.</v>
      </c>
      <c r="EQ20" t="str">
        <f>IF(ISNUMBER(work!FS20+work!FT20-work!FK20-work!FL20),(work!FS20+work!FT20-work!FK20-work!FL20),".")</f>
        <v>.</v>
      </c>
      <c r="EU20">
        <f>work!FC20</f>
        <v>60</v>
      </c>
      <c r="EV20" t="str">
        <f>work!FD20</f>
        <v>.</v>
      </c>
      <c r="EW20" t="str">
        <f>IF(ISNUMBER(VLOOKUP($F20,AREA_EM_ALLYEAR,Seq!B$1,FALSE)),VLOOKUP($F20,AREA_EM_ALLYEAR,Seq!B$1,FALSE),".")</f>
        <v>.</v>
      </c>
      <c r="EX20" t="str">
        <f>IF(ISNUMBER(VLOOKUP($F20,AREA_EM_ALLYEAR,Seq!C$1,FALSE)),VLOOKUP($F20,AREA_EM_ALLYEAR,Seq!C$1,FALSE),".")</f>
        <v>.</v>
      </c>
      <c r="EY20" t="str">
        <f>IF(ISNUMBER(VLOOKUP($F20,AREA_EM_ALLYEAR,Seq!D$1,FALSE)),VLOOKUP($F20,AREA_EM_ALLYEAR,Seq!D$1,FALSE),".")</f>
        <v>.</v>
      </c>
      <c r="EZ20" t="str">
        <f>IF(ISNUMBER(VLOOKUP($F20,AREA_EM_ALLYEAR,Seq!E$1,FALSE)),VLOOKUP($F20,AREA_EM_ALLYEAR,Seq!E$1,FALSE),".")</f>
        <v>.</v>
      </c>
      <c r="FA20" t="str">
        <f>IF(ISNUMBER(VLOOKUP($F20,AREA_EM_ALLYEAR,Seq!F$1,FALSE)),VLOOKUP($F20,AREA_EM_ALLYEAR,Seq!F$1,FALSE),".")</f>
        <v>.</v>
      </c>
      <c r="FB20" t="str">
        <f>IF(ISNUMBER(VLOOKUP($F20,AREA_EM_ALLYEAR,Seq!G$1,FALSE)),VLOOKUP($F20,AREA_EM_ALLYEAR,Seq!G$1,FALSE),".")</f>
        <v>.</v>
      </c>
      <c r="FC20" t="str">
        <f>IF(ISNUMBER(VLOOKUP($F20,AREA_EM_ALLYEAR,Seq!H$1,FALSE)),VLOOKUP($F20,AREA_EM_ALLYEAR,Seq!H$1,FALSE),".")</f>
        <v>.</v>
      </c>
      <c r="FD20" t="str">
        <f>IF(ISNUMBER(VLOOKUP($F20,AREA_EM_ALLYEAR,Seq!I$1,FALSE)),VLOOKUP($F20,AREA_EM_ALLYEAR,Seq!I$1,FALSE),".")</f>
        <v>.</v>
      </c>
      <c r="FE20" t="str">
        <f>IF(ISNUMBER(VLOOKUP($F20,AREA_EM_ALLYEAR,Seq!J$1,FALSE)),VLOOKUP($F20,AREA_EM_ALLYEAR,Seq!J$1,FALSE),".")</f>
        <v>.</v>
      </c>
      <c r="FF20" t="str">
        <f>IF(ISNUMBER(VLOOKUP($F20,AREA_EM_ALLYEAR,Seq!K$1,FALSE)),VLOOKUP($F20,AREA_EM_ALLYEAR,Seq!K$1,FALSE),".")</f>
        <v>.</v>
      </c>
      <c r="FG20" t="str">
        <f>IF(ISNUMBER(VLOOKUP($F20,AREA_EM_ALLYEAR,Seq!L$1,FALSE)),VLOOKUP($F20,AREA_EM_ALLYEAR,Seq!L$1,FALSE),".")</f>
        <v>.</v>
      </c>
      <c r="FH20" t="str">
        <f>IF(ISNUMBER(VLOOKUP($F20,AREA_EM_ALLYEAR,Seq!M$1,FALSE)),VLOOKUP($F20,AREA_EM_ALLYEAR,Seq!M$1,FALSE),".")</f>
        <v>.</v>
      </c>
      <c r="FI20" t="str">
        <f>IF(ISNUMBER(VLOOKUP($F20,AREA_EM_ALLYEAR,Seq!N$1,FALSE)),VLOOKUP($F20,AREA_EM_ALLYEAR,Seq!N$1,FALSE),".")</f>
        <v>.</v>
      </c>
      <c r="FJ20" t="str">
        <f>IF(ISNUMBER(VLOOKUP($F20,AREA_EM_ALLYEAR,Seq!O$1,FALSE)),VLOOKUP($F20,AREA_EM_ALLYEAR,Seq!O$1,FALSE),".")</f>
        <v>.</v>
      </c>
      <c r="FK20" t="str">
        <f t="shared" si="35"/>
        <v>.</v>
      </c>
      <c r="FN20">
        <f>IF( ISNUMBER(VLOOKUP($F20,AREA_LIFE,Seq!V$1,FALSE)-Life!V$39),VLOOKUP($F20,AREA_LIFE,Seq!V$1,FALSE)-Life!V$39,".")</f>
        <v>-3.3011463414634079</v>
      </c>
      <c r="FO20">
        <f>IF( ISNUMBER(VLOOKUP($F20,AREA_LIFE,Seq!W$1,FALSE)-Life!W$39),VLOOKUP($F20,AREA_LIFE,Seq!W$1,FALSE)-Life!W$39,".")</f>
        <v>-2.9903414634146301</v>
      </c>
      <c r="FP20">
        <f>IF( ISNUMBER(VLOOKUP($F20,AREA_LIFE,Seq!X$1,FALSE)-Life!X$39),VLOOKUP($F20,AREA_LIFE,Seq!X$1,FALSE)-Life!X$39,".")</f>
        <v>-2.7081951219512206</v>
      </c>
      <c r="FQ20">
        <f>IF( ISNUMBER(VLOOKUP($F20,AREA_LIFE,Seq!Y$1,FALSE)-Life!Y$39),VLOOKUP($F20,AREA_LIFE,Seq!Y$1,FALSE)-Life!Y$39,".")</f>
        <v>-2.4417073170731669</v>
      </c>
      <c r="FR20">
        <f>IF( ISNUMBER(VLOOKUP($F20,AREA_LIFE,Seq!Z$1,FALSE)-Life!Z$39),VLOOKUP($F20,AREA_LIFE,Seq!Z$1,FALSE)-Life!Z$39,".")</f>
        <v>-2.1904146341463502</v>
      </c>
      <c r="FS20">
        <f>IF( ISNUMBER(VLOOKUP($F20,AREA_LIFE,Seq!AA$1,FALSE)-Life!AA$39),VLOOKUP($F20,AREA_LIFE,Seq!AA$1,FALSE)-Life!AA$39,".")</f>
        <v>-1.9529512195121868</v>
      </c>
      <c r="FT20">
        <f>IF( ISNUMBER(VLOOKUP($F20,AREA_LIFE,Seq!AB$1,FALSE)-Life!AB$39),VLOOKUP($F20,AREA_LIFE,Seq!AB$1,FALSE)-Life!AB$39,".")</f>
        <v>-1.7285609756097529</v>
      </c>
      <c r="FU20">
        <f>IF( ISNUMBER(VLOOKUP($F20,AREA_LIFE,Seq!AC$1,FALSE)-Life!AC$39),VLOOKUP($F20,AREA_LIFE,Seq!AC$1,FALSE)-Life!AC$39,".")</f>
        <v>-1.5203902439024262</v>
      </c>
      <c r="FV20">
        <f>IF( ISNUMBER(VLOOKUP($F20,AREA_LIFE,Seq!AD$1,FALSE)-Life!AD$39),VLOOKUP($F20,AREA_LIFE,Seq!AD$1,FALSE)-Life!AD$39,".")</f>
        <v>-1.3320975609755976</v>
      </c>
      <c r="FW20">
        <f>IF( ISNUMBER(VLOOKUP($F20,AREA_LIFE,Seq!AE$1,FALSE)-Life!AE$39),VLOOKUP($F20,AREA_LIFE,Seq!AE$1,FALSE)-Life!AE$39,".")</f>
        <v>-1.1631707317073108</v>
      </c>
      <c r="FX20">
        <f>IF( ISNUMBER(VLOOKUP($F20,AREA_LIFE,Seq!AF$1,FALSE)-Life!AF$39),VLOOKUP($F20,AREA_LIFE,Seq!AF$1,FALSE)-Life!AF$39,".")</f>
        <v>-1.01456097560974</v>
      </c>
      <c r="FY20">
        <f>IF( ISNUMBER(VLOOKUP($F20,AREA_LIFE,Seq!AG$1,FALSE)-Life!AG$39),VLOOKUP($F20,AREA_LIFE,Seq!AG$1,FALSE)-Life!AG$39,".")</f>
        <v>-0.88960975609757043</v>
      </c>
      <c r="FZ20">
        <f>IF( ISNUMBER(VLOOKUP($F20,AREA_LIFE,Seq!AH$1,FALSE)-Life!AH$39),VLOOKUP($F20,AREA_LIFE,Seq!AH$1,FALSE)-Life!AH$39,".")</f>
        <v>-0.78663414634145568</v>
      </c>
      <c r="GA20">
        <f>IF( ISNUMBER(VLOOKUP($F20,AREA_LIFE,Seq!AI$1,FALSE)-Life!AI$39),VLOOKUP($F20,AREA_LIFE,Seq!AI$1,FALSE)-Life!AI$39,".")</f>
        <v>-0.70604878048781927</v>
      </c>
      <c r="GB20">
        <f>IF( ISNUMBER(VLOOKUP($F20,AREA_LIFE,Seq!AJ$1,FALSE)-Life!AJ$39),VLOOKUP($F20,AREA_LIFE,Seq!AJ$1,FALSE)-Life!AJ$39,".")</f>
        <v>-0.64578048780488473</v>
      </c>
      <c r="GC20">
        <f>IF( ISNUMBER(VLOOKUP($F20,AREA_LIFE,Seq!AK$1,FALSE)-Life!AK$39),VLOOKUP($F20,AREA_LIFE,Seq!AK$1,FALSE)-Life!AK$39,".")</f>
        <v>-0.60790243902440011</v>
      </c>
      <c r="GD20">
        <f>IF( ISNUMBER(VLOOKUP($F20,AREA_LIFE,Seq!AL$1,FALSE)-Life!AL$39),VLOOKUP($F20,AREA_LIFE,Seq!AL$1,FALSE)-Life!AL$39,".")</f>
        <v>-0.59246341463412477</v>
      </c>
      <c r="GE20">
        <f>IF( ISNUMBER(VLOOKUP($F20,AREA_LIFE,Seq!AM$1,FALSE)-Life!AM$39),VLOOKUP($F20,AREA_LIFE,Seq!AM$1,FALSE)-Life!AM$39,".")</f>
        <v>-0.59717073170732249</v>
      </c>
      <c r="GF20">
        <f>IF( ISNUMBER(VLOOKUP($F20,AREA_LIFE,Seq!AN$1,FALSE)-Life!AN$39),VLOOKUP($F20,AREA_LIFE,Seq!AN$1,FALSE)-Life!AN$39,".")</f>
        <v>-0.61753658536586897</v>
      </c>
      <c r="GG20">
        <f>IF( ISNUMBER(VLOOKUP($F20,AREA_LIFE,Seq!AO$1,FALSE)-Life!AO$39),VLOOKUP($F20,AREA_LIFE,Seq!AO$1,FALSE)-Life!AO$39,".")</f>
        <v>-0.64663414634146932</v>
      </c>
      <c r="GH20">
        <f>IF( ISNUMBER(VLOOKUP($F20,AREA_LIFE,Seq!AP$1,FALSE)-Life!AP$39),VLOOKUP($F20,AREA_LIFE,Seq!AP$1,FALSE)-Life!AP$39,".")</f>
        <v>-0.67646341463415638</v>
      </c>
      <c r="GI20">
        <f>IF( ISNUMBER(VLOOKUP($F20,AREA_LIFE,Seq!AQ$1,FALSE)-Life!AQ$39),VLOOKUP($F20,AREA_LIFE,Seq!AQ$1,FALSE)-Life!AQ$39,".")</f>
        <v>-0.69495121951219119</v>
      </c>
      <c r="GJ20">
        <f>IF( ISNUMBER(VLOOKUP($F20,AREA_LIFE,Seq!AR$1,FALSE)-Life!AR$39),VLOOKUP($F20,AREA_LIFE,Seq!AR$1,FALSE)-Life!AR$39,".")</f>
        <v>-0.69656097560974217</v>
      </c>
      <c r="GK20">
        <f>IF( ISNUMBER(VLOOKUP($F20,AREA_LIFE,Seq!AS$1,FALSE)-Life!AS$39),VLOOKUP($F20,AREA_LIFE,Seq!AS$1,FALSE)-Life!AS$39,".")</f>
        <v>-0.680195121951229</v>
      </c>
      <c r="GL20">
        <f>IF( ISNUMBER(VLOOKUP($F20,AREA_LIFE,Seq!AT$1,FALSE)-Life!AT$39),VLOOKUP($F20,AREA_LIFE,Seq!AT$1,FALSE)-Life!AT$39,".")</f>
        <v>-0.64382926829269138</v>
      </c>
      <c r="GM20">
        <f>IF( ISNUMBER(VLOOKUP($F20,AREA_LIFE,Seq!AU$1,FALSE)-Life!AU$39),VLOOKUP($F20,AREA_LIFE,Seq!AU$1,FALSE)-Life!AU$39,".")</f>
        <v>-0.59092682926829809</v>
      </c>
      <c r="GN20">
        <f>IF( ISNUMBER(VLOOKUP($F20,AREA_LIFE,Seq!AV$1,FALSE)-Life!AV$39),VLOOKUP($F20,AREA_LIFE,Seq!AV$1,FALSE)-Life!AV$39,".")</f>
        <v>-0.52846341463414603</v>
      </c>
      <c r="GO20">
        <f>IF( ISNUMBER(VLOOKUP($F20,AREA_LIFE,Seq!AW$1,FALSE)-Life!AW$39),VLOOKUP($F20,AREA_LIFE,Seq!AW$1,FALSE)-Life!AW$39,".")</f>
        <v>-0.46548780487805175</v>
      </c>
      <c r="GP20">
        <f>IF( ISNUMBER(VLOOKUP($F20,AREA_LIFE,Seq!AX$1,FALSE)-Life!AX$39),VLOOKUP($F20,AREA_LIFE,Seq!AX$1,FALSE)-Life!AX$39,".")</f>
        <v>-0.41100000000001558</v>
      </c>
      <c r="GQ20">
        <f t="shared" si="36"/>
        <v>-0.41100000000001558</v>
      </c>
      <c r="GS20">
        <f>IFERROR(VLOOKUP($F20,AREA_LIFE,Seq!V$1,FALSE),".")</f>
        <v>62.667243902439026</v>
      </c>
      <c r="GT20">
        <f>IFERROR(VLOOKUP($F20,AREA_LIFE,Seq!W$1,FALSE),".")</f>
        <v>63.176390243902439</v>
      </c>
      <c r="GU20">
        <f>IFERROR(VLOOKUP($F20,AREA_LIFE,Seq!X$1,FALSE),".")</f>
        <v>63.640292682926841</v>
      </c>
      <c r="GV20">
        <f>IFERROR(VLOOKUP($F20,AREA_LIFE,Seq!Y$1,FALSE),".")</f>
        <v>64.079463414634162</v>
      </c>
      <c r="GW20">
        <f>IFERROR(VLOOKUP($F20,AREA_LIFE,Seq!Z$1,FALSE),".")</f>
        <v>64.50539024390244</v>
      </c>
      <c r="GX20">
        <f>IFERROR(VLOOKUP($F20,AREA_LIFE,Seq!AA$1,FALSE),".")</f>
        <v>64.927487804878069</v>
      </c>
      <c r="GY20">
        <f>IFERROR(VLOOKUP($F20,AREA_LIFE,Seq!AB$1,FALSE),".")</f>
        <v>65.35265853658538</v>
      </c>
      <c r="GZ20">
        <f>IFERROR(VLOOKUP($F20,AREA_LIFE,Seq!AC$1,FALSE),".")</f>
        <v>65.777804878048798</v>
      </c>
      <c r="HA20">
        <f>IFERROR(VLOOKUP($F20,AREA_LIFE,Seq!AD$1,FALSE),".")</f>
        <v>66.200829268292694</v>
      </c>
      <c r="HB20">
        <f>IFERROR(VLOOKUP($F20,AREA_LIFE,Seq!AE$1,FALSE),".")</f>
        <v>66.623219512195135</v>
      </c>
      <c r="HC20">
        <f>IFERROR(VLOOKUP($F20,AREA_LIFE,Seq!AF$1,FALSE),".")</f>
        <v>67.044512195121968</v>
      </c>
      <c r="HD20">
        <f>IFERROR(VLOOKUP($F20,AREA_LIFE,Seq!AG$1,FALSE),".")</f>
        <v>67.460780487804882</v>
      </c>
      <c r="HE20">
        <f>IFERROR(VLOOKUP($F20,AREA_LIFE,Seq!AH$1,FALSE),".")</f>
        <v>67.86860975609757</v>
      </c>
      <c r="HF20">
        <f>IFERROR(VLOOKUP($F20,AREA_LIFE,Seq!AI$1,FALSE),".")</f>
        <v>68.263536585365856</v>
      </c>
      <c r="HG20">
        <f>IFERROR(VLOOKUP($F20,AREA_LIFE,Seq!AJ$1,FALSE),".")</f>
        <v>68.644560975609764</v>
      </c>
      <c r="HH20">
        <f>IFERROR(VLOOKUP($F20,AREA_LIFE,Seq!AK$1,FALSE),".")</f>
        <v>69.009634146341469</v>
      </c>
      <c r="HI20">
        <f>IFERROR(VLOOKUP($F20,AREA_LIFE,Seq!AL$1,FALSE),".")</f>
        <v>69.359170731707337</v>
      </c>
      <c r="HJ20">
        <f>IFERROR(VLOOKUP($F20,AREA_LIFE,Seq!AM$1,FALSE),".")</f>
        <v>69.694560975609761</v>
      </c>
      <c r="HK20">
        <f>IFERROR(VLOOKUP($F20,AREA_LIFE,Seq!AN$1,FALSE),".")</f>
        <v>70.017268292682928</v>
      </c>
      <c r="HL20">
        <f>IFERROR(VLOOKUP($F20,AREA_LIFE,Seq!AO$1,FALSE),".")</f>
        <v>70.328268292682935</v>
      </c>
      <c r="HM20">
        <f>IFERROR(VLOOKUP($F20,AREA_LIFE,Seq!AP$1,FALSE),".")</f>
        <v>70.62753658536586</v>
      </c>
      <c r="HN20">
        <f>IFERROR(VLOOKUP($F20,AREA_LIFE,Seq!AQ$1,FALSE),".")</f>
        <v>70.916634146341465</v>
      </c>
      <c r="HO20">
        <f>IFERROR(VLOOKUP($F20,AREA_LIFE,Seq!AR$1,FALSE),".")</f>
        <v>71.196585365853679</v>
      </c>
      <c r="HP20">
        <f>IFERROR(VLOOKUP($F20,AREA_LIFE,Seq!AS$1,FALSE),".")</f>
        <v>71.466975609756091</v>
      </c>
      <c r="HQ20">
        <f>IFERROR(VLOOKUP($F20,AREA_LIFE,Seq!AT$1,FALSE),".")</f>
        <v>71.729853658536598</v>
      </c>
      <c r="HR20">
        <f>IFERROR(VLOOKUP($F20,AREA_LIFE,Seq!AU$1,FALSE),".")</f>
        <v>71.985731707317072</v>
      </c>
      <c r="HS20">
        <f>IFERROR(VLOOKUP($F20,AREA_LIFE,Seq!AV$1,FALSE),".")</f>
        <v>72.235146341463405</v>
      </c>
      <c r="HT20">
        <f>IFERROR(VLOOKUP($F20,AREA_LIFE,Seq!AW$1,FALSE),".")</f>
        <v>72.477585365853656</v>
      </c>
      <c r="HU20">
        <f>IFERROR(VLOOKUP($F20,AREA_LIFE,Seq!AX$1,FALSE),".")</f>
        <v>72.713560975609752</v>
      </c>
      <c r="HV20" t="str">
        <f>IFERROR(VLOOKUP($F20,AREA_LIFE,Seq!AY$1,FALSE),".")</f>
        <v>.</v>
      </c>
      <c r="HZ20">
        <f t="shared" ref="HZ20:HZ83" si="40">SUM(N20:W20)</f>
        <v>75</v>
      </c>
      <c r="IA20">
        <f t="shared" si="38"/>
        <v>0</v>
      </c>
      <c r="IB20">
        <f t="shared" ref="IB20:IB83" si="41">IF(ISNUMBER(AR20),AR20,".")</f>
        <v>44972923.658398099</v>
      </c>
      <c r="IC20">
        <f t="shared" ref="IC20:IC83" si="42">IF(ISNUMBER(BW20),BW20,".")</f>
        <v>-43947187.52772411</v>
      </c>
      <c r="ID20">
        <f t="shared" si="39"/>
        <v>8.5067983074753176E-2</v>
      </c>
      <c r="IE20" t="str">
        <f>work!FK20</f>
        <v>.</v>
      </c>
      <c r="IF20" t="str">
        <f>work!FL20</f>
        <v>.</v>
      </c>
      <c r="IG20" t="str">
        <f>work!FM20</f>
        <v>.</v>
      </c>
      <c r="IH20" t="str">
        <f>IF(ISNUMBER(work!FS20-work!FK20),work!FS20-work!FK20,".")</f>
        <v>.</v>
      </c>
      <c r="II20" t="str">
        <f>IF(ISNUMBER(work!FT20-work!FL20),work!FT20-work!FL20,".")</f>
        <v>.</v>
      </c>
      <c r="IJ20" t="str">
        <f>IF(ISNUMBER(work!FU20-work!FM20),work!FU20-work!FM20,".")</f>
        <v>.</v>
      </c>
    </row>
    <row r="21" spans="1:244" hidden="1">
      <c r="A21" s="24" t="str">
        <f t="shared" si="0"/>
        <v>亚洲</v>
      </c>
      <c r="B21" s="24" t="str">
        <f t="shared" si="33"/>
        <v>InEM90</v>
      </c>
      <c r="C21" s="24" t="str">
        <f t="shared" si="1"/>
        <v>Out</v>
      </c>
      <c r="D21" s="24"/>
      <c r="E21" s="25" t="s">
        <v>2355</v>
      </c>
      <c r="F21" s="26" t="str">
        <f t="shared" si="2"/>
        <v>Kuwait</v>
      </c>
      <c r="G21" s="27">
        <f t="shared" si="3"/>
        <v>0</v>
      </c>
      <c r="H21" s="27">
        <f t="shared" si="4"/>
        <v>0</v>
      </c>
      <c r="I21" s="27">
        <f t="shared" si="5"/>
        <v>0</v>
      </c>
      <c r="J21" s="27">
        <f t="shared" si="6"/>
        <v>0</v>
      </c>
      <c r="K21" s="27">
        <f t="shared" si="7"/>
        <v>337</v>
      </c>
      <c r="L21" s="27">
        <f t="shared" si="8"/>
        <v>0</v>
      </c>
      <c r="M21" s="27">
        <f t="shared" si="9"/>
        <v>2400</v>
      </c>
      <c r="N21" s="27">
        <f t="shared" si="10"/>
        <v>24</v>
      </c>
      <c r="O21" s="27">
        <f t="shared" si="11"/>
        <v>671</v>
      </c>
      <c r="P21" s="27">
        <f t="shared" si="12"/>
        <v>8446</v>
      </c>
      <c r="Q21" s="27">
        <f t="shared" si="13"/>
        <v>7644</v>
      </c>
      <c r="R21" s="27">
        <f t="shared" si="14"/>
        <v>2902</v>
      </c>
      <c r="S21" s="27">
        <f t="shared" si="15"/>
        <v>260</v>
      </c>
      <c r="T21" s="27">
        <f t="shared" si="16"/>
        <v>2758</v>
      </c>
      <c r="U21" s="27">
        <f t="shared" si="17"/>
        <v>59</v>
      </c>
      <c r="V21" s="27">
        <f t="shared" si="18"/>
        <v>248</v>
      </c>
      <c r="W21" s="27">
        <f t="shared" si="19"/>
        <v>1067</v>
      </c>
      <c r="X21" s="27">
        <f t="shared" si="20"/>
        <v>2107</v>
      </c>
      <c r="Y21" s="27">
        <f t="shared" si="21"/>
        <v>20</v>
      </c>
      <c r="Z21" s="27">
        <f t="shared" si="22"/>
        <v>10</v>
      </c>
      <c r="AA21" s="27">
        <f t="shared" si="23"/>
        <v>89</v>
      </c>
      <c r="AB21" s="27">
        <f t="shared" si="24"/>
        <v>45</v>
      </c>
      <c r="AC21" s="27">
        <f t="shared" si="25"/>
        <v>10</v>
      </c>
      <c r="AD21" s="27">
        <f t="shared" si="26"/>
        <v>29</v>
      </c>
      <c r="AE21" s="27">
        <f t="shared" si="27"/>
        <v>63</v>
      </c>
      <c r="AF21" s="27">
        <f t="shared" si="28"/>
        <v>54</v>
      </c>
      <c r="AG21" s="27"/>
      <c r="AH21" s="27" t="str">
        <f>IF(ISNUMBER(work!C21+work!AH21),work!C21+work!AH21,".")</f>
        <v>.</v>
      </c>
      <c r="AI21" s="27" t="str">
        <f>IF(ISNUMBER(work!D21+work!AI21),work!D21+work!AI21,".")</f>
        <v>.</v>
      </c>
      <c r="AJ21" s="27" t="str">
        <f>IF(ISNUMBER(work!E21+work!AJ21),work!E21+work!AJ21,".")</f>
        <v>.</v>
      </c>
      <c r="AK21" s="27" t="str">
        <f>IF(ISNUMBER(work!F21+work!AK21),work!F21+work!AK21,".")</f>
        <v>.</v>
      </c>
      <c r="AL21" s="27" t="str">
        <f>IF(ISNUMBER(work!G21+work!AL21),work!G21+work!AL21,".")</f>
        <v>.</v>
      </c>
      <c r="AM21" s="27" t="str">
        <f>IF(ISNUMBER(work!H21+work!AM21),work!H21+work!AM21,".")</f>
        <v>.</v>
      </c>
      <c r="AN21" s="27" t="str">
        <f>IF(ISNUMBER(work!I21+work!AN21),work!I21+work!AN21,".")</f>
        <v>.</v>
      </c>
      <c r="AO21" s="27" t="str">
        <f>IF(ISNUMBER(work!J21+work!AO21),work!J21+work!AO21,".")</f>
        <v>.</v>
      </c>
      <c r="AP21" s="27" t="str">
        <f>IF(ISNUMBER(work!K21+work!AP21),work!K21+work!AP21,".")</f>
        <v>.</v>
      </c>
      <c r="AQ21" s="27" t="str">
        <f>IF(ISNUMBER(work!L21+work!AQ21),work!L21+work!AQ21,".")</f>
        <v>.</v>
      </c>
      <c r="AR21" s="27" t="str">
        <f>IF(ISNUMBER(work!M21+work!AR21),work!M21+work!AR21,".")</f>
        <v>.</v>
      </c>
      <c r="AS21" s="27" t="str">
        <f>IF(ISNUMBER(work!N21+work!AS21),work!N21+work!AS21,".")</f>
        <v>.</v>
      </c>
      <c r="AT21" s="27">
        <f>IF(ISNUMBER(work!O21+work!AT21),work!O21+work!AT21,".")</f>
        <v>57697543.633042373</v>
      </c>
      <c r="AU21" s="27">
        <f>IF(ISNUMBER(work!P21+work!AU21),work!P21+work!AU21,".")</f>
        <v>66225586.754379094</v>
      </c>
      <c r="AV21" s="27">
        <f>IF(ISNUMBER(work!Q21+work!AV21),work!Q21+work!AV21,".")</f>
        <v>74760345.98996444</v>
      </c>
      <c r="AW21" s="27">
        <f>IF(ISNUMBER(work!R21+work!AW21),work!R21+work!AW21,".")</f>
        <v>82711448.991901636</v>
      </c>
      <c r="AX21" s="27">
        <f>IF(ISNUMBER(work!S21+work!AX21),work!S21+work!AX21,".")</f>
        <v>90660112.507707998</v>
      </c>
      <c r="AY21" s="27">
        <f>IF(ISNUMBER(work!T21+work!AY21),work!T21+work!AY21,".")</f>
        <v>98855757.657662511</v>
      </c>
      <c r="AZ21" s="27">
        <f>IF(ISNUMBER(work!U21+work!AZ21),work!U21+work!AZ21,".")</f>
        <v>106420076.98663142</v>
      </c>
      <c r="BA21" s="27">
        <f>IF(ISNUMBER(work!V21+work!BA21),work!V21+work!BA21,".")</f>
        <v>114163586.09548429</v>
      </c>
      <c r="BB21" s="27">
        <f>IF(ISNUMBER(work!W21+work!BB21),work!W21+work!BB21,".")</f>
        <v>123619833.31815748</v>
      </c>
      <c r="BC21" s="27">
        <f>IF(ISNUMBER(work!X21+work!BC21),work!X21+work!BC21,".")</f>
        <v>133594717.41710426</v>
      </c>
      <c r="BD21" s="27">
        <f>IF(ISNUMBER(work!Y21+work!BD21),work!Y21+work!BD21,".")</f>
        <v>145520079.48894984</v>
      </c>
      <c r="BE21" s="27">
        <f>IF(ISNUMBER(work!Z21+work!BE21),work!Z21+work!BE21,".")</f>
        <v>160358539.35325015</v>
      </c>
      <c r="BF21" s="27">
        <f>IF(ISNUMBER(work!AA21+work!BF21),work!AA21+work!BF21,".")</f>
        <v>176559342.88512963</v>
      </c>
      <c r="BG21" s="27">
        <f>IF(ISNUMBER(work!AB21+work!BG21),work!AB21+work!BG21,".")</f>
        <v>194931633.23525539</v>
      </c>
      <c r="BH21" s="27">
        <f>IF(ISNUMBER(work!AC21+work!BH21),work!AC21+work!BH21,".")</f>
        <v>217185582.01150969</v>
      </c>
      <c r="BI21" s="27">
        <f>IF(ISNUMBER(work!AD21+work!BI21),work!AD21+work!BI21,".")</f>
        <v>244911869.94376543</v>
      </c>
      <c r="BJ21" s="27" t="str">
        <f>IF(ISNUMBER(work!AE21+work!BJ21),work!AE21+work!BJ21,".")</f>
        <v>.</v>
      </c>
      <c r="BK21" s="27" t="str">
        <f>IF(ISNUMBER(work!AF21+work!BK21),work!AF21+work!BK21,".")</f>
        <v>.</v>
      </c>
      <c r="BL21" s="27"/>
      <c r="BM21" s="27" t="str">
        <f>IF(ISNUMBER(work!AH21-work!C21),work!AH21-work!C21,".")</f>
        <v>.</v>
      </c>
      <c r="BN21" s="27" t="str">
        <f>IF(ISNUMBER(work!AI21-work!D21),work!AI21-work!D21,".")</f>
        <v>.</v>
      </c>
      <c r="BO21" s="27" t="str">
        <f>IF(ISNUMBER(work!AJ21-work!E21),work!AJ21-work!E21,".")</f>
        <v>.</v>
      </c>
      <c r="BP21" s="27" t="str">
        <f>IF(ISNUMBER(work!AK21-work!F21),work!AK21-work!F21,".")</f>
        <v>.</v>
      </c>
      <c r="BQ21" s="27" t="str">
        <f>IF(ISNUMBER(work!AL21-work!G21),work!AL21-work!G21,".")</f>
        <v>.</v>
      </c>
      <c r="BR21" s="27" t="str">
        <f>IF(ISNUMBER(work!AM21-work!H21),work!AM21-work!H21,".")</f>
        <v>.</v>
      </c>
      <c r="BS21" s="27" t="str">
        <f>IF(ISNUMBER(work!AN21-work!I21),work!AN21-work!I21,".")</f>
        <v>.</v>
      </c>
      <c r="BT21" s="27" t="str">
        <f>IF(ISNUMBER(work!AO21-work!J21),work!AO21-work!J21,".")</f>
        <v>.</v>
      </c>
      <c r="BU21" s="27" t="str">
        <f>IF(ISNUMBER(work!AP21-work!K21),work!AP21-work!K21,".")</f>
        <v>.</v>
      </c>
      <c r="BV21" s="27" t="str">
        <f>IF(ISNUMBER(work!AQ21-work!L21),work!AQ21-work!L21,".")</f>
        <v>.</v>
      </c>
      <c r="BW21" s="27" t="str">
        <f>IF(ISNUMBER(work!AR21-work!M21),work!AR21-work!M21,".")</f>
        <v>.</v>
      </c>
      <c r="BX21" s="27" t="str">
        <f>IF(ISNUMBER(work!AS21-work!N21),work!AS21-work!N21,".")</f>
        <v>.</v>
      </c>
      <c r="BY21" s="27">
        <f>IF(ISNUMBER(work!AT21-work!O21),work!AT21-work!O21,".")</f>
        <v>-53191525.903167836</v>
      </c>
      <c r="BZ21" s="27">
        <f>IF(ISNUMBER(work!AU21-work!P21),work!AU21-work!P21,".")</f>
        <v>-60187952.516900495</v>
      </c>
      <c r="CA21" s="27">
        <f>IF(ISNUMBER(work!AV21-work!Q21),work!AV21-work!Q21,".")</f>
        <v>-68213366.925852761</v>
      </c>
      <c r="CB21" s="27">
        <f>IF(ISNUMBER(work!AW21-work!R21),work!AW21-work!R21,".")</f>
        <v>-75846398.631739765</v>
      </c>
      <c r="CC21" s="27">
        <f>IF(ISNUMBER(work!AX21-work!S21),work!AX21-work!S21,".")</f>
        <v>-83753519.878297403</v>
      </c>
      <c r="CD21" s="27">
        <f>IF(ISNUMBER(work!AY21-work!T21),work!AY21-work!T21,".")</f>
        <v>-91778342.54024148</v>
      </c>
      <c r="CE21" s="27">
        <f>IF(ISNUMBER(work!AZ21-work!U21),work!AZ21-work!U21,".")</f>
        <v>-99083483.026708573</v>
      </c>
      <c r="CF21" s="27">
        <f>IF(ISNUMBER(work!BA21-work!V21),work!BA21-work!V21,".")</f>
        <v>-106958244.47886971</v>
      </c>
      <c r="CG21" s="27">
        <f>IF(ISNUMBER(work!BB21-work!W21),work!BB21-work!W21,".")</f>
        <v>-116076231.02444251</v>
      </c>
      <c r="CH21" s="27">
        <f>IF(ISNUMBER(work!BC21-work!X21),work!BC21-work!X21,".")</f>
        <v>-125996120.26593174</v>
      </c>
      <c r="CI21" s="27">
        <f>IF(ISNUMBER(work!BD21-work!Y21),work!BD21-work!Y21,".")</f>
        <v>-137693524.42324215</v>
      </c>
      <c r="CJ21" s="27">
        <f>IF(ISNUMBER(work!BE21-work!Z21),work!BE21-work!Z21,".")</f>
        <v>-151176424.95016187</v>
      </c>
      <c r="CK21" s="27">
        <f>IF(ISNUMBER(work!BF21-work!AA21),work!BF21-work!AA21,".")</f>
        <v>-166440652.81292635</v>
      </c>
      <c r="CL21" s="27">
        <f>IF(ISNUMBER(work!BG21-work!AB21),work!BG21-work!AB21,".")</f>
        <v>-183740362.01539859</v>
      </c>
      <c r="CM21" s="27">
        <f>IF(ISNUMBER(work!BH21-work!AC21),work!BH21-work!AC21,".")</f>
        <v>-205412364.68822029</v>
      </c>
      <c r="CN21" s="27">
        <f>IF(ISNUMBER(work!BI21-work!AD21),work!BI21-work!AD21,".")</f>
        <v>-232623809.82692859</v>
      </c>
      <c r="CO21" s="27" t="str">
        <f>IF(ISNUMBER(work!BJ21-work!AE21),work!BJ21-work!AE21,".")</f>
        <v>.</v>
      </c>
      <c r="CP21" s="27" t="str">
        <f>IF(ISNUMBER(work!BK21-work!AF21),work!BK21-work!AF21,".")</f>
        <v>.</v>
      </c>
      <c r="CQ21" s="27"/>
      <c r="CR21" s="27"/>
      <c r="CS21" s="27">
        <f>IF(ISNUMBER(work!CR21-work!BN21),work!CR21-work!BN21,".")</f>
        <v>0.12589435069699192</v>
      </c>
      <c r="CT21" s="27">
        <f>IF(ISNUMBER(work!CS21-work!BO21),work!CS21-work!BO21,".")</f>
        <v>0.12489435069699192</v>
      </c>
      <c r="CU21" s="27">
        <f>IF(ISNUMBER(work!CT21-work!BP21),work!CT21-work!BP21,".")</f>
        <v>0.12489435069699192</v>
      </c>
      <c r="CV21" s="27">
        <f>IF(ISNUMBER(work!CU21-work!BQ21),work!CU21-work!BQ21,".")</f>
        <v>0.12389435069699192</v>
      </c>
      <c r="CW21" s="27">
        <f>IF(ISNUMBER(work!CV21-work!BR21),work!CV21-work!BR21,".")</f>
        <v>0.12389435069699192</v>
      </c>
      <c r="CX21" s="27">
        <f>IF(ISNUMBER(work!CW21-work!BS21),work!CW21-work!BS21,".")</f>
        <v>0.12289435069699192</v>
      </c>
      <c r="CY21" s="27">
        <f>IF(ISNUMBER(work!CX21-work!BT21),work!CX21-work!BT21,".")</f>
        <v>0.12189435069699193</v>
      </c>
      <c r="CZ21" s="27">
        <f>IF(ISNUMBER(work!CY21-work!BU21),work!CY21-work!BU21,".")</f>
        <v>0.12089435069699193</v>
      </c>
      <c r="DA21" s="27">
        <f>IF(ISNUMBER(work!CZ21-work!BV21),work!CZ21-work!BV21,".")</f>
        <v>0.11989435069699193</v>
      </c>
      <c r="DB21" s="27">
        <f>IF(ISNUMBER(work!DA21-work!BW21),work!DA21-work!BW21,".")</f>
        <v>0.11889435069699193</v>
      </c>
      <c r="DC21" s="94">
        <f>IF(ISNUMBER(work!DB21-work!BX21),work!DB21-work!BX21,".")</f>
        <v>0.11689435069699193</v>
      </c>
      <c r="DD21" s="27">
        <f>IF(ISNUMBER(work!DC21-work!BY21),work!DC21-work!BY21,".")</f>
        <v>0.11489435069699193</v>
      </c>
      <c r="DE21" s="27">
        <f>IF(ISNUMBER(work!DD21-work!BZ21),work!DD21-work!BZ21,".")</f>
        <v>5.0730636408485449E-2</v>
      </c>
      <c r="DF21" s="27">
        <f>IF(ISNUMBER(work!DE21-work!CA21),work!DE21-work!CA21,".")</f>
        <v>4.8730636408485448E-2</v>
      </c>
      <c r="DG21" s="27">
        <f>IF(ISNUMBER(work!DF21-work!CB21),work!DF21-work!CB21,".")</f>
        <v>4.6730636408485446E-2</v>
      </c>
      <c r="DH21" s="27">
        <f>IF(ISNUMBER(work!DG21-work!CC21),work!DG21-work!CC21,".")</f>
        <v>4.4730636408485451E-2</v>
      </c>
      <c r="DI21" s="27">
        <f>IF(ISNUMBER(work!DH21-work!CD21),work!DH21-work!CD21,".")</f>
        <v>4.1730636408485455E-2</v>
      </c>
      <c r="DJ21" s="27">
        <f>IF(ISNUMBER(work!DI21-work!CE21),work!DI21-work!CE21,".")</f>
        <v>3.9730636408485454E-2</v>
      </c>
      <c r="DK21" s="27">
        <f>IF(ISNUMBER(work!DJ21-work!CF21),work!DJ21-work!CF21,".")</f>
        <v>3.7730636408485452E-2</v>
      </c>
      <c r="DL21" s="27">
        <f>IF(ISNUMBER(work!DK21-work!CG21),work!DK21-work!CG21,".")</f>
        <v>3.4650688182249645E-2</v>
      </c>
      <c r="DM21" s="94">
        <f>IF(ISNUMBER(work!DL21-work!CH21),work!DL21-work!CH21,".")</f>
        <v>3.255205479452055E-2</v>
      </c>
      <c r="DN21" s="27">
        <f>IF(ISNUMBER(work!DM21-work!CI21),work!DM21-work!CI21,".")</f>
        <v>3.0987252747252746E-2</v>
      </c>
      <c r="DO21" s="27">
        <f>IF(ISNUMBER(work!DN21-work!CJ21),work!DN21-work!CJ21,".")</f>
        <v>3.0813652612925853E-2</v>
      </c>
      <c r="DP21" s="27">
        <f>IF(ISNUMBER(work!DO21-work!CK21),work!DO21-work!CK21,".")</f>
        <v>3.1128663739437193E-2</v>
      </c>
      <c r="DQ21" s="27">
        <f>IF(ISNUMBER(work!DP21-work!CL21),work!DP21-work!CL21,".")</f>
        <v>3.0289821973129613E-2</v>
      </c>
      <c r="DR21" s="94">
        <f>IF(ISNUMBER(work!DQ21-work!CM21),work!DQ21-work!CM21,".")</f>
        <v>2.9188869916137068E-2</v>
      </c>
      <c r="DS21" s="27">
        <f>IF(ISNUMBER(work!DR21-work!CN21),work!DR21-work!CN21,".")</f>
        <v>2.6176434173064096E-2</v>
      </c>
      <c r="DT21" s="27">
        <f>IF(ISNUMBER(work!DS21-work!CO21),work!DS21-work!CO21,".")</f>
        <v>2.1720156063091092E-2</v>
      </c>
      <c r="DU21" s="27">
        <f>IF(ISNUMBER(work!DT21-work!CP21),work!DT21-work!CP21,".")</f>
        <v>1.7029960270528333E-2</v>
      </c>
      <c r="DV21" s="27">
        <f t="shared" si="29"/>
        <v>1.7029960270528333E-2</v>
      </c>
      <c r="DW21" s="27"/>
      <c r="DX21" s="27" t="str">
        <f>IF(ISNUMBER(work!FJ21/work!FN21),work!FJ21/work!FN21,".")</f>
        <v>.</v>
      </c>
      <c r="DY21" s="27" t="str">
        <f>IF(ISNUMBER(work!FK21/work!FO21),work!FK21/work!FO21,".")</f>
        <v>.</v>
      </c>
      <c r="DZ21" s="27" t="str">
        <f>IF(ISNUMBER(work!FL21/work!FP21),work!FL21/work!FP21,".")</f>
        <v>.</v>
      </c>
      <c r="EA21" s="27" t="str">
        <f>IF(ISNUMBER(work!FM21/work!FQ21),work!FM21/work!FQ21,".")</f>
        <v>.</v>
      </c>
      <c r="EB21" s="27" t="str">
        <f>IF(ISNUMBER((work!FK21+work!FL21)/(work!FO21+work!FP21)),(work!FK21+work!FL21)/(work!FO21+work!FP21),".")</f>
        <v>.</v>
      </c>
      <c r="EC21" s="27" t="str">
        <f>IF(ISNUMBER(work!FR21/work!FV21),work!FR21/work!FV21,".")</f>
        <v>.</v>
      </c>
      <c r="ED21" s="27" t="str">
        <f>IF(ISNUMBER(work!FS21/work!FW21),work!FS21/work!FW21,".")</f>
        <v>.</v>
      </c>
      <c r="EE21" s="27" t="str">
        <f>IF(ISNUMBER(work!FT21/work!FX21),work!FT21/work!FX21,".")</f>
        <v>.</v>
      </c>
      <c r="EF21" s="27" t="str">
        <f>IF(ISNUMBER(work!FU21/work!FY21),work!FU21/work!FY21,".")</f>
        <v>.</v>
      </c>
      <c r="EG21" s="27" t="str">
        <f>IF(ISNUMBER((work!FS21+work!FT21)/(work!FW21+work!FX21)),(work!FS21+work!FT21)/(work!FW21+work!FX21),".")</f>
        <v>.</v>
      </c>
      <c r="EH21" s="27" t="str">
        <f>work!EZ21</f>
        <v>.</v>
      </c>
      <c r="EI21" s="27">
        <f>work!FA21</f>
        <v>9.4117647058823535E-5</v>
      </c>
      <c r="EJ21" s="27" t="str">
        <f>work!FB21</f>
        <v>.</v>
      </c>
      <c r="EK21" s="27"/>
      <c r="EL21" s="27">
        <f t="shared" si="30"/>
        <v>6222.3649999999998</v>
      </c>
      <c r="EM21">
        <f t="shared" si="34"/>
        <v>-1333</v>
      </c>
      <c r="EN21" t="str">
        <f>work!FM21</f>
        <v>.</v>
      </c>
      <c r="EO21" t="str">
        <f>IF(ISNUMBER(work!FK21+work!FL21),work!FK21+work!FL21,".")</f>
        <v>.</v>
      </c>
      <c r="EP21" t="str">
        <f>IF(ISNUMBER(work!FU21-work!FM21),work!FU21-work!FM21,".")</f>
        <v>.</v>
      </c>
      <c r="EQ21" t="str">
        <f>IF(ISNUMBER(work!FS21+work!FT21-work!FK21-work!FL21),(work!FS21+work!FT21-work!FK21-work!FL21),".")</f>
        <v>.</v>
      </c>
      <c r="EU21" t="str">
        <f>work!FC21</f>
        <v>.</v>
      </c>
      <c r="EV21">
        <f>work!FD21</f>
        <v>200</v>
      </c>
      <c r="EW21" t="str">
        <f>IF(ISNUMBER(VLOOKUP($F21,AREA_EM_ALLYEAR,Seq!B$1,FALSE)),VLOOKUP($F21,AREA_EM_ALLYEAR,Seq!B$1,FALSE),".")</f>
        <v>.</v>
      </c>
      <c r="EX21" t="str">
        <f>IF(ISNUMBER(VLOOKUP($F21,AREA_EM_ALLYEAR,Seq!C$1,FALSE)),VLOOKUP($F21,AREA_EM_ALLYEAR,Seq!C$1,FALSE),".")</f>
        <v>.</v>
      </c>
      <c r="EY21" t="str">
        <f>IF(ISNUMBER(VLOOKUP($F21,AREA_EM_ALLYEAR,Seq!D$1,FALSE)),VLOOKUP($F21,AREA_EM_ALLYEAR,Seq!D$1,FALSE),".")</f>
        <v>.</v>
      </c>
      <c r="EZ21" t="str">
        <f>IF(ISNUMBER(VLOOKUP($F21,AREA_EM_ALLYEAR,Seq!E$1,FALSE)),VLOOKUP($F21,AREA_EM_ALLYEAR,Seq!E$1,FALSE),".")</f>
        <v>.</v>
      </c>
      <c r="FA21" t="str">
        <f>IF(ISNUMBER(VLOOKUP($F21,AREA_EM_ALLYEAR,Seq!F$1,FALSE)),VLOOKUP($F21,AREA_EM_ALLYEAR,Seq!F$1,FALSE),".")</f>
        <v>.</v>
      </c>
      <c r="FB21" t="str">
        <f>IF(ISNUMBER(VLOOKUP($F21,AREA_EM_ALLYEAR,Seq!G$1,FALSE)),VLOOKUP($F21,AREA_EM_ALLYEAR,Seq!G$1,FALSE),".")</f>
        <v>.</v>
      </c>
      <c r="FC21" t="str">
        <f>IF(ISNUMBER(VLOOKUP($F21,AREA_EM_ALLYEAR,Seq!H$1,FALSE)),VLOOKUP($F21,AREA_EM_ALLYEAR,Seq!H$1,FALSE),".")</f>
        <v>.</v>
      </c>
      <c r="FD21" t="str">
        <f>IF(ISNUMBER(VLOOKUP($F21,AREA_EM_ALLYEAR,Seq!I$1,FALSE)),VLOOKUP($F21,AREA_EM_ALLYEAR,Seq!I$1,FALSE),".")</f>
        <v>.</v>
      </c>
      <c r="FE21" t="str">
        <f>IF(ISNUMBER(VLOOKUP($F21,AREA_EM_ALLYEAR,Seq!J$1,FALSE)),VLOOKUP($F21,AREA_EM_ALLYEAR,Seq!J$1,FALSE),".")</f>
        <v>.</v>
      </c>
      <c r="FF21" t="str">
        <f>IF(ISNUMBER(VLOOKUP($F21,AREA_EM_ALLYEAR,Seq!K$1,FALSE)),VLOOKUP($F21,AREA_EM_ALLYEAR,Seq!K$1,FALSE),".")</f>
        <v>.</v>
      </c>
      <c r="FG21" t="str">
        <f>IF(ISNUMBER(VLOOKUP($F21,AREA_EM_ALLYEAR,Seq!L$1,FALSE)),VLOOKUP($F21,AREA_EM_ALLYEAR,Seq!L$1,FALSE),".")</f>
        <v>.</v>
      </c>
      <c r="FH21" t="str">
        <f>IF(ISNUMBER(VLOOKUP($F21,AREA_EM_ALLYEAR,Seq!M$1,FALSE)),VLOOKUP($F21,AREA_EM_ALLYEAR,Seq!M$1,FALSE),".")</f>
        <v>.</v>
      </c>
      <c r="FI21" t="str">
        <f>IF(ISNUMBER(VLOOKUP($F21,AREA_EM_ALLYEAR,Seq!N$1,FALSE)),VLOOKUP($F21,AREA_EM_ALLYEAR,Seq!N$1,FALSE),".")</f>
        <v>.</v>
      </c>
      <c r="FJ21" t="str">
        <f>IF(ISNUMBER(VLOOKUP($F21,AREA_EM_ALLYEAR,Seq!O$1,FALSE)),VLOOKUP($F21,AREA_EM_ALLYEAR,Seq!O$1,FALSE),".")</f>
        <v>.</v>
      </c>
      <c r="FK21" t="str">
        <f t="shared" si="35"/>
        <v>.</v>
      </c>
      <c r="FN21">
        <f>IF( ISNUMBER(VLOOKUP($F21,AREA_LIFE,Seq!V$1,FALSE)-Life!V$39),VLOOKUP($F21,AREA_LIFE,Seq!V$1,FALSE)-Life!V$39,".")</f>
        <v>4.5175365853658604</v>
      </c>
      <c r="FO21">
        <f>IF( ISNUMBER(VLOOKUP($F21,AREA_LIFE,Seq!W$1,FALSE)-Life!W$39),VLOOKUP($F21,AREA_LIFE,Seq!W$1,FALSE)-Life!W$39,".")</f>
        <v>4.7619756097560924</v>
      </c>
      <c r="FP21">
        <f>IF( ISNUMBER(VLOOKUP($F21,AREA_LIFE,Seq!X$1,FALSE)-Life!X$39),VLOOKUP($F21,AREA_LIFE,Seq!X$1,FALSE)-Life!X$39,".")</f>
        <v>5.0757804878048773</v>
      </c>
      <c r="FQ21">
        <f>IF( ISNUMBER(VLOOKUP($F21,AREA_LIFE,Seq!Y$1,FALSE)-Life!Y$39),VLOOKUP($F21,AREA_LIFE,Seq!Y$1,FALSE)-Life!Y$39,".")</f>
        <v>5.4369024390243794</v>
      </c>
      <c r="FR21">
        <f>IF( ISNUMBER(VLOOKUP($F21,AREA_LIFE,Seq!Z$1,FALSE)-Life!Z$39),VLOOKUP($F21,AREA_LIFE,Seq!Z$1,FALSE)-Life!Z$39,".")</f>
        <v>5.8217317073170705</v>
      </c>
      <c r="FS21">
        <f>IF( ISNUMBER(VLOOKUP($F21,AREA_LIFE,Seq!AA$1,FALSE)-Life!AA$39),VLOOKUP($F21,AREA_LIFE,Seq!AA$1,FALSE)-Life!AA$39,".")</f>
        <v>6.1951707317073215</v>
      </c>
      <c r="FT21">
        <f>IF( ISNUMBER(VLOOKUP($F21,AREA_LIFE,Seq!AB$1,FALSE)-Life!AB$39),VLOOKUP($F21,AREA_LIFE,Seq!AB$1,FALSE)-Life!AB$39,".")</f>
        <v>6.5204146341463343</v>
      </c>
      <c r="FU21">
        <f>IF( ISNUMBER(VLOOKUP($F21,AREA_LIFE,Seq!AC$1,FALSE)-Life!AC$39),VLOOKUP($F21,AREA_LIFE,Seq!AC$1,FALSE)-Life!AC$39,".")</f>
        <v>6.7733170731707446</v>
      </c>
      <c r="FV21">
        <f>IF( ISNUMBER(VLOOKUP($F21,AREA_LIFE,Seq!AD$1,FALSE)-Life!AD$39),VLOOKUP($F21,AREA_LIFE,Seq!AD$1,FALSE)-Life!AD$39,".")</f>
        <v>6.9367560975609734</v>
      </c>
      <c r="FW21">
        <f>IF( ISNUMBER(VLOOKUP($F21,AREA_LIFE,Seq!AE$1,FALSE)-Life!AE$39),VLOOKUP($F21,AREA_LIFE,Seq!AE$1,FALSE)-Life!AE$39,".")</f>
        <v>7.0052195121951257</v>
      </c>
      <c r="FX21">
        <f>IF( ISNUMBER(VLOOKUP($F21,AREA_LIFE,Seq!AF$1,FALSE)-Life!AF$39),VLOOKUP($F21,AREA_LIFE,Seq!AF$1,FALSE)-Life!AF$39,".")</f>
        <v>6.9832195121951344</v>
      </c>
      <c r="FY21">
        <f>IF( ISNUMBER(VLOOKUP($F21,AREA_LIFE,Seq!AG$1,FALSE)-Life!AG$39),VLOOKUP($F21,AREA_LIFE,Seq!AG$1,FALSE)-Life!AG$39,".")</f>
        <v>6.8879268292682667</v>
      </c>
      <c r="FZ21">
        <f>IF( ISNUMBER(VLOOKUP($F21,AREA_LIFE,Seq!AH$1,FALSE)-Life!AH$39),VLOOKUP($F21,AREA_LIFE,Seq!AH$1,FALSE)-Life!AH$39,".")</f>
        <v>6.752512195121966</v>
      </c>
      <c r="GA21">
        <f>IF( ISNUMBER(VLOOKUP($F21,AREA_LIFE,Seq!AI$1,FALSE)-Life!AI$39),VLOOKUP($F21,AREA_LIFE,Seq!AI$1,FALSE)-Life!AI$39,".")</f>
        <v>6.6036097560975549</v>
      </c>
      <c r="GB21">
        <f>IF( ISNUMBER(VLOOKUP($F21,AREA_LIFE,Seq!AJ$1,FALSE)-Life!AJ$39),VLOOKUP($F21,AREA_LIFE,Seq!AJ$1,FALSE)-Life!AJ$39,".")</f>
        <v>6.4542926829268197</v>
      </c>
      <c r="GC21">
        <f>IF( ISNUMBER(VLOOKUP($F21,AREA_LIFE,Seq!AK$1,FALSE)-Life!AK$39),VLOOKUP($F21,AREA_LIFE,Seq!AK$1,FALSE)-Life!AK$39,".")</f>
        <v>6.3085365853658573</v>
      </c>
      <c r="GD21">
        <f>IF( ISNUMBER(VLOOKUP($F21,AREA_LIFE,Seq!AL$1,FALSE)-Life!AL$39),VLOOKUP($F21,AREA_LIFE,Seq!AL$1,FALSE)-Life!AL$39,".")</f>
        <v>6.1648292682926922</v>
      </c>
      <c r="GE21">
        <f>IF( ISNUMBER(VLOOKUP($F21,AREA_LIFE,Seq!AM$1,FALSE)-Life!AM$39),VLOOKUP($F21,AREA_LIFE,Seq!AM$1,FALSE)-Life!AM$39,".")</f>
        <v>6.0160243902438992</v>
      </c>
      <c r="GF21">
        <f>IF( ISNUMBER(VLOOKUP($F21,AREA_LIFE,Seq!AN$1,FALSE)-Life!AN$39),VLOOKUP($F21,AREA_LIFE,Seq!AN$1,FALSE)-Life!AN$39,".")</f>
        <v>5.8561463414634005</v>
      </c>
      <c r="GG21">
        <f>IF( ISNUMBER(VLOOKUP($F21,AREA_LIFE,Seq!AO$1,FALSE)-Life!AO$39),VLOOKUP($F21,AREA_LIFE,Seq!AO$1,FALSE)-Life!AO$39,".")</f>
        <v>5.6916341463414568</v>
      </c>
      <c r="GH21">
        <f>IF( ISNUMBER(VLOOKUP($F21,AREA_LIFE,Seq!AP$1,FALSE)-Life!AP$39),VLOOKUP($F21,AREA_LIFE,Seq!AP$1,FALSE)-Life!AP$39,".")</f>
        <v>5.5290975609756146</v>
      </c>
      <c r="GI21">
        <f>IF( ISNUMBER(VLOOKUP($F21,AREA_LIFE,Seq!AQ$1,FALSE)-Life!AQ$39),VLOOKUP($F21,AREA_LIFE,Seq!AQ$1,FALSE)-Life!AQ$39,".")</f>
        <v>5.3796097560975795</v>
      </c>
      <c r="GJ21">
        <f>IF( ISNUMBER(VLOOKUP($F21,AREA_LIFE,Seq!AR$1,FALSE)-Life!AR$39),VLOOKUP($F21,AREA_LIFE,Seq!AR$1,FALSE)-Life!AR$39,".")</f>
        <v>5.2492195121951255</v>
      </c>
      <c r="GK21">
        <f>IF( ISNUMBER(VLOOKUP($F21,AREA_LIFE,Seq!AS$1,FALSE)-Life!AS$39),VLOOKUP($F21,AREA_LIFE,Seq!AS$1,FALSE)-Life!AS$39,".")</f>
        <v>5.1410243902439134</v>
      </c>
      <c r="GL21">
        <f>IF( ISNUMBER(VLOOKUP($F21,AREA_LIFE,Seq!AT$1,FALSE)-Life!AT$39),VLOOKUP($F21,AREA_LIFE,Seq!AT$1,FALSE)-Life!AT$39,".")</f>
        <v>5.0559512195121812</v>
      </c>
      <c r="GM21">
        <f>IF( ISNUMBER(VLOOKUP($F21,AREA_LIFE,Seq!AU$1,FALSE)-Life!AU$39),VLOOKUP($F21,AREA_LIFE,Seq!AU$1,FALSE)-Life!AU$39,".")</f>
        <v>4.9910487804878159</v>
      </c>
      <c r="GN21">
        <f>IF( ISNUMBER(VLOOKUP($F21,AREA_LIFE,Seq!AV$1,FALSE)-Life!AV$39),VLOOKUP($F21,AREA_LIFE,Seq!AV$1,FALSE)-Life!AV$39,".")</f>
        <v>4.9397560975609878</v>
      </c>
      <c r="GO21">
        <f>IF( ISNUMBER(VLOOKUP($F21,AREA_LIFE,Seq!AW$1,FALSE)-Life!AW$39),VLOOKUP($F21,AREA_LIFE,Seq!AW$1,FALSE)-Life!AW$39,".")</f>
        <v>4.8939512195122035</v>
      </c>
      <c r="GP21">
        <f>IF( ISNUMBER(VLOOKUP($F21,AREA_LIFE,Seq!AX$1,FALSE)-Life!AX$39),VLOOKUP($F21,AREA_LIFE,Seq!AX$1,FALSE)-Life!AX$39,".")</f>
        <v>4.845073170731709</v>
      </c>
      <c r="GQ21">
        <f t="shared" si="36"/>
        <v>4.845073170731709</v>
      </c>
      <c r="GS21">
        <f>IFERROR(VLOOKUP($F21,AREA_LIFE,Seq!V$1,FALSE),".")</f>
        <v>70.485926829268294</v>
      </c>
      <c r="GT21">
        <f>IFERROR(VLOOKUP($F21,AREA_LIFE,Seq!W$1,FALSE),".")</f>
        <v>70.928707317073162</v>
      </c>
      <c r="GU21">
        <f>IFERROR(VLOOKUP($F21,AREA_LIFE,Seq!X$1,FALSE),".")</f>
        <v>71.424268292682939</v>
      </c>
      <c r="GV21">
        <f>IFERROR(VLOOKUP($F21,AREA_LIFE,Seq!Y$1,FALSE),".")</f>
        <v>71.958073170731709</v>
      </c>
      <c r="GW21">
        <f>IFERROR(VLOOKUP($F21,AREA_LIFE,Seq!Z$1,FALSE),".")</f>
        <v>72.51753658536586</v>
      </c>
      <c r="GX21">
        <f>IFERROR(VLOOKUP($F21,AREA_LIFE,Seq!AA$1,FALSE),".")</f>
        <v>73.075609756097577</v>
      </c>
      <c r="GY21">
        <f>IFERROR(VLOOKUP($F21,AREA_LIFE,Seq!AB$1,FALSE),".")</f>
        <v>73.601634146341468</v>
      </c>
      <c r="GZ21">
        <f>IFERROR(VLOOKUP($F21,AREA_LIFE,Seq!AC$1,FALSE),".")</f>
        <v>74.071512195121969</v>
      </c>
      <c r="HA21">
        <f>IFERROR(VLOOKUP($F21,AREA_LIFE,Seq!AD$1,FALSE),".")</f>
        <v>74.469682926829265</v>
      </c>
      <c r="HB21">
        <f>IFERROR(VLOOKUP($F21,AREA_LIFE,Seq!AE$1,FALSE),".")</f>
        <v>74.791609756097571</v>
      </c>
      <c r="HC21">
        <f>IFERROR(VLOOKUP($F21,AREA_LIFE,Seq!AF$1,FALSE),".")</f>
        <v>75.042292682926842</v>
      </c>
      <c r="HD21">
        <f>IFERROR(VLOOKUP($F21,AREA_LIFE,Seq!AG$1,FALSE),".")</f>
        <v>75.23831707317072</v>
      </c>
      <c r="HE21">
        <f>IFERROR(VLOOKUP($F21,AREA_LIFE,Seq!AH$1,FALSE),".")</f>
        <v>75.407756097560991</v>
      </c>
      <c r="HF21">
        <f>IFERROR(VLOOKUP($F21,AREA_LIFE,Seq!AI$1,FALSE),".")</f>
        <v>75.57319512195123</v>
      </c>
      <c r="HG21">
        <f>IFERROR(VLOOKUP($F21,AREA_LIFE,Seq!AJ$1,FALSE),".")</f>
        <v>75.744634146341468</v>
      </c>
      <c r="HH21">
        <f>IFERROR(VLOOKUP($F21,AREA_LIFE,Seq!AK$1,FALSE),".")</f>
        <v>75.926073170731726</v>
      </c>
      <c r="HI21">
        <f>IFERROR(VLOOKUP($F21,AREA_LIFE,Seq!AL$1,FALSE),".")</f>
        <v>76.116463414634154</v>
      </c>
      <c r="HJ21">
        <f>IFERROR(VLOOKUP($F21,AREA_LIFE,Seq!AM$1,FALSE),".")</f>
        <v>76.307756097560983</v>
      </c>
      <c r="HK21">
        <f>IFERROR(VLOOKUP($F21,AREA_LIFE,Seq!AN$1,FALSE),".")</f>
        <v>76.490951219512198</v>
      </c>
      <c r="HL21">
        <f>IFERROR(VLOOKUP($F21,AREA_LIFE,Seq!AO$1,FALSE),".")</f>
        <v>76.666536585365861</v>
      </c>
      <c r="HM21">
        <f>IFERROR(VLOOKUP($F21,AREA_LIFE,Seq!AP$1,FALSE),".")</f>
        <v>76.833097560975631</v>
      </c>
      <c r="HN21">
        <f>IFERROR(VLOOKUP($F21,AREA_LIFE,Seq!AQ$1,FALSE),".")</f>
        <v>76.991195121951236</v>
      </c>
      <c r="HO21">
        <f>IFERROR(VLOOKUP($F21,AREA_LIFE,Seq!AR$1,FALSE),".")</f>
        <v>77.142365853658546</v>
      </c>
      <c r="HP21">
        <f>IFERROR(VLOOKUP($F21,AREA_LIFE,Seq!AS$1,FALSE),".")</f>
        <v>77.288195121951233</v>
      </c>
      <c r="HQ21">
        <f>IFERROR(VLOOKUP($F21,AREA_LIFE,Seq!AT$1,FALSE),".")</f>
        <v>77.429634146341471</v>
      </c>
      <c r="HR21">
        <f>IFERROR(VLOOKUP($F21,AREA_LIFE,Seq!AU$1,FALSE),".")</f>
        <v>77.567707317073186</v>
      </c>
      <c r="HS21">
        <f>IFERROR(VLOOKUP($F21,AREA_LIFE,Seq!AV$1,FALSE),".")</f>
        <v>77.703365853658539</v>
      </c>
      <c r="HT21">
        <f>IFERROR(VLOOKUP($F21,AREA_LIFE,Seq!AW$1,FALSE),".")</f>
        <v>77.837024390243911</v>
      </c>
      <c r="HU21">
        <f>IFERROR(VLOOKUP($F21,AREA_LIFE,Seq!AX$1,FALSE),".")</f>
        <v>77.969634146341477</v>
      </c>
      <c r="HV21" t="str">
        <f>IFERROR(VLOOKUP($F21,AREA_LIFE,Seq!AY$1,FALSE),".")</f>
        <v>.</v>
      </c>
      <c r="HZ21">
        <f t="shared" si="40"/>
        <v>24079</v>
      </c>
      <c r="IA21">
        <f t="shared" si="38"/>
        <v>2737</v>
      </c>
      <c r="IB21" t="str">
        <f t="shared" si="41"/>
        <v>.</v>
      </c>
      <c r="IC21" t="str">
        <f t="shared" si="42"/>
        <v>.</v>
      </c>
      <c r="ID21">
        <f t="shared" si="39"/>
        <v>0.11689435069699193</v>
      </c>
      <c r="IE21" t="str">
        <f>work!FK21</f>
        <v>.</v>
      </c>
      <c r="IF21" t="str">
        <f>work!FL21</f>
        <v>.</v>
      </c>
      <c r="IG21" t="str">
        <f>work!FM21</f>
        <v>.</v>
      </c>
      <c r="IH21" t="str">
        <f>IF(ISNUMBER(work!FS21-work!FK21),work!FS21-work!FK21,".")</f>
        <v>.</v>
      </c>
      <c r="II21" t="str">
        <f>IF(ISNUMBER(work!FT21-work!FL21),work!FT21-work!FL21,".")</f>
        <v>.</v>
      </c>
      <c r="IJ21" t="str">
        <f>IF(ISNUMBER(work!FU21-work!FM21),work!FU21-work!FM21,".")</f>
        <v>.</v>
      </c>
    </row>
    <row r="22" spans="1:244" hidden="1">
      <c r="A22" s="24" t="str">
        <f t="shared" si="0"/>
        <v>亚洲</v>
      </c>
      <c r="B22" s="24" t="str">
        <f t="shared" si="33"/>
        <v>InEM90</v>
      </c>
      <c r="C22" s="24" t="str">
        <f t="shared" si="1"/>
        <v>Out</v>
      </c>
      <c r="D22" s="24"/>
      <c r="E22" s="25" t="s">
        <v>2360</v>
      </c>
      <c r="F22" s="26" t="str">
        <f t="shared" si="2"/>
        <v>LaoPDR</v>
      </c>
      <c r="G22" s="27">
        <f t="shared" si="3"/>
        <v>0</v>
      </c>
      <c r="H22" s="27">
        <f t="shared" si="4"/>
        <v>0</v>
      </c>
      <c r="I22" s="27">
        <f t="shared" si="5"/>
        <v>0</v>
      </c>
      <c r="J22" s="27">
        <f t="shared" si="6"/>
        <v>0</v>
      </c>
      <c r="K22" s="27">
        <f t="shared" si="7"/>
        <v>0</v>
      </c>
      <c r="L22" s="27">
        <f t="shared" si="8"/>
        <v>0</v>
      </c>
      <c r="M22" s="27">
        <f t="shared" si="9"/>
        <v>0</v>
      </c>
      <c r="N22" s="27">
        <f t="shared" si="10"/>
        <v>0</v>
      </c>
      <c r="O22" s="27">
        <f t="shared" si="11"/>
        <v>41</v>
      </c>
      <c r="P22" s="27">
        <f t="shared" si="12"/>
        <v>0</v>
      </c>
      <c r="Q22" s="27">
        <f t="shared" si="13"/>
        <v>5</v>
      </c>
      <c r="R22" s="27">
        <f t="shared" si="14"/>
        <v>0</v>
      </c>
      <c r="S22" s="27">
        <f t="shared" si="15"/>
        <v>15</v>
      </c>
      <c r="T22" s="27">
        <f t="shared" si="16"/>
        <v>39</v>
      </c>
      <c r="U22" s="27">
        <f t="shared" si="17"/>
        <v>112</v>
      </c>
      <c r="V22" s="27">
        <f t="shared" si="18"/>
        <v>0</v>
      </c>
      <c r="W22" s="27">
        <f t="shared" si="19"/>
        <v>307</v>
      </c>
      <c r="X22" s="27">
        <f t="shared" si="20"/>
        <v>104</v>
      </c>
      <c r="Y22" s="27">
        <f t="shared" si="21"/>
        <v>515</v>
      </c>
      <c r="Z22" s="27">
        <f t="shared" si="22"/>
        <v>40</v>
      </c>
      <c r="AA22" s="27">
        <f t="shared" si="23"/>
        <v>425</v>
      </c>
      <c r="AB22" s="27">
        <f t="shared" si="24"/>
        <v>0</v>
      </c>
      <c r="AC22" s="27">
        <f t="shared" si="25"/>
        <v>0</v>
      </c>
      <c r="AD22" s="27">
        <f t="shared" si="26"/>
        <v>300</v>
      </c>
      <c r="AE22" s="27">
        <f t="shared" si="27"/>
        <v>670</v>
      </c>
      <c r="AF22" s="27">
        <f t="shared" si="28"/>
        <v>243</v>
      </c>
      <c r="AG22" s="27"/>
      <c r="AH22" s="27" t="str">
        <f>IF(ISNUMBER(work!C22+work!AH22),work!C22+work!AH22,".")</f>
        <v>.</v>
      </c>
      <c r="AI22" s="27" t="str">
        <f>IF(ISNUMBER(work!D22+work!AI22),work!D22+work!AI22,".")</f>
        <v>.</v>
      </c>
      <c r="AJ22" s="27" t="str">
        <f>IF(ISNUMBER(work!E22+work!AJ22),work!E22+work!AJ22,".")</f>
        <v>.</v>
      </c>
      <c r="AK22" s="27" t="str">
        <f>IF(ISNUMBER(work!F22+work!AK22),work!F22+work!AK22,".")</f>
        <v>.</v>
      </c>
      <c r="AL22" s="27">
        <f>IF(ISNUMBER(work!G22+work!AL22),work!G22+work!AL22,".")</f>
        <v>26898452.603707649</v>
      </c>
      <c r="AM22" s="27">
        <f>IF(ISNUMBER(work!H22+work!AM22),work!H22+work!AM22,".")</f>
        <v>30523506.276298158</v>
      </c>
      <c r="AN22" s="27">
        <f>IF(ISNUMBER(work!I22+work!AN22),work!I22+work!AN22,".")</f>
        <v>33206516.310615059</v>
      </c>
      <c r="AO22" s="27">
        <f>IF(ISNUMBER(work!J22+work!AO22),work!J22+work!AO22,".")</f>
        <v>37047936.137918681</v>
      </c>
      <c r="AP22" s="27">
        <f>IF(ISNUMBER(work!K22+work!AP22),work!K22+work!AP22,".")</f>
        <v>41223680.575148873</v>
      </c>
      <c r="AQ22" s="27">
        <f>IF(ISNUMBER(work!L22+work!AQ22),work!L22+work!AQ22,".")</f>
        <v>42921744.067336693</v>
      </c>
      <c r="AR22" s="27">
        <f>IF(ISNUMBER(work!M22+work!AR22),work!M22+work!AR22,".")</f>
        <v>44555364.728056826</v>
      </c>
      <c r="AS22" s="27">
        <f>IF(ISNUMBER(work!N22+work!AS22),work!N22+work!AS22,".")</f>
        <v>48649784.860258669</v>
      </c>
      <c r="AT22" s="27">
        <f>IF(ISNUMBER(work!O22+work!AT22),work!O22+work!AT22,".")</f>
        <v>55549465.650242843</v>
      </c>
      <c r="AU22" s="27">
        <f>IF(ISNUMBER(work!P22+work!AU22),work!P22+work!AU22,".")</f>
        <v>63317904.61552944</v>
      </c>
      <c r="AV22" s="27">
        <f>IF(ISNUMBER(work!Q22+work!AV22),work!Q22+work!AV22,".")</f>
        <v>71607058.961401373</v>
      </c>
      <c r="AW22" s="27">
        <f>IF(ISNUMBER(work!R22+work!AW22),work!R22+work!AW22,".")</f>
        <v>79407578.059042513</v>
      </c>
      <c r="AX22" s="27">
        <f>IF(ISNUMBER(work!S22+work!AX22),work!S22+work!AX22,".")</f>
        <v>87344384.022957832</v>
      </c>
      <c r="AY22" s="27">
        <f>IF(ISNUMBER(work!T22+work!AY22),work!T22+work!AY22,".")</f>
        <v>95464071.715743989</v>
      </c>
      <c r="AZ22" s="27">
        <f>IF(ISNUMBER(work!U22+work!AZ22),work!U22+work!AZ22,".")</f>
        <v>102904634.86502537</v>
      </c>
      <c r="BA22" s="27">
        <f>IF(ISNUMBER(work!V22+work!BA22),work!V22+work!BA22,".")</f>
        <v>110724938.29633087</v>
      </c>
      <c r="BB22" s="27">
        <f>IF(ISNUMBER(work!W22+work!BB22),work!W22+work!BB22,".")</f>
        <v>120021546.83238149</v>
      </c>
      <c r="BC22" s="27">
        <f>IF(ISNUMBER(work!X22+work!BC22),work!X22+work!BC22,".")</f>
        <v>129978940.11511861</v>
      </c>
      <c r="BD22" s="27">
        <f>IF(ISNUMBER(work!Y22+work!BD22),work!Y22+work!BD22,".")</f>
        <v>141801176.55558273</v>
      </c>
      <c r="BE22" s="27">
        <f>IF(ISNUMBER(work!Z22+work!BE22),work!Z22+work!BE22,".")</f>
        <v>155973741.52790776</v>
      </c>
      <c r="BF22" s="27">
        <f>IF(ISNUMBER(work!AA22+work!BF22),work!AA22+work!BF22,".")</f>
        <v>171719457.82530665</v>
      </c>
      <c r="BG22" s="27">
        <f>IF(ISNUMBER(work!AB22+work!BG22),work!AB22+work!BG22,".")</f>
        <v>189571039.25992143</v>
      </c>
      <c r="BH22" s="27">
        <f>IF(ISNUMBER(work!AC22+work!BH22),work!AC22+work!BH22,".")</f>
        <v>211553840.59849167</v>
      </c>
      <c r="BI22" s="27">
        <f>IF(ISNUMBER(work!AD22+work!BI22),work!AD22+work!BI22,".")</f>
        <v>239042049.73217568</v>
      </c>
      <c r="BJ22" s="27">
        <f>IF(ISNUMBER(work!AE22+work!BJ22),work!AE22+work!BJ22,".")</f>
        <v>260551650.14338773</v>
      </c>
      <c r="BK22" s="27">
        <f>IF(ISNUMBER(work!AF22+work!BK22),work!AF22+work!BK22,".")</f>
        <v>294067914.0225243</v>
      </c>
      <c r="BL22" s="27"/>
      <c r="BM22" s="27" t="str">
        <f>IF(ISNUMBER(work!AH22-work!C22),work!AH22-work!C22,".")</f>
        <v>.</v>
      </c>
      <c r="BN22" s="27" t="str">
        <f>IF(ISNUMBER(work!AI22-work!D22),work!AI22-work!D22,".")</f>
        <v>.</v>
      </c>
      <c r="BO22" s="27" t="str">
        <f>IF(ISNUMBER(work!AJ22-work!E22),work!AJ22-work!E22,".")</f>
        <v>.</v>
      </c>
      <c r="BP22" s="27" t="str">
        <f>IF(ISNUMBER(work!AK22-work!F22),work!AK22-work!F22,".")</f>
        <v>.</v>
      </c>
      <c r="BQ22" s="27">
        <f>IF(ISNUMBER(work!AL22-work!G22),work!AL22-work!G22,".")</f>
        <v>-26751309.213813551</v>
      </c>
      <c r="BR22" s="27">
        <f>IF(ISNUMBER(work!AM22-work!H22),work!AM22-work!H22,".")</f>
        <v>-30368973.386588439</v>
      </c>
      <c r="BS22" s="27">
        <f>IF(ISNUMBER(work!AN22-work!I22),work!AN22-work!I22,".")</f>
        <v>-33044501.562605549</v>
      </c>
      <c r="BT22" s="27">
        <f>IF(ISNUMBER(work!AO22-work!J22),work!AO22-work!J22,".")</f>
        <v>-36888199.808595523</v>
      </c>
      <c r="BU22" s="27">
        <f>IF(ISNUMBER(work!AP22-work!K22),work!AP22-work!K22,".")</f>
        <v>-41067238.733321525</v>
      </c>
      <c r="BV22" s="27">
        <f>IF(ISNUMBER(work!AQ22-work!L22),work!AQ22-work!L22,".")</f>
        <v>-42743102.932780907</v>
      </c>
      <c r="BW22" s="27">
        <f>IF(ISNUMBER(work!AR22-work!M22),work!AR22-work!M22,".")</f>
        <v>-44364746.458065383</v>
      </c>
      <c r="BX22" s="27">
        <f>IF(ISNUMBER(work!AS22-work!N22),work!AS22-work!N22,".")</f>
        <v>-48450976.55498673</v>
      </c>
      <c r="BY22" s="27">
        <f>IF(ISNUMBER(work!AT22-work!O22),work!AT22-work!O22,".")</f>
        <v>-55339603.885967366</v>
      </c>
      <c r="BZ22" s="27">
        <f>IF(ISNUMBER(work!AU22-work!P22),work!AU22-work!P22,".")</f>
        <v>-63095634.655750148</v>
      </c>
      <c r="CA22" s="27">
        <f>IF(ISNUMBER(work!AV22-work!Q22),work!AV22-work!Q22,".")</f>
        <v>-71366653.954415828</v>
      </c>
      <c r="CB22" s="27">
        <f>IF(ISNUMBER(work!AW22-work!R22),work!AW22-work!R22,".")</f>
        <v>-79150269.564598888</v>
      </c>
      <c r="CC22" s="27">
        <f>IF(ISNUMBER(work!AX22-work!S22),work!AX22-work!S22,".")</f>
        <v>-87069248.36304757</v>
      </c>
      <c r="CD22" s="27">
        <f>IF(ISNUMBER(work!AY22-work!T22),work!AY22-work!T22,".")</f>
        <v>-95170028.482160002</v>
      </c>
      <c r="CE22" s="27">
        <f>IF(ISNUMBER(work!AZ22-work!U22),work!AZ22-work!U22,".")</f>
        <v>-102598925.14831463</v>
      </c>
      <c r="CF22" s="27">
        <f>IF(ISNUMBER(work!BA22-work!V22),work!BA22-work!V22,".")</f>
        <v>-110396892.27802312</v>
      </c>
      <c r="CG22" s="27">
        <f>IF(ISNUMBER(work!BB22-work!W22),work!BB22-work!W22,".")</f>
        <v>-119674517.5102185</v>
      </c>
      <c r="CH22" s="27">
        <f>IF(ISNUMBER(work!BC22-work!X22),work!BC22-work!X22,".")</f>
        <v>-129611897.56791739</v>
      </c>
      <c r="CI22" s="27">
        <f>IF(ISNUMBER(work!BD22-work!Y22),work!BD22-work!Y22,".")</f>
        <v>-141412427.35660926</v>
      </c>
      <c r="CJ22" s="27">
        <f>IF(ISNUMBER(work!BE22-work!Z22),work!BE22-work!Z22,".")</f>
        <v>-155561222.77550426</v>
      </c>
      <c r="CK22" s="27">
        <f>IF(ISNUMBER(work!BF22-work!AA22),work!BF22-work!AA22,".")</f>
        <v>-171280537.87274933</v>
      </c>
      <c r="CL22" s="27">
        <f>IF(ISNUMBER(work!BG22-work!AB22),work!BG22-work!AB22,".")</f>
        <v>-189100955.99073255</v>
      </c>
      <c r="CM22" s="27">
        <f>IF(ISNUMBER(work!BH22-work!AC22),work!BH22-work!AC22,".")</f>
        <v>-211044106.10123831</v>
      </c>
      <c r="CN22" s="27">
        <f>IF(ISNUMBER(work!BI22-work!AD22),work!BI22-work!AD22,".")</f>
        <v>-238493630.03851834</v>
      </c>
      <c r="CO22" s="27">
        <f>IF(ISNUMBER(work!BJ22-work!AE22),work!BJ22-work!AE22,".")</f>
        <v>-259962240.80667025</v>
      </c>
      <c r="CP22" s="27">
        <f>IF(ISNUMBER(work!BK22-work!AF22),work!BK22-work!AF22,".")</f>
        <v>-293441193.80626637</v>
      </c>
      <c r="CQ22" s="27"/>
      <c r="CR22" s="27"/>
      <c r="CS22" s="27">
        <f>IF(ISNUMBER(work!CR22-work!BN22),work!CR22-work!BN22,".")</f>
        <v>9.4610260128704785E-2</v>
      </c>
      <c r="CT22" s="27">
        <f>IF(ISNUMBER(work!CS22-work!BO22),work!CS22-work!BO22,".")</f>
        <v>9.3610260128704784E-2</v>
      </c>
      <c r="CU22" s="27">
        <f>IF(ISNUMBER(work!CT22-work!BP22),work!CT22-work!BP22,".")</f>
        <v>9.3610260128704784E-2</v>
      </c>
      <c r="CV22" s="27">
        <f>IF(ISNUMBER(work!CU22-work!BQ22),work!CU22-work!BQ22,".")</f>
        <v>9.2610260128704783E-2</v>
      </c>
      <c r="CW22" s="27">
        <f>IF(ISNUMBER(work!CV22-work!BR22),work!CV22-work!BR22,".")</f>
        <v>9.2610260128704783E-2</v>
      </c>
      <c r="CX22" s="27">
        <f>IF(ISNUMBER(work!CW22-work!BS22),work!CW22-work!BS22,".")</f>
        <v>9.1610260128704796E-2</v>
      </c>
      <c r="CY22" s="27">
        <f>IF(ISNUMBER(work!CX22-work!BT22),work!CX22-work!BT22,".")</f>
        <v>9.0610260128704795E-2</v>
      </c>
      <c r="CZ22" s="27">
        <f>IF(ISNUMBER(work!CY22-work!BU22),work!CY22-work!BU22,".")</f>
        <v>8.9610260128704794E-2</v>
      </c>
      <c r="DA22" s="27">
        <f>IF(ISNUMBER(work!CZ22-work!BV22),work!CZ22-work!BV22,".")</f>
        <v>8.8610260128704793E-2</v>
      </c>
      <c r="DB22" s="27">
        <f>IF(ISNUMBER(work!DA22-work!BW22),work!DA22-work!BW22,".")</f>
        <v>8.7610260128704792E-2</v>
      </c>
      <c r="DC22" s="94">
        <f>IF(ISNUMBER(work!DB22-work!BX22),work!DB22-work!BX22,".")</f>
        <v>8.561026012870479E-2</v>
      </c>
      <c r="DD22" s="27">
        <f>IF(ISNUMBER(work!DC22-work!BY22),work!DC22-work!BY22,".")</f>
        <v>8.3610260128704789E-2</v>
      </c>
      <c r="DE22" s="27">
        <f>IF(ISNUMBER(work!DD22-work!BZ22),work!DD22-work!BZ22,".")</f>
        <v>7.9270441970541741E-2</v>
      </c>
      <c r="DF22" s="27">
        <f>IF(ISNUMBER(work!DE22-work!CA22),work!DE22-work!CA22,".")</f>
        <v>7.7270441970541739E-2</v>
      </c>
      <c r="DG22" s="27">
        <f>IF(ISNUMBER(work!DF22-work!CB22),work!DF22-work!CB22,".")</f>
        <v>7.5270441970541738E-2</v>
      </c>
      <c r="DH22" s="27">
        <f>IF(ISNUMBER(work!DG22-work!CC22),work!DG22-work!CC22,".")</f>
        <v>7.327044197054175E-2</v>
      </c>
      <c r="DI22" s="27">
        <f>IF(ISNUMBER(work!DH22-work!CD22),work!DH22-work!CD22,".")</f>
        <v>7.0270441970541747E-2</v>
      </c>
      <c r="DJ22" s="27">
        <f>IF(ISNUMBER(work!DI22-work!CE22),work!DI22-work!CE22,".")</f>
        <v>6.8270441970541745E-2</v>
      </c>
      <c r="DK22" s="27">
        <f>IF(ISNUMBER(work!DJ22-work!CF22),work!DJ22-work!CF22,".")</f>
        <v>6.6270441970541744E-2</v>
      </c>
      <c r="DL22" s="27">
        <f>IF(ISNUMBER(work!DK22-work!CG22),work!DK22-work!CG22,".")</f>
        <v>6.3182882807832019E-2</v>
      </c>
      <c r="DM22" s="94">
        <f>IF(ISNUMBER(work!DL22-work!CH22),work!DL22-work!CH22,".")</f>
        <v>6.0507628169798176E-2</v>
      </c>
      <c r="DN22" s="27">
        <f>IF(ISNUMBER(work!DM22-work!CI22),work!DM22-work!CI22,".")</f>
        <v>5.8322193184167433E-2</v>
      </c>
      <c r="DO22" s="27">
        <f>IF(ISNUMBER(work!DN22-work!CJ22),work!DN22-work!CJ22,".")</f>
        <v>5.6621211904727888E-2</v>
      </c>
      <c r="DP22" s="27">
        <f>IF(ISNUMBER(work!DO22-work!CK22),work!DO22-work!CK22,".")</f>
        <v>5.5282525095279283E-2</v>
      </c>
      <c r="DQ22" s="27">
        <f>IF(ISNUMBER(work!DP22-work!CL22),work!DP22-work!CL22,".")</f>
        <v>5.3103860016594853E-2</v>
      </c>
      <c r="DR22" s="94">
        <f>IF(ISNUMBER(work!DQ22-work!CM22),work!DQ22-work!CM22,".")</f>
        <v>5.1868446294822339E-2</v>
      </c>
      <c r="DS22" s="27">
        <f>IF(ISNUMBER(work!DR22-work!CN22),work!DR22-work!CN22,".")</f>
        <v>4.9441826130104512E-2</v>
      </c>
      <c r="DT22" s="27">
        <f>IF(ISNUMBER(work!DS22-work!CO22),work!DS22-work!CO22,".")</f>
        <v>4.676502856377493E-2</v>
      </c>
      <c r="DU22" s="27">
        <f>IF(ISNUMBER(work!DT22-work!CP22),work!DT22-work!CP22,".")</f>
        <v>4.4864015853439798E-2</v>
      </c>
      <c r="DV22" s="27">
        <f t="shared" si="29"/>
        <v>4.4864015853439798E-2</v>
      </c>
      <c r="DW22" s="27"/>
      <c r="DX22" s="27" t="str">
        <f>IF(ISNUMBER(work!FJ22/work!FN22),work!FJ22/work!FN22,".")</f>
        <v>.</v>
      </c>
      <c r="DY22" s="27" t="str">
        <f>IF(ISNUMBER(work!FK22/work!FO22),work!FK22/work!FO22,".")</f>
        <v>.</v>
      </c>
      <c r="DZ22" s="27" t="str">
        <f>IF(ISNUMBER(work!FL22/work!FP22),work!FL22/work!FP22,".")</f>
        <v>.</v>
      </c>
      <c r="EA22" s="27" t="str">
        <f>IF(ISNUMBER(work!FM22/work!FQ22),work!FM22/work!FQ22,".")</f>
        <v>.</v>
      </c>
      <c r="EB22" s="27" t="str">
        <f>IF(ISNUMBER((work!FK22+work!FL22)/(work!FO22+work!FP22)),(work!FK22+work!FL22)/(work!FO22+work!FP22),".")</f>
        <v>.</v>
      </c>
      <c r="EC22" s="27" t="str">
        <f>IF(ISNUMBER(work!FR22/work!FV22),work!FR22/work!FV22,".")</f>
        <v>.</v>
      </c>
      <c r="ED22" s="27" t="str">
        <f>IF(ISNUMBER(work!FS22/work!FW22),work!FS22/work!FW22,".")</f>
        <v>.</v>
      </c>
      <c r="EE22" s="27" t="str">
        <f>IF(ISNUMBER(work!FT22/work!FX22),work!FT22/work!FX22,".")</f>
        <v>.</v>
      </c>
      <c r="EF22" s="27" t="str">
        <f>IF(ISNUMBER(work!FU22/work!FY22),work!FU22/work!FY22,".")</f>
        <v>.</v>
      </c>
      <c r="EG22" s="27" t="str">
        <f>IF(ISNUMBER((work!FS22+work!FT22)/(work!FW22+work!FX22)),(work!FS22+work!FT22)/(work!FW22+work!FX22),".")</f>
        <v>.</v>
      </c>
      <c r="EH22" s="27">
        <f>work!EZ22</f>
        <v>3.0887811453385815E-3</v>
      </c>
      <c r="EI22" s="27">
        <f>work!FA22</f>
        <v>2.3772218406781166E-3</v>
      </c>
      <c r="EJ22" s="27">
        <f>work!FB22</f>
        <v>3.4380157763958141E-2</v>
      </c>
      <c r="EK22" s="27"/>
      <c r="EL22" s="27">
        <f t="shared" si="30"/>
        <v>2781.2620000000002</v>
      </c>
      <c r="EM22">
        <f t="shared" si="34"/>
        <v>307</v>
      </c>
      <c r="EN22" t="str">
        <f>work!FM22</f>
        <v>.</v>
      </c>
      <c r="EO22" t="str">
        <f>IF(ISNUMBER(work!FK22+work!FL22),work!FK22+work!FL22,".")</f>
        <v>.</v>
      </c>
      <c r="EP22" t="str">
        <f>IF(ISNUMBER(work!FU22-work!FM22),work!FU22-work!FM22,".")</f>
        <v>.</v>
      </c>
      <c r="EQ22" t="str">
        <f>IF(ISNUMBER(work!FS22+work!FT22-work!FK22-work!FL22),(work!FS22+work!FT22-work!FK22-work!FL22),".")</f>
        <v>.</v>
      </c>
      <c r="EU22">
        <f>work!FC22</f>
        <v>10000</v>
      </c>
      <c r="EV22">
        <f>work!FD22</f>
        <v>10000</v>
      </c>
      <c r="EW22" t="str">
        <f>IF(ISNUMBER(VLOOKUP($F22,AREA_EM_ALLYEAR,Seq!B$1,FALSE)),VLOOKUP($F22,AREA_EM_ALLYEAR,Seq!B$1,FALSE),".")</f>
        <v>.</v>
      </c>
      <c r="EX22" t="str">
        <f>IF(ISNUMBER(VLOOKUP($F22,AREA_EM_ALLYEAR,Seq!C$1,FALSE)),VLOOKUP($F22,AREA_EM_ALLYEAR,Seq!C$1,FALSE),".")</f>
        <v>.</v>
      </c>
      <c r="EY22" t="str">
        <f>IF(ISNUMBER(VLOOKUP($F22,AREA_EM_ALLYEAR,Seq!D$1,FALSE)),VLOOKUP($F22,AREA_EM_ALLYEAR,Seq!D$1,FALSE),".")</f>
        <v>.</v>
      </c>
      <c r="EZ22" t="str">
        <f>IF(ISNUMBER(VLOOKUP($F22,AREA_EM_ALLYEAR,Seq!E$1,FALSE)),VLOOKUP($F22,AREA_EM_ALLYEAR,Seq!E$1,FALSE),".")</f>
        <v>.</v>
      </c>
      <c r="FA22" t="str">
        <f>IF(ISNUMBER(VLOOKUP($F22,AREA_EM_ALLYEAR,Seq!F$1,FALSE)),VLOOKUP($F22,AREA_EM_ALLYEAR,Seq!F$1,FALSE),".")</f>
        <v>.</v>
      </c>
      <c r="FB22" t="str">
        <f>IF(ISNUMBER(VLOOKUP($F22,AREA_EM_ALLYEAR,Seq!G$1,FALSE)),VLOOKUP($F22,AREA_EM_ALLYEAR,Seq!G$1,FALSE),".")</f>
        <v>.</v>
      </c>
      <c r="FC22" t="str">
        <f>IF(ISNUMBER(VLOOKUP($F22,AREA_EM_ALLYEAR,Seq!H$1,FALSE)),VLOOKUP($F22,AREA_EM_ALLYEAR,Seq!H$1,FALSE),".")</f>
        <v>.</v>
      </c>
      <c r="FD22" t="str">
        <f>IF(ISNUMBER(VLOOKUP($F22,AREA_EM_ALLYEAR,Seq!I$1,FALSE)),VLOOKUP($F22,AREA_EM_ALLYEAR,Seq!I$1,FALSE),".")</f>
        <v>.</v>
      </c>
      <c r="FE22" t="str">
        <f>IF(ISNUMBER(VLOOKUP($F22,AREA_EM_ALLYEAR,Seq!J$1,FALSE)),VLOOKUP($F22,AREA_EM_ALLYEAR,Seq!J$1,FALSE),".")</f>
        <v>.</v>
      </c>
      <c r="FF22" t="str">
        <f>IF(ISNUMBER(VLOOKUP($F22,AREA_EM_ALLYEAR,Seq!K$1,FALSE)),VLOOKUP($F22,AREA_EM_ALLYEAR,Seq!K$1,FALSE),".")</f>
        <v>.</v>
      </c>
      <c r="FG22" t="str">
        <f>IF(ISNUMBER(VLOOKUP($F22,AREA_EM_ALLYEAR,Seq!L$1,FALSE)),VLOOKUP($F22,AREA_EM_ALLYEAR,Seq!L$1,FALSE),".")</f>
        <v>.</v>
      </c>
      <c r="FH22" t="str">
        <f>IF(ISNUMBER(VLOOKUP($F22,AREA_EM_ALLYEAR,Seq!M$1,FALSE)),VLOOKUP($F22,AREA_EM_ALLYEAR,Seq!M$1,FALSE),".")</f>
        <v>.</v>
      </c>
      <c r="FI22" t="str">
        <f>IF(ISNUMBER(VLOOKUP($F22,AREA_EM_ALLYEAR,Seq!N$1,FALSE)),VLOOKUP($F22,AREA_EM_ALLYEAR,Seq!N$1,FALSE),".")</f>
        <v>.</v>
      </c>
      <c r="FJ22" t="str">
        <f>IF(ISNUMBER(VLOOKUP($F22,AREA_EM_ALLYEAR,Seq!O$1,FALSE)),VLOOKUP($F22,AREA_EM_ALLYEAR,Seq!O$1,FALSE),".")</f>
        <v>.</v>
      </c>
      <c r="FK22" t="str">
        <f t="shared" si="35"/>
        <v>.</v>
      </c>
      <c r="FN22">
        <f>IF( ISNUMBER(VLOOKUP($F22,AREA_LIFE,Seq!V$1,FALSE)-Life!V$39),VLOOKUP($F22,AREA_LIFE,Seq!V$1,FALSE)-Life!V$39,".")</f>
        <v>-17.204243902439018</v>
      </c>
      <c r="FO22">
        <f>IF( ISNUMBER(VLOOKUP($F22,AREA_LIFE,Seq!W$1,FALSE)-Life!W$39),VLOOKUP($F22,AREA_LIFE,Seq!W$1,FALSE)-Life!W$39,".")</f>
        <v>-17.039073170731697</v>
      </c>
      <c r="FP22">
        <f>IF( ISNUMBER(VLOOKUP($F22,AREA_LIFE,Seq!X$1,FALSE)-Life!X$39),VLOOKUP($F22,AREA_LIFE,Seq!X$1,FALSE)-Life!X$39,".")</f>
        <v>-16.825341463414645</v>
      </c>
      <c r="FQ22">
        <f>IF( ISNUMBER(VLOOKUP($F22,AREA_LIFE,Seq!Y$1,FALSE)-Life!Y$39),VLOOKUP($F22,AREA_LIFE,Seq!Y$1,FALSE)-Life!Y$39,".")</f>
        <v>-16.564975609756104</v>
      </c>
      <c r="FR22">
        <f>IF( ISNUMBER(VLOOKUP($F22,AREA_LIFE,Seq!Z$1,FALSE)-Life!Z$39),VLOOKUP($F22,AREA_LIFE,Seq!Z$1,FALSE)-Life!Z$39,".")</f>
        <v>-16.264024390243904</v>
      </c>
      <c r="FS22">
        <f>IF( ISNUMBER(VLOOKUP($F22,AREA_LIFE,Seq!AA$1,FALSE)-Life!AA$39),VLOOKUP($F22,AREA_LIFE,Seq!AA$1,FALSE)-Life!AA$39,".")</f>
        <v>-15.92302439024391</v>
      </c>
      <c r="FT22">
        <f>IF( ISNUMBER(VLOOKUP($F22,AREA_LIFE,Seq!AB$1,FALSE)-Life!AB$39),VLOOKUP($F22,AREA_LIFE,Seq!AB$1,FALSE)-Life!AB$39,".")</f>
        <v>-15.540146341463419</v>
      </c>
      <c r="FU22">
        <f>IF( ISNUMBER(VLOOKUP($F22,AREA_LIFE,Seq!AC$1,FALSE)-Life!AC$39),VLOOKUP($F22,AREA_LIFE,Seq!AC$1,FALSE)-Life!AC$39,".")</f>
        <v>-15.118512195121944</v>
      </c>
      <c r="FV22">
        <f>IF( ISNUMBER(VLOOKUP($F22,AREA_LIFE,Seq!AD$1,FALSE)-Life!AD$39),VLOOKUP($F22,AREA_LIFE,Seq!AD$1,FALSE)-Life!AD$39,".")</f>
        <v>-14.66668292682926</v>
      </c>
      <c r="FW22">
        <f>IF( ISNUMBER(VLOOKUP($F22,AREA_LIFE,Seq!AE$1,FALSE)-Life!AE$39),VLOOKUP($F22,AREA_LIFE,Seq!AE$1,FALSE)-Life!AE$39,".")</f>
        <v>-14.196146341463411</v>
      </c>
      <c r="FX22">
        <f>IF( ISNUMBER(VLOOKUP($F22,AREA_LIFE,Seq!AF$1,FALSE)-Life!AF$39),VLOOKUP($F22,AREA_LIFE,Seq!AF$1,FALSE)-Life!AF$39,".")</f>
        <v>-13.717878048780484</v>
      </c>
      <c r="FY22">
        <f>IF( ISNUMBER(VLOOKUP($F22,AREA_LIFE,Seq!AG$1,FALSE)-Life!AG$39),VLOOKUP($F22,AREA_LIFE,Seq!AG$1,FALSE)-Life!AG$39,".")</f>
        <v>-13.246292682926835</v>
      </c>
      <c r="FZ22">
        <f>IF( ISNUMBER(VLOOKUP($F22,AREA_LIFE,Seq!AH$1,FALSE)-Life!AH$39),VLOOKUP($F22,AREA_LIFE,Seq!AH$1,FALSE)-Life!AH$39,".")</f>
        <v>-12.790243902439016</v>
      </c>
      <c r="GA22">
        <f>IF( ISNUMBER(VLOOKUP($F22,AREA_LIFE,Seq!AI$1,FALSE)-Life!AI$39),VLOOKUP($F22,AREA_LIFE,Seq!AI$1,FALSE)-Life!AI$39,".")</f>
        <v>-12.358658536585374</v>
      </c>
      <c r="GB22">
        <f>IF( ISNUMBER(VLOOKUP($F22,AREA_LIFE,Seq!AJ$1,FALSE)-Life!AJ$39),VLOOKUP($F22,AREA_LIFE,Seq!AJ$1,FALSE)-Life!AJ$39,".")</f>
        <v>-11.958975609756102</v>
      </c>
      <c r="GC22">
        <f>IF( ISNUMBER(VLOOKUP($F22,AREA_LIFE,Seq!AK$1,FALSE)-Life!AK$39),VLOOKUP($F22,AREA_LIFE,Seq!AK$1,FALSE)-Life!AK$39,".")</f>
        <v>-11.599682926829281</v>
      </c>
      <c r="GD22">
        <f>IF( ISNUMBER(VLOOKUP($F22,AREA_LIFE,Seq!AL$1,FALSE)-Life!AL$39),VLOOKUP($F22,AREA_LIFE,Seq!AL$1,FALSE)-Life!AL$39,".")</f>
        <v>-11.284731707317064</v>
      </c>
      <c r="GE22">
        <f>IF( ISNUMBER(VLOOKUP($F22,AREA_LIFE,Seq!AM$1,FALSE)-Life!AM$39),VLOOKUP($F22,AREA_LIFE,Seq!AM$1,FALSE)-Life!AM$39,".")</f>
        <v>-11.007243902439029</v>
      </c>
      <c r="GF22">
        <f>IF( ISNUMBER(VLOOKUP($F22,AREA_LIFE,Seq!AN$1,FALSE)-Life!AN$39),VLOOKUP($F22,AREA_LIFE,Seq!AN$1,FALSE)-Life!AN$39,".")</f>
        <v>-10.758195121951232</v>
      </c>
      <c r="GG22">
        <f>IF( ISNUMBER(VLOOKUP($F22,AREA_LIFE,Seq!AO$1,FALSE)-Life!AO$39),VLOOKUP($F22,AREA_LIFE,Seq!AO$1,FALSE)-Life!AO$39,".")</f>
        <v>-10.529682926829274</v>
      </c>
      <c r="GH22">
        <f>IF( ISNUMBER(VLOOKUP($F22,AREA_LIFE,Seq!AP$1,FALSE)-Life!AP$39),VLOOKUP($F22,AREA_LIFE,Seq!AP$1,FALSE)-Life!AP$39,".")</f>
        <v>-10.310731707317082</v>
      </c>
      <c r="GI22">
        <f>IF( ISNUMBER(VLOOKUP($F22,AREA_LIFE,Seq!AQ$1,FALSE)-Life!AQ$39),VLOOKUP($F22,AREA_LIFE,Seq!AQ$1,FALSE)-Life!AQ$39,".")</f>
        <v>-10.08590243902438</v>
      </c>
      <c r="GJ22">
        <f>IF( ISNUMBER(VLOOKUP($F22,AREA_LIFE,Seq!AR$1,FALSE)-Life!AR$39),VLOOKUP($F22,AREA_LIFE,Seq!AR$1,FALSE)-Life!AR$39,".")</f>
        <v>-9.8461951219512258</v>
      </c>
      <c r="GK22">
        <f>IF( ISNUMBER(VLOOKUP($F22,AREA_LIFE,Seq!AS$1,FALSE)-Life!AS$39),VLOOKUP($F22,AREA_LIFE,Seq!AS$1,FALSE)-Life!AS$39,".")</f>
        <v>-9.5876341463414576</v>
      </c>
      <c r="GL22">
        <f>IF( ISNUMBER(VLOOKUP($F22,AREA_LIFE,Seq!AT$1,FALSE)-Life!AT$39),VLOOKUP($F22,AREA_LIFE,Seq!AT$1,FALSE)-Life!AT$39,".")</f>
        <v>-9.3092439024390359</v>
      </c>
      <c r="GM22">
        <f>IF( ISNUMBER(VLOOKUP($F22,AREA_LIFE,Seq!AU$1,FALSE)-Life!AU$39),VLOOKUP($F22,AREA_LIFE,Seq!AU$1,FALSE)-Life!AU$39,".")</f>
        <v>-9.0154634146341408</v>
      </c>
      <c r="GN22">
        <f>IF( ISNUMBER(VLOOKUP($F22,AREA_LIFE,Seq!AV$1,FALSE)-Life!AV$39),VLOOKUP($F22,AREA_LIFE,Seq!AV$1,FALSE)-Life!AV$39,".")</f>
        <v>-8.7162926829268059</v>
      </c>
      <c r="GO22">
        <f>IF( ISNUMBER(VLOOKUP($F22,AREA_LIFE,Seq!AW$1,FALSE)-Life!AW$39),VLOOKUP($F22,AREA_LIFE,Seq!AW$1,FALSE)-Life!AW$39,".")</f>
        <v>-8.4246829268292629</v>
      </c>
      <c r="GP22">
        <f>IF( ISNUMBER(VLOOKUP($F22,AREA_LIFE,Seq!AX$1,FALSE)-Life!AX$39),VLOOKUP($F22,AREA_LIFE,Seq!AX$1,FALSE)-Life!AX$39,".")</f>
        <v>-8.1516097560975709</v>
      </c>
      <c r="GQ22">
        <f t="shared" si="36"/>
        <v>-8.1516097560975709</v>
      </c>
      <c r="GS22">
        <f>IFERROR(VLOOKUP($F22,AREA_LIFE,Seq!V$1,FALSE),".")</f>
        <v>48.764146341463416</v>
      </c>
      <c r="GT22">
        <f>IFERROR(VLOOKUP($F22,AREA_LIFE,Seq!W$1,FALSE),".")</f>
        <v>49.127658536585372</v>
      </c>
      <c r="GU22">
        <f>IFERROR(VLOOKUP($F22,AREA_LIFE,Seq!X$1,FALSE),".")</f>
        <v>49.523146341463416</v>
      </c>
      <c r="GV22">
        <f>IFERROR(VLOOKUP($F22,AREA_LIFE,Seq!Y$1,FALSE),".")</f>
        <v>49.956195121951225</v>
      </c>
      <c r="GW22">
        <f>IFERROR(VLOOKUP($F22,AREA_LIFE,Seq!Z$1,FALSE),".")</f>
        <v>50.431780487804886</v>
      </c>
      <c r="GX22">
        <f>IFERROR(VLOOKUP($F22,AREA_LIFE,Seq!AA$1,FALSE),".")</f>
        <v>50.957414634146346</v>
      </c>
      <c r="GY22">
        <f>IFERROR(VLOOKUP($F22,AREA_LIFE,Seq!AB$1,FALSE),".")</f>
        <v>51.541073170731714</v>
      </c>
      <c r="GZ22">
        <f>IFERROR(VLOOKUP($F22,AREA_LIFE,Seq!AC$1,FALSE),".")</f>
        <v>52.17968292682928</v>
      </c>
      <c r="HA22">
        <f>IFERROR(VLOOKUP($F22,AREA_LIFE,Seq!AD$1,FALSE),".")</f>
        <v>52.866243902439031</v>
      </c>
      <c r="HB22">
        <f>IFERROR(VLOOKUP($F22,AREA_LIFE,Seq!AE$1,FALSE),".")</f>
        <v>53.590243902439035</v>
      </c>
      <c r="HC22">
        <f>IFERROR(VLOOKUP($F22,AREA_LIFE,Seq!AF$1,FALSE),".")</f>
        <v>54.341195121951223</v>
      </c>
      <c r="HD22">
        <f>IFERROR(VLOOKUP($F22,AREA_LIFE,Seq!AG$1,FALSE),".")</f>
        <v>55.104097560975617</v>
      </c>
      <c r="HE22">
        <f>IFERROR(VLOOKUP($F22,AREA_LIFE,Seq!AH$1,FALSE),".")</f>
        <v>55.865000000000009</v>
      </c>
      <c r="HF22">
        <f>IFERROR(VLOOKUP($F22,AREA_LIFE,Seq!AI$1,FALSE),".")</f>
        <v>56.610926829268301</v>
      </c>
      <c r="HG22">
        <f>IFERROR(VLOOKUP($F22,AREA_LIFE,Seq!AJ$1,FALSE),".")</f>
        <v>57.331365853658546</v>
      </c>
      <c r="HH22">
        <f>IFERROR(VLOOKUP($F22,AREA_LIFE,Seq!AK$1,FALSE),".")</f>
        <v>58.017853658536588</v>
      </c>
      <c r="HI22">
        <f>IFERROR(VLOOKUP($F22,AREA_LIFE,Seq!AL$1,FALSE),".")</f>
        <v>58.666902439024398</v>
      </c>
      <c r="HJ22">
        <f>IFERROR(VLOOKUP($F22,AREA_LIFE,Seq!AM$1,FALSE),".")</f>
        <v>59.284487804878054</v>
      </c>
      <c r="HK22">
        <f>IFERROR(VLOOKUP($F22,AREA_LIFE,Seq!AN$1,FALSE),".")</f>
        <v>59.876609756097565</v>
      </c>
      <c r="HL22">
        <f>IFERROR(VLOOKUP($F22,AREA_LIFE,Seq!AO$1,FALSE),".")</f>
        <v>60.445219512195131</v>
      </c>
      <c r="HM22">
        <f>IFERROR(VLOOKUP($F22,AREA_LIFE,Seq!AP$1,FALSE),".")</f>
        <v>60.993268292682934</v>
      </c>
      <c r="HN22">
        <f>IFERROR(VLOOKUP($F22,AREA_LIFE,Seq!AQ$1,FALSE),".")</f>
        <v>61.525682926829276</v>
      </c>
      <c r="HO22">
        <f>IFERROR(VLOOKUP($F22,AREA_LIFE,Seq!AR$1,FALSE),".")</f>
        <v>62.046951219512195</v>
      </c>
      <c r="HP22">
        <f>IFERROR(VLOOKUP($F22,AREA_LIFE,Seq!AS$1,FALSE),".")</f>
        <v>62.559536585365862</v>
      </c>
      <c r="HQ22">
        <f>IFERROR(VLOOKUP($F22,AREA_LIFE,Seq!AT$1,FALSE),".")</f>
        <v>63.064439024390254</v>
      </c>
      <c r="HR22">
        <f>IFERROR(VLOOKUP($F22,AREA_LIFE,Seq!AU$1,FALSE),".")</f>
        <v>63.561195121951229</v>
      </c>
      <c r="HS22">
        <f>IFERROR(VLOOKUP($F22,AREA_LIFE,Seq!AV$1,FALSE),".")</f>
        <v>64.047317073170746</v>
      </c>
      <c r="HT22">
        <f>IFERROR(VLOOKUP($F22,AREA_LIFE,Seq!AW$1,FALSE),".")</f>
        <v>64.518390243902445</v>
      </c>
      <c r="HU22">
        <f>IFERROR(VLOOKUP($F22,AREA_LIFE,Seq!AX$1,FALSE),".")</f>
        <v>64.972951219512197</v>
      </c>
      <c r="HV22" t="str">
        <f>IFERROR(VLOOKUP($F22,AREA_LIFE,Seq!AY$1,FALSE),".")</f>
        <v>.</v>
      </c>
      <c r="HZ22">
        <f t="shared" si="40"/>
        <v>519</v>
      </c>
      <c r="IA22">
        <f t="shared" si="38"/>
        <v>0</v>
      </c>
      <c r="IB22">
        <f t="shared" si="41"/>
        <v>44555364.728056826</v>
      </c>
      <c r="IC22">
        <f t="shared" si="42"/>
        <v>-44364746.458065383</v>
      </c>
      <c r="ID22">
        <f t="shared" si="39"/>
        <v>8.561026012870479E-2</v>
      </c>
      <c r="IE22" t="str">
        <f>work!FK22</f>
        <v>.</v>
      </c>
      <c r="IF22" t="str">
        <f>work!FL22</f>
        <v>.</v>
      </c>
      <c r="IG22" t="str">
        <f>work!FM22</f>
        <v>.</v>
      </c>
      <c r="IH22" t="str">
        <f>IF(ISNUMBER(work!FS22-work!FK22),work!FS22-work!FK22,".")</f>
        <v>.</v>
      </c>
      <c r="II22" t="str">
        <f>IF(ISNUMBER(work!FT22-work!FL22),work!FT22-work!FL22,".")</f>
        <v>.</v>
      </c>
      <c r="IJ22" t="str">
        <f>IF(ISNUMBER(work!FU22-work!FM22),work!FU22-work!FM22,".")</f>
        <v>.</v>
      </c>
    </row>
    <row r="23" spans="1:244" hidden="1">
      <c r="A23" s="24" t="str">
        <f t="shared" si="0"/>
        <v>亚洲</v>
      </c>
      <c r="B23" s="24" t="str">
        <f t="shared" si="33"/>
        <v>Out</v>
      </c>
      <c r="C23" s="24" t="str">
        <f t="shared" si="1"/>
        <v>Out</v>
      </c>
      <c r="D23" s="24"/>
      <c r="E23" s="25" t="s">
        <v>2363</v>
      </c>
      <c r="F23" s="26" t="str">
        <f t="shared" si="2"/>
        <v>Lebanon</v>
      </c>
      <c r="G23" s="27" t="str">
        <f t="shared" si="3"/>
        <v>.</v>
      </c>
      <c r="H23" s="27" t="str">
        <f t="shared" si="4"/>
        <v>.</v>
      </c>
      <c r="I23" s="27" t="str">
        <f t="shared" si="5"/>
        <v>.</v>
      </c>
      <c r="J23" s="27" t="str">
        <f t="shared" si="6"/>
        <v>.</v>
      </c>
      <c r="K23" s="27" t="str">
        <f t="shared" si="7"/>
        <v>.</v>
      </c>
      <c r="L23" s="27" t="str">
        <f t="shared" si="8"/>
        <v>.</v>
      </c>
      <c r="M23" s="27" t="str">
        <f t="shared" si="9"/>
        <v>.</v>
      </c>
      <c r="N23" s="27" t="str">
        <f t="shared" si="10"/>
        <v>.</v>
      </c>
      <c r="O23" s="27">
        <f t="shared" si="11"/>
        <v>11</v>
      </c>
      <c r="P23" s="27">
        <f t="shared" si="12"/>
        <v>0</v>
      </c>
      <c r="Q23" s="27">
        <f t="shared" si="13"/>
        <v>13</v>
      </c>
      <c r="R23" s="27">
        <f t="shared" si="14"/>
        <v>0</v>
      </c>
      <c r="S23" s="27">
        <f t="shared" si="15"/>
        <v>0</v>
      </c>
      <c r="T23" s="27">
        <f t="shared" si="16"/>
        <v>0</v>
      </c>
      <c r="U23" s="27">
        <f t="shared" si="17"/>
        <v>0</v>
      </c>
      <c r="V23" s="27">
        <f t="shared" si="18"/>
        <v>20</v>
      </c>
      <c r="W23" s="27">
        <f t="shared" si="19"/>
        <v>25</v>
      </c>
      <c r="X23" s="27">
        <f t="shared" si="20"/>
        <v>585</v>
      </c>
      <c r="Y23" s="27">
        <f t="shared" si="21"/>
        <v>20</v>
      </c>
      <c r="Z23" s="27">
        <f t="shared" si="22"/>
        <v>124</v>
      </c>
      <c r="AA23" s="27">
        <f t="shared" si="23"/>
        <v>304</v>
      </c>
      <c r="AB23" s="27">
        <f t="shared" si="24"/>
        <v>421</v>
      </c>
      <c r="AC23" s="27">
        <f t="shared" si="25"/>
        <v>687</v>
      </c>
      <c r="AD23" s="27">
        <f t="shared" si="26"/>
        <v>97</v>
      </c>
      <c r="AE23" s="27">
        <f t="shared" si="27"/>
        <v>245</v>
      </c>
      <c r="AF23" s="27">
        <f t="shared" si="28"/>
        <v>115</v>
      </c>
      <c r="AG23" s="27"/>
      <c r="AH23" s="27" t="str">
        <f>IF(ISNUMBER(work!C23+work!AH23),work!C23+work!AH23,".")</f>
        <v>.</v>
      </c>
      <c r="AI23" s="27" t="str">
        <f>IF(ISNUMBER(work!D23+work!AI23),work!D23+work!AI23,".")</f>
        <v>.</v>
      </c>
      <c r="AJ23" s="27" t="str">
        <f>IF(ISNUMBER(work!E23+work!AJ23),work!E23+work!AJ23,".")</f>
        <v>.</v>
      </c>
      <c r="AK23" s="27" t="str">
        <f>IF(ISNUMBER(work!F23+work!AK23),work!F23+work!AK23,".")</f>
        <v>.</v>
      </c>
      <c r="AL23" s="27" t="str">
        <f>IF(ISNUMBER(work!G23+work!AL23),work!G23+work!AL23,".")</f>
        <v>.</v>
      </c>
      <c r="AM23" s="27" t="str">
        <f>IF(ISNUMBER(work!H23+work!AM23),work!H23+work!AM23,".")</f>
        <v>.</v>
      </c>
      <c r="AN23" s="27" t="str">
        <f>IF(ISNUMBER(work!I23+work!AN23),work!I23+work!AN23,".")</f>
        <v>.</v>
      </c>
      <c r="AO23" s="27" t="str">
        <f>IF(ISNUMBER(work!J23+work!AO23),work!J23+work!AO23,".")</f>
        <v>.</v>
      </c>
      <c r="AP23" s="27">
        <f>IF(ISNUMBER(work!K23+work!AP23),work!K23+work!AP23,".")</f>
        <v>42387159.076766565</v>
      </c>
      <c r="AQ23" s="27">
        <f>IF(ISNUMBER(work!L23+work!AQ23),work!L23+work!AQ23,".")</f>
        <v>43547007.63285625</v>
      </c>
      <c r="AR23" s="27">
        <f>IF(ISNUMBER(work!M23+work!AR23),work!M23+work!AR23,".")</f>
        <v>45364241.477814518</v>
      </c>
      <c r="AS23" s="27">
        <f>IF(ISNUMBER(work!N23+work!AS23),work!N23+work!AS23,".")</f>
        <v>49799972.01195018</v>
      </c>
      <c r="AT23" s="27">
        <f>IF(ISNUMBER(work!O23+work!AT23),work!O23+work!AT23,".")</f>
        <v>56750356.893324517</v>
      </c>
      <c r="AU23" s="27">
        <f>IF(ISNUMBER(work!P23+work!AU23),work!P23+work!AU23,".")</f>
        <v>64603972.750744976</v>
      </c>
      <c r="AV23" s="27">
        <f>IF(ISNUMBER(work!Q23+work!AV23),work!Q23+work!AV23,".")</f>
        <v>72995879.80684492</v>
      </c>
      <c r="AW23" s="27">
        <f>IF(ISNUMBER(work!R23+work!AW23),work!R23+work!AW23,".")</f>
        <v>80886561.016154736</v>
      </c>
      <c r="AX23" s="27">
        <f>IF(ISNUMBER(work!S23+work!AX23),work!S23+work!AX23,".")</f>
        <v>88897029.744642645</v>
      </c>
      <c r="AY23" s="27">
        <f>IF(ISNUMBER(work!T23+work!AY23),work!T23+work!AY23,".")</f>
        <v>96968612.08202368</v>
      </c>
      <c r="AZ23" s="27">
        <f>IF(ISNUMBER(work!U23+work!AZ23),work!U23+work!AZ23,".")</f>
        <v>104462676.72065482</v>
      </c>
      <c r="BA23" s="27">
        <f>IF(ISNUMBER(work!V23+work!BA23),work!V23+work!BA23,".")</f>
        <v>112264060.36843307</v>
      </c>
      <c r="BB23" s="27">
        <f>IF(ISNUMBER(work!W23+work!BB23),work!W23+work!BB23,".")</f>
        <v>121574068.65554543</v>
      </c>
      <c r="BC23" s="27">
        <f>IF(ISNUMBER(work!X23+work!BC23),work!X23+work!BC23,".")</f>
        <v>131589694.45650822</v>
      </c>
      <c r="BD23" s="27">
        <f>IF(ISNUMBER(work!Y23+work!BD23),work!Y23+work!BD23,".")</f>
        <v>143461614.21526578</v>
      </c>
      <c r="BE23" s="27">
        <f>IF(ISNUMBER(work!Z23+work!BE23),work!Z23+work!BE23,".")</f>
        <v>157682341.92452535</v>
      </c>
      <c r="BF23" s="27">
        <f>IF(ISNUMBER(work!AA23+work!BF23),work!AA23+work!BF23,".")</f>
        <v>173558066.19889158</v>
      </c>
      <c r="BG23" s="27">
        <f>IF(ISNUMBER(work!AB23+work!BG23),work!AB23+work!BG23,".")</f>
        <v>191414582.86125183</v>
      </c>
      <c r="BH23" s="27">
        <f>IF(ISNUMBER(work!AC23+work!BH23),work!AC23+work!BH23,".")</f>
        <v>213389865.49981686</v>
      </c>
      <c r="BI23" s="27">
        <f>IF(ISNUMBER(work!AD23+work!BI23),work!AD23+work!BI23,".")</f>
        <v>241015263.50693908</v>
      </c>
      <c r="BJ23" s="27">
        <f>IF(ISNUMBER(work!AE23+work!BJ23),work!AE23+work!BJ23,".")</f>
        <v>262695400.10445639</v>
      </c>
      <c r="BK23" s="27">
        <f>IF(ISNUMBER(work!AF23+work!BK23),work!AF23+work!BK23,".")</f>
        <v>296432983.85710317</v>
      </c>
      <c r="BL23" s="27"/>
      <c r="BM23" s="27" t="str">
        <f>IF(ISNUMBER(work!AH23-work!C23),work!AH23-work!C23,".")</f>
        <v>.</v>
      </c>
      <c r="BN23" s="27" t="str">
        <f>IF(ISNUMBER(work!AI23-work!D23),work!AI23-work!D23,".")</f>
        <v>.</v>
      </c>
      <c r="BO23" s="27" t="str">
        <f>IF(ISNUMBER(work!AJ23-work!E23),work!AJ23-work!E23,".")</f>
        <v>.</v>
      </c>
      <c r="BP23" s="27" t="str">
        <f>IF(ISNUMBER(work!AK23-work!F23),work!AK23-work!F23,".")</f>
        <v>.</v>
      </c>
      <c r="BQ23" s="27" t="str">
        <f>IF(ISNUMBER(work!AL23-work!G23),work!AL23-work!G23,".")</f>
        <v>.</v>
      </c>
      <c r="BR23" s="27" t="str">
        <f>IF(ISNUMBER(work!AM23-work!H23),work!AM23-work!H23,".")</f>
        <v>.</v>
      </c>
      <c r="BS23" s="27" t="str">
        <f>IF(ISNUMBER(work!AN23-work!I23),work!AN23-work!I23,".")</f>
        <v>.</v>
      </c>
      <c r="BT23" s="27" t="str">
        <f>IF(ISNUMBER(work!AO23-work!J23),work!AO23-work!J23,".")</f>
        <v>.</v>
      </c>
      <c r="BU23" s="27">
        <f>IF(ISNUMBER(work!AP23-work!K23),work!AP23-work!K23,".")</f>
        <v>-39903760.231703833</v>
      </c>
      <c r="BV23" s="27">
        <f>IF(ISNUMBER(work!AQ23-work!L23),work!AQ23-work!L23,".")</f>
        <v>-42117839.36726135</v>
      </c>
      <c r="BW23" s="27">
        <f>IF(ISNUMBER(work!AR23-work!M23),work!AR23-work!M23,".")</f>
        <v>-43555869.708307691</v>
      </c>
      <c r="BX23" s="27">
        <f>IF(ISNUMBER(work!AS23-work!N23),work!AS23-work!N23,".")</f>
        <v>-47300789.403295219</v>
      </c>
      <c r="BY23" s="27">
        <f>IF(ISNUMBER(work!AT23-work!O23),work!AT23-work!O23,".")</f>
        <v>-54138712.642885692</v>
      </c>
      <c r="BZ23" s="27">
        <f>IF(ISNUMBER(work!AU23-work!P23),work!AU23-work!P23,".")</f>
        <v>-61809566.520534612</v>
      </c>
      <c r="CA23" s="27">
        <f>IF(ISNUMBER(work!AV23-work!Q23),work!AV23-work!Q23,".")</f>
        <v>-69977833.108972281</v>
      </c>
      <c r="CB23" s="27">
        <f>IF(ISNUMBER(work!AW23-work!R23),work!AW23-work!R23,".")</f>
        <v>-77671286.607486665</v>
      </c>
      <c r="CC23" s="27">
        <f>IF(ISNUMBER(work!AX23-work!S23),work!AX23-work!S23,".")</f>
        <v>-85516602.641362756</v>
      </c>
      <c r="CD23" s="27">
        <f>IF(ISNUMBER(work!AY23-work!T23),work!AY23-work!T23,".")</f>
        <v>-93665488.115880311</v>
      </c>
      <c r="CE23" s="27">
        <f>IF(ISNUMBER(work!AZ23-work!U23),work!AZ23-work!U23,".")</f>
        <v>-101040883.29268518</v>
      </c>
      <c r="CF23" s="27">
        <f>IF(ISNUMBER(work!BA23-work!V23),work!BA23-work!V23,".")</f>
        <v>-108857770.20592092</v>
      </c>
      <c r="CG23" s="27">
        <f>IF(ISNUMBER(work!BB23-work!W23),work!BB23-work!W23,".")</f>
        <v>-118121995.68705456</v>
      </c>
      <c r="CH23" s="27">
        <f>IF(ISNUMBER(work!BC23-work!X23),work!BC23-work!X23,".")</f>
        <v>-128001143.22652778</v>
      </c>
      <c r="CI23" s="27">
        <f>IF(ISNUMBER(work!BD23-work!Y23),work!BD23-work!Y23,".")</f>
        <v>-139751989.69692621</v>
      </c>
      <c r="CJ23" s="27">
        <f>IF(ISNUMBER(work!BE23-work!Z23),work!BE23-work!Z23,".")</f>
        <v>-153852622.37888667</v>
      </c>
      <c r="CK23" s="27">
        <f>IF(ISNUMBER(work!BF23-work!AA23),work!BF23-work!AA23,".")</f>
        <v>-169441929.4991644</v>
      </c>
      <c r="CL23" s="27">
        <f>IF(ISNUMBER(work!BG23-work!AB23),work!BG23-work!AB23,".")</f>
        <v>-187257412.38940215</v>
      </c>
      <c r="CM23" s="27">
        <f>IF(ISNUMBER(work!BH23-work!AC23),work!BH23-work!AC23,".")</f>
        <v>-209208081.19991311</v>
      </c>
      <c r="CN23" s="27">
        <f>IF(ISNUMBER(work!BI23-work!AD23),work!BI23-work!AD23,".")</f>
        <v>-236520416.26375493</v>
      </c>
      <c r="CO23" s="27">
        <f>IF(ISNUMBER(work!BJ23-work!AE23),work!BJ23-work!AE23,".")</f>
        <v>-257818490.84560159</v>
      </c>
      <c r="CP23" s="27">
        <f>IF(ISNUMBER(work!BK23-work!AF23),work!BK23-work!AF23,".")</f>
        <v>-291076123.9716875</v>
      </c>
      <c r="CQ23" s="27"/>
      <c r="CR23" s="27"/>
      <c r="CS23" s="27">
        <f>IF(ISNUMBER(work!CR23-work!BN23),work!CR23-work!BN23,".")</f>
        <v>9.3591240271161433E-2</v>
      </c>
      <c r="CT23" s="27">
        <f>IF(ISNUMBER(work!CS23-work!BO23),work!CS23-work!BO23,".")</f>
        <v>9.2591240271161432E-2</v>
      </c>
      <c r="CU23" s="27">
        <f>IF(ISNUMBER(work!CT23-work!BP23),work!CT23-work!BP23,".")</f>
        <v>9.2591240271161432E-2</v>
      </c>
      <c r="CV23" s="27">
        <f>IF(ISNUMBER(work!CU23-work!BQ23),work!CU23-work!BQ23,".")</f>
        <v>9.1591240271161431E-2</v>
      </c>
      <c r="CW23" s="27">
        <f>IF(ISNUMBER(work!CV23-work!BR23),work!CV23-work!BR23,".")</f>
        <v>9.1591240271161431E-2</v>
      </c>
      <c r="CX23" s="27">
        <f>IF(ISNUMBER(work!CW23-work!BS23),work!CW23-work!BS23,".")</f>
        <v>9.0591240271161444E-2</v>
      </c>
      <c r="CY23" s="27">
        <f>IF(ISNUMBER(work!CX23-work!BT23),work!CX23-work!BT23,".")</f>
        <v>8.9591240271161443E-2</v>
      </c>
      <c r="CZ23" s="27">
        <f>IF(ISNUMBER(work!CY23-work!BU23),work!CY23-work!BU23,".")</f>
        <v>8.8591240271161442E-2</v>
      </c>
      <c r="DA23" s="27">
        <f>IF(ISNUMBER(work!CZ23-work!BV23),work!CZ23-work!BV23,".")</f>
        <v>8.7591240271161441E-2</v>
      </c>
      <c r="DB23" s="27">
        <f>IF(ISNUMBER(work!DA23-work!BW23),work!DA23-work!BW23,".")</f>
        <v>8.659124027116144E-2</v>
      </c>
      <c r="DC23" s="27">
        <f>IF(ISNUMBER(work!DB23-work!BX23),work!DB23-work!BX23,".")</f>
        <v>8.4591240271161439E-2</v>
      </c>
      <c r="DD23" s="27">
        <f>IF(ISNUMBER(work!DC23-work!BY23),work!DC23-work!BY23,".")</f>
        <v>8.2591240271161437E-2</v>
      </c>
      <c r="DE23" s="27">
        <f>IF(ISNUMBER(work!DD23-work!BZ23),work!DD23-work!BZ23,".")</f>
        <v>7.5017588422005788E-2</v>
      </c>
      <c r="DF23" s="27">
        <f>IF(ISNUMBER(work!DE23-work!CA23),work!DE23-work!CA23,".")</f>
        <v>7.3017588422005786E-2</v>
      </c>
      <c r="DG23" s="27">
        <f>IF(ISNUMBER(work!DF23-work!CB23),work!DF23-work!CB23,".")</f>
        <v>7.1017588422005784E-2</v>
      </c>
      <c r="DH23" s="27">
        <f>IF(ISNUMBER(work!DG23-work!CC23),work!DG23-work!CC23,".")</f>
        <v>6.9017588422005782E-2</v>
      </c>
      <c r="DI23" s="27">
        <f>IF(ISNUMBER(work!DH23-work!CD23),work!DH23-work!CD23,".")</f>
        <v>6.6017588422005793E-2</v>
      </c>
      <c r="DJ23" s="27">
        <f>IF(ISNUMBER(work!DI23-work!CE23),work!DI23-work!CE23,".")</f>
        <v>6.4017588422005792E-2</v>
      </c>
      <c r="DK23" s="27">
        <f>IF(ISNUMBER(work!DJ23-work!CF23),work!DJ23-work!CF23,".")</f>
        <v>6.201758842200579E-2</v>
      </c>
      <c r="DL23" s="27">
        <f>IF(ISNUMBER(work!DK23-work!CG23),work!DK23-work!CG23,".")</f>
        <v>5.9017588422005787E-2</v>
      </c>
      <c r="DM23" s="27">
        <f>IF(ISNUMBER(work!DL23-work!CH23),work!DL23-work!CH23,".")</f>
        <v>5.6017588422005792E-2</v>
      </c>
      <c r="DN23" s="27">
        <f>IF(ISNUMBER(work!DM23-work!CI23),work!DM23-work!CI23,".")</f>
        <v>5.3017588422005789E-2</v>
      </c>
      <c r="DO23" s="27">
        <f>IF(ISNUMBER(work!DN23-work!CJ23),work!DN23-work!CJ23,".")</f>
        <v>5.0017588422005786E-2</v>
      </c>
      <c r="DP23" s="27">
        <f>IF(ISNUMBER(work!DO23-work!CK23),work!DO23-work!CK23,".")</f>
        <v>4.701758842200579E-2</v>
      </c>
      <c r="DQ23" s="27">
        <f>IF(ISNUMBER(work!DP23-work!CL23),work!DP23-work!CL23,".")</f>
        <v>4.3017588422005787E-2</v>
      </c>
      <c r="DR23" s="27">
        <f>IF(ISNUMBER(work!DQ23-work!CM23),work!DQ23-work!CM23,".")</f>
        <v>4.0017588422005791E-2</v>
      </c>
      <c r="DS23" s="27">
        <f>IF(ISNUMBER(work!DR23-work!CN23),work!DR23-work!CN23,".")</f>
        <v>3.6017588422005788E-2</v>
      </c>
      <c r="DT23" s="27">
        <f>IF(ISNUMBER(work!DS23-work!CO23),work!DS23-work!CO23,".")</f>
        <v>3.1751012024168454E-2</v>
      </c>
      <c r="DU23" s="27">
        <f>IF(ISNUMBER(work!DT23-work!CP23),work!DT23-work!CP23,".")</f>
        <v>2.8013596874211621E-2</v>
      </c>
      <c r="DV23" s="27">
        <f t="shared" si="29"/>
        <v>2.8013596874211621E-2</v>
      </c>
      <c r="DW23" s="27"/>
      <c r="DX23" s="27" t="str">
        <f>IF(ISNUMBER(work!FJ23/work!FN23),work!FJ23/work!FN23,".")</f>
        <v>.</v>
      </c>
      <c r="DY23" s="27" t="str">
        <f>IF(ISNUMBER(work!FK23/work!FO23),work!FK23/work!FO23,".")</f>
        <v>.</v>
      </c>
      <c r="DZ23" s="27" t="str">
        <f>IF(ISNUMBER(work!FL23/work!FP23),work!FL23/work!FP23,".")</f>
        <v>.</v>
      </c>
      <c r="EA23" s="27" t="str">
        <f>IF(ISNUMBER(work!FM23/work!FQ23),work!FM23/work!FQ23,".")</f>
        <v>.</v>
      </c>
      <c r="EB23" s="27" t="str">
        <f>IF(ISNUMBER((work!FK23+work!FL23)/(work!FO23+work!FP23)),(work!FK23+work!FL23)/(work!FO23+work!FP23),".")</f>
        <v>.</v>
      </c>
      <c r="EC23" s="27" t="str">
        <f>IF(ISNUMBER(work!FR23/work!FV23),work!FR23/work!FV23,".")</f>
        <v>.</v>
      </c>
      <c r="ED23" s="27" t="str">
        <f>IF(ISNUMBER(work!FS23/work!FW23),work!FS23/work!FW23,".")</f>
        <v>.</v>
      </c>
      <c r="EE23" s="27" t="str">
        <f>IF(ISNUMBER(work!FT23/work!FX23),work!FT23/work!FX23,".")</f>
        <v>.</v>
      </c>
      <c r="EF23" s="27" t="str">
        <f>IF(ISNUMBER(work!FU23/work!FY23),work!FU23/work!FY23,".")</f>
        <v>.</v>
      </c>
      <c r="EG23" s="27" t="str">
        <f>IF(ISNUMBER((work!FS23+work!FT23)/(work!FW23+work!FX23)),(work!FS23+work!FT23)/(work!FW23+work!FX23),".")</f>
        <v>.</v>
      </c>
      <c r="EH23" s="27" t="str">
        <f>work!EZ23</f>
        <v>.</v>
      </c>
      <c r="EI23" s="27" t="str">
        <f>work!FA23</f>
        <v>.</v>
      </c>
      <c r="EJ23" s="27" t="str">
        <f>work!FB23</f>
        <v>.</v>
      </c>
      <c r="EK23" s="27"/>
      <c r="EL23" s="27" t="str">
        <f t="shared" si="30"/>
        <v>.</v>
      </c>
      <c r="EM23" t="str">
        <f t="shared" si="34"/>
        <v>.</v>
      </c>
      <c r="EN23" t="str">
        <f>work!FM23</f>
        <v>.</v>
      </c>
      <c r="EO23" t="str">
        <f>IF(ISNUMBER(work!FK23+work!FL23),work!FK23+work!FL23,".")</f>
        <v>.</v>
      </c>
      <c r="EP23" t="str">
        <f>IF(ISNUMBER(work!FU23-work!FM23),work!FU23-work!FM23,".")</f>
        <v>.</v>
      </c>
      <c r="EQ23" t="str">
        <f>IF(ISNUMBER(work!FS23+work!FT23-work!FK23-work!FL23),(work!FS23+work!FT23-work!FK23-work!FL23),".")</f>
        <v>.</v>
      </c>
      <c r="EU23" t="str">
        <f>work!FC23</f>
        <v>.</v>
      </c>
      <c r="EV23" t="str">
        <f>work!FD23</f>
        <v>.</v>
      </c>
      <c r="EW23" t="str">
        <f>IF(ISNUMBER(VLOOKUP($F23,AREA_EM_ALLYEAR,Seq!B$1,FALSE)),VLOOKUP($F23,AREA_EM_ALLYEAR,Seq!B$1,FALSE),".")</f>
        <v>.</v>
      </c>
      <c r="EX23" t="str">
        <f>IF(ISNUMBER(VLOOKUP($F23,AREA_EM_ALLYEAR,Seq!C$1,FALSE)),VLOOKUP($F23,AREA_EM_ALLYEAR,Seq!C$1,FALSE),".")</f>
        <v>.</v>
      </c>
      <c r="EY23" t="str">
        <f>IF(ISNUMBER(VLOOKUP($F23,AREA_EM_ALLYEAR,Seq!D$1,FALSE)),VLOOKUP($F23,AREA_EM_ALLYEAR,Seq!D$1,FALSE),".")</f>
        <v>.</v>
      </c>
      <c r="EZ23" t="str">
        <f>IF(ISNUMBER(VLOOKUP($F23,AREA_EM_ALLYEAR,Seq!E$1,FALSE)),VLOOKUP($F23,AREA_EM_ALLYEAR,Seq!E$1,FALSE),".")</f>
        <v>.</v>
      </c>
      <c r="FA23" t="str">
        <f>IF(ISNUMBER(VLOOKUP($F23,AREA_EM_ALLYEAR,Seq!F$1,FALSE)),VLOOKUP($F23,AREA_EM_ALLYEAR,Seq!F$1,FALSE),".")</f>
        <v>.</v>
      </c>
      <c r="FB23" t="str">
        <f>IF(ISNUMBER(VLOOKUP($F23,AREA_EM_ALLYEAR,Seq!G$1,FALSE)),VLOOKUP($F23,AREA_EM_ALLYEAR,Seq!G$1,FALSE),".")</f>
        <v>.</v>
      </c>
      <c r="FC23" t="str">
        <f>IF(ISNUMBER(VLOOKUP($F23,AREA_EM_ALLYEAR,Seq!H$1,FALSE)),VLOOKUP($F23,AREA_EM_ALLYEAR,Seq!H$1,FALSE),".")</f>
        <v>.</v>
      </c>
      <c r="FD23" t="str">
        <f>IF(ISNUMBER(VLOOKUP($F23,AREA_EM_ALLYEAR,Seq!I$1,FALSE)),VLOOKUP($F23,AREA_EM_ALLYEAR,Seq!I$1,FALSE),".")</f>
        <v>.</v>
      </c>
      <c r="FE23" t="str">
        <f>IF(ISNUMBER(VLOOKUP($F23,AREA_EM_ALLYEAR,Seq!J$1,FALSE)),VLOOKUP($F23,AREA_EM_ALLYEAR,Seq!J$1,FALSE),".")</f>
        <v>.</v>
      </c>
      <c r="FF23" t="str">
        <f>IF(ISNUMBER(VLOOKUP($F23,AREA_EM_ALLYEAR,Seq!K$1,FALSE)),VLOOKUP($F23,AREA_EM_ALLYEAR,Seq!K$1,FALSE),".")</f>
        <v>.</v>
      </c>
      <c r="FG23" t="str">
        <f>IF(ISNUMBER(VLOOKUP($F23,AREA_EM_ALLYEAR,Seq!L$1,FALSE)),VLOOKUP($F23,AREA_EM_ALLYEAR,Seq!L$1,FALSE),".")</f>
        <v>.</v>
      </c>
      <c r="FH23" t="str">
        <f>IF(ISNUMBER(VLOOKUP($F23,AREA_EM_ALLYEAR,Seq!M$1,FALSE)),VLOOKUP($F23,AREA_EM_ALLYEAR,Seq!M$1,FALSE),".")</f>
        <v>.</v>
      </c>
      <c r="FI23" t="str">
        <f>IF(ISNUMBER(VLOOKUP($F23,AREA_EM_ALLYEAR,Seq!N$1,FALSE)),VLOOKUP($F23,AREA_EM_ALLYEAR,Seq!N$1,FALSE),".")</f>
        <v>.</v>
      </c>
      <c r="FJ23" t="str">
        <f>IF(ISNUMBER(VLOOKUP($F23,AREA_EM_ALLYEAR,Seq!O$1,FALSE)),VLOOKUP($F23,AREA_EM_ALLYEAR,Seq!O$1,FALSE),".")</f>
        <v>.</v>
      </c>
      <c r="FK23" t="str">
        <f t="shared" si="35"/>
        <v>.</v>
      </c>
      <c r="FN23">
        <f>IF( ISNUMBER(VLOOKUP($F23,AREA_LIFE,Seq!V$1,FALSE)-Life!V$39),VLOOKUP($F23,AREA_LIFE,Seq!V$1,FALSE)-Life!V$39,".")</f>
        <v>0.60600000000000875</v>
      </c>
      <c r="FO23">
        <f>IF( ISNUMBER(VLOOKUP($F23,AREA_LIFE,Seq!W$1,FALSE)-Life!W$39),VLOOKUP($F23,AREA_LIFE,Seq!W$1,FALSE)-Life!W$39,".")</f>
        <v>0.58212195121951993</v>
      </c>
      <c r="FP23">
        <f>IF( ISNUMBER(VLOOKUP($F23,AREA_LIFE,Seq!X$1,FALSE)-Life!X$39),VLOOKUP($F23,AREA_LIFE,Seq!X$1,FALSE)-Life!X$39,".")</f>
        <v>0.57936585365852977</v>
      </c>
      <c r="FQ23">
        <f>IF( ISNUMBER(VLOOKUP($F23,AREA_LIFE,Seq!Y$1,FALSE)-Life!Y$39),VLOOKUP($F23,AREA_LIFE,Seq!Y$1,FALSE)-Life!Y$39,".")</f>
        <v>0.58721951219511936</v>
      </c>
      <c r="FR23">
        <f>IF( ISNUMBER(VLOOKUP($F23,AREA_LIFE,Seq!Z$1,FALSE)-Life!Z$39),VLOOKUP($F23,AREA_LIFE,Seq!Z$1,FALSE)-Life!Z$39,".")</f>
        <v>0.59517073170732715</v>
      </c>
      <c r="FS23">
        <f>IF( ISNUMBER(VLOOKUP($F23,AREA_LIFE,Seq!AA$1,FALSE)-Life!AA$39),VLOOKUP($F23,AREA_LIFE,Seq!AA$1,FALSE)-Life!AA$39,".")</f>
        <v>0.60126829268291715</v>
      </c>
      <c r="FT23">
        <f>IF( ISNUMBER(VLOOKUP($F23,AREA_LIFE,Seq!AB$1,FALSE)-Life!AB$39),VLOOKUP($F23,AREA_LIFE,Seq!AB$1,FALSE)-Life!AB$39,".")</f>
        <v>0.60546341463414421</v>
      </c>
      <c r="FU23">
        <f>IF( ISNUMBER(VLOOKUP($F23,AREA_LIFE,Seq!AC$1,FALSE)-Life!AC$39),VLOOKUP($F23,AREA_LIFE,Seq!AC$1,FALSE)-Life!AC$39,".")</f>
        <v>0.61126829268293648</v>
      </c>
      <c r="FV23">
        <f>IF( ISNUMBER(VLOOKUP($F23,AREA_LIFE,Seq!AD$1,FALSE)-Life!AD$39),VLOOKUP($F23,AREA_LIFE,Seq!AD$1,FALSE)-Life!AD$39,".")</f>
        <v>0.61812195121952129</v>
      </c>
      <c r="FW23">
        <f>IF( ISNUMBER(VLOOKUP($F23,AREA_LIFE,Seq!AE$1,FALSE)-Life!AE$39),VLOOKUP($F23,AREA_LIFE,Seq!AE$1,FALSE)-Life!AE$39,".")</f>
        <v>0.62053658536585488</v>
      </c>
      <c r="FX23">
        <f>IF( ISNUMBER(VLOOKUP($F23,AREA_LIFE,Seq!AF$1,FALSE)-Life!AF$39),VLOOKUP($F23,AREA_LIFE,Seq!AF$1,FALSE)-Life!AF$39,".")</f>
        <v>0.61295121951219755</v>
      </c>
      <c r="FY23">
        <f>IF( ISNUMBER(VLOOKUP($F23,AREA_LIFE,Seq!AG$1,FALSE)-Life!AG$39),VLOOKUP($F23,AREA_LIFE,Seq!AG$1,FALSE)-Life!AG$39,".")</f>
        <v>0.58582926829268445</v>
      </c>
      <c r="FZ23">
        <f>IF( ISNUMBER(VLOOKUP($F23,AREA_LIFE,Seq!AH$1,FALSE)-Life!AH$39),VLOOKUP($F23,AREA_LIFE,Seq!AH$1,FALSE)-Life!AH$39,".")</f>
        <v>0.53519512195121877</v>
      </c>
      <c r="GA23">
        <f>IF( ISNUMBER(VLOOKUP($F23,AREA_LIFE,Seq!AI$1,FALSE)-Life!AI$39),VLOOKUP($F23,AREA_LIFE,Seq!AI$1,FALSE)-Life!AI$39,".")</f>
        <v>0.45792682926828832</v>
      </c>
      <c r="GB23">
        <f>IF( ISNUMBER(VLOOKUP($F23,AREA_LIFE,Seq!AJ$1,FALSE)-Life!AJ$39),VLOOKUP($F23,AREA_LIFE,Seq!AJ$1,FALSE)-Life!AJ$39,".")</f>
        <v>0.35407317073169509</v>
      </c>
      <c r="GC23">
        <f>IF( ISNUMBER(VLOOKUP($F23,AREA_LIFE,Seq!AK$1,FALSE)-Life!AK$39),VLOOKUP($F23,AREA_LIFE,Seq!AK$1,FALSE)-Life!AK$39,".")</f>
        <v>0.22253658536585874</v>
      </c>
      <c r="GD23">
        <f>IF( ISNUMBER(VLOOKUP($F23,AREA_LIFE,Seq!AL$1,FALSE)-Life!AL$39),VLOOKUP($F23,AREA_LIFE,Seq!AL$1,FALSE)-Life!AL$39,".")</f>
        <v>6.3853658536586977E-2</v>
      </c>
      <c r="GE23">
        <f>IF( ISNUMBER(VLOOKUP($F23,AREA_LIFE,Seq!AM$1,FALSE)-Life!AM$39),VLOOKUP($F23,AREA_LIFE,Seq!AM$1,FALSE)-Life!AM$39,".")</f>
        <v>-0.11453658536585465</v>
      </c>
      <c r="GF23">
        <f>IF( ISNUMBER(VLOOKUP($F23,AREA_LIFE,Seq!AN$1,FALSE)-Life!AN$39),VLOOKUP($F23,AREA_LIFE,Seq!AN$1,FALSE)-Life!AN$39,".")</f>
        <v>-0.30304878048782768</v>
      </c>
      <c r="GG23">
        <f>IF( ISNUMBER(VLOOKUP($F23,AREA_LIFE,Seq!AO$1,FALSE)-Life!AO$39),VLOOKUP($F23,AREA_LIFE,Seq!AO$1,FALSE)-Life!AO$39,".")</f>
        <v>-0.49121951219512994</v>
      </c>
      <c r="GH23">
        <f>IF( ISNUMBER(VLOOKUP($F23,AREA_LIFE,Seq!AP$1,FALSE)-Life!AP$39),VLOOKUP($F23,AREA_LIFE,Seq!AP$1,FALSE)-Life!AP$39,".")</f>
        <v>-0.6669756097561077</v>
      </c>
      <c r="GI23">
        <f>IF( ISNUMBER(VLOOKUP($F23,AREA_LIFE,Seq!AQ$1,FALSE)-Life!AQ$39),VLOOKUP($F23,AREA_LIFE,Seq!AQ$1,FALSE)-Life!AQ$39,".")</f>
        <v>-0.81626829268292056</v>
      </c>
      <c r="GJ23">
        <f>IF( ISNUMBER(VLOOKUP($F23,AREA_LIFE,Seq!AR$1,FALSE)-Life!AR$39),VLOOKUP($F23,AREA_LIFE,Seq!AR$1,FALSE)-Life!AR$39,".")</f>
        <v>-0.93407317073170759</v>
      </c>
      <c r="GK23">
        <f>IF( ISNUMBER(VLOOKUP($F23,AREA_LIFE,Seq!AS$1,FALSE)-Life!AS$39),VLOOKUP($F23,AREA_LIFE,Seq!AS$1,FALSE)-Life!AS$39,".")</f>
        <v>-1.0178292682926724</v>
      </c>
      <c r="GL23">
        <f>IF( ISNUMBER(VLOOKUP($F23,AREA_LIFE,Seq!AT$1,FALSE)-Life!AT$39),VLOOKUP($F23,AREA_LIFE,Seq!AT$1,FALSE)-Life!AT$39,".")</f>
        <v>-1.0670243902439154</v>
      </c>
      <c r="GM23">
        <f>IF( ISNUMBER(VLOOKUP($F23,AREA_LIFE,Seq!AU$1,FALSE)-Life!AU$39),VLOOKUP($F23,AREA_LIFE,Seq!AU$1,FALSE)-Life!AU$39,".")</f>
        <v>-1.0871463414634235</v>
      </c>
      <c r="GN23">
        <f>IF( ISNUMBER(VLOOKUP($F23,AREA_LIFE,Seq!AV$1,FALSE)-Life!AV$39),VLOOKUP($F23,AREA_LIFE,Seq!AV$1,FALSE)-Life!AV$39,".")</f>
        <v>-1.0871951219512113</v>
      </c>
      <c r="GO23">
        <f>IF( ISNUMBER(VLOOKUP($F23,AREA_LIFE,Seq!AW$1,FALSE)-Life!AW$39),VLOOKUP($F23,AREA_LIFE,Seq!AW$1,FALSE)-Life!AW$39,".")</f>
        <v>-1.0802195121951144</v>
      </c>
      <c r="GP23">
        <f>IF( ISNUMBER(VLOOKUP($F23,AREA_LIFE,Seq!AX$1,FALSE)-Life!AX$39),VLOOKUP($F23,AREA_LIFE,Seq!AX$1,FALSE)-Life!AX$39,".")</f>
        <v>-1.0772439024390223</v>
      </c>
      <c r="GQ23">
        <f t="shared" si="36"/>
        <v>-1.0772439024390223</v>
      </c>
      <c r="GS23">
        <f>IFERROR(VLOOKUP($F23,AREA_LIFE,Seq!V$1,FALSE),".")</f>
        <v>66.574390243902442</v>
      </c>
      <c r="GT23">
        <f>IFERROR(VLOOKUP($F23,AREA_LIFE,Seq!W$1,FALSE),".")</f>
        <v>66.748853658536589</v>
      </c>
      <c r="GU23">
        <f>IFERROR(VLOOKUP($F23,AREA_LIFE,Seq!X$1,FALSE),".")</f>
        <v>66.927853658536591</v>
      </c>
      <c r="GV23">
        <f>IFERROR(VLOOKUP($F23,AREA_LIFE,Seq!Y$1,FALSE),".")</f>
        <v>67.108390243902448</v>
      </c>
      <c r="GW23">
        <f>IFERROR(VLOOKUP($F23,AREA_LIFE,Seq!Z$1,FALSE),".")</f>
        <v>67.290975609756117</v>
      </c>
      <c r="GX23">
        <f>IFERROR(VLOOKUP($F23,AREA_LIFE,Seq!AA$1,FALSE),".")</f>
        <v>67.481707317073173</v>
      </c>
      <c r="GY23">
        <f>IFERROR(VLOOKUP($F23,AREA_LIFE,Seq!AB$1,FALSE),".")</f>
        <v>67.686682926829278</v>
      </c>
      <c r="GZ23">
        <f>IFERROR(VLOOKUP($F23,AREA_LIFE,Seq!AC$1,FALSE),".")</f>
        <v>67.90946341463416</v>
      </c>
      <c r="HA23">
        <f>IFERROR(VLOOKUP($F23,AREA_LIFE,Seq!AD$1,FALSE),".")</f>
        <v>68.151048780487812</v>
      </c>
      <c r="HB23">
        <f>IFERROR(VLOOKUP($F23,AREA_LIFE,Seq!AE$1,FALSE),".")</f>
        <v>68.406926829268301</v>
      </c>
      <c r="HC23">
        <f>IFERROR(VLOOKUP($F23,AREA_LIFE,Seq!AF$1,FALSE),".")</f>
        <v>68.672024390243905</v>
      </c>
      <c r="HD23">
        <f>IFERROR(VLOOKUP($F23,AREA_LIFE,Seq!AG$1,FALSE),".")</f>
        <v>68.936219512195137</v>
      </c>
      <c r="HE23">
        <f>IFERROR(VLOOKUP($F23,AREA_LIFE,Seq!AH$1,FALSE),".")</f>
        <v>69.190439024390244</v>
      </c>
      <c r="HF23">
        <f>IFERROR(VLOOKUP($F23,AREA_LIFE,Seq!AI$1,FALSE),".")</f>
        <v>69.427512195121963</v>
      </c>
      <c r="HG23">
        <f>IFERROR(VLOOKUP($F23,AREA_LIFE,Seq!AJ$1,FALSE),".")</f>
        <v>69.644414634146344</v>
      </c>
      <c r="HH23">
        <f>IFERROR(VLOOKUP($F23,AREA_LIFE,Seq!AK$1,FALSE),".")</f>
        <v>69.840073170731728</v>
      </c>
      <c r="HI23">
        <f>IFERROR(VLOOKUP($F23,AREA_LIFE,Seq!AL$1,FALSE),".")</f>
        <v>70.015487804878049</v>
      </c>
      <c r="HJ23">
        <f>IFERROR(VLOOKUP($F23,AREA_LIFE,Seq!AM$1,FALSE),".")</f>
        <v>70.177195121951229</v>
      </c>
      <c r="HK23">
        <f>IFERROR(VLOOKUP($F23,AREA_LIFE,Seq!AN$1,FALSE),".")</f>
        <v>70.331756097560969</v>
      </c>
      <c r="HL23">
        <f>IFERROR(VLOOKUP($F23,AREA_LIFE,Seq!AO$1,FALSE),".")</f>
        <v>70.483682926829275</v>
      </c>
      <c r="HM23">
        <f>IFERROR(VLOOKUP($F23,AREA_LIFE,Seq!AP$1,FALSE),".")</f>
        <v>70.637024390243909</v>
      </c>
      <c r="HN23">
        <f>IFERROR(VLOOKUP($F23,AREA_LIFE,Seq!AQ$1,FALSE),".")</f>
        <v>70.795317073170736</v>
      </c>
      <c r="HO23">
        <f>IFERROR(VLOOKUP($F23,AREA_LIFE,Seq!AR$1,FALSE),".")</f>
        <v>70.959073170731713</v>
      </c>
      <c r="HP23">
        <f>IFERROR(VLOOKUP($F23,AREA_LIFE,Seq!AS$1,FALSE),".")</f>
        <v>71.129341463414647</v>
      </c>
      <c r="HQ23">
        <f>IFERROR(VLOOKUP($F23,AREA_LIFE,Seq!AT$1,FALSE),".")</f>
        <v>71.306658536585374</v>
      </c>
      <c r="HR23">
        <f>IFERROR(VLOOKUP($F23,AREA_LIFE,Seq!AU$1,FALSE),".")</f>
        <v>71.489512195121947</v>
      </c>
      <c r="HS23">
        <f>IFERROR(VLOOKUP($F23,AREA_LIFE,Seq!AV$1,FALSE),".")</f>
        <v>71.67641463414634</v>
      </c>
      <c r="HT23">
        <f>IFERROR(VLOOKUP($F23,AREA_LIFE,Seq!AW$1,FALSE),".")</f>
        <v>71.862853658536594</v>
      </c>
      <c r="HU23">
        <f>IFERROR(VLOOKUP($F23,AREA_LIFE,Seq!AX$1,FALSE),".")</f>
        <v>72.047317073170746</v>
      </c>
      <c r="HV23" t="str">
        <f>IFERROR(VLOOKUP($F23,AREA_LIFE,Seq!AY$1,FALSE),".")</f>
        <v>.</v>
      </c>
      <c r="HZ23">
        <f t="shared" si="40"/>
        <v>69</v>
      </c>
      <c r="IA23">
        <f t="shared" si="38"/>
        <v>0</v>
      </c>
      <c r="IB23">
        <f t="shared" si="41"/>
        <v>45364241.477814518</v>
      </c>
      <c r="IC23">
        <f t="shared" si="42"/>
        <v>-43555869.708307691</v>
      </c>
      <c r="ID23">
        <f t="shared" si="39"/>
        <v>8.4591240271161439E-2</v>
      </c>
      <c r="IE23" t="str">
        <f>work!FK23</f>
        <v>.</v>
      </c>
      <c r="IF23" t="str">
        <f>work!FL23</f>
        <v>.</v>
      </c>
      <c r="IG23" t="str">
        <f>work!FM23</f>
        <v>.</v>
      </c>
      <c r="IH23" t="str">
        <f>IF(ISNUMBER(work!FS23-work!FK23),work!FS23-work!FK23,".")</f>
        <v>.</v>
      </c>
      <c r="II23" t="str">
        <f>IF(ISNUMBER(work!FT23-work!FL23),work!FT23-work!FL23,".")</f>
        <v>.</v>
      </c>
      <c r="IJ23" t="str">
        <f>IF(ISNUMBER(work!FU23-work!FM23),work!FU23-work!FM23,".")</f>
        <v>.</v>
      </c>
    </row>
    <row r="24" spans="1:244" hidden="1">
      <c r="A24" s="24" t="str">
        <f t="shared" si="0"/>
        <v>亚洲</v>
      </c>
      <c r="B24" s="24" t="str">
        <f t="shared" si="33"/>
        <v>InEM90</v>
      </c>
      <c r="C24" s="24" t="str">
        <f t="shared" si="1"/>
        <v>Out</v>
      </c>
      <c r="D24" s="24"/>
      <c r="E24" s="25" t="s">
        <v>2366</v>
      </c>
      <c r="F24" s="26" t="str">
        <f t="shared" si="2"/>
        <v>Macau</v>
      </c>
      <c r="G24" s="27" t="str">
        <f t="shared" si="3"/>
        <v>.</v>
      </c>
      <c r="H24" s="27" t="str">
        <f t="shared" si="4"/>
        <v>.</v>
      </c>
      <c r="I24" s="27" t="str">
        <f t="shared" si="5"/>
        <v>.</v>
      </c>
      <c r="J24" s="27" t="str">
        <f t="shared" si="6"/>
        <v>.</v>
      </c>
      <c r="K24" s="27" t="str">
        <f t="shared" si="7"/>
        <v>.</v>
      </c>
      <c r="L24" s="27" t="str">
        <f t="shared" si="8"/>
        <v>.</v>
      </c>
      <c r="M24" s="27" t="str">
        <f t="shared" si="9"/>
        <v>.</v>
      </c>
      <c r="N24" s="27" t="str">
        <f t="shared" si="10"/>
        <v>.</v>
      </c>
      <c r="O24" s="27">
        <f t="shared" si="11"/>
        <v>20200</v>
      </c>
      <c r="P24" s="27">
        <f t="shared" si="12"/>
        <v>58650</v>
      </c>
      <c r="Q24" s="27">
        <f t="shared" si="13"/>
        <v>50937</v>
      </c>
      <c r="R24" s="27">
        <f t="shared" si="14"/>
        <v>43982</v>
      </c>
      <c r="S24" s="27">
        <f t="shared" si="15"/>
        <v>58039</v>
      </c>
      <c r="T24" s="27">
        <f t="shared" si="16"/>
        <v>39455</v>
      </c>
      <c r="U24" s="27">
        <f t="shared" si="17"/>
        <v>42157</v>
      </c>
      <c r="V24" s="27">
        <f t="shared" si="18"/>
        <v>30864</v>
      </c>
      <c r="W24" s="27">
        <f t="shared" si="19"/>
        <v>34728</v>
      </c>
      <c r="X24" s="27">
        <f t="shared" si="20"/>
        <v>32112</v>
      </c>
      <c r="Y24" s="27">
        <f t="shared" si="21"/>
        <v>46838</v>
      </c>
      <c r="Z24" s="27">
        <f t="shared" si="22"/>
        <v>41660</v>
      </c>
      <c r="AA24" s="27">
        <f t="shared" si="23"/>
        <v>54639</v>
      </c>
      <c r="AB24" s="27">
        <f t="shared" si="24"/>
        <v>60046</v>
      </c>
      <c r="AC24" s="27">
        <f t="shared" si="25"/>
        <v>60290</v>
      </c>
      <c r="AD24" s="27">
        <f t="shared" si="26"/>
        <v>63700</v>
      </c>
      <c r="AE24" s="27" t="str">
        <f t="shared" si="27"/>
        <v>.</v>
      </c>
      <c r="AF24" s="27" t="str">
        <f t="shared" si="28"/>
        <v>.</v>
      </c>
      <c r="AG24" s="27"/>
      <c r="AH24" s="27" t="str">
        <f>IF(ISNUMBER(work!C24+work!AH24),work!C24+work!AH24,".")</f>
        <v>.</v>
      </c>
      <c r="AI24" s="27" t="str">
        <f>IF(ISNUMBER(work!D24+work!AI24),work!D24+work!AI24,".")</f>
        <v>.</v>
      </c>
      <c r="AJ24" s="27">
        <f>IF(ISNUMBER(work!E24+work!AJ24),work!E24+work!AJ24,".")</f>
        <v>21247234.676093135</v>
      </c>
      <c r="AK24" s="27">
        <f>IF(ISNUMBER(work!F24+work!AK24),work!F24+work!AK24,".")</f>
        <v>23558641.635916173</v>
      </c>
      <c r="AL24" s="27">
        <f>IF(ISNUMBER(work!G24+work!AL24),work!G24+work!AL24,".")</f>
        <v>27123933.707689624</v>
      </c>
      <c r="AM24" s="27">
        <f>IF(ISNUMBER(work!H24+work!AM24),work!H24+work!AM24,".")</f>
        <v>30750372.152191259</v>
      </c>
      <c r="AN24" s="27">
        <f>IF(ISNUMBER(work!I24+work!AN24),work!I24+work!AN24,".")</f>
        <v>33450814.863625385</v>
      </c>
      <c r="AO24" s="27">
        <f>IF(ISNUMBER(work!J24+work!AO24),work!J24+work!AO24,".")</f>
        <v>37339280.688235037</v>
      </c>
      <c r="AP24" s="27">
        <f>IF(ISNUMBER(work!K24+work!AP24),work!K24+work!AP24,".")</f>
        <v>41547011.816656329</v>
      </c>
      <c r="AQ24" s="27">
        <f>IF(ISNUMBER(work!L24+work!AQ24),work!L24+work!AQ24,".")</f>
        <v>43256791.096979968</v>
      </c>
      <c r="AR24" s="27">
        <f>IF(ISNUMBER(work!M24+work!AR24),work!M24+work!AR24,".")</f>
        <v>44926027.012980245</v>
      </c>
      <c r="AS24" s="27">
        <f>IF(ISNUMBER(work!N24+work!AS24),work!N24+work!AS24,".")</f>
        <v>49033337.750412524</v>
      </c>
      <c r="AT24" s="27">
        <f>IF(ISNUMBER(work!O24+work!AT24),work!O24+work!AT24,".")</f>
        <v>55991790.81961523</v>
      </c>
      <c r="AU24" s="27">
        <f>IF(ISNUMBER(work!P24+work!AU24),work!P24+work!AU24,".")</f>
        <v>63782406.560775302</v>
      </c>
      <c r="AV24" s="27">
        <f>IF(ISNUMBER(work!Q24+work!AV24),work!Q24+work!AV24,".")</f>
        <v>72087105.648935631</v>
      </c>
      <c r="AW24" s="27">
        <f>IF(ISNUMBER(work!R24+work!AW24),work!R24+work!AW24,".")</f>
        <v>79902534.985063136</v>
      </c>
      <c r="AX24" s="27">
        <f>IF(ISNUMBER(work!S24+work!AX24),work!S24+work!AX24,".")</f>
        <v>87827812.806363761</v>
      </c>
      <c r="AY24" s="27">
        <f>IF(ISNUMBER(work!T24+work!AY24),work!T24+work!AY24,".")</f>
        <v>95936312.627414614</v>
      </c>
      <c r="AZ24" s="27">
        <f>IF(ISNUMBER(work!U24+work!AZ24),work!U24+work!AZ24,".")</f>
        <v>103342737.27557403</v>
      </c>
      <c r="BA24" s="27">
        <f>IF(ISNUMBER(work!V24+work!BA24),work!V24+work!BA24,".")</f>
        <v>111137934.10540724</v>
      </c>
      <c r="BB24" s="27">
        <f>IF(ISNUMBER(work!W24+work!BB24),work!W24+work!BB24,".")</f>
        <v>120458211.71502718</v>
      </c>
      <c r="BC24" s="27">
        <f>IF(ISNUMBER(work!X24+work!BC24),work!X24+work!BC24,".")</f>
        <v>130423222.9022647</v>
      </c>
      <c r="BD24" s="27">
        <f>IF(ISNUMBER(work!Y24+work!BD24),work!Y24+work!BD24,".")</f>
        <v>142298096.39737943</v>
      </c>
      <c r="BE24" s="27">
        <f>IF(ISNUMBER(work!Z24+work!BE24),work!Z24+work!BE24,".")</f>
        <v>156556696.32124135</v>
      </c>
      <c r="BF24" s="27">
        <f>IF(ISNUMBER(work!AA24+work!BF24),work!AA24+work!BF24,".")</f>
        <v>172504828.61447874</v>
      </c>
      <c r="BG24" s="27">
        <f>IF(ISNUMBER(work!AB24+work!BG24),work!AB24+work!BG24,".")</f>
        <v>190410335.26893184</v>
      </c>
      <c r="BH24" s="27">
        <f>IF(ISNUMBER(work!AC24+work!BH24),work!AC24+work!BH24,".")</f>
        <v>212550504.47768894</v>
      </c>
      <c r="BI24" s="27">
        <f>IF(ISNUMBER(work!AD24+work!BI24),work!AD24+work!BI24,".")</f>
        <v>240335597.16953653</v>
      </c>
      <c r="BJ24" s="27">
        <f>IF(ISNUMBER(work!AE24+work!BJ24),work!AE24+work!BJ24,".")</f>
        <v>262031866.49755079</v>
      </c>
      <c r="BK24" s="27" t="str">
        <f>IF(ISNUMBER(work!AF24+work!BK24),work!AF24+work!BK24,".")</f>
        <v>.</v>
      </c>
      <c r="BL24" s="27"/>
      <c r="BM24" s="27" t="str">
        <f>IF(ISNUMBER(work!AH24-work!C24),work!AH24-work!C24,".")</f>
        <v>.</v>
      </c>
      <c r="BN24" s="27" t="str">
        <f>IF(ISNUMBER(work!AI24-work!D24),work!AI24-work!D24,".")</f>
        <v>.</v>
      </c>
      <c r="BO24" s="27">
        <f>IF(ISNUMBER(work!AJ24-work!E24),work!AJ24-work!E24,".")</f>
        <v>-20746429.706171665</v>
      </c>
      <c r="BP24" s="27">
        <f>IF(ISNUMBER(work!AK24-work!F24),work!AK24-work!F24,".")</f>
        <v>-23012332.164015427</v>
      </c>
      <c r="BQ24" s="27">
        <f>IF(ISNUMBER(work!AL24-work!G24),work!AL24-work!G24,".")</f>
        <v>-26525828.109831575</v>
      </c>
      <c r="BR24" s="27">
        <f>IF(ISNUMBER(work!AM24-work!H24),work!AM24-work!H24,".")</f>
        <v>-30142107.510695338</v>
      </c>
      <c r="BS24" s="27">
        <f>IF(ISNUMBER(work!AN24-work!I24),work!AN24-work!I24,".")</f>
        <v>-32800203.009595223</v>
      </c>
      <c r="BT24" s="27">
        <f>IF(ISNUMBER(work!AO24-work!J24),work!AO24-work!J24,".")</f>
        <v>-36596855.258279167</v>
      </c>
      <c r="BU24" s="27">
        <f>IF(ISNUMBER(work!AP24-work!K24),work!AP24-work!K24,".")</f>
        <v>-40743907.491814069</v>
      </c>
      <c r="BV24" s="27">
        <f>IF(ISNUMBER(work!AQ24-work!L24),work!AQ24-work!L24,".")</f>
        <v>-42408055.903137632</v>
      </c>
      <c r="BW24" s="27">
        <f>IF(ISNUMBER(work!AR24-work!M24),work!AR24-work!M24,".")</f>
        <v>-43994084.173141964</v>
      </c>
      <c r="BX24" s="27">
        <f>IF(ISNUMBER(work!AS24-work!N24),work!AS24-work!N24,".")</f>
        <v>-48067423.664832875</v>
      </c>
      <c r="BY24" s="27">
        <f>IF(ISNUMBER(work!AT24-work!O24),work!AT24-work!O24,".")</f>
        <v>-54897278.716594979</v>
      </c>
      <c r="BZ24" s="27">
        <f>IF(ISNUMBER(work!AU24-work!P24),work!AU24-work!P24,".")</f>
        <v>-62631132.710504286</v>
      </c>
      <c r="CA24" s="27">
        <f>IF(ISNUMBER(work!AV24-work!Q24),work!AV24-work!Q24,".")</f>
        <v>-70886607.26688157</v>
      </c>
      <c r="CB24" s="27">
        <f>IF(ISNUMBER(work!AW24-work!R24),work!AW24-work!R24,".")</f>
        <v>-78655312.638578266</v>
      </c>
      <c r="CC24" s="27">
        <f>IF(ISNUMBER(work!AX24-work!S24),work!AX24-work!S24,".")</f>
        <v>-86585819.57964164</v>
      </c>
      <c r="CD24" s="27">
        <f>IF(ISNUMBER(work!AY24-work!T24),work!AY24-work!T24,".")</f>
        <v>-94697787.570489377</v>
      </c>
      <c r="CE24" s="27">
        <f>IF(ISNUMBER(work!AZ24-work!U24),work!AZ24-work!U24,".")</f>
        <v>-102160822.73776597</v>
      </c>
      <c r="CF24" s="27">
        <f>IF(ISNUMBER(work!BA24-work!V24),work!BA24-work!V24,".")</f>
        <v>-109983896.46894675</v>
      </c>
      <c r="CG24" s="27">
        <f>IF(ISNUMBER(work!BB24-work!W24),work!BB24-work!W24,".")</f>
        <v>-119237852.6275728</v>
      </c>
      <c r="CH24" s="27">
        <f>IF(ISNUMBER(work!BC24-work!X24),work!BC24-work!X24,".")</f>
        <v>-129167614.7807713</v>
      </c>
      <c r="CI24" s="27">
        <f>IF(ISNUMBER(work!BD24-work!Y24),work!BD24-work!Y24,".")</f>
        <v>-140915507.51481256</v>
      </c>
      <c r="CJ24" s="27">
        <f>IF(ISNUMBER(work!BE24-work!Z24),work!BE24-work!Z24,".")</f>
        <v>-154978267.98217067</v>
      </c>
      <c r="CK24" s="27">
        <f>IF(ISNUMBER(work!BF24-work!AA24),work!BF24-work!AA24,".")</f>
        <v>-170495167.08357725</v>
      </c>
      <c r="CL24" s="27">
        <f>IF(ISNUMBER(work!BG24-work!AB24),work!BG24-work!AB24,".")</f>
        <v>-188261659.98172215</v>
      </c>
      <c r="CM24" s="27">
        <f>IF(ISNUMBER(work!BH24-work!AC24),work!BH24-work!AC24,".")</f>
        <v>-210047442.22204104</v>
      </c>
      <c r="CN24" s="27">
        <f>IF(ISNUMBER(work!BI24-work!AD24),work!BI24-work!AD24,".")</f>
        <v>-237200082.60115749</v>
      </c>
      <c r="CO24" s="27">
        <f>IF(ISNUMBER(work!BJ24-work!AE24),work!BJ24-work!AE24,".")</f>
        <v>-258482024.4525072</v>
      </c>
      <c r="CP24" s="27" t="str">
        <f>IF(ISNUMBER(work!BK24-work!AF24),work!BK24-work!AF24,".")</f>
        <v>.</v>
      </c>
      <c r="CQ24" s="27"/>
      <c r="CR24" s="27"/>
      <c r="CS24" s="27">
        <f>IF(ISNUMBER(work!CR24-work!BN24),work!CR24-work!BN24,".")</f>
        <v>5.6725040072222122E-2</v>
      </c>
      <c r="CT24" s="27">
        <f>IF(ISNUMBER(work!CS24-work!BO24),work!CS24-work!BO24,".")</f>
        <v>5.5725040072222121E-2</v>
      </c>
      <c r="CU24" s="27">
        <f>IF(ISNUMBER(work!CT24-work!BP24),work!CT24-work!BP24,".")</f>
        <v>5.5725040072222121E-2</v>
      </c>
      <c r="CV24" s="27">
        <f>IF(ISNUMBER(work!CU24-work!BQ24),work!CU24-work!BQ24,".")</f>
        <v>5.472504007222212E-2</v>
      </c>
      <c r="CW24" s="27">
        <f>IF(ISNUMBER(work!CV24-work!BR24),work!CV24-work!BR24,".")</f>
        <v>5.472504007222212E-2</v>
      </c>
      <c r="CX24" s="27">
        <f>IF(ISNUMBER(work!CW24-work!BS24),work!CW24-work!BS24,".")</f>
        <v>5.3725040072222119E-2</v>
      </c>
      <c r="CY24" s="27">
        <f>IF(ISNUMBER(work!CX24-work!BT24),work!CX24-work!BT24,".")</f>
        <v>5.2725040072222118E-2</v>
      </c>
      <c r="CZ24" s="27">
        <f>IF(ISNUMBER(work!CY24-work!BU24),work!CY24-work!BU24,".")</f>
        <v>5.1725040072222117E-2</v>
      </c>
      <c r="DA24" s="27">
        <f>IF(ISNUMBER(work!CZ24-work!BV24),work!CZ24-work!BV24,".")</f>
        <v>5.0725040072222116E-2</v>
      </c>
      <c r="DB24" s="27">
        <f>IF(ISNUMBER(work!DA24-work!BW24),work!DA24-work!BW24,".")</f>
        <v>4.9725040072222115E-2</v>
      </c>
      <c r="DC24" s="94">
        <f>IF(ISNUMBER(work!DB24-work!BX24),work!DB24-work!BX24,".")</f>
        <v>4.772504007222212E-2</v>
      </c>
      <c r="DD24" s="27">
        <f>IF(ISNUMBER(work!DC24-work!BY24),work!DC24-work!BY24,".")</f>
        <v>4.5725040072222119E-2</v>
      </c>
      <c r="DE24" s="27">
        <f>IF(ISNUMBER(work!DD24-work!BZ24),work!DD24-work!BZ24,".")</f>
        <v>4.4725040072222118E-2</v>
      </c>
      <c r="DF24" s="27">
        <f>IF(ISNUMBER(work!DE24-work!CA24),work!DE24-work!CA24,".")</f>
        <v>4.2725040072222123E-2</v>
      </c>
      <c r="DG24" s="27">
        <f>IF(ISNUMBER(work!DF24-work!CB24),work!DF24-work!CB24,".")</f>
        <v>4.0725040072222121E-2</v>
      </c>
      <c r="DH24" s="27">
        <f>IF(ISNUMBER(work!DG24-work!CC24),work!DG24-work!CC24,".")</f>
        <v>3.8725040072222119E-2</v>
      </c>
      <c r="DI24" s="27">
        <f>IF(ISNUMBER(work!DH24-work!CD24),work!DH24-work!CD24,".")</f>
        <v>3.5725040072222117E-2</v>
      </c>
      <c r="DJ24" s="27">
        <f>IF(ISNUMBER(work!DI24-work!CE24),work!DI24-work!CE24,".")</f>
        <v>3.3725040072222115E-2</v>
      </c>
      <c r="DK24" s="27">
        <f>IF(ISNUMBER(work!DJ24-work!CF24),work!DJ24-work!CF24,".")</f>
        <v>3.172504007222212E-2</v>
      </c>
      <c r="DL24" s="27">
        <f>IF(ISNUMBER(work!DK24-work!CG24),work!DK24-work!CG24,".")</f>
        <v>2.8725040072222117E-2</v>
      </c>
      <c r="DM24" s="94">
        <f>IF(ISNUMBER(work!DL24-work!CH24),work!DL24-work!CH24,".")</f>
        <v>2.7418296295288254E-2</v>
      </c>
      <c r="DN24" s="27">
        <f>IF(ISNUMBER(work!DM24-work!CI24),work!DM24-work!CI24,".")</f>
        <v>2.7000544076919993E-2</v>
      </c>
      <c r="DO24" s="27">
        <f>IF(ISNUMBER(work!DN24-work!CJ24),work!DN24-work!CJ24,".")</f>
        <v>2.7470011535287685E-2</v>
      </c>
      <c r="DP24" s="27">
        <f>IF(ISNUMBER(work!DO24-work!CK24),work!DO24-work!CK24,".")</f>
        <v>2.8573135519411708E-2</v>
      </c>
      <c r="DQ24" s="27">
        <f>IF(ISNUMBER(work!DP24-work!CL24),work!DP24-work!CL24,".")</f>
        <v>2.8725840677873607E-2</v>
      </c>
      <c r="DR24" s="94">
        <f>IF(ISNUMBER(work!DQ24-work!CM24),work!DQ24-work!CM24,".")</f>
        <v>2.9283940084983508E-2</v>
      </c>
      <c r="DS24" s="27">
        <f>IF(ISNUMBER(work!DR24-work!CN24),work!DR24-work!CN24,".")</f>
        <v>2.7718399564725126E-2</v>
      </c>
      <c r="DT24" s="27">
        <f>IF(ISNUMBER(work!DS24-work!CO24),work!DS24-work!CO24,".")</f>
        <v>2.5030287910562957E-2</v>
      </c>
      <c r="DU24" s="27">
        <f>IF(ISNUMBER(work!DT24-work!CP24),work!DT24-work!CP24,".")</f>
        <v>2.2461573840031321E-2</v>
      </c>
      <c r="DV24" s="27">
        <f t="shared" si="29"/>
        <v>2.2461573840031321E-2</v>
      </c>
      <c r="DW24" s="27"/>
      <c r="DX24" s="27" t="str">
        <f>IF(ISNUMBER(work!FJ24/work!FN24),work!FJ24/work!FN24,".")</f>
        <v>.</v>
      </c>
      <c r="DY24" s="27" t="str">
        <f>IF(ISNUMBER(work!FK24/work!FO24),work!FK24/work!FO24,".")</f>
        <v>.</v>
      </c>
      <c r="DZ24" s="27" t="str">
        <f>IF(ISNUMBER(work!FL24/work!FP24),work!FL24/work!FP24,".")</f>
        <v>.</v>
      </c>
      <c r="EA24" s="27" t="str">
        <f>IF(ISNUMBER(work!FM24/work!FQ24),work!FM24/work!FQ24,".")</f>
        <v>.</v>
      </c>
      <c r="EB24" s="27" t="str">
        <f>IF(ISNUMBER((work!FK24+work!FL24)/(work!FO24+work!FP24)),(work!FK24+work!FL24)/(work!FO24+work!FP24),".")</f>
        <v>.</v>
      </c>
      <c r="EC24" s="27" t="str">
        <f>IF(ISNUMBER(work!FR24/work!FV24),work!FR24/work!FV24,".")</f>
        <v>.</v>
      </c>
      <c r="ED24" s="27" t="str">
        <f>IF(ISNUMBER(work!FS24/work!FW24),work!FS24/work!FW24,".")</f>
        <v>.</v>
      </c>
      <c r="EE24" s="27" t="str">
        <f>IF(ISNUMBER(work!FT24/work!FX24),work!FT24/work!FX24,".")</f>
        <v>.</v>
      </c>
      <c r="EF24" s="27" t="str">
        <f>IF(ISNUMBER(work!FU24/work!FY24),work!FU24/work!FY24,".")</f>
        <v>.</v>
      </c>
      <c r="EG24" s="27" t="str">
        <f>IF(ISNUMBER((work!FS24+work!FT24)/(work!FW24+work!FX24)),(work!FS24+work!FT24)/(work!FW24+work!FX24),".")</f>
        <v>.</v>
      </c>
      <c r="EH24" s="27">
        <f>work!EZ24</f>
        <v>1.0758157694261046</v>
      </c>
      <c r="EI24" s="27">
        <f>work!FA24</f>
        <v>0.47746888368193641</v>
      </c>
      <c r="EJ24" s="27" t="str">
        <f>work!FB24</f>
        <v>.</v>
      </c>
      <c r="EK24" s="27"/>
      <c r="EL24" s="27" t="str">
        <f t="shared" si="30"/>
        <v>.</v>
      </c>
      <c r="EM24" t="str">
        <f t="shared" si="34"/>
        <v>.</v>
      </c>
      <c r="EN24" t="str">
        <f>work!FM24</f>
        <v>.</v>
      </c>
      <c r="EO24" t="str">
        <f>IF(ISNUMBER(work!FK24+work!FL24),work!FK24+work!FL24,".")</f>
        <v>.</v>
      </c>
      <c r="EP24" t="str">
        <f>IF(ISNUMBER(work!FU24-work!FM24),work!FU24-work!FM24,".")</f>
        <v>.</v>
      </c>
      <c r="EQ24" t="str">
        <f>IF(ISNUMBER(work!FS24+work!FT24-work!FK24-work!FL24),(work!FS24+work!FT24-work!FK24-work!FL24),".")</f>
        <v>.</v>
      </c>
      <c r="EU24">
        <f>work!FC24</f>
        <v>271140</v>
      </c>
      <c r="EV24">
        <f>work!FD24</f>
        <v>177691</v>
      </c>
      <c r="EW24" t="str">
        <f>IF(ISNUMBER(VLOOKUP($F24,AREA_EM_ALLYEAR,Seq!B$1,FALSE)),VLOOKUP($F24,AREA_EM_ALLYEAR,Seq!B$1,FALSE),".")</f>
        <v>.</v>
      </c>
      <c r="EX24" t="str">
        <f>IF(ISNUMBER(VLOOKUP($F24,AREA_EM_ALLYEAR,Seq!C$1,FALSE)),VLOOKUP($F24,AREA_EM_ALLYEAR,Seq!C$1,FALSE),".")</f>
        <v>.</v>
      </c>
      <c r="EY24" t="str">
        <f>IF(ISNUMBER(VLOOKUP($F24,AREA_EM_ALLYEAR,Seq!D$1,FALSE)),VLOOKUP($F24,AREA_EM_ALLYEAR,Seq!D$1,FALSE),".")</f>
        <v>.</v>
      </c>
      <c r="EZ24" t="str">
        <f>IF(ISNUMBER(VLOOKUP($F24,AREA_EM_ALLYEAR,Seq!E$1,FALSE)),VLOOKUP($F24,AREA_EM_ALLYEAR,Seq!E$1,FALSE),".")</f>
        <v>.</v>
      </c>
      <c r="FA24" t="str">
        <f>IF(ISNUMBER(VLOOKUP($F24,AREA_EM_ALLYEAR,Seq!F$1,FALSE)),VLOOKUP($F24,AREA_EM_ALLYEAR,Seq!F$1,FALSE),".")</f>
        <v>.</v>
      </c>
      <c r="FB24" t="str">
        <f>IF(ISNUMBER(VLOOKUP($F24,AREA_EM_ALLYEAR,Seq!G$1,FALSE)),VLOOKUP($F24,AREA_EM_ALLYEAR,Seq!G$1,FALSE),".")</f>
        <v>.</v>
      </c>
      <c r="FC24" t="str">
        <f>IF(ISNUMBER(VLOOKUP($F24,AREA_EM_ALLYEAR,Seq!H$1,FALSE)),VLOOKUP($F24,AREA_EM_ALLYEAR,Seq!H$1,FALSE),".")</f>
        <v>.</v>
      </c>
      <c r="FD24" t="str">
        <f>IF(ISNUMBER(VLOOKUP($F24,AREA_EM_ALLYEAR,Seq!I$1,FALSE)),VLOOKUP($F24,AREA_EM_ALLYEAR,Seq!I$1,FALSE),".")</f>
        <v>.</v>
      </c>
      <c r="FE24" t="str">
        <f>IF(ISNUMBER(VLOOKUP($F24,AREA_EM_ALLYEAR,Seq!J$1,FALSE)),VLOOKUP($F24,AREA_EM_ALLYEAR,Seq!J$1,FALSE),".")</f>
        <v>.</v>
      </c>
      <c r="FF24" t="str">
        <f>IF(ISNUMBER(VLOOKUP($F24,AREA_EM_ALLYEAR,Seq!K$1,FALSE)),VLOOKUP($F24,AREA_EM_ALLYEAR,Seq!K$1,FALSE),".")</f>
        <v>.</v>
      </c>
      <c r="FG24" t="str">
        <f>IF(ISNUMBER(VLOOKUP($F24,AREA_EM_ALLYEAR,Seq!L$1,FALSE)),VLOOKUP($F24,AREA_EM_ALLYEAR,Seq!L$1,FALSE),".")</f>
        <v>.</v>
      </c>
      <c r="FH24" t="str">
        <f>IF(ISNUMBER(VLOOKUP($F24,AREA_EM_ALLYEAR,Seq!M$1,FALSE)),VLOOKUP($F24,AREA_EM_ALLYEAR,Seq!M$1,FALSE),".")</f>
        <v>.</v>
      </c>
      <c r="FI24" t="str">
        <f>IF(ISNUMBER(VLOOKUP($F24,AREA_EM_ALLYEAR,Seq!N$1,FALSE)),VLOOKUP($F24,AREA_EM_ALLYEAR,Seq!N$1,FALSE),".")</f>
        <v>.</v>
      </c>
      <c r="FJ24" t="str">
        <f>IF(ISNUMBER(VLOOKUP($F24,AREA_EM_ALLYEAR,Seq!O$1,FALSE)),VLOOKUP($F24,AREA_EM_ALLYEAR,Seq!O$1,FALSE),".")</f>
        <v>.</v>
      </c>
      <c r="FK24" t="str">
        <f t="shared" si="35"/>
        <v>.</v>
      </c>
      <c r="FN24">
        <f>IF( ISNUMBER(VLOOKUP($F24,AREA_LIFE,Seq!V$1,FALSE)-Life!V$39),VLOOKUP($F24,AREA_LIFE,Seq!V$1,FALSE)-Life!V$39,".")</f>
        <v>5.7941219512195232</v>
      </c>
      <c r="FO24">
        <f>IF( ISNUMBER(VLOOKUP($F24,AREA_LIFE,Seq!W$1,FALSE)-Life!W$39),VLOOKUP($F24,AREA_LIFE,Seq!W$1,FALSE)-Life!W$39,".")</f>
        <v>6.4552195121951286</v>
      </c>
      <c r="FP24">
        <f>IF( ISNUMBER(VLOOKUP($F24,AREA_LIFE,Seq!X$1,FALSE)-Life!X$39),VLOOKUP($F24,AREA_LIFE,Seq!X$1,FALSE)-Life!X$39,".")</f>
        <v>7.0623902439024278</v>
      </c>
      <c r="FQ24">
        <f>IF( ISNUMBER(VLOOKUP($F24,AREA_LIFE,Seq!Y$1,FALSE)-Life!Y$39),VLOOKUP($F24,AREA_LIFE,Seq!Y$1,FALSE)-Life!Y$39,".")</f>
        <v>7.5825853658536602</v>
      </c>
      <c r="FR24">
        <f>IF( ISNUMBER(VLOOKUP($F24,AREA_LIFE,Seq!Z$1,FALSE)-Life!Z$39),VLOOKUP($F24,AREA_LIFE,Seq!Z$1,FALSE)-Life!Z$39,".")</f>
        <v>7.9923658536585265</v>
      </c>
      <c r="FS24">
        <f>IF( ISNUMBER(VLOOKUP($F24,AREA_LIFE,Seq!AA$1,FALSE)-Life!AA$39),VLOOKUP($F24,AREA_LIFE,Seq!AA$1,FALSE)-Life!AA$39,".")</f>
        <v>8.2842195121951221</v>
      </c>
      <c r="FT24">
        <f>IF( ISNUMBER(VLOOKUP($F24,AREA_LIFE,Seq!AB$1,FALSE)-Life!AB$39),VLOOKUP($F24,AREA_LIFE,Seq!AB$1,FALSE)-Life!AB$39,".")</f>
        <v>8.4690731707317042</v>
      </c>
      <c r="FU24">
        <f>IF( ISNUMBER(VLOOKUP($F24,AREA_LIFE,Seq!AC$1,FALSE)-Life!AC$39),VLOOKUP($F24,AREA_LIFE,Seq!AC$1,FALSE)-Life!AC$39,".")</f>
        <v>8.5814390243902352</v>
      </c>
      <c r="FV24">
        <f>IF( ISNUMBER(VLOOKUP($F24,AREA_LIFE,Seq!AD$1,FALSE)-Life!AD$39),VLOOKUP($F24,AREA_LIFE,Seq!AD$1,FALSE)-Life!AD$39,".")</f>
        <v>8.6502439024390299</v>
      </c>
      <c r="FW24">
        <f>IF( ISNUMBER(VLOOKUP($F24,AREA_LIFE,Seq!AE$1,FALSE)-Life!AE$39),VLOOKUP($F24,AREA_LIFE,Seq!AE$1,FALSE)-Life!AE$39,".")</f>
        <v>8.6875121951219541</v>
      </c>
      <c r="FX24">
        <f>IF( ISNUMBER(VLOOKUP($F24,AREA_LIFE,Seq!AF$1,FALSE)-Life!AF$39),VLOOKUP($F24,AREA_LIFE,Seq!AF$1,FALSE)-Life!AF$39,".")</f>
        <v>8.7037073170731674</v>
      </c>
      <c r="FY24">
        <f>IF( ISNUMBER(VLOOKUP($F24,AREA_LIFE,Seq!AG$1,FALSE)-Life!AG$39),VLOOKUP($F24,AREA_LIFE,Seq!AG$1,FALSE)-Life!AG$39,".")</f>
        <v>8.703365853658525</v>
      </c>
      <c r="FZ24">
        <f>IF( ISNUMBER(VLOOKUP($F24,AREA_LIFE,Seq!AH$1,FALSE)-Life!AH$39),VLOOKUP($F24,AREA_LIFE,Seq!AH$1,FALSE)-Life!AH$39,".")</f>
        <v>8.6840000000000117</v>
      </c>
      <c r="GA24">
        <f>IF( ISNUMBER(VLOOKUP($F24,AREA_LIFE,Seq!AI$1,FALSE)-Life!AI$39),VLOOKUP($F24,AREA_LIFE,Seq!AI$1,FALSE)-Life!AI$39,".")</f>
        <v>8.6435609756097591</v>
      </c>
      <c r="GB24">
        <f>IF( ISNUMBER(VLOOKUP($F24,AREA_LIFE,Seq!AJ$1,FALSE)-Life!AJ$39),VLOOKUP($F24,AREA_LIFE,Seq!AJ$1,FALSE)-Life!AJ$39,".")</f>
        <v>8.5845853658536413</v>
      </c>
      <c r="GC24">
        <f>IF( ISNUMBER(VLOOKUP($F24,AREA_LIFE,Seq!AK$1,FALSE)-Life!AK$39),VLOOKUP($F24,AREA_LIFE,Seq!AK$1,FALSE)-Life!AK$39,".")</f>
        <v>8.4994878048780436</v>
      </c>
      <c r="GD24">
        <f>IF( ISNUMBER(VLOOKUP($F24,AREA_LIFE,Seq!AL$1,FALSE)-Life!AL$39),VLOOKUP($F24,AREA_LIFE,Seq!AL$1,FALSE)-Life!AL$39,".")</f>
        <v>8.378780487804903</v>
      </c>
      <c r="GE24">
        <f>IF( ISNUMBER(VLOOKUP($F24,AREA_LIFE,Seq!AM$1,FALSE)-Life!AM$39),VLOOKUP($F24,AREA_LIFE,Seq!AM$1,FALSE)-Life!AM$39,".")</f>
        <v>8.218878048780482</v>
      </c>
      <c r="GF24">
        <f>IF( ISNUMBER(VLOOKUP($F24,AREA_LIFE,Seq!AN$1,FALSE)-Life!AN$39),VLOOKUP($F24,AREA_LIFE,Seq!AN$1,FALSE)-Life!AN$39,".")</f>
        <v>8.0253658536585277</v>
      </c>
      <c r="GG24">
        <f>IF( ISNUMBER(VLOOKUP($F24,AREA_LIFE,Seq!AO$1,FALSE)-Life!AO$39),VLOOKUP($F24,AREA_LIFE,Seq!AO$1,FALSE)-Life!AO$39,".")</f>
        <v>7.8121951219512198</v>
      </c>
      <c r="GH24">
        <f>IF( ISNUMBER(VLOOKUP($F24,AREA_LIFE,Seq!AP$1,FALSE)-Life!AP$39),VLOOKUP($F24,AREA_LIFE,Seq!AP$1,FALSE)-Life!AP$39,".")</f>
        <v>7.602487804878038</v>
      </c>
      <c r="GI24">
        <f>IF( ISNUMBER(VLOOKUP($F24,AREA_LIFE,Seq!AQ$1,FALSE)-Life!AQ$39),VLOOKUP($F24,AREA_LIFE,Seq!AQ$1,FALSE)-Life!AQ$39,".")</f>
        <v>7.4288048780487941</v>
      </c>
      <c r="GJ24">
        <f>IF( ISNUMBER(VLOOKUP($F24,AREA_LIFE,Seq!AR$1,FALSE)-Life!AR$39),VLOOKUP($F24,AREA_LIFE,Seq!AR$1,FALSE)-Life!AR$39,".")</f>
        <v>7.3087073170731713</v>
      </c>
      <c r="GK24">
        <f>IF( ISNUMBER(VLOOKUP($F24,AREA_LIFE,Seq!AS$1,FALSE)-Life!AS$39),VLOOKUP($F24,AREA_LIFE,Seq!AS$1,FALSE)-Life!AS$39,".")</f>
        <v>7.2527560975609902</v>
      </c>
      <c r="GL24">
        <f>IF( ISNUMBER(VLOOKUP($F24,AREA_LIFE,Seq!AT$1,FALSE)-Life!AT$39),VLOOKUP($F24,AREA_LIFE,Seq!AT$1,FALSE)-Life!AT$39,".")</f>
        <v>7.2604390243902373</v>
      </c>
      <c r="GM24">
        <f>IF( ISNUMBER(VLOOKUP($F24,AREA_LIFE,Seq!AU$1,FALSE)-Life!AU$39),VLOOKUP($F24,AREA_LIFE,Seq!AU$1,FALSE)-Life!AU$39,".")</f>
        <v>7.3188292682926885</v>
      </c>
      <c r="GN24">
        <f>IF( ISNUMBER(VLOOKUP($F24,AREA_LIFE,Seq!AV$1,FALSE)-Life!AV$39),VLOOKUP($F24,AREA_LIFE,Seq!AV$1,FALSE)-Life!AV$39,".")</f>
        <v>7.4043658536585468</v>
      </c>
      <c r="GO24">
        <f>IF( ISNUMBER(VLOOKUP($F24,AREA_LIFE,Seq!AW$1,FALSE)-Life!AW$39),VLOOKUP($F24,AREA_LIFE,Seq!AW$1,FALSE)-Life!AW$39,".")</f>
        <v>7.4879756097560914</v>
      </c>
      <c r="GP24">
        <f>IF( ISNUMBER(VLOOKUP($F24,AREA_LIFE,Seq!AX$1,FALSE)-Life!AX$39),VLOOKUP($F24,AREA_LIFE,Seq!AX$1,FALSE)-Life!AX$39,".")</f>
        <v>7.5445853658536493</v>
      </c>
      <c r="GQ24">
        <f t="shared" si="36"/>
        <v>7.5445853658536493</v>
      </c>
      <c r="GS24">
        <f>IFERROR(VLOOKUP($F24,AREA_LIFE,Seq!V$1,FALSE),".")</f>
        <v>71.762512195121957</v>
      </c>
      <c r="GT24">
        <f>IFERROR(VLOOKUP($F24,AREA_LIFE,Seq!W$1,FALSE),".")</f>
        <v>72.621951219512198</v>
      </c>
      <c r="GU24">
        <f>IFERROR(VLOOKUP($F24,AREA_LIFE,Seq!X$1,FALSE),".")</f>
        <v>73.410878048780489</v>
      </c>
      <c r="GV24">
        <f>IFERROR(VLOOKUP($F24,AREA_LIFE,Seq!Y$1,FALSE),".")</f>
        <v>74.103756097560989</v>
      </c>
      <c r="GW24">
        <f>IFERROR(VLOOKUP($F24,AREA_LIFE,Seq!Z$1,FALSE),".")</f>
        <v>74.688170731707316</v>
      </c>
      <c r="GX24">
        <f>IFERROR(VLOOKUP($F24,AREA_LIFE,Seq!AA$1,FALSE),".")</f>
        <v>75.164658536585378</v>
      </c>
      <c r="GY24">
        <f>IFERROR(VLOOKUP($F24,AREA_LIFE,Seq!AB$1,FALSE),".")</f>
        <v>75.550292682926838</v>
      </c>
      <c r="GZ24">
        <f>IFERROR(VLOOKUP($F24,AREA_LIFE,Seq!AC$1,FALSE),".")</f>
        <v>75.879634146341459</v>
      </c>
      <c r="HA24">
        <f>IFERROR(VLOOKUP($F24,AREA_LIFE,Seq!AD$1,FALSE),".")</f>
        <v>76.183170731707321</v>
      </c>
      <c r="HB24">
        <f>IFERROR(VLOOKUP($F24,AREA_LIFE,Seq!AE$1,FALSE),".")</f>
        <v>76.4739024390244</v>
      </c>
      <c r="HC24">
        <f>IFERROR(VLOOKUP($F24,AREA_LIFE,Seq!AF$1,FALSE),".")</f>
        <v>76.762780487804875</v>
      </c>
      <c r="HD24">
        <f>IFERROR(VLOOKUP($F24,AREA_LIFE,Seq!AG$1,FALSE),".")</f>
        <v>77.053756097560978</v>
      </c>
      <c r="HE24">
        <f>IFERROR(VLOOKUP($F24,AREA_LIFE,Seq!AH$1,FALSE),".")</f>
        <v>77.339243902439037</v>
      </c>
      <c r="HF24">
        <f>IFERROR(VLOOKUP($F24,AREA_LIFE,Seq!AI$1,FALSE),".")</f>
        <v>77.613146341463434</v>
      </c>
      <c r="HG24">
        <f>IFERROR(VLOOKUP($F24,AREA_LIFE,Seq!AJ$1,FALSE),".")</f>
        <v>77.87492682926829</v>
      </c>
      <c r="HH24">
        <f>IFERROR(VLOOKUP($F24,AREA_LIFE,Seq!AK$1,FALSE),".")</f>
        <v>78.117024390243913</v>
      </c>
      <c r="HI24">
        <f>IFERROR(VLOOKUP($F24,AREA_LIFE,Seq!AL$1,FALSE),".")</f>
        <v>78.330414634146365</v>
      </c>
      <c r="HJ24">
        <f>IFERROR(VLOOKUP($F24,AREA_LIFE,Seq!AM$1,FALSE),".")</f>
        <v>78.510609756097566</v>
      </c>
      <c r="HK24">
        <f>IFERROR(VLOOKUP($F24,AREA_LIFE,Seq!AN$1,FALSE),".")</f>
        <v>78.660170731707325</v>
      </c>
      <c r="HL24">
        <f>IFERROR(VLOOKUP($F24,AREA_LIFE,Seq!AO$1,FALSE),".")</f>
        <v>78.787097560975624</v>
      </c>
      <c r="HM24">
        <f>IFERROR(VLOOKUP($F24,AREA_LIFE,Seq!AP$1,FALSE),".")</f>
        <v>78.906487804878054</v>
      </c>
      <c r="HN24">
        <f>IFERROR(VLOOKUP($F24,AREA_LIFE,Seq!AQ$1,FALSE),".")</f>
        <v>79.040390243902451</v>
      </c>
      <c r="HO24">
        <f>IFERROR(VLOOKUP($F24,AREA_LIFE,Seq!AR$1,FALSE),".")</f>
        <v>79.201853658536592</v>
      </c>
      <c r="HP24">
        <f>IFERROR(VLOOKUP($F24,AREA_LIFE,Seq!AS$1,FALSE),".")</f>
        <v>79.39992682926831</v>
      </c>
      <c r="HQ24">
        <f>IFERROR(VLOOKUP($F24,AREA_LIFE,Seq!AT$1,FALSE),".")</f>
        <v>79.634121951219527</v>
      </c>
      <c r="HR24">
        <f>IFERROR(VLOOKUP($F24,AREA_LIFE,Seq!AU$1,FALSE),".")</f>
        <v>79.895487804878059</v>
      </c>
      <c r="HS24">
        <f>IFERROR(VLOOKUP($F24,AREA_LIFE,Seq!AV$1,FALSE),".")</f>
        <v>80.167975609756098</v>
      </c>
      <c r="HT24">
        <f>IFERROR(VLOOKUP($F24,AREA_LIFE,Seq!AW$1,FALSE),".")</f>
        <v>80.431048780487799</v>
      </c>
      <c r="HU24">
        <f>IFERROR(VLOOKUP($F24,AREA_LIFE,Seq!AX$1,FALSE),".")</f>
        <v>80.669146341463417</v>
      </c>
      <c r="HV24" t="str">
        <f>IFERROR(VLOOKUP($F24,AREA_LIFE,Seq!AY$1,FALSE),".")</f>
        <v>.</v>
      </c>
      <c r="HZ24">
        <f t="shared" si="40"/>
        <v>379012</v>
      </c>
      <c r="IA24">
        <f t="shared" si="38"/>
        <v>0</v>
      </c>
      <c r="IB24">
        <f t="shared" si="41"/>
        <v>44926027.012980245</v>
      </c>
      <c r="IC24">
        <f t="shared" si="42"/>
        <v>-43994084.173141964</v>
      </c>
      <c r="ID24">
        <f t="shared" si="39"/>
        <v>4.772504007222212E-2</v>
      </c>
      <c r="IE24" t="str">
        <f>work!FK24</f>
        <v>.</v>
      </c>
      <c r="IF24" t="str">
        <f>work!FL24</f>
        <v>.</v>
      </c>
      <c r="IG24" t="str">
        <f>work!FM24</f>
        <v>.</v>
      </c>
      <c r="IH24" t="str">
        <f>IF(ISNUMBER(work!FS24-work!FK24),work!FS24-work!FK24,".")</f>
        <v>.</v>
      </c>
      <c r="II24" t="str">
        <f>IF(ISNUMBER(work!FT24-work!FL24),work!FT24-work!FL24,".")</f>
        <v>.</v>
      </c>
      <c r="IJ24" t="str">
        <f>IF(ISNUMBER(work!FU24-work!FM24),work!FU24-work!FM24,".")</f>
        <v>.</v>
      </c>
    </row>
    <row r="25" spans="1:244" hidden="1">
      <c r="A25" s="24" t="str">
        <f t="shared" si="0"/>
        <v>亚洲</v>
      </c>
      <c r="B25" s="24" t="str">
        <f t="shared" si="33"/>
        <v>InEM90</v>
      </c>
      <c r="C25" s="24" t="str">
        <f t="shared" si="1"/>
        <v>Out</v>
      </c>
      <c r="D25" s="24"/>
      <c r="E25" s="25" t="s">
        <v>2371</v>
      </c>
      <c r="F25" s="26" t="str">
        <f t="shared" si="2"/>
        <v>Malaysia</v>
      </c>
      <c r="G25" s="27">
        <f t="shared" si="3"/>
        <v>57</v>
      </c>
      <c r="H25" s="27">
        <f t="shared" si="4"/>
        <v>25</v>
      </c>
      <c r="I25" s="27">
        <f t="shared" si="5"/>
        <v>41</v>
      </c>
      <c r="J25" s="27">
        <f t="shared" si="6"/>
        <v>13</v>
      </c>
      <c r="K25" s="27">
        <f t="shared" si="7"/>
        <v>130</v>
      </c>
      <c r="L25" s="27">
        <f t="shared" si="8"/>
        <v>40</v>
      </c>
      <c r="M25" s="27">
        <f t="shared" si="9"/>
        <v>64</v>
      </c>
      <c r="N25" s="27">
        <f t="shared" si="10"/>
        <v>196</v>
      </c>
      <c r="O25" s="27">
        <f t="shared" si="11"/>
        <v>2467</v>
      </c>
      <c r="P25" s="27">
        <f t="shared" si="12"/>
        <v>9142</v>
      </c>
      <c r="Q25" s="27">
        <f t="shared" si="13"/>
        <v>20099</v>
      </c>
      <c r="R25" s="27">
        <f t="shared" si="14"/>
        <v>25900</v>
      </c>
      <c r="S25" s="27">
        <f t="shared" si="15"/>
        <v>45995</v>
      </c>
      <c r="T25" s="27">
        <f t="shared" si="16"/>
        <v>38183</v>
      </c>
      <c r="U25" s="27">
        <f t="shared" si="17"/>
        <v>34049</v>
      </c>
      <c r="V25" s="27">
        <f t="shared" si="18"/>
        <v>23771</v>
      </c>
      <c r="W25" s="27">
        <f t="shared" si="19"/>
        <v>20288</v>
      </c>
      <c r="X25" s="27">
        <f t="shared" si="20"/>
        <v>26298</v>
      </c>
      <c r="Y25" s="27">
        <f t="shared" si="21"/>
        <v>36786</v>
      </c>
      <c r="Z25" s="27">
        <f t="shared" si="22"/>
        <v>25103</v>
      </c>
      <c r="AA25" s="27">
        <f t="shared" si="23"/>
        <v>38504</v>
      </c>
      <c r="AB25" s="27">
        <f t="shared" si="24"/>
        <v>36139</v>
      </c>
      <c r="AC25" s="27">
        <f t="shared" si="25"/>
        <v>39348</v>
      </c>
      <c r="AD25" s="27">
        <f t="shared" si="26"/>
        <v>39725</v>
      </c>
      <c r="AE25" s="27">
        <f t="shared" si="27"/>
        <v>24696</v>
      </c>
      <c r="AF25" s="27">
        <f t="shared" si="28"/>
        <v>42874</v>
      </c>
      <c r="AG25" s="27"/>
      <c r="AH25" s="27">
        <f>IF(ISNUMBER(work!C25+work!AH25),work!C25+work!AH25,".")</f>
        <v>20935689.928051449</v>
      </c>
      <c r="AI25" s="27">
        <f>IF(ISNUMBER(work!D25+work!AI25),work!D25+work!AI25,".")</f>
        <v>22070359.399131902</v>
      </c>
      <c r="AJ25" s="27">
        <f>IF(ISNUMBER(work!E25+work!AJ25),work!E25+work!AJ25,".")</f>
        <v>23989522.488896679</v>
      </c>
      <c r="AK25" s="27">
        <f>IF(ISNUMBER(work!F25+work!AK25),work!F25+work!AK25,".")</f>
        <v>26465227.867432632</v>
      </c>
      <c r="AL25" s="27">
        <f>IF(ISNUMBER(work!G25+work!AL25),work!G25+work!AL25,".")</f>
        <v>30251430.995839871</v>
      </c>
      <c r="AM25" s="27">
        <f>IF(ISNUMBER(work!H25+work!AM25),work!H25+work!AM25,".")</f>
        <v>33834335.509629071</v>
      </c>
      <c r="AN25" s="27">
        <f>IF(ISNUMBER(work!I25+work!AN25),work!I25+work!AN25,".")</f>
        <v>36552652.718339287</v>
      </c>
      <c r="AO25" s="27">
        <f>IF(ISNUMBER(work!J25+work!AO25),work!J25+work!AO25,".")</f>
        <v>40579888.375892699</v>
      </c>
      <c r="AP25" s="27">
        <f>IF(ISNUMBER(work!K25+work!AP25),work!K25+work!AP25,".")</f>
        <v>45116212.808142208</v>
      </c>
      <c r="AQ25" s="27">
        <f>IF(ISNUMBER(work!L25+work!AQ25),work!L25+work!AQ25,".")</f>
        <v>47162866.575733908</v>
      </c>
      <c r="AR25" s="27">
        <f>IF(ISNUMBER(work!M25+work!AR25),work!M25+work!AR25,".")</f>
        <v>49180656.401488751</v>
      </c>
      <c r="AS25" s="27">
        <f>IF(ISNUMBER(work!N25+work!AS25),work!N25+work!AS25,".")</f>
        <v>53721584.808132187</v>
      </c>
      <c r="AT25" s="27">
        <f>IF(ISNUMBER(work!O25+work!AT25),work!O25+work!AT25,".")</f>
        <v>61075206.346578792</v>
      </c>
      <c r="AU25" s="27">
        <f>IF(ISNUMBER(work!P25+work!AU25),work!P25+work!AU25,".")</f>
        <v>69394593.1735899</v>
      </c>
      <c r="AV25" s="27">
        <f>IF(ISNUMBER(work!Q25+work!AV25),work!Q25+work!AV25,".")</f>
        <v>78244704.948483378</v>
      </c>
      <c r="AW25" s="27">
        <f>IF(ISNUMBER(work!R25+work!AW25),work!R25+work!AW25,".")</f>
        <v>86701006.780079305</v>
      </c>
      <c r="AX25" s="27">
        <f>IF(ISNUMBER(work!S25+work!AX25),work!S25+work!AX25,".")</f>
        <v>95371307.934940606</v>
      </c>
      <c r="AY25" s="27">
        <f>IF(ISNUMBER(work!T25+work!AY25),work!T25+work!AY25,".")</f>
        <v>104079406.58429794</v>
      </c>
      <c r="AZ25" s="27">
        <f>IF(ISNUMBER(work!U25+work!AZ25),work!U25+work!AZ25,".")</f>
        <v>110869278.28101882</v>
      </c>
      <c r="BA25" s="27">
        <f>IF(ISNUMBER(work!V25+work!BA25),work!V25+work!BA25,".")</f>
        <v>119176633.93776488</v>
      </c>
      <c r="BB25" s="27">
        <f>IF(ISNUMBER(work!W25+work!BB25),work!W25+work!BB25,".")</f>
        <v>129227005.97320114</v>
      </c>
      <c r="BC25" s="27">
        <f>IF(ISNUMBER(work!X25+work!BC25),work!X25+work!BC25,".")</f>
        <v>139222945.27560735</v>
      </c>
      <c r="BD25" s="27">
        <f>IF(ISNUMBER(work!Y25+work!BD25),work!Y25+work!BD25,".")</f>
        <v>151542565.23866814</v>
      </c>
      <c r="BE25" s="27">
        <f>IF(ISNUMBER(work!Z25+work!BE25),work!Z25+work!BE25,".")</f>
        <v>166278377.02044252</v>
      </c>
      <c r="BF25" s="27">
        <f>IF(ISNUMBER(work!AA25+work!BF25),work!AA25+work!BF25,".")</f>
        <v>182723892.72671139</v>
      </c>
      <c r="BG25" s="27">
        <f>IF(ISNUMBER(work!AB25+work!BG25),work!AB25+work!BG25,".")</f>
        <v>201158366.19473079</v>
      </c>
      <c r="BH25" s="27">
        <f>IF(ISNUMBER(work!AC25+work!BH25),work!AC25+work!BH25,".")</f>
        <v>223804026.13836169</v>
      </c>
      <c r="BI25" s="27">
        <f>IF(ISNUMBER(work!AD25+work!BI25),work!AD25+work!BI25,".")</f>
        <v>252066603.21011922</v>
      </c>
      <c r="BJ25" s="27">
        <f>IF(ISNUMBER(work!AE25+work!BJ25),work!AE25+work!BJ25,".")</f>
        <v>274172840.38649261</v>
      </c>
      <c r="BK25" s="27">
        <f>IF(ISNUMBER(work!AF25+work!BK25),work!AF25+work!BK25,".")</f>
        <v>307467580.4022606</v>
      </c>
      <c r="BL25" s="27"/>
      <c r="BM25" s="27">
        <f>IF(ISNUMBER(work!AH25-work!C25),work!AH25-work!C25,".")</f>
        <v>-15652698.635014549</v>
      </c>
      <c r="BN25" s="27">
        <f>IF(ISNUMBER(work!AI25-work!D25),work!AI25-work!D25,".")</f>
        <v>-16420625.369213501</v>
      </c>
      <c r="BO25" s="27">
        <f>IF(ISNUMBER(work!AJ25-work!E25),work!AJ25-work!E25,".")</f>
        <v>-18004141.893368121</v>
      </c>
      <c r="BP25" s="27">
        <f>IF(ISNUMBER(work!AK25-work!F25),work!AK25-work!F25,".")</f>
        <v>-20105745.932498969</v>
      </c>
      <c r="BQ25" s="27">
        <f>IF(ISNUMBER(work!AL25-work!G25),work!AL25-work!G25,".")</f>
        <v>-23398330.821681328</v>
      </c>
      <c r="BR25" s="27">
        <f>IF(ISNUMBER(work!AM25-work!H25),work!AM25-work!H25,".")</f>
        <v>-27058144.15325753</v>
      </c>
      <c r="BS25" s="27">
        <f>IF(ISNUMBER(work!AN25-work!I25),work!AN25-work!I25,".")</f>
        <v>-29698365.154881325</v>
      </c>
      <c r="BT25" s="27">
        <f>IF(ISNUMBER(work!AO25-work!J25),work!AO25-work!J25,".")</f>
        <v>-33356247.570621502</v>
      </c>
      <c r="BU25" s="27">
        <f>IF(ISNUMBER(work!AP25-work!K25),work!AP25-work!K25,".")</f>
        <v>-37174706.500328191</v>
      </c>
      <c r="BV25" s="27">
        <f>IF(ISNUMBER(work!AQ25-work!L25),work!AQ25-work!L25,".")</f>
        <v>-38501980.424383692</v>
      </c>
      <c r="BW25" s="27">
        <f>IF(ISNUMBER(work!AR25-work!M25),work!AR25-work!M25,".")</f>
        <v>-39739454.784633458</v>
      </c>
      <c r="BX25" s="27">
        <f>IF(ISNUMBER(work!AS25-work!N25),work!AS25-work!N25,".")</f>
        <v>-43379176.607113212</v>
      </c>
      <c r="BY25" s="27">
        <f>IF(ISNUMBER(work!AT25-work!O25),work!AT25-work!O25,".")</f>
        <v>-49813863.189631417</v>
      </c>
      <c r="BZ25" s="27">
        <f>IF(ISNUMBER(work!AU25-work!P25),work!AU25-work!P25,".")</f>
        <v>-57018946.097689696</v>
      </c>
      <c r="CA25" s="27">
        <f>IF(ISNUMBER(work!AV25-work!Q25),work!AV25-work!Q25,".")</f>
        <v>-64729007.967333823</v>
      </c>
      <c r="CB25" s="27">
        <f>IF(ISNUMBER(work!AW25-work!R25),work!AW25-work!R25,".")</f>
        <v>-71856840.843562096</v>
      </c>
      <c r="CC25" s="27">
        <f>IF(ISNUMBER(work!AX25-work!S25),work!AX25-work!S25,".")</f>
        <v>-79042324.451064795</v>
      </c>
      <c r="CD25" s="27">
        <f>IF(ISNUMBER(work!AY25-work!T25),work!AY25-work!T25,".")</f>
        <v>-86554693.613606051</v>
      </c>
      <c r="CE25" s="27">
        <f>IF(ISNUMBER(work!AZ25-work!U25),work!AZ25-work!U25,".")</f>
        <v>-94634281.732321173</v>
      </c>
      <c r="CF25" s="27">
        <f>IF(ISNUMBER(work!BA25-work!V25),work!BA25-work!V25,".")</f>
        <v>-101945196.63658911</v>
      </c>
      <c r="CG25" s="27">
        <f>IF(ISNUMBER(work!BB25-work!W25),work!BB25-work!W25,".")</f>
        <v>-110469058.36939885</v>
      </c>
      <c r="CH25" s="27">
        <f>IF(ISNUMBER(work!BC25-work!X25),work!BC25-work!X25,".")</f>
        <v>-120367892.40742865</v>
      </c>
      <c r="CI25" s="27">
        <f>IF(ISNUMBER(work!BD25-work!Y25),work!BD25-work!Y25,".")</f>
        <v>-131671038.67352384</v>
      </c>
      <c r="CJ25" s="27">
        <f>IF(ISNUMBER(work!BE25-work!Z25),work!BE25-work!Z25,".")</f>
        <v>-145256587.2829695</v>
      </c>
      <c r="CK25" s="27">
        <f>IF(ISNUMBER(work!BF25-work!AA25),work!BF25-work!AA25,".")</f>
        <v>-160276102.97134459</v>
      </c>
      <c r="CL25" s="27">
        <f>IF(ISNUMBER(work!BG25-work!AB25),work!BG25-work!AB25,".")</f>
        <v>-177513629.05592319</v>
      </c>
      <c r="CM25" s="27">
        <f>IF(ISNUMBER(work!BH25-work!AC25),work!BH25-work!AC25,".")</f>
        <v>-198793920.56136829</v>
      </c>
      <c r="CN25" s="27">
        <f>IF(ISNUMBER(work!BI25-work!AD25),work!BI25-work!AD25,".")</f>
        <v>-225469076.5605748</v>
      </c>
      <c r="CO25" s="27">
        <f>IF(ISNUMBER(work!BJ25-work!AE25),work!BJ25-work!AE25,".")</f>
        <v>-246341050.5635654</v>
      </c>
      <c r="CP25" s="27">
        <f>IF(ISNUMBER(work!BK25-work!AF25),work!BK25-work!AF25,".")</f>
        <v>-280041527.42653006</v>
      </c>
      <c r="CQ25" s="27"/>
      <c r="CR25" s="27"/>
      <c r="CS25" s="27">
        <f>IF(ISNUMBER(work!CR25-work!BN25),work!CR25-work!BN25,".")</f>
        <v>8.6374891462785902E-2</v>
      </c>
      <c r="CT25" s="27">
        <f>IF(ISNUMBER(work!CS25-work!BO25),work!CS25-work!BO25,".")</f>
        <v>8.5374891462785901E-2</v>
      </c>
      <c r="CU25" s="27">
        <f>IF(ISNUMBER(work!CT25-work!BP25),work!CT25-work!BP25,".")</f>
        <v>8.5374891462785901E-2</v>
      </c>
      <c r="CV25" s="27">
        <f>IF(ISNUMBER(work!CU25-work!BQ25),work!CU25-work!BQ25,".")</f>
        <v>8.43748914627859E-2</v>
      </c>
      <c r="CW25" s="27">
        <f>IF(ISNUMBER(work!CV25-work!BR25),work!CV25-work!BR25,".")</f>
        <v>8.43748914627859E-2</v>
      </c>
      <c r="CX25" s="27">
        <f>IF(ISNUMBER(work!CW25-work!BS25),work!CW25-work!BS25,".")</f>
        <v>8.3374891462785899E-2</v>
      </c>
      <c r="CY25" s="27">
        <f>IF(ISNUMBER(work!CX25-work!BT25),work!CX25-work!BT25,".")</f>
        <v>8.2374891462785912E-2</v>
      </c>
      <c r="CZ25" s="27">
        <f>IF(ISNUMBER(work!CY25-work!BU25),work!CY25-work!BU25,".")</f>
        <v>8.1374891462785912E-2</v>
      </c>
      <c r="DA25" s="27">
        <f>IF(ISNUMBER(work!CZ25-work!BV25),work!CZ25-work!BV25,".")</f>
        <v>8.0374891462785911E-2</v>
      </c>
      <c r="DB25" s="27">
        <f>IF(ISNUMBER(work!DA25-work!BW25),work!DA25-work!BW25,".")</f>
        <v>7.937489146278591E-2</v>
      </c>
      <c r="DC25" s="94">
        <f>IF(ISNUMBER(work!DB25-work!BX25),work!DB25-work!BX25,".")</f>
        <v>7.7374891462785908E-2</v>
      </c>
      <c r="DD25" s="27">
        <f>IF(ISNUMBER(work!DC25-work!BY25),work!DC25-work!BY25,".")</f>
        <v>7.5374891462785906E-2</v>
      </c>
      <c r="DE25" s="27">
        <f>IF(ISNUMBER(work!DD25-work!BZ25),work!DD25-work!BZ25,".")</f>
        <v>7.3214906603884203E-2</v>
      </c>
      <c r="DF25" s="27">
        <f>IF(ISNUMBER(work!DE25-work!CA25),work!DE25-work!CA25,".")</f>
        <v>7.1214906603884201E-2</v>
      </c>
      <c r="DG25" s="27">
        <f>IF(ISNUMBER(work!DF25-work!CB25),work!DF25-work!CB25,".")</f>
        <v>6.9214906603884199E-2</v>
      </c>
      <c r="DH25" s="27">
        <f>IF(ISNUMBER(work!DG25-work!CC25),work!DG25-work!CC25,".")</f>
        <v>6.7214906603884211E-2</v>
      </c>
      <c r="DI25" s="27">
        <f>IF(ISNUMBER(work!DH25-work!CD25),work!DH25-work!CD25,".")</f>
        <v>6.4214906603884209E-2</v>
      </c>
      <c r="DJ25" s="27">
        <f>IF(ISNUMBER(work!DI25-work!CE25),work!DI25-work!CE25,".")</f>
        <v>6.2214906603884207E-2</v>
      </c>
      <c r="DK25" s="27">
        <f>IF(ISNUMBER(work!DJ25-work!CF25),work!DJ25-work!CF25,".")</f>
        <v>6.0214906603884205E-2</v>
      </c>
      <c r="DL25" s="27">
        <f>IF(ISNUMBER(work!DK25-work!CG25),work!DK25-work!CG25,".")</f>
        <v>5.7520900258235363E-2</v>
      </c>
      <c r="DM25" s="94">
        <f>IF(ISNUMBER(work!DL25-work!CH25),work!DL25-work!CH25,".")</f>
        <v>5.5080908573936625E-2</v>
      </c>
      <c r="DN25" s="27">
        <f>IF(ISNUMBER(work!DM25-work!CI25),work!DM25-work!CI25,".")</f>
        <v>5.2923580696380389E-2</v>
      </c>
      <c r="DO25" s="27">
        <f>IF(ISNUMBER(work!DN25-work!CJ25),work!DN25-work!CJ25,".")</f>
        <v>5.0963430241416939E-2</v>
      </c>
      <c r="DP25" s="27">
        <f>IF(ISNUMBER(work!DO25-work!CK25),work!DO25-work!CK25,".")</f>
        <v>4.8997828656809947E-2</v>
      </c>
      <c r="DQ25" s="27">
        <f>IF(ISNUMBER(work!DP25-work!CL25),work!DP25-work!CL25,".")</f>
        <v>4.5770125667966344E-2</v>
      </c>
      <c r="DR25" s="94">
        <f>IF(ISNUMBER(work!DQ25-work!CM25),work!DQ25-work!CM25,".")</f>
        <v>4.3116562856712622E-2</v>
      </c>
      <c r="DS25" s="27">
        <f>IF(ISNUMBER(work!DR25-work!CN25),work!DR25-work!CN25,".")</f>
        <v>3.8976643187351688E-2</v>
      </c>
      <c r="DT25" s="27">
        <f>IF(ISNUMBER(work!DS25-work!CO25),work!DS25-work!CO25,".")</f>
        <v>3.4433336117423427E-2</v>
      </c>
      <c r="DU25" s="27">
        <f>IF(ISNUMBER(work!DT25-work!CP25),work!DT25-work!CP25,".")</f>
        <v>3.0643645594559663E-2</v>
      </c>
      <c r="DV25" s="27">
        <f t="shared" si="29"/>
        <v>3.0643645594559663E-2</v>
      </c>
      <c r="DW25" s="27"/>
      <c r="DX25" s="27" t="str">
        <f>IF(ISNUMBER(work!FJ25/work!FN25),work!FJ25/work!FN25,".")</f>
        <v>.</v>
      </c>
      <c r="DY25" s="27" t="str">
        <f>IF(ISNUMBER(work!FK25/work!FO25),work!FK25/work!FO25,".")</f>
        <v>.</v>
      </c>
      <c r="DZ25" s="27" t="str">
        <f>IF(ISNUMBER(work!FL25/work!FP25),work!FL25/work!FP25,".")</f>
        <v>.</v>
      </c>
      <c r="EA25" s="27" t="str">
        <f>IF(ISNUMBER(work!FM25/work!FQ25),work!FM25/work!FQ25,".")</f>
        <v>.</v>
      </c>
      <c r="EB25" s="27" t="str">
        <f>IF(ISNUMBER((work!FK25+work!FL25)/(work!FO25+work!FP25)),(work!FK25+work!FL25)/(work!FO25+work!FP25),".")</f>
        <v>.</v>
      </c>
      <c r="EC25" s="27" t="str">
        <f>IF(ISNUMBER(work!FR25/work!FV25),work!FR25/work!FV25,".")</f>
        <v>.</v>
      </c>
      <c r="ED25" s="27" t="str">
        <f>IF(ISNUMBER(work!FS25/work!FW25),work!FS25/work!FW25,".")</f>
        <v>.</v>
      </c>
      <c r="EE25" s="27" t="str">
        <f>IF(ISNUMBER(work!FT25/work!FX25),work!FT25/work!FX25,".")</f>
        <v>.</v>
      </c>
      <c r="EF25" s="27" t="str">
        <f>IF(ISNUMBER(work!FU25/work!FY25),work!FU25/work!FY25,".")</f>
        <v>.</v>
      </c>
      <c r="EG25" s="27" t="str">
        <f>IF(ISNUMBER((work!FS25+work!FT25)/(work!FW25+work!FX25)),(work!FS25+work!FT25)/(work!FW25+work!FX25),".")</f>
        <v>.</v>
      </c>
      <c r="EH25" s="27">
        <f>work!EZ25</f>
        <v>0.26378156450846846</v>
      </c>
      <c r="EI25" s="27">
        <f>work!FA25</f>
        <v>0.28735027418419617</v>
      </c>
      <c r="EJ25" s="27">
        <f>work!FB25</f>
        <v>0.26585470284697932</v>
      </c>
      <c r="EK25" s="27"/>
      <c r="EL25" s="27">
        <f t="shared" si="30"/>
        <v>4351.4129999999996</v>
      </c>
      <c r="EM25">
        <f t="shared" si="34"/>
        <v>20224</v>
      </c>
      <c r="EN25" t="str">
        <f>work!FM25</f>
        <v>.</v>
      </c>
      <c r="EO25" t="str">
        <f>IF(ISNUMBER(work!FK25+work!FL25),work!FK25+work!FL25,".")</f>
        <v>.</v>
      </c>
      <c r="EP25" t="str">
        <f>IF(ISNUMBER(work!FU25-work!FM25),work!FU25-work!FM25,".")</f>
        <v>.</v>
      </c>
      <c r="EQ25" t="str">
        <f>IF(ISNUMBER(work!FS25+work!FT25-work!FK25-work!FL25),(work!FS25+work!FT25-work!FK25-work!FL25),".")</f>
        <v>.</v>
      </c>
      <c r="EU25">
        <f>work!FC25</f>
        <v>3630542</v>
      </c>
      <c r="EV25">
        <f>work!FD25</f>
        <v>5202000</v>
      </c>
      <c r="EW25" t="str">
        <f>IF(ISNUMBER(VLOOKUP($F25,AREA_EM_ALLYEAR,Seq!B$1,FALSE)),VLOOKUP($F25,AREA_EM_ALLYEAR,Seq!B$1,FALSE),".")</f>
        <v>.</v>
      </c>
      <c r="EX25" t="str">
        <f>IF(ISNUMBER(VLOOKUP($F25,AREA_EM_ALLYEAR,Seq!C$1,FALSE)),VLOOKUP($F25,AREA_EM_ALLYEAR,Seq!C$1,FALSE),".")</f>
        <v>.</v>
      </c>
      <c r="EY25" t="str">
        <f>IF(ISNUMBER(VLOOKUP($F25,AREA_EM_ALLYEAR,Seq!D$1,FALSE)),VLOOKUP($F25,AREA_EM_ALLYEAR,Seq!D$1,FALSE),".")</f>
        <v>.</v>
      </c>
      <c r="EZ25" t="str">
        <f>IF(ISNUMBER(VLOOKUP($F25,AREA_EM_ALLYEAR,Seq!E$1,FALSE)),VLOOKUP($F25,AREA_EM_ALLYEAR,Seq!E$1,FALSE),".")</f>
        <v>.</v>
      </c>
      <c r="FA25" t="str">
        <f>IF(ISNUMBER(VLOOKUP($F25,AREA_EM_ALLYEAR,Seq!F$1,FALSE)),VLOOKUP($F25,AREA_EM_ALLYEAR,Seq!F$1,FALSE),".")</f>
        <v>.</v>
      </c>
      <c r="FB25" t="str">
        <f>IF(ISNUMBER(VLOOKUP($F25,AREA_EM_ALLYEAR,Seq!G$1,FALSE)),VLOOKUP($F25,AREA_EM_ALLYEAR,Seq!G$1,FALSE),".")</f>
        <v>.</v>
      </c>
      <c r="FC25" t="str">
        <f>IF(ISNUMBER(VLOOKUP($F25,AREA_EM_ALLYEAR,Seq!H$1,FALSE)),VLOOKUP($F25,AREA_EM_ALLYEAR,Seq!H$1,FALSE),".")</f>
        <v>.</v>
      </c>
      <c r="FD25" t="str">
        <f>IF(ISNUMBER(VLOOKUP($F25,AREA_EM_ALLYEAR,Seq!I$1,FALSE)),VLOOKUP($F25,AREA_EM_ALLYEAR,Seq!I$1,FALSE),".")</f>
        <v>.</v>
      </c>
      <c r="FE25" t="str">
        <f>IF(ISNUMBER(VLOOKUP($F25,AREA_EM_ALLYEAR,Seq!J$1,FALSE)),VLOOKUP($F25,AREA_EM_ALLYEAR,Seq!J$1,FALSE),".")</f>
        <v>.</v>
      </c>
      <c r="FF25" t="str">
        <f>IF(ISNUMBER(VLOOKUP($F25,AREA_EM_ALLYEAR,Seq!K$1,FALSE)),VLOOKUP($F25,AREA_EM_ALLYEAR,Seq!K$1,FALSE),".")</f>
        <v>.</v>
      </c>
      <c r="FG25" t="str">
        <f>IF(ISNUMBER(VLOOKUP($F25,AREA_EM_ALLYEAR,Seq!L$1,FALSE)),VLOOKUP($F25,AREA_EM_ALLYEAR,Seq!L$1,FALSE),".")</f>
        <v>.</v>
      </c>
      <c r="FH25" t="str">
        <f>IF(ISNUMBER(VLOOKUP($F25,AREA_EM_ALLYEAR,Seq!M$1,FALSE)),VLOOKUP($F25,AREA_EM_ALLYEAR,Seq!M$1,FALSE),".")</f>
        <v>.</v>
      </c>
      <c r="FI25" t="str">
        <f>IF(ISNUMBER(VLOOKUP($F25,AREA_EM_ALLYEAR,Seq!N$1,FALSE)),VLOOKUP($F25,AREA_EM_ALLYEAR,Seq!N$1,FALSE),".")</f>
        <v>.</v>
      </c>
      <c r="FJ25" t="str">
        <f>IF(ISNUMBER(VLOOKUP($F25,AREA_EM_ALLYEAR,Seq!O$1,FALSE)),VLOOKUP($F25,AREA_EM_ALLYEAR,Seq!O$1,FALSE),".")</f>
        <v>.</v>
      </c>
      <c r="FK25" t="str">
        <f t="shared" si="35"/>
        <v>.</v>
      </c>
      <c r="FN25">
        <f>IF( ISNUMBER(VLOOKUP($F25,AREA_LIFE,Seq!V$1,FALSE)-Life!V$39),VLOOKUP($F25,AREA_LIFE,Seq!V$1,FALSE)-Life!V$39,".")</f>
        <v>0.69717073170733102</v>
      </c>
      <c r="FO25">
        <f>IF( ISNUMBER(VLOOKUP($F25,AREA_LIFE,Seq!W$1,FALSE)-Life!W$39),VLOOKUP($F25,AREA_LIFE,Seq!W$1,FALSE)-Life!W$39,".")</f>
        <v>1.0119512195121985</v>
      </c>
      <c r="FP25">
        <f>IF( ISNUMBER(VLOOKUP($F25,AREA_LIFE,Seq!X$1,FALSE)-Life!X$39),VLOOKUP($F25,AREA_LIFE,Seq!X$1,FALSE)-Life!X$39,".")</f>
        <v>1.3144634146341332</v>
      </c>
      <c r="FQ25">
        <f>IF( ISNUMBER(VLOOKUP($F25,AREA_LIFE,Seq!Y$1,FALSE)-Life!Y$39),VLOOKUP($F25,AREA_LIFE,Seq!Y$1,FALSE)-Life!Y$39,".")</f>
        <v>1.5806829268292688</v>
      </c>
      <c r="FR25">
        <f>IF( ISNUMBER(VLOOKUP($F25,AREA_LIFE,Seq!Z$1,FALSE)-Life!Z$39),VLOOKUP($F25,AREA_LIFE,Seq!Z$1,FALSE)-Life!Z$39,".")</f>
        <v>1.795585365853654</v>
      </c>
      <c r="FS25">
        <f>IF( ISNUMBER(VLOOKUP($F25,AREA_LIFE,Seq!AA$1,FALSE)-Life!AA$39),VLOOKUP($F25,AREA_LIFE,Seq!AA$1,FALSE)-Life!AA$39,".")</f>
        <v>1.9526097560975586</v>
      </c>
      <c r="FT25">
        <f>IF( ISNUMBER(VLOOKUP($F25,AREA_LIFE,Seq!AB$1,FALSE)-Life!AB$39),VLOOKUP($F25,AREA_LIFE,Seq!AB$1,FALSE)-Life!AB$39,".")</f>
        <v>2.0535853658536496</v>
      </c>
      <c r="FU25">
        <f>IF( ISNUMBER(VLOOKUP($F25,AREA_LIFE,Seq!AC$1,FALSE)-Life!AC$39),VLOOKUP($F25,AREA_LIFE,Seq!AC$1,FALSE)-Life!AC$39,".")</f>
        <v>2.1133902439024297</v>
      </c>
      <c r="FV25">
        <f>IF( ISNUMBER(VLOOKUP($F25,AREA_LIFE,Seq!AD$1,FALSE)-Life!AD$39),VLOOKUP($F25,AREA_LIFE,Seq!AD$1,FALSE)-Life!AD$39,".")</f>
        <v>2.1433902439024592</v>
      </c>
      <c r="FW25">
        <f>IF( ISNUMBER(VLOOKUP($F25,AREA_LIFE,Seq!AE$1,FALSE)-Life!AE$39),VLOOKUP($F25,AREA_LIFE,Seq!AE$1,FALSE)-Life!AE$39,".")</f>
        <v>2.1495609756097451</v>
      </c>
      <c r="FX25">
        <f>IF( ISNUMBER(VLOOKUP($F25,AREA_LIFE,Seq!AF$1,FALSE)-Life!AF$39),VLOOKUP($F25,AREA_LIFE,Seq!AF$1,FALSE)-Life!AF$39,".")</f>
        <v>2.134829268292691</v>
      </c>
      <c r="FY25">
        <f>IF( ISNUMBER(VLOOKUP($F25,AREA_LIFE,Seq!AG$1,FALSE)-Life!AG$39),VLOOKUP($F25,AREA_LIFE,Seq!AG$1,FALSE)-Life!AG$39,".")</f>
        <v>2.1001707317073084</v>
      </c>
      <c r="FZ25">
        <f>IF( ISNUMBER(VLOOKUP($F25,AREA_LIFE,Seq!AH$1,FALSE)-Life!AH$39),VLOOKUP($F25,AREA_LIFE,Seq!AH$1,FALSE)-Life!AH$39,".")</f>
        <v>2.0477073170731899</v>
      </c>
      <c r="GA25">
        <f>IF( ISNUMBER(VLOOKUP($F25,AREA_LIFE,Seq!AI$1,FALSE)-Life!AI$39),VLOOKUP($F25,AREA_LIFE,Seq!AI$1,FALSE)-Life!AI$39,".")</f>
        <v>1.9775121951219461</v>
      </c>
      <c r="GB25">
        <f>IF( ISNUMBER(VLOOKUP($F25,AREA_LIFE,Seq!AJ$1,FALSE)-Life!AJ$39),VLOOKUP($F25,AREA_LIFE,Seq!AJ$1,FALSE)-Life!AJ$39,".")</f>
        <v>1.8962682926829189</v>
      </c>
      <c r="GC25">
        <f>IF( ISNUMBER(VLOOKUP($F25,AREA_LIFE,Seq!AK$1,FALSE)-Life!AK$39),VLOOKUP($F25,AREA_LIFE,Seq!AK$1,FALSE)-Life!AK$39,".")</f>
        <v>1.8026097560975387</v>
      </c>
      <c r="GD25">
        <f>IF( ISNUMBER(VLOOKUP($F25,AREA_LIFE,Seq!AL$1,FALSE)-Life!AL$39),VLOOKUP($F25,AREA_LIFE,Seq!AL$1,FALSE)-Life!AL$39,".")</f>
        <v>1.6972926829268289</v>
      </c>
      <c r="GE25">
        <f>IF( ISNUMBER(VLOOKUP($F25,AREA_LIFE,Seq!AM$1,FALSE)-Life!AM$39),VLOOKUP($F25,AREA_LIFE,Seq!AM$1,FALSE)-Life!AM$39,".")</f>
        <v>1.5813902439024332</v>
      </c>
      <c r="GF25">
        <f>IF( ISNUMBER(VLOOKUP($F25,AREA_LIFE,Seq!AN$1,FALSE)-Life!AN$39),VLOOKUP($F25,AREA_LIFE,Seq!AN$1,FALSE)-Life!AN$39,".")</f>
        <v>1.4594878048780515</v>
      </c>
      <c r="GG25">
        <f>IF( ISNUMBER(VLOOKUP($F25,AREA_LIFE,Seq!AO$1,FALSE)-Life!AO$39),VLOOKUP($F25,AREA_LIFE,Seq!AO$1,FALSE)-Life!AO$39,".")</f>
        <v>1.3395365853658348</v>
      </c>
      <c r="GH25">
        <f>IF( ISNUMBER(VLOOKUP($F25,AREA_LIFE,Seq!AP$1,FALSE)-Life!AP$39),VLOOKUP($F25,AREA_LIFE,Seq!AP$1,FALSE)-Life!AP$39,".")</f>
        <v>1.2309756097561007</v>
      </c>
      <c r="GI25">
        <f>IF( ISNUMBER(VLOOKUP($F25,AREA_LIFE,Seq!AQ$1,FALSE)-Life!AQ$39),VLOOKUP($F25,AREA_LIFE,Seq!AQ$1,FALSE)-Life!AQ$39,".")</f>
        <v>1.1486341463414789</v>
      </c>
      <c r="GJ25">
        <f>IF( ISNUMBER(VLOOKUP($F25,AREA_LIFE,Seq!AR$1,FALSE)-Life!AR$39),VLOOKUP($F25,AREA_LIFE,Seq!AR$1,FALSE)-Life!AR$39,".")</f>
        <v>1.0972926829268346</v>
      </c>
      <c r="GK25">
        <f>IF( ISNUMBER(VLOOKUP($F25,AREA_LIFE,Seq!AS$1,FALSE)-Life!AS$39),VLOOKUP($F25,AREA_LIFE,Seq!AS$1,FALSE)-Life!AS$39,".")</f>
        <v>1.0783170731707372</v>
      </c>
      <c r="GL25">
        <f>IF( ISNUMBER(VLOOKUP($F25,AREA_LIFE,Seq!AT$1,FALSE)-Life!AT$39),VLOOKUP($F25,AREA_LIFE,Seq!AT$1,FALSE)-Life!AT$39,".")</f>
        <v>1.0901219512194871</v>
      </c>
      <c r="GM25">
        <f>IF( ISNUMBER(VLOOKUP($F25,AREA_LIFE,Seq!AU$1,FALSE)-Life!AU$39),VLOOKUP($F25,AREA_LIFE,Seq!AU$1,FALSE)-Life!AU$39,".")</f>
        <v>1.1256829268292847</v>
      </c>
      <c r="GN25">
        <f>IF( ISNUMBER(VLOOKUP($F25,AREA_LIFE,Seq!AV$1,FALSE)-Life!AV$39),VLOOKUP($F25,AREA_LIFE,Seq!AV$1,FALSE)-Life!AV$39,".")</f>
        <v>1.1730731707317261</v>
      </c>
      <c r="GO25">
        <f>IF( ISNUMBER(VLOOKUP($F25,AREA_LIFE,Seq!AW$1,FALSE)-Life!AW$39),VLOOKUP($F25,AREA_LIFE,Seq!AW$1,FALSE)-Life!AW$39,".")</f>
        <v>1.2203658536585493</v>
      </c>
      <c r="GP25">
        <f>IF( ISNUMBER(VLOOKUP($F25,AREA_LIFE,Seq!AX$1,FALSE)-Life!AX$39),VLOOKUP($F25,AREA_LIFE,Seq!AX$1,FALSE)-Life!AX$39,".")</f>
        <v>1.2551463414634014</v>
      </c>
      <c r="GQ25">
        <f t="shared" si="36"/>
        <v>1.2551463414634014</v>
      </c>
      <c r="GS25">
        <f>IFERROR(VLOOKUP($F25,AREA_LIFE,Seq!V$1,FALSE),".")</f>
        <v>66.665560975609765</v>
      </c>
      <c r="GT25">
        <f>IFERROR(VLOOKUP($F25,AREA_LIFE,Seq!W$1,FALSE),".")</f>
        <v>67.178682926829268</v>
      </c>
      <c r="GU25">
        <f>IFERROR(VLOOKUP($F25,AREA_LIFE,Seq!X$1,FALSE),".")</f>
        <v>67.662951219512195</v>
      </c>
      <c r="GV25">
        <f>IFERROR(VLOOKUP($F25,AREA_LIFE,Seq!Y$1,FALSE),".")</f>
        <v>68.101853658536598</v>
      </c>
      <c r="GW25">
        <f>IFERROR(VLOOKUP($F25,AREA_LIFE,Seq!Z$1,FALSE),".")</f>
        <v>68.491390243902444</v>
      </c>
      <c r="GX25">
        <f>IFERROR(VLOOKUP($F25,AREA_LIFE,Seq!AA$1,FALSE),".")</f>
        <v>68.833048780487815</v>
      </c>
      <c r="GY25">
        <f>IFERROR(VLOOKUP($F25,AREA_LIFE,Seq!AB$1,FALSE),".")</f>
        <v>69.134804878048783</v>
      </c>
      <c r="GZ25">
        <f>IFERROR(VLOOKUP($F25,AREA_LIFE,Seq!AC$1,FALSE),".")</f>
        <v>69.411585365853654</v>
      </c>
      <c r="HA25">
        <f>IFERROR(VLOOKUP($F25,AREA_LIFE,Seq!AD$1,FALSE),".")</f>
        <v>69.67631707317075</v>
      </c>
      <c r="HB25">
        <f>IFERROR(VLOOKUP($F25,AREA_LIFE,Seq!AE$1,FALSE),".")</f>
        <v>69.935951219512191</v>
      </c>
      <c r="HC25">
        <f>IFERROR(VLOOKUP($F25,AREA_LIFE,Seq!AF$1,FALSE),".")</f>
        <v>70.193902439024399</v>
      </c>
      <c r="HD25">
        <f>IFERROR(VLOOKUP($F25,AREA_LIFE,Seq!AG$1,FALSE),".")</f>
        <v>70.450560975609761</v>
      </c>
      <c r="HE25">
        <f>IFERROR(VLOOKUP($F25,AREA_LIFE,Seq!AH$1,FALSE),".")</f>
        <v>70.702951219512215</v>
      </c>
      <c r="HF25">
        <f>IFERROR(VLOOKUP($F25,AREA_LIFE,Seq!AI$1,FALSE),".")</f>
        <v>70.947097560975621</v>
      </c>
      <c r="HG25">
        <f>IFERROR(VLOOKUP($F25,AREA_LIFE,Seq!AJ$1,FALSE),".")</f>
        <v>71.186609756097567</v>
      </c>
      <c r="HH25">
        <f>IFERROR(VLOOKUP($F25,AREA_LIFE,Seq!AK$1,FALSE),".")</f>
        <v>71.420146341463408</v>
      </c>
      <c r="HI25">
        <f>IFERROR(VLOOKUP($F25,AREA_LIFE,Seq!AL$1,FALSE),".")</f>
        <v>71.648926829268291</v>
      </c>
      <c r="HJ25">
        <f>IFERROR(VLOOKUP($F25,AREA_LIFE,Seq!AM$1,FALSE),".")</f>
        <v>71.873121951219517</v>
      </c>
      <c r="HK25">
        <f>IFERROR(VLOOKUP($F25,AREA_LIFE,Seq!AN$1,FALSE),".")</f>
        <v>72.094292682926849</v>
      </c>
      <c r="HL25">
        <f>IFERROR(VLOOKUP($F25,AREA_LIFE,Seq!AO$1,FALSE),".")</f>
        <v>72.314439024390239</v>
      </c>
      <c r="HM25">
        <f>IFERROR(VLOOKUP($F25,AREA_LIFE,Seq!AP$1,FALSE),".")</f>
        <v>72.534975609756117</v>
      </c>
      <c r="HN25">
        <f>IFERROR(VLOOKUP($F25,AREA_LIFE,Seq!AQ$1,FALSE),".")</f>
        <v>72.760219512195135</v>
      </c>
      <c r="HO25">
        <f>IFERROR(VLOOKUP($F25,AREA_LIFE,Seq!AR$1,FALSE),".")</f>
        <v>72.990439024390255</v>
      </c>
      <c r="HP25">
        <f>IFERROR(VLOOKUP($F25,AREA_LIFE,Seq!AS$1,FALSE),".")</f>
        <v>73.225487804878057</v>
      </c>
      <c r="HQ25">
        <f>IFERROR(VLOOKUP($F25,AREA_LIFE,Seq!AT$1,FALSE),".")</f>
        <v>73.463804878048776</v>
      </c>
      <c r="HR25">
        <f>IFERROR(VLOOKUP($F25,AREA_LIFE,Seq!AU$1,FALSE),".")</f>
        <v>73.702341463414655</v>
      </c>
      <c r="HS25">
        <f>IFERROR(VLOOKUP($F25,AREA_LIFE,Seq!AV$1,FALSE),".")</f>
        <v>73.936682926829278</v>
      </c>
      <c r="HT25">
        <f>IFERROR(VLOOKUP($F25,AREA_LIFE,Seq!AW$1,FALSE),".")</f>
        <v>74.163439024390257</v>
      </c>
      <c r="HU25">
        <f>IFERROR(VLOOKUP($F25,AREA_LIFE,Seq!AX$1,FALSE),".")</f>
        <v>74.379707317073169</v>
      </c>
      <c r="HV25" t="str">
        <f>IFERROR(VLOOKUP($F25,AREA_LIFE,Seq!AY$1,FALSE),".")</f>
        <v>.</v>
      </c>
      <c r="HZ25">
        <f t="shared" si="40"/>
        <v>220090</v>
      </c>
      <c r="IA25">
        <f t="shared" si="38"/>
        <v>370</v>
      </c>
      <c r="IB25">
        <f t="shared" si="41"/>
        <v>49180656.401488751</v>
      </c>
      <c r="IC25">
        <f t="shared" si="42"/>
        <v>-39739454.784633458</v>
      </c>
      <c r="ID25">
        <f t="shared" si="39"/>
        <v>7.7374891462785908E-2</v>
      </c>
      <c r="IE25" t="str">
        <f>work!FK25</f>
        <v>.</v>
      </c>
      <c r="IF25" t="str">
        <f>work!FL25</f>
        <v>.</v>
      </c>
      <c r="IG25" t="str">
        <f>work!FM25</f>
        <v>.</v>
      </c>
      <c r="IH25" t="str">
        <f>IF(ISNUMBER(work!FS25-work!FK25),work!FS25-work!FK25,".")</f>
        <v>.</v>
      </c>
      <c r="II25" t="str">
        <f>IF(ISNUMBER(work!FT25-work!FL25),work!FT25-work!FL25,".")</f>
        <v>.</v>
      </c>
      <c r="IJ25" t="str">
        <f>IF(ISNUMBER(work!FU25-work!FM25),work!FU25-work!FM25,".")</f>
        <v>.</v>
      </c>
    </row>
    <row r="26" spans="1:244" hidden="1">
      <c r="A26" s="24" t="str">
        <f t="shared" si="0"/>
        <v>亚洲</v>
      </c>
      <c r="B26" s="24" t="str">
        <f t="shared" si="33"/>
        <v>Out</v>
      </c>
      <c r="C26" s="24" t="str">
        <f t="shared" si="1"/>
        <v>Out</v>
      </c>
      <c r="D26" s="24"/>
      <c r="E26" s="25" t="s">
        <v>2376</v>
      </c>
      <c r="F26" s="26" t="str">
        <f t="shared" si="2"/>
        <v>Mongolia</v>
      </c>
      <c r="G26" s="27" t="str">
        <f t="shared" si="3"/>
        <v>.</v>
      </c>
      <c r="H26" s="27" t="str">
        <f t="shared" si="4"/>
        <v>.</v>
      </c>
      <c r="I26" s="27" t="str">
        <f t="shared" si="5"/>
        <v>.</v>
      </c>
      <c r="J26" s="27" t="str">
        <f t="shared" si="6"/>
        <v>.</v>
      </c>
      <c r="K26" s="27" t="str">
        <f t="shared" si="7"/>
        <v>.</v>
      </c>
      <c r="L26" s="27" t="str">
        <f t="shared" si="8"/>
        <v>.</v>
      </c>
      <c r="M26" s="27" t="str">
        <f t="shared" si="9"/>
        <v>.</v>
      </c>
      <c r="N26" s="27" t="str">
        <f t="shared" si="10"/>
        <v>.</v>
      </c>
      <c r="O26" s="27">
        <f t="shared" si="11"/>
        <v>0</v>
      </c>
      <c r="P26" s="27">
        <f t="shared" si="12"/>
        <v>20</v>
      </c>
      <c r="Q26" s="27">
        <f t="shared" si="13"/>
        <v>0</v>
      </c>
      <c r="R26" s="27">
        <f t="shared" si="14"/>
        <v>15</v>
      </c>
      <c r="S26" s="27">
        <f t="shared" si="15"/>
        <v>85</v>
      </c>
      <c r="T26" s="27">
        <f t="shared" si="16"/>
        <v>740</v>
      </c>
      <c r="U26" s="27">
        <f t="shared" si="17"/>
        <v>103</v>
      </c>
      <c r="V26" s="27">
        <f t="shared" si="18"/>
        <v>6</v>
      </c>
      <c r="W26" s="27">
        <f t="shared" si="19"/>
        <v>526</v>
      </c>
      <c r="X26" s="27">
        <f t="shared" si="20"/>
        <v>10</v>
      </c>
      <c r="Y26" s="27">
        <f t="shared" si="21"/>
        <v>76</v>
      </c>
      <c r="Z26" s="27">
        <f t="shared" si="22"/>
        <v>18</v>
      </c>
      <c r="AA26" s="27">
        <f t="shared" si="23"/>
        <v>15</v>
      </c>
      <c r="AB26" s="27">
        <f t="shared" si="24"/>
        <v>134</v>
      </c>
      <c r="AC26" s="27">
        <f t="shared" si="25"/>
        <v>322</v>
      </c>
      <c r="AD26" s="27">
        <f t="shared" si="26"/>
        <v>94</v>
      </c>
      <c r="AE26" s="27">
        <f t="shared" si="27"/>
        <v>141</v>
      </c>
      <c r="AF26" s="27">
        <f t="shared" si="28"/>
        <v>231</v>
      </c>
      <c r="AG26" s="27"/>
      <c r="AH26" s="27" t="str">
        <f>IF(ISNUMBER(work!C26+work!AH26),work!C26+work!AH26,".")</f>
        <v>.</v>
      </c>
      <c r="AI26" s="27">
        <f>IF(ISNUMBER(work!D26+work!AI26),work!D26+work!AI26,".")</f>
        <v>19316380.755905442</v>
      </c>
      <c r="AJ26" s="27">
        <f>IF(ISNUMBER(work!E26+work!AJ26),work!E26+work!AJ26,".")</f>
        <v>21073634.167322353</v>
      </c>
      <c r="AK26" s="27">
        <f>IF(ISNUMBER(work!F26+work!AK26),work!F26+work!AK26,".")</f>
        <v>23366769.532596935</v>
      </c>
      <c r="AL26" s="27">
        <f>IF(ISNUMBER(work!G26+work!AL26),work!G26+work!AL26,".")</f>
        <v>26910986.380929731</v>
      </c>
      <c r="AM26" s="27">
        <f>IF(ISNUMBER(work!H26+work!AM26),work!H26+work!AM26,".")</f>
        <v>30537264.399246298</v>
      </c>
      <c r="AN26" s="27">
        <f>IF(ISNUMBER(work!I26+work!AN26),work!I26+work!AN26,".")</f>
        <v>33225067.052646406</v>
      </c>
      <c r="AO26" s="27">
        <f>IF(ISNUMBER(work!J26+work!AO26),work!J26+work!AO26,".")</f>
        <v>37071069.454553232</v>
      </c>
      <c r="AP26" s="27">
        <f>IF(ISNUMBER(work!K26+work!AP26),work!K26+work!AP26,".")</f>
        <v>41253722.422680423</v>
      </c>
      <c r="AQ26" s="27">
        <f>IF(ISNUMBER(work!L26+work!AQ26),work!L26+work!AQ26,".")</f>
        <v>42945209.698884606</v>
      </c>
      <c r="AR26" s="27">
        <f>IF(ISNUMBER(work!M26+work!AR26),work!M26+work!AR26,".")</f>
        <v>44569997.270196937</v>
      </c>
      <c r="AS26" s="27">
        <f>IF(ISNUMBER(work!N26+work!AS26),work!N26+work!AS26,".")</f>
        <v>48650163.401572883</v>
      </c>
      <c r="AT26" s="27">
        <f>IF(ISNUMBER(work!O26+work!AT26),work!O26+work!AT26,".")</f>
        <v>55534842.861900091</v>
      </c>
      <c r="AU26" s="27">
        <f>IF(ISNUMBER(work!P26+work!AU26),work!P26+work!AU26,".")</f>
        <v>63294361.529563017</v>
      </c>
      <c r="AV26" s="27">
        <f>IF(ISNUMBER(work!Q26+work!AV26),work!Q26+work!AV26,".")</f>
        <v>71576458.760657415</v>
      </c>
      <c r="AW26" s="27">
        <f>IF(ISNUMBER(work!R26+work!AW26),work!R26+work!AW26,".")</f>
        <v>79374183.075390294</v>
      </c>
      <c r="AX26" s="27">
        <f>IF(ISNUMBER(work!S26+work!AX26),work!S26+work!AX26,".")</f>
        <v>87304316.885905921</v>
      </c>
      <c r="AY26" s="27">
        <f>IF(ISNUMBER(work!T26+work!AY26),work!T26+work!AY26,".")</f>
        <v>95418449.198038653</v>
      </c>
      <c r="AZ26" s="27">
        <f>IF(ISNUMBER(work!U26+work!AZ26),work!U26+work!AZ26,".")</f>
        <v>102856760.94336294</v>
      </c>
      <c r="BA26" s="27">
        <f>IF(ISNUMBER(work!V26+work!BA26),work!V26+work!BA26,".")</f>
        <v>110669272.11349809</v>
      </c>
      <c r="BB26" s="27">
        <f>IF(ISNUMBER(work!W26+work!BB26),work!W26+work!BB26,".")</f>
        <v>119956951.19365521</v>
      </c>
      <c r="BC26" s="27">
        <f>IF(ISNUMBER(work!X26+work!BC26),work!X26+work!BC26,".")</f>
        <v>129907554.7144924</v>
      </c>
      <c r="BD26" s="27">
        <f>IF(ISNUMBER(work!Y26+work!BD26),work!Y26+work!BD26,".")</f>
        <v>141724245.19578683</v>
      </c>
      <c r="BE26" s="27">
        <f>IF(ISNUMBER(work!Z26+work!BE26),work!Z26+work!BE26,".")</f>
        <v>155893151.86117435</v>
      </c>
      <c r="BF26" s="27">
        <f>IF(ISNUMBER(work!AA26+work!BF26),work!AA26+work!BF26,".")</f>
        <v>171639020.47529483</v>
      </c>
      <c r="BG26" s="27">
        <f>IF(ISNUMBER(work!AB26+work!BG26),work!AB26+work!BG26,".")</f>
        <v>189485104.48932278</v>
      </c>
      <c r="BH26" s="27">
        <f>IF(ISNUMBER(work!AC26+work!BH26),work!AC26+work!BH26,".")</f>
        <v>211460839.23553425</v>
      </c>
      <c r="BI26" s="27">
        <f>IF(ISNUMBER(work!AD26+work!BI26),work!AD26+work!BI26,".")</f>
        <v>238946253.0680221</v>
      </c>
      <c r="BJ26" s="27">
        <f>IF(ISNUMBER(work!AE26+work!BJ26),work!AE26+work!BJ26,".")</f>
        <v>260451164.23307398</v>
      </c>
      <c r="BK26" s="27">
        <f>IF(ISNUMBER(work!AF26+work!BK26),work!AF26+work!BK26,".")</f>
        <v>293945754.97972506</v>
      </c>
      <c r="BL26" s="27"/>
      <c r="BM26" s="27" t="str">
        <f>IF(ISNUMBER(work!AH26-work!C26),work!AH26-work!C26,".")</f>
        <v>.</v>
      </c>
      <c r="BN26" s="27">
        <f>IF(ISNUMBER(work!AI26-work!D26),work!AI26-work!D26,".")</f>
        <v>-19174604.012439959</v>
      </c>
      <c r="BO26" s="27">
        <f>IF(ISNUMBER(work!AJ26-work!E26),work!AJ26-work!E26,".")</f>
        <v>-20920030.214942448</v>
      </c>
      <c r="BP26" s="27">
        <f>IF(ISNUMBER(work!AK26-work!F26),work!AK26-work!F26,".")</f>
        <v>-23204204.267334666</v>
      </c>
      <c r="BQ26" s="27">
        <f>IF(ISNUMBER(work!AL26-work!G26),work!AL26-work!G26,".")</f>
        <v>-26738775.436591469</v>
      </c>
      <c r="BR26" s="27">
        <f>IF(ISNUMBER(work!AM26-work!H26),work!AM26-work!H26,".")</f>
        <v>-30355215.263640299</v>
      </c>
      <c r="BS26" s="27">
        <f>IF(ISNUMBER(work!AN26-work!I26),work!AN26-work!I26,".")</f>
        <v>-33025950.820574202</v>
      </c>
      <c r="BT26" s="27">
        <f>IF(ISNUMBER(work!AO26-work!J26),work!AO26-work!J26,".")</f>
        <v>-36865066.491960973</v>
      </c>
      <c r="BU26" s="27">
        <f>IF(ISNUMBER(work!AP26-work!K26),work!AP26-work!K26,".")</f>
        <v>-41037196.885789976</v>
      </c>
      <c r="BV26" s="27">
        <f>IF(ISNUMBER(work!AQ26-work!L26),work!AQ26-work!L26,".")</f>
        <v>-42719637.301232994</v>
      </c>
      <c r="BW26" s="27">
        <f>IF(ISNUMBER(work!AR26-work!M26),work!AR26-work!M26,".")</f>
        <v>-44350113.915925272</v>
      </c>
      <c r="BX26" s="27">
        <f>IF(ISNUMBER(work!AS26-work!N26),work!AS26-work!N26,".")</f>
        <v>-48450598.013672516</v>
      </c>
      <c r="BY26" s="27">
        <f>IF(ISNUMBER(work!AT26-work!O26),work!AT26-work!O26,".")</f>
        <v>-55354226.674310118</v>
      </c>
      <c r="BZ26" s="27">
        <f>IF(ISNUMBER(work!AU26-work!P26),work!AU26-work!P26,".")</f>
        <v>-63119177.741716571</v>
      </c>
      <c r="CA26" s="27">
        <f>IF(ISNUMBER(work!AV26-work!Q26),work!AV26-work!Q26,".")</f>
        <v>-71397254.155159786</v>
      </c>
      <c r="CB26" s="27">
        <f>IF(ISNUMBER(work!AW26-work!R26),work!AW26-work!R26,".")</f>
        <v>-79183664.548251107</v>
      </c>
      <c r="CC26" s="27">
        <f>IF(ISNUMBER(work!AX26-work!S26),work!AX26-work!S26,".")</f>
        <v>-87109315.50009948</v>
      </c>
      <c r="CD26" s="27">
        <f>IF(ISNUMBER(work!AY26-work!T26),work!AY26-work!T26,".")</f>
        <v>-95215650.999865338</v>
      </c>
      <c r="CE26" s="27">
        <f>IF(ISNUMBER(work!AZ26-work!U26),work!AZ26-work!U26,".")</f>
        <v>-102646799.06997706</v>
      </c>
      <c r="CF26" s="27">
        <f>IF(ISNUMBER(work!BA26-work!V26),work!BA26-work!V26,".")</f>
        <v>-110452558.4608559</v>
      </c>
      <c r="CG26" s="27">
        <f>IF(ISNUMBER(work!BB26-work!W26),work!BB26-work!W26,".")</f>
        <v>-119739113.14894478</v>
      </c>
      <c r="CH26" s="27">
        <f>IF(ISNUMBER(work!BC26-work!X26),work!BC26-work!X26,".")</f>
        <v>-129683282.9685436</v>
      </c>
      <c r="CI26" s="27">
        <f>IF(ISNUMBER(work!BD26-work!Y26),work!BD26-work!Y26,".")</f>
        <v>-141489358.71640515</v>
      </c>
      <c r="CJ26" s="27">
        <f>IF(ISNUMBER(work!BE26-work!Z26),work!BE26-work!Z26,".")</f>
        <v>-155641812.44223768</v>
      </c>
      <c r="CK26" s="27">
        <f>IF(ISNUMBER(work!BF26-work!AA26),work!BF26-work!AA26,".")</f>
        <v>-171360975.22276115</v>
      </c>
      <c r="CL26" s="27">
        <f>IF(ISNUMBER(work!BG26-work!AB26),work!BG26-work!AB26,".")</f>
        <v>-189186890.7613312</v>
      </c>
      <c r="CM26" s="27">
        <f>IF(ISNUMBER(work!BH26-work!AC26),work!BH26-work!AC26,".")</f>
        <v>-211137107.46419573</v>
      </c>
      <c r="CN26" s="27">
        <f>IF(ISNUMBER(work!BI26-work!AD26),work!BI26-work!AD26,".")</f>
        <v>-238589426.70267192</v>
      </c>
      <c r="CO26" s="27">
        <f>IF(ISNUMBER(work!BJ26-work!AE26),work!BJ26-work!AE26,".")</f>
        <v>-260062726.716984</v>
      </c>
      <c r="CP26" s="27">
        <f>IF(ISNUMBER(work!BK26-work!AF26),work!BK26-work!AF26,".")</f>
        <v>-293563352.8490656</v>
      </c>
      <c r="CQ26" s="27"/>
      <c r="CR26" s="27"/>
      <c r="CS26" s="27">
        <f>IF(ISNUMBER(work!CR26-work!BN26),work!CR26-work!BN26,".")</f>
        <v>9.5414152044750344E-2</v>
      </c>
      <c r="CT26" s="27">
        <f>IF(ISNUMBER(work!CS26-work!BO26),work!CS26-work!BO26,".")</f>
        <v>9.4414152044750344E-2</v>
      </c>
      <c r="CU26" s="27">
        <f>IF(ISNUMBER(work!CT26-work!BP26),work!CT26-work!BP26,".")</f>
        <v>9.4414152044750344E-2</v>
      </c>
      <c r="CV26" s="27">
        <f>IF(ISNUMBER(work!CU26-work!BQ26),work!CU26-work!BQ26,".")</f>
        <v>9.3414152044750343E-2</v>
      </c>
      <c r="CW26" s="27">
        <f>IF(ISNUMBER(work!CV26-work!BR26),work!CV26-work!BR26,".")</f>
        <v>9.3414152044750343E-2</v>
      </c>
      <c r="CX26" s="27">
        <f>IF(ISNUMBER(work!CW26-work!BS26),work!CW26-work!BS26,".")</f>
        <v>9.2414152044750342E-2</v>
      </c>
      <c r="CY26" s="27">
        <f>IF(ISNUMBER(work!CX26-work!BT26),work!CX26-work!BT26,".")</f>
        <v>9.1414152044750355E-2</v>
      </c>
      <c r="CZ26" s="27">
        <f>IF(ISNUMBER(work!CY26-work!BU26),work!CY26-work!BU26,".")</f>
        <v>9.0414152044750354E-2</v>
      </c>
      <c r="DA26" s="27">
        <f>IF(ISNUMBER(work!CZ26-work!BV26),work!CZ26-work!BV26,".")</f>
        <v>8.9414152044750353E-2</v>
      </c>
      <c r="DB26" s="27">
        <f>IF(ISNUMBER(work!DA26-work!BW26),work!DA26-work!BW26,".")</f>
        <v>8.8414152044750352E-2</v>
      </c>
      <c r="DC26" s="27">
        <f>IF(ISNUMBER(work!DB26-work!BX26),work!DB26-work!BX26,".")</f>
        <v>8.641415204475035E-2</v>
      </c>
      <c r="DD26" s="27">
        <f>IF(ISNUMBER(work!DC26-work!BY26),work!DC26-work!BY26,".")</f>
        <v>8.4414152044750349E-2</v>
      </c>
      <c r="DE26" s="27">
        <f>IF(ISNUMBER(work!DD26-work!BZ26),work!DD26-work!BZ26,".")</f>
        <v>8.5705943452098879E-2</v>
      </c>
      <c r="DF26" s="27">
        <f>IF(ISNUMBER(work!DE26-work!CA26),work!DE26-work!CA26,".")</f>
        <v>8.3705943452098877E-2</v>
      </c>
      <c r="DG26" s="27">
        <f>IF(ISNUMBER(work!DF26-work!CB26),work!DF26-work!CB26,".")</f>
        <v>8.1705943452098875E-2</v>
      </c>
      <c r="DH26" s="27">
        <f>IF(ISNUMBER(work!DG26-work!CC26),work!DG26-work!CC26,".")</f>
        <v>7.9705943452098887E-2</v>
      </c>
      <c r="DI26" s="27">
        <f>IF(ISNUMBER(work!DH26-work!CD26),work!DH26-work!CD26,".")</f>
        <v>7.6705943452098885E-2</v>
      </c>
      <c r="DJ26" s="27">
        <f>IF(ISNUMBER(work!DI26-work!CE26),work!DI26-work!CE26,".")</f>
        <v>7.4705943452098883E-2</v>
      </c>
      <c r="DK26" s="27">
        <f>IF(ISNUMBER(work!DJ26-work!CF26),work!DJ26-work!CF26,".")</f>
        <v>7.2705943452098881E-2</v>
      </c>
      <c r="DL26" s="27">
        <f>IF(ISNUMBER(work!DK26-work!CG26),work!DK26-work!CG26,".")</f>
        <v>6.9643882621035297E-2</v>
      </c>
      <c r="DM26" s="27">
        <f>IF(ISNUMBER(work!DL26-work!CH26),work!DL26-work!CH26,".")</f>
        <v>6.7039221964534518E-2</v>
      </c>
      <c r="DN26" s="27">
        <f>IF(ISNUMBER(work!DM26-work!CI26),work!DM26-work!CI26,".")</f>
        <v>6.4979592427176935E-2</v>
      </c>
      <c r="DO26" s="27">
        <f>IF(ISNUMBER(work!DN26-work!CJ26),work!DN26-work!CJ26,".")</f>
        <v>6.3469970556729899E-2</v>
      </c>
      <c r="DP26" s="27">
        <f>IF(ISNUMBER(work!DO26-work!CK26),work!DO26-work!CK26,".")</f>
        <v>6.2405806341508968E-2</v>
      </c>
      <c r="DQ26" s="27">
        <f>IF(ISNUMBER(work!DP26-work!CL26),work!DP26-work!CL26,".")</f>
        <v>6.0543076957299616E-2</v>
      </c>
      <c r="DR26" s="27">
        <f>IF(ISNUMBER(work!DQ26-work!CM26),work!DQ26-work!CM26,".")</f>
        <v>5.9545919183742628E-2</v>
      </c>
      <c r="DS26" s="27">
        <f>IF(ISNUMBER(work!DR26-work!CN26),work!DR26-work!CN26,".")</f>
        <v>5.7143584188397774E-2</v>
      </c>
      <c r="DT26" s="27">
        <f>IF(ISNUMBER(work!DS26-work!CO26),work!DS26-work!CO26,".")</f>
        <v>5.4336731313946687E-2</v>
      </c>
      <c r="DU26" s="27">
        <f>IF(ISNUMBER(work!DT26-work!CP26),work!DT26-work!CP26,".")</f>
        <v>5.2102286219680632E-2</v>
      </c>
      <c r="DV26" s="27">
        <f t="shared" si="29"/>
        <v>5.2102286219680632E-2</v>
      </c>
      <c r="DW26" s="27"/>
      <c r="DX26" s="27" t="str">
        <f>IF(ISNUMBER(work!FJ26/work!FN26),work!FJ26/work!FN26,".")</f>
        <v>.</v>
      </c>
      <c r="DY26" s="27" t="str">
        <f>IF(ISNUMBER(work!FK26/work!FO26),work!FK26/work!FO26,".")</f>
        <v>.</v>
      </c>
      <c r="DZ26" s="27" t="str">
        <f>IF(ISNUMBER(work!FL26/work!FP26),work!FL26/work!FP26,".")</f>
        <v>.</v>
      </c>
      <c r="EA26" s="27" t="str">
        <f>IF(ISNUMBER(work!FM26/work!FQ26),work!FM26/work!FQ26,".")</f>
        <v>.</v>
      </c>
      <c r="EB26" s="27" t="str">
        <f>IF(ISNUMBER((work!FK26+work!FL26)/(work!FO26+work!FP26)),(work!FK26+work!FL26)/(work!FO26+work!FP26),".")</f>
        <v>.</v>
      </c>
      <c r="EC26" s="27" t="str">
        <f>IF(ISNUMBER(work!FR26/work!FV26),work!FR26/work!FV26,".")</f>
        <v>.</v>
      </c>
      <c r="ED26" s="27" t="str">
        <f>IF(ISNUMBER(work!FS26/work!FW26),work!FS26/work!FW26,".")</f>
        <v>.</v>
      </c>
      <c r="EE26" s="27" t="str">
        <f>IF(ISNUMBER(work!FT26/work!FX26),work!FT26/work!FX26,".")</f>
        <v>.</v>
      </c>
      <c r="EF26" s="27" t="str">
        <f>IF(ISNUMBER(work!FU26/work!FY26),work!FU26/work!FY26,".")</f>
        <v>.</v>
      </c>
      <c r="EG26" s="27" t="str">
        <f>IF(ISNUMBER((work!FS26+work!FT26)/(work!FW26+work!FX26)),(work!FS26+work!FT26)/(work!FW26+work!FX26),".")</f>
        <v>.</v>
      </c>
      <c r="EH26" s="27">
        <f>work!EZ26</f>
        <v>2.4052540369182444E-3</v>
      </c>
      <c r="EI26" s="27" t="str">
        <f>work!FA26</f>
        <v>.</v>
      </c>
      <c r="EJ26" s="27">
        <f>work!FB26</f>
        <v>5.5374253357927373E-4</v>
      </c>
      <c r="EK26" s="27"/>
      <c r="EL26" s="27">
        <f t="shared" si="30"/>
        <v>1170.0519999999999</v>
      </c>
      <c r="EM26" t="str">
        <f t="shared" si="34"/>
        <v>.</v>
      </c>
      <c r="EN26" t="str">
        <f>work!FM26</f>
        <v>.</v>
      </c>
      <c r="EO26" t="str">
        <f>IF(ISNUMBER(work!FK26+work!FL26),work!FK26+work!FL26,".")</f>
        <v>.</v>
      </c>
      <c r="EP26" t="str">
        <f>IF(ISNUMBER(work!FU26-work!FM26),work!FU26-work!FM26,".")</f>
        <v>.</v>
      </c>
      <c r="EQ26" t="str">
        <f>IF(ISNUMBER(work!FS26+work!FT26-work!FK26-work!FL26),(work!FS26+work!FT26-work!FK26-work!FL26),".")</f>
        <v>.</v>
      </c>
      <c r="EU26">
        <f>work!FC26</f>
        <v>4000</v>
      </c>
      <c r="EV26" t="str">
        <f>work!FD26</f>
        <v>.</v>
      </c>
      <c r="EW26" t="str">
        <f>IF(ISNUMBER(VLOOKUP($F26,AREA_EM_ALLYEAR,Seq!B$1,FALSE)),VLOOKUP($F26,AREA_EM_ALLYEAR,Seq!B$1,FALSE),".")</f>
        <v>.</v>
      </c>
      <c r="EX26" t="str">
        <f>IF(ISNUMBER(VLOOKUP($F26,AREA_EM_ALLYEAR,Seq!C$1,FALSE)),VLOOKUP($F26,AREA_EM_ALLYEAR,Seq!C$1,FALSE),".")</f>
        <v>.</v>
      </c>
      <c r="EY26" t="str">
        <f>IF(ISNUMBER(VLOOKUP($F26,AREA_EM_ALLYEAR,Seq!D$1,FALSE)),VLOOKUP($F26,AREA_EM_ALLYEAR,Seq!D$1,FALSE),".")</f>
        <v>.</v>
      </c>
      <c r="EZ26" t="str">
        <f>IF(ISNUMBER(VLOOKUP($F26,AREA_EM_ALLYEAR,Seq!E$1,FALSE)),VLOOKUP($F26,AREA_EM_ALLYEAR,Seq!E$1,FALSE),".")</f>
        <v>.</v>
      </c>
      <c r="FA26" t="str">
        <f>IF(ISNUMBER(VLOOKUP($F26,AREA_EM_ALLYEAR,Seq!F$1,FALSE)),VLOOKUP($F26,AREA_EM_ALLYEAR,Seq!F$1,FALSE),".")</f>
        <v>.</v>
      </c>
      <c r="FB26" t="str">
        <f>IF(ISNUMBER(VLOOKUP($F26,AREA_EM_ALLYEAR,Seq!G$1,FALSE)),VLOOKUP($F26,AREA_EM_ALLYEAR,Seq!G$1,FALSE),".")</f>
        <v>.</v>
      </c>
      <c r="FC26" t="str">
        <f>IF(ISNUMBER(VLOOKUP($F26,AREA_EM_ALLYEAR,Seq!H$1,FALSE)),VLOOKUP($F26,AREA_EM_ALLYEAR,Seq!H$1,FALSE),".")</f>
        <v>.</v>
      </c>
      <c r="FD26" t="str">
        <f>IF(ISNUMBER(VLOOKUP($F26,AREA_EM_ALLYEAR,Seq!I$1,FALSE)),VLOOKUP($F26,AREA_EM_ALLYEAR,Seq!I$1,FALSE),".")</f>
        <v>.</v>
      </c>
      <c r="FE26" t="str">
        <f>IF(ISNUMBER(VLOOKUP($F26,AREA_EM_ALLYEAR,Seq!J$1,FALSE)),VLOOKUP($F26,AREA_EM_ALLYEAR,Seq!J$1,FALSE),".")</f>
        <v>.</v>
      </c>
      <c r="FF26" t="str">
        <f>IF(ISNUMBER(VLOOKUP($F26,AREA_EM_ALLYEAR,Seq!K$1,FALSE)),VLOOKUP($F26,AREA_EM_ALLYEAR,Seq!K$1,FALSE),".")</f>
        <v>.</v>
      </c>
      <c r="FG26" t="str">
        <f>IF(ISNUMBER(VLOOKUP($F26,AREA_EM_ALLYEAR,Seq!L$1,FALSE)),VLOOKUP($F26,AREA_EM_ALLYEAR,Seq!L$1,FALSE),".")</f>
        <v>.</v>
      </c>
      <c r="FH26" t="str">
        <f>IF(ISNUMBER(VLOOKUP($F26,AREA_EM_ALLYEAR,Seq!M$1,FALSE)),VLOOKUP($F26,AREA_EM_ALLYEAR,Seq!M$1,FALSE),".")</f>
        <v>.</v>
      </c>
      <c r="FI26" t="str">
        <f>IF(ISNUMBER(VLOOKUP($F26,AREA_EM_ALLYEAR,Seq!N$1,FALSE)),VLOOKUP($F26,AREA_EM_ALLYEAR,Seq!N$1,FALSE),".")</f>
        <v>.</v>
      </c>
      <c r="FJ26" t="str">
        <f>IF(ISNUMBER(VLOOKUP($F26,AREA_EM_ALLYEAR,Seq!O$1,FALSE)),VLOOKUP($F26,AREA_EM_ALLYEAR,Seq!O$1,FALSE),".")</f>
        <v>.</v>
      </c>
      <c r="FK26" t="str">
        <f t="shared" si="35"/>
        <v>.</v>
      </c>
      <c r="FN26">
        <f>IF( ISNUMBER(VLOOKUP($F26,AREA_LIFE,Seq!V$1,FALSE)-Life!V$39),VLOOKUP($F26,AREA_LIFE,Seq!V$1,FALSE)-Life!V$39,".")</f>
        <v>-9.5734634146341335</v>
      </c>
      <c r="FO26">
        <f>IF( ISNUMBER(VLOOKUP($F26,AREA_LIFE,Seq!W$1,FALSE)-Life!W$39),VLOOKUP($F26,AREA_LIFE,Seq!W$1,FALSE)-Life!W$39,".")</f>
        <v>-9.3384634146341341</v>
      </c>
      <c r="FP26">
        <f>IF( ISNUMBER(VLOOKUP($F26,AREA_LIFE,Seq!X$1,FALSE)-Life!X$39),VLOOKUP($F26,AREA_LIFE,Seq!X$1,FALSE)-Life!X$39,".")</f>
        <v>-9.0405121951219627</v>
      </c>
      <c r="FQ26">
        <f>IF( ISNUMBER(VLOOKUP($F26,AREA_LIFE,Seq!Y$1,FALSE)-Life!Y$39),VLOOKUP($F26,AREA_LIFE,Seq!Y$1,FALSE)-Life!Y$39,".")</f>
        <v>-8.6967317073170776</v>
      </c>
      <c r="FR26">
        <f>IF( ISNUMBER(VLOOKUP($F26,AREA_LIFE,Seq!Z$1,FALSE)-Life!Z$39),VLOOKUP($F26,AREA_LIFE,Seq!Z$1,FALSE)-Life!Z$39,".")</f>
        <v>-8.3301463414634256</v>
      </c>
      <c r="FS26">
        <f>IF( ISNUMBER(VLOOKUP($F26,AREA_LIFE,Seq!AA$1,FALSE)-Life!AA$39),VLOOKUP($F26,AREA_LIFE,Seq!AA$1,FALSE)-Life!AA$39,".")</f>
        <v>-7.9772682926829361</v>
      </c>
      <c r="FT26">
        <f>IF( ISNUMBER(VLOOKUP($F26,AREA_LIFE,Seq!AB$1,FALSE)-Life!AB$39),VLOOKUP($F26,AREA_LIFE,Seq!AB$1,FALSE)-Life!AB$39,".")</f>
        <v>-7.6780731707317074</v>
      </c>
      <c r="FU26">
        <f>IF( ISNUMBER(VLOOKUP($F26,AREA_LIFE,Seq!AC$1,FALSE)-Life!AC$39),VLOOKUP($F26,AREA_LIFE,Seq!AC$1,FALSE)-Life!AC$39,".")</f>
        <v>-7.4569999999999936</v>
      </c>
      <c r="FV26">
        <f>IF( ISNUMBER(VLOOKUP($F26,AREA_LIFE,Seq!AD$1,FALSE)-Life!AD$39),VLOOKUP($F26,AREA_LIFE,Seq!AD$1,FALSE)-Life!AD$39,".")</f>
        <v>-7.3255609756097471</v>
      </c>
      <c r="FW26">
        <f>IF( ISNUMBER(VLOOKUP($F26,AREA_LIFE,Seq!AE$1,FALSE)-Life!AE$39),VLOOKUP($F26,AREA_LIFE,Seq!AE$1,FALSE)-Life!AE$39,".")</f>
        <v>-7.2807560975609746</v>
      </c>
      <c r="FX26">
        <f>IF( ISNUMBER(VLOOKUP($F26,AREA_LIFE,Seq!AF$1,FALSE)-Life!AF$39),VLOOKUP($F26,AREA_LIFE,Seq!AF$1,FALSE)-Life!AF$39,".")</f>
        <v>-7.2987560975609682</v>
      </c>
      <c r="FY26">
        <f>IF( ISNUMBER(VLOOKUP($F26,AREA_LIFE,Seq!AG$1,FALSE)-Life!AG$39),VLOOKUP($F26,AREA_LIFE,Seq!AG$1,FALSE)-Life!AG$39,".")</f>
        <v>-7.3406829268292739</v>
      </c>
      <c r="FZ26">
        <f>IF( ISNUMBER(VLOOKUP($F26,AREA_LIFE,Seq!AH$1,FALSE)-Life!AH$39),VLOOKUP($F26,AREA_LIFE,Seq!AH$1,FALSE)-Life!AH$39,".")</f>
        <v>-7.3646341463414657</v>
      </c>
      <c r="GA26">
        <f>IF( ISNUMBER(VLOOKUP($F26,AREA_LIFE,Seq!AI$1,FALSE)-Life!AI$39),VLOOKUP($F26,AREA_LIFE,Seq!AI$1,FALSE)-Life!AI$39,".")</f>
        <v>-7.3441463414634285</v>
      </c>
      <c r="GB26">
        <f>IF( ISNUMBER(VLOOKUP($F26,AREA_LIFE,Seq!AJ$1,FALSE)-Life!AJ$39),VLOOKUP($F26,AREA_LIFE,Seq!AJ$1,FALSE)-Life!AJ$39,".")</f>
        <v>-7.2735853658536698</v>
      </c>
      <c r="GC26">
        <f>IF( ISNUMBER(VLOOKUP($F26,AREA_LIFE,Seq!AK$1,FALSE)-Life!AK$39),VLOOKUP($F26,AREA_LIFE,Seq!AK$1,FALSE)-Life!AK$39,".")</f>
        <v>-7.1698780487805038</v>
      </c>
      <c r="GD26">
        <f>IF( ISNUMBER(VLOOKUP($F26,AREA_LIFE,Seq!AL$1,FALSE)-Life!AL$39),VLOOKUP($F26,AREA_LIFE,Seq!AL$1,FALSE)-Life!AL$39,".")</f>
        <v>-7.0672926829268192</v>
      </c>
      <c r="GE26">
        <f>IF( ISNUMBER(VLOOKUP($F26,AREA_LIFE,Seq!AM$1,FALSE)-Life!AM$39),VLOOKUP($F26,AREA_LIFE,Seq!AM$1,FALSE)-Life!AM$39,".")</f>
        <v>-7.0001951219512151</v>
      </c>
      <c r="GF26">
        <f>IF( ISNUMBER(VLOOKUP($F26,AREA_LIFE,Seq!AN$1,FALSE)-Life!AN$39),VLOOKUP($F26,AREA_LIFE,Seq!AN$1,FALSE)-Life!AN$39,".")</f>
        <v>-6.9903170731707363</v>
      </c>
      <c r="GG26">
        <f>IF( ISNUMBER(VLOOKUP($F26,AREA_LIFE,Seq!AO$1,FALSE)-Life!AO$39),VLOOKUP($F26,AREA_LIFE,Seq!AO$1,FALSE)-Life!AO$39,".")</f>
        <v>-7.0351463414634168</v>
      </c>
      <c r="GH26">
        <f>IF( ISNUMBER(VLOOKUP($F26,AREA_LIFE,Seq!AP$1,FALSE)-Life!AP$39),VLOOKUP($F26,AREA_LIFE,Seq!AP$1,FALSE)-Life!AP$39,".")</f>
        <v>-7.1166341463414824</v>
      </c>
      <c r="GI26">
        <f>IF( ISNUMBER(VLOOKUP($F26,AREA_LIFE,Seq!AQ$1,FALSE)-Life!AQ$39),VLOOKUP($F26,AREA_LIFE,Seq!AQ$1,FALSE)-Life!AQ$39,".")</f>
        <v>-7.2023170731707324</v>
      </c>
      <c r="GJ26">
        <f>IF( ISNUMBER(VLOOKUP($F26,AREA_LIFE,Seq!AR$1,FALSE)-Life!AR$39),VLOOKUP($F26,AREA_LIFE,Seq!AR$1,FALSE)-Life!AR$39,".")</f>
        <v>-7.2588292682926863</v>
      </c>
      <c r="GK26">
        <f>IF( ISNUMBER(VLOOKUP($F26,AREA_LIFE,Seq!AS$1,FALSE)-Life!AS$39),VLOOKUP($F26,AREA_LIFE,Seq!AS$1,FALSE)-Life!AS$39,".")</f>
        <v>-7.2601951219512131</v>
      </c>
      <c r="GL26">
        <f>IF( ISNUMBER(VLOOKUP($F26,AREA_LIFE,Seq!AT$1,FALSE)-Life!AT$39),VLOOKUP($F26,AREA_LIFE,Seq!AT$1,FALSE)-Life!AT$39,".")</f>
        <v>-7.1993902439024566</v>
      </c>
      <c r="GM26">
        <f>IF( ISNUMBER(VLOOKUP($F26,AREA_LIFE,Seq!AU$1,FALSE)-Life!AU$39),VLOOKUP($F26,AREA_LIFE,Seq!AU$1,FALSE)-Life!AU$39,".")</f>
        <v>-7.0802926829268102</v>
      </c>
      <c r="GN26">
        <f>IF( ISNUMBER(VLOOKUP($F26,AREA_LIFE,Seq!AV$1,FALSE)-Life!AV$39),VLOOKUP($F26,AREA_LIFE,Seq!AV$1,FALSE)-Life!AV$39,".")</f>
        <v>-6.9167560975609632</v>
      </c>
      <c r="GO26">
        <f>IF( ISNUMBER(VLOOKUP($F26,AREA_LIFE,Seq!AW$1,FALSE)-Life!AW$39),VLOOKUP($F26,AREA_LIFE,Seq!AW$1,FALSE)-Life!AW$39,".")</f>
        <v>-6.7337317073170624</v>
      </c>
      <c r="GP26">
        <f>IF( ISNUMBER(VLOOKUP($F26,AREA_LIFE,Seq!AX$1,FALSE)-Life!AX$39),VLOOKUP($F26,AREA_LIFE,Seq!AX$1,FALSE)-Life!AX$39,".")</f>
        <v>-6.5551463414634128</v>
      </c>
      <c r="GQ26">
        <f t="shared" si="36"/>
        <v>-6.5551463414634128</v>
      </c>
      <c r="GS26">
        <f>IFERROR(VLOOKUP($F26,AREA_LIFE,Seq!V$1,FALSE),".")</f>
        <v>56.3949268292683</v>
      </c>
      <c r="GT26">
        <f>IFERROR(VLOOKUP($F26,AREA_LIFE,Seq!W$1,FALSE),".")</f>
        <v>56.828268292682935</v>
      </c>
      <c r="GU26">
        <f>IFERROR(VLOOKUP($F26,AREA_LIFE,Seq!X$1,FALSE),".")</f>
        <v>57.307975609756099</v>
      </c>
      <c r="GV26">
        <f>IFERROR(VLOOKUP($F26,AREA_LIFE,Seq!Y$1,FALSE),".")</f>
        <v>57.824439024390252</v>
      </c>
      <c r="GW26">
        <f>IFERROR(VLOOKUP($F26,AREA_LIFE,Seq!Z$1,FALSE),".")</f>
        <v>58.365658536585364</v>
      </c>
      <c r="GX26">
        <f>IFERROR(VLOOKUP($F26,AREA_LIFE,Seq!AA$1,FALSE),".")</f>
        <v>58.90317073170732</v>
      </c>
      <c r="GY26">
        <f>IFERROR(VLOOKUP($F26,AREA_LIFE,Seq!AB$1,FALSE),".")</f>
        <v>59.403146341463426</v>
      </c>
      <c r="GZ26">
        <f>IFERROR(VLOOKUP($F26,AREA_LIFE,Seq!AC$1,FALSE),".")</f>
        <v>59.84119512195123</v>
      </c>
      <c r="HA26">
        <f>IFERROR(VLOOKUP($F26,AREA_LIFE,Seq!AD$1,FALSE),".")</f>
        <v>60.207365853658544</v>
      </c>
      <c r="HB26">
        <f>IFERROR(VLOOKUP($F26,AREA_LIFE,Seq!AE$1,FALSE),".")</f>
        <v>60.505634146341471</v>
      </c>
      <c r="HC26">
        <f>IFERROR(VLOOKUP($F26,AREA_LIFE,Seq!AF$1,FALSE),".")</f>
        <v>60.760317073170739</v>
      </c>
      <c r="HD26">
        <f>IFERROR(VLOOKUP($F26,AREA_LIFE,Seq!AG$1,FALSE),".")</f>
        <v>61.009707317073179</v>
      </c>
      <c r="HE26">
        <f>IFERROR(VLOOKUP($F26,AREA_LIFE,Seq!AH$1,FALSE),".")</f>
        <v>61.29060975609756</v>
      </c>
      <c r="HF26">
        <f>IFERROR(VLOOKUP($F26,AREA_LIFE,Seq!AI$1,FALSE),".")</f>
        <v>61.625439024390246</v>
      </c>
      <c r="HG26">
        <f>IFERROR(VLOOKUP($F26,AREA_LIFE,Seq!AJ$1,FALSE),".")</f>
        <v>62.016756097560979</v>
      </c>
      <c r="HH26">
        <f>IFERROR(VLOOKUP($F26,AREA_LIFE,Seq!AK$1,FALSE),".")</f>
        <v>62.447658536585365</v>
      </c>
      <c r="HI26">
        <f>IFERROR(VLOOKUP($F26,AREA_LIFE,Seq!AL$1,FALSE),".")</f>
        <v>62.884341463414643</v>
      </c>
      <c r="HJ26">
        <f>IFERROR(VLOOKUP($F26,AREA_LIFE,Seq!AM$1,FALSE),".")</f>
        <v>63.291536585365868</v>
      </c>
      <c r="HK26">
        <f>IFERROR(VLOOKUP($F26,AREA_LIFE,Seq!AN$1,FALSE),".")</f>
        <v>63.644487804878061</v>
      </c>
      <c r="HL26">
        <f>IFERROR(VLOOKUP($F26,AREA_LIFE,Seq!AO$1,FALSE),".")</f>
        <v>63.939756097560988</v>
      </c>
      <c r="HM26">
        <f>IFERROR(VLOOKUP($F26,AREA_LIFE,Seq!AP$1,FALSE),".")</f>
        <v>64.187365853658534</v>
      </c>
      <c r="HN26">
        <f>IFERROR(VLOOKUP($F26,AREA_LIFE,Seq!AQ$1,FALSE),".")</f>
        <v>64.409268292682924</v>
      </c>
      <c r="HO26">
        <f>IFERROR(VLOOKUP($F26,AREA_LIFE,Seq!AR$1,FALSE),".")</f>
        <v>64.634317073170735</v>
      </c>
      <c r="HP26">
        <f>IFERROR(VLOOKUP($F26,AREA_LIFE,Seq!AS$1,FALSE),".")</f>
        <v>64.886975609756107</v>
      </c>
      <c r="HQ26">
        <f>IFERROR(VLOOKUP($F26,AREA_LIFE,Seq!AT$1,FALSE),".")</f>
        <v>65.174292682926833</v>
      </c>
      <c r="HR26">
        <f>IFERROR(VLOOKUP($F26,AREA_LIFE,Seq!AU$1,FALSE),".")</f>
        <v>65.49636585365856</v>
      </c>
      <c r="HS26">
        <f>IFERROR(VLOOKUP($F26,AREA_LIFE,Seq!AV$1,FALSE),".")</f>
        <v>65.846853658536588</v>
      </c>
      <c r="HT26">
        <f>IFERROR(VLOOKUP($F26,AREA_LIFE,Seq!AW$1,FALSE),".")</f>
        <v>66.209341463414646</v>
      </c>
      <c r="HU26">
        <f>IFERROR(VLOOKUP($F26,AREA_LIFE,Seq!AX$1,FALSE),".")</f>
        <v>66.569414634146355</v>
      </c>
      <c r="HV26" t="str">
        <f>IFERROR(VLOOKUP($F26,AREA_LIFE,Seq!AY$1,FALSE),".")</f>
        <v>.</v>
      </c>
      <c r="HZ26">
        <f t="shared" si="40"/>
        <v>1495</v>
      </c>
      <c r="IA26">
        <f t="shared" si="38"/>
        <v>0</v>
      </c>
      <c r="IB26">
        <f t="shared" si="41"/>
        <v>44569997.270196937</v>
      </c>
      <c r="IC26">
        <f t="shared" si="42"/>
        <v>-44350113.915925272</v>
      </c>
      <c r="ID26">
        <f t="shared" si="39"/>
        <v>8.641415204475035E-2</v>
      </c>
      <c r="IE26" t="str">
        <f>work!FK26</f>
        <v>.</v>
      </c>
      <c r="IF26" t="str">
        <f>work!FL26</f>
        <v>.</v>
      </c>
      <c r="IG26" t="str">
        <f>work!FM26</f>
        <v>.</v>
      </c>
      <c r="IH26" t="str">
        <f>IF(ISNUMBER(work!FS26-work!FK26),work!FS26-work!FK26,".")</f>
        <v>.</v>
      </c>
      <c r="II26" t="str">
        <f>IF(ISNUMBER(work!FT26-work!FL26),work!FT26-work!FL26,".")</f>
        <v>.</v>
      </c>
      <c r="IJ26" t="str">
        <f>IF(ISNUMBER(work!FU26-work!FM26),work!FU26-work!FM26,".")</f>
        <v>.</v>
      </c>
    </row>
    <row r="27" spans="1:244" hidden="1">
      <c r="A27" s="24" t="str">
        <f t="shared" si="0"/>
        <v>亚洲</v>
      </c>
      <c r="B27" s="24" t="str">
        <f t="shared" si="33"/>
        <v>Out</v>
      </c>
      <c r="C27" s="24" t="str">
        <f t="shared" si="1"/>
        <v>Out</v>
      </c>
      <c r="D27" s="24"/>
      <c r="E27" s="25" t="s">
        <v>2378</v>
      </c>
      <c r="F27" s="26" t="str">
        <f t="shared" si="2"/>
        <v>Nepal</v>
      </c>
      <c r="G27" s="27" t="str">
        <f t="shared" si="3"/>
        <v>.</v>
      </c>
      <c r="H27" s="27" t="str">
        <f t="shared" si="4"/>
        <v>.</v>
      </c>
      <c r="I27" s="27" t="str">
        <f t="shared" si="5"/>
        <v>.</v>
      </c>
      <c r="J27" s="27" t="str">
        <f t="shared" si="6"/>
        <v>.</v>
      </c>
      <c r="K27" s="27" t="str">
        <f t="shared" si="7"/>
        <v>.</v>
      </c>
      <c r="L27" s="27" t="str">
        <f t="shared" si="8"/>
        <v>.</v>
      </c>
      <c r="M27" s="27" t="str">
        <f t="shared" si="9"/>
        <v>.</v>
      </c>
      <c r="N27" s="27" t="str">
        <f t="shared" si="10"/>
        <v>.</v>
      </c>
      <c r="O27" s="27">
        <f t="shared" si="11"/>
        <v>0</v>
      </c>
      <c r="P27" s="27">
        <f t="shared" si="12"/>
        <v>0</v>
      </c>
      <c r="Q27" s="27">
        <f t="shared" si="13"/>
        <v>12</v>
      </c>
      <c r="R27" s="27">
        <f t="shared" si="14"/>
        <v>0</v>
      </c>
      <c r="S27" s="27">
        <f t="shared" si="15"/>
        <v>5</v>
      </c>
      <c r="T27" s="27">
        <f t="shared" si="16"/>
        <v>10</v>
      </c>
      <c r="U27" s="27">
        <f t="shared" si="17"/>
        <v>0</v>
      </c>
      <c r="V27" s="27">
        <f t="shared" si="18"/>
        <v>0</v>
      </c>
      <c r="W27" s="27">
        <f t="shared" si="19"/>
        <v>20</v>
      </c>
      <c r="X27" s="27">
        <f t="shared" si="20"/>
        <v>0</v>
      </c>
      <c r="Y27" s="27" t="str">
        <f t="shared" si="21"/>
        <v>.</v>
      </c>
      <c r="Z27" s="27" t="str">
        <f t="shared" si="22"/>
        <v>.</v>
      </c>
      <c r="AA27" s="27">
        <f t="shared" si="23"/>
        <v>78</v>
      </c>
      <c r="AB27" s="27">
        <f t="shared" si="24"/>
        <v>1</v>
      </c>
      <c r="AC27" s="27">
        <f t="shared" si="25"/>
        <v>9</v>
      </c>
      <c r="AD27" s="27">
        <f t="shared" si="26"/>
        <v>23</v>
      </c>
      <c r="AE27" s="27">
        <f t="shared" si="27"/>
        <v>0</v>
      </c>
      <c r="AF27" s="27">
        <f t="shared" si="28"/>
        <v>0</v>
      </c>
      <c r="AG27" s="27"/>
      <c r="AH27" s="27">
        <f>IF(ISNUMBER(work!C27+work!AH27),work!C27+work!AH27,".")</f>
        <v>18506814.474093635</v>
      </c>
      <c r="AI27" s="27">
        <f>IF(ISNUMBER(work!D27+work!AI27),work!D27+work!AI27,".")</f>
        <v>19475849.298217662</v>
      </c>
      <c r="AJ27" s="27">
        <f>IF(ISNUMBER(work!E27+work!AJ27),work!E27+work!AJ27,".")</f>
        <v>21235895.155916285</v>
      </c>
      <c r="AK27" s="27">
        <f>IF(ISNUMBER(work!F27+work!AK27),work!F27+work!AK27,".")</f>
        <v>23517431.990030136</v>
      </c>
      <c r="AL27" s="27">
        <f>IF(ISNUMBER(work!G27+work!AL27),work!G27+work!AL27,".")</f>
        <v>27079280.904605772</v>
      </c>
      <c r="AM27" s="27">
        <f>IF(ISNUMBER(work!H27+work!AM27),work!H27+work!AM27,".")</f>
        <v>30716272.466021854</v>
      </c>
      <c r="AN27" s="27">
        <f>IF(ISNUMBER(work!I27+work!AN27),work!I27+work!AN27,".")</f>
        <v>33407870.317572307</v>
      </c>
      <c r="AO27" s="27">
        <f>IF(ISNUMBER(work!J27+work!AO27),work!J27+work!AO27,".")</f>
        <v>37255217.125383094</v>
      </c>
      <c r="AP27" s="27">
        <f>IF(ISNUMBER(work!K27+work!AP27),work!K27+work!AP27,".")</f>
        <v>41454710.127284542</v>
      </c>
      <c r="AQ27" s="27">
        <f>IF(ISNUMBER(work!L27+work!AQ27),work!L27+work!AQ27,".")</f>
        <v>43155063.429919355</v>
      </c>
      <c r="AR27" s="27">
        <f>IF(ISNUMBER(work!M27+work!AR27),work!M27+work!AR27,".")</f>
        <v>44797650.000935771</v>
      </c>
      <c r="AS27" s="27">
        <f>IF(ISNUMBER(work!N27+work!AS27),work!N27+work!AS27,".")</f>
        <v>48909473.63513612</v>
      </c>
      <c r="AT27" s="27">
        <f>IF(ISNUMBER(work!O27+work!AT27),work!O27+work!AT27,".")</f>
        <v>55818373.511335619</v>
      </c>
      <c r="AU27" s="27">
        <f>IF(ISNUMBER(work!P27+work!AU27),work!P27+work!AU27,".")</f>
        <v>63595000.609729916</v>
      </c>
      <c r="AV27" s="27">
        <f>IF(ISNUMBER(work!Q27+work!AV27),work!Q27+work!AV27,".")</f>
        <v>71906984.499342784</v>
      </c>
      <c r="AW27" s="27">
        <f>IF(ISNUMBER(work!R27+work!AW27),work!R27+work!AW27,".")</f>
        <v>79713623.792318448</v>
      </c>
      <c r="AX27" s="27">
        <f>IF(ISNUMBER(work!S27+work!AX27),work!S27+work!AX27,".")</f>
        <v>87664678.223770708</v>
      </c>
      <c r="AY27" s="27">
        <f>IF(ISNUMBER(work!T27+work!AY27),work!T27+work!AY27,".")</f>
        <v>95798027.809519261</v>
      </c>
      <c r="AZ27" s="27">
        <f>IF(ISNUMBER(work!U27+work!AZ27),work!U27+work!AZ27,".")</f>
        <v>103247265.87835501</v>
      </c>
      <c r="BA27" s="27">
        <f>IF(ISNUMBER(work!V27+work!BA27),work!V27+work!BA27,".")</f>
        <v>111078264.83594395</v>
      </c>
      <c r="BB27" s="27">
        <f>IF(ISNUMBER(work!W27+work!BB27),work!W27+work!BB27,".")</f>
        <v>120397457.3920905</v>
      </c>
      <c r="BC27" s="27">
        <f>IF(ISNUMBER(work!X27+work!BC27),work!X27+work!BC27,".")</f>
        <v>130371216.47290644</v>
      </c>
      <c r="BD27" s="27">
        <f>IF(ISNUMBER(work!Y27+work!BD27),work!Y27+work!BD27,".")</f>
        <v>142183289.47160494</v>
      </c>
      <c r="BE27" s="27">
        <f>IF(ISNUMBER(work!Z27+work!BE27),work!Z27+work!BE27,".")</f>
        <v>156366713.67300275</v>
      </c>
      <c r="BF27" s="27">
        <f>IF(ISNUMBER(work!AA27+work!BF27),work!AA27+work!BF27,".")</f>
        <v>172127289.00498813</v>
      </c>
      <c r="BG27" s="27">
        <f>IF(ISNUMBER(work!AB27+work!BG27),work!AB27+work!BG27,".")</f>
        <v>189982879.40370366</v>
      </c>
      <c r="BH27" s="27">
        <f>IF(ISNUMBER(work!AC27+work!BH27),work!AC27+work!BH27,".")</f>
        <v>211969895.43802902</v>
      </c>
      <c r="BI27" s="27">
        <f>IF(ISNUMBER(work!AD27+work!BI27),work!AD27+work!BI27,".")</f>
        <v>239461221.67922649</v>
      </c>
      <c r="BJ27" s="27">
        <f>IF(ISNUMBER(work!AE27+work!BJ27),work!AE27+work!BJ27,".")</f>
        <v>260987419.29944837</v>
      </c>
      <c r="BK27" s="27">
        <f>IF(ISNUMBER(work!AF27+work!BK27),work!AF27+work!BK27,".")</f>
        <v>294519078.54105777</v>
      </c>
      <c r="BL27" s="27"/>
      <c r="BM27" s="27">
        <f>IF(ISNUMBER(work!AH27-work!C27),work!AH27-work!C27,".")</f>
        <v>-18081574.088972364</v>
      </c>
      <c r="BN27" s="27">
        <f>IF(ISNUMBER(work!AI27-work!D27),work!AI27-work!D27,".")</f>
        <v>-19015135.470127739</v>
      </c>
      <c r="BO27" s="27">
        <f>IF(ISNUMBER(work!AJ27-work!E27),work!AJ27-work!E27,".")</f>
        <v>-20757769.226348516</v>
      </c>
      <c r="BP27" s="27">
        <f>IF(ISNUMBER(work!AK27-work!F27),work!AK27-work!F27,".")</f>
        <v>-23053541.809901465</v>
      </c>
      <c r="BQ27" s="27">
        <f>IF(ISNUMBER(work!AL27-work!G27),work!AL27-work!G27,".")</f>
        <v>-26570480.912915427</v>
      </c>
      <c r="BR27" s="27">
        <f>IF(ISNUMBER(work!AM27-work!H27),work!AM27-work!H27,".")</f>
        <v>-30176207.196864743</v>
      </c>
      <c r="BS27" s="27">
        <f>IF(ISNUMBER(work!AN27-work!I27),work!AN27-work!I27,".")</f>
        <v>-32843147.555648301</v>
      </c>
      <c r="BT27" s="27">
        <f>IF(ISNUMBER(work!AO27-work!J27),work!AO27-work!J27,".")</f>
        <v>-36680918.82113111</v>
      </c>
      <c r="BU27" s="27">
        <f>IF(ISNUMBER(work!AP27-work!K27),work!AP27-work!K27,".")</f>
        <v>-40836209.181185856</v>
      </c>
      <c r="BV27" s="27">
        <f>IF(ISNUMBER(work!AQ27-work!L27),work!AQ27-work!L27,".")</f>
        <v>-42509783.570198245</v>
      </c>
      <c r="BW27" s="27">
        <f>IF(ISNUMBER(work!AR27-work!M27),work!AR27-work!M27,".")</f>
        <v>-44122461.185186438</v>
      </c>
      <c r="BX27" s="27">
        <f>IF(ISNUMBER(work!AS27-work!N27),work!AS27-work!N27,".")</f>
        <v>-48191287.780109279</v>
      </c>
      <c r="BY27" s="27">
        <f>IF(ISNUMBER(work!AT27-work!O27),work!AT27-work!O27,".")</f>
        <v>-55070696.02487459</v>
      </c>
      <c r="BZ27" s="27">
        <f>IF(ISNUMBER(work!AU27-work!P27),work!AU27-work!P27,".")</f>
        <v>-62818538.661549672</v>
      </c>
      <c r="CA27" s="27">
        <f>IF(ISNUMBER(work!AV27-work!Q27),work!AV27-work!Q27,".")</f>
        <v>-71066728.416474417</v>
      </c>
      <c r="CB27" s="27">
        <f>IF(ISNUMBER(work!AW27-work!R27),work!AW27-work!R27,".")</f>
        <v>-78844223.831322953</v>
      </c>
      <c r="CC27" s="27">
        <f>IF(ISNUMBER(work!AX27-work!S27),work!AX27-work!S27,".")</f>
        <v>-86748954.162234694</v>
      </c>
      <c r="CD27" s="27">
        <f>IF(ISNUMBER(work!AY27-work!T27),work!AY27-work!T27,".")</f>
        <v>-94836072.38838473</v>
      </c>
      <c r="CE27" s="27">
        <f>IF(ISNUMBER(work!AZ27-work!U27),work!AZ27-work!U27,".")</f>
        <v>-102256294.13498498</v>
      </c>
      <c r="CF27" s="27">
        <f>IF(ISNUMBER(work!BA27-work!V27),work!BA27-work!V27,".")</f>
        <v>-110043565.73841004</v>
      </c>
      <c r="CG27" s="27">
        <f>IF(ISNUMBER(work!BB27-work!W27),work!BB27-work!W27,".")</f>
        <v>-119298606.95050949</v>
      </c>
      <c r="CH27" s="27">
        <f>IF(ISNUMBER(work!BC27-work!X27),work!BC27-work!X27,".")</f>
        <v>-129219621.21012956</v>
      </c>
      <c r="CI27" s="27">
        <f>IF(ISNUMBER(work!BD27-work!Y27),work!BD27-work!Y27,".")</f>
        <v>-141030314.44058704</v>
      </c>
      <c r="CJ27" s="27">
        <f>IF(ISNUMBER(work!BE27-work!Z27),work!BE27-work!Z27,".")</f>
        <v>-155168250.63040927</v>
      </c>
      <c r="CK27" s="27">
        <f>IF(ISNUMBER(work!BF27-work!AA27),work!BF27-work!AA27,".")</f>
        <v>-170872706.69306785</v>
      </c>
      <c r="CL27" s="27">
        <f>IF(ISNUMBER(work!BG27-work!AB27),work!BG27-work!AB27,".")</f>
        <v>-188689115.84695032</v>
      </c>
      <c r="CM27" s="27">
        <f>IF(ISNUMBER(work!BH27-work!AC27),work!BH27-work!AC27,".")</f>
        <v>-210628051.26170096</v>
      </c>
      <c r="CN27" s="27">
        <f>IF(ISNUMBER(work!BI27-work!AD27),work!BI27-work!AD27,".")</f>
        <v>-238074458.09146753</v>
      </c>
      <c r="CO27" s="27">
        <f>IF(ISNUMBER(work!BJ27-work!AE27),work!BJ27-work!AE27,".")</f>
        <v>-259526471.65060961</v>
      </c>
      <c r="CP27" s="27">
        <f>IF(ISNUMBER(work!BK27-work!AF27),work!BK27-work!AF27,".")</f>
        <v>-292990029.2877329</v>
      </c>
      <c r="CQ27" s="27"/>
      <c r="CR27" s="27"/>
      <c r="CS27" s="27">
        <f>IF(ISNUMBER(work!CR27-work!BN27),work!CR27-work!BN27,".")</f>
        <v>9.6858897722929965E-2</v>
      </c>
      <c r="CT27" s="27">
        <f>IF(ISNUMBER(work!CS27-work!BO27),work!CS27-work!BO27,".")</f>
        <v>9.5858897722929964E-2</v>
      </c>
      <c r="CU27" s="27">
        <f>IF(ISNUMBER(work!CT27-work!BP27),work!CT27-work!BP27,".")</f>
        <v>9.5858897722929964E-2</v>
      </c>
      <c r="CV27" s="27">
        <f>IF(ISNUMBER(work!CU27-work!BQ27),work!CU27-work!BQ27,".")</f>
        <v>9.4858897722929963E-2</v>
      </c>
      <c r="CW27" s="27">
        <f>IF(ISNUMBER(work!CV27-work!BR27),work!CV27-work!BR27,".")</f>
        <v>9.4858897722929963E-2</v>
      </c>
      <c r="CX27" s="27">
        <f>IF(ISNUMBER(work!CW27-work!BS27),work!CW27-work!BS27,".")</f>
        <v>9.3858897722929963E-2</v>
      </c>
      <c r="CY27" s="27">
        <f>IF(ISNUMBER(work!CX27-work!BT27),work!CX27-work!BT27,".")</f>
        <v>9.2858897722929976E-2</v>
      </c>
      <c r="CZ27" s="27">
        <f>IF(ISNUMBER(work!CY27-work!BU27),work!CY27-work!BU27,".")</f>
        <v>9.1858897722929975E-2</v>
      </c>
      <c r="DA27" s="27">
        <f>IF(ISNUMBER(work!CZ27-work!BV27),work!CZ27-work!BV27,".")</f>
        <v>9.0858897722929974E-2</v>
      </c>
      <c r="DB27" s="27">
        <f>IF(ISNUMBER(work!DA27-work!BW27),work!DA27-work!BW27,".")</f>
        <v>8.9858897722929973E-2</v>
      </c>
      <c r="DC27" s="27">
        <f>IF(ISNUMBER(work!DB27-work!BX27),work!DB27-work!BX27,".")</f>
        <v>8.7858897722929971E-2</v>
      </c>
      <c r="DD27" s="27">
        <f>IF(ISNUMBER(work!DC27-work!BY27),work!DC27-work!BY27,".")</f>
        <v>8.5858897722929969E-2</v>
      </c>
      <c r="DE27" s="27">
        <f>IF(ISNUMBER(work!DD27-work!BZ27),work!DD27-work!BZ27,".")</f>
        <v>7.7228050004803761E-2</v>
      </c>
      <c r="DF27" s="27">
        <f>IF(ISNUMBER(work!DE27-work!CA27),work!DE27-work!CA27,".")</f>
        <v>7.5228050004803759E-2</v>
      </c>
      <c r="DG27" s="27">
        <f>IF(ISNUMBER(work!DF27-work!CB27),work!DF27-work!CB27,".")</f>
        <v>7.3228050004803757E-2</v>
      </c>
      <c r="DH27" s="27">
        <f>IF(ISNUMBER(work!DG27-work!CC27),work!DG27-work!CC27,".")</f>
        <v>7.1228050004803756E-2</v>
      </c>
      <c r="DI27" s="27">
        <f>IF(ISNUMBER(work!DH27-work!CD27),work!DH27-work!CD27,".")</f>
        <v>6.8228050004803767E-2</v>
      </c>
      <c r="DJ27" s="27">
        <f>IF(ISNUMBER(work!DI27-work!CE27),work!DI27-work!CE27,".")</f>
        <v>6.6228050004803765E-2</v>
      </c>
      <c r="DK27" s="27">
        <f>IF(ISNUMBER(work!DJ27-work!CF27),work!DJ27-work!CF27,".")</f>
        <v>6.4228050004803763E-2</v>
      </c>
      <c r="DL27" s="27">
        <f>IF(ISNUMBER(work!DK27-work!CG27),work!DK27-work!CG27,".")</f>
        <v>6.1709829890093049E-2</v>
      </c>
      <c r="DM27" s="27">
        <f>IF(ISNUMBER(work!DL27-work!CH27),work!DL27-work!CH27,".")</f>
        <v>5.9184316673758529E-2</v>
      </c>
      <c r="DN27" s="27">
        <f>IF(ISNUMBER(work!DM27-work!CI27),work!DM27-work!CI27,".")</f>
        <v>5.6612616260412758E-2</v>
      </c>
      <c r="DO27" s="27">
        <f>IF(ISNUMBER(work!DN27-work!CJ27),work!DN27-work!CJ27,".")</f>
        <v>5.3980259357640469E-2</v>
      </c>
      <c r="DP27" s="27">
        <f>IF(ISNUMBER(work!DO27-work!CK27),work!DO27-work!CK27,".")</f>
        <v>5.4092864454272221E-2</v>
      </c>
      <c r="DQ27" s="27">
        <f>IF(ISNUMBER(work!DP27-work!CL27),work!DP27-work!CL27,".")</f>
        <v>5.0353518442746242E-2</v>
      </c>
      <c r="DR27" s="27">
        <f>IF(ISNUMBER(work!DQ27-work!CM27),work!DQ27-work!CM27,".")</f>
        <v>4.7701736220527112E-2</v>
      </c>
      <c r="DS27" s="27">
        <f>IF(ISNUMBER(work!DR27-work!CN27),work!DR27-work!CN27,".")</f>
        <v>4.4178253119429585E-2</v>
      </c>
      <c r="DT27" s="27" t="str">
        <f>IF(ISNUMBER(work!DS27-work!CO27),work!DS27-work!CO27,".")</f>
        <v>.</v>
      </c>
      <c r="DU27" s="27" t="str">
        <f>IF(ISNUMBER(work!DT27-work!CP27),work!DT27-work!CP27,".")</f>
        <v>.</v>
      </c>
      <c r="DV27" s="27" t="str">
        <f t="shared" si="29"/>
        <v>.</v>
      </c>
      <c r="DW27" s="27"/>
      <c r="DX27" s="27" t="str">
        <f>IF(ISNUMBER(work!FJ27/work!FN27),work!FJ27/work!FN27,".")</f>
        <v>.</v>
      </c>
      <c r="DY27" s="27" t="str">
        <f>IF(ISNUMBER(work!FK27/work!FO27),work!FK27/work!FO27,".")</f>
        <v>.</v>
      </c>
      <c r="DZ27" s="27" t="str">
        <f>IF(ISNUMBER(work!FL27/work!FP27),work!FL27/work!FP27,".")</f>
        <v>.</v>
      </c>
      <c r="EA27" s="27" t="str">
        <f>IF(ISNUMBER(work!FM27/work!FQ27),work!FM27/work!FQ27,".")</f>
        <v>.</v>
      </c>
      <c r="EB27" s="27" t="str">
        <f>IF(ISNUMBER((work!FK27+work!FL27)/(work!FO27+work!FP27)),(work!FK27+work!FL27)/(work!FO27+work!FP27),".")</f>
        <v>.</v>
      </c>
      <c r="EC27" s="27" t="str">
        <f>IF(ISNUMBER(work!FR27/work!FV27),work!FR27/work!FV27,".")</f>
        <v>.</v>
      </c>
      <c r="ED27" s="27" t="str">
        <f>IF(ISNUMBER(work!FS27/work!FW27),work!FS27/work!FW27,".")</f>
        <v>.</v>
      </c>
      <c r="EE27" s="27" t="str">
        <f>IF(ISNUMBER(work!FT27/work!FX27),work!FT27/work!FX27,".")</f>
        <v>.</v>
      </c>
      <c r="EF27" s="27" t="str">
        <f>IF(ISNUMBER(work!FU27/work!FY27),work!FU27/work!FY27,".")</f>
        <v>.</v>
      </c>
      <c r="EG27" s="27" t="str">
        <f>IF(ISNUMBER((work!FS27+work!FT27)/(work!FW27+work!FX27)),(work!FS27+work!FT27)/(work!FW27+work!FX27),".")</f>
        <v>.</v>
      </c>
      <c r="EH27" s="27">
        <f>work!EZ27</f>
        <v>6.0434951006514226E-4</v>
      </c>
      <c r="EI27" s="27" t="str">
        <f>work!FA27</f>
        <v>.</v>
      </c>
      <c r="EJ27" s="27" t="str">
        <f>work!FB27</f>
        <v>.</v>
      </c>
      <c r="EK27" s="27"/>
      <c r="EL27" s="27">
        <f t="shared" si="30"/>
        <v>3157.1129999999998</v>
      </c>
      <c r="EM27" t="str">
        <f t="shared" si="34"/>
        <v>.</v>
      </c>
      <c r="EN27" t="str">
        <f>work!FM27</f>
        <v>.</v>
      </c>
      <c r="EO27" t="str">
        <f>IF(ISNUMBER(work!FK27+work!FL27),work!FK27+work!FL27,".")</f>
        <v>.</v>
      </c>
      <c r="EP27" t="str">
        <f>IF(ISNUMBER(work!FU27-work!FM27),work!FU27-work!FM27,".")</f>
        <v>.</v>
      </c>
      <c r="EQ27" t="str">
        <f>IF(ISNUMBER(work!FS27+work!FT27-work!FK27-work!FL27),(work!FS27+work!FT27-work!FK27-work!FL27),".")</f>
        <v>.</v>
      </c>
      <c r="EU27">
        <f>work!FC27</f>
        <v>9100</v>
      </c>
      <c r="EV27" t="str">
        <f>work!FD27</f>
        <v>.</v>
      </c>
      <c r="EW27" t="str">
        <f>IF(ISNUMBER(VLOOKUP($F27,AREA_EM_ALLYEAR,Seq!B$1,FALSE)),VLOOKUP($F27,AREA_EM_ALLYEAR,Seq!B$1,FALSE),".")</f>
        <v>.</v>
      </c>
      <c r="EX27" t="str">
        <f>IF(ISNUMBER(VLOOKUP($F27,AREA_EM_ALLYEAR,Seq!C$1,FALSE)),VLOOKUP($F27,AREA_EM_ALLYEAR,Seq!C$1,FALSE),".")</f>
        <v>.</v>
      </c>
      <c r="EY27" t="str">
        <f>IF(ISNUMBER(VLOOKUP($F27,AREA_EM_ALLYEAR,Seq!D$1,FALSE)),VLOOKUP($F27,AREA_EM_ALLYEAR,Seq!D$1,FALSE),".")</f>
        <v>.</v>
      </c>
      <c r="EZ27" t="str">
        <f>IF(ISNUMBER(VLOOKUP($F27,AREA_EM_ALLYEAR,Seq!E$1,FALSE)),VLOOKUP($F27,AREA_EM_ALLYEAR,Seq!E$1,FALSE),".")</f>
        <v>.</v>
      </c>
      <c r="FA27" t="str">
        <f>IF(ISNUMBER(VLOOKUP($F27,AREA_EM_ALLYEAR,Seq!F$1,FALSE)),VLOOKUP($F27,AREA_EM_ALLYEAR,Seq!F$1,FALSE),".")</f>
        <v>.</v>
      </c>
      <c r="FB27" t="str">
        <f>IF(ISNUMBER(VLOOKUP($F27,AREA_EM_ALLYEAR,Seq!G$1,FALSE)),VLOOKUP($F27,AREA_EM_ALLYEAR,Seq!G$1,FALSE),".")</f>
        <v>.</v>
      </c>
      <c r="FC27" t="str">
        <f>IF(ISNUMBER(VLOOKUP($F27,AREA_EM_ALLYEAR,Seq!H$1,FALSE)),VLOOKUP($F27,AREA_EM_ALLYEAR,Seq!H$1,FALSE),".")</f>
        <v>.</v>
      </c>
      <c r="FD27" t="str">
        <f>IF(ISNUMBER(VLOOKUP($F27,AREA_EM_ALLYEAR,Seq!I$1,FALSE)),VLOOKUP($F27,AREA_EM_ALLYEAR,Seq!I$1,FALSE),".")</f>
        <v>.</v>
      </c>
      <c r="FE27" t="str">
        <f>IF(ISNUMBER(VLOOKUP($F27,AREA_EM_ALLYEAR,Seq!J$1,FALSE)),VLOOKUP($F27,AREA_EM_ALLYEAR,Seq!J$1,FALSE),".")</f>
        <v>.</v>
      </c>
      <c r="FF27" t="str">
        <f>IF(ISNUMBER(VLOOKUP($F27,AREA_EM_ALLYEAR,Seq!K$1,FALSE)),VLOOKUP($F27,AREA_EM_ALLYEAR,Seq!K$1,FALSE),".")</f>
        <v>.</v>
      </c>
      <c r="FG27" t="str">
        <f>IF(ISNUMBER(VLOOKUP($F27,AREA_EM_ALLYEAR,Seq!L$1,FALSE)),VLOOKUP($F27,AREA_EM_ALLYEAR,Seq!L$1,FALSE),".")</f>
        <v>.</v>
      </c>
      <c r="FH27" t="str">
        <f>IF(ISNUMBER(VLOOKUP($F27,AREA_EM_ALLYEAR,Seq!M$1,FALSE)),VLOOKUP($F27,AREA_EM_ALLYEAR,Seq!M$1,FALSE),".")</f>
        <v>.</v>
      </c>
      <c r="FI27" t="str">
        <f>IF(ISNUMBER(VLOOKUP($F27,AREA_EM_ALLYEAR,Seq!N$1,FALSE)),VLOOKUP($F27,AREA_EM_ALLYEAR,Seq!N$1,FALSE),".")</f>
        <v>.</v>
      </c>
      <c r="FJ27" t="str">
        <f>IF(ISNUMBER(VLOOKUP($F27,AREA_EM_ALLYEAR,Seq!O$1,FALSE)),VLOOKUP($F27,AREA_EM_ALLYEAR,Seq!O$1,FALSE),".")</f>
        <v>.</v>
      </c>
      <c r="FK27" t="str">
        <f t="shared" si="35"/>
        <v>.</v>
      </c>
      <c r="FN27">
        <f>IF( ISNUMBER(VLOOKUP($F27,AREA_LIFE,Seq!V$1,FALSE)-Life!V$39),VLOOKUP($F27,AREA_LIFE,Seq!V$1,FALSE)-Life!V$39,".")</f>
        <v>-17.824756097560957</v>
      </c>
      <c r="FO27">
        <f>IF( ISNUMBER(VLOOKUP($F27,AREA_LIFE,Seq!W$1,FALSE)-Life!W$39),VLOOKUP($F27,AREA_LIFE,Seq!W$1,FALSE)-Life!W$39,".")</f>
        <v>-17.44785365853658</v>
      </c>
      <c r="FP27">
        <f>IF( ISNUMBER(VLOOKUP($F27,AREA_LIFE,Seq!X$1,FALSE)-Life!X$39),VLOOKUP($F27,AREA_LIFE,Seq!X$1,FALSE)-Life!X$39,".")</f>
        <v>-17.047658536585374</v>
      </c>
      <c r="FQ27">
        <f>IF( ISNUMBER(VLOOKUP($F27,AREA_LIFE,Seq!Y$1,FALSE)-Life!Y$39),VLOOKUP($F27,AREA_LIFE,Seq!Y$1,FALSE)-Life!Y$39,".")</f>
        <v>-16.632243902439029</v>
      </c>
      <c r="FR27">
        <f>IF( ISNUMBER(VLOOKUP($F27,AREA_LIFE,Seq!Z$1,FALSE)-Life!Z$39),VLOOKUP($F27,AREA_LIFE,Seq!Z$1,FALSE)-Life!Z$39,".")</f>
        <v>-16.213219512195124</v>
      </c>
      <c r="FS27">
        <f>IF( ISNUMBER(VLOOKUP($F27,AREA_LIFE,Seq!AA$1,FALSE)-Life!AA$39),VLOOKUP($F27,AREA_LIFE,Seq!AA$1,FALSE)-Life!AA$39,".")</f>
        <v>-15.804243902439033</v>
      </c>
      <c r="FT27">
        <f>IF( ISNUMBER(VLOOKUP($F27,AREA_LIFE,Seq!AB$1,FALSE)-Life!AB$39),VLOOKUP($F27,AREA_LIFE,Seq!AB$1,FALSE)-Life!AB$39,".")</f>
        <v>-15.419121951219516</v>
      </c>
      <c r="FU27">
        <f>IF( ISNUMBER(VLOOKUP($F27,AREA_LIFE,Seq!AC$1,FALSE)-Life!AC$39),VLOOKUP($F27,AREA_LIFE,Seq!AC$1,FALSE)-Life!AC$39,".")</f>
        <v>-15.058999999999997</v>
      </c>
      <c r="FV27">
        <f>IF( ISNUMBER(VLOOKUP($F27,AREA_LIFE,Seq!AD$1,FALSE)-Life!AD$39),VLOOKUP($F27,AREA_LIFE,Seq!AD$1,FALSE)-Life!AD$39,".")</f>
        <v>-14.723536585365842</v>
      </c>
      <c r="FW27">
        <f>IF( ISNUMBER(VLOOKUP($F27,AREA_LIFE,Seq!AE$1,FALSE)-Life!AE$39),VLOOKUP($F27,AREA_LIFE,Seq!AE$1,FALSE)-Life!AE$39,".")</f>
        <v>-14.407731707317069</v>
      </c>
      <c r="FX27">
        <f>IF( ISNUMBER(VLOOKUP($F27,AREA_LIFE,Seq!AF$1,FALSE)-Life!AF$39),VLOOKUP($F27,AREA_LIFE,Seq!AF$1,FALSE)-Life!AF$39,".")</f>
        <v>-14.097073170731711</v>
      </c>
      <c r="FY27">
        <f>IF( ISNUMBER(VLOOKUP($F27,AREA_LIFE,Seq!AG$1,FALSE)-Life!AG$39),VLOOKUP($F27,AREA_LIFE,Seq!AG$1,FALSE)-Life!AG$39,".")</f>
        <v>-13.77492682926831</v>
      </c>
      <c r="FZ27">
        <f>IF( ISNUMBER(VLOOKUP($F27,AREA_LIFE,Seq!AH$1,FALSE)-Life!AH$39),VLOOKUP($F27,AREA_LIFE,Seq!AH$1,FALSE)-Life!AH$39,".")</f>
        <v>-13.424073170731702</v>
      </c>
      <c r="GA27">
        <f>IF( ISNUMBER(VLOOKUP($F27,AREA_LIFE,Seq!AI$1,FALSE)-Life!AI$39),VLOOKUP($F27,AREA_LIFE,Seq!AI$1,FALSE)-Life!AI$39,".")</f>
        <v>-13.034804878048789</v>
      </c>
      <c r="GB27">
        <f>IF( ISNUMBER(VLOOKUP($F27,AREA_LIFE,Seq!AJ$1,FALSE)-Life!AJ$39),VLOOKUP($F27,AREA_LIFE,Seq!AJ$1,FALSE)-Life!AJ$39,".")</f>
        <v>-12.603487804878057</v>
      </c>
      <c r="GC27">
        <f>IF( ISNUMBER(VLOOKUP($F27,AREA_LIFE,Seq!AK$1,FALSE)-Life!AK$39),VLOOKUP($F27,AREA_LIFE,Seq!AK$1,FALSE)-Life!AK$39,".")</f>
        <v>-12.135536585365863</v>
      </c>
      <c r="GD27">
        <f>IF( ISNUMBER(VLOOKUP($F27,AREA_LIFE,Seq!AL$1,FALSE)-Life!AL$39),VLOOKUP($F27,AREA_LIFE,Seq!AL$1,FALSE)-Life!AL$39,".")</f>
        <v>-11.639390243902433</v>
      </c>
      <c r="GE27">
        <f>IF( ISNUMBER(VLOOKUP($F27,AREA_LIFE,Seq!AM$1,FALSE)-Life!AM$39),VLOOKUP($F27,AREA_LIFE,Seq!AM$1,FALSE)-Life!AM$39,".")</f>
        <v>-11.13158536585366</v>
      </c>
      <c r="GF27">
        <f>IF( ISNUMBER(VLOOKUP($F27,AREA_LIFE,Seq!AN$1,FALSE)-Life!AN$39),VLOOKUP($F27,AREA_LIFE,Seq!AN$1,FALSE)-Life!AN$39,".")</f>
        <v>-10.627121951219522</v>
      </c>
      <c r="GG27">
        <f>IF( ISNUMBER(VLOOKUP($F27,AREA_LIFE,Seq!AO$1,FALSE)-Life!AO$39),VLOOKUP($F27,AREA_LIFE,Seq!AO$1,FALSE)-Life!AO$39,".")</f>
        <v>-10.133512195121959</v>
      </c>
      <c r="GH27">
        <f>IF( ISNUMBER(VLOOKUP($F27,AREA_LIFE,Seq!AP$1,FALSE)-Life!AP$39),VLOOKUP($F27,AREA_LIFE,Seq!AP$1,FALSE)-Life!AP$39,".")</f>
        <v>-9.6522439024390323</v>
      </c>
      <c r="GI27">
        <f>IF( ISNUMBER(VLOOKUP($F27,AREA_LIFE,Seq!AQ$1,FALSE)-Life!AQ$39),VLOOKUP($F27,AREA_LIFE,Seq!AQ$1,FALSE)-Life!AQ$39,".")</f>
        <v>-9.1778048780487751</v>
      </c>
      <c r="GJ27">
        <f>IF( ISNUMBER(VLOOKUP($F27,AREA_LIFE,Seq!AR$1,FALSE)-Life!AR$39),VLOOKUP($F27,AREA_LIFE,Seq!AR$1,FALSE)-Life!AR$39,".")</f>
        <v>-8.7067317073170756</v>
      </c>
      <c r="GK27">
        <f>IF( ISNUMBER(VLOOKUP($F27,AREA_LIFE,Seq!AS$1,FALSE)-Life!AS$39),VLOOKUP($F27,AREA_LIFE,Seq!AS$1,FALSE)-Life!AS$39,".")</f>
        <v>-8.2425609756097415</v>
      </c>
      <c r="GL27">
        <f>IF( ISNUMBER(VLOOKUP($F27,AREA_LIFE,Seq!AT$1,FALSE)-Life!AT$39),VLOOKUP($F27,AREA_LIFE,Seq!AT$1,FALSE)-Life!AT$39,".")</f>
        <v>-7.7918780487805037</v>
      </c>
      <c r="GM27">
        <f>IF( ISNUMBER(VLOOKUP($F27,AREA_LIFE,Seq!AU$1,FALSE)-Life!AU$39),VLOOKUP($F27,AREA_LIFE,Seq!AU$1,FALSE)-Life!AU$39,".")</f>
        <v>-7.3706829268292609</v>
      </c>
      <c r="GN27">
        <f>IF( ISNUMBER(VLOOKUP($F27,AREA_LIFE,Seq!AV$1,FALSE)-Life!AV$39),VLOOKUP($F27,AREA_LIFE,Seq!AV$1,FALSE)-Life!AV$39,".")</f>
        <v>-6.9985121951219469</v>
      </c>
      <c r="GO27">
        <f>IF( ISNUMBER(VLOOKUP($F27,AREA_LIFE,Seq!AW$1,FALSE)-Life!AW$39),VLOOKUP($F27,AREA_LIFE,Seq!AW$1,FALSE)-Life!AW$39,".")</f>
        <v>-6.6849512195121861</v>
      </c>
      <c r="GP27">
        <f>IF( ISNUMBER(VLOOKUP($F27,AREA_LIFE,Seq!AX$1,FALSE)-Life!AX$39),VLOOKUP($F27,AREA_LIFE,Seq!AX$1,FALSE)-Life!AX$39,".")</f>
        <v>-6.4344878048780458</v>
      </c>
      <c r="GQ27">
        <f t="shared" si="36"/>
        <v>-6.4344878048780458</v>
      </c>
      <c r="GS27">
        <f>IFERROR(VLOOKUP($F27,AREA_LIFE,Seq!V$1,FALSE),".")</f>
        <v>48.143634146341476</v>
      </c>
      <c r="GT27">
        <f>IFERROR(VLOOKUP($F27,AREA_LIFE,Seq!W$1,FALSE),".")</f>
        <v>48.718878048780489</v>
      </c>
      <c r="GU27">
        <f>IFERROR(VLOOKUP($F27,AREA_LIFE,Seq!X$1,FALSE),".")</f>
        <v>49.300829268292688</v>
      </c>
      <c r="GV27">
        <f>IFERROR(VLOOKUP($F27,AREA_LIFE,Seq!Y$1,FALSE),".")</f>
        <v>49.8889268292683</v>
      </c>
      <c r="GW27">
        <f>IFERROR(VLOOKUP($F27,AREA_LIFE,Seq!Z$1,FALSE),".")</f>
        <v>50.482585365853666</v>
      </c>
      <c r="GX27">
        <f>IFERROR(VLOOKUP($F27,AREA_LIFE,Seq!AA$1,FALSE),".")</f>
        <v>51.076195121951223</v>
      </c>
      <c r="GY27">
        <f>IFERROR(VLOOKUP($F27,AREA_LIFE,Seq!AB$1,FALSE),".")</f>
        <v>51.662097560975617</v>
      </c>
      <c r="GZ27">
        <f>IFERROR(VLOOKUP($F27,AREA_LIFE,Seq!AC$1,FALSE),".")</f>
        <v>52.239195121951226</v>
      </c>
      <c r="HA27">
        <f>IFERROR(VLOOKUP($F27,AREA_LIFE,Seq!AD$1,FALSE),".")</f>
        <v>52.809390243902449</v>
      </c>
      <c r="HB27">
        <f>IFERROR(VLOOKUP($F27,AREA_LIFE,Seq!AE$1,FALSE),".")</f>
        <v>53.378658536585377</v>
      </c>
      <c r="HC27">
        <f>IFERROR(VLOOKUP($F27,AREA_LIFE,Seq!AF$1,FALSE),".")</f>
        <v>53.961999999999996</v>
      </c>
      <c r="HD27">
        <f>IFERROR(VLOOKUP($F27,AREA_LIFE,Seq!AG$1,FALSE),".")</f>
        <v>54.575463414634143</v>
      </c>
      <c r="HE27">
        <f>IFERROR(VLOOKUP($F27,AREA_LIFE,Seq!AH$1,FALSE),".")</f>
        <v>55.231170731707323</v>
      </c>
      <c r="HF27">
        <f>IFERROR(VLOOKUP($F27,AREA_LIFE,Seq!AI$1,FALSE),".")</f>
        <v>55.934780487804886</v>
      </c>
      <c r="HG27">
        <f>IFERROR(VLOOKUP($F27,AREA_LIFE,Seq!AJ$1,FALSE),".")</f>
        <v>56.686853658536592</v>
      </c>
      <c r="HH27">
        <f>IFERROR(VLOOKUP($F27,AREA_LIFE,Seq!AK$1,FALSE),".")</f>
        <v>57.482000000000006</v>
      </c>
      <c r="HI27">
        <f>IFERROR(VLOOKUP($F27,AREA_LIFE,Seq!AL$1,FALSE),".")</f>
        <v>58.312243902439029</v>
      </c>
      <c r="HJ27">
        <f>IFERROR(VLOOKUP($F27,AREA_LIFE,Seq!AM$1,FALSE),".")</f>
        <v>59.160146341463424</v>
      </c>
      <c r="HK27">
        <f>IFERROR(VLOOKUP($F27,AREA_LIFE,Seq!AN$1,FALSE),".")</f>
        <v>60.007682926829276</v>
      </c>
      <c r="HL27">
        <f>IFERROR(VLOOKUP($F27,AREA_LIFE,Seq!AO$1,FALSE),".")</f>
        <v>60.841390243902445</v>
      </c>
      <c r="HM27">
        <f>IFERROR(VLOOKUP($F27,AREA_LIFE,Seq!AP$1,FALSE),".")</f>
        <v>61.651756097560984</v>
      </c>
      <c r="HN27">
        <f>IFERROR(VLOOKUP($F27,AREA_LIFE,Seq!AQ$1,FALSE),".")</f>
        <v>62.433780487804881</v>
      </c>
      <c r="HO27">
        <f>IFERROR(VLOOKUP($F27,AREA_LIFE,Seq!AR$1,FALSE),".")</f>
        <v>63.186414634146345</v>
      </c>
      <c r="HP27">
        <f>IFERROR(VLOOKUP($F27,AREA_LIFE,Seq!AS$1,FALSE),".")</f>
        <v>63.904609756097578</v>
      </c>
      <c r="HQ27">
        <f>IFERROR(VLOOKUP($F27,AREA_LIFE,Seq!AT$1,FALSE),".")</f>
        <v>64.581804878048786</v>
      </c>
      <c r="HR27">
        <f>IFERROR(VLOOKUP($F27,AREA_LIFE,Seq!AU$1,FALSE),".")</f>
        <v>65.205975609756109</v>
      </c>
      <c r="HS27">
        <f>IFERROR(VLOOKUP($F27,AREA_LIFE,Seq!AV$1,FALSE),".")</f>
        <v>65.765097560975605</v>
      </c>
      <c r="HT27">
        <f>IFERROR(VLOOKUP($F27,AREA_LIFE,Seq!AW$1,FALSE),".")</f>
        <v>66.258121951219522</v>
      </c>
      <c r="HU27">
        <f>IFERROR(VLOOKUP($F27,AREA_LIFE,Seq!AX$1,FALSE),".")</f>
        <v>66.690073170731722</v>
      </c>
      <c r="HV27" t="str">
        <f>IFERROR(VLOOKUP($F27,AREA_LIFE,Seq!AY$1,FALSE),".")</f>
        <v>.</v>
      </c>
      <c r="HZ27">
        <f t="shared" si="40"/>
        <v>47</v>
      </c>
      <c r="IA27">
        <f t="shared" si="38"/>
        <v>0</v>
      </c>
      <c r="IB27">
        <f t="shared" si="41"/>
        <v>44797650.000935771</v>
      </c>
      <c r="IC27">
        <f t="shared" si="42"/>
        <v>-44122461.185186438</v>
      </c>
      <c r="ID27">
        <f t="shared" si="39"/>
        <v>8.7858897722929971E-2</v>
      </c>
      <c r="IE27" t="str">
        <f>work!FK27</f>
        <v>.</v>
      </c>
      <c r="IF27" t="str">
        <f>work!FL27</f>
        <v>.</v>
      </c>
      <c r="IG27" t="str">
        <f>work!FM27</f>
        <v>.</v>
      </c>
      <c r="IH27" t="str">
        <f>IF(ISNUMBER(work!FS27-work!FK27),work!FS27-work!FK27,".")</f>
        <v>.</v>
      </c>
      <c r="II27" t="str">
        <f>IF(ISNUMBER(work!FT27-work!FL27),work!FT27-work!FL27,".")</f>
        <v>.</v>
      </c>
      <c r="IJ27" t="str">
        <f>IF(ISNUMBER(work!FU27-work!FM27),work!FU27-work!FM27,".")</f>
        <v>.</v>
      </c>
    </row>
    <row r="28" spans="1:244" hidden="1">
      <c r="A28" s="24" t="str">
        <f t="shared" si="0"/>
        <v>亚洲</v>
      </c>
      <c r="B28" s="24" t="str">
        <f t="shared" si="33"/>
        <v>Out</v>
      </c>
      <c r="C28" s="24" t="str">
        <f t="shared" si="1"/>
        <v>Out</v>
      </c>
      <c r="D28" s="24"/>
      <c r="E28" s="25" t="s">
        <v>2379</v>
      </c>
      <c r="F28" s="26" t="str">
        <f t="shared" si="2"/>
        <v>Oman</v>
      </c>
      <c r="G28" s="27" t="str">
        <f t="shared" si="3"/>
        <v>.</v>
      </c>
      <c r="H28" s="27" t="str">
        <f t="shared" si="4"/>
        <v>.</v>
      </c>
      <c r="I28" s="27" t="str">
        <f t="shared" si="5"/>
        <v>.</v>
      </c>
      <c r="J28" s="27" t="str">
        <f t="shared" si="6"/>
        <v>.</v>
      </c>
      <c r="K28" s="27" t="str">
        <f t="shared" si="7"/>
        <v>.</v>
      </c>
      <c r="L28" s="27" t="str">
        <f t="shared" si="8"/>
        <v>.</v>
      </c>
      <c r="M28" s="27" t="str">
        <f t="shared" si="9"/>
        <v>.</v>
      </c>
      <c r="N28" s="27" t="str">
        <f t="shared" si="10"/>
        <v>.</v>
      </c>
      <c r="O28" s="27">
        <f t="shared" si="11"/>
        <v>0</v>
      </c>
      <c r="P28" s="27">
        <f t="shared" si="12"/>
        <v>0</v>
      </c>
      <c r="Q28" s="27">
        <f t="shared" si="13"/>
        <v>0</v>
      </c>
      <c r="R28" s="27">
        <f t="shared" si="14"/>
        <v>12</v>
      </c>
      <c r="S28" s="27">
        <f t="shared" si="15"/>
        <v>0</v>
      </c>
      <c r="T28" s="27">
        <f t="shared" si="16"/>
        <v>0</v>
      </c>
      <c r="U28" s="27">
        <f t="shared" si="17"/>
        <v>878</v>
      </c>
      <c r="V28" s="27">
        <f t="shared" si="18"/>
        <v>0</v>
      </c>
      <c r="W28" s="27" t="str">
        <f t="shared" si="19"/>
        <v>.</v>
      </c>
      <c r="X28" s="27" t="str">
        <f t="shared" si="20"/>
        <v>.</v>
      </c>
      <c r="Y28" s="27">
        <f t="shared" si="21"/>
        <v>0</v>
      </c>
      <c r="Z28" s="27">
        <f t="shared" si="22"/>
        <v>126</v>
      </c>
      <c r="AA28" s="27" t="str">
        <f t="shared" si="23"/>
        <v>.</v>
      </c>
      <c r="AB28" s="27" t="str">
        <f t="shared" si="24"/>
        <v>.</v>
      </c>
      <c r="AC28" s="27">
        <f t="shared" si="25"/>
        <v>0</v>
      </c>
      <c r="AD28" s="27">
        <f t="shared" si="26"/>
        <v>52</v>
      </c>
      <c r="AE28" s="27">
        <f t="shared" si="27"/>
        <v>0</v>
      </c>
      <c r="AF28" s="27">
        <f t="shared" si="28"/>
        <v>0</v>
      </c>
      <c r="AG28" s="27"/>
      <c r="AH28" s="27">
        <f>IF(ISNUMBER(work!C28+work!AH28),work!C28+work!AH28,".")</f>
        <v>18830004.800314102</v>
      </c>
      <c r="AI28" s="27">
        <f>IF(ISNUMBER(work!D28+work!AI28),work!D28+work!AI28,".")</f>
        <v>19872642.944529213</v>
      </c>
      <c r="AJ28" s="27">
        <f>IF(ISNUMBER(work!E28+work!AJ28),work!E28+work!AJ28,".")</f>
        <v>21696543.056091487</v>
      </c>
      <c r="AK28" s="27">
        <f>IF(ISNUMBER(work!F28+work!AK28),work!F28+work!AK28,".")</f>
        <v>24101816.264250986</v>
      </c>
      <c r="AL28" s="27">
        <f>IF(ISNUMBER(work!G28+work!AL28),work!G28+work!AL28,".")</f>
        <v>27777631.927360963</v>
      </c>
      <c r="AM28" s="27">
        <f>IF(ISNUMBER(work!H28+work!AM28),work!H28+work!AM28,".")</f>
        <v>31532444.559362348</v>
      </c>
      <c r="AN28" s="27">
        <f>IF(ISNUMBER(work!I28+work!AN28),work!I28+work!AN28,".")</f>
        <v>34233461.215501174</v>
      </c>
      <c r="AO28" s="27">
        <f>IF(ISNUMBER(work!J28+work!AO28),work!J28+work!AO28,".")</f>
        <v>38037898.012916192</v>
      </c>
      <c r="AP28" s="27">
        <f>IF(ISNUMBER(work!K28+work!AP28),work!K28+work!AP28,".")</f>
        <v>42279094.649180517</v>
      </c>
      <c r="AQ28" s="27">
        <f>IF(ISNUMBER(work!L28+work!AQ28),work!L28+work!AQ28,".")</f>
        <v>44099338.391603209</v>
      </c>
      <c r="AR28" s="27">
        <f>IF(ISNUMBER(work!M28+work!AR28),work!M28+work!AR28,".")</f>
        <v>45725318.109205551</v>
      </c>
      <c r="AS28" s="27">
        <f>IF(ISNUMBER(work!N28+work!AS28),work!N28+work!AS28,".")</f>
        <v>49892496.258313902</v>
      </c>
      <c r="AT28" s="27">
        <f>IF(ISNUMBER(work!O28+work!AT28),work!O28+work!AT28,".")</f>
        <v>56899574.356748365</v>
      </c>
      <c r="AU28" s="27">
        <f>IF(ISNUMBER(work!P28+work!AU28),work!P28+work!AU28,".")</f>
        <v>64749736.689699657</v>
      </c>
      <c r="AV28" s="27">
        <f>IF(ISNUMBER(work!Q28+work!AV28),work!Q28+work!AV28,".")</f>
        <v>73089625.438667238</v>
      </c>
      <c r="AW28" s="27">
        <f>IF(ISNUMBER(work!R28+work!AW28),work!R28+work!AW28,".")</f>
        <v>80961780.264078334</v>
      </c>
      <c r="AX28" s="27">
        <f>IF(ISNUMBER(work!S28+work!AX28),work!S28+work!AX28,".")</f>
        <v>88940931.439573586</v>
      </c>
      <c r="AY28" s="27">
        <f>IF(ISNUMBER(work!T28+work!AY28),work!T28+work!AY28,".")</f>
        <v>97155793.404260889</v>
      </c>
      <c r="AZ28" s="27">
        <f>IF(ISNUMBER(work!U28+work!AZ28),work!U28+work!AZ28,".")</f>
        <v>104639109.12540624</v>
      </c>
      <c r="BA28" s="27">
        <f>IF(ISNUMBER(work!V28+work!BA28),work!V28+work!BA28,".")</f>
        <v>112445888.8920456</v>
      </c>
      <c r="BB28" s="27">
        <f>IF(ISNUMBER(work!W28+work!BB28),work!W28+work!BB28,".")</f>
        <v>121834820.22632714</v>
      </c>
      <c r="BC28" s="27">
        <f>IF(ISNUMBER(work!X28+work!BC28),work!X28+work!BC28,".")</f>
        <v>131930850.36866884</v>
      </c>
      <c r="BD28" s="27">
        <f>IF(ISNUMBER(work!Y28+work!BD28),work!Y28+work!BD28,".")</f>
        <v>143797078.2837466</v>
      </c>
      <c r="BE28" s="27">
        <f>IF(ISNUMBER(work!Z28+work!BE28),work!Z28+work!BE28,".")</f>
        <v>157964329.30833957</v>
      </c>
      <c r="BF28" s="27">
        <f>IF(ISNUMBER(work!AA28+work!BF28),work!AA28+work!BF28,".")</f>
        <v>173771537.80898708</v>
      </c>
      <c r="BG28" s="27">
        <f>IF(ISNUMBER(work!AB28+work!BG28),work!AB28+work!BG28,".")</f>
        <v>191718843.04332408</v>
      </c>
      <c r="BH28" s="27">
        <f>IF(ISNUMBER(work!AC28+work!BH28),work!AC28+work!BH28,".")</f>
        <v>213824789.49294189</v>
      </c>
      <c r="BI28" s="27">
        <f>IF(ISNUMBER(work!AD28+work!BI28),work!AD28+work!BI28,".")</f>
        <v>241488143.87144083</v>
      </c>
      <c r="BJ28" s="27" t="str">
        <f>IF(ISNUMBER(work!AE28+work!BJ28),work!AE28+work!BJ28,".")</f>
        <v>.</v>
      </c>
      <c r="BK28" s="27" t="str">
        <f>IF(ISNUMBER(work!AF28+work!BK28),work!AF28+work!BK28,".")</f>
        <v>.</v>
      </c>
      <c r="BL28" s="27"/>
      <c r="BM28" s="27">
        <f>IF(ISNUMBER(work!AH28-work!C28),work!AH28-work!C28,".")</f>
        <v>-17758383.762751896</v>
      </c>
      <c r="BN28" s="27">
        <f>IF(ISNUMBER(work!AI28-work!D28),work!AI28-work!D28,".")</f>
        <v>-18618341.823816188</v>
      </c>
      <c r="BO28" s="27">
        <f>IF(ISNUMBER(work!AJ28-work!E28),work!AJ28-work!E28,".")</f>
        <v>-20297121.326173313</v>
      </c>
      <c r="BP28" s="27">
        <f>IF(ISNUMBER(work!AK28-work!F28),work!AK28-work!F28,".")</f>
        <v>-22469157.535680614</v>
      </c>
      <c r="BQ28" s="27">
        <f>IF(ISNUMBER(work!AL28-work!G28),work!AL28-work!G28,".")</f>
        <v>-25872129.890160237</v>
      </c>
      <c r="BR28" s="27">
        <f>IF(ISNUMBER(work!AM28-work!H28),work!AM28-work!H28,".")</f>
        <v>-29360035.103524249</v>
      </c>
      <c r="BS28" s="27">
        <f>IF(ISNUMBER(work!AN28-work!I28),work!AN28-work!I28,".")</f>
        <v>-32017556.657719433</v>
      </c>
      <c r="BT28" s="27">
        <f>IF(ISNUMBER(work!AO28-work!J28),work!AO28-work!J28,".")</f>
        <v>-35898237.933598012</v>
      </c>
      <c r="BU28" s="27">
        <f>IF(ISNUMBER(work!AP28-work!K28),work!AP28-work!K28,".")</f>
        <v>-40011824.659289882</v>
      </c>
      <c r="BV28" s="27">
        <f>IF(ISNUMBER(work!AQ28-work!L28),work!AQ28-work!L28,".")</f>
        <v>-41565508.608514391</v>
      </c>
      <c r="BW28" s="27">
        <f>IF(ISNUMBER(work!AR28-work!M28),work!AR28-work!M28,".")</f>
        <v>-43194793.076916657</v>
      </c>
      <c r="BX28" s="27">
        <f>IF(ISNUMBER(work!AS28-work!N28),work!AS28-work!N28,".")</f>
        <v>-47208265.156931497</v>
      </c>
      <c r="BY28" s="27">
        <f>IF(ISNUMBER(work!AT28-work!O28),work!AT28-work!O28,".")</f>
        <v>-53989495.179461844</v>
      </c>
      <c r="BZ28" s="27">
        <f>IF(ISNUMBER(work!AU28-work!P28),work!AU28-work!P28,".")</f>
        <v>-61663802.581579931</v>
      </c>
      <c r="CA28" s="27">
        <f>IF(ISNUMBER(work!AV28-work!Q28),work!AV28-work!Q28,".")</f>
        <v>-69884087.477149963</v>
      </c>
      <c r="CB28" s="27">
        <f>IF(ISNUMBER(work!AW28-work!R28),work!AW28-work!R28,".")</f>
        <v>-77596067.359563068</v>
      </c>
      <c r="CC28" s="27">
        <f>IF(ISNUMBER(work!AX28-work!S28),work!AX28-work!S28,".")</f>
        <v>-85472700.946431816</v>
      </c>
      <c r="CD28" s="27">
        <f>IF(ISNUMBER(work!AY28-work!T28),work!AY28-work!T28,".")</f>
        <v>-93478306.793643102</v>
      </c>
      <c r="CE28" s="27">
        <f>IF(ISNUMBER(work!AZ28-work!U28),work!AZ28-work!U28,".")</f>
        <v>-100864450.88793376</v>
      </c>
      <c r="CF28" s="27">
        <f>IF(ISNUMBER(work!BA28-work!V28),work!BA28-work!V28,".")</f>
        <v>-108675941.68230839</v>
      </c>
      <c r="CG28" s="27">
        <f>IF(ISNUMBER(work!BB28-work!W28),work!BB28-work!W28,".")</f>
        <v>-117861244.11627285</v>
      </c>
      <c r="CH28" s="27">
        <f>IF(ISNUMBER(work!BC28-work!X28),work!BC28-work!X28,".")</f>
        <v>-127659987.31436716</v>
      </c>
      <c r="CI28" s="27">
        <f>IF(ISNUMBER(work!BD28-work!Y28),work!BD28-work!Y28,".")</f>
        <v>-139416525.62844539</v>
      </c>
      <c r="CJ28" s="27">
        <f>IF(ISNUMBER(work!BE28-work!Z28),work!BE28-work!Z28,".")</f>
        <v>-153570634.99507245</v>
      </c>
      <c r="CK28" s="27">
        <f>IF(ISNUMBER(work!BF28-work!AA28),work!BF28-work!AA28,".")</f>
        <v>-169228457.8890689</v>
      </c>
      <c r="CL28" s="27">
        <f>IF(ISNUMBER(work!BG28-work!AB28),work!BG28-work!AB28,".")</f>
        <v>-186953152.2073299</v>
      </c>
      <c r="CM28" s="27">
        <f>IF(ISNUMBER(work!BH28-work!AC28),work!BH28-work!AC28,".")</f>
        <v>-208773157.20678809</v>
      </c>
      <c r="CN28" s="27">
        <f>IF(ISNUMBER(work!BI28-work!AD28),work!BI28-work!AD28,".")</f>
        <v>-236047535.89925319</v>
      </c>
      <c r="CO28" s="27" t="str">
        <f>IF(ISNUMBER(work!BJ28-work!AE28),work!BJ28-work!AE28,".")</f>
        <v>.</v>
      </c>
      <c r="CP28" s="27" t="str">
        <f>IF(ISNUMBER(work!BK28-work!AF28),work!BK28-work!AF28,".")</f>
        <v>.</v>
      </c>
      <c r="CQ28" s="27"/>
      <c r="CR28" s="27"/>
      <c r="CS28" s="27">
        <f>IF(ISNUMBER(work!CR28-work!BN28),work!CR28-work!BN28,".")</f>
        <v>7.3795789041623733E-2</v>
      </c>
      <c r="CT28" s="27">
        <f>IF(ISNUMBER(work!CS28-work!BO28),work!CS28-work!BO28,".")</f>
        <v>7.2795789041623732E-2</v>
      </c>
      <c r="CU28" s="27">
        <f>IF(ISNUMBER(work!CT28-work!BP28),work!CT28-work!BP28,".")</f>
        <v>7.2795789041623732E-2</v>
      </c>
      <c r="CV28" s="27">
        <f>IF(ISNUMBER(work!CU28-work!BQ28),work!CU28-work!BQ28,".")</f>
        <v>7.1795789041623731E-2</v>
      </c>
      <c r="CW28" s="27">
        <f>IF(ISNUMBER(work!CV28-work!BR28),work!CV28-work!BR28,".")</f>
        <v>7.1795789041623731E-2</v>
      </c>
      <c r="CX28" s="27">
        <f>IF(ISNUMBER(work!CW28-work!BS28),work!CW28-work!BS28,".")</f>
        <v>7.079578904162373E-2</v>
      </c>
      <c r="CY28" s="27">
        <f>IF(ISNUMBER(work!CX28-work!BT28),work!CX28-work!BT28,".")</f>
        <v>6.9795789041623743E-2</v>
      </c>
      <c r="CZ28" s="27">
        <f>IF(ISNUMBER(work!CY28-work!BU28),work!CY28-work!BU28,".")</f>
        <v>6.8795789041623742E-2</v>
      </c>
      <c r="DA28" s="27">
        <f>IF(ISNUMBER(work!CZ28-work!BV28),work!CZ28-work!BV28,".")</f>
        <v>6.7795789041623741E-2</v>
      </c>
      <c r="DB28" s="27">
        <f>IF(ISNUMBER(work!DA28-work!BW28),work!DA28-work!BW28,".")</f>
        <v>6.679578904162374E-2</v>
      </c>
      <c r="DC28" s="27">
        <f>IF(ISNUMBER(work!DB28-work!BX28),work!DB28-work!BX28,".")</f>
        <v>6.4795789041623739E-2</v>
      </c>
      <c r="DD28" s="27">
        <f>IF(ISNUMBER(work!DC28-work!BY28),work!DC28-work!BY28,".")</f>
        <v>6.2795789041623737E-2</v>
      </c>
      <c r="DE28" s="27">
        <f>IF(ISNUMBER(work!DD28-work!BZ28),work!DD28-work!BZ28,".")</f>
        <v>6.8487881944669107E-2</v>
      </c>
      <c r="DF28" s="27">
        <f>IF(ISNUMBER(work!DE28-work!CA28),work!DE28-work!CA28,".")</f>
        <v>6.6487881944669106E-2</v>
      </c>
      <c r="DG28" s="27">
        <f>IF(ISNUMBER(work!DF28-work!CB28),work!DF28-work!CB28,".")</f>
        <v>6.4487881944669104E-2</v>
      </c>
      <c r="DH28" s="27">
        <f>IF(ISNUMBER(work!DG28-work!CC28),work!DG28-work!CC28,".")</f>
        <v>6.2487881944669109E-2</v>
      </c>
      <c r="DI28" s="27">
        <f>IF(ISNUMBER(work!DH28-work!CD28),work!DH28-work!CD28,".")</f>
        <v>5.9487881944669113E-2</v>
      </c>
      <c r="DJ28" s="27">
        <f>IF(ISNUMBER(work!DI28-work!CE28),work!DI28-work!CE28,".")</f>
        <v>5.7487881944669111E-2</v>
      </c>
      <c r="DK28" s="27">
        <f>IF(ISNUMBER(work!DJ28-work!CF28),work!DJ28-work!CF28,".")</f>
        <v>5.548788194466911E-2</v>
      </c>
      <c r="DL28" s="27">
        <f>IF(ISNUMBER(work!DK28-work!CG28),work!DK28-work!CG28,".")</f>
        <v>5.8875631214711288E-2</v>
      </c>
      <c r="DM28" s="27">
        <f>IF(ISNUMBER(work!DL28-work!CH28),work!DL28-work!CH28,".")</f>
        <v>6.131644203774566E-2</v>
      </c>
      <c r="DN28" s="27">
        <f>IF(ISNUMBER(work!DM28-work!CI28),work!DM28-work!CI28,".")</f>
        <v>6.1883746762125887E-2</v>
      </c>
      <c r="DO28" s="27">
        <f>IF(ISNUMBER(work!DN28-work!CJ28),work!DN28-work!CJ28,".")</f>
        <v>6.0258175545522798E-2</v>
      </c>
      <c r="DP28" s="27">
        <f>IF(ISNUMBER(work!DO28-work!CK28),work!DO28-work!CK28,".")</f>
        <v>5.6836641854244543E-2</v>
      </c>
      <c r="DQ28" s="27">
        <f>IF(ISNUMBER(work!DP28-work!CL28),work!DP28-work!CL28,".")</f>
        <v>5.1357475963661733E-2</v>
      </c>
      <c r="DR28" s="27">
        <f>IF(ISNUMBER(work!DQ28-work!CM28),work!DQ28-work!CM28,".")</f>
        <v>4.6886368992980078E-2</v>
      </c>
      <c r="DS28" s="27">
        <f>IF(ISNUMBER(work!DR28-work!CN28),work!DR28-work!CN28,".")</f>
        <v>4.2130562853574173E-2</v>
      </c>
      <c r="DT28" s="27">
        <f>IF(ISNUMBER(work!DS28-work!CO28),work!DS28-work!CO28,".")</f>
        <v>3.8302425154082401E-2</v>
      </c>
      <c r="DU28" s="27">
        <f>IF(ISNUMBER(work!DT28-work!CP28),work!DT28-work!CP28,".")</f>
        <v>3.6102055352968607E-2</v>
      </c>
      <c r="DV28" s="27">
        <f t="shared" si="29"/>
        <v>3.6102055352968607E-2</v>
      </c>
      <c r="DW28" s="27"/>
      <c r="DX28" s="27" t="str">
        <f>IF(ISNUMBER(work!FJ28/work!FN28),work!FJ28/work!FN28,".")</f>
        <v>.</v>
      </c>
      <c r="DY28" s="27" t="str">
        <f>IF(ISNUMBER(work!FK28/work!FO28),work!FK28/work!FO28,".")</f>
        <v>.</v>
      </c>
      <c r="DZ28" s="27" t="str">
        <f>IF(ISNUMBER(work!FL28/work!FP28),work!FL28/work!FP28,".")</f>
        <v>.</v>
      </c>
      <c r="EA28" s="27" t="str">
        <f>IF(ISNUMBER(work!FM28/work!FQ28),work!FM28/work!FQ28,".")</f>
        <v>.</v>
      </c>
      <c r="EB28" s="27" t="str">
        <f>IF(ISNUMBER((work!FK28+work!FL28)/(work!FO28+work!FP28)),(work!FK28+work!FL28)/(work!FO28+work!FP28),".")</f>
        <v>.</v>
      </c>
      <c r="EC28" s="27" t="str">
        <f>IF(ISNUMBER(work!FR28/work!FV28),work!FR28/work!FV28,".")</f>
        <v>.</v>
      </c>
      <c r="ED28" s="27" t="str">
        <f>IF(ISNUMBER(work!FS28/work!FW28),work!FS28/work!FW28,".")</f>
        <v>.</v>
      </c>
      <c r="EE28" s="27" t="str">
        <f>IF(ISNUMBER(work!FT28/work!FX28),work!FT28/work!FX28,".")</f>
        <v>.</v>
      </c>
      <c r="EF28" s="27" t="str">
        <f>IF(ISNUMBER(work!FU28/work!FY28),work!FU28/work!FY28,".")</f>
        <v>.</v>
      </c>
      <c r="EG28" s="27" t="str">
        <f>IF(ISNUMBER((work!FS28+work!FT28)/(work!FW28+work!FX28)),(work!FS28+work!FT28)/(work!FW28+work!FX28),".")</f>
        <v>.</v>
      </c>
      <c r="EH28" s="27" t="str">
        <f>work!EZ28</f>
        <v>.</v>
      </c>
      <c r="EI28" s="27" t="str">
        <f>work!FA28</f>
        <v>.</v>
      </c>
      <c r="EJ28" s="27" t="str">
        <f>work!FB28</f>
        <v>.</v>
      </c>
      <c r="EK28" s="27"/>
      <c r="EL28" s="27">
        <f t="shared" si="30"/>
        <v>5659.5959999999995</v>
      </c>
      <c r="EM28" t="str">
        <f t="shared" si="34"/>
        <v>.</v>
      </c>
      <c r="EN28" t="str">
        <f>work!FM28</f>
        <v>.</v>
      </c>
      <c r="EO28" t="str">
        <f>IF(ISNUMBER(work!FK28+work!FL28),work!FK28+work!FL28,".")</f>
        <v>.</v>
      </c>
      <c r="EP28" t="str">
        <f>IF(ISNUMBER(work!FU28-work!FM28),work!FU28-work!FM28,".")</f>
        <v>.</v>
      </c>
      <c r="EQ28" t="str">
        <f>IF(ISNUMBER(work!FS28+work!FT28-work!FK28-work!FL28),(work!FS28+work!FT28-work!FK28-work!FL28),".")</f>
        <v>.</v>
      </c>
      <c r="EU28" t="str">
        <f>work!FC28</f>
        <v>.</v>
      </c>
      <c r="EV28" t="str">
        <f>work!FD28</f>
        <v>.</v>
      </c>
      <c r="EW28" t="str">
        <f>IF(ISNUMBER(VLOOKUP($F28,AREA_EM_ALLYEAR,Seq!B$1,FALSE)),VLOOKUP($F28,AREA_EM_ALLYEAR,Seq!B$1,FALSE),".")</f>
        <v>.</v>
      </c>
      <c r="EX28" t="str">
        <f>IF(ISNUMBER(VLOOKUP($F28,AREA_EM_ALLYEAR,Seq!C$1,FALSE)),VLOOKUP($F28,AREA_EM_ALLYEAR,Seq!C$1,FALSE),".")</f>
        <v>.</v>
      </c>
      <c r="EY28" t="str">
        <f>IF(ISNUMBER(VLOOKUP($F28,AREA_EM_ALLYEAR,Seq!D$1,FALSE)),VLOOKUP($F28,AREA_EM_ALLYEAR,Seq!D$1,FALSE),".")</f>
        <v>.</v>
      </c>
      <c r="EZ28" t="str">
        <f>IF(ISNUMBER(VLOOKUP($F28,AREA_EM_ALLYEAR,Seq!E$1,FALSE)),VLOOKUP($F28,AREA_EM_ALLYEAR,Seq!E$1,FALSE),".")</f>
        <v>.</v>
      </c>
      <c r="FA28" t="str">
        <f>IF(ISNUMBER(VLOOKUP($F28,AREA_EM_ALLYEAR,Seq!F$1,FALSE)),VLOOKUP($F28,AREA_EM_ALLYEAR,Seq!F$1,FALSE),".")</f>
        <v>.</v>
      </c>
      <c r="FB28" t="str">
        <f>IF(ISNUMBER(VLOOKUP($F28,AREA_EM_ALLYEAR,Seq!G$1,FALSE)),VLOOKUP($F28,AREA_EM_ALLYEAR,Seq!G$1,FALSE),".")</f>
        <v>.</v>
      </c>
      <c r="FC28" t="str">
        <f>IF(ISNUMBER(VLOOKUP($F28,AREA_EM_ALLYEAR,Seq!H$1,FALSE)),VLOOKUP($F28,AREA_EM_ALLYEAR,Seq!H$1,FALSE),".")</f>
        <v>.</v>
      </c>
      <c r="FD28" t="str">
        <f>IF(ISNUMBER(VLOOKUP($F28,AREA_EM_ALLYEAR,Seq!I$1,FALSE)),VLOOKUP($F28,AREA_EM_ALLYEAR,Seq!I$1,FALSE),".")</f>
        <v>.</v>
      </c>
      <c r="FE28" t="str">
        <f>IF(ISNUMBER(VLOOKUP($F28,AREA_EM_ALLYEAR,Seq!J$1,FALSE)),VLOOKUP($F28,AREA_EM_ALLYEAR,Seq!J$1,FALSE),".")</f>
        <v>.</v>
      </c>
      <c r="FF28" t="str">
        <f>IF(ISNUMBER(VLOOKUP($F28,AREA_EM_ALLYEAR,Seq!K$1,FALSE)),VLOOKUP($F28,AREA_EM_ALLYEAR,Seq!K$1,FALSE),".")</f>
        <v>.</v>
      </c>
      <c r="FG28" t="str">
        <f>IF(ISNUMBER(VLOOKUP($F28,AREA_EM_ALLYEAR,Seq!L$1,FALSE)),VLOOKUP($F28,AREA_EM_ALLYEAR,Seq!L$1,FALSE),".")</f>
        <v>.</v>
      </c>
      <c r="FH28" t="str">
        <f>IF(ISNUMBER(VLOOKUP($F28,AREA_EM_ALLYEAR,Seq!M$1,FALSE)),VLOOKUP($F28,AREA_EM_ALLYEAR,Seq!M$1,FALSE),".")</f>
        <v>.</v>
      </c>
      <c r="FI28" t="str">
        <f>IF(ISNUMBER(VLOOKUP($F28,AREA_EM_ALLYEAR,Seq!N$1,FALSE)),VLOOKUP($F28,AREA_EM_ALLYEAR,Seq!N$1,FALSE),".")</f>
        <v>.</v>
      </c>
      <c r="FJ28" t="str">
        <f>IF(ISNUMBER(VLOOKUP($F28,AREA_EM_ALLYEAR,Seq!O$1,FALSE)),VLOOKUP($F28,AREA_EM_ALLYEAR,Seq!O$1,FALSE),".")</f>
        <v>.</v>
      </c>
      <c r="FK28" t="str">
        <f t="shared" si="35"/>
        <v>.</v>
      </c>
      <c r="FN28">
        <f>IF( ISNUMBER(VLOOKUP($F28,AREA_LIFE,Seq!V$1,FALSE)-Life!V$39),VLOOKUP($F28,AREA_LIFE,Seq!V$1,FALSE)-Life!V$39,".")</f>
        <v>-5.883780487804863</v>
      </c>
      <c r="FO28">
        <f>IF( ISNUMBER(VLOOKUP($F28,AREA_LIFE,Seq!W$1,FALSE)-Life!W$39),VLOOKUP($F28,AREA_LIFE,Seq!W$1,FALSE)-Life!W$39,".")</f>
        <v>-4.9937073170731594</v>
      </c>
      <c r="FP28">
        <f>IF( ISNUMBER(VLOOKUP($F28,AREA_LIFE,Seq!X$1,FALSE)-Life!X$39),VLOOKUP($F28,AREA_LIFE,Seq!X$1,FALSE)-Life!X$39,".")</f>
        <v>-4.0866341463414741</v>
      </c>
      <c r="FQ28">
        <f>IF( ISNUMBER(VLOOKUP($F28,AREA_LIFE,Seq!Y$1,FALSE)-Life!Y$39),VLOOKUP($F28,AREA_LIFE,Seq!Y$1,FALSE)-Life!Y$39,".")</f>
        <v>-3.1800487804878088</v>
      </c>
      <c r="FR28">
        <f>IF( ISNUMBER(VLOOKUP($F28,AREA_LIFE,Seq!Z$1,FALSE)-Life!Z$39),VLOOKUP($F28,AREA_LIFE,Seq!Z$1,FALSE)-Life!Z$39,".")</f>
        <v>-2.293975609756103</v>
      </c>
      <c r="FS28">
        <f>IF( ISNUMBER(VLOOKUP($F28,AREA_LIFE,Seq!AA$1,FALSE)-Life!AA$39),VLOOKUP($F28,AREA_LIFE,Seq!AA$1,FALSE)-Life!AA$39,".")</f>
        <v>-1.4453170731707417</v>
      </c>
      <c r="FT28">
        <f>IF( ISNUMBER(VLOOKUP($F28,AREA_LIFE,Seq!AB$1,FALSE)-Life!AB$39),VLOOKUP($F28,AREA_LIFE,Seq!AB$1,FALSE)-Life!AB$39,".")</f>
        <v>-0.64812195121952243</v>
      </c>
      <c r="FU28">
        <f>IF( ISNUMBER(VLOOKUP($F28,AREA_LIFE,Seq!AC$1,FALSE)-Life!AC$39),VLOOKUP($F28,AREA_LIFE,Seq!AC$1,FALSE)-Life!AC$39,".")</f>
        <v>8.9658536585375259E-2</v>
      </c>
      <c r="FV28">
        <f>IF( ISNUMBER(VLOOKUP($F28,AREA_LIFE,Seq!AD$1,FALSE)-Life!AD$39),VLOOKUP($F28,AREA_LIFE,Seq!AD$1,FALSE)-Life!AD$39,".")</f>
        <v>0.75597560975610634</v>
      </c>
      <c r="FW28">
        <f>IF( ISNUMBER(VLOOKUP($F28,AREA_LIFE,Seq!AE$1,FALSE)-Life!AE$39),VLOOKUP($F28,AREA_LIFE,Seq!AE$1,FALSE)-Life!AE$39,".")</f>
        <v>1.3378536585365879</v>
      </c>
      <c r="FX28">
        <f>IF( ISNUMBER(VLOOKUP($F28,AREA_LIFE,Seq!AF$1,FALSE)-Life!AF$39),VLOOKUP($F28,AREA_LIFE,Seq!AF$1,FALSE)-Life!AF$39,".")</f>
        <v>1.8147317073170797</v>
      </c>
      <c r="FY28">
        <f>IF( ISNUMBER(VLOOKUP($F28,AREA_LIFE,Seq!AG$1,FALSE)-Life!AG$39),VLOOKUP($F28,AREA_LIFE,Seq!AG$1,FALSE)-Life!AG$39,".")</f>
        <v>2.1705853658536398</v>
      </c>
      <c r="FZ28">
        <f>IF( ISNUMBER(VLOOKUP($F28,AREA_LIFE,Seq!AH$1,FALSE)-Life!AH$39),VLOOKUP($F28,AREA_LIFE,Seq!AH$1,FALSE)-Life!AH$39,".")</f>
        <v>2.4083902439024456</v>
      </c>
      <c r="GA28">
        <f>IF( ISNUMBER(VLOOKUP($F28,AREA_LIFE,Seq!AI$1,FALSE)-Life!AI$39),VLOOKUP($F28,AREA_LIFE,Seq!AI$1,FALSE)-Life!AI$39,".")</f>
        <v>2.5385609756097409</v>
      </c>
      <c r="GB28">
        <f>IF( ISNUMBER(VLOOKUP($F28,AREA_LIFE,Seq!AJ$1,FALSE)-Life!AJ$39),VLOOKUP($F28,AREA_LIFE,Seq!AJ$1,FALSE)-Life!AJ$39,".")</f>
        <v>2.5776585365853748</v>
      </c>
      <c r="GC28">
        <f>IF( ISNUMBER(VLOOKUP($F28,AREA_LIFE,Seq!AK$1,FALSE)-Life!AK$39),VLOOKUP($F28,AREA_LIFE,Seq!AK$1,FALSE)-Life!AK$39,".")</f>
        <v>2.5451219512194996</v>
      </c>
      <c r="GD28">
        <f>IF( ISNUMBER(VLOOKUP($F28,AREA_LIFE,Seq!AL$1,FALSE)-Life!AL$39),VLOOKUP($F28,AREA_LIFE,Seq!AL$1,FALSE)-Life!AL$39,".")</f>
        <v>2.4675853658536795</v>
      </c>
      <c r="GE28">
        <f>IF( ISNUMBER(VLOOKUP($F28,AREA_LIFE,Seq!AM$1,FALSE)-Life!AM$39),VLOOKUP($F28,AREA_LIFE,Seq!AM$1,FALSE)-Life!AM$39,".")</f>
        <v>2.3714878048780577</v>
      </c>
      <c r="GF28">
        <f>IF( ISNUMBER(VLOOKUP($F28,AREA_LIFE,Seq!AN$1,FALSE)-Life!AN$39),VLOOKUP($F28,AREA_LIFE,Seq!AN$1,FALSE)-Life!AN$39,".")</f>
        <v>2.2834390243902334</v>
      </c>
      <c r="GG28">
        <f>IF( ISNUMBER(VLOOKUP($F28,AREA_LIFE,Seq!AO$1,FALSE)-Life!AO$39),VLOOKUP($F28,AREA_LIFE,Seq!AO$1,FALSE)-Life!AO$39,".")</f>
        <v>2.2198780487804726</v>
      </c>
      <c r="GH28">
        <f>IF( ISNUMBER(VLOOKUP($F28,AREA_LIFE,Seq!AP$1,FALSE)-Life!AP$39),VLOOKUP($F28,AREA_LIFE,Seq!AP$1,FALSE)-Life!AP$39,".")</f>
        <v>2.1967804878048725</v>
      </c>
      <c r="GI28">
        <f>IF( ISNUMBER(VLOOKUP($F28,AREA_LIFE,Seq!AQ$1,FALSE)-Life!AQ$39),VLOOKUP($F28,AREA_LIFE,Seq!AQ$1,FALSE)-Life!AQ$39,".")</f>
        <v>2.2191219512195346</v>
      </c>
      <c r="GJ28">
        <f>IF( ISNUMBER(VLOOKUP($F28,AREA_LIFE,Seq!AR$1,FALSE)-Life!AR$39),VLOOKUP($F28,AREA_LIFE,Seq!AR$1,FALSE)-Life!AR$39,".")</f>
        <v>2.2748292682926916</v>
      </c>
      <c r="GK28">
        <f>IF( ISNUMBER(VLOOKUP($F28,AREA_LIFE,Seq!AS$1,FALSE)-Life!AS$39),VLOOKUP($F28,AREA_LIFE,Seq!AS$1,FALSE)-Life!AS$39,".")</f>
        <v>2.3519268292682938</v>
      </c>
      <c r="GL28">
        <f>IF( ISNUMBER(VLOOKUP($F28,AREA_LIFE,Seq!AT$1,FALSE)-Life!AT$39),VLOOKUP($F28,AREA_LIFE,Seq!AT$1,FALSE)-Life!AT$39,".")</f>
        <v>2.4439024390243702</v>
      </c>
      <c r="GM28">
        <f>IF( ISNUMBER(VLOOKUP($F28,AREA_LIFE,Seq!AU$1,FALSE)-Life!AU$39),VLOOKUP($F28,AREA_LIFE,Seq!AU$1,FALSE)-Life!AU$39,".")</f>
        <v>2.543853658536591</v>
      </c>
      <c r="GN28">
        <f>IF( ISNUMBER(VLOOKUP($F28,AREA_LIFE,Seq!AV$1,FALSE)-Life!AV$39),VLOOKUP($F28,AREA_LIFE,Seq!AV$1,FALSE)-Life!AV$39,".")</f>
        <v>2.6393414634146524</v>
      </c>
      <c r="GO28">
        <f>IF( ISNUMBER(VLOOKUP($F28,AREA_LIFE,Seq!AW$1,FALSE)-Life!AW$39),VLOOKUP($F28,AREA_LIFE,Seq!AW$1,FALSE)-Life!AW$39,".")</f>
        <v>2.7239268292683079</v>
      </c>
      <c r="GP28">
        <f>IF( ISNUMBER(VLOOKUP($F28,AREA_LIFE,Seq!AX$1,FALSE)-Life!AX$39),VLOOKUP($F28,AREA_LIFE,Seq!AX$1,FALSE)-Life!AX$39,".")</f>
        <v>2.7886585365853591</v>
      </c>
      <c r="GQ28">
        <f t="shared" si="36"/>
        <v>2.7886585365853591</v>
      </c>
      <c r="GS28">
        <f>IFERROR(VLOOKUP($F28,AREA_LIFE,Seq!V$1,FALSE),".")</f>
        <v>60.084609756097571</v>
      </c>
      <c r="GT28">
        <f>IFERROR(VLOOKUP($F28,AREA_LIFE,Seq!W$1,FALSE),".")</f>
        <v>61.17302439024391</v>
      </c>
      <c r="GU28">
        <f>IFERROR(VLOOKUP($F28,AREA_LIFE,Seq!X$1,FALSE),".")</f>
        <v>62.261853658536587</v>
      </c>
      <c r="GV28">
        <f>IFERROR(VLOOKUP($F28,AREA_LIFE,Seq!Y$1,FALSE),".")</f>
        <v>63.34112195121952</v>
      </c>
      <c r="GW28">
        <f>IFERROR(VLOOKUP($F28,AREA_LIFE,Seq!Z$1,FALSE),".")</f>
        <v>64.401829268292687</v>
      </c>
      <c r="GX28">
        <f>IFERROR(VLOOKUP($F28,AREA_LIFE,Seq!AA$1,FALSE),".")</f>
        <v>65.435121951219514</v>
      </c>
      <c r="GY28">
        <f>IFERROR(VLOOKUP($F28,AREA_LIFE,Seq!AB$1,FALSE),".")</f>
        <v>66.433097560975611</v>
      </c>
      <c r="GZ28">
        <f>IFERROR(VLOOKUP($F28,AREA_LIFE,Seq!AC$1,FALSE),".")</f>
        <v>67.387853658536599</v>
      </c>
      <c r="HA28">
        <f>IFERROR(VLOOKUP($F28,AREA_LIFE,Seq!AD$1,FALSE),".")</f>
        <v>68.288902439024397</v>
      </c>
      <c r="HB28">
        <f>IFERROR(VLOOKUP($F28,AREA_LIFE,Seq!AE$1,FALSE),".")</f>
        <v>69.124243902439034</v>
      </c>
      <c r="HC28">
        <f>IFERROR(VLOOKUP($F28,AREA_LIFE,Seq!AF$1,FALSE),".")</f>
        <v>69.873804878048787</v>
      </c>
      <c r="HD28">
        <f>IFERROR(VLOOKUP($F28,AREA_LIFE,Seq!AG$1,FALSE),".")</f>
        <v>70.520975609756093</v>
      </c>
      <c r="HE28">
        <f>IFERROR(VLOOKUP($F28,AREA_LIFE,Seq!AH$1,FALSE),".")</f>
        <v>71.063634146341471</v>
      </c>
      <c r="HF28">
        <f>IFERROR(VLOOKUP($F28,AREA_LIFE,Seq!AI$1,FALSE),".")</f>
        <v>71.508146341463416</v>
      </c>
      <c r="HG28">
        <f>IFERROR(VLOOKUP($F28,AREA_LIFE,Seq!AJ$1,FALSE),".")</f>
        <v>71.868000000000023</v>
      </c>
      <c r="HH28">
        <f>IFERROR(VLOOKUP($F28,AREA_LIFE,Seq!AK$1,FALSE),".")</f>
        <v>72.162658536585369</v>
      </c>
      <c r="HI28">
        <f>IFERROR(VLOOKUP($F28,AREA_LIFE,Seq!AL$1,FALSE),".")</f>
        <v>72.419219512195141</v>
      </c>
      <c r="HJ28">
        <f>IFERROR(VLOOKUP($F28,AREA_LIFE,Seq!AM$1,FALSE),".")</f>
        <v>72.663219512195141</v>
      </c>
      <c r="HK28">
        <f>IFERROR(VLOOKUP($F28,AREA_LIFE,Seq!AN$1,FALSE),".")</f>
        <v>72.918243902439031</v>
      </c>
      <c r="HL28">
        <f>IFERROR(VLOOKUP($F28,AREA_LIFE,Seq!AO$1,FALSE),".")</f>
        <v>73.194780487804877</v>
      </c>
      <c r="HM28">
        <f>IFERROR(VLOOKUP($F28,AREA_LIFE,Seq!AP$1,FALSE),".")</f>
        <v>73.500780487804889</v>
      </c>
      <c r="HN28">
        <f>IFERROR(VLOOKUP($F28,AREA_LIFE,Seq!AQ$1,FALSE),".")</f>
        <v>73.830707317073191</v>
      </c>
      <c r="HO28">
        <f>IFERROR(VLOOKUP($F28,AREA_LIFE,Seq!AR$1,FALSE),".")</f>
        <v>74.167975609756112</v>
      </c>
      <c r="HP28">
        <f>IFERROR(VLOOKUP($F28,AREA_LIFE,Seq!AS$1,FALSE),".")</f>
        <v>74.499097560975613</v>
      </c>
      <c r="HQ28">
        <f>IFERROR(VLOOKUP($F28,AREA_LIFE,Seq!AT$1,FALSE),".")</f>
        <v>74.81758536585366</v>
      </c>
      <c r="HR28">
        <f>IFERROR(VLOOKUP($F28,AREA_LIFE,Seq!AU$1,FALSE),".")</f>
        <v>75.120512195121961</v>
      </c>
      <c r="HS28">
        <f>IFERROR(VLOOKUP($F28,AREA_LIFE,Seq!AV$1,FALSE),".")</f>
        <v>75.402951219512204</v>
      </c>
      <c r="HT28">
        <f>IFERROR(VLOOKUP($F28,AREA_LIFE,Seq!AW$1,FALSE),".")</f>
        <v>75.667000000000016</v>
      </c>
      <c r="HU28">
        <f>IFERROR(VLOOKUP($F28,AREA_LIFE,Seq!AX$1,FALSE),".")</f>
        <v>75.913219512195127</v>
      </c>
      <c r="HV28" t="str">
        <f>IFERROR(VLOOKUP($F28,AREA_LIFE,Seq!AY$1,FALSE),".")</f>
        <v>.</v>
      </c>
      <c r="HZ28">
        <f t="shared" si="40"/>
        <v>890</v>
      </c>
      <c r="IA28">
        <f t="shared" si="38"/>
        <v>0</v>
      </c>
      <c r="IB28">
        <f t="shared" si="41"/>
        <v>45725318.109205551</v>
      </c>
      <c r="IC28">
        <f t="shared" si="42"/>
        <v>-43194793.076916657</v>
      </c>
      <c r="ID28">
        <f t="shared" si="39"/>
        <v>6.4795789041623739E-2</v>
      </c>
      <c r="IE28" t="str">
        <f>work!FK28</f>
        <v>.</v>
      </c>
      <c r="IF28" t="str">
        <f>work!FL28</f>
        <v>.</v>
      </c>
      <c r="IG28" t="str">
        <f>work!FM28</f>
        <v>.</v>
      </c>
      <c r="IH28" t="str">
        <f>IF(ISNUMBER(work!FS28-work!FK28),work!FS28-work!FK28,".")</f>
        <v>.</v>
      </c>
      <c r="II28" t="str">
        <f>IF(ISNUMBER(work!FT28-work!FL28),work!FT28-work!FL28,".")</f>
        <v>.</v>
      </c>
      <c r="IJ28" t="str">
        <f>IF(ISNUMBER(work!FU28-work!FM28),work!FU28-work!FM28,".")</f>
        <v>.</v>
      </c>
    </row>
    <row r="29" spans="1:244" hidden="1">
      <c r="A29" s="24" t="str">
        <f t="shared" si="0"/>
        <v>亚洲</v>
      </c>
      <c r="B29" s="24" t="str">
        <f t="shared" si="33"/>
        <v>InEM90</v>
      </c>
      <c r="C29" s="24" t="str">
        <f t="shared" si="1"/>
        <v>Out</v>
      </c>
      <c r="D29" s="24"/>
      <c r="E29" s="25" t="s">
        <v>2380</v>
      </c>
      <c r="F29" s="26" t="str">
        <f t="shared" si="2"/>
        <v>Pakistan</v>
      </c>
      <c r="G29" s="27">
        <f t="shared" si="3"/>
        <v>0</v>
      </c>
      <c r="H29" s="27">
        <f t="shared" si="4"/>
        <v>0</v>
      </c>
      <c r="I29" s="27">
        <f t="shared" si="5"/>
        <v>0</v>
      </c>
      <c r="J29" s="27">
        <f t="shared" si="6"/>
        <v>0</v>
      </c>
      <c r="K29" s="27">
        <f t="shared" si="7"/>
        <v>0</v>
      </c>
      <c r="L29" s="27">
        <f t="shared" si="8"/>
        <v>0</v>
      </c>
      <c r="M29" s="27">
        <f t="shared" si="9"/>
        <v>0</v>
      </c>
      <c r="N29" s="27">
        <f t="shared" si="10"/>
        <v>0</v>
      </c>
      <c r="O29" s="27">
        <f t="shared" si="11"/>
        <v>0</v>
      </c>
      <c r="P29" s="27">
        <f t="shared" si="12"/>
        <v>10</v>
      </c>
      <c r="Q29" s="27">
        <f t="shared" si="13"/>
        <v>15</v>
      </c>
      <c r="R29" s="27">
        <f t="shared" si="14"/>
        <v>0</v>
      </c>
      <c r="S29" s="27">
        <f t="shared" si="15"/>
        <v>20</v>
      </c>
      <c r="T29" s="27">
        <f t="shared" si="16"/>
        <v>12</v>
      </c>
      <c r="U29" s="27">
        <f t="shared" si="17"/>
        <v>119</v>
      </c>
      <c r="V29" s="27">
        <f t="shared" si="18"/>
        <v>189</v>
      </c>
      <c r="W29" s="27">
        <f t="shared" si="19"/>
        <v>102</v>
      </c>
      <c r="X29" s="27">
        <f t="shared" si="20"/>
        <v>299</v>
      </c>
      <c r="Y29" s="27">
        <f t="shared" si="21"/>
        <v>137</v>
      </c>
      <c r="Z29" s="27">
        <f t="shared" si="22"/>
        <v>343</v>
      </c>
      <c r="AA29" s="27">
        <f t="shared" si="23"/>
        <v>454</v>
      </c>
      <c r="AB29" s="27">
        <f t="shared" si="24"/>
        <v>768</v>
      </c>
      <c r="AC29" s="27">
        <f t="shared" si="25"/>
        <v>618</v>
      </c>
      <c r="AD29" s="27">
        <f t="shared" si="26"/>
        <v>248</v>
      </c>
      <c r="AE29" s="27">
        <f t="shared" si="27"/>
        <v>1452</v>
      </c>
      <c r="AF29" s="27">
        <f t="shared" si="28"/>
        <v>380</v>
      </c>
      <c r="AG29" s="27"/>
      <c r="AH29" s="27">
        <f>IF(ISNUMBER(work!C29+work!AH29),work!C29+work!AH29,".")</f>
        <v>21026323.628402829</v>
      </c>
      <c r="AI29" s="27">
        <f>IF(ISNUMBER(work!D29+work!AI29),work!D29+work!AI29,".")</f>
        <v>22194027.237096101</v>
      </c>
      <c r="AJ29" s="27">
        <f>IF(ISNUMBER(work!E29+work!AJ29),work!E29+work!AJ29,".")</f>
        <v>24138127.120915532</v>
      </c>
      <c r="AK29" s="27">
        <f>IF(ISNUMBER(work!F29+work!AK29),work!F29+work!AK29,".")</f>
        <v>26639710.684793882</v>
      </c>
      <c r="AL29" s="27">
        <f>IF(ISNUMBER(work!G29+work!AL29),work!G29+work!AL29,".")</f>
        <v>30349003.024687059</v>
      </c>
      <c r="AM29" s="27">
        <f>IF(ISNUMBER(work!H29+work!AM29),work!H29+work!AM29,".")</f>
        <v>34237917.340598986</v>
      </c>
      <c r="AN29" s="27">
        <f>IF(ISNUMBER(work!I29+work!AN29),work!I29+work!AN29,".")</f>
        <v>37125791.410390161</v>
      </c>
      <c r="AO29" s="27">
        <f>IF(ISNUMBER(work!J29+work!AO29),work!J29+work!AO29,".")</f>
        <v>41226462.394127123</v>
      </c>
      <c r="AP29" s="27">
        <f>IF(ISNUMBER(work!K29+work!AP29),work!K29+work!AP29,".")</f>
        <v>45728568.521293692</v>
      </c>
      <c r="AQ29" s="27">
        <f>IF(ISNUMBER(work!L29+work!AQ29),work!L29+work!AQ29,".")</f>
        <v>47642843.975093633</v>
      </c>
      <c r="AR29" s="27">
        <f>IF(ISNUMBER(work!M29+work!AR29),work!M29+work!AR29,".")</f>
        <v>49484952.841181487</v>
      </c>
      <c r="AS29" s="27">
        <f>IF(ISNUMBER(work!N29+work!AS29),work!N29+work!AS29,".")</f>
        <v>53829616.53447666</v>
      </c>
      <c r="AT29" s="27">
        <f>IF(ISNUMBER(work!O29+work!AT29),work!O29+work!AT29,".")</f>
        <v>61130583.113639355</v>
      </c>
      <c r="AU29" s="27">
        <f>IF(ISNUMBER(work!P29+work!AU29),work!P29+work!AU29,".")</f>
        <v>68992764.365019888</v>
      </c>
      <c r="AV29" s="27">
        <f>IF(ISNUMBER(work!Q29+work!AV29),work!Q29+work!AV29,".")</f>
        <v>77489097.85426715</v>
      </c>
      <c r="AW29" s="27">
        <f>IF(ISNUMBER(work!R29+work!AW29),work!R29+work!AW29,".")</f>
        <v>85579032.988837123</v>
      </c>
      <c r="AX29" s="27">
        <f>IF(ISNUMBER(work!S29+work!AX29),work!S29+work!AX29,".")</f>
        <v>93812265.282237053</v>
      </c>
      <c r="AY29" s="27">
        <f>IF(ISNUMBER(work!T29+work!AY29),work!T29+work!AY29,".")</f>
        <v>101989504.60055892</v>
      </c>
      <c r="AZ29" s="27">
        <f>IF(ISNUMBER(work!U29+work!AZ29),work!U29+work!AZ29,".")</f>
        <v>109594397.73125096</v>
      </c>
      <c r="BA29" s="27">
        <f>IF(ISNUMBER(work!V29+work!BA29),work!V29+work!BA29,".")</f>
        <v>117653981.90362194</v>
      </c>
      <c r="BB29" s="27">
        <f>IF(ISNUMBER(work!W29+work!BB29),work!W29+work!BB29,".")</f>
        <v>127243269.66827995</v>
      </c>
      <c r="BC29" s="27">
        <f>IF(ISNUMBER(work!X29+work!BC29),work!X29+work!BC29,".")</f>
        <v>137337265.74105835</v>
      </c>
      <c r="BD29" s="27">
        <f>IF(ISNUMBER(work!Y29+work!BD29),work!Y29+work!BD29,".")</f>
        <v>149391830.42754659</v>
      </c>
      <c r="BE29" s="27">
        <f>IF(ISNUMBER(work!Z29+work!BE29),work!Z29+work!BE29,".")</f>
        <v>163929798.08782974</v>
      </c>
      <c r="BF29" s="27">
        <f>IF(ISNUMBER(work!AA29+work!BF29),work!AA29+work!BF29,".")</f>
        <v>180263759.85938737</v>
      </c>
      <c r="BG29" s="27">
        <f>IF(ISNUMBER(work!AB29+work!BG29),work!AB29+work!BG29,".")</f>
        <v>198771703.93474126</v>
      </c>
      <c r="BH29" s="27">
        <f>IF(ISNUMBER(work!AC29+work!BH29),work!AC29+work!BH29,".")</f>
        <v>221317574.3829141</v>
      </c>
      <c r="BI29" s="27">
        <f>IF(ISNUMBER(work!AD29+work!BI29),work!AD29+work!BI29,".")</f>
        <v>249355809.66250351</v>
      </c>
      <c r="BJ29" s="27">
        <f>IF(ISNUMBER(work!AE29+work!BJ29),work!AE29+work!BJ29,".")</f>
        <v>271056473.71019912</v>
      </c>
      <c r="BK29" s="27">
        <f>IF(ISNUMBER(work!AF29+work!BK29),work!AF29+work!BK29,".")</f>
        <v>304902249.52170336</v>
      </c>
      <c r="BL29" s="27"/>
      <c r="BM29" s="27">
        <f>IF(ISNUMBER(work!AH29-work!C29),work!AH29-work!C29,".")</f>
        <v>-15562064.934663169</v>
      </c>
      <c r="BN29" s="27">
        <f>IF(ISNUMBER(work!AI29-work!D29),work!AI29-work!D29,".")</f>
        <v>-16296957.5312493</v>
      </c>
      <c r="BO29" s="27">
        <f>IF(ISNUMBER(work!AJ29-work!E29),work!AJ29-work!E29,".")</f>
        <v>-17855537.261349268</v>
      </c>
      <c r="BP29" s="27">
        <f>IF(ISNUMBER(work!AK29-work!F29),work!AK29-work!F29,".")</f>
        <v>-19931263.115137719</v>
      </c>
      <c r="BQ29" s="27">
        <f>IF(ISNUMBER(work!AL29-work!G29),work!AL29-work!G29,".")</f>
        <v>-23300758.79283414</v>
      </c>
      <c r="BR29" s="27">
        <f>IF(ISNUMBER(work!AM29-work!H29),work!AM29-work!H29,".")</f>
        <v>-26654562.322287608</v>
      </c>
      <c r="BS29" s="27">
        <f>IF(ISNUMBER(work!AN29-work!I29),work!AN29-work!I29,".")</f>
        <v>-29125226.462830443</v>
      </c>
      <c r="BT29" s="27">
        <f>IF(ISNUMBER(work!AO29-work!J29),work!AO29-work!J29,".")</f>
        <v>-32709673.552387081</v>
      </c>
      <c r="BU29" s="27">
        <f>IF(ISNUMBER(work!AP29-work!K29),work!AP29-work!K29,".")</f>
        <v>-36562350.787176706</v>
      </c>
      <c r="BV29" s="27">
        <f>IF(ISNUMBER(work!AQ29-work!L29),work!AQ29-work!L29,".")</f>
        <v>-38022003.025023967</v>
      </c>
      <c r="BW29" s="27">
        <f>IF(ISNUMBER(work!AR29-work!M29),work!AR29-work!M29,".")</f>
        <v>-39435158.344940722</v>
      </c>
      <c r="BX29" s="27">
        <f>IF(ISNUMBER(work!AS29-work!N29),work!AS29-work!N29,".")</f>
        <v>-43271144.880768739</v>
      </c>
      <c r="BY29" s="27">
        <f>IF(ISNUMBER(work!AT29-work!O29),work!AT29-work!O29,".")</f>
        <v>-49758486.422570854</v>
      </c>
      <c r="BZ29" s="27">
        <f>IF(ISNUMBER(work!AU29-work!P29),work!AU29-work!P29,".")</f>
        <v>-57420774.906259693</v>
      </c>
      <c r="CA29" s="27">
        <f>IF(ISNUMBER(work!AV29-work!Q29),work!AV29-work!Q29,".")</f>
        <v>-65484615.061550051</v>
      </c>
      <c r="CB29" s="27">
        <f>IF(ISNUMBER(work!AW29-work!R29),work!AW29-work!R29,".")</f>
        <v>-72978814.634804279</v>
      </c>
      <c r="CC29" s="27">
        <f>IF(ISNUMBER(work!AX29-work!S29),work!AX29-work!S29,".")</f>
        <v>-80601367.103768349</v>
      </c>
      <c r="CD29" s="27">
        <f>IF(ISNUMBER(work!AY29-work!T29),work!AY29-work!T29,".")</f>
        <v>-88644595.597345069</v>
      </c>
      <c r="CE29" s="27">
        <f>IF(ISNUMBER(work!AZ29-work!U29),work!AZ29-work!U29,".")</f>
        <v>-95909162.28208904</v>
      </c>
      <c r="CF29" s="27">
        <f>IF(ISNUMBER(work!BA29-work!V29),work!BA29-work!V29,".")</f>
        <v>-103467848.67073205</v>
      </c>
      <c r="CG29" s="27">
        <f>IF(ISNUMBER(work!BB29-work!W29),work!BB29-work!W29,".")</f>
        <v>-112452794.67432004</v>
      </c>
      <c r="CH29" s="27">
        <f>IF(ISNUMBER(work!BC29-work!X29),work!BC29-work!X29,".")</f>
        <v>-122253571.94197766</v>
      </c>
      <c r="CI29" s="27">
        <f>IF(ISNUMBER(work!BD29-work!Y29),work!BD29-work!Y29,".")</f>
        <v>-133821773.4846454</v>
      </c>
      <c r="CJ29" s="27">
        <f>IF(ISNUMBER(work!BE29-work!Z29),work!BE29-work!Z29,".")</f>
        <v>-147605166.21558228</v>
      </c>
      <c r="CK29" s="27">
        <f>IF(ISNUMBER(work!BF29-work!AA29),work!BF29-work!AA29,".")</f>
        <v>-162736235.83866861</v>
      </c>
      <c r="CL29" s="27">
        <f>IF(ISNUMBER(work!BG29-work!AB29),work!BG29-work!AB29,".")</f>
        <v>-179900291.31591272</v>
      </c>
      <c r="CM29" s="27">
        <f>IF(ISNUMBER(work!BH29-work!AC29),work!BH29-work!AC29,".")</f>
        <v>-201280372.31681588</v>
      </c>
      <c r="CN29" s="27">
        <f>IF(ISNUMBER(work!BI29-work!AD29),work!BI29-work!AD29,".")</f>
        <v>-228179870.10819051</v>
      </c>
      <c r="CO29" s="27">
        <f>IF(ISNUMBER(work!BJ29-work!AE29),work!BJ29-work!AE29,".")</f>
        <v>-249457417.2398589</v>
      </c>
      <c r="CP29" s="27">
        <f>IF(ISNUMBER(work!BK29-work!AF29),work!BK29-work!AF29,".")</f>
        <v>-282606858.3070873</v>
      </c>
      <c r="CQ29" s="27"/>
      <c r="CR29" s="27"/>
      <c r="CS29" s="27">
        <f>IF(ISNUMBER(work!CR29-work!BN29),work!CR29-work!BN29,".")</f>
        <v>9.6471955267560347E-2</v>
      </c>
      <c r="CT29" s="27">
        <f>IF(ISNUMBER(work!CS29-work!BO29),work!CS29-work!BO29,".")</f>
        <v>9.5471955267560346E-2</v>
      </c>
      <c r="CU29" s="27">
        <f>IF(ISNUMBER(work!CT29-work!BP29),work!CT29-work!BP29,".")</f>
        <v>9.5471955267560346E-2</v>
      </c>
      <c r="CV29" s="27">
        <f>IF(ISNUMBER(work!CU29-work!BQ29),work!CU29-work!BQ29,".")</f>
        <v>9.4471955267560345E-2</v>
      </c>
      <c r="CW29" s="27">
        <f>IF(ISNUMBER(work!CV29-work!BR29),work!CV29-work!BR29,".")</f>
        <v>9.4471955267560345E-2</v>
      </c>
      <c r="CX29" s="27">
        <f>IF(ISNUMBER(work!CW29-work!BS29),work!CW29-work!BS29,".")</f>
        <v>9.3471955267560358E-2</v>
      </c>
      <c r="CY29" s="27">
        <f>IF(ISNUMBER(work!CX29-work!BT29),work!CX29-work!BT29,".")</f>
        <v>9.2471955267560357E-2</v>
      </c>
      <c r="CZ29" s="27">
        <f>IF(ISNUMBER(work!CY29-work!BU29),work!CY29-work!BU29,".")</f>
        <v>9.1471955267560356E-2</v>
      </c>
      <c r="DA29" s="27">
        <f>IF(ISNUMBER(work!CZ29-work!BV29),work!CZ29-work!BV29,".")</f>
        <v>9.0471955267560356E-2</v>
      </c>
      <c r="DB29" s="27">
        <f>IF(ISNUMBER(work!DA29-work!BW29),work!DA29-work!BW29,".")</f>
        <v>8.9471955267560355E-2</v>
      </c>
      <c r="DC29" s="94">
        <f>IF(ISNUMBER(work!DB29-work!BX29),work!DB29-work!BX29,".")</f>
        <v>8.7471955267560353E-2</v>
      </c>
      <c r="DD29" s="27">
        <f>IF(ISNUMBER(work!DC29-work!BY29),work!DC29-work!BY29,".")</f>
        <v>8.5471955267560351E-2</v>
      </c>
      <c r="DE29" s="27">
        <f>IF(ISNUMBER(work!DD29-work!BZ29),work!DD29-work!BZ29,".")</f>
        <v>8.3693514310467995E-2</v>
      </c>
      <c r="DF29" s="27">
        <f>IF(ISNUMBER(work!DE29-work!CA29),work!DE29-work!CA29,".")</f>
        <v>8.1693514310467993E-2</v>
      </c>
      <c r="DG29" s="27">
        <f>IF(ISNUMBER(work!DF29-work!CB29),work!DF29-work!CB29,".")</f>
        <v>7.9693514310467992E-2</v>
      </c>
      <c r="DH29" s="27">
        <f>IF(ISNUMBER(work!DG29-work!CC29),work!DG29-work!CC29,".")</f>
        <v>7.7693514310468004E-2</v>
      </c>
      <c r="DI29" s="27">
        <f>IF(ISNUMBER(work!DH29-work!CD29),work!DH29-work!CD29,".")</f>
        <v>7.4693514310468001E-2</v>
      </c>
      <c r="DJ29" s="27">
        <f>IF(ISNUMBER(work!DI29-work!CE29),work!DI29-work!CE29,".")</f>
        <v>7.2693514310467999E-2</v>
      </c>
      <c r="DK29" s="27">
        <f>IF(ISNUMBER(work!DJ29-work!CF29),work!DJ29-work!CF29,".")</f>
        <v>7.0693514310467997E-2</v>
      </c>
      <c r="DL29" s="27">
        <f>IF(ISNUMBER(work!DK29-work!CG29),work!DK29-work!CG29,".")</f>
        <v>6.8823176793530672E-2</v>
      </c>
      <c r="DM29" s="94">
        <f>IF(ISNUMBER(work!DL29-work!CH29),work!DL29-work!CH29,".")</f>
        <v>6.7212326187717275E-2</v>
      </c>
      <c r="DN29" s="27">
        <f>IF(ISNUMBER(work!DM29-work!CI29),work!DM29-work!CI29,".")</f>
        <v>6.5791636056676622E-2</v>
      </c>
      <c r="DO29" s="27">
        <f>IF(ISNUMBER(work!DN29-work!CJ29),work!DN29-work!CJ29,".")</f>
        <v>6.4568145147363171E-2</v>
      </c>
      <c r="DP29" s="27">
        <f>IF(ISNUMBER(work!DO29-work!CK29),work!DO29-work!CK29,".")</f>
        <v>6.3467468530639129E-2</v>
      </c>
      <c r="DQ29" s="27">
        <f>IF(ISNUMBER(work!DP29-work!CL29),work!DP29-work!CL29,".")</f>
        <v>6.1251287308294072E-2</v>
      </c>
      <c r="DR29" s="94">
        <f>IF(ISNUMBER(work!DQ29-work!CM29),work!DQ29-work!CM29,".")</f>
        <v>5.9635011426957353E-2</v>
      </c>
      <c r="DS29" s="27">
        <f>IF(ISNUMBER(work!DR29-work!CN29),work!DR29-work!CN29,".")</f>
        <v>5.6738668516998152E-2</v>
      </c>
      <c r="DT29" s="27">
        <f>IF(ISNUMBER(work!DS29-work!CO29),work!DS29-work!CO29,".")</f>
        <v>5.3232940277237045E-2</v>
      </c>
      <c r="DU29" s="27">
        <f>IF(ISNUMBER(work!DT29-work!CP29),work!DT29-work!CP29,".")</f>
        <v>5.0191413346458977E-2</v>
      </c>
      <c r="DV29" s="27">
        <f t="shared" si="29"/>
        <v>5.0191413346458977E-2</v>
      </c>
      <c r="DW29" s="27"/>
      <c r="DX29" s="27" t="str">
        <f>IF(ISNUMBER(work!FJ29/work!FN29),work!FJ29/work!FN29,".")</f>
        <v>.</v>
      </c>
      <c r="DY29" s="27" t="str">
        <f>IF(ISNUMBER(work!FK29/work!FO29),work!FK29/work!FO29,".")</f>
        <v>.</v>
      </c>
      <c r="DZ29" s="27" t="str">
        <f>IF(ISNUMBER(work!FL29/work!FP29),work!FL29/work!FP29,".")</f>
        <v>.</v>
      </c>
      <c r="EA29" s="27" t="str">
        <f>IF(ISNUMBER(work!FM29/work!FQ29),work!FM29/work!FQ29,".")</f>
        <v>.</v>
      </c>
      <c r="EB29" s="27" t="str">
        <f>IF(ISNUMBER((work!FK29+work!FL29)/(work!FO29+work!FP29)),(work!FK29+work!FL29)/(work!FO29+work!FP29),".")</f>
        <v>.</v>
      </c>
      <c r="EC29" s="27" t="str">
        <f>IF(ISNUMBER(work!FR29/work!FV29),work!FR29/work!FV29,".")</f>
        <v>.</v>
      </c>
      <c r="ED29" s="27" t="str">
        <f>IF(ISNUMBER(work!FS29/work!FW29),work!FS29/work!FW29,".")</f>
        <v>.</v>
      </c>
      <c r="EE29" s="27" t="str">
        <f>IF(ISNUMBER(work!FT29/work!FX29),work!FT29/work!FX29,".")</f>
        <v>.</v>
      </c>
      <c r="EF29" s="27" t="str">
        <f>IF(ISNUMBER(work!FU29/work!FY29),work!FU29/work!FY29,".")</f>
        <v>.</v>
      </c>
      <c r="EG29" s="27" t="str">
        <f>IF(ISNUMBER((work!FS29+work!FT29)/(work!FW29+work!FX29)),(work!FS29+work!FT29)/(work!FW29+work!FX29),".")</f>
        <v>.</v>
      </c>
      <c r="EH29" s="27">
        <f>work!EZ29</f>
        <v>4.3514874747654822E-5</v>
      </c>
      <c r="EI29" s="27">
        <f>work!FA29</f>
        <v>3.3341032577227996E-5</v>
      </c>
      <c r="EJ29" s="27">
        <f>work!FB29</f>
        <v>7.2421784472769408E-5</v>
      </c>
      <c r="EK29" s="27"/>
      <c r="EL29" s="27">
        <f t="shared" si="30"/>
        <v>3875.393</v>
      </c>
      <c r="EM29">
        <f t="shared" si="34"/>
        <v>102</v>
      </c>
      <c r="EN29" t="str">
        <f>work!FM29</f>
        <v>.</v>
      </c>
      <c r="EO29" t="str">
        <f>IF(ISNUMBER(work!FK29+work!FL29),work!FK29+work!FL29,".")</f>
        <v>.</v>
      </c>
      <c r="EP29" t="str">
        <f>IF(ISNUMBER(work!FU29-work!FM29),work!FU29-work!FM29,".")</f>
        <v>.</v>
      </c>
      <c r="EQ29" t="str">
        <f>IF(ISNUMBER(work!FS29+work!FT29-work!FK29-work!FL29),(work!FS29+work!FT29-work!FK29-work!FL29),".")</f>
        <v>.</v>
      </c>
      <c r="EU29">
        <f>work!FC29</f>
        <v>3600</v>
      </c>
      <c r="EV29">
        <f>work!FD29</f>
        <v>3600</v>
      </c>
      <c r="EW29" t="str">
        <f>IF(ISNUMBER(VLOOKUP($F29,AREA_EM_ALLYEAR,Seq!B$1,FALSE)),VLOOKUP($F29,AREA_EM_ALLYEAR,Seq!B$1,FALSE),".")</f>
        <v>.</v>
      </c>
      <c r="EX29" t="str">
        <f>IF(ISNUMBER(VLOOKUP($F29,AREA_EM_ALLYEAR,Seq!C$1,FALSE)),VLOOKUP($F29,AREA_EM_ALLYEAR,Seq!C$1,FALSE),".")</f>
        <v>.</v>
      </c>
      <c r="EY29" t="str">
        <f>IF(ISNUMBER(VLOOKUP($F29,AREA_EM_ALLYEAR,Seq!D$1,FALSE)),VLOOKUP($F29,AREA_EM_ALLYEAR,Seq!D$1,FALSE),".")</f>
        <v>.</v>
      </c>
      <c r="EZ29" t="str">
        <f>IF(ISNUMBER(VLOOKUP($F29,AREA_EM_ALLYEAR,Seq!E$1,FALSE)),VLOOKUP($F29,AREA_EM_ALLYEAR,Seq!E$1,FALSE),".")</f>
        <v>.</v>
      </c>
      <c r="FA29" t="str">
        <f>IF(ISNUMBER(VLOOKUP($F29,AREA_EM_ALLYEAR,Seq!F$1,FALSE)),VLOOKUP($F29,AREA_EM_ALLYEAR,Seq!F$1,FALSE),".")</f>
        <v>.</v>
      </c>
      <c r="FB29" t="str">
        <f>IF(ISNUMBER(VLOOKUP($F29,AREA_EM_ALLYEAR,Seq!G$1,FALSE)),VLOOKUP($F29,AREA_EM_ALLYEAR,Seq!G$1,FALSE),".")</f>
        <v>.</v>
      </c>
      <c r="FC29" t="str">
        <f>IF(ISNUMBER(VLOOKUP($F29,AREA_EM_ALLYEAR,Seq!H$1,FALSE)),VLOOKUP($F29,AREA_EM_ALLYEAR,Seq!H$1,FALSE),".")</f>
        <v>.</v>
      </c>
      <c r="FD29" t="str">
        <f>IF(ISNUMBER(VLOOKUP($F29,AREA_EM_ALLYEAR,Seq!I$1,FALSE)),VLOOKUP($F29,AREA_EM_ALLYEAR,Seq!I$1,FALSE),".")</f>
        <v>.</v>
      </c>
      <c r="FE29" t="str">
        <f>IF(ISNUMBER(VLOOKUP($F29,AREA_EM_ALLYEAR,Seq!J$1,FALSE)),VLOOKUP($F29,AREA_EM_ALLYEAR,Seq!J$1,FALSE),".")</f>
        <v>.</v>
      </c>
      <c r="FF29" t="str">
        <f>IF(ISNUMBER(VLOOKUP($F29,AREA_EM_ALLYEAR,Seq!K$1,FALSE)),VLOOKUP($F29,AREA_EM_ALLYEAR,Seq!K$1,FALSE),".")</f>
        <v>.</v>
      </c>
      <c r="FG29" t="str">
        <f>IF(ISNUMBER(VLOOKUP($F29,AREA_EM_ALLYEAR,Seq!L$1,FALSE)),VLOOKUP($F29,AREA_EM_ALLYEAR,Seq!L$1,FALSE),".")</f>
        <v>.</v>
      </c>
      <c r="FH29" t="str">
        <f>IF(ISNUMBER(VLOOKUP($F29,AREA_EM_ALLYEAR,Seq!M$1,FALSE)),VLOOKUP($F29,AREA_EM_ALLYEAR,Seq!M$1,FALSE),".")</f>
        <v>.</v>
      </c>
      <c r="FI29" t="str">
        <f>IF(ISNUMBER(VLOOKUP($F29,AREA_EM_ALLYEAR,Seq!N$1,FALSE)),VLOOKUP($F29,AREA_EM_ALLYEAR,Seq!N$1,FALSE),".")</f>
        <v>.</v>
      </c>
      <c r="FJ29" t="str">
        <f>IF(ISNUMBER(VLOOKUP($F29,AREA_EM_ALLYEAR,Seq!O$1,FALSE)),VLOOKUP($F29,AREA_EM_ALLYEAR,Seq!O$1,FALSE),".")</f>
        <v>.</v>
      </c>
      <c r="FK29" t="str">
        <f t="shared" si="35"/>
        <v>.</v>
      </c>
      <c r="FN29">
        <f>IF( ISNUMBER(VLOOKUP($F29,AREA_LIFE,Seq!V$1,FALSE)-Life!V$39),VLOOKUP($F29,AREA_LIFE,Seq!V$1,FALSE)-Life!V$39,".")</f>
        <v>-8.163390243902434</v>
      </c>
      <c r="FO29">
        <f>IF( ISNUMBER(VLOOKUP($F29,AREA_LIFE,Seq!W$1,FALSE)-Life!W$39),VLOOKUP($F29,AREA_LIFE,Seq!W$1,FALSE)-Life!W$39,".")</f>
        <v>-8.0963170731707166</v>
      </c>
      <c r="FP29">
        <f>IF( ISNUMBER(VLOOKUP($F29,AREA_LIFE,Seq!X$1,FALSE)-Life!X$39),VLOOKUP($F29,AREA_LIFE,Seq!X$1,FALSE)-Life!X$39,".")</f>
        <v>-8.0114878048780582</v>
      </c>
      <c r="FQ29">
        <f>IF( ISNUMBER(VLOOKUP($F29,AREA_LIFE,Seq!Y$1,FALSE)-Life!Y$39),VLOOKUP($F29,AREA_LIFE,Seq!Y$1,FALSE)-Life!Y$39,".")</f>
        <v>-7.90751219512196</v>
      </c>
      <c r="FR29">
        <f>IF( ISNUMBER(VLOOKUP($F29,AREA_LIFE,Seq!Z$1,FALSE)-Life!Z$39),VLOOKUP($F29,AREA_LIFE,Seq!Z$1,FALSE)-Life!Z$39,".")</f>
        <v>-7.7934878048780476</v>
      </c>
      <c r="FS29">
        <f>IF( ISNUMBER(VLOOKUP($F29,AREA_LIFE,Seq!AA$1,FALSE)-Life!AA$39),VLOOKUP($F29,AREA_LIFE,Seq!AA$1,FALSE)-Life!AA$39,".")</f>
        <v>-7.6791463414634222</v>
      </c>
      <c r="FT29">
        <f>IF( ISNUMBER(VLOOKUP($F29,AREA_LIFE,Seq!AB$1,FALSE)-Life!AB$39),VLOOKUP($F29,AREA_LIFE,Seq!AB$1,FALSE)-Life!AB$39,".")</f>
        <v>-7.5768780487804932</v>
      </c>
      <c r="FU29">
        <f>IF( ISNUMBER(VLOOKUP($F29,AREA_LIFE,Seq!AC$1,FALSE)-Life!AC$39),VLOOKUP($F29,AREA_LIFE,Seq!AC$1,FALSE)-Life!AC$39,".")</f>
        <v>-7.4948292682926763</v>
      </c>
      <c r="FV29">
        <f>IF( ISNUMBER(VLOOKUP($F29,AREA_LIFE,Seq!AD$1,FALSE)-Life!AD$39),VLOOKUP($F29,AREA_LIFE,Seq!AD$1,FALSE)-Life!AD$39,".")</f>
        <v>-7.4385609756097466</v>
      </c>
      <c r="FW29">
        <f>IF( ISNUMBER(VLOOKUP($F29,AREA_LIFE,Seq!AE$1,FALSE)-Life!AE$39),VLOOKUP($F29,AREA_LIFE,Seq!AE$1,FALSE)-Life!AE$39,".")</f>
        <v>-7.4089999999999989</v>
      </c>
      <c r="FX29">
        <f>IF( ISNUMBER(VLOOKUP($F29,AREA_LIFE,Seq!AF$1,FALSE)-Life!AF$39),VLOOKUP($F29,AREA_LIFE,Seq!AF$1,FALSE)-Life!AF$39,".")</f>
        <v>-7.4029512195121896</v>
      </c>
      <c r="FY29">
        <f>IF( ISNUMBER(VLOOKUP($F29,AREA_LIFE,Seq!AG$1,FALSE)-Life!AG$39),VLOOKUP($F29,AREA_LIFE,Seq!AG$1,FALSE)-Life!AG$39,".")</f>
        <v>-7.4120487804878152</v>
      </c>
      <c r="FZ29">
        <f>IF( ISNUMBER(VLOOKUP($F29,AREA_LIFE,Seq!AH$1,FALSE)-Life!AH$39),VLOOKUP($F29,AREA_LIFE,Seq!AH$1,FALSE)-Life!AH$39,".")</f>
        <v>-7.4249756097560891</v>
      </c>
      <c r="GA29">
        <f>IF( ISNUMBER(VLOOKUP($F29,AREA_LIFE,Seq!AI$1,FALSE)-Life!AI$39),VLOOKUP($F29,AREA_LIFE,Seq!AI$1,FALSE)-Life!AI$39,".")</f>
        <v>-7.4329268292683039</v>
      </c>
      <c r="GB29">
        <f>IF( ISNUMBER(VLOOKUP($F29,AREA_LIFE,Seq!AJ$1,FALSE)-Life!AJ$39),VLOOKUP($F29,AREA_LIFE,Seq!AJ$1,FALSE)-Life!AJ$39,".")</f>
        <v>-7.4327560975609828</v>
      </c>
      <c r="GC29">
        <f>IF( ISNUMBER(VLOOKUP($F29,AREA_LIFE,Seq!AK$1,FALSE)-Life!AK$39),VLOOKUP($F29,AREA_LIFE,Seq!AK$1,FALSE)-Life!AK$39,".")</f>
        <v>-7.4254390243902577</v>
      </c>
      <c r="GD29">
        <f>IF( ISNUMBER(VLOOKUP($F29,AREA_LIFE,Seq!AL$1,FALSE)-Life!AL$39),VLOOKUP($F29,AREA_LIFE,Seq!AL$1,FALSE)-Life!AL$39,".")</f>
        <v>-7.4129999999999896</v>
      </c>
      <c r="GE29">
        <f>IF( ISNUMBER(VLOOKUP($F29,AREA_LIFE,Seq!AM$1,FALSE)-Life!AM$39),VLOOKUP($F29,AREA_LIFE,Seq!AM$1,FALSE)-Life!AM$39,".")</f>
        <v>-7.4027073170731725</v>
      </c>
      <c r="GF29">
        <f>IF( ISNUMBER(VLOOKUP($F29,AREA_LIFE,Seq!AN$1,FALSE)-Life!AN$39),VLOOKUP($F29,AREA_LIFE,Seq!AN$1,FALSE)-Life!AN$39,".")</f>
        <v>-7.3957317073170756</v>
      </c>
      <c r="GG29">
        <f>IF( ISNUMBER(VLOOKUP($F29,AREA_LIFE,Seq!AO$1,FALSE)-Life!AO$39),VLOOKUP($F29,AREA_LIFE,Seq!AO$1,FALSE)-Life!AO$39,".")</f>
        <v>-7.3886829268292757</v>
      </c>
      <c r="GH29">
        <f>IF( ISNUMBER(VLOOKUP($F29,AREA_LIFE,Seq!AP$1,FALSE)-Life!AP$39),VLOOKUP($F29,AREA_LIFE,Seq!AP$1,FALSE)-Life!AP$39,".")</f>
        <v>-7.3756341463414685</v>
      </c>
      <c r="GI29">
        <f>IF( ISNUMBER(VLOOKUP($F29,AREA_LIFE,Seq!AQ$1,FALSE)-Life!AQ$39),VLOOKUP($F29,AREA_LIFE,Seq!AQ$1,FALSE)-Life!AQ$39,".")</f>
        <v>-7.348097560975603</v>
      </c>
      <c r="GJ29">
        <f>IF( ISNUMBER(VLOOKUP($F29,AREA_LIFE,Seq!AR$1,FALSE)-Life!AR$39),VLOOKUP($F29,AREA_LIFE,Seq!AR$1,FALSE)-Life!AR$39,".")</f>
        <v>-7.2990975609756106</v>
      </c>
      <c r="GK29">
        <f>IF( ISNUMBER(VLOOKUP($F29,AREA_LIFE,Seq!AS$1,FALSE)-Life!AS$39),VLOOKUP($F29,AREA_LIFE,Seq!AS$1,FALSE)-Life!AS$39,".")</f>
        <v>-7.2266097560975595</v>
      </c>
      <c r="GL29">
        <f>IF( ISNUMBER(VLOOKUP($F29,AREA_LIFE,Seq!AT$1,FALSE)-Life!AT$39),VLOOKUP($F29,AREA_LIFE,Seq!AT$1,FALSE)-Life!AT$39,".")</f>
        <v>-7.1291951219512413</v>
      </c>
      <c r="GM29">
        <f>IF( ISNUMBER(VLOOKUP($F29,AREA_LIFE,Seq!AU$1,FALSE)-Life!AU$39),VLOOKUP($F29,AREA_LIFE,Seq!AU$1,FALSE)-Life!AU$39,".")</f>
        <v>-7.0108780487804836</v>
      </c>
      <c r="GN29">
        <f>IF( ISNUMBER(VLOOKUP($F29,AREA_LIFE,Seq!AV$1,FALSE)-Life!AV$39),VLOOKUP($F29,AREA_LIFE,Seq!AV$1,FALSE)-Life!AV$39,".")</f>
        <v>-6.8776341463414497</v>
      </c>
      <c r="GO29">
        <f>IF( ISNUMBER(VLOOKUP($F29,AREA_LIFE,Seq!AW$1,FALSE)-Life!AW$39),VLOOKUP($F29,AREA_LIFE,Seq!AW$1,FALSE)-Life!AW$39,".")</f>
        <v>-6.73599999999999</v>
      </c>
      <c r="GP29">
        <f>IF( ISNUMBER(VLOOKUP($F29,AREA_LIFE,Seq!AX$1,FALSE)-Life!AX$39),VLOOKUP($F29,AREA_LIFE,Seq!AX$1,FALSE)-Life!AX$39,".")</f>
        <v>-6.5954634146341391</v>
      </c>
      <c r="GQ29">
        <f t="shared" si="36"/>
        <v>-6.5954634146341391</v>
      </c>
      <c r="GS29">
        <f>IFERROR(VLOOKUP($F29,AREA_LIFE,Seq!V$1,FALSE),".")</f>
        <v>57.805</v>
      </c>
      <c r="GT29">
        <f>IFERROR(VLOOKUP($F29,AREA_LIFE,Seq!W$1,FALSE),".")</f>
        <v>58.070414634146353</v>
      </c>
      <c r="GU29">
        <f>IFERROR(VLOOKUP($F29,AREA_LIFE,Seq!X$1,FALSE),".")</f>
        <v>58.337000000000003</v>
      </c>
      <c r="GV29">
        <f>IFERROR(VLOOKUP($F29,AREA_LIFE,Seq!Y$1,FALSE),".")</f>
        <v>58.613658536585369</v>
      </c>
      <c r="GW29">
        <f>IFERROR(VLOOKUP($F29,AREA_LIFE,Seq!Z$1,FALSE),".")</f>
        <v>58.902317073170742</v>
      </c>
      <c r="GX29">
        <f>IFERROR(VLOOKUP($F29,AREA_LIFE,Seq!AA$1,FALSE),".")</f>
        <v>59.201292682926834</v>
      </c>
      <c r="GY29">
        <f>IFERROR(VLOOKUP($F29,AREA_LIFE,Seq!AB$1,FALSE),".")</f>
        <v>59.50434146341464</v>
      </c>
      <c r="GZ29">
        <f>IFERROR(VLOOKUP($F29,AREA_LIFE,Seq!AC$1,FALSE),".")</f>
        <v>59.803365853658548</v>
      </c>
      <c r="HA29">
        <f>IFERROR(VLOOKUP($F29,AREA_LIFE,Seq!AD$1,FALSE),".")</f>
        <v>60.094365853658545</v>
      </c>
      <c r="HB29">
        <f>IFERROR(VLOOKUP($F29,AREA_LIFE,Seq!AE$1,FALSE),".")</f>
        <v>60.377390243902447</v>
      </c>
      <c r="HC29">
        <f>IFERROR(VLOOKUP($F29,AREA_LIFE,Seq!AF$1,FALSE),".")</f>
        <v>60.656121951219518</v>
      </c>
      <c r="HD29">
        <f>IFERROR(VLOOKUP($F29,AREA_LIFE,Seq!AG$1,FALSE),".")</f>
        <v>60.938341463414638</v>
      </c>
      <c r="HE29">
        <f>IFERROR(VLOOKUP($F29,AREA_LIFE,Seq!AH$1,FALSE),".")</f>
        <v>61.230268292682936</v>
      </c>
      <c r="HF29">
        <f>IFERROR(VLOOKUP($F29,AREA_LIFE,Seq!AI$1,FALSE),".")</f>
        <v>61.536658536585371</v>
      </c>
      <c r="HG29">
        <f>IFERROR(VLOOKUP($F29,AREA_LIFE,Seq!AJ$1,FALSE),".")</f>
        <v>61.857585365853666</v>
      </c>
      <c r="HH29">
        <f>IFERROR(VLOOKUP($F29,AREA_LIFE,Seq!AK$1,FALSE),".")</f>
        <v>62.192097560975611</v>
      </c>
      <c r="HI29">
        <f>IFERROR(VLOOKUP($F29,AREA_LIFE,Seq!AL$1,FALSE),".")</f>
        <v>62.538634146341472</v>
      </c>
      <c r="HJ29">
        <f>IFERROR(VLOOKUP($F29,AREA_LIFE,Seq!AM$1,FALSE),".")</f>
        <v>62.889024390243911</v>
      </c>
      <c r="HK29">
        <f>IFERROR(VLOOKUP($F29,AREA_LIFE,Seq!AN$1,FALSE),".")</f>
        <v>63.239073170731722</v>
      </c>
      <c r="HL29">
        <f>IFERROR(VLOOKUP($F29,AREA_LIFE,Seq!AO$1,FALSE),".")</f>
        <v>63.586219512195129</v>
      </c>
      <c r="HM29">
        <f>IFERROR(VLOOKUP($F29,AREA_LIFE,Seq!AP$1,FALSE),".")</f>
        <v>63.928365853658548</v>
      </c>
      <c r="HN29">
        <f>IFERROR(VLOOKUP($F29,AREA_LIFE,Seq!AQ$1,FALSE),".")</f>
        <v>64.263487804878054</v>
      </c>
      <c r="HO29">
        <f>IFERROR(VLOOKUP($F29,AREA_LIFE,Seq!AR$1,FALSE),".")</f>
        <v>64.59404878048781</v>
      </c>
      <c r="HP29">
        <f>IFERROR(VLOOKUP($F29,AREA_LIFE,Seq!AS$1,FALSE),".")</f>
        <v>64.92056097560976</v>
      </c>
      <c r="HQ29">
        <f>IFERROR(VLOOKUP($F29,AREA_LIFE,Seq!AT$1,FALSE),".")</f>
        <v>65.244487804878048</v>
      </c>
      <c r="HR29">
        <f>IFERROR(VLOOKUP($F29,AREA_LIFE,Seq!AU$1,FALSE),".")</f>
        <v>65.565780487804886</v>
      </c>
      <c r="HS29">
        <f>IFERROR(VLOOKUP($F29,AREA_LIFE,Seq!AV$1,FALSE),".")</f>
        <v>65.885975609756102</v>
      </c>
      <c r="HT29">
        <f>IFERROR(VLOOKUP($F29,AREA_LIFE,Seq!AW$1,FALSE),".")</f>
        <v>66.207073170731718</v>
      </c>
      <c r="HU29">
        <f>IFERROR(VLOOKUP($F29,AREA_LIFE,Seq!AX$1,FALSE),".")</f>
        <v>66.529097560975629</v>
      </c>
      <c r="HV29" t="str">
        <f>IFERROR(VLOOKUP($F29,AREA_LIFE,Seq!AY$1,FALSE),".")</f>
        <v>.</v>
      </c>
      <c r="HZ29">
        <f t="shared" si="40"/>
        <v>467</v>
      </c>
      <c r="IA29">
        <f t="shared" si="38"/>
        <v>0</v>
      </c>
      <c r="IB29">
        <f t="shared" si="41"/>
        <v>49484952.841181487</v>
      </c>
      <c r="IC29">
        <f t="shared" si="42"/>
        <v>-39435158.344940722</v>
      </c>
      <c r="ID29">
        <f t="shared" si="39"/>
        <v>8.7471955267560353E-2</v>
      </c>
      <c r="IE29" t="str">
        <f>work!FK29</f>
        <v>.</v>
      </c>
      <c r="IF29" t="str">
        <f>work!FL29</f>
        <v>.</v>
      </c>
      <c r="IG29" t="str">
        <f>work!FM29</f>
        <v>.</v>
      </c>
      <c r="IH29" t="str">
        <f>IF(ISNUMBER(work!FS29-work!FK29),work!FS29-work!FK29,".")</f>
        <v>.</v>
      </c>
      <c r="II29" t="str">
        <f>IF(ISNUMBER(work!FT29-work!FL29),work!FT29-work!FL29,".")</f>
        <v>.</v>
      </c>
      <c r="IJ29" t="str">
        <f>IF(ISNUMBER(work!FU29-work!FM29),work!FU29-work!FM29,".")</f>
        <v>.</v>
      </c>
    </row>
    <row r="30" spans="1:244" hidden="1">
      <c r="A30" s="24" t="str">
        <f t="shared" si="0"/>
        <v>亚洲</v>
      </c>
      <c r="B30" s="24" t="str">
        <f t="shared" si="33"/>
        <v>Out</v>
      </c>
      <c r="C30" s="24" t="str">
        <f t="shared" si="1"/>
        <v>Out</v>
      </c>
      <c r="D30" s="24"/>
      <c r="E30" s="25" t="s">
        <v>2751</v>
      </c>
      <c r="F30" s="26" t="str">
        <f t="shared" si="2"/>
        <v>Palestine</v>
      </c>
      <c r="G30" s="27" t="str">
        <f t="shared" si="3"/>
        <v>.</v>
      </c>
      <c r="H30" s="27" t="str">
        <f t="shared" si="4"/>
        <v>.</v>
      </c>
      <c r="I30" s="27" t="str">
        <f t="shared" si="5"/>
        <v>.</v>
      </c>
      <c r="J30" s="27" t="str">
        <f t="shared" si="6"/>
        <v>.</v>
      </c>
      <c r="K30" s="27" t="str">
        <f t="shared" si="7"/>
        <v>.</v>
      </c>
      <c r="L30" s="27" t="str">
        <f t="shared" si="8"/>
        <v>.</v>
      </c>
      <c r="M30" s="27" t="str">
        <f t="shared" si="9"/>
        <v>.</v>
      </c>
      <c r="N30" s="27" t="str">
        <f t="shared" si="10"/>
        <v>.</v>
      </c>
      <c r="O30" s="27" t="str">
        <f t="shared" si="11"/>
        <v>.</v>
      </c>
      <c r="P30" s="27" t="str">
        <f t="shared" si="12"/>
        <v>.</v>
      </c>
      <c r="Q30" s="27" t="str">
        <f t="shared" si="13"/>
        <v>.</v>
      </c>
      <c r="R30" s="27" t="str">
        <f t="shared" si="14"/>
        <v>.</v>
      </c>
      <c r="S30" s="27">
        <f t="shared" si="15"/>
        <v>0</v>
      </c>
      <c r="T30" s="27">
        <f t="shared" si="16"/>
        <v>1</v>
      </c>
      <c r="U30" s="27">
        <f t="shared" si="17"/>
        <v>10</v>
      </c>
      <c r="V30" s="27">
        <f t="shared" si="18"/>
        <v>0</v>
      </c>
      <c r="W30" s="27">
        <f t="shared" si="19"/>
        <v>10</v>
      </c>
      <c r="X30" s="27">
        <f t="shared" si="20"/>
        <v>10</v>
      </c>
      <c r="Y30" s="27" t="str">
        <f t="shared" si="21"/>
        <v>.</v>
      </c>
      <c r="Z30" s="27" t="str">
        <f t="shared" si="22"/>
        <v>.</v>
      </c>
      <c r="AA30" s="27">
        <f t="shared" si="23"/>
        <v>0</v>
      </c>
      <c r="AB30" s="27">
        <f t="shared" si="24"/>
        <v>10</v>
      </c>
      <c r="AC30" s="27">
        <f t="shared" si="25"/>
        <v>0</v>
      </c>
      <c r="AD30" s="27">
        <f t="shared" si="26"/>
        <v>25</v>
      </c>
      <c r="AE30" s="27">
        <f t="shared" si="27"/>
        <v>0</v>
      </c>
      <c r="AF30" s="27">
        <f t="shared" si="28"/>
        <v>5</v>
      </c>
      <c r="AG30" s="27"/>
      <c r="AH30" s="27" t="str">
        <f>IF(ISNUMBER(work!C30+work!AH30),work!C30+work!AH30,".")</f>
        <v>.</v>
      </c>
      <c r="AI30" s="27" t="str">
        <f>IF(ISNUMBER(work!D30+work!AI30),work!D30+work!AI30,".")</f>
        <v>.</v>
      </c>
      <c r="AJ30" s="27" t="str">
        <f>IF(ISNUMBER(work!E30+work!AJ30),work!E30+work!AJ30,".")</f>
        <v>.</v>
      </c>
      <c r="AK30" s="27" t="str">
        <f>IF(ISNUMBER(work!F30+work!AK30),work!F30+work!AK30,".")</f>
        <v>.</v>
      </c>
      <c r="AL30" s="27" t="str">
        <f>IF(ISNUMBER(work!G30+work!AL30),work!G30+work!AL30,".")</f>
        <v>.</v>
      </c>
      <c r="AM30" s="27" t="str">
        <f>IF(ISNUMBER(work!H30+work!AM30),work!H30+work!AM30,".")</f>
        <v>.</v>
      </c>
      <c r="AN30" s="27" t="str">
        <f>IF(ISNUMBER(work!I30+work!AN30),work!I30+work!AN30,".")</f>
        <v>.</v>
      </c>
      <c r="AO30" s="27" t="str">
        <f>IF(ISNUMBER(work!J30+work!AO30),work!J30+work!AO30,".")</f>
        <v>.</v>
      </c>
      <c r="AP30" s="27" t="str">
        <f>IF(ISNUMBER(work!K30+work!AP30),work!K30+work!AP30,".")</f>
        <v>.</v>
      </c>
      <c r="AQ30" s="27" t="str">
        <f>IF(ISNUMBER(work!L30+work!AQ30),work!L30+work!AQ30,".")</f>
        <v>.</v>
      </c>
      <c r="AR30" s="27" t="str">
        <f>IF(ISNUMBER(work!M30+work!AR30),work!M30+work!AR30,".")</f>
        <v>.</v>
      </c>
      <c r="AS30" s="27" t="str">
        <f>IF(ISNUMBER(work!N30+work!AS30),work!N30+work!AS30,".")</f>
        <v>.</v>
      </c>
      <c r="AT30" s="27" t="str">
        <f>IF(ISNUMBER(work!O30+work!AT30),work!O30+work!AT30,".")</f>
        <v>.</v>
      </c>
      <c r="AU30" s="27" t="str">
        <f>IF(ISNUMBER(work!P30+work!AU30),work!P30+work!AU30,".")</f>
        <v>.</v>
      </c>
      <c r="AV30" s="27" t="str">
        <f>IF(ISNUMBER(work!Q30+work!AV30),work!Q30+work!AV30,".")</f>
        <v>.</v>
      </c>
      <c r="AW30" s="27" t="str">
        <f>IF(ISNUMBER(work!R30+work!AW30),work!R30+work!AW30,".")</f>
        <v>.</v>
      </c>
      <c r="AX30" s="27" t="str">
        <f>IF(ISNUMBER(work!S30+work!AX30),work!S30+work!AX30,".")</f>
        <v>.</v>
      </c>
      <c r="AY30" s="27" t="str">
        <f>IF(ISNUMBER(work!T30+work!AY30),work!T30+work!AY30,".")</f>
        <v>.</v>
      </c>
      <c r="AZ30" s="27" t="str">
        <f>IF(ISNUMBER(work!U30+work!AZ30),work!U30+work!AZ30,".")</f>
        <v>.</v>
      </c>
      <c r="BA30" s="27" t="str">
        <f>IF(ISNUMBER(work!V30+work!BA30),work!V30+work!BA30,".")</f>
        <v>.</v>
      </c>
      <c r="BB30" s="27" t="str">
        <f>IF(ISNUMBER(work!W30+work!BB30),work!W30+work!BB30,".")</f>
        <v>.</v>
      </c>
      <c r="BC30" s="27" t="str">
        <f>IF(ISNUMBER(work!X30+work!BC30),work!X30+work!BC30,".")</f>
        <v>.</v>
      </c>
      <c r="BD30" s="27" t="str">
        <f>IF(ISNUMBER(work!Y30+work!BD30),work!Y30+work!BD30,".")</f>
        <v>.</v>
      </c>
      <c r="BE30" s="27" t="str">
        <f>IF(ISNUMBER(work!Z30+work!BE30),work!Z30+work!BE30,".")</f>
        <v>.</v>
      </c>
      <c r="BF30" s="27" t="str">
        <f>IF(ISNUMBER(work!AA30+work!BF30),work!AA30+work!BF30,".")</f>
        <v>.</v>
      </c>
      <c r="BG30" s="27" t="str">
        <f>IF(ISNUMBER(work!AB30+work!BG30),work!AB30+work!BG30,".")</f>
        <v>.</v>
      </c>
      <c r="BH30" s="27" t="str">
        <f>IF(ISNUMBER(work!AC30+work!BH30),work!AC30+work!BH30,".")</f>
        <v>.</v>
      </c>
      <c r="BI30" s="27" t="str">
        <f>IF(ISNUMBER(work!AD30+work!BI30),work!AD30+work!BI30,".")</f>
        <v>.</v>
      </c>
      <c r="BJ30" s="27" t="str">
        <f>IF(ISNUMBER(work!AE30+work!BJ30),work!AE30+work!BJ30,".")</f>
        <v>.</v>
      </c>
      <c r="BK30" s="27" t="str">
        <f>IF(ISNUMBER(work!AF30+work!BK30),work!AF30+work!BK30,".")</f>
        <v>.</v>
      </c>
      <c r="BL30" s="27"/>
      <c r="BM30" s="27" t="str">
        <f>IF(ISNUMBER(work!AH30-work!C30),work!AH30-work!C30,".")</f>
        <v>.</v>
      </c>
      <c r="BN30" s="27" t="str">
        <f>IF(ISNUMBER(work!AI30-work!D30),work!AI30-work!D30,".")</f>
        <v>.</v>
      </c>
      <c r="BO30" s="27" t="str">
        <f>IF(ISNUMBER(work!AJ30-work!E30),work!AJ30-work!E30,".")</f>
        <v>.</v>
      </c>
      <c r="BP30" s="27" t="str">
        <f>IF(ISNUMBER(work!AK30-work!F30),work!AK30-work!F30,".")</f>
        <v>.</v>
      </c>
      <c r="BQ30" s="27" t="str">
        <f>IF(ISNUMBER(work!AL30-work!G30),work!AL30-work!G30,".")</f>
        <v>.</v>
      </c>
      <c r="BR30" s="27" t="str">
        <f>IF(ISNUMBER(work!AM30-work!H30),work!AM30-work!H30,".")</f>
        <v>.</v>
      </c>
      <c r="BS30" s="27" t="str">
        <f>IF(ISNUMBER(work!AN30-work!I30),work!AN30-work!I30,".")</f>
        <v>.</v>
      </c>
      <c r="BT30" s="27" t="str">
        <f>IF(ISNUMBER(work!AO30-work!J30),work!AO30-work!J30,".")</f>
        <v>.</v>
      </c>
      <c r="BU30" s="27" t="str">
        <f>IF(ISNUMBER(work!AP30-work!K30),work!AP30-work!K30,".")</f>
        <v>.</v>
      </c>
      <c r="BV30" s="27" t="str">
        <f>IF(ISNUMBER(work!AQ30-work!L30),work!AQ30-work!L30,".")</f>
        <v>.</v>
      </c>
      <c r="BW30" s="27" t="str">
        <f>IF(ISNUMBER(work!AR30-work!M30),work!AR30-work!M30,".")</f>
        <v>.</v>
      </c>
      <c r="BX30" s="27" t="str">
        <f>IF(ISNUMBER(work!AS30-work!N30),work!AS30-work!N30,".")</f>
        <v>.</v>
      </c>
      <c r="BY30" s="27" t="str">
        <f>IF(ISNUMBER(work!AT30-work!O30),work!AT30-work!O30,".")</f>
        <v>.</v>
      </c>
      <c r="BZ30" s="27" t="str">
        <f>IF(ISNUMBER(work!AU30-work!P30),work!AU30-work!P30,".")</f>
        <v>.</v>
      </c>
      <c r="CA30" s="27" t="str">
        <f>IF(ISNUMBER(work!AV30-work!Q30),work!AV30-work!Q30,".")</f>
        <v>.</v>
      </c>
      <c r="CB30" s="27" t="str">
        <f>IF(ISNUMBER(work!AW30-work!R30),work!AW30-work!R30,".")</f>
        <v>.</v>
      </c>
      <c r="CC30" s="27" t="str">
        <f>IF(ISNUMBER(work!AX30-work!S30),work!AX30-work!S30,".")</f>
        <v>.</v>
      </c>
      <c r="CD30" s="27" t="str">
        <f>IF(ISNUMBER(work!AY30-work!T30),work!AY30-work!T30,".")</f>
        <v>.</v>
      </c>
      <c r="CE30" s="27" t="str">
        <f>IF(ISNUMBER(work!AZ30-work!U30),work!AZ30-work!U30,".")</f>
        <v>.</v>
      </c>
      <c r="CF30" s="27" t="str">
        <f>IF(ISNUMBER(work!BA30-work!V30),work!BA30-work!V30,".")</f>
        <v>.</v>
      </c>
      <c r="CG30" s="27" t="str">
        <f>IF(ISNUMBER(work!BB30-work!W30),work!BB30-work!W30,".")</f>
        <v>.</v>
      </c>
      <c r="CH30" s="27" t="str">
        <f>IF(ISNUMBER(work!BC30-work!X30),work!BC30-work!X30,".")</f>
        <v>.</v>
      </c>
      <c r="CI30" s="27" t="str">
        <f>IF(ISNUMBER(work!BD30-work!Y30),work!BD30-work!Y30,".")</f>
        <v>.</v>
      </c>
      <c r="CJ30" s="27" t="str">
        <f>IF(ISNUMBER(work!BE30-work!Z30),work!BE30-work!Z30,".")</f>
        <v>.</v>
      </c>
      <c r="CK30" s="27" t="str">
        <f>IF(ISNUMBER(work!BF30-work!AA30),work!BF30-work!AA30,".")</f>
        <v>.</v>
      </c>
      <c r="CL30" s="27" t="str">
        <f>IF(ISNUMBER(work!BG30-work!AB30),work!BG30-work!AB30,".")</f>
        <v>.</v>
      </c>
      <c r="CM30" s="27" t="str">
        <f>IF(ISNUMBER(work!BH30-work!AC30),work!BH30-work!AC30,".")</f>
        <v>.</v>
      </c>
      <c r="CN30" s="27" t="str">
        <f>IF(ISNUMBER(work!BI30-work!AD30),work!BI30-work!AD30,".")</f>
        <v>.</v>
      </c>
      <c r="CO30" s="27" t="str">
        <f>IF(ISNUMBER(work!BJ30-work!AE30),work!BJ30-work!AE30,".")</f>
        <v>.</v>
      </c>
      <c r="CP30" s="27" t="str">
        <f>IF(ISNUMBER(work!BK30-work!AF30),work!BK30-work!AF30,".")</f>
        <v>.</v>
      </c>
      <c r="CQ30" s="27"/>
      <c r="CR30" s="27"/>
      <c r="CS30" s="27" t="str">
        <f>IF(ISNUMBER(work!CR30-work!BN30),work!CR30-work!BN30,".")</f>
        <v>.</v>
      </c>
      <c r="CT30" s="27" t="str">
        <f>IF(ISNUMBER(work!CS30-work!BO30),work!CS30-work!BO30,".")</f>
        <v>.</v>
      </c>
      <c r="CU30" s="27" t="str">
        <f>IF(ISNUMBER(work!CT30-work!BP30),work!CT30-work!BP30,".")</f>
        <v>.</v>
      </c>
      <c r="CV30" s="27" t="str">
        <f>IF(ISNUMBER(work!CU30-work!BQ30),work!CU30-work!BQ30,".")</f>
        <v>.</v>
      </c>
      <c r="CW30" s="27" t="str">
        <f>IF(ISNUMBER(work!CV30-work!BR30),work!CV30-work!BR30,".")</f>
        <v>.</v>
      </c>
      <c r="CX30" s="27" t="str">
        <f>IF(ISNUMBER(work!CW30-work!BS30),work!CW30-work!BS30,".")</f>
        <v>.</v>
      </c>
      <c r="CY30" s="27" t="str">
        <f>IF(ISNUMBER(work!CX30-work!BT30),work!CX30-work!BT30,".")</f>
        <v>.</v>
      </c>
      <c r="CZ30" s="27" t="str">
        <f>IF(ISNUMBER(work!CY30-work!BU30),work!CY30-work!BU30,".")</f>
        <v>.</v>
      </c>
      <c r="DA30" s="27" t="str">
        <f>IF(ISNUMBER(work!CZ30-work!BV30),work!CZ30-work!BV30,".")</f>
        <v>.</v>
      </c>
      <c r="DB30" s="27" t="str">
        <f>IF(ISNUMBER(work!DA30-work!BW30),work!DA30-work!BW30,".")</f>
        <v>.</v>
      </c>
      <c r="DC30" s="27" t="str">
        <f>IF(ISNUMBER(work!DB30-work!BX30),work!DB30-work!BX30,".")</f>
        <v>.</v>
      </c>
      <c r="DD30" s="27" t="str">
        <f>IF(ISNUMBER(work!DC30-work!BY30),work!DC30-work!BY30,".")</f>
        <v>.</v>
      </c>
      <c r="DE30" s="27" t="str">
        <f>IF(ISNUMBER(work!DD30-work!BZ30),work!DD30-work!BZ30,".")</f>
        <v>.</v>
      </c>
      <c r="DF30" s="27" t="str">
        <f>IF(ISNUMBER(work!DE30-work!CA30),work!DE30-work!CA30,".")</f>
        <v>.</v>
      </c>
      <c r="DG30" s="27" t="str">
        <f>IF(ISNUMBER(work!DF30-work!CB30),work!DF30-work!CB30,".")</f>
        <v>.</v>
      </c>
      <c r="DH30" s="27" t="str">
        <f>IF(ISNUMBER(work!DG30-work!CC30),work!DG30-work!CC30,".")</f>
        <v>.</v>
      </c>
      <c r="DI30" s="27" t="str">
        <f>IF(ISNUMBER(work!DH30-work!CD30),work!DH30-work!CD30,".")</f>
        <v>.</v>
      </c>
      <c r="DJ30" s="27" t="str">
        <f>IF(ISNUMBER(work!DI30-work!CE30),work!DI30-work!CE30,".")</f>
        <v>.</v>
      </c>
      <c r="DK30" s="27" t="str">
        <f>IF(ISNUMBER(work!DJ30-work!CF30),work!DJ30-work!CF30,".")</f>
        <v>.</v>
      </c>
      <c r="DL30" s="27" t="str">
        <f>IF(ISNUMBER(work!DK30-work!CG30),work!DK30-work!CG30,".")</f>
        <v>.</v>
      </c>
      <c r="DM30" s="27" t="str">
        <f>IF(ISNUMBER(work!DL30-work!CH30),work!DL30-work!CH30,".")</f>
        <v>.</v>
      </c>
      <c r="DN30" s="27" t="str">
        <f>IF(ISNUMBER(work!DM30-work!CI30),work!DM30-work!CI30,".")</f>
        <v>.</v>
      </c>
      <c r="DO30" s="27" t="str">
        <f>IF(ISNUMBER(work!DN30-work!CJ30),work!DN30-work!CJ30,".")</f>
        <v>.</v>
      </c>
      <c r="DP30" s="27" t="str">
        <f>IF(ISNUMBER(work!DO30-work!CK30),work!DO30-work!CK30,".")</f>
        <v>.</v>
      </c>
      <c r="DQ30" s="27" t="str">
        <f>IF(ISNUMBER(work!DP30-work!CL30),work!DP30-work!CL30,".")</f>
        <v>.</v>
      </c>
      <c r="DR30" s="27" t="str">
        <f>IF(ISNUMBER(work!DQ30-work!CM30),work!DQ30-work!CM30,".")</f>
        <v>.</v>
      </c>
      <c r="DS30" s="27" t="str">
        <f>IF(ISNUMBER(work!DR30-work!CN30),work!DR30-work!CN30,".")</f>
        <v>.</v>
      </c>
      <c r="DT30" s="27" t="str">
        <f>IF(ISNUMBER(work!DS30-work!CO30),work!DS30-work!CO30,".")</f>
        <v>.</v>
      </c>
      <c r="DU30" s="27" t="str">
        <f>IF(ISNUMBER(work!DT30-work!CP30),work!DT30-work!CP30,".")</f>
        <v>.</v>
      </c>
      <c r="DV30" s="27" t="str">
        <f t="shared" si="29"/>
        <v>.</v>
      </c>
      <c r="DW30" s="27"/>
      <c r="DX30" s="27" t="str">
        <f>IF(ISNUMBER(work!FJ30/work!FN30),work!FJ30/work!FN30,".")</f>
        <v>.</v>
      </c>
      <c r="DY30" s="27" t="str">
        <f>IF(ISNUMBER(work!FK30/work!FO30),work!FK30/work!FO30,".")</f>
        <v>.</v>
      </c>
      <c r="DZ30" s="27" t="str">
        <f>IF(ISNUMBER(work!FL30/work!FP30),work!FL30/work!FP30,".")</f>
        <v>.</v>
      </c>
      <c r="EA30" s="27" t="str">
        <f>IF(ISNUMBER(work!FM30/work!FQ30),work!FM30/work!FQ30,".")</f>
        <v>.</v>
      </c>
      <c r="EB30" s="27" t="str">
        <f>IF(ISNUMBER((work!FK30+work!FL30)/(work!FO30+work!FP30)),(work!FK30+work!FL30)/(work!FO30+work!FP30),".")</f>
        <v>.</v>
      </c>
      <c r="EC30" s="27" t="str">
        <f>IF(ISNUMBER(work!FR30/work!FV30),work!FR30/work!FV30,".")</f>
        <v>.</v>
      </c>
      <c r="ED30" s="27" t="str">
        <f>IF(ISNUMBER(work!FS30/work!FW30),work!FS30/work!FW30,".")</f>
        <v>.</v>
      </c>
      <c r="EE30" s="27" t="str">
        <f>IF(ISNUMBER(work!FT30/work!FX30),work!FT30/work!FX30,".")</f>
        <v>.</v>
      </c>
      <c r="EF30" s="27" t="str">
        <f>IF(ISNUMBER(work!FU30/work!FY30),work!FU30/work!FY30,".")</f>
        <v>.</v>
      </c>
      <c r="EG30" s="27" t="str">
        <f>IF(ISNUMBER((work!FS30+work!FT30)/(work!FW30+work!FX30)),(work!FS30+work!FT30)/(work!FW30+work!FX30),".")</f>
        <v>.</v>
      </c>
      <c r="EH30" s="27" t="str">
        <f>work!EZ30</f>
        <v>.</v>
      </c>
      <c r="EI30" s="27" t="str">
        <f>work!FA30</f>
        <v>.</v>
      </c>
      <c r="EJ30" s="27" t="str">
        <f>work!FB30</f>
        <v>.</v>
      </c>
      <c r="EK30" s="27"/>
      <c r="EL30" s="27" t="str">
        <f t="shared" si="30"/>
        <v>.</v>
      </c>
      <c r="EM30" t="str">
        <f t="shared" si="34"/>
        <v>.</v>
      </c>
      <c r="EN30" t="str">
        <f>work!FM30</f>
        <v>.</v>
      </c>
      <c r="EO30" t="str">
        <f>IF(ISNUMBER(work!FK30+work!FL30),work!FK30+work!FL30,".")</f>
        <v>.</v>
      </c>
      <c r="EP30" t="str">
        <f>IF(ISNUMBER(work!FU30-work!FM30),work!FU30-work!FM30,".")</f>
        <v>.</v>
      </c>
      <c r="EQ30" t="str">
        <f>IF(ISNUMBER(work!FS30+work!FT30-work!FK30-work!FL30),(work!FS30+work!FT30-work!FK30-work!FL30),".")</f>
        <v>.</v>
      </c>
      <c r="EU30" t="str">
        <f>work!FC30</f>
        <v>.</v>
      </c>
      <c r="EV30" t="str">
        <f>work!FD30</f>
        <v>.</v>
      </c>
      <c r="EW30" t="str">
        <f>IF(ISNUMBER(VLOOKUP($F30,AREA_EM_ALLYEAR,Seq!B$1,FALSE)),VLOOKUP($F30,AREA_EM_ALLYEAR,Seq!B$1,FALSE),".")</f>
        <v>.</v>
      </c>
      <c r="EX30" t="str">
        <f>IF(ISNUMBER(VLOOKUP($F30,AREA_EM_ALLYEAR,Seq!C$1,FALSE)),VLOOKUP($F30,AREA_EM_ALLYEAR,Seq!C$1,FALSE),".")</f>
        <v>.</v>
      </c>
      <c r="EY30" t="str">
        <f>IF(ISNUMBER(VLOOKUP($F30,AREA_EM_ALLYEAR,Seq!D$1,FALSE)),VLOOKUP($F30,AREA_EM_ALLYEAR,Seq!D$1,FALSE),".")</f>
        <v>.</v>
      </c>
      <c r="EZ30" t="str">
        <f>IF(ISNUMBER(VLOOKUP($F30,AREA_EM_ALLYEAR,Seq!E$1,FALSE)),VLOOKUP($F30,AREA_EM_ALLYEAR,Seq!E$1,FALSE),".")</f>
        <v>.</v>
      </c>
      <c r="FA30" t="str">
        <f>IF(ISNUMBER(VLOOKUP($F30,AREA_EM_ALLYEAR,Seq!F$1,FALSE)),VLOOKUP($F30,AREA_EM_ALLYEAR,Seq!F$1,FALSE),".")</f>
        <v>.</v>
      </c>
      <c r="FB30" t="str">
        <f>IF(ISNUMBER(VLOOKUP($F30,AREA_EM_ALLYEAR,Seq!G$1,FALSE)),VLOOKUP($F30,AREA_EM_ALLYEAR,Seq!G$1,FALSE),".")</f>
        <v>.</v>
      </c>
      <c r="FC30" t="str">
        <f>IF(ISNUMBER(VLOOKUP($F30,AREA_EM_ALLYEAR,Seq!H$1,FALSE)),VLOOKUP($F30,AREA_EM_ALLYEAR,Seq!H$1,FALSE),".")</f>
        <v>.</v>
      </c>
      <c r="FD30" t="str">
        <f>IF(ISNUMBER(VLOOKUP($F30,AREA_EM_ALLYEAR,Seq!I$1,FALSE)),VLOOKUP($F30,AREA_EM_ALLYEAR,Seq!I$1,FALSE),".")</f>
        <v>.</v>
      </c>
      <c r="FE30" t="str">
        <f>IF(ISNUMBER(VLOOKUP($F30,AREA_EM_ALLYEAR,Seq!J$1,FALSE)),VLOOKUP($F30,AREA_EM_ALLYEAR,Seq!J$1,FALSE),".")</f>
        <v>.</v>
      </c>
      <c r="FF30" t="str">
        <f>IF(ISNUMBER(VLOOKUP($F30,AREA_EM_ALLYEAR,Seq!K$1,FALSE)),VLOOKUP($F30,AREA_EM_ALLYEAR,Seq!K$1,FALSE),".")</f>
        <v>.</v>
      </c>
      <c r="FG30" t="str">
        <f>IF(ISNUMBER(VLOOKUP($F30,AREA_EM_ALLYEAR,Seq!L$1,FALSE)),VLOOKUP($F30,AREA_EM_ALLYEAR,Seq!L$1,FALSE),".")</f>
        <v>.</v>
      </c>
      <c r="FH30" t="str">
        <f>IF(ISNUMBER(VLOOKUP($F30,AREA_EM_ALLYEAR,Seq!M$1,FALSE)),VLOOKUP($F30,AREA_EM_ALLYEAR,Seq!M$1,FALSE),".")</f>
        <v>.</v>
      </c>
      <c r="FI30" t="str">
        <f>IF(ISNUMBER(VLOOKUP($F30,AREA_EM_ALLYEAR,Seq!N$1,FALSE)),VLOOKUP($F30,AREA_EM_ALLYEAR,Seq!N$1,FALSE),".")</f>
        <v>.</v>
      </c>
      <c r="FJ30" t="str">
        <f>IF(ISNUMBER(VLOOKUP($F30,AREA_EM_ALLYEAR,Seq!O$1,FALSE)),VLOOKUP($F30,AREA_EM_ALLYEAR,Seq!O$1,FALSE),".")</f>
        <v>.</v>
      </c>
      <c r="FK30" t="str">
        <f t="shared" si="35"/>
        <v>.</v>
      </c>
      <c r="FN30" t="str">
        <f>IF( ISNUMBER(VLOOKUP($F30,AREA_LIFE,Seq!V$1,FALSE)-Life!V$39),VLOOKUP($F30,AREA_LIFE,Seq!V$1,FALSE)-Life!V$39,".")</f>
        <v>.</v>
      </c>
      <c r="FO30" t="str">
        <f>IF( ISNUMBER(VLOOKUP($F30,AREA_LIFE,Seq!W$1,FALSE)-Life!W$39),VLOOKUP($F30,AREA_LIFE,Seq!W$1,FALSE)-Life!W$39,".")</f>
        <v>.</v>
      </c>
      <c r="FP30" t="str">
        <f>IF( ISNUMBER(VLOOKUP($F30,AREA_LIFE,Seq!X$1,FALSE)-Life!X$39),VLOOKUP($F30,AREA_LIFE,Seq!X$1,FALSE)-Life!X$39,".")</f>
        <v>.</v>
      </c>
      <c r="FQ30" t="str">
        <f>IF( ISNUMBER(VLOOKUP($F30,AREA_LIFE,Seq!Y$1,FALSE)-Life!Y$39),VLOOKUP($F30,AREA_LIFE,Seq!Y$1,FALSE)-Life!Y$39,".")</f>
        <v>.</v>
      </c>
      <c r="FR30" t="str">
        <f>IF( ISNUMBER(VLOOKUP($F30,AREA_LIFE,Seq!Z$1,FALSE)-Life!Z$39),VLOOKUP($F30,AREA_LIFE,Seq!Z$1,FALSE)-Life!Z$39,".")</f>
        <v>.</v>
      </c>
      <c r="FS30" t="str">
        <f>IF( ISNUMBER(VLOOKUP($F30,AREA_LIFE,Seq!AA$1,FALSE)-Life!AA$39),VLOOKUP($F30,AREA_LIFE,Seq!AA$1,FALSE)-Life!AA$39,".")</f>
        <v>.</v>
      </c>
      <c r="FT30" t="str">
        <f>IF( ISNUMBER(VLOOKUP($F30,AREA_LIFE,Seq!AB$1,FALSE)-Life!AB$39),VLOOKUP($F30,AREA_LIFE,Seq!AB$1,FALSE)-Life!AB$39,".")</f>
        <v>.</v>
      </c>
      <c r="FU30" t="str">
        <f>IF( ISNUMBER(VLOOKUP($F30,AREA_LIFE,Seq!AC$1,FALSE)-Life!AC$39),VLOOKUP($F30,AREA_LIFE,Seq!AC$1,FALSE)-Life!AC$39,".")</f>
        <v>.</v>
      </c>
      <c r="FV30" t="str">
        <f>IF( ISNUMBER(VLOOKUP($F30,AREA_LIFE,Seq!AD$1,FALSE)-Life!AD$39),VLOOKUP($F30,AREA_LIFE,Seq!AD$1,FALSE)-Life!AD$39,".")</f>
        <v>.</v>
      </c>
      <c r="FW30" t="str">
        <f>IF( ISNUMBER(VLOOKUP($F30,AREA_LIFE,Seq!AE$1,FALSE)-Life!AE$39),VLOOKUP($F30,AREA_LIFE,Seq!AE$1,FALSE)-Life!AE$39,".")</f>
        <v>.</v>
      </c>
      <c r="FX30" t="str">
        <f>IF( ISNUMBER(VLOOKUP($F30,AREA_LIFE,Seq!AF$1,FALSE)-Life!AF$39),VLOOKUP($F30,AREA_LIFE,Seq!AF$1,FALSE)-Life!AF$39,".")</f>
        <v>.</v>
      </c>
      <c r="FY30" t="str">
        <f>IF( ISNUMBER(VLOOKUP($F30,AREA_LIFE,Seq!AG$1,FALSE)-Life!AG$39),VLOOKUP($F30,AREA_LIFE,Seq!AG$1,FALSE)-Life!AG$39,".")</f>
        <v>.</v>
      </c>
      <c r="FZ30" t="str">
        <f>IF( ISNUMBER(VLOOKUP($F30,AREA_LIFE,Seq!AH$1,FALSE)-Life!AH$39),VLOOKUP($F30,AREA_LIFE,Seq!AH$1,FALSE)-Life!AH$39,".")</f>
        <v>.</v>
      </c>
      <c r="GA30" t="str">
        <f>IF( ISNUMBER(VLOOKUP($F30,AREA_LIFE,Seq!AI$1,FALSE)-Life!AI$39),VLOOKUP($F30,AREA_LIFE,Seq!AI$1,FALSE)-Life!AI$39,".")</f>
        <v>.</v>
      </c>
      <c r="GB30" t="str">
        <f>IF( ISNUMBER(VLOOKUP($F30,AREA_LIFE,Seq!AJ$1,FALSE)-Life!AJ$39),VLOOKUP($F30,AREA_LIFE,Seq!AJ$1,FALSE)-Life!AJ$39,".")</f>
        <v>.</v>
      </c>
      <c r="GC30" t="str">
        <f>IF( ISNUMBER(VLOOKUP($F30,AREA_LIFE,Seq!AK$1,FALSE)-Life!AK$39),VLOOKUP($F30,AREA_LIFE,Seq!AK$1,FALSE)-Life!AK$39,".")</f>
        <v>.</v>
      </c>
      <c r="GD30" t="str">
        <f>IF( ISNUMBER(VLOOKUP($F30,AREA_LIFE,Seq!AL$1,FALSE)-Life!AL$39),VLOOKUP($F30,AREA_LIFE,Seq!AL$1,FALSE)-Life!AL$39,".")</f>
        <v>.</v>
      </c>
      <c r="GE30" t="str">
        <f>IF( ISNUMBER(VLOOKUP($F30,AREA_LIFE,Seq!AM$1,FALSE)-Life!AM$39),VLOOKUP($F30,AREA_LIFE,Seq!AM$1,FALSE)-Life!AM$39,".")</f>
        <v>.</v>
      </c>
      <c r="GF30" t="str">
        <f>IF( ISNUMBER(VLOOKUP($F30,AREA_LIFE,Seq!AN$1,FALSE)-Life!AN$39),VLOOKUP($F30,AREA_LIFE,Seq!AN$1,FALSE)-Life!AN$39,".")</f>
        <v>.</v>
      </c>
      <c r="GG30" t="str">
        <f>IF( ISNUMBER(VLOOKUP($F30,AREA_LIFE,Seq!AO$1,FALSE)-Life!AO$39),VLOOKUP($F30,AREA_LIFE,Seq!AO$1,FALSE)-Life!AO$39,".")</f>
        <v>.</v>
      </c>
      <c r="GH30" t="str">
        <f>IF( ISNUMBER(VLOOKUP($F30,AREA_LIFE,Seq!AP$1,FALSE)-Life!AP$39),VLOOKUP($F30,AREA_LIFE,Seq!AP$1,FALSE)-Life!AP$39,".")</f>
        <v>.</v>
      </c>
      <c r="GI30" t="str">
        <f>IF( ISNUMBER(VLOOKUP($F30,AREA_LIFE,Seq!AQ$1,FALSE)-Life!AQ$39),VLOOKUP($F30,AREA_LIFE,Seq!AQ$1,FALSE)-Life!AQ$39,".")</f>
        <v>.</v>
      </c>
      <c r="GJ30" t="str">
        <f>IF( ISNUMBER(VLOOKUP($F30,AREA_LIFE,Seq!AR$1,FALSE)-Life!AR$39),VLOOKUP($F30,AREA_LIFE,Seq!AR$1,FALSE)-Life!AR$39,".")</f>
        <v>.</v>
      </c>
      <c r="GK30" t="str">
        <f>IF( ISNUMBER(VLOOKUP($F30,AREA_LIFE,Seq!AS$1,FALSE)-Life!AS$39),VLOOKUP($F30,AREA_LIFE,Seq!AS$1,FALSE)-Life!AS$39,".")</f>
        <v>.</v>
      </c>
      <c r="GL30" t="str">
        <f>IF( ISNUMBER(VLOOKUP($F30,AREA_LIFE,Seq!AT$1,FALSE)-Life!AT$39),VLOOKUP($F30,AREA_LIFE,Seq!AT$1,FALSE)-Life!AT$39,".")</f>
        <v>.</v>
      </c>
      <c r="GM30" t="str">
        <f>IF( ISNUMBER(VLOOKUP($F30,AREA_LIFE,Seq!AU$1,FALSE)-Life!AU$39),VLOOKUP($F30,AREA_LIFE,Seq!AU$1,FALSE)-Life!AU$39,".")</f>
        <v>.</v>
      </c>
      <c r="GN30" t="str">
        <f>IF( ISNUMBER(VLOOKUP($F30,AREA_LIFE,Seq!AV$1,FALSE)-Life!AV$39),VLOOKUP($F30,AREA_LIFE,Seq!AV$1,FALSE)-Life!AV$39,".")</f>
        <v>.</v>
      </c>
      <c r="GO30" t="str">
        <f>IF( ISNUMBER(VLOOKUP($F30,AREA_LIFE,Seq!AW$1,FALSE)-Life!AW$39),VLOOKUP($F30,AREA_LIFE,Seq!AW$1,FALSE)-Life!AW$39,".")</f>
        <v>.</v>
      </c>
      <c r="GP30" t="str">
        <f>IF( ISNUMBER(VLOOKUP($F30,AREA_LIFE,Seq!AX$1,FALSE)-Life!AX$39),VLOOKUP($F30,AREA_LIFE,Seq!AX$1,FALSE)-Life!AX$39,".")</f>
        <v>.</v>
      </c>
      <c r="GQ30" t="str">
        <f t="shared" si="36"/>
        <v>.</v>
      </c>
      <c r="GS30" t="str">
        <f>IFERROR(VLOOKUP($F30,AREA_LIFE,Seq!V$1,FALSE),".")</f>
        <v>.</v>
      </c>
      <c r="GT30" t="str">
        <f>IFERROR(VLOOKUP($F30,AREA_LIFE,Seq!W$1,FALSE),".")</f>
        <v>.</v>
      </c>
      <c r="GU30" t="str">
        <f>IFERROR(VLOOKUP($F30,AREA_LIFE,Seq!X$1,FALSE),".")</f>
        <v>.</v>
      </c>
      <c r="GV30" t="str">
        <f>IFERROR(VLOOKUP($F30,AREA_LIFE,Seq!Y$1,FALSE),".")</f>
        <v>.</v>
      </c>
      <c r="GW30" t="str">
        <f>IFERROR(VLOOKUP($F30,AREA_LIFE,Seq!Z$1,FALSE),".")</f>
        <v>.</v>
      </c>
      <c r="GX30" t="str">
        <f>IFERROR(VLOOKUP($F30,AREA_LIFE,Seq!AA$1,FALSE),".")</f>
        <v>.</v>
      </c>
      <c r="GY30" t="str">
        <f>IFERROR(VLOOKUP($F30,AREA_LIFE,Seq!AB$1,FALSE),".")</f>
        <v>.</v>
      </c>
      <c r="GZ30" t="str">
        <f>IFERROR(VLOOKUP($F30,AREA_LIFE,Seq!AC$1,FALSE),".")</f>
        <v>.</v>
      </c>
      <c r="HA30" t="str">
        <f>IFERROR(VLOOKUP($F30,AREA_LIFE,Seq!AD$1,FALSE),".")</f>
        <v>.</v>
      </c>
      <c r="HB30" t="str">
        <f>IFERROR(VLOOKUP($F30,AREA_LIFE,Seq!AE$1,FALSE),".")</f>
        <v>.</v>
      </c>
      <c r="HC30" t="str">
        <f>IFERROR(VLOOKUP($F30,AREA_LIFE,Seq!AF$1,FALSE),".")</f>
        <v>.</v>
      </c>
      <c r="HD30" t="str">
        <f>IFERROR(VLOOKUP($F30,AREA_LIFE,Seq!AG$1,FALSE),".")</f>
        <v>.</v>
      </c>
      <c r="HE30" t="str">
        <f>IFERROR(VLOOKUP($F30,AREA_LIFE,Seq!AH$1,FALSE),".")</f>
        <v>.</v>
      </c>
      <c r="HF30" t="str">
        <f>IFERROR(VLOOKUP($F30,AREA_LIFE,Seq!AI$1,FALSE),".")</f>
        <v>.</v>
      </c>
      <c r="HG30" t="str">
        <f>IFERROR(VLOOKUP($F30,AREA_LIFE,Seq!AJ$1,FALSE),".")</f>
        <v>.</v>
      </c>
      <c r="HH30" t="str">
        <f>IFERROR(VLOOKUP($F30,AREA_LIFE,Seq!AK$1,FALSE),".")</f>
        <v>.</v>
      </c>
      <c r="HI30" t="str">
        <f>IFERROR(VLOOKUP($F30,AREA_LIFE,Seq!AL$1,FALSE),".")</f>
        <v>.</v>
      </c>
      <c r="HJ30" t="str">
        <f>IFERROR(VLOOKUP($F30,AREA_LIFE,Seq!AM$1,FALSE),".")</f>
        <v>.</v>
      </c>
      <c r="HK30" t="str">
        <f>IFERROR(VLOOKUP($F30,AREA_LIFE,Seq!AN$1,FALSE),".")</f>
        <v>.</v>
      </c>
      <c r="HL30" t="str">
        <f>IFERROR(VLOOKUP($F30,AREA_LIFE,Seq!AO$1,FALSE),".")</f>
        <v>.</v>
      </c>
      <c r="HM30" t="str">
        <f>IFERROR(VLOOKUP($F30,AREA_LIFE,Seq!AP$1,FALSE),".")</f>
        <v>.</v>
      </c>
      <c r="HN30" t="str">
        <f>IFERROR(VLOOKUP($F30,AREA_LIFE,Seq!AQ$1,FALSE),".")</f>
        <v>.</v>
      </c>
      <c r="HO30" t="str">
        <f>IFERROR(VLOOKUP($F30,AREA_LIFE,Seq!AR$1,FALSE),".")</f>
        <v>.</v>
      </c>
      <c r="HP30" t="str">
        <f>IFERROR(VLOOKUP($F30,AREA_LIFE,Seq!AS$1,FALSE),".")</f>
        <v>.</v>
      </c>
      <c r="HQ30" t="str">
        <f>IFERROR(VLOOKUP($F30,AREA_LIFE,Seq!AT$1,FALSE),".")</f>
        <v>.</v>
      </c>
      <c r="HR30" t="str">
        <f>IFERROR(VLOOKUP($F30,AREA_LIFE,Seq!AU$1,FALSE),".")</f>
        <v>.</v>
      </c>
      <c r="HS30" t="str">
        <f>IFERROR(VLOOKUP($F30,AREA_LIFE,Seq!AV$1,FALSE),".")</f>
        <v>.</v>
      </c>
      <c r="HT30" t="str">
        <f>IFERROR(VLOOKUP($F30,AREA_LIFE,Seq!AW$1,FALSE),".")</f>
        <v>.</v>
      </c>
      <c r="HU30" t="str">
        <f>IFERROR(VLOOKUP($F30,AREA_LIFE,Seq!AX$1,FALSE),".")</f>
        <v>.</v>
      </c>
      <c r="HV30" t="str">
        <f>IFERROR(VLOOKUP($F30,AREA_LIFE,Seq!AY$1,FALSE),".")</f>
        <v>.</v>
      </c>
      <c r="HZ30">
        <f t="shared" si="40"/>
        <v>21</v>
      </c>
      <c r="IA30">
        <f t="shared" si="38"/>
        <v>0</v>
      </c>
      <c r="IB30" t="str">
        <f t="shared" si="41"/>
        <v>.</v>
      </c>
      <c r="IC30" t="str">
        <f t="shared" si="42"/>
        <v>.</v>
      </c>
      <c r="ID30" t="str">
        <f t="shared" si="39"/>
        <v>.</v>
      </c>
      <c r="IE30" t="str">
        <f>work!FK30</f>
        <v>.</v>
      </c>
      <c r="IF30" t="str">
        <f>work!FL30</f>
        <v>.</v>
      </c>
      <c r="IG30" t="str">
        <f>work!FM30</f>
        <v>.</v>
      </c>
      <c r="IH30" t="str">
        <f>IF(ISNUMBER(work!FS30-work!FK30),work!FS30-work!FK30,".")</f>
        <v>.</v>
      </c>
      <c r="II30" t="str">
        <f>IF(ISNUMBER(work!FT30-work!FL30),work!FT30-work!FL30,".")</f>
        <v>.</v>
      </c>
      <c r="IJ30" t="str">
        <f>IF(ISNUMBER(work!FU30-work!FM30),work!FU30-work!FM30,".")</f>
        <v>.</v>
      </c>
    </row>
    <row r="31" spans="1:244" hidden="1">
      <c r="A31" s="24" t="str">
        <f t="shared" si="0"/>
        <v>亚洲</v>
      </c>
      <c r="B31" s="24" t="str">
        <f t="shared" si="33"/>
        <v>InEM90</v>
      </c>
      <c r="C31" s="24" t="str">
        <f t="shared" si="1"/>
        <v>Out</v>
      </c>
      <c r="D31" s="24"/>
      <c r="E31" s="25" t="s">
        <v>2381</v>
      </c>
      <c r="F31" s="26" t="str">
        <f t="shared" si="2"/>
        <v>Philippines</v>
      </c>
      <c r="G31" s="27">
        <f t="shared" si="3"/>
        <v>229</v>
      </c>
      <c r="H31" s="27">
        <f t="shared" si="4"/>
        <v>311</v>
      </c>
      <c r="I31" s="27">
        <f t="shared" si="5"/>
        <v>108</v>
      </c>
      <c r="J31" s="27">
        <f t="shared" si="6"/>
        <v>380</v>
      </c>
      <c r="K31" s="27">
        <f t="shared" si="7"/>
        <v>363</v>
      </c>
      <c r="L31" s="27">
        <f t="shared" si="8"/>
        <v>152</v>
      </c>
      <c r="M31" s="27">
        <f t="shared" si="9"/>
        <v>167</v>
      </c>
      <c r="N31" s="27">
        <f t="shared" si="10"/>
        <v>585</v>
      </c>
      <c r="O31" s="27">
        <f t="shared" si="11"/>
        <v>1628</v>
      </c>
      <c r="P31" s="27">
        <f t="shared" si="12"/>
        <v>12250</v>
      </c>
      <c r="Q31" s="27">
        <f t="shared" si="13"/>
        <v>14040</v>
      </c>
      <c r="R31" s="27">
        <f t="shared" si="14"/>
        <v>10578</v>
      </c>
      <c r="S31" s="27">
        <f t="shared" si="15"/>
        <v>5551</v>
      </c>
      <c r="T31" s="27">
        <f t="shared" si="16"/>
        <v>15563</v>
      </c>
      <c r="U31" s="27">
        <f t="shared" si="17"/>
        <v>17927</v>
      </c>
      <c r="V31" s="27">
        <f t="shared" si="18"/>
        <v>11728</v>
      </c>
      <c r="W31" s="27">
        <f t="shared" si="19"/>
        <v>11112</v>
      </c>
      <c r="X31" s="27">
        <f t="shared" si="20"/>
        <v>20939</v>
      </c>
      <c r="Y31" s="27">
        <f t="shared" si="21"/>
        <v>18600</v>
      </c>
      <c r="Z31" s="27">
        <f t="shared" si="22"/>
        <v>22001</v>
      </c>
      <c r="AA31" s="27">
        <f t="shared" si="23"/>
        <v>23324</v>
      </c>
      <c r="AB31" s="27">
        <f t="shared" si="24"/>
        <v>18890</v>
      </c>
      <c r="AC31" s="27">
        <f t="shared" si="25"/>
        <v>13434</v>
      </c>
      <c r="AD31" s="27">
        <f t="shared" si="26"/>
        <v>19532</v>
      </c>
      <c r="AE31" s="27">
        <f t="shared" si="27"/>
        <v>12687</v>
      </c>
      <c r="AF31" s="27">
        <f t="shared" si="28"/>
        <v>11101</v>
      </c>
      <c r="AG31" s="27"/>
      <c r="AH31" s="27">
        <f>IF(ISNUMBER(work!C31+work!AH31),work!C31+work!AH31,".")</f>
        <v>23051742.046105478</v>
      </c>
      <c r="AI31" s="27">
        <f>IF(ISNUMBER(work!D31+work!AI31),work!D31+work!AI31,".")</f>
        <v>24165903.814988229</v>
      </c>
      <c r="AJ31" s="27">
        <f>IF(ISNUMBER(work!E31+work!AJ31),work!E31+work!AJ31,".")</f>
        <v>26095329.431184169</v>
      </c>
      <c r="AK31" s="27">
        <f>IF(ISNUMBER(work!F31+work!AK31),work!F31+work!AK31,".")</f>
        <v>28479561.40893954</v>
      </c>
      <c r="AL31" s="27">
        <f>IF(ISNUMBER(work!G31+work!AL31),work!G31+work!AL31,".")</f>
        <v>31638557.88742489</v>
      </c>
      <c r="AM31" s="27">
        <f>IF(ISNUMBER(work!H31+work!AM31),work!H31+work!AM31,".")</f>
        <v>34908200.262700766</v>
      </c>
      <c r="AN31" s="27">
        <f>IF(ISNUMBER(work!I31+work!AN31),work!I31+work!AN31,".")</f>
        <v>37739924.864580862</v>
      </c>
      <c r="AO31" s="27">
        <f>IF(ISNUMBER(work!J31+work!AO31),work!J31+work!AO31,".")</f>
        <v>41781440.665106051</v>
      </c>
      <c r="AP31" s="27">
        <f>IF(ISNUMBER(work!K31+work!AP31),work!K31+work!AP31,".")</f>
        <v>46283857.478227131</v>
      </c>
      <c r="AQ31" s="27">
        <f>IF(ISNUMBER(work!L31+work!AQ31),work!L31+work!AQ31,".")</f>
        <v>48289674.895400457</v>
      </c>
      <c r="AR31" s="27">
        <f>IF(ISNUMBER(work!M31+work!AR31),work!M31+work!AR31,".")</f>
        <v>50083041.873826481</v>
      </c>
      <c r="AS31" s="27">
        <f>IF(ISNUMBER(work!N31+work!AS31),work!N31+work!AS31,".")</f>
        <v>54140847.310276508</v>
      </c>
      <c r="AT31" s="27">
        <f>IF(ISNUMBER(work!O31+work!AT31),work!O31+work!AT31,".")</f>
        <v>61053874.955536231</v>
      </c>
      <c r="AU31" s="27">
        <f>IF(ISNUMBER(work!P31+work!AU31),work!P31+work!AU31,".")</f>
        <v>68934820.692185029</v>
      </c>
      <c r="AV31" s="27">
        <f>IF(ISNUMBER(work!Q31+work!AV31),work!Q31+work!AV31,".")</f>
        <v>77466232.819475427</v>
      </c>
      <c r="AW31" s="27">
        <f>IF(ISNUMBER(work!R31+work!AW31),work!R31+work!AW31,".")</f>
        <v>85538056.790078655</v>
      </c>
      <c r="AX31" s="27">
        <f>IF(ISNUMBER(work!S31+work!AX31),work!S31+work!AX31,".")</f>
        <v>93831850.165598094</v>
      </c>
      <c r="AY31" s="27">
        <f>IF(ISNUMBER(work!T31+work!AY31),work!T31+work!AY31,".")</f>
        <v>102285616.08384408</v>
      </c>
      <c r="AZ31" s="27">
        <f>IF(ISNUMBER(work!U31+work!AZ31),work!U31+work!AZ31,".")</f>
        <v>109680156.72525865</v>
      </c>
      <c r="BA31" s="27">
        <f>IF(ISNUMBER(work!V31+work!BA31),work!V31+work!BA31,".")</f>
        <v>117724607.14296457</v>
      </c>
      <c r="BB31" s="27">
        <f>IF(ISNUMBER(work!W31+work!BB31),work!W31+work!BB31,".")</f>
        <v>127439286.01377523</v>
      </c>
      <c r="BC31" s="27">
        <f>IF(ISNUMBER(work!X31+work!BC31),work!X31+work!BC31,".")</f>
        <v>137519950.30911365</v>
      </c>
      <c r="BD31" s="27">
        <f>IF(ISNUMBER(work!Y31+work!BD31),work!Y31+work!BD31,".")</f>
        <v>149675029.28273505</v>
      </c>
      <c r="BE31" s="27">
        <f>IF(ISNUMBER(work!Z31+work!BE31),work!Z31+work!BE31,".")</f>
        <v>164233451.3571291</v>
      </c>
      <c r="BF31" s="27">
        <f>IF(ISNUMBER(work!AA31+work!BF31),work!AA31+work!BF31,".")</f>
        <v>180506052.74500757</v>
      </c>
      <c r="BG31" s="27">
        <f>IF(ISNUMBER(work!AB31+work!BG31),work!AB31+work!BG31,".")</f>
        <v>198788020.57519972</v>
      </c>
      <c r="BH31" s="27">
        <f>IF(ISNUMBER(work!AC31+work!BH31),work!AC31+work!BH31,".")</f>
        <v>221255830.50025076</v>
      </c>
      <c r="BI31" s="27">
        <f>IF(ISNUMBER(work!AD31+work!BI31),work!AD31+work!BI31,".")</f>
        <v>249429524.56595811</v>
      </c>
      <c r="BJ31" s="27">
        <f>IF(ISNUMBER(work!AE31+work!BJ31),work!AE31+work!BJ31,".")</f>
        <v>271327930.90774506</v>
      </c>
      <c r="BK31" s="27">
        <f>IF(ISNUMBER(work!AF31+work!BK31),work!AF31+work!BK31,".")</f>
        <v>304928241.50286841</v>
      </c>
      <c r="BL31" s="27"/>
      <c r="BM31" s="27">
        <f>IF(ISNUMBER(work!AH31-work!C31),work!AH31-work!C31,".")</f>
        <v>-13536646.51696052</v>
      </c>
      <c r="BN31" s="27">
        <f>IF(ISNUMBER(work!AI31-work!D31),work!AI31-work!D31,".")</f>
        <v>-14325080.953357171</v>
      </c>
      <c r="BO31" s="27">
        <f>IF(ISNUMBER(work!AJ31-work!E31),work!AJ31-work!E31,".")</f>
        <v>-15898334.951080631</v>
      </c>
      <c r="BP31" s="27">
        <f>IF(ISNUMBER(work!AK31-work!F31),work!AK31-work!F31,".")</f>
        <v>-18091412.39099206</v>
      </c>
      <c r="BQ31" s="27">
        <f>IF(ISNUMBER(work!AL31-work!G31),work!AL31-work!G31,".")</f>
        <v>-22011203.93009631</v>
      </c>
      <c r="BR31" s="27">
        <f>IF(ISNUMBER(work!AM31-work!H31),work!AM31-work!H31,".")</f>
        <v>-25984279.400185831</v>
      </c>
      <c r="BS31" s="27">
        <f>IF(ISNUMBER(work!AN31-work!I31),work!AN31-work!I31,".")</f>
        <v>-28511093.008639745</v>
      </c>
      <c r="BT31" s="27">
        <f>IF(ISNUMBER(work!AO31-work!J31),work!AO31-work!J31,".")</f>
        <v>-32154695.281408153</v>
      </c>
      <c r="BU31" s="27">
        <f>IF(ISNUMBER(work!AP31-work!K31),work!AP31-work!K31,".")</f>
        <v>-36007061.830243267</v>
      </c>
      <c r="BV31" s="27">
        <f>IF(ISNUMBER(work!AQ31-work!L31),work!AQ31-work!L31,".")</f>
        <v>-37375172.104717143</v>
      </c>
      <c r="BW31" s="27">
        <f>IF(ISNUMBER(work!AR31-work!M31),work!AR31-work!M31,".")</f>
        <v>-38837069.312295727</v>
      </c>
      <c r="BX31" s="27">
        <f>IF(ISNUMBER(work!AS31-work!N31),work!AS31-work!N31,".")</f>
        <v>-42959914.104968891</v>
      </c>
      <c r="BY31" s="27">
        <f>IF(ISNUMBER(work!AT31-work!O31),work!AT31-work!O31,".")</f>
        <v>-49835194.580673978</v>
      </c>
      <c r="BZ31" s="27">
        <f>IF(ISNUMBER(work!AU31-work!P31),work!AU31-work!P31,".")</f>
        <v>-57478718.579094552</v>
      </c>
      <c r="CA31" s="27">
        <f>IF(ISNUMBER(work!AV31-work!Q31),work!AV31-work!Q31,".")</f>
        <v>-65507480.096341774</v>
      </c>
      <c r="CB31" s="27">
        <f>IF(ISNUMBER(work!AW31-work!R31),work!AW31-work!R31,".")</f>
        <v>-73019790.833562747</v>
      </c>
      <c r="CC31" s="27">
        <f>IF(ISNUMBER(work!AX31-work!S31),work!AX31-work!S31,".")</f>
        <v>-80581782.220407307</v>
      </c>
      <c r="CD31" s="27">
        <f>IF(ISNUMBER(work!AY31-work!T31),work!AY31-work!T31,".")</f>
        <v>-88348484.11405991</v>
      </c>
      <c r="CE31" s="27">
        <f>IF(ISNUMBER(work!AZ31-work!U31),work!AZ31-work!U31,".")</f>
        <v>-95823403.288081348</v>
      </c>
      <c r="CF31" s="27">
        <f>IF(ISNUMBER(work!BA31-work!V31),work!BA31-work!V31,".")</f>
        <v>-103397223.43138942</v>
      </c>
      <c r="CG31" s="27">
        <f>IF(ISNUMBER(work!BB31-work!W31),work!BB31-work!W31,".")</f>
        <v>-112256778.32882476</v>
      </c>
      <c r="CH31" s="27">
        <f>IF(ISNUMBER(work!BC31-work!X31),work!BC31-work!X31,".")</f>
        <v>-122070887.37392233</v>
      </c>
      <c r="CI31" s="27">
        <f>IF(ISNUMBER(work!BD31-work!Y31),work!BD31-work!Y31,".")</f>
        <v>-133538574.62945692</v>
      </c>
      <c r="CJ31" s="27">
        <f>IF(ISNUMBER(work!BE31-work!Z31),work!BE31-work!Z31,".")</f>
        <v>-147301512.94628292</v>
      </c>
      <c r="CK31" s="27">
        <f>IF(ISNUMBER(work!BF31-work!AA31),work!BF31-work!AA31,".")</f>
        <v>-162493942.95304841</v>
      </c>
      <c r="CL31" s="27">
        <f>IF(ISNUMBER(work!BG31-work!AB31),work!BG31-work!AB31,".")</f>
        <v>-179883974.67545426</v>
      </c>
      <c r="CM31" s="27">
        <f>IF(ISNUMBER(work!BH31-work!AC31),work!BH31-work!AC31,".")</f>
        <v>-201342116.19947922</v>
      </c>
      <c r="CN31" s="27">
        <f>IF(ISNUMBER(work!BI31-work!AD31),work!BI31-work!AD31,".")</f>
        <v>-228106155.2047359</v>
      </c>
      <c r="CO31" s="27">
        <f>IF(ISNUMBER(work!BJ31-work!AE31),work!BJ31-work!AE31,".")</f>
        <v>-249185960.04231289</v>
      </c>
      <c r="CP31" s="27">
        <f>IF(ISNUMBER(work!BK31-work!AF31),work!BK31-work!AF31,".")</f>
        <v>-282580866.32592225</v>
      </c>
      <c r="CQ31" s="27"/>
      <c r="CR31" s="27"/>
      <c r="CS31" s="27">
        <f>IF(ISNUMBER(work!CR31-work!BN31),work!CR31-work!BN31,".")</f>
        <v>9.7168195460475115E-2</v>
      </c>
      <c r="CT31" s="27">
        <f>IF(ISNUMBER(work!CS31-work!BO31),work!CS31-work!BO31,".")</f>
        <v>9.6168195460475114E-2</v>
      </c>
      <c r="CU31" s="27">
        <f>IF(ISNUMBER(work!CT31-work!BP31),work!CT31-work!BP31,".")</f>
        <v>9.6168195460475114E-2</v>
      </c>
      <c r="CV31" s="27">
        <f>IF(ISNUMBER(work!CU31-work!BQ31),work!CU31-work!BQ31,".")</f>
        <v>9.5168195460475113E-2</v>
      </c>
      <c r="CW31" s="27">
        <f>IF(ISNUMBER(work!CV31-work!BR31),work!CV31-work!BR31,".")</f>
        <v>9.5168195460475113E-2</v>
      </c>
      <c r="CX31" s="27">
        <f>IF(ISNUMBER(work!CW31-work!BS31),work!CW31-work!BS31,".")</f>
        <v>9.4168195460475113E-2</v>
      </c>
      <c r="CY31" s="27">
        <f>IF(ISNUMBER(work!CX31-work!BT31),work!CX31-work!BT31,".")</f>
        <v>9.3168195460475126E-2</v>
      </c>
      <c r="CZ31" s="27">
        <f>IF(ISNUMBER(work!CY31-work!BU31),work!CY31-work!BU31,".")</f>
        <v>9.2168195460475125E-2</v>
      </c>
      <c r="DA31" s="27">
        <f>IF(ISNUMBER(work!CZ31-work!BV31),work!CZ31-work!BV31,".")</f>
        <v>9.1168195460475124E-2</v>
      </c>
      <c r="DB31" s="27">
        <f>IF(ISNUMBER(work!DA31-work!BW31),work!DA31-work!BW31,".")</f>
        <v>9.0168195460475123E-2</v>
      </c>
      <c r="DC31" s="94">
        <f>IF(ISNUMBER(work!DB31-work!BX31),work!DB31-work!BX31,".")</f>
        <v>8.8168195460475121E-2</v>
      </c>
      <c r="DD31" s="27">
        <f>IF(ISNUMBER(work!DC31-work!BY31),work!DC31-work!BY31,".")</f>
        <v>8.6168195460475119E-2</v>
      </c>
      <c r="DE31" s="27">
        <f>IF(ISNUMBER(work!DD31-work!BZ31),work!DD31-work!BZ31,".")</f>
        <v>8.5168195460475118E-2</v>
      </c>
      <c r="DF31" s="27">
        <f>IF(ISNUMBER(work!DE31-work!CA31),work!DE31-work!CA31,".")</f>
        <v>8.3168195460475117E-2</v>
      </c>
      <c r="DG31" s="27">
        <f>IF(ISNUMBER(work!DF31-work!CB31),work!DF31-work!CB31,".")</f>
        <v>8.1168195460475115E-2</v>
      </c>
      <c r="DH31" s="27">
        <f>IF(ISNUMBER(work!DG31-work!CC31),work!DG31-work!CC31,".")</f>
        <v>7.9168195460475127E-2</v>
      </c>
      <c r="DI31" s="27">
        <f>IF(ISNUMBER(work!DH31-work!CD31),work!DH31-work!CD31,".")</f>
        <v>7.6168195460475124E-2</v>
      </c>
      <c r="DJ31" s="27">
        <f>IF(ISNUMBER(work!DI31-work!CE31),work!DI31-work!CE31,".")</f>
        <v>7.4168195460475123E-2</v>
      </c>
      <c r="DK31" s="27">
        <f>IF(ISNUMBER(work!DJ31-work!CF31),work!DJ31-work!CF31,".")</f>
        <v>7.2168195460475121E-2</v>
      </c>
      <c r="DL31" s="27">
        <f>IF(ISNUMBER(work!DK31-work!CG31),work!DK31-work!CG31,".")</f>
        <v>6.8997201979696943E-2</v>
      </c>
      <c r="DM31" s="94">
        <f>IF(ISNUMBER(work!DL31-work!CH31),work!DL31-work!CH31,".")</f>
        <v>6.5887209304016869E-2</v>
      </c>
      <c r="DN31" s="27">
        <f>IF(ISNUMBER(work!DM31-work!CI31),work!DM31-work!CI31,".")</f>
        <v>6.2882434971360424E-2</v>
      </c>
      <c r="DO31" s="27">
        <f>IF(ISNUMBER(work!DN31-work!CJ31),work!DN31-work!CJ31,".")</f>
        <v>5.9982451857152543E-2</v>
      </c>
      <c r="DP31" s="27">
        <f>IF(ISNUMBER(work!DO31-work!CK31),work!DO31-work!CK31,".")</f>
        <v>5.7145517256237094E-2</v>
      </c>
      <c r="DQ31" s="27">
        <f>IF(ISNUMBER(work!DP31-work!CL31),work!DP31-work!CL31,".")</f>
        <v>5.3320495075750235E-2</v>
      </c>
      <c r="DR31" s="94">
        <f>IF(ISNUMBER(work!DQ31-work!CM31),work!DQ31-work!CM31,".")</f>
        <v>5.0446920188229334E-2</v>
      </c>
      <c r="DS31" s="27">
        <f>IF(ISNUMBER(work!DR31-work!CN31),work!DR31-work!CN31,".")</f>
        <v>4.6481854092734372E-2</v>
      </c>
      <c r="DT31" s="27">
        <f>IF(ISNUMBER(work!DS31-work!CO31),work!DS31-work!CO31,".")</f>
        <v>4.2425618828879338E-2</v>
      </c>
      <c r="DU31" s="27">
        <f>IF(ISNUMBER(work!DT31-work!CP31),work!DT31-work!CP31,".")</f>
        <v>3.9283695289604181E-2</v>
      </c>
      <c r="DV31" s="27">
        <f t="shared" si="29"/>
        <v>3.9283695289604181E-2</v>
      </c>
      <c r="DW31" s="27"/>
      <c r="DX31" s="27" t="str">
        <f>IF(ISNUMBER(work!FJ31/work!FN31),work!FJ31/work!FN31,".")</f>
        <v>.</v>
      </c>
      <c r="DY31" s="27" t="str">
        <f>IF(ISNUMBER(work!FK31/work!FO31),work!FK31/work!FO31,".")</f>
        <v>.</v>
      </c>
      <c r="DZ31" s="27" t="str">
        <f>IF(ISNUMBER(work!FL31/work!FP31),work!FL31/work!FP31,".")</f>
        <v>.</v>
      </c>
      <c r="EA31" s="27" t="str">
        <f>IF(ISNUMBER(work!FM31/work!FQ31),work!FM31/work!FQ31,".")</f>
        <v>.</v>
      </c>
      <c r="EB31" s="27" t="str">
        <f>IF(ISNUMBER((work!FK31+work!FL31)/(work!FO31+work!FP31)),(work!FK31+work!FL31)/(work!FO31+work!FP31),".")</f>
        <v>.</v>
      </c>
      <c r="EC31" s="27" t="str">
        <f>IF(ISNUMBER(work!FR31/work!FV31),work!FR31/work!FV31,".")</f>
        <v>.</v>
      </c>
      <c r="ED31" s="27" t="str">
        <f>IF(ISNUMBER(work!FS31/work!FW31),work!FS31/work!FW31,".")</f>
        <v>.</v>
      </c>
      <c r="EE31" s="27" t="str">
        <f>IF(ISNUMBER(work!FT31/work!FX31),work!FT31/work!FX31,".")</f>
        <v>.</v>
      </c>
      <c r="EF31" s="27" t="str">
        <f>IF(ISNUMBER(work!FU31/work!FY31),work!FU31/work!FY31,".")</f>
        <v>.</v>
      </c>
      <c r="EG31" s="27" t="str">
        <f>IF(ISNUMBER((work!FS31+work!FT31)/(work!FW31+work!FX31)),(work!FS31+work!FT31)/(work!FW31+work!FX31),".")</f>
        <v>.</v>
      </c>
      <c r="EH31" s="27">
        <f>work!EZ31</f>
        <v>2.1533154802140859E-2</v>
      </c>
      <c r="EI31" s="27">
        <f>work!FA31</f>
        <v>1.2814869349203268E-2</v>
      </c>
      <c r="EJ31" s="27">
        <f>work!FB31</f>
        <v>1.4754270947933686E-2</v>
      </c>
      <c r="EK31" s="27"/>
      <c r="EL31" s="27">
        <f t="shared" si="30"/>
        <v>2856.8530000000001</v>
      </c>
      <c r="EM31">
        <f t="shared" si="34"/>
        <v>10945</v>
      </c>
      <c r="EN31" t="str">
        <f>work!FM31</f>
        <v>.</v>
      </c>
      <c r="EO31" t="str">
        <f>IF(ISNUMBER(work!FK31+work!FL31),work!FK31+work!FL31,".")</f>
        <v>.</v>
      </c>
      <c r="EP31" t="str">
        <f>IF(ISNUMBER(work!FU31-work!FM31),work!FU31-work!FM31,".")</f>
        <v>.</v>
      </c>
      <c r="EQ31" t="str">
        <f>IF(ISNUMBER(work!FS31+work!FT31-work!FK31-work!FL31),(work!FS31+work!FT31-work!FK31-work!FL31),".")</f>
        <v>.</v>
      </c>
      <c r="EU31">
        <f>work!FC31</f>
        <v>1036000</v>
      </c>
      <c r="EV31">
        <f>work!FD31</f>
        <v>800000</v>
      </c>
      <c r="EW31" t="str">
        <f>IF(ISNUMBER(VLOOKUP($F31,AREA_EM_ALLYEAR,Seq!B$1,FALSE)),VLOOKUP($F31,AREA_EM_ALLYEAR,Seq!B$1,FALSE),".")</f>
        <v>.</v>
      </c>
      <c r="EX31" t="str">
        <f>IF(ISNUMBER(VLOOKUP($F31,AREA_EM_ALLYEAR,Seq!C$1,FALSE)),VLOOKUP($F31,AREA_EM_ALLYEAR,Seq!C$1,FALSE),".")</f>
        <v>.</v>
      </c>
      <c r="EY31" t="str">
        <f>IF(ISNUMBER(VLOOKUP($F31,AREA_EM_ALLYEAR,Seq!D$1,FALSE)),VLOOKUP($F31,AREA_EM_ALLYEAR,Seq!D$1,FALSE),".")</f>
        <v>.</v>
      </c>
      <c r="EZ31" t="str">
        <f>IF(ISNUMBER(VLOOKUP($F31,AREA_EM_ALLYEAR,Seq!E$1,FALSE)),VLOOKUP($F31,AREA_EM_ALLYEAR,Seq!E$1,FALSE),".")</f>
        <v>.</v>
      </c>
      <c r="FA31" t="str">
        <f>IF(ISNUMBER(VLOOKUP($F31,AREA_EM_ALLYEAR,Seq!F$1,FALSE)),VLOOKUP($F31,AREA_EM_ALLYEAR,Seq!F$1,FALSE),".")</f>
        <v>.</v>
      </c>
      <c r="FB31" t="str">
        <f>IF(ISNUMBER(VLOOKUP($F31,AREA_EM_ALLYEAR,Seq!G$1,FALSE)),VLOOKUP($F31,AREA_EM_ALLYEAR,Seq!G$1,FALSE),".")</f>
        <v>.</v>
      </c>
      <c r="FC31" t="str">
        <f>IF(ISNUMBER(VLOOKUP($F31,AREA_EM_ALLYEAR,Seq!H$1,FALSE)),VLOOKUP($F31,AREA_EM_ALLYEAR,Seq!H$1,FALSE),".")</f>
        <v>.</v>
      </c>
      <c r="FD31" t="str">
        <f>IF(ISNUMBER(VLOOKUP($F31,AREA_EM_ALLYEAR,Seq!I$1,FALSE)),VLOOKUP($F31,AREA_EM_ALLYEAR,Seq!I$1,FALSE),".")</f>
        <v>.</v>
      </c>
      <c r="FE31" t="str">
        <f>IF(ISNUMBER(VLOOKUP($F31,AREA_EM_ALLYEAR,Seq!J$1,FALSE)),VLOOKUP($F31,AREA_EM_ALLYEAR,Seq!J$1,FALSE),".")</f>
        <v>.</v>
      </c>
      <c r="FF31" t="str">
        <f>IF(ISNUMBER(VLOOKUP($F31,AREA_EM_ALLYEAR,Seq!K$1,FALSE)),VLOOKUP($F31,AREA_EM_ALLYEAR,Seq!K$1,FALSE),".")</f>
        <v>.</v>
      </c>
      <c r="FG31" t="str">
        <f>IF(ISNUMBER(VLOOKUP($F31,AREA_EM_ALLYEAR,Seq!L$1,FALSE)),VLOOKUP($F31,AREA_EM_ALLYEAR,Seq!L$1,FALSE),".")</f>
        <v>.</v>
      </c>
      <c r="FH31" t="str">
        <f>IF(ISNUMBER(VLOOKUP($F31,AREA_EM_ALLYEAR,Seq!M$1,FALSE)),VLOOKUP($F31,AREA_EM_ALLYEAR,Seq!M$1,FALSE),".")</f>
        <v>.</v>
      </c>
      <c r="FI31" t="str">
        <f>IF(ISNUMBER(VLOOKUP($F31,AREA_EM_ALLYEAR,Seq!N$1,FALSE)),VLOOKUP($F31,AREA_EM_ALLYEAR,Seq!N$1,FALSE),".")</f>
        <v>.</v>
      </c>
      <c r="FJ31" t="str">
        <f>IF(ISNUMBER(VLOOKUP($F31,AREA_EM_ALLYEAR,Seq!O$1,FALSE)),VLOOKUP($F31,AREA_EM_ALLYEAR,Seq!O$1,FALSE),".")</f>
        <v>.</v>
      </c>
      <c r="FK31" t="str">
        <f t="shared" si="35"/>
        <v>.</v>
      </c>
      <c r="FN31">
        <f>IF( ISNUMBER(VLOOKUP($F31,AREA_LIFE,Seq!V$1,FALSE)-Life!V$39),VLOOKUP($F31,AREA_LIFE,Seq!V$1,FALSE)-Life!V$39,".")</f>
        <v>-4.8617560975609706</v>
      </c>
      <c r="FO31">
        <f>IF( ISNUMBER(VLOOKUP($F31,AREA_LIFE,Seq!W$1,FALSE)-Life!W$39),VLOOKUP($F31,AREA_LIFE,Seq!W$1,FALSE)-Life!W$39,".")</f>
        <v>-4.6514878048780375</v>
      </c>
      <c r="FP31">
        <f>IF( ISNUMBER(VLOOKUP($F31,AREA_LIFE,Seq!X$1,FALSE)-Life!X$39),VLOOKUP($F31,AREA_LIFE,Seq!X$1,FALSE)-Life!X$39,".")</f>
        <v>-4.4250243902439124</v>
      </c>
      <c r="FQ31">
        <f>IF( ISNUMBER(VLOOKUP($F31,AREA_LIFE,Seq!Y$1,FALSE)-Life!Y$39),VLOOKUP($F31,AREA_LIFE,Seq!Y$1,FALSE)-Life!Y$39,".")</f>
        <v>-4.1878292682926883</v>
      </c>
      <c r="FR31">
        <f>IF( ISNUMBER(VLOOKUP($F31,AREA_LIFE,Seq!Z$1,FALSE)-Life!Z$39),VLOOKUP($F31,AREA_LIFE,Seq!Z$1,FALSE)-Life!Z$39,".")</f>
        <v>-3.9499268292682927</v>
      </c>
      <c r="FS31">
        <f>IF( ISNUMBER(VLOOKUP($F31,AREA_LIFE,Seq!AA$1,FALSE)-Life!AA$39),VLOOKUP($F31,AREA_LIFE,Seq!AA$1,FALSE)-Life!AA$39,".")</f>
        <v>-3.7158780487804961</v>
      </c>
      <c r="FT31">
        <f>IF( ISNUMBER(VLOOKUP($F31,AREA_LIFE,Seq!AB$1,FALSE)-Life!AB$39),VLOOKUP($F31,AREA_LIFE,Seq!AB$1,FALSE)-Life!AB$39,".")</f>
        <v>-3.4878536585365936</v>
      </c>
      <c r="FU31">
        <f>IF( ISNUMBER(VLOOKUP($F31,AREA_LIFE,Seq!AC$1,FALSE)-Life!AC$39),VLOOKUP($F31,AREA_LIFE,Seq!AC$1,FALSE)-Life!AC$39,".")</f>
        <v>-3.2649512195121986</v>
      </c>
      <c r="FV31">
        <f>IF( ISNUMBER(VLOOKUP($F31,AREA_LIFE,Seq!AD$1,FALSE)-Life!AD$39),VLOOKUP($F31,AREA_LIFE,Seq!AD$1,FALSE)-Life!AD$39,".")</f>
        <v>-3.0497804878048669</v>
      </c>
      <c r="FW31">
        <f>IF( ISNUMBER(VLOOKUP($F31,AREA_LIFE,Seq!AE$1,FALSE)-Life!AE$39),VLOOKUP($F31,AREA_LIFE,Seq!AE$1,FALSE)-Life!AE$39,".")</f>
        <v>-2.846341463414646</v>
      </c>
      <c r="FX31">
        <f>IF( ISNUMBER(VLOOKUP($F31,AREA_LIFE,Seq!AF$1,FALSE)-Life!AF$39),VLOOKUP($F31,AREA_LIFE,Seq!AF$1,FALSE)-Life!AF$39,".")</f>
        <v>-2.6586097560975617</v>
      </c>
      <c r="FY31">
        <f>IF( ISNUMBER(VLOOKUP($F31,AREA_LIFE,Seq!AG$1,FALSE)-Life!AG$39),VLOOKUP($F31,AREA_LIFE,Seq!AG$1,FALSE)-Life!AG$39,".")</f>
        <v>-2.4909756097561058</v>
      </c>
      <c r="FZ31">
        <f>IF( ISNUMBER(VLOOKUP($F31,AREA_LIFE,Seq!AH$1,FALSE)-Life!AH$39),VLOOKUP($F31,AREA_LIFE,Seq!AH$1,FALSE)-Life!AH$39,".")</f>
        <v>-2.3448292682926706</v>
      </c>
      <c r="GA31">
        <f>IF( ISNUMBER(VLOOKUP($F31,AREA_LIFE,Seq!AI$1,FALSE)-Life!AI$39),VLOOKUP($F31,AREA_LIFE,Seq!AI$1,FALSE)-Life!AI$39,".")</f>
        <v>-2.2200975609756171</v>
      </c>
      <c r="GB31">
        <f>IF( ISNUMBER(VLOOKUP($F31,AREA_LIFE,Seq!AJ$1,FALSE)-Life!AJ$39),VLOOKUP($F31,AREA_LIFE,Seq!AJ$1,FALSE)-Life!AJ$39,".")</f>
        <v>-2.1162439024390238</v>
      </c>
      <c r="GC31">
        <f>IF( ISNUMBER(VLOOKUP($F31,AREA_LIFE,Seq!AK$1,FALSE)-Life!AK$39),VLOOKUP($F31,AREA_LIFE,Seq!AK$1,FALSE)-Life!AK$39,".")</f>
        <v>-2.0338292682926919</v>
      </c>
      <c r="GD31">
        <f>IF( ISNUMBER(VLOOKUP($F31,AREA_LIFE,Seq!AL$1,FALSE)-Life!AL$39),VLOOKUP($F31,AREA_LIFE,Seq!AL$1,FALSE)-Life!AL$39,".")</f>
        <v>-1.9723658536585162</v>
      </c>
      <c r="GE31">
        <f>IF( ISNUMBER(VLOOKUP($F31,AREA_LIFE,Seq!AM$1,FALSE)-Life!AM$39),VLOOKUP($F31,AREA_LIFE,Seq!AM$1,FALSE)-Life!AM$39,".")</f>
        <v>-1.9270000000000067</v>
      </c>
      <c r="GF31">
        <f>IF( ISNUMBER(VLOOKUP($F31,AREA_LIFE,Seq!AN$1,FALSE)-Life!AN$39),VLOOKUP($F31,AREA_LIFE,Seq!AN$1,FALSE)-Life!AN$39,".")</f>
        <v>-1.8922195121951262</v>
      </c>
      <c r="GG31">
        <f>IF( ISNUMBER(VLOOKUP($F31,AREA_LIFE,Seq!AO$1,FALSE)-Life!AO$39),VLOOKUP($F31,AREA_LIFE,Seq!AO$1,FALSE)-Life!AO$39,".")</f>
        <v>-1.8625853658536613</v>
      </c>
      <c r="GH31">
        <f>IF( ISNUMBER(VLOOKUP($F31,AREA_LIFE,Seq!AP$1,FALSE)-Life!AP$39),VLOOKUP($F31,AREA_LIFE,Seq!AP$1,FALSE)-Life!AP$39,".")</f>
        <v>-1.8330487804878004</v>
      </c>
      <c r="GI31">
        <f>IF( ISNUMBER(VLOOKUP($F31,AREA_LIFE,Seq!AQ$1,FALSE)-Life!AQ$39),VLOOKUP($F31,AREA_LIFE,Seq!AQ$1,FALSE)-Life!AQ$39,".")</f>
        <v>-1.7940731707316928</v>
      </c>
      <c r="GJ31">
        <f>IF( ISNUMBER(VLOOKUP($F31,AREA_LIFE,Seq!AR$1,FALSE)-Life!AR$39),VLOOKUP($F31,AREA_LIFE,Seq!AR$1,FALSE)-Life!AR$39,".")</f>
        <v>-1.7440975609756038</v>
      </c>
      <c r="GK31">
        <f>IF( ISNUMBER(VLOOKUP($F31,AREA_LIFE,Seq!AS$1,FALSE)-Life!AS$39),VLOOKUP($F31,AREA_LIFE,Seq!AS$1,FALSE)-Life!AS$39,".")</f>
        <v>-1.6825609756097464</v>
      </c>
      <c r="GL31">
        <f>IF( ISNUMBER(VLOOKUP($F31,AREA_LIFE,Seq!AT$1,FALSE)-Life!AT$39),VLOOKUP($F31,AREA_LIFE,Seq!AT$1,FALSE)-Life!AT$39,".")</f>
        <v>-1.6094878048780714</v>
      </c>
      <c r="GM31">
        <f>IF( ISNUMBER(VLOOKUP($F31,AREA_LIFE,Seq!AU$1,FALSE)-Life!AU$39),VLOOKUP($F31,AREA_LIFE,Seq!AU$1,FALSE)-Life!AU$39,".")</f>
        <v>-1.5278292682926775</v>
      </c>
      <c r="GN31">
        <f>IF( ISNUMBER(VLOOKUP($F31,AREA_LIFE,Seq!AV$1,FALSE)-Life!AV$39),VLOOKUP($F31,AREA_LIFE,Seq!AV$1,FALSE)-Life!AV$39,".")</f>
        <v>-1.4430975609756018</v>
      </c>
      <c r="GO31">
        <f>IF( ISNUMBER(VLOOKUP($F31,AREA_LIFE,Seq!AW$1,FALSE)-Life!AW$39),VLOOKUP($F31,AREA_LIFE,Seq!AW$1,FALSE)-Life!AW$39,".")</f>
        <v>-1.3618536585365746</v>
      </c>
      <c r="GP31">
        <f>IF( ISNUMBER(VLOOKUP($F31,AREA_LIFE,Seq!AX$1,FALSE)-Life!AX$39),VLOOKUP($F31,AREA_LIFE,Seq!AX$1,FALSE)-Life!AX$39,".")</f>
        <v>-1.2900975609756102</v>
      </c>
      <c r="GQ31">
        <f t="shared" si="36"/>
        <v>-1.2900975609756102</v>
      </c>
      <c r="GS31">
        <f>IFERROR(VLOOKUP($F31,AREA_LIFE,Seq!V$1,FALSE),".")</f>
        <v>61.106634146341463</v>
      </c>
      <c r="GT31">
        <f>IFERROR(VLOOKUP($F31,AREA_LIFE,Seq!W$1,FALSE),".")</f>
        <v>61.515243902439032</v>
      </c>
      <c r="GU31">
        <f>IFERROR(VLOOKUP($F31,AREA_LIFE,Seq!X$1,FALSE),".")</f>
        <v>61.923463414634149</v>
      </c>
      <c r="GV31">
        <f>IFERROR(VLOOKUP($F31,AREA_LIFE,Seq!Y$1,FALSE),".")</f>
        <v>62.333341463414641</v>
      </c>
      <c r="GW31">
        <f>IFERROR(VLOOKUP($F31,AREA_LIFE,Seq!Z$1,FALSE),".")</f>
        <v>62.745878048780497</v>
      </c>
      <c r="GX31">
        <f>IFERROR(VLOOKUP($F31,AREA_LIFE,Seq!AA$1,FALSE),".")</f>
        <v>63.16456097560976</v>
      </c>
      <c r="GY31">
        <f>IFERROR(VLOOKUP($F31,AREA_LIFE,Seq!AB$1,FALSE),".")</f>
        <v>63.59336585365854</v>
      </c>
      <c r="GZ31">
        <f>IFERROR(VLOOKUP($F31,AREA_LIFE,Seq!AC$1,FALSE),".")</f>
        <v>64.033243902439025</v>
      </c>
      <c r="HA31">
        <f>IFERROR(VLOOKUP($F31,AREA_LIFE,Seq!AD$1,FALSE),".")</f>
        <v>64.483146341463424</v>
      </c>
      <c r="HB31">
        <f>IFERROR(VLOOKUP($F31,AREA_LIFE,Seq!AE$1,FALSE),".")</f>
        <v>64.9400487804878</v>
      </c>
      <c r="HC31">
        <f>IFERROR(VLOOKUP($F31,AREA_LIFE,Seq!AF$1,FALSE),".")</f>
        <v>65.400463414634146</v>
      </c>
      <c r="HD31">
        <f>IFERROR(VLOOKUP($F31,AREA_LIFE,Seq!AG$1,FALSE),".")</f>
        <v>65.859414634146347</v>
      </c>
      <c r="HE31">
        <f>IFERROR(VLOOKUP($F31,AREA_LIFE,Seq!AH$1,FALSE),".")</f>
        <v>66.310414634146355</v>
      </c>
      <c r="HF31">
        <f>IFERROR(VLOOKUP($F31,AREA_LIFE,Seq!AI$1,FALSE),".")</f>
        <v>66.749487804878058</v>
      </c>
      <c r="HG31">
        <f>IFERROR(VLOOKUP($F31,AREA_LIFE,Seq!AJ$1,FALSE),".")</f>
        <v>67.174097560975625</v>
      </c>
      <c r="HH31">
        <f>IFERROR(VLOOKUP($F31,AREA_LIFE,Seq!AK$1,FALSE),".")</f>
        <v>67.583707317073177</v>
      </c>
      <c r="HI31">
        <f>IFERROR(VLOOKUP($F31,AREA_LIFE,Seq!AL$1,FALSE),".")</f>
        <v>67.979268292682946</v>
      </c>
      <c r="HJ31">
        <f>IFERROR(VLOOKUP($F31,AREA_LIFE,Seq!AM$1,FALSE),".")</f>
        <v>68.364731707317077</v>
      </c>
      <c r="HK31">
        <f>IFERROR(VLOOKUP($F31,AREA_LIFE,Seq!AN$1,FALSE),".")</f>
        <v>68.742585365853671</v>
      </c>
      <c r="HL31">
        <f>IFERROR(VLOOKUP($F31,AREA_LIFE,Seq!AO$1,FALSE),".")</f>
        <v>69.112317073170743</v>
      </c>
      <c r="HM31">
        <f>IFERROR(VLOOKUP($F31,AREA_LIFE,Seq!AP$1,FALSE),".")</f>
        <v>69.470951219512216</v>
      </c>
      <c r="HN31">
        <f>IFERROR(VLOOKUP($F31,AREA_LIFE,Seq!AQ$1,FALSE),".")</f>
        <v>69.817512195121964</v>
      </c>
      <c r="HO31">
        <f>IFERROR(VLOOKUP($F31,AREA_LIFE,Seq!AR$1,FALSE),".")</f>
        <v>70.149048780487817</v>
      </c>
      <c r="HP31">
        <f>IFERROR(VLOOKUP($F31,AREA_LIFE,Seq!AS$1,FALSE),".")</f>
        <v>70.464609756097573</v>
      </c>
      <c r="HQ31">
        <f>IFERROR(VLOOKUP($F31,AREA_LIFE,Seq!AT$1,FALSE),".")</f>
        <v>70.764195121951218</v>
      </c>
      <c r="HR31">
        <f>IFERROR(VLOOKUP($F31,AREA_LIFE,Seq!AU$1,FALSE),".")</f>
        <v>71.048829268292693</v>
      </c>
      <c r="HS31">
        <f>IFERROR(VLOOKUP($F31,AREA_LIFE,Seq!AV$1,FALSE),".")</f>
        <v>71.32051219512195</v>
      </c>
      <c r="HT31">
        <f>IFERROR(VLOOKUP($F31,AREA_LIFE,Seq!AW$1,FALSE),".")</f>
        <v>71.581219512195133</v>
      </c>
      <c r="HU31">
        <f>IFERROR(VLOOKUP($F31,AREA_LIFE,Seq!AX$1,FALSE),".")</f>
        <v>71.834463414634158</v>
      </c>
      <c r="HV31" t="str">
        <f>IFERROR(VLOOKUP($F31,AREA_LIFE,Seq!AY$1,FALSE),".")</f>
        <v>.</v>
      </c>
      <c r="HZ31">
        <f t="shared" si="40"/>
        <v>100962</v>
      </c>
      <c r="IA31">
        <f t="shared" si="38"/>
        <v>1710</v>
      </c>
      <c r="IB31">
        <f t="shared" si="41"/>
        <v>50083041.873826481</v>
      </c>
      <c r="IC31">
        <f t="shared" si="42"/>
        <v>-38837069.312295727</v>
      </c>
      <c r="ID31">
        <f t="shared" si="39"/>
        <v>8.8168195460475121E-2</v>
      </c>
      <c r="IE31" t="str">
        <f>work!FK31</f>
        <v>.</v>
      </c>
      <c r="IF31" t="str">
        <f>work!FL31</f>
        <v>.</v>
      </c>
      <c r="IG31" t="str">
        <f>work!FM31</f>
        <v>.</v>
      </c>
      <c r="IH31" t="str">
        <f>IF(ISNUMBER(work!FS31-work!FK31),work!FS31-work!FK31,".")</f>
        <v>.</v>
      </c>
      <c r="II31" t="str">
        <f>IF(ISNUMBER(work!FT31-work!FL31),work!FT31-work!FL31,".")</f>
        <v>.</v>
      </c>
      <c r="IJ31" t="str">
        <f>IF(ISNUMBER(work!FU31-work!FM31),work!FU31-work!FM31,".")</f>
        <v>.</v>
      </c>
    </row>
    <row r="32" spans="1:244" hidden="1">
      <c r="A32" s="24" t="str">
        <f t="shared" si="0"/>
        <v>亚洲</v>
      </c>
      <c r="B32" s="24" t="str">
        <f t="shared" si="33"/>
        <v>Out</v>
      </c>
      <c r="C32" s="24" t="str">
        <f t="shared" si="1"/>
        <v>Out</v>
      </c>
      <c r="D32" s="24"/>
      <c r="E32" s="25" t="s">
        <v>3993</v>
      </c>
      <c r="F32" s="26" t="str">
        <f t="shared" si="2"/>
        <v>Qatar</v>
      </c>
      <c r="G32" s="27" t="str">
        <f t="shared" si="3"/>
        <v>.</v>
      </c>
      <c r="H32" s="27" t="str">
        <f t="shared" si="4"/>
        <v>.</v>
      </c>
      <c r="I32" s="27" t="str">
        <f t="shared" si="5"/>
        <v>.</v>
      </c>
      <c r="J32" s="27" t="str">
        <f t="shared" si="6"/>
        <v>.</v>
      </c>
      <c r="K32" s="27" t="str">
        <f t="shared" si="7"/>
        <v>.</v>
      </c>
      <c r="L32" s="27" t="str">
        <f t="shared" si="8"/>
        <v>.</v>
      </c>
      <c r="M32" s="27" t="str">
        <f t="shared" si="9"/>
        <v>.</v>
      </c>
      <c r="N32" s="27" t="str">
        <f t="shared" si="10"/>
        <v>.</v>
      </c>
      <c r="O32" s="27" t="str">
        <f t="shared" si="11"/>
        <v>.</v>
      </c>
      <c r="P32" s="27" t="str">
        <f t="shared" si="12"/>
        <v>.</v>
      </c>
      <c r="Q32" s="27" t="str">
        <f t="shared" si="13"/>
        <v>.</v>
      </c>
      <c r="R32" s="27" t="str">
        <f t="shared" si="14"/>
        <v>.</v>
      </c>
      <c r="S32" s="27" t="str">
        <f t="shared" si="15"/>
        <v>.</v>
      </c>
      <c r="T32" s="27" t="str">
        <f t="shared" si="16"/>
        <v>.</v>
      </c>
      <c r="U32" s="27" t="str">
        <f t="shared" si="17"/>
        <v>.</v>
      </c>
      <c r="V32" s="27" t="str">
        <f t="shared" si="18"/>
        <v>.</v>
      </c>
      <c r="W32" s="27" t="str">
        <f t="shared" si="19"/>
        <v>.</v>
      </c>
      <c r="X32" s="27" t="str">
        <f t="shared" si="20"/>
        <v>.</v>
      </c>
      <c r="Y32" s="27" t="str">
        <f t="shared" si="21"/>
        <v>.</v>
      </c>
      <c r="Z32" s="27" t="str">
        <f t="shared" si="22"/>
        <v>.</v>
      </c>
      <c r="AA32" s="27" t="str">
        <f t="shared" si="23"/>
        <v>.</v>
      </c>
      <c r="AB32" s="27" t="str">
        <f t="shared" si="24"/>
        <v>.</v>
      </c>
      <c r="AC32" s="27">
        <f t="shared" si="25"/>
        <v>16</v>
      </c>
      <c r="AD32" s="27">
        <f t="shared" si="26"/>
        <v>0</v>
      </c>
      <c r="AE32" s="27">
        <f t="shared" si="27"/>
        <v>0</v>
      </c>
      <c r="AF32" s="27">
        <f t="shared" si="28"/>
        <v>7</v>
      </c>
      <c r="AG32" s="27"/>
      <c r="AH32" s="27" t="str">
        <f>IF(ISNUMBER(work!C32+work!AH32),work!C32+work!AH32,".")</f>
        <v>.</v>
      </c>
      <c r="AI32" s="27" t="str">
        <f>IF(ISNUMBER(work!D32+work!AI32),work!D32+work!AI32,".")</f>
        <v>.</v>
      </c>
      <c r="AJ32" s="27" t="str">
        <f>IF(ISNUMBER(work!E32+work!AJ32),work!E32+work!AJ32,".")</f>
        <v>.</v>
      </c>
      <c r="AK32" s="27" t="str">
        <f>IF(ISNUMBER(work!F32+work!AK32),work!F32+work!AK32,".")</f>
        <v>.</v>
      </c>
      <c r="AL32" s="27" t="str">
        <f>IF(ISNUMBER(work!G32+work!AL32),work!G32+work!AL32,".")</f>
        <v>.</v>
      </c>
      <c r="AM32" s="27" t="str">
        <f>IF(ISNUMBER(work!H32+work!AM32),work!H32+work!AM32,".")</f>
        <v>.</v>
      </c>
      <c r="AN32" s="27" t="str">
        <f>IF(ISNUMBER(work!I32+work!AN32),work!I32+work!AN32,".")</f>
        <v>.</v>
      </c>
      <c r="AO32" s="27" t="str">
        <f>IF(ISNUMBER(work!J32+work!AO32),work!J32+work!AO32,".")</f>
        <v>.</v>
      </c>
      <c r="AP32" s="27" t="str">
        <f>IF(ISNUMBER(work!K32+work!AP32),work!K32+work!AP32,".")</f>
        <v>.</v>
      </c>
      <c r="AQ32" s="27" t="str">
        <f>IF(ISNUMBER(work!L32+work!AQ32),work!L32+work!AQ32,".")</f>
        <v>.</v>
      </c>
      <c r="AR32" s="27" t="str">
        <f>IF(ISNUMBER(work!M32+work!AR32),work!M32+work!AR32,".")</f>
        <v>.</v>
      </c>
      <c r="AS32" s="27" t="str">
        <f>IF(ISNUMBER(work!N32+work!AS32),work!N32+work!AS32,".")</f>
        <v>.</v>
      </c>
      <c r="AT32" s="27" t="str">
        <f>IF(ISNUMBER(work!O32+work!AT32),work!O32+work!AT32,".")</f>
        <v>.</v>
      </c>
      <c r="AU32" s="27" t="str">
        <f>IF(ISNUMBER(work!P32+work!AU32),work!P32+work!AU32,".")</f>
        <v>.</v>
      </c>
      <c r="AV32" s="27" t="str">
        <f>IF(ISNUMBER(work!Q32+work!AV32),work!Q32+work!AV32,".")</f>
        <v>.</v>
      </c>
      <c r="AW32" s="27" t="str">
        <f>IF(ISNUMBER(work!R32+work!AW32),work!R32+work!AW32,".")</f>
        <v>.</v>
      </c>
      <c r="AX32" s="27" t="str">
        <f>IF(ISNUMBER(work!S32+work!AX32),work!S32+work!AX32,".")</f>
        <v>.</v>
      </c>
      <c r="AY32" s="27" t="str">
        <f>IF(ISNUMBER(work!T32+work!AY32),work!T32+work!AY32,".")</f>
        <v>.</v>
      </c>
      <c r="AZ32" s="27" t="str">
        <f>IF(ISNUMBER(work!U32+work!AZ32),work!U32+work!AZ32,".")</f>
        <v>.</v>
      </c>
      <c r="BA32" s="27" t="str">
        <f>IF(ISNUMBER(work!V32+work!BA32),work!V32+work!BA32,".")</f>
        <v>.</v>
      </c>
      <c r="BB32" s="27">
        <f>IF(ISNUMBER(work!W32+work!BB32),work!W32+work!BB32,".")</f>
        <v>121624021.1311053</v>
      </c>
      <c r="BC32" s="27">
        <f>IF(ISNUMBER(work!X32+work!BC32),work!X32+work!BC32,".")</f>
        <v>131630507.78354137</v>
      </c>
      <c r="BD32" s="27">
        <f>IF(ISNUMBER(work!Y32+work!BD32),work!Y32+work!BD32,".")</f>
        <v>143572796.20892721</v>
      </c>
      <c r="BE32" s="27">
        <f>IF(ISNUMBER(work!Z32+work!BE32),work!Z32+work!BE32,".")</f>
        <v>157802091.02397034</v>
      </c>
      <c r="BF32" s="27">
        <f>IF(ISNUMBER(work!AA32+work!BF32),work!AA32+work!BF32,".")</f>
        <v>173958683.58785984</v>
      </c>
      <c r="BG32" s="27">
        <f>IF(ISNUMBER(work!AB32+work!BG32),work!AB32+work!BG32,".")</f>
        <v>191943928.06633595</v>
      </c>
      <c r="BH32" s="27">
        <f>IF(ISNUMBER(work!AC32+work!BH32),work!AC32+work!BH32,".")</f>
        <v>214225859.72603515</v>
      </c>
      <c r="BI32" s="27" t="str">
        <f>IF(ISNUMBER(work!AD32+work!BI32),work!AD32+work!BI32,".")</f>
        <v>.</v>
      </c>
      <c r="BJ32" s="27" t="str">
        <f>IF(ISNUMBER(work!AE32+work!BJ32),work!AE32+work!BJ32,".")</f>
        <v>.</v>
      </c>
      <c r="BK32" s="27">
        <f>IF(ISNUMBER(work!AF32+work!BK32),work!AF32+work!BK32,".")</f>
        <v>299176063.28250742</v>
      </c>
      <c r="BL32" s="27"/>
      <c r="BM32" s="27" t="str">
        <f>IF(ISNUMBER(work!AH32-work!C32),work!AH32-work!C32,".")</f>
        <v>.</v>
      </c>
      <c r="BN32" s="27" t="str">
        <f>IF(ISNUMBER(work!AI32-work!D32),work!AI32-work!D32,".")</f>
        <v>.</v>
      </c>
      <c r="BO32" s="27" t="str">
        <f>IF(ISNUMBER(work!AJ32-work!E32),work!AJ32-work!E32,".")</f>
        <v>.</v>
      </c>
      <c r="BP32" s="27" t="str">
        <f>IF(ISNUMBER(work!AK32-work!F32),work!AK32-work!F32,".")</f>
        <v>.</v>
      </c>
      <c r="BQ32" s="27" t="str">
        <f>IF(ISNUMBER(work!AL32-work!G32),work!AL32-work!G32,".")</f>
        <v>.</v>
      </c>
      <c r="BR32" s="27" t="str">
        <f>IF(ISNUMBER(work!AM32-work!H32),work!AM32-work!H32,".")</f>
        <v>.</v>
      </c>
      <c r="BS32" s="27" t="str">
        <f>IF(ISNUMBER(work!AN32-work!I32),work!AN32-work!I32,".")</f>
        <v>.</v>
      </c>
      <c r="BT32" s="27" t="str">
        <f>IF(ISNUMBER(work!AO32-work!J32),work!AO32-work!J32,".")</f>
        <v>.</v>
      </c>
      <c r="BU32" s="27" t="str">
        <f>IF(ISNUMBER(work!AP32-work!K32),work!AP32-work!K32,".")</f>
        <v>.</v>
      </c>
      <c r="BV32" s="27" t="str">
        <f>IF(ISNUMBER(work!AQ32-work!L32),work!AQ32-work!L32,".")</f>
        <v>.</v>
      </c>
      <c r="BW32" s="27" t="str">
        <f>IF(ISNUMBER(work!AR32-work!M32),work!AR32-work!M32,".")</f>
        <v>.</v>
      </c>
      <c r="BX32" s="27" t="str">
        <f>IF(ISNUMBER(work!AS32-work!N32),work!AS32-work!N32,".")</f>
        <v>.</v>
      </c>
      <c r="BY32" s="27" t="str">
        <f>IF(ISNUMBER(work!AT32-work!O32),work!AT32-work!O32,".")</f>
        <v>.</v>
      </c>
      <c r="BZ32" s="27" t="str">
        <f>IF(ISNUMBER(work!AU32-work!P32),work!AU32-work!P32,".")</f>
        <v>.</v>
      </c>
      <c r="CA32" s="27" t="str">
        <f>IF(ISNUMBER(work!AV32-work!Q32),work!AV32-work!Q32,".")</f>
        <v>.</v>
      </c>
      <c r="CB32" s="27" t="str">
        <f>IF(ISNUMBER(work!AW32-work!R32),work!AW32-work!R32,".")</f>
        <v>.</v>
      </c>
      <c r="CC32" s="27" t="str">
        <f>IF(ISNUMBER(work!AX32-work!S32),work!AX32-work!S32,".")</f>
        <v>.</v>
      </c>
      <c r="CD32" s="27" t="str">
        <f>IF(ISNUMBER(work!AY32-work!T32),work!AY32-work!T32,".")</f>
        <v>.</v>
      </c>
      <c r="CE32" s="27" t="str">
        <f>IF(ISNUMBER(work!AZ32-work!U32),work!AZ32-work!U32,".")</f>
        <v>.</v>
      </c>
      <c r="CF32" s="27" t="str">
        <f>IF(ISNUMBER(work!BA32-work!V32),work!BA32-work!V32,".")</f>
        <v>.</v>
      </c>
      <c r="CG32" s="27">
        <f>IF(ISNUMBER(work!BB32-work!W32),work!BB32-work!W32,".")</f>
        <v>-118072043.21149468</v>
      </c>
      <c r="CH32" s="27">
        <f>IF(ISNUMBER(work!BC32-work!X32),work!BC32-work!X32,".")</f>
        <v>-127960329.89949463</v>
      </c>
      <c r="CI32" s="27">
        <f>IF(ISNUMBER(work!BD32-work!Y32),work!BD32-work!Y32,".")</f>
        <v>-139640807.70326477</v>
      </c>
      <c r="CJ32" s="27">
        <f>IF(ISNUMBER(work!BE32-work!Z32),work!BE32-work!Z32,".")</f>
        <v>-153732873.27944168</v>
      </c>
      <c r="CK32" s="27">
        <f>IF(ISNUMBER(work!BF32-work!AA32),work!BF32-work!AA32,".")</f>
        <v>-169041312.11019614</v>
      </c>
      <c r="CL32" s="27">
        <f>IF(ISNUMBER(work!BG32-work!AB32),work!BG32-work!AB32,".")</f>
        <v>-186728067.18431804</v>
      </c>
      <c r="CM32" s="27">
        <f>IF(ISNUMBER(work!BH32-work!AC32),work!BH32-work!AC32,".")</f>
        <v>-208372086.97369483</v>
      </c>
      <c r="CN32" s="27" t="str">
        <f>IF(ISNUMBER(work!BI32-work!AD32),work!BI32-work!AD32,".")</f>
        <v>.</v>
      </c>
      <c r="CO32" s="27" t="str">
        <f>IF(ISNUMBER(work!BJ32-work!AE32),work!BJ32-work!AE32,".")</f>
        <v>.</v>
      </c>
      <c r="CP32" s="27">
        <f>IF(ISNUMBER(work!BK32-work!AF32),work!BK32-work!AF32,".")</f>
        <v>-288333044.54628325</v>
      </c>
      <c r="CQ32" s="27"/>
      <c r="CR32" s="27"/>
      <c r="CS32" s="27">
        <f>IF(ISNUMBER(work!CR32-work!BN32),work!CR32-work!BN32,".")</f>
        <v>5.2969329890487617E-2</v>
      </c>
      <c r="CT32" s="27">
        <f>IF(ISNUMBER(work!CS32-work!BO32),work!CS32-work!BO32,".")</f>
        <v>5.1969329890487616E-2</v>
      </c>
      <c r="CU32" s="27">
        <f>IF(ISNUMBER(work!CT32-work!BP32),work!CT32-work!BP32,".")</f>
        <v>5.1969329890487616E-2</v>
      </c>
      <c r="CV32" s="27">
        <f>IF(ISNUMBER(work!CU32-work!BQ32),work!CU32-work!BQ32,".")</f>
        <v>5.0969329890487615E-2</v>
      </c>
      <c r="CW32" s="27">
        <f>IF(ISNUMBER(work!CV32-work!BR32),work!CV32-work!BR32,".")</f>
        <v>5.0969329890487615E-2</v>
      </c>
      <c r="CX32" s="27">
        <f>IF(ISNUMBER(work!CW32-work!BS32),work!CW32-work!BS32,".")</f>
        <v>4.9969329890487614E-2</v>
      </c>
      <c r="CY32" s="27">
        <f>IF(ISNUMBER(work!CX32-work!BT32),work!CX32-work!BT32,".")</f>
        <v>4.8969329890487613E-2</v>
      </c>
      <c r="CZ32" s="27">
        <f>IF(ISNUMBER(work!CY32-work!BU32),work!CY32-work!BU32,".")</f>
        <v>4.7969329890487612E-2</v>
      </c>
      <c r="DA32" s="27">
        <f>IF(ISNUMBER(work!CZ32-work!BV32),work!CZ32-work!BV32,".")</f>
        <v>4.6969329890487618E-2</v>
      </c>
      <c r="DB32" s="27">
        <f>IF(ISNUMBER(work!DA32-work!BW32),work!DA32-work!BW32,".")</f>
        <v>4.5969329890487617E-2</v>
      </c>
      <c r="DC32" s="27">
        <f>IF(ISNUMBER(work!DB32-work!BX32),work!DB32-work!BX32,".")</f>
        <v>4.3969329890487616E-2</v>
      </c>
      <c r="DD32" s="27">
        <f>IF(ISNUMBER(work!DC32-work!BY32),work!DC32-work!BY32,".")</f>
        <v>4.1969329890487614E-2</v>
      </c>
      <c r="DE32" s="27">
        <f>IF(ISNUMBER(work!DD32-work!BZ32),work!DD32-work!BZ32,".")</f>
        <v>4.6969502461380874E-2</v>
      </c>
      <c r="DF32" s="27">
        <f>IF(ISNUMBER(work!DE32-work!CA32),work!DE32-work!CA32,".")</f>
        <v>4.4969502461380872E-2</v>
      </c>
      <c r="DG32" s="27">
        <f>IF(ISNUMBER(work!DF32-work!CB32),work!DF32-work!CB32,".")</f>
        <v>4.2969502461380871E-2</v>
      </c>
      <c r="DH32" s="27">
        <f>IF(ISNUMBER(work!DG32-work!CC32),work!DG32-work!CC32,".")</f>
        <v>4.0969502461380876E-2</v>
      </c>
      <c r="DI32" s="27">
        <f>IF(ISNUMBER(work!DH32-work!CD32),work!DH32-work!CD32,".")</f>
        <v>3.796950246138088E-2</v>
      </c>
      <c r="DJ32" s="27">
        <f>IF(ISNUMBER(work!DI32-work!CE32),work!DI32-work!CE32,".")</f>
        <v>3.5969502461380878E-2</v>
      </c>
      <c r="DK32" s="27">
        <f>IF(ISNUMBER(work!DJ32-work!CF32),work!DJ32-work!CF32,".")</f>
        <v>3.3969502461380877E-2</v>
      </c>
      <c r="DL32" s="27">
        <f>IF(ISNUMBER(work!DK32-work!CG32),work!DK32-work!CG32,".")</f>
        <v>2.8540940507993044E-2</v>
      </c>
      <c r="DM32" s="27">
        <f>IF(ISNUMBER(work!DL32-work!CH32),work!DL32-work!CH32,".")</f>
        <v>2.4907854355505771E-2</v>
      </c>
      <c r="DN32" s="27">
        <f>IF(ISNUMBER(work!DM32-work!CI32),work!DM32-work!CI32,".")</f>
        <v>2.4215943973961464E-2</v>
      </c>
      <c r="DO32" s="27">
        <f>IF(ISNUMBER(work!DN32-work!CJ32),work!DN32-work!CJ32,".")</f>
        <v>2.5936557096129999E-2</v>
      </c>
      <c r="DP32" s="27">
        <f>IF(ISNUMBER(work!DO32-work!CK32),work!DO32-work!CK32,".")</f>
        <v>2.8528527214864555E-2</v>
      </c>
      <c r="DQ32" s="27">
        <f>IF(ISNUMBER(work!DP32-work!CL32),work!DP32-work!CL32,".")</f>
        <v>2.97867077855761E-2</v>
      </c>
      <c r="DR32" s="27">
        <f>IF(ISNUMBER(work!DQ32-work!CM32),work!DQ32-work!CM32,".")</f>
        <v>3.0915932096959815E-2</v>
      </c>
      <c r="DS32" s="27">
        <f>IF(ISNUMBER(work!DR32-work!CN32),work!DR32-work!CN32,".")</f>
        <v>2.9303220944886459E-2</v>
      </c>
      <c r="DT32" s="27">
        <f>IF(ISNUMBER(work!DS32-work!CO32),work!DS32-work!CO32,".")</f>
        <v>2.7153741408092638E-2</v>
      </c>
      <c r="DU32" s="27">
        <f>IF(ISNUMBER(work!DT32-work!CP32),work!DT32-work!CP32,".")</f>
        <v>2.6223507294306489E-2</v>
      </c>
      <c r="DV32" s="27">
        <f t="shared" si="29"/>
        <v>2.6223507294306489E-2</v>
      </c>
      <c r="DW32" s="27"/>
      <c r="DX32" s="27" t="str">
        <f>IF(ISNUMBER(work!FJ32/work!FN32),work!FJ32/work!FN32,".")</f>
        <v>.</v>
      </c>
      <c r="DY32" s="27" t="str">
        <f>IF(ISNUMBER(work!FK32/work!FO32),work!FK32/work!FO32,".")</f>
        <v>.</v>
      </c>
      <c r="DZ32" s="27" t="str">
        <f>IF(ISNUMBER(work!FL32/work!FP32),work!FL32/work!FP32,".")</f>
        <v>.</v>
      </c>
      <c r="EA32" s="27" t="str">
        <f>IF(ISNUMBER(work!FM32/work!FQ32),work!FM32/work!FQ32,".")</f>
        <v>.</v>
      </c>
      <c r="EB32" s="27" t="str">
        <f>IF(ISNUMBER((work!FK32+work!FL32)/(work!FO32+work!FP32)),(work!FK32+work!FL32)/(work!FO32+work!FP32),".")</f>
        <v>.</v>
      </c>
      <c r="EC32" s="27" t="str">
        <f>IF(ISNUMBER(work!FR32/work!FV32),work!FR32/work!FV32,".")</f>
        <v>.</v>
      </c>
      <c r="ED32" s="27" t="str">
        <f>IF(ISNUMBER(work!FS32/work!FW32),work!FS32/work!FW32,".")</f>
        <v>.</v>
      </c>
      <c r="EE32" s="27" t="str">
        <f>IF(ISNUMBER(work!FT32/work!FX32),work!FT32/work!FX32,".")</f>
        <v>.</v>
      </c>
      <c r="EF32" s="27" t="str">
        <f>IF(ISNUMBER(work!FU32/work!FY32),work!FU32/work!FY32,".")</f>
        <v>.</v>
      </c>
      <c r="EG32" s="27" t="str">
        <f>IF(ISNUMBER((work!FS32+work!FT32)/(work!FW32+work!FX32)),(work!FS32+work!FT32)/(work!FW32+work!FX32),".")</f>
        <v>.</v>
      </c>
      <c r="EH32" s="27" t="str">
        <f>work!EZ32</f>
        <v>.</v>
      </c>
      <c r="EI32" s="27" t="str">
        <f>work!FA32</f>
        <v>.</v>
      </c>
      <c r="EJ32" s="27" t="str">
        <f>work!FB32</f>
        <v>.</v>
      </c>
      <c r="EK32" s="27"/>
      <c r="EL32" s="27">
        <f t="shared" si="30"/>
        <v>6160.45</v>
      </c>
      <c r="EM32" t="str">
        <f t="shared" si="34"/>
        <v>.</v>
      </c>
      <c r="EN32" t="str">
        <f>work!FM32</f>
        <v>.</v>
      </c>
      <c r="EO32" t="str">
        <f>IF(ISNUMBER(work!FK32+work!FL32),work!FK32+work!FL32,".")</f>
        <v>.</v>
      </c>
      <c r="EP32" t="str">
        <f>IF(ISNUMBER(work!FU32-work!FM32),work!FU32-work!FM32,".")</f>
        <v>.</v>
      </c>
      <c r="EQ32" t="str">
        <f>IF(ISNUMBER(work!FS32+work!FT32-work!FK32-work!FL32),(work!FS32+work!FT32-work!FK32-work!FL32),".")</f>
        <v>.</v>
      </c>
      <c r="EU32" t="str">
        <f>work!FC32</f>
        <v>.</v>
      </c>
      <c r="EV32" t="str">
        <f>work!FD32</f>
        <v>.</v>
      </c>
      <c r="EW32" t="str">
        <f>IF(ISNUMBER(VLOOKUP($F32,AREA_EM_ALLYEAR,Seq!B$1,FALSE)),VLOOKUP($F32,AREA_EM_ALLYEAR,Seq!B$1,FALSE),".")</f>
        <v>.</v>
      </c>
      <c r="EX32" t="str">
        <f>IF(ISNUMBER(VLOOKUP($F32,AREA_EM_ALLYEAR,Seq!C$1,FALSE)),VLOOKUP($F32,AREA_EM_ALLYEAR,Seq!C$1,FALSE),".")</f>
        <v>.</v>
      </c>
      <c r="EY32" t="str">
        <f>IF(ISNUMBER(VLOOKUP($F32,AREA_EM_ALLYEAR,Seq!D$1,FALSE)),VLOOKUP($F32,AREA_EM_ALLYEAR,Seq!D$1,FALSE),".")</f>
        <v>.</v>
      </c>
      <c r="EZ32" t="str">
        <f>IF(ISNUMBER(VLOOKUP($F32,AREA_EM_ALLYEAR,Seq!E$1,FALSE)),VLOOKUP($F32,AREA_EM_ALLYEAR,Seq!E$1,FALSE),".")</f>
        <v>.</v>
      </c>
      <c r="FA32" t="str">
        <f>IF(ISNUMBER(VLOOKUP($F32,AREA_EM_ALLYEAR,Seq!F$1,FALSE)),VLOOKUP($F32,AREA_EM_ALLYEAR,Seq!F$1,FALSE),".")</f>
        <v>.</v>
      </c>
      <c r="FB32" t="str">
        <f>IF(ISNUMBER(VLOOKUP($F32,AREA_EM_ALLYEAR,Seq!G$1,FALSE)),VLOOKUP($F32,AREA_EM_ALLYEAR,Seq!G$1,FALSE),".")</f>
        <v>.</v>
      </c>
      <c r="FC32" t="str">
        <f>IF(ISNUMBER(VLOOKUP($F32,AREA_EM_ALLYEAR,Seq!H$1,FALSE)),VLOOKUP($F32,AREA_EM_ALLYEAR,Seq!H$1,FALSE),".")</f>
        <v>.</v>
      </c>
      <c r="FD32" t="str">
        <f>IF(ISNUMBER(VLOOKUP($F32,AREA_EM_ALLYEAR,Seq!I$1,FALSE)),VLOOKUP($F32,AREA_EM_ALLYEAR,Seq!I$1,FALSE),".")</f>
        <v>.</v>
      </c>
      <c r="FE32" t="str">
        <f>IF(ISNUMBER(VLOOKUP($F32,AREA_EM_ALLYEAR,Seq!J$1,FALSE)),VLOOKUP($F32,AREA_EM_ALLYEAR,Seq!J$1,FALSE),".")</f>
        <v>.</v>
      </c>
      <c r="FF32" t="str">
        <f>IF(ISNUMBER(VLOOKUP($F32,AREA_EM_ALLYEAR,Seq!K$1,FALSE)),VLOOKUP($F32,AREA_EM_ALLYEAR,Seq!K$1,FALSE),".")</f>
        <v>.</v>
      </c>
      <c r="FG32" t="str">
        <f>IF(ISNUMBER(VLOOKUP($F32,AREA_EM_ALLYEAR,Seq!L$1,FALSE)),VLOOKUP($F32,AREA_EM_ALLYEAR,Seq!L$1,FALSE),".")</f>
        <v>.</v>
      </c>
      <c r="FH32" t="str">
        <f>IF(ISNUMBER(VLOOKUP($F32,AREA_EM_ALLYEAR,Seq!M$1,FALSE)),VLOOKUP($F32,AREA_EM_ALLYEAR,Seq!M$1,FALSE),".")</f>
        <v>.</v>
      </c>
      <c r="FI32" t="str">
        <f>IF(ISNUMBER(VLOOKUP($F32,AREA_EM_ALLYEAR,Seq!N$1,FALSE)),VLOOKUP($F32,AREA_EM_ALLYEAR,Seq!N$1,FALSE),".")</f>
        <v>.</v>
      </c>
      <c r="FJ32" t="str">
        <f>IF(ISNUMBER(VLOOKUP($F32,AREA_EM_ALLYEAR,Seq!O$1,FALSE)),VLOOKUP($F32,AREA_EM_ALLYEAR,Seq!O$1,FALSE),".")</f>
        <v>.</v>
      </c>
      <c r="FK32" t="str">
        <f t="shared" si="35"/>
        <v>.</v>
      </c>
      <c r="FN32">
        <f>IF( ISNUMBER(VLOOKUP($F32,AREA_LIFE,Seq!V$1,FALSE)-Life!V$39),VLOOKUP($F32,AREA_LIFE,Seq!V$1,FALSE)-Life!V$39,".")</f>
        <v>0.6980731707317176</v>
      </c>
      <c r="FO32">
        <f>IF( ISNUMBER(VLOOKUP($F32,AREA_LIFE,Seq!W$1,FALSE)-Life!W$39),VLOOKUP($F32,AREA_LIFE,Seq!W$1,FALSE)-Life!W$39,".")</f>
        <v>0.88807317073172953</v>
      </c>
      <c r="FP32">
        <f>IF( ISNUMBER(VLOOKUP($F32,AREA_LIFE,Seq!X$1,FALSE)-Life!X$39),VLOOKUP($F32,AREA_LIFE,Seq!X$1,FALSE)-Life!X$39,".")</f>
        <v>1.0592439024390217</v>
      </c>
      <c r="FQ32">
        <f>IF( ISNUMBER(VLOOKUP($F32,AREA_LIFE,Seq!Y$1,FALSE)-Life!Y$39),VLOOKUP($F32,AREA_LIFE,Seq!Y$1,FALSE)-Life!Y$39,".")</f>
        <v>1.2095609756097616</v>
      </c>
      <c r="FR32">
        <f>IF( ISNUMBER(VLOOKUP($F32,AREA_LIFE,Seq!Z$1,FALSE)-Life!Z$39),VLOOKUP($F32,AREA_LIFE,Seq!Z$1,FALSE)-Life!Z$39,".")</f>
        <v>1.3359756097560904</v>
      </c>
      <c r="FS32">
        <f>IF( ISNUMBER(VLOOKUP($F32,AREA_LIFE,Seq!AA$1,FALSE)-Life!AA$39),VLOOKUP($F32,AREA_LIFE,Seq!AA$1,FALSE)-Life!AA$39,".")</f>
        <v>1.4384146341463406</v>
      </c>
      <c r="FT32">
        <f>IF( ISNUMBER(VLOOKUP($F32,AREA_LIFE,Seq!AB$1,FALSE)-Life!AB$39),VLOOKUP($F32,AREA_LIFE,Seq!AB$1,FALSE)-Life!AB$39,".")</f>
        <v>1.5171463414634019</v>
      </c>
      <c r="FU32">
        <f>IF( ISNUMBER(VLOOKUP($F32,AREA_LIFE,Seq!AC$1,FALSE)-Life!AC$39),VLOOKUP($F32,AREA_LIFE,Seq!AC$1,FALSE)-Life!AC$39,".")</f>
        <v>1.5786341463414573</v>
      </c>
      <c r="FV32">
        <f>IF( ISNUMBER(VLOOKUP($F32,AREA_LIFE,Seq!AD$1,FALSE)-Life!AD$39),VLOOKUP($F32,AREA_LIFE,Seq!AD$1,FALSE)-Life!AD$39,".")</f>
        <v>1.6273170731707438</v>
      </c>
      <c r="FW32">
        <f>IF( ISNUMBER(VLOOKUP($F32,AREA_LIFE,Seq!AE$1,FALSE)-Life!AE$39),VLOOKUP($F32,AREA_LIFE,Seq!AE$1,FALSE)-Life!AE$39,".")</f>
        <v>1.6693170731707312</v>
      </c>
      <c r="FX32">
        <f>IF( ISNUMBER(VLOOKUP($F32,AREA_LIFE,Seq!AF$1,FALSE)-Life!AF$39),VLOOKUP($F32,AREA_LIFE,Seq!AF$1,FALSE)-Life!AF$39,".")</f>
        <v>1.7077560975609742</v>
      </c>
      <c r="FY32">
        <f>IF( ISNUMBER(VLOOKUP($F32,AREA_LIFE,Seq!AG$1,FALSE)-Life!AG$39),VLOOKUP($F32,AREA_LIFE,Seq!AG$1,FALSE)-Life!AG$39,".")</f>
        <v>1.7478536585365845</v>
      </c>
      <c r="FZ32">
        <f>IF( ISNUMBER(VLOOKUP($F32,AREA_LIFE,Seq!AH$1,FALSE)-Life!AH$39),VLOOKUP($F32,AREA_LIFE,Seq!AH$1,FALSE)-Life!AH$39,".")</f>
        <v>1.7918292682926875</v>
      </c>
      <c r="GA32">
        <f>IF( ISNUMBER(VLOOKUP($F32,AREA_LIFE,Seq!AI$1,FALSE)-Life!AI$39),VLOOKUP($F32,AREA_LIFE,Seq!AI$1,FALSE)-Life!AI$39,".")</f>
        <v>1.839804878048767</v>
      </c>
      <c r="GB32">
        <f>IF( ISNUMBER(VLOOKUP($F32,AREA_LIFE,Seq!AJ$1,FALSE)-Life!AJ$39),VLOOKUP($F32,AREA_LIFE,Seq!AJ$1,FALSE)-Life!AJ$39,".")</f>
        <v>1.8953902439024262</v>
      </c>
      <c r="GC32">
        <f>IF( ISNUMBER(VLOOKUP($F32,AREA_LIFE,Seq!AK$1,FALSE)-Life!AK$39),VLOOKUP($F32,AREA_LIFE,Seq!AK$1,FALSE)-Life!AK$39,".")</f>
        <v>1.9575853658536602</v>
      </c>
      <c r="GD32">
        <f>IF( ISNUMBER(VLOOKUP($F32,AREA_LIFE,Seq!AL$1,FALSE)-Life!AL$39),VLOOKUP($F32,AREA_LIFE,Seq!AL$1,FALSE)-Life!AL$39,".")</f>
        <v>2.0274634146341555</v>
      </c>
      <c r="GE32">
        <f>IF( ISNUMBER(VLOOKUP($F32,AREA_LIFE,Seq!AM$1,FALSE)-Life!AM$39),VLOOKUP($F32,AREA_LIFE,Seq!AM$1,FALSE)-Life!AM$39,".")</f>
        <v>2.1008048780487769</v>
      </c>
      <c r="GF32">
        <f>IF( ISNUMBER(VLOOKUP($F32,AREA_LIFE,Seq!AN$1,FALSE)-Life!AN$39),VLOOKUP($F32,AREA_LIFE,Seq!AN$1,FALSE)-Life!AN$39,".")</f>
        <v>2.1759756097560938</v>
      </c>
      <c r="GG32">
        <f>IF( ISNUMBER(VLOOKUP($F32,AREA_LIFE,Seq!AO$1,FALSE)-Life!AO$39),VLOOKUP($F32,AREA_LIFE,Seq!AO$1,FALSE)-Life!AO$39,".")</f>
        <v>2.2512682926829228</v>
      </c>
      <c r="GH32">
        <f>IF( ISNUMBER(VLOOKUP($F32,AREA_LIFE,Seq!AP$1,FALSE)-Life!AP$39),VLOOKUP($F32,AREA_LIFE,Seq!AP$1,FALSE)-Life!AP$39,".")</f>
        <v>2.3275121951219404</v>
      </c>
      <c r="GI32">
        <f>IF( ISNUMBER(VLOOKUP($F32,AREA_LIFE,Seq!AQ$1,FALSE)-Life!AQ$39),VLOOKUP($F32,AREA_LIFE,Seq!AQ$1,FALSE)-Life!AQ$39,".")</f>
        <v>2.4065609756097643</v>
      </c>
      <c r="GJ32">
        <f>IF( ISNUMBER(VLOOKUP($F32,AREA_LIFE,Seq!AR$1,FALSE)-Life!AR$39),VLOOKUP($F32,AREA_LIFE,Seq!AR$1,FALSE)-Life!AR$39,".")</f>
        <v>2.4882926829268399</v>
      </c>
      <c r="GK32">
        <f>IF( ISNUMBER(VLOOKUP($F32,AREA_LIFE,Seq!AS$1,FALSE)-Life!AS$39),VLOOKUP($F32,AREA_LIFE,Seq!AS$1,FALSE)-Life!AS$39,".")</f>
        <v>2.569609756097563</v>
      </c>
      <c r="GL32">
        <f>IF( ISNUMBER(VLOOKUP($F32,AREA_LIFE,Seq!AT$1,FALSE)-Life!AT$39),VLOOKUP($F32,AREA_LIFE,Seq!AT$1,FALSE)-Life!AT$39,".")</f>
        <v>2.6469268292682813</v>
      </c>
      <c r="GM32">
        <f>IF( ISNUMBER(VLOOKUP($F32,AREA_LIFE,Seq!AU$1,FALSE)-Life!AU$39),VLOOKUP($F32,AREA_LIFE,Seq!AU$1,FALSE)-Life!AU$39,".")</f>
        <v>2.7162439024390324</v>
      </c>
      <c r="GN32">
        <f>IF( ISNUMBER(VLOOKUP($F32,AREA_LIFE,Seq!AV$1,FALSE)-Life!AV$39),VLOOKUP($F32,AREA_LIFE,Seq!AV$1,FALSE)-Life!AV$39,".")</f>
        <v>2.76953658536587</v>
      </c>
      <c r="GO32">
        <f>IF( ISNUMBER(VLOOKUP($F32,AREA_LIFE,Seq!AW$1,FALSE)-Life!AW$39),VLOOKUP($F32,AREA_LIFE,Seq!AW$1,FALSE)-Life!AW$39,".")</f>
        <v>2.8044390243902484</v>
      </c>
      <c r="GP32">
        <f>IF( ISNUMBER(VLOOKUP($F32,AREA_LIFE,Seq!AX$1,FALSE)-Life!AX$39),VLOOKUP($F32,AREA_LIFE,Seq!AX$1,FALSE)-Life!AX$39,".")</f>
        <v>2.8175365853658434</v>
      </c>
      <c r="GQ32">
        <f t="shared" si="36"/>
        <v>2.8175365853658434</v>
      </c>
      <c r="GS32">
        <f>IFERROR(VLOOKUP($F32,AREA_LIFE,Seq!V$1,FALSE),".")</f>
        <v>66.666463414634151</v>
      </c>
      <c r="GT32">
        <f>IFERROR(VLOOKUP($F32,AREA_LIFE,Seq!W$1,FALSE),".")</f>
        <v>67.054804878048799</v>
      </c>
      <c r="GU32">
        <f>IFERROR(VLOOKUP($F32,AREA_LIFE,Seq!X$1,FALSE),".")</f>
        <v>67.407731707317083</v>
      </c>
      <c r="GV32">
        <f>IFERROR(VLOOKUP($F32,AREA_LIFE,Seq!Y$1,FALSE),".")</f>
        <v>67.730731707317091</v>
      </c>
      <c r="GW32">
        <f>IFERROR(VLOOKUP($F32,AREA_LIFE,Seq!Z$1,FALSE),".")</f>
        <v>68.03178048780488</v>
      </c>
      <c r="GX32">
        <f>IFERROR(VLOOKUP($F32,AREA_LIFE,Seq!AA$1,FALSE),".")</f>
        <v>68.318853658536597</v>
      </c>
      <c r="GY32">
        <f>IFERROR(VLOOKUP($F32,AREA_LIFE,Seq!AB$1,FALSE),".")</f>
        <v>68.598365853658535</v>
      </c>
      <c r="GZ32">
        <f>IFERROR(VLOOKUP($F32,AREA_LIFE,Seq!AC$1,FALSE),".")</f>
        <v>68.876829268292681</v>
      </c>
      <c r="HA32">
        <f>IFERROR(VLOOKUP($F32,AREA_LIFE,Seq!AD$1,FALSE),".")</f>
        <v>69.160243902439035</v>
      </c>
      <c r="HB32">
        <f>IFERROR(VLOOKUP($F32,AREA_LIFE,Seq!AE$1,FALSE),".")</f>
        <v>69.455707317073177</v>
      </c>
      <c r="HC32">
        <f>IFERROR(VLOOKUP($F32,AREA_LIFE,Seq!AF$1,FALSE),".")</f>
        <v>69.766829268292682</v>
      </c>
      <c r="HD32">
        <f>IFERROR(VLOOKUP($F32,AREA_LIFE,Seq!AG$1,FALSE),".")</f>
        <v>70.098243902439037</v>
      </c>
      <c r="HE32">
        <f>IFERROR(VLOOKUP($F32,AREA_LIFE,Seq!AH$1,FALSE),".")</f>
        <v>70.447073170731713</v>
      </c>
      <c r="HF32">
        <f>IFERROR(VLOOKUP($F32,AREA_LIFE,Seq!AI$1,FALSE),".")</f>
        <v>70.809390243902442</v>
      </c>
      <c r="HG32">
        <f>IFERROR(VLOOKUP($F32,AREA_LIFE,Seq!AJ$1,FALSE),".")</f>
        <v>71.185731707317075</v>
      </c>
      <c r="HH32">
        <f>IFERROR(VLOOKUP($F32,AREA_LIFE,Seq!AK$1,FALSE),".")</f>
        <v>71.575121951219529</v>
      </c>
      <c r="HI32">
        <f>IFERROR(VLOOKUP($F32,AREA_LIFE,Seq!AL$1,FALSE),".")</f>
        <v>71.979097560975617</v>
      </c>
      <c r="HJ32">
        <f>IFERROR(VLOOKUP($F32,AREA_LIFE,Seq!AM$1,FALSE),".")</f>
        <v>72.39253658536586</v>
      </c>
      <c r="HK32">
        <f>IFERROR(VLOOKUP($F32,AREA_LIFE,Seq!AN$1,FALSE),".")</f>
        <v>72.810780487804891</v>
      </c>
      <c r="HL32">
        <f>IFERROR(VLOOKUP($F32,AREA_LIFE,Seq!AO$1,FALSE),".")</f>
        <v>73.226170731707327</v>
      </c>
      <c r="HM32">
        <f>IFERROR(VLOOKUP($F32,AREA_LIFE,Seq!AP$1,FALSE),".")</f>
        <v>73.631512195121957</v>
      </c>
      <c r="HN32">
        <f>IFERROR(VLOOKUP($F32,AREA_LIFE,Seq!AQ$1,FALSE),".")</f>
        <v>74.018146341463421</v>
      </c>
      <c r="HO32">
        <f>IFERROR(VLOOKUP($F32,AREA_LIFE,Seq!AR$1,FALSE),".")</f>
        <v>74.381439024390261</v>
      </c>
      <c r="HP32">
        <f>IFERROR(VLOOKUP($F32,AREA_LIFE,Seq!AS$1,FALSE),".")</f>
        <v>74.716780487804883</v>
      </c>
      <c r="HQ32">
        <f>IFERROR(VLOOKUP($F32,AREA_LIFE,Seq!AT$1,FALSE),".")</f>
        <v>75.020609756097571</v>
      </c>
      <c r="HR32">
        <f>IFERROR(VLOOKUP($F32,AREA_LIFE,Seq!AU$1,FALSE),".")</f>
        <v>75.292902439024402</v>
      </c>
      <c r="HS32">
        <f>IFERROR(VLOOKUP($F32,AREA_LIFE,Seq!AV$1,FALSE),".")</f>
        <v>75.533146341463421</v>
      </c>
      <c r="HT32">
        <f>IFERROR(VLOOKUP($F32,AREA_LIFE,Seq!AW$1,FALSE),".")</f>
        <v>75.747512195121956</v>
      </c>
      <c r="HU32">
        <f>IFERROR(VLOOKUP($F32,AREA_LIFE,Seq!AX$1,FALSE),".")</f>
        <v>75.942097560975611</v>
      </c>
      <c r="HV32" t="str">
        <f>IFERROR(VLOOKUP($F32,AREA_LIFE,Seq!AY$1,FALSE),".")</f>
        <v>.</v>
      </c>
      <c r="HZ32">
        <f t="shared" si="40"/>
        <v>0</v>
      </c>
      <c r="IA32">
        <f t="shared" si="38"/>
        <v>0</v>
      </c>
      <c r="IB32" t="str">
        <f t="shared" si="41"/>
        <v>.</v>
      </c>
      <c r="IC32" t="str">
        <f t="shared" si="42"/>
        <v>.</v>
      </c>
      <c r="ID32">
        <f t="shared" si="39"/>
        <v>4.3969329890487616E-2</v>
      </c>
      <c r="IE32" t="str">
        <f>work!FK32</f>
        <v>.</v>
      </c>
      <c r="IF32" t="str">
        <f>work!FL32</f>
        <v>.</v>
      </c>
      <c r="IG32" t="str">
        <f>work!FM32</f>
        <v>.</v>
      </c>
      <c r="IH32" t="str">
        <f>IF(ISNUMBER(work!FS32-work!FK32),work!FS32-work!FK32,".")</f>
        <v>.</v>
      </c>
      <c r="II32" t="str">
        <f>IF(ISNUMBER(work!FT32-work!FL32),work!FT32-work!FL32,".")</f>
        <v>.</v>
      </c>
      <c r="IJ32" t="str">
        <f>IF(ISNUMBER(work!FU32-work!FM32),work!FU32-work!FM32,".")</f>
        <v>.</v>
      </c>
    </row>
    <row r="33" spans="1:268" hidden="1">
      <c r="A33" s="24" t="str">
        <f t="shared" si="0"/>
        <v>亚洲</v>
      </c>
      <c r="B33" s="24" t="str">
        <f t="shared" si="33"/>
        <v>InEM90</v>
      </c>
      <c r="C33" s="24" t="str">
        <f t="shared" si="1"/>
        <v>Out</v>
      </c>
      <c r="D33" s="24"/>
      <c r="E33" s="25" t="s">
        <v>2386</v>
      </c>
      <c r="F33" s="26" t="str">
        <f t="shared" si="2"/>
        <v>SaudiArabia</v>
      </c>
      <c r="G33" s="27">
        <f t="shared" si="3"/>
        <v>0</v>
      </c>
      <c r="H33" s="27">
        <f t="shared" si="4"/>
        <v>0</v>
      </c>
      <c r="I33" s="27">
        <f t="shared" si="5"/>
        <v>0</v>
      </c>
      <c r="J33" s="27">
        <f t="shared" si="6"/>
        <v>0</v>
      </c>
      <c r="K33" s="27">
        <f t="shared" si="7"/>
        <v>0</v>
      </c>
      <c r="L33" s="27">
        <f t="shared" si="8"/>
        <v>0</v>
      </c>
      <c r="M33" s="27">
        <f t="shared" si="9"/>
        <v>0</v>
      </c>
      <c r="N33" s="27">
        <f t="shared" si="10"/>
        <v>13</v>
      </c>
      <c r="O33" s="27">
        <f t="shared" si="11"/>
        <v>0</v>
      </c>
      <c r="P33" s="27">
        <f t="shared" si="12"/>
        <v>2</v>
      </c>
      <c r="Q33" s="27">
        <f t="shared" si="13"/>
        <v>11</v>
      </c>
      <c r="R33" s="27">
        <f t="shared" si="14"/>
        <v>10</v>
      </c>
      <c r="S33" s="27">
        <f t="shared" si="15"/>
        <v>60</v>
      </c>
      <c r="T33" s="27">
        <f t="shared" si="16"/>
        <v>0</v>
      </c>
      <c r="U33" s="27">
        <f t="shared" si="17"/>
        <v>30</v>
      </c>
      <c r="V33" s="27">
        <f t="shared" si="18"/>
        <v>256</v>
      </c>
      <c r="W33" s="27">
        <f t="shared" si="19"/>
        <v>2556</v>
      </c>
      <c r="X33" s="27">
        <f t="shared" si="20"/>
        <v>1513</v>
      </c>
      <c r="Y33" s="27">
        <f t="shared" si="21"/>
        <v>1314</v>
      </c>
      <c r="Z33" s="27">
        <f t="shared" si="22"/>
        <v>355</v>
      </c>
      <c r="AA33" s="27">
        <f t="shared" si="23"/>
        <v>701</v>
      </c>
      <c r="AB33" s="27">
        <f t="shared" si="24"/>
        <v>937</v>
      </c>
      <c r="AC33" s="27">
        <f t="shared" si="25"/>
        <v>816</v>
      </c>
      <c r="AD33" s="27">
        <f t="shared" si="26"/>
        <v>12265</v>
      </c>
      <c r="AE33" s="27">
        <f t="shared" si="27"/>
        <v>27524</v>
      </c>
      <c r="AF33" s="27">
        <f t="shared" si="28"/>
        <v>11365</v>
      </c>
      <c r="AG33" s="27"/>
      <c r="AH33" s="27" t="str">
        <f>IF(ISNUMBER(work!C33+work!AH33),work!C33+work!AH33,".")</f>
        <v>.</v>
      </c>
      <c r="AI33" s="27" t="str">
        <f>IF(ISNUMBER(work!D33+work!AI33),work!D33+work!AI33,".")</f>
        <v>.</v>
      </c>
      <c r="AJ33" s="27" t="str">
        <f>IF(ISNUMBER(work!E33+work!AJ33),work!E33+work!AJ33,".")</f>
        <v>.</v>
      </c>
      <c r="AK33" s="27" t="str">
        <f>IF(ISNUMBER(work!F33+work!AK33),work!F33+work!AK33,".")</f>
        <v>.</v>
      </c>
      <c r="AL33" s="27" t="str">
        <f>IF(ISNUMBER(work!G33+work!AL33),work!G33+work!AL33,".")</f>
        <v>.</v>
      </c>
      <c r="AM33" s="27" t="str">
        <f>IF(ISNUMBER(work!H33+work!AM33),work!H33+work!AM33,".")</f>
        <v>.</v>
      </c>
      <c r="AN33" s="27" t="str">
        <f>IF(ISNUMBER(work!I33+work!AN33),work!I33+work!AN33,".")</f>
        <v>.</v>
      </c>
      <c r="AO33" s="27" t="str">
        <f>IF(ISNUMBER(work!J33+work!AO33),work!J33+work!AO33,".")</f>
        <v>.</v>
      </c>
      <c r="AP33" s="27" t="str">
        <f>IF(ISNUMBER(work!K33+work!AP33),work!K33+work!AP33,".")</f>
        <v>.</v>
      </c>
      <c r="AQ33" s="27" t="str">
        <f>IF(ISNUMBER(work!L33+work!AQ33),work!L33+work!AQ33,".")</f>
        <v>.</v>
      </c>
      <c r="AR33" s="27" t="str">
        <f>IF(ISNUMBER(work!M33+work!AR33),work!M33+work!AR33,".")</f>
        <v>.</v>
      </c>
      <c r="AS33" s="27" t="str">
        <f>IF(ISNUMBER(work!N33+work!AS33),work!N33+work!AS33,".")</f>
        <v>.</v>
      </c>
      <c r="AT33" s="27" t="str">
        <f>IF(ISNUMBER(work!O33+work!AT33),work!O33+work!AT33,".")</f>
        <v>.</v>
      </c>
      <c r="AU33" s="27" t="str">
        <f>IF(ISNUMBER(work!P33+work!AU33),work!P33+work!AU33,".")</f>
        <v>.</v>
      </c>
      <c r="AV33" s="27" t="str">
        <f>IF(ISNUMBER(work!Q33+work!AV33),work!Q33+work!AV33,".")</f>
        <v>.</v>
      </c>
      <c r="AW33" s="27" t="str">
        <f>IF(ISNUMBER(work!R33+work!AW33),work!R33+work!AW33,".")</f>
        <v>.</v>
      </c>
      <c r="AX33" s="27" t="str">
        <f>IF(ISNUMBER(work!S33+work!AX33),work!S33+work!AX33,".")</f>
        <v>.</v>
      </c>
      <c r="AY33" s="27" t="str">
        <f>IF(ISNUMBER(work!T33+work!AY33),work!T33+work!AY33,".")</f>
        <v>.</v>
      </c>
      <c r="AZ33" s="27" t="str">
        <f>IF(ISNUMBER(work!U33+work!AZ33),work!U33+work!AZ33,".")</f>
        <v>.</v>
      </c>
      <c r="BA33" s="27" t="str">
        <f>IF(ISNUMBER(work!V33+work!BA33),work!V33+work!BA33,".")</f>
        <v>.</v>
      </c>
      <c r="BB33" s="27" t="str">
        <f>IF(ISNUMBER(work!W33+work!BB33),work!W33+work!BB33,".")</f>
        <v>.</v>
      </c>
      <c r="BC33" s="27" t="str">
        <f>IF(ISNUMBER(work!X33+work!BC33),work!X33+work!BC33,".")</f>
        <v>.</v>
      </c>
      <c r="BD33" s="27" t="str">
        <f>IF(ISNUMBER(work!Y33+work!BD33),work!Y33+work!BD33,".")</f>
        <v>.</v>
      </c>
      <c r="BE33" s="27" t="str">
        <f>IF(ISNUMBER(work!Z33+work!BE33),work!Z33+work!BE33,".")</f>
        <v>.</v>
      </c>
      <c r="BF33" s="27" t="str">
        <f>IF(ISNUMBER(work!AA33+work!BF33),work!AA33+work!BF33,".")</f>
        <v>.</v>
      </c>
      <c r="BG33" s="27" t="str">
        <f>IF(ISNUMBER(work!AB33+work!BG33),work!AB33+work!BG33,".")</f>
        <v>.</v>
      </c>
      <c r="BH33" s="27" t="str">
        <f>IF(ISNUMBER(work!AC33+work!BH33),work!AC33+work!BH33,".")</f>
        <v>.</v>
      </c>
      <c r="BI33" s="27" t="str">
        <f>IF(ISNUMBER(work!AD33+work!BI33),work!AD33+work!BI33,".")</f>
        <v>.</v>
      </c>
      <c r="BJ33" s="27" t="str">
        <f>IF(ISNUMBER(work!AE33+work!BJ33),work!AE33+work!BJ33,".")</f>
        <v>.</v>
      </c>
      <c r="BK33" s="27" t="str">
        <f>IF(ISNUMBER(work!AF33+work!BK33),work!AF33+work!BK33,".")</f>
        <v>.</v>
      </c>
      <c r="BL33" s="27"/>
      <c r="BM33" s="27" t="str">
        <f>IF(ISNUMBER(work!AH33-work!C33),work!AH33-work!C33,".")</f>
        <v>.</v>
      </c>
      <c r="BN33" s="27" t="str">
        <f>IF(ISNUMBER(work!AI33-work!D33),work!AI33-work!D33,".")</f>
        <v>.</v>
      </c>
      <c r="BO33" s="27" t="str">
        <f>IF(ISNUMBER(work!AJ33-work!E33),work!AJ33-work!E33,".")</f>
        <v>.</v>
      </c>
      <c r="BP33" s="27" t="str">
        <f>IF(ISNUMBER(work!AK33-work!F33),work!AK33-work!F33,".")</f>
        <v>.</v>
      </c>
      <c r="BQ33" s="27" t="str">
        <f>IF(ISNUMBER(work!AL33-work!G33),work!AL33-work!G33,".")</f>
        <v>.</v>
      </c>
      <c r="BR33" s="27" t="str">
        <f>IF(ISNUMBER(work!AM33-work!H33),work!AM33-work!H33,".")</f>
        <v>.</v>
      </c>
      <c r="BS33" s="27" t="str">
        <f>IF(ISNUMBER(work!AN33-work!I33),work!AN33-work!I33,".")</f>
        <v>.</v>
      </c>
      <c r="BT33" s="27" t="str">
        <f>IF(ISNUMBER(work!AO33-work!J33),work!AO33-work!J33,".")</f>
        <v>.</v>
      </c>
      <c r="BU33" s="27" t="str">
        <f>IF(ISNUMBER(work!AP33-work!K33),work!AP33-work!K33,".")</f>
        <v>.</v>
      </c>
      <c r="BV33" s="27" t="str">
        <f>IF(ISNUMBER(work!AQ33-work!L33),work!AQ33-work!L33,".")</f>
        <v>.</v>
      </c>
      <c r="BW33" s="27" t="str">
        <f>IF(ISNUMBER(work!AR33-work!M33),work!AR33-work!M33,".")</f>
        <v>.</v>
      </c>
      <c r="BX33" s="27" t="str">
        <f>IF(ISNUMBER(work!AS33-work!N33),work!AS33-work!N33,".")</f>
        <v>.</v>
      </c>
      <c r="BY33" s="27" t="str">
        <f>IF(ISNUMBER(work!AT33-work!O33),work!AT33-work!O33,".")</f>
        <v>.</v>
      </c>
      <c r="BZ33" s="27" t="str">
        <f>IF(ISNUMBER(work!AU33-work!P33),work!AU33-work!P33,".")</f>
        <v>.</v>
      </c>
      <c r="CA33" s="27" t="str">
        <f>IF(ISNUMBER(work!AV33-work!Q33),work!AV33-work!Q33,".")</f>
        <v>.</v>
      </c>
      <c r="CB33" s="27" t="str">
        <f>IF(ISNUMBER(work!AW33-work!R33),work!AW33-work!R33,".")</f>
        <v>.</v>
      </c>
      <c r="CC33" s="27" t="str">
        <f>IF(ISNUMBER(work!AX33-work!S33),work!AX33-work!S33,".")</f>
        <v>.</v>
      </c>
      <c r="CD33" s="27" t="str">
        <f>IF(ISNUMBER(work!AY33-work!T33),work!AY33-work!T33,".")</f>
        <v>.</v>
      </c>
      <c r="CE33" s="27" t="str">
        <f>IF(ISNUMBER(work!AZ33-work!U33),work!AZ33-work!U33,".")</f>
        <v>.</v>
      </c>
      <c r="CF33" s="27" t="str">
        <f>IF(ISNUMBER(work!BA33-work!V33),work!BA33-work!V33,".")</f>
        <v>.</v>
      </c>
      <c r="CG33" s="27" t="str">
        <f>IF(ISNUMBER(work!BB33-work!W33),work!BB33-work!W33,".")</f>
        <v>.</v>
      </c>
      <c r="CH33" s="27" t="str">
        <f>IF(ISNUMBER(work!BC33-work!X33),work!BC33-work!X33,".")</f>
        <v>.</v>
      </c>
      <c r="CI33" s="27" t="str">
        <f>IF(ISNUMBER(work!BD33-work!Y33),work!BD33-work!Y33,".")</f>
        <v>.</v>
      </c>
      <c r="CJ33" s="27" t="str">
        <f>IF(ISNUMBER(work!BE33-work!Z33),work!BE33-work!Z33,".")</f>
        <v>.</v>
      </c>
      <c r="CK33" s="27" t="str">
        <f>IF(ISNUMBER(work!BF33-work!AA33),work!BF33-work!AA33,".")</f>
        <v>.</v>
      </c>
      <c r="CL33" s="27" t="str">
        <f>IF(ISNUMBER(work!BG33-work!AB33),work!BG33-work!AB33,".")</f>
        <v>.</v>
      </c>
      <c r="CM33" s="27" t="str">
        <f>IF(ISNUMBER(work!BH33-work!AC33),work!BH33-work!AC33,".")</f>
        <v>.</v>
      </c>
      <c r="CN33" s="27" t="str">
        <f>IF(ISNUMBER(work!BI33-work!AD33),work!BI33-work!AD33,".")</f>
        <v>.</v>
      </c>
      <c r="CO33" s="27" t="str">
        <f>IF(ISNUMBER(work!BJ33-work!AE33),work!BJ33-work!AE33,".")</f>
        <v>.</v>
      </c>
      <c r="CP33" s="27" t="str">
        <f>IF(ISNUMBER(work!BK33-work!AF33),work!BK33-work!AF33,".")</f>
        <v>.</v>
      </c>
      <c r="CQ33" s="27"/>
      <c r="CR33" s="27"/>
      <c r="CS33" s="27">
        <f>IF(ISNUMBER(work!CR33-work!BN33),work!CR33-work!BN33,".")</f>
        <v>8.3502283538864186E-2</v>
      </c>
      <c r="CT33" s="27">
        <f>IF(ISNUMBER(work!CS33-work!BO33),work!CS33-work!BO33,".")</f>
        <v>8.2502283538864185E-2</v>
      </c>
      <c r="CU33" s="27">
        <f>IF(ISNUMBER(work!CT33-work!BP33),work!CT33-work!BP33,".")</f>
        <v>8.2502283538864185E-2</v>
      </c>
      <c r="CV33" s="27">
        <f>IF(ISNUMBER(work!CU33-work!BQ33),work!CU33-work!BQ33,".")</f>
        <v>8.1502283538864184E-2</v>
      </c>
      <c r="CW33" s="27">
        <f>IF(ISNUMBER(work!CV33-work!BR33),work!CV33-work!BR33,".")</f>
        <v>8.1502283538864184E-2</v>
      </c>
      <c r="CX33" s="27">
        <f>IF(ISNUMBER(work!CW33-work!BS33),work!CW33-work!BS33,".")</f>
        <v>8.0502283538864183E-2</v>
      </c>
      <c r="CY33" s="27">
        <f>IF(ISNUMBER(work!CX33-work!BT33),work!CX33-work!BT33,".")</f>
        <v>7.9502283538864196E-2</v>
      </c>
      <c r="CZ33" s="27">
        <f>IF(ISNUMBER(work!CY33-work!BU33),work!CY33-work!BU33,".")</f>
        <v>7.8502283538864195E-2</v>
      </c>
      <c r="DA33" s="27">
        <f>IF(ISNUMBER(work!CZ33-work!BV33),work!CZ33-work!BV33,".")</f>
        <v>7.7502283538864195E-2</v>
      </c>
      <c r="DB33" s="27">
        <f>IF(ISNUMBER(work!DA33-work!BW33),work!DA33-work!BW33,".")</f>
        <v>7.6502283538864194E-2</v>
      </c>
      <c r="DC33" s="94">
        <f>IF(ISNUMBER(work!DB33-work!BX33),work!DB33-work!BX33,".")</f>
        <v>7.4502283538864192E-2</v>
      </c>
      <c r="DD33" s="27">
        <f>IF(ISNUMBER(work!DC33-work!BY33),work!DC33-work!BY33,".")</f>
        <v>7.250228353886419E-2</v>
      </c>
      <c r="DE33" s="27">
        <f>IF(ISNUMBER(work!DD33-work!BZ33),work!DD33-work!BZ33,".")</f>
        <v>6.6158150287082204E-2</v>
      </c>
      <c r="DF33" s="27">
        <f>IF(ISNUMBER(work!DE33-work!CA33),work!DE33-work!CA33,".")</f>
        <v>6.4158150287082202E-2</v>
      </c>
      <c r="DG33" s="27">
        <f>IF(ISNUMBER(work!DF33-work!CB33),work!DF33-work!CB33,".")</f>
        <v>6.2158150287082201E-2</v>
      </c>
      <c r="DH33" s="27">
        <f>IF(ISNUMBER(work!DG33-work!CC33),work!DG33-work!CC33,".")</f>
        <v>6.0158150287082206E-2</v>
      </c>
      <c r="DI33" s="27">
        <f>IF(ISNUMBER(work!DH33-work!CD33),work!DH33-work!CD33,".")</f>
        <v>5.715815028708221E-2</v>
      </c>
      <c r="DJ33" s="27">
        <f>IF(ISNUMBER(work!DI33-work!CE33),work!DI33-work!CE33,".")</f>
        <v>5.5158150287082208E-2</v>
      </c>
      <c r="DK33" s="27">
        <f>IF(ISNUMBER(work!DJ33-work!CF33),work!DJ33-work!CF33,".")</f>
        <v>5.3158150287082206E-2</v>
      </c>
      <c r="DL33" s="27">
        <f>IF(ISNUMBER(work!DK33-work!CG33),work!DK33-work!CG33,".")</f>
        <v>5.3706901673433005E-2</v>
      </c>
      <c r="DM33" s="94">
        <f>IF(ISNUMBER(work!DL33-work!CH33),work!DL33-work!CH33,".")</f>
        <v>5.3970117898409602E-2</v>
      </c>
      <c r="DN33" s="27">
        <f>IF(ISNUMBER(work!DM33-work!CI33),work!DM33-work!CI33,".")</f>
        <v>5.2962000225781576E-2</v>
      </c>
      <c r="DO33" s="27">
        <f>IF(ISNUMBER(work!DN33-work!CJ33),work!DN33-work!CJ33,".")</f>
        <v>5.0474863595914375E-2</v>
      </c>
      <c r="DP33" s="27">
        <f>IF(ISNUMBER(work!DO33-work!CK33),work!DO33-work!CK33,".")</f>
        <v>4.6871145461445482E-2</v>
      </c>
      <c r="DQ33" s="27">
        <f>IF(ISNUMBER(work!DP33-work!CL33),work!DP33-work!CL33,".")</f>
        <v>4.1705001504260528E-2</v>
      </c>
      <c r="DR33" s="94">
        <f>IF(ISNUMBER(work!DQ33-work!CM33),work!DQ33-work!CM33,".")</f>
        <v>3.7369978641804226E-2</v>
      </c>
      <c r="DS33" s="27">
        <f>IF(ISNUMBER(work!DR33-work!CN33),work!DR33-work!CN33,".")</f>
        <v>3.2876448344258617E-2</v>
      </c>
      <c r="DT33" s="27">
        <f>IF(ISNUMBER(work!DS33-work!CO33),work!DS33-work!CO33,".")</f>
        <v>2.9491013948925976E-2</v>
      </c>
      <c r="DU33" s="27">
        <f>IF(ISNUMBER(work!DT33-work!CP33),work!DT33-work!CP33,".")</f>
        <v>2.7615493806942781E-2</v>
      </c>
      <c r="DV33" s="27">
        <f t="shared" si="29"/>
        <v>2.7615493806942781E-2</v>
      </c>
      <c r="DW33" s="27"/>
      <c r="DX33" s="27" t="str">
        <f>IF(ISNUMBER(work!FJ33/work!FN33),work!FJ33/work!FN33,".")</f>
        <v>.</v>
      </c>
      <c r="DY33" s="27" t="str">
        <f>IF(ISNUMBER(work!FK33/work!FO33),work!FK33/work!FO33,".")</f>
        <v>.</v>
      </c>
      <c r="DZ33" s="27" t="str">
        <f>IF(ISNUMBER(work!FL33/work!FP33),work!FL33/work!FP33,".")</f>
        <v>.</v>
      </c>
      <c r="EA33" s="27" t="str">
        <f>IF(ISNUMBER(work!FM33/work!FQ33),work!FM33/work!FQ33,".")</f>
        <v>.</v>
      </c>
      <c r="EB33" s="27" t="str">
        <f>IF(ISNUMBER((work!FK33+work!FL33)/(work!FO33+work!FP33)),(work!FK33+work!FL33)/(work!FO33+work!FP33),".")</f>
        <v>.</v>
      </c>
      <c r="EC33" s="27" t="str">
        <f>IF(ISNUMBER(work!FR33/work!FV33),work!FR33/work!FV33,".")</f>
        <v>.</v>
      </c>
      <c r="ED33" s="27" t="str">
        <f>IF(ISNUMBER(work!FS33/work!FW33),work!FS33/work!FW33,".")</f>
        <v>.</v>
      </c>
      <c r="EE33" s="27" t="str">
        <f>IF(ISNUMBER(work!FT33/work!FX33),work!FT33/work!FX33,".")</f>
        <v>.</v>
      </c>
      <c r="EF33" s="27" t="str">
        <f>IF(ISNUMBER(work!FU33/work!FY33),work!FU33/work!FY33,".")</f>
        <v>.</v>
      </c>
      <c r="EG33" s="27" t="str">
        <f>IF(ISNUMBER((work!FS33+work!FT33)/(work!FW33+work!FX33)),(work!FS33+work!FT33)/(work!FW33+work!FX33),".")</f>
        <v>.</v>
      </c>
      <c r="EH33" s="27">
        <f>work!EZ33</f>
        <v>4.6853652304668682E-3</v>
      </c>
      <c r="EI33" s="27">
        <f>work!FA33</f>
        <v>1.8451473608488268E-3</v>
      </c>
      <c r="EJ33" s="27" t="str">
        <f>work!FB33</f>
        <v>.</v>
      </c>
      <c r="EK33" s="27"/>
      <c r="EL33" s="27">
        <f t="shared" si="30"/>
        <v>6607.3810000000003</v>
      </c>
      <c r="EM33">
        <f t="shared" si="34"/>
        <v>2556</v>
      </c>
      <c r="EN33" t="str">
        <f>work!FM33</f>
        <v>.</v>
      </c>
      <c r="EO33" t="str">
        <f>IF(ISNUMBER(work!FK33+work!FL33),work!FK33+work!FL33,".")</f>
        <v>.</v>
      </c>
      <c r="EP33" t="str">
        <f>IF(ISNUMBER(work!FU33-work!FM33),work!FU33-work!FM33,".")</f>
        <v>.</v>
      </c>
      <c r="EQ33" t="str">
        <f>IF(ISNUMBER(work!FS33+work!FT33-work!FK33-work!FL33),(work!FS33+work!FT33-work!FK33-work!FL33),".")</f>
        <v>.</v>
      </c>
      <c r="EU33">
        <f>work!FC33</f>
        <v>45000</v>
      </c>
      <c r="EV33">
        <f>work!FD33</f>
        <v>30000</v>
      </c>
      <c r="EW33" t="str">
        <f>IF(ISNUMBER(VLOOKUP($F33,AREA_EM_ALLYEAR,Seq!B$1,FALSE)),VLOOKUP($F33,AREA_EM_ALLYEAR,Seq!B$1,FALSE),".")</f>
        <v>.</v>
      </c>
      <c r="EX33" t="str">
        <f>IF(ISNUMBER(VLOOKUP($F33,AREA_EM_ALLYEAR,Seq!C$1,FALSE)),VLOOKUP($F33,AREA_EM_ALLYEAR,Seq!C$1,FALSE),".")</f>
        <v>.</v>
      </c>
      <c r="EY33" t="str">
        <f>IF(ISNUMBER(VLOOKUP($F33,AREA_EM_ALLYEAR,Seq!D$1,FALSE)),VLOOKUP($F33,AREA_EM_ALLYEAR,Seq!D$1,FALSE),".")</f>
        <v>.</v>
      </c>
      <c r="EZ33" t="str">
        <f>IF(ISNUMBER(VLOOKUP($F33,AREA_EM_ALLYEAR,Seq!E$1,FALSE)),VLOOKUP($F33,AREA_EM_ALLYEAR,Seq!E$1,FALSE),".")</f>
        <v>.</v>
      </c>
      <c r="FA33" t="str">
        <f>IF(ISNUMBER(VLOOKUP($F33,AREA_EM_ALLYEAR,Seq!F$1,FALSE)),VLOOKUP($F33,AREA_EM_ALLYEAR,Seq!F$1,FALSE),".")</f>
        <v>.</v>
      </c>
      <c r="FB33" t="str">
        <f>IF(ISNUMBER(VLOOKUP($F33,AREA_EM_ALLYEAR,Seq!G$1,FALSE)),VLOOKUP($F33,AREA_EM_ALLYEAR,Seq!G$1,FALSE),".")</f>
        <v>.</v>
      </c>
      <c r="FC33" t="str">
        <f>IF(ISNUMBER(VLOOKUP($F33,AREA_EM_ALLYEAR,Seq!H$1,FALSE)),VLOOKUP($F33,AREA_EM_ALLYEAR,Seq!H$1,FALSE),".")</f>
        <v>.</v>
      </c>
      <c r="FD33" t="str">
        <f>IF(ISNUMBER(VLOOKUP($F33,AREA_EM_ALLYEAR,Seq!I$1,FALSE)),VLOOKUP($F33,AREA_EM_ALLYEAR,Seq!I$1,FALSE),".")</f>
        <v>.</v>
      </c>
      <c r="FE33" t="str">
        <f>IF(ISNUMBER(VLOOKUP($F33,AREA_EM_ALLYEAR,Seq!J$1,FALSE)),VLOOKUP($F33,AREA_EM_ALLYEAR,Seq!J$1,FALSE),".")</f>
        <v>.</v>
      </c>
      <c r="FF33" t="str">
        <f>IF(ISNUMBER(VLOOKUP($F33,AREA_EM_ALLYEAR,Seq!K$1,FALSE)),VLOOKUP($F33,AREA_EM_ALLYEAR,Seq!K$1,FALSE),".")</f>
        <v>.</v>
      </c>
      <c r="FG33" t="str">
        <f>IF(ISNUMBER(VLOOKUP($F33,AREA_EM_ALLYEAR,Seq!L$1,FALSE)),VLOOKUP($F33,AREA_EM_ALLYEAR,Seq!L$1,FALSE),".")</f>
        <v>.</v>
      </c>
      <c r="FH33" t="str">
        <f>IF(ISNUMBER(VLOOKUP($F33,AREA_EM_ALLYEAR,Seq!M$1,FALSE)),VLOOKUP($F33,AREA_EM_ALLYEAR,Seq!M$1,FALSE),".")</f>
        <v>.</v>
      </c>
      <c r="FI33" t="str">
        <f>IF(ISNUMBER(VLOOKUP($F33,AREA_EM_ALLYEAR,Seq!N$1,FALSE)),VLOOKUP($F33,AREA_EM_ALLYEAR,Seq!N$1,FALSE),".")</f>
        <v>.</v>
      </c>
      <c r="FJ33" t="str">
        <f>IF(ISNUMBER(VLOOKUP($F33,AREA_EM_ALLYEAR,Seq!O$1,FALSE)),VLOOKUP($F33,AREA_EM_ALLYEAR,Seq!O$1,FALSE),".")</f>
        <v>.</v>
      </c>
      <c r="FK33" t="str">
        <f t="shared" si="35"/>
        <v>.</v>
      </c>
      <c r="FN33">
        <f>IF( ISNUMBER(VLOOKUP($F33,AREA_LIFE,Seq!V$1,FALSE)-Life!V$39),VLOOKUP($F33,AREA_LIFE,Seq!V$1,FALSE)-Life!V$39,".")</f>
        <v>-4.9161951219512048</v>
      </c>
      <c r="FO33">
        <f>IF( ISNUMBER(VLOOKUP($F33,AREA_LIFE,Seq!W$1,FALSE)-Life!W$39),VLOOKUP($F33,AREA_LIFE,Seq!W$1,FALSE)-Life!W$39,".")</f>
        <v>-4.2394878048780384</v>
      </c>
      <c r="FP33">
        <f>IF( ISNUMBER(VLOOKUP($F33,AREA_LIFE,Seq!X$1,FALSE)-Life!X$39),VLOOKUP($F33,AREA_LIFE,Seq!X$1,FALSE)-Life!X$39,".")</f>
        <v>-3.588048780487803</v>
      </c>
      <c r="FQ33">
        <f>IF( ISNUMBER(VLOOKUP($F33,AREA_LIFE,Seq!Y$1,FALSE)-Life!Y$39),VLOOKUP($F33,AREA_LIFE,Seq!Y$1,FALSE)-Life!Y$39,".")</f>
        <v>-2.9711463414634096</v>
      </c>
      <c r="FR33">
        <f>IF( ISNUMBER(VLOOKUP($F33,AREA_LIFE,Seq!Z$1,FALSE)-Life!Z$39),VLOOKUP($F33,AREA_LIFE,Seq!Z$1,FALSE)-Life!Z$39,".")</f>
        <v>-2.4022195121951313</v>
      </c>
      <c r="FS33">
        <f>IF( ISNUMBER(VLOOKUP($F33,AREA_LIFE,Seq!AA$1,FALSE)-Life!AA$39),VLOOKUP($F33,AREA_LIFE,Seq!AA$1,FALSE)-Life!AA$39,".")</f>
        <v>-1.8897073170731744</v>
      </c>
      <c r="FT33">
        <f>IF( ISNUMBER(VLOOKUP($F33,AREA_LIFE,Seq!AB$1,FALSE)-Life!AB$39),VLOOKUP($F33,AREA_LIFE,Seq!AB$1,FALSE)-Life!AB$39,".")</f>
        <v>-1.437195121951234</v>
      </c>
      <c r="FU33">
        <f>IF( ISNUMBER(VLOOKUP($F33,AREA_LIFE,Seq!AC$1,FALSE)-Life!AC$39),VLOOKUP($F33,AREA_LIFE,Seq!AC$1,FALSE)-Life!AC$39,".")</f>
        <v>-1.0382439024390209</v>
      </c>
      <c r="FV33">
        <f>IF( ISNUMBER(VLOOKUP($F33,AREA_LIFE,Seq!AD$1,FALSE)-Life!AD$39),VLOOKUP($F33,AREA_LIFE,Seq!AD$1,FALSE)-Life!AD$39,".")</f>
        <v>-0.68946341463411898</v>
      </c>
      <c r="FW33">
        <f>IF( ISNUMBER(VLOOKUP($F33,AREA_LIFE,Seq!AE$1,FALSE)-Life!AE$39),VLOOKUP($F33,AREA_LIFE,Seq!AE$1,FALSE)-Life!AE$39,".")</f>
        <v>-0.39031707317073483</v>
      </c>
      <c r="FX33">
        <f>IF( ISNUMBER(VLOOKUP($F33,AREA_LIFE,Seq!AF$1,FALSE)-Life!AF$39),VLOOKUP($F33,AREA_LIFE,Seq!AF$1,FALSE)-Life!AF$39,".")</f>
        <v>-0.1412926829268315</v>
      </c>
      <c r="FY33">
        <f>IF( ISNUMBER(VLOOKUP($F33,AREA_LIFE,Seq!AG$1,FALSE)-Life!AG$39),VLOOKUP($F33,AREA_LIFE,Seq!AG$1,FALSE)-Life!AG$39,".")</f>
        <v>5.612195121952368E-2</v>
      </c>
      <c r="FZ33">
        <f>IF( ISNUMBER(VLOOKUP($F33,AREA_LIFE,Seq!AH$1,FALSE)-Life!AH$39),VLOOKUP($F33,AREA_LIFE,Seq!AH$1,FALSE)-Life!AH$39,".")</f>
        <v>0.20651219512195951</v>
      </c>
      <c r="GA33">
        <f>IF( ISNUMBER(VLOOKUP($F33,AREA_LIFE,Seq!AI$1,FALSE)-Life!AI$39),VLOOKUP($F33,AREA_LIFE,Seq!AI$1,FALSE)-Life!AI$39,".")</f>
        <v>0.31236585365853387</v>
      </c>
      <c r="GB33">
        <f>IF( ISNUMBER(VLOOKUP($F33,AREA_LIFE,Seq!AJ$1,FALSE)-Life!AJ$39),VLOOKUP($F33,AREA_LIFE,Seq!AJ$1,FALSE)-Life!AJ$39,".")</f>
        <v>0.37824390243902428</v>
      </c>
      <c r="GC33">
        <f>IF( ISNUMBER(VLOOKUP($F33,AREA_LIFE,Seq!AK$1,FALSE)-Life!AK$39),VLOOKUP($F33,AREA_LIFE,Seq!AK$1,FALSE)-Life!AK$39,".")</f>
        <v>0.40360975609755201</v>
      </c>
      <c r="GD33">
        <f>IF( ISNUMBER(VLOOKUP($F33,AREA_LIFE,Seq!AL$1,FALSE)-Life!AL$39),VLOOKUP($F33,AREA_LIFE,Seq!AL$1,FALSE)-Life!AL$39,".")</f>
        <v>0.38702439024390856</v>
      </c>
      <c r="GE33">
        <f>IF( ISNUMBER(VLOOKUP($F33,AREA_LIFE,Seq!AM$1,FALSE)-Life!AM$39),VLOOKUP($F33,AREA_LIFE,Seq!AM$1,FALSE)-Life!AM$39,".")</f>
        <v>0.33141463414634131</v>
      </c>
      <c r="GF33">
        <f>IF( ISNUMBER(VLOOKUP($F33,AREA_LIFE,Seq!AN$1,FALSE)-Life!AN$39),VLOOKUP($F33,AREA_LIFE,Seq!AN$1,FALSE)-Life!AN$39,".")</f>
        <v>0.24582926829266682</v>
      </c>
      <c r="GG33">
        <f>IF( ISNUMBER(VLOOKUP($F33,AREA_LIFE,Seq!AO$1,FALSE)-Life!AO$39),VLOOKUP($F33,AREA_LIFE,Seq!AO$1,FALSE)-Life!AO$39,".")</f>
        <v>0.14075609756096696</v>
      </c>
      <c r="GH33">
        <f>IF( ISNUMBER(VLOOKUP($F33,AREA_LIFE,Seq!AP$1,FALSE)-Life!AP$39),VLOOKUP($F33,AREA_LIFE,Seq!AP$1,FALSE)-Life!AP$39,".")</f>
        <v>3.270731707316088E-2</v>
      </c>
      <c r="GI33">
        <f>IF( ISNUMBER(VLOOKUP($F33,AREA_LIFE,Seq!AQ$1,FALSE)-Life!AQ$39),VLOOKUP($F33,AREA_LIFE,Seq!AQ$1,FALSE)-Life!AQ$39,".")</f>
        <v>-6.0243902439012231E-2</v>
      </c>
      <c r="GJ33">
        <f>IF( ISNUMBER(VLOOKUP($F33,AREA_LIFE,Seq!AR$1,FALSE)-Life!AR$39),VLOOKUP($F33,AREA_LIFE,Seq!AR$1,FALSE)-Life!AR$39,".")</f>
        <v>-0.12960975609756531</v>
      </c>
      <c r="GK33">
        <f>IF( ISNUMBER(VLOOKUP($F33,AREA_LIFE,Seq!AS$1,FALSE)-Life!AS$39),VLOOKUP($F33,AREA_LIFE,Seq!AS$1,FALSE)-Life!AS$39,".")</f>
        <v>-0.16885365853659096</v>
      </c>
      <c r="GL33">
        <f>IF( ISNUMBER(VLOOKUP($F33,AREA_LIFE,Seq!AT$1,FALSE)-Life!AT$39),VLOOKUP($F33,AREA_LIFE,Seq!AT$1,FALSE)-Life!AT$39,".")</f>
        <v>-0.1740000000000208</v>
      </c>
      <c r="GM33">
        <f>IF( ISNUMBER(VLOOKUP($F33,AREA_LIFE,Seq!AU$1,FALSE)-Life!AU$39),VLOOKUP($F33,AREA_LIFE,Seq!AU$1,FALSE)-Life!AU$39,".")</f>
        <v>-0.14951219512194314</v>
      </c>
      <c r="GN33">
        <f>IF( ISNUMBER(VLOOKUP($F33,AREA_LIFE,Seq!AV$1,FALSE)-Life!AV$39),VLOOKUP($F33,AREA_LIFE,Seq!AV$1,FALSE)-Life!AV$39,".")</f>
        <v>-0.10441463414632324</v>
      </c>
      <c r="GO33">
        <f>IF( ISNUMBER(VLOOKUP($F33,AREA_LIFE,Seq!AW$1,FALSE)-Life!AW$39),VLOOKUP($F33,AREA_LIFE,Seq!AW$1,FALSE)-Life!AW$39,".")</f>
        <v>-5.1731707317060227E-2</v>
      </c>
      <c r="GP33">
        <f>IF( ISNUMBER(VLOOKUP($F33,AREA_LIFE,Seq!AX$1,FALSE)-Life!AX$39),VLOOKUP($F33,AREA_LIFE,Seq!AX$1,FALSE)-Life!AX$39,".")</f>
        <v>-5.5121951219661014E-3</v>
      </c>
      <c r="GQ33">
        <f t="shared" si="36"/>
        <v>-5.5121951219661014E-3</v>
      </c>
      <c r="GS33">
        <f>IFERROR(VLOOKUP($F33,AREA_LIFE,Seq!V$1,FALSE),".")</f>
        <v>61.052195121951229</v>
      </c>
      <c r="GT33">
        <f>IFERROR(VLOOKUP($F33,AREA_LIFE,Seq!W$1,FALSE),".")</f>
        <v>61.927243902439031</v>
      </c>
      <c r="GU33">
        <f>IFERROR(VLOOKUP($F33,AREA_LIFE,Seq!X$1,FALSE),".")</f>
        <v>62.760439024390259</v>
      </c>
      <c r="GV33">
        <f>IFERROR(VLOOKUP($F33,AREA_LIFE,Seq!Y$1,FALSE),".")</f>
        <v>63.550024390243919</v>
      </c>
      <c r="GW33">
        <f>IFERROR(VLOOKUP($F33,AREA_LIFE,Seq!Z$1,FALSE),".")</f>
        <v>64.293585365853659</v>
      </c>
      <c r="GX33">
        <f>IFERROR(VLOOKUP($F33,AREA_LIFE,Seq!AA$1,FALSE),".")</f>
        <v>64.990731707317082</v>
      </c>
      <c r="GY33">
        <f>IFERROR(VLOOKUP($F33,AREA_LIFE,Seq!AB$1,FALSE),".")</f>
        <v>65.644024390243899</v>
      </c>
      <c r="GZ33">
        <f>IFERROR(VLOOKUP($F33,AREA_LIFE,Seq!AC$1,FALSE),".")</f>
        <v>66.259951219512203</v>
      </c>
      <c r="HA33">
        <f>IFERROR(VLOOKUP($F33,AREA_LIFE,Seq!AD$1,FALSE),".")</f>
        <v>66.843463414634172</v>
      </c>
      <c r="HB33">
        <f>IFERROR(VLOOKUP($F33,AREA_LIFE,Seq!AE$1,FALSE),".")</f>
        <v>67.396073170731711</v>
      </c>
      <c r="HC33">
        <f>IFERROR(VLOOKUP($F33,AREA_LIFE,Seq!AF$1,FALSE),".")</f>
        <v>67.917780487804876</v>
      </c>
      <c r="HD33">
        <f>IFERROR(VLOOKUP($F33,AREA_LIFE,Seq!AG$1,FALSE),".")</f>
        <v>68.406512195121977</v>
      </c>
      <c r="HE33">
        <f>IFERROR(VLOOKUP($F33,AREA_LIFE,Seq!AH$1,FALSE),".")</f>
        <v>68.861756097560985</v>
      </c>
      <c r="HF33">
        <f>IFERROR(VLOOKUP($F33,AREA_LIFE,Seq!AI$1,FALSE),".")</f>
        <v>69.281951219512209</v>
      </c>
      <c r="HG33">
        <f>IFERROR(VLOOKUP($F33,AREA_LIFE,Seq!AJ$1,FALSE),".")</f>
        <v>69.668585365853673</v>
      </c>
      <c r="HH33">
        <f>IFERROR(VLOOKUP($F33,AREA_LIFE,Seq!AK$1,FALSE),".")</f>
        <v>70.021146341463421</v>
      </c>
      <c r="HI33">
        <f>IFERROR(VLOOKUP($F33,AREA_LIFE,Seq!AL$1,FALSE),".")</f>
        <v>70.33865853658537</v>
      </c>
      <c r="HJ33">
        <f>IFERROR(VLOOKUP($F33,AREA_LIFE,Seq!AM$1,FALSE),".")</f>
        <v>70.623146341463425</v>
      </c>
      <c r="HK33">
        <f>IFERROR(VLOOKUP($F33,AREA_LIFE,Seq!AN$1,FALSE),".")</f>
        <v>70.880634146341464</v>
      </c>
      <c r="HL33">
        <f>IFERROR(VLOOKUP($F33,AREA_LIFE,Seq!AO$1,FALSE),".")</f>
        <v>71.115658536585372</v>
      </c>
      <c r="HM33">
        <f>IFERROR(VLOOKUP($F33,AREA_LIFE,Seq!AP$1,FALSE),".")</f>
        <v>71.336707317073177</v>
      </c>
      <c r="HN33">
        <f>IFERROR(VLOOKUP($F33,AREA_LIFE,Seq!AQ$1,FALSE),".")</f>
        <v>71.551341463414644</v>
      </c>
      <c r="HO33">
        <f>IFERROR(VLOOKUP($F33,AREA_LIFE,Seq!AR$1,FALSE),".")</f>
        <v>71.763536585365856</v>
      </c>
      <c r="HP33">
        <f>IFERROR(VLOOKUP($F33,AREA_LIFE,Seq!AS$1,FALSE),".")</f>
        <v>71.978317073170729</v>
      </c>
      <c r="HQ33">
        <f>IFERROR(VLOOKUP($F33,AREA_LIFE,Seq!AT$1,FALSE),".")</f>
        <v>72.199682926829269</v>
      </c>
      <c r="HR33">
        <f>IFERROR(VLOOKUP($F33,AREA_LIFE,Seq!AU$1,FALSE),".")</f>
        <v>72.427146341463427</v>
      </c>
      <c r="HS33">
        <f>IFERROR(VLOOKUP($F33,AREA_LIFE,Seq!AV$1,FALSE),".")</f>
        <v>72.659195121951228</v>
      </c>
      <c r="HT33">
        <f>IFERROR(VLOOKUP($F33,AREA_LIFE,Seq!AW$1,FALSE),".")</f>
        <v>72.891341463414648</v>
      </c>
      <c r="HU33">
        <f>IFERROR(VLOOKUP($F33,AREA_LIFE,Seq!AX$1,FALSE),".")</f>
        <v>73.119048780487802</v>
      </c>
      <c r="HV33" t="str">
        <f>IFERROR(VLOOKUP($F33,AREA_LIFE,Seq!AY$1,FALSE),".")</f>
        <v>.</v>
      </c>
      <c r="HZ33">
        <f t="shared" si="40"/>
        <v>2938</v>
      </c>
      <c r="IA33">
        <f t="shared" si="38"/>
        <v>0</v>
      </c>
      <c r="IB33" t="str">
        <f t="shared" si="41"/>
        <v>.</v>
      </c>
      <c r="IC33" t="str">
        <f t="shared" si="42"/>
        <v>.</v>
      </c>
      <c r="ID33">
        <f t="shared" si="39"/>
        <v>7.4502283538864192E-2</v>
      </c>
      <c r="IE33" t="str">
        <f>work!FK33</f>
        <v>.</v>
      </c>
      <c r="IF33" t="str">
        <f>work!FL33</f>
        <v>.</v>
      </c>
      <c r="IG33" t="str">
        <f>work!FM33</f>
        <v>.</v>
      </c>
      <c r="IH33" t="str">
        <f>IF(ISNUMBER(work!FS33-work!FK33),work!FS33-work!FK33,".")</f>
        <v>.</v>
      </c>
      <c r="II33" t="str">
        <f>IF(ISNUMBER(work!FT33-work!FL33),work!FT33-work!FL33,".")</f>
        <v>.</v>
      </c>
      <c r="IJ33" t="str">
        <f>IF(ISNUMBER(work!FU33-work!FM33),work!FU33-work!FM33,".")</f>
        <v>.</v>
      </c>
    </row>
    <row r="34" spans="1:268" hidden="1">
      <c r="A34" s="24" t="str">
        <f t="shared" si="0"/>
        <v>亚洲</v>
      </c>
      <c r="B34" s="24" t="str">
        <f t="shared" si="33"/>
        <v>InEM90</v>
      </c>
      <c r="C34" s="24" t="str">
        <f t="shared" si="1"/>
        <v>Out</v>
      </c>
      <c r="D34" s="24"/>
      <c r="E34" s="25" t="s">
        <v>2388</v>
      </c>
      <c r="F34" s="26" t="str">
        <f t="shared" si="2"/>
        <v>Singapore</v>
      </c>
      <c r="G34" s="27">
        <f t="shared" si="3"/>
        <v>120</v>
      </c>
      <c r="H34" s="27">
        <f t="shared" si="4"/>
        <v>1013</v>
      </c>
      <c r="I34" s="27">
        <f t="shared" si="5"/>
        <v>1300</v>
      </c>
      <c r="J34" s="27">
        <f t="shared" si="6"/>
        <v>2163</v>
      </c>
      <c r="K34" s="27">
        <f t="shared" si="7"/>
        <v>2782</v>
      </c>
      <c r="L34" s="27">
        <f t="shared" si="8"/>
        <v>8414</v>
      </c>
      <c r="M34" s="27">
        <f t="shared" si="9"/>
        <v>5043</v>
      </c>
      <c r="N34" s="27">
        <f t="shared" si="10"/>
        <v>5821</v>
      </c>
      <c r="O34" s="27">
        <f t="shared" si="11"/>
        <v>12231</v>
      </c>
      <c r="P34" s="27">
        <f t="shared" si="12"/>
        <v>49004</v>
      </c>
      <c r="Q34" s="27">
        <f t="shared" si="13"/>
        <v>117961</v>
      </c>
      <c r="R34" s="27">
        <f t="shared" si="14"/>
        <v>185122</v>
      </c>
      <c r="S34" s="27">
        <f t="shared" si="15"/>
        <v>224356</v>
      </c>
      <c r="T34" s="27">
        <f t="shared" si="16"/>
        <v>260641</v>
      </c>
      <c r="U34" s="27">
        <f t="shared" si="17"/>
        <v>340397</v>
      </c>
      <c r="V34" s="27">
        <f t="shared" si="18"/>
        <v>264249</v>
      </c>
      <c r="W34" s="27">
        <f t="shared" si="19"/>
        <v>217220</v>
      </c>
      <c r="X34" s="27">
        <f t="shared" si="20"/>
        <v>214355</v>
      </c>
      <c r="Y34" s="27">
        <f t="shared" si="21"/>
        <v>233720</v>
      </c>
      <c r="Z34" s="27">
        <f t="shared" si="22"/>
        <v>205840</v>
      </c>
      <c r="AA34" s="27">
        <f t="shared" si="23"/>
        <v>200814</v>
      </c>
      <c r="AB34" s="27">
        <f t="shared" si="24"/>
        <v>220432</v>
      </c>
      <c r="AC34" s="27">
        <f t="shared" si="25"/>
        <v>226046</v>
      </c>
      <c r="AD34" s="27">
        <f t="shared" si="26"/>
        <v>318457</v>
      </c>
      <c r="AE34" s="27">
        <f t="shared" si="27"/>
        <v>443529</v>
      </c>
      <c r="AF34" s="27">
        <f t="shared" si="28"/>
        <v>360484</v>
      </c>
      <c r="AG34" s="27"/>
      <c r="AH34" s="27">
        <f>IF(ISNUMBER(work!C34+work!AH34),work!C34+work!AH34,".")</f>
        <v>20477054.800792199</v>
      </c>
      <c r="AI34" s="27">
        <f>IF(ISNUMBER(work!D34+work!AI34),work!D34+work!AI34,".")</f>
        <v>21640828.504641689</v>
      </c>
      <c r="AJ34" s="27">
        <f>IF(ISNUMBER(work!E34+work!AJ34),work!E34+work!AJ34,".")</f>
        <v>23562833.262155429</v>
      </c>
      <c r="AK34" s="27">
        <f>IF(ISNUMBER(work!F34+work!AK34),work!F34+work!AK34,".")</f>
        <v>26069972.983141929</v>
      </c>
      <c r="AL34" s="27">
        <f>IF(ISNUMBER(work!G34+work!AL34),work!G34+work!AL34,".")</f>
        <v>29841448.586378541</v>
      </c>
      <c r="AM34" s="27">
        <f>IF(ISNUMBER(work!H34+work!AM34),work!H34+work!AM34,".")</f>
        <v>33419274.083260547</v>
      </c>
      <c r="AN34" s="27">
        <f>IF(ISNUMBER(work!I34+work!AN34),work!I34+work!AN34,".")</f>
        <v>36161624.601563133</v>
      </c>
      <c r="AO34" s="27">
        <f>IF(ISNUMBER(work!J34+work!AO34),work!J34+work!AO34,".")</f>
        <v>40302612.377796099</v>
      </c>
      <c r="AP34" s="27">
        <f>IF(ISNUMBER(work!K34+work!AP34),work!K34+work!AP34,".")</f>
        <v>44862576.152746089</v>
      </c>
      <c r="AQ34" s="27">
        <f>IF(ISNUMBER(work!L34+work!AQ34),work!L34+work!AQ34,".")</f>
        <v>46921711.63518507</v>
      </c>
      <c r="AR34" s="27">
        <f>IF(ISNUMBER(work!M34+work!AR34),work!M34+work!AR34,".")</f>
        <v>48926300.851316482</v>
      </c>
      <c r="AS34" s="27">
        <f>IF(ISNUMBER(work!N34+work!AS34),work!N34+work!AS34,".")</f>
        <v>53309375.92813462</v>
      </c>
      <c r="AT34" s="27">
        <f>IF(ISNUMBER(work!O34+work!AT34),work!O34+work!AT34,".")</f>
        <v>60505201.257853106</v>
      </c>
      <c r="AU34" s="27">
        <f>IF(ISNUMBER(work!P34+work!AU34),work!P34+work!AU34,".")</f>
        <v>68861219.292011902</v>
      </c>
      <c r="AV34" s="27">
        <f>IF(ISNUMBER(work!Q34+work!AV34),work!Q34+work!AV34,".")</f>
        <v>77795363.208619028</v>
      </c>
      <c r="AW34" s="27">
        <f>IF(ISNUMBER(work!R34+work!AW34),work!R34+work!AW34,".")</f>
        <v>86101879.063642099</v>
      </c>
      <c r="AX34" s="27">
        <f>IF(ISNUMBER(work!S34+work!AX34),work!S34+work!AX34,".")</f>
        <v>94561302.682641685</v>
      </c>
      <c r="AY34" s="27">
        <f>IF(ISNUMBER(work!T34+work!AY34),work!T34+work!AY34,".")</f>
        <v>103284972.15316482</v>
      </c>
      <c r="AZ34" s="27">
        <f>IF(ISNUMBER(work!U34+work!AZ34),work!U34+work!AZ34,".")</f>
        <v>110609989.70703948</v>
      </c>
      <c r="BA34" s="27">
        <f>IF(ISNUMBER(work!V34+work!BA34),work!V34+work!BA34,".")</f>
        <v>118985100.12708351</v>
      </c>
      <c r="BB34" s="27">
        <f>IF(ISNUMBER(work!W34+work!BB34),work!W34+work!BB34,".")</f>
        <v>129119717.97190422</v>
      </c>
      <c r="BC34" s="27">
        <f>IF(ISNUMBER(work!X34+work!BC34),work!X34+work!BC34,".")</f>
        <v>138844704.23191243</v>
      </c>
      <c r="BD34" s="27">
        <f>IF(ISNUMBER(work!Y34+work!BD34),work!Y34+work!BD34,".")</f>
        <v>151032272.99118763</v>
      </c>
      <c r="BE34" s="27">
        <f>IF(ISNUMBER(work!Z34+work!BE34),work!Z34+work!BE34,".")</f>
        <v>165521144.75220439</v>
      </c>
      <c r="BF34" s="27">
        <f>IF(ISNUMBER(work!AA34+work!BF34),work!AA34+work!BF34,".")</f>
        <v>182187967.23528838</v>
      </c>
      <c r="BG34" s="27">
        <f>IF(ISNUMBER(work!AB34+work!BG34),work!AB34+work!BG34,".")</f>
        <v>200804958.4106288</v>
      </c>
      <c r="BH34" s="27">
        <f>IF(ISNUMBER(work!AC34+work!BH34),work!AC34+work!BH34,".")</f>
        <v>223725779.71398658</v>
      </c>
      <c r="BI34" s="27">
        <f>IF(ISNUMBER(work!AD34+work!BI34),work!AD34+work!BI34,".")</f>
        <v>252159742.56543052</v>
      </c>
      <c r="BJ34" s="27">
        <f>IF(ISNUMBER(work!AE34+work!BJ34),work!AE34+work!BJ34,".")</f>
        <v>273802743.60080451</v>
      </c>
      <c r="BK34" s="27">
        <f>IF(ISNUMBER(work!AF34+work!BK34),work!AF34+work!BK34,".")</f>
        <v>308101396.07785219</v>
      </c>
      <c r="BL34" s="27"/>
      <c r="BM34" s="27">
        <f>IF(ISNUMBER(work!AH34-work!C34),work!AH34-work!C34,".")</f>
        <v>-16111333.7622738</v>
      </c>
      <c r="BN34" s="27">
        <f>IF(ISNUMBER(work!AI34-work!D34),work!AI34-work!D34,".")</f>
        <v>-16850156.263703711</v>
      </c>
      <c r="BO34" s="27">
        <f>IF(ISNUMBER(work!AJ34-work!E34),work!AJ34-work!E34,".")</f>
        <v>-18430831.120109372</v>
      </c>
      <c r="BP34" s="27">
        <f>IF(ISNUMBER(work!AK34-work!F34),work!AK34-work!F34,".")</f>
        <v>-20501000.816789672</v>
      </c>
      <c r="BQ34" s="27">
        <f>IF(ISNUMBER(work!AL34-work!G34),work!AL34-work!G34,".")</f>
        <v>-23808313.231142659</v>
      </c>
      <c r="BR34" s="27">
        <f>IF(ISNUMBER(work!AM34-work!H34),work!AM34-work!H34,".")</f>
        <v>-27473205.57962605</v>
      </c>
      <c r="BS34" s="27">
        <f>IF(ISNUMBER(work!AN34-work!I34),work!AN34-work!I34,".")</f>
        <v>-30089393.271657474</v>
      </c>
      <c r="BT34" s="27">
        <f>IF(ISNUMBER(work!AO34-work!J34),work!AO34-work!J34,".")</f>
        <v>-33633523.568718106</v>
      </c>
      <c r="BU34" s="27">
        <f>IF(ISNUMBER(work!AP34-work!K34),work!AP34-work!K34,".")</f>
        <v>-37428343.155724309</v>
      </c>
      <c r="BV34" s="27">
        <f>IF(ISNUMBER(work!AQ34-work!L34),work!AQ34-work!L34,".")</f>
        <v>-38743135.36493253</v>
      </c>
      <c r="BW34" s="27">
        <f>IF(ISNUMBER(work!AR34-work!M34),work!AR34-work!M34,".")</f>
        <v>-39993810.334805727</v>
      </c>
      <c r="BX34" s="27">
        <f>IF(ISNUMBER(work!AS34-work!N34),work!AS34-work!N34,".")</f>
        <v>-43791385.487110779</v>
      </c>
      <c r="BY34" s="27">
        <f>IF(ISNUMBER(work!AT34-work!O34),work!AT34-work!O34,".")</f>
        <v>-50383868.278357103</v>
      </c>
      <c r="BZ34" s="27">
        <f>IF(ISNUMBER(work!AU34-work!P34),work!AU34-work!P34,".")</f>
        <v>-57552319.979267687</v>
      </c>
      <c r="CA34" s="27">
        <f>IF(ISNUMBER(work!AV34-work!Q34),work!AV34-work!Q34,".")</f>
        <v>-65178349.70719818</v>
      </c>
      <c r="CB34" s="27">
        <f>IF(ISNUMBER(work!AW34-work!R34),work!AW34-work!R34,".")</f>
        <v>-72455968.559999302</v>
      </c>
      <c r="CC34" s="27">
        <f>IF(ISNUMBER(work!AX34-work!S34),work!AX34-work!S34,".")</f>
        <v>-79852329.703363717</v>
      </c>
      <c r="CD34" s="27">
        <f>IF(ISNUMBER(work!AY34-work!T34),work!AY34-work!T34,".")</f>
        <v>-87349128.044739172</v>
      </c>
      <c r="CE34" s="27">
        <f>IF(ISNUMBER(work!AZ34-work!U34),work!AZ34-work!U34,".")</f>
        <v>-94893570.306300521</v>
      </c>
      <c r="CF34" s="27">
        <f>IF(ISNUMBER(work!BA34-work!V34),work!BA34-work!V34,".")</f>
        <v>-102136730.44727048</v>
      </c>
      <c r="CG34" s="27">
        <f>IF(ISNUMBER(work!BB34-work!W34),work!BB34-work!W34,".")</f>
        <v>-110576346.37069577</v>
      </c>
      <c r="CH34" s="27">
        <f>IF(ISNUMBER(work!BC34-work!X34),work!BC34-work!X34,".")</f>
        <v>-120746133.45112357</v>
      </c>
      <c r="CI34" s="27">
        <f>IF(ISNUMBER(work!BD34-work!Y34),work!BD34-work!Y34,".")</f>
        <v>-132181330.92100435</v>
      </c>
      <c r="CJ34" s="27">
        <f>IF(ISNUMBER(work!BE34-work!Z34),work!BE34-work!Z34,".")</f>
        <v>-146013819.55120763</v>
      </c>
      <c r="CK34" s="27">
        <f>IF(ISNUMBER(work!BF34-work!AA34),work!BF34-work!AA34,".")</f>
        <v>-160812028.4627676</v>
      </c>
      <c r="CL34" s="27">
        <f>IF(ISNUMBER(work!BG34-work!AB34),work!BG34-work!AB34,".")</f>
        <v>-177867036.84002519</v>
      </c>
      <c r="CM34" s="27">
        <f>IF(ISNUMBER(work!BH34-work!AC34),work!BH34-work!AC34,".")</f>
        <v>-198872166.9857434</v>
      </c>
      <c r="CN34" s="27">
        <f>IF(ISNUMBER(work!BI34-work!AD34),work!BI34-work!AD34,".")</f>
        <v>-225375937.2052635</v>
      </c>
      <c r="CO34" s="27">
        <f>IF(ISNUMBER(work!BJ34-work!AE34),work!BJ34-work!AE34,".")</f>
        <v>-246711147.34925348</v>
      </c>
      <c r="CP34" s="27">
        <f>IF(ISNUMBER(work!BK34-work!AF34),work!BK34-work!AF34,".")</f>
        <v>-279407711.75093848</v>
      </c>
      <c r="CQ34" s="27"/>
      <c r="CR34" s="27"/>
      <c r="CS34" s="27" t="str">
        <f>IF(ISNUMBER(work!CR34-work!BN34),work!CR34-work!BN34,".")</f>
        <v>.</v>
      </c>
      <c r="CT34" s="27" t="str">
        <f>IF(ISNUMBER(work!CS34-work!BO34),work!CS34-work!BO34,".")</f>
        <v>.</v>
      </c>
      <c r="CU34" s="27" t="str">
        <f>IF(ISNUMBER(work!CT34-work!BP34),work!CT34-work!BP34,".")</f>
        <v>.</v>
      </c>
      <c r="CV34" s="27" t="str">
        <f>IF(ISNUMBER(work!CU34-work!BQ34),work!CU34-work!BQ34,".")</f>
        <v>.</v>
      </c>
      <c r="CW34" s="27" t="str">
        <f>IF(ISNUMBER(work!CV34-work!BR34),work!CV34-work!BR34,".")</f>
        <v>.</v>
      </c>
      <c r="CX34" s="27" t="str">
        <f>IF(ISNUMBER(work!CW34-work!BS34),work!CW34-work!BS34,".")</f>
        <v>.</v>
      </c>
      <c r="CY34" s="27" t="str">
        <f>IF(ISNUMBER(work!CX34-work!BT34),work!CX34-work!BT34,".")</f>
        <v>.</v>
      </c>
      <c r="CZ34" s="27" t="str">
        <f>IF(ISNUMBER(work!CY34-work!BU34),work!CY34-work!BU34,".")</f>
        <v>.</v>
      </c>
      <c r="DA34" s="27" t="str">
        <f>IF(ISNUMBER(work!CZ34-work!BV34),work!CZ34-work!BV34,".")</f>
        <v>.</v>
      </c>
      <c r="DB34" s="27" t="str">
        <f>IF(ISNUMBER(work!DA34-work!BW34),work!DA34-work!BW34,".")</f>
        <v>.</v>
      </c>
      <c r="DC34" s="94" t="str">
        <f>IF(ISNUMBER(work!DB34-work!BX34),work!DB34-work!BX34,".")</f>
        <v>.</v>
      </c>
      <c r="DD34" s="27" t="str">
        <f>IF(ISNUMBER(work!DC34-work!BY34),work!DC34-work!BY34,".")</f>
        <v>.</v>
      </c>
      <c r="DE34" s="27" t="str">
        <f>IF(ISNUMBER(work!DD34-work!BZ34),work!DD34-work!BZ34,".")</f>
        <v>.</v>
      </c>
      <c r="DF34" s="27" t="str">
        <f>IF(ISNUMBER(work!DE34-work!CA34),work!DE34-work!CA34,".")</f>
        <v>.</v>
      </c>
      <c r="DG34" s="27" t="str">
        <f>IF(ISNUMBER(work!DF34-work!CB34),work!DF34-work!CB34,".")</f>
        <v>.</v>
      </c>
      <c r="DH34" s="27" t="str">
        <f>IF(ISNUMBER(work!DG34-work!CC34),work!DG34-work!CC34,".")</f>
        <v>.</v>
      </c>
      <c r="DI34" s="27" t="str">
        <f>IF(ISNUMBER(work!DH34-work!CD34),work!DH34-work!CD34,".")</f>
        <v>.</v>
      </c>
      <c r="DJ34" s="27" t="str">
        <f>IF(ISNUMBER(work!DI34-work!CE34),work!DI34-work!CE34,".")</f>
        <v>.</v>
      </c>
      <c r="DK34" s="27" t="str">
        <f>IF(ISNUMBER(work!DJ34-work!CF34),work!DJ34-work!CF34,".")</f>
        <v>.</v>
      </c>
      <c r="DL34" s="27" t="str">
        <f>IF(ISNUMBER(work!DK34-work!CG34),work!DK34-work!CG34,".")</f>
        <v>.</v>
      </c>
      <c r="DM34" s="94" t="str">
        <f>IF(ISNUMBER(work!DL34-work!CH34),work!DL34-work!CH34,".")</f>
        <v>.</v>
      </c>
      <c r="DN34" s="27" t="str">
        <f>IF(ISNUMBER(work!DM34-work!CI34),work!DM34-work!CI34,".")</f>
        <v>.</v>
      </c>
      <c r="DO34" s="27" t="str">
        <f>IF(ISNUMBER(work!DN34-work!CJ34),work!DN34-work!CJ34,".")</f>
        <v>.</v>
      </c>
      <c r="DP34" s="27" t="str">
        <f>IF(ISNUMBER(work!DO34-work!CK34),work!DO34-work!CK34,".")</f>
        <v>.</v>
      </c>
      <c r="DQ34" s="27" t="str">
        <f>IF(ISNUMBER(work!DP34-work!CL34),work!DP34-work!CL34,".")</f>
        <v>.</v>
      </c>
      <c r="DR34" s="94" t="str">
        <f>IF(ISNUMBER(work!DQ34-work!CM34),work!DQ34-work!CM34,".")</f>
        <v>.</v>
      </c>
      <c r="DS34" s="27" t="str">
        <f>IF(ISNUMBER(work!DR34-work!CN34),work!DR34-work!CN34,".")</f>
        <v>.</v>
      </c>
      <c r="DT34" s="27" t="str">
        <f>IF(ISNUMBER(work!DS34-work!CO34),work!DS34-work!CO34,".")</f>
        <v>.</v>
      </c>
      <c r="DU34" s="27" t="str">
        <f>IF(ISNUMBER(work!DT34-work!CP34),work!DT34-work!CP34,".")</f>
        <v>.</v>
      </c>
      <c r="DV34" s="27" t="str">
        <f t="shared" si="29"/>
        <v>.</v>
      </c>
      <c r="DW34" s="27"/>
      <c r="DX34" s="27" t="str">
        <f>IF(ISNUMBER(work!FJ34/work!FN34),work!FJ34/work!FN34,".")</f>
        <v>.</v>
      </c>
      <c r="DY34" s="27" t="str">
        <f>IF(ISNUMBER(work!FK34/work!FO34),work!FK34/work!FO34,".")</f>
        <v>.</v>
      </c>
      <c r="DZ34" s="27" t="str">
        <f>IF(ISNUMBER(work!FL34/work!FP34),work!FL34/work!FP34,".")</f>
        <v>.</v>
      </c>
      <c r="EA34" s="27" t="str">
        <f>IF(ISNUMBER(work!FM34/work!FQ34),work!FM34/work!FQ34,".")</f>
        <v>.</v>
      </c>
      <c r="EB34" s="27" t="str">
        <f>IF(ISNUMBER((work!FK34+work!FL34)/(work!FO34+work!FP34)),(work!FK34+work!FL34)/(work!FO34+work!FP34),".")</f>
        <v>.</v>
      </c>
      <c r="EC34" s="27" t="str">
        <f>IF(ISNUMBER(work!FR34/work!FV34),work!FR34/work!FV34,".")</f>
        <v>.</v>
      </c>
      <c r="ED34" s="27" t="str">
        <f>IF(ISNUMBER(work!FS34/work!FW34),work!FS34/work!FW34,".")</f>
        <v>.</v>
      </c>
      <c r="EE34" s="27" t="str">
        <f>IF(ISNUMBER(work!FT34/work!FX34),work!FT34/work!FX34,".")</f>
        <v>.</v>
      </c>
      <c r="EF34" s="27" t="str">
        <f>IF(ISNUMBER(work!FU34/work!FY34),work!FU34/work!FY34,".")</f>
        <v>.</v>
      </c>
      <c r="EG34" s="27" t="str">
        <f>IF(ISNUMBER((work!FS34+work!FT34)/(work!FW34+work!FX34)),(work!FS34+work!FT34)/(work!FW34+work!FX34),".")</f>
        <v>.</v>
      </c>
      <c r="EH34" s="27">
        <f>work!EZ34</f>
        <v>0.76894656172328091</v>
      </c>
      <c r="EI34" s="27">
        <f>work!FA34</f>
        <v>0.66885461109287825</v>
      </c>
      <c r="EJ34" s="27">
        <f>work!FB34</f>
        <v>0.66657563494624994</v>
      </c>
      <c r="EK34" s="27"/>
      <c r="EL34" s="27">
        <f t="shared" si="30"/>
        <v>4485.49</v>
      </c>
      <c r="EM34">
        <f t="shared" si="34"/>
        <v>212177</v>
      </c>
      <c r="EN34" t="str">
        <f>work!FM34</f>
        <v>.</v>
      </c>
      <c r="EO34" t="str">
        <f>IF(ISNUMBER(work!FK34+work!FL34),work!FK34+work!FL34,".")</f>
        <v>.</v>
      </c>
      <c r="EP34" t="str">
        <f>IF(ISNUMBER(work!FU34-work!FM34),work!FU34-work!FM34,".")</f>
        <v>.</v>
      </c>
      <c r="EQ34" t="str">
        <f>IF(ISNUMBER(work!FS34+work!FT34-work!FK34-work!FL34),(work!FS34+work!FT34-work!FK34-work!FL34),".")</f>
        <v>.</v>
      </c>
      <c r="EU34">
        <f>work!FC34</f>
        <v>1856237</v>
      </c>
      <c r="EV34">
        <f>work!FD34</f>
        <v>2038000</v>
      </c>
      <c r="EW34" t="str">
        <f>IF(ISNUMBER(VLOOKUP($F34,AREA_EM_ALLYEAR,Seq!B$1,FALSE)),VLOOKUP($F34,AREA_EM_ALLYEAR,Seq!B$1,FALSE),".")</f>
        <v>.</v>
      </c>
      <c r="EX34" t="str">
        <f>IF(ISNUMBER(VLOOKUP($F34,AREA_EM_ALLYEAR,Seq!C$1,FALSE)),VLOOKUP($F34,AREA_EM_ALLYEAR,Seq!C$1,FALSE),".")</f>
        <v>.</v>
      </c>
      <c r="EY34" t="str">
        <f>IF(ISNUMBER(VLOOKUP($F34,AREA_EM_ALLYEAR,Seq!D$1,FALSE)),VLOOKUP($F34,AREA_EM_ALLYEAR,Seq!D$1,FALSE),".")</f>
        <v>.</v>
      </c>
      <c r="EZ34" t="str">
        <f>IF(ISNUMBER(VLOOKUP($F34,AREA_EM_ALLYEAR,Seq!E$1,FALSE)),VLOOKUP($F34,AREA_EM_ALLYEAR,Seq!E$1,FALSE),".")</f>
        <v>.</v>
      </c>
      <c r="FA34" t="str">
        <f>IF(ISNUMBER(VLOOKUP($F34,AREA_EM_ALLYEAR,Seq!F$1,FALSE)),VLOOKUP($F34,AREA_EM_ALLYEAR,Seq!F$1,FALSE),".")</f>
        <v>.</v>
      </c>
      <c r="FB34" t="str">
        <f>IF(ISNUMBER(VLOOKUP($F34,AREA_EM_ALLYEAR,Seq!G$1,FALSE)),VLOOKUP($F34,AREA_EM_ALLYEAR,Seq!G$1,FALSE),".")</f>
        <v>.</v>
      </c>
      <c r="FC34" t="str">
        <f>IF(ISNUMBER(VLOOKUP($F34,AREA_EM_ALLYEAR,Seq!H$1,FALSE)),VLOOKUP($F34,AREA_EM_ALLYEAR,Seq!H$1,FALSE),".")</f>
        <v>.</v>
      </c>
      <c r="FD34" t="str">
        <f>IF(ISNUMBER(VLOOKUP($F34,AREA_EM_ALLYEAR,Seq!I$1,FALSE)),VLOOKUP($F34,AREA_EM_ALLYEAR,Seq!I$1,FALSE),".")</f>
        <v>.</v>
      </c>
      <c r="FE34" t="str">
        <f>IF(ISNUMBER(VLOOKUP($F34,AREA_EM_ALLYEAR,Seq!J$1,FALSE)),VLOOKUP($F34,AREA_EM_ALLYEAR,Seq!J$1,FALSE),".")</f>
        <v>.</v>
      </c>
      <c r="FF34" t="str">
        <f>IF(ISNUMBER(VLOOKUP($F34,AREA_EM_ALLYEAR,Seq!K$1,FALSE)),VLOOKUP($F34,AREA_EM_ALLYEAR,Seq!K$1,FALSE),".")</f>
        <v>.</v>
      </c>
      <c r="FG34" t="str">
        <f>IF(ISNUMBER(VLOOKUP($F34,AREA_EM_ALLYEAR,Seq!L$1,FALSE)),VLOOKUP($F34,AREA_EM_ALLYEAR,Seq!L$1,FALSE),".")</f>
        <v>.</v>
      </c>
      <c r="FH34" t="str">
        <f>IF(ISNUMBER(VLOOKUP($F34,AREA_EM_ALLYEAR,Seq!M$1,FALSE)),VLOOKUP($F34,AREA_EM_ALLYEAR,Seq!M$1,FALSE),".")</f>
        <v>.</v>
      </c>
      <c r="FI34" t="str">
        <f>IF(ISNUMBER(VLOOKUP($F34,AREA_EM_ALLYEAR,Seq!N$1,FALSE)),VLOOKUP($F34,AREA_EM_ALLYEAR,Seq!N$1,FALSE),".")</f>
        <v>.</v>
      </c>
      <c r="FJ34" t="str">
        <f>IF(ISNUMBER(VLOOKUP($F34,AREA_EM_ALLYEAR,Seq!O$1,FALSE)),VLOOKUP($F34,AREA_EM_ALLYEAR,Seq!O$1,FALSE),".")</f>
        <v>.</v>
      </c>
      <c r="FK34" t="str">
        <f t="shared" si="35"/>
        <v>.</v>
      </c>
      <c r="FN34">
        <f>IF( ISNUMBER(VLOOKUP($F34,AREA_LIFE,Seq!V$1,FALSE)-Life!V$39),VLOOKUP($F34,AREA_LIFE,Seq!V$1,FALSE)-Life!V$39,".")</f>
        <v>5.5169756097561162</v>
      </c>
      <c r="FO34" t="str">
        <f>IF( ISNUMBER(VLOOKUP($F34,AREA_LIFE,Seq!W$1,FALSE)-Life!W$39),VLOOKUP($F34,AREA_LIFE,Seq!W$1,FALSE)-Life!W$39,".")</f>
        <v>.</v>
      </c>
      <c r="FP34">
        <f>IF( ISNUMBER(VLOOKUP($F34,AREA_LIFE,Seq!X$1,FALSE)-Life!X$39),VLOOKUP($F34,AREA_LIFE,Seq!X$1,FALSE)-Life!X$39,".")</f>
        <v>5.4856585365853618</v>
      </c>
      <c r="FQ34" t="str">
        <f>IF( ISNUMBER(VLOOKUP($F34,AREA_LIFE,Seq!Y$1,FALSE)-Life!Y$39),VLOOKUP($F34,AREA_LIFE,Seq!Y$1,FALSE)-Life!Y$39,".")</f>
        <v>.</v>
      </c>
      <c r="FR34" t="str">
        <f>IF( ISNUMBER(VLOOKUP($F34,AREA_LIFE,Seq!Z$1,FALSE)-Life!Z$39),VLOOKUP($F34,AREA_LIFE,Seq!Z$1,FALSE)-Life!Z$39,".")</f>
        <v>.</v>
      </c>
      <c r="FS34">
        <f>IF( ISNUMBER(VLOOKUP($F34,AREA_LIFE,Seq!AA$1,FALSE)-Life!AA$39),VLOOKUP($F34,AREA_LIFE,Seq!AA$1,FALSE)-Life!AA$39,".")</f>
        <v>6.0059024390243962</v>
      </c>
      <c r="FT34" t="str">
        <f>IF( ISNUMBER(VLOOKUP($F34,AREA_LIFE,Seq!AB$1,FALSE)-Life!AB$39),VLOOKUP($F34,AREA_LIFE,Seq!AB$1,FALSE)-Life!AB$39,".")</f>
        <v>.</v>
      </c>
      <c r="FU34">
        <f>IF( ISNUMBER(VLOOKUP($F34,AREA_LIFE,Seq!AC$1,FALSE)-Life!AC$39),VLOOKUP($F34,AREA_LIFE,Seq!AC$1,FALSE)-Life!AC$39,".")</f>
        <v>6.2896097560975761</v>
      </c>
      <c r="FV34" t="str">
        <f>IF( ISNUMBER(VLOOKUP($F34,AREA_LIFE,Seq!AD$1,FALSE)-Life!AD$39),VLOOKUP($F34,AREA_LIFE,Seq!AD$1,FALSE)-Life!AD$39,".")</f>
        <v>.</v>
      </c>
      <c r="FW34" t="str">
        <f>IF( ISNUMBER(VLOOKUP($F34,AREA_LIFE,Seq!AE$1,FALSE)-Life!AE$39),VLOOKUP($F34,AREA_LIFE,Seq!AE$1,FALSE)-Life!AE$39,".")</f>
        <v>.</v>
      </c>
      <c r="FX34">
        <f>IF( ISNUMBER(VLOOKUP($F34,AREA_LIFE,Seq!AF$1,FALSE)-Life!AF$39),VLOOKUP($F34,AREA_LIFE,Seq!AF$1,FALSE)-Life!AF$39,".")</f>
        <v>6.2794634146341508</v>
      </c>
      <c r="FY34" t="str">
        <f>IF( ISNUMBER(VLOOKUP($F34,AREA_LIFE,Seq!AG$1,FALSE)-Life!AG$39),VLOOKUP($F34,AREA_LIFE,Seq!AG$1,FALSE)-Life!AG$39,".")</f>
        <v>.</v>
      </c>
      <c r="FZ34">
        <f>IF( ISNUMBER(VLOOKUP($F34,AREA_LIFE,Seq!AH$1,FALSE)-Life!AH$39),VLOOKUP($F34,AREA_LIFE,Seq!AH$1,FALSE)-Life!AH$39,".")</f>
        <v>6.1837804878048956</v>
      </c>
      <c r="GA34" t="str">
        <f>IF( ISNUMBER(VLOOKUP($F34,AREA_LIFE,Seq!AI$1,FALSE)-Life!AI$39),VLOOKUP($F34,AREA_LIFE,Seq!AI$1,FALSE)-Life!AI$39,".")</f>
        <v>.</v>
      </c>
      <c r="GB34">
        <f>IF( ISNUMBER(VLOOKUP($F34,AREA_LIFE,Seq!AJ$1,FALSE)-Life!AJ$39),VLOOKUP($F34,AREA_LIFE,Seq!AJ$1,FALSE)-Life!AJ$39,".")</f>
        <v>7.0072195121951211</v>
      </c>
      <c r="GC34">
        <f>IF( ISNUMBER(VLOOKUP($F34,AREA_LIFE,Seq!AK$1,FALSE)-Life!AK$39),VLOOKUP($F34,AREA_LIFE,Seq!AK$1,FALSE)-Life!AK$39,".")</f>
        <v>6.7775853658536533</v>
      </c>
      <c r="GD34">
        <f>IF( ISNUMBER(VLOOKUP($F34,AREA_LIFE,Seq!AL$1,FALSE)-Life!AL$39),VLOOKUP($F34,AREA_LIFE,Seq!AL$1,FALSE)-Life!AL$39,".")</f>
        <v>6.7947073170731755</v>
      </c>
      <c r="GE34">
        <f>IF( ISNUMBER(VLOOKUP($F34,AREA_LIFE,Seq!AM$1,FALSE)-Life!AM$39),VLOOKUP($F34,AREA_LIFE,Seq!AM$1,FALSE)-Life!AM$39,".")</f>
        <v>6.7570487804877928</v>
      </c>
      <c r="GF34">
        <f>IF( ISNUMBER(VLOOKUP($F34,AREA_LIFE,Seq!AN$1,FALSE)-Life!AN$39),VLOOKUP($F34,AREA_LIFE,Seq!AN$1,FALSE)-Life!AN$39,".")</f>
        <v>6.7651951219512227</v>
      </c>
      <c r="GG34">
        <f>IF( ISNUMBER(VLOOKUP($F34,AREA_LIFE,Seq!AO$1,FALSE)-Life!AO$39),VLOOKUP($F34,AREA_LIFE,Seq!AO$1,FALSE)-Life!AO$39,".")</f>
        <v>6.5763170731707135</v>
      </c>
      <c r="GH34">
        <f>IF( ISNUMBER(VLOOKUP($F34,AREA_LIFE,Seq!AP$1,FALSE)-Life!AP$39),VLOOKUP($F34,AREA_LIFE,Seq!AP$1,FALSE)-Life!AP$39,".")</f>
        <v>6.747219512195116</v>
      </c>
      <c r="GI34">
        <f>IF( ISNUMBER(VLOOKUP($F34,AREA_LIFE,Seq!AQ$1,FALSE)-Life!AQ$39),VLOOKUP($F34,AREA_LIFE,Seq!AQ$1,FALSE)-Life!AQ$39,".")</f>
        <v>6.7396341463414728</v>
      </c>
      <c r="GJ34" t="str">
        <f>IF( ISNUMBER(VLOOKUP($F34,AREA_LIFE,Seq!AR$1,FALSE)-Life!AR$39),VLOOKUP($F34,AREA_LIFE,Seq!AR$1,FALSE)-Life!AR$39,".")</f>
        <v>.</v>
      </c>
      <c r="GK34">
        <f>IF( ISNUMBER(VLOOKUP($F34,AREA_LIFE,Seq!AS$1,FALSE)-Life!AS$39),VLOOKUP($F34,AREA_LIFE,Seq!AS$1,FALSE)-Life!AS$39,".")</f>
        <v>6.8918536585365757</v>
      </c>
      <c r="GL34">
        <f>IF( ISNUMBER(VLOOKUP($F34,AREA_LIFE,Seq!AT$1,FALSE)-Life!AT$39),VLOOKUP($F34,AREA_LIFE,Seq!AT$1,FALSE)-Life!AT$39,".")</f>
        <v>7.1165609756097297</v>
      </c>
      <c r="GM34">
        <f>IF( ISNUMBER(VLOOKUP($F34,AREA_LIFE,Seq!AU$1,FALSE)-Life!AU$39),VLOOKUP($F34,AREA_LIFE,Seq!AU$1,FALSE)-Life!AU$39,".")</f>
        <v>7.4135853658536632</v>
      </c>
      <c r="GN34">
        <f>IF( ISNUMBER(VLOOKUP($F34,AREA_LIFE,Seq!AV$1,FALSE)-Life!AV$39),VLOOKUP($F34,AREA_LIFE,Seq!AV$1,FALSE)-Life!AV$39,".")</f>
        <v>7.3778536585365941</v>
      </c>
      <c r="GO34">
        <f>IF( ISNUMBER(VLOOKUP($F34,AREA_LIFE,Seq!AW$1,FALSE)-Life!AW$39),VLOOKUP($F34,AREA_LIFE,Seq!AW$1,FALSE)-Life!AW$39,".")</f>
        <v>7.498390243902449</v>
      </c>
      <c r="GP34">
        <f>IF( ISNUMBER(VLOOKUP($F34,AREA_LIFE,Seq!AX$1,FALSE)-Life!AX$39),VLOOKUP($F34,AREA_LIFE,Seq!AX$1,FALSE)-Life!AX$39,".")</f>
        <v>7.6169024390243862</v>
      </c>
      <c r="GQ34">
        <f t="shared" si="36"/>
        <v>7.6169024390243862</v>
      </c>
      <c r="GS34">
        <f>IFERROR(VLOOKUP($F34,AREA_LIFE,Seq!V$1,FALSE),".")</f>
        <v>71.48536585365855</v>
      </c>
      <c r="GT34" t="str">
        <f>IFERROR(VLOOKUP($F34,AREA_LIFE,Seq!W$1,FALSE),".")</f>
        <v>.</v>
      </c>
      <c r="GU34">
        <f>IFERROR(VLOOKUP($F34,AREA_LIFE,Seq!X$1,FALSE),".")</f>
        <v>71.834146341463423</v>
      </c>
      <c r="GV34" t="str">
        <f>IFERROR(VLOOKUP($F34,AREA_LIFE,Seq!Y$1,FALSE),".")</f>
        <v>.</v>
      </c>
      <c r="GW34" t="str">
        <f>IFERROR(VLOOKUP($F34,AREA_LIFE,Seq!Z$1,FALSE),".")</f>
        <v>.</v>
      </c>
      <c r="GX34">
        <f>IFERROR(VLOOKUP($F34,AREA_LIFE,Seq!AA$1,FALSE),".")</f>
        <v>72.886341463414652</v>
      </c>
      <c r="GY34" t="str">
        <f>IFERROR(VLOOKUP($F34,AREA_LIFE,Seq!AB$1,FALSE),".")</f>
        <v>.</v>
      </c>
      <c r="GZ34">
        <f>IFERROR(VLOOKUP($F34,AREA_LIFE,Seq!AC$1,FALSE),".")</f>
        <v>73.5878048780488</v>
      </c>
      <c r="HA34" t="str">
        <f>IFERROR(VLOOKUP($F34,AREA_LIFE,Seq!AD$1,FALSE),".")</f>
        <v>.</v>
      </c>
      <c r="HB34" t="str">
        <f>IFERROR(VLOOKUP($F34,AREA_LIFE,Seq!AE$1,FALSE),".")</f>
        <v>.</v>
      </c>
      <c r="HC34">
        <f>IFERROR(VLOOKUP($F34,AREA_LIFE,Seq!AF$1,FALSE),".")</f>
        <v>74.338536585365858</v>
      </c>
      <c r="HD34" t="str">
        <f>IFERROR(VLOOKUP($F34,AREA_LIFE,Seq!AG$1,FALSE),".")</f>
        <v>.</v>
      </c>
      <c r="HE34">
        <f>IFERROR(VLOOKUP($F34,AREA_LIFE,Seq!AH$1,FALSE),".")</f>
        <v>74.839024390243921</v>
      </c>
      <c r="HF34" t="str">
        <f>IFERROR(VLOOKUP($F34,AREA_LIFE,Seq!AI$1,FALSE),".")</f>
        <v>.</v>
      </c>
      <c r="HG34">
        <f>IFERROR(VLOOKUP($F34,AREA_LIFE,Seq!AJ$1,FALSE),".")</f>
        <v>76.29756097560977</v>
      </c>
      <c r="HH34">
        <f>IFERROR(VLOOKUP($F34,AREA_LIFE,Seq!AK$1,FALSE),".")</f>
        <v>76.395121951219522</v>
      </c>
      <c r="HI34">
        <f>IFERROR(VLOOKUP($F34,AREA_LIFE,Seq!AL$1,FALSE),".")</f>
        <v>76.746341463414637</v>
      </c>
      <c r="HJ34">
        <f>IFERROR(VLOOKUP($F34,AREA_LIFE,Seq!AM$1,FALSE),".")</f>
        <v>77.048780487804876</v>
      </c>
      <c r="HK34">
        <f>IFERROR(VLOOKUP($F34,AREA_LIFE,Seq!AN$1,FALSE),".")</f>
        <v>77.40000000000002</v>
      </c>
      <c r="HL34">
        <f>IFERROR(VLOOKUP($F34,AREA_LIFE,Seq!AO$1,FALSE),".")</f>
        <v>77.551219512195118</v>
      </c>
      <c r="HM34">
        <f>IFERROR(VLOOKUP($F34,AREA_LIFE,Seq!AP$1,FALSE),".")</f>
        <v>78.051219512195132</v>
      </c>
      <c r="HN34">
        <f>IFERROR(VLOOKUP($F34,AREA_LIFE,Seq!AQ$1,FALSE),".")</f>
        <v>78.351219512195129</v>
      </c>
      <c r="HO34" t="str">
        <f>IFERROR(VLOOKUP($F34,AREA_LIFE,Seq!AR$1,FALSE),".")</f>
        <v>.</v>
      </c>
      <c r="HP34">
        <f>IFERROR(VLOOKUP($F34,AREA_LIFE,Seq!AS$1,FALSE),".")</f>
        <v>79.039024390243895</v>
      </c>
      <c r="HQ34">
        <f>IFERROR(VLOOKUP($F34,AREA_LIFE,Seq!AT$1,FALSE),".")</f>
        <v>79.490243902439019</v>
      </c>
      <c r="HR34">
        <f>IFERROR(VLOOKUP($F34,AREA_LIFE,Seq!AU$1,FALSE),".")</f>
        <v>79.990243902439033</v>
      </c>
      <c r="HS34">
        <f>IFERROR(VLOOKUP($F34,AREA_LIFE,Seq!AV$1,FALSE),".")</f>
        <v>80.141463414634146</v>
      </c>
      <c r="HT34">
        <f>IFERROR(VLOOKUP($F34,AREA_LIFE,Seq!AW$1,FALSE),".")</f>
        <v>80.441463414634157</v>
      </c>
      <c r="HU34">
        <f>IFERROR(VLOOKUP($F34,AREA_LIFE,Seq!AX$1,FALSE),".")</f>
        <v>80.741463414634154</v>
      </c>
      <c r="HV34" t="str">
        <f>IFERROR(VLOOKUP($F34,AREA_LIFE,Seq!AY$1,FALSE),".")</f>
        <v>.</v>
      </c>
      <c r="HZ34">
        <f t="shared" si="40"/>
        <v>1677002</v>
      </c>
      <c r="IA34">
        <f t="shared" si="38"/>
        <v>20835</v>
      </c>
      <c r="IB34">
        <f t="shared" si="41"/>
        <v>48926300.851316482</v>
      </c>
      <c r="IC34">
        <f t="shared" si="42"/>
        <v>-39993810.334805727</v>
      </c>
      <c r="ID34" t="str">
        <f t="shared" si="39"/>
        <v>.</v>
      </c>
      <c r="IE34" t="str">
        <f>work!FK34</f>
        <v>.</v>
      </c>
      <c r="IF34" t="str">
        <f>work!FL34</f>
        <v>.</v>
      </c>
      <c r="IG34" t="str">
        <f>work!FM34</f>
        <v>.</v>
      </c>
      <c r="IH34" t="str">
        <f>IF(ISNUMBER(work!FS34-work!FK34),work!FS34-work!FK34,".")</f>
        <v>.</v>
      </c>
      <c r="II34" t="str">
        <f>IF(ISNUMBER(work!FT34-work!FL34),work!FT34-work!FL34,".")</f>
        <v>.</v>
      </c>
      <c r="IJ34" t="str">
        <f>IF(ISNUMBER(work!FU34-work!FM34),work!FU34-work!FM34,".")</f>
        <v>.</v>
      </c>
    </row>
    <row r="35" spans="1:268">
      <c r="A35" s="24" t="str">
        <f t="shared" si="0"/>
        <v>亚洲</v>
      </c>
      <c r="B35" s="24" t="str">
        <f t="shared" si="33"/>
        <v>InEM90</v>
      </c>
      <c r="C35" s="24" t="str">
        <f t="shared" si="1"/>
        <v>InOECD90</v>
      </c>
      <c r="D35" s="24"/>
      <c r="E35" s="25" t="s">
        <v>2393</v>
      </c>
      <c r="F35" s="26" t="str">
        <f t="shared" si="2"/>
        <v>KoreaRep</v>
      </c>
      <c r="G35" s="27">
        <f t="shared" si="3"/>
        <v>0</v>
      </c>
      <c r="H35" s="27">
        <f t="shared" si="4"/>
        <v>0</v>
      </c>
      <c r="I35" s="27">
        <f t="shared" si="5"/>
        <v>0</v>
      </c>
      <c r="J35" s="27">
        <f t="shared" si="6"/>
        <v>0</v>
      </c>
      <c r="K35" s="27">
        <f t="shared" si="7"/>
        <v>0</v>
      </c>
      <c r="L35" s="27">
        <f t="shared" si="8"/>
        <v>0</v>
      </c>
      <c r="M35" s="27">
        <f t="shared" si="9"/>
        <v>0</v>
      </c>
      <c r="N35" s="27">
        <f t="shared" si="10"/>
        <v>0</v>
      </c>
      <c r="O35" s="27">
        <f t="shared" si="11"/>
        <v>11948</v>
      </c>
      <c r="P35" s="27">
        <f t="shared" si="12"/>
        <v>37381</v>
      </c>
      <c r="Q35" s="27">
        <f t="shared" si="13"/>
        <v>72283</v>
      </c>
      <c r="R35" s="27">
        <f t="shared" si="14"/>
        <v>104289</v>
      </c>
      <c r="S35" s="27">
        <f t="shared" si="15"/>
        <v>135752</v>
      </c>
      <c r="T35" s="27">
        <f t="shared" si="16"/>
        <v>214238</v>
      </c>
      <c r="U35" s="27">
        <f t="shared" si="17"/>
        <v>180320</v>
      </c>
      <c r="V35" s="27">
        <f t="shared" si="18"/>
        <v>127473</v>
      </c>
      <c r="W35" s="27">
        <f t="shared" si="19"/>
        <v>148961</v>
      </c>
      <c r="X35" s="27">
        <f t="shared" si="20"/>
        <v>215178</v>
      </c>
      <c r="Y35" s="27">
        <f t="shared" si="21"/>
        <v>272073</v>
      </c>
      <c r="Z35" s="27">
        <f t="shared" si="22"/>
        <v>448854</v>
      </c>
      <c r="AA35" s="27">
        <f t="shared" si="23"/>
        <v>624786</v>
      </c>
      <c r="AB35" s="27">
        <f t="shared" si="24"/>
        <v>516834</v>
      </c>
      <c r="AC35" s="27">
        <f t="shared" si="25"/>
        <v>389487</v>
      </c>
      <c r="AD35" s="27">
        <f t="shared" si="26"/>
        <v>367831</v>
      </c>
      <c r="AE35" s="27">
        <f t="shared" si="27"/>
        <v>313532</v>
      </c>
      <c r="AF35" s="27">
        <f t="shared" si="28"/>
        <v>270007</v>
      </c>
      <c r="AG35" s="27"/>
      <c r="AH35" s="27">
        <f>IF(ISNUMBER(work!C35+work!AH35),work!C35+work!AH35,".")</f>
        <v>31097104.475734599</v>
      </c>
      <c r="AI35" s="27">
        <f>IF(ISNUMBER(work!D35+work!AI35),work!D35+work!AI35,".")</f>
        <v>32837448.000482403</v>
      </c>
      <c r="AJ35" s="27">
        <f>IF(ISNUMBER(work!E35+work!AJ35),work!E35+work!AJ35,".")</f>
        <v>35584406.561733201</v>
      </c>
      <c r="AK35" s="27">
        <f>IF(ISNUMBER(work!F35+work!AK35),work!F35+work!AK35,".")</f>
        <v>39444856.564121</v>
      </c>
      <c r="AL35" s="27">
        <f>IF(ISNUMBER(work!G35+work!AL35),work!G35+work!AL35,".")</f>
        <v>44293531.543121204</v>
      </c>
      <c r="AM35" s="27">
        <f>IF(ISNUMBER(work!H35+work!AM35),work!H35+work!AM35,".")</f>
        <v>49103201.0013313</v>
      </c>
      <c r="AN35" s="27">
        <f>IF(ISNUMBER(work!I35+work!AN35),work!I35+work!AN35,".")</f>
        <v>53763623.673024908</v>
      </c>
      <c r="AO35" s="27">
        <f>IF(ISNUMBER(work!J35+work!AO35),work!J35+work!AO35,".")</f>
        <v>59897864.543027699</v>
      </c>
      <c r="AP35" s="27">
        <f>IF(ISNUMBER(work!K35+work!AP35),work!K35+work!AP35,".")</f>
        <v>66515266.0240518</v>
      </c>
      <c r="AQ35" s="27">
        <f>IF(ISNUMBER(work!L35+work!AQ35),work!L35+work!AQ35,".")</f>
        <v>69913292.330265403</v>
      </c>
      <c r="AR35" s="27">
        <f>IF(ISNUMBER(work!M35+work!AR35),work!M35+work!AR35,".")</f>
        <v>74020228.414340302</v>
      </c>
      <c r="AS35" s="27">
        <f>IF(ISNUMBER(work!N35+work!AS35),work!N35+work!AS35,".")</f>
        <v>80887195.548155203</v>
      </c>
      <c r="AT35" s="27">
        <f>IF(ISNUMBER(work!O35+work!AT35),work!O35+work!AT35,".")</f>
        <v>89681361.546356604</v>
      </c>
      <c r="AU35" s="27">
        <f>IF(ISNUMBER(work!P35+work!AU35),work!P35+work!AU35,".")</f>
        <v>99543609.608212292</v>
      </c>
      <c r="AV35" s="27">
        <f>IF(ISNUMBER(work!Q35+work!AV35),work!Q35+work!AV35,".")</f>
        <v>110925596.277263</v>
      </c>
      <c r="AW35" s="27">
        <f>IF(ISNUMBER(work!R35+work!AW35),work!R35+work!AW35,".")</f>
        <v>122333780.0003119</v>
      </c>
      <c r="AX35" s="27">
        <f>IF(ISNUMBER(work!S35+work!AX35),work!S35+work!AX35,".")</f>
        <v>133274918.33916169</v>
      </c>
      <c r="AY35" s="27">
        <f>IF(ISNUMBER(work!T35+work!AY35),work!T35+work!AY35,".")</f>
        <v>143527759.49449509</v>
      </c>
      <c r="AZ35" s="27">
        <f>IF(ISNUMBER(work!U35+work!AZ35),work!U35+work!AZ35,".")</f>
        <v>147657906.00711229</v>
      </c>
      <c r="BA35" s="27">
        <f>IF(ISNUMBER(work!V35+work!BA35),work!V35+work!BA35,".")</f>
        <v>159726981.40876719</v>
      </c>
      <c r="BB35" s="27">
        <f>IF(ISNUMBER(work!W35+work!BB35),work!W35+work!BB35,".")</f>
        <v>173186426.1021198</v>
      </c>
      <c r="BC35" s="27">
        <f>IF(ISNUMBER(work!X35+work!BC35),work!X35+work!BC35,".")</f>
        <v>185253202.5249913</v>
      </c>
      <c r="BD35" s="27">
        <f>IF(ISNUMBER(work!Y35+work!BD35),work!Y35+work!BD35,".")</f>
        <v>201029826.88649058</v>
      </c>
      <c r="BE35" s="27">
        <f>IF(ISNUMBER(work!Z35+work!BE35),work!Z35+work!BE35,".")</f>
        <v>216856001.31805322</v>
      </c>
      <c r="BF35" s="27">
        <f>IF(ISNUMBER(work!AA35+work!BF35),work!AA35+work!BF35,".")</f>
        <v>235410208.16460428</v>
      </c>
      <c r="BG35" s="27">
        <f>IF(ISNUMBER(work!AB35+work!BG35),work!AB35+work!BG35,".")</f>
        <v>255775233.1950615</v>
      </c>
      <c r="BH35" s="27">
        <f>IF(ISNUMBER(work!AC35+work!BH35),work!AC35+work!BH35,".")</f>
        <v>281178887.59224689</v>
      </c>
      <c r="BI35" s="27">
        <f>IF(ISNUMBER(work!AD35+work!BI35),work!AD35+work!BI35,".")</f>
        <v>312215699.54081035</v>
      </c>
      <c r="BJ35" s="27">
        <f>IF(ISNUMBER(work!AE35+work!BJ35),work!AE35+work!BJ35,".")</f>
        <v>335338217.76625592</v>
      </c>
      <c r="BK35" s="27">
        <f>IF(ISNUMBER(work!AF35+work!BK35),work!AF35+work!BK35,".")</f>
        <v>369037527.36679912</v>
      </c>
      <c r="BL35" s="27"/>
      <c r="BM35" s="27">
        <f>IF(ISNUMBER(work!AH35-work!C35),work!AH35-work!C35,".")</f>
        <v>-5491284.0873313993</v>
      </c>
      <c r="BN35" s="27">
        <f>IF(ISNUMBER(work!AI35-work!D35),work!AI35-work!D35,".")</f>
        <v>-5653536.7678629998</v>
      </c>
      <c r="BO35" s="27">
        <f>IF(ISNUMBER(work!AJ35-work!E35),work!AJ35-work!E35,".")</f>
        <v>-6409257.8205316011</v>
      </c>
      <c r="BP35" s="27">
        <f>IF(ISNUMBER(work!AK35-work!F35),work!AK35-work!F35,".")</f>
        <v>-7126117.2358106002</v>
      </c>
      <c r="BQ35" s="27">
        <f>IF(ISNUMBER(work!AL35-work!G35),work!AL35-work!G35,".")</f>
        <v>-9356230.2743999995</v>
      </c>
      <c r="BR35" s="27">
        <f>IF(ISNUMBER(work!AM35-work!H35),work!AM35-work!H35,".")</f>
        <v>-11789278.661555298</v>
      </c>
      <c r="BS35" s="27">
        <f>IF(ISNUMBER(work!AN35-work!I35),work!AN35-work!I35,".")</f>
        <v>-12487394.200195704</v>
      </c>
      <c r="BT35" s="27">
        <f>IF(ISNUMBER(work!AO35-work!J35),work!AO35-work!J35,".")</f>
        <v>-14038271.403486501</v>
      </c>
      <c r="BU35" s="27">
        <f>IF(ISNUMBER(work!AP35-work!K35),work!AP35-work!K35,".")</f>
        <v>-15775653.284418602</v>
      </c>
      <c r="BV35" s="27">
        <f>IF(ISNUMBER(work!AQ35-work!L35),work!AQ35-work!L35,".")</f>
        <v>-15751554.669852197</v>
      </c>
      <c r="BW35" s="27">
        <f>IF(ISNUMBER(work!AR35-work!M35),work!AR35-work!M35,".")</f>
        <v>-14899882.771781906</v>
      </c>
      <c r="BX35" s="27">
        <f>IF(ISNUMBER(work!AS35-work!N35),work!AS35-work!N35,".")</f>
        <v>-16213565.867090199</v>
      </c>
      <c r="BY35" s="27">
        <f>IF(ISNUMBER(work!AT35-work!O35),work!AT35-work!O35,".")</f>
        <v>-21207707.989853606</v>
      </c>
      <c r="BZ35" s="27">
        <f>IF(ISNUMBER(work!AU35-work!P35),work!AU35-work!P35,".")</f>
        <v>-26869929.663067296</v>
      </c>
      <c r="CA35" s="27">
        <f>IF(ISNUMBER(work!AV35-work!Q35),work!AV35-work!Q35,".")</f>
        <v>-32048116.638554201</v>
      </c>
      <c r="CB35" s="27">
        <f>IF(ISNUMBER(work!AW35-work!R35),work!AW35-work!R35,".")</f>
        <v>-36224067.623329505</v>
      </c>
      <c r="CC35" s="27">
        <f>IF(ISNUMBER(work!AX35-work!S35),work!AX35-work!S35,".")</f>
        <v>-41138714.0468437</v>
      </c>
      <c r="CD35" s="27">
        <f>IF(ISNUMBER(work!AY35-work!T35),work!AY35-work!T35,".")</f>
        <v>-47106340.703408889</v>
      </c>
      <c r="CE35" s="27">
        <f>IF(ISNUMBER(work!AZ35-work!U35),work!AZ35-work!U35,".")</f>
        <v>-57845654.006227702</v>
      </c>
      <c r="CF35" s="27">
        <f>IF(ISNUMBER(work!BA35-work!V35),work!BA35-work!V35,".")</f>
        <v>-61394849.165586799</v>
      </c>
      <c r="CG35" s="27">
        <f>IF(ISNUMBER(work!BB35-work!W35),work!BB35-work!W35,".")</f>
        <v>-66509638.240480192</v>
      </c>
      <c r="CH35" s="27">
        <f>IF(ISNUMBER(work!BC35-work!X35),work!BC35-work!X35,".")</f>
        <v>-74337635.158044696</v>
      </c>
      <c r="CI35" s="27">
        <f>IF(ISNUMBER(work!BD35-work!Y35),work!BD35-work!Y35,".")</f>
        <v>-82183777.025701389</v>
      </c>
      <c r="CJ35" s="27">
        <f>IF(ISNUMBER(work!BE35-work!Z35),work!BE35-work!Z35,".")</f>
        <v>-94678962.985358804</v>
      </c>
      <c r="CK35" s="27">
        <f>IF(ISNUMBER(work!BF35-work!AA35),work!BF35-work!AA35,".")</f>
        <v>-107589787.53345171</v>
      </c>
      <c r="CL35" s="27">
        <f>IF(ISNUMBER(work!BG35-work!AB35),work!BG35-work!AB35,".")</f>
        <v>-122896762.05559249</v>
      </c>
      <c r="CM35" s="27">
        <f>IF(ISNUMBER(work!BH35-work!AC35),work!BH35-work!AC35,".")</f>
        <v>-141419059.10748309</v>
      </c>
      <c r="CN35" s="27">
        <f>IF(ISNUMBER(work!BI35-work!AD35),work!BI35-work!AD35,".")</f>
        <v>-165319980.2298837</v>
      </c>
      <c r="CO35" s="27">
        <f>IF(ISNUMBER(work!BJ35-work!AE35),work!BJ35-work!AE35,".")</f>
        <v>-185175673.18380207</v>
      </c>
      <c r="CP35" s="27">
        <f>IF(ISNUMBER(work!BK35-work!AF35),work!BK35-work!AF35,".")</f>
        <v>-218471580.46199158</v>
      </c>
      <c r="CQ35" s="27"/>
      <c r="CR35" s="27"/>
      <c r="CS35" s="27">
        <f>IF(ISNUMBER(work!CR35-work!BN35),work!CR35-work!BN35,".")</f>
        <v>9.7265115096607194E-2</v>
      </c>
      <c r="CT35" s="27">
        <f>IF(ISNUMBER(work!CS35-work!BO35),work!CS35-work!BO35,".")</f>
        <v>9.6265115096607193E-2</v>
      </c>
      <c r="CU35" s="27">
        <f>IF(ISNUMBER(work!CT35-work!BP35),work!CT35-work!BP35,".")</f>
        <v>9.6265115096607193E-2</v>
      </c>
      <c r="CV35" s="27">
        <f>IF(ISNUMBER(work!CU35-work!BQ35),work!CU35-work!BQ35,".")</f>
        <v>9.5265115096607192E-2</v>
      </c>
      <c r="CW35" s="27">
        <f>IF(ISNUMBER(work!CV35-work!BR35),work!CV35-work!BR35,".")</f>
        <v>9.5265115096607192E-2</v>
      </c>
      <c r="CX35" s="27">
        <f>IF(ISNUMBER(work!CW35-work!BS35),work!CW35-work!BS35,".")</f>
        <v>9.4265115096607205E-2</v>
      </c>
      <c r="CY35" s="27">
        <f>IF(ISNUMBER(work!CX35-work!BT35),work!CX35-work!BT35,".")</f>
        <v>9.3265115096607204E-2</v>
      </c>
      <c r="CZ35" s="27">
        <f>IF(ISNUMBER(work!CY35-work!BU35),work!CY35-work!BU35,".")</f>
        <v>9.2265115096607203E-2</v>
      </c>
      <c r="DA35" s="27">
        <f>IF(ISNUMBER(work!CZ35-work!BV35),work!CZ35-work!BV35,".")</f>
        <v>9.1265115096607202E-2</v>
      </c>
      <c r="DB35" s="27">
        <f>IF(ISNUMBER(work!DA35-work!BW35),work!DA35-work!BW35,".")</f>
        <v>9.0265115096607201E-2</v>
      </c>
      <c r="DC35" s="94">
        <f>IF(ISNUMBER(work!DB35-work!BX35),work!DB35-work!BX35,".")</f>
        <v>8.82651150966072E-2</v>
      </c>
      <c r="DD35" s="27">
        <f>IF(ISNUMBER(work!DC35-work!BY35),work!DC35-work!BY35,".")</f>
        <v>8.6265115096607198E-2</v>
      </c>
      <c r="DE35" s="27">
        <f>IF(ISNUMBER(work!DD35-work!BZ35),work!DD35-work!BZ35,".")</f>
        <v>6.9282671160369E-2</v>
      </c>
      <c r="DF35" s="27">
        <f>IF(ISNUMBER(work!DE35-work!CA35),work!DE35-work!CA35,".")</f>
        <v>6.7282671160368998E-2</v>
      </c>
      <c r="DG35" s="27">
        <f>IF(ISNUMBER(work!DF35-work!CB35),work!DF35-work!CB35,".")</f>
        <v>6.5282671160368996E-2</v>
      </c>
      <c r="DH35" s="27">
        <f>IF(ISNUMBER(work!DG35-work!CC35),work!DG35-work!CC35,".")</f>
        <v>6.3282671160369008E-2</v>
      </c>
      <c r="DI35" s="27">
        <f>IF(ISNUMBER(work!DH35-work!CD35),work!DH35-work!CD35,".")</f>
        <v>6.0282671160369006E-2</v>
      </c>
      <c r="DJ35" s="27">
        <f>IF(ISNUMBER(work!DI35-work!CE35),work!DI35-work!CE35,".")</f>
        <v>5.8282671160369004E-2</v>
      </c>
      <c r="DK35" s="27">
        <f>IF(ISNUMBER(work!DJ35-work!CF35),work!DJ35-work!CF35,".")</f>
        <v>5.6282671160369002E-2</v>
      </c>
      <c r="DL35" s="27">
        <f>IF(ISNUMBER(work!DK35-work!CG35),work!DK35-work!CG35,".")</f>
        <v>5.0926807816890837E-2</v>
      </c>
      <c r="DM35" s="94">
        <f>IF(ISNUMBER(work!DL35-work!CH35),work!DL35-work!CH35,".")</f>
        <v>4.5555862831858411E-2</v>
      </c>
      <c r="DN35" s="27">
        <f>IF(ISNUMBER(work!DM35-work!CI35),work!DM35-work!CI35,".")</f>
        <v>4.0412040458643918E-2</v>
      </c>
      <c r="DO35" s="27">
        <f>IF(ISNUMBER(work!DN35-work!CJ35),work!DN35-work!CJ35,".")</f>
        <v>3.5560476250472463E-2</v>
      </c>
      <c r="DP35" s="27">
        <f>IF(ISNUMBER(work!DO35-work!CK35),work!DO35-work!CK35,".")</f>
        <v>3.0841033034538959E-2</v>
      </c>
      <c r="DQ35" s="27">
        <f>IF(ISNUMBER(work!DP35-work!CL35),work!DP35-work!CL35,".")</f>
        <v>2.5204063365182452E-2</v>
      </c>
      <c r="DR35" s="94">
        <f>IF(ISNUMBER(work!DQ35-work!CM35),work!DQ35-work!CM35,".")</f>
        <v>2.0630333624163867E-2</v>
      </c>
      <c r="DS35" s="27">
        <f>IF(ISNUMBER(work!DR35-work!CN35),work!DR35-work!CN35,".")</f>
        <v>1.4818539453796305E-2</v>
      </c>
      <c r="DT35" s="27">
        <f>IF(ISNUMBER(work!DS35-work!CO35),work!DS35-work!CO35,".")</f>
        <v>8.9203401023609102E-3</v>
      </c>
      <c r="DU35" s="27">
        <f>IF(ISNUMBER(work!DT35-work!CP35),work!DT35-work!CP35,".")</f>
        <v>4.2052790750303493E-3</v>
      </c>
      <c r="DV35" s="27">
        <f t="shared" si="29"/>
        <v>4.2052790750303493E-3</v>
      </c>
      <c r="DW35" s="27"/>
      <c r="DX35" s="27">
        <f>IF(ISNUMBER(work!FJ35/work!FN35),work!FJ35/work!FN35,".")</f>
        <v>1.1467235408681939E-3</v>
      </c>
      <c r="DY35" s="27">
        <f>IF(ISNUMBER(work!FK35/work!FO35),work!FK35/work!FO35,".")</f>
        <v>1.3915988025974065E-3</v>
      </c>
      <c r="DZ35" s="27">
        <f>IF(ISNUMBER(work!FL35/work!FP35),work!FL35/work!FP35,".")</f>
        <v>9.9161111111111108E-4</v>
      </c>
      <c r="EA35" s="27">
        <f>IF(ISNUMBER(work!FM35/work!FQ35),work!FM35/work!FQ35,".")</f>
        <v>1.1650371522130107E-3</v>
      </c>
      <c r="EB35" s="27">
        <f>IF(ISNUMBER((work!FK35+work!FL35)/(work!FO35+work!FP35)),(work!FK35+work!FL35)/(work!FO35+work!FP35),".")</f>
        <v>1.1424564859554155E-3</v>
      </c>
      <c r="EC35" s="27">
        <f>IF(ISNUMBER(work!FR35/work!FV35),work!FR35/work!FV35,".")</f>
        <v>1.1226087162146184E-3</v>
      </c>
      <c r="ED35" s="27">
        <f>IF(ISNUMBER(work!FS35/work!FW35),work!FS35/work!FW35,".")</f>
        <v>1.5909421416141465E-3</v>
      </c>
      <c r="EE35" s="27">
        <f>IF(ISNUMBER(work!FT35/work!FX35),work!FT35/work!FX35,".")</f>
        <v>6.7325358851674636E-4</v>
      </c>
      <c r="EF35" s="27">
        <f>IF(ISNUMBER(work!FU35/work!FY35),work!FU35/work!FY35,".")</f>
        <v>1.5399082568807339E-3</v>
      </c>
      <c r="EG35" s="27">
        <f>IF(ISNUMBER((work!FS35+work!FT35)/(work!FW35+work!FX35)),(work!FS35+work!FT35)/(work!FW35+work!FX35),".")</f>
        <v>9.7905965928060277E-4</v>
      </c>
      <c r="EH35" s="27">
        <f>work!EZ35</f>
        <v>1.2116252229566677E-3</v>
      </c>
      <c r="EI35" s="27">
        <f>work!FA35</f>
        <v>5.4416944645314794E-4</v>
      </c>
      <c r="EJ35" s="27">
        <f>work!FB35</f>
        <v>1.3295481620149761E-2</v>
      </c>
      <c r="EK35" s="27"/>
      <c r="EL35" s="27">
        <f t="shared" si="30"/>
        <v>956.17200000000003</v>
      </c>
      <c r="EM35">
        <f t="shared" si="34"/>
        <v>148961</v>
      </c>
      <c r="EN35">
        <f>work!FM35</f>
        <v>5203</v>
      </c>
      <c r="EO35">
        <f>IF(ISNUMBER(work!FK35+work!FL35),work!FK35+work!FL35,".")</f>
        <v>33015</v>
      </c>
      <c r="EP35">
        <f>IF(ISNUMBER(work!FU35-work!FM35),work!FU35-work!FM35,".")</f>
        <v>11582</v>
      </c>
      <c r="EQ35">
        <f>IF(ISNUMBER(work!FS35+work!FT35-work!FK35-work!FL35),(work!FS35+work!FT35-work!FK35-work!FL35),".")</f>
        <v>-2326</v>
      </c>
      <c r="EU35">
        <f>work!FC35</f>
        <v>46192</v>
      </c>
      <c r="EV35">
        <f>work!FD35</f>
        <v>23328</v>
      </c>
      <c r="EW35">
        <f>IF(ISNUMBER(VLOOKUP($F35,AREA_EM_ALLYEAR,Seq!B$1,FALSE)),VLOOKUP($F35,AREA_EM_ALLYEAR,Seq!B$1,FALSE),".")</f>
        <v>34339</v>
      </c>
      <c r="EX35">
        <f>IF(ISNUMBER(VLOOKUP($F35,AREA_EM_ALLYEAR,Seq!C$1,FALSE)),VLOOKUP($F35,AREA_EM_ALLYEAR,Seq!C$1,FALSE),".")</f>
        <v>37257</v>
      </c>
      <c r="EY35">
        <f>IF(ISNUMBER(VLOOKUP($F35,AREA_EM_ALLYEAR,Seq!D$1,FALSE)),VLOOKUP($F35,AREA_EM_ALLYEAR,Seq!D$1,FALSE),".")</f>
        <v>35445</v>
      </c>
      <c r="EZ35">
        <f>IF(ISNUMBER(VLOOKUP($F35,AREA_EM_ALLYEAR,Seq!E$1,FALSE)),VLOOKUP($F35,AREA_EM_ALLYEAR,Seq!E$1,FALSE),".")</f>
        <v>34895</v>
      </c>
      <c r="FA35">
        <f>IF(ISNUMBER(VLOOKUP($F35,AREA_EM_ALLYEAR,Seq!F$1,FALSE)),VLOOKUP($F35,AREA_EM_ALLYEAR,Seq!F$1,FALSE),".")</f>
        <v>47520</v>
      </c>
      <c r="FB35">
        <f>IF(ISNUMBER(VLOOKUP($F35,AREA_EM_ALLYEAR,Seq!G$1,FALSE)),VLOOKUP($F35,AREA_EM_ALLYEAR,Seq!G$1,FALSE),".")</f>
        <v>66577</v>
      </c>
      <c r="FC35">
        <f>IF(ISNUMBER(VLOOKUP($F35,AREA_EM_ALLYEAR,Seq!H$1,FALSE)),VLOOKUP($F35,AREA_EM_ALLYEAR,Seq!H$1,FALSE),".")</f>
        <v>70569</v>
      </c>
      <c r="FD35">
        <f>IF(ISNUMBER(VLOOKUP($F35,AREA_EM_ALLYEAR,Seq!I$1,FALSE)),VLOOKUP($F35,AREA_EM_ALLYEAR,Seq!I$1,FALSE),".")</f>
        <v>60028</v>
      </c>
      <c r="FE35">
        <f>IF(ISNUMBER(VLOOKUP($F35,AREA_EM_ALLYEAR,Seq!J$1,FALSE)),VLOOKUP($F35,AREA_EM_ALLYEAR,Seq!J$1,FALSE),".")</f>
        <v>57749</v>
      </c>
      <c r="FF35">
        <f>IF(ISNUMBER(VLOOKUP($F35,AREA_EM_ALLYEAR,Seq!K$1,FALSE)),VLOOKUP($F35,AREA_EM_ALLYEAR,Seq!K$1,FALSE),".")</f>
        <v>72555</v>
      </c>
      <c r="FG35">
        <f>IF(ISNUMBER(VLOOKUP($F35,AREA_EM_ALLYEAR,Seq!L$1,FALSE)),VLOOKUP($F35,AREA_EM_ALLYEAR,Seq!L$1,FALSE),".")</f>
        <v>119318</v>
      </c>
      <c r="FH35">
        <f>IF(ISNUMBER(VLOOKUP($F35,AREA_EM_ALLYEAR,Seq!M$1,FALSE)),VLOOKUP($F35,AREA_EM_ALLYEAR,Seq!M$1,FALSE),".")</f>
        <v>163441</v>
      </c>
      <c r="FI35">
        <f>IF(ISNUMBER(VLOOKUP($F35,AREA_EM_ALLYEAR,Seq!N$1,FALSE)),VLOOKUP($F35,AREA_EM_ALLYEAR,Seq!N$1,FALSE),".")</f>
        <v>183769</v>
      </c>
      <c r="FJ35">
        <f>IF(ISNUMBER(VLOOKUP($F35,AREA_EM_ALLYEAR,Seq!O$1,FALSE)),VLOOKUP($F35,AREA_EM_ALLYEAR,Seq!O$1,FALSE),".")</f>
        <v>164294</v>
      </c>
      <c r="FK35">
        <f t="shared" si="35"/>
        <v>164294</v>
      </c>
      <c r="FN35">
        <f>IF( ISNUMBER(VLOOKUP($F35,AREA_LIFE,Seq!V$1,FALSE)-Life!V$39),VLOOKUP($F35,AREA_LIFE,Seq!V$1,FALSE)-Life!V$39,".")</f>
        <v>-0.16643902439022895</v>
      </c>
      <c r="FO35">
        <f>IF( ISNUMBER(VLOOKUP($F35,AREA_LIFE,Seq!W$1,FALSE)-Life!W$39),VLOOKUP($F35,AREA_LIFE,Seq!W$1,FALSE)-Life!W$39,".")</f>
        <v>0.14253658536587466</v>
      </c>
      <c r="FP35" t="str">
        <f>IF( ISNUMBER(VLOOKUP($F35,AREA_LIFE,Seq!X$1,FALSE)-Life!X$39),VLOOKUP($F35,AREA_LIFE,Seq!X$1,FALSE)-Life!X$39,".")</f>
        <v>.</v>
      </c>
      <c r="FQ35">
        <f>IF( ISNUMBER(VLOOKUP($F35,AREA_LIFE,Seq!Y$1,FALSE)-Life!Y$39),VLOOKUP($F35,AREA_LIFE,Seq!Y$1,FALSE)-Life!Y$39,".")</f>
        <v>0.71809756097560751</v>
      </c>
      <c r="FR35" t="str">
        <f>IF( ISNUMBER(VLOOKUP($F35,AREA_LIFE,Seq!Z$1,FALSE)-Life!Z$39),VLOOKUP($F35,AREA_LIFE,Seq!Z$1,FALSE)-Life!Z$39,".")</f>
        <v>.</v>
      </c>
      <c r="FS35">
        <f>IF( ISNUMBER(VLOOKUP($F35,AREA_LIFE,Seq!AA$1,FALSE)-Life!AA$39),VLOOKUP($F35,AREA_LIFE,Seq!AA$1,FALSE)-Life!AA$39,".")</f>
        <v>1.6524878048780494</v>
      </c>
      <c r="FT35" t="str">
        <f>IF( ISNUMBER(VLOOKUP($F35,AREA_LIFE,Seq!AB$1,FALSE)-Life!AB$39),VLOOKUP($F35,AREA_LIFE,Seq!AB$1,FALSE)-Life!AB$39,".")</f>
        <v>.</v>
      </c>
      <c r="FU35">
        <f>IF( ISNUMBER(VLOOKUP($F35,AREA_LIFE,Seq!AC$1,FALSE)-Life!AC$39),VLOOKUP($F35,AREA_LIFE,Seq!AC$1,FALSE)-Life!AC$39,".")</f>
        <v>2.51107317073172</v>
      </c>
      <c r="FV35" t="str">
        <f>IF( ISNUMBER(VLOOKUP($F35,AREA_LIFE,Seq!AD$1,FALSE)-Life!AD$39),VLOOKUP($F35,AREA_LIFE,Seq!AD$1,FALSE)-Life!AD$39,".")</f>
        <v>.</v>
      </c>
      <c r="FW35">
        <f>IF( ISNUMBER(VLOOKUP($F35,AREA_LIFE,Seq!AE$1,FALSE)-Life!AE$39),VLOOKUP($F35,AREA_LIFE,Seq!AE$1,FALSE)-Life!AE$39,".")</f>
        <v>3.0731219512195054</v>
      </c>
      <c r="FX35">
        <f>IF( ISNUMBER(VLOOKUP($F35,AREA_LIFE,Seq!AF$1,FALSE)-Life!AF$39),VLOOKUP($F35,AREA_LIFE,Seq!AF$1,FALSE)-Life!AF$39,".")</f>
        <v>3.235804878048782</v>
      </c>
      <c r="FY35">
        <f>IF( ISNUMBER(VLOOKUP($F35,AREA_LIFE,Seq!AG$1,FALSE)-Life!AG$39),VLOOKUP($F35,AREA_LIFE,Seq!AG$1,FALSE)-Life!AG$39,".")</f>
        <v>3.3798536585365753</v>
      </c>
      <c r="FZ35" t="str">
        <f>IF( ISNUMBER(VLOOKUP($F35,AREA_LIFE,Seq!AH$1,FALSE)-Life!AH$39),VLOOKUP($F35,AREA_LIFE,Seq!AH$1,FALSE)-Life!AH$39,".")</f>
        <v>.</v>
      </c>
      <c r="GA35">
        <f>IF( ISNUMBER(VLOOKUP($F35,AREA_LIFE,Seq!AI$1,FALSE)-Life!AI$39),VLOOKUP($F35,AREA_LIFE,Seq!AI$1,FALSE)-Life!AI$39,".")</f>
        <v>3.7123658536585253</v>
      </c>
      <c r="GB35" t="str">
        <f>IF( ISNUMBER(VLOOKUP($F35,AREA_LIFE,Seq!AJ$1,FALSE)-Life!AJ$39),VLOOKUP($F35,AREA_LIFE,Seq!AJ$1,FALSE)-Life!AJ$39,".")</f>
        <v>.</v>
      </c>
      <c r="GC35">
        <f>IF( ISNUMBER(VLOOKUP($F35,AREA_LIFE,Seq!AK$1,FALSE)-Life!AK$39),VLOOKUP($F35,AREA_LIFE,Seq!AK$1,FALSE)-Life!AK$39,".")</f>
        <v>3.7768536585365666</v>
      </c>
      <c r="GD35">
        <f>IF( ISNUMBER(VLOOKUP($F35,AREA_LIFE,Seq!AL$1,FALSE)-Life!AL$39),VLOOKUP($F35,AREA_LIFE,Seq!AL$1,FALSE)-Life!AL$39,".")</f>
        <v>3.8694634146341542</v>
      </c>
      <c r="GE35">
        <f>IF( ISNUMBER(VLOOKUP($F35,AREA_LIFE,Seq!AM$1,FALSE)-Life!AM$39),VLOOKUP($F35,AREA_LIFE,Seq!AM$1,FALSE)-Life!AM$39,".")</f>
        <v>3.9560731707317132</v>
      </c>
      <c r="GF35">
        <f>IF( ISNUMBER(VLOOKUP($F35,AREA_LIFE,Seq!AN$1,FALSE)-Life!AN$39),VLOOKUP($F35,AREA_LIFE,Seq!AN$1,FALSE)-Life!AN$39,".")</f>
        <v>4.1758048780487655</v>
      </c>
      <c r="GG35">
        <f>IF( ISNUMBER(VLOOKUP($F35,AREA_LIFE,Seq!AO$1,FALSE)-Life!AO$39),VLOOKUP($F35,AREA_LIFE,Seq!AO$1,FALSE)-Life!AO$39,".")</f>
        <v>4.3985121951219242</v>
      </c>
      <c r="GH35">
        <f>IF( ISNUMBER(VLOOKUP($F35,AREA_LIFE,Seq!AP$1,FALSE)-Life!AP$39),VLOOKUP($F35,AREA_LIFE,Seq!AP$1,FALSE)-Life!AP$39,".")</f>
        <v>4.5514878048780503</v>
      </c>
      <c r="GI35">
        <f>IF( ISNUMBER(VLOOKUP($F35,AREA_LIFE,Seq!AQ$1,FALSE)-Life!AQ$39),VLOOKUP($F35,AREA_LIFE,Seq!AQ$1,FALSE)-Life!AQ$39,".")</f>
        <v>4.7259756097561194</v>
      </c>
      <c r="GJ35">
        <f>IF( ISNUMBER(VLOOKUP($F35,AREA_LIFE,Seq!AR$1,FALSE)-Life!AR$39),VLOOKUP($F35,AREA_LIFE,Seq!AR$1,FALSE)-Life!AR$39,".")</f>
        <v>4.930756097560959</v>
      </c>
      <c r="GK35">
        <f>IF( ISNUMBER(VLOOKUP($F35,AREA_LIFE,Seq!AS$1,FALSE)-Life!AS$39),VLOOKUP($F35,AREA_LIFE,Seq!AS$1,FALSE)-Life!AS$39,".")</f>
        <v>5.1130731707317096</v>
      </c>
      <c r="GL35">
        <f>IF( ISNUMBER(VLOOKUP($F35,AREA_LIFE,Seq!AT$1,FALSE)-Life!AT$39),VLOOKUP($F35,AREA_LIFE,Seq!AT$1,FALSE)-Life!AT$39,".")</f>
        <v>5.4729024390243808</v>
      </c>
      <c r="GM35">
        <f>IF( ISNUMBER(VLOOKUP($F35,AREA_LIFE,Seq!AU$1,FALSE)-Life!AU$39),VLOOKUP($F35,AREA_LIFE,Seq!AU$1,FALSE)-Life!AU$39,".")</f>
        <v>5.8560243902439026</v>
      </c>
      <c r="GN35">
        <f>IF( ISNUMBER(VLOOKUP($F35,AREA_LIFE,Seq!AV$1,FALSE)-Life!AV$39),VLOOKUP($F35,AREA_LIFE,Seq!AV$1,FALSE)-Life!AV$39,".")</f>
        <v>6.2056585365853891</v>
      </c>
      <c r="GO35">
        <f>IF( ISNUMBER(VLOOKUP($F35,AREA_LIFE,Seq!AW$1,FALSE)-Life!AW$39),VLOOKUP($F35,AREA_LIFE,Seq!AW$1,FALSE)-Life!AW$39,".")</f>
        <v>6.3764390243902653</v>
      </c>
      <c r="GP35">
        <f>IF( ISNUMBER(VLOOKUP($F35,AREA_LIFE,Seq!AX$1,FALSE)-Life!AX$39),VLOOKUP($F35,AREA_LIFE,Seq!AX$1,FALSE)-Life!AX$39,".")</f>
        <v>6.7081219512195105</v>
      </c>
      <c r="GQ35">
        <f t="shared" si="36"/>
        <v>6.7081219512195105</v>
      </c>
      <c r="GS35">
        <f>IFERROR(VLOOKUP($F35,AREA_LIFE,Seq!V$1,FALSE),".")</f>
        <v>65.801951219512205</v>
      </c>
      <c r="GT35">
        <f>IFERROR(VLOOKUP($F35,AREA_LIFE,Seq!W$1,FALSE),".")</f>
        <v>66.309268292682944</v>
      </c>
      <c r="GU35" t="str">
        <f>IFERROR(VLOOKUP($F35,AREA_LIFE,Seq!X$1,FALSE),".")</f>
        <v>.</v>
      </c>
      <c r="GV35">
        <f>IFERROR(VLOOKUP($F35,AREA_LIFE,Seq!Y$1,FALSE),".")</f>
        <v>67.239268292682937</v>
      </c>
      <c r="GW35" t="str">
        <f>IFERROR(VLOOKUP($F35,AREA_LIFE,Seq!Z$1,FALSE),".")</f>
        <v>.</v>
      </c>
      <c r="GX35">
        <f>IFERROR(VLOOKUP($F35,AREA_LIFE,Seq!AA$1,FALSE),".")</f>
        <v>68.532926829268305</v>
      </c>
      <c r="GY35" t="str">
        <f>IFERROR(VLOOKUP($F35,AREA_LIFE,Seq!AB$1,FALSE),".")</f>
        <v>.</v>
      </c>
      <c r="GZ35">
        <f>IFERROR(VLOOKUP($F35,AREA_LIFE,Seq!AC$1,FALSE),".")</f>
        <v>69.809268292682944</v>
      </c>
      <c r="HA35" t="str">
        <f>IFERROR(VLOOKUP($F35,AREA_LIFE,Seq!AD$1,FALSE),".")</f>
        <v>.</v>
      </c>
      <c r="HB35">
        <f>IFERROR(VLOOKUP($F35,AREA_LIFE,Seq!AE$1,FALSE),".")</f>
        <v>70.859512195121951</v>
      </c>
      <c r="HC35">
        <f>IFERROR(VLOOKUP($F35,AREA_LIFE,Seq!AF$1,FALSE),".")</f>
        <v>71.29487804878049</v>
      </c>
      <c r="HD35">
        <f>IFERROR(VLOOKUP($F35,AREA_LIFE,Seq!AG$1,FALSE),".")</f>
        <v>71.730243902439028</v>
      </c>
      <c r="HE35" t="str">
        <f>IFERROR(VLOOKUP($F35,AREA_LIFE,Seq!AH$1,FALSE),".")</f>
        <v>.</v>
      </c>
      <c r="HF35">
        <f>IFERROR(VLOOKUP($F35,AREA_LIFE,Seq!AI$1,FALSE),".")</f>
        <v>72.6819512195122</v>
      </c>
      <c r="HG35" t="str">
        <f>IFERROR(VLOOKUP($F35,AREA_LIFE,Seq!AJ$1,FALSE),".")</f>
        <v>.</v>
      </c>
      <c r="HH35">
        <f>IFERROR(VLOOKUP($F35,AREA_LIFE,Seq!AK$1,FALSE),".")</f>
        <v>73.394390243902436</v>
      </c>
      <c r="HI35">
        <f>IFERROR(VLOOKUP($F35,AREA_LIFE,Seq!AL$1,FALSE),".")</f>
        <v>73.821097560975616</v>
      </c>
      <c r="HJ35">
        <f>IFERROR(VLOOKUP($F35,AREA_LIFE,Seq!AM$1,FALSE),".")</f>
        <v>74.247804878048797</v>
      </c>
      <c r="HK35">
        <f>IFERROR(VLOOKUP($F35,AREA_LIFE,Seq!AN$1,FALSE),".")</f>
        <v>74.810609756097563</v>
      </c>
      <c r="HL35">
        <f>IFERROR(VLOOKUP($F35,AREA_LIFE,Seq!AO$1,FALSE),".")</f>
        <v>75.373414634146329</v>
      </c>
      <c r="HM35">
        <f>IFERROR(VLOOKUP($F35,AREA_LIFE,Seq!AP$1,FALSE),".")</f>
        <v>75.855487804878067</v>
      </c>
      <c r="HN35">
        <f>IFERROR(VLOOKUP($F35,AREA_LIFE,Seq!AQ$1,FALSE),".")</f>
        <v>76.337560975609776</v>
      </c>
      <c r="HO35">
        <f>IFERROR(VLOOKUP($F35,AREA_LIFE,Seq!AR$1,FALSE),".")</f>
        <v>76.82390243902438</v>
      </c>
      <c r="HP35">
        <f>IFERROR(VLOOKUP($F35,AREA_LIFE,Seq!AS$1,FALSE),".")</f>
        <v>77.260243902439029</v>
      </c>
      <c r="HQ35">
        <f>IFERROR(VLOOKUP($F35,AREA_LIFE,Seq!AT$1,FALSE),".")</f>
        <v>77.84658536585367</v>
      </c>
      <c r="HR35">
        <f>IFERROR(VLOOKUP($F35,AREA_LIFE,Seq!AU$1,FALSE),".")</f>
        <v>78.432682926829273</v>
      </c>
      <c r="HS35">
        <f>IFERROR(VLOOKUP($F35,AREA_LIFE,Seq!AV$1,FALSE),".")</f>
        <v>78.969268292682941</v>
      </c>
      <c r="HT35">
        <f>IFERROR(VLOOKUP($F35,AREA_LIFE,Seq!AW$1,FALSE),".")</f>
        <v>79.319512195121973</v>
      </c>
      <c r="HU35">
        <f>IFERROR(VLOOKUP($F35,AREA_LIFE,Seq!AX$1,FALSE),".")</f>
        <v>79.832682926829278</v>
      </c>
      <c r="HV35">
        <f>HU35</f>
        <v>79.832682926829278</v>
      </c>
      <c r="HZ35">
        <f t="shared" si="40"/>
        <v>1032645</v>
      </c>
      <c r="IA35">
        <f t="shared" si="38"/>
        <v>0</v>
      </c>
      <c r="IB35">
        <f t="shared" si="41"/>
        <v>74020228.414340302</v>
      </c>
      <c r="IC35">
        <f t="shared" si="42"/>
        <v>-14899882.771781906</v>
      </c>
      <c r="ID35">
        <f t="shared" si="39"/>
        <v>8.82651150966072E-2</v>
      </c>
      <c r="IE35">
        <f>work!FK35</f>
        <v>15166</v>
      </c>
      <c r="IF35">
        <f>work!FL35</f>
        <v>17849</v>
      </c>
      <c r="IG35">
        <f>work!FM35</f>
        <v>5203</v>
      </c>
      <c r="IH35">
        <f>IF(ISNUMBER(work!FS35-work!FK35),work!FS35-work!FK35,".")</f>
        <v>1452</v>
      </c>
      <c r="II35">
        <f>IF(ISNUMBER(work!FT35-work!FL35),work!FT35-work!FL35,".")</f>
        <v>-3778</v>
      </c>
      <c r="IJ35">
        <f>IF(ISNUMBER(work!FU35-work!FM35),work!FU35-work!FM35,".")</f>
        <v>11582</v>
      </c>
    </row>
    <row r="36" spans="1:268" hidden="1">
      <c r="A36" s="24" t="str">
        <f t="shared" si="0"/>
        <v>亚洲</v>
      </c>
      <c r="B36" s="24" t="str">
        <f t="shared" si="33"/>
        <v>InEM90</v>
      </c>
      <c r="C36" s="24" t="str">
        <f t="shared" si="1"/>
        <v>Out</v>
      </c>
      <c r="D36" s="24"/>
      <c r="E36" s="25" t="s">
        <v>2398</v>
      </c>
      <c r="F36" s="26" t="str">
        <f t="shared" si="2"/>
        <v>SriLanka</v>
      </c>
      <c r="G36" s="27">
        <f t="shared" si="3"/>
        <v>0</v>
      </c>
      <c r="H36" s="27">
        <f t="shared" si="4"/>
        <v>0</v>
      </c>
      <c r="I36" s="27">
        <f t="shared" si="5"/>
        <v>0</v>
      </c>
      <c r="J36" s="27">
        <f t="shared" si="6"/>
        <v>0</v>
      </c>
      <c r="K36" s="27">
        <f t="shared" si="7"/>
        <v>0</v>
      </c>
      <c r="L36" s="27">
        <f t="shared" si="8"/>
        <v>0</v>
      </c>
      <c r="M36" s="27">
        <f t="shared" si="9"/>
        <v>0</v>
      </c>
      <c r="N36" s="27">
        <f t="shared" si="10"/>
        <v>0</v>
      </c>
      <c r="O36" s="27">
        <f t="shared" si="11"/>
        <v>0</v>
      </c>
      <c r="P36" s="27">
        <f t="shared" si="12"/>
        <v>56</v>
      </c>
      <c r="Q36" s="27">
        <f t="shared" si="13"/>
        <v>43</v>
      </c>
      <c r="R36" s="27">
        <f t="shared" si="14"/>
        <v>23</v>
      </c>
      <c r="S36" s="27">
        <f t="shared" si="15"/>
        <v>0</v>
      </c>
      <c r="T36" s="27">
        <f t="shared" si="16"/>
        <v>50</v>
      </c>
      <c r="U36" s="27">
        <f t="shared" si="17"/>
        <v>0</v>
      </c>
      <c r="V36" s="27">
        <f t="shared" si="18"/>
        <v>0</v>
      </c>
      <c r="W36" s="27">
        <f t="shared" si="19"/>
        <v>0</v>
      </c>
      <c r="X36" s="27">
        <f t="shared" si="20"/>
        <v>102</v>
      </c>
      <c r="Y36" s="27">
        <f t="shared" si="21"/>
        <v>268</v>
      </c>
      <c r="Z36" s="27">
        <f t="shared" si="22"/>
        <v>112</v>
      </c>
      <c r="AA36" s="27">
        <f t="shared" si="23"/>
        <v>526</v>
      </c>
      <c r="AB36" s="27">
        <f t="shared" si="24"/>
        <v>61</v>
      </c>
      <c r="AC36" s="27">
        <f t="shared" si="25"/>
        <v>225</v>
      </c>
      <c r="AD36" s="27">
        <f t="shared" si="26"/>
        <v>7</v>
      </c>
      <c r="AE36" s="27">
        <f t="shared" si="27"/>
        <v>40</v>
      </c>
      <c r="AF36" s="27">
        <f t="shared" si="28"/>
        <v>147</v>
      </c>
      <c r="AG36" s="27"/>
      <c r="AH36" s="27">
        <f>IF(ISNUMBER(work!C36+work!AH36),work!C36+work!AH36,".")</f>
        <v>18945698.743396211</v>
      </c>
      <c r="AI36" s="27">
        <f>IF(ISNUMBER(work!D36+work!AI36),work!D36+work!AI36,".")</f>
        <v>19934129.483272243</v>
      </c>
      <c r="AJ36" s="27">
        <f>IF(ISNUMBER(work!E36+work!AJ36),work!E36+work!AJ36,".")</f>
        <v>21713989.244700674</v>
      </c>
      <c r="AK36" s="27">
        <f>IF(ISNUMBER(work!F36+work!AK36),work!F36+work!AK36,".")</f>
        <v>24037167.738160808</v>
      </c>
      <c r="AL36" s="27">
        <f>IF(ISNUMBER(work!G36+work!AL36),work!G36+work!AL36,".")</f>
        <v>27614891.124581859</v>
      </c>
      <c r="AM36" s="27">
        <f>IF(ISNUMBER(work!H36+work!AM36),work!H36+work!AM36,".")</f>
        <v>31275745.795366313</v>
      </c>
      <c r="AN36" s="27">
        <f>IF(ISNUMBER(work!I36+work!AN36),work!I36+work!AN36,".")</f>
        <v>33991144.442584544</v>
      </c>
      <c r="AO36" s="27">
        <f>IF(ISNUMBER(work!J36+work!AO36),work!J36+work!AO36,".")</f>
        <v>37848640.977880128</v>
      </c>
      <c r="AP36" s="27">
        <f>IF(ISNUMBER(work!K36+work!AP36),work!K36+work!AP36,".")</f>
        <v>42047806.525884323</v>
      </c>
      <c r="AQ36" s="27">
        <f>IF(ISNUMBER(work!L36+work!AQ36),work!L36+work!AQ36,".")</f>
        <v>43755517.996109277</v>
      </c>
      <c r="AR36" s="27">
        <f>IF(ISNUMBER(work!M36+work!AR36),work!M36+work!AR36,".")</f>
        <v>45442228.136858813</v>
      </c>
      <c r="AS36" s="27">
        <f>IF(ISNUMBER(work!N36+work!AS36),work!N36+work!AS36,".")</f>
        <v>49577733.1884351</v>
      </c>
      <c r="AT36" s="27">
        <f>IF(ISNUMBER(work!O36+work!AT36),work!O36+work!AT36,".")</f>
        <v>56517090.758073255</v>
      </c>
      <c r="AU36" s="27">
        <f>IF(ISNUMBER(work!P36+work!AU36),work!P36+work!AU36,".")</f>
        <v>64353331.988915741</v>
      </c>
      <c r="AV36" s="27">
        <f>IF(ISNUMBER(work!Q36+work!AV36),work!Q36+work!AV36,".")</f>
        <v>72697626.302967995</v>
      </c>
      <c r="AW36" s="27">
        <f>IF(ISNUMBER(work!R36+work!AW36),work!R36+work!AW36,".")</f>
        <v>80556285.998358369</v>
      </c>
      <c r="AX36" s="27">
        <f>IF(ISNUMBER(work!S36+work!AX36),work!S36+work!AX36,".")</f>
        <v>88532718.142628804</v>
      </c>
      <c r="AY36" s="27">
        <f>IF(ISNUMBER(work!T36+work!AY36),work!T36+work!AY36,".")</f>
        <v>96727881.583692804</v>
      </c>
      <c r="AZ36" s="27">
        <f>IF(ISNUMBER(work!U36+work!AZ36),work!U36+work!AZ36,".")</f>
        <v>104228897.95784178</v>
      </c>
      <c r="BA36" s="27">
        <f>IF(ISNUMBER(work!V36+work!BA36),work!V36+work!BA36,".")</f>
        <v>112101557.76867849</v>
      </c>
      <c r="BB36" s="27">
        <f>IF(ISNUMBER(work!W36+work!BB36),work!W36+work!BB36,".")</f>
        <v>121481113.20169157</v>
      </c>
      <c r="BC36" s="27">
        <f>IF(ISNUMBER(work!X36+work!BC36),work!X36+work!BC36,".")</f>
        <v>131403262.68078403</v>
      </c>
      <c r="BD36" s="27">
        <f>IF(ISNUMBER(work!Y36+work!BD36),work!Y36+work!BD36,".")</f>
        <v>143278391.28057984</v>
      </c>
      <c r="BE36" s="27">
        <f>IF(ISNUMBER(work!Z36+work!BE36),work!Z36+work!BE36,".")</f>
        <v>157538368.37992734</v>
      </c>
      <c r="BF36" s="27">
        <f>IF(ISNUMBER(work!AA36+work!BF36),work!AA36+work!BF36,".")</f>
        <v>173367309.9175562</v>
      </c>
      <c r="BG36" s="27">
        <f>IF(ISNUMBER(work!AB36+work!BG36),work!AB36+work!BG36,".")</f>
        <v>191319862.60836825</v>
      </c>
      <c r="BH36" s="27">
        <f>IF(ISNUMBER(work!AC36+work!BH36),work!AC36+work!BH36,".")</f>
        <v>213434966.8906897</v>
      </c>
      <c r="BI36" s="27">
        <f>IF(ISNUMBER(work!AD36+work!BI36),work!AD36+work!BI36,".")</f>
        <v>241049013.1930685</v>
      </c>
      <c r="BJ36" s="27">
        <f>IF(ISNUMBER(work!AE36+work!BJ36),work!AE36+work!BJ36,".")</f>
        <v>262673849.58359531</v>
      </c>
      <c r="BK36" s="27">
        <f>IF(ISNUMBER(work!AF36+work!BK36),work!AF36+work!BK36,".")</f>
        <v>296257083.14742339</v>
      </c>
      <c r="BL36" s="27"/>
      <c r="BM36" s="27">
        <f>IF(ISNUMBER(work!AH36-work!C36),work!AH36-work!C36,".")</f>
        <v>-17642689.819669787</v>
      </c>
      <c r="BN36" s="27">
        <f>IF(ISNUMBER(work!AI36-work!D36),work!AI36-work!D36,".")</f>
        <v>-18556855.285073157</v>
      </c>
      <c r="BO36" s="27">
        <f>IF(ISNUMBER(work!AJ36-work!E36),work!AJ36-work!E36,".")</f>
        <v>-20279675.137564126</v>
      </c>
      <c r="BP36" s="27">
        <f>IF(ISNUMBER(work!AK36-work!F36),work!AK36-work!F36,".")</f>
        <v>-22533806.061770793</v>
      </c>
      <c r="BQ36" s="27">
        <f>IF(ISNUMBER(work!AL36-work!G36),work!AL36-work!G36,".")</f>
        <v>-26034870.692939341</v>
      </c>
      <c r="BR36" s="27">
        <f>IF(ISNUMBER(work!AM36-work!H36),work!AM36-work!H36,".")</f>
        <v>-29616733.867520284</v>
      </c>
      <c r="BS36" s="27">
        <f>IF(ISNUMBER(work!AN36-work!I36),work!AN36-work!I36,".")</f>
        <v>-32259873.430636059</v>
      </c>
      <c r="BT36" s="27">
        <f>IF(ISNUMBER(work!AO36-work!J36),work!AO36-work!J36,".")</f>
        <v>-36087494.968634076</v>
      </c>
      <c r="BU36" s="27">
        <f>IF(ISNUMBER(work!AP36-work!K36),work!AP36-work!K36,".")</f>
        <v>-40243112.782586075</v>
      </c>
      <c r="BV36" s="27">
        <f>IF(ISNUMBER(work!AQ36-work!L36),work!AQ36-work!L36,".")</f>
        <v>-41909329.004008323</v>
      </c>
      <c r="BW36" s="27">
        <f>IF(ISNUMBER(work!AR36-work!M36),work!AR36-work!M36,".")</f>
        <v>-43477883.049263395</v>
      </c>
      <c r="BX36" s="27">
        <f>IF(ISNUMBER(work!AS36-work!N36),work!AS36-work!N36,".")</f>
        <v>-47523028.226810299</v>
      </c>
      <c r="BY36" s="27">
        <f>IF(ISNUMBER(work!AT36-work!O36),work!AT36-work!O36,".")</f>
        <v>-54371978.778136954</v>
      </c>
      <c r="BZ36" s="27">
        <f>IF(ISNUMBER(work!AU36-work!P36),work!AU36-work!P36,".")</f>
        <v>-62060207.282363847</v>
      </c>
      <c r="CA36" s="27">
        <f>IF(ISNUMBER(work!AV36-work!Q36),work!AV36-work!Q36,".")</f>
        <v>-70276086.612849206</v>
      </c>
      <c r="CB36" s="27">
        <f>IF(ISNUMBER(work!AW36-work!R36),work!AW36-work!R36,".")</f>
        <v>-78001561.625283033</v>
      </c>
      <c r="CC36" s="27">
        <f>IF(ISNUMBER(work!AX36-work!S36),work!AX36-work!S36,".")</f>
        <v>-85880914.243376598</v>
      </c>
      <c r="CD36" s="27">
        <f>IF(ISNUMBER(work!AY36-work!T36),work!AY36-work!T36,".")</f>
        <v>-93906218.614211187</v>
      </c>
      <c r="CE36" s="27">
        <f>IF(ISNUMBER(work!AZ36-work!U36),work!AZ36-work!U36,".")</f>
        <v>-101274662.05549821</v>
      </c>
      <c r="CF36" s="27">
        <f>IF(ISNUMBER(work!BA36-work!V36),work!BA36-work!V36,".")</f>
        <v>-109020272.80567551</v>
      </c>
      <c r="CG36" s="27">
        <f>IF(ISNUMBER(work!BB36-work!W36),work!BB36-work!W36,".")</f>
        <v>-118214951.14090842</v>
      </c>
      <c r="CH36" s="27">
        <f>IF(ISNUMBER(work!BC36-work!X36),work!BC36-work!X36,".")</f>
        <v>-128187575.00225197</v>
      </c>
      <c r="CI36" s="27">
        <f>IF(ISNUMBER(work!BD36-work!Y36),work!BD36-work!Y36,".")</f>
        <v>-139935212.63161215</v>
      </c>
      <c r="CJ36" s="27">
        <f>IF(ISNUMBER(work!BE36-work!Z36),work!BE36-work!Z36,".")</f>
        <v>-153996595.92348468</v>
      </c>
      <c r="CK36" s="27">
        <f>IF(ISNUMBER(work!BF36-work!AA36),work!BF36-work!AA36,".")</f>
        <v>-169632685.78049979</v>
      </c>
      <c r="CL36" s="27">
        <f>IF(ISNUMBER(work!BG36-work!AB36),work!BG36-work!AB36,".")</f>
        <v>-187352132.64228573</v>
      </c>
      <c r="CM36" s="27">
        <f>IF(ISNUMBER(work!BH36-work!AC36),work!BH36-work!AC36,".")</f>
        <v>-209162979.80904028</v>
      </c>
      <c r="CN36" s="27">
        <f>IF(ISNUMBER(work!BI36-work!AD36),work!BI36-work!AD36,".")</f>
        <v>-236486666.57762551</v>
      </c>
      <c r="CO36" s="27">
        <f>IF(ISNUMBER(work!BJ36-work!AE36),work!BJ36-work!AE36,".")</f>
        <v>-257840041.36646268</v>
      </c>
      <c r="CP36" s="27">
        <f>IF(ISNUMBER(work!BK36-work!AF36),work!BK36-work!AF36,".")</f>
        <v>-291252024.68136728</v>
      </c>
      <c r="CQ36" s="27"/>
      <c r="CR36" s="27"/>
      <c r="CS36" s="27">
        <f>IF(ISNUMBER(work!CR36-work!BN36),work!CR36-work!BN36,".")</f>
        <v>9.2254608280234365E-2</v>
      </c>
      <c r="CT36" s="27">
        <f>IF(ISNUMBER(work!CS36-work!BO36),work!CS36-work!BO36,".")</f>
        <v>9.1254608280234364E-2</v>
      </c>
      <c r="CU36" s="27">
        <f>IF(ISNUMBER(work!CT36-work!BP36),work!CT36-work!BP36,".")</f>
        <v>9.1254608280234364E-2</v>
      </c>
      <c r="CV36" s="27">
        <f>IF(ISNUMBER(work!CU36-work!BQ36),work!CU36-work!BQ36,".")</f>
        <v>9.0254608280234364E-2</v>
      </c>
      <c r="CW36" s="27">
        <f>IF(ISNUMBER(work!CV36-work!BR36),work!CV36-work!BR36,".")</f>
        <v>9.0254608280234364E-2</v>
      </c>
      <c r="CX36" s="27">
        <f>IF(ISNUMBER(work!CW36-work!BS36),work!CW36-work!BS36,".")</f>
        <v>8.9254608280234377E-2</v>
      </c>
      <c r="CY36" s="27">
        <f>IF(ISNUMBER(work!CX36-work!BT36),work!CX36-work!BT36,".")</f>
        <v>8.8254608280234376E-2</v>
      </c>
      <c r="CZ36" s="27">
        <f>IF(ISNUMBER(work!CY36-work!BU36),work!CY36-work!BU36,".")</f>
        <v>8.7254608280234375E-2</v>
      </c>
      <c r="DA36" s="27">
        <f>IF(ISNUMBER(work!CZ36-work!BV36),work!CZ36-work!BV36,".")</f>
        <v>8.6254608280234374E-2</v>
      </c>
      <c r="DB36" s="27">
        <f>IF(ISNUMBER(work!DA36-work!BW36),work!DA36-work!BW36,".")</f>
        <v>8.5254608280234373E-2</v>
      </c>
      <c r="DC36" s="94">
        <f>IF(ISNUMBER(work!DB36-work!BX36),work!DB36-work!BX36,".")</f>
        <v>8.3254608280234371E-2</v>
      </c>
      <c r="DD36" s="27">
        <f>IF(ISNUMBER(work!DC36-work!BY36),work!DC36-work!BY36,".")</f>
        <v>8.1254608280234369E-2</v>
      </c>
      <c r="DE36" s="27">
        <f>IF(ISNUMBER(work!DD36-work!BZ36),work!DD36-work!BZ36,".")</f>
        <v>7.8696125371659098E-2</v>
      </c>
      <c r="DF36" s="27">
        <f>IF(ISNUMBER(work!DE36-work!CA36),work!DE36-work!CA36,".")</f>
        <v>7.6696125371659096E-2</v>
      </c>
      <c r="DG36" s="27">
        <f>IF(ISNUMBER(work!DF36-work!CB36),work!DF36-work!CB36,".")</f>
        <v>7.4696125371659094E-2</v>
      </c>
      <c r="DH36" s="27">
        <f>IF(ISNUMBER(work!DG36-work!CC36),work!DG36-work!CC36,".")</f>
        <v>7.2696125371659093E-2</v>
      </c>
      <c r="DI36" s="27">
        <f>IF(ISNUMBER(work!DH36-work!CD36),work!DH36-work!CD36,".")</f>
        <v>6.9696125371659104E-2</v>
      </c>
      <c r="DJ36" s="27">
        <f>IF(ISNUMBER(work!DI36-work!CE36),work!DI36-work!CE36,".")</f>
        <v>6.7696125371659102E-2</v>
      </c>
      <c r="DK36" s="27">
        <f>IF(ISNUMBER(work!DJ36-work!CF36),work!DJ36-work!CF36,".")</f>
        <v>6.56961253716591E-2</v>
      </c>
      <c r="DL36" s="27">
        <f>IF(ISNUMBER(work!DK36-work!CG36),work!DK36-work!CG36,".")</f>
        <v>6.2888074780154374E-2</v>
      </c>
      <c r="DM36" s="94">
        <f>IF(ISNUMBER(work!DL36-work!CH36),work!DL36-work!CH36,".")</f>
        <v>6.0405785041780326E-2</v>
      </c>
      <c r="DN36" s="27">
        <f>IF(ISNUMBER(work!DM36-work!CI36),work!DM36-work!CI36,".")</f>
        <v>5.8388838644464543E-2</v>
      </c>
      <c r="DO36" s="27">
        <f>IF(ISNUMBER(work!DN36-work!CJ36),work!DN36-work!CJ36,".")</f>
        <v>5.6407113788911785E-2</v>
      </c>
      <c r="DP36" s="27">
        <f>IF(ISNUMBER(work!DO36-work!CK36),work!DO36-work!CK36,".")</f>
        <v>5.3613623324466703E-2</v>
      </c>
      <c r="DQ36" s="27">
        <f>IF(ISNUMBER(work!DP36-work!CL36),work!DP36-work!CL36,".")</f>
        <v>4.8975798992909256E-2</v>
      </c>
      <c r="DR36" s="94">
        <f>IF(ISNUMBER(work!DQ36-work!CM36),work!DQ36-work!CM36,".")</f>
        <v>4.4773998372991668E-2</v>
      </c>
      <c r="DS36" s="27">
        <f>IF(ISNUMBER(work!DR36-work!CN36),work!DR36-work!CN36,".")</f>
        <v>3.843528110228301E-2</v>
      </c>
      <c r="DT36" s="27">
        <f>IF(ISNUMBER(work!DS36-work!CO36),work!DS36-work!CO36,".")</f>
        <v>3.1644277861069464E-2</v>
      </c>
      <c r="DU36" s="27">
        <f>IF(ISNUMBER(work!DT36-work!CP36),work!DT36-work!CP36,".")</f>
        <v>2.5151914427838651E-2</v>
      </c>
      <c r="DV36" s="27">
        <f t="shared" si="29"/>
        <v>2.5151914427838651E-2</v>
      </c>
      <c r="DW36" s="27"/>
      <c r="DX36" s="27" t="str">
        <f>IF(ISNUMBER(work!FJ36/work!FN36),work!FJ36/work!FN36,".")</f>
        <v>.</v>
      </c>
      <c r="DY36" s="27" t="str">
        <f>IF(ISNUMBER(work!FK36/work!FO36),work!FK36/work!FO36,".")</f>
        <v>.</v>
      </c>
      <c r="DZ36" s="27" t="str">
        <f>IF(ISNUMBER(work!FL36/work!FP36),work!FL36/work!FP36,".")</f>
        <v>.</v>
      </c>
      <c r="EA36" s="27" t="str">
        <f>IF(ISNUMBER(work!FM36/work!FQ36),work!FM36/work!FQ36,".")</f>
        <v>.</v>
      </c>
      <c r="EB36" s="27" t="str">
        <f>IF(ISNUMBER((work!FK36+work!FL36)/(work!FO36+work!FP36)),(work!FK36+work!FL36)/(work!FO36+work!FP36),".")</f>
        <v>.</v>
      </c>
      <c r="EC36" s="27" t="str">
        <f>IF(ISNUMBER(work!FR36/work!FV36),work!FR36/work!FV36,".")</f>
        <v>.</v>
      </c>
      <c r="ED36" s="27" t="str">
        <f>IF(ISNUMBER(work!FS36/work!FW36),work!FS36/work!FW36,".")</f>
        <v>.</v>
      </c>
      <c r="EE36" s="27" t="str">
        <f>IF(ISNUMBER(work!FT36/work!FX36),work!FT36/work!FX36,".")</f>
        <v>.</v>
      </c>
      <c r="EF36" s="27" t="str">
        <f>IF(ISNUMBER(work!FU36/work!FY36),work!FU36/work!FY36,".")</f>
        <v>.</v>
      </c>
      <c r="EG36" s="27" t="str">
        <f>IF(ISNUMBER((work!FS36+work!FT36)/(work!FW36+work!FX36)),(work!FS36+work!FT36)/(work!FW36+work!FX36),".")</f>
        <v>.</v>
      </c>
      <c r="EH36" s="27">
        <f>work!EZ36</f>
        <v>2.0078967903569016E-4</v>
      </c>
      <c r="EI36" s="27">
        <f>work!FA36</f>
        <v>8.7649936903732087E-4</v>
      </c>
      <c r="EJ36" s="27" t="str">
        <f>work!FB36</f>
        <v>.</v>
      </c>
      <c r="EK36" s="27"/>
      <c r="EL36" s="27">
        <f t="shared" si="30"/>
        <v>5170.0749999999998</v>
      </c>
      <c r="EM36">
        <f t="shared" si="34"/>
        <v>0</v>
      </c>
      <c r="EN36" t="str">
        <f>work!FM36</f>
        <v>.</v>
      </c>
      <c r="EO36" t="str">
        <f>IF(ISNUMBER(work!FK36+work!FL36),work!FK36+work!FL36,".")</f>
        <v>.</v>
      </c>
      <c r="EP36" t="str">
        <f>IF(ISNUMBER(work!FU36-work!FM36),work!FU36-work!FM36,".")</f>
        <v>.</v>
      </c>
      <c r="EQ36" t="str">
        <f>IF(ISNUMBER(work!FS36+work!FT36-work!FK36-work!FL36),(work!FS36+work!FT36-work!FK36-work!FL36),".")</f>
        <v>.</v>
      </c>
      <c r="EU36">
        <f>work!FC36</f>
        <v>3000</v>
      </c>
      <c r="EV36">
        <f>work!FD36</f>
        <v>15000</v>
      </c>
      <c r="EW36" t="str">
        <f>IF(ISNUMBER(VLOOKUP($F36,AREA_EM_ALLYEAR,Seq!B$1,FALSE)),VLOOKUP($F36,AREA_EM_ALLYEAR,Seq!B$1,FALSE),".")</f>
        <v>.</v>
      </c>
      <c r="EX36" t="str">
        <f>IF(ISNUMBER(VLOOKUP($F36,AREA_EM_ALLYEAR,Seq!C$1,FALSE)),VLOOKUP($F36,AREA_EM_ALLYEAR,Seq!C$1,FALSE),".")</f>
        <v>.</v>
      </c>
      <c r="EY36" t="str">
        <f>IF(ISNUMBER(VLOOKUP($F36,AREA_EM_ALLYEAR,Seq!D$1,FALSE)),VLOOKUP($F36,AREA_EM_ALLYEAR,Seq!D$1,FALSE),".")</f>
        <v>.</v>
      </c>
      <c r="EZ36" t="str">
        <f>IF(ISNUMBER(VLOOKUP($F36,AREA_EM_ALLYEAR,Seq!E$1,FALSE)),VLOOKUP($F36,AREA_EM_ALLYEAR,Seq!E$1,FALSE),".")</f>
        <v>.</v>
      </c>
      <c r="FA36" t="str">
        <f>IF(ISNUMBER(VLOOKUP($F36,AREA_EM_ALLYEAR,Seq!F$1,FALSE)),VLOOKUP($F36,AREA_EM_ALLYEAR,Seq!F$1,FALSE),".")</f>
        <v>.</v>
      </c>
      <c r="FB36" t="str">
        <f>IF(ISNUMBER(VLOOKUP($F36,AREA_EM_ALLYEAR,Seq!G$1,FALSE)),VLOOKUP($F36,AREA_EM_ALLYEAR,Seq!G$1,FALSE),".")</f>
        <v>.</v>
      </c>
      <c r="FC36" t="str">
        <f>IF(ISNUMBER(VLOOKUP($F36,AREA_EM_ALLYEAR,Seq!H$1,FALSE)),VLOOKUP($F36,AREA_EM_ALLYEAR,Seq!H$1,FALSE),".")</f>
        <v>.</v>
      </c>
      <c r="FD36" t="str">
        <f>IF(ISNUMBER(VLOOKUP($F36,AREA_EM_ALLYEAR,Seq!I$1,FALSE)),VLOOKUP($F36,AREA_EM_ALLYEAR,Seq!I$1,FALSE),".")</f>
        <v>.</v>
      </c>
      <c r="FE36" t="str">
        <f>IF(ISNUMBER(VLOOKUP($F36,AREA_EM_ALLYEAR,Seq!J$1,FALSE)),VLOOKUP($F36,AREA_EM_ALLYEAR,Seq!J$1,FALSE),".")</f>
        <v>.</v>
      </c>
      <c r="FF36" t="str">
        <f>IF(ISNUMBER(VLOOKUP($F36,AREA_EM_ALLYEAR,Seq!K$1,FALSE)),VLOOKUP($F36,AREA_EM_ALLYEAR,Seq!K$1,FALSE),".")</f>
        <v>.</v>
      </c>
      <c r="FG36" t="str">
        <f>IF(ISNUMBER(VLOOKUP($F36,AREA_EM_ALLYEAR,Seq!L$1,FALSE)),VLOOKUP($F36,AREA_EM_ALLYEAR,Seq!L$1,FALSE),".")</f>
        <v>.</v>
      </c>
      <c r="FH36" t="str">
        <f>IF(ISNUMBER(VLOOKUP($F36,AREA_EM_ALLYEAR,Seq!M$1,FALSE)),VLOOKUP($F36,AREA_EM_ALLYEAR,Seq!M$1,FALSE),".")</f>
        <v>.</v>
      </c>
      <c r="FI36" t="str">
        <f>IF(ISNUMBER(VLOOKUP($F36,AREA_EM_ALLYEAR,Seq!N$1,FALSE)),VLOOKUP($F36,AREA_EM_ALLYEAR,Seq!N$1,FALSE),".")</f>
        <v>.</v>
      </c>
      <c r="FJ36" t="str">
        <f>IF(ISNUMBER(VLOOKUP($F36,AREA_EM_ALLYEAR,Seq!O$1,FALSE)),VLOOKUP($F36,AREA_EM_ALLYEAR,Seq!O$1,FALSE),".")</f>
        <v>.</v>
      </c>
      <c r="FK36" t="str">
        <f t="shared" si="35"/>
        <v>.</v>
      </c>
      <c r="FN36">
        <f>IF( ISNUMBER(VLOOKUP($F36,AREA_LIFE,Seq!V$1,FALSE)-Life!V$39),VLOOKUP($F36,AREA_LIFE,Seq!V$1,FALSE)-Life!V$39,".")</f>
        <v>1.9619756097561094</v>
      </c>
      <c r="FO36">
        <f>IF( ISNUMBER(VLOOKUP($F36,AREA_LIFE,Seq!W$1,FALSE)-Life!W$39),VLOOKUP($F36,AREA_LIFE,Seq!W$1,FALSE)-Life!W$39,".")</f>
        <v>2.2005121951219593</v>
      </c>
      <c r="FP36">
        <f>IF( ISNUMBER(VLOOKUP($F36,AREA_LIFE,Seq!X$1,FALSE)-Life!X$39),VLOOKUP($F36,AREA_LIFE,Seq!X$1,FALSE)-Life!X$39,".")</f>
        <v>2.3492926829268157</v>
      </c>
      <c r="FQ36">
        <f>IF( ISNUMBER(VLOOKUP($F36,AREA_LIFE,Seq!Y$1,FALSE)-Life!Y$39),VLOOKUP($F36,AREA_LIFE,Seq!Y$1,FALSE)-Life!Y$39,".")</f>
        <v>2.386585365853648</v>
      </c>
      <c r="FR36">
        <f>IF( ISNUMBER(VLOOKUP($F36,AREA_LIFE,Seq!Z$1,FALSE)-Life!Z$39),VLOOKUP($F36,AREA_LIFE,Seq!Z$1,FALSE)-Life!Z$39,".")</f>
        <v>2.3096097560975579</v>
      </c>
      <c r="FS36">
        <f>IF( ISNUMBER(VLOOKUP($F36,AREA_LIFE,Seq!AA$1,FALSE)-Life!AA$39),VLOOKUP($F36,AREA_LIFE,Seq!AA$1,FALSE)-Life!AA$39,".")</f>
        <v>2.1472195121951074</v>
      </c>
      <c r="FT36">
        <f>IF( ISNUMBER(VLOOKUP($F36,AREA_LIFE,Seq!AB$1,FALSE)-Life!AB$39),VLOOKUP($F36,AREA_LIFE,Seq!AB$1,FALSE)-Life!AB$39,".")</f>
        <v>1.9486097560975679</v>
      </c>
      <c r="FU36">
        <f>IF( ISNUMBER(VLOOKUP($F36,AREA_LIFE,Seq!AC$1,FALSE)-Life!AC$39),VLOOKUP($F36,AREA_LIFE,Seq!AC$1,FALSE)-Life!AC$39,".")</f>
        <v>1.7673414634146525</v>
      </c>
      <c r="FV36">
        <f>IF( ISNUMBER(VLOOKUP($F36,AREA_LIFE,Seq!AD$1,FALSE)-Life!AD$39),VLOOKUP($F36,AREA_LIFE,Seq!AD$1,FALSE)-Life!AD$39,".")</f>
        <v>1.6338048780487924</v>
      </c>
      <c r="FW36">
        <f>IF( ISNUMBER(VLOOKUP($F36,AREA_LIFE,Seq!AE$1,FALSE)-Life!AE$39),VLOOKUP($F36,AREA_LIFE,Seq!AE$1,FALSE)-Life!AE$39,".")</f>
        <v>1.5504390243902435</v>
      </c>
      <c r="FX36">
        <f>IF( ISNUMBER(VLOOKUP($F36,AREA_LIFE,Seq!AF$1,FALSE)-Life!AF$39),VLOOKUP($F36,AREA_LIFE,Seq!AF$1,FALSE)-Life!AF$39,".")</f>
        <v>1.4784878048780712</v>
      </c>
      <c r="FY36">
        <f>IF( ISNUMBER(VLOOKUP($F36,AREA_LIFE,Seq!AG$1,FALSE)-Life!AG$39),VLOOKUP($F36,AREA_LIFE,Seq!AG$1,FALSE)-Life!AG$39,".")</f>
        <v>1.3536585365853568</v>
      </c>
      <c r="FZ36">
        <f>IF( ISNUMBER(VLOOKUP($F36,AREA_LIFE,Seq!AH$1,FALSE)-Life!AH$39),VLOOKUP($F36,AREA_LIFE,Seq!AH$1,FALSE)-Life!AH$39,".")</f>
        <v>1.1301219512195217</v>
      </c>
      <c r="GA36">
        <f>IF( ISNUMBER(VLOOKUP($F36,AREA_LIFE,Seq!AI$1,FALSE)-Life!AI$39),VLOOKUP($F36,AREA_LIFE,Seq!AI$1,FALSE)-Life!AI$39,".")</f>
        <v>0.79107317073170691</v>
      </c>
      <c r="GB36">
        <f>IF( ISNUMBER(VLOOKUP($F36,AREA_LIFE,Seq!AJ$1,FALSE)-Life!AJ$39),VLOOKUP($F36,AREA_LIFE,Seq!AJ$1,FALSE)-Life!AJ$39,".")</f>
        <v>0.35943902439025521</v>
      </c>
      <c r="GC36">
        <f>IF( ISNUMBER(VLOOKUP($F36,AREA_LIFE,Seq!AK$1,FALSE)-Life!AK$39),VLOOKUP($F36,AREA_LIFE,Seq!AK$1,FALSE)-Life!AK$39,".")</f>
        <v>-9.5414634146351318E-2</v>
      </c>
      <c r="GD36">
        <f>IF( ISNUMBER(VLOOKUP($F36,AREA_LIFE,Seq!AL$1,FALSE)-Life!AL$39),VLOOKUP($F36,AREA_LIFE,Seq!AL$1,FALSE)-Life!AL$39,".")</f>
        <v>-0.47746341463412989</v>
      </c>
      <c r="GE36">
        <f>IF( ISNUMBER(VLOOKUP($F36,AREA_LIFE,Seq!AM$1,FALSE)-Life!AM$39),VLOOKUP($F36,AREA_LIFE,Seq!AM$1,FALSE)-Life!AM$39,".")</f>
        <v>-0.70702439024390173</v>
      </c>
      <c r="GF36">
        <f>IF( ISNUMBER(VLOOKUP($F36,AREA_LIFE,Seq!AN$1,FALSE)-Life!AN$39),VLOOKUP($F36,AREA_LIFE,Seq!AN$1,FALSE)-Life!AN$39,".")</f>
        <v>-0.74080487804879169</v>
      </c>
      <c r="GG36">
        <f>IF( ISNUMBER(VLOOKUP($F36,AREA_LIFE,Seq!AO$1,FALSE)-Life!AO$39),VLOOKUP($F36,AREA_LIFE,Seq!AO$1,FALSE)-Life!AO$39,".")</f>
        <v>-0.57663414634147614</v>
      </c>
      <c r="GH36">
        <f>IF( ISNUMBER(VLOOKUP($F36,AREA_LIFE,Seq!AP$1,FALSE)-Life!AP$39),VLOOKUP($F36,AREA_LIFE,Seq!AP$1,FALSE)-Life!AP$39,".")</f>
        <v>-0.25424390243904327</v>
      </c>
      <c r="GI36">
        <f>IF( ISNUMBER(VLOOKUP($F36,AREA_LIFE,Seq!AQ$1,FALSE)-Life!AQ$39),VLOOKUP($F36,AREA_LIFE,Seq!AQ$1,FALSE)-Life!AQ$39,".")</f>
        <v>0.15314634146342598</v>
      </c>
      <c r="GJ36">
        <f>IF( ISNUMBER(VLOOKUP($F36,AREA_LIFE,Seq!AR$1,FALSE)-Life!AR$39),VLOOKUP($F36,AREA_LIFE,Seq!AR$1,FALSE)-Life!AR$39,".")</f>
        <v>0.55114634146342212</v>
      </c>
      <c r="GK36">
        <f>IF( ISNUMBER(VLOOKUP($F36,AREA_LIFE,Seq!AS$1,FALSE)-Life!AS$39),VLOOKUP($F36,AREA_LIFE,Seq!AS$1,FALSE)-Life!AS$39,".")</f>
        <v>0.86534146341465146</v>
      </c>
      <c r="GL36">
        <f>IF( ISNUMBER(VLOOKUP($F36,AREA_LIFE,Seq!AT$1,FALSE)-Life!AT$39),VLOOKUP($F36,AREA_LIFE,Seq!AT$1,FALSE)-Life!AT$39,".")</f>
        <v>1.0667317073170466</v>
      </c>
      <c r="GM36">
        <f>IF( ISNUMBER(VLOOKUP($F36,AREA_LIFE,Seq!AU$1,FALSE)-Life!AU$39),VLOOKUP($F36,AREA_LIFE,Seq!AU$1,FALSE)-Life!AU$39,".")</f>
        <v>1.1487560975609767</v>
      </c>
      <c r="GN36">
        <f>IF( ISNUMBER(VLOOKUP($F36,AREA_LIFE,Seq!AV$1,FALSE)-Life!AV$39),VLOOKUP($F36,AREA_LIFE,Seq!AV$1,FALSE)-Life!AV$39,".")</f>
        <v>1.1317317073170869</v>
      </c>
      <c r="GO36">
        <f>IF( ISNUMBER(VLOOKUP($F36,AREA_LIFE,Seq!AW$1,FALSE)-Life!AW$39),VLOOKUP($F36,AREA_LIFE,Seq!AW$1,FALSE)-Life!AW$39,".")</f>
        <v>1.0694146341463409</v>
      </c>
      <c r="GP36">
        <f>IF( ISNUMBER(VLOOKUP($F36,AREA_LIFE,Seq!AX$1,FALSE)-Life!AX$39),VLOOKUP($F36,AREA_LIFE,Seq!AX$1,FALSE)-Life!AX$39,".")</f>
        <v>1.0025609756097538</v>
      </c>
      <c r="GQ36">
        <f t="shared" si="36"/>
        <v>1.0025609756097538</v>
      </c>
      <c r="GS36">
        <f>IFERROR(VLOOKUP($F36,AREA_LIFE,Seq!V$1,FALSE),".")</f>
        <v>67.930365853658543</v>
      </c>
      <c r="GT36">
        <f>IFERROR(VLOOKUP($F36,AREA_LIFE,Seq!W$1,FALSE),".")</f>
        <v>68.367243902439029</v>
      </c>
      <c r="GU36">
        <f>IFERROR(VLOOKUP($F36,AREA_LIFE,Seq!X$1,FALSE),".")</f>
        <v>68.697780487804877</v>
      </c>
      <c r="GV36">
        <f>IFERROR(VLOOKUP($F36,AREA_LIFE,Seq!Y$1,FALSE),".")</f>
        <v>68.907756097560977</v>
      </c>
      <c r="GW36">
        <f>IFERROR(VLOOKUP($F36,AREA_LIFE,Seq!Z$1,FALSE),".")</f>
        <v>69.005414634146348</v>
      </c>
      <c r="GX36">
        <f>IFERROR(VLOOKUP($F36,AREA_LIFE,Seq!AA$1,FALSE),".")</f>
        <v>69.027658536585363</v>
      </c>
      <c r="GY36">
        <f>IFERROR(VLOOKUP($F36,AREA_LIFE,Seq!AB$1,FALSE),".")</f>
        <v>69.029829268292701</v>
      </c>
      <c r="GZ36">
        <f>IFERROR(VLOOKUP($F36,AREA_LIFE,Seq!AC$1,FALSE),".")</f>
        <v>69.065536585365876</v>
      </c>
      <c r="HA36">
        <f>IFERROR(VLOOKUP($F36,AREA_LIFE,Seq!AD$1,FALSE),".")</f>
        <v>69.166731707317084</v>
      </c>
      <c r="HB36">
        <f>IFERROR(VLOOKUP($F36,AREA_LIFE,Seq!AE$1,FALSE),".")</f>
        <v>69.336829268292689</v>
      </c>
      <c r="HC36">
        <f>IFERROR(VLOOKUP($F36,AREA_LIFE,Seq!AF$1,FALSE),".")</f>
        <v>69.537560975609779</v>
      </c>
      <c r="HD36">
        <f>IFERROR(VLOOKUP($F36,AREA_LIFE,Seq!AG$1,FALSE),".")</f>
        <v>69.70404878048781</v>
      </c>
      <c r="HE36">
        <f>IFERROR(VLOOKUP($F36,AREA_LIFE,Seq!AH$1,FALSE),".")</f>
        <v>69.785365853658547</v>
      </c>
      <c r="HF36">
        <f>IFERROR(VLOOKUP($F36,AREA_LIFE,Seq!AI$1,FALSE),".")</f>
        <v>69.760658536585382</v>
      </c>
      <c r="HG36">
        <f>IFERROR(VLOOKUP($F36,AREA_LIFE,Seq!AJ$1,FALSE),".")</f>
        <v>69.649780487804904</v>
      </c>
      <c r="HH36">
        <f>IFERROR(VLOOKUP($F36,AREA_LIFE,Seq!AK$1,FALSE),".")</f>
        <v>69.522121951219518</v>
      </c>
      <c r="HI36">
        <f>IFERROR(VLOOKUP($F36,AREA_LIFE,Seq!AL$1,FALSE),".")</f>
        <v>69.474170731707332</v>
      </c>
      <c r="HJ36">
        <f>IFERROR(VLOOKUP($F36,AREA_LIFE,Seq!AM$1,FALSE),".")</f>
        <v>69.584707317073182</v>
      </c>
      <c r="HK36">
        <f>IFERROR(VLOOKUP($F36,AREA_LIFE,Seq!AN$1,FALSE),".")</f>
        <v>69.894000000000005</v>
      </c>
      <c r="HL36">
        <f>IFERROR(VLOOKUP($F36,AREA_LIFE,Seq!AO$1,FALSE),".")</f>
        <v>70.398268292682928</v>
      </c>
      <c r="HM36">
        <f>IFERROR(VLOOKUP($F36,AREA_LIFE,Seq!AP$1,FALSE),".")</f>
        <v>71.049756097560973</v>
      </c>
      <c r="HN36">
        <f>IFERROR(VLOOKUP($F36,AREA_LIFE,Seq!AQ$1,FALSE),".")</f>
        <v>71.764731707317083</v>
      </c>
      <c r="HO36">
        <f>IFERROR(VLOOKUP($F36,AREA_LIFE,Seq!AR$1,FALSE),".")</f>
        <v>72.444292682926843</v>
      </c>
      <c r="HP36">
        <f>IFERROR(VLOOKUP($F36,AREA_LIFE,Seq!AS$1,FALSE),".")</f>
        <v>73.012512195121971</v>
      </c>
      <c r="HQ36">
        <f>IFERROR(VLOOKUP($F36,AREA_LIFE,Seq!AT$1,FALSE),".")</f>
        <v>73.440414634146336</v>
      </c>
      <c r="HR36">
        <f>IFERROR(VLOOKUP($F36,AREA_LIFE,Seq!AU$1,FALSE),".")</f>
        <v>73.725414634146347</v>
      </c>
      <c r="HS36">
        <f>IFERROR(VLOOKUP($F36,AREA_LIFE,Seq!AV$1,FALSE),".")</f>
        <v>73.895341463414638</v>
      </c>
      <c r="HT36">
        <f>IFERROR(VLOOKUP($F36,AREA_LIFE,Seq!AW$1,FALSE),".")</f>
        <v>74.012487804878049</v>
      </c>
      <c r="HU36">
        <f>IFERROR(VLOOKUP($F36,AREA_LIFE,Seq!AX$1,FALSE),".")</f>
        <v>74.127121951219522</v>
      </c>
      <c r="HV36" t="str">
        <f>IFERROR(VLOOKUP($F36,AREA_LIFE,Seq!AY$1,FALSE),".")</f>
        <v>.</v>
      </c>
      <c r="HZ36">
        <f t="shared" si="40"/>
        <v>172</v>
      </c>
      <c r="IA36">
        <f t="shared" si="38"/>
        <v>0</v>
      </c>
      <c r="IB36">
        <f t="shared" si="41"/>
        <v>45442228.136858813</v>
      </c>
      <c r="IC36">
        <f t="shared" si="42"/>
        <v>-43477883.049263395</v>
      </c>
      <c r="ID36">
        <f t="shared" si="39"/>
        <v>8.3254608280234371E-2</v>
      </c>
      <c r="IE36" t="str">
        <f>work!FK36</f>
        <v>.</v>
      </c>
      <c r="IF36" t="str">
        <f>work!FL36</f>
        <v>.</v>
      </c>
      <c r="IG36" t="str">
        <f>work!FM36</f>
        <v>.</v>
      </c>
      <c r="IH36" t="str">
        <f>IF(ISNUMBER(work!FS36-work!FK36),work!FS36-work!FK36,".")</f>
        <v>.</v>
      </c>
      <c r="II36" t="str">
        <f>IF(ISNUMBER(work!FT36-work!FL36),work!FT36-work!FL36,".")</f>
        <v>.</v>
      </c>
      <c r="IJ36" t="str">
        <f>IF(ISNUMBER(work!FU36-work!FM36),work!FU36-work!FM36,".")</f>
        <v>.</v>
      </c>
    </row>
    <row r="37" spans="1:268" hidden="1">
      <c r="A37" s="24" t="str">
        <f t="shared" si="0"/>
        <v>亚洲</v>
      </c>
      <c r="B37" s="24" t="str">
        <f t="shared" ref="B37:B68" si="43">IF(ISNA(VLOOKUP(F37,Area_EM_90_2,1,FALSE)),"Out","InEM90")</f>
        <v>Out</v>
      </c>
      <c r="C37" s="24" t="str">
        <f t="shared" ref="C37:C68" si="44">IF(ISNA(VLOOKUP($F37,Area_EM_90,1,FALSE)),"Out","InOECD90")</f>
        <v>Out</v>
      </c>
      <c r="D37" s="24"/>
      <c r="E37" s="25" t="s">
        <v>2765</v>
      </c>
      <c r="F37" s="26" t="str">
        <f t="shared" si="2"/>
        <v>Syrian</v>
      </c>
      <c r="G37" s="27" t="str">
        <f t="shared" si="3"/>
        <v>.</v>
      </c>
      <c r="H37" s="27" t="str">
        <f t="shared" si="4"/>
        <v>.</v>
      </c>
      <c r="I37" s="27" t="str">
        <f t="shared" si="5"/>
        <v>.</v>
      </c>
      <c r="J37" s="27" t="str">
        <f t="shared" si="6"/>
        <v>.</v>
      </c>
      <c r="K37" s="27" t="str">
        <f t="shared" si="7"/>
        <v>.</v>
      </c>
      <c r="L37" s="27" t="str">
        <f t="shared" si="8"/>
        <v>.</v>
      </c>
      <c r="M37" s="27" t="str">
        <f t="shared" si="9"/>
        <v>.</v>
      </c>
      <c r="N37" s="27" t="str">
        <f t="shared" si="10"/>
        <v>.</v>
      </c>
      <c r="O37" s="27" t="str">
        <f t="shared" si="11"/>
        <v>.</v>
      </c>
      <c r="P37" s="27" t="str">
        <f t="shared" si="12"/>
        <v>.</v>
      </c>
      <c r="Q37" s="27" t="str">
        <f t="shared" si="13"/>
        <v>.</v>
      </c>
      <c r="R37" s="27" t="str">
        <f t="shared" si="14"/>
        <v>.</v>
      </c>
      <c r="S37" s="27">
        <f t="shared" si="15"/>
        <v>17</v>
      </c>
      <c r="T37" s="27">
        <f t="shared" si="16"/>
        <v>7</v>
      </c>
      <c r="U37" s="27">
        <f t="shared" si="17"/>
        <v>8</v>
      </c>
      <c r="V37" s="27">
        <f t="shared" si="18"/>
        <v>11</v>
      </c>
      <c r="W37" s="27">
        <f t="shared" si="19"/>
        <v>0</v>
      </c>
      <c r="X37" s="27">
        <f t="shared" si="20"/>
        <v>50</v>
      </c>
      <c r="Y37" s="27">
        <f t="shared" si="21"/>
        <v>4</v>
      </c>
      <c r="Z37" s="27">
        <f t="shared" si="22"/>
        <v>39</v>
      </c>
      <c r="AA37" s="27">
        <f t="shared" si="23"/>
        <v>64</v>
      </c>
      <c r="AB37" s="27">
        <f t="shared" si="24"/>
        <v>96</v>
      </c>
      <c r="AC37" s="27">
        <f t="shared" si="25"/>
        <v>73</v>
      </c>
      <c r="AD37" s="27">
        <f t="shared" si="26"/>
        <v>148</v>
      </c>
      <c r="AE37" s="27">
        <f t="shared" ref="AE37:AE68" si="45">IF(ISNA(VLOOKUP($E37,AREA_FDI_08_09,2,FALSE)),".",VALUE(VLOOKUP($E37,AREA_FDI_08_09,2,FALSE)))</f>
        <v>136</v>
      </c>
      <c r="AF37" s="27">
        <f t="shared" ref="AF37:AF68" si="46">IF(ISNA(VLOOKUP($E37,AREA_FDI_08_09,4,FALSE)),".",VALUE(VLOOKUP($E37,AREA_FDI_08_09,4,FALSE)))</f>
        <v>188</v>
      </c>
      <c r="AG37" s="27"/>
      <c r="AH37" s="27">
        <f>IF(ISNUMBER(work!C37+work!AH37),work!C37+work!AH37,".")</f>
        <v>19242343.594095148</v>
      </c>
      <c r="AI37" s="27">
        <f>IF(ISNUMBER(work!D37+work!AI37),work!D37+work!AI37,".")</f>
        <v>20283788.99981543</v>
      </c>
      <c r="AJ37" s="27">
        <f>IF(ISNUMBER(work!E37+work!AJ37),work!E37+work!AJ37,".")</f>
        <v>22057163.032536712</v>
      </c>
      <c r="AK37" s="27">
        <f>IF(ISNUMBER(work!F37+work!AK37),work!F37+work!AK37,".")</f>
        <v>24360971.713540979</v>
      </c>
      <c r="AL37" s="27">
        <f>IF(ISNUMBER(work!G37+work!AL37),work!G37+work!AL37,".")</f>
        <v>27856574.75688082</v>
      </c>
      <c r="AM37" s="27">
        <f>IF(ISNUMBER(work!H37+work!AM37),work!H37+work!AM37,".")</f>
        <v>31541022.480982117</v>
      </c>
      <c r="AN37" s="27">
        <f>IF(ISNUMBER(work!I37+work!AN37),work!I37+work!AN37,".")</f>
        <v>34166146.888099127</v>
      </c>
      <c r="AO37" s="27">
        <f>IF(ISNUMBER(work!J37+work!AO37),work!J37+work!AO37,".")</f>
        <v>38028556.57761436</v>
      </c>
      <c r="AP37" s="27">
        <f>IF(ISNUMBER(work!K37+work!AP37),work!K37+work!AP37,".")</f>
        <v>42346635.742637582</v>
      </c>
      <c r="AQ37" s="27">
        <f>IF(ISNUMBER(work!L37+work!AQ37),work!L37+work!AQ37,".")</f>
        <v>43925995.66377081</v>
      </c>
      <c r="AR37" s="27">
        <f>IF(ISNUMBER(work!M37+work!AR37),work!M37+work!AR37,".")</f>
        <v>45637185.115959197</v>
      </c>
      <c r="AS37" s="27">
        <f>IF(ISNUMBER(work!N37+work!AS37),work!N37+work!AS37,".")</f>
        <v>49820518.420667216</v>
      </c>
      <c r="AT37" s="27">
        <f>IF(ISNUMBER(work!O37+work!AT37),work!O37+work!AT37,".")</f>
        <v>56885764.270309262</v>
      </c>
      <c r="AU37" s="27">
        <f>IF(ISNUMBER(work!P37+work!AU37),work!P37+work!AU37,".")</f>
        <v>64722640.227885768</v>
      </c>
      <c r="AV37" s="27">
        <f>IF(ISNUMBER(work!Q37+work!AV37),work!Q37+work!AV37,".")</f>
        <v>73118735.673375919</v>
      </c>
      <c r="AW37" s="27">
        <f>IF(ISNUMBER(work!R37+work!AW37),work!R37+work!AW37,".")</f>
        <v>81004636.331525058</v>
      </c>
      <c r="AX37" s="27">
        <f>IF(ISNUMBER(work!S37+work!AX37),work!S37+work!AX37,".")</f>
        <v>89008460.063574046</v>
      </c>
      <c r="AY37" s="27">
        <f>IF(ISNUMBER(work!T37+work!AY37),work!T37+work!AY37,".")</f>
        <v>97151123.559193626</v>
      </c>
      <c r="AZ37" s="27">
        <f>IF(ISNUMBER(work!U37+work!AZ37),work!U37+work!AZ37,".")</f>
        <v>104702083.54445522</v>
      </c>
      <c r="BA37" s="27">
        <f>IF(ISNUMBER(work!V37+work!BA37),work!V37+work!BA37,".")</f>
        <v>112441911.72845814</v>
      </c>
      <c r="BB37" s="27">
        <f>IF(ISNUMBER(work!W37+work!BB37),work!W37+work!BB37,".")</f>
        <v>121780621.66261253</v>
      </c>
      <c r="BC37" s="27">
        <f>IF(ISNUMBER(work!X37+work!BC37),work!X37+work!BC37,".")</f>
        <v>131828521.20701936</v>
      </c>
      <c r="BD37" s="27">
        <f>IF(ISNUMBER(work!Y37+work!BD37),work!Y37+work!BD37,".")</f>
        <v>143720331.3678607</v>
      </c>
      <c r="BE37" s="27">
        <f>IF(ISNUMBER(work!Z37+work!BE37),work!Z37+work!BE37,".")</f>
        <v>157915663.01835871</v>
      </c>
      <c r="BF37" s="27">
        <f>IF(ISNUMBER(work!AA37+work!BF37),work!AA37+work!BF37,".")</f>
        <v>173773311.644297</v>
      </c>
      <c r="BG37" s="27">
        <f>IF(ISNUMBER(work!AB37+work!BG37),work!AB37+work!BG37,".")</f>
        <v>191711676.92195666</v>
      </c>
      <c r="BH37" s="27">
        <f>IF(ISNUMBER(work!AC37+work!BH37),work!AC37+work!BH37,".")</f>
        <v>213795810.27680659</v>
      </c>
      <c r="BI37" s="27">
        <f>IF(ISNUMBER(work!AD37+work!BI37),work!AD37+work!BI37,".")</f>
        <v>241369543.84776908</v>
      </c>
      <c r="BJ37" s="27">
        <f>IF(ISNUMBER(work!AE37+work!BJ37),work!AE37+work!BJ37,".")</f>
        <v>262993938.04349703</v>
      </c>
      <c r="BK37" s="27">
        <f>IF(ISNUMBER(work!AF37+work!BK37),work!AF37+work!BK37,".")</f>
        <v>296601026.59599465</v>
      </c>
      <c r="BL37" s="27"/>
      <c r="BM37" s="27">
        <f>IF(ISNUMBER(work!AH37-work!C37),work!AH37-work!C37,".")</f>
        <v>-17346044.96897085</v>
      </c>
      <c r="BN37" s="27">
        <f>IF(ISNUMBER(work!AI37-work!D37),work!AI37-work!D37,".")</f>
        <v>-18207195.76852997</v>
      </c>
      <c r="BO37" s="27">
        <f>IF(ISNUMBER(work!AJ37-work!E37),work!AJ37-work!E37,".")</f>
        <v>-19936501.349728089</v>
      </c>
      <c r="BP37" s="27">
        <f>IF(ISNUMBER(work!AK37-work!F37),work!AK37-work!F37,".")</f>
        <v>-22210002.086390622</v>
      </c>
      <c r="BQ37" s="27">
        <f>IF(ISNUMBER(work!AL37-work!G37),work!AL37-work!G37,".")</f>
        <v>-25793187.06064038</v>
      </c>
      <c r="BR37" s="27">
        <f>IF(ISNUMBER(work!AM37-work!H37),work!AM37-work!H37,".")</f>
        <v>-29351457.18190448</v>
      </c>
      <c r="BS37" s="27">
        <f>IF(ISNUMBER(work!AN37-work!I37),work!AN37-work!I37,".")</f>
        <v>-32084870.985121485</v>
      </c>
      <c r="BT37" s="27">
        <f>IF(ISNUMBER(work!AO37-work!J37),work!AO37-work!J37,".")</f>
        <v>-35907579.368899845</v>
      </c>
      <c r="BU37" s="27">
        <f>IF(ISNUMBER(work!AP37-work!K37),work!AP37-work!K37,".")</f>
        <v>-39944283.565832816</v>
      </c>
      <c r="BV37" s="27">
        <f>IF(ISNUMBER(work!AQ37-work!L37),work!AQ37-work!L37,".")</f>
        <v>-41738851.33634679</v>
      </c>
      <c r="BW37" s="27">
        <f>IF(ISNUMBER(work!AR37-work!M37),work!AR37-work!M37,".")</f>
        <v>-43282926.070163012</v>
      </c>
      <c r="BX37" s="27">
        <f>IF(ISNUMBER(work!AS37-work!N37),work!AS37-work!N37,".")</f>
        <v>-47280242.994578183</v>
      </c>
      <c r="BY37" s="27">
        <f>IF(ISNUMBER(work!AT37-work!O37),work!AT37-work!O37,".")</f>
        <v>-54003305.265900947</v>
      </c>
      <c r="BZ37" s="27">
        <f>IF(ISNUMBER(work!AU37-work!P37),work!AU37-work!P37,".")</f>
        <v>-61690899.043393821</v>
      </c>
      <c r="CA37" s="27">
        <f>IF(ISNUMBER(work!AV37-work!Q37),work!AV37-work!Q37,".")</f>
        <v>-69854977.242441282</v>
      </c>
      <c r="CB37" s="27">
        <f>IF(ISNUMBER(work!AW37-work!R37),work!AW37-work!R37,".")</f>
        <v>-77553211.292116344</v>
      </c>
      <c r="CC37" s="27">
        <f>IF(ISNUMBER(work!AX37-work!S37),work!AX37-work!S37,".")</f>
        <v>-85405172.322431356</v>
      </c>
      <c r="CD37" s="27">
        <f>IF(ISNUMBER(work!AY37-work!T37),work!AY37-work!T37,".")</f>
        <v>-93482976.638710365</v>
      </c>
      <c r="CE37" s="27">
        <f>IF(ISNUMBER(work!AZ37-work!U37),work!AZ37-work!U37,".")</f>
        <v>-100801476.46888478</v>
      </c>
      <c r="CF37" s="27">
        <f>IF(ISNUMBER(work!BA37-work!V37),work!BA37-work!V37,".")</f>
        <v>-108679918.84589586</v>
      </c>
      <c r="CG37" s="27">
        <f>IF(ISNUMBER(work!BB37-work!W37),work!BB37-work!W37,".")</f>
        <v>-117915442.67998746</v>
      </c>
      <c r="CH37" s="27">
        <f>IF(ISNUMBER(work!BC37-work!X37),work!BC37-work!X37,".")</f>
        <v>-127762316.47601664</v>
      </c>
      <c r="CI37" s="27">
        <f>IF(ISNUMBER(work!BD37-work!Y37),work!BD37-work!Y37,".")</f>
        <v>-139493272.54433128</v>
      </c>
      <c r="CJ37" s="27">
        <f>IF(ISNUMBER(work!BE37-work!Z37),work!BE37-work!Z37,".")</f>
        <v>-153619301.28505331</v>
      </c>
      <c r="CK37" s="27">
        <f>IF(ISNUMBER(work!BF37-work!AA37),work!BF37-work!AA37,".")</f>
        <v>-169226684.05375898</v>
      </c>
      <c r="CL37" s="27">
        <f>IF(ISNUMBER(work!BG37-work!AB37),work!BG37-work!AB37,".")</f>
        <v>-186960318.32869732</v>
      </c>
      <c r="CM37" s="27">
        <f>IF(ISNUMBER(work!BH37-work!AC37),work!BH37-work!AC37,".")</f>
        <v>-208802136.42292339</v>
      </c>
      <c r="CN37" s="27">
        <f>IF(ISNUMBER(work!BI37-work!AD37),work!BI37-work!AD37,".")</f>
        <v>-236166135.92292494</v>
      </c>
      <c r="CO37" s="27">
        <f>IF(ISNUMBER(work!BJ37-work!AE37),work!BJ37-work!AE37,".")</f>
        <v>-257519952.90656096</v>
      </c>
      <c r="CP37" s="27">
        <f>IF(ISNUMBER(work!BK37-work!AF37),work!BK37-work!AF37,".")</f>
        <v>-290908081.23279601</v>
      </c>
      <c r="CQ37" s="27"/>
      <c r="CR37" s="27"/>
      <c r="CS37" s="27">
        <f>IF(ISNUMBER(work!CR37-work!BN37),work!CR37-work!BN37,".")</f>
        <v>8.9545579992112809E-2</v>
      </c>
      <c r="CT37" s="27">
        <f>IF(ISNUMBER(work!CS37-work!BO37),work!CS37-work!BO37,".")</f>
        <v>8.8545579992112808E-2</v>
      </c>
      <c r="CU37" s="27">
        <f>IF(ISNUMBER(work!CT37-work!BP37),work!CT37-work!BP37,".")</f>
        <v>8.8545579992112808E-2</v>
      </c>
      <c r="CV37" s="27">
        <f>IF(ISNUMBER(work!CU37-work!BQ37),work!CU37-work!BQ37,".")</f>
        <v>8.7545579992112807E-2</v>
      </c>
      <c r="CW37" s="27">
        <f>IF(ISNUMBER(work!CV37-work!BR37),work!CV37-work!BR37,".")</f>
        <v>8.7545579992112807E-2</v>
      </c>
      <c r="CX37" s="27">
        <f>IF(ISNUMBER(work!CW37-work!BS37),work!CW37-work!BS37,".")</f>
        <v>8.654557999211282E-2</v>
      </c>
      <c r="CY37" s="27">
        <f>IF(ISNUMBER(work!CX37-work!BT37),work!CX37-work!BT37,".")</f>
        <v>8.5545579992112819E-2</v>
      </c>
      <c r="CZ37" s="27">
        <f>IF(ISNUMBER(work!CY37-work!BU37),work!CY37-work!BU37,".")</f>
        <v>8.4545579992112818E-2</v>
      </c>
      <c r="DA37" s="27">
        <f>IF(ISNUMBER(work!CZ37-work!BV37),work!CZ37-work!BV37,".")</f>
        <v>8.3545579992112817E-2</v>
      </c>
      <c r="DB37" s="27">
        <f>IF(ISNUMBER(work!DA37-work!BW37),work!DA37-work!BW37,".")</f>
        <v>8.2545579992112816E-2</v>
      </c>
      <c r="DC37" s="27">
        <f>IF(ISNUMBER(work!DB37-work!BX37),work!DB37-work!BX37,".")</f>
        <v>8.0545579992112815E-2</v>
      </c>
      <c r="DD37" s="27">
        <f>IF(ISNUMBER(work!DC37-work!BY37),work!DC37-work!BY37,".")</f>
        <v>7.8545579992112813E-2</v>
      </c>
      <c r="DE37" s="27">
        <f>IF(ISNUMBER(work!DD37-work!BZ37),work!DD37-work!BZ37,".")</f>
        <v>8.8761081858479085E-2</v>
      </c>
      <c r="DF37" s="27">
        <f>IF(ISNUMBER(work!DE37-work!CA37),work!DE37-work!CA37,".")</f>
        <v>8.6761081858479083E-2</v>
      </c>
      <c r="DG37" s="27">
        <f>IF(ISNUMBER(work!DF37-work!CB37),work!DF37-work!CB37,".")</f>
        <v>8.4761081858479081E-2</v>
      </c>
      <c r="DH37" s="27">
        <f>IF(ISNUMBER(work!DG37-work!CC37),work!DG37-work!CC37,".")</f>
        <v>8.276108185847908E-2</v>
      </c>
      <c r="DI37" s="27">
        <f>IF(ISNUMBER(work!DH37-work!CD37),work!DH37-work!CD37,".")</f>
        <v>7.9761081858479091E-2</v>
      </c>
      <c r="DJ37" s="27">
        <f>IF(ISNUMBER(work!DI37-work!CE37),work!DI37-work!CE37,".")</f>
        <v>7.7761081858479089E-2</v>
      </c>
      <c r="DK37" s="27">
        <f>IF(ISNUMBER(work!DJ37-work!CF37),work!DJ37-work!CF37,".")</f>
        <v>7.5761081858479087E-2</v>
      </c>
      <c r="DL37" s="27">
        <f>IF(ISNUMBER(work!DK37-work!CG37),work!DK37-work!CG37,".")</f>
        <v>7.4653045624140962E-2</v>
      </c>
      <c r="DM37" s="27">
        <f>IF(ISNUMBER(work!DL37-work!CH37),work!DL37-work!CH37,".")</f>
        <v>7.3374126521930011E-2</v>
      </c>
      <c r="DN37" s="27">
        <f>IF(ISNUMBER(work!DM37-work!CI37),work!DM37-work!CI37,".")</f>
        <v>7.190525605292189E-2</v>
      </c>
      <c r="DO37" s="27">
        <f>IF(ISNUMBER(work!DN37-work!CJ37),work!DN37-work!CJ37,".")</f>
        <v>7.0259602330303844E-2</v>
      </c>
      <c r="DP37" s="27">
        <f>IF(ISNUMBER(work!DO37-work!CK37),work!DO37-work!CK37,".")</f>
        <v>6.831598064849026E-2</v>
      </c>
      <c r="DQ37" s="27">
        <f>IF(ISNUMBER(work!DP37-work!CL37),work!DP37-work!CL37,".")</f>
        <v>6.4849362961964196E-2</v>
      </c>
      <c r="DR37" s="27">
        <f>IF(ISNUMBER(work!DQ37-work!CM37),work!DQ37-work!CM37,".")</f>
        <v>6.1654380048713868E-2</v>
      </c>
      <c r="DS37" s="27">
        <f>IF(ISNUMBER(work!DR37-work!CN37),work!DR37-work!CN37,".")</f>
        <v>5.7700564809876433E-2</v>
      </c>
      <c r="DT37" s="27">
        <f>IF(ISNUMBER(work!DS37-work!CO37),work!DS37-work!CO37,".")</f>
        <v>5.3132266420627045E-2</v>
      </c>
      <c r="DU37" s="27">
        <f>IF(ISNUMBER(work!DT37-work!CP37),work!DT37-work!CP37,".")</f>
        <v>4.9019169575290678E-2</v>
      </c>
      <c r="DV37" s="27">
        <f t="shared" si="29"/>
        <v>4.9019169575290678E-2</v>
      </c>
      <c r="DW37" s="27"/>
      <c r="DX37" s="27" t="str">
        <f>IF(ISNUMBER(work!FJ37/work!FN37),work!FJ37/work!FN37,".")</f>
        <v>.</v>
      </c>
      <c r="DY37" s="27" t="str">
        <f>IF(ISNUMBER(work!FK37/work!FO37),work!FK37/work!FO37,".")</f>
        <v>.</v>
      </c>
      <c r="DZ37" s="27" t="str">
        <f>IF(ISNUMBER(work!FL37/work!FP37),work!FL37/work!FP37,".")</f>
        <v>.</v>
      </c>
      <c r="EA37" s="27" t="str">
        <f>IF(ISNUMBER(work!FM37/work!FQ37),work!FM37/work!FQ37,".")</f>
        <v>.</v>
      </c>
      <c r="EB37" s="27" t="str">
        <f>IF(ISNUMBER((work!FK37+work!FL37)/(work!FO37+work!FP37)),(work!FK37+work!FL37)/(work!FO37+work!FP37),".")</f>
        <v>.</v>
      </c>
      <c r="EC37" s="27" t="str">
        <f>IF(ISNUMBER(work!FR37/work!FV37),work!FR37/work!FV37,".")</f>
        <v>.</v>
      </c>
      <c r="ED37" s="27" t="str">
        <f>IF(ISNUMBER(work!FS37/work!FW37),work!FS37/work!FW37,".")</f>
        <v>.</v>
      </c>
      <c r="EE37" s="27" t="str">
        <f>IF(ISNUMBER(work!FT37/work!FX37),work!FT37/work!FX37,".")</f>
        <v>.</v>
      </c>
      <c r="EF37" s="27" t="str">
        <f>IF(ISNUMBER(work!FU37/work!FY37),work!FU37/work!FY37,".")</f>
        <v>.</v>
      </c>
      <c r="EG37" s="27" t="str">
        <f>IF(ISNUMBER((work!FS37+work!FT37)/(work!FW37+work!FX37)),(work!FS37+work!FT37)/(work!FW37+work!FX37),".")</f>
        <v>.</v>
      </c>
      <c r="EH37" s="27" t="str">
        <f>work!EZ37</f>
        <v>.</v>
      </c>
      <c r="EI37" s="27" t="str">
        <f>work!FA37</f>
        <v>.</v>
      </c>
      <c r="EJ37" s="27" t="str">
        <f>work!FB37</f>
        <v>.</v>
      </c>
      <c r="EK37" s="27"/>
      <c r="EL37" s="27">
        <f t="shared" ref="EL37:EL68" si="47">IF(ISNA(VLOOKUP(F37,Area_Dist,2,FALSE)),".",VLOOKUP(F37,Area_Dist,2,FALSE))</f>
        <v>6938.6049999999996</v>
      </c>
      <c r="EM37" t="str">
        <f t="shared" si="34"/>
        <v>.</v>
      </c>
      <c r="EN37" t="str">
        <f>work!FM37</f>
        <v>.</v>
      </c>
      <c r="EO37" t="str">
        <f>IF(ISNUMBER(work!FK37+work!FL37),work!FK37+work!FL37,".")</f>
        <v>.</v>
      </c>
      <c r="EP37" t="str">
        <f>IF(ISNUMBER(work!FU37-work!FM37),work!FU37-work!FM37,".")</f>
        <v>.</v>
      </c>
      <c r="EQ37" t="str">
        <f>IF(ISNUMBER(work!FS37+work!FT37-work!FK37-work!FL37),(work!FS37+work!FT37-work!FK37-work!FL37),".")</f>
        <v>.</v>
      </c>
      <c r="EU37" t="str">
        <f>work!FC37</f>
        <v>.</v>
      </c>
      <c r="EV37" t="str">
        <f>work!FD37</f>
        <v>.</v>
      </c>
      <c r="EW37" t="str">
        <f>IF(ISNUMBER(VLOOKUP($F37,AREA_EM_ALLYEAR,Seq!B$1,FALSE)),VLOOKUP($F37,AREA_EM_ALLYEAR,Seq!B$1,FALSE),".")</f>
        <v>.</v>
      </c>
      <c r="EX37" t="str">
        <f>IF(ISNUMBER(VLOOKUP($F37,AREA_EM_ALLYEAR,Seq!C$1,FALSE)),VLOOKUP($F37,AREA_EM_ALLYEAR,Seq!C$1,FALSE),".")</f>
        <v>.</v>
      </c>
      <c r="EY37" t="str">
        <f>IF(ISNUMBER(VLOOKUP($F37,AREA_EM_ALLYEAR,Seq!D$1,FALSE)),VLOOKUP($F37,AREA_EM_ALLYEAR,Seq!D$1,FALSE),".")</f>
        <v>.</v>
      </c>
      <c r="EZ37" t="str">
        <f>IF(ISNUMBER(VLOOKUP($F37,AREA_EM_ALLYEAR,Seq!E$1,FALSE)),VLOOKUP($F37,AREA_EM_ALLYEAR,Seq!E$1,FALSE),".")</f>
        <v>.</v>
      </c>
      <c r="FA37" t="str">
        <f>IF(ISNUMBER(VLOOKUP($F37,AREA_EM_ALLYEAR,Seq!F$1,FALSE)),VLOOKUP($F37,AREA_EM_ALLYEAR,Seq!F$1,FALSE),".")</f>
        <v>.</v>
      </c>
      <c r="FB37" t="str">
        <f>IF(ISNUMBER(VLOOKUP($F37,AREA_EM_ALLYEAR,Seq!G$1,FALSE)),VLOOKUP($F37,AREA_EM_ALLYEAR,Seq!G$1,FALSE),".")</f>
        <v>.</v>
      </c>
      <c r="FC37" t="str">
        <f>IF(ISNUMBER(VLOOKUP($F37,AREA_EM_ALLYEAR,Seq!H$1,FALSE)),VLOOKUP($F37,AREA_EM_ALLYEAR,Seq!H$1,FALSE),".")</f>
        <v>.</v>
      </c>
      <c r="FD37" t="str">
        <f>IF(ISNUMBER(VLOOKUP($F37,AREA_EM_ALLYEAR,Seq!I$1,FALSE)),VLOOKUP($F37,AREA_EM_ALLYEAR,Seq!I$1,FALSE),".")</f>
        <v>.</v>
      </c>
      <c r="FE37" t="str">
        <f>IF(ISNUMBER(VLOOKUP($F37,AREA_EM_ALLYEAR,Seq!J$1,FALSE)),VLOOKUP($F37,AREA_EM_ALLYEAR,Seq!J$1,FALSE),".")</f>
        <v>.</v>
      </c>
      <c r="FF37" t="str">
        <f>IF(ISNUMBER(VLOOKUP($F37,AREA_EM_ALLYEAR,Seq!K$1,FALSE)),VLOOKUP($F37,AREA_EM_ALLYEAR,Seq!K$1,FALSE),".")</f>
        <v>.</v>
      </c>
      <c r="FG37" t="str">
        <f>IF(ISNUMBER(VLOOKUP($F37,AREA_EM_ALLYEAR,Seq!L$1,FALSE)),VLOOKUP($F37,AREA_EM_ALLYEAR,Seq!L$1,FALSE),".")</f>
        <v>.</v>
      </c>
      <c r="FH37" t="str">
        <f>IF(ISNUMBER(VLOOKUP($F37,AREA_EM_ALLYEAR,Seq!M$1,FALSE)),VLOOKUP($F37,AREA_EM_ALLYEAR,Seq!M$1,FALSE),".")</f>
        <v>.</v>
      </c>
      <c r="FI37" t="str">
        <f>IF(ISNUMBER(VLOOKUP($F37,AREA_EM_ALLYEAR,Seq!N$1,FALSE)),VLOOKUP($F37,AREA_EM_ALLYEAR,Seq!N$1,FALSE),".")</f>
        <v>.</v>
      </c>
      <c r="FJ37" t="str">
        <f>IF(ISNUMBER(VLOOKUP($F37,AREA_EM_ALLYEAR,Seq!O$1,FALSE)),VLOOKUP($F37,AREA_EM_ALLYEAR,Seq!O$1,FALSE),".")</f>
        <v>.</v>
      </c>
      <c r="FK37" t="str">
        <f t="shared" si="35"/>
        <v>.</v>
      </c>
      <c r="FN37" t="str">
        <f>IF( ISNUMBER(VLOOKUP($F37,AREA_LIFE,Seq!V$1,FALSE)-Life!V$39),VLOOKUP($F37,AREA_LIFE,Seq!V$1,FALSE)-Life!V$39,".")</f>
        <v>.</v>
      </c>
      <c r="FO37" t="str">
        <f>IF( ISNUMBER(VLOOKUP($F37,AREA_LIFE,Seq!W$1,FALSE)-Life!W$39),VLOOKUP($F37,AREA_LIFE,Seq!W$1,FALSE)-Life!W$39,".")</f>
        <v>.</v>
      </c>
      <c r="FP37" t="str">
        <f>IF( ISNUMBER(VLOOKUP($F37,AREA_LIFE,Seq!X$1,FALSE)-Life!X$39),VLOOKUP($F37,AREA_LIFE,Seq!X$1,FALSE)-Life!X$39,".")</f>
        <v>.</v>
      </c>
      <c r="FQ37" t="str">
        <f>IF( ISNUMBER(VLOOKUP($F37,AREA_LIFE,Seq!Y$1,FALSE)-Life!Y$39),VLOOKUP($F37,AREA_LIFE,Seq!Y$1,FALSE)-Life!Y$39,".")</f>
        <v>.</v>
      </c>
      <c r="FR37" t="str">
        <f>IF( ISNUMBER(VLOOKUP($F37,AREA_LIFE,Seq!Z$1,FALSE)-Life!Z$39),VLOOKUP($F37,AREA_LIFE,Seq!Z$1,FALSE)-Life!Z$39,".")</f>
        <v>.</v>
      </c>
      <c r="FS37" t="str">
        <f>IF( ISNUMBER(VLOOKUP($F37,AREA_LIFE,Seq!AA$1,FALSE)-Life!AA$39),VLOOKUP($F37,AREA_LIFE,Seq!AA$1,FALSE)-Life!AA$39,".")</f>
        <v>.</v>
      </c>
      <c r="FT37" t="str">
        <f>IF( ISNUMBER(VLOOKUP($F37,AREA_LIFE,Seq!AB$1,FALSE)-Life!AB$39),VLOOKUP($F37,AREA_LIFE,Seq!AB$1,FALSE)-Life!AB$39,".")</f>
        <v>.</v>
      </c>
      <c r="FU37" t="str">
        <f>IF( ISNUMBER(VLOOKUP($F37,AREA_LIFE,Seq!AC$1,FALSE)-Life!AC$39),VLOOKUP($F37,AREA_LIFE,Seq!AC$1,FALSE)-Life!AC$39,".")</f>
        <v>.</v>
      </c>
      <c r="FV37" t="str">
        <f>IF( ISNUMBER(VLOOKUP($F37,AREA_LIFE,Seq!AD$1,FALSE)-Life!AD$39),VLOOKUP($F37,AREA_LIFE,Seq!AD$1,FALSE)-Life!AD$39,".")</f>
        <v>.</v>
      </c>
      <c r="FW37" t="str">
        <f>IF( ISNUMBER(VLOOKUP($F37,AREA_LIFE,Seq!AE$1,FALSE)-Life!AE$39),VLOOKUP($F37,AREA_LIFE,Seq!AE$1,FALSE)-Life!AE$39,".")</f>
        <v>.</v>
      </c>
      <c r="FX37" t="str">
        <f>IF( ISNUMBER(VLOOKUP($F37,AREA_LIFE,Seq!AF$1,FALSE)-Life!AF$39),VLOOKUP($F37,AREA_LIFE,Seq!AF$1,FALSE)-Life!AF$39,".")</f>
        <v>.</v>
      </c>
      <c r="FY37" t="str">
        <f>IF( ISNUMBER(VLOOKUP($F37,AREA_LIFE,Seq!AG$1,FALSE)-Life!AG$39),VLOOKUP($F37,AREA_LIFE,Seq!AG$1,FALSE)-Life!AG$39,".")</f>
        <v>.</v>
      </c>
      <c r="FZ37" t="str">
        <f>IF( ISNUMBER(VLOOKUP($F37,AREA_LIFE,Seq!AH$1,FALSE)-Life!AH$39),VLOOKUP($F37,AREA_LIFE,Seq!AH$1,FALSE)-Life!AH$39,".")</f>
        <v>.</v>
      </c>
      <c r="GA37" t="str">
        <f>IF( ISNUMBER(VLOOKUP($F37,AREA_LIFE,Seq!AI$1,FALSE)-Life!AI$39),VLOOKUP($F37,AREA_LIFE,Seq!AI$1,FALSE)-Life!AI$39,".")</f>
        <v>.</v>
      </c>
      <c r="GB37" t="str">
        <f>IF( ISNUMBER(VLOOKUP($F37,AREA_LIFE,Seq!AJ$1,FALSE)-Life!AJ$39),VLOOKUP($F37,AREA_LIFE,Seq!AJ$1,FALSE)-Life!AJ$39,".")</f>
        <v>.</v>
      </c>
      <c r="GC37" t="str">
        <f>IF( ISNUMBER(VLOOKUP($F37,AREA_LIFE,Seq!AK$1,FALSE)-Life!AK$39),VLOOKUP($F37,AREA_LIFE,Seq!AK$1,FALSE)-Life!AK$39,".")</f>
        <v>.</v>
      </c>
      <c r="GD37" t="str">
        <f>IF( ISNUMBER(VLOOKUP($F37,AREA_LIFE,Seq!AL$1,FALSE)-Life!AL$39),VLOOKUP($F37,AREA_LIFE,Seq!AL$1,FALSE)-Life!AL$39,".")</f>
        <v>.</v>
      </c>
      <c r="GE37" t="str">
        <f>IF( ISNUMBER(VLOOKUP($F37,AREA_LIFE,Seq!AM$1,FALSE)-Life!AM$39),VLOOKUP($F37,AREA_LIFE,Seq!AM$1,FALSE)-Life!AM$39,".")</f>
        <v>.</v>
      </c>
      <c r="GF37" t="str">
        <f>IF( ISNUMBER(VLOOKUP($F37,AREA_LIFE,Seq!AN$1,FALSE)-Life!AN$39),VLOOKUP($F37,AREA_LIFE,Seq!AN$1,FALSE)-Life!AN$39,".")</f>
        <v>.</v>
      </c>
      <c r="GG37" t="str">
        <f>IF( ISNUMBER(VLOOKUP($F37,AREA_LIFE,Seq!AO$1,FALSE)-Life!AO$39),VLOOKUP($F37,AREA_LIFE,Seq!AO$1,FALSE)-Life!AO$39,".")</f>
        <v>.</v>
      </c>
      <c r="GH37" t="str">
        <f>IF( ISNUMBER(VLOOKUP($F37,AREA_LIFE,Seq!AP$1,FALSE)-Life!AP$39),VLOOKUP($F37,AREA_LIFE,Seq!AP$1,FALSE)-Life!AP$39,".")</f>
        <v>.</v>
      </c>
      <c r="GI37" t="str">
        <f>IF( ISNUMBER(VLOOKUP($F37,AREA_LIFE,Seq!AQ$1,FALSE)-Life!AQ$39),VLOOKUP($F37,AREA_LIFE,Seq!AQ$1,FALSE)-Life!AQ$39,".")</f>
        <v>.</v>
      </c>
      <c r="GJ37" t="str">
        <f>IF( ISNUMBER(VLOOKUP($F37,AREA_LIFE,Seq!AR$1,FALSE)-Life!AR$39),VLOOKUP($F37,AREA_LIFE,Seq!AR$1,FALSE)-Life!AR$39,".")</f>
        <v>.</v>
      </c>
      <c r="GK37" t="str">
        <f>IF( ISNUMBER(VLOOKUP($F37,AREA_LIFE,Seq!AS$1,FALSE)-Life!AS$39),VLOOKUP($F37,AREA_LIFE,Seq!AS$1,FALSE)-Life!AS$39,".")</f>
        <v>.</v>
      </c>
      <c r="GL37" t="str">
        <f>IF( ISNUMBER(VLOOKUP($F37,AREA_LIFE,Seq!AT$1,FALSE)-Life!AT$39),VLOOKUP($F37,AREA_LIFE,Seq!AT$1,FALSE)-Life!AT$39,".")</f>
        <v>.</v>
      </c>
      <c r="GM37" t="str">
        <f>IF( ISNUMBER(VLOOKUP($F37,AREA_LIFE,Seq!AU$1,FALSE)-Life!AU$39),VLOOKUP($F37,AREA_LIFE,Seq!AU$1,FALSE)-Life!AU$39,".")</f>
        <v>.</v>
      </c>
      <c r="GN37" t="str">
        <f>IF( ISNUMBER(VLOOKUP($F37,AREA_LIFE,Seq!AV$1,FALSE)-Life!AV$39),VLOOKUP($F37,AREA_LIFE,Seq!AV$1,FALSE)-Life!AV$39,".")</f>
        <v>.</v>
      </c>
      <c r="GO37" t="str">
        <f>IF( ISNUMBER(VLOOKUP($F37,AREA_LIFE,Seq!AW$1,FALSE)-Life!AW$39),VLOOKUP($F37,AREA_LIFE,Seq!AW$1,FALSE)-Life!AW$39,".")</f>
        <v>.</v>
      </c>
      <c r="GP37" t="str">
        <f>IF( ISNUMBER(VLOOKUP($F37,AREA_LIFE,Seq!AX$1,FALSE)-Life!AX$39),VLOOKUP($F37,AREA_LIFE,Seq!AX$1,FALSE)-Life!AX$39,".")</f>
        <v>.</v>
      </c>
      <c r="GQ37" t="str">
        <f t="shared" si="36"/>
        <v>.</v>
      </c>
      <c r="GS37" t="str">
        <f>IFERROR(VLOOKUP($F37,AREA_LIFE,Seq!V$1,FALSE),".")</f>
        <v>.</v>
      </c>
      <c r="GT37" t="str">
        <f>IFERROR(VLOOKUP($F37,AREA_LIFE,Seq!W$1,FALSE),".")</f>
        <v>.</v>
      </c>
      <c r="GU37" t="str">
        <f>IFERROR(VLOOKUP($F37,AREA_LIFE,Seq!X$1,FALSE),".")</f>
        <v>.</v>
      </c>
      <c r="GV37" t="str">
        <f>IFERROR(VLOOKUP($F37,AREA_LIFE,Seq!Y$1,FALSE),".")</f>
        <v>.</v>
      </c>
      <c r="GW37" t="str">
        <f>IFERROR(VLOOKUP($F37,AREA_LIFE,Seq!Z$1,FALSE),".")</f>
        <v>.</v>
      </c>
      <c r="GX37" t="str">
        <f>IFERROR(VLOOKUP($F37,AREA_LIFE,Seq!AA$1,FALSE),".")</f>
        <v>.</v>
      </c>
      <c r="GY37" t="str">
        <f>IFERROR(VLOOKUP($F37,AREA_LIFE,Seq!AB$1,FALSE),".")</f>
        <v>.</v>
      </c>
      <c r="GZ37" t="str">
        <f>IFERROR(VLOOKUP($F37,AREA_LIFE,Seq!AC$1,FALSE),".")</f>
        <v>.</v>
      </c>
      <c r="HA37" t="str">
        <f>IFERROR(VLOOKUP($F37,AREA_LIFE,Seq!AD$1,FALSE),".")</f>
        <v>.</v>
      </c>
      <c r="HB37" t="str">
        <f>IFERROR(VLOOKUP($F37,AREA_LIFE,Seq!AE$1,FALSE),".")</f>
        <v>.</v>
      </c>
      <c r="HC37" t="str">
        <f>IFERROR(VLOOKUP($F37,AREA_LIFE,Seq!AF$1,FALSE),".")</f>
        <v>.</v>
      </c>
      <c r="HD37" t="str">
        <f>IFERROR(VLOOKUP($F37,AREA_LIFE,Seq!AG$1,FALSE),".")</f>
        <v>.</v>
      </c>
      <c r="HE37" t="str">
        <f>IFERROR(VLOOKUP($F37,AREA_LIFE,Seq!AH$1,FALSE),".")</f>
        <v>.</v>
      </c>
      <c r="HF37" t="str">
        <f>IFERROR(VLOOKUP($F37,AREA_LIFE,Seq!AI$1,FALSE),".")</f>
        <v>.</v>
      </c>
      <c r="HG37" t="str">
        <f>IFERROR(VLOOKUP($F37,AREA_LIFE,Seq!AJ$1,FALSE),".")</f>
        <v>.</v>
      </c>
      <c r="HH37" t="str">
        <f>IFERROR(VLOOKUP($F37,AREA_LIFE,Seq!AK$1,FALSE),".")</f>
        <v>.</v>
      </c>
      <c r="HI37" t="str">
        <f>IFERROR(VLOOKUP($F37,AREA_LIFE,Seq!AL$1,FALSE),".")</f>
        <v>.</v>
      </c>
      <c r="HJ37" t="str">
        <f>IFERROR(VLOOKUP($F37,AREA_LIFE,Seq!AM$1,FALSE),".")</f>
        <v>.</v>
      </c>
      <c r="HK37" t="str">
        <f>IFERROR(VLOOKUP($F37,AREA_LIFE,Seq!AN$1,FALSE),".")</f>
        <v>.</v>
      </c>
      <c r="HL37" t="str">
        <f>IFERROR(VLOOKUP($F37,AREA_LIFE,Seq!AO$1,FALSE),".")</f>
        <v>.</v>
      </c>
      <c r="HM37" t="str">
        <f>IFERROR(VLOOKUP($F37,AREA_LIFE,Seq!AP$1,FALSE),".")</f>
        <v>.</v>
      </c>
      <c r="HN37" t="str">
        <f>IFERROR(VLOOKUP($F37,AREA_LIFE,Seq!AQ$1,FALSE),".")</f>
        <v>.</v>
      </c>
      <c r="HO37" t="str">
        <f>IFERROR(VLOOKUP($F37,AREA_LIFE,Seq!AR$1,FALSE),".")</f>
        <v>.</v>
      </c>
      <c r="HP37" t="str">
        <f>IFERROR(VLOOKUP($F37,AREA_LIFE,Seq!AS$1,FALSE),".")</f>
        <v>.</v>
      </c>
      <c r="HQ37" t="str">
        <f>IFERROR(VLOOKUP($F37,AREA_LIFE,Seq!AT$1,FALSE),".")</f>
        <v>.</v>
      </c>
      <c r="HR37" t="str">
        <f>IFERROR(VLOOKUP($F37,AREA_LIFE,Seq!AU$1,FALSE),".")</f>
        <v>.</v>
      </c>
      <c r="HS37" t="str">
        <f>IFERROR(VLOOKUP($F37,AREA_LIFE,Seq!AV$1,FALSE),".")</f>
        <v>.</v>
      </c>
      <c r="HT37" t="str">
        <f>IFERROR(VLOOKUP($F37,AREA_LIFE,Seq!AW$1,FALSE),".")</f>
        <v>.</v>
      </c>
      <c r="HU37" t="str">
        <f>IFERROR(VLOOKUP($F37,AREA_LIFE,Seq!AX$1,FALSE),".")</f>
        <v>.</v>
      </c>
      <c r="HV37" t="str">
        <f>IFERROR(VLOOKUP($F37,AREA_LIFE,Seq!AY$1,FALSE),".")</f>
        <v>.</v>
      </c>
      <c r="HZ37">
        <f t="shared" si="40"/>
        <v>43</v>
      </c>
      <c r="IA37">
        <f t="shared" si="38"/>
        <v>0</v>
      </c>
      <c r="IB37">
        <f t="shared" si="41"/>
        <v>45637185.115959197</v>
      </c>
      <c r="IC37">
        <f t="shared" si="42"/>
        <v>-43282926.070163012</v>
      </c>
      <c r="ID37">
        <f t="shared" si="39"/>
        <v>8.0545579992112815E-2</v>
      </c>
      <c r="IE37" t="str">
        <f>work!FK37</f>
        <v>.</v>
      </c>
      <c r="IF37" t="str">
        <f>work!FL37</f>
        <v>.</v>
      </c>
      <c r="IG37" t="str">
        <f>work!FM37</f>
        <v>.</v>
      </c>
      <c r="IH37" t="str">
        <f>IF(ISNUMBER(work!FS37-work!FK37),work!FS37-work!FK37,".")</f>
        <v>.</v>
      </c>
      <c r="II37" t="str">
        <f>IF(ISNUMBER(work!FT37-work!FL37),work!FT37-work!FL37,".")</f>
        <v>.</v>
      </c>
      <c r="IJ37" t="str">
        <f>IF(ISNUMBER(work!FU37-work!FM37),work!FU37-work!FM37,".")</f>
        <v>.</v>
      </c>
    </row>
    <row r="38" spans="1:268" hidden="1">
      <c r="A38" s="24" t="str">
        <f t="shared" si="0"/>
        <v>亚洲</v>
      </c>
      <c r="B38" s="24" t="str">
        <f t="shared" si="43"/>
        <v>InEM90</v>
      </c>
      <c r="C38" s="24" t="str">
        <f t="shared" si="44"/>
        <v>Out</v>
      </c>
      <c r="D38" s="24"/>
      <c r="E38" s="25" t="s">
        <v>2402</v>
      </c>
      <c r="F38" s="26" t="str">
        <f t="shared" si="2"/>
        <v>Thailand</v>
      </c>
      <c r="G38" s="27">
        <f t="shared" si="3"/>
        <v>445</v>
      </c>
      <c r="H38" s="27">
        <f t="shared" si="4"/>
        <v>884</v>
      </c>
      <c r="I38" s="27">
        <f t="shared" si="5"/>
        <v>910</v>
      </c>
      <c r="J38" s="27">
        <f t="shared" si="6"/>
        <v>1124</v>
      </c>
      <c r="K38" s="27">
        <f t="shared" si="7"/>
        <v>610</v>
      </c>
      <c r="L38" s="27">
        <f t="shared" si="8"/>
        <v>1268</v>
      </c>
      <c r="M38" s="27">
        <f t="shared" si="9"/>
        <v>672</v>
      </c>
      <c r="N38" s="27">
        <f t="shared" si="10"/>
        <v>1962</v>
      </c>
      <c r="O38" s="27">
        <f t="shared" si="11"/>
        <v>8303</v>
      </c>
      <c r="P38" s="27">
        <f t="shared" si="12"/>
        <v>23318</v>
      </c>
      <c r="Q38" s="27">
        <f t="shared" si="13"/>
        <v>23487</v>
      </c>
      <c r="R38" s="27">
        <f t="shared" si="14"/>
        <v>28824</v>
      </c>
      <c r="S38" s="27">
        <f t="shared" si="15"/>
        <v>32331</v>
      </c>
      <c r="T38" s="27">
        <f t="shared" si="16"/>
        <v>19400</v>
      </c>
      <c r="U38" s="27">
        <f t="shared" si="17"/>
        <v>20538</v>
      </c>
      <c r="V38" s="27">
        <f t="shared" si="18"/>
        <v>14832</v>
      </c>
      <c r="W38" s="27">
        <f t="shared" si="19"/>
        <v>20357</v>
      </c>
      <c r="X38" s="27">
        <f t="shared" si="20"/>
        <v>19421</v>
      </c>
      <c r="Y38" s="27">
        <f t="shared" si="21"/>
        <v>18772</v>
      </c>
      <c r="Z38" s="27">
        <f t="shared" si="22"/>
        <v>17352</v>
      </c>
      <c r="AA38" s="27">
        <f t="shared" si="23"/>
        <v>17868</v>
      </c>
      <c r="AB38" s="27">
        <f t="shared" si="24"/>
        <v>9590</v>
      </c>
      <c r="AC38" s="27">
        <f t="shared" si="25"/>
        <v>14482</v>
      </c>
      <c r="AD38" s="27">
        <f t="shared" si="26"/>
        <v>8948</v>
      </c>
      <c r="AE38" s="27">
        <f t="shared" si="45"/>
        <v>12921</v>
      </c>
      <c r="AF38" s="27">
        <f t="shared" si="46"/>
        <v>4866</v>
      </c>
      <c r="AG38" s="27"/>
      <c r="AH38" s="27">
        <f>IF(ISNUMBER(work!C38+work!AH38),work!C38+work!AH38,".")</f>
        <v>22021692.97288473</v>
      </c>
      <c r="AI38" s="27">
        <f>IF(ISNUMBER(work!D38+work!AI38),work!D38+work!AI38,".")</f>
        <v>23193169.596741222</v>
      </c>
      <c r="AJ38" s="27">
        <f>IF(ISNUMBER(work!E38+work!AJ38),work!E38+work!AJ38,".")</f>
        <v>25155802.857261539</v>
      </c>
      <c r="AK38" s="27">
        <f>IF(ISNUMBER(work!F38+work!AK38),work!F38+work!AK38,".")</f>
        <v>27676702.872190502</v>
      </c>
      <c r="AL38" s="27">
        <f>IF(ISNUMBER(work!G38+work!AL38),work!G38+work!AL38,".")</f>
        <v>31468698.386647828</v>
      </c>
      <c r="AM38" s="27">
        <f>IF(ISNUMBER(work!H38+work!AM38),work!H38+work!AM38,".")</f>
        <v>35305866.550270945</v>
      </c>
      <c r="AN38" s="27">
        <f>IF(ISNUMBER(work!I38+work!AN38),work!I38+work!AN38,".")</f>
        <v>38254059.068348385</v>
      </c>
      <c r="AO38" s="27">
        <f>IF(ISNUMBER(work!J38+work!AO38),work!J38+work!AO38,".")</f>
        <v>42584802.230936103</v>
      </c>
      <c r="AP38" s="27">
        <f>IF(ISNUMBER(work!K38+work!AP38),work!K38+work!AP38,".")</f>
        <v>47508551.893074051</v>
      </c>
      <c r="AQ38" s="27">
        <f>IF(ISNUMBER(work!L38+work!AQ38),work!L38+work!AQ38,".")</f>
        <v>49971208.826684482</v>
      </c>
      <c r="AR38" s="27">
        <f>IF(ISNUMBER(work!M38+work!AR38),work!M38+work!AR38,".")</f>
        <v>52396040.608621024</v>
      </c>
      <c r="AS38" s="27">
        <f>IF(ISNUMBER(work!N38+work!AS38),work!N38+work!AS38,".")</f>
        <v>57165548.058627382</v>
      </c>
      <c r="AT38" s="27">
        <f>IF(ISNUMBER(work!O38+work!AT38),work!O38+work!AT38,".")</f>
        <v>64756099.573905692</v>
      </c>
      <c r="AU38" s="27">
        <f>IF(ISNUMBER(work!P38+work!AU38),work!P38+work!AU38,".")</f>
        <v>73286635.871570691</v>
      </c>
      <c r="AV38" s="27">
        <f>IF(ISNUMBER(work!Q38+work!AV38),work!Q38+work!AV38,".")</f>
        <v>82472618.890178904</v>
      </c>
      <c r="AW38" s="27">
        <f>IF(ISNUMBER(work!R38+work!AW38),work!R38+work!AW38,".")</f>
        <v>91279493.896213695</v>
      </c>
      <c r="AX38" s="27">
        <f>IF(ISNUMBER(work!S38+work!AX38),work!S38+work!AX38,".")</f>
        <v>99915581.296900406</v>
      </c>
      <c r="AY38" s="27">
        <f>IF(ISNUMBER(work!T38+work!AY38),work!T38+work!AY38,".")</f>
        <v>107851530.56648159</v>
      </c>
      <c r="AZ38" s="27">
        <f>IF(ISNUMBER(work!U38+work!AZ38),work!U38+work!AZ38,".")</f>
        <v>113968889.98800419</v>
      </c>
      <c r="BA38" s="27">
        <f>IF(ISNUMBER(work!V38+work!BA38),work!V38+work!BA38,".")</f>
        <v>122276921.5233216</v>
      </c>
      <c r="BB38" s="27">
        <f>IF(ISNUMBER(work!W38+work!BB38),work!W38+work!BB38,".")</f>
        <v>132120556.94185589</v>
      </c>
      <c r="BC38" s="27">
        <f>IF(ISNUMBER(work!X38+work!BC38),work!X38+work!BC38,".")</f>
        <v>142333921.65657011</v>
      </c>
      <c r="BD38" s="27">
        <f>IF(ISNUMBER(work!Y38+work!BD38),work!Y38+work!BD38,".")</f>
        <v>154812048.9056648</v>
      </c>
      <c r="BE38" s="27">
        <f>IF(ISNUMBER(work!Z38+work!BE38),work!Z38+work!BE38,".")</f>
        <v>169915580.4748351</v>
      </c>
      <c r="BF38" s="27">
        <f>IF(ISNUMBER(work!AA38+work!BF38),work!AA38+work!BF38,".")</f>
        <v>186545661.9280493</v>
      </c>
      <c r="BG38" s="27">
        <f>IF(ISNUMBER(work!AB38+work!BG38),work!AB38+work!BG38,".")</f>
        <v>205074469.239575</v>
      </c>
      <c r="BH38" s="27">
        <f>IF(ISNUMBER(work!AC38+work!BH38),work!AC38+work!BH38,".")</f>
        <v>227847335.8713502</v>
      </c>
      <c r="BI38" s="27">
        <f>IF(ISNUMBER(work!AD38+work!BI38),work!AD38+work!BI38,".")</f>
        <v>256132143.0907563</v>
      </c>
      <c r="BJ38" s="27">
        <f>IF(ISNUMBER(work!AE38+work!BJ38),work!AE38+work!BJ38,".")</f>
        <v>278048902.21357661</v>
      </c>
      <c r="BK38" s="27">
        <f>IF(ISNUMBER(work!AF38+work!BK38),work!AF38+work!BK38,".")</f>
        <v>311146593.0818373</v>
      </c>
      <c r="BL38" s="27"/>
      <c r="BM38" s="27">
        <f>IF(ISNUMBER(work!AH38-work!C38),work!AH38-work!C38,".")</f>
        <v>-14566695.590181269</v>
      </c>
      <c r="BN38" s="27">
        <f>IF(ISNUMBER(work!AI38-work!D38),work!AI38-work!D38,".")</f>
        <v>-15297815.171604179</v>
      </c>
      <c r="BO38" s="27">
        <f>IF(ISNUMBER(work!AJ38-work!E38),work!AJ38-work!E38,".")</f>
        <v>-16837861.525003262</v>
      </c>
      <c r="BP38" s="27">
        <f>IF(ISNUMBER(work!AK38-work!F38),work!AK38-work!F38,".")</f>
        <v>-18894270.927741099</v>
      </c>
      <c r="BQ38" s="27">
        <f>IF(ISNUMBER(work!AL38-work!G38),work!AL38-work!G38,".")</f>
        <v>-22181063.430873372</v>
      </c>
      <c r="BR38" s="27">
        <f>IF(ISNUMBER(work!AM38-work!H38),work!AM38-work!H38,".")</f>
        <v>-25586613.112615649</v>
      </c>
      <c r="BS38" s="27">
        <f>IF(ISNUMBER(work!AN38-work!I38),work!AN38-work!I38,".")</f>
        <v>-27996958.804872222</v>
      </c>
      <c r="BT38" s="27">
        <f>IF(ISNUMBER(work!AO38-work!J38),work!AO38-work!J38,".")</f>
        <v>-31351333.715578102</v>
      </c>
      <c r="BU38" s="27">
        <f>IF(ISNUMBER(work!AP38-work!K38),work!AP38-work!K38,".")</f>
        <v>-34782367.415396348</v>
      </c>
      <c r="BV38" s="27">
        <f>IF(ISNUMBER(work!AQ38-work!L38),work!AQ38-work!L38,".")</f>
        <v>-35693638.173433118</v>
      </c>
      <c r="BW38" s="27">
        <f>IF(ISNUMBER(work!AR38-work!M38),work!AR38-work!M38,".")</f>
        <v>-36524070.577501185</v>
      </c>
      <c r="BX38" s="27">
        <f>IF(ISNUMBER(work!AS38-work!N38),work!AS38-work!N38,".")</f>
        <v>-39935213.356618017</v>
      </c>
      <c r="BY38" s="27">
        <f>IF(ISNUMBER(work!AT38-work!O38),work!AT38-work!O38,".")</f>
        <v>-46132969.962304518</v>
      </c>
      <c r="BZ38" s="27">
        <f>IF(ISNUMBER(work!AU38-work!P38),work!AU38-work!P38,".")</f>
        <v>-53126903.399708897</v>
      </c>
      <c r="CA38" s="27">
        <f>IF(ISNUMBER(work!AV38-work!Q38),work!AV38-work!Q38,".")</f>
        <v>-60501094.025638297</v>
      </c>
      <c r="CB38" s="27">
        <f>IF(ISNUMBER(work!AW38-work!R38),work!AW38-work!R38,".")</f>
        <v>-67278353.727427706</v>
      </c>
      <c r="CC38" s="27">
        <f>IF(ISNUMBER(work!AX38-work!S38),work!AX38-work!S38,".")</f>
        <v>-74498051.089104995</v>
      </c>
      <c r="CD38" s="27">
        <f>IF(ISNUMBER(work!AY38-work!T38),work!AY38-work!T38,".")</f>
        <v>-82782569.6314224</v>
      </c>
      <c r="CE38" s="27">
        <f>IF(ISNUMBER(work!AZ38-work!U38),work!AZ38-work!U38,".")</f>
        <v>-91534670.025335804</v>
      </c>
      <c r="CF38" s="27">
        <f>IF(ISNUMBER(work!BA38-work!V38),work!BA38-work!V38,".")</f>
        <v>-98844909.051032394</v>
      </c>
      <c r="CG38" s="27">
        <f>IF(ISNUMBER(work!BB38-work!W38),work!BB38-work!W38,".")</f>
        <v>-107575507.4007441</v>
      </c>
      <c r="CH38" s="27">
        <f>IF(ISNUMBER(work!BC38-work!X38),work!BC38-work!X38,".")</f>
        <v>-117256916.02646589</v>
      </c>
      <c r="CI38" s="27">
        <f>IF(ISNUMBER(work!BD38-work!Y38),work!BD38-work!Y38,".")</f>
        <v>-128401555.00652719</v>
      </c>
      <c r="CJ38" s="27">
        <f>IF(ISNUMBER(work!BE38-work!Z38),work!BE38-work!Z38,".")</f>
        <v>-141619383.82857692</v>
      </c>
      <c r="CK38" s="27">
        <f>IF(ISNUMBER(work!BF38-work!AA38),work!BF38-work!AA38,".")</f>
        <v>-156454333.77000669</v>
      </c>
      <c r="CL38" s="27">
        <f>IF(ISNUMBER(work!BG38-work!AB38),work!BG38-work!AB38,".")</f>
        <v>-173597526.01107898</v>
      </c>
      <c r="CM38" s="27">
        <f>IF(ISNUMBER(work!BH38-work!AC38),work!BH38-work!AC38,".")</f>
        <v>-194750610.82837978</v>
      </c>
      <c r="CN38" s="27">
        <f>IF(ISNUMBER(work!BI38-work!AD38),work!BI38-work!AD38,".")</f>
        <v>-221403536.67993772</v>
      </c>
      <c r="CO38" s="27">
        <f>IF(ISNUMBER(work!BJ38-work!AE38),work!BJ38-work!AE38,".")</f>
        <v>-242464988.7364814</v>
      </c>
      <c r="CP38" s="27">
        <f>IF(ISNUMBER(work!BK38-work!AF38),work!BK38-work!AF38,".")</f>
        <v>-276362514.74695337</v>
      </c>
      <c r="CQ38" s="27"/>
      <c r="CR38" s="27"/>
      <c r="CS38" s="27" t="str">
        <f>IF(ISNUMBER(work!CR38-work!BN38),work!CR38-work!BN38,".")</f>
        <v>.</v>
      </c>
      <c r="CT38" s="27" t="str">
        <f>IF(ISNUMBER(work!CS38-work!BO38),work!CS38-work!BO38,".")</f>
        <v>.</v>
      </c>
      <c r="CU38" s="27" t="str">
        <f>IF(ISNUMBER(work!CT38-work!BP38),work!CT38-work!BP38,".")</f>
        <v>.</v>
      </c>
      <c r="CV38" s="27" t="str">
        <f>IF(ISNUMBER(work!CU38-work!BQ38),work!CU38-work!BQ38,".")</f>
        <v>.</v>
      </c>
      <c r="CW38" s="27" t="str">
        <f>IF(ISNUMBER(work!CV38-work!BR38),work!CV38-work!BR38,".")</f>
        <v>.</v>
      </c>
      <c r="CX38" s="27" t="str">
        <f>IF(ISNUMBER(work!CW38-work!BS38),work!CW38-work!BS38,".")</f>
        <v>.</v>
      </c>
      <c r="CY38" s="27" t="str">
        <f>IF(ISNUMBER(work!CX38-work!BT38),work!CX38-work!BT38,".")</f>
        <v>.</v>
      </c>
      <c r="CZ38" s="27" t="str">
        <f>IF(ISNUMBER(work!CY38-work!BU38),work!CY38-work!BU38,".")</f>
        <v>.</v>
      </c>
      <c r="DA38" s="27" t="str">
        <f>IF(ISNUMBER(work!CZ38-work!BV38),work!CZ38-work!BV38,".")</f>
        <v>.</v>
      </c>
      <c r="DB38" s="27" t="str">
        <f>IF(ISNUMBER(work!DA38-work!BW38),work!DA38-work!BW38,".")</f>
        <v>.</v>
      </c>
      <c r="DC38" s="94" t="str">
        <f>IF(ISNUMBER(work!DB38-work!BX38),work!DB38-work!BX38,".")</f>
        <v>.</v>
      </c>
      <c r="DD38" s="27" t="str">
        <f>IF(ISNUMBER(work!DC38-work!BY38),work!DC38-work!BY38,".")</f>
        <v>.</v>
      </c>
      <c r="DE38" s="27" t="str">
        <f>IF(ISNUMBER(work!DD38-work!BZ38),work!DD38-work!BZ38,".")</f>
        <v>.</v>
      </c>
      <c r="DF38" s="27" t="str">
        <f>IF(ISNUMBER(work!DE38-work!CA38),work!DE38-work!CA38,".")</f>
        <v>.</v>
      </c>
      <c r="DG38" s="27" t="str">
        <f>IF(ISNUMBER(work!DF38-work!CB38),work!DF38-work!CB38,".")</f>
        <v>.</v>
      </c>
      <c r="DH38" s="27" t="str">
        <f>IF(ISNUMBER(work!DG38-work!CC38),work!DG38-work!CC38,".")</f>
        <v>.</v>
      </c>
      <c r="DI38" s="27" t="str">
        <f>IF(ISNUMBER(work!DH38-work!CD38),work!DH38-work!CD38,".")</f>
        <v>.</v>
      </c>
      <c r="DJ38" s="27" t="str">
        <f>IF(ISNUMBER(work!DI38-work!CE38),work!DI38-work!CE38,".")</f>
        <v>.</v>
      </c>
      <c r="DK38" s="27" t="str">
        <f>IF(ISNUMBER(work!DJ38-work!CF38),work!DJ38-work!CF38,".")</f>
        <v>.</v>
      </c>
      <c r="DL38" s="27" t="str">
        <f>IF(ISNUMBER(work!DK38-work!CG38),work!DK38-work!CG38,".")</f>
        <v>.</v>
      </c>
      <c r="DM38" s="94" t="str">
        <f>IF(ISNUMBER(work!DL38-work!CH38),work!DL38-work!CH38,".")</f>
        <v>.</v>
      </c>
      <c r="DN38" s="27" t="str">
        <f>IF(ISNUMBER(work!DM38-work!CI38),work!DM38-work!CI38,".")</f>
        <v>.</v>
      </c>
      <c r="DO38" s="27" t="str">
        <f>IF(ISNUMBER(work!DN38-work!CJ38),work!DN38-work!CJ38,".")</f>
        <v>.</v>
      </c>
      <c r="DP38" s="27" t="str">
        <f>IF(ISNUMBER(work!DO38-work!CK38),work!DO38-work!CK38,".")</f>
        <v>.</v>
      </c>
      <c r="DQ38" s="27" t="str">
        <f>IF(ISNUMBER(work!DP38-work!CL38),work!DP38-work!CL38,".")</f>
        <v>.</v>
      </c>
      <c r="DR38" s="94" t="str">
        <f>IF(ISNUMBER(work!DQ38-work!CM38),work!DQ38-work!CM38,".")</f>
        <v>.</v>
      </c>
      <c r="DS38" s="27" t="str">
        <f>IF(ISNUMBER(work!DR38-work!CN38),work!DR38-work!CN38,".")</f>
        <v>.</v>
      </c>
      <c r="DT38" s="27" t="str">
        <f>IF(ISNUMBER(work!DS38-work!CO38),work!DS38-work!CO38,".")</f>
        <v>.</v>
      </c>
      <c r="DU38" s="27" t="str">
        <f>IF(ISNUMBER(work!DT38-work!CP38),work!DT38-work!CP38,".")</f>
        <v>.</v>
      </c>
      <c r="DV38" s="27" t="str">
        <f t="shared" si="29"/>
        <v>.</v>
      </c>
      <c r="DW38" s="27"/>
      <c r="DX38" s="27" t="str">
        <f>IF(ISNUMBER(work!FJ38/work!FN38),work!FJ38/work!FN38,".")</f>
        <v>.</v>
      </c>
      <c r="DY38" s="27" t="str">
        <f>IF(ISNUMBER(work!FK38/work!FO38),work!FK38/work!FO38,".")</f>
        <v>.</v>
      </c>
      <c r="DZ38" s="27" t="str">
        <f>IF(ISNUMBER(work!FL38/work!FP38),work!FL38/work!FP38,".")</f>
        <v>.</v>
      </c>
      <c r="EA38" s="27" t="str">
        <f>IF(ISNUMBER(work!FM38/work!FQ38),work!FM38/work!FQ38,".")</f>
        <v>.</v>
      </c>
      <c r="EB38" s="27" t="str">
        <f>IF(ISNUMBER((work!FK38+work!FL38)/(work!FO38+work!FP38)),(work!FK38+work!FL38)/(work!FO38+work!FP38),".")</f>
        <v>.</v>
      </c>
      <c r="EC38" s="27" t="str">
        <f>IF(ISNUMBER(work!FR38/work!FV38),work!FR38/work!FV38,".")</f>
        <v>.</v>
      </c>
      <c r="ED38" s="27" t="str">
        <f>IF(ISNUMBER(work!FS38/work!FW38),work!FS38/work!FW38,".")</f>
        <v>.</v>
      </c>
      <c r="EE38" s="27" t="str">
        <f>IF(ISNUMBER(work!FT38/work!FX38),work!FT38/work!FX38,".")</f>
        <v>.</v>
      </c>
      <c r="EF38" s="27" t="str">
        <f>IF(ISNUMBER(work!FU38/work!FY38),work!FU38/work!FY38,".")</f>
        <v>.</v>
      </c>
      <c r="EG38" s="27" t="str">
        <f>IF(ISNUMBER((work!FS38+work!FT38)/(work!FW38+work!FX38)),(work!FS38+work!FT38)/(work!FW38+work!FX38),".")</f>
        <v>.</v>
      </c>
      <c r="EH38" s="27">
        <f>work!EZ38</f>
        <v>0.10155761022586962</v>
      </c>
      <c r="EI38" s="27">
        <f>work!FA38</f>
        <v>8.469645364479278E-2</v>
      </c>
      <c r="EJ38" s="27">
        <f>work!FB38</f>
        <v>0.11312910223395188</v>
      </c>
      <c r="EK38" s="27"/>
      <c r="EL38" s="27">
        <f t="shared" si="47"/>
        <v>3301.0390000000002</v>
      </c>
      <c r="EM38">
        <f t="shared" si="34"/>
        <v>19685</v>
      </c>
      <c r="EN38" t="str">
        <f>work!FM38</f>
        <v>.</v>
      </c>
      <c r="EO38" t="str">
        <f>IF(ISNUMBER(work!FK38+work!FL38),work!FK38+work!FL38,".")</f>
        <v>.</v>
      </c>
      <c r="EP38" t="str">
        <f>IF(ISNUMBER(work!FU38-work!FM38),work!FU38-work!FM38,".")</f>
        <v>.</v>
      </c>
      <c r="EQ38" t="str">
        <f>IF(ISNUMBER(work!FS38+work!FT38-work!FK38-work!FL38),(work!FS38+work!FT38-work!FK38-work!FL38),".")</f>
        <v>.</v>
      </c>
      <c r="EU38">
        <f>work!FC38</f>
        <v>4800000</v>
      </c>
      <c r="EV38">
        <f>work!FD38</f>
        <v>4800000</v>
      </c>
      <c r="EW38" t="str">
        <f>IF(ISNUMBER(VLOOKUP($F38,AREA_EM_ALLYEAR,Seq!B$1,FALSE)),VLOOKUP($F38,AREA_EM_ALLYEAR,Seq!B$1,FALSE),".")</f>
        <v>.</v>
      </c>
      <c r="EX38" t="str">
        <f>IF(ISNUMBER(VLOOKUP($F38,AREA_EM_ALLYEAR,Seq!C$1,FALSE)),VLOOKUP($F38,AREA_EM_ALLYEAR,Seq!C$1,FALSE),".")</f>
        <v>.</v>
      </c>
      <c r="EY38" t="str">
        <f>IF(ISNUMBER(VLOOKUP($F38,AREA_EM_ALLYEAR,Seq!D$1,FALSE)),VLOOKUP($F38,AREA_EM_ALLYEAR,Seq!D$1,FALSE),".")</f>
        <v>.</v>
      </c>
      <c r="EZ38" t="str">
        <f>IF(ISNUMBER(VLOOKUP($F38,AREA_EM_ALLYEAR,Seq!E$1,FALSE)),VLOOKUP($F38,AREA_EM_ALLYEAR,Seq!E$1,FALSE),".")</f>
        <v>.</v>
      </c>
      <c r="FA38" t="str">
        <f>IF(ISNUMBER(VLOOKUP($F38,AREA_EM_ALLYEAR,Seq!F$1,FALSE)),VLOOKUP($F38,AREA_EM_ALLYEAR,Seq!F$1,FALSE),".")</f>
        <v>.</v>
      </c>
      <c r="FB38" t="str">
        <f>IF(ISNUMBER(VLOOKUP($F38,AREA_EM_ALLYEAR,Seq!G$1,FALSE)),VLOOKUP($F38,AREA_EM_ALLYEAR,Seq!G$1,FALSE),".")</f>
        <v>.</v>
      </c>
      <c r="FC38" t="str">
        <f>IF(ISNUMBER(VLOOKUP($F38,AREA_EM_ALLYEAR,Seq!H$1,FALSE)),VLOOKUP($F38,AREA_EM_ALLYEAR,Seq!H$1,FALSE),".")</f>
        <v>.</v>
      </c>
      <c r="FD38" t="str">
        <f>IF(ISNUMBER(VLOOKUP($F38,AREA_EM_ALLYEAR,Seq!I$1,FALSE)),VLOOKUP($F38,AREA_EM_ALLYEAR,Seq!I$1,FALSE),".")</f>
        <v>.</v>
      </c>
      <c r="FE38" t="str">
        <f>IF(ISNUMBER(VLOOKUP($F38,AREA_EM_ALLYEAR,Seq!J$1,FALSE)),VLOOKUP($F38,AREA_EM_ALLYEAR,Seq!J$1,FALSE),".")</f>
        <v>.</v>
      </c>
      <c r="FF38" t="str">
        <f>IF(ISNUMBER(VLOOKUP($F38,AREA_EM_ALLYEAR,Seq!K$1,FALSE)),VLOOKUP($F38,AREA_EM_ALLYEAR,Seq!K$1,FALSE),".")</f>
        <v>.</v>
      </c>
      <c r="FG38" t="str">
        <f>IF(ISNUMBER(VLOOKUP($F38,AREA_EM_ALLYEAR,Seq!L$1,FALSE)),VLOOKUP($F38,AREA_EM_ALLYEAR,Seq!L$1,FALSE),".")</f>
        <v>.</v>
      </c>
      <c r="FH38" t="str">
        <f>IF(ISNUMBER(VLOOKUP($F38,AREA_EM_ALLYEAR,Seq!M$1,FALSE)),VLOOKUP($F38,AREA_EM_ALLYEAR,Seq!M$1,FALSE),".")</f>
        <v>.</v>
      </c>
      <c r="FI38" t="str">
        <f>IF(ISNUMBER(VLOOKUP($F38,AREA_EM_ALLYEAR,Seq!N$1,FALSE)),VLOOKUP($F38,AREA_EM_ALLYEAR,Seq!N$1,FALSE),".")</f>
        <v>.</v>
      </c>
      <c r="FJ38" t="str">
        <f>IF(ISNUMBER(VLOOKUP($F38,AREA_EM_ALLYEAR,Seq!O$1,FALSE)),VLOOKUP($F38,AREA_EM_ALLYEAR,Seq!O$1,FALSE),".")</f>
        <v>.</v>
      </c>
      <c r="FK38" t="str">
        <f t="shared" si="35"/>
        <v>.</v>
      </c>
      <c r="FN38">
        <f>IF( ISNUMBER(VLOOKUP($F38,AREA_LIFE,Seq!V$1,FALSE)-Life!V$39),VLOOKUP($F38,AREA_LIFE,Seq!V$1,FALSE)-Life!V$39,".")</f>
        <v>-2.143902439023293E-2</v>
      </c>
      <c r="FO38">
        <f>IF( ISNUMBER(VLOOKUP($F38,AREA_LIFE,Seq!W$1,FALSE)-Life!W$39),VLOOKUP($F38,AREA_LIFE,Seq!W$1,FALSE)-Life!W$39,".")</f>
        <v>0.56312195121951447</v>
      </c>
      <c r="FP38">
        <f>IF( ISNUMBER(VLOOKUP($F38,AREA_LIFE,Seq!X$1,FALSE)-Life!X$39),VLOOKUP($F38,AREA_LIFE,Seq!X$1,FALSE)-Life!X$39,".")</f>
        <v>1.1031463414634004</v>
      </c>
      <c r="FQ38">
        <f>IF( ISNUMBER(VLOOKUP($F38,AREA_LIFE,Seq!Y$1,FALSE)-Life!Y$39),VLOOKUP($F38,AREA_LIFE,Seq!Y$1,FALSE)-Life!Y$39,".")</f>
        <v>1.5589024390243793</v>
      </c>
      <c r="FR38">
        <f>IF( ISNUMBER(VLOOKUP($F38,AREA_LIFE,Seq!Z$1,FALSE)-Life!Z$39),VLOOKUP($F38,AREA_LIFE,Seq!Z$1,FALSE)-Life!Z$39,".")</f>
        <v>1.8997560975609815</v>
      </c>
      <c r="FS38">
        <f>IF( ISNUMBER(VLOOKUP($F38,AREA_LIFE,Seq!AA$1,FALSE)-Life!AA$39),VLOOKUP($F38,AREA_LIFE,Seq!AA$1,FALSE)-Life!AA$39,".")</f>
        <v>2.0984390243902311</v>
      </c>
      <c r="FT38">
        <f>IF( ISNUMBER(VLOOKUP($F38,AREA_LIFE,Seq!AB$1,FALSE)-Life!AB$39),VLOOKUP($F38,AREA_LIFE,Seq!AB$1,FALSE)-Life!AB$39,".")</f>
        <v>2.1396829268292663</v>
      </c>
      <c r="FU38">
        <f>IF( ISNUMBER(VLOOKUP($F38,AREA_LIFE,Seq!AC$1,FALSE)-Life!AC$39),VLOOKUP($F38,AREA_LIFE,Seq!AC$1,FALSE)-Life!AC$39,".")</f>
        <v>2.0439512195122091</v>
      </c>
      <c r="FV38">
        <f>IF( ISNUMBER(VLOOKUP($F38,AREA_LIFE,Seq!AD$1,FALSE)-Life!AD$39),VLOOKUP($F38,AREA_LIFE,Seq!AD$1,FALSE)-Life!AD$39,".")</f>
        <v>1.832292682926834</v>
      </c>
      <c r="FW38">
        <f>IF( ISNUMBER(VLOOKUP($F38,AREA_LIFE,Seq!AE$1,FALSE)-Life!AE$39),VLOOKUP($F38,AREA_LIFE,Seq!AE$1,FALSE)-Life!AE$39,".")</f>
        <v>1.5203658536585323</v>
      </c>
      <c r="FX38">
        <f>IF( ISNUMBER(VLOOKUP($F38,AREA_LIFE,Seq!AF$1,FALSE)-Life!AF$39),VLOOKUP($F38,AREA_LIFE,Seq!AF$1,FALSE)-Life!AF$39,".")</f>
        <v>1.1298292682926814</v>
      </c>
      <c r="FY38">
        <f>IF( ISNUMBER(VLOOKUP($F38,AREA_LIFE,Seq!AG$1,FALSE)-Life!AG$39),VLOOKUP($F38,AREA_LIFE,Seq!AG$1,FALSE)-Life!AG$39,".")</f>
        <v>0.68143902439022952</v>
      </c>
      <c r="FZ38">
        <f>IF( ISNUMBER(VLOOKUP($F38,AREA_LIFE,Seq!AH$1,FALSE)-Life!AH$39),VLOOKUP($F38,AREA_LIFE,Seq!AH$1,FALSE)-Life!AH$39,".")</f>
        <v>0.20104878048780961</v>
      </c>
      <c r="GA38">
        <f>IF( ISNUMBER(VLOOKUP($F38,AREA_LIFE,Seq!AI$1,FALSE)-Life!AI$39),VLOOKUP($F38,AREA_LIFE,Seq!AI$1,FALSE)-Life!AI$39,".")</f>
        <v>-0.28751219512196258</v>
      </c>
      <c r="GB38">
        <f>IF( ISNUMBER(VLOOKUP($F38,AREA_LIFE,Seq!AJ$1,FALSE)-Life!AJ$39),VLOOKUP($F38,AREA_LIFE,Seq!AJ$1,FALSE)-Life!AJ$39,".")</f>
        <v>-0.76343902439026579</v>
      </c>
      <c r="GC38">
        <f>IF( ISNUMBER(VLOOKUP($F38,AREA_LIFE,Seq!AK$1,FALSE)-Life!AK$39),VLOOKUP($F38,AREA_LIFE,Seq!AK$1,FALSE)-Life!AK$39,".")</f>
        <v>-1.2155609756097618</v>
      </c>
      <c r="GD38">
        <f>IF( ISNUMBER(VLOOKUP($F38,AREA_LIFE,Seq!AL$1,FALSE)-Life!AL$39),VLOOKUP($F38,AREA_LIFE,Seq!AL$1,FALSE)-Life!AL$39,".")</f>
        <v>-1.6407317073170589</v>
      </c>
      <c r="GE38">
        <f>IF( ISNUMBER(VLOOKUP($F38,AREA_LIFE,Seq!AM$1,FALSE)-Life!AM$39),VLOOKUP($F38,AREA_LIFE,Seq!AM$1,FALSE)-Life!AM$39,".")</f>
        <v>-2.0455609756097601</v>
      </c>
      <c r="GF38">
        <f>IF( ISNUMBER(VLOOKUP($F38,AREA_LIFE,Seq!AN$1,FALSE)-Life!AN$39),VLOOKUP($F38,AREA_LIFE,Seq!AN$1,FALSE)-Life!AN$39,".")</f>
        <v>-2.4334878048780553</v>
      </c>
      <c r="GG38">
        <f>IF( ISNUMBER(VLOOKUP($F38,AREA_LIFE,Seq!AO$1,FALSE)-Life!AO$39),VLOOKUP($F38,AREA_LIFE,Seq!AO$1,FALSE)-Life!AO$39,".")</f>
        <v>-2.7970000000000113</v>
      </c>
      <c r="GH38">
        <f>IF( ISNUMBER(VLOOKUP($F38,AREA_LIFE,Seq!AP$1,FALSE)-Life!AP$39),VLOOKUP($F38,AREA_LIFE,Seq!AP$1,FALSE)-Life!AP$39,".")</f>
        <v>-3.1289024390244009</v>
      </c>
      <c r="GI38">
        <f>IF( ISNUMBER(VLOOKUP($F38,AREA_LIFE,Seq!AQ$1,FALSE)-Life!AQ$39),VLOOKUP($F38,AREA_LIFE,Seq!AQ$1,FALSE)-Life!AQ$39,".")</f>
        <v>-3.4199512195121997</v>
      </c>
      <c r="GJ38">
        <f>IF( ISNUMBER(VLOOKUP($F38,AREA_LIFE,Seq!AR$1,FALSE)-Life!AR$39),VLOOKUP($F38,AREA_LIFE,Seq!AR$1,FALSE)-Life!AR$39,".")</f>
        <v>-3.6672439024390115</v>
      </c>
      <c r="GK38">
        <f>IF( ISNUMBER(VLOOKUP($F38,AREA_LIFE,Seq!AS$1,FALSE)-Life!AS$39),VLOOKUP($F38,AREA_LIFE,Seq!AS$1,FALSE)-Life!AS$39,".")</f>
        <v>-3.8704390243902225</v>
      </c>
      <c r="GL38">
        <f>IF( ISNUMBER(VLOOKUP($F38,AREA_LIFE,Seq!AT$1,FALSE)-Life!AT$39),VLOOKUP($F38,AREA_LIFE,Seq!AT$1,FALSE)-Life!AT$39,".")</f>
        <v>-4.0283658536585563</v>
      </c>
      <c r="GM38">
        <f>IF( ISNUMBER(VLOOKUP($F38,AREA_LIFE,Seq!AU$1,FALSE)-Life!AU$39),VLOOKUP($F38,AREA_LIFE,Seq!AU$1,FALSE)-Life!AU$39,".")</f>
        <v>-4.1424146341463342</v>
      </c>
      <c r="GN38">
        <f>IF( ISNUMBER(VLOOKUP($F38,AREA_LIFE,Seq!AV$1,FALSE)-Life!AV$39),VLOOKUP($F38,AREA_LIFE,Seq!AV$1,FALSE)-Life!AV$39,".")</f>
        <v>-4.214585365853651</v>
      </c>
      <c r="GO38">
        <f>IF( ISNUMBER(VLOOKUP($F38,AREA_LIFE,Seq!AW$1,FALSE)-Life!AW$39),VLOOKUP($F38,AREA_LIFE,Seq!AW$1,FALSE)-Life!AW$39,".")</f>
        <v>-4.2523170731707154</v>
      </c>
      <c r="GP38">
        <f>IF( ISNUMBER(VLOOKUP($F38,AREA_LIFE,Seq!AX$1,FALSE)-Life!AX$39),VLOOKUP($F38,AREA_LIFE,Seq!AX$1,FALSE)-Life!AX$39,".")</f>
        <v>-4.2644390243902421</v>
      </c>
      <c r="GQ38">
        <f t="shared" si="36"/>
        <v>-4.2644390243902421</v>
      </c>
      <c r="GS38">
        <f>IFERROR(VLOOKUP($F38,AREA_LIFE,Seq!V$1,FALSE),".")</f>
        <v>65.946951219512201</v>
      </c>
      <c r="GT38">
        <f>IFERROR(VLOOKUP($F38,AREA_LIFE,Seq!W$1,FALSE),".")</f>
        <v>66.729853658536584</v>
      </c>
      <c r="GU38">
        <f>IFERROR(VLOOKUP($F38,AREA_LIFE,Seq!X$1,FALSE),".")</f>
        <v>67.451634146341462</v>
      </c>
      <c r="GV38">
        <f>IFERROR(VLOOKUP($F38,AREA_LIFE,Seq!Y$1,FALSE),".")</f>
        <v>68.080073170731708</v>
      </c>
      <c r="GW38">
        <f>IFERROR(VLOOKUP($F38,AREA_LIFE,Seq!Z$1,FALSE),".")</f>
        <v>68.595560975609772</v>
      </c>
      <c r="GX38">
        <f>IFERROR(VLOOKUP($F38,AREA_LIFE,Seq!AA$1,FALSE),".")</f>
        <v>68.978878048780487</v>
      </c>
      <c r="GY38">
        <f>IFERROR(VLOOKUP($F38,AREA_LIFE,Seq!AB$1,FALSE),".")</f>
        <v>69.2209024390244</v>
      </c>
      <c r="GZ38">
        <f>IFERROR(VLOOKUP($F38,AREA_LIFE,Seq!AC$1,FALSE),".")</f>
        <v>69.342146341463433</v>
      </c>
      <c r="HA38">
        <f>IFERROR(VLOOKUP($F38,AREA_LIFE,Seq!AD$1,FALSE),".")</f>
        <v>69.365219512195125</v>
      </c>
      <c r="HB38">
        <f>IFERROR(VLOOKUP($F38,AREA_LIFE,Seq!AE$1,FALSE),".")</f>
        <v>69.306756097560978</v>
      </c>
      <c r="HC38">
        <f>IFERROR(VLOOKUP($F38,AREA_LIFE,Seq!AF$1,FALSE),".")</f>
        <v>69.188902439024389</v>
      </c>
      <c r="HD38">
        <f>IFERROR(VLOOKUP($F38,AREA_LIFE,Seq!AG$1,FALSE),".")</f>
        <v>69.031829268292682</v>
      </c>
      <c r="HE38">
        <f>IFERROR(VLOOKUP($F38,AREA_LIFE,Seq!AH$1,FALSE),".")</f>
        <v>68.856292682926835</v>
      </c>
      <c r="HF38">
        <f>IFERROR(VLOOKUP($F38,AREA_LIFE,Seq!AI$1,FALSE),".")</f>
        <v>68.682073170731712</v>
      </c>
      <c r="HG38">
        <f>IFERROR(VLOOKUP($F38,AREA_LIFE,Seq!AJ$1,FALSE),".")</f>
        <v>68.526902439024383</v>
      </c>
      <c r="HH38">
        <f>IFERROR(VLOOKUP($F38,AREA_LIFE,Seq!AK$1,FALSE),".")</f>
        <v>68.401975609756107</v>
      </c>
      <c r="HI38">
        <f>IFERROR(VLOOKUP($F38,AREA_LIFE,Seq!AL$1,FALSE),".")</f>
        <v>68.310902439024403</v>
      </c>
      <c r="HJ38">
        <f>IFERROR(VLOOKUP($F38,AREA_LIFE,Seq!AM$1,FALSE),".")</f>
        <v>68.246170731707323</v>
      </c>
      <c r="HK38">
        <f>IFERROR(VLOOKUP($F38,AREA_LIFE,Seq!AN$1,FALSE),".")</f>
        <v>68.201317073170742</v>
      </c>
      <c r="HL38">
        <f>IFERROR(VLOOKUP($F38,AREA_LIFE,Seq!AO$1,FALSE),".")</f>
        <v>68.177902439024393</v>
      </c>
      <c r="HM38">
        <f>IFERROR(VLOOKUP($F38,AREA_LIFE,Seq!AP$1,FALSE),".")</f>
        <v>68.175097560975615</v>
      </c>
      <c r="HN38">
        <f>IFERROR(VLOOKUP($F38,AREA_LIFE,Seq!AQ$1,FALSE),".")</f>
        <v>68.191634146341457</v>
      </c>
      <c r="HO38">
        <f>IFERROR(VLOOKUP($F38,AREA_LIFE,Seq!AR$1,FALSE),".")</f>
        <v>68.225902439024409</v>
      </c>
      <c r="HP38">
        <f>IFERROR(VLOOKUP($F38,AREA_LIFE,Seq!AS$1,FALSE),".")</f>
        <v>68.276731707317097</v>
      </c>
      <c r="HQ38">
        <f>IFERROR(VLOOKUP($F38,AREA_LIFE,Seq!AT$1,FALSE),".")</f>
        <v>68.345317073170733</v>
      </c>
      <c r="HR38">
        <f>IFERROR(VLOOKUP($F38,AREA_LIFE,Seq!AU$1,FALSE),".")</f>
        <v>68.434243902439036</v>
      </c>
      <c r="HS38">
        <f>IFERROR(VLOOKUP($F38,AREA_LIFE,Seq!AV$1,FALSE),".")</f>
        <v>68.5490243902439</v>
      </c>
      <c r="HT38">
        <f>IFERROR(VLOOKUP($F38,AREA_LIFE,Seq!AW$1,FALSE),".")</f>
        <v>68.690756097560993</v>
      </c>
      <c r="HU38">
        <f>IFERROR(VLOOKUP($F38,AREA_LIFE,Seq!AX$1,FALSE),".")</f>
        <v>68.860121951219526</v>
      </c>
      <c r="HV38" t="str">
        <f>IFERROR(VLOOKUP($F38,AREA_LIFE,Seq!AY$1,FALSE),".")</f>
        <v>.</v>
      </c>
      <c r="HZ38">
        <f t="shared" si="40"/>
        <v>193352</v>
      </c>
      <c r="IA38">
        <f t="shared" si="38"/>
        <v>5913</v>
      </c>
      <c r="IB38">
        <f t="shared" si="41"/>
        <v>52396040.608621024</v>
      </c>
      <c r="IC38">
        <f t="shared" si="42"/>
        <v>-36524070.577501185</v>
      </c>
      <c r="ID38" t="str">
        <f t="shared" si="39"/>
        <v>.</v>
      </c>
      <c r="IE38" t="str">
        <f>work!FK38</f>
        <v>.</v>
      </c>
      <c r="IF38" t="str">
        <f>work!FL38</f>
        <v>.</v>
      </c>
      <c r="IG38" t="str">
        <f>work!FM38</f>
        <v>.</v>
      </c>
      <c r="IH38" t="str">
        <f>IF(ISNUMBER(work!FS38-work!FK38),work!FS38-work!FK38,".")</f>
        <v>.</v>
      </c>
      <c r="II38" t="str">
        <f>IF(ISNUMBER(work!FT38-work!FL38),work!FT38-work!FL38,".")</f>
        <v>.</v>
      </c>
      <c r="IJ38" t="str">
        <f>IF(ISNUMBER(work!FU38-work!FM38),work!FU38-work!FM38,".")</f>
        <v>.</v>
      </c>
    </row>
    <row r="39" spans="1:268">
      <c r="A39" s="24" t="str">
        <f t="shared" si="0"/>
        <v>亚洲</v>
      </c>
      <c r="B39" s="24" t="str">
        <f t="shared" si="43"/>
        <v>InEM90</v>
      </c>
      <c r="C39" s="24" t="str">
        <f t="shared" si="44"/>
        <v>InOECD90</v>
      </c>
      <c r="D39" s="24"/>
      <c r="E39" s="25" t="s">
        <v>2407</v>
      </c>
      <c r="F39" s="26" t="str">
        <f t="shared" si="2"/>
        <v>Turkey</v>
      </c>
      <c r="G39" s="27">
        <f t="shared" si="3"/>
        <v>0</v>
      </c>
      <c r="H39" s="27">
        <f t="shared" si="4"/>
        <v>0</v>
      </c>
      <c r="I39" s="27">
        <f t="shared" si="5"/>
        <v>0</v>
      </c>
      <c r="J39" s="27">
        <f t="shared" si="6"/>
        <v>10</v>
      </c>
      <c r="K39" s="27">
        <f t="shared" si="7"/>
        <v>3</v>
      </c>
      <c r="L39" s="27">
        <f t="shared" si="8"/>
        <v>2</v>
      </c>
      <c r="M39" s="27">
        <f t="shared" si="9"/>
        <v>0</v>
      </c>
      <c r="N39" s="27">
        <f t="shared" si="10"/>
        <v>0</v>
      </c>
      <c r="O39" s="27">
        <f t="shared" si="11"/>
        <v>0</v>
      </c>
      <c r="P39" s="27">
        <f t="shared" si="12"/>
        <v>15</v>
      </c>
      <c r="Q39" s="27">
        <f t="shared" si="13"/>
        <v>17</v>
      </c>
      <c r="R39" s="27">
        <f t="shared" si="14"/>
        <v>45</v>
      </c>
      <c r="S39" s="27">
        <f t="shared" si="15"/>
        <v>318</v>
      </c>
      <c r="T39" s="27">
        <f t="shared" si="16"/>
        <v>190</v>
      </c>
      <c r="U39" s="27">
        <f t="shared" si="17"/>
        <v>99</v>
      </c>
      <c r="V39" s="27">
        <f t="shared" si="18"/>
        <v>385</v>
      </c>
      <c r="W39" s="27">
        <f t="shared" si="19"/>
        <v>148</v>
      </c>
      <c r="X39" s="27">
        <f t="shared" si="20"/>
        <v>337</v>
      </c>
      <c r="Y39" s="27">
        <f t="shared" si="21"/>
        <v>243</v>
      </c>
      <c r="Z39" s="27">
        <f t="shared" si="22"/>
        <v>1270</v>
      </c>
      <c r="AA39" s="27">
        <f t="shared" si="23"/>
        <v>745</v>
      </c>
      <c r="AB39" s="27">
        <f t="shared" si="24"/>
        <v>2216</v>
      </c>
      <c r="AC39" s="27">
        <f t="shared" si="25"/>
        <v>1345</v>
      </c>
      <c r="AD39" s="27">
        <f t="shared" si="26"/>
        <v>984</v>
      </c>
      <c r="AE39" s="27">
        <f t="shared" si="45"/>
        <v>729</v>
      </c>
      <c r="AF39" s="27">
        <f t="shared" si="46"/>
        <v>1864</v>
      </c>
      <c r="AG39" s="27"/>
      <c r="AH39" s="27">
        <f>IF(ISNUMBER(work!C39+work!AH39),work!C39+work!AH39,".")</f>
        <v>29525466.884914801</v>
      </c>
      <c r="AI39" s="27">
        <f>IF(ISNUMBER(work!D39+work!AI39),work!D39+work!AI39,".")</f>
        <v>31022228.4357071</v>
      </c>
      <c r="AJ39" s="27">
        <f>IF(ISNUMBER(work!E39+work!AJ39),work!E39+work!AJ39,".")</f>
        <v>33193200.171175502</v>
      </c>
      <c r="AK39" s="27">
        <f>IF(ISNUMBER(work!F39+work!AK39),work!F39+work!AK39,".")</f>
        <v>36088146.200301602</v>
      </c>
      <c r="AL39" s="27">
        <f>IF(ISNUMBER(work!G39+work!AL39),work!G39+work!AL39,".")</f>
        <v>40486856.719998501</v>
      </c>
      <c r="AM39" s="27">
        <f>IF(ISNUMBER(work!H39+work!AM39),work!H39+work!AM39,".")</f>
        <v>44687665.882829897</v>
      </c>
      <c r="AN39" s="27">
        <f>IF(ISNUMBER(work!I39+work!AN39),work!I39+work!AN39,".")</f>
        <v>48365548.219313905</v>
      </c>
      <c r="AO39" s="27">
        <f>IF(ISNUMBER(work!J39+work!AO39),work!J39+work!AO39,".")</f>
        <v>53653707.093970001</v>
      </c>
      <c r="AP39" s="27">
        <f>IF(ISNUMBER(work!K39+work!AP39),work!K39+work!AP39,".")</f>
        <v>58218328.542034805</v>
      </c>
      <c r="AQ39" s="27">
        <f>IF(ISNUMBER(work!L39+work!AQ39),work!L39+work!AQ39,".")</f>
        <v>59954845.376874998</v>
      </c>
      <c r="AR39" s="27">
        <f>IF(ISNUMBER(work!M39+work!AR39),work!M39+work!AR39,".")</f>
        <v>63169066.194367602</v>
      </c>
      <c r="AS39" s="27">
        <f>IF(ISNUMBER(work!N39+work!AS39),work!N39+work!AS39,".")</f>
        <v>67394148.392243594</v>
      </c>
      <c r="AT39" s="27">
        <f>IF(ISNUMBER(work!O39+work!AT39),work!O39+work!AT39,".")</f>
        <v>75237205.801670805</v>
      </c>
      <c r="AU39" s="27">
        <f>IF(ISNUMBER(work!P39+work!AU39),work!P39+work!AU39,".")</f>
        <v>84513830.418304086</v>
      </c>
      <c r="AV39" s="27">
        <f>IF(ISNUMBER(work!Q39+work!AV39),work!Q39+work!AV39,".")</f>
        <v>91799272.245358303</v>
      </c>
      <c r="AW39" s="27">
        <f>IF(ISNUMBER(work!R39+work!AW39),work!R39+work!AW39,".")</f>
        <v>101191605.92406701</v>
      </c>
      <c r="AX39" s="27">
        <f>IF(ISNUMBER(work!S39+work!AX39),work!S39+work!AX39,".")</f>
        <v>110736580.7228114</v>
      </c>
      <c r="AY39" s="27">
        <f>IF(ISNUMBER(work!T39+work!AY39),work!T39+work!AY39,".")</f>
        <v>120629821.0418843</v>
      </c>
      <c r="AZ39" s="27">
        <f>IF(ISNUMBER(work!U39+work!AZ39),work!U39+work!AZ39,".")</f>
        <v>128648824.03804579</v>
      </c>
      <c r="BA39" s="27">
        <f>IF(ISNUMBER(work!V39+work!BA39),work!V39+work!BA39,".")</f>
        <v>135586434.49044171</v>
      </c>
      <c r="BB39" s="27">
        <f>IF(ISNUMBER(work!W39+work!BB39),work!W39+work!BB39,".")</f>
        <v>146568893.9534142</v>
      </c>
      <c r="BC39" s="27">
        <f>IF(ISNUMBER(work!X39+work!BC39),work!X39+work!BC39,".")</f>
        <v>154993865.73308399</v>
      </c>
      <c r="BD39" s="27">
        <f>IF(ISNUMBER(work!Y39+work!BD39),work!Y39+work!BD39,".")</f>
        <v>168358440.7366665</v>
      </c>
      <c r="BE39" s="27">
        <f>IF(ISNUMBER(work!Z39+work!BE39),work!Z39+work!BE39,".")</f>
        <v>183927665.50273782</v>
      </c>
      <c r="BF39" s="27">
        <f>IF(ISNUMBER(work!AA39+work!BF39),work!AA39+work!BF39,".")</f>
        <v>202296765.34031528</v>
      </c>
      <c r="BG39" s="27">
        <f>IF(ISNUMBER(work!AB39+work!BG39),work!AB39+work!BG39,".")</f>
        <v>222720191.7149519</v>
      </c>
      <c r="BH39" s="27">
        <f>IF(ISNUMBER(work!AC39+work!BH39),work!AC39+work!BH39,".")</f>
        <v>246984503.1862382</v>
      </c>
      <c r="BI39" s="27">
        <f>IF(ISNUMBER(work!AD39+work!BI39),work!AD39+work!BI39,".")</f>
        <v>276119376.91336519</v>
      </c>
      <c r="BJ39" s="27">
        <f>IF(ISNUMBER(work!AE39+work!BJ39),work!AE39+work!BJ39,".")</f>
        <v>297943929.78912532</v>
      </c>
      <c r="BK39" s="27">
        <f>IF(ISNUMBER(work!AF39+work!BK39),work!AF39+work!BK39,".")</f>
        <v>329503614.7785005</v>
      </c>
      <c r="BL39" s="27"/>
      <c r="BM39" s="27">
        <f>IF(ISNUMBER(work!AH39-work!C39),work!AH39-work!C39,".")</f>
        <v>-7062921.6781511996</v>
      </c>
      <c r="BN39" s="27">
        <f>IF(ISNUMBER(work!AI39-work!D39),work!AI39-work!D39,".")</f>
        <v>-7468756.332638301</v>
      </c>
      <c r="BO39" s="27">
        <f>IF(ISNUMBER(work!AJ39-work!E39),work!AJ39-work!E39,".")</f>
        <v>-8800464.2110893</v>
      </c>
      <c r="BP39" s="27">
        <f>IF(ISNUMBER(work!AK39-work!F39),work!AK39-work!F39,".")</f>
        <v>-10482827.59963</v>
      </c>
      <c r="BQ39" s="27">
        <f>IF(ISNUMBER(work!AL39-work!G39),work!AL39-work!G39,".")</f>
        <v>-13162905.0975227</v>
      </c>
      <c r="BR39" s="27">
        <f>IF(ISNUMBER(work!AM39-work!H39),work!AM39-work!H39,".")</f>
        <v>-16204813.780056698</v>
      </c>
      <c r="BS39" s="27">
        <f>IF(ISNUMBER(work!AN39-work!I39),work!AN39-work!I39,".")</f>
        <v>-17885469.653906703</v>
      </c>
      <c r="BT39" s="27">
        <f>IF(ISNUMBER(work!AO39-work!J39),work!AO39-work!J39,".")</f>
        <v>-20282428.852544203</v>
      </c>
      <c r="BU39" s="27">
        <f>IF(ISNUMBER(work!AP39-work!K39),work!AP39-work!K39,".")</f>
        <v>-24072590.766435597</v>
      </c>
      <c r="BV39" s="27">
        <f>IF(ISNUMBER(work!AQ39-work!L39),work!AQ39-work!L39,".")</f>
        <v>-25710001.623242602</v>
      </c>
      <c r="BW39" s="27">
        <f>IF(ISNUMBER(work!AR39-work!M39),work!AR39-work!M39,".")</f>
        <v>-25751044.991754603</v>
      </c>
      <c r="BX39" s="27">
        <f>IF(ISNUMBER(work!AS39-work!N39),work!AS39-work!N39,".")</f>
        <v>-29706613.023001797</v>
      </c>
      <c r="BY39" s="27">
        <f>IF(ISNUMBER(work!AT39-work!O39),work!AT39-work!O39,".")</f>
        <v>-35651863.734539405</v>
      </c>
      <c r="BZ39" s="27">
        <f>IF(ISNUMBER(work!AU39-work!P39),work!AU39-work!P39,".")</f>
        <v>-41899708.852975495</v>
      </c>
      <c r="CA39" s="27">
        <f>IF(ISNUMBER(work!AV39-work!Q39),work!AV39-work!Q39,".")</f>
        <v>-51174440.670458898</v>
      </c>
      <c r="CB39" s="27">
        <f>IF(ISNUMBER(work!AW39-work!R39),work!AW39-work!R39,".")</f>
        <v>-57366241.699574396</v>
      </c>
      <c r="CC39" s="27">
        <f>IF(ISNUMBER(work!AX39-work!S39),work!AX39-work!S39,".")</f>
        <v>-63677051.663194001</v>
      </c>
      <c r="CD39" s="27">
        <f>IF(ISNUMBER(work!AY39-work!T39),work!AY39-work!T39,".")</f>
        <v>-70004279.156019688</v>
      </c>
      <c r="CE39" s="27">
        <f>IF(ISNUMBER(work!AZ39-work!U39),work!AZ39-work!U39,".")</f>
        <v>-76854735.975294203</v>
      </c>
      <c r="CF39" s="27">
        <f>IF(ISNUMBER(work!BA39-work!V39),work!BA39-work!V39,".")</f>
        <v>-85535396.083912298</v>
      </c>
      <c r="CG39" s="27">
        <f>IF(ISNUMBER(work!BB39-work!W39),work!BB39-work!W39,".")</f>
        <v>-93127170.389185786</v>
      </c>
      <c r="CH39" s="27">
        <f>IF(ISNUMBER(work!BC39-work!X39),work!BC39-work!X39,".")</f>
        <v>-104596971.94995201</v>
      </c>
      <c r="CI39" s="27">
        <f>IF(ISNUMBER(work!BD39-work!Y39),work!BD39-work!Y39,".")</f>
        <v>-114855163.17552549</v>
      </c>
      <c r="CJ39" s="27">
        <f>IF(ISNUMBER(work!BE39-work!Z39),work!BE39-work!Z39,".")</f>
        <v>-127607298.80067421</v>
      </c>
      <c r="CK39" s="27">
        <f>IF(ISNUMBER(work!BF39-work!AA39),work!BF39-work!AA39,".")</f>
        <v>-140703230.3577407</v>
      </c>
      <c r="CL39" s="27">
        <f>IF(ISNUMBER(work!BG39-work!AB39),work!BG39-work!AB39,".")</f>
        <v>-155951803.53570208</v>
      </c>
      <c r="CM39" s="27">
        <f>IF(ISNUMBER(work!BH39-work!AC39),work!BH39-work!AC39,".")</f>
        <v>-175613443.51349178</v>
      </c>
      <c r="CN39" s="27">
        <f>IF(ISNUMBER(work!BI39-work!AD39),work!BI39-work!AD39,".")</f>
        <v>-201416302.8573288</v>
      </c>
      <c r="CO39" s="27">
        <f>IF(ISNUMBER(work!BJ39-work!AE39),work!BJ39-work!AE39,".")</f>
        <v>-222569961.16093269</v>
      </c>
      <c r="CP39" s="27">
        <f>IF(ISNUMBER(work!BK39-work!AF39),work!BK39-work!AF39,".")</f>
        <v>-258005493.05029014</v>
      </c>
      <c r="CQ39" s="27"/>
      <c r="CR39" s="27"/>
      <c r="CS39" s="27">
        <f>IF(ISNUMBER(work!CR39-work!BN39),work!CR39-work!BN39,".")</f>
        <v>9.777758759383709E-2</v>
      </c>
      <c r="CT39" s="27">
        <f>IF(ISNUMBER(work!CS39-work!BO39),work!CS39-work!BO39,".")</f>
        <v>9.6777587593837089E-2</v>
      </c>
      <c r="CU39" s="27">
        <f>IF(ISNUMBER(work!CT39-work!BP39),work!CT39-work!BP39,".")</f>
        <v>9.6777587593837089E-2</v>
      </c>
      <c r="CV39" s="27">
        <f>IF(ISNUMBER(work!CU39-work!BQ39),work!CU39-work!BQ39,".")</f>
        <v>9.5777587593837088E-2</v>
      </c>
      <c r="CW39" s="27">
        <f>IF(ISNUMBER(work!CV39-work!BR39),work!CV39-work!BR39,".")</f>
        <v>9.5777587593837088E-2</v>
      </c>
      <c r="CX39" s="27">
        <f>IF(ISNUMBER(work!CW39-work!BS39),work!CW39-work!BS39,".")</f>
        <v>9.4777587593837087E-2</v>
      </c>
      <c r="CY39" s="27">
        <f>IF(ISNUMBER(work!CX39-work!BT39),work!CX39-work!BT39,".")</f>
        <v>9.37775875938371E-2</v>
      </c>
      <c r="CZ39" s="27">
        <f>IF(ISNUMBER(work!CY39-work!BU39),work!CY39-work!BU39,".")</f>
        <v>9.2777587593837099E-2</v>
      </c>
      <c r="DA39" s="27">
        <f>IF(ISNUMBER(work!CZ39-work!BV39),work!CZ39-work!BV39,".")</f>
        <v>9.1777587593837098E-2</v>
      </c>
      <c r="DB39" s="27">
        <f>IF(ISNUMBER(work!DA39-work!BW39),work!DA39-work!BW39,".")</f>
        <v>9.0777587593837097E-2</v>
      </c>
      <c r="DC39" s="94">
        <f>IF(ISNUMBER(work!DB39-work!BX39),work!DB39-work!BX39,".")</f>
        <v>8.8777587593837096E-2</v>
      </c>
      <c r="DD39" s="27">
        <f>IF(ISNUMBER(work!DC39-work!BY39),work!DC39-work!BY39,".")</f>
        <v>8.6777587593837094E-2</v>
      </c>
      <c r="DE39" s="27">
        <f>IF(ISNUMBER(work!DD39-work!BZ39),work!DD39-work!BZ39,".")</f>
        <v>8.6823822841408424E-2</v>
      </c>
      <c r="DF39" s="27">
        <f>IF(ISNUMBER(work!DE39-work!CA39),work!DE39-work!CA39,".")</f>
        <v>8.4823822841408422E-2</v>
      </c>
      <c r="DG39" s="27">
        <f>IF(ISNUMBER(work!DF39-work!CB39),work!DF39-work!CB39,".")</f>
        <v>8.282382284140842E-2</v>
      </c>
      <c r="DH39" s="27">
        <f>IF(ISNUMBER(work!DG39-work!CC39),work!DG39-work!CC39,".")</f>
        <v>8.0823822841408433E-2</v>
      </c>
      <c r="DI39" s="27">
        <f>IF(ISNUMBER(work!DH39-work!CD39),work!DH39-work!CD39,".")</f>
        <v>7.782382284140843E-2</v>
      </c>
      <c r="DJ39" s="27">
        <f>IF(ISNUMBER(work!DI39-work!CE39),work!DI39-work!CE39,".")</f>
        <v>7.5823822841408428E-2</v>
      </c>
      <c r="DK39" s="27">
        <f>IF(ISNUMBER(work!DJ39-work!CF39),work!DJ39-work!CF39,".")</f>
        <v>7.3823822841408426E-2</v>
      </c>
      <c r="DL39" s="27">
        <f>IF(ISNUMBER(work!DK39-work!CG39),work!DK39-work!CG39,".")</f>
        <v>7.0505907077610161E-2</v>
      </c>
      <c r="DM39" s="94">
        <f>IF(ISNUMBER(work!DL39-work!CH39),work!DL39-work!CH39,".")</f>
        <v>6.6843882036085156E-2</v>
      </c>
      <c r="DN39" s="27">
        <f>IF(ISNUMBER(work!DM39-work!CI39),work!DM39-work!CI39,".")</f>
        <v>6.2746426574960906E-2</v>
      </c>
      <c r="DO39" s="27">
        <f>IF(ISNUMBER(work!DN39-work!CJ39),work!DN39-work!CJ39,".")</f>
        <v>5.8170611377049965E-2</v>
      </c>
      <c r="DP39" s="27">
        <f>IF(ISNUMBER(work!DO39-work!CK39),work!DO39-work!CK39,".")</f>
        <v>5.3205717927456403E-2</v>
      </c>
      <c r="DQ39" s="27">
        <f>IF(ISNUMBER(work!DP39-work!CL39),work!DP39-work!CL39,".")</f>
        <v>4.7044275933669236E-2</v>
      </c>
      <c r="DR39" s="94">
        <f>IF(ISNUMBER(work!DQ39-work!CM39),work!DQ39-work!CM39,".")</f>
        <v>4.1951657656966755E-2</v>
      </c>
      <c r="DS39" s="27">
        <f>IF(ISNUMBER(work!DR39-work!CN39),work!DR39-work!CN39,".")</f>
        <v>3.6121388202474063E-2</v>
      </c>
      <c r="DT39" s="27">
        <f>IF(ISNUMBER(work!DS39-work!CO39),work!DS39-work!CO39,".")</f>
        <v>3.0590021310690191E-2</v>
      </c>
      <c r="DU39" s="27">
        <f>IF(ISNUMBER(work!DT39-work!CP39),work!DT39-work!CP39,".")</f>
        <v>2.6309924769591139E-2</v>
      </c>
      <c r="DV39" s="27">
        <f t="shared" si="29"/>
        <v>2.6309924769591139E-2</v>
      </c>
      <c r="DW39" s="27"/>
      <c r="DX39" s="27">
        <f>IF(ISNUMBER(work!FJ39/work!FN39),work!FJ39/work!FN39,".")</f>
        <v>0</v>
      </c>
      <c r="DY39" s="27">
        <f>IF(ISNUMBER(work!FK39/work!FO39),work!FK39/work!FO39,".")</f>
        <v>0</v>
      </c>
      <c r="DZ39" s="27">
        <f>IF(ISNUMBER(work!FL39/work!FP39),work!FL39/work!FP39,".")</f>
        <v>0</v>
      </c>
      <c r="EA39" s="27">
        <f>IF(ISNUMBER(work!FM39/work!FQ39),work!FM39/work!FQ39,".")</f>
        <v>0</v>
      </c>
      <c r="EB39" s="27">
        <f>IF(ISNUMBER((work!FK39+work!FL39)/(work!FO39+work!FP39)),(work!FK39+work!FL39)/(work!FO39+work!FP39),".")</f>
        <v>0</v>
      </c>
      <c r="EC39" s="27">
        <f>IF(ISNUMBER(work!FR39/work!FV39),work!FR39/work!FV39,".")</f>
        <v>2.7226079082402658E-5</v>
      </c>
      <c r="ED39" s="27">
        <f>IF(ISNUMBER(work!FS39/work!FW39),work!FS39/work!FW39,".")</f>
        <v>1.0838314490593391E-5</v>
      </c>
      <c r="EE39" s="27">
        <f>IF(ISNUMBER(work!FT39/work!FX39),work!FT39/work!FX39,".")</f>
        <v>4.5494910256915004E-5</v>
      </c>
      <c r="EF39" s="27">
        <f>IF(ISNUMBER(work!FU39/work!FY39),work!FU39/work!FY39,".")</f>
        <v>1.4736954244420376E-4</v>
      </c>
      <c r="EG39" s="27">
        <f>IF(ISNUMBER((work!FS39+work!FT39)/(work!FW39+work!FX39)),(work!FS39+work!FT39)/(work!FW39+work!FX39),".")</f>
        <v>1.6065210901251734E-5</v>
      </c>
      <c r="EH39" s="27">
        <f>work!EZ39</f>
        <v>7.798737800282817E-4</v>
      </c>
      <c r="EI39" s="27">
        <f>work!FA39</f>
        <v>1.0697821766586938E-3</v>
      </c>
      <c r="EJ39" s="27" t="str">
        <f>work!FB39</f>
        <v>.</v>
      </c>
      <c r="EK39" s="27"/>
      <c r="EL39" s="27">
        <f t="shared" si="47"/>
        <v>6837.1480000000001</v>
      </c>
      <c r="EM39">
        <f t="shared" si="34"/>
        <v>148</v>
      </c>
      <c r="EN39">
        <f>work!FM39</f>
        <v>0</v>
      </c>
      <c r="EO39">
        <f>IF(ISNUMBER(work!FK39+work!FL39),work!FK39+work!FL39,".")</f>
        <v>0</v>
      </c>
      <c r="EP39">
        <f>IF(ISNUMBER(work!FU39-work!FM39),work!FU39-work!FM39,".")</f>
        <v>415</v>
      </c>
      <c r="EQ39">
        <f>IF(ISNUMBER(work!FS39+work!FT39-work!FK39-work!FL39),(work!FS39+work!FT39-work!FK39-work!FL39),".")</f>
        <v>487</v>
      </c>
      <c r="EU39">
        <f>work!FC39</f>
        <v>36000</v>
      </c>
      <c r="EV39">
        <f>work!FD39</f>
        <v>60000</v>
      </c>
      <c r="EW39">
        <f>IF(ISNUMBER(VLOOKUP($F39,AREA_EM_ALLYEAR,Seq!B$1,FALSE)),VLOOKUP($F39,AREA_EM_ALLYEAR,Seq!B$1,FALSE),".")</f>
        <v>436</v>
      </c>
      <c r="EX39">
        <f>IF(ISNUMBER(VLOOKUP($F39,AREA_EM_ALLYEAR,Seq!C$1,FALSE)),VLOOKUP($F39,AREA_EM_ALLYEAR,Seq!C$1,FALSE),".")</f>
        <v>642</v>
      </c>
      <c r="EY39">
        <f>IF(ISNUMBER(VLOOKUP($F39,AREA_EM_ALLYEAR,Seq!D$1,FALSE)),VLOOKUP($F39,AREA_EM_ALLYEAR,Seq!D$1,FALSE),".")</f>
        <v>680</v>
      </c>
      <c r="EZ39">
        <f>IF(ISNUMBER(VLOOKUP($F39,AREA_EM_ALLYEAR,Seq!E$1,FALSE)),VLOOKUP($F39,AREA_EM_ALLYEAR,Seq!E$1,FALSE),".")</f>
        <v>936</v>
      </c>
      <c r="FA39">
        <f>IF(ISNUMBER(VLOOKUP($F39,AREA_EM_ALLYEAR,Seq!F$1,FALSE)),VLOOKUP($F39,AREA_EM_ALLYEAR,Seq!F$1,FALSE),".")</f>
        <v>1031</v>
      </c>
      <c r="FB39">
        <f>IF(ISNUMBER(VLOOKUP($F39,AREA_EM_ALLYEAR,Seq!G$1,FALSE)),VLOOKUP($F39,AREA_EM_ALLYEAR,Seq!G$1,FALSE),".")</f>
        <v>1074</v>
      </c>
      <c r="FC39">
        <f>IF(ISNUMBER(VLOOKUP($F39,AREA_EM_ALLYEAR,Seq!H$1,FALSE)),VLOOKUP($F39,AREA_EM_ALLYEAR,Seq!H$1,FALSE),".")</f>
        <v>1143</v>
      </c>
      <c r="FD39">
        <f>IF(ISNUMBER(VLOOKUP($F39,AREA_EM_ALLYEAR,Seq!I$1,FALSE)),VLOOKUP($F39,AREA_EM_ALLYEAR,Seq!I$1,FALSE),".")</f>
        <v>1311</v>
      </c>
      <c r="FE39">
        <f>IF(ISNUMBER(VLOOKUP($F39,AREA_EM_ALLYEAR,Seq!J$1,FALSE)),VLOOKUP($F39,AREA_EM_ALLYEAR,Seq!J$1,FALSE),".")</f>
        <v>1453</v>
      </c>
      <c r="FF39">
        <f>IF(ISNUMBER(VLOOKUP($F39,AREA_EM_ALLYEAR,Seq!K$1,FALSE)),VLOOKUP($F39,AREA_EM_ALLYEAR,Seq!K$1,FALSE),".")</f>
        <v>1863</v>
      </c>
      <c r="FG39">
        <f>IF(ISNUMBER(VLOOKUP($F39,AREA_EM_ALLYEAR,Seq!L$1,FALSE)),VLOOKUP($F39,AREA_EM_ALLYEAR,Seq!L$1,FALSE),".")</f>
        <v>2143</v>
      </c>
      <c r="FH39">
        <f>IF(ISNUMBER(VLOOKUP($F39,AREA_EM_ALLYEAR,Seq!M$1,FALSE)),VLOOKUP($F39,AREA_EM_ALLYEAR,Seq!M$1,FALSE),".")</f>
        <v>2685</v>
      </c>
      <c r="FI39">
        <f>IF(ISNUMBER(VLOOKUP($F39,AREA_EM_ALLYEAR,Seq!N$1,FALSE)),VLOOKUP($F39,AREA_EM_ALLYEAR,Seq!N$1,FALSE),".")</f>
        <v>3603</v>
      </c>
      <c r="FJ39">
        <f>IF(ISNUMBER(VLOOKUP($F39,AREA_EM_ALLYEAR,Seq!O$1,FALSE)),VLOOKUP($F39,AREA_EM_ALLYEAR,Seq!O$1,FALSE),".")</f>
        <v>3781</v>
      </c>
      <c r="FK39">
        <f t="shared" si="35"/>
        <v>3781</v>
      </c>
      <c r="FN39">
        <f>IF( ISNUMBER(VLOOKUP($F39,AREA_LIFE,Seq!V$1,FALSE)-Life!V$39),VLOOKUP($F39,AREA_LIFE,Seq!V$1,FALSE)-Life!V$39,".")</f>
        <v>-5.638024390243892</v>
      </c>
      <c r="FO39">
        <f>IF( ISNUMBER(VLOOKUP($F39,AREA_LIFE,Seq!W$1,FALSE)-Life!W$39),VLOOKUP($F39,AREA_LIFE,Seq!W$1,FALSE)-Life!W$39,".")</f>
        <v>-5.5398780487804729</v>
      </c>
      <c r="FP39">
        <f>IF( ISNUMBER(VLOOKUP($F39,AREA_LIFE,Seq!X$1,FALSE)-Life!X$39),VLOOKUP($F39,AREA_LIFE,Seq!X$1,FALSE)-Life!X$39,".")</f>
        <v>-5.4266829268292724</v>
      </c>
      <c r="FQ39">
        <f>IF( ISNUMBER(VLOOKUP($F39,AREA_LIFE,Seq!Y$1,FALSE)-Life!Y$39),VLOOKUP($F39,AREA_LIFE,Seq!Y$1,FALSE)-Life!Y$39,".")</f>
        <v>-5.2889512195121995</v>
      </c>
      <c r="FR39">
        <f>IF( ISNUMBER(VLOOKUP($F39,AREA_LIFE,Seq!Z$1,FALSE)-Life!Z$39),VLOOKUP($F39,AREA_LIFE,Seq!Z$1,FALSE)-Life!Z$39,".")</f>
        <v>-5.1237317073170772</v>
      </c>
      <c r="FS39">
        <f>IF( ISNUMBER(VLOOKUP($F39,AREA_LIFE,Seq!AA$1,FALSE)-Life!AA$39),VLOOKUP($F39,AREA_LIFE,Seq!AA$1,FALSE)-Life!AA$39,".")</f>
        <v>-4.9250731707317144</v>
      </c>
      <c r="FT39">
        <f>IF( ISNUMBER(VLOOKUP($F39,AREA_LIFE,Seq!AB$1,FALSE)-Life!AB$39),VLOOKUP($F39,AREA_LIFE,Seq!AB$1,FALSE)-Life!AB$39,".")</f>
        <v>-4.6881463414634226</v>
      </c>
      <c r="FU39">
        <f>IF( ISNUMBER(VLOOKUP($F39,AREA_LIFE,Seq!AC$1,FALSE)-Life!AC$39),VLOOKUP($F39,AREA_LIFE,Seq!AC$1,FALSE)-Life!AC$39,".")</f>
        <v>-4.4144634146341417</v>
      </c>
      <c r="FV39">
        <f>IF( ISNUMBER(VLOOKUP($F39,AREA_LIFE,Seq!AD$1,FALSE)-Life!AD$39),VLOOKUP($F39,AREA_LIFE,Seq!AD$1,FALSE)-Life!AD$39,".")</f>
        <v>-4.1126097560975552</v>
      </c>
      <c r="FW39">
        <f>IF( ISNUMBER(VLOOKUP($F39,AREA_LIFE,Seq!AE$1,FALSE)-Life!AE$39),VLOOKUP($F39,AREA_LIFE,Seq!AE$1,FALSE)-Life!AE$39,".")</f>
        <v>-3.791024390243912</v>
      </c>
      <c r="FX39">
        <f>IF( ISNUMBER(VLOOKUP($F39,AREA_LIFE,Seq!AF$1,FALSE)-Life!AF$39),VLOOKUP($F39,AREA_LIFE,Seq!AF$1,FALSE)-Life!AF$39,".")</f>
        <v>-3.4576829268292641</v>
      </c>
      <c r="FY39">
        <f>IF( ISNUMBER(VLOOKUP($F39,AREA_LIFE,Seq!AG$1,FALSE)-Life!AG$39),VLOOKUP($F39,AREA_LIFE,Seq!AG$1,FALSE)-Life!AG$39,".")</f>
        <v>-3.1269756097560872</v>
      </c>
      <c r="FZ39">
        <f>IF( ISNUMBER(VLOOKUP($F39,AREA_LIFE,Seq!AH$1,FALSE)-Life!AH$39),VLOOKUP($F39,AREA_LIFE,Seq!AH$1,FALSE)-Life!AH$39,".")</f>
        <v>-2.8078048780487705</v>
      </c>
      <c r="GA39">
        <f>IF( ISNUMBER(VLOOKUP($F39,AREA_LIFE,Seq!AI$1,FALSE)-Life!AI$39),VLOOKUP($F39,AREA_LIFE,Seq!AI$1,FALSE)-Life!AI$39,".")</f>
        <v>-2.5120975609756186</v>
      </c>
      <c r="GB39">
        <f>IF( ISNUMBER(VLOOKUP($F39,AREA_LIFE,Seq!AJ$1,FALSE)-Life!AJ$39),VLOOKUP($F39,AREA_LIFE,Seq!AJ$1,FALSE)-Life!AJ$39,".")</f>
        <v>-2.2462926829268355</v>
      </c>
      <c r="GC39">
        <f>IF( ISNUMBER(VLOOKUP($F39,AREA_LIFE,Seq!AK$1,FALSE)-Life!AK$39),VLOOKUP($F39,AREA_LIFE,Seq!AK$1,FALSE)-Life!AK$39,".")</f>
        <v>-2.016878048780498</v>
      </c>
      <c r="GD39">
        <f>IF( ISNUMBER(VLOOKUP($F39,AREA_LIFE,Seq!AL$1,FALSE)-Life!AL$39),VLOOKUP($F39,AREA_LIFE,Seq!AL$1,FALSE)-Life!AL$39,".")</f>
        <v>-1.8238536585365637</v>
      </c>
      <c r="GE39">
        <f>IF( ISNUMBER(VLOOKUP($F39,AREA_LIFE,Seq!AM$1,FALSE)-Life!AM$39),VLOOKUP($F39,AREA_LIFE,Seq!AM$1,FALSE)-Life!AM$39,".")</f>
        <v>-1.6623170731707262</v>
      </c>
      <c r="GF39">
        <f>IF( ISNUMBER(VLOOKUP($F39,AREA_LIFE,Seq!AN$1,FALSE)-Life!AN$39),VLOOKUP($F39,AREA_LIFE,Seq!AN$1,FALSE)-Life!AN$39,".")</f>
        <v>-1.5277560975609958</v>
      </c>
      <c r="GG39">
        <f>IF( ISNUMBER(VLOOKUP($F39,AREA_LIFE,Seq!AO$1,FALSE)-Life!AO$39),VLOOKUP($F39,AREA_LIFE,Seq!AO$1,FALSE)-Life!AO$39,".")</f>
        <v>-1.4172195121951177</v>
      </c>
      <c r="GH39">
        <f>IF( ISNUMBER(VLOOKUP($F39,AREA_LIFE,Seq!AP$1,FALSE)-Life!AP$39),VLOOKUP($F39,AREA_LIFE,Seq!AP$1,FALSE)-Life!AP$39,".")</f>
        <v>-1.3311951219512252</v>
      </c>
      <c r="GI39">
        <f>IF( ISNUMBER(VLOOKUP($F39,AREA_LIFE,Seq!AQ$1,FALSE)-Life!AQ$39),VLOOKUP($F39,AREA_LIFE,Seq!AQ$1,FALSE)-Life!AQ$39,".")</f>
        <v>-1.2666341463414454</v>
      </c>
      <c r="GJ39">
        <f>IF( ISNUMBER(VLOOKUP($F39,AREA_LIFE,Seq!AR$1,FALSE)-Life!AR$39),VLOOKUP($F39,AREA_LIFE,Seq!AR$1,FALSE)-Life!AR$39,".")</f>
        <v>-1.2225365853658445</v>
      </c>
      <c r="GK39">
        <f>IF( ISNUMBER(VLOOKUP($F39,AREA_LIFE,Seq!AS$1,FALSE)-Life!AS$39),VLOOKUP($F39,AREA_LIFE,Seq!AS$1,FALSE)-Life!AS$39,".")</f>
        <v>-1.1968780487804764</v>
      </c>
      <c r="GL39">
        <f>IF( ISNUMBER(VLOOKUP($F39,AREA_LIFE,Seq!AT$1,FALSE)-Life!AT$39),VLOOKUP($F39,AREA_LIFE,Seq!AT$1,FALSE)-Life!AT$39,".")</f>
        <v>-1.1846585365853741</v>
      </c>
      <c r="GM39">
        <f>IF( ISNUMBER(VLOOKUP($F39,AREA_LIFE,Seq!AU$1,FALSE)-Life!AU$39),VLOOKUP($F39,AREA_LIFE,Seq!AU$1,FALSE)-Life!AU$39,".")</f>
        <v>-1.1843658536585338</v>
      </c>
      <c r="GN39">
        <f>IF( ISNUMBER(VLOOKUP($F39,AREA_LIFE,Seq!AV$1,FALSE)-Life!AV$39),VLOOKUP($F39,AREA_LIFE,Seq!AV$1,FALSE)-Life!AV$39,".")</f>
        <v>-1.1934634146341381</v>
      </c>
      <c r="GO39">
        <f>IF( ISNUMBER(VLOOKUP($F39,AREA_LIFE,Seq!AW$1,FALSE)-Life!AW$39),VLOOKUP($F39,AREA_LIFE,Seq!AW$1,FALSE)-Life!AW$39,".")</f>
        <v>-1.2095121951219454</v>
      </c>
      <c r="GP39">
        <f>IF( ISNUMBER(VLOOKUP($F39,AREA_LIFE,Seq!AX$1,FALSE)-Life!AX$39),VLOOKUP($F39,AREA_LIFE,Seq!AX$1,FALSE)-Life!AX$39,".")</f>
        <v>-1.233024390243898</v>
      </c>
      <c r="GQ39">
        <f t="shared" si="36"/>
        <v>-1.233024390243898</v>
      </c>
      <c r="GS39">
        <f>IFERROR(VLOOKUP($F39,AREA_LIFE,Seq!V$1,FALSE),".")</f>
        <v>60.330365853658542</v>
      </c>
      <c r="GT39">
        <f>IFERROR(VLOOKUP($F39,AREA_LIFE,Seq!W$1,FALSE),".")</f>
        <v>60.626853658536596</v>
      </c>
      <c r="GU39">
        <f>IFERROR(VLOOKUP($F39,AREA_LIFE,Seq!X$1,FALSE),".")</f>
        <v>60.921804878048789</v>
      </c>
      <c r="GV39">
        <f>IFERROR(VLOOKUP($F39,AREA_LIFE,Seq!Y$1,FALSE),".")</f>
        <v>61.23221951219513</v>
      </c>
      <c r="GW39">
        <f>IFERROR(VLOOKUP($F39,AREA_LIFE,Seq!Z$1,FALSE),".")</f>
        <v>61.572073170731713</v>
      </c>
      <c r="GX39">
        <f>IFERROR(VLOOKUP($F39,AREA_LIFE,Seq!AA$1,FALSE),".")</f>
        <v>61.955365853658542</v>
      </c>
      <c r="GY39">
        <f>IFERROR(VLOOKUP($F39,AREA_LIFE,Seq!AB$1,FALSE),".")</f>
        <v>62.393073170731711</v>
      </c>
      <c r="GZ39">
        <f>IFERROR(VLOOKUP($F39,AREA_LIFE,Seq!AC$1,FALSE),".")</f>
        <v>62.883731707317082</v>
      </c>
      <c r="HA39">
        <f>IFERROR(VLOOKUP($F39,AREA_LIFE,Seq!AD$1,FALSE),".")</f>
        <v>63.420317073170736</v>
      </c>
      <c r="HB39">
        <f>IFERROR(VLOOKUP($F39,AREA_LIFE,Seq!AE$1,FALSE),".")</f>
        <v>63.995365853658534</v>
      </c>
      <c r="HC39">
        <f>IFERROR(VLOOKUP($F39,AREA_LIFE,Seq!AF$1,FALSE),".")</f>
        <v>64.601390243902443</v>
      </c>
      <c r="HD39">
        <f>IFERROR(VLOOKUP($F39,AREA_LIFE,Seq!AG$1,FALSE),".")</f>
        <v>65.223414634146366</v>
      </c>
      <c r="HE39">
        <f>IFERROR(VLOOKUP($F39,AREA_LIFE,Seq!AH$1,FALSE),".")</f>
        <v>65.847439024390255</v>
      </c>
      <c r="HF39">
        <f>IFERROR(VLOOKUP($F39,AREA_LIFE,Seq!AI$1,FALSE),".")</f>
        <v>66.457487804878056</v>
      </c>
      <c r="HG39">
        <f>IFERROR(VLOOKUP($F39,AREA_LIFE,Seq!AJ$1,FALSE),".")</f>
        <v>67.044048780487813</v>
      </c>
      <c r="HH39">
        <f>IFERROR(VLOOKUP($F39,AREA_LIFE,Seq!AK$1,FALSE),".")</f>
        <v>67.600658536585371</v>
      </c>
      <c r="HI39">
        <f>IFERROR(VLOOKUP($F39,AREA_LIFE,Seq!AL$1,FALSE),".")</f>
        <v>68.127780487804898</v>
      </c>
      <c r="HJ39">
        <f>IFERROR(VLOOKUP($F39,AREA_LIFE,Seq!AM$1,FALSE),".")</f>
        <v>68.629414634146357</v>
      </c>
      <c r="HK39">
        <f>IFERROR(VLOOKUP($F39,AREA_LIFE,Seq!AN$1,FALSE),".")</f>
        <v>69.107048780487801</v>
      </c>
      <c r="HL39">
        <f>IFERROR(VLOOKUP($F39,AREA_LIFE,Seq!AO$1,FALSE),".")</f>
        <v>69.557682926829287</v>
      </c>
      <c r="HM39">
        <f>IFERROR(VLOOKUP($F39,AREA_LIFE,Seq!AP$1,FALSE),".")</f>
        <v>69.972804878048791</v>
      </c>
      <c r="HN39">
        <f>IFERROR(VLOOKUP($F39,AREA_LIFE,Seq!AQ$1,FALSE),".")</f>
        <v>70.344951219512211</v>
      </c>
      <c r="HO39">
        <f>IFERROR(VLOOKUP($F39,AREA_LIFE,Seq!AR$1,FALSE),".")</f>
        <v>70.670609756097576</v>
      </c>
      <c r="HP39">
        <f>IFERROR(VLOOKUP($F39,AREA_LIFE,Seq!AS$1,FALSE),".")</f>
        <v>70.950292682926843</v>
      </c>
      <c r="HQ39">
        <f>IFERROR(VLOOKUP($F39,AREA_LIFE,Seq!AT$1,FALSE),".")</f>
        <v>71.189024390243915</v>
      </c>
      <c r="HR39">
        <f>IFERROR(VLOOKUP($F39,AREA_LIFE,Seq!AU$1,FALSE),".")</f>
        <v>71.392292682926836</v>
      </c>
      <c r="HS39">
        <f>IFERROR(VLOOKUP($F39,AREA_LIFE,Seq!AV$1,FALSE),".")</f>
        <v>71.570146341463413</v>
      </c>
      <c r="HT39">
        <f>IFERROR(VLOOKUP($F39,AREA_LIFE,Seq!AW$1,FALSE),".")</f>
        <v>71.733560975609763</v>
      </c>
      <c r="HU39">
        <f>IFERROR(VLOOKUP($F39,AREA_LIFE,Seq!AX$1,FALSE),".")</f>
        <v>71.89153658536587</v>
      </c>
      <c r="HV39">
        <f>HU39</f>
        <v>71.89153658536587</v>
      </c>
      <c r="HZ39">
        <f t="shared" si="40"/>
        <v>1217</v>
      </c>
      <c r="IA39">
        <f t="shared" si="38"/>
        <v>15</v>
      </c>
      <c r="IB39">
        <f t="shared" si="41"/>
        <v>63169066.194367602</v>
      </c>
      <c r="IC39">
        <f t="shared" si="42"/>
        <v>-25751044.991754603</v>
      </c>
      <c r="ID39">
        <f t="shared" si="39"/>
        <v>8.8777587593837096E-2</v>
      </c>
      <c r="IE39">
        <f>work!FK39</f>
        <v>0</v>
      </c>
      <c r="IF39">
        <f>work!FL39</f>
        <v>0</v>
      </c>
      <c r="IG39">
        <f>work!FM39</f>
        <v>0</v>
      </c>
      <c r="IH39">
        <f>IF(ISNUMBER(work!FS39-work!FK39),work!FS39-work!FK39,".")</f>
        <v>279</v>
      </c>
      <c r="II39">
        <f>IF(ISNUMBER(work!FT39-work!FL39),work!FT39-work!FL39,".")</f>
        <v>208</v>
      </c>
      <c r="IJ39">
        <f>IF(ISNUMBER(work!FU39-work!FM39),work!FU39-work!FM39,".")</f>
        <v>415</v>
      </c>
    </row>
    <row r="40" spans="1:268" hidden="1">
      <c r="A40" s="24" t="str">
        <f t="shared" si="0"/>
        <v>亚洲</v>
      </c>
      <c r="B40" s="24" t="str">
        <f t="shared" si="43"/>
        <v>Out</v>
      </c>
      <c r="C40" s="24" t="str">
        <f t="shared" si="44"/>
        <v>Out</v>
      </c>
      <c r="D40" s="24"/>
      <c r="E40" s="25" t="s">
        <v>2410</v>
      </c>
      <c r="F40" s="26" t="str">
        <f t="shared" si="2"/>
        <v>UnitedArabEmirates</v>
      </c>
      <c r="G40" s="27" t="str">
        <f t="shared" si="3"/>
        <v>.</v>
      </c>
      <c r="H40" s="27" t="str">
        <f t="shared" si="4"/>
        <v>.</v>
      </c>
      <c r="I40" s="27" t="str">
        <f t="shared" si="5"/>
        <v>.</v>
      </c>
      <c r="J40" s="27" t="str">
        <f t="shared" si="6"/>
        <v>.</v>
      </c>
      <c r="K40" s="27" t="str">
        <f t="shared" si="7"/>
        <v>.</v>
      </c>
      <c r="L40" s="27" t="str">
        <f t="shared" si="8"/>
        <v>.</v>
      </c>
      <c r="M40" s="27" t="str">
        <f t="shared" si="9"/>
        <v>.</v>
      </c>
      <c r="N40" s="27" t="str">
        <f t="shared" si="10"/>
        <v>.</v>
      </c>
      <c r="O40" s="27">
        <f t="shared" si="11"/>
        <v>222</v>
      </c>
      <c r="P40" s="27">
        <f t="shared" si="12"/>
        <v>1261</v>
      </c>
      <c r="Q40" s="27">
        <f t="shared" si="13"/>
        <v>391</v>
      </c>
      <c r="R40" s="27">
        <f t="shared" si="14"/>
        <v>150</v>
      </c>
      <c r="S40" s="27">
        <f t="shared" si="15"/>
        <v>630</v>
      </c>
      <c r="T40" s="27">
        <f t="shared" si="16"/>
        <v>559</v>
      </c>
      <c r="U40" s="27">
        <f t="shared" si="17"/>
        <v>175</v>
      </c>
      <c r="V40" s="27">
        <f t="shared" si="18"/>
        <v>221</v>
      </c>
      <c r="W40" s="27">
        <f t="shared" si="19"/>
        <v>407</v>
      </c>
      <c r="X40" s="27">
        <f t="shared" si="20"/>
        <v>595</v>
      </c>
      <c r="Y40" s="27">
        <f t="shared" si="21"/>
        <v>3230</v>
      </c>
      <c r="Z40" s="27">
        <f t="shared" si="22"/>
        <v>6958</v>
      </c>
      <c r="AA40" s="27">
        <f t="shared" si="23"/>
        <v>8565</v>
      </c>
      <c r="AB40" s="27">
        <f t="shared" si="24"/>
        <v>9203</v>
      </c>
      <c r="AC40" s="27">
        <f t="shared" si="25"/>
        <v>14022</v>
      </c>
      <c r="AD40" s="27">
        <f t="shared" si="26"/>
        <v>10080</v>
      </c>
      <c r="AE40" s="27">
        <f t="shared" si="45"/>
        <v>9381</v>
      </c>
      <c r="AF40" s="27">
        <f t="shared" si="46"/>
        <v>10273</v>
      </c>
      <c r="AG40" s="27"/>
      <c r="AH40" s="27">
        <f>IF(ISNUMBER(work!C40+work!AH40),work!C40+work!AH40,".")</f>
        <v>23025600.68420288</v>
      </c>
      <c r="AI40" s="27">
        <f>IF(ISNUMBER(work!D40+work!AI40),work!D40+work!AI40,".")</f>
        <v>24111357.661038861</v>
      </c>
      <c r="AJ40" s="27">
        <f>IF(ISNUMBER(work!E40+work!AJ40),work!E40+work!AJ40,".")</f>
        <v>25461235.067901142</v>
      </c>
      <c r="AK40" s="27">
        <f>IF(ISNUMBER(work!F40+work!AK40),work!F40+work!AK40,".")</f>
        <v>27509145.360650461</v>
      </c>
      <c r="AL40" s="27">
        <f>IF(ISNUMBER(work!G40+work!AL40),work!G40+work!AL40,".")</f>
        <v>31243298.808962911</v>
      </c>
      <c r="AM40" s="27">
        <f>IF(ISNUMBER(work!H40+work!AM40),work!H40+work!AM40,".")</f>
        <v>34574223.986084767</v>
      </c>
      <c r="AN40" s="27">
        <f>IF(ISNUMBER(work!I40+work!AN40),work!I40+work!AN40,".")</f>
        <v>36478119.45844166</v>
      </c>
      <c r="AO40" s="27">
        <f>IF(ISNUMBER(work!J40+work!AO40),work!J40+work!AO40,".")</f>
        <v>40530500.803094119</v>
      </c>
      <c r="AP40" s="27">
        <f>IF(ISNUMBER(work!K40+work!AP40),work!K40+work!AP40,".")</f>
        <v>44622456.455831662</v>
      </c>
      <c r="AQ40" s="27">
        <f>IF(ISNUMBER(work!L40+work!AQ40),work!L40+work!AQ40,".")</f>
        <v>46780130.510045901</v>
      </c>
      <c r="AR40" s="27">
        <f>IF(ISNUMBER(work!M40+work!AR40),work!M40+work!AR40,".")</f>
        <v>49099796.136358127</v>
      </c>
      <c r="AS40" s="27">
        <f>IF(ISNUMBER(work!N40+work!AS40),work!N40+work!AS40,".")</f>
        <v>53199863.160432518</v>
      </c>
      <c r="AT40" s="27">
        <f>IF(ISNUMBER(work!O40+work!AT40),work!O40+work!AT40,".")</f>
        <v>60219092.143499732</v>
      </c>
      <c r="AU40" s="27">
        <f>IF(ISNUMBER(work!P40+work!AU40),work!P40+work!AU40,".")</f>
        <v>67938355.017260343</v>
      </c>
      <c r="AV40" s="27">
        <f>IF(ISNUMBER(work!Q40+work!AV40),work!Q40+work!AV40,".")</f>
        <v>76565527.566522613</v>
      </c>
      <c r="AW40" s="27">
        <f>IF(ISNUMBER(work!R40+work!AW40),work!R40+work!AW40,".")</f>
        <v>84761126.994298056</v>
      </c>
      <c r="AX40" s="27">
        <f>IF(ISNUMBER(work!S40+work!AX40),work!S40+work!AX40,".")</f>
        <v>93027174.159955084</v>
      </c>
      <c r="AY40" s="27">
        <f>IF(ISNUMBER(work!T40+work!AY40),work!T40+work!AY40,".")</f>
        <v>101524892.35261796</v>
      </c>
      <c r="AZ40" s="27">
        <f>IF(ISNUMBER(work!U40+work!AZ40),work!U40+work!AZ40,".")</f>
        <v>109224620.06730445</v>
      </c>
      <c r="BA40" s="27">
        <f>IF(ISNUMBER(work!V40+work!BA40),work!V40+work!BA40,".")</f>
        <v>117284938.10323362</v>
      </c>
      <c r="BB40" s="27">
        <f>IF(ISNUMBER(work!W40+work!BB40),work!W40+work!BB40,".")</f>
        <v>126907174.64687073</v>
      </c>
      <c r="BC40" s="27">
        <f>IF(ISNUMBER(work!X40+work!BC40),work!X40+work!BC40,".")</f>
        <v>136974566.73917344</v>
      </c>
      <c r="BD40" s="27">
        <f>IF(ISNUMBER(work!Y40+work!BD40),work!Y40+work!BD40,".")</f>
        <v>148972607.69909045</v>
      </c>
      <c r="BE40" s="27">
        <f>IF(ISNUMBER(work!Z40+work!BE40),work!Z40+work!BE40,".")</f>
        <v>164009818.77811682</v>
      </c>
      <c r="BF40" s="27">
        <f>IF(ISNUMBER(work!AA40+work!BF40),work!AA40+work!BF40,".")</f>
        <v>180541841.12820065</v>
      </c>
      <c r="BG40" s="27">
        <f>IF(ISNUMBER(work!AB40+work!BG40),work!AB40+work!BG40,".")</f>
        <v>199119272.05339181</v>
      </c>
      <c r="BH40" s="27">
        <f>IF(ISNUMBER(work!AC40+work!BH40),work!AC40+work!BH40,".")</f>
        <v>222001875.57416788</v>
      </c>
      <c r="BI40" s="27">
        <f>IF(ISNUMBER(work!AD40+work!BI40),work!AD40+work!BI40,".")</f>
        <v>250145024.949781</v>
      </c>
      <c r="BJ40" s="27" t="str">
        <f>IF(ISNUMBER(work!AE40+work!BJ40),work!AE40+work!BJ40,".")</f>
        <v>.</v>
      </c>
      <c r="BK40" s="27">
        <f>IF(ISNUMBER(work!AF40+work!BK40),work!AF40+work!BK40,".")</f>
        <v>305530101.95251858</v>
      </c>
      <c r="BL40" s="27"/>
      <c r="BM40" s="27">
        <f>IF(ISNUMBER(work!AH40-work!C40),work!AH40-work!C40,".")</f>
        <v>-13562787.878863119</v>
      </c>
      <c r="BN40" s="27">
        <f>IF(ISNUMBER(work!AI40-work!D40),work!AI40-work!D40,".")</f>
        <v>-14379627.10730654</v>
      </c>
      <c r="BO40" s="27">
        <f>IF(ISNUMBER(work!AJ40-work!E40),work!AJ40-work!E40,".")</f>
        <v>-16532429.31436366</v>
      </c>
      <c r="BP40" s="27">
        <f>IF(ISNUMBER(work!AK40-work!F40),work!AK40-work!F40,".")</f>
        <v>-19061828.43928114</v>
      </c>
      <c r="BQ40" s="27">
        <f>IF(ISNUMBER(work!AL40-work!G40),work!AL40-work!G40,".")</f>
        <v>-22406463.008558288</v>
      </c>
      <c r="BR40" s="27">
        <f>IF(ISNUMBER(work!AM40-work!H40),work!AM40-work!H40,".")</f>
        <v>-26318255.676801827</v>
      </c>
      <c r="BS40" s="27">
        <f>IF(ISNUMBER(work!AN40-work!I40),work!AN40-work!I40,".")</f>
        <v>-29772898.414778944</v>
      </c>
      <c r="BT40" s="27">
        <f>IF(ISNUMBER(work!AO40-work!J40),work!AO40-work!J40,".")</f>
        <v>-33405635.143420082</v>
      </c>
      <c r="BU40" s="27">
        <f>IF(ISNUMBER(work!AP40-work!K40),work!AP40-work!K40,".")</f>
        <v>-37668462.852638736</v>
      </c>
      <c r="BV40" s="27">
        <f>IF(ISNUMBER(work!AQ40-work!L40),work!AQ40-work!L40,".")</f>
        <v>-38884716.490071699</v>
      </c>
      <c r="BW40" s="27">
        <f>IF(ISNUMBER(work!AR40-work!M40),work!AR40-work!M40,".")</f>
        <v>-39820315.049764082</v>
      </c>
      <c r="BX40" s="27">
        <f>IF(ISNUMBER(work!AS40-work!N40),work!AS40-work!N40,".")</f>
        <v>-43900898.254812881</v>
      </c>
      <c r="BY40" s="27">
        <f>IF(ISNUMBER(work!AT40-work!O40),work!AT40-work!O40,".")</f>
        <v>-50669977.392710477</v>
      </c>
      <c r="BZ40" s="27">
        <f>IF(ISNUMBER(work!AU40-work!P40),work!AU40-work!P40,".")</f>
        <v>-58475184.254019246</v>
      </c>
      <c r="CA40" s="27">
        <f>IF(ISNUMBER(work!AV40-work!Q40),work!AV40-work!Q40,".")</f>
        <v>-66408185.349294588</v>
      </c>
      <c r="CB40" s="27">
        <f>IF(ISNUMBER(work!AW40-work!R40),work!AW40-work!R40,".")</f>
        <v>-73796720.629343346</v>
      </c>
      <c r="CC40" s="27">
        <f>IF(ISNUMBER(work!AX40-work!S40),work!AX40-work!S40,".")</f>
        <v>-81386458.226050317</v>
      </c>
      <c r="CD40" s="27">
        <f>IF(ISNUMBER(work!AY40-work!T40),work!AY40-work!T40,".")</f>
        <v>-89109207.845286027</v>
      </c>
      <c r="CE40" s="27">
        <f>IF(ISNUMBER(work!AZ40-work!U40),work!AZ40-work!U40,".")</f>
        <v>-96278939.946035549</v>
      </c>
      <c r="CF40" s="27">
        <f>IF(ISNUMBER(work!BA40-work!V40),work!BA40-work!V40,".")</f>
        <v>-103836892.47112037</v>
      </c>
      <c r="CG40" s="27">
        <f>IF(ISNUMBER(work!BB40-work!W40),work!BB40-work!W40,".")</f>
        <v>-112788889.69572926</v>
      </c>
      <c r="CH40" s="27">
        <f>IF(ISNUMBER(work!BC40-work!X40),work!BC40-work!X40,".")</f>
        <v>-122616270.94386257</v>
      </c>
      <c r="CI40" s="27">
        <f>IF(ISNUMBER(work!BD40-work!Y40),work!BD40-work!Y40,".")</f>
        <v>-134240996.21310154</v>
      </c>
      <c r="CJ40" s="27">
        <f>IF(ISNUMBER(work!BE40-work!Z40),work!BE40-work!Z40,".")</f>
        <v>-147525145.5252952</v>
      </c>
      <c r="CK40" s="27">
        <f>IF(ISNUMBER(work!BF40-work!AA40),work!BF40-work!AA40,".")</f>
        <v>-162458154.56985533</v>
      </c>
      <c r="CL40" s="27">
        <f>IF(ISNUMBER(work!BG40-work!AB40),work!BG40-work!AB40,".")</f>
        <v>-179552723.19726217</v>
      </c>
      <c r="CM40" s="27">
        <f>IF(ISNUMBER(work!BH40-work!AC40),work!BH40-work!AC40,".")</f>
        <v>-200596071.1255621</v>
      </c>
      <c r="CN40" s="27">
        <f>IF(ISNUMBER(work!BI40-work!AD40),work!BI40-work!AD40,".")</f>
        <v>-227390654.82091302</v>
      </c>
      <c r="CO40" s="27" t="str">
        <f>IF(ISNUMBER(work!BJ40-work!AE40),work!BJ40-work!AE40,".")</f>
        <v>.</v>
      </c>
      <c r="CP40" s="27">
        <f>IF(ISNUMBER(work!BK40-work!AF40),work!BK40-work!AF40,".")</f>
        <v>-281979005.87627208</v>
      </c>
      <c r="CQ40" s="27"/>
      <c r="CR40" s="27"/>
      <c r="CS40" s="27">
        <f>IF(ISNUMBER(work!CR40-work!BN40),work!CR40-work!BN40,".")</f>
        <v>6.3468255973371135E-2</v>
      </c>
      <c r="CT40" s="27">
        <f>IF(ISNUMBER(work!CS40-work!BO40),work!CS40-work!BO40,".")</f>
        <v>6.2468255973371141E-2</v>
      </c>
      <c r="CU40" s="27">
        <f>IF(ISNUMBER(work!CT40-work!BP40),work!CT40-work!BP40,".")</f>
        <v>6.2468255973371141E-2</v>
      </c>
      <c r="CV40" s="27">
        <f>IF(ISNUMBER(work!CU40-work!BQ40),work!CU40-work!BQ40,".")</f>
        <v>6.146825597337114E-2</v>
      </c>
      <c r="CW40" s="27">
        <f>IF(ISNUMBER(work!CV40-work!BR40),work!CV40-work!BR40,".")</f>
        <v>6.146825597337114E-2</v>
      </c>
      <c r="CX40" s="27">
        <f>IF(ISNUMBER(work!CW40-work!BS40),work!CW40-work!BS40,".")</f>
        <v>6.0468255973371139E-2</v>
      </c>
      <c r="CY40" s="27">
        <f>IF(ISNUMBER(work!CX40-work!BT40),work!CX40-work!BT40,".")</f>
        <v>5.9468255973371138E-2</v>
      </c>
      <c r="CZ40" s="27">
        <f>IF(ISNUMBER(work!CY40-work!BU40),work!CY40-work!BU40,".")</f>
        <v>5.8468255973371137E-2</v>
      </c>
      <c r="DA40" s="27">
        <f>IF(ISNUMBER(work!CZ40-work!BV40),work!CZ40-work!BV40,".")</f>
        <v>5.7468255973371143E-2</v>
      </c>
      <c r="DB40" s="27">
        <f>IF(ISNUMBER(work!DA40-work!BW40),work!DA40-work!BW40,".")</f>
        <v>5.6468255973371143E-2</v>
      </c>
      <c r="DC40" s="27">
        <f>IF(ISNUMBER(work!DB40-work!BX40),work!DB40-work!BX40,".")</f>
        <v>5.4468255973371141E-2</v>
      </c>
      <c r="DD40" s="27">
        <f>IF(ISNUMBER(work!DC40-work!BY40),work!DC40-work!BY40,".")</f>
        <v>5.2468255973371139E-2</v>
      </c>
      <c r="DE40" s="27">
        <f>IF(ISNUMBER(work!DD40-work!BZ40),work!DD40-work!BZ40,".")</f>
        <v>5.772055050884832E-2</v>
      </c>
      <c r="DF40" s="27">
        <f>IF(ISNUMBER(work!DE40-work!CA40),work!DE40-work!CA40,".")</f>
        <v>5.5720550508848318E-2</v>
      </c>
      <c r="DG40" s="27">
        <f>IF(ISNUMBER(work!DF40-work!CB40),work!DF40-work!CB40,".")</f>
        <v>5.3720550508848317E-2</v>
      </c>
      <c r="DH40" s="27">
        <f>IF(ISNUMBER(work!DG40-work!CC40),work!DG40-work!CC40,".")</f>
        <v>5.1720550508848322E-2</v>
      </c>
      <c r="DI40" s="27">
        <f>IF(ISNUMBER(work!DH40-work!CD40),work!DH40-work!CD40,".")</f>
        <v>4.8720550508848326E-2</v>
      </c>
      <c r="DJ40" s="27">
        <f>IF(ISNUMBER(work!DI40-work!CE40),work!DI40-work!CE40,".")</f>
        <v>4.6720550508848324E-2</v>
      </c>
      <c r="DK40" s="27">
        <f>IF(ISNUMBER(work!DJ40-work!CF40),work!DJ40-work!CF40,".")</f>
        <v>4.4720550508848322E-2</v>
      </c>
      <c r="DL40" s="27">
        <f>IF(ISNUMBER(work!DK40-work!CG40),work!DK40-work!CG40,".")</f>
        <v>4.1874993556368881E-2</v>
      </c>
      <c r="DM40" s="27">
        <f>IF(ISNUMBER(work!DL40-work!CH40),work!DL40-work!CH40,".")</f>
        <v>3.9338150629977149E-2</v>
      </c>
      <c r="DN40" s="27">
        <f>IF(ISNUMBER(work!DM40-work!CI40),work!DM40-work!CI40,".")</f>
        <v>3.7161271319182891E-2</v>
      </c>
      <c r="DO40" s="27">
        <f>IF(ISNUMBER(work!DN40-work!CJ40),work!DN40-work!CJ40,".")</f>
        <v>3.5584355915782066E-2</v>
      </c>
      <c r="DP40" s="27">
        <f>IF(ISNUMBER(work!DO40-work!CK40),work!DO40-work!CK40,".")</f>
        <v>3.4401390403359322E-2</v>
      </c>
      <c r="DQ40" s="27">
        <f>IF(ISNUMBER(work!DP40-work!CL40),work!DP40-work!CL40,".")</f>
        <v>3.1783403529506288E-2</v>
      </c>
      <c r="DR40" s="27">
        <f>IF(ISNUMBER(work!DQ40-work!CM40),work!DQ40-work!CM40,".")</f>
        <v>2.8715680385969104E-2</v>
      </c>
      <c r="DS40" s="27">
        <f>IF(ISNUMBER(work!DR40-work!CN40),work!DR40-work!CN40,".")</f>
        <v>2.2685195191441916E-2</v>
      </c>
      <c r="DT40" s="27">
        <f>IF(ISNUMBER(work!DS40-work!CO40),work!DS40-work!CO40,".")</f>
        <v>1.4430218934245481E-2</v>
      </c>
      <c r="DU40" s="27">
        <f>IF(ISNUMBER(work!DT40-work!CP40),work!DT40-work!CP40,".")</f>
        <v>5.5267456496024964E-3</v>
      </c>
      <c r="DV40" s="27">
        <f t="shared" si="29"/>
        <v>5.5267456496024964E-3</v>
      </c>
      <c r="DW40" s="27"/>
      <c r="DX40" s="27" t="str">
        <f>IF(ISNUMBER(work!FJ40/work!FN40),work!FJ40/work!FN40,".")</f>
        <v>.</v>
      </c>
      <c r="DY40" s="27" t="str">
        <f>IF(ISNUMBER(work!FK40/work!FO40),work!FK40/work!FO40,".")</f>
        <v>.</v>
      </c>
      <c r="DZ40" s="27" t="str">
        <f>IF(ISNUMBER(work!FL40/work!FP40),work!FL40/work!FP40,".")</f>
        <v>.</v>
      </c>
      <c r="EA40" s="27" t="str">
        <f>IF(ISNUMBER(work!FM40/work!FQ40),work!FM40/work!FQ40,".")</f>
        <v>.</v>
      </c>
      <c r="EB40" s="27" t="str">
        <f>IF(ISNUMBER((work!FK40+work!FL40)/(work!FO40+work!FP40)),(work!FK40+work!FL40)/(work!FO40+work!FP40),".")</f>
        <v>.</v>
      </c>
      <c r="EC40" s="27" t="str">
        <f>IF(ISNUMBER(work!FR40/work!FV40),work!FR40/work!FV40,".")</f>
        <v>.</v>
      </c>
      <c r="ED40" s="27" t="str">
        <f>IF(ISNUMBER(work!FS40/work!FW40),work!FS40/work!FW40,".")</f>
        <v>.</v>
      </c>
      <c r="EE40" s="27" t="str">
        <f>IF(ISNUMBER(work!FT40/work!FX40),work!FT40/work!FX40,".")</f>
        <v>.</v>
      </c>
      <c r="EF40" s="27" t="str">
        <f>IF(ISNUMBER(work!FU40/work!FY40),work!FU40/work!FY40,".")</f>
        <v>.</v>
      </c>
      <c r="EG40" s="27" t="str">
        <f>IF(ISNUMBER((work!FS40+work!FT40)/(work!FW40+work!FX40)),(work!FS40+work!FT40)/(work!FW40+work!FX40),".")</f>
        <v>.</v>
      </c>
      <c r="EH40" s="27" t="str">
        <f>work!EZ40</f>
        <v>.</v>
      </c>
      <c r="EI40" s="27" t="str">
        <f>work!FA40</f>
        <v>.</v>
      </c>
      <c r="EJ40" s="27">
        <f>work!FB40</f>
        <v>5.5588943235659445E-2</v>
      </c>
      <c r="EK40" s="27"/>
      <c r="EL40" s="27">
        <f t="shared" si="47"/>
        <v>5967.3270000000002</v>
      </c>
      <c r="EM40" t="str">
        <f t="shared" si="34"/>
        <v>.</v>
      </c>
      <c r="EN40" t="str">
        <f>work!FM40</f>
        <v>.</v>
      </c>
      <c r="EO40" t="str">
        <f>IF(ISNUMBER(work!FK40+work!FL40),work!FK40+work!FL40,".")</f>
        <v>.</v>
      </c>
      <c r="EP40" t="str">
        <f>IF(ISNUMBER(work!FU40-work!FM40),work!FU40-work!FM40,".")</f>
        <v>.</v>
      </c>
      <c r="EQ40" t="str">
        <f>IF(ISNUMBER(work!FS40+work!FT40-work!FK40-work!FL40),(work!FS40+work!FT40-work!FK40-work!FL40),".")</f>
        <v>.</v>
      </c>
      <c r="EU40" t="str">
        <f>work!FC40</f>
        <v>.</v>
      </c>
      <c r="EV40" t="str">
        <f>work!FD40</f>
        <v>.</v>
      </c>
      <c r="EW40" t="str">
        <f>IF(ISNUMBER(VLOOKUP($F40,AREA_EM_ALLYEAR,Seq!B$1,FALSE)),VLOOKUP($F40,AREA_EM_ALLYEAR,Seq!B$1,FALSE),".")</f>
        <v>.</v>
      </c>
      <c r="EX40" t="str">
        <f>IF(ISNUMBER(VLOOKUP($F40,AREA_EM_ALLYEAR,Seq!C$1,FALSE)),VLOOKUP($F40,AREA_EM_ALLYEAR,Seq!C$1,FALSE),".")</f>
        <v>.</v>
      </c>
      <c r="EY40" t="str">
        <f>IF(ISNUMBER(VLOOKUP($F40,AREA_EM_ALLYEAR,Seq!D$1,FALSE)),VLOOKUP($F40,AREA_EM_ALLYEAR,Seq!D$1,FALSE),".")</f>
        <v>.</v>
      </c>
      <c r="EZ40" t="str">
        <f>IF(ISNUMBER(VLOOKUP($F40,AREA_EM_ALLYEAR,Seq!E$1,FALSE)),VLOOKUP($F40,AREA_EM_ALLYEAR,Seq!E$1,FALSE),".")</f>
        <v>.</v>
      </c>
      <c r="FA40" t="str">
        <f>IF(ISNUMBER(VLOOKUP($F40,AREA_EM_ALLYEAR,Seq!F$1,FALSE)),VLOOKUP($F40,AREA_EM_ALLYEAR,Seq!F$1,FALSE),".")</f>
        <v>.</v>
      </c>
      <c r="FB40" t="str">
        <f>IF(ISNUMBER(VLOOKUP($F40,AREA_EM_ALLYEAR,Seq!G$1,FALSE)),VLOOKUP($F40,AREA_EM_ALLYEAR,Seq!G$1,FALSE),".")</f>
        <v>.</v>
      </c>
      <c r="FC40" t="str">
        <f>IF(ISNUMBER(VLOOKUP($F40,AREA_EM_ALLYEAR,Seq!H$1,FALSE)),VLOOKUP($F40,AREA_EM_ALLYEAR,Seq!H$1,FALSE),".")</f>
        <v>.</v>
      </c>
      <c r="FD40" t="str">
        <f>IF(ISNUMBER(VLOOKUP($F40,AREA_EM_ALLYEAR,Seq!I$1,FALSE)),VLOOKUP($F40,AREA_EM_ALLYEAR,Seq!I$1,FALSE),".")</f>
        <v>.</v>
      </c>
      <c r="FE40" t="str">
        <f>IF(ISNUMBER(VLOOKUP($F40,AREA_EM_ALLYEAR,Seq!J$1,FALSE)),VLOOKUP($F40,AREA_EM_ALLYEAR,Seq!J$1,FALSE),".")</f>
        <v>.</v>
      </c>
      <c r="FF40" t="str">
        <f>IF(ISNUMBER(VLOOKUP($F40,AREA_EM_ALLYEAR,Seq!K$1,FALSE)),VLOOKUP($F40,AREA_EM_ALLYEAR,Seq!K$1,FALSE),".")</f>
        <v>.</v>
      </c>
      <c r="FG40" t="str">
        <f>IF(ISNUMBER(VLOOKUP($F40,AREA_EM_ALLYEAR,Seq!L$1,FALSE)),VLOOKUP($F40,AREA_EM_ALLYEAR,Seq!L$1,FALSE),".")</f>
        <v>.</v>
      </c>
      <c r="FH40" t="str">
        <f>IF(ISNUMBER(VLOOKUP($F40,AREA_EM_ALLYEAR,Seq!M$1,FALSE)),VLOOKUP($F40,AREA_EM_ALLYEAR,Seq!M$1,FALSE),".")</f>
        <v>.</v>
      </c>
      <c r="FI40" t="str">
        <f>IF(ISNUMBER(VLOOKUP($F40,AREA_EM_ALLYEAR,Seq!N$1,FALSE)),VLOOKUP($F40,AREA_EM_ALLYEAR,Seq!N$1,FALSE),".")</f>
        <v>.</v>
      </c>
      <c r="FJ40" t="str">
        <f>IF(ISNUMBER(VLOOKUP($F40,AREA_EM_ALLYEAR,Seq!O$1,FALSE)),VLOOKUP($F40,AREA_EM_ALLYEAR,Seq!O$1,FALSE),".")</f>
        <v>.</v>
      </c>
      <c r="FK40" t="str">
        <f t="shared" si="35"/>
        <v>.</v>
      </c>
      <c r="FN40" t="str">
        <f>IF( ISNUMBER(VLOOKUP($F40,AREA_LIFE,Seq!V$1,FALSE)-Life!V$39),VLOOKUP($F40,AREA_LIFE,Seq!V$1,FALSE)-Life!V$39,".")</f>
        <v>.</v>
      </c>
      <c r="FO40" t="str">
        <f>IF( ISNUMBER(VLOOKUP($F40,AREA_LIFE,Seq!W$1,FALSE)-Life!W$39),VLOOKUP($F40,AREA_LIFE,Seq!W$1,FALSE)-Life!W$39,".")</f>
        <v>.</v>
      </c>
      <c r="FP40" t="str">
        <f>IF( ISNUMBER(VLOOKUP($F40,AREA_LIFE,Seq!X$1,FALSE)-Life!X$39),VLOOKUP($F40,AREA_LIFE,Seq!X$1,FALSE)-Life!X$39,".")</f>
        <v>.</v>
      </c>
      <c r="FQ40" t="str">
        <f>IF( ISNUMBER(VLOOKUP($F40,AREA_LIFE,Seq!Y$1,FALSE)-Life!Y$39),VLOOKUP($F40,AREA_LIFE,Seq!Y$1,FALSE)-Life!Y$39,".")</f>
        <v>.</v>
      </c>
      <c r="FR40" t="str">
        <f>IF( ISNUMBER(VLOOKUP($F40,AREA_LIFE,Seq!Z$1,FALSE)-Life!Z$39),VLOOKUP($F40,AREA_LIFE,Seq!Z$1,FALSE)-Life!Z$39,".")</f>
        <v>.</v>
      </c>
      <c r="FS40" t="str">
        <f>IF( ISNUMBER(VLOOKUP($F40,AREA_LIFE,Seq!AA$1,FALSE)-Life!AA$39),VLOOKUP($F40,AREA_LIFE,Seq!AA$1,FALSE)-Life!AA$39,".")</f>
        <v>.</v>
      </c>
      <c r="FT40" t="str">
        <f>IF( ISNUMBER(VLOOKUP($F40,AREA_LIFE,Seq!AB$1,FALSE)-Life!AB$39),VLOOKUP($F40,AREA_LIFE,Seq!AB$1,FALSE)-Life!AB$39,".")</f>
        <v>.</v>
      </c>
      <c r="FU40" t="str">
        <f>IF( ISNUMBER(VLOOKUP($F40,AREA_LIFE,Seq!AC$1,FALSE)-Life!AC$39),VLOOKUP($F40,AREA_LIFE,Seq!AC$1,FALSE)-Life!AC$39,".")</f>
        <v>.</v>
      </c>
      <c r="FV40" t="str">
        <f>IF( ISNUMBER(VLOOKUP($F40,AREA_LIFE,Seq!AD$1,FALSE)-Life!AD$39),VLOOKUP($F40,AREA_LIFE,Seq!AD$1,FALSE)-Life!AD$39,".")</f>
        <v>.</v>
      </c>
      <c r="FW40" t="str">
        <f>IF( ISNUMBER(VLOOKUP($F40,AREA_LIFE,Seq!AE$1,FALSE)-Life!AE$39),VLOOKUP($F40,AREA_LIFE,Seq!AE$1,FALSE)-Life!AE$39,".")</f>
        <v>.</v>
      </c>
      <c r="FX40" t="str">
        <f>IF( ISNUMBER(VLOOKUP($F40,AREA_LIFE,Seq!AF$1,FALSE)-Life!AF$39),VLOOKUP($F40,AREA_LIFE,Seq!AF$1,FALSE)-Life!AF$39,".")</f>
        <v>.</v>
      </c>
      <c r="FY40" t="str">
        <f>IF( ISNUMBER(VLOOKUP($F40,AREA_LIFE,Seq!AG$1,FALSE)-Life!AG$39),VLOOKUP($F40,AREA_LIFE,Seq!AG$1,FALSE)-Life!AG$39,".")</f>
        <v>.</v>
      </c>
      <c r="FZ40" t="str">
        <f>IF( ISNUMBER(VLOOKUP($F40,AREA_LIFE,Seq!AH$1,FALSE)-Life!AH$39),VLOOKUP($F40,AREA_LIFE,Seq!AH$1,FALSE)-Life!AH$39,".")</f>
        <v>.</v>
      </c>
      <c r="GA40" t="str">
        <f>IF( ISNUMBER(VLOOKUP($F40,AREA_LIFE,Seq!AI$1,FALSE)-Life!AI$39),VLOOKUP($F40,AREA_LIFE,Seq!AI$1,FALSE)-Life!AI$39,".")</f>
        <v>.</v>
      </c>
      <c r="GB40" t="str">
        <f>IF( ISNUMBER(VLOOKUP($F40,AREA_LIFE,Seq!AJ$1,FALSE)-Life!AJ$39),VLOOKUP($F40,AREA_LIFE,Seq!AJ$1,FALSE)-Life!AJ$39,".")</f>
        <v>.</v>
      </c>
      <c r="GC40" t="str">
        <f>IF( ISNUMBER(VLOOKUP($F40,AREA_LIFE,Seq!AK$1,FALSE)-Life!AK$39),VLOOKUP($F40,AREA_LIFE,Seq!AK$1,FALSE)-Life!AK$39,".")</f>
        <v>.</v>
      </c>
      <c r="GD40" t="str">
        <f>IF( ISNUMBER(VLOOKUP($F40,AREA_LIFE,Seq!AL$1,FALSE)-Life!AL$39),VLOOKUP($F40,AREA_LIFE,Seq!AL$1,FALSE)-Life!AL$39,".")</f>
        <v>.</v>
      </c>
      <c r="GE40" t="str">
        <f>IF( ISNUMBER(VLOOKUP($F40,AREA_LIFE,Seq!AM$1,FALSE)-Life!AM$39),VLOOKUP($F40,AREA_LIFE,Seq!AM$1,FALSE)-Life!AM$39,".")</f>
        <v>.</v>
      </c>
      <c r="GF40" t="str">
        <f>IF( ISNUMBER(VLOOKUP($F40,AREA_LIFE,Seq!AN$1,FALSE)-Life!AN$39),VLOOKUP($F40,AREA_LIFE,Seq!AN$1,FALSE)-Life!AN$39,".")</f>
        <v>.</v>
      </c>
      <c r="GG40" t="str">
        <f>IF( ISNUMBER(VLOOKUP($F40,AREA_LIFE,Seq!AO$1,FALSE)-Life!AO$39),VLOOKUP($F40,AREA_LIFE,Seq!AO$1,FALSE)-Life!AO$39,".")</f>
        <v>.</v>
      </c>
      <c r="GH40" t="str">
        <f>IF( ISNUMBER(VLOOKUP($F40,AREA_LIFE,Seq!AP$1,FALSE)-Life!AP$39),VLOOKUP($F40,AREA_LIFE,Seq!AP$1,FALSE)-Life!AP$39,".")</f>
        <v>.</v>
      </c>
      <c r="GI40" t="str">
        <f>IF( ISNUMBER(VLOOKUP($F40,AREA_LIFE,Seq!AQ$1,FALSE)-Life!AQ$39),VLOOKUP($F40,AREA_LIFE,Seq!AQ$1,FALSE)-Life!AQ$39,".")</f>
        <v>.</v>
      </c>
      <c r="GJ40" t="str">
        <f>IF( ISNUMBER(VLOOKUP($F40,AREA_LIFE,Seq!AR$1,FALSE)-Life!AR$39),VLOOKUP($F40,AREA_LIFE,Seq!AR$1,FALSE)-Life!AR$39,".")</f>
        <v>.</v>
      </c>
      <c r="GK40" t="str">
        <f>IF( ISNUMBER(VLOOKUP($F40,AREA_LIFE,Seq!AS$1,FALSE)-Life!AS$39),VLOOKUP($F40,AREA_LIFE,Seq!AS$1,FALSE)-Life!AS$39,".")</f>
        <v>.</v>
      </c>
      <c r="GL40" t="str">
        <f>IF( ISNUMBER(VLOOKUP($F40,AREA_LIFE,Seq!AT$1,FALSE)-Life!AT$39),VLOOKUP($F40,AREA_LIFE,Seq!AT$1,FALSE)-Life!AT$39,".")</f>
        <v>.</v>
      </c>
      <c r="GM40" t="str">
        <f>IF( ISNUMBER(VLOOKUP($F40,AREA_LIFE,Seq!AU$1,FALSE)-Life!AU$39),VLOOKUP($F40,AREA_LIFE,Seq!AU$1,FALSE)-Life!AU$39,".")</f>
        <v>.</v>
      </c>
      <c r="GN40" t="str">
        <f>IF( ISNUMBER(VLOOKUP($F40,AREA_LIFE,Seq!AV$1,FALSE)-Life!AV$39),VLOOKUP($F40,AREA_LIFE,Seq!AV$1,FALSE)-Life!AV$39,".")</f>
        <v>.</v>
      </c>
      <c r="GO40" t="str">
        <f>IF( ISNUMBER(VLOOKUP($F40,AREA_LIFE,Seq!AW$1,FALSE)-Life!AW$39),VLOOKUP($F40,AREA_LIFE,Seq!AW$1,FALSE)-Life!AW$39,".")</f>
        <v>.</v>
      </c>
      <c r="GP40" t="str">
        <f>IF( ISNUMBER(VLOOKUP($F40,AREA_LIFE,Seq!AX$1,FALSE)-Life!AX$39),VLOOKUP($F40,AREA_LIFE,Seq!AX$1,FALSE)-Life!AX$39,".")</f>
        <v>.</v>
      </c>
      <c r="GQ40" t="str">
        <f t="shared" si="36"/>
        <v>.</v>
      </c>
      <c r="GS40" t="str">
        <f>IFERROR(VLOOKUP($F40,AREA_LIFE,Seq!V$1,FALSE),".")</f>
        <v>.</v>
      </c>
      <c r="GT40" t="str">
        <f>IFERROR(VLOOKUP($F40,AREA_LIFE,Seq!W$1,FALSE),".")</f>
        <v>.</v>
      </c>
      <c r="GU40" t="str">
        <f>IFERROR(VLOOKUP($F40,AREA_LIFE,Seq!X$1,FALSE),".")</f>
        <v>.</v>
      </c>
      <c r="GV40" t="str">
        <f>IFERROR(VLOOKUP($F40,AREA_LIFE,Seq!Y$1,FALSE),".")</f>
        <v>.</v>
      </c>
      <c r="GW40" t="str">
        <f>IFERROR(VLOOKUP($F40,AREA_LIFE,Seq!Z$1,FALSE),".")</f>
        <v>.</v>
      </c>
      <c r="GX40" t="str">
        <f>IFERROR(VLOOKUP($F40,AREA_LIFE,Seq!AA$1,FALSE),".")</f>
        <v>.</v>
      </c>
      <c r="GY40" t="str">
        <f>IFERROR(VLOOKUP($F40,AREA_LIFE,Seq!AB$1,FALSE),".")</f>
        <v>.</v>
      </c>
      <c r="GZ40" t="str">
        <f>IFERROR(VLOOKUP($F40,AREA_LIFE,Seq!AC$1,FALSE),".")</f>
        <v>.</v>
      </c>
      <c r="HA40" t="str">
        <f>IFERROR(VLOOKUP($F40,AREA_LIFE,Seq!AD$1,FALSE),".")</f>
        <v>.</v>
      </c>
      <c r="HB40" t="str">
        <f>IFERROR(VLOOKUP($F40,AREA_LIFE,Seq!AE$1,FALSE),".")</f>
        <v>.</v>
      </c>
      <c r="HC40" t="str">
        <f>IFERROR(VLOOKUP($F40,AREA_LIFE,Seq!AF$1,FALSE),".")</f>
        <v>.</v>
      </c>
      <c r="HD40" t="str">
        <f>IFERROR(VLOOKUP($F40,AREA_LIFE,Seq!AG$1,FALSE),".")</f>
        <v>.</v>
      </c>
      <c r="HE40" t="str">
        <f>IFERROR(VLOOKUP($F40,AREA_LIFE,Seq!AH$1,FALSE),".")</f>
        <v>.</v>
      </c>
      <c r="HF40" t="str">
        <f>IFERROR(VLOOKUP($F40,AREA_LIFE,Seq!AI$1,FALSE),".")</f>
        <v>.</v>
      </c>
      <c r="HG40" t="str">
        <f>IFERROR(VLOOKUP($F40,AREA_LIFE,Seq!AJ$1,FALSE),".")</f>
        <v>.</v>
      </c>
      <c r="HH40" t="str">
        <f>IFERROR(VLOOKUP($F40,AREA_LIFE,Seq!AK$1,FALSE),".")</f>
        <v>.</v>
      </c>
      <c r="HI40" t="str">
        <f>IFERROR(VLOOKUP($F40,AREA_LIFE,Seq!AL$1,FALSE),".")</f>
        <v>.</v>
      </c>
      <c r="HJ40" t="str">
        <f>IFERROR(VLOOKUP($F40,AREA_LIFE,Seq!AM$1,FALSE),".")</f>
        <v>.</v>
      </c>
      <c r="HK40" t="str">
        <f>IFERROR(VLOOKUP($F40,AREA_LIFE,Seq!AN$1,FALSE),".")</f>
        <v>.</v>
      </c>
      <c r="HL40" t="str">
        <f>IFERROR(VLOOKUP($F40,AREA_LIFE,Seq!AO$1,FALSE),".")</f>
        <v>.</v>
      </c>
      <c r="HM40" t="str">
        <f>IFERROR(VLOOKUP($F40,AREA_LIFE,Seq!AP$1,FALSE),".")</f>
        <v>.</v>
      </c>
      <c r="HN40" t="str">
        <f>IFERROR(VLOOKUP($F40,AREA_LIFE,Seq!AQ$1,FALSE),".")</f>
        <v>.</v>
      </c>
      <c r="HO40" t="str">
        <f>IFERROR(VLOOKUP($F40,AREA_LIFE,Seq!AR$1,FALSE),".")</f>
        <v>.</v>
      </c>
      <c r="HP40" t="str">
        <f>IFERROR(VLOOKUP($F40,AREA_LIFE,Seq!AS$1,FALSE),".")</f>
        <v>.</v>
      </c>
      <c r="HQ40" t="str">
        <f>IFERROR(VLOOKUP($F40,AREA_LIFE,Seq!AT$1,FALSE),".")</f>
        <v>.</v>
      </c>
      <c r="HR40" t="str">
        <f>IFERROR(VLOOKUP($F40,AREA_LIFE,Seq!AU$1,FALSE),".")</f>
        <v>.</v>
      </c>
      <c r="HS40" t="str">
        <f>IFERROR(VLOOKUP($F40,AREA_LIFE,Seq!AV$1,FALSE),".")</f>
        <v>.</v>
      </c>
      <c r="HT40" t="str">
        <f>IFERROR(VLOOKUP($F40,AREA_LIFE,Seq!AW$1,FALSE),".")</f>
        <v>.</v>
      </c>
      <c r="HU40" t="str">
        <f>IFERROR(VLOOKUP($F40,AREA_LIFE,Seq!AX$1,FALSE),".")</f>
        <v>.</v>
      </c>
      <c r="HV40" t="str">
        <f>IFERROR(VLOOKUP($F40,AREA_LIFE,Seq!AY$1,FALSE),".")</f>
        <v>.</v>
      </c>
      <c r="HZ40">
        <f t="shared" si="40"/>
        <v>4016</v>
      </c>
      <c r="IA40">
        <f t="shared" si="38"/>
        <v>0</v>
      </c>
      <c r="IB40">
        <f t="shared" si="41"/>
        <v>49099796.136358127</v>
      </c>
      <c r="IC40">
        <f t="shared" si="42"/>
        <v>-39820315.049764082</v>
      </c>
      <c r="ID40">
        <f t="shared" si="39"/>
        <v>5.4468255973371141E-2</v>
      </c>
      <c r="IE40" t="str">
        <f>work!FK40</f>
        <v>.</v>
      </c>
      <c r="IF40" t="str">
        <f>work!FL40</f>
        <v>.</v>
      </c>
      <c r="IG40" t="str">
        <f>work!FM40</f>
        <v>.</v>
      </c>
      <c r="IH40" t="str">
        <f>IF(ISNUMBER(work!FS40-work!FK40),work!FS40-work!FK40,".")</f>
        <v>.</v>
      </c>
      <c r="II40" t="str">
        <f>IF(ISNUMBER(work!FT40-work!FL40),work!FT40-work!FL40,".")</f>
        <v>.</v>
      </c>
      <c r="IJ40" t="str">
        <f>IF(ISNUMBER(work!FU40-work!FM40),work!FU40-work!FM40,".")</f>
        <v>.</v>
      </c>
    </row>
    <row r="41" spans="1:268" hidden="1">
      <c r="A41" s="24" t="str">
        <f t="shared" si="0"/>
        <v>亚洲</v>
      </c>
      <c r="B41" s="24" t="str">
        <f t="shared" si="43"/>
        <v>Out</v>
      </c>
      <c r="C41" s="24" t="str">
        <f t="shared" si="44"/>
        <v>Out</v>
      </c>
      <c r="D41" s="24"/>
      <c r="E41" s="25" t="s">
        <v>2415</v>
      </c>
      <c r="F41" s="26" t="str">
        <f t="shared" si="2"/>
        <v>Yemen</v>
      </c>
      <c r="G41" s="27" t="str">
        <f t="shared" si="3"/>
        <v>.</v>
      </c>
      <c r="H41" s="27" t="str">
        <f t="shared" si="4"/>
        <v>.</v>
      </c>
      <c r="I41" s="27" t="str">
        <f t="shared" si="5"/>
        <v>.</v>
      </c>
      <c r="J41" s="27" t="str">
        <f t="shared" si="6"/>
        <v>.</v>
      </c>
      <c r="K41" s="27" t="str">
        <f t="shared" si="7"/>
        <v>.</v>
      </c>
      <c r="L41" s="27" t="str">
        <f t="shared" si="8"/>
        <v>.</v>
      </c>
      <c r="M41" s="27" t="str">
        <f t="shared" si="9"/>
        <v>.</v>
      </c>
      <c r="N41" s="27" t="str">
        <f t="shared" si="10"/>
        <v>.</v>
      </c>
      <c r="O41" s="27">
        <f t="shared" si="11"/>
        <v>0</v>
      </c>
      <c r="P41" s="27">
        <f t="shared" si="12"/>
        <v>5</v>
      </c>
      <c r="Q41" s="27">
        <f t="shared" si="13"/>
        <v>0</v>
      </c>
      <c r="R41" s="27">
        <f t="shared" si="14"/>
        <v>0</v>
      </c>
      <c r="S41" s="27">
        <f t="shared" si="15"/>
        <v>0</v>
      </c>
      <c r="T41" s="27">
        <f t="shared" si="16"/>
        <v>0</v>
      </c>
      <c r="U41" s="27">
        <f t="shared" si="17"/>
        <v>0</v>
      </c>
      <c r="V41" s="27">
        <f t="shared" si="18"/>
        <v>20</v>
      </c>
      <c r="W41" s="27">
        <f t="shared" si="19"/>
        <v>0</v>
      </c>
      <c r="X41" s="27">
        <f t="shared" si="20"/>
        <v>79</v>
      </c>
      <c r="Y41" s="27">
        <f t="shared" si="21"/>
        <v>16</v>
      </c>
      <c r="Z41" s="27">
        <f t="shared" si="22"/>
        <v>26</v>
      </c>
      <c r="AA41" s="27">
        <f t="shared" si="23"/>
        <v>286</v>
      </c>
      <c r="AB41" s="27">
        <f t="shared" si="24"/>
        <v>70</v>
      </c>
      <c r="AC41" s="27">
        <f t="shared" si="25"/>
        <v>149</v>
      </c>
      <c r="AD41" s="27">
        <f t="shared" si="26"/>
        <v>151</v>
      </c>
      <c r="AE41" s="27" t="str">
        <f t="shared" si="45"/>
        <v>.</v>
      </c>
      <c r="AF41" s="27" t="str">
        <f t="shared" si="46"/>
        <v>.</v>
      </c>
      <c r="AG41" s="27"/>
      <c r="AH41" s="27" t="str">
        <f>IF(ISNUMBER(work!C41+work!AH41),work!C41+work!AH41,".")</f>
        <v>.</v>
      </c>
      <c r="AI41" s="27" t="str">
        <f>IF(ISNUMBER(work!D41+work!AI41),work!D41+work!AI41,".")</f>
        <v>.</v>
      </c>
      <c r="AJ41" s="27" t="str">
        <f>IF(ISNUMBER(work!E41+work!AJ41),work!E41+work!AJ41,".")</f>
        <v>.</v>
      </c>
      <c r="AK41" s="27" t="str">
        <f>IF(ISNUMBER(work!F41+work!AK41),work!F41+work!AK41,".")</f>
        <v>.</v>
      </c>
      <c r="AL41" s="27" t="str">
        <f>IF(ISNUMBER(work!G41+work!AL41),work!G41+work!AL41,".")</f>
        <v>.</v>
      </c>
      <c r="AM41" s="27" t="str">
        <f>IF(ISNUMBER(work!H41+work!AM41),work!H41+work!AM41,".")</f>
        <v>.</v>
      </c>
      <c r="AN41" s="27" t="str">
        <f>IF(ISNUMBER(work!I41+work!AN41),work!I41+work!AN41,".")</f>
        <v>.</v>
      </c>
      <c r="AO41" s="27" t="str">
        <f>IF(ISNUMBER(work!J41+work!AO41),work!J41+work!AO41,".")</f>
        <v>.</v>
      </c>
      <c r="AP41" s="27" t="str">
        <f>IF(ISNUMBER(work!K41+work!AP41),work!K41+work!AP41,".")</f>
        <v>.</v>
      </c>
      <c r="AQ41" s="27" t="str">
        <f>IF(ISNUMBER(work!L41+work!AQ41),work!L41+work!AQ41,".")</f>
        <v>.</v>
      </c>
      <c r="AR41" s="27">
        <f>IF(ISNUMBER(work!M41+work!AR41),work!M41+work!AR41,".")</f>
        <v>45010881.164520107</v>
      </c>
      <c r="AS41" s="27">
        <f>IF(ISNUMBER(work!N41+work!AS41),work!N41+work!AS41,".")</f>
        <v>49112049.556353964</v>
      </c>
      <c r="AT41" s="27">
        <f>IF(ISNUMBER(work!O41+work!AT41),work!O41+work!AT41,".")</f>
        <v>56052942.956080183</v>
      </c>
      <c r="AU41" s="27">
        <f>IF(ISNUMBER(work!P41+work!AU41),work!P41+work!AU41,".")</f>
        <v>63839930.126583427</v>
      </c>
      <c r="AV41" s="27">
        <f>IF(ISNUMBER(work!Q41+work!AV41),work!Q41+work!AV41,".")</f>
        <v>72133716.889492854</v>
      </c>
      <c r="AW41" s="27">
        <f>IF(ISNUMBER(work!R41+work!AW41),work!R41+work!AW41,".")</f>
        <v>80001121.074304283</v>
      </c>
      <c r="AX41" s="27">
        <f>IF(ISNUMBER(work!S41+work!AX41),work!S41+work!AX41,".")</f>
        <v>87972647.911976427</v>
      </c>
      <c r="AY41" s="27">
        <f>IF(ISNUMBER(work!T41+work!AY41),work!T41+work!AY41,".")</f>
        <v>96143787.03534846</v>
      </c>
      <c r="AZ41" s="27">
        <f>IF(ISNUMBER(work!U41+work!AZ41),work!U41+work!AZ41,".")</f>
        <v>103632014.82028157</v>
      </c>
      <c r="BA41" s="27">
        <f>IF(ISNUMBER(work!V41+work!BA41),work!V41+work!BA41,".")</f>
        <v>111465270.97250767</v>
      </c>
      <c r="BB41" s="27">
        <f>IF(ISNUMBER(work!W41+work!BB41),work!W41+work!BB41,".")</f>
        <v>120792179.50678521</v>
      </c>
      <c r="BC41" s="27">
        <f>IF(ISNUMBER(work!X41+work!BC41),work!X41+work!BC41,".")</f>
        <v>130782996.95443554</v>
      </c>
      <c r="BD41" s="27">
        <f>IF(ISNUMBER(work!Y41+work!BD41),work!Y41+work!BD41,".")</f>
        <v>142632895.61541733</v>
      </c>
      <c r="BE41" s="27">
        <f>IF(ISNUMBER(work!Z41+work!BE41),work!Z41+work!BE41,".")</f>
        <v>156825384.7144663</v>
      </c>
      <c r="BF41" s="27">
        <f>IF(ISNUMBER(work!AA41+work!BF41),work!AA41+work!BF41,".")</f>
        <v>172599929.8227042</v>
      </c>
      <c r="BG41" s="27">
        <f>IF(ISNUMBER(work!AB41+work!BG41),work!AB41+work!BG41,".")</f>
        <v>190497426.79565144</v>
      </c>
      <c r="BH41" s="27">
        <f>IF(ISNUMBER(work!AC41+work!BH41),work!AC41+work!BH41,".")</f>
        <v>212497568.21685493</v>
      </c>
      <c r="BI41" s="27">
        <f>IF(ISNUMBER(work!AD41+work!BI41),work!AD41+work!BI41,".")</f>
        <v>240005988.38294861</v>
      </c>
      <c r="BJ41" s="27">
        <f>IF(ISNUMBER(work!AE41+work!BJ41),work!AE41+work!BJ41,".")</f>
        <v>261543381.76424804</v>
      </c>
      <c r="BK41" s="27" t="str">
        <f>IF(ISNUMBER(work!AF41+work!BK41),work!AF41+work!BK41,".")</f>
        <v>.</v>
      </c>
      <c r="BL41" s="27"/>
      <c r="BM41" s="27" t="str">
        <f>IF(ISNUMBER(work!AH41-work!C41),work!AH41-work!C41,".")</f>
        <v>.</v>
      </c>
      <c r="BN41" s="27" t="str">
        <f>IF(ISNUMBER(work!AI41-work!D41),work!AI41-work!D41,".")</f>
        <v>.</v>
      </c>
      <c r="BO41" s="27" t="str">
        <f>IF(ISNUMBER(work!AJ41-work!E41),work!AJ41-work!E41,".")</f>
        <v>.</v>
      </c>
      <c r="BP41" s="27" t="str">
        <f>IF(ISNUMBER(work!AK41-work!F41),work!AK41-work!F41,".")</f>
        <v>.</v>
      </c>
      <c r="BQ41" s="27" t="str">
        <f>IF(ISNUMBER(work!AL41-work!G41),work!AL41-work!G41,".")</f>
        <v>.</v>
      </c>
      <c r="BR41" s="27" t="str">
        <f>IF(ISNUMBER(work!AM41-work!H41),work!AM41-work!H41,".")</f>
        <v>.</v>
      </c>
      <c r="BS41" s="27" t="str">
        <f>IF(ISNUMBER(work!AN41-work!I41),work!AN41-work!I41,".")</f>
        <v>.</v>
      </c>
      <c r="BT41" s="27" t="str">
        <f>IF(ISNUMBER(work!AO41-work!J41),work!AO41-work!J41,".")</f>
        <v>.</v>
      </c>
      <c r="BU41" s="27" t="str">
        <f>IF(ISNUMBER(work!AP41-work!K41),work!AP41-work!K41,".")</f>
        <v>.</v>
      </c>
      <c r="BV41" s="27" t="str">
        <f>IF(ISNUMBER(work!AQ41-work!L41),work!AQ41-work!L41,".")</f>
        <v>.</v>
      </c>
      <c r="BW41" s="27">
        <f>IF(ISNUMBER(work!AR41-work!M41),work!AR41-work!M41,".")</f>
        <v>-43909230.021602102</v>
      </c>
      <c r="BX41" s="27">
        <f>IF(ISNUMBER(work!AS41-work!N41),work!AS41-work!N41,".")</f>
        <v>-47988711.858891435</v>
      </c>
      <c r="BY41" s="27">
        <f>IF(ISNUMBER(work!AT41-work!O41),work!AT41-work!O41,".")</f>
        <v>-54836126.580130026</v>
      </c>
      <c r="BZ41" s="27">
        <f>IF(ISNUMBER(work!AU41-work!P41),work!AU41-work!P41,".")</f>
        <v>-62573609.144696161</v>
      </c>
      <c r="CA41" s="27">
        <f>IF(ISNUMBER(work!AV41-work!Q41),work!AV41-work!Q41,".")</f>
        <v>-70839996.026324347</v>
      </c>
      <c r="CB41" s="27">
        <f>IF(ISNUMBER(work!AW41-work!R41),work!AW41-work!R41,".")</f>
        <v>-78556726.549337119</v>
      </c>
      <c r="CC41" s="27">
        <f>IF(ISNUMBER(work!AX41-work!S41),work!AX41-work!S41,".")</f>
        <v>-86440984.474028975</v>
      </c>
      <c r="CD41" s="27">
        <f>IF(ISNUMBER(work!AY41-work!T41),work!AY41-work!T41,".")</f>
        <v>-94490313.162555531</v>
      </c>
      <c r="CE41" s="27">
        <f>IF(ISNUMBER(work!AZ41-work!U41),work!AZ41-work!U41,".")</f>
        <v>-101871545.19305843</v>
      </c>
      <c r="CF41" s="27">
        <f>IF(ISNUMBER(work!BA41-work!V41),work!BA41-work!V41,".")</f>
        <v>-109656559.60184632</v>
      </c>
      <c r="CG41" s="27">
        <f>IF(ISNUMBER(work!BB41-work!W41),work!BB41-work!W41,".")</f>
        <v>-118903884.83581477</v>
      </c>
      <c r="CH41" s="27">
        <f>IF(ISNUMBER(work!BC41-work!X41),work!BC41-work!X41,".")</f>
        <v>-128807840.72860046</v>
      </c>
      <c r="CI41" s="27">
        <f>IF(ISNUMBER(work!BD41-work!Y41),work!BD41-work!Y41,".")</f>
        <v>-140580708.29677466</v>
      </c>
      <c r="CJ41" s="27">
        <f>IF(ISNUMBER(work!BE41-work!Z41),work!BE41-work!Z41,".")</f>
        <v>-154709579.58894572</v>
      </c>
      <c r="CK41" s="27">
        <f>IF(ISNUMBER(work!BF41-work!AA41),work!BF41-work!AA41,".")</f>
        <v>-170400065.87535179</v>
      </c>
      <c r="CL41" s="27">
        <f>IF(ISNUMBER(work!BG41-work!AB41),work!BG41-work!AB41,".")</f>
        <v>-188174568.45500255</v>
      </c>
      <c r="CM41" s="27">
        <f>IF(ISNUMBER(work!BH41-work!AC41),work!BH41-work!AC41,".")</f>
        <v>-210100378.48287505</v>
      </c>
      <c r="CN41" s="27">
        <f>IF(ISNUMBER(work!BI41-work!AD41),work!BI41-work!AD41,".")</f>
        <v>-237529691.38774541</v>
      </c>
      <c r="CO41" s="27">
        <f>IF(ISNUMBER(work!BJ41-work!AE41),work!BJ41-work!AE41,".")</f>
        <v>-258970509.18580994</v>
      </c>
      <c r="CP41" s="27" t="str">
        <f>IF(ISNUMBER(work!BK41-work!AF41),work!BK41-work!AF41,".")</f>
        <v>.</v>
      </c>
      <c r="CQ41" s="27"/>
      <c r="CR41" s="27"/>
      <c r="CS41" s="27">
        <f>IF(ISNUMBER(work!CR41-work!BN41),work!CR41-work!BN41,".")</f>
        <v>8.498860129814545E-2</v>
      </c>
      <c r="CT41" s="27">
        <f>IF(ISNUMBER(work!CS41-work!BO41),work!CS41-work!BO41,".")</f>
        <v>8.3988601298145449E-2</v>
      </c>
      <c r="CU41" s="27">
        <f>IF(ISNUMBER(work!CT41-work!BP41),work!CT41-work!BP41,".")</f>
        <v>8.3988601298145449E-2</v>
      </c>
      <c r="CV41" s="27">
        <f>IF(ISNUMBER(work!CU41-work!BQ41),work!CU41-work!BQ41,".")</f>
        <v>8.2988601298145448E-2</v>
      </c>
      <c r="CW41" s="27">
        <f>IF(ISNUMBER(work!CV41-work!BR41),work!CV41-work!BR41,".")</f>
        <v>8.2988601298145448E-2</v>
      </c>
      <c r="CX41" s="27">
        <f>IF(ISNUMBER(work!CW41-work!BS41),work!CW41-work!BS41,".")</f>
        <v>8.1988601298145447E-2</v>
      </c>
      <c r="CY41" s="27">
        <f>IF(ISNUMBER(work!CX41-work!BT41),work!CX41-work!BT41,".")</f>
        <v>8.098860129814546E-2</v>
      </c>
      <c r="CZ41" s="27">
        <f>IF(ISNUMBER(work!CY41-work!BU41),work!CY41-work!BU41,".")</f>
        <v>7.9988601298145459E-2</v>
      </c>
      <c r="DA41" s="27">
        <f>IF(ISNUMBER(work!CZ41-work!BV41),work!CZ41-work!BV41,".")</f>
        <v>7.8988601298145458E-2</v>
      </c>
      <c r="DB41" s="27">
        <f>IF(ISNUMBER(work!DA41-work!BW41),work!DA41-work!BW41,".")</f>
        <v>7.7988601298145457E-2</v>
      </c>
      <c r="DC41" s="27">
        <f>IF(ISNUMBER(work!DB41-work!BX41),work!DB41-work!BX41,".")</f>
        <v>7.5988601298145456E-2</v>
      </c>
      <c r="DD41" s="27">
        <f>IF(ISNUMBER(work!DC41-work!BY41),work!DC41-work!BY41,".")</f>
        <v>7.3988601298145454E-2</v>
      </c>
      <c r="DE41" s="27">
        <f>IF(ISNUMBER(work!DD41-work!BZ41),work!DD41-work!BZ41,".")</f>
        <v>7.4941411066534278E-2</v>
      </c>
      <c r="DF41" s="27">
        <f>IF(ISNUMBER(work!DE41-work!CA41),work!DE41-work!CA41,".")</f>
        <v>7.2941411066534276E-2</v>
      </c>
      <c r="DG41" s="27">
        <f>IF(ISNUMBER(work!DF41-work!CB41),work!DF41-work!CB41,".")</f>
        <v>7.0941411066534274E-2</v>
      </c>
      <c r="DH41" s="27">
        <f>IF(ISNUMBER(work!DG41-work!CC41),work!DG41-work!CC41,".")</f>
        <v>6.8941411066534286E-2</v>
      </c>
      <c r="DI41" s="27">
        <f>IF(ISNUMBER(work!DH41-work!CD41),work!DH41-work!CD41,".")</f>
        <v>6.5941411066534283E-2</v>
      </c>
      <c r="DJ41" s="27">
        <f>IF(ISNUMBER(work!DI41-work!CE41),work!DI41-work!CE41,".")</f>
        <v>6.3941411066534282E-2</v>
      </c>
      <c r="DK41" s="27">
        <f>IF(ISNUMBER(work!DJ41-work!CF41),work!DJ41-work!CF41,".")</f>
        <v>6.194141106653428E-2</v>
      </c>
      <c r="DL41" s="27">
        <f>IF(ISNUMBER(work!DK41-work!CG41),work!DK41-work!CG41,".")</f>
        <v>5.8941411066534277E-2</v>
      </c>
      <c r="DM41" s="27">
        <f>IF(ISNUMBER(work!DL41-work!CH41),work!DL41-work!CH41,".")</f>
        <v>5.7789409403383056E-2</v>
      </c>
      <c r="DN41" s="27">
        <f>IF(ISNUMBER(work!DM41-work!CI41),work!DM41-work!CI41,".")</f>
        <v>5.6572685765806575E-2</v>
      </c>
      <c r="DO41" s="27">
        <f>IF(ISNUMBER(work!DN41-work!CJ41),work!DN41-work!CJ41,".")</f>
        <v>5.5286759007518289E-2</v>
      </c>
      <c r="DP41" s="27">
        <f>IF(ISNUMBER(work!DO41-work!CK41),work!DO41-work!CK41,".")</f>
        <v>5.3918372587967653E-2</v>
      </c>
      <c r="DQ41" s="27">
        <f>IF(ISNUMBER(work!DP41-work!CL41),work!DP41-work!CL41,".")</f>
        <v>5.143739013474781E-2</v>
      </c>
      <c r="DR41" s="27">
        <f>IF(ISNUMBER(work!DQ41-work!CM41),work!DQ41-work!CM41,".")</f>
        <v>4.9817130882625189E-2</v>
      </c>
      <c r="DS41" s="27">
        <f>IF(ISNUMBER(work!DR41-work!CN41),work!DR41-work!CN41,".")</f>
        <v>4.7028579884725093E-2</v>
      </c>
      <c r="DT41" s="27">
        <f>IF(ISNUMBER(work!DS41-work!CO41),work!DS41-work!CO41,".")</f>
        <v>4.4053983541292224E-2</v>
      </c>
      <c r="DU41" s="27">
        <f>IF(ISNUMBER(work!DT41-work!CP41),work!DT41-work!CP41,".")</f>
        <v>4.1889127231893031E-2</v>
      </c>
      <c r="DV41" s="27">
        <f t="shared" si="29"/>
        <v>4.1889127231893031E-2</v>
      </c>
      <c r="DW41" s="27"/>
      <c r="DX41" s="27" t="str">
        <f>IF(ISNUMBER(work!FJ41/work!FN41),work!FJ41/work!FN41,".")</f>
        <v>.</v>
      </c>
      <c r="DY41" s="27" t="str">
        <f>IF(ISNUMBER(work!FK41/work!FO41),work!FK41/work!FO41,".")</f>
        <v>.</v>
      </c>
      <c r="DZ41" s="27" t="str">
        <f>IF(ISNUMBER(work!FL41/work!FP41),work!FL41/work!FP41,".")</f>
        <v>.</v>
      </c>
      <c r="EA41" s="27" t="str">
        <f>IF(ISNUMBER(work!FM41/work!FQ41),work!FM41/work!FQ41,".")</f>
        <v>.</v>
      </c>
      <c r="EB41" s="27" t="str">
        <f>IF(ISNUMBER((work!FK41+work!FL41)/(work!FO41+work!FP41)),(work!FK41+work!FL41)/(work!FO41+work!FP41),".")</f>
        <v>.</v>
      </c>
      <c r="EC41" s="27" t="str">
        <f>IF(ISNUMBER(work!FR41/work!FV41),work!FR41/work!FV41,".")</f>
        <v>.</v>
      </c>
      <c r="ED41" s="27" t="str">
        <f>IF(ISNUMBER(work!FS41/work!FW41),work!FS41/work!FW41,".")</f>
        <v>.</v>
      </c>
      <c r="EE41" s="27" t="str">
        <f>IF(ISNUMBER(work!FT41/work!FX41),work!FT41/work!FX41,".")</f>
        <v>.</v>
      </c>
      <c r="EF41" s="27" t="str">
        <f>IF(ISNUMBER(work!FU41/work!FY41),work!FU41/work!FY41,".")</f>
        <v>.</v>
      </c>
      <c r="EG41" s="27" t="str">
        <f>IF(ISNUMBER((work!FS41+work!FT41)/(work!FW41+work!FX41)),(work!FS41+work!FT41)/(work!FW41+work!FX41),".")</f>
        <v>.</v>
      </c>
      <c r="EH41" s="27" t="str">
        <f>work!EZ41</f>
        <v>.</v>
      </c>
      <c r="EI41" s="27" t="str">
        <f>work!FA41</f>
        <v>.</v>
      </c>
      <c r="EJ41" s="27" t="str">
        <f>work!FB41</f>
        <v>.</v>
      </c>
      <c r="EK41" s="27"/>
      <c r="EL41" s="27">
        <f t="shared" si="47"/>
        <v>7420.8239999999996</v>
      </c>
      <c r="EM41" t="str">
        <f t="shared" si="34"/>
        <v>.</v>
      </c>
      <c r="EN41" t="str">
        <f>work!FM41</f>
        <v>.</v>
      </c>
      <c r="EO41" t="str">
        <f>IF(ISNUMBER(work!FK41+work!FL41),work!FK41+work!FL41,".")</f>
        <v>.</v>
      </c>
      <c r="EP41" t="str">
        <f>IF(ISNUMBER(work!FU41-work!FM41),work!FU41-work!FM41,".")</f>
        <v>.</v>
      </c>
      <c r="EQ41" t="str">
        <f>IF(ISNUMBER(work!FS41+work!FT41-work!FK41-work!FL41),(work!FS41+work!FT41-work!FK41-work!FL41),".")</f>
        <v>.</v>
      </c>
      <c r="EU41" t="str">
        <f>work!FC41</f>
        <v>.</v>
      </c>
      <c r="EV41" t="str">
        <f>work!FD41</f>
        <v>.</v>
      </c>
      <c r="EW41" t="str">
        <f>IF(ISNUMBER(VLOOKUP($F41,AREA_EM_ALLYEAR,Seq!B$1,FALSE)),VLOOKUP($F41,AREA_EM_ALLYEAR,Seq!B$1,FALSE),".")</f>
        <v>.</v>
      </c>
      <c r="EX41" t="str">
        <f>IF(ISNUMBER(VLOOKUP($F41,AREA_EM_ALLYEAR,Seq!C$1,FALSE)),VLOOKUP($F41,AREA_EM_ALLYEAR,Seq!C$1,FALSE),".")</f>
        <v>.</v>
      </c>
      <c r="EY41" t="str">
        <f>IF(ISNUMBER(VLOOKUP($F41,AREA_EM_ALLYEAR,Seq!D$1,FALSE)),VLOOKUP($F41,AREA_EM_ALLYEAR,Seq!D$1,FALSE),".")</f>
        <v>.</v>
      </c>
      <c r="EZ41" t="str">
        <f>IF(ISNUMBER(VLOOKUP($F41,AREA_EM_ALLYEAR,Seq!E$1,FALSE)),VLOOKUP($F41,AREA_EM_ALLYEAR,Seq!E$1,FALSE),".")</f>
        <v>.</v>
      </c>
      <c r="FA41" t="str">
        <f>IF(ISNUMBER(VLOOKUP($F41,AREA_EM_ALLYEAR,Seq!F$1,FALSE)),VLOOKUP($F41,AREA_EM_ALLYEAR,Seq!F$1,FALSE),".")</f>
        <v>.</v>
      </c>
      <c r="FB41" t="str">
        <f>IF(ISNUMBER(VLOOKUP($F41,AREA_EM_ALLYEAR,Seq!G$1,FALSE)),VLOOKUP($F41,AREA_EM_ALLYEAR,Seq!G$1,FALSE),".")</f>
        <v>.</v>
      </c>
      <c r="FC41" t="str">
        <f>IF(ISNUMBER(VLOOKUP($F41,AREA_EM_ALLYEAR,Seq!H$1,FALSE)),VLOOKUP($F41,AREA_EM_ALLYEAR,Seq!H$1,FALSE),".")</f>
        <v>.</v>
      </c>
      <c r="FD41" t="str">
        <f>IF(ISNUMBER(VLOOKUP($F41,AREA_EM_ALLYEAR,Seq!I$1,FALSE)),VLOOKUP($F41,AREA_EM_ALLYEAR,Seq!I$1,FALSE),".")</f>
        <v>.</v>
      </c>
      <c r="FE41" t="str">
        <f>IF(ISNUMBER(VLOOKUP($F41,AREA_EM_ALLYEAR,Seq!J$1,FALSE)),VLOOKUP($F41,AREA_EM_ALLYEAR,Seq!J$1,FALSE),".")</f>
        <v>.</v>
      </c>
      <c r="FF41" t="str">
        <f>IF(ISNUMBER(VLOOKUP($F41,AREA_EM_ALLYEAR,Seq!K$1,FALSE)),VLOOKUP($F41,AREA_EM_ALLYEAR,Seq!K$1,FALSE),".")</f>
        <v>.</v>
      </c>
      <c r="FG41" t="str">
        <f>IF(ISNUMBER(VLOOKUP($F41,AREA_EM_ALLYEAR,Seq!L$1,FALSE)),VLOOKUP($F41,AREA_EM_ALLYEAR,Seq!L$1,FALSE),".")</f>
        <v>.</v>
      </c>
      <c r="FH41" t="str">
        <f>IF(ISNUMBER(VLOOKUP($F41,AREA_EM_ALLYEAR,Seq!M$1,FALSE)),VLOOKUP($F41,AREA_EM_ALLYEAR,Seq!M$1,FALSE),".")</f>
        <v>.</v>
      </c>
      <c r="FI41" t="str">
        <f>IF(ISNUMBER(VLOOKUP($F41,AREA_EM_ALLYEAR,Seq!N$1,FALSE)),VLOOKUP($F41,AREA_EM_ALLYEAR,Seq!N$1,FALSE),".")</f>
        <v>.</v>
      </c>
      <c r="FJ41" t="str">
        <f>IF(ISNUMBER(VLOOKUP($F41,AREA_EM_ALLYEAR,Seq!O$1,FALSE)),VLOOKUP($F41,AREA_EM_ALLYEAR,Seq!O$1,FALSE),".")</f>
        <v>.</v>
      </c>
      <c r="FK41" t="str">
        <f t="shared" si="35"/>
        <v>.</v>
      </c>
      <c r="FN41" t="str">
        <f>IF( ISNUMBER(VLOOKUP($F41,AREA_LIFE,Seq!V$1,FALSE)-Life!V$39),VLOOKUP($F41,AREA_LIFE,Seq!V$1,FALSE)-Life!V$39,".")</f>
        <v>.</v>
      </c>
      <c r="FO41" t="str">
        <f>IF( ISNUMBER(VLOOKUP($F41,AREA_LIFE,Seq!W$1,FALSE)-Life!W$39),VLOOKUP($F41,AREA_LIFE,Seq!W$1,FALSE)-Life!W$39,".")</f>
        <v>.</v>
      </c>
      <c r="FP41" t="str">
        <f>IF( ISNUMBER(VLOOKUP($F41,AREA_LIFE,Seq!X$1,FALSE)-Life!X$39),VLOOKUP($F41,AREA_LIFE,Seq!X$1,FALSE)-Life!X$39,".")</f>
        <v>.</v>
      </c>
      <c r="FQ41" t="str">
        <f>IF( ISNUMBER(VLOOKUP($F41,AREA_LIFE,Seq!Y$1,FALSE)-Life!Y$39),VLOOKUP($F41,AREA_LIFE,Seq!Y$1,FALSE)-Life!Y$39,".")</f>
        <v>.</v>
      </c>
      <c r="FR41" t="str">
        <f>IF( ISNUMBER(VLOOKUP($F41,AREA_LIFE,Seq!Z$1,FALSE)-Life!Z$39),VLOOKUP($F41,AREA_LIFE,Seq!Z$1,FALSE)-Life!Z$39,".")</f>
        <v>.</v>
      </c>
      <c r="FS41" t="str">
        <f>IF( ISNUMBER(VLOOKUP($F41,AREA_LIFE,Seq!AA$1,FALSE)-Life!AA$39),VLOOKUP($F41,AREA_LIFE,Seq!AA$1,FALSE)-Life!AA$39,".")</f>
        <v>.</v>
      </c>
      <c r="FT41" t="str">
        <f>IF( ISNUMBER(VLOOKUP($F41,AREA_LIFE,Seq!AB$1,FALSE)-Life!AB$39),VLOOKUP($F41,AREA_LIFE,Seq!AB$1,FALSE)-Life!AB$39,".")</f>
        <v>.</v>
      </c>
      <c r="FU41" t="str">
        <f>IF( ISNUMBER(VLOOKUP($F41,AREA_LIFE,Seq!AC$1,FALSE)-Life!AC$39),VLOOKUP($F41,AREA_LIFE,Seq!AC$1,FALSE)-Life!AC$39,".")</f>
        <v>.</v>
      </c>
      <c r="FV41" t="str">
        <f>IF( ISNUMBER(VLOOKUP($F41,AREA_LIFE,Seq!AD$1,FALSE)-Life!AD$39),VLOOKUP($F41,AREA_LIFE,Seq!AD$1,FALSE)-Life!AD$39,".")</f>
        <v>.</v>
      </c>
      <c r="FW41" t="str">
        <f>IF( ISNUMBER(VLOOKUP($F41,AREA_LIFE,Seq!AE$1,FALSE)-Life!AE$39),VLOOKUP($F41,AREA_LIFE,Seq!AE$1,FALSE)-Life!AE$39,".")</f>
        <v>.</v>
      </c>
      <c r="FX41" t="str">
        <f>IF( ISNUMBER(VLOOKUP($F41,AREA_LIFE,Seq!AF$1,FALSE)-Life!AF$39),VLOOKUP($F41,AREA_LIFE,Seq!AF$1,FALSE)-Life!AF$39,".")</f>
        <v>.</v>
      </c>
      <c r="FY41" t="str">
        <f>IF( ISNUMBER(VLOOKUP($F41,AREA_LIFE,Seq!AG$1,FALSE)-Life!AG$39),VLOOKUP($F41,AREA_LIFE,Seq!AG$1,FALSE)-Life!AG$39,".")</f>
        <v>.</v>
      </c>
      <c r="FZ41" t="str">
        <f>IF( ISNUMBER(VLOOKUP($F41,AREA_LIFE,Seq!AH$1,FALSE)-Life!AH$39),VLOOKUP($F41,AREA_LIFE,Seq!AH$1,FALSE)-Life!AH$39,".")</f>
        <v>.</v>
      </c>
      <c r="GA41" t="str">
        <f>IF( ISNUMBER(VLOOKUP($F41,AREA_LIFE,Seq!AI$1,FALSE)-Life!AI$39),VLOOKUP($F41,AREA_LIFE,Seq!AI$1,FALSE)-Life!AI$39,".")</f>
        <v>.</v>
      </c>
      <c r="GB41" t="str">
        <f>IF( ISNUMBER(VLOOKUP($F41,AREA_LIFE,Seq!AJ$1,FALSE)-Life!AJ$39),VLOOKUP($F41,AREA_LIFE,Seq!AJ$1,FALSE)-Life!AJ$39,".")</f>
        <v>.</v>
      </c>
      <c r="GC41" t="str">
        <f>IF( ISNUMBER(VLOOKUP($F41,AREA_LIFE,Seq!AK$1,FALSE)-Life!AK$39),VLOOKUP($F41,AREA_LIFE,Seq!AK$1,FALSE)-Life!AK$39,".")</f>
        <v>.</v>
      </c>
      <c r="GD41" t="str">
        <f>IF( ISNUMBER(VLOOKUP($F41,AREA_LIFE,Seq!AL$1,FALSE)-Life!AL$39),VLOOKUP($F41,AREA_LIFE,Seq!AL$1,FALSE)-Life!AL$39,".")</f>
        <v>.</v>
      </c>
      <c r="GE41" t="str">
        <f>IF( ISNUMBER(VLOOKUP($F41,AREA_LIFE,Seq!AM$1,FALSE)-Life!AM$39),VLOOKUP($F41,AREA_LIFE,Seq!AM$1,FALSE)-Life!AM$39,".")</f>
        <v>.</v>
      </c>
      <c r="GF41" t="str">
        <f>IF( ISNUMBER(VLOOKUP($F41,AREA_LIFE,Seq!AN$1,FALSE)-Life!AN$39),VLOOKUP($F41,AREA_LIFE,Seq!AN$1,FALSE)-Life!AN$39,".")</f>
        <v>.</v>
      </c>
      <c r="GG41" t="str">
        <f>IF( ISNUMBER(VLOOKUP($F41,AREA_LIFE,Seq!AO$1,FALSE)-Life!AO$39),VLOOKUP($F41,AREA_LIFE,Seq!AO$1,FALSE)-Life!AO$39,".")</f>
        <v>.</v>
      </c>
      <c r="GH41" t="str">
        <f>IF( ISNUMBER(VLOOKUP($F41,AREA_LIFE,Seq!AP$1,FALSE)-Life!AP$39),VLOOKUP($F41,AREA_LIFE,Seq!AP$1,FALSE)-Life!AP$39,".")</f>
        <v>.</v>
      </c>
      <c r="GI41" t="str">
        <f>IF( ISNUMBER(VLOOKUP($F41,AREA_LIFE,Seq!AQ$1,FALSE)-Life!AQ$39),VLOOKUP($F41,AREA_LIFE,Seq!AQ$1,FALSE)-Life!AQ$39,".")</f>
        <v>.</v>
      </c>
      <c r="GJ41" t="str">
        <f>IF( ISNUMBER(VLOOKUP($F41,AREA_LIFE,Seq!AR$1,FALSE)-Life!AR$39),VLOOKUP($F41,AREA_LIFE,Seq!AR$1,FALSE)-Life!AR$39,".")</f>
        <v>.</v>
      </c>
      <c r="GK41" t="str">
        <f>IF( ISNUMBER(VLOOKUP($F41,AREA_LIFE,Seq!AS$1,FALSE)-Life!AS$39),VLOOKUP($F41,AREA_LIFE,Seq!AS$1,FALSE)-Life!AS$39,".")</f>
        <v>.</v>
      </c>
      <c r="GL41" t="str">
        <f>IF( ISNUMBER(VLOOKUP($F41,AREA_LIFE,Seq!AT$1,FALSE)-Life!AT$39),VLOOKUP($F41,AREA_LIFE,Seq!AT$1,FALSE)-Life!AT$39,".")</f>
        <v>.</v>
      </c>
      <c r="GM41" t="str">
        <f>IF( ISNUMBER(VLOOKUP($F41,AREA_LIFE,Seq!AU$1,FALSE)-Life!AU$39),VLOOKUP($F41,AREA_LIFE,Seq!AU$1,FALSE)-Life!AU$39,".")</f>
        <v>.</v>
      </c>
      <c r="GN41" t="str">
        <f>IF( ISNUMBER(VLOOKUP($F41,AREA_LIFE,Seq!AV$1,FALSE)-Life!AV$39),VLOOKUP($F41,AREA_LIFE,Seq!AV$1,FALSE)-Life!AV$39,".")</f>
        <v>.</v>
      </c>
      <c r="GO41" t="str">
        <f>IF( ISNUMBER(VLOOKUP($F41,AREA_LIFE,Seq!AW$1,FALSE)-Life!AW$39),VLOOKUP($F41,AREA_LIFE,Seq!AW$1,FALSE)-Life!AW$39,".")</f>
        <v>.</v>
      </c>
      <c r="GP41" t="str">
        <f>IF( ISNUMBER(VLOOKUP($F41,AREA_LIFE,Seq!AX$1,FALSE)-Life!AX$39),VLOOKUP($F41,AREA_LIFE,Seq!AX$1,FALSE)-Life!AX$39,".")</f>
        <v>.</v>
      </c>
      <c r="GQ41" t="str">
        <f t="shared" si="36"/>
        <v>.</v>
      </c>
      <c r="GS41" t="str">
        <f>IFERROR(VLOOKUP($F41,AREA_LIFE,Seq!V$1,FALSE),".")</f>
        <v>.</v>
      </c>
      <c r="GT41" t="str">
        <f>IFERROR(VLOOKUP($F41,AREA_LIFE,Seq!W$1,FALSE),".")</f>
        <v>.</v>
      </c>
      <c r="GU41" t="str">
        <f>IFERROR(VLOOKUP($F41,AREA_LIFE,Seq!X$1,FALSE),".")</f>
        <v>.</v>
      </c>
      <c r="GV41" t="str">
        <f>IFERROR(VLOOKUP($F41,AREA_LIFE,Seq!Y$1,FALSE),".")</f>
        <v>.</v>
      </c>
      <c r="GW41" t="str">
        <f>IFERROR(VLOOKUP($F41,AREA_LIFE,Seq!Z$1,FALSE),".")</f>
        <v>.</v>
      </c>
      <c r="GX41" t="str">
        <f>IFERROR(VLOOKUP($F41,AREA_LIFE,Seq!AA$1,FALSE),".")</f>
        <v>.</v>
      </c>
      <c r="GY41" t="str">
        <f>IFERROR(VLOOKUP($F41,AREA_LIFE,Seq!AB$1,FALSE),".")</f>
        <v>.</v>
      </c>
      <c r="GZ41" t="str">
        <f>IFERROR(VLOOKUP($F41,AREA_LIFE,Seq!AC$1,FALSE),".")</f>
        <v>.</v>
      </c>
      <c r="HA41" t="str">
        <f>IFERROR(VLOOKUP($F41,AREA_LIFE,Seq!AD$1,FALSE),".")</f>
        <v>.</v>
      </c>
      <c r="HB41" t="str">
        <f>IFERROR(VLOOKUP($F41,AREA_LIFE,Seq!AE$1,FALSE),".")</f>
        <v>.</v>
      </c>
      <c r="HC41" t="str">
        <f>IFERROR(VLOOKUP($F41,AREA_LIFE,Seq!AF$1,FALSE),".")</f>
        <v>.</v>
      </c>
      <c r="HD41" t="str">
        <f>IFERROR(VLOOKUP($F41,AREA_LIFE,Seq!AG$1,FALSE),".")</f>
        <v>.</v>
      </c>
      <c r="HE41" t="str">
        <f>IFERROR(VLOOKUP($F41,AREA_LIFE,Seq!AH$1,FALSE),".")</f>
        <v>.</v>
      </c>
      <c r="HF41" t="str">
        <f>IFERROR(VLOOKUP($F41,AREA_LIFE,Seq!AI$1,FALSE),".")</f>
        <v>.</v>
      </c>
      <c r="HG41" t="str">
        <f>IFERROR(VLOOKUP($F41,AREA_LIFE,Seq!AJ$1,FALSE),".")</f>
        <v>.</v>
      </c>
      <c r="HH41" t="str">
        <f>IFERROR(VLOOKUP($F41,AREA_LIFE,Seq!AK$1,FALSE),".")</f>
        <v>.</v>
      </c>
      <c r="HI41" t="str">
        <f>IFERROR(VLOOKUP($F41,AREA_LIFE,Seq!AL$1,FALSE),".")</f>
        <v>.</v>
      </c>
      <c r="HJ41" t="str">
        <f>IFERROR(VLOOKUP($F41,AREA_LIFE,Seq!AM$1,FALSE),".")</f>
        <v>.</v>
      </c>
      <c r="HK41" t="str">
        <f>IFERROR(VLOOKUP($F41,AREA_LIFE,Seq!AN$1,FALSE),".")</f>
        <v>.</v>
      </c>
      <c r="HL41" t="str">
        <f>IFERROR(VLOOKUP($F41,AREA_LIFE,Seq!AO$1,FALSE),".")</f>
        <v>.</v>
      </c>
      <c r="HM41" t="str">
        <f>IFERROR(VLOOKUP($F41,AREA_LIFE,Seq!AP$1,FALSE),".")</f>
        <v>.</v>
      </c>
      <c r="HN41" t="str">
        <f>IFERROR(VLOOKUP($F41,AREA_LIFE,Seq!AQ$1,FALSE),".")</f>
        <v>.</v>
      </c>
      <c r="HO41" t="str">
        <f>IFERROR(VLOOKUP($F41,AREA_LIFE,Seq!AR$1,FALSE),".")</f>
        <v>.</v>
      </c>
      <c r="HP41" t="str">
        <f>IFERROR(VLOOKUP($F41,AREA_LIFE,Seq!AS$1,FALSE),".")</f>
        <v>.</v>
      </c>
      <c r="HQ41" t="str">
        <f>IFERROR(VLOOKUP($F41,AREA_LIFE,Seq!AT$1,FALSE),".")</f>
        <v>.</v>
      </c>
      <c r="HR41" t="str">
        <f>IFERROR(VLOOKUP($F41,AREA_LIFE,Seq!AU$1,FALSE),".")</f>
        <v>.</v>
      </c>
      <c r="HS41" t="str">
        <f>IFERROR(VLOOKUP($F41,AREA_LIFE,Seq!AV$1,FALSE),".")</f>
        <v>.</v>
      </c>
      <c r="HT41" t="str">
        <f>IFERROR(VLOOKUP($F41,AREA_LIFE,Seq!AW$1,FALSE),".")</f>
        <v>.</v>
      </c>
      <c r="HU41" t="str">
        <f>IFERROR(VLOOKUP($F41,AREA_LIFE,Seq!AX$1,FALSE),".")</f>
        <v>.</v>
      </c>
      <c r="HV41" t="str">
        <f>IFERROR(VLOOKUP($F41,AREA_LIFE,Seq!AY$1,FALSE),".")</f>
        <v>.</v>
      </c>
      <c r="HZ41">
        <f t="shared" si="40"/>
        <v>25</v>
      </c>
      <c r="IA41">
        <f t="shared" si="38"/>
        <v>0</v>
      </c>
      <c r="IB41">
        <f t="shared" si="41"/>
        <v>45010881.164520107</v>
      </c>
      <c r="IC41">
        <f t="shared" si="42"/>
        <v>-43909230.021602102</v>
      </c>
      <c r="ID41">
        <f t="shared" si="39"/>
        <v>7.5988601298145456E-2</v>
      </c>
      <c r="IE41" t="str">
        <f>work!FK41</f>
        <v>.</v>
      </c>
      <c r="IF41" t="str">
        <f>work!FL41</f>
        <v>.</v>
      </c>
      <c r="IG41" t="str">
        <f>work!FM41</f>
        <v>.</v>
      </c>
      <c r="IH41" t="str">
        <f>IF(ISNUMBER(work!FS41-work!FK41),work!FS41-work!FK41,".")</f>
        <v>.</v>
      </c>
      <c r="II41" t="str">
        <f>IF(ISNUMBER(work!FT41-work!FL41),work!FT41-work!FL41,".")</f>
        <v>.</v>
      </c>
      <c r="IJ41" t="str">
        <f>IF(ISNUMBER(work!FU41-work!FM41),work!FU41-work!FM41,".")</f>
        <v>.</v>
      </c>
    </row>
    <row r="42" spans="1:268" hidden="1">
      <c r="A42" s="24" t="str">
        <f t="shared" si="0"/>
        <v>亚洲</v>
      </c>
      <c r="B42" s="24" t="str">
        <f t="shared" si="43"/>
        <v>Out</v>
      </c>
      <c r="C42" s="24" t="str">
        <f t="shared" si="44"/>
        <v>Out</v>
      </c>
      <c r="D42" s="24"/>
      <c r="E42" s="25" t="s">
        <v>2416</v>
      </c>
      <c r="F42" s="26" t="str">
        <f t="shared" si="2"/>
        <v>Vietnam</v>
      </c>
      <c r="G42" s="27" t="str">
        <f t="shared" si="3"/>
        <v>.</v>
      </c>
      <c r="H42" s="27" t="str">
        <f t="shared" si="4"/>
        <v>.</v>
      </c>
      <c r="I42" s="27" t="str">
        <f t="shared" si="5"/>
        <v>.</v>
      </c>
      <c r="J42" s="27" t="str">
        <f t="shared" si="6"/>
        <v>.</v>
      </c>
      <c r="K42" s="27" t="str">
        <f t="shared" si="7"/>
        <v>.</v>
      </c>
      <c r="L42" s="27" t="str">
        <f t="shared" si="8"/>
        <v>.</v>
      </c>
      <c r="M42" s="27" t="str">
        <f t="shared" si="9"/>
        <v>.</v>
      </c>
      <c r="N42" s="27" t="str">
        <f t="shared" si="10"/>
        <v>.</v>
      </c>
      <c r="O42" s="27">
        <f t="shared" si="11"/>
        <v>902</v>
      </c>
      <c r="P42" s="27">
        <f t="shared" si="12"/>
        <v>1161</v>
      </c>
      <c r="Q42" s="27">
        <f t="shared" si="13"/>
        <v>1849</v>
      </c>
      <c r="R42" s="27">
        <f t="shared" si="14"/>
        <v>2830</v>
      </c>
      <c r="S42" s="27">
        <f t="shared" si="15"/>
        <v>145</v>
      </c>
      <c r="T42" s="27">
        <f t="shared" si="16"/>
        <v>154</v>
      </c>
      <c r="U42" s="27">
        <f t="shared" si="17"/>
        <v>1414</v>
      </c>
      <c r="V42" s="27">
        <f t="shared" si="18"/>
        <v>13</v>
      </c>
      <c r="W42" s="27">
        <f t="shared" si="19"/>
        <v>56</v>
      </c>
      <c r="X42" s="27">
        <f t="shared" si="20"/>
        <v>148</v>
      </c>
      <c r="Y42" s="27">
        <f t="shared" si="21"/>
        <v>251</v>
      </c>
      <c r="Z42" s="27">
        <f t="shared" si="22"/>
        <v>331</v>
      </c>
      <c r="AA42" s="27">
        <f t="shared" si="23"/>
        <v>114</v>
      </c>
      <c r="AB42" s="27">
        <f t="shared" si="24"/>
        <v>127</v>
      </c>
      <c r="AC42" s="27">
        <f t="shared" si="25"/>
        <v>1366</v>
      </c>
      <c r="AD42" s="27">
        <f t="shared" si="26"/>
        <v>73</v>
      </c>
      <c r="AE42" s="27">
        <f t="shared" si="45"/>
        <v>207</v>
      </c>
      <c r="AF42" s="27">
        <f t="shared" si="46"/>
        <v>592</v>
      </c>
      <c r="AG42" s="27"/>
      <c r="AH42" s="27" t="str">
        <f>IF(ISNUMBER(work!C42+work!AH42),work!C42+work!AH42,".")</f>
        <v>.</v>
      </c>
      <c r="AI42" s="27" t="str">
        <f>IF(ISNUMBER(work!D42+work!AI42),work!D42+work!AI42,".")</f>
        <v>.</v>
      </c>
      <c r="AJ42" s="27" t="str">
        <f>IF(ISNUMBER(work!E42+work!AJ42),work!E42+work!AJ42,".")</f>
        <v>.</v>
      </c>
      <c r="AK42" s="27" t="str">
        <f>IF(ISNUMBER(work!F42+work!AK42),work!F42+work!AK42,".")</f>
        <v>.</v>
      </c>
      <c r="AL42" s="27">
        <f>IF(ISNUMBER(work!G42+work!AL42),work!G42+work!AL42,".")</f>
        <v>27970228.304936111</v>
      </c>
      <c r="AM42" s="27">
        <f>IF(ISNUMBER(work!H42+work!AM42),work!H42+work!AM42,".")</f>
        <v>31635177.496417418</v>
      </c>
      <c r="AN42" s="27">
        <f>IF(ISNUMBER(work!I42+work!AN42),work!I42+work!AN42,".")</f>
        <v>34347609.539706782</v>
      </c>
      <c r="AO42" s="27">
        <f>IF(ISNUMBER(work!J42+work!AO42),work!J42+work!AO42,".")</f>
        <v>38233962.180345856</v>
      </c>
      <c r="AP42" s="27">
        <f>IF(ISNUMBER(work!K42+work!AP42),work!K42+work!AP42,".")</f>
        <v>42476357.676600851</v>
      </c>
      <c r="AQ42" s="27">
        <f>IF(ISNUMBER(work!L42+work!AQ42),work!L42+work!AQ42,".")</f>
        <v>44261335.678876221</v>
      </c>
      <c r="AR42" s="27">
        <f>IF(ISNUMBER(work!M42+work!AR42),work!M42+work!AR42,".")</f>
        <v>45961855.412418053</v>
      </c>
      <c r="AS42" s="27">
        <f>IF(ISNUMBER(work!N42+work!AS42),work!N42+work!AS42,".")</f>
        <v>50141700.470378779</v>
      </c>
      <c r="AT42" s="27">
        <f>IF(ISNUMBER(work!O42+work!AT42),work!O42+work!AT42,".")</f>
        <v>57173440.792782605</v>
      </c>
      <c r="AU42" s="27">
        <f>IF(ISNUMBER(work!P42+work!AU42),work!P42+work!AU42,".")</f>
        <v>65075245.587003991</v>
      </c>
      <c r="AV42" s="27">
        <f>IF(ISNUMBER(work!Q42+work!AV42),work!Q42+work!AV42,".")</f>
        <v>73520486.642714217</v>
      </c>
      <c r="AW42" s="27">
        <f>IF(ISNUMBER(work!R42+work!AW42),work!R42+work!AW42,".")</f>
        <v>81506572.081238344</v>
      </c>
      <c r="AX42" s="27">
        <f>IF(ISNUMBER(work!S42+work!AX42),work!S42+work!AX42,".")</f>
        <v>89642527.200533211</v>
      </c>
      <c r="AY42" s="27">
        <f>IF(ISNUMBER(work!T42+work!AY42),work!T42+work!AY42,".")</f>
        <v>97951322.31730403</v>
      </c>
      <c r="AZ42" s="27">
        <f>IF(ISNUMBER(work!U42+work!AZ42),work!U42+work!AZ42,".")</f>
        <v>105537903.67384785</v>
      </c>
      <c r="BA42" s="27">
        <f>IF(ISNUMBER(work!V42+work!BA42),work!V42+work!BA42,".")</f>
        <v>113480036.98820797</v>
      </c>
      <c r="BB42" s="27">
        <f>IF(ISNUMBER(work!W42+work!BB42),work!W42+work!BB42,".")</f>
        <v>122965283.89852098</v>
      </c>
      <c r="BC42" s="27">
        <f>IF(ISNUMBER(work!X42+work!BC42),work!X42+work!BC42,".")</f>
        <v>133127601.84674519</v>
      </c>
      <c r="BD42" s="27">
        <f>IF(ISNUMBER(work!Y42+work!BD42),work!Y42+work!BD42,".")</f>
        <v>145174909.61944035</v>
      </c>
      <c r="BE42" s="27">
        <f>IF(ISNUMBER(work!Z42+work!BE42),work!Z42+work!BE42,".")</f>
        <v>159597530.72374624</v>
      </c>
      <c r="BF42" s="27">
        <f>IF(ISNUMBER(work!AA42+work!BF42),work!AA42+work!BF42,".")</f>
        <v>175628392.05859488</v>
      </c>
      <c r="BG42" s="27">
        <f>IF(ISNUMBER(work!AB42+work!BG42),work!AB42+work!BG42,".")</f>
        <v>193812902.18636632</v>
      </c>
      <c r="BH42" s="27">
        <f>IF(ISNUMBER(work!AC42+work!BH42),work!AC42+work!BH42,".")</f>
        <v>216144276.45278305</v>
      </c>
      <c r="BI42" s="27">
        <f>IF(ISNUMBER(work!AD42+work!BI42),work!AD42+work!BI42,".")</f>
        <v>244022878.43906957</v>
      </c>
      <c r="BJ42" s="27">
        <f>IF(ISNUMBER(work!AE42+work!BJ42),work!AE42+work!BJ42,".")</f>
        <v>265836494.14128578</v>
      </c>
      <c r="BK42" s="27">
        <f>IF(ISNUMBER(work!AF42+work!BK42),work!AF42+work!BK42,".")</f>
        <v>299638633.37705088</v>
      </c>
      <c r="BL42" s="27"/>
      <c r="BM42" s="27" t="str">
        <f>IF(ISNUMBER(work!AH42-work!C42),work!AH42-work!C42,".")</f>
        <v>.</v>
      </c>
      <c r="BN42" s="27" t="str">
        <f>IF(ISNUMBER(work!AI42-work!D42),work!AI42-work!D42,".")</f>
        <v>.</v>
      </c>
      <c r="BO42" s="27" t="str">
        <f>IF(ISNUMBER(work!AJ42-work!E42),work!AJ42-work!E42,".")</f>
        <v>.</v>
      </c>
      <c r="BP42" s="27" t="str">
        <f>IF(ISNUMBER(work!AK42-work!F42),work!AK42-work!F42,".")</f>
        <v>.</v>
      </c>
      <c r="BQ42" s="27">
        <f>IF(ISNUMBER(work!AL42-work!G42),work!AL42-work!G42,".")</f>
        <v>-25679533.512585089</v>
      </c>
      <c r="BR42" s="27">
        <f>IF(ISNUMBER(work!AM42-work!H42),work!AM42-work!H42,".")</f>
        <v>-29257302.166469179</v>
      </c>
      <c r="BS42" s="27">
        <f>IF(ISNUMBER(work!AN42-work!I42),work!AN42-work!I42,".")</f>
        <v>-31903408.333513822</v>
      </c>
      <c r="BT42" s="27">
        <f>IF(ISNUMBER(work!AO42-work!J42),work!AO42-work!J42,".")</f>
        <v>-35702173.766168348</v>
      </c>
      <c r="BU42" s="27">
        <f>IF(ISNUMBER(work!AP42-work!K42),work!AP42-work!K42,".")</f>
        <v>-39814561.631869547</v>
      </c>
      <c r="BV42" s="27">
        <f>IF(ISNUMBER(work!AQ42-work!L42),work!AQ42-work!L42,".")</f>
        <v>-41403511.321241379</v>
      </c>
      <c r="BW42" s="27">
        <f>IF(ISNUMBER(work!AR42-work!M42),work!AR42-work!M42,".")</f>
        <v>-42958255.773704156</v>
      </c>
      <c r="BX42" s="27">
        <f>IF(ISNUMBER(work!AS42-work!N42),work!AS42-work!N42,".")</f>
        <v>-46959060.94486662</v>
      </c>
      <c r="BY42" s="27">
        <f>IF(ISNUMBER(work!AT42-work!O42),work!AT42-work!O42,".")</f>
        <v>-53715628.743427604</v>
      </c>
      <c r="BZ42" s="27">
        <f>IF(ISNUMBER(work!AU42-work!P42),work!AU42-work!P42,".")</f>
        <v>-61338293.684275597</v>
      </c>
      <c r="CA42" s="27">
        <f>IF(ISNUMBER(work!AV42-work!Q42),work!AV42-work!Q42,".")</f>
        <v>-69453226.273102984</v>
      </c>
      <c r="CB42" s="27">
        <f>IF(ISNUMBER(work!AW42-work!R42),work!AW42-work!R42,".")</f>
        <v>-77051275.542403057</v>
      </c>
      <c r="CC42" s="27">
        <f>IF(ISNUMBER(work!AX42-work!S42),work!AX42-work!S42,".")</f>
        <v>-84771105.18547219</v>
      </c>
      <c r="CD42" s="27">
        <f>IF(ISNUMBER(work!AY42-work!T42),work!AY42-work!T42,".")</f>
        <v>-92682777.880599961</v>
      </c>
      <c r="CE42" s="27">
        <f>IF(ISNUMBER(work!AZ42-work!U42),work!AZ42-work!U42,".")</f>
        <v>-99965656.339492142</v>
      </c>
      <c r="CF42" s="27">
        <f>IF(ISNUMBER(work!BA42-work!V42),work!BA42-work!V42,".")</f>
        <v>-107641793.58614603</v>
      </c>
      <c r="CG42" s="27">
        <f>IF(ISNUMBER(work!BB42-work!W42),work!BB42-work!W42,".")</f>
        <v>-116730780.44407901</v>
      </c>
      <c r="CH42" s="27">
        <f>IF(ISNUMBER(work!BC42-work!X42),work!BC42-work!X42,".")</f>
        <v>-126463235.83629081</v>
      </c>
      <c r="CI42" s="27">
        <f>IF(ISNUMBER(work!BD42-work!Y42),work!BD42-work!Y42,".")</f>
        <v>-138038694.29275164</v>
      </c>
      <c r="CJ42" s="27">
        <f>IF(ISNUMBER(work!BE42-work!Z42),work!BE42-work!Z42,".")</f>
        <v>-151937433.57966578</v>
      </c>
      <c r="CK42" s="27">
        <f>IF(ISNUMBER(work!BF42-work!AA42),work!BF42-work!AA42,".")</f>
        <v>-167371603.6394611</v>
      </c>
      <c r="CL42" s="27">
        <f>IF(ISNUMBER(work!BG42-work!AB42),work!BG42-work!AB42,".")</f>
        <v>-184859093.06428766</v>
      </c>
      <c r="CM42" s="27">
        <f>IF(ISNUMBER(work!BH42-work!AC42),work!BH42-work!AC42,".")</f>
        <v>-206453670.24694693</v>
      </c>
      <c r="CN42" s="27">
        <f>IF(ISNUMBER(work!BI42-work!AD42),work!BI42-work!AD42,".")</f>
        <v>-233512801.33162445</v>
      </c>
      <c r="CO42" s="27">
        <f>IF(ISNUMBER(work!BJ42-work!AE42),work!BJ42-work!AE42,".")</f>
        <v>-254677396.80877221</v>
      </c>
      <c r="CP42" s="27">
        <f>IF(ISNUMBER(work!BK42-work!AF42),work!BK42-work!AF42,".")</f>
        <v>-287870474.45173979</v>
      </c>
      <c r="CQ42" s="27"/>
      <c r="CR42" s="27"/>
      <c r="CS42" s="27">
        <f>IF(ISNUMBER(work!CR42-work!BN42),work!CR42-work!BN42,".")</f>
        <v>9.2635077507036812E-2</v>
      </c>
      <c r="CT42" s="27">
        <f>IF(ISNUMBER(work!CS42-work!BO42),work!CS42-work!BO42,".")</f>
        <v>9.1635077507036811E-2</v>
      </c>
      <c r="CU42" s="27">
        <f>IF(ISNUMBER(work!CT42-work!BP42),work!CT42-work!BP42,".")</f>
        <v>9.1635077507036811E-2</v>
      </c>
      <c r="CV42" s="27">
        <f>IF(ISNUMBER(work!CU42-work!BQ42),work!CU42-work!BQ42,".")</f>
        <v>9.063507750703681E-2</v>
      </c>
      <c r="CW42" s="27">
        <f>IF(ISNUMBER(work!CV42-work!BR42),work!CV42-work!BR42,".")</f>
        <v>9.063507750703681E-2</v>
      </c>
      <c r="CX42" s="27">
        <f>IF(ISNUMBER(work!CW42-work!BS42),work!CW42-work!BS42,".")</f>
        <v>8.9635077507036809E-2</v>
      </c>
      <c r="CY42" s="27">
        <f>IF(ISNUMBER(work!CX42-work!BT42),work!CX42-work!BT42,".")</f>
        <v>8.8635077507036822E-2</v>
      </c>
      <c r="CZ42" s="27">
        <f>IF(ISNUMBER(work!CY42-work!BU42),work!CY42-work!BU42,".")</f>
        <v>8.7635077507036821E-2</v>
      </c>
      <c r="DA42" s="27">
        <f>IF(ISNUMBER(work!CZ42-work!BV42),work!CZ42-work!BV42,".")</f>
        <v>8.663507750703682E-2</v>
      </c>
      <c r="DB42" s="27">
        <f>IF(ISNUMBER(work!DA42-work!BW42),work!DA42-work!BW42,".")</f>
        <v>8.5635077507036819E-2</v>
      </c>
      <c r="DC42" s="27">
        <f>IF(ISNUMBER(work!DB42-work!BX42),work!DB42-work!BX42,".")</f>
        <v>8.3635077507036817E-2</v>
      </c>
      <c r="DD42" s="27">
        <f>IF(ISNUMBER(work!DC42-work!BY42),work!DC42-work!BY42,".")</f>
        <v>8.1635077507036816E-2</v>
      </c>
      <c r="DE42" s="27">
        <f>IF(ISNUMBER(work!DD42-work!BZ42),work!DD42-work!BZ42,".")</f>
        <v>7.9720295347621539E-2</v>
      </c>
      <c r="DF42" s="27">
        <f>IF(ISNUMBER(work!DE42-work!CA42),work!DE42-work!CA42,".")</f>
        <v>7.7720295347621537E-2</v>
      </c>
      <c r="DG42" s="27">
        <f>IF(ISNUMBER(work!DF42-work!CB42),work!DF42-work!CB42,".")</f>
        <v>7.5720295347621536E-2</v>
      </c>
      <c r="DH42" s="27">
        <f>IF(ISNUMBER(work!DG42-work!CC42),work!DG42-work!CC42,".")</f>
        <v>7.3720295347621534E-2</v>
      </c>
      <c r="DI42" s="27">
        <f>IF(ISNUMBER(work!DH42-work!CD42),work!DH42-work!CD42,".")</f>
        <v>7.0720295347621545E-2</v>
      </c>
      <c r="DJ42" s="27">
        <f>IF(ISNUMBER(work!DI42-work!CE42),work!DI42-work!CE42,".")</f>
        <v>6.8720295347621543E-2</v>
      </c>
      <c r="DK42" s="27">
        <f>IF(ISNUMBER(work!DJ42-work!CF42),work!DJ42-work!CF42,".")</f>
        <v>6.6720295347621542E-2</v>
      </c>
      <c r="DL42" s="27">
        <f>IF(ISNUMBER(work!DK42-work!CG42),work!DK42-work!CG42,".")</f>
        <v>6.3978249371089466E-2</v>
      </c>
      <c r="DM42" s="27">
        <f>IF(ISNUMBER(work!DL42-work!CH42),work!DL42-work!CH42,".")</f>
        <v>6.2273815810828574E-2</v>
      </c>
      <c r="DN42" s="27">
        <f>IF(ISNUMBER(work!DM42-work!CI42),work!DM42-work!CI42,".")</f>
        <v>5.933098221025903E-2</v>
      </c>
      <c r="DO42" s="27" t="str">
        <f>IF(ISNUMBER(work!DN42-work!CJ42),work!DN42-work!CJ42,".")</f>
        <v>.</v>
      </c>
      <c r="DP42" s="27" t="str">
        <f>IF(ISNUMBER(work!DO42-work!CK42),work!DO42-work!CK42,".")</f>
        <v>.</v>
      </c>
      <c r="DQ42" s="27" t="str">
        <f>IF(ISNUMBER(work!DP42-work!CL42),work!DP42-work!CL42,".")</f>
        <v>.</v>
      </c>
      <c r="DR42" s="27" t="str">
        <f>IF(ISNUMBER(work!DQ42-work!CM42),work!DQ42-work!CM42,".")</f>
        <v>.</v>
      </c>
      <c r="DS42" s="27" t="str">
        <f>IF(ISNUMBER(work!DR42-work!CN42),work!DR42-work!CN42,".")</f>
        <v>.</v>
      </c>
      <c r="DT42" s="27" t="str">
        <f>IF(ISNUMBER(work!DS42-work!CO42),work!DS42-work!CO42,".")</f>
        <v>.</v>
      </c>
      <c r="DU42" s="27" t="str">
        <f>IF(ISNUMBER(work!DT42-work!CP42),work!DT42-work!CP42,".")</f>
        <v>.</v>
      </c>
      <c r="DV42" s="27" t="str">
        <f t="shared" si="29"/>
        <v>.</v>
      </c>
      <c r="DW42" s="27"/>
      <c r="DX42" s="27" t="str">
        <f>IF(ISNUMBER(work!FJ42/work!FN42),work!FJ42/work!FN42,".")</f>
        <v>.</v>
      </c>
      <c r="DY42" s="27" t="str">
        <f>IF(ISNUMBER(work!FK42/work!FO42),work!FK42/work!FO42,".")</f>
        <v>.</v>
      </c>
      <c r="DZ42" s="27" t="str">
        <f>IF(ISNUMBER(work!FL42/work!FP42),work!FL42/work!FP42,".")</f>
        <v>.</v>
      </c>
      <c r="EA42" s="27" t="str">
        <f>IF(ISNUMBER(work!FM42/work!FQ42),work!FM42/work!FQ42,".")</f>
        <v>.</v>
      </c>
      <c r="EB42" s="27" t="str">
        <f>IF(ISNUMBER((work!FK42+work!FL42)/(work!FO42+work!FP42)),(work!FK42+work!FL42)/(work!FO42+work!FP42),".")</f>
        <v>.</v>
      </c>
      <c r="EC42" s="27" t="str">
        <f>IF(ISNUMBER(work!FR42/work!FV42),work!FR42/work!FV42,".")</f>
        <v>.</v>
      </c>
      <c r="ED42" s="27" t="str">
        <f>IF(ISNUMBER(work!FS42/work!FW42),work!FS42/work!FW42,".")</f>
        <v>.</v>
      </c>
      <c r="EE42" s="27" t="str">
        <f>IF(ISNUMBER(work!FT42/work!FX42),work!FT42/work!FX42,".")</f>
        <v>.</v>
      </c>
      <c r="EF42" s="27" t="str">
        <f>IF(ISNUMBER(work!FU42/work!FY42),work!FU42/work!FY42,".")</f>
        <v>.</v>
      </c>
      <c r="EG42" s="27" t="str">
        <f>IF(ISNUMBER((work!FS42+work!FT42)/(work!FW42+work!FX42)),(work!FS42+work!FT42)/(work!FW42+work!FX42),".")</f>
        <v>.</v>
      </c>
      <c r="EH42" s="27">
        <f>work!EZ42</f>
        <v>1.3035381750465549E-2</v>
      </c>
      <c r="EI42" s="27" t="str">
        <f>work!FA42</f>
        <v>.</v>
      </c>
      <c r="EJ42" s="27">
        <f>work!FB42</f>
        <v>1.6275693820087228E-2</v>
      </c>
      <c r="EK42" s="27"/>
      <c r="EL42" s="27" t="str">
        <f t="shared" si="47"/>
        <v>.</v>
      </c>
      <c r="EM42" t="str">
        <f t="shared" si="34"/>
        <v>.</v>
      </c>
      <c r="EN42" t="str">
        <f>work!FM42</f>
        <v>.</v>
      </c>
      <c r="EO42" t="str">
        <f>IF(ISNUMBER(work!FK42+work!FL42),work!FK42+work!FL42,".")</f>
        <v>.</v>
      </c>
      <c r="EP42" t="str">
        <f>IF(ISNUMBER(work!FU42-work!FM42),work!FU42-work!FM42,".")</f>
        <v>.</v>
      </c>
      <c r="EQ42" t="str">
        <f>IF(ISNUMBER(work!FS42+work!FT42-work!FK42-work!FL42),(work!FS42+work!FT42-work!FK42-work!FL42),".")</f>
        <v>.</v>
      </c>
      <c r="EU42">
        <f>work!FC42</f>
        <v>700000</v>
      </c>
      <c r="EV42" t="str">
        <f>work!FD42</f>
        <v>.</v>
      </c>
      <c r="EW42" t="str">
        <f>IF(ISNUMBER(VLOOKUP($F42,AREA_EM_ALLYEAR,Seq!B$1,FALSE)),VLOOKUP($F42,AREA_EM_ALLYEAR,Seq!B$1,FALSE),".")</f>
        <v>.</v>
      </c>
      <c r="EX42" t="str">
        <f>IF(ISNUMBER(VLOOKUP($F42,AREA_EM_ALLYEAR,Seq!C$1,FALSE)),VLOOKUP($F42,AREA_EM_ALLYEAR,Seq!C$1,FALSE),".")</f>
        <v>.</v>
      </c>
      <c r="EY42" t="str">
        <f>IF(ISNUMBER(VLOOKUP($F42,AREA_EM_ALLYEAR,Seq!D$1,FALSE)),VLOOKUP($F42,AREA_EM_ALLYEAR,Seq!D$1,FALSE),".")</f>
        <v>.</v>
      </c>
      <c r="EZ42" t="str">
        <f>IF(ISNUMBER(VLOOKUP($F42,AREA_EM_ALLYEAR,Seq!E$1,FALSE)),VLOOKUP($F42,AREA_EM_ALLYEAR,Seq!E$1,FALSE),".")</f>
        <v>.</v>
      </c>
      <c r="FA42" t="str">
        <f>IF(ISNUMBER(VLOOKUP($F42,AREA_EM_ALLYEAR,Seq!F$1,FALSE)),VLOOKUP($F42,AREA_EM_ALLYEAR,Seq!F$1,FALSE),".")</f>
        <v>.</v>
      </c>
      <c r="FB42" t="str">
        <f>IF(ISNUMBER(VLOOKUP($F42,AREA_EM_ALLYEAR,Seq!G$1,FALSE)),VLOOKUP($F42,AREA_EM_ALLYEAR,Seq!G$1,FALSE),".")</f>
        <v>.</v>
      </c>
      <c r="FC42" t="str">
        <f>IF(ISNUMBER(VLOOKUP($F42,AREA_EM_ALLYEAR,Seq!H$1,FALSE)),VLOOKUP($F42,AREA_EM_ALLYEAR,Seq!H$1,FALSE),".")</f>
        <v>.</v>
      </c>
      <c r="FD42" t="str">
        <f>IF(ISNUMBER(VLOOKUP($F42,AREA_EM_ALLYEAR,Seq!I$1,FALSE)),VLOOKUP($F42,AREA_EM_ALLYEAR,Seq!I$1,FALSE),".")</f>
        <v>.</v>
      </c>
      <c r="FE42" t="str">
        <f>IF(ISNUMBER(VLOOKUP($F42,AREA_EM_ALLYEAR,Seq!J$1,FALSE)),VLOOKUP($F42,AREA_EM_ALLYEAR,Seq!J$1,FALSE),".")</f>
        <v>.</v>
      </c>
      <c r="FF42" t="str">
        <f>IF(ISNUMBER(VLOOKUP($F42,AREA_EM_ALLYEAR,Seq!K$1,FALSE)),VLOOKUP($F42,AREA_EM_ALLYEAR,Seq!K$1,FALSE),".")</f>
        <v>.</v>
      </c>
      <c r="FG42" t="str">
        <f>IF(ISNUMBER(VLOOKUP($F42,AREA_EM_ALLYEAR,Seq!L$1,FALSE)),VLOOKUP($F42,AREA_EM_ALLYEAR,Seq!L$1,FALSE),".")</f>
        <v>.</v>
      </c>
      <c r="FH42" t="str">
        <f>IF(ISNUMBER(VLOOKUP($F42,AREA_EM_ALLYEAR,Seq!M$1,FALSE)),VLOOKUP($F42,AREA_EM_ALLYEAR,Seq!M$1,FALSE),".")</f>
        <v>.</v>
      </c>
      <c r="FI42" t="str">
        <f>IF(ISNUMBER(VLOOKUP($F42,AREA_EM_ALLYEAR,Seq!N$1,FALSE)),VLOOKUP($F42,AREA_EM_ALLYEAR,Seq!N$1,FALSE),".")</f>
        <v>.</v>
      </c>
      <c r="FJ42" t="str">
        <f>IF(ISNUMBER(VLOOKUP($F42,AREA_EM_ALLYEAR,Seq!O$1,FALSE)),VLOOKUP($F42,AREA_EM_ALLYEAR,Seq!O$1,FALSE),".")</f>
        <v>.</v>
      </c>
      <c r="FK42" t="str">
        <f t="shared" si="35"/>
        <v>.</v>
      </c>
      <c r="FN42">
        <f>IF( ISNUMBER(VLOOKUP($F42,AREA_LIFE,Seq!V$1,FALSE)-Life!V$39),VLOOKUP($F42,AREA_LIFE,Seq!V$1,FALSE)-Life!V$39,".")</f>
        <v>-8.4791951219512072</v>
      </c>
      <c r="FO42">
        <f>IF( ISNUMBER(VLOOKUP($F42,AREA_LIFE,Seq!W$1,FALSE)-Life!W$39),VLOOKUP($F42,AREA_LIFE,Seq!W$1,FALSE)-Life!W$39,".")</f>
        <v>-8.0508292682926808</v>
      </c>
      <c r="FP42">
        <f>IF( ISNUMBER(VLOOKUP($F42,AREA_LIFE,Seq!X$1,FALSE)-Life!X$39),VLOOKUP($F42,AREA_LIFE,Seq!X$1,FALSE)-Life!X$39,".")</f>
        <v>-7.623365853658548</v>
      </c>
      <c r="FQ42">
        <f>IF( ISNUMBER(VLOOKUP($F42,AREA_LIFE,Seq!Y$1,FALSE)-Life!Y$39),VLOOKUP($F42,AREA_LIFE,Seq!Y$1,FALSE)-Life!Y$39,".")</f>
        <v>-7.1600731707317209</v>
      </c>
      <c r="FR42">
        <f>IF( ISNUMBER(VLOOKUP($F42,AREA_LIFE,Seq!Z$1,FALSE)-Life!Z$39),VLOOKUP($F42,AREA_LIFE,Seq!Z$1,FALSE)-Life!Z$39,".")</f>
        <v>-6.6489268292682908</v>
      </c>
      <c r="FS42">
        <f>IF( ISNUMBER(VLOOKUP($F42,AREA_LIFE,Seq!AA$1,FALSE)-Life!AA$39),VLOOKUP($F42,AREA_LIFE,Seq!AA$1,FALSE)-Life!AA$39,".")</f>
        <v>-6.0784878048780513</v>
      </c>
      <c r="FT42">
        <f>IF( ISNUMBER(VLOOKUP($F42,AREA_LIFE,Seq!AB$1,FALSE)-Life!AB$39),VLOOKUP($F42,AREA_LIFE,Seq!AB$1,FALSE)-Life!AB$39,".")</f>
        <v>-5.4394878048780555</v>
      </c>
      <c r="FU42">
        <f>IF( ISNUMBER(VLOOKUP($F42,AREA_LIFE,Seq!AC$1,FALSE)-Life!AC$39),VLOOKUP($F42,AREA_LIFE,Seq!AC$1,FALSE)-Life!AC$39,".")</f>
        <v>-4.7481219512195025</v>
      </c>
      <c r="FV42">
        <f>IF( ISNUMBER(VLOOKUP($F42,AREA_LIFE,Seq!AD$1,FALSE)-Life!AD$39),VLOOKUP($F42,AREA_LIFE,Seq!AD$1,FALSE)-Life!AD$39,".")</f>
        <v>-4.0281219512195108</v>
      </c>
      <c r="FW42">
        <f>IF( ISNUMBER(VLOOKUP($F42,AREA_LIFE,Seq!AE$1,FALSE)-Life!AE$39),VLOOKUP($F42,AREA_LIFE,Seq!AE$1,FALSE)-Life!AE$39,".")</f>
        <v>-3.2994878048780549</v>
      </c>
      <c r="FX42">
        <f>IF( ISNUMBER(VLOOKUP($F42,AREA_LIFE,Seq!AF$1,FALSE)-Life!AF$39),VLOOKUP($F42,AREA_LIFE,Seq!AF$1,FALSE)-Life!AF$39,".")</f>
        <v>-2.5922439024390229</v>
      </c>
      <c r="FY42">
        <f>IF( ISNUMBER(VLOOKUP($F42,AREA_LIFE,Seq!AG$1,FALSE)-Life!AG$39),VLOOKUP($F42,AREA_LIFE,Seq!AG$1,FALSE)-Life!AG$39,".")</f>
        <v>-1.9392926829268333</v>
      </c>
      <c r="FZ42">
        <f>IF( ISNUMBER(VLOOKUP($F42,AREA_LIFE,Seq!AH$1,FALSE)-Life!AH$39),VLOOKUP($F42,AREA_LIFE,Seq!AH$1,FALSE)-Life!AH$39,".")</f>
        <v>-1.3624878048780431</v>
      </c>
      <c r="GA42">
        <f>IF( ISNUMBER(VLOOKUP($F42,AREA_LIFE,Seq!AI$1,FALSE)-Life!AI$39),VLOOKUP($F42,AREA_LIFE,Seq!AI$1,FALSE)-Life!AI$39,".")</f>
        <v>-0.87624390243902894</v>
      </c>
      <c r="GB42">
        <f>IF( ISNUMBER(VLOOKUP($F42,AREA_LIFE,Seq!AJ$1,FALSE)-Life!AJ$39),VLOOKUP($F42,AREA_LIFE,Seq!AJ$1,FALSE)-Life!AJ$39,".")</f>
        <v>-0.48551219512197008</v>
      </c>
      <c r="GC42">
        <f>IF( ISNUMBER(VLOOKUP($F42,AREA_LIFE,Seq!AK$1,FALSE)-Life!AK$39),VLOOKUP($F42,AREA_LIFE,Seq!AK$1,FALSE)-Life!AK$39,".")</f>
        <v>-0.18585365853660107</v>
      </c>
      <c r="GD42">
        <f>IF( ISNUMBER(VLOOKUP($F42,AREA_LIFE,Seq!AL$1,FALSE)-Life!AL$39),VLOOKUP($F42,AREA_LIFE,Seq!AL$1,FALSE)-Life!AL$39,".")</f>
        <v>3.8219512195126981E-2</v>
      </c>
      <c r="GE42">
        <f>IF( ISNUMBER(VLOOKUP($F42,AREA_LIFE,Seq!AM$1,FALSE)-Life!AM$39),VLOOKUP($F42,AREA_LIFE,Seq!AM$1,FALSE)-Life!AM$39,".")</f>
        <v>0.21458536585366517</v>
      </c>
      <c r="GF42">
        <f>IF( ISNUMBER(VLOOKUP($F42,AREA_LIFE,Seq!AN$1,FALSE)-Life!AN$39),VLOOKUP($F42,AREA_LIFE,Seq!AN$1,FALSE)-Life!AN$39,".")</f>
        <v>0.36675609756096605</v>
      </c>
      <c r="GG42">
        <f>IF( ISNUMBER(VLOOKUP($F42,AREA_LIFE,Seq!AO$1,FALSE)-Life!AO$39),VLOOKUP($F42,AREA_LIFE,Seq!AO$1,FALSE)-Life!AO$39,".")</f>
        <v>0.50770731707316941</v>
      </c>
      <c r="GH42">
        <f>IF( ISNUMBER(VLOOKUP($F42,AREA_LIFE,Seq!AP$1,FALSE)-Life!AP$39),VLOOKUP($F42,AREA_LIFE,Seq!AP$1,FALSE)-Life!AP$39,".")</f>
        <v>0.64151219512194757</v>
      </c>
      <c r="GI42">
        <f>IF( ISNUMBER(VLOOKUP($F42,AREA_LIFE,Seq!AQ$1,FALSE)-Life!AQ$39),VLOOKUP($F42,AREA_LIFE,Seq!AQ$1,FALSE)-Life!AQ$39,".")</f>
        <v>0.77073170731709695</v>
      </c>
      <c r="GJ42">
        <f>IF( ISNUMBER(VLOOKUP($F42,AREA_LIFE,Seq!AR$1,FALSE)-Life!AR$39),VLOOKUP($F42,AREA_LIFE,Seq!AR$1,FALSE)-Life!AR$39,".")</f>
        <v>0.88643902439024203</v>
      </c>
      <c r="GK42">
        <f>IF( ISNUMBER(VLOOKUP($F42,AREA_LIFE,Seq!AS$1,FALSE)-Life!AS$39),VLOOKUP($F42,AREA_LIFE,Seq!AS$1,FALSE)-Life!AS$39,".")</f>
        <v>0.9837317073170766</v>
      </c>
      <c r="GL42">
        <f>IF( ISNUMBER(VLOOKUP($F42,AREA_LIFE,Seq!AT$1,FALSE)-Life!AT$39),VLOOKUP($F42,AREA_LIFE,Seq!AT$1,FALSE)-Life!AT$39,".")</f>
        <v>1.0640731707316888</v>
      </c>
      <c r="GM42">
        <f>IF( ISNUMBER(VLOOKUP($F42,AREA_LIFE,Seq!AU$1,FALSE)-Life!AU$39),VLOOKUP($F42,AREA_LIFE,Seq!AU$1,FALSE)-Life!AU$39,".")</f>
        <v>1.1295609756097633</v>
      </c>
      <c r="GN42">
        <f>IF( ISNUMBER(VLOOKUP($F42,AREA_LIFE,Seq!AV$1,FALSE)-Life!AV$39),VLOOKUP($F42,AREA_LIFE,Seq!AV$1,FALSE)-Life!AV$39,".")</f>
        <v>1.180146341463427</v>
      </c>
      <c r="GO42">
        <f>IF( ISNUMBER(VLOOKUP($F42,AREA_LIFE,Seq!AW$1,FALSE)-Life!AW$39),VLOOKUP($F42,AREA_LIFE,Seq!AW$1,FALSE)-Life!AW$39,".")</f>
        <v>1.218780487804878</v>
      </c>
      <c r="GP42">
        <f>IF( ISNUMBER(VLOOKUP($F42,AREA_LIFE,Seq!AX$1,FALSE)-Life!AX$39),VLOOKUP($F42,AREA_LIFE,Seq!AX$1,FALSE)-Life!AX$39,".")</f>
        <v>1.2469024390243817</v>
      </c>
      <c r="GQ42">
        <f t="shared" si="36"/>
        <v>1.2469024390243817</v>
      </c>
      <c r="GS42">
        <f>IFERROR(VLOOKUP($F42,AREA_LIFE,Seq!V$1,FALSE),".")</f>
        <v>57.489195121951226</v>
      </c>
      <c r="GT42">
        <f>IFERROR(VLOOKUP($F42,AREA_LIFE,Seq!W$1,FALSE),".")</f>
        <v>58.115902439024389</v>
      </c>
      <c r="GU42">
        <f>IFERROR(VLOOKUP($F42,AREA_LIFE,Seq!X$1,FALSE),".")</f>
        <v>58.725121951219514</v>
      </c>
      <c r="GV42">
        <f>IFERROR(VLOOKUP($F42,AREA_LIFE,Seq!Y$1,FALSE),".")</f>
        <v>59.361097560975608</v>
      </c>
      <c r="GW42">
        <f>IFERROR(VLOOKUP($F42,AREA_LIFE,Seq!Z$1,FALSE),".")</f>
        <v>60.046878048780499</v>
      </c>
      <c r="GX42">
        <f>IFERROR(VLOOKUP($F42,AREA_LIFE,Seq!AA$1,FALSE),".")</f>
        <v>60.801951219512205</v>
      </c>
      <c r="GY42">
        <f>IFERROR(VLOOKUP($F42,AREA_LIFE,Seq!AB$1,FALSE),".")</f>
        <v>61.641731707317078</v>
      </c>
      <c r="GZ42">
        <f>IFERROR(VLOOKUP($F42,AREA_LIFE,Seq!AC$1,FALSE),".")</f>
        <v>62.550073170731721</v>
      </c>
      <c r="HA42">
        <f>IFERROR(VLOOKUP($F42,AREA_LIFE,Seq!AD$1,FALSE),".")</f>
        <v>63.50480487804878</v>
      </c>
      <c r="HB42">
        <f>IFERROR(VLOOKUP($F42,AREA_LIFE,Seq!AE$1,FALSE),".")</f>
        <v>64.486902439024391</v>
      </c>
      <c r="HC42">
        <f>IFERROR(VLOOKUP($F42,AREA_LIFE,Seq!AF$1,FALSE),".")</f>
        <v>65.466829268292685</v>
      </c>
      <c r="HD42">
        <f>IFERROR(VLOOKUP($F42,AREA_LIFE,Seq!AG$1,FALSE),".")</f>
        <v>66.41109756097562</v>
      </c>
      <c r="HE42">
        <f>IFERROR(VLOOKUP($F42,AREA_LIFE,Seq!AH$1,FALSE),".")</f>
        <v>67.292756097560982</v>
      </c>
      <c r="HF42">
        <f>IFERROR(VLOOKUP($F42,AREA_LIFE,Seq!AI$1,FALSE),".")</f>
        <v>68.093341463414646</v>
      </c>
      <c r="HG42">
        <f>IFERROR(VLOOKUP($F42,AREA_LIFE,Seq!AJ$1,FALSE),".")</f>
        <v>68.804829268292679</v>
      </c>
      <c r="HH42">
        <f>IFERROR(VLOOKUP($F42,AREA_LIFE,Seq!AK$1,FALSE),".")</f>
        <v>69.431682926829268</v>
      </c>
      <c r="HI42">
        <f>IFERROR(VLOOKUP($F42,AREA_LIFE,Seq!AL$1,FALSE),".")</f>
        <v>69.989853658536589</v>
      </c>
      <c r="HJ42">
        <f>IFERROR(VLOOKUP($F42,AREA_LIFE,Seq!AM$1,FALSE),".")</f>
        <v>70.506317073170749</v>
      </c>
      <c r="HK42">
        <f>IFERROR(VLOOKUP($F42,AREA_LIFE,Seq!AN$1,FALSE),".")</f>
        <v>71.001560975609763</v>
      </c>
      <c r="HL42">
        <f>IFERROR(VLOOKUP($F42,AREA_LIFE,Seq!AO$1,FALSE),".")</f>
        <v>71.482609756097574</v>
      </c>
      <c r="HM42">
        <f>IFERROR(VLOOKUP($F42,AREA_LIFE,Seq!AP$1,FALSE),".")</f>
        <v>71.945512195121964</v>
      </c>
      <c r="HN42">
        <f>IFERROR(VLOOKUP($F42,AREA_LIFE,Seq!AQ$1,FALSE),".")</f>
        <v>72.382317073170753</v>
      </c>
      <c r="HO42">
        <f>IFERROR(VLOOKUP($F42,AREA_LIFE,Seq!AR$1,FALSE),".")</f>
        <v>72.779585365853663</v>
      </c>
      <c r="HP42">
        <f>IFERROR(VLOOKUP($F42,AREA_LIFE,Seq!AS$1,FALSE),".")</f>
        <v>73.130902439024396</v>
      </c>
      <c r="HQ42">
        <f>IFERROR(VLOOKUP($F42,AREA_LIFE,Seq!AT$1,FALSE),".")</f>
        <v>73.437756097560978</v>
      </c>
      <c r="HR42">
        <f>IFERROR(VLOOKUP($F42,AREA_LIFE,Seq!AU$1,FALSE),".")</f>
        <v>73.706219512195133</v>
      </c>
      <c r="HS42">
        <f>IFERROR(VLOOKUP($F42,AREA_LIFE,Seq!AV$1,FALSE),".")</f>
        <v>73.943756097560978</v>
      </c>
      <c r="HT42">
        <f>IFERROR(VLOOKUP($F42,AREA_LIFE,Seq!AW$1,FALSE),".")</f>
        <v>74.161853658536586</v>
      </c>
      <c r="HU42">
        <f>IFERROR(VLOOKUP($F42,AREA_LIFE,Seq!AX$1,FALSE),".")</f>
        <v>74.37146341463415</v>
      </c>
      <c r="HV42" t="str">
        <f>IFERROR(VLOOKUP($F42,AREA_LIFE,Seq!AY$1,FALSE),".")</f>
        <v>.</v>
      </c>
      <c r="HZ42">
        <f t="shared" si="40"/>
        <v>8524</v>
      </c>
      <c r="IA42">
        <f t="shared" si="38"/>
        <v>0</v>
      </c>
      <c r="IB42">
        <f t="shared" si="41"/>
        <v>45961855.412418053</v>
      </c>
      <c r="IC42">
        <f t="shared" si="42"/>
        <v>-42958255.773704156</v>
      </c>
      <c r="ID42">
        <f t="shared" si="39"/>
        <v>8.3635077507036817E-2</v>
      </c>
      <c r="IE42" t="str">
        <f>work!FK42</f>
        <v>.</v>
      </c>
      <c r="IF42" t="str">
        <f>work!FL42</f>
        <v>.</v>
      </c>
      <c r="IG42" t="str">
        <f>work!FM42</f>
        <v>.</v>
      </c>
      <c r="IH42" t="str">
        <f>IF(ISNUMBER(work!FS42-work!FK42),work!FS42-work!FK42,".")</f>
        <v>.</v>
      </c>
      <c r="II42" t="str">
        <f>IF(ISNUMBER(work!FT42-work!FL42),work!FT42-work!FL42,".")</f>
        <v>.</v>
      </c>
      <c r="IJ42" t="str">
        <f>IF(ISNUMBER(work!FU42-work!FM42),work!FU42-work!FM42,".")</f>
        <v>.</v>
      </c>
    </row>
    <row r="43" spans="1:268" hidden="1">
      <c r="A43" s="92" t="str">
        <f t="shared" si="0"/>
        <v>亚洲</v>
      </c>
      <c r="B43" s="92" t="str">
        <f t="shared" si="43"/>
        <v>InEM90</v>
      </c>
      <c r="C43" s="92" t="str">
        <f t="shared" si="44"/>
        <v>Out</v>
      </c>
      <c r="D43" s="92"/>
      <c r="E43" s="87" t="s">
        <v>2421</v>
      </c>
      <c r="F43" s="88" t="str">
        <f t="shared" si="2"/>
        <v>Taiwan</v>
      </c>
      <c r="G43" s="89">
        <f t="shared" si="3"/>
        <v>0</v>
      </c>
      <c r="H43" s="89">
        <f t="shared" si="4"/>
        <v>0</v>
      </c>
      <c r="I43" s="89">
        <f t="shared" si="5"/>
        <v>0</v>
      </c>
      <c r="J43" s="89">
        <f t="shared" si="6"/>
        <v>0</v>
      </c>
      <c r="K43" s="89">
        <f t="shared" si="7"/>
        <v>0</v>
      </c>
      <c r="L43" s="89">
        <f t="shared" si="8"/>
        <v>0</v>
      </c>
      <c r="M43" s="89">
        <f t="shared" si="9"/>
        <v>0</v>
      </c>
      <c r="N43" s="89">
        <f t="shared" si="10"/>
        <v>0</v>
      </c>
      <c r="O43" s="89">
        <f t="shared" si="11"/>
        <v>105050</v>
      </c>
      <c r="P43" s="89">
        <f t="shared" si="12"/>
        <v>313859</v>
      </c>
      <c r="Q43" s="89">
        <f t="shared" si="13"/>
        <v>339104</v>
      </c>
      <c r="R43" s="89">
        <f t="shared" si="14"/>
        <v>316155</v>
      </c>
      <c r="S43" s="89">
        <f t="shared" si="15"/>
        <v>347484</v>
      </c>
      <c r="T43" s="89">
        <f t="shared" si="16"/>
        <v>328939</v>
      </c>
      <c r="U43" s="89">
        <f t="shared" si="17"/>
        <v>291521</v>
      </c>
      <c r="V43" s="89">
        <f t="shared" si="18"/>
        <v>259870</v>
      </c>
      <c r="W43" s="89">
        <f t="shared" si="19"/>
        <v>229628</v>
      </c>
      <c r="X43" s="89">
        <f t="shared" si="20"/>
        <v>297994</v>
      </c>
      <c r="Y43" s="89">
        <f t="shared" si="21"/>
        <v>397064</v>
      </c>
      <c r="Z43" s="89">
        <f t="shared" si="22"/>
        <v>337724</v>
      </c>
      <c r="AA43" s="89">
        <f t="shared" si="23"/>
        <v>311749</v>
      </c>
      <c r="AB43" s="89">
        <f t="shared" si="24"/>
        <v>215171</v>
      </c>
      <c r="AC43" s="89">
        <f t="shared" si="25"/>
        <v>213583</v>
      </c>
      <c r="AD43" s="89">
        <f t="shared" si="26"/>
        <v>177437</v>
      </c>
      <c r="AE43" s="27" t="str">
        <f t="shared" si="45"/>
        <v>.</v>
      </c>
      <c r="AF43" s="27" t="str">
        <f t="shared" si="46"/>
        <v>.</v>
      </c>
      <c r="AG43" s="89"/>
      <c r="AH43" s="89" t="str">
        <f>IF(ISNUMBER(work!C43+work!AH43),work!C43+work!AH43,".")</f>
        <v>.</v>
      </c>
      <c r="AI43" s="89" t="str">
        <f>IF(ISNUMBER(work!D43+work!AI43),work!D43+work!AI43,".")</f>
        <v>.</v>
      </c>
      <c r="AJ43" s="89" t="str">
        <f>IF(ISNUMBER(work!E43+work!AJ43),work!E43+work!AJ43,".")</f>
        <v>.</v>
      </c>
      <c r="AK43" s="89" t="str">
        <f>IF(ISNUMBER(work!F43+work!AK43),work!F43+work!AK43,".")</f>
        <v>.</v>
      </c>
      <c r="AL43" s="89" t="str">
        <f>IF(ISNUMBER(work!G43+work!AL43),work!G43+work!AL43,".")</f>
        <v>.</v>
      </c>
      <c r="AM43" s="89" t="str">
        <f>IF(ISNUMBER(work!H43+work!AM43),work!H43+work!AM43,".")</f>
        <v>.</v>
      </c>
      <c r="AN43" s="89" t="str">
        <f>IF(ISNUMBER(work!I43+work!AN43),work!I43+work!AN43,".")</f>
        <v>.</v>
      </c>
      <c r="AO43" s="89" t="str">
        <f>IF(ISNUMBER(work!J43+work!AO43),work!J43+work!AO43,".")</f>
        <v>.</v>
      </c>
      <c r="AP43" s="89" t="str">
        <f>IF(ISNUMBER(work!K43+work!AP43),work!K43+work!AP43,".")</f>
        <v>.</v>
      </c>
      <c r="AQ43" s="89" t="str">
        <f>IF(ISNUMBER(work!L43+work!AQ43),work!L43+work!AQ43,".")</f>
        <v>.</v>
      </c>
      <c r="AR43" s="89" t="str">
        <f>IF(ISNUMBER(work!M43+work!AR43),work!M43+work!AR43,".")</f>
        <v>.</v>
      </c>
      <c r="AS43" s="89" t="str">
        <f>IF(ISNUMBER(work!N43+work!AS43),work!N43+work!AS43,".")</f>
        <v>.</v>
      </c>
      <c r="AT43" s="89" t="str">
        <f>IF(ISNUMBER(work!O43+work!AT43),work!O43+work!AT43,".")</f>
        <v>.</v>
      </c>
      <c r="AU43" s="89" t="str">
        <f>IF(ISNUMBER(work!P43+work!AU43),work!P43+work!AU43,".")</f>
        <v>.</v>
      </c>
      <c r="AV43" s="89" t="str">
        <f>IF(ISNUMBER(work!Q43+work!AV43),work!Q43+work!AV43,".")</f>
        <v>.</v>
      </c>
      <c r="AW43" s="89" t="str">
        <f>IF(ISNUMBER(work!R43+work!AW43),work!R43+work!AW43,".")</f>
        <v>.</v>
      </c>
      <c r="AX43" s="89" t="str">
        <f>IF(ISNUMBER(work!S43+work!AX43),work!S43+work!AX43,".")</f>
        <v>.</v>
      </c>
      <c r="AY43" s="89" t="str">
        <f>IF(ISNUMBER(work!T43+work!AY43),work!T43+work!AY43,".")</f>
        <v>.</v>
      </c>
      <c r="AZ43" s="89" t="str">
        <f>IF(ISNUMBER(work!U43+work!AZ43),work!U43+work!AZ43,".")</f>
        <v>.</v>
      </c>
      <c r="BA43" s="89" t="str">
        <f>IF(ISNUMBER(work!V43+work!BA43),work!V43+work!BA43,".")</f>
        <v>.</v>
      </c>
      <c r="BB43" s="89" t="str">
        <f>IF(ISNUMBER(work!W43+work!BB43),work!W43+work!BB43,".")</f>
        <v>.</v>
      </c>
      <c r="BC43" s="89" t="str">
        <f>IF(ISNUMBER(work!X43+work!BC43),work!X43+work!BC43,".")</f>
        <v>.</v>
      </c>
      <c r="BD43" s="89" t="str">
        <f>IF(ISNUMBER(work!Y43+work!BD43),work!Y43+work!BD43,".")</f>
        <v>.</v>
      </c>
      <c r="BE43" s="89" t="str">
        <f>IF(ISNUMBER(work!Z43+work!BE43),work!Z43+work!BE43,".")</f>
        <v>.</v>
      </c>
      <c r="BF43" s="89" t="str">
        <f>IF(ISNUMBER(work!AA43+work!BF43),work!AA43+work!BF43,".")</f>
        <v>.</v>
      </c>
      <c r="BG43" s="89" t="str">
        <f>IF(ISNUMBER(work!AB43+work!BG43),work!AB43+work!BG43,".")</f>
        <v>.</v>
      </c>
      <c r="BH43" s="89" t="str">
        <f>IF(ISNUMBER(work!AC43+work!BH43),work!AC43+work!BH43,".")</f>
        <v>.</v>
      </c>
      <c r="BI43" s="89" t="str">
        <f>IF(ISNUMBER(work!AD43+work!BI43),work!AD43+work!BI43,".")</f>
        <v>.</v>
      </c>
      <c r="BJ43" s="89" t="str">
        <f>IF(ISNUMBER(work!AE43+work!BJ43),work!AE43+work!BJ43,".")</f>
        <v>.</v>
      </c>
      <c r="BK43" s="27" t="str">
        <f>IF(ISNUMBER(work!AF43+work!BK43),work!AF43+work!BK43,".")</f>
        <v>.</v>
      </c>
      <c r="BL43" s="89"/>
      <c r="BM43" s="89" t="str">
        <f>IF(ISNUMBER(work!AH43-work!C43),work!AH43-work!C43,".")</f>
        <v>.</v>
      </c>
      <c r="BN43" s="89" t="str">
        <f>IF(ISNUMBER(work!AI43-work!D43),work!AI43-work!D43,".")</f>
        <v>.</v>
      </c>
      <c r="BO43" s="89" t="str">
        <f>IF(ISNUMBER(work!AJ43-work!E43),work!AJ43-work!E43,".")</f>
        <v>.</v>
      </c>
      <c r="BP43" s="89" t="str">
        <f>IF(ISNUMBER(work!AK43-work!F43),work!AK43-work!F43,".")</f>
        <v>.</v>
      </c>
      <c r="BQ43" s="89" t="str">
        <f>IF(ISNUMBER(work!AL43-work!G43),work!AL43-work!G43,".")</f>
        <v>.</v>
      </c>
      <c r="BR43" s="89" t="str">
        <f>IF(ISNUMBER(work!AM43-work!H43),work!AM43-work!H43,".")</f>
        <v>.</v>
      </c>
      <c r="BS43" s="89" t="str">
        <f>IF(ISNUMBER(work!AN43-work!I43),work!AN43-work!I43,".")</f>
        <v>.</v>
      </c>
      <c r="BT43" s="89" t="str">
        <f>IF(ISNUMBER(work!AO43-work!J43),work!AO43-work!J43,".")</f>
        <v>.</v>
      </c>
      <c r="BU43" s="89" t="str">
        <f>IF(ISNUMBER(work!AP43-work!K43),work!AP43-work!K43,".")</f>
        <v>.</v>
      </c>
      <c r="BV43" s="89" t="str">
        <f>IF(ISNUMBER(work!AQ43-work!L43),work!AQ43-work!L43,".")</f>
        <v>.</v>
      </c>
      <c r="BW43" s="89" t="str">
        <f>IF(ISNUMBER(work!AR43-work!M43),work!AR43-work!M43,".")</f>
        <v>.</v>
      </c>
      <c r="BX43" s="89" t="str">
        <f>IF(ISNUMBER(work!AS43-work!N43),work!AS43-work!N43,".")</f>
        <v>.</v>
      </c>
      <c r="BY43" s="89" t="str">
        <f>IF(ISNUMBER(work!AT43-work!O43),work!AT43-work!O43,".")</f>
        <v>.</v>
      </c>
      <c r="BZ43" s="89" t="str">
        <f>IF(ISNUMBER(work!AU43-work!P43),work!AU43-work!P43,".")</f>
        <v>.</v>
      </c>
      <c r="CA43" s="89" t="str">
        <f>IF(ISNUMBER(work!AV43-work!Q43),work!AV43-work!Q43,".")</f>
        <v>.</v>
      </c>
      <c r="CB43" s="89" t="str">
        <f>IF(ISNUMBER(work!AW43-work!R43),work!AW43-work!R43,".")</f>
        <v>.</v>
      </c>
      <c r="CC43" s="89" t="str">
        <f>IF(ISNUMBER(work!AX43-work!S43),work!AX43-work!S43,".")</f>
        <v>.</v>
      </c>
      <c r="CD43" s="89" t="str">
        <f>IF(ISNUMBER(work!AY43-work!T43),work!AY43-work!T43,".")</f>
        <v>.</v>
      </c>
      <c r="CE43" s="89" t="str">
        <f>IF(ISNUMBER(work!AZ43-work!U43),work!AZ43-work!U43,".")</f>
        <v>.</v>
      </c>
      <c r="CF43" s="89" t="str">
        <f>IF(ISNUMBER(work!BA43-work!V43),work!BA43-work!V43,".")</f>
        <v>.</v>
      </c>
      <c r="CG43" s="89" t="str">
        <f>IF(ISNUMBER(work!BB43-work!W43),work!BB43-work!W43,".")</f>
        <v>.</v>
      </c>
      <c r="CH43" s="89" t="str">
        <f>IF(ISNUMBER(work!BC43-work!X43),work!BC43-work!X43,".")</f>
        <v>.</v>
      </c>
      <c r="CI43" s="89" t="str">
        <f>IF(ISNUMBER(work!BD43-work!Y43),work!BD43-work!Y43,".")</f>
        <v>.</v>
      </c>
      <c r="CJ43" s="89" t="str">
        <f>IF(ISNUMBER(work!BE43-work!Z43),work!BE43-work!Z43,".")</f>
        <v>.</v>
      </c>
      <c r="CK43" s="89" t="str">
        <f>IF(ISNUMBER(work!BF43-work!AA43),work!BF43-work!AA43,".")</f>
        <v>.</v>
      </c>
      <c r="CL43" s="89" t="str">
        <f>IF(ISNUMBER(work!BG43-work!AB43),work!BG43-work!AB43,".")</f>
        <v>.</v>
      </c>
      <c r="CM43" s="89" t="str">
        <f>IF(ISNUMBER(work!BH43-work!AC43),work!BH43-work!AC43,".")</f>
        <v>.</v>
      </c>
      <c r="CN43" s="89" t="str">
        <f>IF(ISNUMBER(work!BI43-work!AD43),work!BI43-work!AD43,".")</f>
        <v>.</v>
      </c>
      <c r="CO43" s="27" t="str">
        <f>IF(ISNUMBER(work!BJ43-work!AE43),work!BJ43-work!AE43,".")</f>
        <v>.</v>
      </c>
      <c r="CP43" s="27" t="str">
        <f>IF(ISNUMBER(work!BK43-work!AF43),work!BK43-work!AF43,".")</f>
        <v>.</v>
      </c>
      <c r="CQ43" s="89"/>
      <c r="CR43" s="89"/>
      <c r="CS43" s="89" t="str">
        <f>IF(ISNUMBER(work!CR43-work!BN43),work!CR43-work!BN43,".")</f>
        <v>.</v>
      </c>
      <c r="CT43" s="89" t="str">
        <f>IF(ISNUMBER(work!CS43-work!BO43),work!CS43-work!BO43,".")</f>
        <v>.</v>
      </c>
      <c r="CU43" s="89" t="str">
        <f>IF(ISNUMBER(work!CT43-work!BP43),work!CT43-work!BP43,".")</f>
        <v>.</v>
      </c>
      <c r="CV43" s="89" t="str">
        <f>IF(ISNUMBER(work!CU43-work!BQ43),work!CU43-work!BQ43,".")</f>
        <v>.</v>
      </c>
      <c r="CW43" s="89" t="str">
        <f>IF(ISNUMBER(work!CV43-work!BR43),work!CV43-work!BR43,".")</f>
        <v>.</v>
      </c>
      <c r="CX43" s="89" t="str">
        <f>IF(ISNUMBER(work!CW43-work!BS43),work!CW43-work!BS43,".")</f>
        <v>.</v>
      </c>
      <c r="CY43" s="89" t="str">
        <f>IF(ISNUMBER(work!CX43-work!BT43),work!CX43-work!BT43,".")</f>
        <v>.</v>
      </c>
      <c r="CZ43" s="89" t="str">
        <f>IF(ISNUMBER(work!CY43-work!BU43),work!CY43-work!BU43,".")</f>
        <v>.</v>
      </c>
      <c r="DA43" s="89" t="str">
        <f>IF(ISNUMBER(work!CZ43-work!BV43),work!CZ43-work!BV43,".")</f>
        <v>.</v>
      </c>
      <c r="DB43" s="89" t="str">
        <f>IF(ISNUMBER(work!DA43-work!BW43),work!DA43-work!BW43,".")</f>
        <v>.</v>
      </c>
      <c r="DC43" s="94" t="str">
        <f>IF(ISNUMBER(work!DB43-work!BX43),work!DB43-work!BX43,".")</f>
        <v>.</v>
      </c>
      <c r="DD43" s="89" t="str">
        <f>IF(ISNUMBER(work!DC43-work!BY43),work!DC43-work!BY43,".")</f>
        <v>.</v>
      </c>
      <c r="DE43" s="89" t="str">
        <f>IF(ISNUMBER(work!DD43-work!BZ43),work!DD43-work!BZ43,".")</f>
        <v>.</v>
      </c>
      <c r="DF43" s="89" t="str">
        <f>IF(ISNUMBER(work!DE43-work!CA43),work!DE43-work!CA43,".")</f>
        <v>.</v>
      </c>
      <c r="DG43" s="89" t="str">
        <f>IF(ISNUMBER(work!DF43-work!CB43),work!DF43-work!CB43,".")</f>
        <v>.</v>
      </c>
      <c r="DH43" s="89" t="str">
        <f>IF(ISNUMBER(work!DG43-work!CC43),work!DG43-work!CC43,".")</f>
        <v>.</v>
      </c>
      <c r="DI43" s="89" t="str">
        <f>IF(ISNUMBER(work!DH43-work!CD43),work!DH43-work!CD43,".")</f>
        <v>.</v>
      </c>
      <c r="DJ43" s="89" t="str">
        <f>IF(ISNUMBER(work!DI43-work!CE43),work!DI43-work!CE43,".")</f>
        <v>.</v>
      </c>
      <c r="DK43" s="89" t="str">
        <f>IF(ISNUMBER(work!DJ43-work!CF43),work!DJ43-work!CF43,".")</f>
        <v>.</v>
      </c>
      <c r="DL43" s="89" t="str">
        <f>IF(ISNUMBER(work!DK43-work!CG43),work!DK43-work!CG43,".")</f>
        <v>.</v>
      </c>
      <c r="DM43" s="94" t="str">
        <f>IF(ISNUMBER(work!DL43-work!CH43),work!DL43-work!CH43,".")</f>
        <v>.</v>
      </c>
      <c r="DN43" s="89" t="str">
        <f>IF(ISNUMBER(work!DM43-work!CI43),work!DM43-work!CI43,".")</f>
        <v>.</v>
      </c>
      <c r="DO43" s="89" t="str">
        <f>IF(ISNUMBER(work!DN43-work!CJ43),work!DN43-work!CJ43,".")</f>
        <v>.</v>
      </c>
      <c r="DP43" s="89" t="str">
        <f>IF(ISNUMBER(work!DO43-work!CK43),work!DO43-work!CK43,".")</f>
        <v>.</v>
      </c>
      <c r="DQ43" s="89" t="str">
        <f>IF(ISNUMBER(work!DP43-work!CL43),work!DP43-work!CL43,".")</f>
        <v>.</v>
      </c>
      <c r="DR43" s="94" t="str">
        <f>IF(ISNUMBER(work!DQ43-work!CM43),work!DQ43-work!CM43,".")</f>
        <v>.</v>
      </c>
      <c r="DS43" s="89" t="str">
        <f>IF(ISNUMBER(work!DR43-work!CN43),work!DR43-work!CN43,".")</f>
        <v>.</v>
      </c>
      <c r="DT43" s="89" t="str">
        <f>IF(ISNUMBER(work!DS43-work!CO43),work!DS43-work!CO43,".")</f>
        <v>.</v>
      </c>
      <c r="DU43" s="89" t="str">
        <f>IF(ISNUMBER(work!DT43-work!CP43),work!DT43-work!CP43,".")</f>
        <v>.</v>
      </c>
      <c r="DV43" s="27" t="str">
        <f t="shared" si="29"/>
        <v>.</v>
      </c>
      <c r="DW43" s="89"/>
      <c r="DX43" s="89" t="str">
        <f>IF(ISNUMBER(work!FJ43/work!FN43),work!FJ43/work!FN43,".")</f>
        <v>.</v>
      </c>
      <c r="DY43" s="89" t="str">
        <f>IF(ISNUMBER(work!FK43/work!FO43),work!FK43/work!FO43,".")</f>
        <v>.</v>
      </c>
      <c r="DZ43" s="89" t="str">
        <f>IF(ISNUMBER(work!FL43/work!FP43),work!FL43/work!FP43,".")</f>
        <v>.</v>
      </c>
      <c r="EA43" s="89" t="str">
        <f>IF(ISNUMBER(work!FM43/work!FQ43),work!FM43/work!FQ43,".")</f>
        <v>.</v>
      </c>
      <c r="EB43" s="89" t="str">
        <f>IF(ISNUMBER((work!FK43+work!FL43)/(work!FO43+work!FP43)),(work!FK43+work!FL43)/(work!FO43+work!FP43),".")</f>
        <v>.</v>
      </c>
      <c r="EC43" s="89" t="str">
        <f>IF(ISNUMBER(work!FR43/work!FV43),work!FR43/work!FV43,".")</f>
        <v>.</v>
      </c>
      <c r="ED43" s="89" t="str">
        <f>IF(ISNUMBER(work!FS43/work!FW43),work!FS43/work!FW43,".")</f>
        <v>.</v>
      </c>
      <c r="EE43" s="89" t="str">
        <f>IF(ISNUMBER(work!FT43/work!FX43),work!FT43/work!FX43,".")</f>
        <v>.</v>
      </c>
      <c r="EF43" s="89" t="str">
        <f>IF(ISNUMBER(work!FU43/work!FY43),work!FU43/work!FY43,".")</f>
        <v>.</v>
      </c>
      <c r="EG43" s="89" t="str">
        <f>IF(ISNUMBER((work!FS43+work!FT43)/(work!FW43+work!FX43)),(work!FS43+work!FT43)/(work!FW43+work!FX43),".")</f>
        <v>.</v>
      </c>
      <c r="EH43" s="89" t="str">
        <f>work!EZ43</f>
        <v>.</v>
      </c>
      <c r="EI43" s="89">
        <v>0.98</v>
      </c>
      <c r="EJ43" s="89">
        <v>0.98</v>
      </c>
      <c r="EK43" s="89"/>
      <c r="EL43" s="89">
        <f t="shared" si="47"/>
        <v>1723.12</v>
      </c>
      <c r="EM43">
        <f t="shared" si="34"/>
        <v>229628</v>
      </c>
      <c r="EN43" t="str">
        <f>work!FM43</f>
        <v>.</v>
      </c>
      <c r="EO43" t="str">
        <f>IF(ISNUMBER(work!FK43+work!FL43),work!FK43+work!FL43,".")</f>
        <v>.</v>
      </c>
      <c r="EP43" t="str">
        <f>IF(ISNUMBER(work!FU43-work!FM43),work!FU43-work!FM43,".")</f>
        <v>.</v>
      </c>
      <c r="EQ43" t="str">
        <f>IF(ISNUMBER(work!FS43+work!FT43-work!FK43-work!FL43),(work!FS43+work!FT43-work!FK43-work!FL43),".")</f>
        <v>.</v>
      </c>
      <c r="ET43" s="91"/>
      <c r="EU43" t="str">
        <f>work!FC43</f>
        <v>.</v>
      </c>
      <c r="EV43">
        <f>work!FD43</f>
        <v>19943000</v>
      </c>
      <c r="EW43" t="str">
        <f>IF(ISNUMBER(VLOOKUP($F43,AREA_EM_ALLYEAR,Seq!B$1,FALSE)),VLOOKUP($F43,AREA_EM_ALLYEAR,Seq!B$1,FALSE),".")</f>
        <v>.</v>
      </c>
      <c r="EX43" t="str">
        <f>IF(ISNUMBER(VLOOKUP($F43,AREA_EM_ALLYEAR,Seq!C$1,FALSE)),VLOOKUP($F43,AREA_EM_ALLYEAR,Seq!C$1,FALSE),".")</f>
        <v>.</v>
      </c>
      <c r="EY43" t="str">
        <f>IF(ISNUMBER(VLOOKUP($F43,AREA_EM_ALLYEAR,Seq!D$1,FALSE)),VLOOKUP($F43,AREA_EM_ALLYEAR,Seq!D$1,FALSE),".")</f>
        <v>.</v>
      </c>
      <c r="EZ43" t="str">
        <f>IF(ISNUMBER(VLOOKUP($F43,AREA_EM_ALLYEAR,Seq!E$1,FALSE)),VLOOKUP($F43,AREA_EM_ALLYEAR,Seq!E$1,FALSE),".")</f>
        <v>.</v>
      </c>
      <c r="FA43" t="str">
        <f>IF(ISNUMBER(VLOOKUP($F43,AREA_EM_ALLYEAR,Seq!F$1,FALSE)),VLOOKUP($F43,AREA_EM_ALLYEAR,Seq!F$1,FALSE),".")</f>
        <v>.</v>
      </c>
      <c r="FB43" t="str">
        <f>IF(ISNUMBER(VLOOKUP($F43,AREA_EM_ALLYEAR,Seq!G$1,FALSE)),VLOOKUP($F43,AREA_EM_ALLYEAR,Seq!G$1,FALSE),".")</f>
        <v>.</v>
      </c>
      <c r="FC43" t="str">
        <f>IF(ISNUMBER(VLOOKUP($F43,AREA_EM_ALLYEAR,Seq!H$1,FALSE)),VLOOKUP($F43,AREA_EM_ALLYEAR,Seq!H$1,FALSE),".")</f>
        <v>.</v>
      </c>
      <c r="FD43" t="str">
        <f>IF(ISNUMBER(VLOOKUP($F43,AREA_EM_ALLYEAR,Seq!I$1,FALSE)),VLOOKUP($F43,AREA_EM_ALLYEAR,Seq!I$1,FALSE),".")</f>
        <v>.</v>
      </c>
      <c r="FE43" t="str">
        <f>IF(ISNUMBER(VLOOKUP($F43,AREA_EM_ALLYEAR,Seq!J$1,FALSE)),VLOOKUP($F43,AREA_EM_ALLYEAR,Seq!J$1,FALSE),".")</f>
        <v>.</v>
      </c>
      <c r="FF43" t="str">
        <f>IF(ISNUMBER(VLOOKUP($F43,AREA_EM_ALLYEAR,Seq!K$1,FALSE)),VLOOKUP($F43,AREA_EM_ALLYEAR,Seq!K$1,FALSE),".")</f>
        <v>.</v>
      </c>
      <c r="FG43" t="str">
        <f>IF(ISNUMBER(VLOOKUP($F43,AREA_EM_ALLYEAR,Seq!L$1,FALSE)),VLOOKUP($F43,AREA_EM_ALLYEAR,Seq!L$1,FALSE),".")</f>
        <v>.</v>
      </c>
      <c r="FH43" t="str">
        <f>IF(ISNUMBER(VLOOKUP($F43,AREA_EM_ALLYEAR,Seq!M$1,FALSE)),VLOOKUP($F43,AREA_EM_ALLYEAR,Seq!M$1,FALSE),".")</f>
        <v>.</v>
      </c>
      <c r="FI43" t="str">
        <f>IF(ISNUMBER(VLOOKUP($F43,AREA_EM_ALLYEAR,Seq!N$1,FALSE)),VLOOKUP($F43,AREA_EM_ALLYEAR,Seq!N$1,FALSE),".")</f>
        <v>.</v>
      </c>
      <c r="FJ43" t="str">
        <f>IF(ISNUMBER(VLOOKUP($F43,AREA_EM_ALLYEAR,Seq!O$1,FALSE)),VLOOKUP($F43,AREA_EM_ALLYEAR,Seq!O$1,FALSE),".")</f>
        <v>.</v>
      </c>
      <c r="FK43" t="str">
        <f t="shared" si="35"/>
        <v>.</v>
      </c>
      <c r="FL43" s="91"/>
      <c r="FM43" s="91"/>
      <c r="FN43" t="str">
        <f>IF( ISNUMBER(VLOOKUP($F43,AREA_LIFE,Seq!V$1,FALSE)-Life!V$39),VLOOKUP($F43,AREA_LIFE,Seq!V$1,FALSE)-Life!V$39,".")</f>
        <v>.</v>
      </c>
      <c r="FO43" t="str">
        <f>IF( ISNUMBER(VLOOKUP($F43,AREA_LIFE,Seq!W$1,FALSE)-Life!W$39),VLOOKUP($F43,AREA_LIFE,Seq!W$1,FALSE)-Life!W$39,".")</f>
        <v>.</v>
      </c>
      <c r="FP43" t="str">
        <f>IF( ISNUMBER(VLOOKUP($F43,AREA_LIFE,Seq!X$1,FALSE)-Life!X$39),VLOOKUP($F43,AREA_LIFE,Seq!X$1,FALSE)-Life!X$39,".")</f>
        <v>.</v>
      </c>
      <c r="FQ43" t="str">
        <f>IF( ISNUMBER(VLOOKUP($F43,AREA_LIFE,Seq!Y$1,FALSE)-Life!Y$39),VLOOKUP($F43,AREA_LIFE,Seq!Y$1,FALSE)-Life!Y$39,".")</f>
        <v>.</v>
      </c>
      <c r="FR43" t="str">
        <f>IF( ISNUMBER(VLOOKUP($F43,AREA_LIFE,Seq!Z$1,FALSE)-Life!Z$39),VLOOKUP($F43,AREA_LIFE,Seq!Z$1,FALSE)-Life!Z$39,".")</f>
        <v>.</v>
      </c>
      <c r="FS43" t="str">
        <f>IF( ISNUMBER(VLOOKUP($F43,AREA_LIFE,Seq!AA$1,FALSE)-Life!AA$39),VLOOKUP($F43,AREA_LIFE,Seq!AA$1,FALSE)-Life!AA$39,".")</f>
        <v>.</v>
      </c>
      <c r="FT43" t="str">
        <f>IF( ISNUMBER(VLOOKUP($F43,AREA_LIFE,Seq!AB$1,FALSE)-Life!AB$39),VLOOKUP($F43,AREA_LIFE,Seq!AB$1,FALSE)-Life!AB$39,".")</f>
        <v>.</v>
      </c>
      <c r="FU43" t="str">
        <f>IF( ISNUMBER(VLOOKUP($F43,AREA_LIFE,Seq!AC$1,FALSE)-Life!AC$39),VLOOKUP($F43,AREA_LIFE,Seq!AC$1,FALSE)-Life!AC$39,".")</f>
        <v>.</v>
      </c>
      <c r="FV43" t="str">
        <f>IF( ISNUMBER(VLOOKUP($F43,AREA_LIFE,Seq!AD$1,FALSE)-Life!AD$39),VLOOKUP($F43,AREA_LIFE,Seq!AD$1,FALSE)-Life!AD$39,".")</f>
        <v>.</v>
      </c>
      <c r="FW43" t="str">
        <f>IF( ISNUMBER(VLOOKUP($F43,AREA_LIFE,Seq!AE$1,FALSE)-Life!AE$39),VLOOKUP($F43,AREA_LIFE,Seq!AE$1,FALSE)-Life!AE$39,".")</f>
        <v>.</v>
      </c>
      <c r="FX43" t="str">
        <f>IF( ISNUMBER(VLOOKUP($F43,AREA_LIFE,Seq!AF$1,FALSE)-Life!AF$39),VLOOKUP($F43,AREA_LIFE,Seq!AF$1,FALSE)-Life!AF$39,".")</f>
        <v>.</v>
      </c>
      <c r="FY43" t="str">
        <f>IF( ISNUMBER(VLOOKUP($F43,AREA_LIFE,Seq!AG$1,FALSE)-Life!AG$39),VLOOKUP($F43,AREA_LIFE,Seq!AG$1,FALSE)-Life!AG$39,".")</f>
        <v>.</v>
      </c>
      <c r="FZ43" t="str">
        <f>IF( ISNUMBER(VLOOKUP($F43,AREA_LIFE,Seq!AH$1,FALSE)-Life!AH$39),VLOOKUP($F43,AREA_LIFE,Seq!AH$1,FALSE)-Life!AH$39,".")</f>
        <v>.</v>
      </c>
      <c r="GA43" t="str">
        <f>IF( ISNUMBER(VLOOKUP($F43,AREA_LIFE,Seq!AI$1,FALSE)-Life!AI$39),VLOOKUP($F43,AREA_LIFE,Seq!AI$1,FALSE)-Life!AI$39,".")</f>
        <v>.</v>
      </c>
      <c r="GB43" t="str">
        <f>IF( ISNUMBER(VLOOKUP($F43,AREA_LIFE,Seq!AJ$1,FALSE)-Life!AJ$39),VLOOKUP($F43,AREA_LIFE,Seq!AJ$1,FALSE)-Life!AJ$39,".")</f>
        <v>.</v>
      </c>
      <c r="GC43" t="str">
        <f>IF( ISNUMBER(VLOOKUP($F43,AREA_LIFE,Seq!AK$1,FALSE)-Life!AK$39),VLOOKUP($F43,AREA_LIFE,Seq!AK$1,FALSE)-Life!AK$39,".")</f>
        <v>.</v>
      </c>
      <c r="GD43" t="str">
        <f>IF( ISNUMBER(VLOOKUP($F43,AREA_LIFE,Seq!AL$1,FALSE)-Life!AL$39),VLOOKUP($F43,AREA_LIFE,Seq!AL$1,FALSE)-Life!AL$39,".")</f>
        <v>.</v>
      </c>
      <c r="GE43" t="str">
        <f>IF( ISNUMBER(VLOOKUP($F43,AREA_LIFE,Seq!AM$1,FALSE)-Life!AM$39),VLOOKUP($F43,AREA_LIFE,Seq!AM$1,FALSE)-Life!AM$39,".")</f>
        <v>.</v>
      </c>
      <c r="GF43" t="str">
        <f>IF( ISNUMBER(VLOOKUP($F43,AREA_LIFE,Seq!AN$1,FALSE)-Life!AN$39),VLOOKUP($F43,AREA_LIFE,Seq!AN$1,FALSE)-Life!AN$39,".")</f>
        <v>.</v>
      </c>
      <c r="GG43" t="str">
        <f>IF( ISNUMBER(VLOOKUP($F43,AREA_LIFE,Seq!AO$1,FALSE)-Life!AO$39),VLOOKUP($F43,AREA_LIFE,Seq!AO$1,FALSE)-Life!AO$39,".")</f>
        <v>.</v>
      </c>
      <c r="GH43" t="str">
        <f>IF( ISNUMBER(VLOOKUP($F43,AREA_LIFE,Seq!AP$1,FALSE)-Life!AP$39),VLOOKUP($F43,AREA_LIFE,Seq!AP$1,FALSE)-Life!AP$39,".")</f>
        <v>.</v>
      </c>
      <c r="GI43" t="str">
        <f>IF( ISNUMBER(VLOOKUP($F43,AREA_LIFE,Seq!AQ$1,FALSE)-Life!AQ$39),VLOOKUP($F43,AREA_LIFE,Seq!AQ$1,FALSE)-Life!AQ$39,".")</f>
        <v>.</v>
      </c>
      <c r="GJ43" t="str">
        <f>IF( ISNUMBER(VLOOKUP($F43,AREA_LIFE,Seq!AR$1,FALSE)-Life!AR$39),VLOOKUP($F43,AREA_LIFE,Seq!AR$1,FALSE)-Life!AR$39,".")</f>
        <v>.</v>
      </c>
      <c r="GK43" t="str">
        <f>IF( ISNUMBER(VLOOKUP($F43,AREA_LIFE,Seq!AS$1,FALSE)-Life!AS$39),VLOOKUP($F43,AREA_LIFE,Seq!AS$1,FALSE)-Life!AS$39,".")</f>
        <v>.</v>
      </c>
      <c r="GL43" t="str">
        <f>IF( ISNUMBER(VLOOKUP($F43,AREA_LIFE,Seq!AT$1,FALSE)-Life!AT$39),VLOOKUP($F43,AREA_LIFE,Seq!AT$1,FALSE)-Life!AT$39,".")</f>
        <v>.</v>
      </c>
      <c r="GM43" t="str">
        <f>IF( ISNUMBER(VLOOKUP($F43,AREA_LIFE,Seq!AU$1,FALSE)-Life!AU$39),VLOOKUP($F43,AREA_LIFE,Seq!AU$1,FALSE)-Life!AU$39,".")</f>
        <v>.</v>
      </c>
      <c r="GN43" t="str">
        <f>IF( ISNUMBER(VLOOKUP($F43,AREA_LIFE,Seq!AV$1,FALSE)-Life!AV$39),VLOOKUP($F43,AREA_LIFE,Seq!AV$1,FALSE)-Life!AV$39,".")</f>
        <v>.</v>
      </c>
      <c r="GO43" t="str">
        <f>IF( ISNUMBER(VLOOKUP($F43,AREA_LIFE,Seq!AW$1,FALSE)-Life!AW$39),VLOOKUP($F43,AREA_LIFE,Seq!AW$1,FALSE)-Life!AW$39,".")</f>
        <v>.</v>
      </c>
      <c r="GP43" t="str">
        <f>IF( ISNUMBER(VLOOKUP($F43,AREA_LIFE,Seq!AX$1,FALSE)-Life!AX$39),VLOOKUP($F43,AREA_LIFE,Seq!AX$1,FALSE)-Life!AX$39,".")</f>
        <v>.</v>
      </c>
      <c r="GQ43" t="str">
        <f t="shared" si="36"/>
        <v>.</v>
      </c>
      <c r="GS43" t="str">
        <f>IFERROR(VLOOKUP($F43,AREA_LIFE,Seq!V$1,FALSE),".")</f>
        <v>.</v>
      </c>
      <c r="GT43" t="str">
        <f>IFERROR(VLOOKUP($F43,AREA_LIFE,Seq!W$1,FALSE),".")</f>
        <v>.</v>
      </c>
      <c r="GU43" t="str">
        <f>IFERROR(VLOOKUP($F43,AREA_LIFE,Seq!X$1,FALSE),".")</f>
        <v>.</v>
      </c>
      <c r="GV43" t="str">
        <f>IFERROR(VLOOKUP($F43,AREA_LIFE,Seq!Y$1,FALSE),".")</f>
        <v>.</v>
      </c>
      <c r="GW43" t="str">
        <f>IFERROR(VLOOKUP($F43,AREA_LIFE,Seq!Z$1,FALSE),".")</f>
        <v>.</v>
      </c>
      <c r="GX43" t="str">
        <f>IFERROR(VLOOKUP($F43,AREA_LIFE,Seq!AA$1,FALSE),".")</f>
        <v>.</v>
      </c>
      <c r="GY43" t="str">
        <f>IFERROR(VLOOKUP($F43,AREA_LIFE,Seq!AB$1,FALSE),".")</f>
        <v>.</v>
      </c>
      <c r="GZ43" t="str">
        <f>IFERROR(VLOOKUP($F43,AREA_LIFE,Seq!AC$1,FALSE),".")</f>
        <v>.</v>
      </c>
      <c r="HA43" t="str">
        <f>IFERROR(VLOOKUP($F43,AREA_LIFE,Seq!AD$1,FALSE),".")</f>
        <v>.</v>
      </c>
      <c r="HB43" t="str">
        <f>IFERROR(VLOOKUP($F43,AREA_LIFE,Seq!AE$1,FALSE),".")</f>
        <v>.</v>
      </c>
      <c r="HC43" t="str">
        <f>IFERROR(VLOOKUP($F43,AREA_LIFE,Seq!AF$1,FALSE),".")</f>
        <v>.</v>
      </c>
      <c r="HD43" t="str">
        <f>IFERROR(VLOOKUP($F43,AREA_LIFE,Seq!AG$1,FALSE),".")</f>
        <v>.</v>
      </c>
      <c r="HE43" t="str">
        <f>IFERROR(VLOOKUP($F43,AREA_LIFE,Seq!AH$1,FALSE),".")</f>
        <v>.</v>
      </c>
      <c r="HF43" t="str">
        <f>IFERROR(VLOOKUP($F43,AREA_LIFE,Seq!AI$1,FALSE),".")</f>
        <v>.</v>
      </c>
      <c r="HG43" t="str">
        <f>IFERROR(VLOOKUP($F43,AREA_LIFE,Seq!AJ$1,FALSE),".")</f>
        <v>.</v>
      </c>
      <c r="HH43" t="str">
        <f>IFERROR(VLOOKUP($F43,AREA_LIFE,Seq!AK$1,FALSE),".")</f>
        <v>.</v>
      </c>
      <c r="HI43" t="str">
        <f>IFERROR(VLOOKUP($F43,AREA_LIFE,Seq!AL$1,FALSE),".")</f>
        <v>.</v>
      </c>
      <c r="HJ43" t="str">
        <f>IFERROR(VLOOKUP($F43,AREA_LIFE,Seq!AM$1,FALSE),".")</f>
        <v>.</v>
      </c>
      <c r="HK43" t="str">
        <f>IFERROR(VLOOKUP($F43,AREA_LIFE,Seq!AN$1,FALSE),".")</f>
        <v>.</v>
      </c>
      <c r="HL43" t="str">
        <f>IFERROR(VLOOKUP($F43,AREA_LIFE,Seq!AO$1,FALSE),".")</f>
        <v>.</v>
      </c>
      <c r="HM43" t="str">
        <f>IFERROR(VLOOKUP($F43,AREA_LIFE,Seq!AP$1,FALSE),".")</f>
        <v>.</v>
      </c>
      <c r="HN43" t="str">
        <f>IFERROR(VLOOKUP($F43,AREA_LIFE,Seq!AQ$1,FALSE),".")</f>
        <v>.</v>
      </c>
      <c r="HO43" t="str">
        <f>IFERROR(VLOOKUP($F43,AREA_LIFE,Seq!AR$1,FALSE),".")</f>
        <v>.</v>
      </c>
      <c r="HP43" t="str">
        <f>IFERROR(VLOOKUP($F43,AREA_LIFE,Seq!AS$1,FALSE),".")</f>
        <v>.</v>
      </c>
      <c r="HQ43" t="str">
        <f>IFERROR(VLOOKUP($F43,AREA_LIFE,Seq!AT$1,FALSE),".")</f>
        <v>.</v>
      </c>
      <c r="HR43" t="str">
        <f>IFERROR(VLOOKUP($F43,AREA_LIFE,Seq!AU$1,FALSE),".")</f>
        <v>.</v>
      </c>
      <c r="HS43" t="str">
        <f>IFERROR(VLOOKUP($F43,AREA_LIFE,Seq!AV$1,FALSE),".")</f>
        <v>.</v>
      </c>
      <c r="HT43" t="str">
        <f>IFERROR(VLOOKUP($F43,AREA_LIFE,Seq!AW$1,FALSE),".")</f>
        <v>.</v>
      </c>
      <c r="HU43" t="str">
        <f>IFERROR(VLOOKUP($F43,AREA_LIFE,Seq!AX$1,FALSE),".")</f>
        <v>.</v>
      </c>
      <c r="HV43" t="str">
        <f>IFERROR(VLOOKUP($F43,AREA_LIFE,Seq!AY$1,FALSE),".")</f>
        <v>.</v>
      </c>
      <c r="HX43" s="91"/>
      <c r="HY43" s="91"/>
      <c r="HZ43">
        <f t="shared" si="40"/>
        <v>2531610</v>
      </c>
      <c r="IA43">
        <f t="shared" si="38"/>
        <v>0</v>
      </c>
      <c r="IB43" t="str">
        <f t="shared" si="41"/>
        <v>.</v>
      </c>
      <c r="IC43" t="str">
        <f t="shared" si="42"/>
        <v>.</v>
      </c>
      <c r="ID43" t="str">
        <f t="shared" si="39"/>
        <v>.</v>
      </c>
      <c r="IE43" t="str">
        <f>work!FK43</f>
        <v>.</v>
      </c>
      <c r="IF43" t="str">
        <f>work!FL43</f>
        <v>.</v>
      </c>
      <c r="IG43" t="str">
        <f>work!FM43</f>
        <v>.</v>
      </c>
      <c r="IH43" t="str">
        <f>IF(ISNUMBER(work!FS43-work!FK43),work!FS43-work!FK43,".")</f>
        <v>.</v>
      </c>
      <c r="II43" t="str">
        <f>IF(ISNUMBER(work!FT43-work!FL43),work!FT43-work!FL43,".")</f>
        <v>.</v>
      </c>
      <c r="IJ43" t="str">
        <f>IF(ISNUMBER(work!FU43-work!FM43),work!FU43-work!FM43,".")</f>
        <v>.</v>
      </c>
      <c r="IK43" s="91"/>
      <c r="IL43" s="91"/>
      <c r="IM43" s="91"/>
      <c r="IN43" s="91"/>
      <c r="IO43" s="91"/>
      <c r="IP43" s="91"/>
      <c r="IQ43" s="91"/>
      <c r="IR43" s="91"/>
      <c r="IS43" s="91"/>
      <c r="IT43" s="91"/>
      <c r="IU43" s="91"/>
      <c r="IV43" s="91"/>
      <c r="IW43" s="91"/>
      <c r="IX43" s="91"/>
      <c r="IY43" s="91"/>
      <c r="IZ43" s="91"/>
      <c r="JA43" s="91"/>
      <c r="JB43" s="91"/>
      <c r="JC43" s="91"/>
      <c r="JD43" s="91"/>
      <c r="JE43" s="91"/>
      <c r="JF43" s="91"/>
      <c r="JG43" s="91"/>
      <c r="JH43" s="91"/>
    </row>
    <row r="44" spans="1:268" hidden="1">
      <c r="A44" s="24" t="str">
        <f t="shared" si="0"/>
        <v>非洲</v>
      </c>
      <c r="B44" s="24" t="str">
        <f t="shared" si="43"/>
        <v>Out</v>
      </c>
      <c r="C44" s="24" t="str">
        <f t="shared" si="44"/>
        <v>Out</v>
      </c>
      <c r="D44" s="24"/>
      <c r="E44" s="25" t="s">
        <v>2784</v>
      </c>
      <c r="F44" s="26" t="str">
        <f t="shared" si="2"/>
        <v>Algeria</v>
      </c>
      <c r="G44" s="27" t="str">
        <f t="shared" si="3"/>
        <v>.</v>
      </c>
      <c r="H44" s="27" t="str">
        <f t="shared" si="4"/>
        <v>.</v>
      </c>
      <c r="I44" s="27" t="str">
        <f t="shared" si="5"/>
        <v>.</v>
      </c>
      <c r="J44" s="27" t="str">
        <f t="shared" si="6"/>
        <v>.</v>
      </c>
      <c r="K44" s="27" t="str">
        <f t="shared" si="7"/>
        <v>.</v>
      </c>
      <c r="L44" s="27" t="str">
        <f t="shared" si="8"/>
        <v>.</v>
      </c>
      <c r="M44" s="27" t="str">
        <f t="shared" si="9"/>
        <v>.</v>
      </c>
      <c r="N44" s="27" t="str">
        <f t="shared" si="10"/>
        <v>.</v>
      </c>
      <c r="O44" s="27" t="str">
        <f t="shared" si="11"/>
        <v>.</v>
      </c>
      <c r="P44" s="27" t="str">
        <f t="shared" si="12"/>
        <v>.</v>
      </c>
      <c r="Q44" s="27" t="str">
        <f t="shared" si="13"/>
        <v>.</v>
      </c>
      <c r="R44" s="27" t="str">
        <f t="shared" si="14"/>
        <v>.</v>
      </c>
      <c r="S44" s="27">
        <f t="shared" si="15"/>
        <v>0</v>
      </c>
      <c r="T44" s="27">
        <f t="shared" si="16"/>
        <v>0</v>
      </c>
      <c r="U44" s="27">
        <f t="shared" si="17"/>
        <v>0</v>
      </c>
      <c r="V44" s="27">
        <f t="shared" si="18"/>
        <v>35</v>
      </c>
      <c r="W44" s="27">
        <f t="shared" si="19"/>
        <v>40</v>
      </c>
      <c r="X44" s="27">
        <f t="shared" si="20"/>
        <v>23</v>
      </c>
      <c r="Y44" s="27">
        <f t="shared" si="21"/>
        <v>108</v>
      </c>
      <c r="Z44" s="27">
        <f t="shared" si="22"/>
        <v>183</v>
      </c>
      <c r="AA44" s="27">
        <f t="shared" si="23"/>
        <v>206</v>
      </c>
      <c r="AB44" s="27">
        <f t="shared" si="24"/>
        <v>101</v>
      </c>
      <c r="AC44" s="27">
        <f t="shared" si="25"/>
        <v>658</v>
      </c>
      <c r="AD44" s="27">
        <f t="shared" si="26"/>
        <v>379</v>
      </c>
      <c r="AE44" s="27">
        <f t="shared" si="45"/>
        <v>904</v>
      </c>
      <c r="AF44" s="27">
        <f t="shared" si="46"/>
        <v>0</v>
      </c>
      <c r="AG44" s="27"/>
      <c r="AH44" s="27">
        <f>IF(ISNUMBER(work!C44+work!AH44),work!C44+work!AH44,".")</f>
        <v>21823317.499381669</v>
      </c>
      <c r="AI44" s="27">
        <f>IF(ISNUMBER(work!D44+work!AI44),work!D44+work!AI44,".")</f>
        <v>22880489.15978606</v>
      </c>
      <c r="AJ44" s="27">
        <f>IF(ISNUMBER(work!E44+work!AJ44),work!E44+work!AJ44,".")</f>
        <v>24864468.91125375</v>
      </c>
      <c r="AK44" s="27">
        <f>IF(ISNUMBER(work!F44+work!AK44),work!F44+work!AK44,".")</f>
        <v>27361976.119683482</v>
      </c>
      <c r="AL44" s="27">
        <f>IF(ISNUMBER(work!G44+work!AL44),work!G44+work!AL44,".")</f>
        <v>31129653.382453471</v>
      </c>
      <c r="AM44" s="27">
        <f>IF(ISNUMBER(work!H44+work!AM44),work!H44+work!AM44,".")</f>
        <v>34910288.769241393</v>
      </c>
      <c r="AN44" s="27">
        <f>IF(ISNUMBER(work!I44+work!AN44),work!I44+work!AN44,".")</f>
        <v>37607414.114281572</v>
      </c>
      <c r="AO44" s="27">
        <f>IF(ISNUMBER(work!J44+work!AO44),work!J44+work!AO44,".")</f>
        <v>41418599.926412933</v>
      </c>
      <c r="AP44" s="27">
        <f>IF(ISNUMBER(work!K44+work!AP44),work!K44+work!AP44,".")</f>
        <v>45551486.042341962</v>
      </c>
      <c r="AQ44" s="27">
        <f>IF(ISNUMBER(work!L44+work!AQ44),work!L44+work!AQ44,".")</f>
        <v>47432315.144602679</v>
      </c>
      <c r="AR44" s="27">
        <f>IF(ISNUMBER(work!M44+work!AR44),work!M44+work!AR44,".")</f>
        <v>49096746.399227135</v>
      </c>
      <c r="AS44" s="27">
        <f>IF(ISNUMBER(work!N44+work!AS44),work!N44+work!AS44,".")</f>
        <v>53131431.195648938</v>
      </c>
      <c r="AT44" s="27">
        <f>IF(ISNUMBER(work!O44+work!AT44),work!O44+work!AT44,".")</f>
        <v>60108044.270950928</v>
      </c>
      <c r="AU44" s="27">
        <f>IF(ISNUMBER(work!P44+work!AU44),work!P44+work!AU44,".")</f>
        <v>67772345.403699428</v>
      </c>
      <c r="AV44" s="27">
        <f>IF(ISNUMBER(work!Q44+work!AV44),work!Q44+work!AV44,".")</f>
        <v>76011342.200973406</v>
      </c>
      <c r="AW44" s="27">
        <f>IF(ISNUMBER(work!R44+work!AW44),work!R44+work!AW44,".")</f>
        <v>83975339.778279126</v>
      </c>
      <c r="AX44" s="27">
        <f>IF(ISNUMBER(work!S44+work!AX44),work!S44+work!AX44,".")</f>
        <v>92095785.142565608</v>
      </c>
      <c r="AY44" s="27">
        <f>IF(ISNUMBER(work!T44+work!AY44),work!T44+work!AY44,".")</f>
        <v>100259797.70340186</v>
      </c>
      <c r="AZ44" s="27">
        <f>IF(ISNUMBER(work!U44+work!AZ44),work!U44+work!AZ44,".")</f>
        <v>107946607.91721387</v>
      </c>
      <c r="BA44" s="27">
        <f>IF(ISNUMBER(work!V44+work!BA44),work!V44+work!BA44,".")</f>
        <v>115921977.77056251</v>
      </c>
      <c r="BB44" s="27">
        <f>IF(ISNUMBER(work!W44+work!BB44),work!W44+work!BB44,".")</f>
        <v>125327038.06703718</v>
      </c>
      <c r="BC44" s="27">
        <f>IF(ISNUMBER(work!X44+work!BC44),work!X44+work!BC44,".")</f>
        <v>135416878.62581241</v>
      </c>
      <c r="BD44" s="27">
        <f>IF(ISNUMBER(work!Y44+work!BD44),work!Y44+work!BD44,".")</f>
        <v>147492470.61178178</v>
      </c>
      <c r="BE44" s="27">
        <f>IF(ISNUMBER(work!Z44+work!BE44),work!Z44+work!BE44,".")</f>
        <v>162059262.0424853</v>
      </c>
      <c r="BF44" s="27">
        <f>IF(ISNUMBER(work!AA44+work!BF44),work!AA44+work!BF44,".")</f>
        <v>178118950.1119467</v>
      </c>
      <c r="BG44" s="27">
        <f>IF(ISNUMBER(work!AB44+work!BG44),work!AB44+work!BG44,".")</f>
        <v>196292516.40640524</v>
      </c>
      <c r="BH44" s="27">
        <f>IF(ISNUMBER(work!AC44+work!BH44),work!AC44+work!BH44,".")</f>
        <v>218394622.5065648</v>
      </c>
      <c r="BI44" s="27">
        <f>IF(ISNUMBER(work!AD44+work!BI44),work!AD44+work!BI44,".")</f>
        <v>246076358.51674783</v>
      </c>
      <c r="BJ44" s="27">
        <f>IF(ISNUMBER(work!AE44+work!BJ44),work!AE44+work!BJ44,".")</f>
        <v>267784719.66537184</v>
      </c>
      <c r="BK44" s="27">
        <f>IF(ISNUMBER(work!AF44+work!BK44),work!AF44+work!BK44,".")</f>
        <v>301395639.37759942</v>
      </c>
      <c r="BL44" s="27"/>
      <c r="BM44" s="27">
        <f>IF(ISNUMBER(work!AH44-work!C44),work!AH44-work!C44,".")</f>
        <v>-14765071.063684329</v>
      </c>
      <c r="BN44" s="27">
        <f>IF(ISNUMBER(work!AI44-work!D44),work!AI44-work!D44,".")</f>
        <v>-15610495.60855934</v>
      </c>
      <c r="BO44" s="27">
        <f>IF(ISNUMBER(work!AJ44-work!E44),work!AJ44-work!E44,".")</f>
        <v>-17129195.47101105</v>
      </c>
      <c r="BP44" s="27">
        <f>IF(ISNUMBER(work!AK44-work!F44),work!AK44-work!F44,".")</f>
        <v>-19208997.680248119</v>
      </c>
      <c r="BQ44" s="27">
        <f>IF(ISNUMBER(work!AL44-work!G44),work!AL44-work!G44,".")</f>
        <v>-22520108.435067728</v>
      </c>
      <c r="BR44" s="27">
        <f>IF(ISNUMBER(work!AM44-work!H44),work!AM44-work!H44,".")</f>
        <v>-25982190.893645208</v>
      </c>
      <c r="BS44" s="27">
        <f>IF(ISNUMBER(work!AN44-work!I44),work!AN44-work!I44,".")</f>
        <v>-28643603.758939035</v>
      </c>
      <c r="BT44" s="27">
        <f>IF(ISNUMBER(work!AO44-work!J44),work!AO44-work!J44,".")</f>
        <v>-32517536.020101272</v>
      </c>
      <c r="BU44" s="27">
        <f>IF(ISNUMBER(work!AP44-work!K44),work!AP44-work!K44,".")</f>
        <v>-36739433.266128436</v>
      </c>
      <c r="BV44" s="27">
        <f>IF(ISNUMBER(work!AQ44-work!L44),work!AQ44-work!L44,".")</f>
        <v>-38232531.855514921</v>
      </c>
      <c r="BW44" s="27">
        <f>IF(ISNUMBER(work!AR44-work!M44),work!AR44-work!M44,".")</f>
        <v>-39823364.786895074</v>
      </c>
      <c r="BX44" s="27">
        <f>IF(ISNUMBER(work!AS44-work!N44),work!AS44-work!N44,".")</f>
        <v>-43969330.21959646</v>
      </c>
      <c r="BY44" s="27">
        <f>IF(ISNUMBER(work!AT44-work!O44),work!AT44-work!O44,".")</f>
        <v>-50781025.265259281</v>
      </c>
      <c r="BZ44" s="27">
        <f>IF(ISNUMBER(work!AU44-work!P44),work!AU44-work!P44,".")</f>
        <v>-58641193.86758016</v>
      </c>
      <c r="CA44" s="27">
        <f>IF(ISNUMBER(work!AV44-work!Q44),work!AV44-work!Q44,".")</f>
        <v>-66962370.714843787</v>
      </c>
      <c r="CB44" s="27">
        <f>IF(ISNUMBER(work!AW44-work!R44),work!AW44-work!R44,".")</f>
        <v>-74582507.845362276</v>
      </c>
      <c r="CC44" s="27">
        <f>IF(ISNUMBER(work!AX44-work!S44),work!AX44-work!S44,".")</f>
        <v>-82317847.243439794</v>
      </c>
      <c r="CD44" s="27">
        <f>IF(ISNUMBER(work!AY44-work!T44),work!AY44-work!T44,".")</f>
        <v>-90374302.494502127</v>
      </c>
      <c r="CE44" s="27">
        <f>IF(ISNUMBER(work!AZ44-work!U44),work!AZ44-work!U44,".")</f>
        <v>-97556952.096126124</v>
      </c>
      <c r="CF44" s="27">
        <f>IF(ISNUMBER(work!BA44-work!V44),work!BA44-work!V44,".")</f>
        <v>-105199852.80379148</v>
      </c>
      <c r="CG44" s="27">
        <f>IF(ISNUMBER(work!BB44-work!W44),work!BB44-work!W44,".")</f>
        <v>-114369026.27556281</v>
      </c>
      <c r="CH44" s="27">
        <f>IF(ISNUMBER(work!BC44-work!X44),work!BC44-work!X44,".")</f>
        <v>-124173959.05722357</v>
      </c>
      <c r="CI44" s="27">
        <f>IF(ISNUMBER(work!BD44-work!Y44),work!BD44-work!Y44,".")</f>
        <v>-135721133.30041021</v>
      </c>
      <c r="CJ44" s="27">
        <f>IF(ISNUMBER(work!BE44-work!Z44),work!BE44-work!Z44,".")</f>
        <v>-149475702.26092672</v>
      </c>
      <c r="CK44" s="27">
        <f>IF(ISNUMBER(work!BF44-work!AA44),work!BF44-work!AA44,".")</f>
        <v>-164881045.58610928</v>
      </c>
      <c r="CL44" s="27">
        <f>IF(ISNUMBER(work!BG44-work!AB44),work!BG44-work!AB44,".")</f>
        <v>-182379478.84424874</v>
      </c>
      <c r="CM44" s="27">
        <f>IF(ISNUMBER(work!BH44-work!AC44),work!BH44-work!AC44,".")</f>
        <v>-204203324.19316518</v>
      </c>
      <c r="CN44" s="27">
        <f>IF(ISNUMBER(work!BI44-work!AD44),work!BI44-work!AD44,".")</f>
        <v>-231459321.25394619</v>
      </c>
      <c r="CO44" s="27">
        <f>IF(ISNUMBER(work!BJ44-work!AE44),work!BJ44-work!AE44,".")</f>
        <v>-252729171.28468615</v>
      </c>
      <c r="CP44" s="27">
        <f>IF(ISNUMBER(work!BK44-work!AF44),work!BK44-work!AF44,".")</f>
        <v>-286113468.45119125</v>
      </c>
      <c r="CQ44" s="27"/>
      <c r="CR44" s="27"/>
      <c r="CS44" s="27">
        <f>IF(ISNUMBER(work!CR44-work!BN44),work!CR44-work!BN44,".")</f>
        <v>9.2788813265514913E-2</v>
      </c>
      <c r="CT44" s="27">
        <f>IF(ISNUMBER(work!CS44-work!BO44),work!CS44-work!BO44,".")</f>
        <v>9.1788813265514912E-2</v>
      </c>
      <c r="CU44" s="27">
        <f>IF(ISNUMBER(work!CT44-work!BP44),work!CT44-work!BP44,".")</f>
        <v>9.1788813265514912E-2</v>
      </c>
      <c r="CV44" s="27">
        <f>IF(ISNUMBER(work!CU44-work!BQ44),work!CU44-work!BQ44,".")</f>
        <v>9.0788813265514912E-2</v>
      </c>
      <c r="CW44" s="27">
        <f>IF(ISNUMBER(work!CV44-work!BR44),work!CV44-work!BR44,".")</f>
        <v>9.0788813265514912E-2</v>
      </c>
      <c r="CX44" s="27">
        <f>IF(ISNUMBER(work!CW44-work!BS44),work!CW44-work!BS44,".")</f>
        <v>8.9788813265514911E-2</v>
      </c>
      <c r="CY44" s="27">
        <f>IF(ISNUMBER(work!CX44-work!BT44),work!CX44-work!BT44,".")</f>
        <v>8.8788813265514924E-2</v>
      </c>
      <c r="CZ44" s="27">
        <f>IF(ISNUMBER(work!CY44-work!BU44),work!CY44-work!BU44,".")</f>
        <v>8.7788813265514923E-2</v>
      </c>
      <c r="DA44" s="27">
        <f>IF(ISNUMBER(work!CZ44-work!BV44),work!CZ44-work!BV44,".")</f>
        <v>8.6788813265514922E-2</v>
      </c>
      <c r="DB44" s="27">
        <f>IF(ISNUMBER(work!DA44-work!BW44),work!DA44-work!BW44,".")</f>
        <v>8.5788813265514921E-2</v>
      </c>
      <c r="DC44" s="27">
        <f>IF(ISNUMBER(work!DB44-work!BX44),work!DB44-work!BX44,".")</f>
        <v>8.3788813265514919E-2</v>
      </c>
      <c r="DD44" s="27">
        <f>IF(ISNUMBER(work!DC44-work!BY44),work!DC44-work!BY44,".")</f>
        <v>8.1788813265514917E-2</v>
      </c>
      <c r="DE44" s="27">
        <f>IF(ISNUMBER(work!DD44-work!BZ44),work!DD44-work!BZ44,".")</f>
        <v>8.8152142321833091E-2</v>
      </c>
      <c r="DF44" s="27">
        <f>IF(ISNUMBER(work!DE44-work!CA44),work!DE44-work!CA44,".")</f>
        <v>8.6152142321833089E-2</v>
      </c>
      <c r="DG44" s="27">
        <f>IF(ISNUMBER(work!DF44-work!CB44),work!DF44-work!CB44,".")</f>
        <v>8.4152142321833087E-2</v>
      </c>
      <c r="DH44" s="27">
        <f>IF(ISNUMBER(work!DG44-work!CC44),work!DG44-work!CC44,".")</f>
        <v>8.2152142321833099E-2</v>
      </c>
      <c r="DI44" s="27">
        <f>IF(ISNUMBER(work!DH44-work!CD44),work!DH44-work!CD44,".")</f>
        <v>7.9152142321833097E-2</v>
      </c>
      <c r="DJ44" s="27">
        <f>IF(ISNUMBER(work!DI44-work!CE44),work!DI44-work!CE44,".")</f>
        <v>7.7152142321833095E-2</v>
      </c>
      <c r="DK44" s="27">
        <f>IF(ISNUMBER(work!DJ44-work!CF44),work!DJ44-work!CF44,".")</f>
        <v>7.5152142321833093E-2</v>
      </c>
      <c r="DL44" s="27">
        <f>IF(ISNUMBER(work!DK44-work!CG44),work!DK44-work!CG44,".")</f>
        <v>7.4141211071152402E-2</v>
      </c>
      <c r="DM44" s="27">
        <f>IF(ISNUMBER(work!DL44-work!CH44),work!DL44-work!CH44,".")</f>
        <v>7.2963322493299204E-2</v>
      </c>
      <c r="DN44" s="27">
        <f>IF(ISNUMBER(work!DM44-work!CI44),work!DM44-work!CI44,".")</f>
        <v>7.1479520301693883E-2</v>
      </c>
      <c r="DO44" s="27">
        <f>IF(ISNUMBER(work!DN44-work!CJ44),work!DN44-work!CJ44,".")</f>
        <v>6.9669646325215467E-2</v>
      </c>
      <c r="DP44" s="27">
        <f>IF(ISNUMBER(work!DO44-work!CK44),work!DO44-work!CK44,".")</f>
        <v>6.752291210704825E-2</v>
      </c>
      <c r="DQ44" s="27">
        <f>IF(ISNUMBER(work!DP44-work!CL44),work!DP44-work!CL44,".")</f>
        <v>6.3970335497375727E-2</v>
      </c>
      <c r="DR44" s="27">
        <f>IF(ISNUMBER(work!DQ44-work!CM44),work!DQ44-work!CM44,".")</f>
        <v>6.0937194210783995E-2</v>
      </c>
      <c r="DS44" s="27">
        <f>IF(ISNUMBER(work!DR44-work!CN44),work!DR44-work!CN44,".")</f>
        <v>5.6371511691325947E-2</v>
      </c>
      <c r="DT44" s="27">
        <f>IF(ISNUMBER(work!DS44-work!CO44),work!DS44-work!CO44,".")</f>
        <v>5.1270964217556017E-2</v>
      </c>
      <c r="DU44" s="27">
        <f>IF(ISNUMBER(work!DT44-work!CP44),work!DT44-work!CP44,".")</f>
        <v>4.6671290839615465E-2</v>
      </c>
      <c r="DV44" s="27">
        <f t="shared" si="29"/>
        <v>4.6671290839615465E-2</v>
      </c>
      <c r="DW44" s="27"/>
      <c r="DX44" s="27" t="str">
        <f>IF(ISNUMBER(work!FJ44/work!FN44),work!FJ44/work!FN44,".")</f>
        <v>.</v>
      </c>
      <c r="DY44" s="27" t="str">
        <f>IF(ISNUMBER(work!FK44/work!FO44),work!FK44/work!FO44,".")</f>
        <v>.</v>
      </c>
      <c r="DZ44" s="27" t="str">
        <f>IF(ISNUMBER(work!FL44/work!FP44),work!FL44/work!FP44,".")</f>
        <v>.</v>
      </c>
      <c r="EA44" s="27" t="str">
        <f>IF(ISNUMBER(work!FM44/work!FQ44),work!FM44/work!FQ44,".")</f>
        <v>.</v>
      </c>
      <c r="EB44" s="27" t="str">
        <f>IF(ISNUMBER((work!FK44+work!FL44)/(work!FO44+work!FP44)),(work!FK44+work!FL44)/(work!FO44+work!FP44),".")</f>
        <v>.</v>
      </c>
      <c r="EC44" s="27" t="str">
        <f>IF(ISNUMBER(work!FR44/work!FV44),work!FR44/work!FV44,".")</f>
        <v>.</v>
      </c>
      <c r="ED44" s="27" t="str">
        <f>IF(ISNUMBER(work!FS44/work!FW44),work!FS44/work!FW44,".")</f>
        <v>.</v>
      </c>
      <c r="EE44" s="27" t="str">
        <f>IF(ISNUMBER(work!FT44/work!FX44),work!FT44/work!FX44,".")</f>
        <v>.</v>
      </c>
      <c r="EF44" s="27" t="str">
        <f>IF(ISNUMBER(work!FU44/work!FY44),work!FU44/work!FY44,".")</f>
        <v>.</v>
      </c>
      <c r="EG44" s="27" t="str">
        <f>IF(ISNUMBER((work!FS44+work!FT44)/(work!FW44+work!FX44)),(work!FS44+work!FT44)/(work!FW44+work!FX44),".")</f>
        <v>.</v>
      </c>
      <c r="EH44" s="27" t="str">
        <f>work!EZ44</f>
        <v>.</v>
      </c>
      <c r="EI44" s="27" t="str">
        <f>work!FA44</f>
        <v>.</v>
      </c>
      <c r="EJ44" s="27" t="str">
        <f>work!FB44</f>
        <v>.</v>
      </c>
      <c r="EK44" s="27"/>
      <c r="EL44" s="27">
        <f t="shared" si="47"/>
        <v>9115.6419999999998</v>
      </c>
      <c r="EM44" t="str">
        <f t="shared" si="34"/>
        <v>.</v>
      </c>
      <c r="EN44" t="str">
        <f>work!FM44</f>
        <v>.</v>
      </c>
      <c r="EO44" t="str">
        <f>IF(ISNUMBER(work!FK44+work!FL44),work!FK44+work!FL44,".")</f>
        <v>.</v>
      </c>
      <c r="EP44" t="str">
        <f>IF(ISNUMBER(work!FU44-work!FM44),work!FU44-work!FM44,".")</f>
        <v>.</v>
      </c>
      <c r="EQ44" t="str">
        <f>IF(ISNUMBER(work!FS44+work!FT44-work!FK44-work!FL44),(work!FS44+work!FT44-work!FK44-work!FL44),".")</f>
        <v>.</v>
      </c>
      <c r="EU44" t="str">
        <f>work!FC44</f>
        <v>.</v>
      </c>
      <c r="EV44" t="str">
        <f>work!FD44</f>
        <v>.</v>
      </c>
      <c r="EW44" t="str">
        <f>IF(ISNUMBER(VLOOKUP($F44,AREA_EM_ALLYEAR,Seq!B$1,FALSE)),VLOOKUP($F44,AREA_EM_ALLYEAR,Seq!B$1,FALSE),".")</f>
        <v>.</v>
      </c>
      <c r="EX44" t="str">
        <f>IF(ISNUMBER(VLOOKUP($F44,AREA_EM_ALLYEAR,Seq!C$1,FALSE)),VLOOKUP($F44,AREA_EM_ALLYEAR,Seq!C$1,FALSE),".")</f>
        <v>.</v>
      </c>
      <c r="EY44" t="str">
        <f>IF(ISNUMBER(VLOOKUP($F44,AREA_EM_ALLYEAR,Seq!D$1,FALSE)),VLOOKUP($F44,AREA_EM_ALLYEAR,Seq!D$1,FALSE),".")</f>
        <v>.</v>
      </c>
      <c r="EZ44" t="str">
        <f>IF(ISNUMBER(VLOOKUP($F44,AREA_EM_ALLYEAR,Seq!E$1,FALSE)),VLOOKUP($F44,AREA_EM_ALLYEAR,Seq!E$1,FALSE),".")</f>
        <v>.</v>
      </c>
      <c r="FA44" t="str">
        <f>IF(ISNUMBER(VLOOKUP($F44,AREA_EM_ALLYEAR,Seq!F$1,FALSE)),VLOOKUP($F44,AREA_EM_ALLYEAR,Seq!F$1,FALSE),".")</f>
        <v>.</v>
      </c>
      <c r="FB44" t="str">
        <f>IF(ISNUMBER(VLOOKUP($F44,AREA_EM_ALLYEAR,Seq!G$1,FALSE)),VLOOKUP($F44,AREA_EM_ALLYEAR,Seq!G$1,FALSE),".")</f>
        <v>.</v>
      </c>
      <c r="FC44" t="str">
        <f>IF(ISNUMBER(VLOOKUP($F44,AREA_EM_ALLYEAR,Seq!H$1,FALSE)),VLOOKUP($F44,AREA_EM_ALLYEAR,Seq!H$1,FALSE),".")</f>
        <v>.</v>
      </c>
      <c r="FD44" t="str">
        <f>IF(ISNUMBER(VLOOKUP($F44,AREA_EM_ALLYEAR,Seq!I$1,FALSE)),VLOOKUP($F44,AREA_EM_ALLYEAR,Seq!I$1,FALSE),".")</f>
        <v>.</v>
      </c>
      <c r="FE44" t="str">
        <f>IF(ISNUMBER(VLOOKUP($F44,AREA_EM_ALLYEAR,Seq!J$1,FALSE)),VLOOKUP($F44,AREA_EM_ALLYEAR,Seq!J$1,FALSE),".")</f>
        <v>.</v>
      </c>
      <c r="FF44" t="str">
        <f>IF(ISNUMBER(VLOOKUP($F44,AREA_EM_ALLYEAR,Seq!K$1,FALSE)),VLOOKUP($F44,AREA_EM_ALLYEAR,Seq!K$1,FALSE),".")</f>
        <v>.</v>
      </c>
      <c r="FG44" t="str">
        <f>IF(ISNUMBER(VLOOKUP($F44,AREA_EM_ALLYEAR,Seq!L$1,FALSE)),VLOOKUP($F44,AREA_EM_ALLYEAR,Seq!L$1,FALSE),".")</f>
        <v>.</v>
      </c>
      <c r="FH44" t="str">
        <f>IF(ISNUMBER(VLOOKUP($F44,AREA_EM_ALLYEAR,Seq!M$1,FALSE)),VLOOKUP($F44,AREA_EM_ALLYEAR,Seq!M$1,FALSE),".")</f>
        <v>.</v>
      </c>
      <c r="FI44" t="str">
        <f>IF(ISNUMBER(VLOOKUP($F44,AREA_EM_ALLYEAR,Seq!N$1,FALSE)),VLOOKUP($F44,AREA_EM_ALLYEAR,Seq!N$1,FALSE),".")</f>
        <v>.</v>
      </c>
      <c r="FJ44" t="str">
        <f>IF(ISNUMBER(VLOOKUP($F44,AREA_EM_ALLYEAR,Seq!O$1,FALSE)),VLOOKUP($F44,AREA_EM_ALLYEAR,Seq!O$1,FALSE),".")</f>
        <v>.</v>
      </c>
      <c r="FK44" t="str">
        <f t="shared" si="35"/>
        <v>.</v>
      </c>
      <c r="FN44">
        <f>IF( ISNUMBER(VLOOKUP($F44,AREA_LIFE,Seq!V$1,FALSE)-Life!V$39),VLOOKUP($F44,AREA_LIFE,Seq!V$1,FALSE)-Life!V$39,".")</f>
        <v>-6.3647073170731616</v>
      </c>
      <c r="FO44">
        <f>IF( ISNUMBER(VLOOKUP($F44,AREA_LIFE,Seq!W$1,FALSE)-Life!W$39),VLOOKUP($F44,AREA_LIFE,Seq!W$1,FALSE)-Life!W$39,".")</f>
        <v>-5.8304146341463365</v>
      </c>
      <c r="FP44">
        <f>IF( ISNUMBER(VLOOKUP($F44,AREA_LIFE,Seq!X$1,FALSE)-Life!X$39),VLOOKUP($F44,AREA_LIFE,Seq!X$1,FALSE)-Life!X$39,".")</f>
        <v>-5.222926829268296</v>
      </c>
      <c r="FQ44">
        <f>IF( ISNUMBER(VLOOKUP($F44,AREA_LIFE,Seq!Y$1,FALSE)-Life!Y$39),VLOOKUP($F44,AREA_LIFE,Seq!Y$1,FALSE)-Life!Y$39,".")</f>
        <v>-4.5526585365853762</v>
      </c>
      <c r="FR44">
        <f>IF( ISNUMBER(VLOOKUP($F44,AREA_LIFE,Seq!Z$1,FALSE)-Life!Z$39),VLOOKUP($F44,AREA_LIFE,Seq!Z$1,FALSE)-Life!Z$39,".")</f>
        <v>-3.8466341463414651</v>
      </c>
      <c r="FS44">
        <f>IF( ISNUMBER(VLOOKUP($F44,AREA_LIFE,Seq!AA$1,FALSE)-Life!AA$39),VLOOKUP($F44,AREA_LIFE,Seq!AA$1,FALSE)-Life!AA$39,".")</f>
        <v>-3.1444390243902589</v>
      </c>
      <c r="FT44">
        <f>IF( ISNUMBER(VLOOKUP($F44,AREA_LIFE,Seq!AB$1,FALSE)-Life!AB$39),VLOOKUP($F44,AREA_LIFE,Seq!AB$1,FALSE)-Life!AB$39,".")</f>
        <v>-2.4932682926829273</v>
      </c>
      <c r="FU44">
        <f>IF( ISNUMBER(VLOOKUP($F44,AREA_LIFE,Seq!AC$1,FALSE)-Life!AC$39),VLOOKUP($F44,AREA_LIFE,Seq!AC$1,FALSE)-Life!AC$39,".")</f>
        <v>-1.9312926829268093</v>
      </c>
      <c r="FV44">
        <f>IF( ISNUMBER(VLOOKUP($F44,AREA_LIFE,Seq!AD$1,FALSE)-Life!AD$39),VLOOKUP($F44,AREA_LIFE,Seq!AD$1,FALSE)-Life!AD$39,".")</f>
        <v>-1.4866585365853524</v>
      </c>
      <c r="FW44">
        <f>IF( ISNUMBER(VLOOKUP($F44,AREA_LIFE,Seq!AE$1,FALSE)-Life!AE$39),VLOOKUP($F44,AREA_LIFE,Seq!AE$1,FALSE)-Life!AE$39,".")</f>
        <v>-1.1713170731707265</v>
      </c>
      <c r="FX44">
        <f>IF( ISNUMBER(VLOOKUP($F44,AREA_LIFE,Seq!AF$1,FALSE)-Life!AF$39),VLOOKUP($F44,AREA_LIFE,Seq!AF$1,FALSE)-Life!AF$39,".")</f>
        <v>-0.98729268292683514</v>
      </c>
      <c r="FY44">
        <f>IF( ISNUMBER(VLOOKUP($F44,AREA_LIFE,Seq!AG$1,FALSE)-Life!AG$39),VLOOKUP($F44,AREA_LIFE,Seq!AG$1,FALSE)-Life!AG$39,".")</f>
        <v>-0.92141463414634472</v>
      </c>
      <c r="FZ44">
        <f>IF( ISNUMBER(VLOOKUP($F44,AREA_LIFE,Seq!AH$1,FALSE)-Life!AH$39),VLOOKUP($F44,AREA_LIFE,Seq!AH$1,FALSE)-Life!AH$39,".")</f>
        <v>-0.93604878048779483</v>
      </c>
      <c r="GA44">
        <f>IF( ISNUMBER(VLOOKUP($F44,AREA_LIFE,Seq!AI$1,FALSE)-Life!AI$39),VLOOKUP($F44,AREA_LIFE,Seq!AI$1,FALSE)-Life!AI$39,".")</f>
        <v>-0.99358536585367574</v>
      </c>
      <c r="GB44">
        <f>IF( ISNUMBER(VLOOKUP($F44,AREA_LIFE,Seq!AJ$1,FALSE)-Life!AJ$39),VLOOKUP($F44,AREA_LIFE,Seq!AJ$1,FALSE)-Life!AJ$39,".")</f>
        <v>-1.072463414634143</v>
      </c>
      <c r="GC44">
        <f>IF( ISNUMBER(VLOOKUP($F44,AREA_LIFE,Seq!AK$1,FALSE)-Life!AK$39),VLOOKUP($F44,AREA_LIFE,Seq!AK$1,FALSE)-Life!AK$39,".")</f>
        <v>-1.1516585365853729</v>
      </c>
      <c r="GD44">
        <f>IF( ISNUMBER(VLOOKUP($F44,AREA_LIFE,Seq!AL$1,FALSE)-Life!AL$39),VLOOKUP($F44,AREA_LIFE,Seq!AL$1,FALSE)-Life!AL$39,".")</f>
        <v>-1.2171463414633905</v>
      </c>
      <c r="GE44">
        <f>IF( ISNUMBER(VLOOKUP($F44,AREA_LIFE,Seq!AM$1,FALSE)-Life!AM$39),VLOOKUP($F44,AREA_LIFE,Seq!AM$1,FALSE)-Life!AM$39,".")</f>
        <v>-1.2660731707317154</v>
      </c>
      <c r="GF44">
        <f>IF( ISNUMBER(VLOOKUP($F44,AREA_LIFE,Seq!AN$1,FALSE)-Life!AN$39),VLOOKUP($F44,AREA_LIFE,Seq!AN$1,FALSE)-Life!AN$39,".")</f>
        <v>-1.2964390243902528</v>
      </c>
      <c r="GG44">
        <f>IF( ISNUMBER(VLOOKUP($F44,AREA_LIFE,Seq!AO$1,FALSE)-Life!AO$39),VLOOKUP($F44,AREA_LIFE,Seq!AO$1,FALSE)-Life!AO$39,".")</f>
        <v>-1.3018536585366007</v>
      </c>
      <c r="GH44">
        <f>IF( ISNUMBER(VLOOKUP($F44,AREA_LIFE,Seq!AP$1,FALSE)-Life!AP$39),VLOOKUP($F44,AREA_LIFE,Seq!AP$1,FALSE)-Life!AP$39,".")</f>
        <v>-1.2798292682926871</v>
      </c>
      <c r="GI44">
        <f>IF( ISNUMBER(VLOOKUP($F44,AREA_LIFE,Seq!AQ$1,FALSE)-Life!AQ$39),VLOOKUP($F44,AREA_LIFE,Seq!AQ$1,FALSE)-Life!AQ$39,".")</f>
        <v>-1.2304634146341442</v>
      </c>
      <c r="GJ44">
        <f>IF( ISNUMBER(VLOOKUP($F44,AREA_LIFE,Seq!AR$1,FALSE)-Life!AR$39),VLOOKUP($F44,AREA_LIFE,Seq!AR$1,FALSE)-Life!AR$39,".")</f>
        <v>-1.1632439024390209</v>
      </c>
      <c r="GK44">
        <f>IF( ISNUMBER(VLOOKUP($F44,AREA_LIFE,Seq!AS$1,FALSE)-Life!AS$39),VLOOKUP($F44,AREA_LIFE,Seq!AS$1,FALSE)-Life!AS$39,".")</f>
        <v>-1.0881707317073079</v>
      </c>
      <c r="GL44">
        <f>IF( ISNUMBER(VLOOKUP($F44,AREA_LIFE,Seq!AT$1,FALSE)-Life!AT$39),VLOOKUP($F44,AREA_LIFE,Seq!AT$1,FALSE)-Life!AT$39,".")</f>
        <v>-1.0087804878048985</v>
      </c>
      <c r="GM44">
        <f>IF( ISNUMBER(VLOOKUP($F44,AREA_LIFE,Seq!AU$1,FALSE)-Life!AU$39),VLOOKUP($F44,AREA_LIFE,Seq!AU$1,FALSE)-Life!AU$39,".")</f>
        <v>-0.93051219512194905</v>
      </c>
      <c r="GN44">
        <f>IF( ISNUMBER(VLOOKUP($F44,AREA_LIFE,Seq!AV$1,FALSE)-Life!AV$39),VLOOKUP($F44,AREA_LIFE,Seq!AV$1,FALSE)-Life!AV$39,".")</f>
        <v>-0.85831707317072414</v>
      </c>
      <c r="GO44">
        <f>IF( ISNUMBER(VLOOKUP($F44,AREA_LIFE,Seq!AW$1,FALSE)-Life!AW$39),VLOOKUP($F44,AREA_LIFE,Seq!AW$1,FALSE)-Life!AW$39,".")</f>
        <v>-0.79217073170730146</v>
      </c>
      <c r="GP44">
        <f>IF( ISNUMBER(VLOOKUP($F44,AREA_LIFE,Seq!AX$1,FALSE)-Life!AX$39),VLOOKUP($F44,AREA_LIFE,Seq!AX$1,FALSE)-Life!AX$39,".")</f>
        <v>-0.73551219512195587</v>
      </c>
      <c r="GQ44">
        <f t="shared" si="36"/>
        <v>-0.73551219512195587</v>
      </c>
      <c r="GS44">
        <f>IFERROR(VLOOKUP($F44,AREA_LIFE,Seq!V$1,FALSE),".")</f>
        <v>59.603682926829272</v>
      </c>
      <c r="GT44">
        <f>IFERROR(VLOOKUP($F44,AREA_LIFE,Seq!W$1,FALSE),".")</f>
        <v>60.336317073170733</v>
      </c>
      <c r="GU44">
        <f>IFERROR(VLOOKUP($F44,AREA_LIFE,Seq!X$1,FALSE),".")</f>
        <v>61.125560975609766</v>
      </c>
      <c r="GV44">
        <f>IFERROR(VLOOKUP($F44,AREA_LIFE,Seq!Y$1,FALSE),".")</f>
        <v>61.968512195121953</v>
      </c>
      <c r="GW44">
        <f>IFERROR(VLOOKUP($F44,AREA_LIFE,Seq!Z$1,FALSE),".")</f>
        <v>62.849170731707325</v>
      </c>
      <c r="GX44">
        <f>IFERROR(VLOOKUP($F44,AREA_LIFE,Seq!AA$1,FALSE),".")</f>
        <v>63.735999999999997</v>
      </c>
      <c r="GY44">
        <f>IFERROR(VLOOKUP($F44,AREA_LIFE,Seq!AB$1,FALSE),".")</f>
        <v>64.587951219512206</v>
      </c>
      <c r="GZ44">
        <f>IFERROR(VLOOKUP($F44,AREA_LIFE,Seq!AC$1,FALSE),".")</f>
        <v>65.366902439024415</v>
      </c>
      <c r="HA44">
        <f>IFERROR(VLOOKUP($F44,AREA_LIFE,Seq!AD$1,FALSE),".")</f>
        <v>66.046268292682939</v>
      </c>
      <c r="HB44">
        <f>IFERROR(VLOOKUP($F44,AREA_LIFE,Seq!AE$1,FALSE),".")</f>
        <v>66.615073170731719</v>
      </c>
      <c r="HC44">
        <f>IFERROR(VLOOKUP($F44,AREA_LIFE,Seq!AF$1,FALSE),".")</f>
        <v>67.071780487804872</v>
      </c>
      <c r="HD44">
        <f>IFERROR(VLOOKUP($F44,AREA_LIFE,Seq!AG$1,FALSE),".")</f>
        <v>67.428975609756108</v>
      </c>
      <c r="HE44">
        <f>IFERROR(VLOOKUP($F44,AREA_LIFE,Seq!AH$1,FALSE),".")</f>
        <v>67.71919512195123</v>
      </c>
      <c r="HF44">
        <f>IFERROR(VLOOKUP($F44,AREA_LIFE,Seq!AI$1,FALSE),".")</f>
        <v>67.975999999999999</v>
      </c>
      <c r="HG44">
        <f>IFERROR(VLOOKUP($F44,AREA_LIFE,Seq!AJ$1,FALSE),".")</f>
        <v>68.217878048780506</v>
      </c>
      <c r="HH44">
        <f>IFERROR(VLOOKUP($F44,AREA_LIFE,Seq!AK$1,FALSE),".")</f>
        <v>68.465878048780496</v>
      </c>
      <c r="HI44">
        <f>IFERROR(VLOOKUP($F44,AREA_LIFE,Seq!AL$1,FALSE),".")</f>
        <v>68.734487804878071</v>
      </c>
      <c r="HJ44">
        <f>IFERROR(VLOOKUP($F44,AREA_LIFE,Seq!AM$1,FALSE),".")</f>
        <v>69.025658536585368</v>
      </c>
      <c r="HK44">
        <f>IFERROR(VLOOKUP($F44,AREA_LIFE,Seq!AN$1,FALSE),".")</f>
        <v>69.338365853658544</v>
      </c>
      <c r="HL44">
        <f>IFERROR(VLOOKUP($F44,AREA_LIFE,Seq!AO$1,FALSE),".")</f>
        <v>69.673048780487804</v>
      </c>
      <c r="HM44">
        <f>IFERROR(VLOOKUP($F44,AREA_LIFE,Seq!AP$1,FALSE),".")</f>
        <v>70.024170731707329</v>
      </c>
      <c r="HN44">
        <f>IFERROR(VLOOKUP($F44,AREA_LIFE,Seq!AQ$1,FALSE),".")</f>
        <v>70.381121951219512</v>
      </c>
      <c r="HO44">
        <f>IFERROR(VLOOKUP($F44,AREA_LIFE,Seq!AR$1,FALSE),".")</f>
        <v>70.7299024390244</v>
      </c>
      <c r="HP44">
        <f>IFERROR(VLOOKUP($F44,AREA_LIFE,Seq!AS$1,FALSE),".")</f>
        <v>71.059000000000012</v>
      </c>
      <c r="HQ44">
        <f>IFERROR(VLOOKUP($F44,AREA_LIFE,Seq!AT$1,FALSE),".")</f>
        <v>71.364902439024391</v>
      </c>
      <c r="HR44">
        <f>IFERROR(VLOOKUP($F44,AREA_LIFE,Seq!AU$1,FALSE),".")</f>
        <v>71.646146341463421</v>
      </c>
      <c r="HS44">
        <f>IFERROR(VLOOKUP($F44,AREA_LIFE,Seq!AV$1,FALSE),".")</f>
        <v>71.905292682926827</v>
      </c>
      <c r="HT44">
        <f>IFERROR(VLOOKUP($F44,AREA_LIFE,Seq!AW$1,FALSE),".")</f>
        <v>72.150902439024406</v>
      </c>
      <c r="HU44">
        <f>IFERROR(VLOOKUP($F44,AREA_LIFE,Seq!AX$1,FALSE),".")</f>
        <v>72.389048780487812</v>
      </c>
      <c r="HV44" t="str">
        <f>IFERROR(VLOOKUP($F44,AREA_LIFE,Seq!AY$1,FALSE),".")</f>
        <v>.</v>
      </c>
      <c r="HZ44">
        <f t="shared" si="40"/>
        <v>75</v>
      </c>
      <c r="IA44">
        <f t="shared" si="38"/>
        <v>0</v>
      </c>
      <c r="IB44">
        <f t="shared" si="41"/>
        <v>49096746.399227135</v>
      </c>
      <c r="IC44">
        <f t="shared" si="42"/>
        <v>-39823364.786895074</v>
      </c>
      <c r="ID44">
        <f t="shared" si="39"/>
        <v>8.3788813265514919E-2</v>
      </c>
      <c r="IE44" t="str">
        <f>work!FK44</f>
        <v>.</v>
      </c>
      <c r="IF44" t="str">
        <f>work!FL44</f>
        <v>.</v>
      </c>
      <c r="IG44" t="str">
        <f>work!FM44</f>
        <v>.</v>
      </c>
      <c r="IH44" t="str">
        <f>IF(ISNUMBER(work!FS44-work!FK44),work!FS44-work!FK44,".")</f>
        <v>.</v>
      </c>
      <c r="II44" t="str">
        <f>IF(ISNUMBER(work!FT44-work!FL44),work!FT44-work!FL44,".")</f>
        <v>.</v>
      </c>
      <c r="IJ44" t="str">
        <f>IF(ISNUMBER(work!FU44-work!FM44),work!FU44-work!FM44,".")</f>
        <v>.</v>
      </c>
    </row>
    <row r="45" spans="1:268" hidden="1">
      <c r="A45" s="24" t="str">
        <f t="shared" si="0"/>
        <v>非洲</v>
      </c>
      <c r="B45" s="24" t="str">
        <f t="shared" si="43"/>
        <v>Out</v>
      </c>
      <c r="C45" s="24" t="str">
        <f t="shared" si="44"/>
        <v>Out</v>
      </c>
      <c r="D45" s="24"/>
      <c r="E45" s="25" t="s">
        <v>3967</v>
      </c>
      <c r="F45" s="26" t="str">
        <f t="shared" si="2"/>
        <v>Angola</v>
      </c>
      <c r="G45" s="27" t="str">
        <f t="shared" si="3"/>
        <v>.</v>
      </c>
      <c r="H45" s="27" t="str">
        <f t="shared" si="4"/>
        <v>.</v>
      </c>
      <c r="I45" s="27" t="str">
        <f t="shared" si="5"/>
        <v>.</v>
      </c>
      <c r="J45" s="27" t="str">
        <f t="shared" si="6"/>
        <v>.</v>
      </c>
      <c r="K45" s="27" t="str">
        <f t="shared" si="7"/>
        <v>.</v>
      </c>
      <c r="L45" s="27" t="str">
        <f t="shared" si="8"/>
        <v>.</v>
      </c>
      <c r="M45" s="27" t="str">
        <f t="shared" si="9"/>
        <v>.</v>
      </c>
      <c r="N45" s="27" t="str">
        <f t="shared" si="10"/>
        <v>.</v>
      </c>
      <c r="O45" s="27" t="str">
        <f t="shared" si="11"/>
        <v>.</v>
      </c>
      <c r="P45" s="27" t="str">
        <f t="shared" si="12"/>
        <v>.</v>
      </c>
      <c r="Q45" s="27" t="str">
        <f t="shared" si="13"/>
        <v>.</v>
      </c>
      <c r="R45" s="27" t="str">
        <f t="shared" si="14"/>
        <v>.</v>
      </c>
      <c r="S45" s="27" t="str">
        <f t="shared" si="15"/>
        <v>.</v>
      </c>
      <c r="T45" s="27" t="str">
        <f t="shared" si="16"/>
        <v>.</v>
      </c>
      <c r="U45" s="27" t="str">
        <f t="shared" si="17"/>
        <v>.</v>
      </c>
      <c r="V45" s="27" t="str">
        <f t="shared" si="18"/>
        <v>.</v>
      </c>
      <c r="W45" s="27" t="str">
        <f t="shared" si="19"/>
        <v>.</v>
      </c>
      <c r="X45" s="27" t="str">
        <f t="shared" si="20"/>
        <v>.</v>
      </c>
      <c r="Y45" s="27">
        <f t="shared" si="21"/>
        <v>0</v>
      </c>
      <c r="Z45" s="27">
        <f t="shared" si="22"/>
        <v>20</v>
      </c>
      <c r="AA45" s="27">
        <f t="shared" si="23"/>
        <v>0</v>
      </c>
      <c r="AB45" s="27">
        <f t="shared" si="24"/>
        <v>18</v>
      </c>
      <c r="AC45" s="27">
        <f t="shared" si="25"/>
        <v>78</v>
      </c>
      <c r="AD45" s="27">
        <f t="shared" si="26"/>
        <v>232</v>
      </c>
      <c r="AE45" s="27">
        <f t="shared" si="45"/>
        <v>239</v>
      </c>
      <c r="AF45" s="27">
        <f t="shared" si="46"/>
        <v>609</v>
      </c>
      <c r="AG45" s="27"/>
      <c r="AH45" s="27" t="str">
        <f>IF(ISNUMBER(work!C45+work!AH45),work!C45+work!AH45,".")</f>
        <v>.</v>
      </c>
      <c r="AI45" s="27" t="str">
        <f>IF(ISNUMBER(work!D45+work!AI45),work!D45+work!AI45,".")</f>
        <v>.</v>
      </c>
      <c r="AJ45" s="27" t="str">
        <f>IF(ISNUMBER(work!E45+work!AJ45),work!E45+work!AJ45,".")</f>
        <v>.</v>
      </c>
      <c r="AK45" s="27" t="str">
        <f>IF(ISNUMBER(work!F45+work!AK45),work!F45+work!AK45,".")</f>
        <v>.</v>
      </c>
      <c r="AL45" s="27" t="str">
        <f>IF(ISNUMBER(work!G45+work!AL45),work!G45+work!AL45,".")</f>
        <v>.</v>
      </c>
      <c r="AM45" s="27">
        <f>IF(ISNUMBER(work!H45+work!AM45),work!H45+work!AM45,".")</f>
        <v>31168113.617458653</v>
      </c>
      <c r="AN45" s="27">
        <f>IF(ISNUMBER(work!I45+work!AN45),work!I45+work!AN45,".")</f>
        <v>33867595.18863409</v>
      </c>
      <c r="AO45" s="27">
        <f>IF(ISNUMBER(work!J45+work!AO45),work!J45+work!AO45,".")</f>
        <v>37768779.039190762</v>
      </c>
      <c r="AP45" s="27">
        <f>IF(ISNUMBER(work!K45+work!AP45),work!K45+work!AP45,".")</f>
        <v>41991010.539861143</v>
      </c>
      <c r="AQ45" s="27">
        <f>IF(ISNUMBER(work!L45+work!AQ45),work!L45+work!AQ45,".")</f>
        <v>43681356.589227252</v>
      </c>
      <c r="AR45" s="27">
        <f>IF(ISNUMBER(work!M45+work!AR45),work!M45+work!AR45,".")</f>
        <v>45306441.882962048</v>
      </c>
      <c r="AS45" s="27">
        <f>IF(ISNUMBER(work!N45+work!AS45),work!N45+work!AS45,".")</f>
        <v>49386610.362044834</v>
      </c>
      <c r="AT45" s="27">
        <f>IF(ISNUMBER(work!O45+work!AT45),work!O45+work!AT45,".")</f>
        <v>56223064.576372109</v>
      </c>
      <c r="AU45" s="27">
        <f>IF(ISNUMBER(work!P45+work!AU45),work!P45+work!AU45,".")</f>
        <v>63793002.581264853</v>
      </c>
      <c r="AV45" s="27">
        <f>IF(ISNUMBER(work!Q45+work!AV45),work!Q45+work!AV45,".")</f>
        <v>72093607.556630537</v>
      </c>
      <c r="AW45" s="27">
        <f>IF(ISNUMBER(work!R45+work!AW45),work!R45+work!AW45,".")</f>
        <v>79948777.024809718</v>
      </c>
      <c r="AX45" s="27">
        <f>IF(ISNUMBER(work!S45+work!AX45),work!S45+work!AX45,".")</f>
        <v>87951692.965846479</v>
      </c>
      <c r="AY45" s="27">
        <f>IF(ISNUMBER(work!T45+work!AY45),work!T45+work!AY45,".")</f>
        <v>96120772.136850432</v>
      </c>
      <c r="AZ45" s="27">
        <f>IF(ISNUMBER(work!U45+work!AZ45),work!U45+work!AZ45,".")</f>
        <v>103610193.4173058</v>
      </c>
      <c r="BA45" s="27">
        <f>IF(ISNUMBER(work!V45+work!BA45),work!V45+work!BA45,".")</f>
        <v>111447139.57266928</v>
      </c>
      <c r="BB45" s="27">
        <f>IF(ISNUMBER(work!W45+work!BB45),work!W45+work!BB45,".")</f>
        <v>120760950.20735218</v>
      </c>
      <c r="BC45" s="27">
        <f>IF(ISNUMBER(work!X45+work!BC45),work!X45+work!BC45,".")</f>
        <v>130737020.45390721</v>
      </c>
      <c r="BD45" s="27">
        <f>IF(ISNUMBER(work!Y45+work!BD45),work!Y45+work!BD45,".")</f>
        <v>142684846.80946472</v>
      </c>
      <c r="BE45" s="27">
        <f>IF(ISNUMBER(work!Z45+work!BE45),work!Z45+work!BE45,".")</f>
        <v>156881191.72494921</v>
      </c>
      <c r="BF45" s="27">
        <f>IF(ISNUMBER(work!AA45+work!BF45),work!AA45+work!BF45,".")</f>
        <v>172738251.42288345</v>
      </c>
      <c r="BG45" s="27">
        <f>IF(ISNUMBER(work!AB45+work!BG45),work!AB45+work!BG45,".")</f>
        <v>190829495.38283285</v>
      </c>
      <c r="BH45" s="27">
        <f>IF(ISNUMBER(work!AC45+work!BH45),work!AC45+work!BH45,".")</f>
        <v>213069714.15995139</v>
      </c>
      <c r="BI45" s="27">
        <f>IF(ISNUMBER(work!AD45+work!BI45),work!AD45+work!BI45,".")</f>
        <v>240897679.49319437</v>
      </c>
      <c r="BJ45" s="27">
        <f>IF(ISNUMBER(work!AE45+work!BJ45),work!AE45+work!BJ45,".")</f>
        <v>262667402.40332377</v>
      </c>
      <c r="BK45" s="27">
        <f>IF(ISNUMBER(work!AF45+work!BK45),work!AF45+work!BK45,".")</f>
        <v>296184011.02277112</v>
      </c>
      <c r="BL45" s="27"/>
      <c r="BM45" s="27" t="str">
        <f>IF(ISNUMBER(work!AH45-work!C45),work!AH45-work!C45,".")</f>
        <v>.</v>
      </c>
      <c r="BN45" s="27" t="str">
        <f>IF(ISNUMBER(work!AI45-work!D45),work!AI45-work!D45,".")</f>
        <v>.</v>
      </c>
      <c r="BO45" s="27" t="str">
        <f>IF(ISNUMBER(work!AJ45-work!E45),work!AJ45-work!E45,".")</f>
        <v>.</v>
      </c>
      <c r="BP45" s="27" t="str">
        <f>IF(ISNUMBER(work!AK45-work!F45),work!AK45-work!F45,".")</f>
        <v>.</v>
      </c>
      <c r="BQ45" s="27" t="str">
        <f>IF(ISNUMBER(work!AL45-work!G45),work!AL45-work!G45,".")</f>
        <v>.</v>
      </c>
      <c r="BR45" s="27">
        <f>IF(ISNUMBER(work!AM45-work!H45),work!AM45-work!H45,".")</f>
        <v>-29724366.045427945</v>
      </c>
      <c r="BS45" s="27">
        <f>IF(ISNUMBER(work!AN45-work!I45),work!AN45-work!I45,".")</f>
        <v>-32383422.684586521</v>
      </c>
      <c r="BT45" s="27">
        <f>IF(ISNUMBER(work!AO45-work!J45),work!AO45-work!J45,".")</f>
        <v>-36167356.907323442</v>
      </c>
      <c r="BU45" s="27">
        <f>IF(ISNUMBER(work!AP45-work!K45),work!AP45-work!K45,".")</f>
        <v>-40299908.768609256</v>
      </c>
      <c r="BV45" s="27">
        <f>IF(ISNUMBER(work!AQ45-work!L45),work!AQ45-work!L45,".")</f>
        <v>-41983490.410890348</v>
      </c>
      <c r="BW45" s="27">
        <f>IF(ISNUMBER(work!AR45-work!M45),work!AR45-work!M45,".")</f>
        <v>-43613669.303160161</v>
      </c>
      <c r="BX45" s="27">
        <f>IF(ISNUMBER(work!AS45-work!N45),work!AS45-work!N45,".")</f>
        <v>-47714151.053200565</v>
      </c>
      <c r="BY45" s="27">
        <f>IF(ISNUMBER(work!AT45-work!O45),work!AT45-work!O45,".")</f>
        <v>-54666004.9598381</v>
      </c>
      <c r="BZ45" s="27">
        <f>IF(ISNUMBER(work!AU45-work!P45),work!AU45-work!P45,".")</f>
        <v>-62620536.690014735</v>
      </c>
      <c r="CA45" s="27">
        <f>IF(ISNUMBER(work!AV45-work!Q45),work!AV45-work!Q45,".")</f>
        <v>-70880105.359186664</v>
      </c>
      <c r="CB45" s="27">
        <f>IF(ISNUMBER(work!AW45-work!R45),work!AW45-work!R45,".")</f>
        <v>-78609070.598831683</v>
      </c>
      <c r="CC45" s="27">
        <f>IF(ISNUMBER(work!AX45-work!S45),work!AX45-work!S45,".")</f>
        <v>-86461939.420158923</v>
      </c>
      <c r="CD45" s="27">
        <f>IF(ISNUMBER(work!AY45-work!T45),work!AY45-work!T45,".")</f>
        <v>-94513328.061053559</v>
      </c>
      <c r="CE45" s="27">
        <f>IF(ISNUMBER(work!AZ45-work!U45),work!AZ45-work!U45,".")</f>
        <v>-101893366.5960342</v>
      </c>
      <c r="CF45" s="27">
        <f>IF(ISNUMBER(work!BA45-work!V45),work!BA45-work!V45,".")</f>
        <v>-109674691.00168471</v>
      </c>
      <c r="CG45" s="27">
        <f>IF(ISNUMBER(work!BB45-work!W45),work!BB45-work!W45,".")</f>
        <v>-118935114.13524781</v>
      </c>
      <c r="CH45" s="27">
        <f>IF(ISNUMBER(work!BC45-work!X45),work!BC45-work!X45,".")</f>
        <v>-128853817.22912879</v>
      </c>
      <c r="CI45" s="27">
        <f>IF(ISNUMBER(work!BD45-work!Y45),work!BD45-work!Y45,".")</f>
        <v>-140528757.10272726</v>
      </c>
      <c r="CJ45" s="27">
        <f>IF(ISNUMBER(work!BE45-work!Z45),work!BE45-work!Z45,".")</f>
        <v>-154653772.57846281</v>
      </c>
      <c r="CK45" s="27">
        <f>IF(ISNUMBER(work!BF45-work!AA45),work!BF45-work!AA45,".")</f>
        <v>-170261744.27517253</v>
      </c>
      <c r="CL45" s="27">
        <f>IF(ISNUMBER(work!BG45-work!AB45),work!BG45-work!AB45,".")</f>
        <v>-187842499.86782113</v>
      </c>
      <c r="CM45" s="27">
        <f>IF(ISNUMBER(work!BH45-work!AC45),work!BH45-work!AC45,".")</f>
        <v>-209528232.53977859</v>
      </c>
      <c r="CN45" s="27">
        <f>IF(ISNUMBER(work!BI45-work!AD45),work!BI45-work!AD45,".")</f>
        <v>-236638000.27749965</v>
      </c>
      <c r="CO45" s="27">
        <f>IF(ISNUMBER(work!BJ45-work!AE45),work!BJ45-work!AE45,".")</f>
        <v>-257846488.54673421</v>
      </c>
      <c r="CP45" s="27">
        <f>IF(ISNUMBER(work!BK45-work!AF45),work!BK45-work!AF45,".")</f>
        <v>-291325096.80601954</v>
      </c>
      <c r="CQ45" s="27"/>
      <c r="CR45" s="27"/>
      <c r="CS45" s="27">
        <f>IF(ISNUMBER(work!CR45-work!BN45),work!CR45-work!BN45,".")</f>
        <v>8.7464512458414009E-2</v>
      </c>
      <c r="CT45" s="27">
        <f>IF(ISNUMBER(work!CS45-work!BO45),work!CS45-work!BO45,".")</f>
        <v>8.6464512458414008E-2</v>
      </c>
      <c r="CU45" s="27">
        <f>IF(ISNUMBER(work!CT45-work!BP45),work!CT45-work!BP45,".")</f>
        <v>8.6464512458414008E-2</v>
      </c>
      <c r="CV45" s="27">
        <f>IF(ISNUMBER(work!CU45-work!BQ45),work!CU45-work!BQ45,".")</f>
        <v>8.5464512458414008E-2</v>
      </c>
      <c r="CW45" s="27">
        <f>IF(ISNUMBER(work!CV45-work!BR45),work!CV45-work!BR45,".")</f>
        <v>8.5464512458414008E-2</v>
      </c>
      <c r="CX45" s="27">
        <f>IF(ISNUMBER(work!CW45-work!BS45),work!CW45-work!BS45,".")</f>
        <v>8.4464512458414021E-2</v>
      </c>
      <c r="CY45" s="27">
        <f>IF(ISNUMBER(work!CX45-work!BT45),work!CX45-work!BT45,".")</f>
        <v>8.346451245841402E-2</v>
      </c>
      <c r="CZ45" s="27">
        <f>IF(ISNUMBER(work!CY45-work!BU45),work!CY45-work!BU45,".")</f>
        <v>8.2464512458414019E-2</v>
      </c>
      <c r="DA45" s="27">
        <f>IF(ISNUMBER(work!CZ45-work!BV45),work!CZ45-work!BV45,".")</f>
        <v>8.1464512458414018E-2</v>
      </c>
      <c r="DB45" s="27">
        <f>IF(ISNUMBER(work!DA45-work!BW45),work!DA45-work!BW45,".")</f>
        <v>8.0464512458414017E-2</v>
      </c>
      <c r="DC45" s="27">
        <f>IF(ISNUMBER(work!DB45-work!BX45),work!DB45-work!BX45,".")</f>
        <v>7.8464512458414015E-2</v>
      </c>
      <c r="DD45" s="27">
        <f>IF(ISNUMBER(work!DC45-work!BY45),work!DC45-work!BY45,".")</f>
        <v>7.6464512458414013E-2</v>
      </c>
      <c r="DE45" s="27">
        <f>IF(ISNUMBER(work!DD45-work!BZ45),work!DD45-work!BZ45,".")</f>
        <v>8.102367258487439E-2</v>
      </c>
      <c r="DF45" s="27">
        <f>IF(ISNUMBER(work!DE45-work!CA45),work!DE45-work!CA45,".")</f>
        <v>7.9023672584874388E-2</v>
      </c>
      <c r="DG45" s="27">
        <f>IF(ISNUMBER(work!DF45-work!CB45),work!DF45-work!CB45,".")</f>
        <v>7.7023672584874386E-2</v>
      </c>
      <c r="DH45" s="27">
        <f>IF(ISNUMBER(work!DG45-work!CC45),work!DG45-work!CC45,".")</f>
        <v>7.5023672584874385E-2</v>
      </c>
      <c r="DI45" s="27">
        <f>IF(ISNUMBER(work!DH45-work!CD45),work!DH45-work!CD45,".")</f>
        <v>7.2023672584874396E-2</v>
      </c>
      <c r="DJ45" s="27">
        <f>IF(ISNUMBER(work!DI45-work!CE45),work!DI45-work!CE45,".")</f>
        <v>7.0023672584874394E-2</v>
      </c>
      <c r="DK45" s="27">
        <f>IF(ISNUMBER(work!DJ45-work!CF45),work!DJ45-work!CF45,".")</f>
        <v>6.8023672584874392E-2</v>
      </c>
      <c r="DL45" s="27">
        <f>IF(ISNUMBER(work!DK45-work!CG45),work!DK45-work!CG45,".")</f>
        <v>6.5595332985027149E-2</v>
      </c>
      <c r="DM45" s="27">
        <f>IF(ISNUMBER(work!DL45-work!CH45),work!DL45-work!CH45,".")</f>
        <v>6.3119171949641451E-2</v>
      </c>
      <c r="DN45" s="27">
        <f>IF(ISNUMBER(work!DM45-work!CI45),work!DM45-work!CI45,".")</f>
        <v>6.0556914424767093E-2</v>
      </c>
      <c r="DO45" s="27">
        <f>IF(ISNUMBER(work!DN45-work!CJ45),work!DN45-work!CJ45,".")</f>
        <v>5.7923133869593725E-2</v>
      </c>
      <c r="DP45" s="27">
        <f>IF(ISNUMBER(work!DO45-work!CK45),work!DO45-work!CK45,".")</f>
        <v>5.5293592977798955E-2</v>
      </c>
      <c r="DQ45" s="27">
        <f>IF(ISNUMBER(work!DP45-work!CL45),work!DP45-work!CL45,".")</f>
        <v>5.1765921527517175E-2</v>
      </c>
      <c r="DR45" s="27">
        <f>IF(ISNUMBER(work!DQ45-work!CM45),work!DQ45-work!CM45,".")</f>
        <v>4.9388835648781541E-2</v>
      </c>
      <c r="DS45" s="27">
        <f>IF(ISNUMBER(work!DR45-work!CN45),work!DR45-work!CN45,".")</f>
        <v>4.6201864099308619E-2</v>
      </c>
      <c r="DT45" s="27">
        <f>IF(ISNUMBER(work!DS45-work!CO45),work!DS45-work!CO45,".")</f>
        <v>4.3141259106951269E-2</v>
      </c>
      <c r="DU45" s="27">
        <f>IF(ISNUMBER(work!DT45-work!CP45),work!DT45-work!CP45,".")</f>
        <v>4.1039761456123605E-2</v>
      </c>
      <c r="DV45" s="27">
        <f t="shared" si="29"/>
        <v>4.1039761456123605E-2</v>
      </c>
      <c r="DW45" s="27"/>
      <c r="DX45" s="27" t="str">
        <f>IF(ISNUMBER(work!FJ45/work!FN45),work!FJ45/work!FN45,".")</f>
        <v>.</v>
      </c>
      <c r="DY45" s="27" t="str">
        <f>IF(ISNUMBER(work!FK45/work!FO45),work!FK45/work!FO45,".")</f>
        <v>.</v>
      </c>
      <c r="DZ45" s="27" t="str">
        <f>IF(ISNUMBER(work!FL45/work!FP45),work!FL45/work!FP45,".")</f>
        <v>.</v>
      </c>
      <c r="EA45" s="27" t="str">
        <f>IF(ISNUMBER(work!FM45/work!FQ45),work!FM45/work!FQ45,".")</f>
        <v>.</v>
      </c>
      <c r="EB45" s="27" t="str">
        <f>IF(ISNUMBER((work!FK45+work!FL45)/(work!FO45+work!FP45)),(work!FK45+work!FL45)/(work!FO45+work!FP45),".")</f>
        <v>.</v>
      </c>
      <c r="EC45" s="27" t="str">
        <f>IF(ISNUMBER(work!FR45/work!FV45),work!FR45/work!FV45,".")</f>
        <v>.</v>
      </c>
      <c r="ED45" s="27" t="str">
        <f>IF(ISNUMBER(work!FS45/work!FW45),work!FS45/work!FW45,".")</f>
        <v>.</v>
      </c>
      <c r="EE45" s="27" t="str">
        <f>IF(ISNUMBER(work!FT45/work!FX45),work!FT45/work!FX45,".")</f>
        <v>.</v>
      </c>
      <c r="EF45" s="27" t="str">
        <f>IF(ISNUMBER(work!FU45/work!FY45),work!FU45/work!FY45,".")</f>
        <v>.</v>
      </c>
      <c r="EG45" s="27" t="str">
        <f>IF(ISNUMBER((work!FS45+work!FT45)/(work!FW45+work!FX45)),(work!FS45+work!FT45)/(work!FW45+work!FX45),".")</f>
        <v>.</v>
      </c>
      <c r="EH45" s="27" t="str">
        <f>work!EZ45</f>
        <v>.</v>
      </c>
      <c r="EI45" s="27" t="str">
        <f>work!FA45</f>
        <v>.</v>
      </c>
      <c r="EJ45" s="27">
        <f>work!FB45</f>
        <v>7.0030374974841591E-3</v>
      </c>
      <c r="EK45" s="27"/>
      <c r="EL45" s="27">
        <f t="shared" si="47"/>
        <v>11766.081</v>
      </c>
      <c r="EM45" t="str">
        <f t="shared" si="34"/>
        <v>.</v>
      </c>
      <c r="EN45" t="str">
        <f>work!FM45</f>
        <v>.</v>
      </c>
      <c r="EO45" t="str">
        <f>IF(ISNUMBER(work!FK45+work!FL45),work!FK45+work!FL45,".")</f>
        <v>.</v>
      </c>
      <c r="EP45" t="str">
        <f>IF(ISNUMBER(work!FU45-work!FM45),work!FU45-work!FM45,".")</f>
        <v>.</v>
      </c>
      <c r="EQ45" t="str">
        <f>IF(ISNUMBER(work!FS45+work!FT45-work!FK45-work!FL45),(work!FS45+work!FT45-work!FK45-work!FL45),".")</f>
        <v>.</v>
      </c>
      <c r="EU45" t="str">
        <f>work!FC45</f>
        <v>.</v>
      </c>
      <c r="EV45" t="str">
        <f>work!FD45</f>
        <v>.</v>
      </c>
      <c r="EW45" t="str">
        <f>IF(ISNUMBER(VLOOKUP($F45,AREA_EM_ALLYEAR,Seq!B$1,FALSE)),VLOOKUP($F45,AREA_EM_ALLYEAR,Seq!B$1,FALSE),".")</f>
        <v>.</v>
      </c>
      <c r="EX45" t="str">
        <f>IF(ISNUMBER(VLOOKUP($F45,AREA_EM_ALLYEAR,Seq!C$1,FALSE)),VLOOKUP($F45,AREA_EM_ALLYEAR,Seq!C$1,FALSE),".")</f>
        <v>.</v>
      </c>
      <c r="EY45" t="str">
        <f>IF(ISNUMBER(VLOOKUP($F45,AREA_EM_ALLYEAR,Seq!D$1,FALSE)),VLOOKUP($F45,AREA_EM_ALLYEAR,Seq!D$1,FALSE),".")</f>
        <v>.</v>
      </c>
      <c r="EZ45" t="str">
        <f>IF(ISNUMBER(VLOOKUP($F45,AREA_EM_ALLYEAR,Seq!E$1,FALSE)),VLOOKUP($F45,AREA_EM_ALLYEAR,Seq!E$1,FALSE),".")</f>
        <v>.</v>
      </c>
      <c r="FA45" t="str">
        <f>IF(ISNUMBER(VLOOKUP($F45,AREA_EM_ALLYEAR,Seq!F$1,FALSE)),VLOOKUP($F45,AREA_EM_ALLYEAR,Seq!F$1,FALSE),".")</f>
        <v>.</v>
      </c>
      <c r="FB45" t="str">
        <f>IF(ISNUMBER(VLOOKUP($F45,AREA_EM_ALLYEAR,Seq!G$1,FALSE)),VLOOKUP($F45,AREA_EM_ALLYEAR,Seq!G$1,FALSE),".")</f>
        <v>.</v>
      </c>
      <c r="FC45" t="str">
        <f>IF(ISNUMBER(VLOOKUP($F45,AREA_EM_ALLYEAR,Seq!H$1,FALSE)),VLOOKUP($F45,AREA_EM_ALLYEAR,Seq!H$1,FALSE),".")</f>
        <v>.</v>
      </c>
      <c r="FD45" t="str">
        <f>IF(ISNUMBER(VLOOKUP($F45,AREA_EM_ALLYEAR,Seq!I$1,FALSE)),VLOOKUP($F45,AREA_EM_ALLYEAR,Seq!I$1,FALSE),".")</f>
        <v>.</v>
      </c>
      <c r="FE45" t="str">
        <f>IF(ISNUMBER(VLOOKUP($F45,AREA_EM_ALLYEAR,Seq!J$1,FALSE)),VLOOKUP($F45,AREA_EM_ALLYEAR,Seq!J$1,FALSE),".")</f>
        <v>.</v>
      </c>
      <c r="FF45" t="str">
        <f>IF(ISNUMBER(VLOOKUP($F45,AREA_EM_ALLYEAR,Seq!K$1,FALSE)),VLOOKUP($F45,AREA_EM_ALLYEAR,Seq!K$1,FALSE),".")</f>
        <v>.</v>
      </c>
      <c r="FG45" t="str">
        <f>IF(ISNUMBER(VLOOKUP($F45,AREA_EM_ALLYEAR,Seq!L$1,FALSE)),VLOOKUP($F45,AREA_EM_ALLYEAR,Seq!L$1,FALSE),".")</f>
        <v>.</v>
      </c>
      <c r="FH45" t="str">
        <f>IF(ISNUMBER(VLOOKUP($F45,AREA_EM_ALLYEAR,Seq!M$1,FALSE)),VLOOKUP($F45,AREA_EM_ALLYEAR,Seq!M$1,FALSE),".")</f>
        <v>.</v>
      </c>
      <c r="FI45" t="str">
        <f>IF(ISNUMBER(VLOOKUP($F45,AREA_EM_ALLYEAR,Seq!N$1,FALSE)),VLOOKUP($F45,AREA_EM_ALLYEAR,Seq!N$1,FALSE),".")</f>
        <v>.</v>
      </c>
      <c r="FJ45" t="str">
        <f>IF(ISNUMBER(VLOOKUP($F45,AREA_EM_ALLYEAR,Seq!O$1,FALSE)),VLOOKUP($F45,AREA_EM_ALLYEAR,Seq!O$1,FALSE),".")</f>
        <v>.</v>
      </c>
      <c r="FK45" t="str">
        <f t="shared" si="35"/>
        <v>.</v>
      </c>
      <c r="FN45">
        <f>IF( ISNUMBER(VLOOKUP($F45,AREA_LIFE,Seq!V$1,FALSE)-Life!V$39),VLOOKUP($F45,AREA_LIFE,Seq!V$1,FALSE)-Life!V$39,".")</f>
        <v>-25.440048780487793</v>
      </c>
      <c r="FO45">
        <f>IF( ISNUMBER(VLOOKUP($F45,AREA_LIFE,Seq!W$1,FALSE)-Life!W$39),VLOOKUP($F45,AREA_LIFE,Seq!W$1,FALSE)-Life!W$39,".")</f>
        <v>-25.476170731707313</v>
      </c>
      <c r="FP45">
        <f>IF( ISNUMBER(VLOOKUP($F45,AREA_LIFE,Seq!X$1,FALSE)-Life!X$39),VLOOKUP($F45,AREA_LIFE,Seq!X$1,FALSE)-Life!X$39,".")</f>
        <v>-25.522829268292696</v>
      </c>
      <c r="FQ45">
        <f>IF( ISNUMBER(VLOOKUP($F45,AREA_LIFE,Seq!Y$1,FALSE)-Life!Y$39),VLOOKUP($F45,AREA_LIFE,Seq!Y$1,FALSE)-Life!Y$39,".")</f>
        <v>-25.575487804878058</v>
      </c>
      <c r="FR45">
        <f>IF( ISNUMBER(VLOOKUP($F45,AREA_LIFE,Seq!Z$1,FALSE)-Life!Z$39),VLOOKUP($F45,AREA_LIFE,Seq!Z$1,FALSE)-Life!Z$39,".")</f>
        <v>-25.635682926829276</v>
      </c>
      <c r="FS45">
        <f>IF( ISNUMBER(VLOOKUP($F45,AREA_LIFE,Seq!AA$1,FALSE)-Life!AA$39),VLOOKUP($F45,AREA_LIFE,Seq!AA$1,FALSE)-Life!AA$39,".")</f>
        <v>-25.701414634146346</v>
      </c>
      <c r="FT45">
        <f>IF( ISNUMBER(VLOOKUP($F45,AREA_LIFE,Seq!AB$1,FALSE)-Life!AB$39),VLOOKUP($F45,AREA_LIFE,Seq!AB$1,FALSE)-Life!AB$39,".")</f>
        <v>-25.770292682926836</v>
      </c>
      <c r="FU45">
        <f>IF( ISNUMBER(VLOOKUP($F45,AREA_LIFE,Seq!AC$1,FALSE)-Life!AC$39),VLOOKUP($F45,AREA_LIFE,Seq!AC$1,FALSE)-Life!AC$39,".")</f>
        <v>-25.840804878048779</v>
      </c>
      <c r="FV45">
        <f>IF( ISNUMBER(VLOOKUP($F45,AREA_LIFE,Seq!AD$1,FALSE)-Life!AD$39),VLOOKUP($F45,AREA_LIFE,Seq!AD$1,FALSE)-Life!AD$39,".")</f>
        <v>-25.916024390243898</v>
      </c>
      <c r="FW45">
        <f>IF( ISNUMBER(VLOOKUP($F45,AREA_LIFE,Seq!AE$1,FALSE)-Life!AE$39),VLOOKUP($F45,AREA_LIFE,Seq!AE$1,FALSE)-Life!AE$39,".")</f>
        <v>-25.996853658536587</v>
      </c>
      <c r="FX45">
        <f>IF( ISNUMBER(VLOOKUP($F45,AREA_LIFE,Seq!AF$1,FALSE)-Life!AF$39),VLOOKUP($F45,AREA_LIFE,Seq!AF$1,FALSE)-Life!AF$39,".")</f>
        <v>-26.091829268292685</v>
      </c>
      <c r="FY45">
        <f>IF( ISNUMBER(VLOOKUP($F45,AREA_LIFE,Seq!AG$1,FALSE)-Life!AG$39),VLOOKUP($F45,AREA_LIFE,Seq!AG$1,FALSE)-Life!AG$39,".")</f>
        <v>-26.211365853658542</v>
      </c>
      <c r="FZ45">
        <f>IF( ISNUMBER(VLOOKUP($F45,AREA_LIFE,Seq!AH$1,FALSE)-Life!AH$39),VLOOKUP($F45,AREA_LIFE,Seq!AH$1,FALSE)-Life!AH$39,".")</f>
        <v>-26.357926829268294</v>
      </c>
      <c r="GA45">
        <f>IF( ISNUMBER(VLOOKUP($F45,AREA_LIFE,Seq!AI$1,FALSE)-Life!AI$39),VLOOKUP($F45,AREA_LIFE,Seq!AI$1,FALSE)-Life!AI$39,".")</f>
        <v>-26.531463414634153</v>
      </c>
      <c r="GB45">
        <f>IF( ISNUMBER(VLOOKUP($F45,AREA_LIFE,Seq!AJ$1,FALSE)-Life!AJ$39),VLOOKUP($F45,AREA_LIFE,Seq!AJ$1,FALSE)-Life!AJ$39,".")</f>
        <v>-26.724926829268298</v>
      </c>
      <c r="GC45">
        <f>IF( ISNUMBER(VLOOKUP($F45,AREA_LIFE,Seq!AK$1,FALSE)-Life!AK$39),VLOOKUP($F45,AREA_LIFE,Seq!AK$1,FALSE)-Life!AK$39,".")</f>
        <v>-26.933341463414642</v>
      </c>
      <c r="GD45">
        <f>IF( ISNUMBER(VLOOKUP($F45,AREA_LIFE,Seq!AL$1,FALSE)-Life!AL$39),VLOOKUP($F45,AREA_LIFE,Seq!AL$1,FALSE)-Life!AL$39,".")</f>
        <v>-27.14763414634146</v>
      </c>
      <c r="GE45">
        <f>IF( ISNUMBER(VLOOKUP($F45,AREA_LIFE,Seq!AM$1,FALSE)-Life!AM$39),VLOOKUP($F45,AREA_LIFE,Seq!AM$1,FALSE)-Life!AM$39,".")</f>
        <v>-27.352902439024398</v>
      </c>
      <c r="GF45">
        <f>IF( ISNUMBER(VLOOKUP($F45,AREA_LIFE,Seq!AN$1,FALSE)-Life!AN$39),VLOOKUP($F45,AREA_LIFE,Seq!AN$1,FALSE)-Life!AN$39,".")</f>
        <v>-27.534097560975624</v>
      </c>
      <c r="GG45">
        <f>IF( ISNUMBER(VLOOKUP($F45,AREA_LIFE,Seq!AO$1,FALSE)-Life!AO$39),VLOOKUP($F45,AREA_LIFE,Seq!AO$1,FALSE)-Life!AO$39,".")</f>
        <v>-27.675317073170739</v>
      </c>
      <c r="GH45">
        <f>IF( ISNUMBER(VLOOKUP($F45,AREA_LIFE,Seq!AP$1,FALSE)-Life!AP$39),VLOOKUP($F45,AREA_LIFE,Seq!AP$1,FALSE)-Life!AP$39,".")</f>
        <v>-27.75853658536586</v>
      </c>
      <c r="GI45">
        <f>IF( ISNUMBER(VLOOKUP($F45,AREA_LIFE,Seq!AQ$1,FALSE)-Life!AQ$39),VLOOKUP($F45,AREA_LIFE,Seq!AQ$1,FALSE)-Life!AQ$39,".")</f>
        <v>-27.766317073170725</v>
      </c>
      <c r="GJ45">
        <f>IF( ISNUMBER(VLOOKUP($F45,AREA_LIFE,Seq!AR$1,FALSE)-Life!AR$39),VLOOKUP($F45,AREA_LIFE,Seq!AR$1,FALSE)-Life!AR$39,".")</f>
        <v>-27.696146341463418</v>
      </c>
      <c r="GK45">
        <f>IF( ISNUMBER(VLOOKUP($F45,AREA_LIFE,Seq!AS$1,FALSE)-Life!AS$39),VLOOKUP($F45,AREA_LIFE,Seq!AS$1,FALSE)-Life!AS$39,".")</f>
        <v>-27.553536585365848</v>
      </c>
      <c r="GL45">
        <f>IF( ISNUMBER(VLOOKUP($F45,AREA_LIFE,Seq!AT$1,FALSE)-Life!AT$39),VLOOKUP($F45,AREA_LIFE,Seq!AT$1,FALSE)-Life!AT$39,".")</f>
        <v>-27.342512195121977</v>
      </c>
      <c r="GM45">
        <f>IF( ISNUMBER(VLOOKUP($F45,AREA_LIFE,Seq!AU$1,FALSE)-Life!AU$39),VLOOKUP($F45,AREA_LIFE,Seq!AU$1,FALSE)-Life!AU$39,".")</f>
        <v>-27.073048780487809</v>
      </c>
      <c r="GN45">
        <f>IF( ISNUMBER(VLOOKUP($F45,AREA_LIFE,Seq!AV$1,FALSE)-Life!AV$39),VLOOKUP($F45,AREA_LIFE,Seq!AV$1,FALSE)-Life!AV$39,".")</f>
        <v>-26.761121951219501</v>
      </c>
      <c r="GO45">
        <f>IF( ISNUMBER(VLOOKUP($F45,AREA_LIFE,Seq!AW$1,FALSE)-Life!AW$39),VLOOKUP($F45,AREA_LIFE,Seq!AW$1,FALSE)-Life!AW$39,".")</f>
        <v>-26.425219512195113</v>
      </c>
      <c r="GP45">
        <f>IF( ISNUMBER(VLOOKUP($F45,AREA_LIFE,Seq!AX$1,FALSE)-Life!AX$39),VLOOKUP($F45,AREA_LIFE,Seq!AX$1,FALSE)-Life!AX$39,".")</f>
        <v>-26.086829268292689</v>
      </c>
      <c r="GQ45">
        <f t="shared" si="36"/>
        <v>-26.086829268292689</v>
      </c>
      <c r="GS45">
        <f>IFERROR(VLOOKUP($F45,AREA_LIFE,Seq!V$1,FALSE),".")</f>
        <v>40.528341463414641</v>
      </c>
      <c r="GT45">
        <f>IFERROR(VLOOKUP($F45,AREA_LIFE,Seq!W$1,FALSE),".")</f>
        <v>40.690560975609756</v>
      </c>
      <c r="GU45">
        <f>IFERROR(VLOOKUP($F45,AREA_LIFE,Seq!X$1,FALSE),".")</f>
        <v>40.825658536585365</v>
      </c>
      <c r="GV45">
        <f>IFERROR(VLOOKUP($F45,AREA_LIFE,Seq!Y$1,FALSE),".")</f>
        <v>40.945682926829271</v>
      </c>
      <c r="GW45">
        <f>IFERROR(VLOOKUP($F45,AREA_LIFE,Seq!Z$1,FALSE),".")</f>
        <v>41.060121951219514</v>
      </c>
      <c r="GX45">
        <f>IFERROR(VLOOKUP($F45,AREA_LIFE,Seq!AA$1,FALSE),".")</f>
        <v>41.17902439024391</v>
      </c>
      <c r="GY45">
        <f>IFERROR(VLOOKUP($F45,AREA_LIFE,Seq!AB$1,FALSE),".")</f>
        <v>41.310926829268297</v>
      </c>
      <c r="GZ45">
        <f>IFERROR(VLOOKUP($F45,AREA_LIFE,Seq!AC$1,FALSE),".")</f>
        <v>41.457390243902445</v>
      </c>
      <c r="HA45">
        <f>IFERROR(VLOOKUP($F45,AREA_LIFE,Seq!AD$1,FALSE),".")</f>
        <v>41.616902439024393</v>
      </c>
      <c r="HB45">
        <f>IFERROR(VLOOKUP($F45,AREA_LIFE,Seq!AE$1,FALSE),".")</f>
        <v>41.789536585365859</v>
      </c>
      <c r="HC45">
        <f>IFERROR(VLOOKUP($F45,AREA_LIFE,Seq!AF$1,FALSE),".")</f>
        <v>41.967243902439023</v>
      </c>
      <c r="HD45">
        <f>IFERROR(VLOOKUP($F45,AREA_LIFE,Seq!AG$1,FALSE),".")</f>
        <v>42.139024390243911</v>
      </c>
      <c r="HE45">
        <f>IFERROR(VLOOKUP($F45,AREA_LIFE,Seq!AH$1,FALSE),".")</f>
        <v>42.297317073170731</v>
      </c>
      <c r="HF45">
        <f>IFERROR(VLOOKUP($F45,AREA_LIFE,Seq!AI$1,FALSE),".")</f>
        <v>42.438121951219522</v>
      </c>
      <c r="HG45">
        <f>IFERROR(VLOOKUP($F45,AREA_LIFE,Seq!AJ$1,FALSE),".")</f>
        <v>42.56541463414635</v>
      </c>
      <c r="HH45">
        <f>IFERROR(VLOOKUP($F45,AREA_LIFE,Seq!AK$1,FALSE),".")</f>
        <v>42.684195121951227</v>
      </c>
      <c r="HI45">
        <f>IFERROR(VLOOKUP($F45,AREA_LIFE,Seq!AL$1,FALSE),".")</f>
        <v>42.804000000000002</v>
      </c>
      <c r="HJ45">
        <f>IFERROR(VLOOKUP($F45,AREA_LIFE,Seq!AM$1,FALSE),".")</f>
        <v>42.938829268292686</v>
      </c>
      <c r="HK45">
        <f>IFERROR(VLOOKUP($F45,AREA_LIFE,Seq!AN$1,FALSE),".")</f>
        <v>43.100707317073173</v>
      </c>
      <c r="HL45">
        <f>IFERROR(VLOOKUP($F45,AREA_LIFE,Seq!AO$1,FALSE),".")</f>
        <v>43.299585365853666</v>
      </c>
      <c r="HM45">
        <f>IFERROR(VLOOKUP($F45,AREA_LIFE,Seq!AP$1,FALSE),".")</f>
        <v>43.545463414634156</v>
      </c>
      <c r="HN45">
        <f>IFERROR(VLOOKUP($F45,AREA_LIFE,Seq!AQ$1,FALSE),".")</f>
        <v>43.845268292682931</v>
      </c>
      <c r="HO45">
        <f>IFERROR(VLOOKUP($F45,AREA_LIFE,Seq!AR$1,FALSE),".")</f>
        <v>44.197000000000003</v>
      </c>
      <c r="HP45">
        <f>IFERROR(VLOOKUP($F45,AREA_LIFE,Seq!AS$1,FALSE),".")</f>
        <v>44.593634146341472</v>
      </c>
      <c r="HQ45">
        <f>IFERROR(VLOOKUP($F45,AREA_LIFE,Seq!AT$1,FALSE),".")</f>
        <v>45.031170731707313</v>
      </c>
      <c r="HR45">
        <f>IFERROR(VLOOKUP($F45,AREA_LIFE,Seq!AU$1,FALSE),".")</f>
        <v>45.503609756097561</v>
      </c>
      <c r="HS45">
        <f>IFERROR(VLOOKUP($F45,AREA_LIFE,Seq!AV$1,FALSE),".")</f>
        <v>46.002487804878051</v>
      </c>
      <c r="HT45">
        <f>IFERROR(VLOOKUP($F45,AREA_LIFE,Seq!AW$1,FALSE),".")</f>
        <v>46.517853658536595</v>
      </c>
      <c r="HU45">
        <f>IFERROR(VLOOKUP($F45,AREA_LIFE,Seq!AX$1,FALSE),".")</f>
        <v>47.037731707317079</v>
      </c>
      <c r="HV45" t="str">
        <f>IFERROR(VLOOKUP($F45,AREA_LIFE,Seq!AY$1,FALSE),".")</f>
        <v>.</v>
      </c>
      <c r="HZ45">
        <f t="shared" si="40"/>
        <v>0</v>
      </c>
      <c r="IA45">
        <f t="shared" si="38"/>
        <v>0</v>
      </c>
      <c r="IB45">
        <f t="shared" si="41"/>
        <v>45306441.882962048</v>
      </c>
      <c r="IC45">
        <f t="shared" si="42"/>
        <v>-43613669.303160161</v>
      </c>
      <c r="ID45">
        <f t="shared" si="39"/>
        <v>7.8464512458414015E-2</v>
      </c>
      <c r="IE45" t="str">
        <f>work!FK45</f>
        <v>.</v>
      </c>
      <c r="IF45" t="str">
        <f>work!FL45</f>
        <v>.</v>
      </c>
      <c r="IG45" t="str">
        <f>work!FM45</f>
        <v>.</v>
      </c>
      <c r="IH45" t="str">
        <f>IF(ISNUMBER(work!FS45-work!FK45),work!FS45-work!FK45,".")</f>
        <v>.</v>
      </c>
      <c r="II45" t="str">
        <f>IF(ISNUMBER(work!FT45-work!FL45),work!FT45-work!FL45,".")</f>
        <v>.</v>
      </c>
      <c r="IJ45" t="str">
        <f>IF(ISNUMBER(work!FU45-work!FM45),work!FU45-work!FM45,".")</f>
        <v>.</v>
      </c>
    </row>
    <row r="46" spans="1:268" hidden="1">
      <c r="A46" s="24" t="str">
        <f t="shared" si="0"/>
        <v>非洲</v>
      </c>
      <c r="B46" s="24" t="str">
        <f t="shared" si="43"/>
        <v>Out</v>
      </c>
      <c r="C46" s="24" t="str">
        <f t="shared" si="44"/>
        <v>Out</v>
      </c>
      <c r="D46" s="24"/>
      <c r="E46" s="25" t="s">
        <v>2426</v>
      </c>
      <c r="F46" s="26" t="str">
        <f t="shared" si="2"/>
        <v>Benin</v>
      </c>
      <c r="G46" s="27" t="str">
        <f t="shared" si="3"/>
        <v>.</v>
      </c>
      <c r="H46" s="27" t="str">
        <f t="shared" si="4"/>
        <v>.</v>
      </c>
      <c r="I46" s="27" t="str">
        <f t="shared" si="5"/>
        <v>.</v>
      </c>
      <c r="J46" s="27" t="str">
        <f t="shared" si="6"/>
        <v>.</v>
      </c>
      <c r="K46" s="27" t="str">
        <f t="shared" si="7"/>
        <v>.</v>
      </c>
      <c r="L46" s="27" t="str">
        <f t="shared" si="8"/>
        <v>.</v>
      </c>
      <c r="M46" s="27" t="str">
        <f t="shared" si="9"/>
        <v>.</v>
      </c>
      <c r="N46" s="27" t="str">
        <f t="shared" si="10"/>
        <v>.</v>
      </c>
      <c r="O46" s="27">
        <f t="shared" si="11"/>
        <v>0</v>
      </c>
      <c r="P46" s="27">
        <f t="shared" si="12"/>
        <v>0</v>
      </c>
      <c r="Q46" s="27">
        <f t="shared" si="13"/>
        <v>0</v>
      </c>
      <c r="R46" s="27">
        <f t="shared" si="14"/>
        <v>8</v>
      </c>
      <c r="S46" s="27">
        <f t="shared" si="15"/>
        <v>0</v>
      </c>
      <c r="T46" s="27">
        <f t="shared" si="16"/>
        <v>0</v>
      </c>
      <c r="U46" s="27">
        <f t="shared" si="17"/>
        <v>0</v>
      </c>
      <c r="V46" s="27">
        <f t="shared" si="18"/>
        <v>7</v>
      </c>
      <c r="W46" s="27">
        <f t="shared" si="19"/>
        <v>0</v>
      </c>
      <c r="X46" s="27">
        <f t="shared" si="20"/>
        <v>20</v>
      </c>
      <c r="Y46" s="27">
        <f t="shared" si="21"/>
        <v>1071</v>
      </c>
      <c r="Z46" s="27">
        <f t="shared" si="22"/>
        <v>330</v>
      </c>
      <c r="AA46" s="27">
        <f t="shared" si="23"/>
        <v>270</v>
      </c>
      <c r="AB46" s="27">
        <f t="shared" si="24"/>
        <v>0</v>
      </c>
      <c r="AC46" s="27">
        <f t="shared" si="25"/>
        <v>250</v>
      </c>
      <c r="AD46" s="27">
        <f t="shared" si="26"/>
        <v>0</v>
      </c>
      <c r="AE46" s="27">
        <f t="shared" si="45"/>
        <v>339</v>
      </c>
      <c r="AF46" s="27">
        <f t="shared" si="46"/>
        <v>0</v>
      </c>
      <c r="AG46" s="27"/>
      <c r="AH46" s="27">
        <f>IF(ISNUMBER(work!C46+work!AH46),work!C46+work!AH46,".")</f>
        <v>18402619.90229588</v>
      </c>
      <c r="AI46" s="27">
        <f>IF(ISNUMBER(work!D46+work!AI46),work!D46+work!AI46,".")</f>
        <v>19364710.941883426</v>
      </c>
      <c r="AJ46" s="27">
        <f>IF(ISNUMBER(work!E46+work!AJ46),work!E46+work!AJ46,".")</f>
        <v>21118715.362678424</v>
      </c>
      <c r="AK46" s="27">
        <f>IF(ISNUMBER(work!F46+work!AK46),work!F46+work!AK46,".")</f>
        <v>23402070.807286914</v>
      </c>
      <c r="AL46" s="27">
        <f>IF(ISNUMBER(work!G46+work!AL46),work!G46+work!AL46,".")</f>
        <v>26950709.732896201</v>
      </c>
      <c r="AM46" s="27">
        <f>IF(ISNUMBER(work!H46+work!AM46),work!H46+work!AM46,".")</f>
        <v>30581543.974775463</v>
      </c>
      <c r="AN46" s="27">
        <f>IF(ISNUMBER(work!I46+work!AN46),work!I46+work!AN46,".")</f>
        <v>33263750.724469814</v>
      </c>
      <c r="AO46" s="27">
        <f>IF(ISNUMBER(work!J46+work!AO46),work!J46+work!AO46,".")</f>
        <v>37104236.130240679</v>
      </c>
      <c r="AP46" s="27">
        <f>IF(ISNUMBER(work!K46+work!AP46),work!K46+work!AP46,".")</f>
        <v>41286264.670954563</v>
      </c>
      <c r="AQ46" s="27">
        <f>IF(ISNUMBER(work!L46+work!AQ46),work!L46+work!AQ46,".")</f>
        <v>42969209.71563188</v>
      </c>
      <c r="AR46" s="27">
        <f>IF(ISNUMBER(work!M46+work!AR46),work!M46+work!AR46,".")</f>
        <v>44601237.007282168</v>
      </c>
      <c r="AS46" s="27">
        <f>IF(ISNUMBER(work!N46+work!AS46),work!N46+work!AS46,".")</f>
        <v>48698229.427344471</v>
      </c>
      <c r="AT46" s="27">
        <f>IF(ISNUMBER(work!O46+work!AT46),work!O46+work!AT46,".")</f>
        <v>55598312.192031994</v>
      </c>
      <c r="AU46" s="27">
        <f>IF(ISNUMBER(work!P46+work!AU46),work!P46+work!AU46,".")</f>
        <v>63365959.014659308</v>
      </c>
      <c r="AV46" s="27">
        <f>IF(ISNUMBER(work!Q46+work!AV46),work!Q46+work!AV46,".")</f>
        <v>71653006.321768597</v>
      </c>
      <c r="AW46" s="27">
        <f>IF(ISNUMBER(work!R46+work!AW46),work!R46+work!AW46,".")</f>
        <v>79452723.65007776</v>
      </c>
      <c r="AX46" s="27">
        <f>IF(ISNUMBER(work!S46+work!AX46),work!S46+work!AX46,".")</f>
        <v>87390257.409287915</v>
      </c>
      <c r="AY46" s="27">
        <f>IF(ISNUMBER(work!T46+work!AY46),work!T46+work!AY46,".")</f>
        <v>95511769.410580188</v>
      </c>
      <c r="AZ46" s="27">
        <f>IF(ISNUMBER(work!U46+work!AZ46),work!U46+work!AZ46,".")</f>
        <v>102955341.03234491</v>
      </c>
      <c r="BA46" s="27">
        <f>IF(ISNUMBER(work!V46+work!BA46),work!V46+work!BA46,".")</f>
        <v>110774038.03618582</v>
      </c>
      <c r="BB46" s="27">
        <f>IF(ISNUMBER(work!W46+work!BB46),work!W46+work!BB46,".")</f>
        <v>120073516.03975134</v>
      </c>
      <c r="BC46" s="27">
        <f>IF(ISNUMBER(work!X46+work!BC46),work!X46+work!BC46,".")</f>
        <v>130032176.9033919</v>
      </c>
      <c r="BD46" s="27">
        <f>IF(ISNUMBER(work!Y46+work!BD46),work!Y46+work!BD46,".")</f>
        <v>141854214.13075423</v>
      </c>
      <c r="BE46" s="27">
        <f>IF(ISNUMBER(work!Z46+work!BE46),work!Z46+work!BE46,".")</f>
        <v>156024543.40117592</v>
      </c>
      <c r="BF46" s="27">
        <f>IF(ISNUMBER(work!AA46+work!BF46),work!AA46+work!BF46,".")</f>
        <v>171765027.99723145</v>
      </c>
      <c r="BG46" s="27">
        <f>IF(ISNUMBER(work!AB46+work!BG46),work!AB46+work!BG46,".")</f>
        <v>189608713.64782837</v>
      </c>
      <c r="BH46" s="27">
        <f>IF(ISNUMBER(work!AC46+work!BH46),work!AC46+work!BH46,".")</f>
        <v>211582870.72196788</v>
      </c>
      <c r="BI46" s="27">
        <f>IF(ISNUMBER(work!AD46+work!BI46),work!AD46+work!BI46,".")</f>
        <v>239064796.53656664</v>
      </c>
      <c r="BJ46" s="27">
        <f>IF(ISNUMBER(work!AE46+work!BJ46),work!AE46+work!BJ46,".")</f>
        <v>260569046.91546082</v>
      </c>
      <c r="BK46" s="27">
        <f>IF(ISNUMBER(work!AF46+work!BK46),work!AF46+work!BK46,".")</f>
        <v>294078515.20956355</v>
      </c>
      <c r="BL46" s="27"/>
      <c r="BM46" s="27">
        <f>IF(ISNUMBER(work!AH46-work!C46),work!AH46-work!C46,".")</f>
        <v>-18185768.660770118</v>
      </c>
      <c r="BN46" s="27">
        <f>IF(ISNUMBER(work!AI46-work!D46),work!AI46-work!D46,".")</f>
        <v>-19126273.826461975</v>
      </c>
      <c r="BO46" s="27">
        <f>IF(ISNUMBER(work!AJ46-work!E46),work!AJ46-work!E46,".")</f>
        <v>-20874949.019586377</v>
      </c>
      <c r="BP46" s="27">
        <f>IF(ISNUMBER(work!AK46-work!F46),work!AK46-work!F46,".")</f>
        <v>-23168902.992644686</v>
      </c>
      <c r="BQ46" s="27">
        <f>IF(ISNUMBER(work!AL46-work!G46),work!AL46-work!G46,".")</f>
        <v>-26699052.084624998</v>
      </c>
      <c r="BR46" s="27">
        <f>IF(ISNUMBER(work!AM46-work!H46),work!AM46-work!H46,".")</f>
        <v>-30310935.688111134</v>
      </c>
      <c r="BS46" s="27">
        <f>IF(ISNUMBER(work!AN46-work!I46),work!AN46-work!I46,".")</f>
        <v>-32987267.148750793</v>
      </c>
      <c r="BT46" s="27">
        <f>IF(ISNUMBER(work!AO46-work!J46),work!AO46-work!J46,".")</f>
        <v>-36831899.816273525</v>
      </c>
      <c r="BU46" s="27">
        <f>IF(ISNUMBER(work!AP46-work!K46),work!AP46-work!K46,".")</f>
        <v>-41004654.637515835</v>
      </c>
      <c r="BV46" s="27">
        <f>IF(ISNUMBER(work!AQ46-work!L46),work!AQ46-work!L46,".")</f>
        <v>-42695637.28448572</v>
      </c>
      <c r="BW46" s="27">
        <f>IF(ISNUMBER(work!AR46-work!M46),work!AR46-work!M46,".")</f>
        <v>-44318874.178840041</v>
      </c>
      <c r="BX46" s="27">
        <f>IF(ISNUMBER(work!AS46-work!N46),work!AS46-work!N46,".")</f>
        <v>-48402531.987900928</v>
      </c>
      <c r="BY46" s="27">
        <f>IF(ISNUMBER(work!AT46-work!O46),work!AT46-work!O46,".")</f>
        <v>-55290757.344178215</v>
      </c>
      <c r="BZ46" s="27">
        <f>IF(ISNUMBER(work!AU46-work!P46),work!AU46-work!P46,".")</f>
        <v>-63047580.25662028</v>
      </c>
      <c r="CA46" s="27">
        <f>IF(ISNUMBER(work!AV46-work!Q46),work!AV46-work!Q46,".")</f>
        <v>-71320706.594048604</v>
      </c>
      <c r="CB46" s="27">
        <f>IF(ISNUMBER(work!AW46-work!R46),work!AW46-work!R46,".")</f>
        <v>-79105123.973563641</v>
      </c>
      <c r="CC46" s="27">
        <f>IF(ISNUMBER(work!AX46-work!S46),work!AX46-work!S46,".")</f>
        <v>-87023374.976717487</v>
      </c>
      <c r="CD46" s="27">
        <f>IF(ISNUMBER(work!AY46-work!T46),work!AY46-work!T46,".")</f>
        <v>-95122330.787323803</v>
      </c>
      <c r="CE46" s="27">
        <f>IF(ISNUMBER(work!AZ46-work!U46),work!AZ46-work!U46,".")</f>
        <v>-102548218.98099509</v>
      </c>
      <c r="CF46" s="27">
        <f>IF(ISNUMBER(work!BA46-work!V46),work!BA46-work!V46,".")</f>
        <v>-110347792.53816818</v>
      </c>
      <c r="CG46" s="27">
        <f>IF(ISNUMBER(work!BB46-work!W46),work!BB46-work!W46,".")</f>
        <v>-119622548.30284865</v>
      </c>
      <c r="CH46" s="27">
        <f>IF(ISNUMBER(work!BC46-work!X46),work!BC46-work!X46,".")</f>
        <v>-129558660.7796441</v>
      </c>
      <c r="CI46" s="27">
        <f>IF(ISNUMBER(work!BD46-work!Y46),work!BD46-work!Y46,".")</f>
        <v>-141359389.78143775</v>
      </c>
      <c r="CJ46" s="27">
        <f>IF(ISNUMBER(work!BE46-work!Z46),work!BE46-work!Z46,".")</f>
        <v>-155510420.9022361</v>
      </c>
      <c r="CK46" s="27">
        <f>IF(ISNUMBER(work!BF46-work!AA46),work!BF46-work!AA46,".")</f>
        <v>-171234967.70082453</v>
      </c>
      <c r="CL46" s="27">
        <f>IF(ISNUMBER(work!BG46-work!AB46),work!BG46-work!AB46,".")</f>
        <v>-189063281.60282561</v>
      </c>
      <c r="CM46" s="27">
        <f>IF(ISNUMBER(work!BH46-work!AC46),work!BH46-work!AC46,".")</f>
        <v>-211015075.9777621</v>
      </c>
      <c r="CN46" s="27">
        <f>IF(ISNUMBER(work!BI46-work!AD46),work!BI46-work!AD46,".")</f>
        <v>-238470883.23412737</v>
      </c>
      <c r="CO46" s="27">
        <f>IF(ISNUMBER(work!BJ46-work!AE46),work!BJ46-work!AE46,".")</f>
        <v>-259944844.03459716</v>
      </c>
      <c r="CP46" s="27">
        <f>IF(ISNUMBER(work!BK46-work!AF46),work!BK46-work!AF46,".")</f>
        <v>-293430592.61922711</v>
      </c>
      <c r="CQ46" s="27"/>
      <c r="CR46" s="27"/>
      <c r="CS46" s="27">
        <f>IF(ISNUMBER(work!CR46-work!BN46),work!CR46-work!BN46,".")</f>
        <v>8.1996321872231881E-2</v>
      </c>
      <c r="CT46" s="27">
        <f>IF(ISNUMBER(work!CS46-work!BO46),work!CS46-work!BO46,".")</f>
        <v>8.099632187223188E-2</v>
      </c>
      <c r="CU46" s="27">
        <f>IF(ISNUMBER(work!CT46-work!BP46),work!CT46-work!BP46,".")</f>
        <v>8.099632187223188E-2</v>
      </c>
      <c r="CV46" s="27">
        <f>IF(ISNUMBER(work!CU46-work!BQ46),work!CU46-work!BQ46,".")</f>
        <v>7.9996321872231879E-2</v>
      </c>
      <c r="CW46" s="27">
        <f>IF(ISNUMBER(work!CV46-work!BR46),work!CV46-work!BR46,".")</f>
        <v>7.9996321872231879E-2</v>
      </c>
      <c r="CX46" s="27">
        <f>IF(ISNUMBER(work!CW46-work!BS46),work!CW46-work!BS46,".")</f>
        <v>7.8996321872231878E-2</v>
      </c>
      <c r="CY46" s="27">
        <f>IF(ISNUMBER(work!CX46-work!BT46),work!CX46-work!BT46,".")</f>
        <v>7.7996321872231891E-2</v>
      </c>
      <c r="CZ46" s="27">
        <f>IF(ISNUMBER(work!CY46-work!BU46),work!CY46-work!BU46,".")</f>
        <v>7.699632187223189E-2</v>
      </c>
      <c r="DA46" s="27">
        <f>IF(ISNUMBER(work!CZ46-work!BV46),work!CZ46-work!BV46,".")</f>
        <v>7.599632187223189E-2</v>
      </c>
      <c r="DB46" s="27">
        <f>IF(ISNUMBER(work!DA46-work!BW46),work!DA46-work!BW46,".")</f>
        <v>7.4996321872231889E-2</v>
      </c>
      <c r="DC46" s="27">
        <f>IF(ISNUMBER(work!DB46-work!BX46),work!DB46-work!BX46,".")</f>
        <v>7.2996321872231887E-2</v>
      </c>
      <c r="DD46" s="27">
        <f>IF(ISNUMBER(work!DC46-work!BY46),work!DC46-work!BY46,".")</f>
        <v>7.0996321872231885E-2</v>
      </c>
      <c r="DE46" s="27">
        <f>IF(ISNUMBER(work!DD46-work!BZ46),work!DD46-work!BZ46,".")</f>
        <v>7.1478693881615707E-2</v>
      </c>
      <c r="DF46" s="27">
        <f>IF(ISNUMBER(work!DE46-work!CA46),work!DE46-work!CA46,".")</f>
        <v>6.9478693881615705E-2</v>
      </c>
      <c r="DG46" s="27">
        <f>IF(ISNUMBER(work!DF46-work!CB46),work!DF46-work!CB46,".")</f>
        <v>6.7478693881615703E-2</v>
      </c>
      <c r="DH46" s="27">
        <f>IF(ISNUMBER(work!DG46-work!CC46),work!DG46-work!CC46,".")</f>
        <v>6.5478693881615702E-2</v>
      </c>
      <c r="DI46" s="27">
        <f>IF(ISNUMBER(work!DH46-work!CD46),work!DH46-work!CD46,".")</f>
        <v>6.2478693881615713E-2</v>
      </c>
      <c r="DJ46" s="27">
        <f>IF(ISNUMBER(work!DI46-work!CE46),work!DI46-work!CE46,".")</f>
        <v>6.0478693881615711E-2</v>
      </c>
      <c r="DK46" s="27">
        <f>IF(ISNUMBER(work!DJ46-work!CF46),work!DJ46-work!CF46,".")</f>
        <v>5.8478693881615709E-2</v>
      </c>
      <c r="DL46" s="27">
        <f>IF(ISNUMBER(work!DK46-work!CG46),work!DK46-work!CG46,".")</f>
        <v>5.5330921693558216E-2</v>
      </c>
      <c r="DM46" s="27">
        <f>IF(ISNUMBER(work!DL46-work!CH46),work!DL46-work!CH46,".")</f>
        <v>5.2192943104945523E-2</v>
      </c>
      <c r="DN46" s="27">
        <f>IF(ISNUMBER(work!DM46-work!CI46),work!DM46-work!CI46,".")</f>
        <v>4.9169105031113665E-2</v>
      </c>
      <c r="DO46" s="27">
        <f>IF(ISNUMBER(work!DN46-work!CJ46),work!DN46-work!CJ46,".")</f>
        <v>4.6320755762115341E-2</v>
      </c>
      <c r="DP46" s="27">
        <f>IF(ISNUMBER(work!DO46-work!CK46),work!DO46-work!CK46,".")</f>
        <v>4.3612451349810857E-2</v>
      </c>
      <c r="DQ46" s="27">
        <f>IF(ISNUMBER(work!DP46-work!CL46),work!DP46-work!CL46,".")</f>
        <v>3.9992908696012075E-2</v>
      </c>
      <c r="DR46" s="27">
        <f>IF(ISNUMBER(work!DQ46-work!CM46),work!DQ46-work!CM46,".")</f>
        <v>3.7362534518036318E-2</v>
      </c>
      <c r="DS46" s="27">
        <f>IF(ISNUMBER(work!DR46-work!CN46),work!DR46-work!CN46,".")</f>
        <v>3.3642760126217246E-2</v>
      </c>
      <c r="DT46" s="27">
        <f>IF(ISNUMBER(work!DS46-work!CO46),work!DS46-work!CO46,".")</f>
        <v>2.9809501387563067E-2</v>
      </c>
      <c r="DU46" s="27">
        <f>IF(ISNUMBER(work!DT46-work!CP46),work!DT46-work!CP46,".")</f>
        <v>2.6901670336683337E-2</v>
      </c>
      <c r="DV46" s="27">
        <f t="shared" si="29"/>
        <v>2.6901670336683337E-2</v>
      </c>
      <c r="DW46" s="27"/>
      <c r="DX46" s="27" t="str">
        <f>IF(ISNUMBER(work!FJ46/work!FN46),work!FJ46/work!FN46,".")</f>
        <v>.</v>
      </c>
      <c r="DY46" s="27" t="str">
        <f>IF(ISNUMBER(work!FK46/work!FO46),work!FK46/work!FO46,".")</f>
        <v>.</v>
      </c>
      <c r="DZ46" s="27" t="str">
        <f>IF(ISNUMBER(work!FL46/work!FP46),work!FL46/work!FP46,".")</f>
        <v>.</v>
      </c>
      <c r="EA46" s="27" t="str">
        <f>IF(ISNUMBER(work!FM46/work!FQ46),work!FM46/work!FQ46,".")</f>
        <v>.</v>
      </c>
      <c r="EB46" s="27" t="str">
        <f>IF(ISNUMBER((work!FK46+work!FL46)/(work!FO46+work!FP46)),(work!FK46+work!FL46)/(work!FO46+work!FP46),".")</f>
        <v>.</v>
      </c>
      <c r="EC46" s="27" t="str">
        <f>IF(ISNUMBER(work!FR46/work!FV46),work!FR46/work!FV46,".")</f>
        <v>.</v>
      </c>
      <c r="ED46" s="27" t="str">
        <f>IF(ISNUMBER(work!FS46/work!FW46),work!FS46/work!FW46,".")</f>
        <v>.</v>
      </c>
      <c r="EE46" s="27" t="str">
        <f>IF(ISNUMBER(work!FT46/work!FX46),work!FT46/work!FX46,".")</f>
        <v>.</v>
      </c>
      <c r="EF46" s="27" t="str">
        <f>IF(ISNUMBER(work!FU46/work!FY46),work!FU46/work!FY46,".")</f>
        <v>.</v>
      </c>
      <c r="EG46" s="27" t="str">
        <f>IF(ISNUMBER((work!FS46+work!FT46)/(work!FW46+work!FX46)),(work!FS46+work!FT46)/(work!FW46+work!FX46),".")</f>
        <v>.</v>
      </c>
      <c r="EH46" s="27" t="str">
        <f>work!EZ46</f>
        <v>.</v>
      </c>
      <c r="EI46" s="27" t="str">
        <f>work!FA46</f>
        <v>.</v>
      </c>
      <c r="EJ46" s="27" t="str">
        <f>work!FB46</f>
        <v>.</v>
      </c>
      <c r="EK46" s="27"/>
      <c r="EL46" s="27">
        <f t="shared" si="47"/>
        <v>11528.39</v>
      </c>
      <c r="EM46" t="str">
        <f t="shared" si="34"/>
        <v>.</v>
      </c>
      <c r="EN46" t="str">
        <f>work!FM46</f>
        <v>.</v>
      </c>
      <c r="EO46" t="str">
        <f>IF(ISNUMBER(work!FK46+work!FL46),work!FK46+work!FL46,".")</f>
        <v>.</v>
      </c>
      <c r="EP46" t="str">
        <f>IF(ISNUMBER(work!FU46-work!FM46),work!FU46-work!FM46,".")</f>
        <v>.</v>
      </c>
      <c r="EQ46" t="str">
        <f>IF(ISNUMBER(work!FS46+work!FT46-work!FK46-work!FL46),(work!FS46+work!FT46-work!FK46-work!FL46),".")</f>
        <v>.</v>
      </c>
      <c r="EU46" t="str">
        <f>work!FC46</f>
        <v>.</v>
      </c>
      <c r="EV46" t="str">
        <f>work!FD46</f>
        <v>.</v>
      </c>
      <c r="EW46" t="str">
        <f>IF(ISNUMBER(VLOOKUP($F46,AREA_EM_ALLYEAR,Seq!B$1,FALSE)),VLOOKUP($F46,AREA_EM_ALLYEAR,Seq!B$1,FALSE),".")</f>
        <v>.</v>
      </c>
      <c r="EX46" t="str">
        <f>IF(ISNUMBER(VLOOKUP($F46,AREA_EM_ALLYEAR,Seq!C$1,FALSE)),VLOOKUP($F46,AREA_EM_ALLYEAR,Seq!C$1,FALSE),".")</f>
        <v>.</v>
      </c>
      <c r="EY46" t="str">
        <f>IF(ISNUMBER(VLOOKUP($F46,AREA_EM_ALLYEAR,Seq!D$1,FALSE)),VLOOKUP($F46,AREA_EM_ALLYEAR,Seq!D$1,FALSE),".")</f>
        <v>.</v>
      </c>
      <c r="EZ46" t="str">
        <f>IF(ISNUMBER(VLOOKUP($F46,AREA_EM_ALLYEAR,Seq!E$1,FALSE)),VLOOKUP($F46,AREA_EM_ALLYEAR,Seq!E$1,FALSE),".")</f>
        <v>.</v>
      </c>
      <c r="FA46" t="str">
        <f>IF(ISNUMBER(VLOOKUP($F46,AREA_EM_ALLYEAR,Seq!F$1,FALSE)),VLOOKUP($F46,AREA_EM_ALLYEAR,Seq!F$1,FALSE),".")</f>
        <v>.</v>
      </c>
      <c r="FB46" t="str">
        <f>IF(ISNUMBER(VLOOKUP($F46,AREA_EM_ALLYEAR,Seq!G$1,FALSE)),VLOOKUP($F46,AREA_EM_ALLYEAR,Seq!G$1,FALSE),".")</f>
        <v>.</v>
      </c>
      <c r="FC46" t="str">
        <f>IF(ISNUMBER(VLOOKUP($F46,AREA_EM_ALLYEAR,Seq!H$1,FALSE)),VLOOKUP($F46,AREA_EM_ALLYEAR,Seq!H$1,FALSE),".")</f>
        <v>.</v>
      </c>
      <c r="FD46" t="str">
        <f>IF(ISNUMBER(VLOOKUP($F46,AREA_EM_ALLYEAR,Seq!I$1,FALSE)),VLOOKUP($F46,AREA_EM_ALLYEAR,Seq!I$1,FALSE),".")</f>
        <v>.</v>
      </c>
      <c r="FE46" t="str">
        <f>IF(ISNUMBER(VLOOKUP($F46,AREA_EM_ALLYEAR,Seq!J$1,FALSE)),VLOOKUP($F46,AREA_EM_ALLYEAR,Seq!J$1,FALSE),".")</f>
        <v>.</v>
      </c>
      <c r="FF46" t="str">
        <f>IF(ISNUMBER(VLOOKUP($F46,AREA_EM_ALLYEAR,Seq!K$1,FALSE)),VLOOKUP($F46,AREA_EM_ALLYEAR,Seq!K$1,FALSE),".")</f>
        <v>.</v>
      </c>
      <c r="FG46" t="str">
        <f>IF(ISNUMBER(VLOOKUP($F46,AREA_EM_ALLYEAR,Seq!L$1,FALSE)),VLOOKUP($F46,AREA_EM_ALLYEAR,Seq!L$1,FALSE),".")</f>
        <v>.</v>
      </c>
      <c r="FH46" t="str">
        <f>IF(ISNUMBER(VLOOKUP($F46,AREA_EM_ALLYEAR,Seq!M$1,FALSE)),VLOOKUP($F46,AREA_EM_ALLYEAR,Seq!M$1,FALSE),".")</f>
        <v>.</v>
      </c>
      <c r="FI46" t="str">
        <f>IF(ISNUMBER(VLOOKUP($F46,AREA_EM_ALLYEAR,Seq!N$1,FALSE)),VLOOKUP($F46,AREA_EM_ALLYEAR,Seq!N$1,FALSE),".")</f>
        <v>.</v>
      </c>
      <c r="FJ46" t="str">
        <f>IF(ISNUMBER(VLOOKUP($F46,AREA_EM_ALLYEAR,Seq!O$1,FALSE)),VLOOKUP($F46,AREA_EM_ALLYEAR,Seq!O$1,FALSE),".")</f>
        <v>.</v>
      </c>
      <c r="FK46" t="str">
        <f t="shared" si="35"/>
        <v>.</v>
      </c>
      <c r="FN46">
        <f>IF( ISNUMBER(VLOOKUP($F46,AREA_LIFE,Seq!V$1,FALSE)-Life!V$39),VLOOKUP($F46,AREA_LIFE,Seq!V$1,FALSE)-Life!V$39,".")</f>
        <v>-15.50278048780487</v>
      </c>
      <c r="FO46">
        <f>IF( ISNUMBER(VLOOKUP($F46,AREA_LIFE,Seq!W$1,FALSE)-Life!W$39),VLOOKUP($F46,AREA_LIFE,Seq!W$1,FALSE)-Life!W$39,".")</f>
        <v>-15.378902439024387</v>
      </c>
      <c r="FP46">
        <f>IF( ISNUMBER(VLOOKUP($F46,AREA_LIFE,Seq!X$1,FALSE)-Life!X$39),VLOOKUP($F46,AREA_LIFE,Seq!X$1,FALSE)-Life!X$39,".")</f>
        <v>-15.275341463414641</v>
      </c>
      <c r="FQ46">
        <f>IF( ISNUMBER(VLOOKUP($F46,AREA_LIFE,Seq!Y$1,FALSE)-Life!Y$39),VLOOKUP($F46,AREA_LIFE,Seq!Y$1,FALSE)-Life!Y$39,".")</f>
        <v>-15.184121951219524</v>
      </c>
      <c r="FR46">
        <f>IF( ISNUMBER(VLOOKUP($F46,AREA_LIFE,Seq!Z$1,FALSE)-Life!Z$39),VLOOKUP($F46,AREA_LIFE,Seq!Z$1,FALSE)-Life!Z$39,".")</f>
        <v>-15.103341463414637</v>
      </c>
      <c r="FS46">
        <f>IF( ISNUMBER(VLOOKUP($F46,AREA_LIFE,Seq!AA$1,FALSE)-Life!AA$39),VLOOKUP($F46,AREA_LIFE,Seq!AA$1,FALSE)-Life!AA$39,".")</f>
        <v>-15.022585365853658</v>
      </c>
      <c r="FT46">
        <f>IF( ISNUMBER(VLOOKUP($F46,AREA_LIFE,Seq!AB$1,FALSE)-Life!AB$39),VLOOKUP($F46,AREA_LIFE,Seq!AB$1,FALSE)-Life!AB$39,".")</f>
        <v>-14.929000000000009</v>
      </c>
      <c r="FU46">
        <f>IF( ISNUMBER(VLOOKUP($F46,AREA_LIFE,Seq!AC$1,FALSE)-Life!AC$39),VLOOKUP($F46,AREA_LIFE,Seq!AC$1,FALSE)-Life!AC$39,".")</f>
        <v>-14.812634146341466</v>
      </c>
      <c r="FV46">
        <f>IF( ISNUMBER(VLOOKUP($F46,AREA_LIFE,Seq!AD$1,FALSE)-Life!AD$39),VLOOKUP($F46,AREA_LIFE,Seq!AD$1,FALSE)-Life!AD$39,".")</f>
        <v>-14.670048780487797</v>
      </c>
      <c r="FW46">
        <f>IF( ISNUMBER(VLOOKUP($F46,AREA_LIFE,Seq!AE$1,FALSE)-Life!AE$39),VLOOKUP($F46,AREA_LIFE,Seq!AE$1,FALSE)-Life!AE$39,".")</f>
        <v>-14.500756097560974</v>
      </c>
      <c r="FX46">
        <f>IF( ISNUMBER(VLOOKUP($F46,AREA_LIFE,Seq!AF$1,FALSE)-Life!AF$39),VLOOKUP($F46,AREA_LIFE,Seq!AF$1,FALSE)-Life!AF$39,".")</f>
        <v>-14.30726829268292</v>
      </c>
      <c r="FY46">
        <f>IF( ISNUMBER(VLOOKUP($F46,AREA_LIFE,Seq!AG$1,FALSE)-Life!AG$39),VLOOKUP($F46,AREA_LIFE,Seq!AG$1,FALSE)-Life!AG$39,".")</f>
        <v>-14.096536585365854</v>
      </c>
      <c r="FZ46">
        <f>IF( ISNUMBER(VLOOKUP($F46,AREA_LIFE,Seq!AH$1,FALSE)-Life!AH$39),VLOOKUP($F46,AREA_LIFE,Seq!AH$1,FALSE)-Life!AH$39,".")</f>
        <v>-13.882463414634145</v>
      </c>
      <c r="GA46">
        <f>IF( ISNUMBER(VLOOKUP($F46,AREA_LIFE,Seq!AI$1,FALSE)-Life!AI$39),VLOOKUP($F46,AREA_LIFE,Seq!AI$1,FALSE)-Life!AI$39,".")</f>
        <v>-13.677512195121963</v>
      </c>
      <c r="GB46">
        <f>IF( ISNUMBER(VLOOKUP($F46,AREA_LIFE,Seq!AJ$1,FALSE)-Life!AJ$39),VLOOKUP($F46,AREA_LIFE,Seq!AJ$1,FALSE)-Life!AJ$39,".")</f>
        <v>-13.489073170731714</v>
      </c>
      <c r="GC46">
        <f>IF( ISNUMBER(VLOOKUP($F46,AREA_LIFE,Seq!AK$1,FALSE)-Life!AK$39),VLOOKUP($F46,AREA_LIFE,Seq!AK$1,FALSE)-Life!AK$39,".")</f>
        <v>-13.331146341463423</v>
      </c>
      <c r="GD46">
        <f>IF( ISNUMBER(VLOOKUP($F46,AREA_LIFE,Seq!AL$1,FALSE)-Life!AL$39),VLOOKUP($F46,AREA_LIFE,Seq!AL$1,FALSE)-Life!AL$39,".")</f>
        <v>-13.214609756097552</v>
      </c>
      <c r="GE46">
        <f>IF( ISNUMBER(VLOOKUP($F46,AREA_LIFE,Seq!AM$1,FALSE)-Life!AM$39),VLOOKUP($F46,AREA_LIFE,Seq!AM$1,FALSE)-Life!AM$39,".")</f>
        <v>-13.138536585365856</v>
      </c>
      <c r="GF46">
        <f>IF( ISNUMBER(VLOOKUP($F46,AREA_LIFE,Seq!AN$1,FALSE)-Life!AN$39),VLOOKUP($F46,AREA_LIFE,Seq!AN$1,FALSE)-Life!AN$39,".")</f>
        <v>-13.096365853658547</v>
      </c>
      <c r="GG46">
        <f>IF( ISNUMBER(VLOOKUP($F46,AREA_LIFE,Seq!AO$1,FALSE)-Life!AO$39),VLOOKUP($F46,AREA_LIFE,Seq!AO$1,FALSE)-Life!AO$39,".")</f>
        <v>-13.079146341463421</v>
      </c>
      <c r="GH46">
        <f>IF( ISNUMBER(VLOOKUP($F46,AREA_LIFE,Seq!AP$1,FALSE)-Life!AP$39),VLOOKUP($F46,AREA_LIFE,Seq!AP$1,FALSE)-Life!AP$39,".")</f>
        <v>-13.0678780487805</v>
      </c>
      <c r="GI46">
        <f>IF( ISNUMBER(VLOOKUP($F46,AREA_LIFE,Seq!AQ$1,FALSE)-Life!AQ$39),VLOOKUP($F46,AREA_LIFE,Seq!AQ$1,FALSE)-Life!AQ$39,".")</f>
        <v>-13.039097560975605</v>
      </c>
      <c r="GJ46">
        <f>IF( ISNUMBER(VLOOKUP($F46,AREA_LIFE,Seq!AR$1,FALSE)-Life!AR$39),VLOOKUP($F46,AREA_LIFE,Seq!AR$1,FALSE)-Life!AR$39,".")</f>
        <v>-12.976341463414634</v>
      </c>
      <c r="GK46">
        <f>IF( ISNUMBER(VLOOKUP($F46,AREA_LIFE,Seq!AS$1,FALSE)-Life!AS$39),VLOOKUP($F46,AREA_LIFE,Seq!AS$1,FALSE)-Life!AS$39,".")</f>
        <v>-12.867170731707311</v>
      </c>
      <c r="GL46">
        <f>IF( ISNUMBER(VLOOKUP($F46,AREA_LIFE,Seq!AT$1,FALSE)-Life!AT$39),VLOOKUP($F46,AREA_LIFE,Seq!AT$1,FALSE)-Life!AT$39,".")</f>
        <v>-12.708097560975631</v>
      </c>
      <c r="GM46">
        <f>IF( ISNUMBER(VLOOKUP($F46,AREA_LIFE,Seq!AU$1,FALSE)-Life!AU$39),VLOOKUP($F46,AREA_LIFE,Seq!AU$1,FALSE)-Life!AU$39,".")</f>
        <v>-12.501658536585367</v>
      </c>
      <c r="GN46">
        <f>IF( ISNUMBER(VLOOKUP($F46,AREA_LIFE,Seq!AV$1,FALSE)-Life!AV$39),VLOOKUP($F46,AREA_LIFE,Seq!AV$1,FALSE)-Life!AV$39,".")</f>
        <v>-12.260829268292667</v>
      </c>
      <c r="GO46">
        <f>IF( ISNUMBER(VLOOKUP($F46,AREA_LIFE,Seq!AW$1,FALSE)-Life!AW$39),VLOOKUP($F46,AREA_LIFE,Seq!AW$1,FALSE)-Life!AW$39,".")</f>
        <v>-12.002658536585358</v>
      </c>
      <c r="GP46">
        <f>IF( ISNUMBER(VLOOKUP($F46,AREA_LIFE,Seq!AX$1,FALSE)-Life!AX$39),VLOOKUP($F46,AREA_LIFE,Seq!AX$1,FALSE)-Life!AX$39,".")</f>
        <v>-11.746585365853669</v>
      </c>
      <c r="GQ46">
        <f t="shared" si="36"/>
        <v>-11.746585365853669</v>
      </c>
      <c r="GS46">
        <f>IFERROR(VLOOKUP($F46,AREA_LIFE,Seq!V$1,FALSE),".")</f>
        <v>50.465609756097564</v>
      </c>
      <c r="GT46">
        <f>IFERROR(VLOOKUP($F46,AREA_LIFE,Seq!W$1,FALSE),".")</f>
        <v>50.787829268292683</v>
      </c>
      <c r="GU46">
        <f>IFERROR(VLOOKUP($F46,AREA_LIFE,Seq!X$1,FALSE),".")</f>
        <v>51.073146341463421</v>
      </c>
      <c r="GV46">
        <f>IFERROR(VLOOKUP($F46,AREA_LIFE,Seq!Y$1,FALSE),".")</f>
        <v>51.337048780487805</v>
      </c>
      <c r="GW46">
        <f>IFERROR(VLOOKUP($F46,AREA_LIFE,Seq!Z$1,FALSE),".")</f>
        <v>51.592463414634153</v>
      </c>
      <c r="GX46">
        <f>IFERROR(VLOOKUP($F46,AREA_LIFE,Seq!AA$1,FALSE),".")</f>
        <v>51.857853658536598</v>
      </c>
      <c r="GY46">
        <f>IFERROR(VLOOKUP($F46,AREA_LIFE,Seq!AB$1,FALSE),".")</f>
        <v>52.152219512195124</v>
      </c>
      <c r="GZ46">
        <f>IFERROR(VLOOKUP($F46,AREA_LIFE,Seq!AC$1,FALSE),".")</f>
        <v>52.485560975609758</v>
      </c>
      <c r="HA46">
        <f>IFERROR(VLOOKUP($F46,AREA_LIFE,Seq!AD$1,FALSE),".")</f>
        <v>52.862878048780495</v>
      </c>
      <c r="HB46">
        <f>IFERROR(VLOOKUP($F46,AREA_LIFE,Seq!AE$1,FALSE),".")</f>
        <v>53.285634146341472</v>
      </c>
      <c r="HC46">
        <f>IFERROR(VLOOKUP($F46,AREA_LIFE,Seq!AF$1,FALSE),".")</f>
        <v>53.751804878048787</v>
      </c>
      <c r="HD46">
        <f>IFERROR(VLOOKUP($F46,AREA_LIFE,Seq!AG$1,FALSE),".")</f>
        <v>54.253853658536599</v>
      </c>
      <c r="HE46">
        <f>IFERROR(VLOOKUP($F46,AREA_LIFE,Seq!AH$1,FALSE),".")</f>
        <v>54.77278048780488</v>
      </c>
      <c r="HF46">
        <f>IFERROR(VLOOKUP($F46,AREA_LIFE,Seq!AI$1,FALSE),".")</f>
        <v>55.292073170731712</v>
      </c>
      <c r="HG46">
        <f>IFERROR(VLOOKUP($F46,AREA_LIFE,Seq!AJ$1,FALSE),".")</f>
        <v>55.801268292682934</v>
      </c>
      <c r="HH46">
        <f>IFERROR(VLOOKUP($F46,AREA_LIFE,Seq!AK$1,FALSE),".")</f>
        <v>56.286390243902446</v>
      </c>
      <c r="HI46">
        <f>IFERROR(VLOOKUP($F46,AREA_LIFE,Seq!AL$1,FALSE),".")</f>
        <v>56.73702439024391</v>
      </c>
      <c r="HJ46">
        <f>IFERROR(VLOOKUP($F46,AREA_LIFE,Seq!AM$1,FALSE),".")</f>
        <v>57.153195121951228</v>
      </c>
      <c r="HK46">
        <f>IFERROR(VLOOKUP($F46,AREA_LIFE,Seq!AN$1,FALSE),".")</f>
        <v>57.53843902439025</v>
      </c>
      <c r="HL46">
        <f>IFERROR(VLOOKUP($F46,AREA_LIFE,Seq!AO$1,FALSE),".")</f>
        <v>57.895756097560984</v>
      </c>
      <c r="HM46">
        <f>IFERROR(VLOOKUP($F46,AREA_LIFE,Seq!AP$1,FALSE),".")</f>
        <v>58.236121951219516</v>
      </c>
      <c r="HN46">
        <f>IFERROR(VLOOKUP($F46,AREA_LIFE,Seq!AQ$1,FALSE),".")</f>
        <v>58.572487804878051</v>
      </c>
      <c r="HO46">
        <f>IFERROR(VLOOKUP($F46,AREA_LIFE,Seq!AR$1,FALSE),".")</f>
        <v>58.916804878048787</v>
      </c>
      <c r="HP46">
        <f>IFERROR(VLOOKUP($F46,AREA_LIFE,Seq!AS$1,FALSE),".")</f>
        <v>59.280000000000008</v>
      </c>
      <c r="HQ46">
        <f>IFERROR(VLOOKUP($F46,AREA_LIFE,Seq!AT$1,FALSE),".")</f>
        <v>59.665585365853659</v>
      </c>
      <c r="HR46">
        <f>IFERROR(VLOOKUP($F46,AREA_LIFE,Seq!AU$1,FALSE),".")</f>
        <v>60.075000000000003</v>
      </c>
      <c r="HS46">
        <f>IFERROR(VLOOKUP($F46,AREA_LIFE,Seq!AV$1,FALSE),".")</f>
        <v>60.502780487804884</v>
      </c>
      <c r="HT46">
        <f>IFERROR(VLOOKUP($F46,AREA_LIFE,Seq!AW$1,FALSE),".")</f>
        <v>60.94041463414635</v>
      </c>
      <c r="HU46">
        <f>IFERROR(VLOOKUP($F46,AREA_LIFE,Seq!AX$1,FALSE),".")</f>
        <v>61.377975609756099</v>
      </c>
      <c r="HV46" t="str">
        <f>IFERROR(VLOOKUP($F46,AREA_LIFE,Seq!AY$1,FALSE),".")</f>
        <v>.</v>
      </c>
      <c r="HZ46">
        <f t="shared" si="40"/>
        <v>15</v>
      </c>
      <c r="IA46">
        <f t="shared" si="38"/>
        <v>0</v>
      </c>
      <c r="IB46">
        <f t="shared" si="41"/>
        <v>44601237.007282168</v>
      </c>
      <c r="IC46">
        <f t="shared" si="42"/>
        <v>-44318874.178840041</v>
      </c>
      <c r="ID46">
        <f t="shared" si="39"/>
        <v>7.2996321872231887E-2</v>
      </c>
      <c r="IE46" t="str">
        <f>work!FK46</f>
        <v>.</v>
      </c>
      <c r="IF46" t="str">
        <f>work!FL46</f>
        <v>.</v>
      </c>
      <c r="IG46" t="str">
        <f>work!FM46</f>
        <v>.</v>
      </c>
      <c r="IH46" t="str">
        <f>IF(ISNUMBER(work!FS46-work!FK46),work!FS46-work!FK46,".")</f>
        <v>.</v>
      </c>
      <c r="II46" t="str">
        <f>IF(ISNUMBER(work!FT46-work!FL46),work!FT46-work!FL46,".")</f>
        <v>.</v>
      </c>
      <c r="IJ46" t="str">
        <f>IF(ISNUMBER(work!FU46-work!FM46),work!FU46-work!FM46,".")</f>
        <v>.</v>
      </c>
    </row>
    <row r="47" spans="1:268" hidden="1">
      <c r="A47" s="24" t="str">
        <f t="shared" si="0"/>
        <v>非洲</v>
      </c>
      <c r="B47" s="24" t="str">
        <f t="shared" si="43"/>
        <v>Out</v>
      </c>
      <c r="C47" s="24" t="str">
        <f t="shared" si="44"/>
        <v>Out</v>
      </c>
      <c r="D47" s="24"/>
      <c r="E47" s="25" t="s">
        <v>2791</v>
      </c>
      <c r="F47" s="26" t="str">
        <f t="shared" si="2"/>
        <v>Botswana</v>
      </c>
      <c r="G47" s="27" t="str">
        <f t="shared" si="3"/>
        <v>.</v>
      </c>
      <c r="H47" s="27" t="str">
        <f t="shared" si="4"/>
        <v>.</v>
      </c>
      <c r="I47" s="27" t="str">
        <f t="shared" si="5"/>
        <v>.</v>
      </c>
      <c r="J47" s="27" t="str">
        <f t="shared" si="6"/>
        <v>.</v>
      </c>
      <c r="K47" s="27" t="str">
        <f t="shared" si="7"/>
        <v>.</v>
      </c>
      <c r="L47" s="27" t="str">
        <f t="shared" si="8"/>
        <v>.</v>
      </c>
      <c r="M47" s="27" t="str">
        <f t="shared" si="9"/>
        <v>.</v>
      </c>
      <c r="N47" s="27" t="str">
        <f t="shared" si="10"/>
        <v>.</v>
      </c>
      <c r="O47" s="27">
        <f t="shared" si="11"/>
        <v>0</v>
      </c>
      <c r="P47" s="27">
        <f t="shared" si="12"/>
        <v>0</v>
      </c>
      <c r="Q47" s="27">
        <f t="shared" si="13"/>
        <v>5</v>
      </c>
      <c r="R47" s="27">
        <f t="shared" si="14"/>
        <v>16</v>
      </c>
      <c r="S47" s="27">
        <f t="shared" si="15"/>
        <v>0</v>
      </c>
      <c r="T47" s="27">
        <f t="shared" si="16"/>
        <v>0</v>
      </c>
      <c r="U47" s="27">
        <f t="shared" si="17"/>
        <v>23</v>
      </c>
      <c r="V47" s="27">
        <f t="shared" si="18"/>
        <v>0</v>
      </c>
      <c r="W47" s="27">
        <f t="shared" si="19"/>
        <v>5</v>
      </c>
      <c r="X47" s="27">
        <f t="shared" si="20"/>
        <v>29</v>
      </c>
      <c r="Y47" s="27">
        <f t="shared" si="21"/>
        <v>12</v>
      </c>
      <c r="Z47" s="27">
        <f t="shared" si="22"/>
        <v>137</v>
      </c>
      <c r="AA47" s="27">
        <f t="shared" si="23"/>
        <v>47</v>
      </c>
      <c r="AB47" s="27">
        <f t="shared" si="24"/>
        <v>0</v>
      </c>
      <c r="AC47" s="27">
        <f t="shared" si="25"/>
        <v>5</v>
      </c>
      <c r="AD47" s="27">
        <f t="shared" si="26"/>
        <v>14</v>
      </c>
      <c r="AE47" s="27">
        <f t="shared" si="45"/>
        <v>651</v>
      </c>
      <c r="AF47" s="27">
        <f t="shared" si="46"/>
        <v>0</v>
      </c>
      <c r="AG47" s="27"/>
      <c r="AH47" s="27">
        <f>IF(ISNUMBER(work!C47+work!AH47),work!C47+work!AH47,".")</f>
        <v>18415055.190188192</v>
      </c>
      <c r="AI47" s="27">
        <f>IF(ISNUMBER(work!D47+work!AI47),work!D47+work!AI47,".")</f>
        <v>19377309.162084315</v>
      </c>
      <c r="AJ47" s="27">
        <f>IF(ISNUMBER(work!E47+work!AJ47),work!E47+work!AJ47,".")</f>
        <v>21144685.180899177</v>
      </c>
      <c r="AK47" s="27">
        <f>IF(ISNUMBER(work!F47+work!AK47),work!F47+work!AK47,".")</f>
        <v>23452777.722284295</v>
      </c>
      <c r="AL47" s="27">
        <f>IF(ISNUMBER(work!G47+work!AL47),work!G47+work!AL47,".")</f>
        <v>27006467.373383034</v>
      </c>
      <c r="AM47" s="27">
        <f>IF(ISNUMBER(work!H47+work!AM47),work!H47+work!AM47,".")</f>
        <v>30640764.824242432</v>
      </c>
      <c r="AN47" s="27">
        <f>IF(ISNUMBER(work!I47+work!AN47),work!I47+work!AN47,".")</f>
        <v>33335932.309361052</v>
      </c>
      <c r="AO47" s="27">
        <f>IF(ISNUMBER(work!J47+work!AO47),work!J47+work!AO47,".")</f>
        <v>37203493.699896418</v>
      </c>
      <c r="AP47" s="27">
        <f>IF(ISNUMBER(work!K47+work!AP47),work!K47+work!AP47,".")</f>
        <v>41426675.613139294</v>
      </c>
      <c r="AQ47" s="27">
        <f>IF(ISNUMBER(work!L47+work!AQ47),work!L47+work!AQ47,".")</f>
        <v>43150364.592955835</v>
      </c>
      <c r="AR47" s="27">
        <f>IF(ISNUMBER(work!M47+work!AR47),work!M47+work!AR47,".")</f>
        <v>44799530.270274065</v>
      </c>
      <c r="AS47" s="27">
        <f>IF(ISNUMBER(work!N47+work!AS47),work!N47+work!AS47,".")</f>
        <v>48915175.8123478</v>
      </c>
      <c r="AT47" s="27">
        <f>IF(ISNUMBER(work!O47+work!AT47),work!O47+work!AT47,".")</f>
        <v>55819971.202614427</v>
      </c>
      <c r="AU47" s="27">
        <f>IF(ISNUMBER(work!P47+work!AU47),work!P47+work!AU47,".")</f>
        <v>63589399.835268937</v>
      </c>
      <c r="AV47" s="27">
        <f>IF(ISNUMBER(work!Q47+work!AV47),work!Q47+work!AV47,".")</f>
        <v>71883368.159563944</v>
      </c>
      <c r="AW47" s="27">
        <f>IF(ISNUMBER(work!R47+work!AW47),work!R47+work!AW47,".")</f>
        <v>79692897.290909529</v>
      </c>
      <c r="AX47" s="27">
        <f>IF(ISNUMBER(work!S47+work!AX47),work!S47+work!AX47,".")</f>
        <v>87643774.150323749</v>
      </c>
      <c r="AY47" s="27">
        <f>IF(ISNUMBER(work!T47+work!AY47),work!T47+work!AY47,".")</f>
        <v>95798445.173062667</v>
      </c>
      <c r="AZ47" s="27">
        <f>IF(ISNUMBER(work!U47+work!AZ47),work!U47+work!AZ47,".")</f>
        <v>103284074.44864459</v>
      </c>
      <c r="BA47" s="27">
        <f>IF(ISNUMBER(work!V47+work!BA47),work!V47+work!BA47,".")</f>
        <v>111131641.85825771</v>
      </c>
      <c r="BB47" s="27">
        <f>IF(ISNUMBER(work!W47+work!BB47),work!W47+work!BB47,".")</f>
        <v>120465750.58611232</v>
      </c>
      <c r="BC47" s="27">
        <f>IF(ISNUMBER(work!X47+work!BC47),work!X47+work!BC47,".")</f>
        <v>130445338.67656578</v>
      </c>
      <c r="BD47" s="27">
        <f>IF(ISNUMBER(work!Y47+work!BD47),work!Y47+work!BD47,".")</f>
        <v>142278351.85621992</v>
      </c>
      <c r="BE47" s="27">
        <f>IF(ISNUMBER(work!Z47+work!BE47),work!Z47+work!BE47,".")</f>
        <v>156481228.13803872</v>
      </c>
      <c r="BF47" s="27">
        <f>IF(ISNUMBER(work!AA47+work!BF47),work!AA47+work!BF47,".")</f>
        <v>172260417.4757373</v>
      </c>
      <c r="BG47" s="27">
        <f>IF(ISNUMBER(work!AB47+work!BG47),work!AB47+work!BG47,".")</f>
        <v>190132030.24991682</v>
      </c>
      <c r="BH47" s="27">
        <f>IF(ISNUMBER(work!AC47+work!BH47),work!AC47+work!BH47,".")</f>
        <v>212118549.11809796</v>
      </c>
      <c r="BI47" s="27">
        <f>IF(ISNUMBER(work!AD47+work!BI47),work!AD47+work!BI47,".")</f>
        <v>239607046.42816433</v>
      </c>
      <c r="BJ47" s="27">
        <f>IF(ISNUMBER(work!AE47+work!BJ47),work!AE47+work!BJ47,".")</f>
        <v>261120896.48933482</v>
      </c>
      <c r="BK47" s="27">
        <f>IF(ISNUMBER(work!AF47+work!BK47),work!AF47+work!BK47,".")</f>
        <v>294550411.6419012</v>
      </c>
      <c r="BL47" s="27"/>
      <c r="BM47" s="27">
        <f>IF(ISNUMBER(work!AH47-work!C47),work!AH47-work!C47,".")</f>
        <v>-18173333.372877806</v>
      </c>
      <c r="BN47" s="27">
        <f>IF(ISNUMBER(work!AI47-work!D47),work!AI47-work!D47,".")</f>
        <v>-19113675.606261086</v>
      </c>
      <c r="BO47" s="27">
        <f>IF(ISNUMBER(work!AJ47-work!E47),work!AJ47-work!E47,".")</f>
        <v>-20848979.201365624</v>
      </c>
      <c r="BP47" s="27">
        <f>IF(ISNUMBER(work!AK47-work!F47),work!AK47-work!F47,".")</f>
        <v>-23118196.077647306</v>
      </c>
      <c r="BQ47" s="27">
        <f>IF(ISNUMBER(work!AL47-work!G47),work!AL47-work!G47,".")</f>
        <v>-26643294.444138166</v>
      </c>
      <c r="BR47" s="27">
        <f>IF(ISNUMBER(work!AM47-work!H47),work!AM47-work!H47,".")</f>
        <v>-30251714.838644166</v>
      </c>
      <c r="BS47" s="27">
        <f>IF(ISNUMBER(work!AN47-work!I47),work!AN47-work!I47,".")</f>
        <v>-32915085.563859556</v>
      </c>
      <c r="BT47" s="27">
        <f>IF(ISNUMBER(work!AO47-work!J47),work!AO47-work!J47,".")</f>
        <v>-36732642.246617787</v>
      </c>
      <c r="BU47" s="27">
        <f>IF(ISNUMBER(work!AP47-work!K47),work!AP47-work!K47,".")</f>
        <v>-40864243.695331104</v>
      </c>
      <c r="BV47" s="27">
        <f>IF(ISNUMBER(work!AQ47-work!L47),work!AQ47-work!L47,".")</f>
        <v>-42514482.407161765</v>
      </c>
      <c r="BW47" s="27">
        <f>IF(ISNUMBER(work!AR47-work!M47),work!AR47-work!M47,".")</f>
        <v>-44120580.915848143</v>
      </c>
      <c r="BX47" s="27">
        <f>IF(ISNUMBER(work!AS47-work!N47),work!AS47-work!N47,".")</f>
        <v>-48185585.602897599</v>
      </c>
      <c r="BY47" s="27">
        <f>IF(ISNUMBER(work!AT47-work!O47),work!AT47-work!O47,".")</f>
        <v>-55069098.333595783</v>
      </c>
      <c r="BZ47" s="27">
        <f>IF(ISNUMBER(work!AU47-work!P47),work!AU47-work!P47,".")</f>
        <v>-62824139.436010651</v>
      </c>
      <c r="CA47" s="27">
        <f>IF(ISNUMBER(work!AV47-work!Q47),work!AV47-work!Q47,".")</f>
        <v>-71090344.756253257</v>
      </c>
      <c r="CB47" s="27">
        <f>IF(ISNUMBER(work!AW47-work!R47),work!AW47-work!R47,".")</f>
        <v>-78864950.332731873</v>
      </c>
      <c r="CC47" s="27">
        <f>IF(ISNUMBER(work!AX47-work!S47),work!AX47-work!S47,".")</f>
        <v>-86769858.235681653</v>
      </c>
      <c r="CD47" s="27">
        <f>IF(ISNUMBER(work!AY47-work!T47),work!AY47-work!T47,".")</f>
        <v>-94835655.024841323</v>
      </c>
      <c r="CE47" s="27">
        <f>IF(ISNUMBER(work!AZ47-work!U47),work!AZ47-work!U47,".")</f>
        <v>-102219485.5646954</v>
      </c>
      <c r="CF47" s="27">
        <f>IF(ISNUMBER(work!BA47-work!V47),work!BA47-work!V47,".")</f>
        <v>-109990188.71609628</v>
      </c>
      <c r="CG47" s="27">
        <f>IF(ISNUMBER(work!BB47-work!W47),work!BB47-work!W47,".")</f>
        <v>-119230313.75648767</v>
      </c>
      <c r="CH47" s="27">
        <f>IF(ISNUMBER(work!BC47-work!X47),work!BC47-work!X47,".")</f>
        <v>-129145499.00647022</v>
      </c>
      <c r="CI47" s="27">
        <f>IF(ISNUMBER(work!BD47-work!Y47),work!BD47-work!Y47,".")</f>
        <v>-140935252.05597207</v>
      </c>
      <c r="CJ47" s="27">
        <f>IF(ISNUMBER(work!BE47-work!Z47),work!BE47-work!Z47,".")</f>
        <v>-155053736.1653733</v>
      </c>
      <c r="CK47" s="27">
        <f>IF(ISNUMBER(work!BF47-work!AA47),work!BF47-work!AA47,".")</f>
        <v>-170739578.22231868</v>
      </c>
      <c r="CL47" s="27">
        <f>IF(ISNUMBER(work!BG47-work!AB47),work!BG47-work!AB47,".")</f>
        <v>-188539965.00073716</v>
      </c>
      <c r="CM47" s="27">
        <f>IF(ISNUMBER(work!BH47-work!AC47),work!BH47-work!AC47,".")</f>
        <v>-210479397.58163202</v>
      </c>
      <c r="CN47" s="27">
        <f>IF(ISNUMBER(work!BI47-work!AD47),work!BI47-work!AD47,".")</f>
        <v>-237928633.34252968</v>
      </c>
      <c r="CO47" s="27">
        <f>IF(ISNUMBER(work!BJ47-work!AE47),work!BJ47-work!AE47,".")</f>
        <v>-259392994.46072316</v>
      </c>
      <c r="CP47" s="27">
        <f>IF(ISNUMBER(work!BK47-work!AF47),work!BK47-work!AF47,".")</f>
        <v>-292958696.18688947</v>
      </c>
      <c r="CQ47" s="27"/>
      <c r="CR47" s="27"/>
      <c r="CS47" s="27">
        <f>IF(ISNUMBER(work!CR47-work!BN47),work!CR47-work!BN47,".")</f>
        <v>8.9698986884913665E-2</v>
      </c>
      <c r="CT47" s="27">
        <f>IF(ISNUMBER(work!CS47-work!BO47),work!CS47-work!BO47,".")</f>
        <v>8.8698986884913664E-2</v>
      </c>
      <c r="CU47" s="27">
        <f>IF(ISNUMBER(work!CT47-work!BP47),work!CT47-work!BP47,".")</f>
        <v>8.8698986884913664E-2</v>
      </c>
      <c r="CV47" s="27">
        <f>IF(ISNUMBER(work!CU47-work!BQ47),work!CU47-work!BQ47,".")</f>
        <v>8.7698986884913663E-2</v>
      </c>
      <c r="CW47" s="27">
        <f>IF(ISNUMBER(work!CV47-work!BR47),work!CV47-work!BR47,".")</f>
        <v>8.7698986884913663E-2</v>
      </c>
      <c r="CX47" s="27">
        <f>IF(ISNUMBER(work!CW47-work!BS47),work!CW47-work!BS47,".")</f>
        <v>8.6698986884913676E-2</v>
      </c>
      <c r="CY47" s="27">
        <f>IF(ISNUMBER(work!CX47-work!BT47),work!CX47-work!BT47,".")</f>
        <v>8.5698986884913675E-2</v>
      </c>
      <c r="CZ47" s="27">
        <f>IF(ISNUMBER(work!CY47-work!BU47),work!CY47-work!BU47,".")</f>
        <v>8.4698986884913674E-2</v>
      </c>
      <c r="DA47" s="27">
        <f>IF(ISNUMBER(work!CZ47-work!BV47),work!CZ47-work!BV47,".")</f>
        <v>8.3698986884913673E-2</v>
      </c>
      <c r="DB47" s="27">
        <f>IF(ISNUMBER(work!DA47-work!BW47),work!DA47-work!BW47,".")</f>
        <v>8.2698986884913672E-2</v>
      </c>
      <c r="DC47" s="27">
        <f>IF(ISNUMBER(work!DB47-work!BX47),work!DB47-work!BX47,".")</f>
        <v>8.069898688491367E-2</v>
      </c>
      <c r="DD47" s="27">
        <f>IF(ISNUMBER(work!DC47-work!BY47),work!DC47-work!BY47,".")</f>
        <v>7.8698986884913669E-2</v>
      </c>
      <c r="DE47" s="27">
        <f>IF(ISNUMBER(work!DD47-work!BZ47),work!DD47-work!BZ47,".")</f>
        <v>8.7820171274632167E-2</v>
      </c>
      <c r="DF47" s="27">
        <f>IF(ISNUMBER(work!DE47-work!CA47),work!DE47-work!CA47,".")</f>
        <v>8.5820171274632165E-2</v>
      </c>
      <c r="DG47" s="27">
        <f>IF(ISNUMBER(work!DF47-work!CB47),work!DF47-work!CB47,".")</f>
        <v>8.3820171274632163E-2</v>
      </c>
      <c r="DH47" s="27">
        <f>IF(ISNUMBER(work!DG47-work!CC47),work!DG47-work!CC47,".")</f>
        <v>8.1820171274632175E-2</v>
      </c>
      <c r="DI47" s="27">
        <f>IF(ISNUMBER(work!DH47-work!CD47),work!DH47-work!CD47,".")</f>
        <v>7.8820171274632173E-2</v>
      </c>
      <c r="DJ47" s="27">
        <f>IF(ISNUMBER(work!DI47-work!CE47),work!DI47-work!CE47,".")</f>
        <v>7.6820171274632171E-2</v>
      </c>
      <c r="DK47" s="27">
        <f>IF(ISNUMBER(work!DJ47-work!CF47),work!DJ47-work!CF47,".")</f>
        <v>7.4820171274632169E-2</v>
      </c>
      <c r="DL47" s="27">
        <f>IF(ISNUMBER(work!DK47-work!CG47),work!DK47-work!CG47,".")</f>
        <v>7.3739429139881879E-2</v>
      </c>
      <c r="DM47" s="27">
        <f>IF(ISNUMBER(work!DL47-work!CH47),work!DL47-work!CH47,".")</f>
        <v>7.262242925330642E-2</v>
      </c>
      <c r="DN47" s="27">
        <f>IF(ISNUMBER(work!DM47-work!CI47),work!DM47-work!CI47,".")</f>
        <v>7.1407080435425291E-2</v>
      </c>
      <c r="DO47" s="27">
        <f>IF(ISNUMBER(work!DN47-work!CJ47),work!DN47-work!CJ47,".")</f>
        <v>7.0048071068252865E-2</v>
      </c>
      <c r="DP47" s="27">
        <f>IF(ISNUMBER(work!DO47-work!CK47),work!DO47-work!CK47,".")</f>
        <v>6.8457142538553312E-2</v>
      </c>
      <c r="DQ47" s="27">
        <f>IF(ISNUMBER(work!DP47-work!CL47),work!DP47-work!CL47,".")</f>
        <v>6.5473652321244052E-2</v>
      </c>
      <c r="DR47" s="27">
        <f>IF(ISNUMBER(work!DQ47-work!CM47),work!DQ47-work!CM47,".")</f>
        <v>6.2974035507463083E-2</v>
      </c>
      <c r="DS47" s="27">
        <f>IF(ISNUMBER(work!DR47-work!CN47),work!DR47-work!CN47,".")</f>
        <v>5.8911753397492848E-2</v>
      </c>
      <c r="DT47" s="27">
        <f>IF(ISNUMBER(work!DS47-work!CO47),work!DS47-work!CO47,".")</f>
        <v>5.4309357406841799E-2</v>
      </c>
      <c r="DU47" s="27">
        <f>IF(ISNUMBER(work!DT47-work!CP47),work!DT47-work!CP47,".")</f>
        <v>5.0253088559706255E-2</v>
      </c>
      <c r="DV47" s="27">
        <f t="shared" si="29"/>
        <v>5.0253088559706255E-2</v>
      </c>
      <c r="DW47" s="27"/>
      <c r="DX47" s="27" t="str">
        <f>IF(ISNUMBER(work!FJ47/work!FN47),work!FJ47/work!FN47,".")</f>
        <v>.</v>
      </c>
      <c r="DY47" s="27" t="str">
        <f>IF(ISNUMBER(work!FK47/work!FO47),work!FK47/work!FO47,".")</f>
        <v>.</v>
      </c>
      <c r="DZ47" s="27" t="str">
        <f>IF(ISNUMBER(work!FL47/work!FP47),work!FL47/work!FP47,".")</f>
        <v>.</v>
      </c>
      <c r="EA47" s="27" t="str">
        <f>IF(ISNUMBER(work!FM47/work!FQ47),work!FM47/work!FQ47,".")</f>
        <v>.</v>
      </c>
      <c r="EB47" s="27" t="str">
        <f>IF(ISNUMBER((work!FK47+work!FL47)/(work!FO47+work!FP47)),(work!FK47+work!FL47)/(work!FO47+work!FP47),".")</f>
        <v>.</v>
      </c>
      <c r="EC47" s="27" t="str">
        <f>IF(ISNUMBER(work!FR47/work!FV47),work!FR47/work!FV47,".")</f>
        <v>.</v>
      </c>
      <c r="ED47" s="27" t="str">
        <f>IF(ISNUMBER(work!FS47/work!FW47),work!FS47/work!FW47,".")</f>
        <v>.</v>
      </c>
      <c r="EE47" s="27" t="str">
        <f>IF(ISNUMBER(work!FT47/work!FX47),work!FT47/work!FX47,".")</f>
        <v>.</v>
      </c>
      <c r="EF47" s="27" t="str">
        <f>IF(ISNUMBER(work!FU47/work!FY47),work!FU47/work!FY47,".")</f>
        <v>.</v>
      </c>
      <c r="EG47" s="27" t="str">
        <f>IF(ISNUMBER((work!FS47+work!FT47)/(work!FW47+work!FX47)),(work!FS47+work!FT47)/(work!FW47+work!FX47),".")</f>
        <v>.</v>
      </c>
      <c r="EH47" s="27" t="str">
        <f>work!EZ47</f>
        <v>.</v>
      </c>
      <c r="EI47" s="27" t="str">
        <f>work!FA47</f>
        <v>.</v>
      </c>
      <c r="EJ47" s="27" t="str">
        <f>work!FB47</f>
        <v>.</v>
      </c>
      <c r="EK47" s="27"/>
      <c r="EL47" s="27" t="str">
        <f t="shared" si="47"/>
        <v>.</v>
      </c>
      <c r="EM47" t="str">
        <f t="shared" si="34"/>
        <v>.</v>
      </c>
      <c r="EN47" t="str">
        <f>work!FM47</f>
        <v>.</v>
      </c>
      <c r="EO47" t="str">
        <f>IF(ISNUMBER(work!FK47+work!FL47),work!FK47+work!FL47,".")</f>
        <v>.</v>
      </c>
      <c r="EP47" t="str">
        <f>IF(ISNUMBER(work!FU47-work!FM47),work!FU47-work!FM47,".")</f>
        <v>.</v>
      </c>
      <c r="EQ47" t="str">
        <f>IF(ISNUMBER(work!FS47+work!FT47-work!FK47-work!FL47),(work!FS47+work!FT47-work!FK47-work!FL47),".")</f>
        <v>.</v>
      </c>
      <c r="EU47" t="str">
        <f>work!FC47</f>
        <v>.</v>
      </c>
      <c r="EV47" t="str">
        <f>work!FD47</f>
        <v>.</v>
      </c>
      <c r="EW47" t="str">
        <f>IF(ISNUMBER(VLOOKUP($F47,AREA_EM_ALLYEAR,Seq!B$1,FALSE)),VLOOKUP($F47,AREA_EM_ALLYEAR,Seq!B$1,FALSE),".")</f>
        <v>.</v>
      </c>
      <c r="EX47" t="str">
        <f>IF(ISNUMBER(VLOOKUP($F47,AREA_EM_ALLYEAR,Seq!C$1,FALSE)),VLOOKUP($F47,AREA_EM_ALLYEAR,Seq!C$1,FALSE),".")</f>
        <v>.</v>
      </c>
      <c r="EY47" t="str">
        <f>IF(ISNUMBER(VLOOKUP($F47,AREA_EM_ALLYEAR,Seq!D$1,FALSE)),VLOOKUP($F47,AREA_EM_ALLYEAR,Seq!D$1,FALSE),".")</f>
        <v>.</v>
      </c>
      <c r="EZ47" t="str">
        <f>IF(ISNUMBER(VLOOKUP($F47,AREA_EM_ALLYEAR,Seq!E$1,FALSE)),VLOOKUP($F47,AREA_EM_ALLYEAR,Seq!E$1,FALSE),".")</f>
        <v>.</v>
      </c>
      <c r="FA47" t="str">
        <f>IF(ISNUMBER(VLOOKUP($F47,AREA_EM_ALLYEAR,Seq!F$1,FALSE)),VLOOKUP($F47,AREA_EM_ALLYEAR,Seq!F$1,FALSE),".")</f>
        <v>.</v>
      </c>
      <c r="FB47" t="str">
        <f>IF(ISNUMBER(VLOOKUP($F47,AREA_EM_ALLYEAR,Seq!G$1,FALSE)),VLOOKUP($F47,AREA_EM_ALLYEAR,Seq!G$1,FALSE),".")</f>
        <v>.</v>
      </c>
      <c r="FC47" t="str">
        <f>IF(ISNUMBER(VLOOKUP($F47,AREA_EM_ALLYEAR,Seq!H$1,FALSE)),VLOOKUP($F47,AREA_EM_ALLYEAR,Seq!H$1,FALSE),".")</f>
        <v>.</v>
      </c>
      <c r="FD47" t="str">
        <f>IF(ISNUMBER(VLOOKUP($F47,AREA_EM_ALLYEAR,Seq!I$1,FALSE)),VLOOKUP($F47,AREA_EM_ALLYEAR,Seq!I$1,FALSE),".")</f>
        <v>.</v>
      </c>
      <c r="FE47" t="str">
        <f>IF(ISNUMBER(VLOOKUP($F47,AREA_EM_ALLYEAR,Seq!J$1,FALSE)),VLOOKUP($F47,AREA_EM_ALLYEAR,Seq!J$1,FALSE),".")</f>
        <v>.</v>
      </c>
      <c r="FF47" t="str">
        <f>IF(ISNUMBER(VLOOKUP($F47,AREA_EM_ALLYEAR,Seq!K$1,FALSE)),VLOOKUP($F47,AREA_EM_ALLYEAR,Seq!K$1,FALSE),".")</f>
        <v>.</v>
      </c>
      <c r="FG47" t="str">
        <f>IF(ISNUMBER(VLOOKUP($F47,AREA_EM_ALLYEAR,Seq!L$1,FALSE)),VLOOKUP($F47,AREA_EM_ALLYEAR,Seq!L$1,FALSE),".")</f>
        <v>.</v>
      </c>
      <c r="FH47" t="str">
        <f>IF(ISNUMBER(VLOOKUP($F47,AREA_EM_ALLYEAR,Seq!M$1,FALSE)),VLOOKUP($F47,AREA_EM_ALLYEAR,Seq!M$1,FALSE),".")</f>
        <v>.</v>
      </c>
      <c r="FI47" t="str">
        <f>IF(ISNUMBER(VLOOKUP($F47,AREA_EM_ALLYEAR,Seq!N$1,FALSE)),VLOOKUP($F47,AREA_EM_ALLYEAR,Seq!N$1,FALSE),".")</f>
        <v>.</v>
      </c>
      <c r="FJ47" t="str">
        <f>IF(ISNUMBER(VLOOKUP($F47,AREA_EM_ALLYEAR,Seq!O$1,FALSE)),VLOOKUP($F47,AREA_EM_ALLYEAR,Seq!O$1,FALSE),".")</f>
        <v>.</v>
      </c>
      <c r="FK47" t="str">
        <f t="shared" si="35"/>
        <v>.</v>
      </c>
      <c r="FN47">
        <f>IF( ISNUMBER(VLOOKUP($F47,AREA_LIFE,Seq!V$1,FALSE)-Life!V$39),VLOOKUP($F47,AREA_LIFE,Seq!V$1,FALSE)-Life!V$39,".")</f>
        <v>-5.6583170731707213</v>
      </c>
      <c r="FO47">
        <f>IF( ISNUMBER(VLOOKUP($F47,AREA_LIFE,Seq!W$1,FALSE)-Life!W$39),VLOOKUP($F47,AREA_LIFE,Seq!W$1,FALSE)-Life!W$39,".")</f>
        <v>-5.3988780487804746</v>
      </c>
      <c r="FP47">
        <f>IF( ISNUMBER(VLOOKUP($F47,AREA_LIFE,Seq!X$1,FALSE)-Life!X$39),VLOOKUP($F47,AREA_LIFE,Seq!X$1,FALSE)-Life!X$39,".")</f>
        <v>-5.1208048780487871</v>
      </c>
      <c r="FQ47">
        <f>IF( ISNUMBER(VLOOKUP($F47,AREA_LIFE,Seq!Y$1,FALSE)-Life!Y$39),VLOOKUP($F47,AREA_LIFE,Seq!Y$1,FALSE)-Life!Y$39,".")</f>
        <v>-4.8271707317073194</v>
      </c>
      <c r="FR47">
        <f>IF( ISNUMBER(VLOOKUP($F47,AREA_LIFE,Seq!Z$1,FALSE)-Life!Z$39),VLOOKUP($F47,AREA_LIFE,Seq!Z$1,FALSE)-Life!Z$39,".")</f>
        <v>-4.538512195121946</v>
      </c>
      <c r="FS47">
        <f>IF( ISNUMBER(VLOOKUP($F47,AREA_LIFE,Seq!AA$1,FALSE)-Life!AA$39),VLOOKUP($F47,AREA_LIFE,Seq!AA$1,FALSE)-Life!AA$39,".")</f>
        <v>-4.2624634146341549</v>
      </c>
      <c r="FT47">
        <f>IF( ISNUMBER(VLOOKUP($F47,AREA_LIFE,Seq!AB$1,FALSE)-Life!AB$39),VLOOKUP($F47,AREA_LIFE,Seq!AB$1,FALSE)-Life!AB$39,".")</f>
        <v>-4.0062439024390315</v>
      </c>
      <c r="FU47">
        <f>IF( ISNUMBER(VLOOKUP($F47,AREA_LIFE,Seq!AC$1,FALSE)-Life!AC$39),VLOOKUP($F47,AREA_LIFE,Seq!AC$1,FALSE)-Life!AC$39,".")</f>
        <v>-3.7989024390243884</v>
      </c>
      <c r="FV47">
        <f>IF( ISNUMBER(VLOOKUP($F47,AREA_LIFE,Seq!AD$1,FALSE)-Life!AD$39),VLOOKUP($F47,AREA_LIFE,Seq!AD$1,FALSE)-Life!AD$39,".")</f>
        <v>-3.6854878048780435</v>
      </c>
      <c r="FW47">
        <f>IF( ISNUMBER(VLOOKUP($F47,AREA_LIFE,Seq!AE$1,FALSE)-Life!AE$39),VLOOKUP($F47,AREA_LIFE,Seq!AE$1,FALSE)-Life!AE$39,".")</f>
        <v>-3.7148292682926893</v>
      </c>
      <c r="FX47">
        <f>IF( ISNUMBER(VLOOKUP($F47,AREA_LIFE,Seq!AF$1,FALSE)-Life!AF$39),VLOOKUP($F47,AREA_LIFE,Seq!AF$1,FALSE)-Life!AF$39,".")</f>
        <v>-3.9663902439024383</v>
      </c>
      <c r="FY47">
        <f>IF( ISNUMBER(VLOOKUP($F47,AREA_LIFE,Seq!AG$1,FALSE)-Life!AG$39),VLOOKUP($F47,AREA_LIFE,Seq!AG$1,FALSE)-Life!AG$39,".")</f>
        <v>-4.5224390243902448</v>
      </c>
      <c r="FZ47">
        <f>IF( ISNUMBER(VLOOKUP($F47,AREA_LIFE,Seq!AH$1,FALSE)-Life!AH$39),VLOOKUP($F47,AREA_LIFE,Seq!AH$1,FALSE)-Life!AH$39,".")</f>
        <v>-5.4107317073170691</v>
      </c>
      <c r="GA47">
        <f>IF( ISNUMBER(VLOOKUP($F47,AREA_LIFE,Seq!AI$1,FALSE)-Life!AI$39),VLOOKUP($F47,AREA_LIFE,Seq!AI$1,FALSE)-Life!AI$39,".")</f>
        <v>-6.6290731707317079</v>
      </c>
      <c r="GB47">
        <f>IF( ISNUMBER(VLOOKUP($F47,AREA_LIFE,Seq!AJ$1,FALSE)-Life!AJ$39),VLOOKUP($F47,AREA_LIFE,Seq!AJ$1,FALSE)-Life!AJ$39,".")</f>
        <v>-8.153219512195129</v>
      </c>
      <c r="GC47">
        <f>IF( ISNUMBER(VLOOKUP($F47,AREA_LIFE,Seq!AK$1,FALSE)-Life!AK$39),VLOOKUP($F47,AREA_LIFE,Seq!AK$1,FALSE)-Life!AK$39,".")</f>
        <v>-9.9734634146341534</v>
      </c>
      <c r="GD47">
        <f>IF( ISNUMBER(VLOOKUP($F47,AREA_LIFE,Seq!AL$1,FALSE)-Life!AL$39),VLOOKUP($F47,AREA_LIFE,Seq!AL$1,FALSE)-Life!AL$39,".")</f>
        <v>-12.07097560975609</v>
      </c>
      <c r="GE47">
        <f>IF( ISNUMBER(VLOOKUP($F47,AREA_LIFE,Seq!AM$1,FALSE)-Life!AM$39),VLOOKUP($F47,AREA_LIFE,Seq!AM$1,FALSE)-Life!AM$39,".")</f>
        <v>-14.342878048780484</v>
      </c>
      <c r="GF47">
        <f>IF( ISNUMBER(VLOOKUP($F47,AREA_LIFE,Seq!AN$1,FALSE)-Life!AN$39),VLOOKUP($F47,AREA_LIFE,Seq!AN$1,FALSE)-Life!AN$39,".")</f>
        <v>-16.650756097560979</v>
      </c>
      <c r="GG47">
        <f>IF( ISNUMBER(VLOOKUP($F47,AREA_LIFE,Seq!AO$1,FALSE)-Life!AO$39),VLOOKUP($F47,AREA_LIFE,Seq!AO$1,FALSE)-Life!AO$39,".")</f>
        <v>-18.856365853658545</v>
      </c>
      <c r="GH47">
        <f>IF( ISNUMBER(VLOOKUP($F47,AREA_LIFE,Seq!AP$1,FALSE)-Life!AP$39),VLOOKUP($F47,AREA_LIFE,Seq!AP$1,FALSE)-Life!AP$39,".")</f>
        <v>-20.749512195121959</v>
      </c>
      <c r="GI47">
        <f>IF( ISNUMBER(VLOOKUP($F47,AREA_LIFE,Seq!AQ$1,FALSE)-Life!AQ$39),VLOOKUP($F47,AREA_LIFE,Seq!AQ$1,FALSE)-Life!AQ$39,".")</f>
        <v>-22.118146341463408</v>
      </c>
      <c r="GJ47">
        <f>IF( ISNUMBER(VLOOKUP($F47,AREA_LIFE,Seq!AR$1,FALSE)-Life!AR$39),VLOOKUP($F47,AREA_LIFE,Seq!AR$1,FALSE)-Life!AR$39,".")</f>
        <v>-22.882634146341459</v>
      </c>
      <c r="GK47">
        <f>IF( ISNUMBER(VLOOKUP($F47,AREA_LIFE,Seq!AS$1,FALSE)-Life!AS$39),VLOOKUP($F47,AREA_LIFE,Seq!AS$1,FALSE)-Life!AS$39,".")</f>
        <v>-23.037756097560965</v>
      </c>
      <c r="GL47">
        <f>IF( ISNUMBER(VLOOKUP($F47,AREA_LIFE,Seq!AT$1,FALSE)-Life!AT$39),VLOOKUP($F47,AREA_LIFE,Seq!AT$1,FALSE)-Life!AT$39,".")</f>
        <v>-22.626658536585381</v>
      </c>
      <c r="GM47">
        <f>IF( ISNUMBER(VLOOKUP($F47,AREA_LIFE,Seq!AU$1,FALSE)-Life!AU$39),VLOOKUP($F47,AREA_LIFE,Seq!AU$1,FALSE)-Life!AU$39,".")</f>
        <v>-21.788731707317069</v>
      </c>
      <c r="GN47">
        <f>IF( ISNUMBER(VLOOKUP($F47,AREA_LIFE,Seq!AV$1,FALSE)-Life!AV$39),VLOOKUP($F47,AREA_LIFE,Seq!AV$1,FALSE)-Life!AV$39,".")</f>
        <v>-20.734756097560954</v>
      </c>
      <c r="GO47">
        <f>IF( ISNUMBER(VLOOKUP($F47,AREA_LIFE,Seq!AW$1,FALSE)-Life!AW$39),VLOOKUP($F47,AREA_LIFE,Seq!AW$1,FALSE)-Life!AW$39,".")</f>
        <v>-19.703951219512192</v>
      </c>
      <c r="GP47">
        <f>IF( ISNUMBER(VLOOKUP($F47,AREA_LIFE,Seq!AX$1,FALSE)-Life!AX$39),VLOOKUP($F47,AREA_LIFE,Seq!AX$1,FALSE)-Life!AX$39,".")</f>
        <v>-18.883536585365867</v>
      </c>
      <c r="GQ47">
        <f t="shared" si="36"/>
        <v>-18.883536585365867</v>
      </c>
      <c r="GS47">
        <f>IFERROR(VLOOKUP($F47,AREA_LIFE,Seq!V$1,FALSE),".")</f>
        <v>60.310073170731712</v>
      </c>
      <c r="GT47">
        <f>IFERROR(VLOOKUP($F47,AREA_LIFE,Seq!W$1,FALSE),".")</f>
        <v>60.767853658536595</v>
      </c>
      <c r="GU47">
        <f>IFERROR(VLOOKUP($F47,AREA_LIFE,Seq!X$1,FALSE),".")</f>
        <v>61.227682926829274</v>
      </c>
      <c r="GV47">
        <f>IFERROR(VLOOKUP($F47,AREA_LIFE,Seq!Y$1,FALSE),".")</f>
        <v>61.69400000000001</v>
      </c>
      <c r="GW47">
        <f>IFERROR(VLOOKUP($F47,AREA_LIFE,Seq!Z$1,FALSE),".")</f>
        <v>62.157292682926844</v>
      </c>
      <c r="GX47">
        <f>IFERROR(VLOOKUP($F47,AREA_LIFE,Seq!AA$1,FALSE),".")</f>
        <v>62.617975609756101</v>
      </c>
      <c r="GY47">
        <f>IFERROR(VLOOKUP($F47,AREA_LIFE,Seq!AB$1,FALSE),".")</f>
        <v>63.074975609756102</v>
      </c>
      <c r="GZ47">
        <f>IFERROR(VLOOKUP($F47,AREA_LIFE,Seq!AC$1,FALSE),".")</f>
        <v>63.499292682926836</v>
      </c>
      <c r="HA47">
        <f>IFERROR(VLOOKUP($F47,AREA_LIFE,Seq!AD$1,FALSE),".")</f>
        <v>63.847439024390248</v>
      </c>
      <c r="HB47">
        <f>IFERROR(VLOOKUP($F47,AREA_LIFE,Seq!AE$1,FALSE),".")</f>
        <v>64.071560975609756</v>
      </c>
      <c r="HC47">
        <f>IFERROR(VLOOKUP($F47,AREA_LIFE,Seq!AF$1,FALSE),".")</f>
        <v>64.092682926829269</v>
      </c>
      <c r="HD47">
        <f>IFERROR(VLOOKUP($F47,AREA_LIFE,Seq!AG$1,FALSE),".")</f>
        <v>63.827951219512208</v>
      </c>
      <c r="HE47">
        <f>IFERROR(VLOOKUP($F47,AREA_LIFE,Seq!AH$1,FALSE),".")</f>
        <v>63.244512195121956</v>
      </c>
      <c r="HF47">
        <f>IFERROR(VLOOKUP($F47,AREA_LIFE,Seq!AI$1,FALSE),".")</f>
        <v>62.340512195121967</v>
      </c>
      <c r="HG47">
        <f>IFERROR(VLOOKUP($F47,AREA_LIFE,Seq!AJ$1,FALSE),".")</f>
        <v>61.13712195121952</v>
      </c>
      <c r="HH47">
        <f>IFERROR(VLOOKUP($F47,AREA_LIFE,Seq!AK$1,FALSE),".")</f>
        <v>59.644073170731716</v>
      </c>
      <c r="HI47">
        <f>IFERROR(VLOOKUP($F47,AREA_LIFE,Seq!AL$1,FALSE),".")</f>
        <v>57.880658536585372</v>
      </c>
      <c r="HJ47">
        <f>IFERROR(VLOOKUP($F47,AREA_LIFE,Seq!AM$1,FALSE),".")</f>
        <v>55.948853658536599</v>
      </c>
      <c r="HK47">
        <f>IFERROR(VLOOKUP($F47,AREA_LIFE,Seq!AN$1,FALSE),".")</f>
        <v>53.984048780487818</v>
      </c>
      <c r="HL47">
        <f>IFERROR(VLOOKUP($F47,AREA_LIFE,Seq!AO$1,FALSE),".")</f>
        <v>52.11853658536586</v>
      </c>
      <c r="HM47">
        <f>IFERROR(VLOOKUP($F47,AREA_LIFE,Seq!AP$1,FALSE),".")</f>
        <v>50.554487804878057</v>
      </c>
      <c r="HN47">
        <f>IFERROR(VLOOKUP($F47,AREA_LIFE,Seq!AQ$1,FALSE),".")</f>
        <v>49.493439024390248</v>
      </c>
      <c r="HO47">
        <f>IFERROR(VLOOKUP($F47,AREA_LIFE,Seq!AR$1,FALSE),".")</f>
        <v>49.010512195121962</v>
      </c>
      <c r="HP47">
        <f>IFERROR(VLOOKUP($F47,AREA_LIFE,Seq!AS$1,FALSE),".")</f>
        <v>49.109414634146354</v>
      </c>
      <c r="HQ47">
        <f>IFERROR(VLOOKUP($F47,AREA_LIFE,Seq!AT$1,FALSE),".")</f>
        <v>49.747024390243908</v>
      </c>
      <c r="HR47">
        <f>IFERROR(VLOOKUP($F47,AREA_LIFE,Seq!AU$1,FALSE),".")</f>
        <v>50.787926829268301</v>
      </c>
      <c r="HS47">
        <f>IFERROR(VLOOKUP($F47,AREA_LIFE,Seq!AV$1,FALSE),".")</f>
        <v>52.028853658536597</v>
      </c>
      <c r="HT47">
        <f>IFERROR(VLOOKUP($F47,AREA_LIFE,Seq!AW$1,FALSE),".")</f>
        <v>53.239121951219516</v>
      </c>
      <c r="HU47">
        <f>IFERROR(VLOOKUP($F47,AREA_LIFE,Seq!AX$1,FALSE),".")</f>
        <v>54.241024390243901</v>
      </c>
      <c r="HV47" t="str">
        <f>IFERROR(VLOOKUP($F47,AREA_LIFE,Seq!AY$1,FALSE),".")</f>
        <v>.</v>
      </c>
      <c r="HZ47">
        <f t="shared" si="40"/>
        <v>49</v>
      </c>
      <c r="IA47">
        <f t="shared" si="38"/>
        <v>0</v>
      </c>
      <c r="IB47">
        <f t="shared" si="41"/>
        <v>44799530.270274065</v>
      </c>
      <c r="IC47">
        <f t="shared" si="42"/>
        <v>-44120580.915848143</v>
      </c>
      <c r="ID47">
        <f t="shared" si="39"/>
        <v>8.069898688491367E-2</v>
      </c>
      <c r="IE47" t="str">
        <f>work!FK47</f>
        <v>.</v>
      </c>
      <c r="IF47" t="str">
        <f>work!FL47</f>
        <v>.</v>
      </c>
      <c r="IG47" t="str">
        <f>work!FM47</f>
        <v>.</v>
      </c>
      <c r="IH47" t="str">
        <f>IF(ISNUMBER(work!FS47-work!FK47),work!FS47-work!FK47,".")</f>
        <v>.</v>
      </c>
      <c r="II47" t="str">
        <f>IF(ISNUMBER(work!FT47-work!FL47),work!FT47-work!FL47,".")</f>
        <v>.</v>
      </c>
      <c r="IJ47" t="str">
        <f>IF(ISNUMBER(work!FU47-work!FM47),work!FU47-work!FM47,".")</f>
        <v>.</v>
      </c>
    </row>
    <row r="48" spans="1:268" hidden="1">
      <c r="A48" s="24" t="str">
        <f t="shared" si="0"/>
        <v>非洲</v>
      </c>
      <c r="B48" s="24" t="str">
        <f t="shared" si="43"/>
        <v>Out</v>
      </c>
      <c r="C48" s="24" t="str">
        <f t="shared" si="44"/>
        <v>Out</v>
      </c>
      <c r="D48" s="24"/>
      <c r="E48" s="25" t="s">
        <v>3044</v>
      </c>
      <c r="F48" s="26" t="str">
        <f t="shared" si="2"/>
        <v>Burundi</v>
      </c>
      <c r="G48" s="27" t="str">
        <f t="shared" si="3"/>
        <v>.</v>
      </c>
      <c r="H48" s="27" t="str">
        <f t="shared" si="4"/>
        <v>.</v>
      </c>
      <c r="I48" s="27" t="str">
        <f t="shared" si="5"/>
        <v>.</v>
      </c>
      <c r="J48" s="27" t="str">
        <f t="shared" si="6"/>
        <v>.</v>
      </c>
      <c r="K48" s="27" t="str">
        <f t="shared" si="7"/>
        <v>.</v>
      </c>
      <c r="L48" s="27" t="str">
        <f t="shared" si="8"/>
        <v>.</v>
      </c>
      <c r="M48" s="27" t="str">
        <f t="shared" si="9"/>
        <v>.</v>
      </c>
      <c r="N48" s="27" t="str">
        <f t="shared" si="10"/>
        <v>.</v>
      </c>
      <c r="O48" s="27" t="str">
        <f t="shared" si="11"/>
        <v>.</v>
      </c>
      <c r="P48" s="27" t="str">
        <f t="shared" si="12"/>
        <v>.</v>
      </c>
      <c r="Q48" s="27" t="str">
        <f t="shared" si="13"/>
        <v>.</v>
      </c>
      <c r="R48" s="27" t="str">
        <f t="shared" si="14"/>
        <v>.</v>
      </c>
      <c r="S48" s="27">
        <f t="shared" si="15"/>
        <v>0</v>
      </c>
      <c r="T48" s="27">
        <f t="shared" si="16"/>
        <v>0</v>
      </c>
      <c r="U48" s="27">
        <f t="shared" si="17"/>
        <v>36</v>
      </c>
      <c r="V48" s="27">
        <f t="shared" si="18"/>
        <v>0</v>
      </c>
      <c r="W48" s="27">
        <f t="shared" si="19"/>
        <v>0</v>
      </c>
      <c r="X48" s="27">
        <f t="shared" si="20"/>
        <v>12</v>
      </c>
      <c r="Y48" s="27" t="str">
        <f t="shared" si="21"/>
        <v>.</v>
      </c>
      <c r="Z48" s="27" t="str">
        <f t="shared" si="22"/>
        <v>.</v>
      </c>
      <c r="AA48" s="27" t="str">
        <f t="shared" si="23"/>
        <v>.</v>
      </c>
      <c r="AB48" s="27" t="str">
        <f t="shared" si="24"/>
        <v>.</v>
      </c>
      <c r="AC48" s="27" t="str">
        <f t="shared" si="25"/>
        <v>.</v>
      </c>
      <c r="AD48" s="27" t="str">
        <f t="shared" si="26"/>
        <v>.</v>
      </c>
      <c r="AE48" s="27" t="str">
        <f t="shared" si="45"/>
        <v>.</v>
      </c>
      <c r="AF48" s="27" t="str">
        <f t="shared" si="46"/>
        <v>.</v>
      </c>
      <c r="AG48" s="27"/>
      <c r="AH48" s="27">
        <f>IF(ISNUMBER(work!C48+work!AH48),work!C48+work!AH48,".")</f>
        <v>18350132.207410496</v>
      </c>
      <c r="AI48" s="27">
        <f>IF(ISNUMBER(work!D48+work!AI48),work!D48+work!AI48,".")</f>
        <v>19308234.194118652</v>
      </c>
      <c r="AJ48" s="27">
        <f>IF(ISNUMBER(work!E48+work!AJ48),work!E48+work!AJ48,".")</f>
        <v>21058912.953483373</v>
      </c>
      <c r="AK48" s="27">
        <f>IF(ISNUMBER(work!F48+work!AK48),work!F48+work!AK48,".")</f>
        <v>23349874.165635541</v>
      </c>
      <c r="AL48" s="27">
        <f>IF(ISNUMBER(work!G48+work!AL48),work!G48+work!AL48,".")</f>
        <v>26889368.324965585</v>
      </c>
      <c r="AM48" s="27">
        <f>IF(ISNUMBER(work!H48+work!AM48),work!H48+work!AM48,".")</f>
        <v>30518325.916092586</v>
      </c>
      <c r="AN48" s="27">
        <f>IF(ISNUMBER(work!I48+work!AN48),work!I48+work!AN48,".")</f>
        <v>33199937.949098263</v>
      </c>
      <c r="AO48" s="27">
        <f>IF(ISNUMBER(work!J48+work!AO48),work!J48+work!AO48,".")</f>
        <v>37046592.885840304</v>
      </c>
      <c r="AP48" s="27">
        <f>IF(ISNUMBER(work!K48+work!AP48),work!K48+work!AP48,".")</f>
        <v>41227935.174301781</v>
      </c>
      <c r="AQ48" s="27">
        <f>IF(ISNUMBER(work!L48+work!AQ48),work!L48+work!AQ48,".")</f>
        <v>42916012.029110178</v>
      </c>
      <c r="AR48" s="27">
        <f>IF(ISNUMBER(work!M48+work!AR48),work!M48+work!AR48,".")</f>
        <v>44546569.571957774</v>
      </c>
      <c r="AS48" s="27">
        <f>IF(ISNUMBER(work!N48+work!AS48),work!N48+work!AS48,".")</f>
        <v>48641217.648556858</v>
      </c>
      <c r="AT48" s="27">
        <f>IF(ISNUMBER(work!O48+work!AT48),work!O48+work!AT48,".")</f>
        <v>55536289.160657354</v>
      </c>
      <c r="AU48" s="27">
        <f>IF(ISNUMBER(work!P48+work!AU48),work!P48+work!AU48,".")</f>
        <v>63292798.554096781</v>
      </c>
      <c r="AV48" s="27">
        <f>IF(ISNUMBER(work!Q48+work!AV48),work!Q48+work!AV48,".")</f>
        <v>71569590.468788683</v>
      </c>
      <c r="AW48" s="27">
        <f>IF(ISNUMBER(work!R48+work!AW48),work!R48+work!AW48,".")</f>
        <v>79355105.289039075</v>
      </c>
      <c r="AX48" s="27">
        <f>IF(ISNUMBER(work!S48+work!AX48),work!S48+work!AX48,".")</f>
        <v>87276903.152043611</v>
      </c>
      <c r="AY48" s="27">
        <f>IF(ISNUMBER(work!T48+work!AY48),work!T48+work!AY48,".")</f>
        <v>95386022.675344154</v>
      </c>
      <c r="AZ48" s="27">
        <f>IF(ISNUMBER(work!U48+work!AZ48),work!U48+work!AZ48,".")</f>
        <v>102824028.78044079</v>
      </c>
      <c r="BA48" s="27">
        <f>IF(ISNUMBER(work!V48+work!BA48),work!V48+work!BA48,".")</f>
        <v>110632434.3483327</v>
      </c>
      <c r="BB48" s="27">
        <f>IF(ISNUMBER(work!W48+work!BB48),work!W48+work!BB48,".")</f>
        <v>119918938.41132663</v>
      </c>
      <c r="BC48" s="27">
        <f>IF(ISNUMBER(work!X48+work!BC48),work!X48+work!BC48,".")</f>
        <v>129867782.77706602</v>
      </c>
      <c r="BD48" s="27">
        <f>IF(ISNUMBER(work!Y48+work!BD48),work!Y48+work!BD48,".")</f>
        <v>141682383.56809202</v>
      </c>
      <c r="BE48" s="27">
        <f>IF(ISNUMBER(work!Z48+work!BE48),work!Z48+work!BE48,".")</f>
        <v>155842138.8503848</v>
      </c>
      <c r="BF48" s="27">
        <f>IF(ISNUMBER(work!AA48+work!BF48),work!AA48+work!BF48,".")</f>
        <v>171578263.19701695</v>
      </c>
      <c r="BG48" s="27">
        <f>IF(ISNUMBER(work!AB48+work!BG48),work!AB48+work!BG48,".")</f>
        <v>189414967.36144784</v>
      </c>
      <c r="BH48" s="27">
        <f>IF(ISNUMBER(work!AC48+work!BH48),work!AC48+work!BH48,".")</f>
        <v>211381990.28496203</v>
      </c>
      <c r="BI48" s="27">
        <f>IF(ISNUMBER(work!AD48+work!BI48),work!AD48+work!BI48,".")</f>
        <v>238853845.67799196</v>
      </c>
      <c r="BJ48" s="27">
        <f>IF(ISNUMBER(work!AE48+work!BJ48),work!AE48+work!BJ48,".")</f>
        <v>260346821.45738611</v>
      </c>
      <c r="BK48" s="27">
        <f>IF(ISNUMBER(work!AF48+work!BK48),work!AF48+work!BK48,".")</f>
        <v>293847575.55613494</v>
      </c>
      <c r="BL48" s="27"/>
      <c r="BM48" s="27">
        <f>IF(ISNUMBER(work!AH48-work!C48),work!AH48-work!C48,".")</f>
        <v>-18238256.355655503</v>
      </c>
      <c r="BN48" s="27">
        <f>IF(ISNUMBER(work!AI48-work!D48),work!AI48-work!D48,".")</f>
        <v>-19182750.574226748</v>
      </c>
      <c r="BO48" s="27">
        <f>IF(ISNUMBER(work!AJ48-work!E48),work!AJ48-work!E48,".")</f>
        <v>-20934751.428781427</v>
      </c>
      <c r="BP48" s="27">
        <f>IF(ISNUMBER(work!AK48-work!F48),work!AK48-work!F48,".")</f>
        <v>-23221099.63429606</v>
      </c>
      <c r="BQ48" s="27">
        <f>IF(ISNUMBER(work!AL48-work!G48),work!AL48-work!G48,".")</f>
        <v>-26760393.492555615</v>
      </c>
      <c r="BR48" s="27">
        <f>IF(ISNUMBER(work!AM48-work!H48),work!AM48-work!H48,".")</f>
        <v>-30374153.746794011</v>
      </c>
      <c r="BS48" s="27">
        <f>IF(ISNUMBER(work!AN48-work!I48),work!AN48-work!I48,".")</f>
        <v>-33051079.924122345</v>
      </c>
      <c r="BT48" s="27">
        <f>IF(ISNUMBER(work!AO48-work!J48),work!AO48-work!J48,".")</f>
        <v>-36889543.0606739</v>
      </c>
      <c r="BU48" s="27">
        <f>IF(ISNUMBER(work!AP48-work!K48),work!AP48-work!K48,".")</f>
        <v>-41062984.134168617</v>
      </c>
      <c r="BV48" s="27">
        <f>IF(ISNUMBER(work!AQ48-work!L48),work!AQ48-work!L48,".")</f>
        <v>-42748834.971007422</v>
      </c>
      <c r="BW48" s="27">
        <f>IF(ISNUMBER(work!AR48-work!M48),work!AR48-work!M48,".")</f>
        <v>-44373541.614164434</v>
      </c>
      <c r="BX48" s="27">
        <f>IF(ISNUMBER(work!AS48-work!N48),work!AS48-work!N48,".")</f>
        <v>-48459543.766688541</v>
      </c>
      <c r="BY48" s="27">
        <f>IF(ISNUMBER(work!AT48-work!O48),work!AT48-work!O48,".")</f>
        <v>-55352780.375552855</v>
      </c>
      <c r="BZ48" s="27">
        <f>IF(ISNUMBER(work!AU48-work!P48),work!AU48-work!P48,".")</f>
        <v>-63120740.717182808</v>
      </c>
      <c r="CA48" s="27">
        <f>IF(ISNUMBER(work!AV48-work!Q48),work!AV48-work!Q48,".")</f>
        <v>-71404122.447028518</v>
      </c>
      <c r="CB48" s="27">
        <f>IF(ISNUMBER(work!AW48-work!R48),work!AW48-work!R48,".")</f>
        <v>-79202742.334602326</v>
      </c>
      <c r="CC48" s="27">
        <f>IF(ISNUMBER(work!AX48-work!S48),work!AX48-work!S48,".")</f>
        <v>-87136729.233961791</v>
      </c>
      <c r="CD48" s="27">
        <f>IF(ISNUMBER(work!AY48-work!T48),work!AY48-work!T48,".")</f>
        <v>-95248077.522559837</v>
      </c>
      <c r="CE48" s="27">
        <f>IF(ISNUMBER(work!AZ48-work!U48),work!AZ48-work!U48,".")</f>
        <v>-102679531.2328992</v>
      </c>
      <c r="CF48" s="27">
        <f>IF(ISNUMBER(work!BA48-work!V48),work!BA48-work!V48,".")</f>
        <v>-110489396.22602129</v>
      </c>
      <c r="CG48" s="27">
        <f>IF(ISNUMBER(work!BB48-work!W48),work!BB48-work!W48,".")</f>
        <v>-119777125.93127336</v>
      </c>
      <c r="CH48" s="27">
        <f>IF(ISNUMBER(work!BC48-work!X48),work!BC48-work!X48,".")</f>
        <v>-129723054.90596998</v>
      </c>
      <c r="CI48" s="27">
        <f>IF(ISNUMBER(work!BD48-work!Y48),work!BD48-work!Y48,".")</f>
        <v>-141531220.34409997</v>
      </c>
      <c r="CJ48" s="27">
        <f>IF(ISNUMBER(work!BE48-work!Z48),work!BE48-work!Z48,".")</f>
        <v>-155692825.45302722</v>
      </c>
      <c r="CK48" s="27">
        <f>IF(ISNUMBER(work!BF48-work!AA48),work!BF48-work!AA48,".")</f>
        <v>-171421732.50103903</v>
      </c>
      <c r="CL48" s="27">
        <f>IF(ISNUMBER(work!BG48-work!AB48),work!BG48-work!AB48,".")</f>
        <v>-189257027.88920614</v>
      </c>
      <c r="CM48" s="27">
        <f>IF(ISNUMBER(work!BH48-work!AC48),work!BH48-work!AC48,".")</f>
        <v>-211215956.41476795</v>
      </c>
      <c r="CN48" s="27">
        <f>IF(ISNUMBER(work!BI48-work!AD48),work!BI48-work!AD48,".")</f>
        <v>-238681834.09270206</v>
      </c>
      <c r="CO48" s="27">
        <f>IF(ISNUMBER(work!BJ48-work!AE48),work!BJ48-work!AE48,".")</f>
        <v>-260167069.49267188</v>
      </c>
      <c r="CP48" s="27">
        <f>IF(ISNUMBER(work!BK48-work!AF48),work!BK48-work!AF48,".")</f>
        <v>-293661532.27265573</v>
      </c>
      <c r="CQ48" s="27"/>
      <c r="CR48" s="27"/>
      <c r="CS48" s="27">
        <f>IF(ISNUMBER(work!CR48-work!BN48),work!CR48-work!BN48,".")</f>
        <v>8.2238933246166837E-2</v>
      </c>
      <c r="CT48" s="27">
        <f>IF(ISNUMBER(work!CS48-work!BO48),work!CS48-work!BO48,".")</f>
        <v>8.1238933246166836E-2</v>
      </c>
      <c r="CU48" s="27">
        <f>IF(ISNUMBER(work!CT48-work!BP48),work!CT48-work!BP48,".")</f>
        <v>8.1238933246166836E-2</v>
      </c>
      <c r="CV48" s="27">
        <f>IF(ISNUMBER(work!CU48-work!BQ48),work!CU48-work!BQ48,".")</f>
        <v>8.0238933246166835E-2</v>
      </c>
      <c r="CW48" s="27">
        <f>IF(ISNUMBER(work!CV48-work!BR48),work!CV48-work!BR48,".")</f>
        <v>8.0238933246166835E-2</v>
      </c>
      <c r="CX48" s="27">
        <f>IF(ISNUMBER(work!CW48-work!BS48),work!CW48-work!BS48,".")</f>
        <v>7.9238933246166848E-2</v>
      </c>
      <c r="CY48" s="27">
        <f>IF(ISNUMBER(work!CX48-work!BT48),work!CX48-work!BT48,".")</f>
        <v>7.8238933246166847E-2</v>
      </c>
      <c r="CZ48" s="27">
        <f>IF(ISNUMBER(work!CY48-work!BU48),work!CY48-work!BU48,".")</f>
        <v>7.7238933246166847E-2</v>
      </c>
      <c r="DA48" s="27">
        <f>IF(ISNUMBER(work!CZ48-work!BV48),work!CZ48-work!BV48,".")</f>
        <v>7.6238933246166846E-2</v>
      </c>
      <c r="DB48" s="27">
        <f>IF(ISNUMBER(work!DA48-work!BW48),work!DA48-work!BW48,".")</f>
        <v>7.5238933246166845E-2</v>
      </c>
      <c r="DC48" s="27">
        <f>IF(ISNUMBER(work!DB48-work!BX48),work!DB48-work!BX48,".")</f>
        <v>7.3238933246166843E-2</v>
      </c>
      <c r="DD48" s="27">
        <f>IF(ISNUMBER(work!DC48-work!BY48),work!DC48-work!BY48,".")</f>
        <v>7.1238933246166841E-2</v>
      </c>
      <c r="DE48" s="27">
        <f>IF(ISNUMBER(work!DD48-work!BZ48),work!DD48-work!BZ48,".")</f>
        <v>6.3747620613036224E-2</v>
      </c>
      <c r="DF48" s="27">
        <f>IF(ISNUMBER(work!DE48-work!CA48),work!DE48-work!CA48,".")</f>
        <v>6.1747620613036222E-2</v>
      </c>
      <c r="DG48" s="27">
        <f>IF(ISNUMBER(work!DF48-work!CB48),work!DF48-work!CB48,".")</f>
        <v>5.974762061303622E-2</v>
      </c>
      <c r="DH48" s="27">
        <f>IF(ISNUMBER(work!DG48-work!CC48),work!DG48-work!CC48,".")</f>
        <v>5.7747620613036225E-2</v>
      </c>
      <c r="DI48" s="27">
        <f>IF(ISNUMBER(work!DH48-work!CD48),work!DH48-work!CD48,".")</f>
        <v>5.474762061303623E-2</v>
      </c>
      <c r="DJ48" s="27">
        <f>IF(ISNUMBER(work!DI48-work!CE48),work!DI48-work!CE48,".")</f>
        <v>5.2747620613036228E-2</v>
      </c>
      <c r="DK48" s="27">
        <f>IF(ISNUMBER(work!DJ48-work!CF48),work!DJ48-work!CF48,".")</f>
        <v>5.0747620613036226E-2</v>
      </c>
      <c r="DL48" s="27">
        <f>IF(ISNUMBER(work!DK48-work!CG48),work!DK48-work!CG48,".")</f>
        <v>4.7706790715879882E-2</v>
      </c>
      <c r="DM48" s="27">
        <f>IF(ISNUMBER(work!DL48-work!CH48),work!DL48-work!CH48,".")</f>
        <v>4.5444428548430608E-2</v>
      </c>
      <c r="DN48" s="27">
        <f>IF(ISNUMBER(work!DM48-work!CI48),work!DM48-work!CI48,".")</f>
        <v>4.4230663555681539E-2</v>
      </c>
      <c r="DO48" s="27">
        <f>IF(ISNUMBER(work!DN48-work!CJ48),work!DN48-work!CJ48,".")</f>
        <v>4.4150827236811359E-2</v>
      </c>
      <c r="DP48" s="27">
        <f>IF(ISNUMBER(work!DO48-work!CK48),work!DO48-work!CK48,".")</f>
        <v>4.4938209128602066E-2</v>
      </c>
      <c r="DQ48" s="27">
        <f>IF(ISNUMBER(work!DP48-work!CL48),work!DP48-work!CL48,".")</f>
        <v>4.5175954118375897E-2</v>
      </c>
      <c r="DR48" s="27">
        <f>IF(ISNUMBER(work!DQ48-work!CM48),work!DQ48-work!CM48,".")</f>
        <v>4.6305274955208843E-2</v>
      </c>
      <c r="DS48" s="27">
        <f>IF(ISNUMBER(work!DR48-work!CN48),work!DR48-work!CN48,".")</f>
        <v>4.5859777060329641E-2</v>
      </c>
      <c r="DT48" s="27">
        <f>IF(ISNUMBER(work!DS48-work!CO48),work!DS48-work!CO48,".")</f>
        <v>4.4811302808720768E-2</v>
      </c>
      <c r="DU48" s="27">
        <f>IF(ISNUMBER(work!DT48-work!CP48),work!DT48-work!CP48,".")</f>
        <v>4.4283843188485272E-2</v>
      </c>
      <c r="DV48" s="27">
        <f t="shared" si="29"/>
        <v>4.4283843188485272E-2</v>
      </c>
      <c r="DW48" s="27"/>
      <c r="DX48" s="27" t="str">
        <f>IF(ISNUMBER(work!FJ48/work!FN48),work!FJ48/work!FN48,".")</f>
        <v>.</v>
      </c>
      <c r="DY48" s="27" t="str">
        <f>IF(ISNUMBER(work!FK48/work!FO48),work!FK48/work!FO48,".")</f>
        <v>.</v>
      </c>
      <c r="DZ48" s="27" t="str">
        <f>IF(ISNUMBER(work!FL48/work!FP48),work!FL48/work!FP48,".")</f>
        <v>.</v>
      </c>
      <c r="EA48" s="27" t="str">
        <f>IF(ISNUMBER(work!FM48/work!FQ48),work!FM48/work!FQ48,".")</f>
        <v>.</v>
      </c>
      <c r="EB48" s="27" t="str">
        <f>IF(ISNUMBER((work!FK48+work!FL48)/(work!FO48+work!FP48)),(work!FK48+work!FL48)/(work!FO48+work!FP48),".")</f>
        <v>.</v>
      </c>
      <c r="EC48" s="27" t="str">
        <f>IF(ISNUMBER(work!FR48/work!FV48),work!FR48/work!FV48,".")</f>
        <v>.</v>
      </c>
      <c r="ED48" s="27" t="str">
        <f>IF(ISNUMBER(work!FS48/work!FW48),work!FS48/work!FW48,".")</f>
        <v>.</v>
      </c>
      <c r="EE48" s="27" t="str">
        <f>IF(ISNUMBER(work!FT48/work!FX48),work!FT48/work!FX48,".")</f>
        <v>.</v>
      </c>
      <c r="EF48" s="27" t="str">
        <f>IF(ISNUMBER(work!FU48/work!FY48),work!FU48/work!FY48,".")</f>
        <v>.</v>
      </c>
      <c r="EG48" s="27" t="str">
        <f>IF(ISNUMBER((work!FS48+work!FT48)/(work!FW48+work!FX48)),(work!FS48+work!FT48)/(work!FW48+work!FX48),".")</f>
        <v>.</v>
      </c>
      <c r="EH48" s="27" t="str">
        <f>work!EZ48</f>
        <v>.</v>
      </c>
      <c r="EI48" s="27" t="str">
        <f>work!FA48</f>
        <v>.</v>
      </c>
      <c r="EJ48" s="27" t="str">
        <f>work!FB48</f>
        <v>.</v>
      </c>
      <c r="EK48" s="27"/>
      <c r="EL48" s="27">
        <f t="shared" si="47"/>
        <v>10005.391</v>
      </c>
      <c r="EM48" t="str">
        <f t="shared" si="34"/>
        <v>.</v>
      </c>
      <c r="EN48" t="str">
        <f>work!FM48</f>
        <v>.</v>
      </c>
      <c r="EO48" t="str">
        <f>IF(ISNUMBER(work!FK48+work!FL48),work!FK48+work!FL48,".")</f>
        <v>.</v>
      </c>
      <c r="EP48" t="str">
        <f>IF(ISNUMBER(work!FU48-work!FM48),work!FU48-work!FM48,".")</f>
        <v>.</v>
      </c>
      <c r="EQ48" t="str">
        <f>IF(ISNUMBER(work!FS48+work!FT48-work!FK48-work!FL48),(work!FS48+work!FT48-work!FK48-work!FL48),".")</f>
        <v>.</v>
      </c>
      <c r="EU48" t="str">
        <f>work!FC48</f>
        <v>.</v>
      </c>
      <c r="EV48" t="str">
        <f>work!FD48</f>
        <v>.</v>
      </c>
      <c r="EW48" t="str">
        <f>IF(ISNUMBER(VLOOKUP($F48,AREA_EM_ALLYEAR,Seq!B$1,FALSE)),VLOOKUP($F48,AREA_EM_ALLYEAR,Seq!B$1,FALSE),".")</f>
        <v>.</v>
      </c>
      <c r="EX48" t="str">
        <f>IF(ISNUMBER(VLOOKUP($F48,AREA_EM_ALLYEAR,Seq!C$1,FALSE)),VLOOKUP($F48,AREA_EM_ALLYEAR,Seq!C$1,FALSE),".")</f>
        <v>.</v>
      </c>
      <c r="EY48" t="str">
        <f>IF(ISNUMBER(VLOOKUP($F48,AREA_EM_ALLYEAR,Seq!D$1,FALSE)),VLOOKUP($F48,AREA_EM_ALLYEAR,Seq!D$1,FALSE),".")</f>
        <v>.</v>
      </c>
      <c r="EZ48" t="str">
        <f>IF(ISNUMBER(VLOOKUP($F48,AREA_EM_ALLYEAR,Seq!E$1,FALSE)),VLOOKUP($F48,AREA_EM_ALLYEAR,Seq!E$1,FALSE),".")</f>
        <v>.</v>
      </c>
      <c r="FA48" t="str">
        <f>IF(ISNUMBER(VLOOKUP($F48,AREA_EM_ALLYEAR,Seq!F$1,FALSE)),VLOOKUP($F48,AREA_EM_ALLYEAR,Seq!F$1,FALSE),".")</f>
        <v>.</v>
      </c>
      <c r="FB48" t="str">
        <f>IF(ISNUMBER(VLOOKUP($F48,AREA_EM_ALLYEAR,Seq!G$1,FALSE)),VLOOKUP($F48,AREA_EM_ALLYEAR,Seq!G$1,FALSE),".")</f>
        <v>.</v>
      </c>
      <c r="FC48" t="str">
        <f>IF(ISNUMBER(VLOOKUP($F48,AREA_EM_ALLYEAR,Seq!H$1,FALSE)),VLOOKUP($F48,AREA_EM_ALLYEAR,Seq!H$1,FALSE),".")</f>
        <v>.</v>
      </c>
      <c r="FD48" t="str">
        <f>IF(ISNUMBER(VLOOKUP($F48,AREA_EM_ALLYEAR,Seq!I$1,FALSE)),VLOOKUP($F48,AREA_EM_ALLYEAR,Seq!I$1,FALSE),".")</f>
        <v>.</v>
      </c>
      <c r="FE48" t="str">
        <f>IF(ISNUMBER(VLOOKUP($F48,AREA_EM_ALLYEAR,Seq!J$1,FALSE)),VLOOKUP($F48,AREA_EM_ALLYEAR,Seq!J$1,FALSE),".")</f>
        <v>.</v>
      </c>
      <c r="FF48" t="str">
        <f>IF(ISNUMBER(VLOOKUP($F48,AREA_EM_ALLYEAR,Seq!K$1,FALSE)),VLOOKUP($F48,AREA_EM_ALLYEAR,Seq!K$1,FALSE),".")</f>
        <v>.</v>
      </c>
      <c r="FG48" t="str">
        <f>IF(ISNUMBER(VLOOKUP($F48,AREA_EM_ALLYEAR,Seq!L$1,FALSE)),VLOOKUP($F48,AREA_EM_ALLYEAR,Seq!L$1,FALSE),".")</f>
        <v>.</v>
      </c>
      <c r="FH48" t="str">
        <f>IF(ISNUMBER(VLOOKUP($F48,AREA_EM_ALLYEAR,Seq!M$1,FALSE)),VLOOKUP($F48,AREA_EM_ALLYEAR,Seq!M$1,FALSE),".")</f>
        <v>.</v>
      </c>
      <c r="FI48" t="str">
        <f>IF(ISNUMBER(VLOOKUP($F48,AREA_EM_ALLYEAR,Seq!N$1,FALSE)),VLOOKUP($F48,AREA_EM_ALLYEAR,Seq!N$1,FALSE),".")</f>
        <v>.</v>
      </c>
      <c r="FJ48" t="str">
        <f>IF(ISNUMBER(VLOOKUP($F48,AREA_EM_ALLYEAR,Seq!O$1,FALSE)),VLOOKUP($F48,AREA_EM_ALLYEAR,Seq!O$1,FALSE),".")</f>
        <v>.</v>
      </c>
      <c r="FK48" t="str">
        <f t="shared" si="35"/>
        <v>.</v>
      </c>
      <c r="FN48">
        <f>IF( ISNUMBER(VLOOKUP($F48,AREA_LIFE,Seq!V$1,FALSE)-Life!V$39),VLOOKUP($F48,AREA_LIFE,Seq!V$1,FALSE)-Life!V$39,".")</f>
        <v>-19.304829268292671</v>
      </c>
      <c r="FO48">
        <f>IF( ISNUMBER(VLOOKUP($F48,AREA_LIFE,Seq!W$1,FALSE)-Life!W$39),VLOOKUP($F48,AREA_LIFE,Seq!W$1,FALSE)-Life!W$39,".")</f>
        <v>-19.156292682926818</v>
      </c>
      <c r="FP48">
        <f>IF( ISNUMBER(VLOOKUP($F48,AREA_LIFE,Seq!X$1,FALSE)-Life!X$39),VLOOKUP($F48,AREA_LIFE,Seq!X$1,FALSE)-Life!X$39,".")</f>
        <v>-19.003121951219519</v>
      </c>
      <c r="FQ48">
        <f>IF( ISNUMBER(VLOOKUP($F48,AREA_LIFE,Seq!Y$1,FALSE)-Life!Y$39),VLOOKUP($F48,AREA_LIFE,Seq!Y$1,FALSE)-Life!Y$39,".")</f>
        <v>-18.868756097560976</v>
      </c>
      <c r="FR48">
        <f>IF( ISNUMBER(VLOOKUP($F48,AREA_LIFE,Seq!Z$1,FALSE)-Life!Z$39),VLOOKUP($F48,AREA_LIFE,Seq!Z$1,FALSE)-Life!Z$39,".")</f>
        <v>-18.78717073170732</v>
      </c>
      <c r="FS48">
        <f>IF( ISNUMBER(VLOOKUP($F48,AREA_LIFE,Seq!AA$1,FALSE)-Life!AA$39),VLOOKUP($F48,AREA_LIFE,Seq!AA$1,FALSE)-Life!AA$39,".")</f>
        <v>-18.822365853658546</v>
      </c>
      <c r="FT48">
        <f>IF( ISNUMBER(VLOOKUP($F48,AREA_LIFE,Seq!AB$1,FALSE)-Life!AB$39),VLOOKUP($F48,AREA_LIFE,Seq!AB$1,FALSE)-Life!AB$39,".")</f>
        <v>-19.044926829268299</v>
      </c>
      <c r="FU48">
        <f>IF( ISNUMBER(VLOOKUP($F48,AREA_LIFE,Seq!AC$1,FALSE)-Life!AC$39),VLOOKUP($F48,AREA_LIFE,Seq!AC$1,FALSE)-Life!AC$39,".")</f>
        <v>-19.47490243902439</v>
      </c>
      <c r="FV48">
        <f>IF( ISNUMBER(VLOOKUP($F48,AREA_LIFE,Seq!AD$1,FALSE)-Life!AD$39),VLOOKUP($F48,AREA_LIFE,Seq!AD$1,FALSE)-Life!AD$39,".")</f>
        <v>-20.104902439024386</v>
      </c>
      <c r="FW48">
        <f>IF( ISNUMBER(VLOOKUP($F48,AREA_LIFE,Seq!AE$1,FALSE)-Life!AE$39),VLOOKUP($F48,AREA_LIFE,Seq!AE$1,FALSE)-Life!AE$39,".")</f>
        <v>-20.899439024390254</v>
      </c>
      <c r="FX48">
        <f>IF( ISNUMBER(VLOOKUP($F48,AREA_LIFE,Seq!AF$1,FALSE)-Life!AF$39),VLOOKUP($F48,AREA_LIFE,Seq!AF$1,FALSE)-Life!AF$39,".")</f>
        <v>-21.7870243902439</v>
      </c>
      <c r="FY48">
        <f>IF( ISNUMBER(VLOOKUP($F48,AREA_LIFE,Seq!AG$1,FALSE)-Life!AG$39),VLOOKUP($F48,AREA_LIFE,Seq!AG$1,FALSE)-Life!AG$39,".")</f>
        <v>-22.673634146341477</v>
      </c>
      <c r="FZ48">
        <f>IF( ISNUMBER(VLOOKUP($F48,AREA_LIFE,Seq!AH$1,FALSE)-Life!AH$39),VLOOKUP($F48,AREA_LIFE,Seq!AH$1,FALSE)-Life!AH$39,".")</f>
        <v>-23.46524390243902</v>
      </c>
      <c r="GA48">
        <f>IF( ISNUMBER(VLOOKUP($F48,AREA_LIFE,Seq!AI$1,FALSE)-Life!AI$39),VLOOKUP($F48,AREA_LIFE,Seq!AI$1,FALSE)-Life!AI$39,".")</f>
        <v>-24.091878048780501</v>
      </c>
      <c r="GB48">
        <f>IF( ISNUMBER(VLOOKUP($F48,AREA_LIFE,Seq!AJ$1,FALSE)-Life!AJ$39),VLOOKUP($F48,AREA_LIFE,Seq!AJ$1,FALSE)-Life!AJ$39,".")</f>
        <v>-24.519512195121962</v>
      </c>
      <c r="GC48">
        <f>IF( ISNUMBER(VLOOKUP($F48,AREA_LIFE,Seq!AK$1,FALSE)-Life!AK$39),VLOOKUP($F48,AREA_LIFE,Seq!AK$1,FALSE)-Life!AK$39,".")</f>
        <v>-24.747707317073186</v>
      </c>
      <c r="GD48">
        <f>IF( ISNUMBER(VLOOKUP($F48,AREA_LIFE,Seq!AL$1,FALSE)-Life!AL$39),VLOOKUP($F48,AREA_LIFE,Seq!AL$1,FALSE)-Life!AL$39,".")</f>
        <v>-24.806926829268285</v>
      </c>
      <c r="GE48">
        <f>IF( ISNUMBER(VLOOKUP($F48,AREA_LIFE,Seq!AM$1,FALSE)-Life!AM$39),VLOOKUP($F48,AREA_LIFE,Seq!AM$1,FALSE)-Life!AM$39,".")</f>
        <v>-24.76873170731708</v>
      </c>
      <c r="GF48">
        <f>IF( ISNUMBER(VLOOKUP($F48,AREA_LIFE,Seq!AN$1,FALSE)-Life!AN$39),VLOOKUP($F48,AREA_LIFE,Seq!AN$1,FALSE)-Life!AN$39,".")</f>
        <v>-24.691121951219522</v>
      </c>
      <c r="GG48">
        <f>IF( ISNUMBER(VLOOKUP($F48,AREA_LIFE,Seq!AO$1,FALSE)-Life!AO$39),VLOOKUP($F48,AREA_LIFE,Seq!AO$1,FALSE)-Life!AO$39,".")</f>
        <v>-24.595658536585375</v>
      </c>
      <c r="GH48">
        <f>IF( ISNUMBER(VLOOKUP($F48,AREA_LIFE,Seq!AP$1,FALSE)-Life!AP$39),VLOOKUP($F48,AREA_LIFE,Seq!AP$1,FALSE)-Life!AP$39,".")</f>
        <v>-24.490390243902453</v>
      </c>
      <c r="GI48">
        <f>IF( ISNUMBER(VLOOKUP($F48,AREA_LIFE,Seq!AQ$1,FALSE)-Life!AQ$39),VLOOKUP($F48,AREA_LIFE,Seq!AQ$1,FALSE)-Life!AQ$39,".")</f>
        <v>-24.367829268292681</v>
      </c>
      <c r="GJ48">
        <f>IF( ISNUMBER(VLOOKUP($F48,AREA_LIFE,Seq!AR$1,FALSE)-Life!AR$39),VLOOKUP($F48,AREA_LIFE,Seq!AR$1,FALSE)-Life!AR$39,".")</f>
        <v>-24.210487804878056</v>
      </c>
      <c r="GK48">
        <f>IF( ISNUMBER(VLOOKUP($F48,AREA_LIFE,Seq!AS$1,FALSE)-Life!AS$39),VLOOKUP($F48,AREA_LIFE,Seq!AS$1,FALSE)-Life!AS$39,".")</f>
        <v>-24.010878048780484</v>
      </c>
      <c r="GL48">
        <f>IF( ISNUMBER(VLOOKUP($F48,AREA_LIFE,Seq!AT$1,FALSE)-Life!AT$39),VLOOKUP($F48,AREA_LIFE,Seq!AT$1,FALSE)-Life!AT$39,".")</f>
        <v>-23.774000000000015</v>
      </c>
      <c r="GM48">
        <f>IF( ISNUMBER(VLOOKUP($F48,AREA_LIFE,Seq!AU$1,FALSE)-Life!AU$39),VLOOKUP($F48,AREA_LIFE,Seq!AU$1,FALSE)-Life!AU$39,".")</f>
        <v>-23.511292682926829</v>
      </c>
      <c r="GN48">
        <f>IF( ISNUMBER(VLOOKUP($F48,AREA_LIFE,Seq!AV$1,FALSE)-Life!AV$39),VLOOKUP($F48,AREA_LIFE,Seq!AV$1,FALSE)-Life!AV$39,".")</f>
        <v>-23.235219512195108</v>
      </c>
      <c r="GO48">
        <f>IF( ISNUMBER(VLOOKUP($F48,AREA_LIFE,Seq!AW$1,FALSE)-Life!AW$39),VLOOKUP($F48,AREA_LIFE,Seq!AW$1,FALSE)-Life!AW$39,".")</f>
        <v>-22.957780487804868</v>
      </c>
      <c r="GP48">
        <f>IF( ISNUMBER(VLOOKUP($F48,AREA_LIFE,Seq!AX$1,FALSE)-Life!AX$39),VLOOKUP($F48,AREA_LIFE,Seq!AX$1,FALSE)-Life!AX$39,".")</f>
        <v>-22.690902439024384</v>
      </c>
      <c r="GQ48">
        <f t="shared" si="36"/>
        <v>-22.690902439024384</v>
      </c>
      <c r="GS48">
        <f>IFERROR(VLOOKUP($F48,AREA_LIFE,Seq!V$1,FALSE),".")</f>
        <v>46.663560975609762</v>
      </c>
      <c r="GT48">
        <f>IFERROR(VLOOKUP($F48,AREA_LIFE,Seq!W$1,FALSE),".")</f>
        <v>47.010439024390251</v>
      </c>
      <c r="GU48">
        <f>IFERROR(VLOOKUP($F48,AREA_LIFE,Seq!X$1,FALSE),".")</f>
        <v>47.345365853658542</v>
      </c>
      <c r="GV48">
        <f>IFERROR(VLOOKUP($F48,AREA_LIFE,Seq!Y$1,FALSE),".")</f>
        <v>47.652414634146353</v>
      </c>
      <c r="GW48">
        <f>IFERROR(VLOOKUP($F48,AREA_LIFE,Seq!Z$1,FALSE),".")</f>
        <v>47.90863414634147</v>
      </c>
      <c r="GX48">
        <f>IFERROR(VLOOKUP($F48,AREA_LIFE,Seq!AA$1,FALSE),".")</f>
        <v>48.05807317073171</v>
      </c>
      <c r="GY48">
        <f>IFERROR(VLOOKUP($F48,AREA_LIFE,Seq!AB$1,FALSE),".")</f>
        <v>48.036292682926835</v>
      </c>
      <c r="GZ48">
        <f>IFERROR(VLOOKUP($F48,AREA_LIFE,Seq!AC$1,FALSE),".")</f>
        <v>47.823292682926834</v>
      </c>
      <c r="HA48">
        <f>IFERROR(VLOOKUP($F48,AREA_LIFE,Seq!AD$1,FALSE),".")</f>
        <v>47.428024390243905</v>
      </c>
      <c r="HB48">
        <f>IFERROR(VLOOKUP($F48,AREA_LIFE,Seq!AE$1,FALSE),".")</f>
        <v>46.886951219512191</v>
      </c>
      <c r="HC48">
        <f>IFERROR(VLOOKUP($F48,AREA_LIFE,Seq!AF$1,FALSE),".")</f>
        <v>46.272048780487808</v>
      </c>
      <c r="HD48">
        <f>IFERROR(VLOOKUP($F48,AREA_LIFE,Seq!AG$1,FALSE),".")</f>
        <v>45.676756097560975</v>
      </c>
      <c r="HE48">
        <f>IFERROR(VLOOKUP($F48,AREA_LIFE,Seq!AH$1,FALSE),".")</f>
        <v>45.190000000000005</v>
      </c>
      <c r="HF48">
        <f>IFERROR(VLOOKUP($F48,AREA_LIFE,Seq!AI$1,FALSE),".")</f>
        <v>44.877707317073174</v>
      </c>
      <c r="HG48">
        <f>IFERROR(VLOOKUP($F48,AREA_LIFE,Seq!AJ$1,FALSE),".")</f>
        <v>44.770829268292687</v>
      </c>
      <c r="HH48">
        <f>IFERROR(VLOOKUP($F48,AREA_LIFE,Seq!AK$1,FALSE),".")</f>
        <v>44.869829268292683</v>
      </c>
      <c r="HI48">
        <f>IFERROR(VLOOKUP($F48,AREA_LIFE,Seq!AL$1,FALSE),".")</f>
        <v>45.144707317073177</v>
      </c>
      <c r="HJ48">
        <f>IFERROR(VLOOKUP($F48,AREA_LIFE,Seq!AM$1,FALSE),".")</f>
        <v>45.523000000000003</v>
      </c>
      <c r="HK48">
        <f>IFERROR(VLOOKUP($F48,AREA_LIFE,Seq!AN$1,FALSE),".")</f>
        <v>45.943682926829275</v>
      </c>
      <c r="HL48">
        <f>IFERROR(VLOOKUP($F48,AREA_LIFE,Seq!AO$1,FALSE),".")</f>
        <v>46.379243902439029</v>
      </c>
      <c r="HM48">
        <f>IFERROR(VLOOKUP($F48,AREA_LIFE,Seq!AP$1,FALSE),".")</f>
        <v>46.813609756097563</v>
      </c>
      <c r="HN48">
        <f>IFERROR(VLOOKUP($F48,AREA_LIFE,Seq!AQ$1,FALSE),".")</f>
        <v>47.243756097560976</v>
      </c>
      <c r="HO48">
        <f>IFERROR(VLOOKUP($F48,AREA_LIFE,Seq!AR$1,FALSE),".")</f>
        <v>47.682658536585365</v>
      </c>
      <c r="HP48">
        <f>IFERROR(VLOOKUP($F48,AREA_LIFE,Seq!AS$1,FALSE),".")</f>
        <v>48.136292682926836</v>
      </c>
      <c r="HQ48">
        <f>IFERROR(VLOOKUP($F48,AREA_LIFE,Seq!AT$1,FALSE),".")</f>
        <v>48.599682926829274</v>
      </c>
      <c r="HR48">
        <f>IFERROR(VLOOKUP($F48,AREA_LIFE,Seq!AU$1,FALSE),".")</f>
        <v>49.065365853658541</v>
      </c>
      <c r="HS48">
        <f>IFERROR(VLOOKUP($F48,AREA_LIFE,Seq!AV$1,FALSE),".")</f>
        <v>49.528390243902443</v>
      </c>
      <c r="HT48">
        <f>IFERROR(VLOOKUP($F48,AREA_LIFE,Seq!AW$1,FALSE),".")</f>
        <v>49.98529268292684</v>
      </c>
      <c r="HU48">
        <f>IFERROR(VLOOKUP($F48,AREA_LIFE,Seq!AX$1,FALSE),".")</f>
        <v>50.433658536585384</v>
      </c>
      <c r="HV48" t="str">
        <f>IFERROR(VLOOKUP($F48,AREA_LIFE,Seq!AY$1,FALSE),".")</f>
        <v>.</v>
      </c>
      <c r="HZ48">
        <f t="shared" si="40"/>
        <v>36</v>
      </c>
      <c r="IA48">
        <f t="shared" si="38"/>
        <v>0</v>
      </c>
      <c r="IB48">
        <f t="shared" si="41"/>
        <v>44546569.571957774</v>
      </c>
      <c r="IC48">
        <f t="shared" si="42"/>
        <v>-44373541.614164434</v>
      </c>
      <c r="ID48">
        <f t="shared" si="39"/>
        <v>7.3238933246166843E-2</v>
      </c>
      <c r="IE48" t="str">
        <f>work!FK48</f>
        <v>.</v>
      </c>
      <c r="IF48" t="str">
        <f>work!FL48</f>
        <v>.</v>
      </c>
      <c r="IG48" t="str">
        <f>work!FM48</f>
        <v>.</v>
      </c>
      <c r="IH48" t="str">
        <f>IF(ISNUMBER(work!FS48-work!FK48),work!FS48-work!FK48,".")</f>
        <v>.</v>
      </c>
      <c r="II48" t="str">
        <f>IF(ISNUMBER(work!FT48-work!FL48),work!FT48-work!FL48,".")</f>
        <v>.</v>
      </c>
      <c r="IJ48" t="str">
        <f>IF(ISNUMBER(work!FU48-work!FM48),work!FU48-work!FM48,".")</f>
        <v>.</v>
      </c>
    </row>
    <row r="49" spans="1:244" hidden="1">
      <c r="A49" s="24" t="str">
        <f t="shared" si="0"/>
        <v>非洲</v>
      </c>
      <c r="B49" s="24" t="str">
        <f t="shared" si="43"/>
        <v>Out</v>
      </c>
      <c r="C49" s="24" t="str">
        <f t="shared" si="44"/>
        <v>Out</v>
      </c>
      <c r="D49" s="24"/>
      <c r="E49" s="25" t="s">
        <v>2428</v>
      </c>
      <c r="F49" s="26" t="str">
        <f t="shared" si="2"/>
        <v>Cameroon</v>
      </c>
      <c r="G49" s="27" t="str">
        <f t="shared" si="3"/>
        <v>.</v>
      </c>
      <c r="H49" s="27" t="str">
        <f t="shared" si="4"/>
        <v>.</v>
      </c>
      <c r="I49" s="27" t="str">
        <f t="shared" si="5"/>
        <v>.</v>
      </c>
      <c r="J49" s="27" t="str">
        <f t="shared" si="6"/>
        <v>.</v>
      </c>
      <c r="K49" s="27" t="str">
        <f t="shared" si="7"/>
        <v>.</v>
      </c>
      <c r="L49" s="27" t="str">
        <f t="shared" si="8"/>
        <v>.</v>
      </c>
      <c r="M49" s="27" t="str">
        <f t="shared" si="9"/>
        <v>.</v>
      </c>
      <c r="N49" s="27" t="str">
        <f t="shared" si="10"/>
        <v>.</v>
      </c>
      <c r="O49" s="27">
        <f t="shared" si="11"/>
        <v>0</v>
      </c>
      <c r="P49" s="27">
        <f t="shared" si="12"/>
        <v>0</v>
      </c>
      <c r="Q49" s="27">
        <f t="shared" si="13"/>
        <v>0</v>
      </c>
      <c r="R49" s="27">
        <f t="shared" si="14"/>
        <v>6</v>
      </c>
      <c r="S49" s="27">
        <f t="shared" si="15"/>
        <v>0</v>
      </c>
      <c r="T49" s="27">
        <f t="shared" si="16"/>
        <v>0</v>
      </c>
      <c r="U49" s="27">
        <f t="shared" si="17"/>
        <v>0</v>
      </c>
      <c r="V49" s="27">
        <f t="shared" si="18"/>
        <v>6</v>
      </c>
      <c r="W49" s="27">
        <f t="shared" si="19"/>
        <v>67</v>
      </c>
      <c r="X49" s="27">
        <f t="shared" si="20"/>
        <v>146</v>
      </c>
      <c r="Y49" s="27">
        <f t="shared" si="21"/>
        <v>0</v>
      </c>
      <c r="Z49" s="27">
        <f t="shared" si="22"/>
        <v>73</v>
      </c>
      <c r="AA49" s="27">
        <f t="shared" si="23"/>
        <v>590</v>
      </c>
      <c r="AB49" s="27">
        <f t="shared" si="24"/>
        <v>0</v>
      </c>
      <c r="AC49" s="27">
        <f t="shared" si="25"/>
        <v>65</v>
      </c>
      <c r="AD49" s="27">
        <f t="shared" si="26"/>
        <v>-18</v>
      </c>
      <c r="AE49" s="27">
        <f t="shared" si="45"/>
        <v>218</v>
      </c>
      <c r="AF49" s="27">
        <f t="shared" si="46"/>
        <v>181</v>
      </c>
      <c r="AG49" s="27"/>
      <c r="AH49" s="27">
        <f>IF(ISNUMBER(work!C49+work!AH49),work!C49+work!AH49,".")</f>
        <v>18928078.634386569</v>
      </c>
      <c r="AI49" s="27">
        <f>IF(ISNUMBER(work!D49+work!AI49),work!D49+work!AI49,".")</f>
        <v>19987661.186849266</v>
      </c>
      <c r="AJ49" s="27">
        <f>IF(ISNUMBER(work!E49+work!AJ49),work!E49+work!AJ49,".")</f>
        <v>21794783.904700134</v>
      </c>
      <c r="AK49" s="27">
        <f>IF(ISNUMBER(work!F49+work!AK49),work!F49+work!AK49,".")</f>
        <v>24138232.605700623</v>
      </c>
      <c r="AL49" s="27">
        <f>IF(ISNUMBER(work!G49+work!AL49),work!G49+work!AL49,".")</f>
        <v>27741365.710874733</v>
      </c>
      <c r="AM49" s="27">
        <f>IF(ISNUMBER(work!H49+work!AM49),work!H49+work!AM49,".")</f>
        <v>31436622.284851439</v>
      </c>
      <c r="AN49" s="27">
        <f>IF(ISNUMBER(work!I49+work!AN49),work!I49+work!AN49,".")</f>
        <v>34182956.752969414</v>
      </c>
      <c r="AO49" s="27">
        <f>IF(ISNUMBER(work!J49+work!AO49),work!J49+work!AO49,".")</f>
        <v>38002816.083826035</v>
      </c>
      <c r="AP49" s="27">
        <f>IF(ISNUMBER(work!K49+work!AP49),work!K49+work!AP49,".")</f>
        <v>42099252.880770981</v>
      </c>
      <c r="AQ49" s="27">
        <f>IF(ISNUMBER(work!L49+work!AQ49),work!L49+work!AQ49,".")</f>
        <v>43768866.078353353</v>
      </c>
      <c r="AR49" s="27">
        <f>IF(ISNUMBER(work!M49+work!AR49),work!M49+work!AR49,".")</f>
        <v>45339321.818895034</v>
      </c>
      <c r="AS49" s="27">
        <f>IF(ISNUMBER(work!N49+work!AS49),work!N49+work!AS49,".")</f>
        <v>49396159.205510281</v>
      </c>
      <c r="AT49" s="27">
        <f>IF(ISNUMBER(work!O49+work!AT49),work!O49+work!AT49,".")</f>
        <v>56264094.105397515</v>
      </c>
      <c r="AU49" s="27">
        <f>IF(ISNUMBER(work!P49+work!AU49),work!P49+work!AU49,".")</f>
        <v>64000103.095820233</v>
      </c>
      <c r="AV49" s="27">
        <f>IF(ISNUMBER(work!Q49+work!AV49),work!Q49+work!AV49,".")</f>
        <v>72260356.574219927</v>
      </c>
      <c r="AW49" s="27">
        <f>IF(ISNUMBER(work!R49+work!AW49),work!R49+work!AW49,".")</f>
        <v>80077949.402158394</v>
      </c>
      <c r="AX49" s="27">
        <f>IF(ISNUMBER(work!S49+work!AX49),work!S49+work!AX49,".")</f>
        <v>88045793.098207369</v>
      </c>
      <c r="AY49" s="27">
        <f>IF(ISNUMBER(work!T49+work!AY49),work!T49+work!AY49,".")</f>
        <v>96198814.810119972</v>
      </c>
      <c r="AZ49" s="27">
        <f>IF(ISNUMBER(work!U49+work!AZ49),work!U49+work!AZ49,".")</f>
        <v>103677979.07200396</v>
      </c>
      <c r="BA49" s="27">
        <f>IF(ISNUMBER(work!V49+work!BA49),work!V49+work!BA49,".")</f>
        <v>111527809.78673957</v>
      </c>
      <c r="BB49" s="27">
        <f>IF(ISNUMBER(work!W49+work!BB49),work!W49+work!BB49,".")</f>
        <v>120855536.20437628</v>
      </c>
      <c r="BC49" s="27">
        <f>IF(ISNUMBER(work!X49+work!BC49),work!X49+work!BC49,".")</f>
        <v>130848404.33785635</v>
      </c>
      <c r="BD49" s="27">
        <f>IF(ISNUMBER(work!Y49+work!BD49),work!Y49+work!BD49,".")</f>
        <v>142702002.11031091</v>
      </c>
      <c r="BE49" s="27">
        <f>IF(ISNUMBER(work!Z49+work!BE49),work!Z49+work!BE49,".")</f>
        <v>156906829.75092867</v>
      </c>
      <c r="BF49" s="27">
        <f>IF(ISNUMBER(work!AA49+work!BF49),work!AA49+work!BF49,".")</f>
        <v>172681522.43354535</v>
      </c>
      <c r="BG49" s="27">
        <f>IF(ISNUMBER(work!AB49+work!BG49),work!AB49+work!BG49,".")</f>
        <v>190544657.74668244</v>
      </c>
      <c r="BH49" s="27">
        <f>IF(ISNUMBER(work!AC49+work!BH49),work!AC49+work!BH49,".")</f>
        <v>212546578.27204469</v>
      </c>
      <c r="BI49" s="27">
        <f>IF(ISNUMBER(work!AD49+work!BI49),work!AD49+work!BI49,".")</f>
        <v>240059110.979803</v>
      </c>
      <c r="BJ49" s="27">
        <f>IF(ISNUMBER(work!AE49+work!BJ49),work!AE49+work!BJ49,".")</f>
        <v>261598576.14216876</v>
      </c>
      <c r="BK49" s="27">
        <f>IF(ISNUMBER(work!AF49+work!BK49),work!AF49+work!BK49,".")</f>
        <v>295109846.22971445</v>
      </c>
      <c r="BL49" s="27"/>
      <c r="BM49" s="27">
        <f>IF(ISNUMBER(work!AH49-work!C49),work!AH49-work!C49,".")</f>
        <v>-17660309.928679429</v>
      </c>
      <c r="BN49" s="27">
        <f>IF(ISNUMBER(work!AI49-work!D49),work!AI49-work!D49,".")</f>
        <v>-18503323.581496134</v>
      </c>
      <c r="BO49" s="27">
        <f>IF(ISNUMBER(work!AJ49-work!E49),work!AJ49-work!E49,".")</f>
        <v>-20198880.477564666</v>
      </c>
      <c r="BP49" s="27">
        <f>IF(ISNUMBER(work!AK49-work!F49),work!AK49-work!F49,".")</f>
        <v>-22432741.194230977</v>
      </c>
      <c r="BQ49" s="27">
        <f>IF(ISNUMBER(work!AL49-work!G49),work!AL49-work!G49,".")</f>
        <v>-25908396.106646467</v>
      </c>
      <c r="BR49" s="27">
        <f>IF(ISNUMBER(work!AM49-work!H49),work!AM49-work!H49,".")</f>
        <v>-29455857.378035158</v>
      </c>
      <c r="BS49" s="27">
        <f>IF(ISNUMBER(work!AN49-work!I49),work!AN49-work!I49,".")</f>
        <v>-32068061.120251194</v>
      </c>
      <c r="BT49" s="27">
        <f>IF(ISNUMBER(work!AO49-work!J49),work!AO49-work!J49,".")</f>
        <v>-35933319.862688169</v>
      </c>
      <c r="BU49" s="27">
        <f>IF(ISNUMBER(work!AP49-work!K49),work!AP49-work!K49,".")</f>
        <v>-40191666.427699417</v>
      </c>
      <c r="BV49" s="27">
        <f>IF(ISNUMBER(work!AQ49-work!L49),work!AQ49-work!L49,".")</f>
        <v>-41895980.921764247</v>
      </c>
      <c r="BW49" s="27">
        <f>IF(ISNUMBER(work!AR49-work!M49),work!AR49-work!M49,".")</f>
        <v>-43580789.367227174</v>
      </c>
      <c r="BX49" s="27">
        <f>IF(ISNUMBER(work!AS49-work!N49),work!AS49-work!N49,".")</f>
        <v>-47704602.209735118</v>
      </c>
      <c r="BY49" s="27">
        <f>IF(ISNUMBER(work!AT49-work!O49),work!AT49-work!O49,".")</f>
        <v>-54624975.430812694</v>
      </c>
      <c r="BZ49" s="27">
        <f>IF(ISNUMBER(work!AU49-work!P49),work!AU49-work!P49,".")</f>
        <v>-62413436.175459355</v>
      </c>
      <c r="CA49" s="27">
        <f>IF(ISNUMBER(work!AV49-work!Q49),work!AV49-work!Q49,".")</f>
        <v>-70713356.341597274</v>
      </c>
      <c r="CB49" s="27">
        <f>IF(ISNUMBER(work!AW49-work!R49),work!AW49-work!R49,".")</f>
        <v>-78479898.221483007</v>
      </c>
      <c r="CC49" s="27">
        <f>IF(ISNUMBER(work!AX49-work!S49),work!AX49-work!S49,".")</f>
        <v>-86367839.287798032</v>
      </c>
      <c r="CD49" s="27">
        <f>IF(ISNUMBER(work!AY49-work!T49),work!AY49-work!T49,".")</f>
        <v>-94435285.387784019</v>
      </c>
      <c r="CE49" s="27">
        <f>IF(ISNUMBER(work!AZ49-work!U49),work!AZ49-work!U49,".")</f>
        <v>-101825580.94133604</v>
      </c>
      <c r="CF49" s="27">
        <f>IF(ISNUMBER(work!BA49-work!V49),work!BA49-work!V49,".")</f>
        <v>-109594020.78761442</v>
      </c>
      <c r="CG49" s="27">
        <f>IF(ISNUMBER(work!BB49-work!W49),work!BB49-work!W49,".")</f>
        <v>-118840528.13822371</v>
      </c>
      <c r="CH49" s="27">
        <f>IF(ISNUMBER(work!BC49-work!X49),work!BC49-work!X49,".")</f>
        <v>-128742433.34517965</v>
      </c>
      <c r="CI49" s="27">
        <f>IF(ISNUMBER(work!BD49-work!Y49),work!BD49-work!Y49,".")</f>
        <v>-140511601.80188107</v>
      </c>
      <c r="CJ49" s="27">
        <f>IF(ISNUMBER(work!BE49-work!Z49),work!BE49-work!Z49,".")</f>
        <v>-154628134.55248335</v>
      </c>
      <c r="CK49" s="27">
        <f>IF(ISNUMBER(work!BF49-work!AA49),work!BF49-work!AA49,".")</f>
        <v>-170318473.26451063</v>
      </c>
      <c r="CL49" s="27">
        <f>IF(ISNUMBER(work!BG49-work!AB49),work!BG49-work!AB49,".")</f>
        <v>-188127337.50397155</v>
      </c>
      <c r="CM49" s="27">
        <f>IF(ISNUMBER(work!BH49-work!AC49),work!BH49-work!AC49,".")</f>
        <v>-210051368.42768529</v>
      </c>
      <c r="CN49" s="27">
        <f>IF(ISNUMBER(work!BI49-work!AD49),work!BI49-work!AD49,".")</f>
        <v>-237476568.79089102</v>
      </c>
      <c r="CO49" s="27">
        <f>IF(ISNUMBER(work!BJ49-work!AE49),work!BJ49-work!AE49,".")</f>
        <v>-258915314.80788922</v>
      </c>
      <c r="CP49" s="27">
        <f>IF(ISNUMBER(work!BK49-work!AF49),work!BK49-work!AF49,".")</f>
        <v>-292399261.59907621</v>
      </c>
      <c r="CQ49" s="27"/>
      <c r="CR49" s="27"/>
      <c r="CS49" s="27">
        <f>IF(ISNUMBER(work!CR49-work!BN49),work!CR49-work!BN49,".")</f>
        <v>8.0481453027413039E-2</v>
      </c>
      <c r="CT49" s="27">
        <f>IF(ISNUMBER(work!CS49-work!BO49),work!CS49-work!BO49,".")</f>
        <v>7.9481453027413038E-2</v>
      </c>
      <c r="CU49" s="27">
        <f>IF(ISNUMBER(work!CT49-work!BP49),work!CT49-work!BP49,".")</f>
        <v>7.9481453027413038E-2</v>
      </c>
      <c r="CV49" s="27">
        <f>IF(ISNUMBER(work!CU49-work!BQ49),work!CU49-work!BQ49,".")</f>
        <v>7.8481453027413037E-2</v>
      </c>
      <c r="CW49" s="27">
        <f>IF(ISNUMBER(work!CV49-work!BR49),work!CV49-work!BR49,".")</f>
        <v>7.8481453027413037E-2</v>
      </c>
      <c r="CX49" s="27">
        <f>IF(ISNUMBER(work!CW49-work!BS49),work!CW49-work!BS49,".")</f>
        <v>7.748145302741305E-2</v>
      </c>
      <c r="CY49" s="27">
        <f>IF(ISNUMBER(work!CX49-work!BT49),work!CX49-work!BT49,".")</f>
        <v>7.6481453027413049E-2</v>
      </c>
      <c r="CZ49" s="27">
        <f>IF(ISNUMBER(work!CY49-work!BU49),work!CY49-work!BU49,".")</f>
        <v>7.5481453027413048E-2</v>
      </c>
      <c r="DA49" s="27">
        <f>IF(ISNUMBER(work!CZ49-work!BV49),work!CZ49-work!BV49,".")</f>
        <v>7.4481453027413047E-2</v>
      </c>
      <c r="DB49" s="27">
        <f>IF(ISNUMBER(work!DA49-work!BW49),work!DA49-work!BW49,".")</f>
        <v>7.3481453027413046E-2</v>
      </c>
      <c r="DC49" s="27">
        <f>IF(ISNUMBER(work!DB49-work!BX49),work!DB49-work!BX49,".")</f>
        <v>7.1481453027413044E-2</v>
      </c>
      <c r="DD49" s="27">
        <f>IF(ISNUMBER(work!DC49-work!BY49),work!DC49-work!BY49,".")</f>
        <v>6.9481453027413043E-2</v>
      </c>
      <c r="DE49" s="27">
        <f>IF(ISNUMBER(work!DD49-work!BZ49),work!DD49-work!BZ49,".")</f>
        <v>7.4012016164641772E-2</v>
      </c>
      <c r="DF49" s="27">
        <f>IF(ISNUMBER(work!DE49-work!CA49),work!DE49-work!CA49,".")</f>
        <v>7.2012016164641771E-2</v>
      </c>
      <c r="DG49" s="27">
        <f>IF(ISNUMBER(work!DF49-work!CB49),work!DF49-work!CB49,".")</f>
        <v>7.0012016164641769E-2</v>
      </c>
      <c r="DH49" s="27">
        <f>IF(ISNUMBER(work!DG49-work!CC49),work!DG49-work!CC49,".")</f>
        <v>6.8012016164641781E-2</v>
      </c>
      <c r="DI49" s="27">
        <f>IF(ISNUMBER(work!DH49-work!CD49),work!DH49-work!CD49,".")</f>
        <v>6.5012016164641778E-2</v>
      </c>
      <c r="DJ49" s="27">
        <f>IF(ISNUMBER(work!DI49-work!CE49),work!DI49-work!CE49,".")</f>
        <v>6.3012016164641776E-2</v>
      </c>
      <c r="DK49" s="27">
        <f>IF(ISNUMBER(work!DJ49-work!CF49),work!DJ49-work!CF49,".")</f>
        <v>6.1012016164641775E-2</v>
      </c>
      <c r="DL49" s="27">
        <f>IF(ISNUMBER(work!DK49-work!CG49),work!DK49-work!CG49,".")</f>
        <v>5.9002662922330099E-2</v>
      </c>
      <c r="DM49" s="27">
        <f>IF(ISNUMBER(work!DL49-work!CH49),work!DL49-work!CH49,".")</f>
        <v>5.7019072379640399E-2</v>
      </c>
      <c r="DN49" s="27">
        <f>IF(ISNUMBER(work!DM49-work!CI49),work!DM49-work!CI49,".")</f>
        <v>5.5060955477360042E-2</v>
      </c>
      <c r="DO49" s="27">
        <f>IF(ISNUMBER(work!DN49-work!CJ49),work!DN49-work!CJ49,".")</f>
        <v>5.3135793872075711E-2</v>
      </c>
      <c r="DP49" s="27">
        <f>IF(ISNUMBER(work!DO49-work!CK49),work!DO49-work!CK49,".")</f>
        <v>5.1206396565933468E-2</v>
      </c>
      <c r="DQ49" s="27">
        <f>IF(ISNUMBER(work!DP49-work!CL49),work!DP49-work!CL49,".")</f>
        <v>4.8192020503095678E-2</v>
      </c>
      <c r="DR49" s="27">
        <f>IF(ISNUMBER(work!DQ49-work!CM49),work!DQ49-work!CM49,".")</f>
        <v>4.599587642100094E-2</v>
      </c>
      <c r="DS49" s="27">
        <f>IF(ISNUMBER(work!DR49-work!CN49),work!DR49-work!CN49,".")</f>
        <v>4.2556092984063161E-2</v>
      </c>
      <c r="DT49" s="27">
        <f>IF(ISNUMBER(work!DS49-work!CO49),work!DS49-work!CO49,".")</f>
        <v>3.8858527825762337E-2</v>
      </c>
      <c r="DU49" s="27">
        <f>IF(ISNUMBER(work!DT49-work!CP49),work!DT49-work!CP49,".")</f>
        <v>3.5938071502644151E-2</v>
      </c>
      <c r="DV49" s="27">
        <f t="shared" si="29"/>
        <v>3.5938071502644151E-2</v>
      </c>
      <c r="DW49" s="27"/>
      <c r="DX49" s="27" t="str">
        <f>IF(ISNUMBER(work!FJ49/work!FN49),work!FJ49/work!FN49,".")</f>
        <v>.</v>
      </c>
      <c r="DY49" s="27" t="str">
        <f>IF(ISNUMBER(work!FK49/work!FO49),work!FK49/work!FO49,".")</f>
        <v>.</v>
      </c>
      <c r="DZ49" s="27" t="str">
        <f>IF(ISNUMBER(work!FL49/work!FP49),work!FL49/work!FP49,".")</f>
        <v>.</v>
      </c>
      <c r="EA49" s="27" t="str">
        <f>IF(ISNUMBER(work!FM49/work!FQ49),work!FM49/work!FQ49,".")</f>
        <v>.</v>
      </c>
      <c r="EB49" s="27" t="str">
        <f>IF(ISNUMBER((work!FK49+work!FL49)/(work!FO49+work!FP49)),(work!FK49+work!FL49)/(work!FO49+work!FP49),".")</f>
        <v>.</v>
      </c>
      <c r="EC49" s="27" t="str">
        <f>IF(ISNUMBER(work!FR49/work!FV49),work!FR49/work!FV49,".")</f>
        <v>.</v>
      </c>
      <c r="ED49" s="27" t="str">
        <f>IF(ISNUMBER(work!FS49/work!FW49),work!FS49/work!FW49,".")</f>
        <v>.</v>
      </c>
      <c r="EE49" s="27" t="str">
        <f>IF(ISNUMBER(work!FT49/work!FX49),work!FT49/work!FX49,".")</f>
        <v>.</v>
      </c>
      <c r="EF49" s="27" t="str">
        <f>IF(ISNUMBER(work!FU49/work!FY49),work!FU49/work!FY49,".")</f>
        <v>.</v>
      </c>
      <c r="EG49" s="27" t="str">
        <f>IF(ISNUMBER((work!FS49+work!FT49)/(work!FW49+work!FX49)),(work!FS49+work!FT49)/(work!FW49+work!FX49),".")</f>
        <v>.</v>
      </c>
      <c r="EH49" s="27" t="str">
        <f>work!EZ49</f>
        <v>.</v>
      </c>
      <c r="EI49" s="27" t="str">
        <f>work!FA49</f>
        <v>.</v>
      </c>
      <c r="EJ49" s="27" t="str">
        <f>work!FB49</f>
        <v>.</v>
      </c>
      <c r="EK49" s="27"/>
      <c r="EL49" s="27">
        <f t="shared" si="47"/>
        <v>10996.659</v>
      </c>
      <c r="EM49" t="str">
        <f t="shared" si="34"/>
        <v>.</v>
      </c>
      <c r="EN49" t="str">
        <f>work!FM49</f>
        <v>.</v>
      </c>
      <c r="EO49" t="str">
        <f>IF(ISNUMBER(work!FK49+work!FL49),work!FK49+work!FL49,".")</f>
        <v>.</v>
      </c>
      <c r="EP49" t="str">
        <f>IF(ISNUMBER(work!FU49-work!FM49),work!FU49-work!FM49,".")</f>
        <v>.</v>
      </c>
      <c r="EQ49" t="str">
        <f>IF(ISNUMBER(work!FS49+work!FT49-work!FK49-work!FL49),(work!FS49+work!FT49-work!FK49-work!FL49),".")</f>
        <v>.</v>
      </c>
      <c r="EU49" t="str">
        <f>work!FC49</f>
        <v>.</v>
      </c>
      <c r="EV49" t="str">
        <f>work!FD49</f>
        <v>.</v>
      </c>
      <c r="EW49" t="str">
        <f>IF(ISNUMBER(VLOOKUP($F49,AREA_EM_ALLYEAR,Seq!B$1,FALSE)),VLOOKUP($F49,AREA_EM_ALLYEAR,Seq!B$1,FALSE),".")</f>
        <v>.</v>
      </c>
      <c r="EX49" t="str">
        <f>IF(ISNUMBER(VLOOKUP($F49,AREA_EM_ALLYEAR,Seq!C$1,FALSE)),VLOOKUP($F49,AREA_EM_ALLYEAR,Seq!C$1,FALSE),".")</f>
        <v>.</v>
      </c>
      <c r="EY49" t="str">
        <f>IF(ISNUMBER(VLOOKUP($F49,AREA_EM_ALLYEAR,Seq!D$1,FALSE)),VLOOKUP($F49,AREA_EM_ALLYEAR,Seq!D$1,FALSE),".")</f>
        <v>.</v>
      </c>
      <c r="EZ49" t="str">
        <f>IF(ISNUMBER(VLOOKUP($F49,AREA_EM_ALLYEAR,Seq!E$1,FALSE)),VLOOKUP($F49,AREA_EM_ALLYEAR,Seq!E$1,FALSE),".")</f>
        <v>.</v>
      </c>
      <c r="FA49" t="str">
        <f>IF(ISNUMBER(VLOOKUP($F49,AREA_EM_ALLYEAR,Seq!F$1,FALSE)),VLOOKUP($F49,AREA_EM_ALLYEAR,Seq!F$1,FALSE),".")</f>
        <v>.</v>
      </c>
      <c r="FB49" t="str">
        <f>IF(ISNUMBER(VLOOKUP($F49,AREA_EM_ALLYEAR,Seq!G$1,FALSE)),VLOOKUP($F49,AREA_EM_ALLYEAR,Seq!G$1,FALSE),".")</f>
        <v>.</v>
      </c>
      <c r="FC49" t="str">
        <f>IF(ISNUMBER(VLOOKUP($F49,AREA_EM_ALLYEAR,Seq!H$1,FALSE)),VLOOKUP($F49,AREA_EM_ALLYEAR,Seq!H$1,FALSE),".")</f>
        <v>.</v>
      </c>
      <c r="FD49" t="str">
        <f>IF(ISNUMBER(VLOOKUP($F49,AREA_EM_ALLYEAR,Seq!I$1,FALSE)),VLOOKUP($F49,AREA_EM_ALLYEAR,Seq!I$1,FALSE),".")</f>
        <v>.</v>
      </c>
      <c r="FE49" t="str">
        <f>IF(ISNUMBER(VLOOKUP($F49,AREA_EM_ALLYEAR,Seq!J$1,FALSE)),VLOOKUP($F49,AREA_EM_ALLYEAR,Seq!J$1,FALSE),".")</f>
        <v>.</v>
      </c>
      <c r="FF49" t="str">
        <f>IF(ISNUMBER(VLOOKUP($F49,AREA_EM_ALLYEAR,Seq!K$1,FALSE)),VLOOKUP($F49,AREA_EM_ALLYEAR,Seq!K$1,FALSE),".")</f>
        <v>.</v>
      </c>
      <c r="FG49" t="str">
        <f>IF(ISNUMBER(VLOOKUP($F49,AREA_EM_ALLYEAR,Seq!L$1,FALSE)),VLOOKUP($F49,AREA_EM_ALLYEAR,Seq!L$1,FALSE),".")</f>
        <v>.</v>
      </c>
      <c r="FH49" t="str">
        <f>IF(ISNUMBER(VLOOKUP($F49,AREA_EM_ALLYEAR,Seq!M$1,FALSE)),VLOOKUP($F49,AREA_EM_ALLYEAR,Seq!M$1,FALSE),".")</f>
        <v>.</v>
      </c>
      <c r="FI49" t="str">
        <f>IF(ISNUMBER(VLOOKUP($F49,AREA_EM_ALLYEAR,Seq!N$1,FALSE)),VLOOKUP($F49,AREA_EM_ALLYEAR,Seq!N$1,FALSE),".")</f>
        <v>.</v>
      </c>
      <c r="FJ49" t="str">
        <f>IF(ISNUMBER(VLOOKUP($F49,AREA_EM_ALLYEAR,Seq!O$1,FALSE)),VLOOKUP($F49,AREA_EM_ALLYEAR,Seq!O$1,FALSE),".")</f>
        <v>.</v>
      </c>
      <c r="FK49" t="str">
        <f t="shared" si="35"/>
        <v>.</v>
      </c>
      <c r="FN49">
        <f>IF( ISNUMBER(VLOOKUP($F49,AREA_LIFE,Seq!V$1,FALSE)-Life!V$39),VLOOKUP($F49,AREA_LIFE,Seq!V$1,FALSE)-Life!V$39,".")</f>
        <v>-14.919512195121939</v>
      </c>
      <c r="FO49">
        <f>IF( ISNUMBER(VLOOKUP($F49,AREA_LIFE,Seq!W$1,FALSE)-Life!W$39),VLOOKUP($F49,AREA_LIFE,Seq!W$1,FALSE)-Life!W$39,".")</f>
        <v>-14.43624390243901</v>
      </c>
      <c r="FP49">
        <f>IF( ISNUMBER(VLOOKUP($F49,AREA_LIFE,Seq!X$1,FALSE)-Life!X$39),VLOOKUP($F49,AREA_LIFE,Seq!X$1,FALSE)-Life!X$39,".")</f>
        <v>-13.938268292682935</v>
      </c>
      <c r="FQ49">
        <f>IF( ISNUMBER(VLOOKUP($F49,AREA_LIFE,Seq!Y$1,FALSE)-Life!Y$39),VLOOKUP($F49,AREA_LIFE,Seq!Y$1,FALSE)-Life!Y$39,".")</f>
        <v>-13.460048780487803</v>
      </c>
      <c r="FR49">
        <f>IF( ISNUMBER(VLOOKUP($F49,AREA_LIFE,Seq!Z$1,FALSE)-Life!Z$39),VLOOKUP($F49,AREA_LIFE,Seq!Z$1,FALSE)-Life!Z$39,".")</f>
        <v>-13.037097560975617</v>
      </c>
      <c r="FS49">
        <f>IF( ISNUMBER(VLOOKUP($F49,AREA_LIFE,Seq!AA$1,FALSE)-Life!AA$39),VLOOKUP($F49,AREA_LIFE,Seq!AA$1,FALSE)-Life!AA$39,".")</f>
        <v>-12.706975609756107</v>
      </c>
      <c r="FT49">
        <f>IF( ISNUMBER(VLOOKUP($F49,AREA_LIFE,Seq!AB$1,FALSE)-Life!AB$39),VLOOKUP($F49,AREA_LIFE,Seq!AB$1,FALSE)-Life!AB$39,".")</f>
        <v>-12.4989512195122</v>
      </c>
      <c r="FU49">
        <f>IF( ISNUMBER(VLOOKUP($F49,AREA_LIFE,Seq!AC$1,FALSE)-Life!AC$39),VLOOKUP($F49,AREA_LIFE,Seq!AC$1,FALSE)-Life!AC$39,".")</f>
        <v>-12.421658536585362</v>
      </c>
      <c r="FV49">
        <f>IF( ISNUMBER(VLOOKUP($F49,AREA_LIFE,Seq!AD$1,FALSE)-Life!AD$39),VLOOKUP($F49,AREA_LIFE,Seq!AD$1,FALSE)-Life!AD$39,".")</f>
        <v>-12.479170731707313</v>
      </c>
      <c r="FW49">
        <f>IF( ISNUMBER(VLOOKUP($F49,AREA_LIFE,Seq!AE$1,FALSE)-Life!AE$39),VLOOKUP($F49,AREA_LIFE,Seq!AE$1,FALSE)-Life!AE$39,".")</f>
        <v>-12.674439024390246</v>
      </c>
      <c r="FX49">
        <f>IF( ISNUMBER(VLOOKUP($F49,AREA_LIFE,Seq!AF$1,FALSE)-Life!AF$39),VLOOKUP($F49,AREA_LIFE,Seq!AF$1,FALSE)-Life!AF$39,".")</f>
        <v>-13.005853658536573</v>
      </c>
      <c r="FY49">
        <f>IF( ISNUMBER(VLOOKUP($F49,AREA_LIFE,Seq!AG$1,FALSE)-Life!AG$39),VLOOKUP($F49,AREA_LIFE,Seq!AG$1,FALSE)-Life!AG$39,".")</f>
        <v>-13.465707317073182</v>
      </c>
      <c r="FZ49">
        <f>IF( ISNUMBER(VLOOKUP($F49,AREA_LIFE,Seq!AH$1,FALSE)-Life!AH$39),VLOOKUP($F49,AREA_LIFE,Seq!AH$1,FALSE)-Life!AH$39,".")</f>
        <v>-14.02578048780488</v>
      </c>
      <c r="GA49">
        <f>IF( ISNUMBER(VLOOKUP($F49,AREA_LIFE,Seq!AI$1,FALSE)-Life!AI$39),VLOOKUP($F49,AREA_LIFE,Seq!AI$1,FALSE)-Life!AI$39,".")</f>
        <v>-14.656951219512202</v>
      </c>
      <c r="GB49">
        <f>IF( ISNUMBER(VLOOKUP($F49,AREA_LIFE,Seq!AJ$1,FALSE)-Life!AJ$39),VLOOKUP($F49,AREA_LIFE,Seq!AJ$1,FALSE)-Life!AJ$39,".")</f>
        <v>-15.336609756097566</v>
      </c>
      <c r="GC49">
        <f>IF( ISNUMBER(VLOOKUP($F49,AREA_LIFE,Seq!AK$1,FALSE)-Life!AK$39),VLOOKUP($F49,AREA_LIFE,Seq!AK$1,FALSE)-Life!AK$39,".")</f>
        <v>-16.053756097560985</v>
      </c>
      <c r="GD49">
        <f>IF( ISNUMBER(VLOOKUP($F49,AREA_LIFE,Seq!AL$1,FALSE)-Life!AL$39),VLOOKUP($F49,AREA_LIFE,Seq!AL$1,FALSE)-Life!AL$39,".")</f>
        <v>-16.800853658536575</v>
      </c>
      <c r="GE49">
        <f>IF( ISNUMBER(VLOOKUP($F49,AREA_LIFE,Seq!AM$1,FALSE)-Life!AM$39),VLOOKUP($F49,AREA_LIFE,Seq!AM$1,FALSE)-Life!AM$39,".")</f>
        <v>-17.572121951219522</v>
      </c>
      <c r="GF49">
        <f>IF( ISNUMBER(VLOOKUP($F49,AREA_LIFE,Seq!AN$1,FALSE)-Life!AN$39),VLOOKUP($F49,AREA_LIFE,Seq!AN$1,FALSE)-Life!AN$39,".")</f>
        <v>-18.350170731707323</v>
      </c>
      <c r="GG49">
        <f>IF( ISNUMBER(VLOOKUP($F49,AREA_LIFE,Seq!AO$1,FALSE)-Life!AO$39),VLOOKUP($F49,AREA_LIFE,Seq!AO$1,FALSE)-Life!AO$39,".")</f>
        <v>-19.108146341463424</v>
      </c>
      <c r="GH49">
        <f>IF( ISNUMBER(VLOOKUP($F49,AREA_LIFE,Seq!AP$1,FALSE)-Life!AP$39),VLOOKUP($F49,AREA_LIFE,Seq!AP$1,FALSE)-Life!AP$39,".")</f>
        <v>-19.818658536585374</v>
      </c>
      <c r="GI49">
        <f>IF( ISNUMBER(VLOOKUP($F49,AREA_LIFE,Seq!AQ$1,FALSE)-Life!AQ$39),VLOOKUP($F49,AREA_LIFE,Seq!AQ$1,FALSE)-Life!AQ$39,".")</f>
        <v>-20.451829268292677</v>
      </c>
      <c r="GJ49">
        <f>IF( ISNUMBER(VLOOKUP($F49,AREA_LIFE,Seq!AR$1,FALSE)-Life!AR$39),VLOOKUP($F49,AREA_LIFE,Seq!AR$1,FALSE)-Life!AR$39,".")</f>
        <v>-20.99519512195122</v>
      </c>
      <c r="GK49">
        <f>IF( ISNUMBER(VLOOKUP($F49,AREA_LIFE,Seq!AS$1,FALSE)-Life!AS$39),VLOOKUP($F49,AREA_LIFE,Seq!AS$1,FALSE)-Life!AS$39,".")</f>
        <v>-21.436829268292684</v>
      </c>
      <c r="GL49">
        <f>IF( ISNUMBER(VLOOKUP($F49,AREA_LIFE,Seq!AT$1,FALSE)-Life!AT$39),VLOOKUP($F49,AREA_LIFE,Seq!AT$1,FALSE)-Life!AT$39,".")</f>
        <v>-21.769829268292703</v>
      </c>
      <c r="GM49">
        <f>IF( ISNUMBER(VLOOKUP($F49,AREA_LIFE,Seq!AU$1,FALSE)-Life!AU$39),VLOOKUP($F49,AREA_LIFE,Seq!AU$1,FALSE)-Life!AU$39,".")</f>
        <v>-21.987707317073166</v>
      </c>
      <c r="GN49">
        <f>IF( ISNUMBER(VLOOKUP($F49,AREA_LIFE,Seq!AV$1,FALSE)-Life!AV$39),VLOOKUP($F49,AREA_LIFE,Seq!AV$1,FALSE)-Life!AV$39,".")</f>
        <v>-22.094999999999978</v>
      </c>
      <c r="GO49">
        <f>IF( ISNUMBER(VLOOKUP($F49,AREA_LIFE,Seq!AW$1,FALSE)-Life!AW$39),VLOOKUP($F49,AREA_LIFE,Seq!AW$1,FALSE)-Life!AW$39,".")</f>
        <v>-22.111682926829261</v>
      </c>
      <c r="GP49">
        <f>IF( ISNUMBER(VLOOKUP($F49,AREA_LIFE,Seq!AX$1,FALSE)-Life!AX$39),VLOOKUP($F49,AREA_LIFE,Seq!AX$1,FALSE)-Life!AX$39,".")</f>
        <v>-22.060195121951224</v>
      </c>
      <c r="GQ49">
        <f t="shared" si="36"/>
        <v>-22.060195121951224</v>
      </c>
      <c r="GS49">
        <f>IFERROR(VLOOKUP($F49,AREA_LIFE,Seq!V$1,FALSE),".")</f>
        <v>51.048878048780495</v>
      </c>
      <c r="GT49">
        <f>IFERROR(VLOOKUP($F49,AREA_LIFE,Seq!W$1,FALSE),".")</f>
        <v>51.730487804878059</v>
      </c>
      <c r="GU49">
        <f>IFERROR(VLOOKUP($F49,AREA_LIFE,Seq!X$1,FALSE),".")</f>
        <v>52.410219512195127</v>
      </c>
      <c r="GV49">
        <f>IFERROR(VLOOKUP($F49,AREA_LIFE,Seq!Y$1,FALSE),".")</f>
        <v>53.061121951219526</v>
      </c>
      <c r="GW49">
        <f>IFERROR(VLOOKUP($F49,AREA_LIFE,Seq!Z$1,FALSE),".")</f>
        <v>53.658707317073173</v>
      </c>
      <c r="GX49">
        <f>IFERROR(VLOOKUP($F49,AREA_LIFE,Seq!AA$1,FALSE),".")</f>
        <v>54.173463414634149</v>
      </c>
      <c r="GY49">
        <f>IFERROR(VLOOKUP($F49,AREA_LIFE,Seq!AB$1,FALSE),".")</f>
        <v>54.582268292682933</v>
      </c>
      <c r="GZ49">
        <f>IFERROR(VLOOKUP($F49,AREA_LIFE,Seq!AC$1,FALSE),".")</f>
        <v>54.876536585365862</v>
      </c>
      <c r="HA49">
        <f>IFERROR(VLOOKUP($F49,AREA_LIFE,Seq!AD$1,FALSE),".")</f>
        <v>55.053756097560978</v>
      </c>
      <c r="HB49">
        <f>IFERROR(VLOOKUP($F49,AREA_LIFE,Seq!AE$1,FALSE),".")</f>
        <v>55.1119512195122</v>
      </c>
      <c r="HC49">
        <f>IFERROR(VLOOKUP($F49,AREA_LIFE,Seq!AF$1,FALSE),".")</f>
        <v>55.053219512195135</v>
      </c>
      <c r="HD49">
        <f>IFERROR(VLOOKUP($F49,AREA_LIFE,Seq!AG$1,FALSE),".")</f>
        <v>54.884682926829271</v>
      </c>
      <c r="HE49">
        <f>IFERROR(VLOOKUP($F49,AREA_LIFE,Seq!AH$1,FALSE),".")</f>
        <v>54.629463414634145</v>
      </c>
      <c r="HF49">
        <f>IFERROR(VLOOKUP($F49,AREA_LIFE,Seq!AI$1,FALSE),".")</f>
        <v>54.312634146341473</v>
      </c>
      <c r="HG49">
        <f>IFERROR(VLOOKUP($F49,AREA_LIFE,Seq!AJ$1,FALSE),".")</f>
        <v>53.953731707317083</v>
      </c>
      <c r="HH49">
        <f>IFERROR(VLOOKUP($F49,AREA_LIFE,Seq!AK$1,FALSE),".")</f>
        <v>53.563780487804884</v>
      </c>
      <c r="HI49">
        <f>IFERROR(VLOOKUP($F49,AREA_LIFE,Seq!AL$1,FALSE),".")</f>
        <v>53.150780487804887</v>
      </c>
      <c r="HJ49">
        <f>IFERROR(VLOOKUP($F49,AREA_LIFE,Seq!AM$1,FALSE),".")</f>
        <v>52.719609756097562</v>
      </c>
      <c r="HK49">
        <f>IFERROR(VLOOKUP($F49,AREA_LIFE,Seq!AN$1,FALSE),".")</f>
        <v>52.284634146341475</v>
      </c>
      <c r="HL49">
        <f>IFERROR(VLOOKUP($F49,AREA_LIFE,Seq!AO$1,FALSE),".")</f>
        <v>51.86675609756098</v>
      </c>
      <c r="HM49">
        <f>IFERROR(VLOOKUP($F49,AREA_LIFE,Seq!AP$1,FALSE),".")</f>
        <v>51.485341463414642</v>
      </c>
      <c r="HN49">
        <f>IFERROR(VLOOKUP($F49,AREA_LIFE,Seq!AQ$1,FALSE),".")</f>
        <v>51.15975609756098</v>
      </c>
      <c r="HO49">
        <f>IFERROR(VLOOKUP($F49,AREA_LIFE,Seq!AR$1,FALSE),".")</f>
        <v>50.897951219512201</v>
      </c>
      <c r="HP49">
        <f>IFERROR(VLOOKUP($F49,AREA_LIFE,Seq!AS$1,FALSE),".")</f>
        <v>50.710341463414636</v>
      </c>
      <c r="HQ49">
        <f>IFERROR(VLOOKUP($F49,AREA_LIFE,Seq!AT$1,FALSE),".")</f>
        <v>50.603853658536586</v>
      </c>
      <c r="HR49">
        <f>IFERROR(VLOOKUP($F49,AREA_LIFE,Seq!AU$1,FALSE),".")</f>
        <v>50.588951219512204</v>
      </c>
      <c r="HS49">
        <f>IFERROR(VLOOKUP($F49,AREA_LIFE,Seq!AV$1,FALSE),".")</f>
        <v>50.668609756097574</v>
      </c>
      <c r="HT49">
        <f>IFERROR(VLOOKUP($F49,AREA_LIFE,Seq!AW$1,FALSE),".")</f>
        <v>50.831390243902447</v>
      </c>
      <c r="HU49">
        <f>IFERROR(VLOOKUP($F49,AREA_LIFE,Seq!AX$1,FALSE),".")</f>
        <v>51.064365853658543</v>
      </c>
      <c r="HV49" t="str">
        <f>IFERROR(VLOOKUP($F49,AREA_LIFE,Seq!AY$1,FALSE),".")</f>
        <v>.</v>
      </c>
      <c r="HZ49">
        <f t="shared" si="40"/>
        <v>79</v>
      </c>
      <c r="IA49">
        <f t="shared" si="38"/>
        <v>0</v>
      </c>
      <c r="IB49">
        <f t="shared" si="41"/>
        <v>45339321.818895034</v>
      </c>
      <c r="IC49">
        <f t="shared" si="42"/>
        <v>-43580789.367227174</v>
      </c>
      <c r="ID49">
        <f t="shared" si="39"/>
        <v>7.1481453027413044E-2</v>
      </c>
      <c r="IE49" t="str">
        <f>work!FK49</f>
        <v>.</v>
      </c>
      <c r="IF49" t="str">
        <f>work!FL49</f>
        <v>.</v>
      </c>
      <c r="IG49" t="str">
        <f>work!FM49</f>
        <v>.</v>
      </c>
      <c r="IH49" t="str">
        <f>IF(ISNUMBER(work!FS49-work!FK49),work!FS49-work!FK49,".")</f>
        <v>.</v>
      </c>
      <c r="II49" t="str">
        <f>IF(ISNUMBER(work!FT49-work!FL49),work!FT49-work!FL49,".")</f>
        <v>.</v>
      </c>
      <c r="IJ49" t="str">
        <f>IF(ISNUMBER(work!FU49-work!FM49),work!FU49-work!FM49,".")</f>
        <v>.</v>
      </c>
    </row>
    <row r="50" spans="1:244" hidden="1">
      <c r="A50" s="24" t="str">
        <f t="shared" si="0"/>
        <v>非洲</v>
      </c>
      <c r="B50" s="24" t="str">
        <f t="shared" si="43"/>
        <v>Out</v>
      </c>
      <c r="C50" s="24" t="str">
        <f t="shared" si="44"/>
        <v>Out</v>
      </c>
      <c r="D50" s="24"/>
      <c r="E50" s="25" t="s">
        <v>2795</v>
      </c>
      <c r="F50" s="26" t="str">
        <f t="shared" si="2"/>
        <v>CapeVerde</v>
      </c>
      <c r="G50" s="27" t="str">
        <f t="shared" si="3"/>
        <v>.</v>
      </c>
      <c r="H50" s="27" t="str">
        <f t="shared" si="4"/>
        <v>.</v>
      </c>
      <c r="I50" s="27" t="str">
        <f t="shared" si="5"/>
        <v>.</v>
      </c>
      <c r="J50" s="27" t="str">
        <f t="shared" si="6"/>
        <v>.</v>
      </c>
      <c r="K50" s="27" t="str">
        <f t="shared" si="7"/>
        <v>.</v>
      </c>
      <c r="L50" s="27" t="str">
        <f t="shared" si="8"/>
        <v>.</v>
      </c>
      <c r="M50" s="27" t="str">
        <f t="shared" si="9"/>
        <v>.</v>
      </c>
      <c r="N50" s="27" t="str">
        <f t="shared" si="10"/>
        <v>.</v>
      </c>
      <c r="O50" s="27" t="str">
        <f t="shared" si="11"/>
        <v>.</v>
      </c>
      <c r="P50" s="27" t="str">
        <f t="shared" si="12"/>
        <v>.</v>
      </c>
      <c r="Q50" s="27" t="str">
        <f t="shared" si="13"/>
        <v>.</v>
      </c>
      <c r="R50" s="27" t="str">
        <f t="shared" si="14"/>
        <v>.</v>
      </c>
      <c r="S50" s="27" t="str">
        <f t="shared" si="15"/>
        <v>.</v>
      </c>
      <c r="T50" s="27" t="str">
        <f t="shared" si="16"/>
        <v>.</v>
      </c>
      <c r="U50" s="27" t="str">
        <f t="shared" si="17"/>
        <v>.</v>
      </c>
      <c r="V50" s="27" t="str">
        <f t="shared" si="18"/>
        <v>.</v>
      </c>
      <c r="W50" s="27" t="str">
        <f t="shared" si="19"/>
        <v>.</v>
      </c>
      <c r="X50" s="27" t="str">
        <f t="shared" si="20"/>
        <v>.</v>
      </c>
      <c r="Y50" s="27">
        <f t="shared" si="21"/>
        <v>0</v>
      </c>
      <c r="Z50" s="27">
        <f t="shared" si="22"/>
        <v>33</v>
      </c>
      <c r="AA50" s="27">
        <f t="shared" si="23"/>
        <v>70</v>
      </c>
      <c r="AB50" s="27">
        <f t="shared" si="24"/>
        <v>65</v>
      </c>
      <c r="AC50" s="27">
        <f t="shared" si="25"/>
        <v>227</v>
      </c>
      <c r="AD50" s="27">
        <f t="shared" si="26"/>
        <v>0</v>
      </c>
      <c r="AE50" s="27" t="str">
        <f t="shared" si="45"/>
        <v>.</v>
      </c>
      <c r="AF50" s="27" t="str">
        <f t="shared" si="46"/>
        <v>.</v>
      </c>
      <c r="AG50" s="27"/>
      <c r="AH50" s="27" t="str">
        <f>IF(ISNUMBER(work!C50+work!AH50),work!C50+work!AH50,".")</f>
        <v>.</v>
      </c>
      <c r="AI50" s="27">
        <f>IF(ISNUMBER(work!D50+work!AI50),work!D50+work!AI50,".")</f>
        <v>19263819.815870464</v>
      </c>
      <c r="AJ50" s="27">
        <f>IF(ISNUMBER(work!E50+work!AJ50),work!E50+work!AJ50,".")</f>
        <v>21016149.304141842</v>
      </c>
      <c r="AK50" s="27">
        <f>IF(ISNUMBER(work!F50+work!AK50),work!F50+work!AK50,".")</f>
        <v>23306890.261180263</v>
      </c>
      <c r="AL50" s="27">
        <f>IF(ISNUMBER(work!G50+work!AL50),work!G50+work!AL50,".")</f>
        <v>26848508.079205245</v>
      </c>
      <c r="AM50" s="27">
        <f>IF(ISNUMBER(work!H50+work!AM50),work!H50+work!AM50,".")</f>
        <v>30471733.548353072</v>
      </c>
      <c r="AN50" s="27">
        <f>IF(ISNUMBER(work!I50+work!AN50),work!I50+work!AN50,".")</f>
        <v>33151639.996442821</v>
      </c>
      <c r="AO50" s="27">
        <f>IF(ISNUMBER(work!J50+work!AO50),work!J50+work!AO50,".")</f>
        <v>36994883.358259924</v>
      </c>
      <c r="AP50" s="27">
        <f>IF(ISNUMBER(work!K50+work!AP50),work!K50+work!AP50,".")</f>
        <v>41173883.124000162</v>
      </c>
      <c r="AQ50" s="27">
        <f>IF(ISNUMBER(work!L50+work!AQ50),work!L50+work!AQ50,".")</f>
        <v>42862466.804020382</v>
      </c>
      <c r="AR50" s="27">
        <f>IF(ISNUMBER(work!M50+work!AR50),work!M50+work!AR50,".")</f>
        <v>44490310.386843301</v>
      </c>
      <c r="AS50" s="27">
        <f>IF(ISNUMBER(work!N50+work!AS50),work!N50+work!AS50,".")</f>
        <v>48581062.926778086</v>
      </c>
      <c r="AT50" s="27">
        <f>IF(ISNUMBER(work!O50+work!AT50),work!O50+work!AT50,".")</f>
        <v>55476217.594504863</v>
      </c>
      <c r="AU50" s="27">
        <f>IF(ISNUMBER(work!P50+work!AU50),work!P50+work!AU50,".")</f>
        <v>63240688.665217869</v>
      </c>
      <c r="AV50" s="27">
        <f>IF(ISNUMBER(work!Q50+work!AV50),work!Q50+work!AV50,".")</f>
        <v>71523126.009486943</v>
      </c>
      <c r="AW50" s="27">
        <f>IF(ISNUMBER(work!R50+work!AW50),work!R50+work!AW50,".")</f>
        <v>79317911.928495556</v>
      </c>
      <c r="AX50" s="27">
        <f>IF(ISNUMBER(work!S50+work!AX50),work!S50+work!AX50,".")</f>
        <v>87247364.943724662</v>
      </c>
      <c r="AY50" s="27">
        <f>IF(ISNUMBER(work!T50+work!AY50),work!T50+work!AY50,".")</f>
        <v>95359788.554440603</v>
      </c>
      <c r="AZ50" s="27">
        <f>IF(ISNUMBER(work!U50+work!AZ50),work!U50+work!AZ50,".")</f>
        <v>102797681.10786477</v>
      </c>
      <c r="BA50" s="27">
        <f>IF(ISNUMBER(work!V50+work!BA50),work!V50+work!BA50,".")</f>
        <v>110610763.88345599</v>
      </c>
      <c r="BB50" s="27">
        <f>IF(ISNUMBER(work!W50+work!BB50),work!W50+work!BB50,".")</f>
        <v>119901170.77448998</v>
      </c>
      <c r="BC50" s="27">
        <f>IF(ISNUMBER(work!X50+work!BC50),work!X50+work!BC50,".")</f>
        <v>129850576.71166737</v>
      </c>
      <c r="BD50" s="27">
        <f>IF(ISNUMBER(work!Y50+work!BD50),work!Y50+work!BD50,".")</f>
        <v>141664497.08827224</v>
      </c>
      <c r="BE50" s="27">
        <f>IF(ISNUMBER(work!Z50+work!BE50),work!Z50+work!BE50,".")</f>
        <v>155828754.38207719</v>
      </c>
      <c r="BF50" s="27">
        <f>IF(ISNUMBER(work!AA50+work!BF50),work!AA50+work!BF50,".")</f>
        <v>171560833.5421339</v>
      </c>
      <c r="BG50" s="27">
        <f>IF(ISNUMBER(work!AB50+work!BG50),work!AB50+work!BG50,".")</f>
        <v>189404066.4824385</v>
      </c>
      <c r="BH50" s="27">
        <f>IF(ISNUMBER(work!AC50+work!BH50),work!AC50+work!BH50,".")</f>
        <v>211371188.99595922</v>
      </c>
      <c r="BI50" s="27">
        <f>IF(ISNUMBER(work!AD50+work!BI50),work!AD50+work!BI50,".")</f>
        <v>238844246.77987346</v>
      </c>
      <c r="BJ50" s="27">
        <f>IF(ISNUMBER(work!AE50+work!BJ50),work!AE50+work!BJ50,".")</f>
        <v>260335524.88078037</v>
      </c>
      <c r="BK50" s="27">
        <f>IF(ISNUMBER(work!AF50+work!BK50),work!AF50+work!BK50,".")</f>
        <v>293843685.92108673</v>
      </c>
      <c r="BL50" s="27"/>
      <c r="BM50" s="27" t="str">
        <f>IF(ISNUMBER(work!AH50-work!C50),work!AH50-work!C50,".")</f>
        <v>.</v>
      </c>
      <c r="BN50" s="27">
        <f>IF(ISNUMBER(work!AI50-work!D50),work!AI50-work!D50,".")</f>
        <v>-19227164.952474937</v>
      </c>
      <c r="BO50" s="27">
        <f>IF(ISNUMBER(work!AJ50-work!E50),work!AJ50-work!E50,".")</f>
        <v>-20977515.078122959</v>
      </c>
      <c r="BP50" s="27">
        <f>IF(ISNUMBER(work!AK50-work!F50),work!AK50-work!F50,".")</f>
        <v>-23264083.538751338</v>
      </c>
      <c r="BQ50" s="27">
        <f>IF(ISNUMBER(work!AL50-work!G50),work!AL50-work!G50,".")</f>
        <v>-26801253.738315955</v>
      </c>
      <c r="BR50" s="27">
        <f>IF(ISNUMBER(work!AM50-work!H50),work!AM50-work!H50,".")</f>
        <v>-30420746.114533525</v>
      </c>
      <c r="BS50" s="27">
        <f>IF(ISNUMBER(work!AN50-work!I50),work!AN50-work!I50,".")</f>
        <v>-33099377.876777787</v>
      </c>
      <c r="BT50" s="27">
        <f>IF(ISNUMBER(work!AO50-work!J50),work!AO50-work!J50,".")</f>
        <v>-36941252.58825428</v>
      </c>
      <c r="BU50" s="27">
        <f>IF(ISNUMBER(work!AP50-work!K50),work!AP50-work!K50,".")</f>
        <v>-41117036.184470236</v>
      </c>
      <c r="BV50" s="27">
        <f>IF(ISNUMBER(work!AQ50-work!L50),work!AQ50-work!L50,".")</f>
        <v>-42802380.196097218</v>
      </c>
      <c r="BW50" s="27">
        <f>IF(ISNUMBER(work!AR50-work!M50),work!AR50-work!M50,".")</f>
        <v>-44429800.799278907</v>
      </c>
      <c r="BX50" s="27">
        <f>IF(ISNUMBER(work!AS50-work!N50),work!AS50-work!N50,".")</f>
        <v>-48519698.488467313</v>
      </c>
      <c r="BY50" s="27">
        <f>IF(ISNUMBER(work!AT50-work!O50),work!AT50-work!O50,".")</f>
        <v>-55412851.941705346</v>
      </c>
      <c r="BZ50" s="27">
        <f>IF(ISNUMBER(work!AU50-work!P50),work!AU50-work!P50,".")</f>
        <v>-63172850.606061719</v>
      </c>
      <c r="CA50" s="27">
        <f>IF(ISNUMBER(work!AV50-work!Q50),work!AV50-work!Q50,".")</f>
        <v>-71450586.906330258</v>
      </c>
      <c r="CB50" s="27">
        <f>IF(ISNUMBER(work!AW50-work!R50),work!AW50-work!R50,".")</f>
        <v>-79239935.695145845</v>
      </c>
      <c r="CC50" s="27">
        <f>IF(ISNUMBER(work!AX50-work!S50),work!AX50-work!S50,".")</f>
        <v>-87166267.44228074</v>
      </c>
      <c r="CD50" s="27">
        <f>IF(ISNUMBER(work!AY50-work!T50),work!AY50-work!T50,".")</f>
        <v>-95274311.643463388</v>
      </c>
      <c r="CE50" s="27">
        <f>IF(ISNUMBER(work!AZ50-work!U50),work!AZ50-work!U50,".")</f>
        <v>-102705878.90547523</v>
      </c>
      <c r="CF50" s="27">
        <f>IF(ISNUMBER(work!BA50-work!V50),work!BA50-work!V50,".")</f>
        <v>-110511066.690898</v>
      </c>
      <c r="CG50" s="27">
        <f>IF(ISNUMBER(work!BB50-work!W50),work!BB50-work!W50,".")</f>
        <v>-119794893.56811</v>
      </c>
      <c r="CH50" s="27">
        <f>IF(ISNUMBER(work!BC50-work!X50),work!BC50-work!X50,".")</f>
        <v>-129740260.97136863</v>
      </c>
      <c r="CI50" s="27">
        <f>IF(ISNUMBER(work!BD50-work!Y50),work!BD50-work!Y50,".")</f>
        <v>-141549106.82391974</v>
      </c>
      <c r="CJ50" s="27">
        <f>IF(ISNUMBER(work!BE50-work!Z50),work!BE50-work!Z50,".")</f>
        <v>-155706209.92133483</v>
      </c>
      <c r="CK50" s="27">
        <f>IF(ISNUMBER(work!BF50-work!AA50),work!BF50-work!AA50,".")</f>
        <v>-171439162.15592209</v>
      </c>
      <c r="CL50" s="27">
        <f>IF(ISNUMBER(work!BG50-work!AB50),work!BG50-work!AB50,".")</f>
        <v>-189267928.76821548</v>
      </c>
      <c r="CM50" s="27">
        <f>IF(ISNUMBER(work!BH50-work!AC50),work!BH50-work!AC50,".")</f>
        <v>-211226757.70377076</v>
      </c>
      <c r="CN50" s="27">
        <f>IF(ISNUMBER(work!BI50-work!AD50),work!BI50-work!AD50,".")</f>
        <v>-238691432.99082056</v>
      </c>
      <c r="CO50" s="27">
        <f>IF(ISNUMBER(work!BJ50-work!AE50),work!BJ50-work!AE50,".")</f>
        <v>-260178366.06927761</v>
      </c>
      <c r="CP50" s="27">
        <f>IF(ISNUMBER(work!BK50-work!AF50),work!BK50-work!AF50,".")</f>
        <v>-293665421.90770394</v>
      </c>
      <c r="CQ50" s="27"/>
      <c r="CR50" s="27"/>
      <c r="CS50" s="27">
        <f>IF(ISNUMBER(work!CR50-work!BN50),work!CR50-work!BN50,".")</f>
        <v>8.8855916427887885E-2</v>
      </c>
      <c r="CT50" s="27">
        <f>IF(ISNUMBER(work!CS50-work!BO50),work!CS50-work!BO50,".")</f>
        <v>8.7855916427887884E-2</v>
      </c>
      <c r="CU50" s="27">
        <f>IF(ISNUMBER(work!CT50-work!BP50),work!CT50-work!BP50,".")</f>
        <v>8.7855916427887884E-2</v>
      </c>
      <c r="CV50" s="27">
        <f>IF(ISNUMBER(work!CU50-work!BQ50),work!CU50-work!BQ50,".")</f>
        <v>8.6855916427887883E-2</v>
      </c>
      <c r="CW50" s="27">
        <f>IF(ISNUMBER(work!CV50-work!BR50),work!CV50-work!BR50,".")</f>
        <v>8.6855916427887883E-2</v>
      </c>
      <c r="CX50" s="27">
        <f>IF(ISNUMBER(work!CW50-work!BS50),work!CW50-work!BS50,".")</f>
        <v>8.5855916427887896E-2</v>
      </c>
      <c r="CY50" s="27">
        <f>IF(ISNUMBER(work!CX50-work!BT50),work!CX50-work!BT50,".")</f>
        <v>8.4855916427887895E-2</v>
      </c>
      <c r="CZ50" s="27">
        <f>IF(ISNUMBER(work!CY50-work!BU50),work!CY50-work!BU50,".")</f>
        <v>8.3855916427887894E-2</v>
      </c>
      <c r="DA50" s="27">
        <f>IF(ISNUMBER(work!CZ50-work!BV50),work!CZ50-work!BV50,".")</f>
        <v>8.2855916427887893E-2</v>
      </c>
      <c r="DB50" s="27">
        <f>IF(ISNUMBER(work!DA50-work!BW50),work!DA50-work!BW50,".")</f>
        <v>8.1855916427887893E-2</v>
      </c>
      <c r="DC50" s="27">
        <f>IF(ISNUMBER(work!DB50-work!BX50),work!DB50-work!BX50,".")</f>
        <v>7.9855916427887891E-2</v>
      </c>
      <c r="DD50" s="27">
        <f>IF(ISNUMBER(work!DC50-work!BY50),work!DC50-work!BY50,".")</f>
        <v>7.7855916427887889E-2</v>
      </c>
      <c r="DE50" s="27">
        <f>IF(ISNUMBER(work!DD50-work!BZ50),work!DD50-work!BZ50,".")</f>
        <v>7.685444489091639E-2</v>
      </c>
      <c r="DF50" s="27">
        <f>IF(ISNUMBER(work!DE50-work!CA50),work!DE50-work!CA50,".")</f>
        <v>7.4854444890916388E-2</v>
      </c>
      <c r="DG50" s="27">
        <f>IF(ISNUMBER(work!DF50-work!CB50),work!DF50-work!CB50,".")</f>
        <v>7.2854444890916387E-2</v>
      </c>
      <c r="DH50" s="27">
        <f>IF(ISNUMBER(work!DG50-work!CC50),work!DG50-work!CC50,".")</f>
        <v>7.0854444890916385E-2</v>
      </c>
      <c r="DI50" s="27">
        <f>IF(ISNUMBER(work!DH50-work!CD50),work!DH50-work!CD50,".")</f>
        <v>6.7854444890916396E-2</v>
      </c>
      <c r="DJ50" s="27">
        <f>IF(ISNUMBER(work!DI50-work!CE50),work!DI50-work!CE50,".")</f>
        <v>6.5854444890916394E-2</v>
      </c>
      <c r="DK50" s="27">
        <f>IF(ISNUMBER(work!DJ50-work!CF50),work!DJ50-work!CF50,".")</f>
        <v>6.3854444890916393E-2</v>
      </c>
      <c r="DL50" s="27">
        <f>IF(ISNUMBER(work!DK50-work!CG50),work!DK50-work!CG50,".")</f>
        <v>6.3874775253398172E-2</v>
      </c>
      <c r="DM50" s="27">
        <f>IF(ISNUMBER(work!DL50-work!CH50),work!DL50-work!CH50,".")</f>
        <v>6.387903528934713E-2</v>
      </c>
      <c r="DN50" s="27">
        <f>IF(ISNUMBER(work!DM50-work!CI50),work!DM50-work!CI50,".")</f>
        <v>6.3568520739719664E-2</v>
      </c>
      <c r="DO50" s="27">
        <f>IF(ISNUMBER(work!DN50-work!CJ50),work!DN50-work!CJ50,".")</f>
        <v>6.2850166921043477E-2</v>
      </c>
      <c r="DP50" s="27">
        <f>IF(ISNUMBER(work!DO50-work!CK50),work!DO50-work!CK50,".")</f>
        <v>6.1768445636190647E-2</v>
      </c>
      <c r="DQ50" s="27">
        <f>IF(ISNUMBER(work!DP50-work!CL50),work!DP50-work!CL50,".")</f>
        <v>5.9346736790148666E-2</v>
      </c>
      <c r="DR50" s="27">
        <f>IF(ISNUMBER(work!DQ50-work!CM50),work!DQ50-work!CM50,".")</f>
        <v>5.7645650325277846E-2</v>
      </c>
      <c r="DS50" s="27">
        <f>IF(ISNUMBER(work!DR50-work!CN50),work!DR50-work!CN50,".")</f>
        <v>5.4721146207952397E-2</v>
      </c>
      <c r="DT50" s="27">
        <f>IF(ISNUMBER(work!DS50-work!CO50),work!DS50-work!CO50,".")</f>
        <v>5.1541801483373575E-2</v>
      </c>
      <c r="DU50" s="27">
        <f>IF(ISNUMBER(work!DT50-work!CP50),work!DT50-work!CP50,".")</f>
        <v>4.9075672987454674E-2</v>
      </c>
      <c r="DV50" s="27">
        <f t="shared" si="29"/>
        <v>4.9075672987454674E-2</v>
      </c>
      <c r="DW50" s="27"/>
      <c r="DX50" s="27" t="str">
        <f>IF(ISNUMBER(work!FJ50/work!FN50),work!FJ50/work!FN50,".")</f>
        <v>.</v>
      </c>
      <c r="DY50" s="27" t="str">
        <f>IF(ISNUMBER(work!FK50/work!FO50),work!FK50/work!FO50,".")</f>
        <v>.</v>
      </c>
      <c r="DZ50" s="27" t="str">
        <f>IF(ISNUMBER(work!FL50/work!FP50),work!FL50/work!FP50,".")</f>
        <v>.</v>
      </c>
      <c r="EA50" s="27" t="str">
        <f>IF(ISNUMBER(work!FM50/work!FQ50),work!FM50/work!FQ50,".")</f>
        <v>.</v>
      </c>
      <c r="EB50" s="27" t="str">
        <f>IF(ISNUMBER((work!FK50+work!FL50)/(work!FO50+work!FP50)),(work!FK50+work!FL50)/(work!FO50+work!FP50),".")</f>
        <v>.</v>
      </c>
      <c r="EC50" s="27" t="str">
        <f>IF(ISNUMBER(work!FR50/work!FV50),work!FR50/work!FV50,".")</f>
        <v>.</v>
      </c>
      <c r="ED50" s="27" t="str">
        <f>IF(ISNUMBER(work!FS50/work!FW50),work!FS50/work!FW50,".")</f>
        <v>.</v>
      </c>
      <c r="EE50" s="27" t="str">
        <f>IF(ISNUMBER(work!FT50/work!FX50),work!FT50/work!FX50,".")</f>
        <v>.</v>
      </c>
      <c r="EF50" s="27" t="str">
        <f>IF(ISNUMBER(work!FU50/work!FY50),work!FU50/work!FY50,".")</f>
        <v>.</v>
      </c>
      <c r="EG50" s="27" t="str">
        <f>IF(ISNUMBER((work!FS50+work!FT50)/(work!FW50+work!FX50)),(work!FS50+work!FT50)/(work!FW50+work!FX50),".")</f>
        <v>.</v>
      </c>
      <c r="EH50" s="27" t="str">
        <f>work!EZ50</f>
        <v>.</v>
      </c>
      <c r="EI50" s="27" t="str">
        <f>work!FA50</f>
        <v>.</v>
      </c>
      <c r="EJ50" s="27" t="str">
        <f>work!FB50</f>
        <v>.</v>
      </c>
      <c r="EK50" s="27"/>
      <c r="EL50" s="27" t="str">
        <f t="shared" si="47"/>
        <v>.</v>
      </c>
      <c r="EM50" t="str">
        <f t="shared" si="34"/>
        <v>.</v>
      </c>
      <c r="EN50" t="str">
        <f>work!FM50</f>
        <v>.</v>
      </c>
      <c r="EO50" t="str">
        <f>IF(ISNUMBER(work!FK50+work!FL50),work!FK50+work!FL50,".")</f>
        <v>.</v>
      </c>
      <c r="EP50" t="str">
        <f>IF(ISNUMBER(work!FU50-work!FM50),work!FU50-work!FM50,".")</f>
        <v>.</v>
      </c>
      <c r="EQ50" t="str">
        <f>IF(ISNUMBER(work!FS50+work!FT50-work!FK50-work!FL50),(work!FS50+work!FT50-work!FK50-work!FL50),".")</f>
        <v>.</v>
      </c>
      <c r="EU50" t="str">
        <f>work!FC50</f>
        <v>.</v>
      </c>
      <c r="EV50" t="str">
        <f>work!FD50</f>
        <v>.</v>
      </c>
      <c r="EW50" t="str">
        <f>IF(ISNUMBER(VLOOKUP($F50,AREA_EM_ALLYEAR,Seq!B$1,FALSE)),VLOOKUP($F50,AREA_EM_ALLYEAR,Seq!B$1,FALSE),".")</f>
        <v>.</v>
      </c>
      <c r="EX50" t="str">
        <f>IF(ISNUMBER(VLOOKUP($F50,AREA_EM_ALLYEAR,Seq!C$1,FALSE)),VLOOKUP($F50,AREA_EM_ALLYEAR,Seq!C$1,FALSE),".")</f>
        <v>.</v>
      </c>
      <c r="EY50" t="str">
        <f>IF(ISNUMBER(VLOOKUP($F50,AREA_EM_ALLYEAR,Seq!D$1,FALSE)),VLOOKUP($F50,AREA_EM_ALLYEAR,Seq!D$1,FALSE),".")</f>
        <v>.</v>
      </c>
      <c r="EZ50" t="str">
        <f>IF(ISNUMBER(VLOOKUP($F50,AREA_EM_ALLYEAR,Seq!E$1,FALSE)),VLOOKUP($F50,AREA_EM_ALLYEAR,Seq!E$1,FALSE),".")</f>
        <v>.</v>
      </c>
      <c r="FA50" t="str">
        <f>IF(ISNUMBER(VLOOKUP($F50,AREA_EM_ALLYEAR,Seq!F$1,FALSE)),VLOOKUP($F50,AREA_EM_ALLYEAR,Seq!F$1,FALSE),".")</f>
        <v>.</v>
      </c>
      <c r="FB50" t="str">
        <f>IF(ISNUMBER(VLOOKUP($F50,AREA_EM_ALLYEAR,Seq!G$1,FALSE)),VLOOKUP($F50,AREA_EM_ALLYEAR,Seq!G$1,FALSE),".")</f>
        <v>.</v>
      </c>
      <c r="FC50" t="str">
        <f>IF(ISNUMBER(VLOOKUP($F50,AREA_EM_ALLYEAR,Seq!H$1,FALSE)),VLOOKUP($F50,AREA_EM_ALLYEAR,Seq!H$1,FALSE),".")</f>
        <v>.</v>
      </c>
      <c r="FD50" t="str">
        <f>IF(ISNUMBER(VLOOKUP($F50,AREA_EM_ALLYEAR,Seq!I$1,FALSE)),VLOOKUP($F50,AREA_EM_ALLYEAR,Seq!I$1,FALSE),".")</f>
        <v>.</v>
      </c>
      <c r="FE50" t="str">
        <f>IF(ISNUMBER(VLOOKUP($F50,AREA_EM_ALLYEAR,Seq!J$1,FALSE)),VLOOKUP($F50,AREA_EM_ALLYEAR,Seq!J$1,FALSE),".")</f>
        <v>.</v>
      </c>
      <c r="FF50" t="str">
        <f>IF(ISNUMBER(VLOOKUP($F50,AREA_EM_ALLYEAR,Seq!K$1,FALSE)),VLOOKUP($F50,AREA_EM_ALLYEAR,Seq!K$1,FALSE),".")</f>
        <v>.</v>
      </c>
      <c r="FG50" t="str">
        <f>IF(ISNUMBER(VLOOKUP($F50,AREA_EM_ALLYEAR,Seq!L$1,FALSE)),VLOOKUP($F50,AREA_EM_ALLYEAR,Seq!L$1,FALSE),".")</f>
        <v>.</v>
      </c>
      <c r="FH50" t="str">
        <f>IF(ISNUMBER(VLOOKUP($F50,AREA_EM_ALLYEAR,Seq!M$1,FALSE)),VLOOKUP($F50,AREA_EM_ALLYEAR,Seq!M$1,FALSE),".")</f>
        <v>.</v>
      </c>
      <c r="FI50" t="str">
        <f>IF(ISNUMBER(VLOOKUP($F50,AREA_EM_ALLYEAR,Seq!N$1,FALSE)),VLOOKUP($F50,AREA_EM_ALLYEAR,Seq!N$1,FALSE),".")</f>
        <v>.</v>
      </c>
      <c r="FJ50" t="str">
        <f>IF(ISNUMBER(VLOOKUP($F50,AREA_EM_ALLYEAR,Seq!O$1,FALSE)),VLOOKUP($F50,AREA_EM_ALLYEAR,Seq!O$1,FALSE),".")</f>
        <v>.</v>
      </c>
      <c r="FK50" t="str">
        <f t="shared" si="35"/>
        <v>.</v>
      </c>
      <c r="FN50" t="str">
        <f>IF( ISNUMBER(VLOOKUP($F50,AREA_LIFE,Seq!V$1,FALSE)-Life!V$39),VLOOKUP($F50,AREA_LIFE,Seq!V$1,FALSE)-Life!V$39,".")</f>
        <v>.</v>
      </c>
      <c r="FO50" t="str">
        <f>IF( ISNUMBER(VLOOKUP($F50,AREA_LIFE,Seq!W$1,FALSE)-Life!W$39),VLOOKUP($F50,AREA_LIFE,Seq!W$1,FALSE)-Life!W$39,".")</f>
        <v>.</v>
      </c>
      <c r="FP50" t="str">
        <f>IF( ISNUMBER(VLOOKUP($F50,AREA_LIFE,Seq!X$1,FALSE)-Life!X$39),VLOOKUP($F50,AREA_LIFE,Seq!X$1,FALSE)-Life!X$39,".")</f>
        <v>.</v>
      </c>
      <c r="FQ50" t="str">
        <f>IF( ISNUMBER(VLOOKUP($F50,AREA_LIFE,Seq!Y$1,FALSE)-Life!Y$39),VLOOKUP($F50,AREA_LIFE,Seq!Y$1,FALSE)-Life!Y$39,".")</f>
        <v>.</v>
      </c>
      <c r="FR50" t="str">
        <f>IF( ISNUMBER(VLOOKUP($F50,AREA_LIFE,Seq!Z$1,FALSE)-Life!Z$39),VLOOKUP($F50,AREA_LIFE,Seq!Z$1,FALSE)-Life!Z$39,".")</f>
        <v>.</v>
      </c>
      <c r="FS50" t="str">
        <f>IF( ISNUMBER(VLOOKUP($F50,AREA_LIFE,Seq!AA$1,FALSE)-Life!AA$39),VLOOKUP($F50,AREA_LIFE,Seq!AA$1,FALSE)-Life!AA$39,".")</f>
        <v>.</v>
      </c>
      <c r="FT50" t="str">
        <f>IF( ISNUMBER(VLOOKUP($F50,AREA_LIFE,Seq!AB$1,FALSE)-Life!AB$39),VLOOKUP($F50,AREA_LIFE,Seq!AB$1,FALSE)-Life!AB$39,".")</f>
        <v>.</v>
      </c>
      <c r="FU50" t="str">
        <f>IF( ISNUMBER(VLOOKUP($F50,AREA_LIFE,Seq!AC$1,FALSE)-Life!AC$39),VLOOKUP($F50,AREA_LIFE,Seq!AC$1,FALSE)-Life!AC$39,".")</f>
        <v>.</v>
      </c>
      <c r="FV50" t="str">
        <f>IF( ISNUMBER(VLOOKUP($F50,AREA_LIFE,Seq!AD$1,FALSE)-Life!AD$39),VLOOKUP($F50,AREA_LIFE,Seq!AD$1,FALSE)-Life!AD$39,".")</f>
        <v>.</v>
      </c>
      <c r="FW50" t="str">
        <f>IF( ISNUMBER(VLOOKUP($F50,AREA_LIFE,Seq!AE$1,FALSE)-Life!AE$39),VLOOKUP($F50,AREA_LIFE,Seq!AE$1,FALSE)-Life!AE$39,".")</f>
        <v>.</v>
      </c>
      <c r="FX50" t="str">
        <f>IF( ISNUMBER(VLOOKUP($F50,AREA_LIFE,Seq!AF$1,FALSE)-Life!AF$39),VLOOKUP($F50,AREA_LIFE,Seq!AF$1,FALSE)-Life!AF$39,".")</f>
        <v>.</v>
      </c>
      <c r="FY50" t="str">
        <f>IF( ISNUMBER(VLOOKUP($F50,AREA_LIFE,Seq!AG$1,FALSE)-Life!AG$39),VLOOKUP($F50,AREA_LIFE,Seq!AG$1,FALSE)-Life!AG$39,".")</f>
        <v>.</v>
      </c>
      <c r="FZ50" t="str">
        <f>IF( ISNUMBER(VLOOKUP($F50,AREA_LIFE,Seq!AH$1,FALSE)-Life!AH$39),VLOOKUP($F50,AREA_LIFE,Seq!AH$1,FALSE)-Life!AH$39,".")</f>
        <v>.</v>
      </c>
      <c r="GA50" t="str">
        <f>IF( ISNUMBER(VLOOKUP($F50,AREA_LIFE,Seq!AI$1,FALSE)-Life!AI$39),VLOOKUP($F50,AREA_LIFE,Seq!AI$1,FALSE)-Life!AI$39,".")</f>
        <v>.</v>
      </c>
      <c r="GB50" t="str">
        <f>IF( ISNUMBER(VLOOKUP($F50,AREA_LIFE,Seq!AJ$1,FALSE)-Life!AJ$39),VLOOKUP($F50,AREA_LIFE,Seq!AJ$1,FALSE)-Life!AJ$39,".")</f>
        <v>.</v>
      </c>
      <c r="GC50" t="str">
        <f>IF( ISNUMBER(VLOOKUP($F50,AREA_LIFE,Seq!AK$1,FALSE)-Life!AK$39),VLOOKUP($F50,AREA_LIFE,Seq!AK$1,FALSE)-Life!AK$39,".")</f>
        <v>.</v>
      </c>
      <c r="GD50" t="str">
        <f>IF( ISNUMBER(VLOOKUP($F50,AREA_LIFE,Seq!AL$1,FALSE)-Life!AL$39),VLOOKUP($F50,AREA_LIFE,Seq!AL$1,FALSE)-Life!AL$39,".")</f>
        <v>.</v>
      </c>
      <c r="GE50" t="str">
        <f>IF( ISNUMBER(VLOOKUP($F50,AREA_LIFE,Seq!AM$1,FALSE)-Life!AM$39),VLOOKUP($F50,AREA_LIFE,Seq!AM$1,FALSE)-Life!AM$39,".")</f>
        <v>.</v>
      </c>
      <c r="GF50" t="str">
        <f>IF( ISNUMBER(VLOOKUP($F50,AREA_LIFE,Seq!AN$1,FALSE)-Life!AN$39),VLOOKUP($F50,AREA_LIFE,Seq!AN$1,FALSE)-Life!AN$39,".")</f>
        <v>.</v>
      </c>
      <c r="GG50" t="str">
        <f>IF( ISNUMBER(VLOOKUP($F50,AREA_LIFE,Seq!AO$1,FALSE)-Life!AO$39),VLOOKUP($F50,AREA_LIFE,Seq!AO$1,FALSE)-Life!AO$39,".")</f>
        <v>.</v>
      </c>
      <c r="GH50" t="str">
        <f>IF( ISNUMBER(VLOOKUP($F50,AREA_LIFE,Seq!AP$1,FALSE)-Life!AP$39),VLOOKUP($F50,AREA_LIFE,Seq!AP$1,FALSE)-Life!AP$39,".")</f>
        <v>.</v>
      </c>
      <c r="GI50" t="str">
        <f>IF( ISNUMBER(VLOOKUP($F50,AREA_LIFE,Seq!AQ$1,FALSE)-Life!AQ$39),VLOOKUP($F50,AREA_LIFE,Seq!AQ$1,FALSE)-Life!AQ$39,".")</f>
        <v>.</v>
      </c>
      <c r="GJ50" t="str">
        <f>IF( ISNUMBER(VLOOKUP($F50,AREA_LIFE,Seq!AR$1,FALSE)-Life!AR$39),VLOOKUP($F50,AREA_LIFE,Seq!AR$1,FALSE)-Life!AR$39,".")</f>
        <v>.</v>
      </c>
      <c r="GK50" t="str">
        <f>IF( ISNUMBER(VLOOKUP($F50,AREA_LIFE,Seq!AS$1,FALSE)-Life!AS$39),VLOOKUP($F50,AREA_LIFE,Seq!AS$1,FALSE)-Life!AS$39,".")</f>
        <v>.</v>
      </c>
      <c r="GL50" t="str">
        <f>IF( ISNUMBER(VLOOKUP($F50,AREA_LIFE,Seq!AT$1,FALSE)-Life!AT$39),VLOOKUP($F50,AREA_LIFE,Seq!AT$1,FALSE)-Life!AT$39,".")</f>
        <v>.</v>
      </c>
      <c r="GM50" t="str">
        <f>IF( ISNUMBER(VLOOKUP($F50,AREA_LIFE,Seq!AU$1,FALSE)-Life!AU$39),VLOOKUP($F50,AREA_LIFE,Seq!AU$1,FALSE)-Life!AU$39,".")</f>
        <v>.</v>
      </c>
      <c r="GN50" t="str">
        <f>IF( ISNUMBER(VLOOKUP($F50,AREA_LIFE,Seq!AV$1,FALSE)-Life!AV$39),VLOOKUP($F50,AREA_LIFE,Seq!AV$1,FALSE)-Life!AV$39,".")</f>
        <v>.</v>
      </c>
      <c r="GO50" t="str">
        <f>IF( ISNUMBER(VLOOKUP($F50,AREA_LIFE,Seq!AW$1,FALSE)-Life!AW$39),VLOOKUP($F50,AREA_LIFE,Seq!AW$1,FALSE)-Life!AW$39,".")</f>
        <v>.</v>
      </c>
      <c r="GP50" t="str">
        <f>IF( ISNUMBER(VLOOKUP($F50,AREA_LIFE,Seq!AX$1,FALSE)-Life!AX$39),VLOOKUP($F50,AREA_LIFE,Seq!AX$1,FALSE)-Life!AX$39,".")</f>
        <v>.</v>
      </c>
      <c r="GQ50" t="str">
        <f t="shared" si="36"/>
        <v>.</v>
      </c>
      <c r="GS50" t="str">
        <f>IFERROR(VLOOKUP($F50,AREA_LIFE,Seq!V$1,FALSE),".")</f>
        <v>.</v>
      </c>
      <c r="GT50" t="str">
        <f>IFERROR(VLOOKUP($F50,AREA_LIFE,Seq!W$1,FALSE),".")</f>
        <v>.</v>
      </c>
      <c r="GU50" t="str">
        <f>IFERROR(VLOOKUP($F50,AREA_LIFE,Seq!X$1,FALSE),".")</f>
        <v>.</v>
      </c>
      <c r="GV50" t="str">
        <f>IFERROR(VLOOKUP($F50,AREA_LIFE,Seq!Y$1,FALSE),".")</f>
        <v>.</v>
      </c>
      <c r="GW50" t="str">
        <f>IFERROR(VLOOKUP($F50,AREA_LIFE,Seq!Z$1,FALSE),".")</f>
        <v>.</v>
      </c>
      <c r="GX50" t="str">
        <f>IFERROR(VLOOKUP($F50,AREA_LIFE,Seq!AA$1,FALSE),".")</f>
        <v>.</v>
      </c>
      <c r="GY50" t="str">
        <f>IFERROR(VLOOKUP($F50,AREA_LIFE,Seq!AB$1,FALSE),".")</f>
        <v>.</v>
      </c>
      <c r="GZ50" t="str">
        <f>IFERROR(VLOOKUP($F50,AREA_LIFE,Seq!AC$1,FALSE),".")</f>
        <v>.</v>
      </c>
      <c r="HA50" t="str">
        <f>IFERROR(VLOOKUP($F50,AREA_LIFE,Seq!AD$1,FALSE),".")</f>
        <v>.</v>
      </c>
      <c r="HB50" t="str">
        <f>IFERROR(VLOOKUP($F50,AREA_LIFE,Seq!AE$1,FALSE),".")</f>
        <v>.</v>
      </c>
      <c r="HC50" t="str">
        <f>IFERROR(VLOOKUP($F50,AREA_LIFE,Seq!AF$1,FALSE),".")</f>
        <v>.</v>
      </c>
      <c r="HD50" t="str">
        <f>IFERROR(VLOOKUP($F50,AREA_LIFE,Seq!AG$1,FALSE),".")</f>
        <v>.</v>
      </c>
      <c r="HE50" t="str">
        <f>IFERROR(VLOOKUP($F50,AREA_LIFE,Seq!AH$1,FALSE),".")</f>
        <v>.</v>
      </c>
      <c r="HF50" t="str">
        <f>IFERROR(VLOOKUP($F50,AREA_LIFE,Seq!AI$1,FALSE),".")</f>
        <v>.</v>
      </c>
      <c r="HG50" t="str">
        <f>IFERROR(VLOOKUP($F50,AREA_LIFE,Seq!AJ$1,FALSE),".")</f>
        <v>.</v>
      </c>
      <c r="HH50" t="str">
        <f>IFERROR(VLOOKUP($F50,AREA_LIFE,Seq!AK$1,FALSE),".")</f>
        <v>.</v>
      </c>
      <c r="HI50" t="str">
        <f>IFERROR(VLOOKUP($F50,AREA_LIFE,Seq!AL$1,FALSE),".")</f>
        <v>.</v>
      </c>
      <c r="HJ50" t="str">
        <f>IFERROR(VLOOKUP($F50,AREA_LIFE,Seq!AM$1,FALSE),".")</f>
        <v>.</v>
      </c>
      <c r="HK50" t="str">
        <f>IFERROR(VLOOKUP($F50,AREA_LIFE,Seq!AN$1,FALSE),".")</f>
        <v>.</v>
      </c>
      <c r="HL50" t="str">
        <f>IFERROR(VLOOKUP($F50,AREA_LIFE,Seq!AO$1,FALSE),".")</f>
        <v>.</v>
      </c>
      <c r="HM50" t="str">
        <f>IFERROR(VLOOKUP($F50,AREA_LIFE,Seq!AP$1,FALSE),".")</f>
        <v>.</v>
      </c>
      <c r="HN50" t="str">
        <f>IFERROR(VLOOKUP($F50,AREA_LIFE,Seq!AQ$1,FALSE),".")</f>
        <v>.</v>
      </c>
      <c r="HO50" t="str">
        <f>IFERROR(VLOOKUP($F50,AREA_LIFE,Seq!AR$1,FALSE),".")</f>
        <v>.</v>
      </c>
      <c r="HP50" t="str">
        <f>IFERROR(VLOOKUP($F50,AREA_LIFE,Seq!AS$1,FALSE),".")</f>
        <v>.</v>
      </c>
      <c r="HQ50" t="str">
        <f>IFERROR(VLOOKUP($F50,AREA_LIFE,Seq!AT$1,FALSE),".")</f>
        <v>.</v>
      </c>
      <c r="HR50" t="str">
        <f>IFERROR(VLOOKUP($F50,AREA_LIFE,Seq!AU$1,FALSE),".")</f>
        <v>.</v>
      </c>
      <c r="HS50" t="str">
        <f>IFERROR(VLOOKUP($F50,AREA_LIFE,Seq!AV$1,FALSE),".")</f>
        <v>.</v>
      </c>
      <c r="HT50" t="str">
        <f>IFERROR(VLOOKUP($F50,AREA_LIFE,Seq!AW$1,FALSE),".")</f>
        <v>.</v>
      </c>
      <c r="HU50" t="str">
        <f>IFERROR(VLOOKUP($F50,AREA_LIFE,Seq!AX$1,FALSE),".")</f>
        <v>.</v>
      </c>
      <c r="HV50" t="str">
        <f>IFERROR(VLOOKUP($F50,AREA_LIFE,Seq!AY$1,FALSE),".")</f>
        <v>.</v>
      </c>
      <c r="HZ50">
        <f t="shared" si="40"/>
        <v>0</v>
      </c>
      <c r="IA50">
        <f t="shared" si="38"/>
        <v>0</v>
      </c>
      <c r="IB50">
        <f t="shared" si="41"/>
        <v>44490310.386843301</v>
      </c>
      <c r="IC50">
        <f t="shared" si="42"/>
        <v>-44429800.799278907</v>
      </c>
      <c r="ID50">
        <f t="shared" si="39"/>
        <v>7.9855916427887891E-2</v>
      </c>
      <c r="IE50" t="str">
        <f>work!FK50</f>
        <v>.</v>
      </c>
      <c r="IF50" t="str">
        <f>work!FL50</f>
        <v>.</v>
      </c>
      <c r="IG50" t="str">
        <f>work!FM50</f>
        <v>.</v>
      </c>
      <c r="IH50" t="str">
        <f>IF(ISNUMBER(work!FS50-work!FK50),work!FS50-work!FK50,".")</f>
        <v>.</v>
      </c>
      <c r="II50" t="str">
        <f>IF(ISNUMBER(work!FT50-work!FL50),work!FT50-work!FL50,".")</f>
        <v>.</v>
      </c>
      <c r="IJ50" t="str">
        <f>IF(ISNUMBER(work!FU50-work!FM50),work!FU50-work!FM50,".")</f>
        <v>.</v>
      </c>
    </row>
    <row r="51" spans="1:244" hidden="1">
      <c r="A51" s="24" t="str">
        <f t="shared" si="0"/>
        <v>非洲</v>
      </c>
      <c r="B51" s="24" t="str">
        <f t="shared" si="43"/>
        <v>Out</v>
      </c>
      <c r="C51" s="24" t="str">
        <f t="shared" si="44"/>
        <v>Out</v>
      </c>
      <c r="D51" s="24"/>
      <c r="E51" s="25" t="s">
        <v>2927</v>
      </c>
      <c r="F51" s="26" t="str">
        <f t="shared" si="2"/>
        <v>Congo</v>
      </c>
      <c r="G51" s="27" t="str">
        <f t="shared" si="3"/>
        <v>.</v>
      </c>
      <c r="H51" s="27" t="str">
        <f t="shared" si="4"/>
        <v>.</v>
      </c>
      <c r="I51" s="27" t="str">
        <f t="shared" si="5"/>
        <v>.</v>
      </c>
      <c r="J51" s="27" t="str">
        <f t="shared" si="6"/>
        <v>.</v>
      </c>
      <c r="K51" s="27" t="str">
        <f t="shared" si="7"/>
        <v>.</v>
      </c>
      <c r="L51" s="27" t="str">
        <f t="shared" si="8"/>
        <v>.</v>
      </c>
      <c r="M51" s="27" t="str">
        <f t="shared" si="9"/>
        <v>.</v>
      </c>
      <c r="N51" s="27" t="str">
        <f t="shared" si="10"/>
        <v>.</v>
      </c>
      <c r="O51" s="27" t="str">
        <f t="shared" si="11"/>
        <v>.</v>
      </c>
      <c r="P51" s="27" t="str">
        <f t="shared" si="12"/>
        <v>.</v>
      </c>
      <c r="Q51" s="27" t="str">
        <f t="shared" si="13"/>
        <v>.</v>
      </c>
      <c r="R51" s="27" t="str">
        <f t="shared" si="14"/>
        <v>.</v>
      </c>
      <c r="S51" s="27" t="str">
        <f t="shared" si="15"/>
        <v>.</v>
      </c>
      <c r="T51" s="27" t="str">
        <f t="shared" si="16"/>
        <v>.</v>
      </c>
      <c r="U51" s="27" t="str">
        <f t="shared" si="17"/>
        <v>.</v>
      </c>
      <c r="V51" s="27" t="str">
        <f t="shared" si="18"/>
        <v>.</v>
      </c>
      <c r="W51" s="27" t="str">
        <f t="shared" si="19"/>
        <v>.</v>
      </c>
      <c r="X51" s="27" t="str">
        <f t="shared" si="20"/>
        <v>.</v>
      </c>
      <c r="Y51" s="27">
        <f t="shared" si="21"/>
        <v>0</v>
      </c>
      <c r="Z51" s="27">
        <f t="shared" si="22"/>
        <v>137</v>
      </c>
      <c r="AA51" s="27">
        <f t="shared" si="23"/>
        <v>0</v>
      </c>
      <c r="AB51" s="27">
        <f t="shared" si="24"/>
        <v>10</v>
      </c>
      <c r="AC51" s="27" t="str">
        <f t="shared" si="25"/>
        <v>.</v>
      </c>
      <c r="AD51" s="27" t="str">
        <f t="shared" si="26"/>
        <v>.</v>
      </c>
      <c r="AE51" s="27" t="str">
        <f t="shared" si="45"/>
        <v>.</v>
      </c>
      <c r="AF51" s="27" t="str">
        <f t="shared" si="46"/>
        <v>.</v>
      </c>
      <c r="AG51" s="27"/>
      <c r="AH51" s="27">
        <f>IF(ISNUMBER(work!C51+work!AH51),work!C51+work!AH51,".")</f>
        <v>18468835.136322249</v>
      </c>
      <c r="AI51" s="27">
        <f>IF(ISNUMBER(work!D51+work!AI51),work!D51+work!AI51,".")</f>
        <v>19450904.472860955</v>
      </c>
      <c r="AJ51" s="27">
        <f>IF(ISNUMBER(work!E51+work!AJ51),work!E51+work!AJ51,".")</f>
        <v>21250716.808204871</v>
      </c>
      <c r="AK51" s="27">
        <f>IF(ISNUMBER(work!F51+work!AK51),work!F51+work!AK51,".")</f>
        <v>23554233.82817407</v>
      </c>
      <c r="AL51" s="27">
        <f>IF(ISNUMBER(work!G51+work!AL51),work!G51+work!AL51,".")</f>
        <v>27112375.974877398</v>
      </c>
      <c r="AM51" s="27">
        <f>IF(ISNUMBER(work!H51+work!AM51),work!H51+work!AM51,".")</f>
        <v>30730326.181098074</v>
      </c>
      <c r="AN51" s="27">
        <f>IF(ISNUMBER(work!I51+work!AN51),work!I51+work!AN51,".")</f>
        <v>33390102.62630849</v>
      </c>
      <c r="AO51" s="27">
        <f>IF(ISNUMBER(work!J51+work!AO51),work!J51+work!AO51,".")</f>
        <v>37233162.741569333</v>
      </c>
      <c r="AP51" s="27">
        <f>IF(ISNUMBER(work!K51+work!AP51),work!K51+work!AP51,".")</f>
        <v>41415236.694521077</v>
      </c>
      <c r="AQ51" s="27">
        <f>IF(ISNUMBER(work!L51+work!AQ51),work!L51+work!AQ51,".")</f>
        <v>43109214.410252184</v>
      </c>
      <c r="AR51" s="27">
        <f>IF(ISNUMBER(work!M51+work!AR51),work!M51+work!AR51,".")</f>
        <v>44739614.422227763</v>
      </c>
      <c r="AS51" s="27">
        <f>IF(ISNUMBER(work!N51+work!AS51),work!N51+work!AS51,".")</f>
        <v>48836648.948689356</v>
      </c>
      <c r="AT51" s="27">
        <f>IF(ISNUMBER(work!O51+work!AT51),work!O51+work!AT51,".")</f>
        <v>55738245.983439498</v>
      </c>
      <c r="AU51" s="27">
        <f>IF(ISNUMBER(work!P51+work!AU51),work!P51+work!AU51,".")</f>
        <v>63497543.738820843</v>
      </c>
      <c r="AV51" s="27">
        <f>IF(ISNUMBER(work!Q51+work!AV51),work!Q51+work!AV51,".")</f>
        <v>71761637.985414699</v>
      </c>
      <c r="AW51" s="27">
        <f>IF(ISNUMBER(work!R51+work!AW51),work!R51+work!AW51,".")</f>
        <v>79564696.600427032</v>
      </c>
      <c r="AX51" s="27">
        <f>IF(ISNUMBER(work!S51+work!AX51),work!S51+work!AX51,".")</f>
        <v>87504877.211519107</v>
      </c>
      <c r="AY51" s="27">
        <f>IF(ISNUMBER(work!T51+work!AY51),work!T51+work!AY51,".")</f>
        <v>95613322.751357302</v>
      </c>
      <c r="AZ51" s="27">
        <f>IF(ISNUMBER(work!U51+work!AZ51),work!U51+work!AZ51,".")</f>
        <v>103059014.7472143</v>
      </c>
      <c r="BA51" s="27">
        <f>IF(ISNUMBER(work!V51+work!BA51),work!V51+work!BA51,".")</f>
        <v>110860161.92446715</v>
      </c>
      <c r="BB51" s="27">
        <f>IF(ISNUMBER(work!W51+work!BB51),work!W51+work!BB51,".")</f>
        <v>120170021.5530242</v>
      </c>
      <c r="BC51" s="27">
        <f>IF(ISNUMBER(work!X51+work!BC51),work!X51+work!BC51,".")</f>
        <v>130129643.81974773</v>
      </c>
      <c r="BD51" s="27">
        <f>IF(ISNUMBER(work!Y51+work!BD51),work!Y51+work!BD51,".")</f>
        <v>141956401.2833243</v>
      </c>
      <c r="BE51" s="27">
        <f>IF(ISNUMBER(work!Z51+work!BE51),work!Z51+work!BE51,".")</f>
        <v>156119878.27355212</v>
      </c>
      <c r="BF51" s="27">
        <f>IF(ISNUMBER(work!AA51+work!BF51),work!AA51+work!BF51,".")</f>
        <v>171864727.83513874</v>
      </c>
      <c r="BG51" s="27">
        <f>IF(ISNUMBER(work!AB51+work!BG51),work!AB51+work!BG51,".")</f>
        <v>189728811.82036826</v>
      </c>
      <c r="BH51" s="27">
        <f>IF(ISNUMBER(work!AC51+work!BH51),work!AC51+work!BH51,".")</f>
        <v>211716283.43810901</v>
      </c>
      <c r="BI51" s="27">
        <f>IF(ISNUMBER(work!AD51+work!BI51),work!AD51+work!BI51,".")</f>
        <v>239178514.74318796</v>
      </c>
      <c r="BJ51" s="27">
        <f>IF(ISNUMBER(work!AE51+work!BJ51),work!AE51+work!BJ51,".")</f>
        <v>260690494.92245167</v>
      </c>
      <c r="BK51" s="27">
        <f>IF(ISNUMBER(work!AF51+work!BK51),work!AF51+work!BK51,".")</f>
        <v>294221053.11982214</v>
      </c>
      <c r="BL51" s="27"/>
      <c r="BM51" s="27">
        <f>IF(ISNUMBER(work!AH51-work!C51),work!AH51-work!C51,".")</f>
        <v>-18119553.42674375</v>
      </c>
      <c r="BN51" s="27">
        <f>IF(ISNUMBER(work!AI51-work!D51),work!AI51-work!D51,".")</f>
        <v>-19040080.295484446</v>
      </c>
      <c r="BO51" s="27">
        <f>IF(ISNUMBER(work!AJ51-work!E51),work!AJ51-work!E51,".")</f>
        <v>-20742947.57405993</v>
      </c>
      <c r="BP51" s="27">
        <f>IF(ISNUMBER(work!AK51-work!F51),work!AK51-work!F51,".")</f>
        <v>-23016739.971757531</v>
      </c>
      <c r="BQ51" s="27">
        <f>IF(ISNUMBER(work!AL51-work!G51),work!AL51-work!G51,".")</f>
        <v>-26537385.842643801</v>
      </c>
      <c r="BR51" s="27">
        <f>IF(ISNUMBER(work!AM51-work!H51),work!AM51-work!H51,".")</f>
        <v>-30162153.481788523</v>
      </c>
      <c r="BS51" s="27">
        <f>IF(ISNUMBER(work!AN51-work!I51),work!AN51-work!I51,".")</f>
        <v>-32860915.246912118</v>
      </c>
      <c r="BT51" s="27">
        <f>IF(ISNUMBER(work!AO51-work!J51),work!AO51-work!J51,".")</f>
        <v>-36702973.204944871</v>
      </c>
      <c r="BU51" s="27">
        <f>IF(ISNUMBER(work!AP51-work!K51),work!AP51-work!K51,".")</f>
        <v>-40875682.613949321</v>
      </c>
      <c r="BV51" s="27">
        <f>IF(ISNUMBER(work!AQ51-work!L51),work!AQ51-work!L51,".")</f>
        <v>-42555632.589865416</v>
      </c>
      <c r="BW51" s="27">
        <f>IF(ISNUMBER(work!AR51-work!M51),work!AR51-work!M51,".")</f>
        <v>-44180496.763894446</v>
      </c>
      <c r="BX51" s="27">
        <f>IF(ISNUMBER(work!AS51-work!N51),work!AS51-work!N51,".")</f>
        <v>-48264112.466556042</v>
      </c>
      <c r="BY51" s="27">
        <f>IF(ISNUMBER(work!AT51-work!O51),work!AT51-work!O51,".")</f>
        <v>-55150823.552770711</v>
      </c>
      <c r="BZ51" s="27">
        <f>IF(ISNUMBER(work!AU51-work!P51),work!AU51-work!P51,".")</f>
        <v>-62915995.532458745</v>
      </c>
      <c r="CA51" s="27">
        <f>IF(ISNUMBER(work!AV51-work!Q51),work!AV51-work!Q51,".")</f>
        <v>-71212074.930402502</v>
      </c>
      <c r="CB51" s="27">
        <f>IF(ISNUMBER(work!AW51-work!R51),work!AW51-work!R51,".")</f>
        <v>-78993151.02321437</v>
      </c>
      <c r="CC51" s="27">
        <f>IF(ISNUMBER(work!AX51-work!S51),work!AX51-work!S51,".")</f>
        <v>-86908755.174486294</v>
      </c>
      <c r="CD51" s="27">
        <f>IF(ISNUMBER(work!AY51-work!T51),work!AY51-work!T51,".")</f>
        <v>-95020777.446546689</v>
      </c>
      <c r="CE51" s="27">
        <f>IF(ISNUMBER(work!AZ51-work!U51),work!AZ51-work!U51,".")</f>
        <v>-102444545.26612569</v>
      </c>
      <c r="CF51" s="27">
        <f>IF(ISNUMBER(work!BA51-work!V51),work!BA51-work!V51,".")</f>
        <v>-110261668.64988685</v>
      </c>
      <c r="CG51" s="27">
        <f>IF(ISNUMBER(work!BB51-work!W51),work!BB51-work!W51,".")</f>
        <v>-119526042.78957579</v>
      </c>
      <c r="CH51" s="27">
        <f>IF(ISNUMBER(work!BC51-work!X51),work!BC51-work!X51,".")</f>
        <v>-129461193.86328827</v>
      </c>
      <c r="CI51" s="27">
        <f>IF(ISNUMBER(work!BD51-work!Y51),work!BD51-work!Y51,".")</f>
        <v>-141257202.62886769</v>
      </c>
      <c r="CJ51" s="27">
        <f>IF(ISNUMBER(work!BE51-work!Z51),work!BE51-work!Z51,".")</f>
        <v>-155415086.0298599</v>
      </c>
      <c r="CK51" s="27">
        <f>IF(ISNUMBER(work!BF51-work!AA51),work!BF51-work!AA51,".")</f>
        <v>-171135267.86291724</v>
      </c>
      <c r="CL51" s="27">
        <f>IF(ISNUMBER(work!BG51-work!AB51),work!BG51-work!AB51,".")</f>
        <v>-188943183.43028572</v>
      </c>
      <c r="CM51" s="27">
        <f>IF(ISNUMBER(work!BH51-work!AC51),work!BH51-work!AC51,".")</f>
        <v>-210881663.26162097</v>
      </c>
      <c r="CN51" s="27">
        <f>IF(ISNUMBER(work!BI51-work!AD51),work!BI51-work!AD51,".")</f>
        <v>-238357165.02750605</v>
      </c>
      <c r="CO51" s="27">
        <f>IF(ISNUMBER(work!BJ51-work!AE51),work!BJ51-work!AE51,".")</f>
        <v>-259823396.02760631</v>
      </c>
      <c r="CP51" s="27">
        <f>IF(ISNUMBER(work!BK51-work!AF51),work!BK51-work!AF51,".")</f>
        <v>-293288054.70896852</v>
      </c>
      <c r="CQ51" s="27"/>
      <c r="CR51" s="27"/>
      <c r="CS51" s="27">
        <f>IF(ISNUMBER(work!CR51-work!BN51),work!CR51-work!BN51,".")</f>
        <v>8.466485920175576E-2</v>
      </c>
      <c r="CT51" s="27">
        <f>IF(ISNUMBER(work!CS51-work!BO51),work!CS51-work!BO51,".")</f>
        <v>8.3664859201755759E-2</v>
      </c>
      <c r="CU51" s="27">
        <f>IF(ISNUMBER(work!CT51-work!BP51),work!CT51-work!BP51,".")</f>
        <v>8.3664859201755759E-2</v>
      </c>
      <c r="CV51" s="27">
        <f>IF(ISNUMBER(work!CU51-work!BQ51),work!CU51-work!BQ51,".")</f>
        <v>8.2664859201755758E-2</v>
      </c>
      <c r="CW51" s="27">
        <f>IF(ISNUMBER(work!CV51-work!BR51),work!CV51-work!BR51,".")</f>
        <v>8.2664859201755758E-2</v>
      </c>
      <c r="CX51" s="27">
        <f>IF(ISNUMBER(work!CW51-work!BS51),work!CW51-work!BS51,".")</f>
        <v>8.1664859201755757E-2</v>
      </c>
      <c r="CY51" s="27">
        <f>IF(ISNUMBER(work!CX51-work!BT51),work!CX51-work!BT51,".")</f>
        <v>8.066485920175577E-2</v>
      </c>
      <c r="CZ51" s="27">
        <f>IF(ISNUMBER(work!CY51-work!BU51),work!CY51-work!BU51,".")</f>
        <v>7.9664859201755769E-2</v>
      </c>
      <c r="DA51" s="27">
        <f>IF(ISNUMBER(work!CZ51-work!BV51),work!CZ51-work!BV51,".")</f>
        <v>7.8664859201755769E-2</v>
      </c>
      <c r="DB51" s="27">
        <f>IF(ISNUMBER(work!DA51-work!BW51),work!DA51-work!BW51,".")</f>
        <v>7.7664859201755768E-2</v>
      </c>
      <c r="DC51" s="27">
        <f>IF(ISNUMBER(work!DB51-work!BX51),work!DB51-work!BX51,".")</f>
        <v>7.5664859201755766E-2</v>
      </c>
      <c r="DD51" s="27">
        <f>IF(ISNUMBER(work!DC51-work!BY51),work!DC51-work!BY51,".")</f>
        <v>7.3664859201755764E-2</v>
      </c>
      <c r="DE51" s="27">
        <f>IF(ISNUMBER(work!DD51-work!BZ51),work!DD51-work!BZ51,".")</f>
        <v>7.8339524987748169E-2</v>
      </c>
      <c r="DF51" s="27">
        <f>IF(ISNUMBER(work!DE51-work!CA51),work!DE51-work!CA51,".")</f>
        <v>7.6339524987748167E-2</v>
      </c>
      <c r="DG51" s="27">
        <f>IF(ISNUMBER(work!DF51-work!CB51),work!DF51-work!CB51,".")</f>
        <v>7.4339524987748165E-2</v>
      </c>
      <c r="DH51" s="27">
        <f>IF(ISNUMBER(work!DG51-work!CC51),work!DG51-work!CC51,".")</f>
        <v>7.2339524987748177E-2</v>
      </c>
      <c r="DI51" s="27">
        <f>IF(ISNUMBER(work!DH51-work!CD51),work!DH51-work!CD51,".")</f>
        <v>6.9339524987748175E-2</v>
      </c>
      <c r="DJ51" s="27">
        <f>IF(ISNUMBER(work!DI51-work!CE51),work!DI51-work!CE51,".")</f>
        <v>6.7339524987748173E-2</v>
      </c>
      <c r="DK51" s="27">
        <f>IF(ISNUMBER(work!DJ51-work!CF51),work!DJ51-work!CF51,".")</f>
        <v>6.5339524987748171E-2</v>
      </c>
      <c r="DL51" s="27">
        <f>IF(ISNUMBER(work!DK51-work!CG51),work!DK51-work!CG51,".")</f>
        <v>6.2878569819029423E-2</v>
      </c>
      <c r="DM51" s="27">
        <f>IF(ISNUMBER(work!DL51-work!CH51),work!DL51-work!CH51,".")</f>
        <v>6.0299202637581588E-2</v>
      </c>
      <c r="DN51" s="27">
        <f>IF(ISNUMBER(work!DM51-work!CI51),work!DM51-work!CI51,".")</f>
        <v>5.766440456879323E-2</v>
      </c>
      <c r="DO51" s="27">
        <f>IF(ISNUMBER(work!DN51-work!CJ51),work!DN51-work!CJ51,".")</f>
        <v>5.509748841071057E-2</v>
      </c>
      <c r="DP51" s="27">
        <f>IF(ISNUMBER(work!DO51-work!CK51),work!DO51-work!CK51,".")</f>
        <v>5.2639544536886851E-2</v>
      </c>
      <c r="DQ51" s="27">
        <f>IF(ISNUMBER(work!DP51-work!CL51),work!DP51-work!CL51,".")</f>
        <v>4.9262164132734237E-2</v>
      </c>
      <c r="DR51" s="27">
        <f>IF(ISNUMBER(work!DQ51-work!CM51),work!DQ51-work!CM51,".")</f>
        <v>4.6820073674419475E-2</v>
      </c>
      <c r="DS51" s="27">
        <f>IF(ISNUMBER(work!DR51-work!CN51),work!DR51-work!CN51,".")</f>
        <v>4.3195283632901545E-2</v>
      </c>
      <c r="DT51" s="27">
        <f>IF(ISNUMBER(work!DS51-work!CO51),work!DS51-work!CO51,".")</f>
        <v>3.9265158309878201E-2</v>
      </c>
      <c r="DU51" s="27">
        <f>IF(ISNUMBER(work!DT51-work!CP51),work!DT51-work!CP51,".")</f>
        <v>3.6031797279893071E-2</v>
      </c>
      <c r="DV51" s="27">
        <f t="shared" si="29"/>
        <v>3.6031797279893071E-2</v>
      </c>
      <c r="DW51" s="27"/>
      <c r="DX51" s="27" t="str">
        <f>IF(ISNUMBER(work!FJ51/work!FN51),work!FJ51/work!FN51,".")</f>
        <v>.</v>
      </c>
      <c r="DY51" s="27" t="str">
        <f>IF(ISNUMBER(work!FK51/work!FO51),work!FK51/work!FO51,".")</f>
        <v>.</v>
      </c>
      <c r="DZ51" s="27" t="str">
        <f>IF(ISNUMBER(work!FL51/work!FP51),work!FL51/work!FP51,".")</f>
        <v>.</v>
      </c>
      <c r="EA51" s="27" t="str">
        <f>IF(ISNUMBER(work!FM51/work!FQ51),work!FM51/work!FQ51,".")</f>
        <v>.</v>
      </c>
      <c r="EB51" s="27" t="str">
        <f>IF(ISNUMBER((work!FK51+work!FL51)/(work!FO51+work!FP51)),(work!FK51+work!FL51)/(work!FO51+work!FP51),".")</f>
        <v>.</v>
      </c>
      <c r="EC51" s="27" t="str">
        <f>IF(ISNUMBER(work!FR51/work!FV51),work!FR51/work!FV51,".")</f>
        <v>.</v>
      </c>
      <c r="ED51" s="27" t="str">
        <f>IF(ISNUMBER(work!FS51/work!FW51),work!FS51/work!FW51,".")</f>
        <v>.</v>
      </c>
      <c r="EE51" s="27" t="str">
        <f>IF(ISNUMBER(work!FT51/work!FX51),work!FT51/work!FX51,".")</f>
        <v>.</v>
      </c>
      <c r="EF51" s="27" t="str">
        <f>IF(ISNUMBER(work!FU51/work!FY51),work!FU51/work!FY51,".")</f>
        <v>.</v>
      </c>
      <c r="EG51" s="27" t="str">
        <f>IF(ISNUMBER((work!FS51+work!FT51)/(work!FW51+work!FX51)),(work!FS51+work!FT51)/(work!FW51+work!FX51),".")</f>
        <v>.</v>
      </c>
      <c r="EH51" s="27" t="str">
        <f>work!EZ51</f>
        <v>.</v>
      </c>
      <c r="EI51" s="27" t="str">
        <f>work!FA51</f>
        <v>.</v>
      </c>
      <c r="EJ51" s="27" t="str">
        <f>work!FB51</f>
        <v>.</v>
      </c>
      <c r="EK51" s="27"/>
      <c r="EL51" s="27">
        <f t="shared" si="47"/>
        <v>11270.316999999999</v>
      </c>
      <c r="EM51" t="str">
        <f t="shared" si="34"/>
        <v>.</v>
      </c>
      <c r="EN51" t="str">
        <f>work!FM51</f>
        <v>.</v>
      </c>
      <c r="EO51" t="str">
        <f>IF(ISNUMBER(work!FK51+work!FL51),work!FK51+work!FL51,".")</f>
        <v>.</v>
      </c>
      <c r="EP51" t="str">
        <f>IF(ISNUMBER(work!FU51-work!FM51),work!FU51-work!FM51,".")</f>
        <v>.</v>
      </c>
      <c r="EQ51" t="str">
        <f>IF(ISNUMBER(work!FS51+work!FT51-work!FK51-work!FL51),(work!FS51+work!FT51-work!FK51-work!FL51),".")</f>
        <v>.</v>
      </c>
      <c r="EU51" t="str">
        <f>work!FC51</f>
        <v>.</v>
      </c>
      <c r="EV51" t="str">
        <f>work!FD51</f>
        <v>.</v>
      </c>
      <c r="EW51" t="str">
        <f>IF(ISNUMBER(VLOOKUP($F51,AREA_EM_ALLYEAR,Seq!B$1,FALSE)),VLOOKUP($F51,AREA_EM_ALLYEAR,Seq!B$1,FALSE),".")</f>
        <v>.</v>
      </c>
      <c r="EX51" t="str">
        <f>IF(ISNUMBER(VLOOKUP($F51,AREA_EM_ALLYEAR,Seq!C$1,FALSE)),VLOOKUP($F51,AREA_EM_ALLYEAR,Seq!C$1,FALSE),".")</f>
        <v>.</v>
      </c>
      <c r="EY51" t="str">
        <f>IF(ISNUMBER(VLOOKUP($F51,AREA_EM_ALLYEAR,Seq!D$1,FALSE)),VLOOKUP($F51,AREA_EM_ALLYEAR,Seq!D$1,FALSE),".")</f>
        <v>.</v>
      </c>
      <c r="EZ51" t="str">
        <f>IF(ISNUMBER(VLOOKUP($F51,AREA_EM_ALLYEAR,Seq!E$1,FALSE)),VLOOKUP($F51,AREA_EM_ALLYEAR,Seq!E$1,FALSE),".")</f>
        <v>.</v>
      </c>
      <c r="FA51" t="str">
        <f>IF(ISNUMBER(VLOOKUP($F51,AREA_EM_ALLYEAR,Seq!F$1,FALSE)),VLOOKUP($F51,AREA_EM_ALLYEAR,Seq!F$1,FALSE),".")</f>
        <v>.</v>
      </c>
      <c r="FB51" t="str">
        <f>IF(ISNUMBER(VLOOKUP($F51,AREA_EM_ALLYEAR,Seq!G$1,FALSE)),VLOOKUP($F51,AREA_EM_ALLYEAR,Seq!G$1,FALSE),".")</f>
        <v>.</v>
      </c>
      <c r="FC51" t="str">
        <f>IF(ISNUMBER(VLOOKUP($F51,AREA_EM_ALLYEAR,Seq!H$1,FALSE)),VLOOKUP($F51,AREA_EM_ALLYEAR,Seq!H$1,FALSE),".")</f>
        <v>.</v>
      </c>
      <c r="FD51" t="str">
        <f>IF(ISNUMBER(VLOOKUP($F51,AREA_EM_ALLYEAR,Seq!I$1,FALSE)),VLOOKUP($F51,AREA_EM_ALLYEAR,Seq!I$1,FALSE),".")</f>
        <v>.</v>
      </c>
      <c r="FE51" t="str">
        <f>IF(ISNUMBER(VLOOKUP($F51,AREA_EM_ALLYEAR,Seq!J$1,FALSE)),VLOOKUP($F51,AREA_EM_ALLYEAR,Seq!J$1,FALSE),".")</f>
        <v>.</v>
      </c>
      <c r="FF51" t="str">
        <f>IF(ISNUMBER(VLOOKUP($F51,AREA_EM_ALLYEAR,Seq!K$1,FALSE)),VLOOKUP($F51,AREA_EM_ALLYEAR,Seq!K$1,FALSE),".")</f>
        <v>.</v>
      </c>
      <c r="FG51" t="str">
        <f>IF(ISNUMBER(VLOOKUP($F51,AREA_EM_ALLYEAR,Seq!L$1,FALSE)),VLOOKUP($F51,AREA_EM_ALLYEAR,Seq!L$1,FALSE),".")</f>
        <v>.</v>
      </c>
      <c r="FH51" t="str">
        <f>IF(ISNUMBER(VLOOKUP($F51,AREA_EM_ALLYEAR,Seq!M$1,FALSE)),VLOOKUP($F51,AREA_EM_ALLYEAR,Seq!M$1,FALSE),".")</f>
        <v>.</v>
      </c>
      <c r="FI51" t="str">
        <f>IF(ISNUMBER(VLOOKUP($F51,AREA_EM_ALLYEAR,Seq!N$1,FALSE)),VLOOKUP($F51,AREA_EM_ALLYEAR,Seq!N$1,FALSE),".")</f>
        <v>.</v>
      </c>
      <c r="FJ51" t="str">
        <f>IF(ISNUMBER(VLOOKUP($F51,AREA_EM_ALLYEAR,Seq!O$1,FALSE)),VLOOKUP($F51,AREA_EM_ALLYEAR,Seq!O$1,FALSE),".")</f>
        <v>.</v>
      </c>
      <c r="FK51" t="str">
        <f t="shared" si="35"/>
        <v>.</v>
      </c>
      <c r="FN51" t="str">
        <f>IF( ISNUMBER(VLOOKUP($F51,AREA_LIFE,Seq!V$1,FALSE)-Life!V$39),VLOOKUP($F51,AREA_LIFE,Seq!V$1,FALSE)-Life!V$39,".")</f>
        <v>.</v>
      </c>
      <c r="FO51" t="str">
        <f>IF( ISNUMBER(VLOOKUP($F51,AREA_LIFE,Seq!W$1,FALSE)-Life!W$39),VLOOKUP($F51,AREA_LIFE,Seq!W$1,FALSE)-Life!W$39,".")</f>
        <v>.</v>
      </c>
      <c r="FP51" t="str">
        <f>IF( ISNUMBER(VLOOKUP($F51,AREA_LIFE,Seq!X$1,FALSE)-Life!X$39),VLOOKUP($F51,AREA_LIFE,Seq!X$1,FALSE)-Life!X$39,".")</f>
        <v>.</v>
      </c>
      <c r="FQ51" t="str">
        <f>IF( ISNUMBER(VLOOKUP($F51,AREA_LIFE,Seq!Y$1,FALSE)-Life!Y$39),VLOOKUP($F51,AREA_LIFE,Seq!Y$1,FALSE)-Life!Y$39,".")</f>
        <v>.</v>
      </c>
      <c r="FR51" t="str">
        <f>IF( ISNUMBER(VLOOKUP($F51,AREA_LIFE,Seq!Z$1,FALSE)-Life!Z$39),VLOOKUP($F51,AREA_LIFE,Seq!Z$1,FALSE)-Life!Z$39,".")</f>
        <v>.</v>
      </c>
      <c r="FS51" t="str">
        <f>IF( ISNUMBER(VLOOKUP($F51,AREA_LIFE,Seq!AA$1,FALSE)-Life!AA$39),VLOOKUP($F51,AREA_LIFE,Seq!AA$1,FALSE)-Life!AA$39,".")</f>
        <v>.</v>
      </c>
      <c r="FT51" t="str">
        <f>IF( ISNUMBER(VLOOKUP($F51,AREA_LIFE,Seq!AB$1,FALSE)-Life!AB$39),VLOOKUP($F51,AREA_LIFE,Seq!AB$1,FALSE)-Life!AB$39,".")</f>
        <v>.</v>
      </c>
      <c r="FU51" t="str">
        <f>IF( ISNUMBER(VLOOKUP($F51,AREA_LIFE,Seq!AC$1,FALSE)-Life!AC$39),VLOOKUP($F51,AREA_LIFE,Seq!AC$1,FALSE)-Life!AC$39,".")</f>
        <v>.</v>
      </c>
      <c r="FV51" t="str">
        <f>IF( ISNUMBER(VLOOKUP($F51,AREA_LIFE,Seq!AD$1,FALSE)-Life!AD$39),VLOOKUP($F51,AREA_LIFE,Seq!AD$1,FALSE)-Life!AD$39,".")</f>
        <v>.</v>
      </c>
      <c r="FW51" t="str">
        <f>IF( ISNUMBER(VLOOKUP($F51,AREA_LIFE,Seq!AE$1,FALSE)-Life!AE$39),VLOOKUP($F51,AREA_LIFE,Seq!AE$1,FALSE)-Life!AE$39,".")</f>
        <v>.</v>
      </c>
      <c r="FX51" t="str">
        <f>IF( ISNUMBER(VLOOKUP($F51,AREA_LIFE,Seq!AF$1,FALSE)-Life!AF$39),VLOOKUP($F51,AREA_LIFE,Seq!AF$1,FALSE)-Life!AF$39,".")</f>
        <v>.</v>
      </c>
      <c r="FY51" t="str">
        <f>IF( ISNUMBER(VLOOKUP($F51,AREA_LIFE,Seq!AG$1,FALSE)-Life!AG$39),VLOOKUP($F51,AREA_LIFE,Seq!AG$1,FALSE)-Life!AG$39,".")</f>
        <v>.</v>
      </c>
      <c r="FZ51" t="str">
        <f>IF( ISNUMBER(VLOOKUP($F51,AREA_LIFE,Seq!AH$1,FALSE)-Life!AH$39),VLOOKUP($F51,AREA_LIFE,Seq!AH$1,FALSE)-Life!AH$39,".")</f>
        <v>.</v>
      </c>
      <c r="GA51" t="str">
        <f>IF( ISNUMBER(VLOOKUP($F51,AREA_LIFE,Seq!AI$1,FALSE)-Life!AI$39),VLOOKUP($F51,AREA_LIFE,Seq!AI$1,FALSE)-Life!AI$39,".")</f>
        <v>.</v>
      </c>
      <c r="GB51" t="str">
        <f>IF( ISNUMBER(VLOOKUP($F51,AREA_LIFE,Seq!AJ$1,FALSE)-Life!AJ$39),VLOOKUP($F51,AREA_LIFE,Seq!AJ$1,FALSE)-Life!AJ$39,".")</f>
        <v>.</v>
      </c>
      <c r="GC51" t="str">
        <f>IF( ISNUMBER(VLOOKUP($F51,AREA_LIFE,Seq!AK$1,FALSE)-Life!AK$39),VLOOKUP($F51,AREA_LIFE,Seq!AK$1,FALSE)-Life!AK$39,".")</f>
        <v>.</v>
      </c>
      <c r="GD51" t="str">
        <f>IF( ISNUMBER(VLOOKUP($F51,AREA_LIFE,Seq!AL$1,FALSE)-Life!AL$39),VLOOKUP($F51,AREA_LIFE,Seq!AL$1,FALSE)-Life!AL$39,".")</f>
        <v>.</v>
      </c>
      <c r="GE51" t="str">
        <f>IF( ISNUMBER(VLOOKUP($F51,AREA_LIFE,Seq!AM$1,FALSE)-Life!AM$39),VLOOKUP($F51,AREA_LIFE,Seq!AM$1,FALSE)-Life!AM$39,".")</f>
        <v>.</v>
      </c>
      <c r="GF51" t="str">
        <f>IF( ISNUMBER(VLOOKUP($F51,AREA_LIFE,Seq!AN$1,FALSE)-Life!AN$39),VLOOKUP($F51,AREA_LIFE,Seq!AN$1,FALSE)-Life!AN$39,".")</f>
        <v>.</v>
      </c>
      <c r="GG51" t="str">
        <f>IF( ISNUMBER(VLOOKUP($F51,AREA_LIFE,Seq!AO$1,FALSE)-Life!AO$39),VLOOKUP($F51,AREA_LIFE,Seq!AO$1,FALSE)-Life!AO$39,".")</f>
        <v>.</v>
      </c>
      <c r="GH51" t="str">
        <f>IF( ISNUMBER(VLOOKUP($F51,AREA_LIFE,Seq!AP$1,FALSE)-Life!AP$39),VLOOKUP($F51,AREA_LIFE,Seq!AP$1,FALSE)-Life!AP$39,".")</f>
        <v>.</v>
      </c>
      <c r="GI51" t="str">
        <f>IF( ISNUMBER(VLOOKUP($F51,AREA_LIFE,Seq!AQ$1,FALSE)-Life!AQ$39),VLOOKUP($F51,AREA_LIFE,Seq!AQ$1,FALSE)-Life!AQ$39,".")</f>
        <v>.</v>
      </c>
      <c r="GJ51" t="str">
        <f>IF( ISNUMBER(VLOOKUP($F51,AREA_LIFE,Seq!AR$1,FALSE)-Life!AR$39),VLOOKUP($F51,AREA_LIFE,Seq!AR$1,FALSE)-Life!AR$39,".")</f>
        <v>.</v>
      </c>
      <c r="GK51" t="str">
        <f>IF( ISNUMBER(VLOOKUP($F51,AREA_LIFE,Seq!AS$1,FALSE)-Life!AS$39),VLOOKUP($F51,AREA_LIFE,Seq!AS$1,FALSE)-Life!AS$39,".")</f>
        <v>.</v>
      </c>
      <c r="GL51" t="str">
        <f>IF( ISNUMBER(VLOOKUP($F51,AREA_LIFE,Seq!AT$1,FALSE)-Life!AT$39),VLOOKUP($F51,AREA_LIFE,Seq!AT$1,FALSE)-Life!AT$39,".")</f>
        <v>.</v>
      </c>
      <c r="GM51" t="str">
        <f>IF( ISNUMBER(VLOOKUP($F51,AREA_LIFE,Seq!AU$1,FALSE)-Life!AU$39),VLOOKUP($F51,AREA_LIFE,Seq!AU$1,FALSE)-Life!AU$39,".")</f>
        <v>.</v>
      </c>
      <c r="GN51" t="str">
        <f>IF( ISNUMBER(VLOOKUP($F51,AREA_LIFE,Seq!AV$1,FALSE)-Life!AV$39),VLOOKUP($F51,AREA_LIFE,Seq!AV$1,FALSE)-Life!AV$39,".")</f>
        <v>.</v>
      </c>
      <c r="GO51" t="str">
        <f>IF( ISNUMBER(VLOOKUP($F51,AREA_LIFE,Seq!AW$1,FALSE)-Life!AW$39),VLOOKUP($F51,AREA_LIFE,Seq!AW$1,FALSE)-Life!AW$39,".")</f>
        <v>.</v>
      </c>
      <c r="GP51" t="str">
        <f>IF( ISNUMBER(VLOOKUP($F51,AREA_LIFE,Seq!AX$1,FALSE)-Life!AX$39),VLOOKUP($F51,AREA_LIFE,Seq!AX$1,FALSE)-Life!AX$39,".")</f>
        <v>.</v>
      </c>
      <c r="GQ51" t="str">
        <f t="shared" si="36"/>
        <v>.</v>
      </c>
      <c r="GS51" t="str">
        <f>IFERROR(VLOOKUP($F51,AREA_LIFE,Seq!V$1,FALSE),".")</f>
        <v>.</v>
      </c>
      <c r="GT51" t="str">
        <f>IFERROR(VLOOKUP($F51,AREA_LIFE,Seq!W$1,FALSE),".")</f>
        <v>.</v>
      </c>
      <c r="GU51" t="str">
        <f>IFERROR(VLOOKUP($F51,AREA_LIFE,Seq!X$1,FALSE),".")</f>
        <v>.</v>
      </c>
      <c r="GV51" t="str">
        <f>IFERROR(VLOOKUP($F51,AREA_LIFE,Seq!Y$1,FALSE),".")</f>
        <v>.</v>
      </c>
      <c r="GW51" t="str">
        <f>IFERROR(VLOOKUP($F51,AREA_LIFE,Seq!Z$1,FALSE),".")</f>
        <v>.</v>
      </c>
      <c r="GX51" t="str">
        <f>IFERROR(VLOOKUP($F51,AREA_LIFE,Seq!AA$1,FALSE),".")</f>
        <v>.</v>
      </c>
      <c r="GY51" t="str">
        <f>IFERROR(VLOOKUP($F51,AREA_LIFE,Seq!AB$1,FALSE),".")</f>
        <v>.</v>
      </c>
      <c r="GZ51" t="str">
        <f>IFERROR(VLOOKUP($F51,AREA_LIFE,Seq!AC$1,FALSE),".")</f>
        <v>.</v>
      </c>
      <c r="HA51" t="str">
        <f>IFERROR(VLOOKUP($F51,AREA_LIFE,Seq!AD$1,FALSE),".")</f>
        <v>.</v>
      </c>
      <c r="HB51" t="str">
        <f>IFERROR(VLOOKUP($F51,AREA_LIFE,Seq!AE$1,FALSE),".")</f>
        <v>.</v>
      </c>
      <c r="HC51" t="str">
        <f>IFERROR(VLOOKUP($F51,AREA_LIFE,Seq!AF$1,FALSE),".")</f>
        <v>.</v>
      </c>
      <c r="HD51" t="str">
        <f>IFERROR(VLOOKUP($F51,AREA_LIFE,Seq!AG$1,FALSE),".")</f>
        <v>.</v>
      </c>
      <c r="HE51" t="str">
        <f>IFERROR(VLOOKUP($F51,AREA_LIFE,Seq!AH$1,FALSE),".")</f>
        <v>.</v>
      </c>
      <c r="HF51" t="str">
        <f>IFERROR(VLOOKUP($F51,AREA_LIFE,Seq!AI$1,FALSE),".")</f>
        <v>.</v>
      </c>
      <c r="HG51" t="str">
        <f>IFERROR(VLOOKUP($F51,AREA_LIFE,Seq!AJ$1,FALSE),".")</f>
        <v>.</v>
      </c>
      <c r="HH51" t="str">
        <f>IFERROR(VLOOKUP($F51,AREA_LIFE,Seq!AK$1,FALSE),".")</f>
        <v>.</v>
      </c>
      <c r="HI51" t="str">
        <f>IFERROR(VLOOKUP($F51,AREA_LIFE,Seq!AL$1,FALSE),".")</f>
        <v>.</v>
      </c>
      <c r="HJ51" t="str">
        <f>IFERROR(VLOOKUP($F51,AREA_LIFE,Seq!AM$1,FALSE),".")</f>
        <v>.</v>
      </c>
      <c r="HK51" t="str">
        <f>IFERROR(VLOOKUP($F51,AREA_LIFE,Seq!AN$1,FALSE),".")</f>
        <v>.</v>
      </c>
      <c r="HL51" t="str">
        <f>IFERROR(VLOOKUP($F51,AREA_LIFE,Seq!AO$1,FALSE),".")</f>
        <v>.</v>
      </c>
      <c r="HM51" t="str">
        <f>IFERROR(VLOOKUP($F51,AREA_LIFE,Seq!AP$1,FALSE),".")</f>
        <v>.</v>
      </c>
      <c r="HN51" t="str">
        <f>IFERROR(VLOOKUP($F51,AREA_LIFE,Seq!AQ$1,FALSE),".")</f>
        <v>.</v>
      </c>
      <c r="HO51" t="str">
        <f>IFERROR(VLOOKUP($F51,AREA_LIFE,Seq!AR$1,FALSE),".")</f>
        <v>.</v>
      </c>
      <c r="HP51" t="str">
        <f>IFERROR(VLOOKUP($F51,AREA_LIFE,Seq!AS$1,FALSE),".")</f>
        <v>.</v>
      </c>
      <c r="HQ51" t="str">
        <f>IFERROR(VLOOKUP($F51,AREA_LIFE,Seq!AT$1,FALSE),".")</f>
        <v>.</v>
      </c>
      <c r="HR51" t="str">
        <f>IFERROR(VLOOKUP($F51,AREA_LIFE,Seq!AU$1,FALSE),".")</f>
        <v>.</v>
      </c>
      <c r="HS51" t="str">
        <f>IFERROR(VLOOKUP($F51,AREA_LIFE,Seq!AV$1,FALSE),".")</f>
        <v>.</v>
      </c>
      <c r="HT51" t="str">
        <f>IFERROR(VLOOKUP($F51,AREA_LIFE,Seq!AW$1,FALSE),".")</f>
        <v>.</v>
      </c>
      <c r="HU51" t="str">
        <f>IFERROR(VLOOKUP($F51,AREA_LIFE,Seq!AX$1,FALSE),".")</f>
        <v>.</v>
      </c>
      <c r="HV51" t="str">
        <f>IFERROR(VLOOKUP($F51,AREA_LIFE,Seq!AY$1,FALSE),".")</f>
        <v>.</v>
      </c>
      <c r="HZ51">
        <f t="shared" si="40"/>
        <v>0</v>
      </c>
      <c r="IA51">
        <f t="shared" si="38"/>
        <v>0</v>
      </c>
      <c r="IB51">
        <f t="shared" si="41"/>
        <v>44739614.422227763</v>
      </c>
      <c r="IC51">
        <f t="shared" si="42"/>
        <v>-44180496.763894446</v>
      </c>
      <c r="ID51">
        <f t="shared" si="39"/>
        <v>7.5664859201755766E-2</v>
      </c>
      <c r="IE51" t="str">
        <f>work!FK51</f>
        <v>.</v>
      </c>
      <c r="IF51" t="str">
        <f>work!FL51</f>
        <v>.</v>
      </c>
      <c r="IG51" t="str">
        <f>work!FM51</f>
        <v>.</v>
      </c>
      <c r="IH51" t="str">
        <f>IF(ISNUMBER(work!FS51-work!FK51),work!FS51-work!FK51,".")</f>
        <v>.</v>
      </c>
      <c r="II51" t="str">
        <f>IF(ISNUMBER(work!FT51-work!FL51),work!FT51-work!FL51,".")</f>
        <v>.</v>
      </c>
      <c r="IJ51" t="str">
        <f>IF(ISNUMBER(work!FU51-work!FM51),work!FU51-work!FM51,".")</f>
        <v>.</v>
      </c>
    </row>
    <row r="52" spans="1:244" hidden="1">
      <c r="A52" s="24" t="str">
        <f t="shared" si="0"/>
        <v>非洲</v>
      </c>
      <c r="B52" s="24" t="str">
        <f t="shared" si="43"/>
        <v>Out</v>
      </c>
      <c r="C52" s="24" t="str">
        <f t="shared" si="44"/>
        <v>Out</v>
      </c>
      <c r="D52" s="24"/>
      <c r="E52" s="25" t="s">
        <v>2797</v>
      </c>
      <c r="F52" s="26" t="str">
        <f t="shared" si="2"/>
        <v>Djibouti</v>
      </c>
      <c r="G52" s="27" t="str">
        <f t="shared" si="3"/>
        <v>.</v>
      </c>
      <c r="H52" s="27" t="str">
        <f t="shared" si="4"/>
        <v>.</v>
      </c>
      <c r="I52" s="27" t="str">
        <f t="shared" si="5"/>
        <v>.</v>
      </c>
      <c r="J52" s="27" t="str">
        <f t="shared" si="6"/>
        <v>.</v>
      </c>
      <c r="K52" s="27" t="str">
        <f t="shared" si="7"/>
        <v>.</v>
      </c>
      <c r="L52" s="27" t="str">
        <f t="shared" si="8"/>
        <v>.</v>
      </c>
      <c r="M52" s="27" t="str">
        <f t="shared" si="9"/>
        <v>.</v>
      </c>
      <c r="N52" s="27" t="str">
        <f t="shared" si="10"/>
        <v>.</v>
      </c>
      <c r="O52" s="27" t="str">
        <f t="shared" si="11"/>
        <v>.</v>
      </c>
      <c r="P52" s="27" t="str">
        <f t="shared" si="12"/>
        <v>.</v>
      </c>
      <c r="Q52" s="27" t="str">
        <f t="shared" si="13"/>
        <v>.</v>
      </c>
      <c r="R52" s="27" t="str">
        <f t="shared" si="14"/>
        <v>.</v>
      </c>
      <c r="S52" s="27" t="str">
        <f t="shared" si="15"/>
        <v>.</v>
      </c>
      <c r="T52" s="27" t="str">
        <f t="shared" si="16"/>
        <v>.</v>
      </c>
      <c r="U52" s="27" t="str">
        <f t="shared" si="17"/>
        <v>.</v>
      </c>
      <c r="V52" s="27" t="str">
        <f t="shared" si="18"/>
        <v>.</v>
      </c>
      <c r="W52" s="27" t="str">
        <f t="shared" si="19"/>
        <v>.</v>
      </c>
      <c r="X52" s="27" t="str">
        <f t="shared" si="20"/>
        <v>.</v>
      </c>
      <c r="Y52" s="27" t="str">
        <f t="shared" si="21"/>
        <v>.</v>
      </c>
      <c r="Z52" s="27" t="str">
        <f t="shared" si="22"/>
        <v>.</v>
      </c>
      <c r="AA52" s="27">
        <f t="shared" si="23"/>
        <v>0</v>
      </c>
      <c r="AB52" s="27">
        <f t="shared" si="24"/>
        <v>343</v>
      </c>
      <c r="AC52" s="27">
        <f t="shared" si="25"/>
        <v>35</v>
      </c>
      <c r="AD52" s="27">
        <f t="shared" si="26"/>
        <v>0</v>
      </c>
      <c r="AE52" s="27">
        <f t="shared" si="45"/>
        <v>0</v>
      </c>
      <c r="AF52" s="27">
        <f t="shared" si="46"/>
        <v>100</v>
      </c>
      <c r="AG52" s="27"/>
      <c r="AH52" s="27" t="str">
        <f>IF(ISNUMBER(work!C52+work!AH52),work!C52+work!AH52,".")</f>
        <v>.</v>
      </c>
      <c r="AI52" s="27" t="str">
        <f>IF(ISNUMBER(work!D52+work!AI52),work!D52+work!AI52,".")</f>
        <v>.</v>
      </c>
      <c r="AJ52" s="27" t="str">
        <f>IF(ISNUMBER(work!E52+work!AJ52),work!E52+work!AJ52,".")</f>
        <v>.</v>
      </c>
      <c r="AK52" s="27" t="str">
        <f>IF(ISNUMBER(work!F52+work!AK52),work!F52+work!AK52,".")</f>
        <v>.</v>
      </c>
      <c r="AL52" s="27" t="str">
        <f>IF(ISNUMBER(work!G52+work!AL52),work!G52+work!AL52,".")</f>
        <v>.</v>
      </c>
      <c r="AM52" s="27" t="str">
        <f>IF(ISNUMBER(work!H52+work!AM52),work!H52+work!AM52,".")</f>
        <v>.</v>
      </c>
      <c r="AN52" s="27" t="str">
        <f>IF(ISNUMBER(work!I52+work!AN52),work!I52+work!AN52,".")</f>
        <v>.</v>
      </c>
      <c r="AO52" s="27" t="str">
        <f>IF(ISNUMBER(work!J52+work!AO52),work!J52+work!AO52,".")</f>
        <v>.</v>
      </c>
      <c r="AP52" s="27" t="str">
        <f>IF(ISNUMBER(work!K52+work!AP52),work!K52+work!AP52,".")</f>
        <v>.</v>
      </c>
      <c r="AQ52" s="27" t="str">
        <f>IF(ISNUMBER(work!L52+work!AQ52),work!L52+work!AQ52,".")</f>
        <v>.</v>
      </c>
      <c r="AR52" s="27">
        <f>IF(ISNUMBER(work!M52+work!AR52),work!M52+work!AR52,".")</f>
        <v>44526058.685391575</v>
      </c>
      <c r="AS52" s="27">
        <f>IF(ISNUMBER(work!N52+work!AS52),work!N52+work!AS52,".")</f>
        <v>48613560.440669686</v>
      </c>
      <c r="AT52" s="27">
        <f>IF(ISNUMBER(work!O52+work!AT52),work!O52+work!AT52,".")</f>
        <v>55507703.149638392</v>
      </c>
      <c r="AU52" s="27">
        <f>IF(ISNUMBER(work!P52+work!AU52),work!P52+work!AU52,".")</f>
        <v>63265755.71362175</v>
      </c>
      <c r="AV52" s="27">
        <f>IF(ISNUMBER(work!Q52+work!AV52),work!Q52+work!AV52,".")</f>
        <v>71545289.634336963</v>
      </c>
      <c r="AW52" s="27">
        <f>IF(ISNUMBER(work!R52+work!AW52),work!R52+work!AW52,".")</f>
        <v>79335318.686398268</v>
      </c>
      <c r="AX52" s="27">
        <f>IF(ISNUMBER(work!S52+work!AX52),work!S52+work!AX52,".")</f>
        <v>87260890.13720502</v>
      </c>
      <c r="AY52" s="27">
        <f>IF(ISNUMBER(work!T52+work!AY52),work!T52+work!AY52,".")</f>
        <v>95370720.7206375</v>
      </c>
      <c r="AZ52" s="27">
        <f>IF(ISNUMBER(work!U52+work!AZ52),work!U52+work!AZ52,".")</f>
        <v>102805503.96544276</v>
      </c>
      <c r="BA52" s="27">
        <f>IF(ISNUMBER(work!V52+work!BA52),work!V52+work!BA52,".")</f>
        <v>110615809.89434215</v>
      </c>
      <c r="BB52" s="27">
        <f>IF(ISNUMBER(work!W52+work!BB52),work!W52+work!BB52,".")</f>
        <v>119903155.25748564</v>
      </c>
      <c r="BC52" s="27">
        <f>IF(ISNUMBER(work!X52+work!BC52),work!X52+work!BC52,".")</f>
        <v>129851670.7186249</v>
      </c>
      <c r="BD52" s="27">
        <f>IF(ISNUMBER(work!Y52+work!BD52),work!Y52+work!BD52,".")</f>
        <v>141664526.82370496</v>
      </c>
      <c r="BE52" s="27">
        <f>IF(ISNUMBER(work!Z52+work!BE52),work!Z52+work!BE52,".")</f>
        <v>155827054.19160032</v>
      </c>
      <c r="BF52" s="27">
        <f>IF(ISNUMBER(work!AA52+work!BF52),work!AA52+work!BF52,".")</f>
        <v>171561849.39878392</v>
      </c>
      <c r="BG52" s="27">
        <f>IF(ISNUMBER(work!AB52+work!BG52),work!AB52+work!BG52,".")</f>
        <v>189399809.62251899</v>
      </c>
      <c r="BH52" s="27">
        <f>IF(ISNUMBER(work!AC52+work!BH52),work!AC52+work!BH52,".")</f>
        <v>211365404.86715889</v>
      </c>
      <c r="BI52" s="27">
        <f>IF(ISNUMBER(work!AD52+work!BI52),work!AD52+work!BI52,".")</f>
        <v>238837104.04056779</v>
      </c>
      <c r="BJ52" s="27">
        <f>IF(ISNUMBER(work!AE52+work!BJ52),work!AE52+work!BJ52,".")</f>
        <v>260328882.98360917</v>
      </c>
      <c r="BK52" s="27">
        <f>IF(ISNUMBER(work!AF52+work!BK52),work!AF52+work!BK52,".")</f>
        <v>293832633.73147726</v>
      </c>
      <c r="BL52" s="27"/>
      <c r="BM52" s="27" t="str">
        <f>IF(ISNUMBER(work!AH52-work!C52),work!AH52-work!C52,".")</f>
        <v>.</v>
      </c>
      <c r="BN52" s="27" t="str">
        <f>IF(ISNUMBER(work!AI52-work!D52),work!AI52-work!D52,".")</f>
        <v>.</v>
      </c>
      <c r="BO52" s="27" t="str">
        <f>IF(ISNUMBER(work!AJ52-work!E52),work!AJ52-work!E52,".")</f>
        <v>.</v>
      </c>
      <c r="BP52" s="27" t="str">
        <f>IF(ISNUMBER(work!AK52-work!F52),work!AK52-work!F52,".")</f>
        <v>.</v>
      </c>
      <c r="BQ52" s="27" t="str">
        <f>IF(ISNUMBER(work!AL52-work!G52),work!AL52-work!G52,".")</f>
        <v>.</v>
      </c>
      <c r="BR52" s="27" t="str">
        <f>IF(ISNUMBER(work!AM52-work!H52),work!AM52-work!H52,".")</f>
        <v>.</v>
      </c>
      <c r="BS52" s="27" t="str">
        <f>IF(ISNUMBER(work!AN52-work!I52),work!AN52-work!I52,".")</f>
        <v>.</v>
      </c>
      <c r="BT52" s="27" t="str">
        <f>IF(ISNUMBER(work!AO52-work!J52),work!AO52-work!J52,".")</f>
        <v>.</v>
      </c>
      <c r="BU52" s="27" t="str">
        <f>IF(ISNUMBER(work!AP52-work!K52),work!AP52-work!K52,".")</f>
        <v>.</v>
      </c>
      <c r="BV52" s="27" t="str">
        <f>IF(ISNUMBER(work!AQ52-work!L52),work!AQ52-work!L52,".")</f>
        <v>.</v>
      </c>
      <c r="BW52" s="27">
        <f>IF(ISNUMBER(work!AR52-work!M52),work!AR52-work!M52,".")</f>
        <v>-44394052.500730634</v>
      </c>
      <c r="BX52" s="27">
        <f>IF(ISNUMBER(work!AS52-work!N52),work!AS52-work!N52,".")</f>
        <v>-48487200.974575713</v>
      </c>
      <c r="BY52" s="27">
        <f>IF(ISNUMBER(work!AT52-work!O52),work!AT52-work!O52,".")</f>
        <v>-55381366.386571817</v>
      </c>
      <c r="BZ52" s="27">
        <f>IF(ISNUMBER(work!AU52-work!P52),work!AU52-work!P52,".")</f>
        <v>-63147783.557657838</v>
      </c>
      <c r="CA52" s="27">
        <f>IF(ISNUMBER(work!AV52-work!Q52),work!AV52-work!Q52,".")</f>
        <v>-71428423.281480238</v>
      </c>
      <c r="CB52" s="27">
        <f>IF(ISNUMBER(work!AW52-work!R52),work!AW52-work!R52,".")</f>
        <v>-79222528.937243134</v>
      </c>
      <c r="CC52" s="27">
        <f>IF(ISNUMBER(work!AX52-work!S52),work!AX52-work!S52,".")</f>
        <v>-87152742.248800382</v>
      </c>
      <c r="CD52" s="27">
        <f>IF(ISNUMBER(work!AY52-work!T52),work!AY52-work!T52,".")</f>
        <v>-95263379.47726649</v>
      </c>
      <c r="CE52" s="27">
        <f>IF(ISNUMBER(work!AZ52-work!U52),work!AZ52-work!U52,".")</f>
        <v>-102698056.04789723</v>
      </c>
      <c r="CF52" s="27">
        <f>IF(ISNUMBER(work!BA52-work!V52),work!BA52-work!V52,".")</f>
        <v>-110506020.68001184</v>
      </c>
      <c r="CG52" s="27">
        <f>IF(ISNUMBER(work!BB52-work!W52),work!BB52-work!W52,".")</f>
        <v>-119792909.08511434</v>
      </c>
      <c r="CH52" s="27">
        <f>IF(ISNUMBER(work!BC52-work!X52),work!BC52-work!X52,".")</f>
        <v>-129739166.96441109</v>
      </c>
      <c r="CI52" s="27">
        <f>IF(ISNUMBER(work!BD52-work!Y52),work!BD52-work!Y52,".")</f>
        <v>-141549077.08848703</v>
      </c>
      <c r="CJ52" s="27">
        <f>IF(ISNUMBER(work!BE52-work!Z52),work!BE52-work!Z52,".")</f>
        <v>-155707910.1118117</v>
      </c>
      <c r="CK52" s="27">
        <f>IF(ISNUMBER(work!BF52-work!AA52),work!BF52-work!AA52,".")</f>
        <v>-171438146.29927206</v>
      </c>
      <c r="CL52" s="27">
        <f>IF(ISNUMBER(work!BG52-work!AB52),work!BG52-work!AB52,".")</f>
        <v>-189272185.628135</v>
      </c>
      <c r="CM52" s="27">
        <f>IF(ISNUMBER(work!BH52-work!AC52),work!BH52-work!AC52,".")</f>
        <v>-211232541.83257109</v>
      </c>
      <c r="CN52" s="27">
        <f>IF(ISNUMBER(work!BI52-work!AD52),work!BI52-work!AD52,".")</f>
        <v>-238698575.73012623</v>
      </c>
      <c r="CO52" s="27">
        <f>IF(ISNUMBER(work!BJ52-work!AE52),work!BJ52-work!AE52,".")</f>
        <v>-260185007.96644881</v>
      </c>
      <c r="CP52" s="27">
        <f>IF(ISNUMBER(work!BK52-work!AF52),work!BK52-work!AF52,".")</f>
        <v>-293676474.0973134</v>
      </c>
      <c r="CQ52" s="27"/>
      <c r="CR52" s="27"/>
      <c r="CS52" s="27">
        <f>IF(ISNUMBER(work!CR52-work!BN52),work!CR52-work!BN52,".")</f>
        <v>8.744618408812814E-2</v>
      </c>
      <c r="CT52" s="27">
        <f>IF(ISNUMBER(work!CS52-work!BO52),work!CS52-work!BO52,".")</f>
        <v>8.6446184088128139E-2</v>
      </c>
      <c r="CU52" s="27">
        <f>IF(ISNUMBER(work!CT52-work!BP52),work!CT52-work!BP52,".")</f>
        <v>8.6446184088128139E-2</v>
      </c>
      <c r="CV52" s="27">
        <f>IF(ISNUMBER(work!CU52-work!BQ52),work!CU52-work!BQ52,".")</f>
        <v>8.5446184088128138E-2</v>
      </c>
      <c r="CW52" s="27">
        <f>IF(ISNUMBER(work!CV52-work!BR52),work!CV52-work!BR52,".")</f>
        <v>8.5446184088128138E-2</v>
      </c>
      <c r="CX52" s="27">
        <f>IF(ISNUMBER(work!CW52-work!BS52),work!CW52-work!BS52,".")</f>
        <v>8.4446184088128151E-2</v>
      </c>
      <c r="CY52" s="27">
        <f>IF(ISNUMBER(work!CX52-work!BT52),work!CX52-work!BT52,".")</f>
        <v>8.344618408812815E-2</v>
      </c>
      <c r="CZ52" s="27">
        <f>IF(ISNUMBER(work!CY52-work!BU52),work!CY52-work!BU52,".")</f>
        <v>8.2446184088128149E-2</v>
      </c>
      <c r="DA52" s="27">
        <f>IF(ISNUMBER(work!CZ52-work!BV52),work!CZ52-work!BV52,".")</f>
        <v>8.1446184088128148E-2</v>
      </c>
      <c r="DB52" s="27">
        <f>IF(ISNUMBER(work!DA52-work!BW52),work!DA52-work!BW52,".")</f>
        <v>8.0446184088128148E-2</v>
      </c>
      <c r="DC52" s="27">
        <f>IF(ISNUMBER(work!DB52-work!BX52),work!DB52-work!BX52,".")</f>
        <v>7.8446184088128146E-2</v>
      </c>
      <c r="DD52" s="27">
        <f>IF(ISNUMBER(work!DC52-work!BY52),work!DC52-work!BY52,".")</f>
        <v>7.6446184088128144E-2</v>
      </c>
      <c r="DE52" s="27">
        <f>IF(ISNUMBER(work!DD52-work!BZ52),work!DD52-work!BZ52,".")</f>
        <v>7.4824529761497185E-2</v>
      </c>
      <c r="DF52" s="27">
        <f>IF(ISNUMBER(work!DE52-work!CA52),work!DE52-work!CA52,".")</f>
        <v>7.2824529761497184E-2</v>
      </c>
      <c r="DG52" s="27">
        <f>IF(ISNUMBER(work!DF52-work!CB52),work!DF52-work!CB52,".")</f>
        <v>7.0824529761497182E-2</v>
      </c>
      <c r="DH52" s="27">
        <f>IF(ISNUMBER(work!DG52-work!CC52),work!DG52-work!CC52,".")</f>
        <v>6.8824529761497194E-2</v>
      </c>
      <c r="DI52" s="27">
        <f>IF(ISNUMBER(work!DH52-work!CD52),work!DH52-work!CD52,".")</f>
        <v>6.5824529761497191E-2</v>
      </c>
      <c r="DJ52" s="27">
        <f>IF(ISNUMBER(work!DI52-work!CE52),work!DI52-work!CE52,".")</f>
        <v>6.382452976149719E-2</v>
      </c>
      <c r="DK52" s="27">
        <f>IF(ISNUMBER(work!DJ52-work!CF52),work!DJ52-work!CF52,".")</f>
        <v>6.1824529761497188E-2</v>
      </c>
      <c r="DL52" s="27">
        <f>IF(ISNUMBER(work!DK52-work!CG52),work!DK52-work!CG52,".")</f>
        <v>5.9158107002848515E-2</v>
      </c>
      <c r="DM52" s="27">
        <f>IF(ISNUMBER(work!DL52-work!CH52),work!DL52-work!CH52,".")</f>
        <v>5.6850357954989376E-2</v>
      </c>
      <c r="DN52" s="27">
        <f>IF(ISNUMBER(work!DM52-work!CI52),work!DM52-work!CI52,".")</f>
        <v>5.4743726998996316E-2</v>
      </c>
      <c r="DO52" s="27">
        <f>IF(ISNUMBER(work!DN52-work!CJ52),work!DN52-work!CJ52,".")</f>
        <v>5.2696661851567357E-2</v>
      </c>
      <c r="DP52" s="27">
        <f>IF(ISNUMBER(work!DO52-work!CK52),work!DO52-work!CK52,".")</f>
        <v>5.0699106001896865E-2</v>
      </c>
      <c r="DQ52" s="27">
        <f>IF(ISNUMBER(work!DP52-work!CL52),work!DP52-work!CL52,".")</f>
        <v>4.7694164715165063E-2</v>
      </c>
      <c r="DR52" s="27">
        <f>IF(ISNUMBER(work!DQ52-work!CM52),work!DQ52-work!CM52,".")</f>
        <v>4.5705419037443788E-2</v>
      </c>
      <c r="DS52" s="27">
        <f>IF(ISNUMBER(work!DR52-work!CN52),work!DR52-work!CN52,".")</f>
        <v>4.2767420662085824E-2</v>
      </c>
      <c r="DT52" s="27">
        <f>IF(ISNUMBER(work!DS52-work!CO52),work!DS52-work!CO52,".")</f>
        <v>3.9923168294995398E-2</v>
      </c>
      <c r="DU52" s="27">
        <f>IF(ISNUMBER(work!DT52-work!CP52),work!DT52-work!CP52,".")</f>
        <v>4.1425695765061901E-2</v>
      </c>
      <c r="DV52" s="27">
        <f t="shared" si="29"/>
        <v>4.1425695765061901E-2</v>
      </c>
      <c r="DW52" s="27"/>
      <c r="DX52" s="27" t="str">
        <f>IF(ISNUMBER(work!FJ52/work!FN52),work!FJ52/work!FN52,".")</f>
        <v>.</v>
      </c>
      <c r="DY52" s="27" t="str">
        <f>IF(ISNUMBER(work!FK52/work!FO52),work!FK52/work!FO52,".")</f>
        <v>.</v>
      </c>
      <c r="DZ52" s="27" t="str">
        <f>IF(ISNUMBER(work!FL52/work!FP52),work!FL52/work!FP52,".")</f>
        <v>.</v>
      </c>
      <c r="EA52" s="27" t="str">
        <f>IF(ISNUMBER(work!FM52/work!FQ52),work!FM52/work!FQ52,".")</f>
        <v>.</v>
      </c>
      <c r="EB52" s="27" t="str">
        <f>IF(ISNUMBER((work!FK52+work!FL52)/(work!FO52+work!FP52)),(work!FK52+work!FL52)/(work!FO52+work!FP52),".")</f>
        <v>.</v>
      </c>
      <c r="EC52" s="27" t="str">
        <f>IF(ISNUMBER(work!FR52/work!FV52),work!FR52/work!FV52,".")</f>
        <v>.</v>
      </c>
      <c r="ED52" s="27" t="str">
        <f>IF(ISNUMBER(work!FS52/work!FW52),work!FS52/work!FW52,".")</f>
        <v>.</v>
      </c>
      <c r="EE52" s="27" t="str">
        <f>IF(ISNUMBER(work!FT52/work!FX52),work!FT52/work!FX52,".")</f>
        <v>.</v>
      </c>
      <c r="EF52" s="27" t="str">
        <f>IF(ISNUMBER(work!FU52/work!FY52),work!FU52/work!FY52,".")</f>
        <v>.</v>
      </c>
      <c r="EG52" s="27" t="str">
        <f>IF(ISNUMBER((work!FS52+work!FT52)/(work!FW52+work!FX52)),(work!FS52+work!FT52)/(work!FW52+work!FX52),".")</f>
        <v>.</v>
      </c>
      <c r="EH52" s="27" t="str">
        <f>work!EZ52</f>
        <v>.</v>
      </c>
      <c r="EI52" s="27" t="str">
        <f>work!FA52</f>
        <v>.</v>
      </c>
      <c r="EJ52" s="27" t="str">
        <f>work!FB52</f>
        <v>.</v>
      </c>
      <c r="EK52" s="27"/>
      <c r="EL52" s="27">
        <f t="shared" si="47"/>
        <v>7767.0590000000002</v>
      </c>
      <c r="EM52" t="str">
        <f t="shared" si="34"/>
        <v>.</v>
      </c>
      <c r="EN52" t="str">
        <f>work!FM52</f>
        <v>.</v>
      </c>
      <c r="EO52" t="str">
        <f>IF(ISNUMBER(work!FK52+work!FL52),work!FK52+work!FL52,".")</f>
        <v>.</v>
      </c>
      <c r="EP52" t="str">
        <f>IF(ISNUMBER(work!FU52-work!FM52),work!FU52-work!FM52,".")</f>
        <v>.</v>
      </c>
      <c r="EQ52" t="str">
        <f>IF(ISNUMBER(work!FS52+work!FT52-work!FK52-work!FL52),(work!FS52+work!FT52-work!FK52-work!FL52),".")</f>
        <v>.</v>
      </c>
      <c r="EU52" t="str">
        <f>work!FC52</f>
        <v>.</v>
      </c>
      <c r="EV52" t="str">
        <f>work!FD52</f>
        <v>.</v>
      </c>
      <c r="EW52" t="str">
        <f>IF(ISNUMBER(VLOOKUP($F52,AREA_EM_ALLYEAR,Seq!B$1,FALSE)),VLOOKUP($F52,AREA_EM_ALLYEAR,Seq!B$1,FALSE),".")</f>
        <v>.</v>
      </c>
      <c r="EX52" t="str">
        <f>IF(ISNUMBER(VLOOKUP($F52,AREA_EM_ALLYEAR,Seq!C$1,FALSE)),VLOOKUP($F52,AREA_EM_ALLYEAR,Seq!C$1,FALSE),".")</f>
        <v>.</v>
      </c>
      <c r="EY52" t="str">
        <f>IF(ISNUMBER(VLOOKUP($F52,AREA_EM_ALLYEAR,Seq!D$1,FALSE)),VLOOKUP($F52,AREA_EM_ALLYEAR,Seq!D$1,FALSE),".")</f>
        <v>.</v>
      </c>
      <c r="EZ52" t="str">
        <f>IF(ISNUMBER(VLOOKUP($F52,AREA_EM_ALLYEAR,Seq!E$1,FALSE)),VLOOKUP($F52,AREA_EM_ALLYEAR,Seq!E$1,FALSE),".")</f>
        <v>.</v>
      </c>
      <c r="FA52" t="str">
        <f>IF(ISNUMBER(VLOOKUP($F52,AREA_EM_ALLYEAR,Seq!F$1,FALSE)),VLOOKUP($F52,AREA_EM_ALLYEAR,Seq!F$1,FALSE),".")</f>
        <v>.</v>
      </c>
      <c r="FB52" t="str">
        <f>IF(ISNUMBER(VLOOKUP($F52,AREA_EM_ALLYEAR,Seq!G$1,FALSE)),VLOOKUP($F52,AREA_EM_ALLYEAR,Seq!G$1,FALSE),".")</f>
        <v>.</v>
      </c>
      <c r="FC52" t="str">
        <f>IF(ISNUMBER(VLOOKUP($F52,AREA_EM_ALLYEAR,Seq!H$1,FALSE)),VLOOKUP($F52,AREA_EM_ALLYEAR,Seq!H$1,FALSE),".")</f>
        <v>.</v>
      </c>
      <c r="FD52" t="str">
        <f>IF(ISNUMBER(VLOOKUP($F52,AREA_EM_ALLYEAR,Seq!I$1,FALSE)),VLOOKUP($F52,AREA_EM_ALLYEAR,Seq!I$1,FALSE),".")</f>
        <v>.</v>
      </c>
      <c r="FE52" t="str">
        <f>IF(ISNUMBER(VLOOKUP($F52,AREA_EM_ALLYEAR,Seq!J$1,FALSE)),VLOOKUP($F52,AREA_EM_ALLYEAR,Seq!J$1,FALSE),".")</f>
        <v>.</v>
      </c>
      <c r="FF52" t="str">
        <f>IF(ISNUMBER(VLOOKUP($F52,AREA_EM_ALLYEAR,Seq!K$1,FALSE)),VLOOKUP($F52,AREA_EM_ALLYEAR,Seq!K$1,FALSE),".")</f>
        <v>.</v>
      </c>
      <c r="FG52" t="str">
        <f>IF(ISNUMBER(VLOOKUP($F52,AREA_EM_ALLYEAR,Seq!L$1,FALSE)),VLOOKUP($F52,AREA_EM_ALLYEAR,Seq!L$1,FALSE),".")</f>
        <v>.</v>
      </c>
      <c r="FH52" t="str">
        <f>IF(ISNUMBER(VLOOKUP($F52,AREA_EM_ALLYEAR,Seq!M$1,FALSE)),VLOOKUP($F52,AREA_EM_ALLYEAR,Seq!M$1,FALSE),".")</f>
        <v>.</v>
      </c>
      <c r="FI52" t="str">
        <f>IF(ISNUMBER(VLOOKUP($F52,AREA_EM_ALLYEAR,Seq!N$1,FALSE)),VLOOKUP($F52,AREA_EM_ALLYEAR,Seq!N$1,FALSE),".")</f>
        <v>.</v>
      </c>
      <c r="FJ52" t="str">
        <f>IF(ISNUMBER(VLOOKUP($F52,AREA_EM_ALLYEAR,Seq!O$1,FALSE)),VLOOKUP($F52,AREA_EM_ALLYEAR,Seq!O$1,FALSE),".")</f>
        <v>.</v>
      </c>
      <c r="FK52" t="str">
        <f t="shared" si="35"/>
        <v>.</v>
      </c>
      <c r="FN52">
        <f>IF( ISNUMBER(VLOOKUP($F52,AREA_LIFE,Seq!V$1,FALSE)-Life!V$39),VLOOKUP($F52,AREA_LIFE,Seq!V$1,FALSE)-Life!V$39,".")</f>
        <v>-18.38236585365852</v>
      </c>
      <c r="FO52">
        <f>IF( ISNUMBER(VLOOKUP($F52,AREA_LIFE,Seq!W$1,FALSE)-Life!W$39),VLOOKUP($F52,AREA_LIFE,Seq!W$1,FALSE)-Life!W$39,".")</f>
        <v>-18.186195121951215</v>
      </c>
      <c r="FP52">
        <f>IF( ISNUMBER(VLOOKUP($F52,AREA_LIFE,Seq!X$1,FALSE)-Life!X$39),VLOOKUP($F52,AREA_LIFE,Seq!X$1,FALSE)-Life!X$39,".")</f>
        <v>-17.993512195121959</v>
      </c>
      <c r="FQ52">
        <f>IF( ISNUMBER(VLOOKUP($F52,AREA_LIFE,Seq!Y$1,FALSE)-Life!Y$39),VLOOKUP($F52,AREA_LIFE,Seq!Y$1,FALSE)-Life!Y$39,".")</f>
        <v>-17.813292682926836</v>
      </c>
      <c r="FR52">
        <f>IF( ISNUMBER(VLOOKUP($F52,AREA_LIFE,Seq!Z$1,FALSE)-Life!Z$39),VLOOKUP($F52,AREA_LIFE,Seq!Z$1,FALSE)-Life!Z$39,".")</f>
        <v>-17.654560975609762</v>
      </c>
      <c r="FS52">
        <f>IF( ISNUMBER(VLOOKUP($F52,AREA_LIFE,Seq!AA$1,FALSE)-Life!AA$39),VLOOKUP($F52,AREA_LIFE,Seq!AA$1,FALSE)-Life!AA$39,".")</f>
        <v>-17.524365853658551</v>
      </c>
      <c r="FT52">
        <f>IF( ISNUMBER(VLOOKUP($F52,AREA_LIFE,Seq!AB$1,FALSE)-Life!AB$39),VLOOKUP($F52,AREA_LIFE,Seq!AB$1,FALSE)-Life!AB$39,".")</f>
        <v>-17.424829268292683</v>
      </c>
      <c r="FU52">
        <f>IF( ISNUMBER(VLOOKUP($F52,AREA_LIFE,Seq!AC$1,FALSE)-Life!AC$39),VLOOKUP($F52,AREA_LIFE,Seq!AC$1,FALSE)-Life!AC$39,".")</f>
        <v>-17.349024390243898</v>
      </c>
      <c r="FV52">
        <f>IF( ISNUMBER(VLOOKUP($F52,AREA_LIFE,Seq!AD$1,FALSE)-Life!AD$39),VLOOKUP($F52,AREA_LIFE,Seq!AD$1,FALSE)-Life!AD$39,".")</f>
        <v>-17.292975609756091</v>
      </c>
      <c r="FW52">
        <f>IF( ISNUMBER(VLOOKUP($F52,AREA_LIFE,Seq!AE$1,FALSE)-Life!AE$39),VLOOKUP($F52,AREA_LIFE,Seq!AE$1,FALSE)-Life!AE$39,".")</f>
        <v>-17.254682926829268</v>
      </c>
      <c r="FX52">
        <f>IF( ISNUMBER(VLOOKUP($F52,AREA_LIFE,Seq!AF$1,FALSE)-Life!AF$39),VLOOKUP($F52,AREA_LIFE,Seq!AF$1,FALSE)-Life!AF$39,".")</f>
        <v>-17.226121951219511</v>
      </c>
      <c r="FY52">
        <f>IF( ISNUMBER(VLOOKUP($F52,AREA_LIFE,Seq!AG$1,FALSE)-Life!AG$39),VLOOKUP($F52,AREA_LIFE,Seq!AG$1,FALSE)-Life!AG$39,".")</f>
        <v>-17.200243902439034</v>
      </c>
      <c r="FZ52">
        <f>IF( ISNUMBER(VLOOKUP($F52,AREA_LIFE,Seq!AH$1,FALSE)-Life!AH$39),VLOOKUP($F52,AREA_LIFE,Seq!AH$1,FALSE)-Life!AH$39,".")</f>
        <v>-17.173926829268289</v>
      </c>
      <c r="GA52">
        <f>IF( ISNUMBER(VLOOKUP($F52,AREA_LIFE,Seq!AI$1,FALSE)-Life!AI$39),VLOOKUP($F52,AREA_LIFE,Seq!AI$1,FALSE)-Life!AI$39,".")</f>
        <v>-17.147121951219518</v>
      </c>
      <c r="GB52">
        <f>IF( ISNUMBER(VLOOKUP($F52,AREA_LIFE,Seq!AJ$1,FALSE)-Life!AJ$39),VLOOKUP($F52,AREA_LIFE,Seq!AJ$1,FALSE)-Life!AJ$39,".")</f>
        <v>-17.124731707317082</v>
      </c>
      <c r="GC52">
        <f>IF( ISNUMBER(VLOOKUP($F52,AREA_LIFE,Seq!AK$1,FALSE)-Life!AK$39),VLOOKUP($F52,AREA_LIFE,Seq!AK$1,FALSE)-Life!AK$39,".")</f>
        <v>-17.122219512195137</v>
      </c>
      <c r="GD52">
        <f>IF( ISNUMBER(VLOOKUP($F52,AREA_LIFE,Seq!AL$1,FALSE)-Life!AL$39),VLOOKUP($F52,AREA_LIFE,Seq!AL$1,FALSE)-Life!AL$39,".")</f>
        <v>-17.159975609756088</v>
      </c>
      <c r="GE52">
        <f>IF( ISNUMBER(VLOOKUP($F52,AREA_LIFE,Seq!AM$1,FALSE)-Life!AM$39),VLOOKUP($F52,AREA_LIFE,Seq!AM$1,FALSE)-Life!AM$39,".")</f>
        <v>-17.247560975609765</v>
      </c>
      <c r="GF52">
        <f>IF( ISNUMBER(VLOOKUP($F52,AREA_LIFE,Seq!AN$1,FALSE)-Life!AN$39),VLOOKUP($F52,AREA_LIFE,Seq!AN$1,FALSE)-Life!AN$39,".")</f>
        <v>-17.38495121951221</v>
      </c>
      <c r="GG52">
        <f>IF( ISNUMBER(VLOOKUP($F52,AREA_LIFE,Seq!AO$1,FALSE)-Life!AO$39),VLOOKUP($F52,AREA_LIFE,Seq!AO$1,FALSE)-Life!AO$39,".")</f>
        <v>-17.562170731707319</v>
      </c>
      <c r="GH52">
        <f>IF( ISNUMBER(VLOOKUP($F52,AREA_LIFE,Seq!AP$1,FALSE)-Life!AP$39),VLOOKUP($F52,AREA_LIFE,Seq!AP$1,FALSE)-Life!AP$39,".")</f>
        <v>-17.758756097560983</v>
      </c>
      <c r="GI52">
        <f>IF( ISNUMBER(VLOOKUP($F52,AREA_LIFE,Seq!AQ$1,FALSE)-Life!AQ$39),VLOOKUP($F52,AREA_LIFE,Seq!AQ$1,FALSE)-Life!AQ$39,".")</f>
        <v>-17.943219512195114</v>
      </c>
      <c r="GJ52">
        <f>IF( ISNUMBER(VLOOKUP($F52,AREA_LIFE,Seq!AR$1,FALSE)-Life!AR$39),VLOOKUP($F52,AREA_LIFE,Seq!AR$1,FALSE)-Life!AR$39,".")</f>
        <v>-18.090121951219515</v>
      </c>
      <c r="GK52">
        <f>IF( ISNUMBER(VLOOKUP($F52,AREA_LIFE,Seq!AS$1,FALSE)-Life!AS$39),VLOOKUP($F52,AREA_LIFE,Seq!AS$1,FALSE)-Life!AS$39,".")</f>
        <v>-18.178024390243898</v>
      </c>
      <c r="GL52">
        <f>IF( ISNUMBER(VLOOKUP($F52,AREA_LIFE,Seq!AT$1,FALSE)-Life!AT$39),VLOOKUP($F52,AREA_LIFE,Seq!AT$1,FALSE)-Life!AT$39,".")</f>
        <v>-18.197951219512213</v>
      </c>
      <c r="GM52">
        <f>IF( ISNUMBER(VLOOKUP($F52,AREA_LIFE,Seq!AU$1,FALSE)-Life!AU$39),VLOOKUP($F52,AREA_LIFE,Seq!AU$1,FALSE)-Life!AU$39,".")</f>
        <v>-18.14943902439024</v>
      </c>
      <c r="GN52">
        <f>IF( ISNUMBER(VLOOKUP($F52,AREA_LIFE,Seq!AV$1,FALSE)-Life!AV$39),VLOOKUP($F52,AREA_LIFE,Seq!AV$1,FALSE)-Life!AV$39,".")</f>
        <v>-18.042487804878029</v>
      </c>
      <c r="GO52">
        <f>IF( ISNUMBER(VLOOKUP($F52,AREA_LIFE,Seq!AW$1,FALSE)-Life!AW$39),VLOOKUP($F52,AREA_LIFE,Seq!AW$1,FALSE)-Life!AW$39,".")</f>
        <v>-17.897609756097559</v>
      </c>
      <c r="GP52">
        <f>IF( ISNUMBER(VLOOKUP($F52,AREA_LIFE,Seq!AX$1,FALSE)-Life!AX$39),VLOOKUP($F52,AREA_LIFE,Seq!AX$1,FALSE)-Life!AX$39,".")</f>
        <v>-17.735317073170734</v>
      </c>
      <c r="GQ52">
        <f t="shared" si="36"/>
        <v>-17.735317073170734</v>
      </c>
      <c r="GS52">
        <f>IFERROR(VLOOKUP($F52,AREA_LIFE,Seq!V$1,FALSE),".")</f>
        <v>47.586024390243914</v>
      </c>
      <c r="GT52">
        <f>IFERROR(VLOOKUP($F52,AREA_LIFE,Seq!W$1,FALSE),".")</f>
        <v>47.980536585365854</v>
      </c>
      <c r="GU52">
        <f>IFERROR(VLOOKUP($F52,AREA_LIFE,Seq!X$1,FALSE),".")</f>
        <v>48.354975609756103</v>
      </c>
      <c r="GV52">
        <f>IFERROR(VLOOKUP($F52,AREA_LIFE,Seq!Y$1,FALSE),".")</f>
        <v>48.707878048780493</v>
      </c>
      <c r="GW52">
        <f>IFERROR(VLOOKUP($F52,AREA_LIFE,Seq!Z$1,FALSE),".")</f>
        <v>49.041243902439028</v>
      </c>
      <c r="GX52">
        <f>IFERROR(VLOOKUP($F52,AREA_LIFE,Seq!AA$1,FALSE),".")</f>
        <v>49.356073170731705</v>
      </c>
      <c r="GY52">
        <f>IFERROR(VLOOKUP($F52,AREA_LIFE,Seq!AB$1,FALSE),".")</f>
        <v>49.65639024390245</v>
      </c>
      <c r="GZ52">
        <f>IFERROR(VLOOKUP($F52,AREA_LIFE,Seq!AC$1,FALSE),".")</f>
        <v>49.949170731707326</v>
      </c>
      <c r="HA52">
        <f>IFERROR(VLOOKUP($F52,AREA_LIFE,Seq!AD$1,FALSE),".")</f>
        <v>50.2399512195122</v>
      </c>
      <c r="HB52">
        <f>IFERROR(VLOOKUP($F52,AREA_LIFE,Seq!AE$1,FALSE),".")</f>
        <v>50.531707317073177</v>
      </c>
      <c r="HC52">
        <f>IFERROR(VLOOKUP($F52,AREA_LIFE,Seq!AF$1,FALSE),".")</f>
        <v>50.832951219512196</v>
      </c>
      <c r="HD52">
        <f>IFERROR(VLOOKUP($F52,AREA_LIFE,Seq!AG$1,FALSE),".")</f>
        <v>51.150146341463419</v>
      </c>
      <c r="HE52">
        <f>IFERROR(VLOOKUP($F52,AREA_LIFE,Seq!AH$1,FALSE),".")</f>
        <v>51.481317073170736</v>
      </c>
      <c r="HF52">
        <f>IFERROR(VLOOKUP($F52,AREA_LIFE,Seq!AI$1,FALSE),".")</f>
        <v>51.822463414634157</v>
      </c>
      <c r="HG52">
        <f>IFERROR(VLOOKUP($F52,AREA_LIFE,Seq!AJ$1,FALSE),".")</f>
        <v>52.165609756097567</v>
      </c>
      <c r="HH52">
        <f>IFERROR(VLOOKUP($F52,AREA_LIFE,Seq!AK$1,FALSE),".")</f>
        <v>52.495317073170732</v>
      </c>
      <c r="HI52">
        <f>IFERROR(VLOOKUP($F52,AREA_LIFE,Seq!AL$1,FALSE),".")</f>
        <v>52.791658536585373</v>
      </c>
      <c r="HJ52">
        <f>IFERROR(VLOOKUP($F52,AREA_LIFE,Seq!AM$1,FALSE),".")</f>
        <v>53.044170731707318</v>
      </c>
      <c r="HK52">
        <f>IFERROR(VLOOKUP($F52,AREA_LIFE,Seq!AN$1,FALSE),".")</f>
        <v>53.249853658536587</v>
      </c>
      <c r="HL52">
        <f>IFERROR(VLOOKUP($F52,AREA_LIFE,Seq!AO$1,FALSE),".")</f>
        <v>53.412731707317086</v>
      </c>
      <c r="HM52">
        <f>IFERROR(VLOOKUP($F52,AREA_LIFE,Seq!AP$1,FALSE),".")</f>
        <v>53.545243902439033</v>
      </c>
      <c r="HN52">
        <f>IFERROR(VLOOKUP($F52,AREA_LIFE,Seq!AQ$1,FALSE),".")</f>
        <v>53.668365853658543</v>
      </c>
      <c r="HO52">
        <f>IFERROR(VLOOKUP($F52,AREA_LIFE,Seq!AR$1,FALSE),".")</f>
        <v>53.803024390243905</v>
      </c>
      <c r="HP52">
        <f>IFERROR(VLOOKUP($F52,AREA_LIFE,Seq!AS$1,FALSE),".")</f>
        <v>53.969146341463421</v>
      </c>
      <c r="HQ52">
        <f>IFERROR(VLOOKUP($F52,AREA_LIFE,Seq!AT$1,FALSE),".")</f>
        <v>54.175731707317077</v>
      </c>
      <c r="HR52">
        <f>IFERROR(VLOOKUP($F52,AREA_LIFE,Seq!AU$1,FALSE),".")</f>
        <v>54.42721951219513</v>
      </c>
      <c r="HS52">
        <f>IFERROR(VLOOKUP($F52,AREA_LIFE,Seq!AV$1,FALSE),".")</f>
        <v>54.721121951219523</v>
      </c>
      <c r="HT52">
        <f>IFERROR(VLOOKUP($F52,AREA_LIFE,Seq!AW$1,FALSE),".")</f>
        <v>55.045463414634149</v>
      </c>
      <c r="HU52">
        <f>IFERROR(VLOOKUP($F52,AREA_LIFE,Seq!AX$1,FALSE),".")</f>
        <v>55.389243902439034</v>
      </c>
      <c r="HV52" t="str">
        <f>IFERROR(VLOOKUP($F52,AREA_LIFE,Seq!AY$1,FALSE),".")</f>
        <v>.</v>
      </c>
      <c r="HZ52">
        <f t="shared" si="40"/>
        <v>0</v>
      </c>
      <c r="IA52">
        <f t="shared" si="38"/>
        <v>0</v>
      </c>
      <c r="IB52">
        <f t="shared" si="41"/>
        <v>44526058.685391575</v>
      </c>
      <c r="IC52">
        <f t="shared" si="42"/>
        <v>-44394052.500730634</v>
      </c>
      <c r="ID52">
        <f t="shared" si="39"/>
        <v>7.8446184088128146E-2</v>
      </c>
      <c r="IE52" t="str">
        <f>work!FK52</f>
        <v>.</v>
      </c>
      <c r="IF52" t="str">
        <f>work!FL52</f>
        <v>.</v>
      </c>
      <c r="IG52" t="str">
        <f>work!FM52</f>
        <v>.</v>
      </c>
      <c r="IH52" t="str">
        <f>IF(ISNUMBER(work!FS52-work!FK52),work!FS52-work!FK52,".")</f>
        <v>.</v>
      </c>
      <c r="II52" t="str">
        <f>IF(ISNUMBER(work!FT52-work!FL52),work!FT52-work!FL52,".")</f>
        <v>.</v>
      </c>
      <c r="IJ52" t="str">
        <f>IF(ISNUMBER(work!FU52-work!FM52),work!FU52-work!FM52,".")</f>
        <v>.</v>
      </c>
    </row>
    <row r="53" spans="1:244" hidden="1">
      <c r="A53" s="24" t="str">
        <f t="shared" si="0"/>
        <v>非洲</v>
      </c>
      <c r="B53" s="24" t="str">
        <f t="shared" si="43"/>
        <v>Out</v>
      </c>
      <c r="C53" s="24" t="str">
        <f t="shared" si="44"/>
        <v>Out</v>
      </c>
      <c r="D53" s="24"/>
      <c r="E53" s="25" t="s">
        <v>2926</v>
      </c>
      <c r="F53" s="26" t="str">
        <f t="shared" si="2"/>
        <v>CentralAfrican</v>
      </c>
      <c r="G53" s="27" t="str">
        <f t="shared" si="3"/>
        <v>.</v>
      </c>
      <c r="H53" s="27" t="str">
        <f t="shared" si="4"/>
        <v>.</v>
      </c>
      <c r="I53" s="27" t="str">
        <f t="shared" si="5"/>
        <v>.</v>
      </c>
      <c r="J53" s="27" t="str">
        <f t="shared" si="6"/>
        <v>.</v>
      </c>
      <c r="K53" s="27" t="str">
        <f t="shared" si="7"/>
        <v>.</v>
      </c>
      <c r="L53" s="27" t="str">
        <f t="shared" si="8"/>
        <v>.</v>
      </c>
      <c r="M53" s="27" t="str">
        <f t="shared" si="9"/>
        <v>.</v>
      </c>
      <c r="N53" s="27" t="str">
        <f t="shared" si="10"/>
        <v>.</v>
      </c>
      <c r="O53" s="27" t="str">
        <f t="shared" si="11"/>
        <v>.</v>
      </c>
      <c r="P53" s="27" t="str">
        <f t="shared" si="12"/>
        <v>.</v>
      </c>
      <c r="Q53" s="27" t="str">
        <f t="shared" si="13"/>
        <v>.</v>
      </c>
      <c r="R53" s="27" t="str">
        <f t="shared" si="14"/>
        <v>.</v>
      </c>
      <c r="S53" s="27">
        <f t="shared" si="15"/>
        <v>0</v>
      </c>
      <c r="T53" s="27">
        <f t="shared" si="16"/>
        <v>222</v>
      </c>
      <c r="U53" s="27">
        <f t="shared" si="17"/>
        <v>0</v>
      </c>
      <c r="V53" s="27">
        <f t="shared" si="18"/>
        <v>0</v>
      </c>
      <c r="W53" s="27" t="str">
        <f t="shared" si="19"/>
        <v>.</v>
      </c>
      <c r="X53" s="27" t="str">
        <f t="shared" si="20"/>
        <v>.</v>
      </c>
      <c r="Y53" s="27" t="str">
        <f t="shared" si="21"/>
        <v>.</v>
      </c>
      <c r="Z53" s="27" t="str">
        <f t="shared" si="22"/>
        <v>.</v>
      </c>
      <c r="AA53" s="27">
        <f t="shared" si="23"/>
        <v>0</v>
      </c>
      <c r="AB53" s="27">
        <f t="shared" si="24"/>
        <v>80</v>
      </c>
      <c r="AC53" s="27" t="str">
        <f t="shared" si="25"/>
        <v>.</v>
      </c>
      <c r="AD53" s="27" t="str">
        <f t="shared" si="26"/>
        <v>.</v>
      </c>
      <c r="AE53" s="27" t="str">
        <f t="shared" si="45"/>
        <v>.</v>
      </c>
      <c r="AF53" s="27" t="str">
        <f t="shared" si="46"/>
        <v>.</v>
      </c>
      <c r="AG53" s="27"/>
      <c r="AH53" s="27">
        <f>IF(ISNUMBER(work!C53+work!AH53),work!C53+work!AH53,".")</f>
        <v>18367722.321843117</v>
      </c>
      <c r="AI53" s="27">
        <f>IF(ISNUMBER(work!D53+work!AI53),work!D53+work!AI53,".")</f>
        <v>19317884.778415609</v>
      </c>
      <c r="AJ53" s="27">
        <f>IF(ISNUMBER(work!E53+work!AJ53),work!E53+work!AJ53,".")</f>
        <v>21074810.183158457</v>
      </c>
      <c r="AK53" s="27">
        <f>IF(ISNUMBER(work!F53+work!AK53),work!F53+work!AK53,".")</f>
        <v>23357128.051209841</v>
      </c>
      <c r="AL53" s="27">
        <f>IF(ISNUMBER(work!G53+work!AL53),work!G53+work!AL53,".")</f>
        <v>26903314.755205914</v>
      </c>
      <c r="AM53" s="27">
        <f>IF(ISNUMBER(work!H53+work!AM53),work!H53+work!AM53,".")</f>
        <v>30527753.993723202</v>
      </c>
      <c r="AN53" s="27">
        <f>IF(ISNUMBER(work!I53+work!AN53),work!I53+work!AN53,".")</f>
        <v>33209939.648575127</v>
      </c>
      <c r="AO53" s="27">
        <f>IF(ISNUMBER(work!J53+work!AO53),work!J53+work!AO53,".")</f>
        <v>37048328.624349691</v>
      </c>
      <c r="AP53" s="27">
        <f>IF(ISNUMBER(work!K53+work!AP53),work!K53+work!AP53,".")</f>
        <v>41227092.981538504</v>
      </c>
      <c r="AQ53" s="27">
        <f>IF(ISNUMBER(work!L53+work!AQ53),work!L53+work!AQ53,".")</f>
        <v>42915670.97505258</v>
      </c>
      <c r="AR53" s="27">
        <f>IF(ISNUMBER(work!M53+work!AR53),work!M53+work!AR53,".")</f>
        <v>44541515.20995456</v>
      </c>
      <c r="AS53" s="27">
        <f>IF(ISNUMBER(work!N53+work!AS53),work!N53+work!AS53,".")</f>
        <v>48631390.319661714</v>
      </c>
      <c r="AT53" s="27">
        <f>IF(ISNUMBER(work!O53+work!AT53),work!O53+work!AT53,".")</f>
        <v>55520340.246203527</v>
      </c>
      <c r="AU53" s="27">
        <f>IF(ISNUMBER(work!P53+work!AU53),work!P53+work!AU53,".")</f>
        <v>63282829.17261485</v>
      </c>
      <c r="AV53" s="27">
        <f>IF(ISNUMBER(work!Q53+work!AV53),work!Q53+work!AV53,".")</f>
        <v>71566642.911502153</v>
      </c>
      <c r="AW53" s="27">
        <f>IF(ISNUMBER(work!R53+work!AW53),work!R53+work!AW53,".")</f>
        <v>79364454.891921744</v>
      </c>
      <c r="AX53" s="27">
        <f>IF(ISNUMBER(work!S53+work!AX53),work!S53+work!AX53,".")</f>
        <v>87288926.028744221</v>
      </c>
      <c r="AY53" s="27">
        <f>IF(ISNUMBER(work!T53+work!AY53),work!T53+work!AY53,".")</f>
        <v>95403511.758154333</v>
      </c>
      <c r="AZ53" s="27">
        <f>IF(ISNUMBER(work!U53+work!AZ53),work!U53+work!AZ53,".")</f>
        <v>102842305.3585469</v>
      </c>
      <c r="BA53" s="27">
        <f>IF(ISNUMBER(work!V53+work!BA53),work!V53+work!BA53,".")</f>
        <v>110654699.55437905</v>
      </c>
      <c r="BB53" s="27">
        <f>IF(ISNUMBER(work!W53+work!BB53),work!W53+work!BB53,".")</f>
        <v>119943973.47635883</v>
      </c>
      <c r="BC53" s="27">
        <f>IF(ISNUMBER(work!X53+work!BC53),work!X53+work!BC53,".")</f>
        <v>129891610.53640546</v>
      </c>
      <c r="BD53" s="27">
        <f>IF(ISNUMBER(work!Y53+work!BD53),work!Y53+work!BD53,".")</f>
        <v>141702433.24874392</v>
      </c>
      <c r="BE53" s="27">
        <f>IF(ISNUMBER(work!Z53+work!BE53),work!Z53+work!BE53,".")</f>
        <v>155855845.46611267</v>
      </c>
      <c r="BF53" s="27">
        <f>IF(ISNUMBER(work!AA53+work!BF53),work!AA53+work!BF53,".")</f>
        <v>171589244.79657874</v>
      </c>
      <c r="BG53" s="27">
        <f>IF(ISNUMBER(work!AB53+work!BG53),work!AB53+work!BG53,".")</f>
        <v>189427386.49961895</v>
      </c>
      <c r="BH53" s="27">
        <f>IF(ISNUMBER(work!AC53+work!BH53),work!AC53+work!BH53,".")</f>
        <v>211393835.00138006</v>
      </c>
      <c r="BI53" s="27">
        <f>IF(ISNUMBER(work!AD53+work!BI53),work!AD53+work!BI53,".")</f>
        <v>238866211.41796812</v>
      </c>
      <c r="BJ53" s="27">
        <f>IF(ISNUMBER(work!AE53+work!BJ53),work!AE53+work!BJ53,".")</f>
        <v>260357481.18136775</v>
      </c>
      <c r="BK53" s="27">
        <f>IF(ISNUMBER(work!AF53+work!BK53),work!AF53+work!BK53,".")</f>
        <v>293857502.45227563</v>
      </c>
      <c r="BL53" s="27"/>
      <c r="BM53" s="27">
        <f>IF(ISNUMBER(work!AH53-work!C53),work!AH53-work!C53,".")</f>
        <v>-18220666.241222881</v>
      </c>
      <c r="BN53" s="27">
        <f>IF(ISNUMBER(work!AI53-work!D53),work!AI53-work!D53,".")</f>
        <v>-19173099.989929792</v>
      </c>
      <c r="BO53" s="27">
        <f>IF(ISNUMBER(work!AJ53-work!E53),work!AJ53-work!E53,".")</f>
        <v>-20918854.199106343</v>
      </c>
      <c r="BP53" s="27">
        <f>IF(ISNUMBER(work!AK53-work!F53),work!AK53-work!F53,".")</f>
        <v>-23213845.74872176</v>
      </c>
      <c r="BQ53" s="27">
        <f>IF(ISNUMBER(work!AL53-work!G53),work!AL53-work!G53,".")</f>
        <v>-26746447.062315285</v>
      </c>
      <c r="BR53" s="27">
        <f>IF(ISNUMBER(work!AM53-work!H53),work!AM53-work!H53,".")</f>
        <v>-30364725.669163395</v>
      </c>
      <c r="BS53" s="27">
        <f>IF(ISNUMBER(work!AN53-work!I53),work!AN53-work!I53,".")</f>
        <v>-33041078.224645481</v>
      </c>
      <c r="BT53" s="27">
        <f>IF(ISNUMBER(work!AO53-work!J53),work!AO53-work!J53,".")</f>
        <v>-36887807.322164513</v>
      </c>
      <c r="BU53" s="27">
        <f>IF(ISNUMBER(work!AP53-work!K53),work!AP53-work!K53,".")</f>
        <v>-41063826.326931894</v>
      </c>
      <c r="BV53" s="27">
        <f>IF(ISNUMBER(work!AQ53-work!L53),work!AQ53-work!L53,".")</f>
        <v>-42749176.02506502</v>
      </c>
      <c r="BW53" s="27">
        <f>IF(ISNUMBER(work!AR53-work!M53),work!AR53-work!M53,".")</f>
        <v>-44378595.976167649</v>
      </c>
      <c r="BX53" s="27">
        <f>IF(ISNUMBER(work!AS53-work!N53),work!AS53-work!N53,".")</f>
        <v>-48469371.095583685</v>
      </c>
      <c r="BY53" s="27">
        <f>IF(ISNUMBER(work!AT53-work!O53),work!AT53-work!O53,".")</f>
        <v>-55368729.290006682</v>
      </c>
      <c r="BZ53" s="27">
        <f>IF(ISNUMBER(work!AU53-work!P53),work!AU53-work!P53,".")</f>
        <v>-63130710.098664738</v>
      </c>
      <c r="CA53" s="27">
        <f>IF(ISNUMBER(work!AV53-work!Q53),work!AV53-work!Q53,".")</f>
        <v>-71407070.004315048</v>
      </c>
      <c r="CB53" s="27">
        <f>IF(ISNUMBER(work!AW53-work!R53),work!AW53-work!R53,".")</f>
        <v>-79193392.731719658</v>
      </c>
      <c r="CC53" s="27">
        <f>IF(ISNUMBER(work!AX53-work!S53),work!AX53-work!S53,".")</f>
        <v>-87124706.357261181</v>
      </c>
      <c r="CD53" s="27">
        <f>IF(ISNUMBER(work!AY53-work!T53),work!AY53-work!T53,".")</f>
        <v>-95230588.439749658</v>
      </c>
      <c r="CE53" s="27">
        <f>IF(ISNUMBER(work!AZ53-work!U53),work!AZ53-work!U53,".")</f>
        <v>-102661254.6547931</v>
      </c>
      <c r="CF53" s="27">
        <f>IF(ISNUMBER(work!BA53-work!V53),work!BA53-work!V53,".")</f>
        <v>-110467131.01997495</v>
      </c>
      <c r="CG53" s="27">
        <f>IF(ISNUMBER(work!BB53-work!W53),work!BB53-work!W53,".")</f>
        <v>-119752090.86624116</v>
      </c>
      <c r="CH53" s="27">
        <f>IF(ISNUMBER(work!BC53-work!X53),work!BC53-work!X53,".")</f>
        <v>-129699227.14663054</v>
      </c>
      <c r="CI53" s="27">
        <f>IF(ISNUMBER(work!BD53-work!Y53),work!BD53-work!Y53,".")</f>
        <v>-141511170.66344807</v>
      </c>
      <c r="CJ53" s="27">
        <f>IF(ISNUMBER(work!BE53-work!Z53),work!BE53-work!Z53,".")</f>
        <v>-155679118.83729935</v>
      </c>
      <c r="CK53" s="27">
        <f>IF(ISNUMBER(work!BF53-work!AA53),work!BF53-work!AA53,".")</f>
        <v>-171410750.90147725</v>
      </c>
      <c r="CL53" s="27">
        <f>IF(ISNUMBER(work!BG53-work!AB53),work!BG53-work!AB53,".")</f>
        <v>-189244608.75103503</v>
      </c>
      <c r="CM53" s="27">
        <f>IF(ISNUMBER(work!BH53-work!AC53),work!BH53-work!AC53,".")</f>
        <v>-211204111.69834992</v>
      </c>
      <c r="CN53" s="27">
        <f>IF(ISNUMBER(work!BI53-work!AD53),work!BI53-work!AD53,".")</f>
        <v>-238669468.35272589</v>
      </c>
      <c r="CO53" s="27">
        <f>IF(ISNUMBER(work!BJ53-work!AE53),work!BJ53-work!AE53,".")</f>
        <v>-260156409.76869023</v>
      </c>
      <c r="CP53" s="27">
        <f>IF(ISNUMBER(work!BK53-work!AF53),work!BK53-work!AF53,".")</f>
        <v>-293651605.37651503</v>
      </c>
      <c r="CQ53" s="27"/>
      <c r="CR53" s="27"/>
      <c r="CS53" s="27">
        <f>IF(ISNUMBER(work!CR53-work!BN53),work!CR53-work!BN53,".")</f>
        <v>8.0719767384925714E-2</v>
      </c>
      <c r="CT53" s="27">
        <f>IF(ISNUMBER(work!CS53-work!BO53),work!CS53-work!BO53,".")</f>
        <v>7.9719767384925713E-2</v>
      </c>
      <c r="CU53" s="27">
        <f>IF(ISNUMBER(work!CT53-work!BP53),work!CT53-work!BP53,".")</f>
        <v>7.9719767384925713E-2</v>
      </c>
      <c r="CV53" s="27">
        <f>IF(ISNUMBER(work!CU53-work!BQ53),work!CU53-work!BQ53,".")</f>
        <v>7.8719767384925712E-2</v>
      </c>
      <c r="CW53" s="27">
        <f>IF(ISNUMBER(work!CV53-work!BR53),work!CV53-work!BR53,".")</f>
        <v>7.8719767384925712E-2</v>
      </c>
      <c r="CX53" s="27">
        <f>IF(ISNUMBER(work!CW53-work!BS53),work!CW53-work!BS53,".")</f>
        <v>7.7719767384925725E-2</v>
      </c>
      <c r="CY53" s="27">
        <f>IF(ISNUMBER(work!CX53-work!BT53),work!CX53-work!BT53,".")</f>
        <v>7.6719767384925724E-2</v>
      </c>
      <c r="CZ53" s="27">
        <f>IF(ISNUMBER(work!CY53-work!BU53),work!CY53-work!BU53,".")</f>
        <v>7.5719767384925724E-2</v>
      </c>
      <c r="DA53" s="27">
        <f>IF(ISNUMBER(work!CZ53-work!BV53),work!CZ53-work!BV53,".")</f>
        <v>7.4719767384925723E-2</v>
      </c>
      <c r="DB53" s="27">
        <f>IF(ISNUMBER(work!DA53-work!BW53),work!DA53-work!BW53,".")</f>
        <v>7.3719767384925722E-2</v>
      </c>
      <c r="DC53" s="27">
        <f>IF(ISNUMBER(work!DB53-work!BX53),work!DB53-work!BX53,".")</f>
        <v>7.171976738492572E-2</v>
      </c>
      <c r="DD53" s="27">
        <f>IF(ISNUMBER(work!DC53-work!BY53),work!DC53-work!BY53,".")</f>
        <v>6.9719767384925718E-2</v>
      </c>
      <c r="DE53" s="27">
        <f>IF(ISNUMBER(work!DD53-work!BZ53),work!DD53-work!BZ53,".")</f>
        <v>7.2390615974432346E-2</v>
      </c>
      <c r="DF53" s="27">
        <f>IF(ISNUMBER(work!DE53-work!CA53),work!DE53-work!CA53,".")</f>
        <v>7.0390615974432344E-2</v>
      </c>
      <c r="DG53" s="27">
        <f>IF(ISNUMBER(work!DF53-work!CB53),work!DF53-work!CB53,".")</f>
        <v>6.8390615974432342E-2</v>
      </c>
      <c r="DH53" s="27">
        <f>IF(ISNUMBER(work!DG53-work!CC53),work!DG53-work!CC53,".")</f>
        <v>6.6390615974432354E-2</v>
      </c>
      <c r="DI53" s="27">
        <f>IF(ISNUMBER(work!DH53-work!CD53),work!DH53-work!CD53,".")</f>
        <v>6.3390615974432352E-2</v>
      </c>
      <c r="DJ53" s="27">
        <f>IF(ISNUMBER(work!DI53-work!CE53),work!DI53-work!CE53,".")</f>
        <v>6.139061597443235E-2</v>
      </c>
      <c r="DK53" s="27">
        <f>IF(ISNUMBER(work!DJ53-work!CF53),work!DJ53-work!CF53,".")</f>
        <v>5.9390615974432348E-2</v>
      </c>
      <c r="DL53" s="27">
        <f>IF(ISNUMBER(work!DK53-work!CG53),work!DK53-work!CG53,".")</f>
        <v>5.6810397726931944E-2</v>
      </c>
      <c r="DM53" s="27">
        <f>IF(ISNUMBER(work!DL53-work!CH53),work!DL53-work!CH53,".")</f>
        <v>5.4289281626770984E-2</v>
      </c>
      <c r="DN53" s="27">
        <f>IF(ISNUMBER(work!DM53-work!CI53),work!DM53-work!CI53,".")</f>
        <v>5.187265151878117E-2</v>
      </c>
      <c r="DO53" s="27">
        <f>IF(ISNUMBER(work!DN53-work!CJ53),work!DN53-work!CJ53,".")</f>
        <v>4.9533594332232971E-2</v>
      </c>
      <c r="DP53" s="27">
        <f>IF(ISNUMBER(work!DO53-work!CK53),work!DO53-work!CK53,".")</f>
        <v>4.7214166069465019E-2</v>
      </c>
      <c r="DQ53" s="27">
        <f>IF(ISNUMBER(work!DP53-work!CL53),work!DP53-work!CL53,".")</f>
        <v>4.3876647926599233E-2</v>
      </c>
      <c r="DR53" s="27">
        <f>IF(ISNUMBER(work!DQ53-work!CM53),work!DQ53-work!CM53,".")</f>
        <v>4.1508593474947113E-2</v>
      </c>
      <c r="DS53" s="27">
        <f>IF(ISNUMBER(work!DR53-work!CN53),work!DR53-work!CN53,".")</f>
        <v>3.8111767417613428E-2</v>
      </c>
      <c r="DT53" s="27">
        <f>IF(ISNUMBER(work!DS53-work!CO53),work!DS53-work!CO53,".")</f>
        <v>3.4722533901535749E-2</v>
      </c>
      <c r="DU53" s="27">
        <f>IF(ISNUMBER(work!DT53-work!CP53),work!DT53-work!CP53,".")</f>
        <v>3.2336927031157134E-2</v>
      </c>
      <c r="DV53" s="27">
        <f t="shared" si="29"/>
        <v>3.2336927031157134E-2</v>
      </c>
      <c r="DW53" s="27"/>
      <c r="DX53" s="27" t="str">
        <f>IF(ISNUMBER(work!FJ53/work!FN53),work!FJ53/work!FN53,".")</f>
        <v>.</v>
      </c>
      <c r="DY53" s="27" t="str">
        <f>IF(ISNUMBER(work!FK53/work!FO53),work!FK53/work!FO53,".")</f>
        <v>.</v>
      </c>
      <c r="DZ53" s="27" t="str">
        <f>IF(ISNUMBER(work!FL53/work!FP53),work!FL53/work!FP53,".")</f>
        <v>.</v>
      </c>
      <c r="EA53" s="27" t="str">
        <f>IF(ISNUMBER(work!FM53/work!FQ53),work!FM53/work!FQ53,".")</f>
        <v>.</v>
      </c>
      <c r="EB53" s="27" t="str">
        <f>IF(ISNUMBER((work!FK53+work!FL53)/(work!FO53+work!FP53)),(work!FK53+work!FL53)/(work!FO53+work!FP53),".")</f>
        <v>.</v>
      </c>
      <c r="EC53" s="27" t="str">
        <f>IF(ISNUMBER(work!FR53/work!FV53),work!FR53/work!FV53,".")</f>
        <v>.</v>
      </c>
      <c r="ED53" s="27" t="str">
        <f>IF(ISNUMBER(work!FS53/work!FW53),work!FS53/work!FW53,".")</f>
        <v>.</v>
      </c>
      <c r="EE53" s="27" t="str">
        <f>IF(ISNUMBER(work!FT53/work!FX53),work!FT53/work!FX53,".")</f>
        <v>.</v>
      </c>
      <c r="EF53" s="27" t="str">
        <f>IF(ISNUMBER(work!FU53/work!FY53),work!FU53/work!FY53,".")</f>
        <v>.</v>
      </c>
      <c r="EG53" s="27" t="str">
        <f>IF(ISNUMBER((work!FS53+work!FT53)/(work!FW53+work!FX53)),(work!FS53+work!FT53)/(work!FW53+work!FX53),".")</f>
        <v>.</v>
      </c>
      <c r="EH53" s="27" t="str">
        <f>work!EZ53</f>
        <v>.</v>
      </c>
      <c r="EI53" s="27" t="str">
        <f>work!FA53</f>
        <v>.</v>
      </c>
      <c r="EJ53" s="27" t="str">
        <f>work!FB53</f>
        <v>.</v>
      </c>
      <c r="EK53" s="27"/>
      <c r="EL53" s="27">
        <f t="shared" si="47"/>
        <v>10368.714</v>
      </c>
      <c r="EM53" t="str">
        <f t="shared" si="34"/>
        <v>.</v>
      </c>
      <c r="EN53" t="str">
        <f>work!FM53</f>
        <v>.</v>
      </c>
      <c r="EO53" t="str">
        <f>IF(ISNUMBER(work!FK53+work!FL53),work!FK53+work!FL53,".")</f>
        <v>.</v>
      </c>
      <c r="EP53" t="str">
        <f>IF(ISNUMBER(work!FU53-work!FM53),work!FU53-work!FM53,".")</f>
        <v>.</v>
      </c>
      <c r="EQ53" t="str">
        <f>IF(ISNUMBER(work!FS53+work!FT53-work!FK53-work!FL53),(work!FS53+work!FT53-work!FK53-work!FL53),".")</f>
        <v>.</v>
      </c>
      <c r="EU53" t="str">
        <f>work!FC53</f>
        <v>.</v>
      </c>
      <c r="EV53" t="str">
        <f>work!FD53</f>
        <v>.</v>
      </c>
      <c r="EW53" t="str">
        <f>IF(ISNUMBER(VLOOKUP($F53,AREA_EM_ALLYEAR,Seq!B$1,FALSE)),VLOOKUP($F53,AREA_EM_ALLYEAR,Seq!B$1,FALSE),".")</f>
        <v>.</v>
      </c>
      <c r="EX53" t="str">
        <f>IF(ISNUMBER(VLOOKUP($F53,AREA_EM_ALLYEAR,Seq!C$1,FALSE)),VLOOKUP($F53,AREA_EM_ALLYEAR,Seq!C$1,FALSE),".")</f>
        <v>.</v>
      </c>
      <c r="EY53" t="str">
        <f>IF(ISNUMBER(VLOOKUP($F53,AREA_EM_ALLYEAR,Seq!D$1,FALSE)),VLOOKUP($F53,AREA_EM_ALLYEAR,Seq!D$1,FALSE),".")</f>
        <v>.</v>
      </c>
      <c r="EZ53" t="str">
        <f>IF(ISNUMBER(VLOOKUP($F53,AREA_EM_ALLYEAR,Seq!E$1,FALSE)),VLOOKUP($F53,AREA_EM_ALLYEAR,Seq!E$1,FALSE),".")</f>
        <v>.</v>
      </c>
      <c r="FA53" t="str">
        <f>IF(ISNUMBER(VLOOKUP($F53,AREA_EM_ALLYEAR,Seq!F$1,FALSE)),VLOOKUP($F53,AREA_EM_ALLYEAR,Seq!F$1,FALSE),".")</f>
        <v>.</v>
      </c>
      <c r="FB53" t="str">
        <f>IF(ISNUMBER(VLOOKUP($F53,AREA_EM_ALLYEAR,Seq!G$1,FALSE)),VLOOKUP($F53,AREA_EM_ALLYEAR,Seq!G$1,FALSE),".")</f>
        <v>.</v>
      </c>
      <c r="FC53" t="str">
        <f>IF(ISNUMBER(VLOOKUP($F53,AREA_EM_ALLYEAR,Seq!H$1,FALSE)),VLOOKUP($F53,AREA_EM_ALLYEAR,Seq!H$1,FALSE),".")</f>
        <v>.</v>
      </c>
      <c r="FD53" t="str">
        <f>IF(ISNUMBER(VLOOKUP($F53,AREA_EM_ALLYEAR,Seq!I$1,FALSE)),VLOOKUP($F53,AREA_EM_ALLYEAR,Seq!I$1,FALSE),".")</f>
        <v>.</v>
      </c>
      <c r="FE53" t="str">
        <f>IF(ISNUMBER(VLOOKUP($F53,AREA_EM_ALLYEAR,Seq!J$1,FALSE)),VLOOKUP($F53,AREA_EM_ALLYEAR,Seq!J$1,FALSE),".")</f>
        <v>.</v>
      </c>
      <c r="FF53" t="str">
        <f>IF(ISNUMBER(VLOOKUP($F53,AREA_EM_ALLYEAR,Seq!K$1,FALSE)),VLOOKUP($F53,AREA_EM_ALLYEAR,Seq!K$1,FALSE),".")</f>
        <v>.</v>
      </c>
      <c r="FG53" t="str">
        <f>IF(ISNUMBER(VLOOKUP($F53,AREA_EM_ALLYEAR,Seq!L$1,FALSE)),VLOOKUP($F53,AREA_EM_ALLYEAR,Seq!L$1,FALSE),".")</f>
        <v>.</v>
      </c>
      <c r="FH53" t="str">
        <f>IF(ISNUMBER(VLOOKUP($F53,AREA_EM_ALLYEAR,Seq!M$1,FALSE)),VLOOKUP($F53,AREA_EM_ALLYEAR,Seq!M$1,FALSE),".")</f>
        <v>.</v>
      </c>
      <c r="FI53" t="str">
        <f>IF(ISNUMBER(VLOOKUP($F53,AREA_EM_ALLYEAR,Seq!N$1,FALSE)),VLOOKUP($F53,AREA_EM_ALLYEAR,Seq!N$1,FALSE),".")</f>
        <v>.</v>
      </c>
      <c r="FJ53" t="str">
        <f>IF(ISNUMBER(VLOOKUP($F53,AREA_EM_ALLYEAR,Seq!O$1,FALSE)),VLOOKUP($F53,AREA_EM_ALLYEAR,Seq!O$1,FALSE),".")</f>
        <v>.</v>
      </c>
      <c r="FK53" t="str">
        <f t="shared" si="35"/>
        <v>.</v>
      </c>
      <c r="FN53" t="str">
        <f>IF( ISNUMBER(VLOOKUP($F53,AREA_LIFE,Seq!V$1,FALSE)-Life!V$39),VLOOKUP($F53,AREA_LIFE,Seq!V$1,FALSE)-Life!V$39,".")</f>
        <v>.</v>
      </c>
      <c r="FO53" t="str">
        <f>IF( ISNUMBER(VLOOKUP($F53,AREA_LIFE,Seq!W$1,FALSE)-Life!W$39),VLOOKUP($F53,AREA_LIFE,Seq!W$1,FALSE)-Life!W$39,".")</f>
        <v>.</v>
      </c>
      <c r="FP53" t="str">
        <f>IF( ISNUMBER(VLOOKUP($F53,AREA_LIFE,Seq!X$1,FALSE)-Life!X$39),VLOOKUP($F53,AREA_LIFE,Seq!X$1,FALSE)-Life!X$39,".")</f>
        <v>.</v>
      </c>
      <c r="FQ53" t="str">
        <f>IF( ISNUMBER(VLOOKUP($F53,AREA_LIFE,Seq!Y$1,FALSE)-Life!Y$39),VLOOKUP($F53,AREA_LIFE,Seq!Y$1,FALSE)-Life!Y$39,".")</f>
        <v>.</v>
      </c>
      <c r="FR53" t="str">
        <f>IF( ISNUMBER(VLOOKUP($F53,AREA_LIFE,Seq!Z$1,FALSE)-Life!Z$39),VLOOKUP($F53,AREA_LIFE,Seq!Z$1,FALSE)-Life!Z$39,".")</f>
        <v>.</v>
      </c>
      <c r="FS53" t="str">
        <f>IF( ISNUMBER(VLOOKUP($F53,AREA_LIFE,Seq!AA$1,FALSE)-Life!AA$39),VLOOKUP($F53,AREA_LIFE,Seq!AA$1,FALSE)-Life!AA$39,".")</f>
        <v>.</v>
      </c>
      <c r="FT53" t="str">
        <f>IF( ISNUMBER(VLOOKUP($F53,AREA_LIFE,Seq!AB$1,FALSE)-Life!AB$39),VLOOKUP($F53,AREA_LIFE,Seq!AB$1,FALSE)-Life!AB$39,".")</f>
        <v>.</v>
      </c>
      <c r="FU53" t="str">
        <f>IF( ISNUMBER(VLOOKUP($F53,AREA_LIFE,Seq!AC$1,FALSE)-Life!AC$39),VLOOKUP($F53,AREA_LIFE,Seq!AC$1,FALSE)-Life!AC$39,".")</f>
        <v>.</v>
      </c>
      <c r="FV53" t="str">
        <f>IF( ISNUMBER(VLOOKUP($F53,AREA_LIFE,Seq!AD$1,FALSE)-Life!AD$39),VLOOKUP($F53,AREA_LIFE,Seq!AD$1,FALSE)-Life!AD$39,".")</f>
        <v>.</v>
      </c>
      <c r="FW53" t="str">
        <f>IF( ISNUMBER(VLOOKUP($F53,AREA_LIFE,Seq!AE$1,FALSE)-Life!AE$39),VLOOKUP($F53,AREA_LIFE,Seq!AE$1,FALSE)-Life!AE$39,".")</f>
        <v>.</v>
      </c>
      <c r="FX53" t="str">
        <f>IF( ISNUMBER(VLOOKUP($F53,AREA_LIFE,Seq!AF$1,FALSE)-Life!AF$39),VLOOKUP($F53,AREA_LIFE,Seq!AF$1,FALSE)-Life!AF$39,".")</f>
        <v>.</v>
      </c>
      <c r="FY53" t="str">
        <f>IF( ISNUMBER(VLOOKUP($F53,AREA_LIFE,Seq!AG$1,FALSE)-Life!AG$39),VLOOKUP($F53,AREA_LIFE,Seq!AG$1,FALSE)-Life!AG$39,".")</f>
        <v>.</v>
      </c>
      <c r="FZ53" t="str">
        <f>IF( ISNUMBER(VLOOKUP($F53,AREA_LIFE,Seq!AH$1,FALSE)-Life!AH$39),VLOOKUP($F53,AREA_LIFE,Seq!AH$1,FALSE)-Life!AH$39,".")</f>
        <v>.</v>
      </c>
      <c r="GA53" t="str">
        <f>IF( ISNUMBER(VLOOKUP($F53,AREA_LIFE,Seq!AI$1,FALSE)-Life!AI$39),VLOOKUP($F53,AREA_LIFE,Seq!AI$1,FALSE)-Life!AI$39,".")</f>
        <v>.</v>
      </c>
      <c r="GB53" t="str">
        <f>IF( ISNUMBER(VLOOKUP($F53,AREA_LIFE,Seq!AJ$1,FALSE)-Life!AJ$39),VLOOKUP($F53,AREA_LIFE,Seq!AJ$1,FALSE)-Life!AJ$39,".")</f>
        <v>.</v>
      </c>
      <c r="GC53" t="str">
        <f>IF( ISNUMBER(VLOOKUP($F53,AREA_LIFE,Seq!AK$1,FALSE)-Life!AK$39),VLOOKUP($F53,AREA_LIFE,Seq!AK$1,FALSE)-Life!AK$39,".")</f>
        <v>.</v>
      </c>
      <c r="GD53" t="str">
        <f>IF( ISNUMBER(VLOOKUP($F53,AREA_LIFE,Seq!AL$1,FALSE)-Life!AL$39),VLOOKUP($F53,AREA_LIFE,Seq!AL$1,FALSE)-Life!AL$39,".")</f>
        <v>.</v>
      </c>
      <c r="GE53" t="str">
        <f>IF( ISNUMBER(VLOOKUP($F53,AREA_LIFE,Seq!AM$1,FALSE)-Life!AM$39),VLOOKUP($F53,AREA_LIFE,Seq!AM$1,FALSE)-Life!AM$39,".")</f>
        <v>.</v>
      </c>
      <c r="GF53" t="str">
        <f>IF( ISNUMBER(VLOOKUP($F53,AREA_LIFE,Seq!AN$1,FALSE)-Life!AN$39),VLOOKUP($F53,AREA_LIFE,Seq!AN$1,FALSE)-Life!AN$39,".")</f>
        <v>.</v>
      </c>
      <c r="GG53" t="str">
        <f>IF( ISNUMBER(VLOOKUP($F53,AREA_LIFE,Seq!AO$1,FALSE)-Life!AO$39),VLOOKUP($F53,AREA_LIFE,Seq!AO$1,FALSE)-Life!AO$39,".")</f>
        <v>.</v>
      </c>
      <c r="GH53" t="str">
        <f>IF( ISNUMBER(VLOOKUP($F53,AREA_LIFE,Seq!AP$1,FALSE)-Life!AP$39),VLOOKUP($F53,AREA_LIFE,Seq!AP$1,FALSE)-Life!AP$39,".")</f>
        <v>.</v>
      </c>
      <c r="GI53" t="str">
        <f>IF( ISNUMBER(VLOOKUP($F53,AREA_LIFE,Seq!AQ$1,FALSE)-Life!AQ$39),VLOOKUP($F53,AREA_LIFE,Seq!AQ$1,FALSE)-Life!AQ$39,".")</f>
        <v>.</v>
      </c>
      <c r="GJ53" t="str">
        <f>IF( ISNUMBER(VLOOKUP($F53,AREA_LIFE,Seq!AR$1,FALSE)-Life!AR$39),VLOOKUP($F53,AREA_LIFE,Seq!AR$1,FALSE)-Life!AR$39,".")</f>
        <v>.</v>
      </c>
      <c r="GK53" t="str">
        <f>IF( ISNUMBER(VLOOKUP($F53,AREA_LIFE,Seq!AS$1,FALSE)-Life!AS$39),VLOOKUP($F53,AREA_LIFE,Seq!AS$1,FALSE)-Life!AS$39,".")</f>
        <v>.</v>
      </c>
      <c r="GL53" t="str">
        <f>IF( ISNUMBER(VLOOKUP($F53,AREA_LIFE,Seq!AT$1,FALSE)-Life!AT$39),VLOOKUP($F53,AREA_LIFE,Seq!AT$1,FALSE)-Life!AT$39,".")</f>
        <v>.</v>
      </c>
      <c r="GM53" t="str">
        <f>IF( ISNUMBER(VLOOKUP($F53,AREA_LIFE,Seq!AU$1,FALSE)-Life!AU$39),VLOOKUP($F53,AREA_LIFE,Seq!AU$1,FALSE)-Life!AU$39,".")</f>
        <v>.</v>
      </c>
      <c r="GN53" t="str">
        <f>IF( ISNUMBER(VLOOKUP($F53,AREA_LIFE,Seq!AV$1,FALSE)-Life!AV$39),VLOOKUP($F53,AREA_LIFE,Seq!AV$1,FALSE)-Life!AV$39,".")</f>
        <v>.</v>
      </c>
      <c r="GO53" t="str">
        <f>IF( ISNUMBER(VLOOKUP($F53,AREA_LIFE,Seq!AW$1,FALSE)-Life!AW$39),VLOOKUP($F53,AREA_LIFE,Seq!AW$1,FALSE)-Life!AW$39,".")</f>
        <v>.</v>
      </c>
      <c r="GP53" t="str">
        <f>IF( ISNUMBER(VLOOKUP($F53,AREA_LIFE,Seq!AX$1,FALSE)-Life!AX$39),VLOOKUP($F53,AREA_LIFE,Seq!AX$1,FALSE)-Life!AX$39,".")</f>
        <v>.</v>
      </c>
      <c r="GQ53" t="str">
        <f t="shared" si="36"/>
        <v>.</v>
      </c>
      <c r="GS53" t="str">
        <f>IFERROR(VLOOKUP($F53,AREA_LIFE,Seq!V$1,FALSE),".")</f>
        <v>.</v>
      </c>
      <c r="GT53" t="str">
        <f>IFERROR(VLOOKUP($F53,AREA_LIFE,Seq!W$1,FALSE),".")</f>
        <v>.</v>
      </c>
      <c r="GU53" t="str">
        <f>IFERROR(VLOOKUP($F53,AREA_LIFE,Seq!X$1,FALSE),".")</f>
        <v>.</v>
      </c>
      <c r="GV53" t="str">
        <f>IFERROR(VLOOKUP($F53,AREA_LIFE,Seq!Y$1,FALSE),".")</f>
        <v>.</v>
      </c>
      <c r="GW53" t="str">
        <f>IFERROR(VLOOKUP($F53,AREA_LIFE,Seq!Z$1,FALSE),".")</f>
        <v>.</v>
      </c>
      <c r="GX53" t="str">
        <f>IFERROR(VLOOKUP($F53,AREA_LIFE,Seq!AA$1,FALSE),".")</f>
        <v>.</v>
      </c>
      <c r="GY53" t="str">
        <f>IFERROR(VLOOKUP($F53,AREA_LIFE,Seq!AB$1,FALSE),".")</f>
        <v>.</v>
      </c>
      <c r="GZ53" t="str">
        <f>IFERROR(VLOOKUP($F53,AREA_LIFE,Seq!AC$1,FALSE),".")</f>
        <v>.</v>
      </c>
      <c r="HA53" t="str">
        <f>IFERROR(VLOOKUP($F53,AREA_LIFE,Seq!AD$1,FALSE),".")</f>
        <v>.</v>
      </c>
      <c r="HB53" t="str">
        <f>IFERROR(VLOOKUP($F53,AREA_LIFE,Seq!AE$1,FALSE),".")</f>
        <v>.</v>
      </c>
      <c r="HC53" t="str">
        <f>IFERROR(VLOOKUP($F53,AREA_LIFE,Seq!AF$1,FALSE),".")</f>
        <v>.</v>
      </c>
      <c r="HD53" t="str">
        <f>IFERROR(VLOOKUP($F53,AREA_LIFE,Seq!AG$1,FALSE),".")</f>
        <v>.</v>
      </c>
      <c r="HE53" t="str">
        <f>IFERROR(VLOOKUP($F53,AREA_LIFE,Seq!AH$1,FALSE),".")</f>
        <v>.</v>
      </c>
      <c r="HF53" t="str">
        <f>IFERROR(VLOOKUP($F53,AREA_LIFE,Seq!AI$1,FALSE),".")</f>
        <v>.</v>
      </c>
      <c r="HG53" t="str">
        <f>IFERROR(VLOOKUP($F53,AREA_LIFE,Seq!AJ$1,FALSE),".")</f>
        <v>.</v>
      </c>
      <c r="HH53" t="str">
        <f>IFERROR(VLOOKUP($F53,AREA_LIFE,Seq!AK$1,FALSE),".")</f>
        <v>.</v>
      </c>
      <c r="HI53" t="str">
        <f>IFERROR(VLOOKUP($F53,AREA_LIFE,Seq!AL$1,FALSE),".")</f>
        <v>.</v>
      </c>
      <c r="HJ53" t="str">
        <f>IFERROR(VLOOKUP($F53,AREA_LIFE,Seq!AM$1,FALSE),".")</f>
        <v>.</v>
      </c>
      <c r="HK53" t="str">
        <f>IFERROR(VLOOKUP($F53,AREA_LIFE,Seq!AN$1,FALSE),".")</f>
        <v>.</v>
      </c>
      <c r="HL53" t="str">
        <f>IFERROR(VLOOKUP($F53,AREA_LIFE,Seq!AO$1,FALSE),".")</f>
        <v>.</v>
      </c>
      <c r="HM53" t="str">
        <f>IFERROR(VLOOKUP($F53,AREA_LIFE,Seq!AP$1,FALSE),".")</f>
        <v>.</v>
      </c>
      <c r="HN53" t="str">
        <f>IFERROR(VLOOKUP($F53,AREA_LIFE,Seq!AQ$1,FALSE),".")</f>
        <v>.</v>
      </c>
      <c r="HO53" t="str">
        <f>IFERROR(VLOOKUP($F53,AREA_LIFE,Seq!AR$1,FALSE),".")</f>
        <v>.</v>
      </c>
      <c r="HP53" t="str">
        <f>IFERROR(VLOOKUP($F53,AREA_LIFE,Seq!AS$1,FALSE),".")</f>
        <v>.</v>
      </c>
      <c r="HQ53" t="str">
        <f>IFERROR(VLOOKUP($F53,AREA_LIFE,Seq!AT$1,FALSE),".")</f>
        <v>.</v>
      </c>
      <c r="HR53" t="str">
        <f>IFERROR(VLOOKUP($F53,AREA_LIFE,Seq!AU$1,FALSE),".")</f>
        <v>.</v>
      </c>
      <c r="HS53" t="str">
        <f>IFERROR(VLOOKUP($F53,AREA_LIFE,Seq!AV$1,FALSE),".")</f>
        <v>.</v>
      </c>
      <c r="HT53" t="str">
        <f>IFERROR(VLOOKUP($F53,AREA_LIFE,Seq!AW$1,FALSE),".")</f>
        <v>.</v>
      </c>
      <c r="HU53" t="str">
        <f>IFERROR(VLOOKUP($F53,AREA_LIFE,Seq!AX$1,FALSE),".")</f>
        <v>.</v>
      </c>
      <c r="HV53" t="str">
        <f>IFERROR(VLOOKUP($F53,AREA_LIFE,Seq!AY$1,FALSE),".")</f>
        <v>.</v>
      </c>
      <c r="HZ53">
        <f t="shared" si="40"/>
        <v>222</v>
      </c>
      <c r="IA53">
        <f t="shared" si="38"/>
        <v>0</v>
      </c>
      <c r="IB53">
        <f t="shared" si="41"/>
        <v>44541515.20995456</v>
      </c>
      <c r="IC53">
        <f t="shared" si="42"/>
        <v>-44378595.976167649</v>
      </c>
      <c r="ID53">
        <f t="shared" si="39"/>
        <v>7.171976738492572E-2</v>
      </c>
      <c r="IE53" t="str">
        <f>work!FK53</f>
        <v>.</v>
      </c>
      <c r="IF53" t="str">
        <f>work!FL53</f>
        <v>.</v>
      </c>
      <c r="IG53" t="str">
        <f>work!FM53</f>
        <v>.</v>
      </c>
      <c r="IH53" t="str">
        <f>IF(ISNUMBER(work!FS53-work!FK53),work!FS53-work!FK53,".")</f>
        <v>.</v>
      </c>
      <c r="II53" t="str">
        <f>IF(ISNUMBER(work!FT53-work!FL53),work!FT53-work!FL53,".")</f>
        <v>.</v>
      </c>
      <c r="IJ53" t="str">
        <f>IF(ISNUMBER(work!FU53-work!FM53),work!FU53-work!FM53,".")</f>
        <v>.</v>
      </c>
    </row>
    <row r="54" spans="1:244" hidden="1">
      <c r="A54" s="24" t="str">
        <f t="shared" si="0"/>
        <v>非洲</v>
      </c>
      <c r="B54" s="24" t="str">
        <f t="shared" si="43"/>
        <v>InEM90</v>
      </c>
      <c r="C54" s="24" t="str">
        <f t="shared" si="44"/>
        <v>Out</v>
      </c>
      <c r="D54" s="24"/>
      <c r="E54" s="25" t="s">
        <v>2430</v>
      </c>
      <c r="F54" s="26" t="str">
        <f t="shared" si="2"/>
        <v>Egypt</v>
      </c>
      <c r="G54" s="27">
        <f t="shared" si="3"/>
        <v>0</v>
      </c>
      <c r="H54" s="27">
        <f t="shared" si="4"/>
        <v>0</v>
      </c>
      <c r="I54" s="27">
        <f t="shared" si="5"/>
        <v>0</v>
      </c>
      <c r="J54" s="27">
        <f t="shared" si="6"/>
        <v>0</v>
      </c>
      <c r="K54" s="27">
        <f t="shared" si="7"/>
        <v>0</v>
      </c>
      <c r="L54" s="27">
        <f t="shared" si="8"/>
        <v>0</v>
      </c>
      <c r="M54" s="27">
        <f t="shared" si="9"/>
        <v>0</v>
      </c>
      <c r="N54" s="27">
        <f t="shared" si="10"/>
        <v>0</v>
      </c>
      <c r="O54" s="27">
        <f t="shared" si="11"/>
        <v>0</v>
      </c>
      <c r="P54" s="27">
        <f t="shared" si="12"/>
        <v>6</v>
      </c>
      <c r="Q54" s="27">
        <f t="shared" si="13"/>
        <v>41</v>
      </c>
      <c r="R54" s="27">
        <f t="shared" si="14"/>
        <v>8</v>
      </c>
      <c r="S54" s="27">
        <f t="shared" si="15"/>
        <v>0</v>
      </c>
      <c r="T54" s="27">
        <f t="shared" si="16"/>
        <v>0</v>
      </c>
      <c r="U54" s="27">
        <f t="shared" si="17"/>
        <v>14</v>
      </c>
      <c r="V54" s="27">
        <f t="shared" si="18"/>
        <v>16</v>
      </c>
      <c r="W54" s="27">
        <f t="shared" si="19"/>
        <v>11</v>
      </c>
      <c r="X54" s="27">
        <f t="shared" si="20"/>
        <v>0</v>
      </c>
      <c r="Y54" s="27">
        <f t="shared" si="21"/>
        <v>182</v>
      </c>
      <c r="Z54" s="27">
        <f t="shared" si="22"/>
        <v>334</v>
      </c>
      <c r="AA54" s="27">
        <f t="shared" si="23"/>
        <v>396</v>
      </c>
      <c r="AB54" s="27">
        <f t="shared" si="24"/>
        <v>532</v>
      </c>
      <c r="AC54" s="27">
        <f t="shared" si="25"/>
        <v>127</v>
      </c>
      <c r="AD54" s="27">
        <f t="shared" si="26"/>
        <v>678</v>
      </c>
      <c r="AE54" s="27">
        <f t="shared" si="45"/>
        <v>758</v>
      </c>
      <c r="AF54" s="27">
        <f t="shared" si="46"/>
        <v>1090</v>
      </c>
      <c r="AG54" s="27"/>
      <c r="AH54" s="27">
        <f>IF(ISNUMBER(work!C54+work!AH54),work!C54+work!AH54,".")</f>
        <v>22144828.723709621</v>
      </c>
      <c r="AI54" s="27">
        <f>IF(ISNUMBER(work!D54+work!AI54),work!D54+work!AI54,".")</f>
        <v>23240759.770762149</v>
      </c>
      <c r="AJ54" s="27">
        <f>IF(ISNUMBER(work!E54+work!AJ54),work!E54+work!AJ54,".")</f>
        <v>25387917.54100671</v>
      </c>
      <c r="AK54" s="27">
        <f>IF(ISNUMBER(work!F54+work!AK54),work!F54+work!AK54,".")</f>
        <v>28001562.599871442</v>
      </c>
      <c r="AL54" s="27">
        <f>IF(ISNUMBER(work!G54+work!AL54),work!G54+work!AL54,".")</f>
        <v>31828237.08043262</v>
      </c>
      <c r="AM54" s="27">
        <f>IF(ISNUMBER(work!H54+work!AM54),work!H54+work!AM54,".")</f>
        <v>35779920.072117217</v>
      </c>
      <c r="AN54" s="27">
        <f>IF(ISNUMBER(work!I54+work!AN54),work!I54+work!AN54,".")</f>
        <v>38600349.068734415</v>
      </c>
      <c r="AO54" s="27">
        <f>IF(ISNUMBER(work!J54+work!AO54),work!J54+work!AO54,".")</f>
        <v>42580842.407555602</v>
      </c>
      <c r="AP54" s="27">
        <f>IF(ISNUMBER(work!K54+work!AP54),work!K54+work!AP54,".")</f>
        <v>47055751.484809071</v>
      </c>
      <c r="AQ54" s="27">
        <f>IF(ISNUMBER(work!L54+work!AQ54),work!L54+work!AQ54,".")</f>
        <v>49036597.416041993</v>
      </c>
      <c r="AR54" s="27">
        <f>IF(ISNUMBER(work!M54+work!AR54),work!M54+work!AR54,".")</f>
        <v>51017976.199464567</v>
      </c>
      <c r="AS54" s="27">
        <f>IF(ISNUMBER(work!N54+work!AS54),work!N54+work!AS54,".")</f>
        <v>55179050.652110212</v>
      </c>
      <c r="AT54" s="27">
        <f>IF(ISNUMBER(work!O54+work!AT54),work!O54+work!AT54,".")</f>
        <v>62366987.106725693</v>
      </c>
      <c r="AU54" s="27">
        <f>IF(ISNUMBER(work!P54+work!AU54),work!P54+work!AU54,".")</f>
        <v>70330027.834694132</v>
      </c>
      <c r="AV54" s="27">
        <f>IF(ISNUMBER(work!Q54+work!AV54),work!Q54+work!AV54,".")</f>
        <v>78893133.970045134</v>
      </c>
      <c r="AW54" s="27">
        <f>IF(ISNUMBER(work!R54+work!AW54),work!R54+work!AW54,".")</f>
        <v>87029034.704313323</v>
      </c>
      <c r="AX54" s="27">
        <f>IF(ISNUMBER(work!S54+work!AX54),work!S54+work!AX54,".")</f>
        <v>95343559.236600593</v>
      </c>
      <c r="AY54" s="27">
        <f>IF(ISNUMBER(work!T54+work!AY54),work!T54+work!AY54,".")</f>
        <v>103900592.40276654</v>
      </c>
      <c r="AZ54" s="27">
        <f>IF(ISNUMBER(work!U54+work!AZ54),work!U54+work!AZ54,".")</f>
        <v>111681785.58421206</v>
      </c>
      <c r="BA54" s="27">
        <f>IF(ISNUMBER(work!V54+work!BA54),work!V54+work!BA54,".")</f>
        <v>120036138.82052477</v>
      </c>
      <c r="BB54" s="27">
        <f>IF(ISNUMBER(work!W54+work!BB54),work!W54+work!BB54,".")</f>
        <v>129831886.27103209</v>
      </c>
      <c r="BC54" s="27">
        <f>IF(ISNUMBER(work!X54+work!BC54),work!X54+work!BC54,".")</f>
        <v>140132224.714425</v>
      </c>
      <c r="BD54" s="27">
        <f>IF(ISNUMBER(work!Y54+work!BD54),work!Y54+work!BD54,".")</f>
        <v>152188640.68425441</v>
      </c>
      <c r="BE54" s="27">
        <f>IF(ISNUMBER(work!Z54+work!BE54),work!Z54+work!BE54,".")</f>
        <v>166688584.85105941</v>
      </c>
      <c r="BF54" s="27">
        <f>IF(ISNUMBER(work!AA54+work!BF54),work!AA54+work!BF54,".")</f>
        <v>182866643.7153537</v>
      </c>
      <c r="BG54" s="27">
        <f>IF(ISNUMBER(work!AB54+work!BG54),work!AB54+work!BG54,".")</f>
        <v>201211674.8982152</v>
      </c>
      <c r="BH54" s="27">
        <f>IF(ISNUMBER(work!AC54+work!BH54),work!AC54+work!BH54,".")</f>
        <v>223987960.8609626</v>
      </c>
      <c r="BI54" s="27">
        <f>IF(ISNUMBER(work!AD54+work!BI54),work!AD54+work!BI54,".")</f>
        <v>252354540.99439082</v>
      </c>
      <c r="BJ54" s="27">
        <f>IF(ISNUMBER(work!AE54+work!BJ54),work!AE54+work!BJ54,".")</f>
        <v>274816296.0160346</v>
      </c>
      <c r="BK54" s="27">
        <f>IF(ISNUMBER(work!AF54+work!BK54),work!AF54+work!BK54,".")</f>
        <v>308990536.24726647</v>
      </c>
      <c r="BL54" s="27"/>
      <c r="BM54" s="27">
        <f>IF(ISNUMBER(work!AH54-work!C54),work!AH54-work!C54,".")</f>
        <v>-14443559.83935638</v>
      </c>
      <c r="BN54" s="27">
        <f>IF(ISNUMBER(work!AI54-work!D54),work!AI54-work!D54,".")</f>
        <v>-15250224.99758325</v>
      </c>
      <c r="BO54" s="27">
        <f>IF(ISNUMBER(work!AJ54-work!E54),work!AJ54-work!E54,".")</f>
        <v>-16605746.84125809</v>
      </c>
      <c r="BP54" s="27">
        <f>IF(ISNUMBER(work!AK54-work!F54),work!AK54-work!F54,".")</f>
        <v>-18569411.200060159</v>
      </c>
      <c r="BQ54" s="27">
        <f>IF(ISNUMBER(work!AL54-work!G54),work!AL54-work!G54,".")</f>
        <v>-21821524.73708858</v>
      </c>
      <c r="BR54" s="27">
        <f>IF(ISNUMBER(work!AM54-work!H54),work!AM54-work!H54,".")</f>
        <v>-25112559.59076938</v>
      </c>
      <c r="BS54" s="27">
        <f>IF(ISNUMBER(work!AN54-work!I54),work!AN54-work!I54,".")</f>
        <v>-27650668.804486193</v>
      </c>
      <c r="BT54" s="27">
        <f>IF(ISNUMBER(work!AO54-work!J54),work!AO54-work!J54,".")</f>
        <v>-31355293.538958602</v>
      </c>
      <c r="BU54" s="27">
        <f>IF(ISNUMBER(work!AP54-work!K54),work!AP54-work!K54,".")</f>
        <v>-35235167.823661327</v>
      </c>
      <c r="BV54" s="27">
        <f>IF(ISNUMBER(work!AQ54-work!L54),work!AQ54-work!L54,".")</f>
        <v>-36628249.584075607</v>
      </c>
      <c r="BW54" s="27">
        <f>IF(ISNUMBER(work!AR54-work!M54),work!AR54-work!M54,".")</f>
        <v>-37902134.986657642</v>
      </c>
      <c r="BX54" s="27">
        <f>IF(ISNUMBER(work!AS54-work!N54),work!AS54-work!N54,".")</f>
        <v>-41921710.763135187</v>
      </c>
      <c r="BY54" s="27">
        <f>IF(ISNUMBER(work!AT54-work!O54),work!AT54-work!O54,".")</f>
        <v>-48522082.429484516</v>
      </c>
      <c r="BZ54" s="27">
        <f>IF(ISNUMBER(work!AU54-work!P54),work!AU54-work!P54,".")</f>
        <v>-56083511.436585456</v>
      </c>
      <c r="CA54" s="27">
        <f>IF(ISNUMBER(work!AV54-work!Q54),work!AV54-work!Q54,".")</f>
        <v>-64080578.945772059</v>
      </c>
      <c r="CB54" s="27">
        <f>IF(ISNUMBER(work!AW54-work!R54),work!AW54-work!R54,".")</f>
        <v>-71528812.919328079</v>
      </c>
      <c r="CC54" s="27">
        <f>IF(ISNUMBER(work!AX54-work!S54),work!AX54-work!S54,".")</f>
        <v>-79070073.149404809</v>
      </c>
      <c r="CD54" s="27">
        <f>IF(ISNUMBER(work!AY54-work!T54),work!AY54-work!T54,".")</f>
        <v>-86733507.79513745</v>
      </c>
      <c r="CE54" s="27">
        <f>IF(ISNUMBER(work!AZ54-work!U54),work!AZ54-work!U54,".")</f>
        <v>-93821774.429127932</v>
      </c>
      <c r="CF54" s="27">
        <f>IF(ISNUMBER(work!BA54-work!V54),work!BA54-work!V54,".")</f>
        <v>-101085691.75382923</v>
      </c>
      <c r="CG54" s="27">
        <f>IF(ISNUMBER(work!BB54-work!W54),work!BB54-work!W54,".")</f>
        <v>-109864178.07156789</v>
      </c>
      <c r="CH54" s="27">
        <f>IF(ISNUMBER(work!BC54-work!X54),work!BC54-work!X54,".")</f>
        <v>-119458612.968611</v>
      </c>
      <c r="CI54" s="27">
        <f>IF(ISNUMBER(work!BD54-work!Y54),work!BD54-work!Y54,".")</f>
        <v>-131024963.22793759</v>
      </c>
      <c r="CJ54" s="27">
        <f>IF(ISNUMBER(work!BE54-work!Z54),work!BE54-work!Z54,".")</f>
        <v>-144846379.45235261</v>
      </c>
      <c r="CK54" s="27">
        <f>IF(ISNUMBER(work!BF54-work!AA54),work!BF54-work!AA54,".")</f>
        <v>-160133351.98270229</v>
      </c>
      <c r="CL54" s="27">
        <f>IF(ISNUMBER(work!BG54-work!AB54),work!BG54-work!AB54,".")</f>
        <v>-177460320.35243878</v>
      </c>
      <c r="CM54" s="27">
        <f>IF(ISNUMBER(work!BH54-work!AC54),work!BH54-work!AC54,".")</f>
        <v>-198609985.83876738</v>
      </c>
      <c r="CN54" s="27">
        <f>IF(ISNUMBER(work!BI54-work!AD54),work!BI54-work!AD54,".")</f>
        <v>-225181138.7763032</v>
      </c>
      <c r="CO54" s="27">
        <f>IF(ISNUMBER(work!BJ54-work!AE54),work!BJ54-work!AE54,".")</f>
        <v>-245697594.93402338</v>
      </c>
      <c r="CP54" s="27">
        <f>IF(ISNUMBER(work!BK54-work!AF54),work!BK54-work!AF54,".")</f>
        <v>-278518571.58152419</v>
      </c>
      <c r="CQ54" s="27"/>
      <c r="CR54" s="27"/>
      <c r="CS54" s="27">
        <f>IF(ISNUMBER(work!CR54-work!BN54),work!CR54-work!BN54,".")</f>
        <v>8.550806009552625E-2</v>
      </c>
      <c r="CT54" s="27">
        <f>IF(ISNUMBER(work!CS54-work!BO54),work!CS54-work!BO54,".")</f>
        <v>8.450806009552625E-2</v>
      </c>
      <c r="CU54" s="27">
        <f>IF(ISNUMBER(work!CT54-work!BP54),work!CT54-work!BP54,".")</f>
        <v>8.450806009552625E-2</v>
      </c>
      <c r="CV54" s="27">
        <f>IF(ISNUMBER(work!CU54-work!BQ54),work!CU54-work!BQ54,".")</f>
        <v>8.3508060095526249E-2</v>
      </c>
      <c r="CW54" s="27">
        <f>IF(ISNUMBER(work!CV54-work!BR54),work!CV54-work!BR54,".")</f>
        <v>8.3508060095526249E-2</v>
      </c>
      <c r="CX54" s="27">
        <f>IF(ISNUMBER(work!CW54-work!BS54),work!CW54-work!BS54,".")</f>
        <v>8.2508060095526248E-2</v>
      </c>
      <c r="CY54" s="27">
        <f>IF(ISNUMBER(work!CX54-work!BT54),work!CX54-work!BT54,".")</f>
        <v>8.1508060095526261E-2</v>
      </c>
      <c r="CZ54" s="27">
        <f>IF(ISNUMBER(work!CY54-work!BU54),work!CY54-work!BU54,".")</f>
        <v>8.050806009552626E-2</v>
      </c>
      <c r="DA54" s="27">
        <f>IF(ISNUMBER(work!CZ54-work!BV54),work!CZ54-work!BV54,".")</f>
        <v>7.9508060095526259E-2</v>
      </c>
      <c r="DB54" s="27">
        <f>IF(ISNUMBER(work!DA54-work!BW54),work!DA54-work!BW54,".")</f>
        <v>7.8508060095526258E-2</v>
      </c>
      <c r="DC54" s="94">
        <f>IF(ISNUMBER(work!DB54-work!BX54),work!DB54-work!BX54,".")</f>
        <v>7.6508060095526256E-2</v>
      </c>
      <c r="DD54" s="27">
        <f>IF(ISNUMBER(work!DC54-work!BY54),work!DC54-work!BY54,".")</f>
        <v>7.4508060095526255E-2</v>
      </c>
      <c r="DE54" s="27">
        <f>IF(ISNUMBER(work!DD54-work!BZ54),work!DD54-work!BZ54,".")</f>
        <v>8.2851626376092072E-2</v>
      </c>
      <c r="DF54" s="27">
        <f>IF(ISNUMBER(work!DE54-work!CA54),work!DE54-work!CA54,".")</f>
        <v>8.085162637609207E-2</v>
      </c>
      <c r="DG54" s="27">
        <f>IF(ISNUMBER(work!DF54-work!CB54),work!DF54-work!CB54,".")</f>
        <v>7.8851626376092068E-2</v>
      </c>
      <c r="DH54" s="27">
        <f>IF(ISNUMBER(work!DG54-work!CC54),work!DG54-work!CC54,".")</f>
        <v>7.685162637609208E-2</v>
      </c>
      <c r="DI54" s="27">
        <f>IF(ISNUMBER(work!DH54-work!CD54),work!DH54-work!CD54,".")</f>
        <v>7.3851626376092078E-2</v>
      </c>
      <c r="DJ54" s="27">
        <f>IF(ISNUMBER(work!DI54-work!CE54),work!DI54-work!CE54,".")</f>
        <v>7.1851626376092076E-2</v>
      </c>
      <c r="DK54" s="27">
        <f>IF(ISNUMBER(work!DJ54-work!CF54),work!DJ54-work!CF54,".")</f>
        <v>6.9851626376092074E-2</v>
      </c>
      <c r="DL54" s="27">
        <f>IF(ISNUMBER(work!DK54-work!CG54),work!DK54-work!CG54,".")</f>
        <v>6.8010536091260343E-2</v>
      </c>
      <c r="DM54" s="94">
        <f>IF(ISNUMBER(work!DL54-work!CH54),work!DL54-work!CH54,".")</f>
        <v>6.6407418678366165E-2</v>
      </c>
      <c r="DN54" s="27">
        <f>IF(ISNUMBER(work!DM54-work!CI54),work!DM54-work!CI54,".")</f>
        <v>6.5159991514344789E-2</v>
      </c>
      <c r="DO54" s="27">
        <f>IF(ISNUMBER(work!DN54-work!CJ54),work!DN54-work!CJ54,".")</f>
        <v>6.4360433020461266E-2</v>
      </c>
      <c r="DP54" s="27">
        <f>IF(ISNUMBER(work!DO54-work!CK54),work!DO54-work!CK54,".")</f>
        <v>6.3808068943496388E-2</v>
      </c>
      <c r="DQ54" s="27">
        <f>IF(ISNUMBER(work!DP54-work!CL54),work!DP54-work!CL54,".")</f>
        <v>6.1995430962847056E-2</v>
      </c>
      <c r="DR54" s="94">
        <f>IF(ISNUMBER(work!DQ54-work!CM54),work!DQ54-work!CM54,".")</f>
        <v>5.5618451202185996E-2</v>
      </c>
      <c r="DS54" s="27">
        <f>IF(ISNUMBER(work!DR54-work!CN54),work!DR54-work!CN54,".")</f>
        <v>5.2123816721849896E-2</v>
      </c>
      <c r="DT54" s="27">
        <f>IF(ISNUMBER(work!DS54-work!CO54),work!DS54-work!CO54,".")</f>
        <v>4.7985831721844494E-2</v>
      </c>
      <c r="DU54" s="27">
        <f>IF(ISNUMBER(work!DT54-work!CP54),work!DT54-work!CP54,".")</f>
        <v>4.4275510550028652E-2</v>
      </c>
      <c r="DV54" s="27">
        <f t="shared" si="29"/>
        <v>4.4275510550028652E-2</v>
      </c>
      <c r="DW54" s="27"/>
      <c r="DX54" s="27" t="str">
        <f>IF(ISNUMBER(work!FJ54/work!FN54),work!FJ54/work!FN54,".")</f>
        <v>.</v>
      </c>
      <c r="DY54" s="27" t="str">
        <f>IF(ISNUMBER(work!FK54/work!FO54),work!FK54/work!FO54,".")</f>
        <v>.</v>
      </c>
      <c r="DZ54" s="27" t="str">
        <f>IF(ISNUMBER(work!FL54/work!FP54),work!FL54/work!FP54,".")</f>
        <v>.</v>
      </c>
      <c r="EA54" s="27" t="str">
        <f>IF(ISNUMBER(work!FM54/work!FQ54),work!FM54/work!FQ54,".")</f>
        <v>.</v>
      </c>
      <c r="EB54" s="27" t="str">
        <f>IF(ISNUMBER((work!FK54+work!FL54)/(work!FO54+work!FP54)),(work!FK54+work!FL54)/(work!FO54+work!FP54),".")</f>
        <v>.</v>
      </c>
      <c r="EC54" s="27" t="str">
        <f>IF(ISNUMBER(work!FR54/work!FV54),work!FR54/work!FV54,".")</f>
        <v>.</v>
      </c>
      <c r="ED54" s="27" t="str">
        <f>IF(ISNUMBER(work!FS54/work!FW54),work!FS54/work!FW54,".")</f>
        <v>.</v>
      </c>
      <c r="EE54" s="27" t="str">
        <f>IF(ISNUMBER(work!FT54/work!FX54),work!FT54/work!FX54,".")</f>
        <v>.</v>
      </c>
      <c r="EF54" s="27" t="str">
        <f>IF(ISNUMBER(work!FU54/work!FY54),work!FU54/work!FY54,".")</f>
        <v>.</v>
      </c>
      <c r="EG54" s="27" t="str">
        <f>IF(ISNUMBER((work!FS54+work!FT54)/(work!FW54+work!FX54)),(work!FS54+work!FT54)/(work!FW54+work!FX54),".")</f>
        <v>.</v>
      </c>
      <c r="EH54" s="27" t="str">
        <f>work!EZ54</f>
        <v>.</v>
      </c>
      <c r="EI54" s="27">
        <f>work!FA54</f>
        <v>1.9036132101619442E-6</v>
      </c>
      <c r="EJ54" s="27" t="str">
        <f>work!FB54</f>
        <v>.</v>
      </c>
      <c r="EK54" s="27"/>
      <c r="EL54" s="27">
        <f t="shared" si="47"/>
        <v>7548.2830000000004</v>
      </c>
      <c r="EM54">
        <f t="shared" si="34"/>
        <v>11</v>
      </c>
      <c r="EN54" t="str">
        <f>work!FM54</f>
        <v>.</v>
      </c>
      <c r="EO54" t="str">
        <f>IF(ISNUMBER(work!FK54+work!FL54),work!FK54+work!FL54,".")</f>
        <v>.</v>
      </c>
      <c r="EP54" t="str">
        <f>IF(ISNUMBER(work!FU54-work!FM54),work!FU54-work!FM54,".")</f>
        <v>.</v>
      </c>
      <c r="EQ54" t="str">
        <f>IF(ISNUMBER(work!FS54+work!FT54-work!FK54-work!FL54),(work!FS54+work!FT54-work!FK54-work!FL54),".")</f>
        <v>.</v>
      </c>
      <c r="EU54" t="str">
        <f>work!FC54</f>
        <v>.</v>
      </c>
      <c r="EV54">
        <f>work!FD54</f>
        <v>110</v>
      </c>
      <c r="EW54" t="str">
        <f>IF(ISNUMBER(VLOOKUP($F54,AREA_EM_ALLYEAR,Seq!B$1,FALSE)),VLOOKUP($F54,AREA_EM_ALLYEAR,Seq!B$1,FALSE),".")</f>
        <v>.</v>
      </c>
      <c r="EX54" t="str">
        <f>IF(ISNUMBER(VLOOKUP($F54,AREA_EM_ALLYEAR,Seq!C$1,FALSE)),VLOOKUP($F54,AREA_EM_ALLYEAR,Seq!C$1,FALSE),".")</f>
        <v>.</v>
      </c>
      <c r="EY54" t="str">
        <f>IF(ISNUMBER(VLOOKUP($F54,AREA_EM_ALLYEAR,Seq!D$1,FALSE)),VLOOKUP($F54,AREA_EM_ALLYEAR,Seq!D$1,FALSE),".")</f>
        <v>.</v>
      </c>
      <c r="EZ54" t="str">
        <f>IF(ISNUMBER(VLOOKUP($F54,AREA_EM_ALLYEAR,Seq!E$1,FALSE)),VLOOKUP($F54,AREA_EM_ALLYEAR,Seq!E$1,FALSE),".")</f>
        <v>.</v>
      </c>
      <c r="FA54" t="str">
        <f>IF(ISNUMBER(VLOOKUP($F54,AREA_EM_ALLYEAR,Seq!F$1,FALSE)),VLOOKUP($F54,AREA_EM_ALLYEAR,Seq!F$1,FALSE),".")</f>
        <v>.</v>
      </c>
      <c r="FB54" t="str">
        <f>IF(ISNUMBER(VLOOKUP($F54,AREA_EM_ALLYEAR,Seq!G$1,FALSE)),VLOOKUP($F54,AREA_EM_ALLYEAR,Seq!G$1,FALSE),".")</f>
        <v>.</v>
      </c>
      <c r="FC54" t="str">
        <f>IF(ISNUMBER(VLOOKUP($F54,AREA_EM_ALLYEAR,Seq!H$1,FALSE)),VLOOKUP($F54,AREA_EM_ALLYEAR,Seq!H$1,FALSE),".")</f>
        <v>.</v>
      </c>
      <c r="FD54" t="str">
        <f>IF(ISNUMBER(VLOOKUP($F54,AREA_EM_ALLYEAR,Seq!I$1,FALSE)),VLOOKUP($F54,AREA_EM_ALLYEAR,Seq!I$1,FALSE),".")</f>
        <v>.</v>
      </c>
      <c r="FE54" t="str">
        <f>IF(ISNUMBER(VLOOKUP($F54,AREA_EM_ALLYEAR,Seq!J$1,FALSE)),VLOOKUP($F54,AREA_EM_ALLYEAR,Seq!J$1,FALSE),".")</f>
        <v>.</v>
      </c>
      <c r="FF54" t="str">
        <f>IF(ISNUMBER(VLOOKUP($F54,AREA_EM_ALLYEAR,Seq!K$1,FALSE)),VLOOKUP($F54,AREA_EM_ALLYEAR,Seq!K$1,FALSE),".")</f>
        <v>.</v>
      </c>
      <c r="FG54" t="str">
        <f>IF(ISNUMBER(VLOOKUP($F54,AREA_EM_ALLYEAR,Seq!L$1,FALSE)),VLOOKUP($F54,AREA_EM_ALLYEAR,Seq!L$1,FALSE),".")</f>
        <v>.</v>
      </c>
      <c r="FH54" t="str">
        <f>IF(ISNUMBER(VLOOKUP($F54,AREA_EM_ALLYEAR,Seq!M$1,FALSE)),VLOOKUP($F54,AREA_EM_ALLYEAR,Seq!M$1,FALSE),".")</f>
        <v>.</v>
      </c>
      <c r="FI54" t="str">
        <f>IF(ISNUMBER(VLOOKUP($F54,AREA_EM_ALLYEAR,Seq!N$1,FALSE)),VLOOKUP($F54,AREA_EM_ALLYEAR,Seq!N$1,FALSE),".")</f>
        <v>.</v>
      </c>
      <c r="FJ54" t="str">
        <f>IF(ISNUMBER(VLOOKUP($F54,AREA_EM_ALLYEAR,Seq!O$1,FALSE)),VLOOKUP($F54,AREA_EM_ALLYEAR,Seq!O$1,FALSE),".")</f>
        <v>.</v>
      </c>
      <c r="FK54" t="str">
        <f t="shared" si="35"/>
        <v>.</v>
      </c>
      <c r="FN54">
        <f>IF( ISNUMBER(VLOOKUP($F54,AREA_LIFE,Seq!V$1,FALSE)-Life!V$39),VLOOKUP($F54,AREA_LIFE,Seq!V$1,FALSE)-Life!V$39,".")</f>
        <v>-9.4063414634146199</v>
      </c>
      <c r="FO54">
        <f>IF( ISNUMBER(VLOOKUP($F54,AREA_LIFE,Seq!W$1,FALSE)-Life!W$39),VLOOKUP($F54,AREA_LIFE,Seq!W$1,FALSE)-Life!W$39,".")</f>
        <v>-8.9351951219512102</v>
      </c>
      <c r="FP54">
        <f>IF( ISNUMBER(VLOOKUP($F54,AREA_LIFE,Seq!X$1,FALSE)-Life!X$39),VLOOKUP($F54,AREA_LIFE,Seq!X$1,FALSE)-Life!X$39,".")</f>
        <v>-8.4454390243902466</v>
      </c>
      <c r="FQ54">
        <f>IF( ISNUMBER(VLOOKUP($F54,AREA_LIFE,Seq!Y$1,FALSE)-Life!Y$39),VLOOKUP($F54,AREA_LIFE,Seq!Y$1,FALSE)-Life!Y$39,".")</f>
        <v>-7.9436097560975654</v>
      </c>
      <c r="FR54">
        <f>IF( ISNUMBER(VLOOKUP($F54,AREA_LIFE,Seq!Z$1,FALSE)-Life!Z$39),VLOOKUP($F54,AREA_LIFE,Seq!Z$1,FALSE)-Life!Z$39,".")</f>
        <v>-7.4452439024390316</v>
      </c>
      <c r="FS54">
        <f>IF( ISNUMBER(VLOOKUP($F54,AREA_LIFE,Seq!AA$1,FALSE)-Life!AA$39),VLOOKUP($F54,AREA_LIFE,Seq!AA$1,FALSE)-Life!AA$39,".")</f>
        <v>-6.9678292682926894</v>
      </c>
      <c r="FT54">
        <f>IF( ISNUMBER(VLOOKUP($F54,AREA_LIFE,Seq!AB$1,FALSE)-Life!AB$39),VLOOKUP($F54,AREA_LIFE,Seq!AB$1,FALSE)-Life!AB$39,".")</f>
        <v>-6.525487804878054</v>
      </c>
      <c r="FU54">
        <f>IF( ISNUMBER(VLOOKUP($F54,AREA_LIFE,Seq!AC$1,FALSE)-Life!AC$39),VLOOKUP($F54,AREA_LIFE,Seq!AC$1,FALSE)-Life!AC$39,".")</f>
        <v>-6.1237073170731691</v>
      </c>
      <c r="FV54">
        <f>IF( ISNUMBER(VLOOKUP($F54,AREA_LIFE,Seq!AD$1,FALSE)-Life!AD$39),VLOOKUP($F54,AREA_LIFE,Seq!AD$1,FALSE)-Life!AD$39,".")</f>
        <v>-5.7650731707317036</v>
      </c>
      <c r="FW54">
        <f>IF( ISNUMBER(VLOOKUP($F54,AREA_LIFE,Seq!AE$1,FALSE)-Life!AE$39),VLOOKUP($F54,AREA_LIFE,Seq!AE$1,FALSE)-Life!AE$39,".")</f>
        <v>-5.4480975609756044</v>
      </c>
      <c r="FX54">
        <f>IF( ISNUMBER(VLOOKUP($F54,AREA_LIFE,Seq!AF$1,FALSE)-Life!AF$39),VLOOKUP($F54,AREA_LIFE,Seq!AF$1,FALSE)-Life!AF$39,".")</f>
        <v>-5.1643170731707144</v>
      </c>
      <c r="FY54">
        <f>IF( ISNUMBER(VLOOKUP($F54,AREA_LIFE,Seq!AG$1,FALSE)-Life!AG$39),VLOOKUP($F54,AREA_LIFE,Seq!AG$1,FALSE)-Life!AG$39,".")</f>
        <v>-4.8982439024390345</v>
      </c>
      <c r="FZ54">
        <f>IF( ISNUMBER(VLOOKUP($F54,AREA_LIFE,Seq!AH$1,FALSE)-Life!AH$39),VLOOKUP($F54,AREA_LIFE,Seq!AH$1,FALSE)-Life!AH$39,".")</f>
        <v>-4.6343658536585366</v>
      </c>
      <c r="GA54">
        <f>IF( ISNUMBER(VLOOKUP($F54,AREA_LIFE,Seq!AI$1,FALSE)-Life!AI$39),VLOOKUP($F54,AREA_LIFE,Seq!AI$1,FALSE)-Life!AI$39,".")</f>
        <v>-4.3651707317073232</v>
      </c>
      <c r="GB54">
        <f>IF( ISNUMBER(VLOOKUP($F54,AREA_LIFE,Seq!AJ$1,FALSE)-Life!AJ$39),VLOOKUP($F54,AREA_LIFE,Seq!AJ$1,FALSE)-Life!AJ$39,".")</f>
        <v>-4.0920975609756027</v>
      </c>
      <c r="GC54">
        <f>IF( ISNUMBER(VLOOKUP($F54,AREA_LIFE,Seq!AK$1,FALSE)-Life!AK$39),VLOOKUP($F54,AREA_LIFE,Seq!AK$1,FALSE)-Life!AK$39,".")</f>
        <v>-3.8256341463414714</v>
      </c>
      <c r="GD54">
        <f>IF( ISNUMBER(VLOOKUP($F54,AREA_LIFE,Seq!AL$1,FALSE)-Life!AL$39),VLOOKUP($F54,AREA_LIFE,Seq!AL$1,FALSE)-Life!AL$39,".")</f>
        <v>-3.5822195121951097</v>
      </c>
      <c r="GE54">
        <f>IF( ISNUMBER(VLOOKUP($F54,AREA_LIFE,Seq!AM$1,FALSE)-Life!AM$39),VLOOKUP($F54,AREA_LIFE,Seq!AM$1,FALSE)-Life!AM$39,".")</f>
        <v>-3.379341463414633</v>
      </c>
      <c r="GF54">
        <f>IF( ISNUMBER(VLOOKUP($F54,AREA_LIFE,Seq!AN$1,FALSE)-Life!AN$39),VLOOKUP($F54,AREA_LIFE,Seq!AN$1,FALSE)-Life!AN$39,".")</f>
        <v>-3.226926829268308</v>
      </c>
      <c r="GG54">
        <f>IF( ISNUMBER(VLOOKUP($F54,AREA_LIFE,Seq!AO$1,FALSE)-Life!AO$39),VLOOKUP($F54,AREA_LIFE,Seq!AO$1,FALSE)-Life!AO$39,".")</f>
        <v>-3.1259512195122028</v>
      </c>
      <c r="GH54">
        <f>IF( ISNUMBER(VLOOKUP($F54,AREA_LIFE,Seq!AP$1,FALSE)-Life!AP$39),VLOOKUP($F54,AREA_LIFE,Seq!AP$1,FALSE)-Life!AP$39,".")</f>
        <v>-3.0703658536585436</v>
      </c>
      <c r="GI54">
        <f>IF( ISNUMBER(VLOOKUP($F54,AREA_LIFE,Seq!AQ$1,FALSE)-Life!AQ$39),VLOOKUP($F54,AREA_LIFE,Seq!AQ$1,FALSE)-Life!AQ$39,".")</f>
        <v>-3.0496585365853548</v>
      </c>
      <c r="GJ54">
        <f>IF( ISNUMBER(VLOOKUP($F54,AREA_LIFE,Seq!AR$1,FALSE)-Life!AR$39),VLOOKUP($F54,AREA_LIFE,Seq!AR$1,FALSE)-Life!AR$39,".")</f>
        <v>-3.0468048780487891</v>
      </c>
      <c r="GK54">
        <f>IF( ISNUMBER(VLOOKUP($F54,AREA_LIFE,Seq!AS$1,FALSE)-Life!AS$39),VLOOKUP($F54,AREA_LIFE,Seq!AS$1,FALSE)-Life!AS$39,".")</f>
        <v>-3.0478292682926593</v>
      </c>
      <c r="GL54">
        <f>IF( ISNUMBER(VLOOKUP($F54,AREA_LIFE,Seq!AT$1,FALSE)-Life!AT$39),VLOOKUP($F54,AREA_LIFE,Seq!AT$1,FALSE)-Life!AT$39,".")</f>
        <v>-3.0457560975609823</v>
      </c>
      <c r="GM54">
        <f>IF( ISNUMBER(VLOOKUP($F54,AREA_LIFE,Seq!AU$1,FALSE)-Life!AU$39),VLOOKUP($F54,AREA_LIFE,Seq!AU$1,FALSE)-Life!AU$39,".")</f>
        <v>-3.0355853658536631</v>
      </c>
      <c r="GN54">
        <f>IF( ISNUMBER(VLOOKUP($F54,AREA_LIFE,Seq!AV$1,FALSE)-Life!AV$39),VLOOKUP($F54,AREA_LIFE,Seq!AV$1,FALSE)-Life!AV$39,".")</f>
        <v>-3.0193414634146194</v>
      </c>
      <c r="GO54">
        <f>IF( ISNUMBER(VLOOKUP($F54,AREA_LIFE,Seq!AW$1,FALSE)-Life!AW$39),VLOOKUP($F54,AREA_LIFE,Seq!AW$1,FALSE)-Life!AW$39,".")</f>
        <v>-3.0010731707317007</v>
      </c>
      <c r="GP54">
        <f>IF( ISNUMBER(VLOOKUP($F54,AREA_LIFE,Seq!AX$1,FALSE)-Life!AX$39),VLOOKUP($F54,AREA_LIFE,Seq!AX$1,FALSE)-Life!AX$39,".")</f>
        <v>-2.9863170731707385</v>
      </c>
      <c r="GQ54">
        <f t="shared" si="36"/>
        <v>-2.9863170731707385</v>
      </c>
      <c r="GS54">
        <f>IFERROR(VLOOKUP($F54,AREA_LIFE,Seq!V$1,FALSE),".")</f>
        <v>56.562048780487814</v>
      </c>
      <c r="GT54">
        <f>IFERROR(VLOOKUP($F54,AREA_LIFE,Seq!W$1,FALSE),".")</f>
        <v>57.231536585365859</v>
      </c>
      <c r="GU54">
        <f>IFERROR(VLOOKUP($F54,AREA_LIFE,Seq!X$1,FALSE),".")</f>
        <v>57.903048780487815</v>
      </c>
      <c r="GV54">
        <f>IFERROR(VLOOKUP($F54,AREA_LIFE,Seq!Y$1,FALSE),".")</f>
        <v>58.577560975609764</v>
      </c>
      <c r="GW54">
        <f>IFERROR(VLOOKUP($F54,AREA_LIFE,Seq!Z$1,FALSE),".")</f>
        <v>59.250560975609758</v>
      </c>
      <c r="GX54">
        <f>IFERROR(VLOOKUP($F54,AREA_LIFE,Seq!AA$1,FALSE),".")</f>
        <v>59.912609756097567</v>
      </c>
      <c r="GY54">
        <f>IFERROR(VLOOKUP($F54,AREA_LIFE,Seq!AB$1,FALSE),".")</f>
        <v>60.555731707317079</v>
      </c>
      <c r="GZ54">
        <f>IFERROR(VLOOKUP($F54,AREA_LIFE,Seq!AC$1,FALSE),".")</f>
        <v>61.174487804878055</v>
      </c>
      <c r="HA54">
        <f>IFERROR(VLOOKUP($F54,AREA_LIFE,Seq!AD$1,FALSE),".")</f>
        <v>61.767853658536588</v>
      </c>
      <c r="HB54">
        <f>IFERROR(VLOOKUP($F54,AREA_LIFE,Seq!AE$1,FALSE),".")</f>
        <v>62.338292682926841</v>
      </c>
      <c r="HC54">
        <f>IFERROR(VLOOKUP($F54,AREA_LIFE,Seq!AF$1,FALSE),".")</f>
        <v>62.894756097560993</v>
      </c>
      <c r="HD54">
        <f>IFERROR(VLOOKUP($F54,AREA_LIFE,Seq!AG$1,FALSE),".")</f>
        <v>63.452146341463418</v>
      </c>
      <c r="HE54">
        <f>IFERROR(VLOOKUP($F54,AREA_LIFE,Seq!AH$1,FALSE),".")</f>
        <v>64.020878048780489</v>
      </c>
      <c r="HF54">
        <f>IFERROR(VLOOKUP($F54,AREA_LIFE,Seq!AI$1,FALSE),".")</f>
        <v>64.604414634146352</v>
      </c>
      <c r="HG54">
        <f>IFERROR(VLOOKUP($F54,AREA_LIFE,Seq!AJ$1,FALSE),".")</f>
        <v>65.198243902439046</v>
      </c>
      <c r="HH54">
        <f>IFERROR(VLOOKUP($F54,AREA_LIFE,Seq!AK$1,FALSE),".")</f>
        <v>65.791902439024398</v>
      </c>
      <c r="HI54">
        <f>IFERROR(VLOOKUP($F54,AREA_LIFE,Seq!AL$1,FALSE),".")</f>
        <v>66.369414634146352</v>
      </c>
      <c r="HJ54">
        <f>IFERROR(VLOOKUP($F54,AREA_LIFE,Seq!AM$1,FALSE),".")</f>
        <v>66.91239024390245</v>
      </c>
      <c r="HK54">
        <f>IFERROR(VLOOKUP($F54,AREA_LIFE,Seq!AN$1,FALSE),".")</f>
        <v>67.407878048780489</v>
      </c>
      <c r="HL54">
        <f>IFERROR(VLOOKUP($F54,AREA_LIFE,Seq!AO$1,FALSE),".")</f>
        <v>67.848951219512202</v>
      </c>
      <c r="HM54">
        <f>IFERROR(VLOOKUP($F54,AREA_LIFE,Seq!AP$1,FALSE),".")</f>
        <v>68.233634146341473</v>
      </c>
      <c r="HN54">
        <f>IFERROR(VLOOKUP($F54,AREA_LIFE,Seq!AQ$1,FALSE),".")</f>
        <v>68.561926829268302</v>
      </c>
      <c r="HO54">
        <f>IFERROR(VLOOKUP($F54,AREA_LIFE,Seq!AR$1,FALSE),".")</f>
        <v>68.846341463414632</v>
      </c>
      <c r="HP54">
        <f>IFERROR(VLOOKUP($F54,AREA_LIFE,Seq!AS$1,FALSE),".")</f>
        <v>69.09934146341466</v>
      </c>
      <c r="HQ54">
        <f>IFERROR(VLOOKUP($F54,AREA_LIFE,Seq!AT$1,FALSE),".")</f>
        <v>69.327926829268307</v>
      </c>
      <c r="HR54">
        <f>IFERROR(VLOOKUP($F54,AREA_LIFE,Seq!AU$1,FALSE),".")</f>
        <v>69.541073170731707</v>
      </c>
      <c r="HS54">
        <f>IFERROR(VLOOKUP($F54,AREA_LIFE,Seq!AV$1,FALSE),".")</f>
        <v>69.744268292682932</v>
      </c>
      <c r="HT54">
        <f>IFERROR(VLOOKUP($F54,AREA_LIFE,Seq!AW$1,FALSE),".")</f>
        <v>69.942000000000007</v>
      </c>
      <c r="HU54">
        <f>IFERROR(VLOOKUP($F54,AREA_LIFE,Seq!AX$1,FALSE),".")</f>
        <v>70.138243902439029</v>
      </c>
      <c r="HV54" t="str">
        <f>IFERROR(VLOOKUP($F54,AREA_LIFE,Seq!AY$1,FALSE),".")</f>
        <v>.</v>
      </c>
      <c r="HZ54">
        <f t="shared" si="40"/>
        <v>96</v>
      </c>
      <c r="IA54">
        <f t="shared" si="38"/>
        <v>0</v>
      </c>
      <c r="IB54">
        <f t="shared" si="41"/>
        <v>51017976.199464567</v>
      </c>
      <c r="IC54">
        <f t="shared" si="42"/>
        <v>-37902134.986657642</v>
      </c>
      <c r="ID54">
        <f t="shared" si="39"/>
        <v>7.6508060095526256E-2</v>
      </c>
      <c r="IE54" t="str">
        <f>work!FK54</f>
        <v>.</v>
      </c>
      <c r="IF54" t="str">
        <f>work!FL54</f>
        <v>.</v>
      </c>
      <c r="IG54" t="str">
        <f>work!FM54</f>
        <v>.</v>
      </c>
      <c r="IH54" t="str">
        <f>IF(ISNUMBER(work!FS54-work!FK54),work!FS54-work!FK54,".")</f>
        <v>.</v>
      </c>
      <c r="II54" t="str">
        <f>IF(ISNUMBER(work!FT54-work!FL54),work!FT54-work!FL54,".")</f>
        <v>.</v>
      </c>
      <c r="IJ54" t="str">
        <f>IF(ISNUMBER(work!FU54-work!FM54),work!FU54-work!FM54,".")</f>
        <v>.</v>
      </c>
    </row>
    <row r="55" spans="1:244" hidden="1">
      <c r="A55" s="24" t="str">
        <f t="shared" si="0"/>
        <v>非洲</v>
      </c>
      <c r="B55" s="24" t="str">
        <f t="shared" si="43"/>
        <v>Out</v>
      </c>
      <c r="C55" s="24" t="str">
        <f t="shared" si="44"/>
        <v>Out</v>
      </c>
      <c r="D55" s="24"/>
      <c r="E55" s="25" t="s">
        <v>2799</v>
      </c>
      <c r="F55" s="26" t="str">
        <f t="shared" si="2"/>
        <v>Eq.Guinea</v>
      </c>
      <c r="G55" s="27" t="str">
        <f t="shared" si="3"/>
        <v>.</v>
      </c>
      <c r="H55" s="27" t="str">
        <f t="shared" si="4"/>
        <v>.</v>
      </c>
      <c r="I55" s="27" t="str">
        <f t="shared" si="5"/>
        <v>.</v>
      </c>
      <c r="J55" s="27" t="str">
        <f t="shared" si="6"/>
        <v>.</v>
      </c>
      <c r="K55" s="27" t="str">
        <f t="shared" si="7"/>
        <v>.</v>
      </c>
      <c r="L55" s="27" t="str">
        <f t="shared" si="8"/>
        <v>.</v>
      </c>
      <c r="M55" s="27" t="str">
        <f t="shared" si="9"/>
        <v>.</v>
      </c>
      <c r="N55" s="27" t="str">
        <f t="shared" si="10"/>
        <v>.</v>
      </c>
      <c r="O55" s="27" t="str">
        <f t="shared" si="11"/>
        <v>.</v>
      </c>
      <c r="P55" s="27" t="str">
        <f t="shared" si="12"/>
        <v>.</v>
      </c>
      <c r="Q55" s="27" t="str">
        <f t="shared" si="13"/>
        <v>.</v>
      </c>
      <c r="R55" s="27" t="str">
        <f t="shared" si="14"/>
        <v>.</v>
      </c>
      <c r="S55" s="27" t="str">
        <f t="shared" si="15"/>
        <v>.</v>
      </c>
      <c r="T55" s="27" t="str">
        <f t="shared" si="16"/>
        <v>.</v>
      </c>
      <c r="U55" s="27" t="str">
        <f t="shared" si="17"/>
        <v>.</v>
      </c>
      <c r="V55" s="27" t="str">
        <f t="shared" si="18"/>
        <v>.</v>
      </c>
      <c r="W55" s="27" t="str">
        <f t="shared" si="19"/>
        <v>.</v>
      </c>
      <c r="X55" s="27" t="str">
        <f t="shared" si="20"/>
        <v>.</v>
      </c>
      <c r="Y55" s="27" t="str">
        <f t="shared" si="21"/>
        <v>.</v>
      </c>
      <c r="Z55" s="27" t="str">
        <f t="shared" si="22"/>
        <v>.</v>
      </c>
      <c r="AA55" s="27">
        <f t="shared" si="23"/>
        <v>0</v>
      </c>
      <c r="AB55" s="27">
        <f t="shared" si="24"/>
        <v>68</v>
      </c>
      <c r="AC55" s="27">
        <f t="shared" si="25"/>
        <v>0</v>
      </c>
      <c r="AD55" s="27">
        <f t="shared" si="26"/>
        <v>208</v>
      </c>
      <c r="AE55" s="27" t="str">
        <f t="shared" si="45"/>
        <v>.</v>
      </c>
      <c r="AF55" s="27" t="str">
        <f t="shared" si="46"/>
        <v>.</v>
      </c>
      <c r="AG55" s="27"/>
      <c r="AH55" s="27" t="str">
        <f>IF(ISNUMBER(work!C55+work!AH55),work!C55+work!AH55,".")</f>
        <v>.</v>
      </c>
      <c r="AI55" s="27" t="str">
        <f>IF(ISNUMBER(work!D55+work!AI55),work!D55+work!AI55,".")</f>
        <v>.</v>
      </c>
      <c r="AJ55" s="27" t="str">
        <f>IF(ISNUMBER(work!E55+work!AJ55),work!E55+work!AJ55,".")</f>
        <v>.</v>
      </c>
      <c r="AK55" s="27" t="str">
        <f>IF(ISNUMBER(work!F55+work!AK55),work!F55+work!AK55,".")</f>
        <v>.</v>
      </c>
      <c r="AL55" s="27" t="str">
        <f>IF(ISNUMBER(work!G55+work!AL55),work!G55+work!AL55,".")</f>
        <v>.</v>
      </c>
      <c r="AM55" s="27" t="str">
        <f>IF(ISNUMBER(work!H55+work!AM55),work!H55+work!AM55,".")</f>
        <v>.</v>
      </c>
      <c r="AN55" s="27" t="str">
        <f>IF(ISNUMBER(work!I55+work!AN55),work!I55+work!AN55,".")</f>
        <v>.</v>
      </c>
      <c r="AO55" s="27" t="str">
        <f>IF(ISNUMBER(work!J55+work!AO55),work!J55+work!AO55,".")</f>
        <v>.</v>
      </c>
      <c r="AP55" s="27" t="str">
        <f>IF(ISNUMBER(work!K55+work!AP55),work!K55+work!AP55,".")</f>
        <v>.</v>
      </c>
      <c r="AQ55" s="27" t="str">
        <f>IF(ISNUMBER(work!L55+work!AQ55),work!L55+work!AQ55,".")</f>
        <v>.</v>
      </c>
      <c r="AR55" s="27" t="str">
        <f>IF(ISNUMBER(work!M55+work!AR55),work!M55+work!AR55,".")</f>
        <v>.</v>
      </c>
      <c r="AS55" s="27" t="str">
        <f>IF(ISNUMBER(work!N55+work!AS55),work!N55+work!AS55,".")</f>
        <v>.</v>
      </c>
      <c r="AT55" s="27" t="str">
        <f>IF(ISNUMBER(work!O55+work!AT55),work!O55+work!AT55,".")</f>
        <v>.</v>
      </c>
      <c r="AU55" s="27" t="str">
        <f>IF(ISNUMBER(work!P55+work!AU55),work!P55+work!AU55,".")</f>
        <v>.</v>
      </c>
      <c r="AV55" s="27" t="str">
        <f>IF(ISNUMBER(work!Q55+work!AV55),work!Q55+work!AV55,".")</f>
        <v>.</v>
      </c>
      <c r="AW55" s="27" t="str">
        <f>IF(ISNUMBER(work!R55+work!AW55),work!R55+work!AW55,".")</f>
        <v>.</v>
      </c>
      <c r="AX55" s="27" t="str">
        <f>IF(ISNUMBER(work!S55+work!AX55),work!S55+work!AX55,".")</f>
        <v>.</v>
      </c>
      <c r="AY55" s="27" t="str">
        <f>IF(ISNUMBER(work!T55+work!AY55),work!T55+work!AY55,".")</f>
        <v>.</v>
      </c>
      <c r="AZ55" s="27" t="str">
        <f>IF(ISNUMBER(work!U55+work!AZ55),work!U55+work!AZ55,".")</f>
        <v>.</v>
      </c>
      <c r="BA55" s="27" t="str">
        <f>IF(ISNUMBER(work!V55+work!BA55),work!V55+work!BA55,".")</f>
        <v>.</v>
      </c>
      <c r="BB55" s="27" t="str">
        <f>IF(ISNUMBER(work!W55+work!BB55),work!W55+work!BB55,".")</f>
        <v>.</v>
      </c>
      <c r="BC55" s="27" t="str">
        <f>IF(ISNUMBER(work!X55+work!BC55),work!X55+work!BC55,".")</f>
        <v>.</v>
      </c>
      <c r="BD55" s="27" t="str">
        <f>IF(ISNUMBER(work!Y55+work!BD55),work!Y55+work!BD55,".")</f>
        <v>.</v>
      </c>
      <c r="BE55" s="27" t="str">
        <f>IF(ISNUMBER(work!Z55+work!BE55),work!Z55+work!BE55,".")</f>
        <v>.</v>
      </c>
      <c r="BF55" s="27" t="str">
        <f>IF(ISNUMBER(work!AA55+work!BF55),work!AA55+work!BF55,".")</f>
        <v>.</v>
      </c>
      <c r="BG55" s="27" t="str">
        <f>IF(ISNUMBER(work!AB55+work!BG55),work!AB55+work!BG55,".")</f>
        <v>.</v>
      </c>
      <c r="BH55" s="27" t="str">
        <f>IF(ISNUMBER(work!AC55+work!BH55),work!AC55+work!BH55,".")</f>
        <v>.</v>
      </c>
      <c r="BI55" s="27" t="str">
        <f>IF(ISNUMBER(work!AD55+work!BI55),work!AD55+work!BI55,".")</f>
        <v>.</v>
      </c>
      <c r="BJ55" s="27" t="str">
        <f>IF(ISNUMBER(work!AE55+work!BJ55),work!AE55+work!BJ55,".")</f>
        <v>.</v>
      </c>
      <c r="BK55" s="27" t="str">
        <f>IF(ISNUMBER(work!AF55+work!BK55),work!AF55+work!BK55,".")</f>
        <v>.</v>
      </c>
      <c r="BL55" s="27"/>
      <c r="BM55" s="27" t="str">
        <f>IF(ISNUMBER(work!AH55-work!C55),work!AH55-work!C55,".")</f>
        <v>.</v>
      </c>
      <c r="BN55" s="27" t="str">
        <f>IF(ISNUMBER(work!AI55-work!D55),work!AI55-work!D55,".")</f>
        <v>.</v>
      </c>
      <c r="BO55" s="27" t="str">
        <f>IF(ISNUMBER(work!AJ55-work!E55),work!AJ55-work!E55,".")</f>
        <v>.</v>
      </c>
      <c r="BP55" s="27" t="str">
        <f>IF(ISNUMBER(work!AK55-work!F55),work!AK55-work!F55,".")</f>
        <v>.</v>
      </c>
      <c r="BQ55" s="27" t="str">
        <f>IF(ISNUMBER(work!AL55-work!G55),work!AL55-work!G55,".")</f>
        <v>.</v>
      </c>
      <c r="BR55" s="27" t="str">
        <f>IF(ISNUMBER(work!AM55-work!H55),work!AM55-work!H55,".")</f>
        <v>.</v>
      </c>
      <c r="BS55" s="27" t="str">
        <f>IF(ISNUMBER(work!AN55-work!I55),work!AN55-work!I55,".")</f>
        <v>.</v>
      </c>
      <c r="BT55" s="27" t="str">
        <f>IF(ISNUMBER(work!AO55-work!J55),work!AO55-work!J55,".")</f>
        <v>.</v>
      </c>
      <c r="BU55" s="27" t="str">
        <f>IF(ISNUMBER(work!AP55-work!K55),work!AP55-work!K55,".")</f>
        <v>.</v>
      </c>
      <c r="BV55" s="27" t="str">
        <f>IF(ISNUMBER(work!AQ55-work!L55),work!AQ55-work!L55,".")</f>
        <v>.</v>
      </c>
      <c r="BW55" s="27" t="str">
        <f>IF(ISNUMBER(work!AR55-work!M55),work!AR55-work!M55,".")</f>
        <v>.</v>
      </c>
      <c r="BX55" s="27" t="str">
        <f>IF(ISNUMBER(work!AS55-work!N55),work!AS55-work!N55,".")</f>
        <v>.</v>
      </c>
      <c r="BY55" s="27" t="str">
        <f>IF(ISNUMBER(work!AT55-work!O55),work!AT55-work!O55,".")</f>
        <v>.</v>
      </c>
      <c r="BZ55" s="27" t="str">
        <f>IF(ISNUMBER(work!AU55-work!P55),work!AU55-work!P55,".")</f>
        <v>.</v>
      </c>
      <c r="CA55" s="27" t="str">
        <f>IF(ISNUMBER(work!AV55-work!Q55),work!AV55-work!Q55,".")</f>
        <v>.</v>
      </c>
      <c r="CB55" s="27" t="str">
        <f>IF(ISNUMBER(work!AW55-work!R55),work!AW55-work!R55,".")</f>
        <v>.</v>
      </c>
      <c r="CC55" s="27" t="str">
        <f>IF(ISNUMBER(work!AX55-work!S55),work!AX55-work!S55,".")</f>
        <v>.</v>
      </c>
      <c r="CD55" s="27" t="str">
        <f>IF(ISNUMBER(work!AY55-work!T55),work!AY55-work!T55,".")</f>
        <v>.</v>
      </c>
      <c r="CE55" s="27" t="str">
        <f>IF(ISNUMBER(work!AZ55-work!U55),work!AZ55-work!U55,".")</f>
        <v>.</v>
      </c>
      <c r="CF55" s="27" t="str">
        <f>IF(ISNUMBER(work!BA55-work!V55),work!BA55-work!V55,".")</f>
        <v>.</v>
      </c>
      <c r="CG55" s="27" t="str">
        <f>IF(ISNUMBER(work!BB55-work!W55),work!BB55-work!W55,".")</f>
        <v>.</v>
      </c>
      <c r="CH55" s="27" t="str">
        <f>IF(ISNUMBER(work!BC55-work!X55),work!BC55-work!X55,".")</f>
        <v>.</v>
      </c>
      <c r="CI55" s="27" t="str">
        <f>IF(ISNUMBER(work!BD55-work!Y55),work!BD55-work!Y55,".")</f>
        <v>.</v>
      </c>
      <c r="CJ55" s="27" t="str">
        <f>IF(ISNUMBER(work!BE55-work!Z55),work!BE55-work!Z55,".")</f>
        <v>.</v>
      </c>
      <c r="CK55" s="27" t="str">
        <f>IF(ISNUMBER(work!BF55-work!AA55),work!BF55-work!AA55,".")</f>
        <v>.</v>
      </c>
      <c r="CL55" s="27" t="str">
        <f>IF(ISNUMBER(work!BG55-work!AB55),work!BG55-work!AB55,".")</f>
        <v>.</v>
      </c>
      <c r="CM55" s="27" t="str">
        <f>IF(ISNUMBER(work!BH55-work!AC55),work!BH55-work!AC55,".")</f>
        <v>.</v>
      </c>
      <c r="CN55" s="27" t="str">
        <f>IF(ISNUMBER(work!BI55-work!AD55),work!BI55-work!AD55,".")</f>
        <v>.</v>
      </c>
      <c r="CO55" s="27" t="str">
        <f>IF(ISNUMBER(work!BJ55-work!AE55),work!BJ55-work!AE55,".")</f>
        <v>.</v>
      </c>
      <c r="CP55" s="27" t="str">
        <f>IF(ISNUMBER(work!BK55-work!AF55),work!BK55-work!AF55,".")</f>
        <v>.</v>
      </c>
      <c r="CQ55" s="27"/>
      <c r="CR55" s="27"/>
      <c r="CS55" s="27">
        <f>IF(ISNUMBER(work!CR55-work!BN55),work!CR55-work!BN55,".")</f>
        <v>8.9295867507725821E-2</v>
      </c>
      <c r="CT55" s="27">
        <f>IF(ISNUMBER(work!CS55-work!BO55),work!CS55-work!BO55,".")</f>
        <v>8.829586750772582E-2</v>
      </c>
      <c r="CU55" s="27">
        <f>IF(ISNUMBER(work!CT55-work!BP55),work!CT55-work!BP55,".")</f>
        <v>8.829586750772582E-2</v>
      </c>
      <c r="CV55" s="27">
        <f>IF(ISNUMBER(work!CU55-work!BQ55),work!CU55-work!BQ55,".")</f>
        <v>8.7295867507725819E-2</v>
      </c>
      <c r="CW55" s="27">
        <f>IF(ISNUMBER(work!CV55-work!BR55),work!CV55-work!BR55,".")</f>
        <v>8.7295867507725819E-2</v>
      </c>
      <c r="CX55" s="27">
        <f>IF(ISNUMBER(work!CW55-work!BS55),work!CW55-work!BS55,".")</f>
        <v>8.6295867507725832E-2</v>
      </c>
      <c r="CY55" s="27">
        <f>IF(ISNUMBER(work!CX55-work!BT55),work!CX55-work!BT55,".")</f>
        <v>8.5295867507725831E-2</v>
      </c>
      <c r="CZ55" s="27">
        <f>IF(ISNUMBER(work!CY55-work!BU55),work!CY55-work!BU55,".")</f>
        <v>8.429586750772583E-2</v>
      </c>
      <c r="DA55" s="27">
        <f>IF(ISNUMBER(work!CZ55-work!BV55),work!CZ55-work!BV55,".")</f>
        <v>8.3295867507725829E-2</v>
      </c>
      <c r="DB55" s="27">
        <f>IF(ISNUMBER(work!DA55-work!BW55),work!DA55-work!BW55,".")</f>
        <v>8.2295867507725828E-2</v>
      </c>
      <c r="DC55" s="27">
        <f>IF(ISNUMBER(work!DB55-work!BX55),work!DB55-work!BX55,".")</f>
        <v>8.0295867507725827E-2</v>
      </c>
      <c r="DD55" s="27">
        <f>IF(ISNUMBER(work!DC55-work!BY55),work!DC55-work!BY55,".")</f>
        <v>7.8295867507725825E-2</v>
      </c>
      <c r="DE55" s="27">
        <f>IF(ISNUMBER(work!DD55-work!BZ55),work!DD55-work!BZ55,".")</f>
        <v>4.3748639895852585E-2</v>
      </c>
      <c r="DF55" s="27">
        <f>IF(ISNUMBER(work!DE55-work!CA55),work!DE55-work!CA55,".")</f>
        <v>4.1748639895852591E-2</v>
      </c>
      <c r="DG55" s="27">
        <f>IF(ISNUMBER(work!DF55-work!CB55),work!DF55-work!CB55,".")</f>
        <v>3.9748639895852589E-2</v>
      </c>
      <c r="DH55" s="27">
        <f>IF(ISNUMBER(work!DG55-work!CC55),work!DG55-work!CC55,".")</f>
        <v>3.7748639895852587E-2</v>
      </c>
      <c r="DI55" s="27">
        <f>IF(ISNUMBER(work!DH55-work!CD55),work!DH55-work!CD55,".")</f>
        <v>3.4748639895852584E-2</v>
      </c>
      <c r="DJ55" s="27">
        <f>IF(ISNUMBER(work!DI55-work!CE55),work!DI55-work!CE55,".")</f>
        <v>3.2748639895852583E-2</v>
      </c>
      <c r="DK55" s="27">
        <f>IF(ISNUMBER(work!DJ55-work!CF55),work!DJ55-work!CF55,".")</f>
        <v>3.0748639895852588E-2</v>
      </c>
      <c r="DL55" s="27">
        <f>IF(ISNUMBER(work!DK55-work!CG55),work!DK55-work!CG55,".")</f>
        <v>2.598925112466708E-2</v>
      </c>
      <c r="DM55" s="27">
        <f>IF(ISNUMBER(work!DL55-work!CH55),work!DL55-work!CH55,".")</f>
        <v>2.2192564693069537E-2</v>
      </c>
      <c r="DN55" s="27">
        <f>IF(ISNUMBER(work!DM55-work!CI55),work!DM55-work!CI55,".")</f>
        <v>2.0089782315298524E-2</v>
      </c>
      <c r="DO55" s="27">
        <f>IF(ISNUMBER(work!DN55-work!CJ55),work!DN55-work!CJ55,".")</f>
        <v>1.9684290919732617E-2</v>
      </c>
      <c r="DP55" s="27">
        <f>IF(ISNUMBER(work!DO55-work!CK55),work!DO55-work!CK55,".")</f>
        <v>2.0636375624195361E-2</v>
      </c>
      <c r="DQ55" s="27">
        <f>IF(ISNUMBER(work!DP55-work!CL55),work!DP55-work!CL55,".")</f>
        <v>2.1432733692735115E-2</v>
      </c>
      <c r="DR55" s="27">
        <f>IF(ISNUMBER(work!DQ55-work!CM55),work!DQ55-work!CM55,".")</f>
        <v>2.342620239254805E-2</v>
      </c>
      <c r="DS55" s="27">
        <f>IF(ISNUMBER(work!DR55-work!CN55),work!DR55-work!CN55,".")</f>
        <v>2.4144676795747964E-2</v>
      </c>
      <c r="DT55" s="27">
        <f>IF(ISNUMBER(work!DS55-work!CO55),work!DS55-work!CO55,".")</f>
        <v>2.4520639666152824E-2</v>
      </c>
      <c r="DU55" s="27">
        <f>IF(ISNUMBER(work!DT55-work!CP55),work!DT55-work!CP55,".")</f>
        <v>2.5574432225874813E-2</v>
      </c>
      <c r="DV55" s="27">
        <f t="shared" si="29"/>
        <v>2.5574432225874813E-2</v>
      </c>
      <c r="DW55" s="27"/>
      <c r="DX55" s="27" t="str">
        <f>IF(ISNUMBER(work!FJ55/work!FN55),work!FJ55/work!FN55,".")</f>
        <v>.</v>
      </c>
      <c r="DY55" s="27" t="str">
        <f>IF(ISNUMBER(work!FK55/work!FO55),work!FK55/work!FO55,".")</f>
        <v>.</v>
      </c>
      <c r="DZ55" s="27" t="str">
        <f>IF(ISNUMBER(work!FL55/work!FP55),work!FL55/work!FP55,".")</f>
        <v>.</v>
      </c>
      <c r="EA55" s="27" t="str">
        <f>IF(ISNUMBER(work!FM55/work!FQ55),work!FM55/work!FQ55,".")</f>
        <v>.</v>
      </c>
      <c r="EB55" s="27" t="str">
        <f>IF(ISNUMBER((work!FK55+work!FL55)/(work!FO55+work!FP55)),(work!FK55+work!FL55)/(work!FO55+work!FP55),".")</f>
        <v>.</v>
      </c>
      <c r="EC55" s="27" t="str">
        <f>IF(ISNUMBER(work!FR55/work!FV55),work!FR55/work!FV55,".")</f>
        <v>.</v>
      </c>
      <c r="ED55" s="27" t="str">
        <f>IF(ISNUMBER(work!FS55/work!FW55),work!FS55/work!FW55,".")</f>
        <v>.</v>
      </c>
      <c r="EE55" s="27" t="str">
        <f>IF(ISNUMBER(work!FT55/work!FX55),work!FT55/work!FX55,".")</f>
        <v>.</v>
      </c>
      <c r="EF55" s="27" t="str">
        <f>IF(ISNUMBER(work!FU55/work!FY55),work!FU55/work!FY55,".")</f>
        <v>.</v>
      </c>
      <c r="EG55" s="27" t="str">
        <f>IF(ISNUMBER((work!FS55+work!FT55)/(work!FW55+work!FX55)),(work!FS55+work!FT55)/(work!FW55+work!FX55),".")</f>
        <v>.</v>
      </c>
      <c r="EH55" s="27" t="str">
        <f>work!EZ55</f>
        <v>.</v>
      </c>
      <c r="EI55" s="27" t="str">
        <f>work!FA55</f>
        <v>.</v>
      </c>
      <c r="EJ55" s="27" t="str">
        <f>work!FB55</f>
        <v>.</v>
      </c>
      <c r="EK55" s="27"/>
      <c r="EL55" s="27" t="str">
        <f t="shared" si="47"/>
        <v>.</v>
      </c>
      <c r="EM55" t="str">
        <f t="shared" si="34"/>
        <v>.</v>
      </c>
      <c r="EN55" t="str">
        <f>work!FM55</f>
        <v>.</v>
      </c>
      <c r="EO55" t="str">
        <f>IF(ISNUMBER(work!FK55+work!FL55),work!FK55+work!FL55,".")</f>
        <v>.</v>
      </c>
      <c r="EP55" t="str">
        <f>IF(ISNUMBER(work!FU55-work!FM55),work!FU55-work!FM55,".")</f>
        <v>.</v>
      </c>
      <c r="EQ55" t="str">
        <f>IF(ISNUMBER(work!FS55+work!FT55-work!FK55-work!FL55),(work!FS55+work!FT55-work!FK55-work!FL55),".")</f>
        <v>.</v>
      </c>
      <c r="EU55" t="str">
        <f>work!FC55</f>
        <v>.</v>
      </c>
      <c r="EV55" t="str">
        <f>work!FD55</f>
        <v>.</v>
      </c>
      <c r="EW55" t="str">
        <f>IF(ISNUMBER(VLOOKUP($F55,AREA_EM_ALLYEAR,Seq!B$1,FALSE)),VLOOKUP($F55,AREA_EM_ALLYEAR,Seq!B$1,FALSE),".")</f>
        <v>.</v>
      </c>
      <c r="EX55" t="str">
        <f>IF(ISNUMBER(VLOOKUP($F55,AREA_EM_ALLYEAR,Seq!C$1,FALSE)),VLOOKUP($F55,AREA_EM_ALLYEAR,Seq!C$1,FALSE),".")</f>
        <v>.</v>
      </c>
      <c r="EY55" t="str">
        <f>IF(ISNUMBER(VLOOKUP($F55,AREA_EM_ALLYEAR,Seq!D$1,FALSE)),VLOOKUP($F55,AREA_EM_ALLYEAR,Seq!D$1,FALSE),".")</f>
        <v>.</v>
      </c>
      <c r="EZ55" t="str">
        <f>IF(ISNUMBER(VLOOKUP($F55,AREA_EM_ALLYEAR,Seq!E$1,FALSE)),VLOOKUP($F55,AREA_EM_ALLYEAR,Seq!E$1,FALSE),".")</f>
        <v>.</v>
      </c>
      <c r="FA55" t="str">
        <f>IF(ISNUMBER(VLOOKUP($F55,AREA_EM_ALLYEAR,Seq!F$1,FALSE)),VLOOKUP($F55,AREA_EM_ALLYEAR,Seq!F$1,FALSE),".")</f>
        <v>.</v>
      </c>
      <c r="FB55" t="str">
        <f>IF(ISNUMBER(VLOOKUP($F55,AREA_EM_ALLYEAR,Seq!G$1,FALSE)),VLOOKUP($F55,AREA_EM_ALLYEAR,Seq!G$1,FALSE),".")</f>
        <v>.</v>
      </c>
      <c r="FC55" t="str">
        <f>IF(ISNUMBER(VLOOKUP($F55,AREA_EM_ALLYEAR,Seq!H$1,FALSE)),VLOOKUP($F55,AREA_EM_ALLYEAR,Seq!H$1,FALSE),".")</f>
        <v>.</v>
      </c>
      <c r="FD55" t="str">
        <f>IF(ISNUMBER(VLOOKUP($F55,AREA_EM_ALLYEAR,Seq!I$1,FALSE)),VLOOKUP($F55,AREA_EM_ALLYEAR,Seq!I$1,FALSE),".")</f>
        <v>.</v>
      </c>
      <c r="FE55" t="str">
        <f>IF(ISNUMBER(VLOOKUP($F55,AREA_EM_ALLYEAR,Seq!J$1,FALSE)),VLOOKUP($F55,AREA_EM_ALLYEAR,Seq!J$1,FALSE),".")</f>
        <v>.</v>
      </c>
      <c r="FF55" t="str">
        <f>IF(ISNUMBER(VLOOKUP($F55,AREA_EM_ALLYEAR,Seq!K$1,FALSE)),VLOOKUP($F55,AREA_EM_ALLYEAR,Seq!K$1,FALSE),".")</f>
        <v>.</v>
      </c>
      <c r="FG55" t="str">
        <f>IF(ISNUMBER(VLOOKUP($F55,AREA_EM_ALLYEAR,Seq!L$1,FALSE)),VLOOKUP($F55,AREA_EM_ALLYEAR,Seq!L$1,FALSE),".")</f>
        <v>.</v>
      </c>
      <c r="FH55" t="str">
        <f>IF(ISNUMBER(VLOOKUP($F55,AREA_EM_ALLYEAR,Seq!M$1,FALSE)),VLOOKUP($F55,AREA_EM_ALLYEAR,Seq!M$1,FALSE),".")</f>
        <v>.</v>
      </c>
      <c r="FI55" t="str">
        <f>IF(ISNUMBER(VLOOKUP($F55,AREA_EM_ALLYEAR,Seq!N$1,FALSE)),VLOOKUP($F55,AREA_EM_ALLYEAR,Seq!N$1,FALSE),".")</f>
        <v>.</v>
      </c>
      <c r="FJ55" t="str">
        <f>IF(ISNUMBER(VLOOKUP($F55,AREA_EM_ALLYEAR,Seq!O$1,FALSE)),VLOOKUP($F55,AREA_EM_ALLYEAR,Seq!O$1,FALSE),".")</f>
        <v>.</v>
      </c>
      <c r="FK55" t="str">
        <f t="shared" si="35"/>
        <v>.</v>
      </c>
      <c r="FN55" t="str">
        <f>IF( ISNUMBER(VLOOKUP($F55,AREA_LIFE,Seq!V$1,FALSE)-Life!V$39),VLOOKUP($F55,AREA_LIFE,Seq!V$1,FALSE)-Life!V$39,".")</f>
        <v>.</v>
      </c>
      <c r="FO55" t="str">
        <f>IF( ISNUMBER(VLOOKUP($F55,AREA_LIFE,Seq!W$1,FALSE)-Life!W$39),VLOOKUP($F55,AREA_LIFE,Seq!W$1,FALSE)-Life!W$39,".")</f>
        <v>.</v>
      </c>
      <c r="FP55" t="str">
        <f>IF( ISNUMBER(VLOOKUP($F55,AREA_LIFE,Seq!X$1,FALSE)-Life!X$39),VLOOKUP($F55,AREA_LIFE,Seq!X$1,FALSE)-Life!X$39,".")</f>
        <v>.</v>
      </c>
      <c r="FQ55" t="str">
        <f>IF( ISNUMBER(VLOOKUP($F55,AREA_LIFE,Seq!Y$1,FALSE)-Life!Y$39),VLOOKUP($F55,AREA_LIFE,Seq!Y$1,FALSE)-Life!Y$39,".")</f>
        <v>.</v>
      </c>
      <c r="FR55" t="str">
        <f>IF( ISNUMBER(VLOOKUP($F55,AREA_LIFE,Seq!Z$1,FALSE)-Life!Z$39),VLOOKUP($F55,AREA_LIFE,Seq!Z$1,FALSE)-Life!Z$39,".")</f>
        <v>.</v>
      </c>
      <c r="FS55" t="str">
        <f>IF( ISNUMBER(VLOOKUP($F55,AREA_LIFE,Seq!AA$1,FALSE)-Life!AA$39),VLOOKUP($F55,AREA_LIFE,Seq!AA$1,FALSE)-Life!AA$39,".")</f>
        <v>.</v>
      </c>
      <c r="FT55" t="str">
        <f>IF( ISNUMBER(VLOOKUP($F55,AREA_LIFE,Seq!AB$1,FALSE)-Life!AB$39),VLOOKUP($F55,AREA_LIFE,Seq!AB$1,FALSE)-Life!AB$39,".")</f>
        <v>.</v>
      </c>
      <c r="FU55" t="str">
        <f>IF( ISNUMBER(VLOOKUP($F55,AREA_LIFE,Seq!AC$1,FALSE)-Life!AC$39),VLOOKUP($F55,AREA_LIFE,Seq!AC$1,FALSE)-Life!AC$39,".")</f>
        <v>.</v>
      </c>
      <c r="FV55" t="str">
        <f>IF( ISNUMBER(VLOOKUP($F55,AREA_LIFE,Seq!AD$1,FALSE)-Life!AD$39),VLOOKUP($F55,AREA_LIFE,Seq!AD$1,FALSE)-Life!AD$39,".")</f>
        <v>.</v>
      </c>
      <c r="FW55" t="str">
        <f>IF( ISNUMBER(VLOOKUP($F55,AREA_LIFE,Seq!AE$1,FALSE)-Life!AE$39),VLOOKUP($F55,AREA_LIFE,Seq!AE$1,FALSE)-Life!AE$39,".")</f>
        <v>.</v>
      </c>
      <c r="FX55" t="str">
        <f>IF( ISNUMBER(VLOOKUP($F55,AREA_LIFE,Seq!AF$1,FALSE)-Life!AF$39),VLOOKUP($F55,AREA_LIFE,Seq!AF$1,FALSE)-Life!AF$39,".")</f>
        <v>.</v>
      </c>
      <c r="FY55" t="str">
        <f>IF( ISNUMBER(VLOOKUP($F55,AREA_LIFE,Seq!AG$1,FALSE)-Life!AG$39),VLOOKUP($F55,AREA_LIFE,Seq!AG$1,FALSE)-Life!AG$39,".")</f>
        <v>.</v>
      </c>
      <c r="FZ55" t="str">
        <f>IF( ISNUMBER(VLOOKUP($F55,AREA_LIFE,Seq!AH$1,FALSE)-Life!AH$39),VLOOKUP($F55,AREA_LIFE,Seq!AH$1,FALSE)-Life!AH$39,".")</f>
        <v>.</v>
      </c>
      <c r="GA55" t="str">
        <f>IF( ISNUMBER(VLOOKUP($F55,AREA_LIFE,Seq!AI$1,FALSE)-Life!AI$39),VLOOKUP($F55,AREA_LIFE,Seq!AI$1,FALSE)-Life!AI$39,".")</f>
        <v>.</v>
      </c>
      <c r="GB55" t="str">
        <f>IF( ISNUMBER(VLOOKUP($F55,AREA_LIFE,Seq!AJ$1,FALSE)-Life!AJ$39),VLOOKUP($F55,AREA_LIFE,Seq!AJ$1,FALSE)-Life!AJ$39,".")</f>
        <v>.</v>
      </c>
      <c r="GC55" t="str">
        <f>IF( ISNUMBER(VLOOKUP($F55,AREA_LIFE,Seq!AK$1,FALSE)-Life!AK$39),VLOOKUP($F55,AREA_LIFE,Seq!AK$1,FALSE)-Life!AK$39,".")</f>
        <v>.</v>
      </c>
      <c r="GD55" t="str">
        <f>IF( ISNUMBER(VLOOKUP($F55,AREA_LIFE,Seq!AL$1,FALSE)-Life!AL$39),VLOOKUP($F55,AREA_LIFE,Seq!AL$1,FALSE)-Life!AL$39,".")</f>
        <v>.</v>
      </c>
      <c r="GE55" t="str">
        <f>IF( ISNUMBER(VLOOKUP($F55,AREA_LIFE,Seq!AM$1,FALSE)-Life!AM$39),VLOOKUP($F55,AREA_LIFE,Seq!AM$1,FALSE)-Life!AM$39,".")</f>
        <v>.</v>
      </c>
      <c r="GF55" t="str">
        <f>IF( ISNUMBER(VLOOKUP($F55,AREA_LIFE,Seq!AN$1,FALSE)-Life!AN$39),VLOOKUP($F55,AREA_LIFE,Seq!AN$1,FALSE)-Life!AN$39,".")</f>
        <v>.</v>
      </c>
      <c r="GG55" t="str">
        <f>IF( ISNUMBER(VLOOKUP($F55,AREA_LIFE,Seq!AO$1,FALSE)-Life!AO$39),VLOOKUP($F55,AREA_LIFE,Seq!AO$1,FALSE)-Life!AO$39,".")</f>
        <v>.</v>
      </c>
      <c r="GH55" t="str">
        <f>IF( ISNUMBER(VLOOKUP($F55,AREA_LIFE,Seq!AP$1,FALSE)-Life!AP$39),VLOOKUP($F55,AREA_LIFE,Seq!AP$1,FALSE)-Life!AP$39,".")</f>
        <v>.</v>
      </c>
      <c r="GI55" t="str">
        <f>IF( ISNUMBER(VLOOKUP($F55,AREA_LIFE,Seq!AQ$1,FALSE)-Life!AQ$39),VLOOKUP($F55,AREA_LIFE,Seq!AQ$1,FALSE)-Life!AQ$39,".")</f>
        <v>.</v>
      </c>
      <c r="GJ55" t="str">
        <f>IF( ISNUMBER(VLOOKUP($F55,AREA_LIFE,Seq!AR$1,FALSE)-Life!AR$39),VLOOKUP($F55,AREA_LIFE,Seq!AR$1,FALSE)-Life!AR$39,".")</f>
        <v>.</v>
      </c>
      <c r="GK55" t="str">
        <f>IF( ISNUMBER(VLOOKUP($F55,AREA_LIFE,Seq!AS$1,FALSE)-Life!AS$39),VLOOKUP($F55,AREA_LIFE,Seq!AS$1,FALSE)-Life!AS$39,".")</f>
        <v>.</v>
      </c>
      <c r="GL55" t="str">
        <f>IF( ISNUMBER(VLOOKUP($F55,AREA_LIFE,Seq!AT$1,FALSE)-Life!AT$39),VLOOKUP($F55,AREA_LIFE,Seq!AT$1,FALSE)-Life!AT$39,".")</f>
        <v>.</v>
      </c>
      <c r="GM55" t="str">
        <f>IF( ISNUMBER(VLOOKUP($F55,AREA_LIFE,Seq!AU$1,FALSE)-Life!AU$39),VLOOKUP($F55,AREA_LIFE,Seq!AU$1,FALSE)-Life!AU$39,".")</f>
        <v>.</v>
      </c>
      <c r="GN55" t="str">
        <f>IF( ISNUMBER(VLOOKUP($F55,AREA_LIFE,Seq!AV$1,FALSE)-Life!AV$39),VLOOKUP($F55,AREA_LIFE,Seq!AV$1,FALSE)-Life!AV$39,".")</f>
        <v>.</v>
      </c>
      <c r="GO55" t="str">
        <f>IF( ISNUMBER(VLOOKUP($F55,AREA_LIFE,Seq!AW$1,FALSE)-Life!AW$39),VLOOKUP($F55,AREA_LIFE,Seq!AW$1,FALSE)-Life!AW$39,".")</f>
        <v>.</v>
      </c>
      <c r="GP55" t="str">
        <f>IF( ISNUMBER(VLOOKUP($F55,AREA_LIFE,Seq!AX$1,FALSE)-Life!AX$39),VLOOKUP($F55,AREA_LIFE,Seq!AX$1,FALSE)-Life!AX$39,".")</f>
        <v>.</v>
      </c>
      <c r="GQ55" t="str">
        <f t="shared" si="36"/>
        <v>.</v>
      </c>
      <c r="GS55" t="str">
        <f>IFERROR(VLOOKUP($F55,AREA_LIFE,Seq!V$1,FALSE),".")</f>
        <v>.</v>
      </c>
      <c r="GT55" t="str">
        <f>IFERROR(VLOOKUP($F55,AREA_LIFE,Seq!W$1,FALSE),".")</f>
        <v>.</v>
      </c>
      <c r="GU55" t="str">
        <f>IFERROR(VLOOKUP($F55,AREA_LIFE,Seq!X$1,FALSE),".")</f>
        <v>.</v>
      </c>
      <c r="GV55" t="str">
        <f>IFERROR(VLOOKUP($F55,AREA_LIFE,Seq!Y$1,FALSE),".")</f>
        <v>.</v>
      </c>
      <c r="GW55" t="str">
        <f>IFERROR(VLOOKUP($F55,AREA_LIFE,Seq!Z$1,FALSE),".")</f>
        <v>.</v>
      </c>
      <c r="GX55" t="str">
        <f>IFERROR(VLOOKUP($F55,AREA_LIFE,Seq!AA$1,FALSE),".")</f>
        <v>.</v>
      </c>
      <c r="GY55" t="str">
        <f>IFERROR(VLOOKUP($F55,AREA_LIFE,Seq!AB$1,FALSE),".")</f>
        <v>.</v>
      </c>
      <c r="GZ55" t="str">
        <f>IFERROR(VLOOKUP($F55,AREA_LIFE,Seq!AC$1,FALSE),".")</f>
        <v>.</v>
      </c>
      <c r="HA55" t="str">
        <f>IFERROR(VLOOKUP($F55,AREA_LIFE,Seq!AD$1,FALSE),".")</f>
        <v>.</v>
      </c>
      <c r="HB55" t="str">
        <f>IFERROR(VLOOKUP($F55,AREA_LIFE,Seq!AE$1,FALSE),".")</f>
        <v>.</v>
      </c>
      <c r="HC55" t="str">
        <f>IFERROR(VLOOKUP($F55,AREA_LIFE,Seq!AF$1,FALSE),".")</f>
        <v>.</v>
      </c>
      <c r="HD55" t="str">
        <f>IFERROR(VLOOKUP($F55,AREA_LIFE,Seq!AG$1,FALSE),".")</f>
        <v>.</v>
      </c>
      <c r="HE55" t="str">
        <f>IFERROR(VLOOKUP($F55,AREA_LIFE,Seq!AH$1,FALSE),".")</f>
        <v>.</v>
      </c>
      <c r="HF55" t="str">
        <f>IFERROR(VLOOKUP($F55,AREA_LIFE,Seq!AI$1,FALSE),".")</f>
        <v>.</v>
      </c>
      <c r="HG55" t="str">
        <f>IFERROR(VLOOKUP($F55,AREA_LIFE,Seq!AJ$1,FALSE),".")</f>
        <v>.</v>
      </c>
      <c r="HH55" t="str">
        <f>IFERROR(VLOOKUP($F55,AREA_LIFE,Seq!AK$1,FALSE),".")</f>
        <v>.</v>
      </c>
      <c r="HI55" t="str">
        <f>IFERROR(VLOOKUP($F55,AREA_LIFE,Seq!AL$1,FALSE),".")</f>
        <v>.</v>
      </c>
      <c r="HJ55" t="str">
        <f>IFERROR(VLOOKUP($F55,AREA_LIFE,Seq!AM$1,FALSE),".")</f>
        <v>.</v>
      </c>
      <c r="HK55" t="str">
        <f>IFERROR(VLOOKUP($F55,AREA_LIFE,Seq!AN$1,FALSE),".")</f>
        <v>.</v>
      </c>
      <c r="HL55" t="str">
        <f>IFERROR(VLOOKUP($F55,AREA_LIFE,Seq!AO$1,FALSE),".")</f>
        <v>.</v>
      </c>
      <c r="HM55" t="str">
        <f>IFERROR(VLOOKUP($F55,AREA_LIFE,Seq!AP$1,FALSE),".")</f>
        <v>.</v>
      </c>
      <c r="HN55" t="str">
        <f>IFERROR(VLOOKUP($F55,AREA_LIFE,Seq!AQ$1,FALSE),".")</f>
        <v>.</v>
      </c>
      <c r="HO55" t="str">
        <f>IFERROR(VLOOKUP($F55,AREA_LIFE,Seq!AR$1,FALSE),".")</f>
        <v>.</v>
      </c>
      <c r="HP55" t="str">
        <f>IFERROR(VLOOKUP($F55,AREA_LIFE,Seq!AS$1,FALSE),".")</f>
        <v>.</v>
      </c>
      <c r="HQ55" t="str">
        <f>IFERROR(VLOOKUP($F55,AREA_LIFE,Seq!AT$1,FALSE),".")</f>
        <v>.</v>
      </c>
      <c r="HR55" t="str">
        <f>IFERROR(VLOOKUP($F55,AREA_LIFE,Seq!AU$1,FALSE),".")</f>
        <v>.</v>
      </c>
      <c r="HS55" t="str">
        <f>IFERROR(VLOOKUP($F55,AREA_LIFE,Seq!AV$1,FALSE),".")</f>
        <v>.</v>
      </c>
      <c r="HT55" t="str">
        <f>IFERROR(VLOOKUP($F55,AREA_LIFE,Seq!AW$1,FALSE),".")</f>
        <v>.</v>
      </c>
      <c r="HU55" t="str">
        <f>IFERROR(VLOOKUP($F55,AREA_LIFE,Seq!AX$1,FALSE),".")</f>
        <v>.</v>
      </c>
      <c r="HV55" t="str">
        <f>IFERROR(VLOOKUP($F55,AREA_LIFE,Seq!AY$1,FALSE),".")</f>
        <v>.</v>
      </c>
      <c r="HZ55">
        <f t="shared" si="40"/>
        <v>0</v>
      </c>
      <c r="IA55">
        <f t="shared" si="38"/>
        <v>0</v>
      </c>
      <c r="IB55" t="str">
        <f t="shared" si="41"/>
        <v>.</v>
      </c>
      <c r="IC55" t="str">
        <f t="shared" si="42"/>
        <v>.</v>
      </c>
      <c r="ID55">
        <f t="shared" si="39"/>
        <v>8.0295867507725827E-2</v>
      </c>
      <c r="IE55" t="str">
        <f>work!FK55</f>
        <v>.</v>
      </c>
      <c r="IF55" t="str">
        <f>work!FL55</f>
        <v>.</v>
      </c>
      <c r="IG55" t="str">
        <f>work!FM55</f>
        <v>.</v>
      </c>
      <c r="IH55" t="str">
        <f>IF(ISNUMBER(work!FS55-work!FK55),work!FS55-work!FK55,".")</f>
        <v>.</v>
      </c>
      <c r="II55" t="str">
        <f>IF(ISNUMBER(work!FT55-work!FL55),work!FT55-work!FL55,".")</f>
        <v>.</v>
      </c>
      <c r="IJ55" t="str">
        <f>IF(ISNUMBER(work!FU55-work!FM55),work!FU55-work!FM55,".")</f>
        <v>.</v>
      </c>
    </row>
    <row r="56" spans="1:244" hidden="1">
      <c r="A56" s="24" t="str">
        <f t="shared" si="0"/>
        <v>非洲</v>
      </c>
      <c r="B56" s="24" t="str">
        <f t="shared" si="43"/>
        <v>Out</v>
      </c>
      <c r="C56" s="24" t="str">
        <f t="shared" si="44"/>
        <v>Out</v>
      </c>
      <c r="D56" s="24"/>
      <c r="E56" s="25" t="s">
        <v>2801</v>
      </c>
      <c r="F56" s="26" t="str">
        <f t="shared" si="2"/>
        <v>Ethiopia</v>
      </c>
      <c r="G56" s="27" t="str">
        <f t="shared" si="3"/>
        <v>.</v>
      </c>
      <c r="H56" s="27" t="str">
        <f t="shared" si="4"/>
        <v>.</v>
      </c>
      <c r="I56" s="27" t="str">
        <f t="shared" si="5"/>
        <v>.</v>
      </c>
      <c r="J56" s="27" t="str">
        <f t="shared" si="6"/>
        <v>.</v>
      </c>
      <c r="K56" s="27" t="str">
        <f t="shared" si="7"/>
        <v>.</v>
      </c>
      <c r="L56" s="27" t="str">
        <f t="shared" si="8"/>
        <v>.</v>
      </c>
      <c r="M56" s="27" t="str">
        <f t="shared" si="9"/>
        <v>.</v>
      </c>
      <c r="N56" s="27" t="str">
        <f t="shared" si="10"/>
        <v>.</v>
      </c>
      <c r="O56" s="27" t="str">
        <f t="shared" si="11"/>
        <v>.</v>
      </c>
      <c r="P56" s="27" t="str">
        <f t="shared" si="12"/>
        <v>.</v>
      </c>
      <c r="Q56" s="27" t="str">
        <f t="shared" si="13"/>
        <v>.</v>
      </c>
      <c r="R56" s="27" t="str">
        <f t="shared" si="14"/>
        <v>.</v>
      </c>
      <c r="S56" s="27" t="str">
        <f t="shared" si="15"/>
        <v>.</v>
      </c>
      <c r="T56" s="27" t="str">
        <f t="shared" si="16"/>
        <v>.</v>
      </c>
      <c r="U56" s="27" t="str">
        <f t="shared" si="17"/>
        <v>.</v>
      </c>
      <c r="V56" s="27" t="str">
        <f t="shared" si="18"/>
        <v>.</v>
      </c>
      <c r="W56" s="27" t="str">
        <f t="shared" si="19"/>
        <v>.</v>
      </c>
      <c r="X56" s="27" t="str">
        <f t="shared" si="20"/>
        <v>.</v>
      </c>
      <c r="Y56" s="27">
        <f t="shared" si="21"/>
        <v>0</v>
      </c>
      <c r="Z56" s="27">
        <f t="shared" si="22"/>
        <v>60</v>
      </c>
      <c r="AA56" s="27">
        <f t="shared" si="23"/>
        <v>0</v>
      </c>
      <c r="AB56" s="27">
        <f t="shared" si="24"/>
        <v>58</v>
      </c>
      <c r="AC56" s="27">
        <f t="shared" si="25"/>
        <v>255</v>
      </c>
      <c r="AD56" s="27">
        <f t="shared" si="26"/>
        <v>53</v>
      </c>
      <c r="AE56" s="27">
        <f t="shared" si="45"/>
        <v>0</v>
      </c>
      <c r="AF56" s="27">
        <f t="shared" si="46"/>
        <v>20</v>
      </c>
      <c r="AG56" s="27"/>
      <c r="AH56" s="27" t="str">
        <f>IF(ISNUMBER(work!C56+work!AH56),work!C56+work!AH56,".")</f>
        <v>.</v>
      </c>
      <c r="AI56" s="27">
        <f>IF(ISNUMBER(work!D56+work!AI56),work!D56+work!AI56,".")</f>
        <v>19760202.88910019</v>
      </c>
      <c r="AJ56" s="27">
        <f>IF(ISNUMBER(work!E56+work!AJ56),work!E56+work!AJ56,".")</f>
        <v>21516257.724779096</v>
      </c>
      <c r="AK56" s="27">
        <f>IF(ISNUMBER(work!F56+work!AK56),work!F56+work!AK56,".")</f>
        <v>23847687.540394623</v>
      </c>
      <c r="AL56" s="27">
        <f>IF(ISNUMBER(work!G56+work!AL56),work!G56+work!AL56,".")</f>
        <v>27371070.195731271</v>
      </c>
      <c r="AM56" s="27">
        <f>IF(ISNUMBER(work!H56+work!AM56),work!H56+work!AM56,".")</f>
        <v>30931560.134933222</v>
      </c>
      <c r="AN56" s="27">
        <f>IF(ISNUMBER(work!I56+work!AN56),work!I56+work!AN56,".")</f>
        <v>33657717.879300527</v>
      </c>
      <c r="AO56" s="27">
        <f>IF(ISNUMBER(work!J56+work!AO56),work!J56+work!AO56,".")</f>
        <v>37574038.940603167</v>
      </c>
      <c r="AP56" s="27">
        <f>IF(ISNUMBER(work!K56+work!AP56),work!K56+work!AP56,".")</f>
        <v>41754481.219519168</v>
      </c>
      <c r="AQ56" s="27">
        <f>IF(ISNUMBER(work!L56+work!AQ56),work!L56+work!AQ56,".")</f>
        <v>43439247.177933179</v>
      </c>
      <c r="AR56" s="27">
        <f>IF(ISNUMBER(work!M56+work!AR56),work!M56+work!AR56,".")</f>
        <v>45083423.866857387</v>
      </c>
      <c r="AS56" s="27">
        <f>IF(ISNUMBER(work!N56+work!AS56),work!N56+work!AS56,".")</f>
        <v>49129257.363894083</v>
      </c>
      <c r="AT56" s="27">
        <f>IF(ISNUMBER(work!O56+work!AT56),work!O56+work!AT56,".")</f>
        <v>55973206.746317804</v>
      </c>
      <c r="AU56" s="27">
        <f>IF(ISNUMBER(work!P56+work!AU56),work!P56+work!AU56,".")</f>
        <v>63804924.110188656</v>
      </c>
      <c r="AV56" s="27">
        <f>IF(ISNUMBER(work!Q56+work!AV56),work!Q56+work!AV56,".")</f>
        <v>72104093.268212438</v>
      </c>
      <c r="AW56" s="27">
        <f>IF(ISNUMBER(work!R56+work!AW56),work!R56+work!AW56,".")</f>
        <v>79933981.857471168</v>
      </c>
      <c r="AX56" s="27">
        <f>IF(ISNUMBER(work!S56+work!AX56),work!S56+work!AX56,".")</f>
        <v>87943271.20629555</v>
      </c>
      <c r="AY56" s="27">
        <f>IF(ISNUMBER(work!T56+work!AY56),work!T56+work!AY56,".")</f>
        <v>96076586.078706279</v>
      </c>
      <c r="AZ56" s="27">
        <f>IF(ISNUMBER(work!U56+work!AZ56),work!U56+work!AZ56,".")</f>
        <v>103485049.74734262</v>
      </c>
      <c r="BA56" s="27">
        <f>IF(ISNUMBER(work!V56+work!BA56),work!V56+work!BA56,".")</f>
        <v>111332039.38541619</v>
      </c>
      <c r="BB56" s="27">
        <f>IF(ISNUMBER(work!W56+work!BB56),work!W56+work!BB56,".")</f>
        <v>120665985.54921745</v>
      </c>
      <c r="BC56" s="27">
        <f>IF(ISNUMBER(work!X56+work!BC56),work!X56+work!BC56,".")</f>
        <v>130681274.0644033</v>
      </c>
      <c r="BD56" s="27">
        <f>IF(ISNUMBER(work!Y56+work!BD56),work!Y56+work!BD56,".")</f>
        <v>142506075.37437853</v>
      </c>
      <c r="BE56" s="27">
        <f>IF(ISNUMBER(work!Z56+work!BE56),work!Z56+work!BE56,".")</f>
        <v>156647321.52968299</v>
      </c>
      <c r="BF56" s="27">
        <f>IF(ISNUMBER(work!AA56+work!BF56),work!AA56+work!BF56,".")</f>
        <v>172499252.20620593</v>
      </c>
      <c r="BG56" s="27">
        <f>IF(ISNUMBER(work!AB56+work!BG56),work!AB56+work!BG56,".")</f>
        <v>190453352.30037105</v>
      </c>
      <c r="BH56" s="27">
        <f>IF(ISNUMBER(work!AC56+work!BH56),work!AC56+work!BH56,".")</f>
        <v>212537640.37210533</v>
      </c>
      <c r="BI56" s="27">
        <f>IF(ISNUMBER(work!AD56+work!BI56),work!AD56+work!BI56,".")</f>
        <v>240144196.32688078</v>
      </c>
      <c r="BJ56" s="27">
        <f>IF(ISNUMBER(work!AE56+work!BJ56),work!AE56+work!BJ56,".")</f>
        <v>261788898.16729388</v>
      </c>
      <c r="BK56" s="27">
        <f>IF(ISNUMBER(work!AF56+work!BK56),work!AF56+work!BK56,".")</f>
        <v>295416893.98759317</v>
      </c>
      <c r="BL56" s="27"/>
      <c r="BM56" s="27" t="str">
        <f>IF(ISNUMBER(work!AH56-work!C56),work!AH56-work!C56,".")</f>
        <v>.</v>
      </c>
      <c r="BN56" s="27">
        <f>IF(ISNUMBER(work!AI56-work!D56),work!AI56-work!D56,".")</f>
        <v>-18730781.87924521</v>
      </c>
      <c r="BO56" s="27">
        <f>IF(ISNUMBER(work!AJ56-work!E56),work!AJ56-work!E56,".")</f>
        <v>-20477406.657485705</v>
      </c>
      <c r="BP56" s="27">
        <f>IF(ISNUMBER(work!AK56-work!F56),work!AK56-work!F56,".")</f>
        <v>-22723286.259536978</v>
      </c>
      <c r="BQ56" s="27">
        <f>IF(ISNUMBER(work!AL56-work!G56),work!AL56-work!G56,".")</f>
        <v>-26278691.621789929</v>
      </c>
      <c r="BR56" s="27">
        <f>IF(ISNUMBER(work!AM56-work!H56),work!AM56-work!H56,".")</f>
        <v>-29960919.527953375</v>
      </c>
      <c r="BS56" s="27">
        <f>IF(ISNUMBER(work!AN56-work!I56),work!AN56-work!I56,".")</f>
        <v>-32593299.993920084</v>
      </c>
      <c r="BT56" s="27">
        <f>IF(ISNUMBER(work!AO56-work!J56),work!AO56-work!J56,".")</f>
        <v>-36362097.005911037</v>
      </c>
      <c r="BU56" s="27">
        <f>IF(ISNUMBER(work!AP56-work!K56),work!AP56-work!K56,".")</f>
        <v>-40536438.08895123</v>
      </c>
      <c r="BV56" s="27">
        <f>IF(ISNUMBER(work!AQ56-work!L56),work!AQ56-work!L56,".")</f>
        <v>-42225599.822184421</v>
      </c>
      <c r="BW56" s="27">
        <f>IF(ISNUMBER(work!AR56-work!M56),work!AR56-work!M56,".")</f>
        <v>-43836687.319264822</v>
      </c>
      <c r="BX56" s="27">
        <f>IF(ISNUMBER(work!AS56-work!N56),work!AS56-work!N56,".")</f>
        <v>-47971504.051351316</v>
      </c>
      <c r="BY56" s="27">
        <f>IF(ISNUMBER(work!AT56-work!O56),work!AT56-work!O56,".")</f>
        <v>-54915862.789892405</v>
      </c>
      <c r="BZ56" s="27">
        <f>IF(ISNUMBER(work!AU56-work!P56),work!AU56-work!P56,".")</f>
        <v>-62608615.161090933</v>
      </c>
      <c r="CA56" s="27">
        <f>IF(ISNUMBER(work!AV56-work!Q56),work!AV56-work!Q56,".")</f>
        <v>-70869619.647604764</v>
      </c>
      <c r="CB56" s="27">
        <f>IF(ISNUMBER(work!AW56-work!R56),work!AW56-work!R56,".")</f>
        <v>-78623865.766170233</v>
      </c>
      <c r="CC56" s="27">
        <f>IF(ISNUMBER(work!AX56-work!S56),work!AX56-work!S56,".")</f>
        <v>-86470361.179709852</v>
      </c>
      <c r="CD56" s="27">
        <f>IF(ISNUMBER(work!AY56-work!T56),work!AY56-work!T56,".")</f>
        <v>-94557514.119197711</v>
      </c>
      <c r="CE56" s="27">
        <f>IF(ISNUMBER(work!AZ56-work!U56),work!AZ56-work!U56,".")</f>
        <v>-102018510.26599738</v>
      </c>
      <c r="CF56" s="27">
        <f>IF(ISNUMBER(work!BA56-work!V56),work!BA56-work!V56,".")</f>
        <v>-109789791.1889378</v>
      </c>
      <c r="CG56" s="27">
        <f>IF(ISNUMBER(work!BB56-work!W56),work!BB56-work!W56,".")</f>
        <v>-119030078.79338254</v>
      </c>
      <c r="CH56" s="27">
        <f>IF(ISNUMBER(work!BC56-work!X56),work!BC56-work!X56,".")</f>
        <v>-128909563.6186327</v>
      </c>
      <c r="CI56" s="27">
        <f>IF(ISNUMBER(work!BD56-work!Y56),work!BD56-work!Y56,".")</f>
        <v>-140707528.53781345</v>
      </c>
      <c r="CJ56" s="27">
        <f>IF(ISNUMBER(work!BE56-work!Z56),work!BE56-work!Z56,".")</f>
        <v>-154887642.77372903</v>
      </c>
      <c r="CK56" s="27">
        <f>IF(ISNUMBER(work!BF56-work!AA56),work!BF56-work!AA56,".")</f>
        <v>-170500743.49185005</v>
      </c>
      <c r="CL56" s="27">
        <f>IF(ISNUMBER(work!BG56-work!AB56),work!BG56-work!AB56,".")</f>
        <v>-188218642.95028293</v>
      </c>
      <c r="CM56" s="27">
        <f>IF(ISNUMBER(work!BH56-work!AC56),work!BH56-work!AC56,".")</f>
        <v>-210060306.32762465</v>
      </c>
      <c r="CN56" s="27">
        <f>IF(ISNUMBER(work!BI56-work!AD56),work!BI56-work!AD56,".")</f>
        <v>-237391483.44381323</v>
      </c>
      <c r="CO56" s="27">
        <f>IF(ISNUMBER(work!BJ56-work!AE56),work!BJ56-work!AE56,".")</f>
        <v>-258724992.78276411</v>
      </c>
      <c r="CP56" s="27">
        <f>IF(ISNUMBER(work!BK56-work!AF56),work!BK56-work!AF56,".")</f>
        <v>-292092213.84119749</v>
      </c>
      <c r="CQ56" s="27"/>
      <c r="CR56" s="27"/>
      <c r="CS56" s="27">
        <f>IF(ISNUMBER(work!CR56-work!BN56),work!CR56-work!BN56,".")</f>
        <v>8.2481819844386517E-2</v>
      </c>
      <c r="CT56" s="27">
        <f>IF(ISNUMBER(work!CS56-work!BO56),work!CS56-work!BO56,".")</f>
        <v>8.1481819844386516E-2</v>
      </c>
      <c r="CU56" s="27">
        <f>IF(ISNUMBER(work!CT56-work!BP56),work!CT56-work!BP56,".")</f>
        <v>8.1481819844386516E-2</v>
      </c>
      <c r="CV56" s="27">
        <f>IF(ISNUMBER(work!CU56-work!BQ56),work!CU56-work!BQ56,".")</f>
        <v>8.0481819844386515E-2</v>
      </c>
      <c r="CW56" s="27">
        <f>IF(ISNUMBER(work!CV56-work!BR56),work!CV56-work!BR56,".")</f>
        <v>8.0481819844386515E-2</v>
      </c>
      <c r="CX56" s="27">
        <f>IF(ISNUMBER(work!CW56-work!BS56),work!CW56-work!BS56,".")</f>
        <v>7.9481819844386514E-2</v>
      </c>
      <c r="CY56" s="27">
        <f>IF(ISNUMBER(work!CX56-work!BT56),work!CX56-work!BT56,".")</f>
        <v>7.8481819844386527E-2</v>
      </c>
      <c r="CZ56" s="27">
        <f>IF(ISNUMBER(work!CY56-work!BU56),work!CY56-work!BU56,".")</f>
        <v>7.7481819844386526E-2</v>
      </c>
      <c r="DA56" s="27">
        <f>IF(ISNUMBER(work!CZ56-work!BV56),work!CZ56-work!BV56,".")</f>
        <v>7.6481819844386525E-2</v>
      </c>
      <c r="DB56" s="27">
        <f>IF(ISNUMBER(work!DA56-work!BW56),work!DA56-work!BW56,".")</f>
        <v>7.5481819844386525E-2</v>
      </c>
      <c r="DC56" s="27">
        <f>IF(ISNUMBER(work!DB56-work!BX56),work!DB56-work!BX56,".")</f>
        <v>7.3481819844386523E-2</v>
      </c>
      <c r="DD56" s="27">
        <f>IF(ISNUMBER(work!DC56-work!BY56),work!DC56-work!BY56,".")</f>
        <v>7.1481819844386521E-2</v>
      </c>
      <c r="DE56" s="27">
        <f>IF(ISNUMBER(work!DD56-work!BZ56),work!DD56-work!BZ56,".")</f>
        <v>6.8525318391559703E-2</v>
      </c>
      <c r="DF56" s="27">
        <f>IF(ISNUMBER(work!DE56-work!CA56),work!DE56-work!CA56,".")</f>
        <v>6.6525318391559701E-2</v>
      </c>
      <c r="DG56" s="27">
        <f>IF(ISNUMBER(work!DF56-work!CB56),work!DF56-work!CB56,".")</f>
        <v>6.45253183915597E-2</v>
      </c>
      <c r="DH56" s="27">
        <f>IF(ISNUMBER(work!DG56-work!CC56),work!DG56-work!CC56,".")</f>
        <v>6.2525318391559698E-2</v>
      </c>
      <c r="DI56" s="27">
        <f>IF(ISNUMBER(work!DH56-work!CD56),work!DH56-work!CD56,".")</f>
        <v>5.9525318391559709E-2</v>
      </c>
      <c r="DJ56" s="27">
        <f>IF(ISNUMBER(work!DI56-work!CE56),work!DI56-work!CE56,".")</f>
        <v>5.7525318391559707E-2</v>
      </c>
      <c r="DK56" s="27">
        <f>IF(ISNUMBER(work!DJ56-work!CF56),work!DJ56-work!CF56,".")</f>
        <v>5.5525318391559705E-2</v>
      </c>
      <c r="DL56" s="27">
        <f>IF(ISNUMBER(work!DK56-work!CG56),work!DK56-work!CG56,".")</f>
        <v>5.2357526495695403E-2</v>
      </c>
      <c r="DM56" s="27">
        <f>IF(ISNUMBER(work!DL56-work!CH56),work!DL56-work!CH56,".")</f>
        <v>4.9329724693841649E-2</v>
      </c>
      <c r="DN56" s="27">
        <f>IF(ISNUMBER(work!DM56-work!CI56),work!DM56-work!CI56,".")</f>
        <v>4.6503369877282826E-2</v>
      </c>
      <c r="DO56" s="27">
        <f>IF(ISNUMBER(work!DN56-work!CJ56),work!DN56-work!CJ56,".")</f>
        <v>4.3882636281039854E-2</v>
      </c>
      <c r="DP56" s="27">
        <f>IF(ISNUMBER(work!DO56-work!CK56),work!DO56-work!CK56,".")</f>
        <v>4.1432860146416811E-2</v>
      </c>
      <c r="DQ56" s="27">
        <f>IF(ISNUMBER(work!DP56-work!CL56),work!DP56-work!CL56,".")</f>
        <v>3.8140892877946586E-2</v>
      </c>
      <c r="DR56" s="27">
        <f>IF(ISNUMBER(work!DQ56-work!CM56),work!DQ56-work!CM56,".")</f>
        <v>3.5990044481247284E-2</v>
      </c>
      <c r="DS56" s="27">
        <f>IF(ISNUMBER(work!DR56-work!CN56),work!DR56-work!CN56,".")</f>
        <v>3.295967472440154E-2</v>
      </c>
      <c r="DT56" s="27">
        <f>IF(ISNUMBER(work!DS56-work!CO56),work!DS56-work!CO56,".")</f>
        <v>3.0033828493120474E-2</v>
      </c>
      <c r="DU56" s="27">
        <f>IF(ISNUMBER(work!DT56-work!CP56),work!DT56-work!CP56,".")</f>
        <v>2.8186629477318481E-2</v>
      </c>
      <c r="DV56" s="27">
        <f t="shared" si="29"/>
        <v>2.8186629477318481E-2</v>
      </c>
      <c r="DW56" s="27"/>
      <c r="DX56" s="27" t="str">
        <f>IF(ISNUMBER(work!FJ56/work!FN56),work!FJ56/work!FN56,".")</f>
        <v>.</v>
      </c>
      <c r="DY56" s="27" t="str">
        <f>IF(ISNUMBER(work!FK56/work!FO56),work!FK56/work!FO56,".")</f>
        <v>.</v>
      </c>
      <c r="DZ56" s="27" t="str">
        <f>IF(ISNUMBER(work!FL56/work!FP56),work!FL56/work!FP56,".")</f>
        <v>.</v>
      </c>
      <c r="EA56" s="27" t="str">
        <f>IF(ISNUMBER(work!FM56/work!FQ56),work!FM56/work!FQ56,".")</f>
        <v>.</v>
      </c>
      <c r="EB56" s="27" t="str">
        <f>IF(ISNUMBER((work!FK56+work!FL56)/(work!FO56+work!FP56)),(work!FK56+work!FL56)/(work!FO56+work!FP56),".")</f>
        <v>.</v>
      </c>
      <c r="EC56" s="27" t="str">
        <f>IF(ISNUMBER(work!FR56/work!FV56),work!FR56/work!FV56,".")</f>
        <v>.</v>
      </c>
      <c r="ED56" s="27" t="str">
        <f>IF(ISNUMBER(work!FS56/work!FW56),work!FS56/work!FW56,".")</f>
        <v>.</v>
      </c>
      <c r="EE56" s="27" t="str">
        <f>IF(ISNUMBER(work!FT56/work!FX56),work!FT56/work!FX56,".")</f>
        <v>.</v>
      </c>
      <c r="EF56" s="27" t="str">
        <f>IF(ISNUMBER(work!FU56/work!FY56),work!FU56/work!FY56,".")</f>
        <v>.</v>
      </c>
      <c r="EG56" s="27" t="str">
        <f>IF(ISNUMBER((work!FS56+work!FT56)/(work!FW56+work!FX56)),(work!FS56+work!FT56)/(work!FW56+work!FX56),".")</f>
        <v>.</v>
      </c>
      <c r="EH56" s="27" t="str">
        <f>work!EZ56</f>
        <v>.</v>
      </c>
      <c r="EI56" s="27" t="str">
        <f>work!FA56</f>
        <v>.</v>
      </c>
      <c r="EJ56" s="27" t="str">
        <f>work!FB56</f>
        <v>.</v>
      </c>
      <c r="EK56" s="27"/>
      <c r="EL56" s="27">
        <f t="shared" si="47"/>
        <v>8326.009</v>
      </c>
      <c r="EM56" t="str">
        <f t="shared" si="34"/>
        <v>.</v>
      </c>
      <c r="EN56" t="str">
        <f>work!FM56</f>
        <v>.</v>
      </c>
      <c r="EO56" t="str">
        <f>IF(ISNUMBER(work!FK56+work!FL56),work!FK56+work!FL56,".")</f>
        <v>.</v>
      </c>
      <c r="EP56" t="str">
        <f>IF(ISNUMBER(work!FU56-work!FM56),work!FU56-work!FM56,".")</f>
        <v>.</v>
      </c>
      <c r="EQ56" t="str">
        <f>IF(ISNUMBER(work!FS56+work!FT56-work!FK56-work!FL56),(work!FS56+work!FT56-work!FK56-work!FL56),".")</f>
        <v>.</v>
      </c>
      <c r="EU56" t="str">
        <f>work!FC56</f>
        <v>.</v>
      </c>
      <c r="EV56" t="str">
        <f>work!FD56</f>
        <v>.</v>
      </c>
      <c r="EW56" t="str">
        <f>IF(ISNUMBER(VLOOKUP($F56,AREA_EM_ALLYEAR,Seq!B$1,FALSE)),VLOOKUP($F56,AREA_EM_ALLYEAR,Seq!B$1,FALSE),".")</f>
        <v>.</v>
      </c>
      <c r="EX56" t="str">
        <f>IF(ISNUMBER(VLOOKUP($F56,AREA_EM_ALLYEAR,Seq!C$1,FALSE)),VLOOKUP($F56,AREA_EM_ALLYEAR,Seq!C$1,FALSE),".")</f>
        <v>.</v>
      </c>
      <c r="EY56" t="str">
        <f>IF(ISNUMBER(VLOOKUP($F56,AREA_EM_ALLYEAR,Seq!D$1,FALSE)),VLOOKUP($F56,AREA_EM_ALLYEAR,Seq!D$1,FALSE),".")</f>
        <v>.</v>
      </c>
      <c r="EZ56" t="str">
        <f>IF(ISNUMBER(VLOOKUP($F56,AREA_EM_ALLYEAR,Seq!E$1,FALSE)),VLOOKUP($F56,AREA_EM_ALLYEAR,Seq!E$1,FALSE),".")</f>
        <v>.</v>
      </c>
      <c r="FA56" t="str">
        <f>IF(ISNUMBER(VLOOKUP($F56,AREA_EM_ALLYEAR,Seq!F$1,FALSE)),VLOOKUP($F56,AREA_EM_ALLYEAR,Seq!F$1,FALSE),".")</f>
        <v>.</v>
      </c>
      <c r="FB56" t="str">
        <f>IF(ISNUMBER(VLOOKUP($F56,AREA_EM_ALLYEAR,Seq!G$1,FALSE)),VLOOKUP($F56,AREA_EM_ALLYEAR,Seq!G$1,FALSE),".")</f>
        <v>.</v>
      </c>
      <c r="FC56" t="str">
        <f>IF(ISNUMBER(VLOOKUP($F56,AREA_EM_ALLYEAR,Seq!H$1,FALSE)),VLOOKUP($F56,AREA_EM_ALLYEAR,Seq!H$1,FALSE),".")</f>
        <v>.</v>
      </c>
      <c r="FD56" t="str">
        <f>IF(ISNUMBER(VLOOKUP($F56,AREA_EM_ALLYEAR,Seq!I$1,FALSE)),VLOOKUP($F56,AREA_EM_ALLYEAR,Seq!I$1,FALSE),".")</f>
        <v>.</v>
      </c>
      <c r="FE56" t="str">
        <f>IF(ISNUMBER(VLOOKUP($F56,AREA_EM_ALLYEAR,Seq!J$1,FALSE)),VLOOKUP($F56,AREA_EM_ALLYEAR,Seq!J$1,FALSE),".")</f>
        <v>.</v>
      </c>
      <c r="FF56" t="str">
        <f>IF(ISNUMBER(VLOOKUP($F56,AREA_EM_ALLYEAR,Seq!K$1,FALSE)),VLOOKUP($F56,AREA_EM_ALLYEAR,Seq!K$1,FALSE),".")</f>
        <v>.</v>
      </c>
      <c r="FG56" t="str">
        <f>IF(ISNUMBER(VLOOKUP($F56,AREA_EM_ALLYEAR,Seq!L$1,FALSE)),VLOOKUP($F56,AREA_EM_ALLYEAR,Seq!L$1,FALSE),".")</f>
        <v>.</v>
      </c>
      <c r="FH56" t="str">
        <f>IF(ISNUMBER(VLOOKUP($F56,AREA_EM_ALLYEAR,Seq!M$1,FALSE)),VLOOKUP($F56,AREA_EM_ALLYEAR,Seq!M$1,FALSE),".")</f>
        <v>.</v>
      </c>
      <c r="FI56" t="str">
        <f>IF(ISNUMBER(VLOOKUP($F56,AREA_EM_ALLYEAR,Seq!N$1,FALSE)),VLOOKUP($F56,AREA_EM_ALLYEAR,Seq!N$1,FALSE),".")</f>
        <v>.</v>
      </c>
      <c r="FJ56" t="str">
        <f>IF(ISNUMBER(VLOOKUP($F56,AREA_EM_ALLYEAR,Seq!O$1,FALSE)),VLOOKUP($F56,AREA_EM_ALLYEAR,Seq!O$1,FALSE),".")</f>
        <v>.</v>
      </c>
      <c r="FK56" t="str">
        <f t="shared" si="35"/>
        <v>.</v>
      </c>
      <c r="FN56">
        <f>IF( ISNUMBER(VLOOKUP($F56,AREA_LIFE,Seq!V$1,FALSE)-Life!V$39),VLOOKUP($F56,AREA_LIFE,Seq!V$1,FALSE)-Life!V$39,".")</f>
        <v>-22.085804878048769</v>
      </c>
      <c r="FO56">
        <f>IF( ISNUMBER(VLOOKUP($F56,AREA_LIFE,Seq!W$1,FALSE)-Life!W$39),VLOOKUP($F56,AREA_LIFE,Seq!W$1,FALSE)-Life!W$39,".")</f>
        <v>-22.422024390243898</v>
      </c>
      <c r="FP56">
        <f>IF( ISNUMBER(VLOOKUP($F56,AREA_LIFE,Seq!X$1,FALSE)-Life!X$39),VLOOKUP($F56,AREA_LIFE,Seq!X$1,FALSE)-Life!X$39,".")</f>
        <v>-22.641731707317085</v>
      </c>
      <c r="FQ56">
        <f>IF( ISNUMBER(VLOOKUP($F56,AREA_LIFE,Seq!Y$1,FALSE)-Life!Y$39),VLOOKUP($F56,AREA_LIFE,Seq!Y$1,FALSE)-Life!Y$39,".")</f>
        <v>-22.715902439024404</v>
      </c>
      <c r="FR56">
        <f>IF( ISNUMBER(VLOOKUP($F56,AREA_LIFE,Seq!Z$1,FALSE)-Life!Z$39),VLOOKUP($F56,AREA_LIFE,Seq!Z$1,FALSE)-Life!Z$39,".")</f>
        <v>-22.644609756097573</v>
      </c>
      <c r="FS56">
        <f>IF( ISNUMBER(VLOOKUP($F56,AREA_LIFE,Seq!AA$1,FALSE)-Life!AA$39),VLOOKUP($F56,AREA_LIFE,Seq!AA$1,FALSE)-Life!AA$39,".")</f>
        <v>-22.447365853658546</v>
      </c>
      <c r="FT56">
        <f>IF( ISNUMBER(VLOOKUP($F56,AREA_LIFE,Seq!AB$1,FALSE)-Life!AB$39),VLOOKUP($F56,AREA_LIFE,Seq!AB$1,FALSE)-Life!AB$39,".")</f>
        <v>-22.164804878048784</v>
      </c>
      <c r="FU56">
        <f>IF( ISNUMBER(VLOOKUP($F56,AREA_LIFE,Seq!AC$1,FALSE)-Life!AC$39),VLOOKUP($F56,AREA_LIFE,Seq!AC$1,FALSE)-Life!AC$39,".")</f>
        <v>-21.852463414634151</v>
      </c>
      <c r="FV56">
        <f>IF( ISNUMBER(VLOOKUP($F56,AREA_LIFE,Seq!AD$1,FALSE)-Life!AD$39),VLOOKUP($F56,AREA_LIFE,Seq!AD$1,FALSE)-Life!AD$39,".")</f>
        <v>-21.560365853658531</v>
      </c>
      <c r="FW56">
        <f>IF( ISNUMBER(VLOOKUP($F56,AREA_LIFE,Seq!AE$1,FALSE)-Life!AE$39),VLOOKUP($F56,AREA_LIFE,Seq!AE$1,FALSE)-Life!AE$39,".")</f>
        <v>-21.310000000000002</v>
      </c>
      <c r="FX56">
        <f>IF( ISNUMBER(VLOOKUP($F56,AREA_LIFE,Seq!AF$1,FALSE)-Life!AF$39),VLOOKUP($F56,AREA_LIFE,Seq!AF$1,FALSE)-Life!AF$39,".")</f>
        <v>-21.111853658536582</v>
      </c>
      <c r="FY56">
        <f>IF( ISNUMBER(VLOOKUP($F56,AREA_LIFE,Seq!AG$1,FALSE)-Life!AG$39),VLOOKUP($F56,AREA_LIFE,Seq!AG$1,FALSE)-Life!AG$39,".")</f>
        <v>-20.960878048780501</v>
      </c>
      <c r="FZ56">
        <f>IF( ISNUMBER(VLOOKUP($F56,AREA_LIFE,Seq!AH$1,FALSE)-Life!AH$39),VLOOKUP($F56,AREA_LIFE,Seq!AH$1,FALSE)-Life!AH$39,".")</f>
        <v>-20.832487804878042</v>
      </c>
      <c r="GA56">
        <f>IF( ISNUMBER(VLOOKUP($F56,AREA_LIFE,Seq!AI$1,FALSE)-Life!AI$39),VLOOKUP($F56,AREA_LIFE,Seq!AI$1,FALSE)-Life!AI$39,".")</f>
        <v>-20.708634146341474</v>
      </c>
      <c r="GB56">
        <f>IF( ISNUMBER(VLOOKUP($F56,AREA_LIFE,Seq!AJ$1,FALSE)-Life!AJ$39),VLOOKUP($F56,AREA_LIFE,Seq!AJ$1,FALSE)-Life!AJ$39,".")</f>
        <v>-20.584219512195133</v>
      </c>
      <c r="GC56">
        <f>IF( ISNUMBER(VLOOKUP($F56,AREA_LIFE,Seq!AK$1,FALSE)-Life!AK$39),VLOOKUP($F56,AREA_LIFE,Seq!AK$1,FALSE)-Life!AK$39,".")</f>
        <v>-20.461731707317092</v>
      </c>
      <c r="GD56">
        <f>IF( ISNUMBER(VLOOKUP($F56,AREA_LIFE,Seq!AL$1,FALSE)-Life!AL$39),VLOOKUP($F56,AREA_LIFE,Seq!AL$1,FALSE)-Life!AL$39,".")</f>
        <v>-20.344560975609745</v>
      </c>
      <c r="GE56">
        <f>IF( ISNUMBER(VLOOKUP($F56,AREA_LIFE,Seq!AM$1,FALSE)-Life!AM$39),VLOOKUP($F56,AREA_LIFE,Seq!AM$1,FALSE)-Life!AM$39,".")</f>
        <v>-20.237292682926828</v>
      </c>
      <c r="GF56">
        <f>IF( ISNUMBER(VLOOKUP($F56,AREA_LIFE,Seq!AN$1,FALSE)-Life!AN$39),VLOOKUP($F56,AREA_LIFE,Seq!AN$1,FALSE)-Life!AN$39,".")</f>
        <v>-20.137341463414643</v>
      </c>
      <c r="GG56">
        <f>IF( ISNUMBER(VLOOKUP($F56,AREA_LIFE,Seq!AO$1,FALSE)-Life!AO$39),VLOOKUP($F56,AREA_LIFE,Seq!AO$1,FALSE)-Life!AO$39,".")</f>
        <v>-20.038268292682936</v>
      </c>
      <c r="GH56">
        <f>IF( ISNUMBER(VLOOKUP($F56,AREA_LIFE,Seq!AP$1,FALSE)-Life!AP$39),VLOOKUP($F56,AREA_LIFE,Seq!AP$1,FALSE)-Life!AP$39,".")</f>
        <v>-19.927560975609772</v>
      </c>
      <c r="GI56">
        <f>IF( ISNUMBER(VLOOKUP($F56,AREA_LIFE,Seq!AQ$1,FALSE)-Life!AQ$39),VLOOKUP($F56,AREA_LIFE,Seq!AQ$1,FALSE)-Life!AQ$39,".")</f>
        <v>-19.78821951219512</v>
      </c>
      <c r="GJ56">
        <f>IF( ISNUMBER(VLOOKUP($F56,AREA_LIFE,Seq!AR$1,FALSE)-Life!AR$39),VLOOKUP($F56,AREA_LIFE,Seq!AR$1,FALSE)-Life!AR$39,".")</f>
        <v>-19.610292682926833</v>
      </c>
      <c r="GK56">
        <f>IF( ISNUMBER(VLOOKUP($F56,AREA_LIFE,Seq!AS$1,FALSE)-Life!AS$39),VLOOKUP($F56,AREA_LIFE,Seq!AS$1,FALSE)-Life!AS$39,".")</f>
        <v>-19.391317073170725</v>
      </c>
      <c r="GL56">
        <f>IF( ISNUMBER(VLOOKUP($F56,AREA_LIFE,Seq!AT$1,FALSE)-Life!AT$39),VLOOKUP($F56,AREA_LIFE,Seq!AT$1,FALSE)-Life!AT$39,".")</f>
        <v>-19.132341463414647</v>
      </c>
      <c r="GM56">
        <f>IF( ISNUMBER(VLOOKUP($F56,AREA_LIFE,Seq!AU$1,FALSE)-Life!AU$39),VLOOKUP($F56,AREA_LIFE,Seq!AU$1,FALSE)-Life!AU$39,".")</f>
        <v>-18.841902439024388</v>
      </c>
      <c r="GN56">
        <f>IF( ISNUMBER(VLOOKUP($F56,AREA_LIFE,Seq!AV$1,FALSE)-Life!AV$39),VLOOKUP($F56,AREA_LIFE,Seq!AV$1,FALSE)-Life!AV$39,".")</f>
        <v>-18.534024390243893</v>
      </c>
      <c r="GO56">
        <f>IF( ISNUMBER(VLOOKUP($F56,AREA_LIFE,Seq!AW$1,FALSE)-Life!AW$39),VLOOKUP($F56,AREA_LIFE,Seq!AW$1,FALSE)-Life!AW$39,".")</f>
        <v>-18.224731707317069</v>
      </c>
      <c r="GP56">
        <f>IF( ISNUMBER(VLOOKUP($F56,AREA_LIFE,Seq!AX$1,FALSE)-Life!AX$39),VLOOKUP($F56,AREA_LIFE,Seq!AX$1,FALSE)-Life!AX$39,".")</f>
        <v>-17.92956097560976</v>
      </c>
      <c r="GQ56">
        <f t="shared" si="36"/>
        <v>-17.92956097560976</v>
      </c>
      <c r="GS56">
        <f>IFERROR(VLOOKUP($F56,AREA_LIFE,Seq!V$1,FALSE),".")</f>
        <v>43.882585365853664</v>
      </c>
      <c r="GT56">
        <f>IFERROR(VLOOKUP($F56,AREA_LIFE,Seq!W$1,FALSE),".")</f>
        <v>43.744707317073171</v>
      </c>
      <c r="GU56">
        <f>IFERROR(VLOOKUP($F56,AREA_LIFE,Seq!X$1,FALSE),".")</f>
        <v>43.706756097560977</v>
      </c>
      <c r="GV56">
        <f>IFERROR(VLOOKUP($F56,AREA_LIFE,Seq!Y$1,FALSE),".")</f>
        <v>43.805268292682925</v>
      </c>
      <c r="GW56">
        <f>IFERROR(VLOOKUP($F56,AREA_LIFE,Seq!Z$1,FALSE),".")</f>
        <v>44.051195121951217</v>
      </c>
      <c r="GX56">
        <f>IFERROR(VLOOKUP($F56,AREA_LIFE,Seq!AA$1,FALSE),".")</f>
        <v>44.43307317073171</v>
      </c>
      <c r="GY56">
        <f>IFERROR(VLOOKUP($F56,AREA_LIFE,Seq!AB$1,FALSE),".")</f>
        <v>44.916414634146349</v>
      </c>
      <c r="GZ56">
        <f>IFERROR(VLOOKUP($F56,AREA_LIFE,Seq!AC$1,FALSE),".")</f>
        <v>45.445731707317073</v>
      </c>
      <c r="HA56">
        <f>IFERROR(VLOOKUP($F56,AREA_LIFE,Seq!AD$1,FALSE),".")</f>
        <v>45.97256097560976</v>
      </c>
      <c r="HB56">
        <f>IFERROR(VLOOKUP($F56,AREA_LIFE,Seq!AE$1,FALSE),".")</f>
        <v>46.476390243902443</v>
      </c>
      <c r="HC56">
        <f>IFERROR(VLOOKUP($F56,AREA_LIFE,Seq!AF$1,FALSE),".")</f>
        <v>46.947219512195126</v>
      </c>
      <c r="HD56">
        <f>IFERROR(VLOOKUP($F56,AREA_LIFE,Seq!AG$1,FALSE),".")</f>
        <v>47.389512195121952</v>
      </c>
      <c r="HE56">
        <f>IFERROR(VLOOKUP($F56,AREA_LIFE,Seq!AH$1,FALSE),".")</f>
        <v>47.822756097560983</v>
      </c>
      <c r="HF56">
        <f>IFERROR(VLOOKUP($F56,AREA_LIFE,Seq!AI$1,FALSE),".")</f>
        <v>48.260951219512201</v>
      </c>
      <c r="HG56">
        <f>IFERROR(VLOOKUP($F56,AREA_LIFE,Seq!AJ$1,FALSE),".")</f>
        <v>48.706121951219515</v>
      </c>
      <c r="HH56">
        <f>IFERROR(VLOOKUP($F56,AREA_LIFE,Seq!AK$1,FALSE),".")</f>
        <v>49.155804878048777</v>
      </c>
      <c r="HI56">
        <f>IFERROR(VLOOKUP($F56,AREA_LIFE,Seq!AL$1,FALSE),".")</f>
        <v>49.607073170731717</v>
      </c>
      <c r="HJ56">
        <f>IFERROR(VLOOKUP($F56,AREA_LIFE,Seq!AM$1,FALSE),".")</f>
        <v>50.054439024390255</v>
      </c>
      <c r="HK56">
        <f>IFERROR(VLOOKUP($F56,AREA_LIFE,Seq!AN$1,FALSE),".")</f>
        <v>50.497463414634154</v>
      </c>
      <c r="HL56">
        <f>IFERROR(VLOOKUP($F56,AREA_LIFE,Seq!AO$1,FALSE),".")</f>
        <v>50.936634146341468</v>
      </c>
      <c r="HM56">
        <f>IFERROR(VLOOKUP($F56,AREA_LIFE,Seq!AP$1,FALSE),".")</f>
        <v>51.376439024390244</v>
      </c>
      <c r="HN56">
        <f>IFERROR(VLOOKUP($F56,AREA_LIFE,Seq!AQ$1,FALSE),".")</f>
        <v>51.823365853658537</v>
      </c>
      <c r="HO56">
        <f>IFERROR(VLOOKUP($F56,AREA_LIFE,Seq!AR$1,FALSE),".")</f>
        <v>52.282853658536588</v>
      </c>
      <c r="HP56">
        <f>IFERROR(VLOOKUP($F56,AREA_LIFE,Seq!AS$1,FALSE),".")</f>
        <v>52.755853658536594</v>
      </c>
      <c r="HQ56">
        <f>IFERROR(VLOOKUP($F56,AREA_LIFE,Seq!AT$1,FALSE),".")</f>
        <v>53.241341463414642</v>
      </c>
      <c r="HR56">
        <f>IFERROR(VLOOKUP($F56,AREA_LIFE,Seq!AU$1,FALSE),".")</f>
        <v>53.734756097560982</v>
      </c>
      <c r="HS56">
        <f>IFERROR(VLOOKUP($F56,AREA_LIFE,Seq!AV$1,FALSE),".")</f>
        <v>54.229585365853659</v>
      </c>
      <c r="HT56">
        <f>IFERROR(VLOOKUP($F56,AREA_LIFE,Seq!AW$1,FALSE),".")</f>
        <v>54.718341463414639</v>
      </c>
      <c r="HU56">
        <f>IFERROR(VLOOKUP($F56,AREA_LIFE,Seq!AX$1,FALSE),".")</f>
        <v>55.195000000000007</v>
      </c>
      <c r="HV56" t="str">
        <f>IFERROR(VLOOKUP($F56,AREA_LIFE,Seq!AY$1,FALSE),".")</f>
        <v>.</v>
      </c>
      <c r="HZ56">
        <f t="shared" si="40"/>
        <v>0</v>
      </c>
      <c r="IA56">
        <f t="shared" si="38"/>
        <v>0</v>
      </c>
      <c r="IB56">
        <f t="shared" si="41"/>
        <v>45083423.866857387</v>
      </c>
      <c r="IC56">
        <f t="shared" si="42"/>
        <v>-43836687.319264822</v>
      </c>
      <c r="ID56">
        <f t="shared" si="39"/>
        <v>7.3481819844386523E-2</v>
      </c>
      <c r="IE56" t="str">
        <f>work!FK56</f>
        <v>.</v>
      </c>
      <c r="IF56" t="str">
        <f>work!FL56</f>
        <v>.</v>
      </c>
      <c r="IG56" t="str">
        <f>work!FM56</f>
        <v>.</v>
      </c>
      <c r="IH56" t="str">
        <f>IF(ISNUMBER(work!FS56-work!FK56),work!FS56-work!FK56,".")</f>
        <v>.</v>
      </c>
      <c r="II56" t="str">
        <f>IF(ISNUMBER(work!FT56-work!FL56),work!FT56-work!FL56,".")</f>
        <v>.</v>
      </c>
      <c r="IJ56" t="str">
        <f>IF(ISNUMBER(work!FU56-work!FM56),work!FU56-work!FM56,".")</f>
        <v>.</v>
      </c>
    </row>
    <row r="57" spans="1:244" hidden="1">
      <c r="A57" s="24" t="str">
        <f t="shared" si="0"/>
        <v>非洲</v>
      </c>
      <c r="B57" s="24" t="str">
        <f t="shared" si="43"/>
        <v>Out</v>
      </c>
      <c r="C57" s="24" t="str">
        <f t="shared" si="44"/>
        <v>Out</v>
      </c>
      <c r="D57" s="24"/>
      <c r="E57" s="25" t="s">
        <v>2804</v>
      </c>
      <c r="F57" s="26" t="str">
        <f t="shared" si="2"/>
        <v>Gabon</v>
      </c>
      <c r="G57" s="27" t="str">
        <f t="shared" si="3"/>
        <v>.</v>
      </c>
      <c r="H57" s="27" t="str">
        <f t="shared" si="4"/>
        <v>.</v>
      </c>
      <c r="I57" s="27" t="str">
        <f t="shared" si="5"/>
        <v>.</v>
      </c>
      <c r="J57" s="27" t="str">
        <f t="shared" si="6"/>
        <v>.</v>
      </c>
      <c r="K57" s="27" t="str">
        <f t="shared" si="7"/>
        <v>.</v>
      </c>
      <c r="L57" s="27" t="str">
        <f t="shared" si="8"/>
        <v>.</v>
      </c>
      <c r="M57" s="27" t="str">
        <f t="shared" si="9"/>
        <v>.</v>
      </c>
      <c r="N57" s="27" t="str">
        <f t="shared" si="10"/>
        <v>.</v>
      </c>
      <c r="O57" s="27" t="str">
        <f t="shared" si="11"/>
        <v>.</v>
      </c>
      <c r="P57" s="27" t="str">
        <f t="shared" si="12"/>
        <v>.</v>
      </c>
      <c r="Q57" s="27" t="str">
        <f t="shared" si="13"/>
        <v>.</v>
      </c>
      <c r="R57" s="27" t="str">
        <f t="shared" si="14"/>
        <v>.</v>
      </c>
      <c r="S57" s="27" t="str">
        <f t="shared" si="15"/>
        <v>.</v>
      </c>
      <c r="T57" s="27" t="str">
        <f t="shared" si="16"/>
        <v>.</v>
      </c>
      <c r="U57" s="27" t="str">
        <f t="shared" si="17"/>
        <v>.</v>
      </c>
      <c r="V57" s="27" t="str">
        <f t="shared" si="18"/>
        <v>.</v>
      </c>
      <c r="W57" s="27" t="str">
        <f t="shared" si="19"/>
        <v>.</v>
      </c>
      <c r="X57" s="27" t="str">
        <f t="shared" si="20"/>
        <v>.</v>
      </c>
      <c r="Y57" s="27" t="str">
        <f t="shared" si="21"/>
        <v>.</v>
      </c>
      <c r="Z57" s="27" t="str">
        <f t="shared" si="22"/>
        <v>.</v>
      </c>
      <c r="AA57" s="27">
        <f t="shared" si="23"/>
        <v>65</v>
      </c>
      <c r="AB57" s="27">
        <f t="shared" si="24"/>
        <v>0</v>
      </c>
      <c r="AC57" s="27">
        <f t="shared" si="25"/>
        <v>316</v>
      </c>
      <c r="AD57" s="27">
        <f t="shared" si="26"/>
        <v>224</v>
      </c>
      <c r="AE57" s="27">
        <f t="shared" si="45"/>
        <v>176</v>
      </c>
      <c r="AF57" s="27">
        <f t="shared" si="46"/>
        <v>112</v>
      </c>
      <c r="AG57" s="27"/>
      <c r="AH57" s="27">
        <f>IF(ISNUMBER(work!C57+work!AH57),work!C57+work!AH57,".")</f>
        <v>18653626.31011121</v>
      </c>
      <c r="AI57" s="27">
        <f>IF(ISNUMBER(work!D57+work!AI57),work!D57+work!AI57,".")</f>
        <v>19623238.658150118</v>
      </c>
      <c r="AJ57" s="27">
        <f>IF(ISNUMBER(work!E57+work!AJ57),work!E57+work!AJ57,".")</f>
        <v>21362877.697215881</v>
      </c>
      <c r="AK57" s="27">
        <f>IF(ISNUMBER(work!F57+work!AK57),work!F57+work!AK57,".")</f>
        <v>23672061.119029436</v>
      </c>
      <c r="AL57" s="27">
        <f>IF(ISNUMBER(work!G57+work!AL57),work!G57+work!AL57,".")</f>
        <v>27240482.608277228</v>
      </c>
      <c r="AM57" s="27">
        <f>IF(ISNUMBER(work!H57+work!AM57),work!H57+work!AM57,".")</f>
        <v>30852145.753907267</v>
      </c>
      <c r="AN57" s="27">
        <f>IF(ISNUMBER(work!I57+work!AN57),work!I57+work!AN57,".")</f>
        <v>33528153.008254617</v>
      </c>
      <c r="AO57" s="27">
        <f>IF(ISNUMBER(work!J57+work!AO57),work!J57+work!AO57,".")</f>
        <v>37301674.522416294</v>
      </c>
      <c r="AP57" s="27">
        <f>IF(ISNUMBER(work!K57+work!AP57),work!K57+work!AP57,".")</f>
        <v>41521919.143073268</v>
      </c>
      <c r="AQ57" s="27">
        <f>IF(ISNUMBER(work!L57+work!AQ57),work!L57+work!AQ57,".")</f>
        <v>43241052.619219191</v>
      </c>
      <c r="AR57" s="27">
        <f>IF(ISNUMBER(work!M57+work!AR57),work!M57+work!AR57,".")</f>
        <v>44889901.705666006</v>
      </c>
      <c r="AS57" s="27">
        <f>IF(ISNUMBER(work!N57+work!AS57),work!N57+work!AS57,".")</f>
        <v>49006501.178823188</v>
      </c>
      <c r="AT57" s="27">
        <f>IF(ISNUMBER(work!O57+work!AT57),work!O57+work!AT57,".")</f>
        <v>55886560.452405229</v>
      </c>
      <c r="AU57" s="27">
        <f>IF(ISNUMBER(work!P57+work!AU57),work!P57+work!AU57,".")</f>
        <v>63666240.10672307</v>
      </c>
      <c r="AV57" s="27">
        <f>IF(ISNUMBER(work!Q57+work!AV57),work!Q57+work!AV57,".")</f>
        <v>71963385.941138923</v>
      </c>
      <c r="AW57" s="27">
        <f>IF(ISNUMBER(work!R57+work!AW57),work!R57+work!AW57,".")</f>
        <v>79779155.146092072</v>
      </c>
      <c r="AX57" s="27">
        <f>IF(ISNUMBER(work!S57+work!AX57),work!S57+work!AX57,".")</f>
        <v>87725181.158370435</v>
      </c>
      <c r="AY57" s="27">
        <f>IF(ISNUMBER(work!T57+work!AY57),work!T57+work!AY57,".")</f>
        <v>95865160.750474647</v>
      </c>
      <c r="AZ57" s="27">
        <f>IF(ISNUMBER(work!U57+work!AZ57),work!U57+work!AZ57,".")</f>
        <v>103318953.03453137</v>
      </c>
      <c r="BA57" s="27">
        <f>IF(ISNUMBER(work!V57+work!BA57),work!V57+work!BA57,".")</f>
        <v>111077424.88781475</v>
      </c>
      <c r="BB57" s="27">
        <f>IF(ISNUMBER(work!W57+work!BB57),work!W57+work!BB57,".")</f>
        <v>120354816.06972411</v>
      </c>
      <c r="BC57" s="27">
        <f>IF(ISNUMBER(work!X57+work!BC57),work!X57+work!BC57,".")</f>
        <v>130313005.75070864</v>
      </c>
      <c r="BD57" s="27">
        <f>IF(ISNUMBER(work!Y57+work!BD57),work!Y57+work!BD57,".")</f>
        <v>142123006.10983375</v>
      </c>
      <c r="BE57" s="27">
        <f>IF(ISNUMBER(work!Z57+work!BE57),work!Z57+work!BE57,".")</f>
        <v>156296463.35030782</v>
      </c>
      <c r="BF57" s="27">
        <f>IF(ISNUMBER(work!AA57+work!BF57),work!AA57+work!BF57,".")</f>
        <v>172036099.2170864</v>
      </c>
      <c r="BG57" s="27">
        <f>IF(ISNUMBER(work!AB57+work!BG57),work!AB57+work!BG57,".")</f>
        <v>189888297.8101109</v>
      </c>
      <c r="BH57" s="27">
        <f>IF(ISNUMBER(work!AC57+work!BH57),work!AC57+work!BH57,".")</f>
        <v>211857797.23644143</v>
      </c>
      <c r="BI57" s="27">
        <f>IF(ISNUMBER(work!AD57+work!BI57),work!AD57+work!BI57,".")</f>
        <v>239357697.23994786</v>
      </c>
      <c r="BJ57" s="27">
        <f>IF(ISNUMBER(work!AE57+work!BJ57),work!AE57+work!BJ57,".")</f>
        <v>260860478.9037672</v>
      </c>
      <c r="BK57" s="27">
        <f>IF(ISNUMBER(work!AF57+work!BK57),work!AF57+work!BK57,".")</f>
        <v>294352321.03066021</v>
      </c>
      <c r="BL57" s="27"/>
      <c r="BM57" s="27">
        <f>IF(ISNUMBER(work!AH57-work!C57),work!AH57-work!C57,".")</f>
        <v>-17934762.252954789</v>
      </c>
      <c r="BN57" s="27">
        <f>IF(ISNUMBER(work!AI57-work!D57),work!AI57-work!D57,".")</f>
        <v>-18867746.110195283</v>
      </c>
      <c r="BO57" s="27">
        <f>IF(ISNUMBER(work!AJ57-work!E57),work!AJ57-work!E57,".")</f>
        <v>-20630786.685048919</v>
      </c>
      <c r="BP57" s="27">
        <f>IF(ISNUMBER(work!AK57-work!F57),work!AK57-work!F57,".")</f>
        <v>-22898912.680902164</v>
      </c>
      <c r="BQ57" s="27">
        <f>IF(ISNUMBER(work!AL57-work!G57),work!AL57-work!G57,".")</f>
        <v>-26409279.209243972</v>
      </c>
      <c r="BR57" s="27">
        <f>IF(ISNUMBER(work!AM57-work!H57),work!AM57-work!H57,".")</f>
        <v>-30040333.90897933</v>
      </c>
      <c r="BS57" s="27">
        <f>IF(ISNUMBER(work!AN57-work!I57),work!AN57-work!I57,".")</f>
        <v>-32722864.86496599</v>
      </c>
      <c r="BT57" s="27">
        <f>IF(ISNUMBER(work!AO57-work!J57),work!AO57-work!J57,".")</f>
        <v>-36634461.424097911</v>
      </c>
      <c r="BU57" s="27">
        <f>IF(ISNUMBER(work!AP57-work!K57),work!AP57-work!K57,".")</f>
        <v>-40769000.16539713</v>
      </c>
      <c r="BV57" s="27">
        <f>IF(ISNUMBER(work!AQ57-work!L57),work!AQ57-work!L57,".")</f>
        <v>-42423794.380898409</v>
      </c>
      <c r="BW57" s="27">
        <f>IF(ISNUMBER(work!AR57-work!M57),work!AR57-work!M57,".")</f>
        <v>-44030209.480456203</v>
      </c>
      <c r="BX57" s="27">
        <f>IF(ISNUMBER(work!AS57-work!N57),work!AS57-work!N57,".")</f>
        <v>-48094260.236422211</v>
      </c>
      <c r="BY57" s="27">
        <f>IF(ISNUMBER(work!AT57-work!O57),work!AT57-work!O57,".")</f>
        <v>-55002509.08380498</v>
      </c>
      <c r="BZ57" s="27">
        <f>IF(ISNUMBER(work!AU57-work!P57),work!AU57-work!P57,".")</f>
        <v>-62747299.164556518</v>
      </c>
      <c r="CA57" s="27">
        <f>IF(ISNUMBER(work!AV57-work!Q57),work!AV57-work!Q57,".")</f>
        <v>-71010326.974678278</v>
      </c>
      <c r="CB57" s="27">
        <f>IF(ISNUMBER(work!AW57-work!R57),work!AW57-work!R57,".")</f>
        <v>-78778692.477549329</v>
      </c>
      <c r="CC57" s="27">
        <f>IF(ISNUMBER(work!AX57-work!S57),work!AX57-work!S57,".")</f>
        <v>-86688451.227634966</v>
      </c>
      <c r="CD57" s="27">
        <f>IF(ISNUMBER(work!AY57-work!T57),work!AY57-work!T57,".")</f>
        <v>-94768939.447429344</v>
      </c>
      <c r="CE57" s="27">
        <f>IF(ISNUMBER(work!AZ57-work!U57),work!AZ57-work!U57,".")</f>
        <v>-102184606.97880863</v>
      </c>
      <c r="CF57" s="27">
        <f>IF(ISNUMBER(work!BA57-work!V57),work!BA57-work!V57,".")</f>
        <v>-110044405.68653925</v>
      </c>
      <c r="CG57" s="27">
        <f>IF(ISNUMBER(work!BB57-work!W57),work!BB57-work!W57,".")</f>
        <v>-119341248.27287588</v>
      </c>
      <c r="CH57" s="27">
        <f>IF(ISNUMBER(work!BC57-work!X57),work!BC57-work!X57,".")</f>
        <v>-129277831.93232736</v>
      </c>
      <c r="CI57" s="27">
        <f>IF(ISNUMBER(work!BD57-work!Y57),work!BD57-work!Y57,".")</f>
        <v>-141090597.80235824</v>
      </c>
      <c r="CJ57" s="27">
        <f>IF(ISNUMBER(work!BE57-work!Z57),work!BE57-work!Z57,".")</f>
        <v>-155238500.9531042</v>
      </c>
      <c r="CK57" s="27">
        <f>IF(ISNUMBER(work!BF57-work!AA57),work!BF57-work!AA57,".")</f>
        <v>-170963896.48096958</v>
      </c>
      <c r="CL57" s="27">
        <f>IF(ISNUMBER(work!BG57-work!AB57),work!BG57-work!AB57,".")</f>
        <v>-188783697.44054309</v>
      </c>
      <c r="CM57" s="27">
        <f>IF(ISNUMBER(work!BH57-work!AC57),work!BH57-work!AC57,".")</f>
        <v>-210740149.46328855</v>
      </c>
      <c r="CN57" s="27">
        <f>IF(ISNUMBER(work!BI57-work!AD57),work!BI57-work!AD57,".")</f>
        <v>-238177982.53074616</v>
      </c>
      <c r="CO57" s="27">
        <f>IF(ISNUMBER(work!BJ57-work!AE57),work!BJ57-work!AE57,".")</f>
        <v>-259653412.04629079</v>
      </c>
      <c r="CP57" s="27">
        <f>IF(ISNUMBER(work!BK57-work!AF57),work!BK57-work!AF57,".")</f>
        <v>-293156786.79813045</v>
      </c>
      <c r="CQ57" s="27"/>
      <c r="CR57" s="27"/>
      <c r="CS57" s="27">
        <f>IF(ISNUMBER(work!CR57-work!BN57),work!CR57-work!BN57,".")</f>
        <v>7.4976757747591646E-2</v>
      </c>
      <c r="CT57" s="27">
        <f>IF(ISNUMBER(work!CS57-work!BO57),work!CS57-work!BO57,".")</f>
        <v>7.3976757747591645E-2</v>
      </c>
      <c r="CU57" s="27">
        <f>IF(ISNUMBER(work!CT57-work!BP57),work!CT57-work!BP57,".")</f>
        <v>7.3976757747591645E-2</v>
      </c>
      <c r="CV57" s="27">
        <f>IF(ISNUMBER(work!CU57-work!BQ57),work!CU57-work!BQ57,".")</f>
        <v>7.2976757747591645E-2</v>
      </c>
      <c r="CW57" s="27">
        <f>IF(ISNUMBER(work!CV57-work!BR57),work!CV57-work!BR57,".")</f>
        <v>7.2976757747591645E-2</v>
      </c>
      <c r="CX57" s="27">
        <f>IF(ISNUMBER(work!CW57-work!BS57),work!CW57-work!BS57,".")</f>
        <v>7.1976757747591658E-2</v>
      </c>
      <c r="CY57" s="27">
        <f>IF(ISNUMBER(work!CX57-work!BT57),work!CX57-work!BT57,".")</f>
        <v>7.0976757747591657E-2</v>
      </c>
      <c r="CZ57" s="27">
        <f>IF(ISNUMBER(work!CY57-work!BU57),work!CY57-work!BU57,".")</f>
        <v>6.9976757747591656E-2</v>
      </c>
      <c r="DA57" s="27">
        <f>IF(ISNUMBER(work!CZ57-work!BV57),work!CZ57-work!BV57,".")</f>
        <v>6.8976757747591655E-2</v>
      </c>
      <c r="DB57" s="27">
        <f>IF(ISNUMBER(work!DA57-work!BW57),work!DA57-work!BW57,".")</f>
        <v>6.7976757747591654E-2</v>
      </c>
      <c r="DC57" s="27">
        <f>IF(ISNUMBER(work!DB57-work!BX57),work!DB57-work!BX57,".")</f>
        <v>6.5976757747591652E-2</v>
      </c>
      <c r="DD57" s="27">
        <f>IF(ISNUMBER(work!DC57-work!BY57),work!DC57-work!BY57,".")</f>
        <v>6.397675774759165E-2</v>
      </c>
      <c r="DE57" s="27">
        <f>IF(ISNUMBER(work!DD57-work!BZ57),work!DD57-work!BZ57,".")</f>
        <v>6.9834290711096481E-2</v>
      </c>
      <c r="DF57" s="27">
        <f>IF(ISNUMBER(work!DE57-work!CA57),work!DE57-work!CA57,".")</f>
        <v>6.7834290711096479E-2</v>
      </c>
      <c r="DG57" s="27">
        <f>IF(ISNUMBER(work!DF57-work!CB57),work!DF57-work!CB57,".")</f>
        <v>6.5834290711096477E-2</v>
      </c>
      <c r="DH57" s="27">
        <f>IF(ISNUMBER(work!DG57-work!CC57),work!DG57-work!CC57,".")</f>
        <v>6.3834290711096475E-2</v>
      </c>
      <c r="DI57" s="27">
        <f>IF(ISNUMBER(work!DH57-work!CD57),work!DH57-work!CD57,".")</f>
        <v>6.0834290711096486E-2</v>
      </c>
      <c r="DJ57" s="27">
        <f>IF(ISNUMBER(work!DI57-work!CE57),work!DI57-work!CE57,".")</f>
        <v>5.8834290711096485E-2</v>
      </c>
      <c r="DK57" s="27">
        <f>IF(ISNUMBER(work!DJ57-work!CF57),work!DJ57-work!CF57,".")</f>
        <v>5.6834290711096483E-2</v>
      </c>
      <c r="DL57" s="27">
        <f>IF(ISNUMBER(work!DK57-work!CG57),work!DK57-work!CG57,".")</f>
        <v>5.4911166667911709E-2</v>
      </c>
      <c r="DM57" s="27">
        <f>IF(ISNUMBER(work!DL57-work!CH57),work!DL57-work!CH57,".")</f>
        <v>5.2959875467200691E-2</v>
      </c>
      <c r="DN57" s="27">
        <f>IF(ISNUMBER(work!DM57-work!CI57),work!DM57-work!CI57,".")</f>
        <v>5.0981394913764196E-2</v>
      </c>
      <c r="DO57" s="27">
        <f>IF(ISNUMBER(work!DN57-work!CJ57),work!DN57-work!CJ57,".")</f>
        <v>4.8965513603088352E-2</v>
      </c>
      <c r="DP57" s="27">
        <f>IF(ISNUMBER(work!DO57-work!CK57),work!DO57-work!CK57,".")</f>
        <v>4.6905434219304959E-2</v>
      </c>
      <c r="DQ57" s="27">
        <f>IF(ISNUMBER(work!DP57-work!CL57),work!DP57-work!CL57,".")</f>
        <v>4.3818133002060763E-2</v>
      </c>
      <c r="DR57" s="27">
        <f>IF(ISNUMBER(work!DQ57-work!CM57),work!DQ57-work!CM57,".")</f>
        <v>4.1722087393708439E-2</v>
      </c>
      <c r="DS57" s="27">
        <f>IF(ISNUMBER(work!DR57-work!CN57),work!DR57-work!CN57,".")</f>
        <v>3.8640849576494336E-2</v>
      </c>
      <c r="DT57" s="27">
        <f>IF(ISNUMBER(work!DS57-work!CO57),work!DS57-work!CO57,".")</f>
        <v>3.553465055468738E-2</v>
      </c>
      <c r="DU57" s="27">
        <f>IF(ISNUMBER(work!DT57-work!CP57),work!DT57-work!CP57,".")</f>
        <v>3.3383753441438402E-2</v>
      </c>
      <c r="DV57" s="27">
        <f t="shared" si="29"/>
        <v>3.3383753441438402E-2</v>
      </c>
      <c r="DW57" s="27"/>
      <c r="DX57" s="27" t="str">
        <f>IF(ISNUMBER(work!FJ57/work!FN57),work!FJ57/work!FN57,".")</f>
        <v>.</v>
      </c>
      <c r="DY57" s="27" t="str">
        <f>IF(ISNUMBER(work!FK57/work!FO57),work!FK57/work!FO57,".")</f>
        <v>.</v>
      </c>
      <c r="DZ57" s="27" t="str">
        <f>IF(ISNUMBER(work!FL57/work!FP57),work!FL57/work!FP57,".")</f>
        <v>.</v>
      </c>
      <c r="EA57" s="27" t="str">
        <f>IF(ISNUMBER(work!FM57/work!FQ57),work!FM57/work!FQ57,".")</f>
        <v>.</v>
      </c>
      <c r="EB57" s="27" t="str">
        <f>IF(ISNUMBER((work!FK57+work!FL57)/(work!FO57+work!FP57)),(work!FK57+work!FL57)/(work!FO57+work!FP57),".")</f>
        <v>.</v>
      </c>
      <c r="EC57" s="27" t="str">
        <f>IF(ISNUMBER(work!FR57/work!FV57),work!FR57/work!FV57,".")</f>
        <v>.</v>
      </c>
      <c r="ED57" s="27" t="str">
        <f>IF(ISNUMBER(work!FS57/work!FW57),work!FS57/work!FW57,".")</f>
        <v>.</v>
      </c>
      <c r="EE57" s="27" t="str">
        <f>IF(ISNUMBER(work!FT57/work!FX57),work!FT57/work!FX57,".")</f>
        <v>.</v>
      </c>
      <c r="EF57" s="27" t="str">
        <f>IF(ISNUMBER(work!FU57/work!FY57),work!FU57/work!FY57,".")</f>
        <v>.</v>
      </c>
      <c r="EG57" s="27" t="str">
        <f>IF(ISNUMBER((work!FS57+work!FT57)/(work!FW57+work!FX57)),(work!FS57+work!FT57)/(work!FW57+work!FX57),".")</f>
        <v>.</v>
      </c>
      <c r="EH57" s="27" t="str">
        <f>work!EZ57</f>
        <v>.</v>
      </c>
      <c r="EI57" s="27" t="str">
        <f>work!FA57</f>
        <v>.</v>
      </c>
      <c r="EJ57" s="27" t="str">
        <f>work!FB57</f>
        <v>.</v>
      </c>
      <c r="EK57" s="27"/>
      <c r="EL57" s="27">
        <f t="shared" si="47"/>
        <v>11426.923000000001</v>
      </c>
      <c r="EM57" t="str">
        <f t="shared" si="34"/>
        <v>.</v>
      </c>
      <c r="EN57" t="str">
        <f>work!FM57</f>
        <v>.</v>
      </c>
      <c r="EO57" t="str">
        <f>IF(ISNUMBER(work!FK57+work!FL57),work!FK57+work!FL57,".")</f>
        <v>.</v>
      </c>
      <c r="EP57" t="str">
        <f>IF(ISNUMBER(work!FU57-work!FM57),work!FU57-work!FM57,".")</f>
        <v>.</v>
      </c>
      <c r="EQ57" t="str">
        <f>IF(ISNUMBER(work!FS57+work!FT57-work!FK57-work!FL57),(work!FS57+work!FT57-work!FK57-work!FL57),".")</f>
        <v>.</v>
      </c>
      <c r="EU57" t="str">
        <f>work!FC57</f>
        <v>.</v>
      </c>
      <c r="EV57" t="str">
        <f>work!FD57</f>
        <v>.</v>
      </c>
      <c r="EW57" t="str">
        <f>IF(ISNUMBER(VLOOKUP($F57,AREA_EM_ALLYEAR,Seq!B$1,FALSE)),VLOOKUP($F57,AREA_EM_ALLYEAR,Seq!B$1,FALSE),".")</f>
        <v>.</v>
      </c>
      <c r="EX57" t="str">
        <f>IF(ISNUMBER(VLOOKUP($F57,AREA_EM_ALLYEAR,Seq!C$1,FALSE)),VLOOKUP($F57,AREA_EM_ALLYEAR,Seq!C$1,FALSE),".")</f>
        <v>.</v>
      </c>
      <c r="EY57" t="str">
        <f>IF(ISNUMBER(VLOOKUP($F57,AREA_EM_ALLYEAR,Seq!D$1,FALSE)),VLOOKUP($F57,AREA_EM_ALLYEAR,Seq!D$1,FALSE),".")</f>
        <v>.</v>
      </c>
      <c r="EZ57" t="str">
        <f>IF(ISNUMBER(VLOOKUP($F57,AREA_EM_ALLYEAR,Seq!E$1,FALSE)),VLOOKUP($F57,AREA_EM_ALLYEAR,Seq!E$1,FALSE),".")</f>
        <v>.</v>
      </c>
      <c r="FA57" t="str">
        <f>IF(ISNUMBER(VLOOKUP($F57,AREA_EM_ALLYEAR,Seq!F$1,FALSE)),VLOOKUP($F57,AREA_EM_ALLYEAR,Seq!F$1,FALSE),".")</f>
        <v>.</v>
      </c>
      <c r="FB57" t="str">
        <f>IF(ISNUMBER(VLOOKUP($F57,AREA_EM_ALLYEAR,Seq!G$1,FALSE)),VLOOKUP($F57,AREA_EM_ALLYEAR,Seq!G$1,FALSE),".")</f>
        <v>.</v>
      </c>
      <c r="FC57" t="str">
        <f>IF(ISNUMBER(VLOOKUP($F57,AREA_EM_ALLYEAR,Seq!H$1,FALSE)),VLOOKUP($F57,AREA_EM_ALLYEAR,Seq!H$1,FALSE),".")</f>
        <v>.</v>
      </c>
      <c r="FD57" t="str">
        <f>IF(ISNUMBER(VLOOKUP($F57,AREA_EM_ALLYEAR,Seq!I$1,FALSE)),VLOOKUP($F57,AREA_EM_ALLYEAR,Seq!I$1,FALSE),".")</f>
        <v>.</v>
      </c>
      <c r="FE57" t="str">
        <f>IF(ISNUMBER(VLOOKUP($F57,AREA_EM_ALLYEAR,Seq!J$1,FALSE)),VLOOKUP($F57,AREA_EM_ALLYEAR,Seq!J$1,FALSE),".")</f>
        <v>.</v>
      </c>
      <c r="FF57" t="str">
        <f>IF(ISNUMBER(VLOOKUP($F57,AREA_EM_ALLYEAR,Seq!K$1,FALSE)),VLOOKUP($F57,AREA_EM_ALLYEAR,Seq!K$1,FALSE),".")</f>
        <v>.</v>
      </c>
      <c r="FG57" t="str">
        <f>IF(ISNUMBER(VLOOKUP($F57,AREA_EM_ALLYEAR,Seq!L$1,FALSE)),VLOOKUP($F57,AREA_EM_ALLYEAR,Seq!L$1,FALSE),".")</f>
        <v>.</v>
      </c>
      <c r="FH57" t="str">
        <f>IF(ISNUMBER(VLOOKUP($F57,AREA_EM_ALLYEAR,Seq!M$1,FALSE)),VLOOKUP($F57,AREA_EM_ALLYEAR,Seq!M$1,FALSE),".")</f>
        <v>.</v>
      </c>
      <c r="FI57" t="str">
        <f>IF(ISNUMBER(VLOOKUP($F57,AREA_EM_ALLYEAR,Seq!N$1,FALSE)),VLOOKUP($F57,AREA_EM_ALLYEAR,Seq!N$1,FALSE),".")</f>
        <v>.</v>
      </c>
      <c r="FJ57" t="str">
        <f>IF(ISNUMBER(VLOOKUP($F57,AREA_EM_ALLYEAR,Seq!O$1,FALSE)),VLOOKUP($F57,AREA_EM_ALLYEAR,Seq!O$1,FALSE),".")</f>
        <v>.</v>
      </c>
      <c r="FK57" t="str">
        <f t="shared" si="35"/>
        <v>.</v>
      </c>
      <c r="FN57">
        <f>IF( ISNUMBER(VLOOKUP($F57,AREA_LIFE,Seq!V$1,FALSE)-Life!V$39),VLOOKUP($F57,AREA_LIFE,Seq!V$1,FALSE)-Life!V$39,".")</f>
        <v>-11.571073170731701</v>
      </c>
      <c r="FO57">
        <f>IF( ISNUMBER(VLOOKUP($F57,AREA_LIFE,Seq!W$1,FALSE)-Life!W$39),VLOOKUP($F57,AREA_LIFE,Seq!W$1,FALSE)-Life!W$39,".")</f>
        <v>-10.920707317073159</v>
      </c>
      <c r="FP57">
        <f>IF( ISNUMBER(VLOOKUP($F57,AREA_LIFE,Seq!X$1,FALSE)-Life!X$39),VLOOKUP($F57,AREA_LIFE,Seq!X$1,FALSE)-Life!X$39,".")</f>
        <v>-10.236243902439028</v>
      </c>
      <c r="FQ57">
        <f>IF( ISNUMBER(VLOOKUP($F57,AREA_LIFE,Seq!Y$1,FALSE)-Life!Y$39),VLOOKUP($F57,AREA_LIFE,Seq!Y$1,FALSE)-Life!Y$39,".")</f>
        <v>-9.5452439024390259</v>
      </c>
      <c r="FR57">
        <f>IF( ISNUMBER(VLOOKUP($F57,AREA_LIFE,Seq!Z$1,FALSE)-Life!Z$39),VLOOKUP($F57,AREA_LIFE,Seq!Z$1,FALSE)-Life!Z$39,".")</f>
        <v>-8.8787560975609807</v>
      </c>
      <c r="FS57">
        <f>IF( ISNUMBER(VLOOKUP($F57,AREA_LIFE,Seq!AA$1,FALSE)-Life!AA$39),VLOOKUP($F57,AREA_LIFE,Seq!AA$1,FALSE)-Life!AA$39,".")</f>
        <v>-8.2729512195122012</v>
      </c>
      <c r="FT57">
        <f>IF( ISNUMBER(VLOOKUP($F57,AREA_LIFE,Seq!AB$1,FALSE)-Life!AB$39),VLOOKUP($F57,AREA_LIFE,Seq!AB$1,FALSE)-Life!AB$39,".")</f>
        <v>-7.7625121951219569</v>
      </c>
      <c r="FU57">
        <f>IF( ISNUMBER(VLOOKUP($F57,AREA_LIFE,Seq!AC$1,FALSE)-Life!AC$39),VLOOKUP($F57,AREA_LIFE,Seq!AC$1,FALSE)-Life!AC$39,".")</f>
        <v>-7.3660243902439007</v>
      </c>
      <c r="FV57">
        <f>IF( ISNUMBER(VLOOKUP($F57,AREA_LIFE,Seq!AD$1,FALSE)-Life!AD$39),VLOOKUP($F57,AREA_LIFE,Seq!AD$1,FALSE)-Life!AD$39,".")</f>
        <v>-7.0985853658536513</v>
      </c>
      <c r="FW57">
        <f>IF( ISNUMBER(VLOOKUP($F57,AREA_LIFE,Seq!AE$1,FALSE)-Life!AE$39),VLOOKUP($F57,AREA_LIFE,Seq!AE$1,FALSE)-Life!AE$39,".")</f>
        <v>-6.9670975609756098</v>
      </c>
      <c r="FX57">
        <f>IF( ISNUMBER(VLOOKUP($F57,AREA_LIFE,Seq!AF$1,FALSE)-Life!AF$39),VLOOKUP($F57,AREA_LIFE,Seq!AF$1,FALSE)-Life!AF$39,".")</f>
        <v>-6.9700975609755957</v>
      </c>
      <c r="FY57">
        <f>IF( ISNUMBER(VLOOKUP($F57,AREA_LIFE,Seq!AG$1,FALSE)-Life!AG$39),VLOOKUP($F57,AREA_LIFE,Seq!AG$1,FALSE)-Life!AG$39,".")</f>
        <v>-7.0959268292683007</v>
      </c>
      <c r="FZ57">
        <f>IF( ISNUMBER(VLOOKUP($F57,AREA_LIFE,Seq!AH$1,FALSE)-Life!AH$39),VLOOKUP($F57,AREA_LIFE,Seq!AH$1,FALSE)-Life!AH$39,".")</f>
        <v>-7.3169268292682901</v>
      </c>
      <c r="GA57">
        <f>IF( ISNUMBER(VLOOKUP($F57,AREA_LIFE,Seq!AI$1,FALSE)-Life!AI$39),VLOOKUP($F57,AREA_LIFE,Seq!AI$1,FALSE)-Life!AI$39,".")</f>
        <v>-7.6064146341463541</v>
      </c>
      <c r="GB57">
        <f>IF( ISNUMBER(VLOOKUP($F57,AREA_LIFE,Seq!AJ$1,FALSE)-Life!AJ$39),VLOOKUP($F57,AREA_LIFE,Seq!AJ$1,FALSE)-Life!AJ$39,".")</f>
        <v>-7.9542195121951309</v>
      </c>
      <c r="GC57">
        <f>IF( ISNUMBER(VLOOKUP($F57,AREA_LIFE,Seq!AK$1,FALSE)-Life!AK$39),VLOOKUP($F57,AREA_LIFE,Seq!AK$1,FALSE)-Life!AK$39,".")</f>
        <v>-8.3647317073170768</v>
      </c>
      <c r="GD57">
        <f>IF( ISNUMBER(VLOOKUP($F57,AREA_LIFE,Seq!AL$1,FALSE)-Life!AL$39),VLOOKUP($F57,AREA_LIFE,Seq!AL$1,FALSE)-Life!AL$39,".")</f>
        <v>-8.855292682926823</v>
      </c>
      <c r="GE57">
        <f>IF( ISNUMBER(VLOOKUP($F57,AREA_LIFE,Seq!AM$1,FALSE)-Life!AM$39),VLOOKUP($F57,AREA_LIFE,Seq!AM$1,FALSE)-Life!AM$39,".")</f>
        <v>-9.4284634146341517</v>
      </c>
      <c r="GF57">
        <f>IF( ISNUMBER(VLOOKUP($F57,AREA_LIFE,Seq!AN$1,FALSE)-Life!AN$39),VLOOKUP($F57,AREA_LIFE,Seq!AN$1,FALSE)-Life!AN$39,".")</f>
        <v>-10.069658536585372</v>
      </c>
      <c r="GG57">
        <f>IF( ISNUMBER(VLOOKUP($F57,AREA_LIFE,Seq!AO$1,FALSE)-Life!AO$39),VLOOKUP($F57,AREA_LIFE,Seq!AO$1,FALSE)-Life!AO$39,".")</f>
        <v>-10.747390243902444</v>
      </c>
      <c r="GH57">
        <f>IF( ISNUMBER(VLOOKUP($F57,AREA_LIFE,Seq!AP$1,FALSE)-Life!AP$39),VLOOKUP($F57,AREA_LIFE,Seq!AP$1,FALSE)-Life!AP$39,".")</f>
        <v>-11.412121951219518</v>
      </c>
      <c r="GI57">
        <f>IF( ISNUMBER(VLOOKUP($F57,AREA_LIFE,Seq!AQ$1,FALSE)-Life!AQ$39),VLOOKUP($F57,AREA_LIFE,Seq!AQ$1,FALSE)-Life!AQ$39,".")</f>
        <v>-12.010292682926824</v>
      </c>
      <c r="GJ57">
        <f>IF( ISNUMBER(VLOOKUP($F57,AREA_LIFE,Seq!AR$1,FALSE)-Life!AR$39),VLOOKUP($F57,AREA_LIFE,Seq!AR$1,FALSE)-Life!AR$39,".")</f>
        <v>-12.502512195121952</v>
      </c>
      <c r="GK57">
        <f>IF( ISNUMBER(VLOOKUP($F57,AREA_LIFE,Seq!AS$1,FALSE)-Life!AS$39),VLOOKUP($F57,AREA_LIFE,Seq!AS$1,FALSE)-Life!AS$39,".")</f>
        <v>-12.859365853658538</v>
      </c>
      <c r="GL57">
        <f>IF( ISNUMBER(VLOOKUP($F57,AREA_LIFE,Seq!AT$1,FALSE)-Life!AT$39),VLOOKUP($F57,AREA_LIFE,Seq!AT$1,FALSE)-Life!AT$39,".")</f>
        <v>-13.067975609756111</v>
      </c>
      <c r="GM57">
        <f>IF( ISNUMBER(VLOOKUP($F57,AREA_LIFE,Seq!AU$1,FALSE)-Life!AU$39),VLOOKUP($F57,AREA_LIFE,Seq!AU$1,FALSE)-Life!AU$39,".")</f>
        <v>-13.127439024390242</v>
      </c>
      <c r="GN57">
        <f>IF( ISNUMBER(VLOOKUP($F57,AREA_LIFE,Seq!AV$1,FALSE)-Life!AV$39),VLOOKUP($F57,AREA_LIFE,Seq!AV$1,FALSE)-Life!AV$39,".")</f>
        <v>-13.054390243902418</v>
      </c>
      <c r="GO57">
        <f>IF( ISNUMBER(VLOOKUP($F57,AREA_LIFE,Seq!AW$1,FALSE)-Life!AW$39),VLOOKUP($F57,AREA_LIFE,Seq!AW$1,FALSE)-Life!AW$39,".")</f>
        <v>-12.891926829268286</v>
      </c>
      <c r="GP57">
        <f>IF( ISNUMBER(VLOOKUP($F57,AREA_LIFE,Seq!AX$1,FALSE)-Life!AX$39),VLOOKUP($F57,AREA_LIFE,Seq!AX$1,FALSE)-Life!AX$39,".")</f>
        <v>-12.680634146341468</v>
      </c>
      <c r="GQ57">
        <f t="shared" si="36"/>
        <v>-12.680634146341468</v>
      </c>
      <c r="GS57">
        <f>IFERROR(VLOOKUP($F57,AREA_LIFE,Seq!V$1,FALSE),".")</f>
        <v>54.397317073170733</v>
      </c>
      <c r="GT57">
        <f>IFERROR(VLOOKUP($F57,AREA_LIFE,Seq!W$1,FALSE),".")</f>
        <v>55.24602439024391</v>
      </c>
      <c r="GU57">
        <f>IFERROR(VLOOKUP($F57,AREA_LIFE,Seq!X$1,FALSE),".")</f>
        <v>56.112243902439033</v>
      </c>
      <c r="GV57">
        <f>IFERROR(VLOOKUP($F57,AREA_LIFE,Seq!Y$1,FALSE),".")</f>
        <v>56.975926829268303</v>
      </c>
      <c r="GW57">
        <f>IFERROR(VLOOKUP($F57,AREA_LIFE,Seq!Z$1,FALSE),".")</f>
        <v>57.817048780487809</v>
      </c>
      <c r="GX57">
        <f>IFERROR(VLOOKUP($F57,AREA_LIFE,Seq!AA$1,FALSE),".")</f>
        <v>58.607487804878055</v>
      </c>
      <c r="GY57">
        <f>IFERROR(VLOOKUP($F57,AREA_LIFE,Seq!AB$1,FALSE),".")</f>
        <v>59.318707317073176</v>
      </c>
      <c r="GZ57">
        <f>IFERROR(VLOOKUP($F57,AREA_LIFE,Seq!AC$1,FALSE),".")</f>
        <v>59.932170731707323</v>
      </c>
      <c r="HA57">
        <f>IFERROR(VLOOKUP($F57,AREA_LIFE,Seq!AD$1,FALSE),".")</f>
        <v>60.43434146341464</v>
      </c>
      <c r="HB57">
        <f>IFERROR(VLOOKUP($F57,AREA_LIFE,Seq!AE$1,FALSE),".")</f>
        <v>60.819292682926836</v>
      </c>
      <c r="HC57">
        <f>IFERROR(VLOOKUP($F57,AREA_LIFE,Seq!AF$1,FALSE),".")</f>
        <v>61.088975609756112</v>
      </c>
      <c r="HD57">
        <f>IFERROR(VLOOKUP($F57,AREA_LIFE,Seq!AG$1,FALSE),".")</f>
        <v>61.254463414634152</v>
      </c>
      <c r="HE57">
        <f>IFERROR(VLOOKUP($F57,AREA_LIFE,Seq!AH$1,FALSE),".")</f>
        <v>61.338317073170735</v>
      </c>
      <c r="HF57">
        <f>IFERROR(VLOOKUP($F57,AREA_LIFE,Seq!AI$1,FALSE),".")</f>
        <v>61.363170731707321</v>
      </c>
      <c r="HG57">
        <f>IFERROR(VLOOKUP($F57,AREA_LIFE,Seq!AJ$1,FALSE),".")</f>
        <v>61.336121951219518</v>
      </c>
      <c r="HH57">
        <f>IFERROR(VLOOKUP($F57,AREA_LIFE,Seq!AK$1,FALSE),".")</f>
        <v>61.252804878048792</v>
      </c>
      <c r="HI57">
        <f>IFERROR(VLOOKUP($F57,AREA_LIFE,Seq!AL$1,FALSE),".")</f>
        <v>61.096341463414639</v>
      </c>
      <c r="HJ57">
        <f>IFERROR(VLOOKUP($F57,AREA_LIFE,Seq!AM$1,FALSE),".")</f>
        <v>60.863268292682932</v>
      </c>
      <c r="HK57">
        <f>IFERROR(VLOOKUP($F57,AREA_LIFE,Seq!AN$1,FALSE),".")</f>
        <v>60.565146341463425</v>
      </c>
      <c r="HL57">
        <f>IFERROR(VLOOKUP($F57,AREA_LIFE,Seq!AO$1,FALSE),".")</f>
        <v>60.22751219512196</v>
      </c>
      <c r="HM57">
        <f>IFERROR(VLOOKUP($F57,AREA_LIFE,Seq!AP$1,FALSE),".")</f>
        <v>59.891878048780498</v>
      </c>
      <c r="HN57">
        <f>IFERROR(VLOOKUP($F57,AREA_LIFE,Seq!AQ$1,FALSE),".")</f>
        <v>59.601292682926832</v>
      </c>
      <c r="HO57">
        <f>IFERROR(VLOOKUP($F57,AREA_LIFE,Seq!AR$1,FALSE),".")</f>
        <v>59.390634146341469</v>
      </c>
      <c r="HP57">
        <f>IFERROR(VLOOKUP($F57,AREA_LIFE,Seq!AS$1,FALSE),".")</f>
        <v>59.287804878048782</v>
      </c>
      <c r="HQ57">
        <f>IFERROR(VLOOKUP($F57,AREA_LIFE,Seq!AT$1,FALSE),".")</f>
        <v>59.305707317073178</v>
      </c>
      <c r="HR57">
        <f>IFERROR(VLOOKUP($F57,AREA_LIFE,Seq!AU$1,FALSE),".")</f>
        <v>59.449219512195128</v>
      </c>
      <c r="HS57">
        <f>IFERROR(VLOOKUP($F57,AREA_LIFE,Seq!AV$1,FALSE),".")</f>
        <v>59.709219512195133</v>
      </c>
      <c r="HT57">
        <f>IFERROR(VLOOKUP($F57,AREA_LIFE,Seq!AW$1,FALSE),".")</f>
        <v>60.051146341463422</v>
      </c>
      <c r="HU57">
        <f>IFERROR(VLOOKUP($F57,AREA_LIFE,Seq!AX$1,FALSE),".")</f>
        <v>60.4439268292683</v>
      </c>
      <c r="HV57" t="str">
        <f>IFERROR(VLOOKUP($F57,AREA_LIFE,Seq!AY$1,FALSE),".")</f>
        <v>.</v>
      </c>
      <c r="HZ57">
        <f t="shared" si="40"/>
        <v>0</v>
      </c>
      <c r="IA57">
        <f t="shared" si="38"/>
        <v>0</v>
      </c>
      <c r="IB57">
        <f t="shared" si="41"/>
        <v>44889901.705666006</v>
      </c>
      <c r="IC57">
        <f t="shared" si="42"/>
        <v>-44030209.480456203</v>
      </c>
      <c r="ID57">
        <f t="shared" si="39"/>
        <v>6.5976757747591652E-2</v>
      </c>
      <c r="IE57" t="str">
        <f>work!FK57</f>
        <v>.</v>
      </c>
      <c r="IF57" t="str">
        <f>work!FL57</f>
        <v>.</v>
      </c>
      <c r="IG57" t="str">
        <f>work!FM57</f>
        <v>.</v>
      </c>
      <c r="IH57" t="str">
        <f>IF(ISNUMBER(work!FS57-work!FK57),work!FS57-work!FK57,".")</f>
        <v>.</v>
      </c>
      <c r="II57" t="str">
        <f>IF(ISNUMBER(work!FT57-work!FL57),work!FT57-work!FL57,".")</f>
        <v>.</v>
      </c>
      <c r="IJ57" t="str">
        <f>IF(ISNUMBER(work!FU57-work!FM57),work!FU57-work!FM57,".")</f>
        <v>.</v>
      </c>
    </row>
    <row r="58" spans="1:244" hidden="1">
      <c r="A58" s="24" t="str">
        <f t="shared" si="0"/>
        <v>非洲</v>
      </c>
      <c r="B58" s="24" t="str">
        <f t="shared" si="43"/>
        <v>Out</v>
      </c>
      <c r="C58" s="24" t="str">
        <f t="shared" si="44"/>
        <v>Out</v>
      </c>
      <c r="D58" s="24"/>
      <c r="E58" s="25" t="s">
        <v>2807</v>
      </c>
      <c r="F58" s="26" t="str">
        <f t="shared" si="2"/>
        <v>Gambia</v>
      </c>
      <c r="G58" s="27" t="str">
        <f t="shared" si="3"/>
        <v>.</v>
      </c>
      <c r="H58" s="27" t="str">
        <f t="shared" si="4"/>
        <v>.</v>
      </c>
      <c r="I58" s="27" t="str">
        <f t="shared" si="5"/>
        <v>.</v>
      </c>
      <c r="J58" s="27" t="str">
        <f t="shared" si="6"/>
        <v>.</v>
      </c>
      <c r="K58" s="27" t="str">
        <f t="shared" si="7"/>
        <v>.</v>
      </c>
      <c r="L58" s="27" t="str">
        <f t="shared" si="8"/>
        <v>.</v>
      </c>
      <c r="M58" s="27" t="str">
        <f t="shared" si="9"/>
        <v>.</v>
      </c>
      <c r="N58" s="27" t="str">
        <f t="shared" si="10"/>
        <v>.</v>
      </c>
      <c r="O58" s="27" t="str">
        <f t="shared" si="11"/>
        <v>.</v>
      </c>
      <c r="P58" s="27" t="str">
        <f t="shared" si="12"/>
        <v>.</v>
      </c>
      <c r="Q58" s="27" t="str">
        <f t="shared" si="13"/>
        <v>.</v>
      </c>
      <c r="R58" s="27" t="str">
        <f t="shared" si="14"/>
        <v>.</v>
      </c>
      <c r="S58" s="27" t="str">
        <f t="shared" si="15"/>
        <v>.</v>
      </c>
      <c r="T58" s="27" t="str">
        <f t="shared" si="16"/>
        <v>.</v>
      </c>
      <c r="U58" s="27" t="str">
        <f t="shared" si="17"/>
        <v>.</v>
      </c>
      <c r="V58" s="27" t="str">
        <f t="shared" si="18"/>
        <v>.</v>
      </c>
      <c r="W58" s="27" t="str">
        <f t="shared" si="19"/>
        <v>.</v>
      </c>
      <c r="X58" s="27" t="str">
        <f t="shared" si="20"/>
        <v>.</v>
      </c>
      <c r="Y58" s="27" t="str">
        <f t="shared" si="21"/>
        <v>.</v>
      </c>
      <c r="Z58" s="27" t="str">
        <f t="shared" si="22"/>
        <v>.</v>
      </c>
      <c r="AA58" s="27">
        <f t="shared" si="23"/>
        <v>0</v>
      </c>
      <c r="AB58" s="27">
        <f t="shared" si="24"/>
        <v>132</v>
      </c>
      <c r="AC58" s="27">
        <f t="shared" si="25"/>
        <v>175</v>
      </c>
      <c r="AD58" s="27">
        <f t="shared" si="26"/>
        <v>170</v>
      </c>
      <c r="AE58" s="27">
        <f t="shared" si="45"/>
        <v>633</v>
      </c>
      <c r="AF58" s="27">
        <f t="shared" si="46"/>
        <v>308</v>
      </c>
      <c r="AG58" s="27"/>
      <c r="AH58" s="27">
        <f>IF(ISNUMBER(work!C58+work!AH58),work!C58+work!AH58,".")</f>
        <v>18315540.520842329</v>
      </c>
      <c r="AI58" s="27">
        <f>IF(ISNUMBER(work!D58+work!AI58),work!D58+work!AI58,".")</f>
        <v>19267547.722933978</v>
      </c>
      <c r="AJ58" s="27">
        <f>IF(ISNUMBER(work!E58+work!AJ58),work!E58+work!AJ58,".")</f>
        <v>21018718.89867745</v>
      </c>
      <c r="AK58" s="27">
        <f>IF(ISNUMBER(work!F58+work!AK58),work!F58+work!AK58,".")</f>
        <v>23309755.587741546</v>
      </c>
      <c r="AL58" s="27">
        <f>IF(ISNUMBER(work!G58+work!AL58),work!G58+work!AL58,".")</f>
        <v>26850007.557219367</v>
      </c>
      <c r="AM58" s="27">
        <f>IF(ISNUMBER(work!H58+work!AM58),work!H58+work!AM58,".")</f>
        <v>30471162.384776425</v>
      </c>
      <c r="AN58" s="27">
        <f>IF(ISNUMBER(work!I58+work!AN58),work!I58+work!AN58,".")</f>
        <v>33151451.089327537</v>
      </c>
      <c r="AO58" s="27">
        <f>IF(ISNUMBER(work!J58+work!AO58),work!J58+work!AO58,".")</f>
        <v>36994646.832841188</v>
      </c>
      <c r="AP58" s="27">
        <f>IF(ISNUMBER(work!K58+work!AP58),work!K58+work!AP58,".")</f>
        <v>41173228.403180219</v>
      </c>
      <c r="AQ58" s="27">
        <f>IF(ISNUMBER(work!L58+work!AQ58),work!L58+work!AQ58,".")</f>
        <v>42861829.417386018</v>
      </c>
      <c r="AR58" s="27">
        <f>IF(ISNUMBER(work!M58+work!AR58),work!M58+work!AR58,".")</f>
        <v>44490508.03139168</v>
      </c>
      <c r="AS58" s="27">
        <f>IF(ISNUMBER(work!N58+work!AS58),work!N58+work!AS58,".")</f>
        <v>48581779.315209515</v>
      </c>
      <c r="AT58" s="27">
        <f>IF(ISNUMBER(work!O58+work!AT58),work!O58+work!AT58,".")</f>
        <v>55476994.23701857</v>
      </c>
      <c r="AU58" s="27">
        <f>IF(ISNUMBER(work!P58+work!AU58),work!P58+work!AU58,".")</f>
        <v>63240206.81641756</v>
      </c>
      <c r="AV58" s="27">
        <f>IF(ISNUMBER(work!Q58+work!AV58),work!Q58+work!AV58,".")</f>
        <v>71520345.247720361</v>
      </c>
      <c r="AW58" s="27">
        <f>IF(ISNUMBER(work!R58+work!AW58),work!R58+work!AW58,".")</f>
        <v>79312707.922052324</v>
      </c>
      <c r="AX58" s="27">
        <f>IF(ISNUMBER(work!S58+work!AX58),work!S58+work!AX58,".")</f>
        <v>87241351.508177251</v>
      </c>
      <c r="AY58" s="27">
        <f>IF(ISNUMBER(work!T58+work!AY58),work!T58+work!AY58,".")</f>
        <v>95353277.644206077</v>
      </c>
      <c r="AZ58" s="27">
        <f>IF(ISNUMBER(work!U58+work!AZ58),work!U58+work!AZ58,".")</f>
        <v>102789275.51545036</v>
      </c>
      <c r="BA58" s="27">
        <f>IF(ISNUMBER(work!V58+work!BA58),work!V58+work!BA58,".")</f>
        <v>110600810.50851931</v>
      </c>
      <c r="BB58" s="27">
        <f>IF(ISNUMBER(work!W58+work!BB58),work!W58+work!BB58,".")</f>
        <v>119890121.62981613</v>
      </c>
      <c r="BC58" s="27">
        <f>IF(ISNUMBER(work!X58+work!BC58),work!X58+work!BC58,".")</f>
        <v>129839949.48862807</v>
      </c>
      <c r="BD58" s="27">
        <f>IF(ISNUMBER(work!Y58+work!BD58),work!Y58+work!BD58,".")</f>
        <v>141649885.35700646</v>
      </c>
      <c r="BE58" s="27">
        <f>IF(ISNUMBER(work!Z58+work!BE58),work!Z58+work!BE58,".")</f>
        <v>155813525.38225904</v>
      </c>
      <c r="BF58" s="27">
        <f>IF(ISNUMBER(work!AA58+work!BF58),work!AA58+work!BF58,".")</f>
        <v>171549287.12733498</v>
      </c>
      <c r="BG58" s="27">
        <f>IF(ISNUMBER(work!AB58+work!BG58),work!AB58+work!BG58,".")</f>
        <v>189387805.5857555</v>
      </c>
      <c r="BH58" s="27">
        <f>IF(ISNUMBER(work!AC58+work!BH58),work!AC58+work!BH58,".")</f>
        <v>211354174.73170155</v>
      </c>
      <c r="BI58" s="27">
        <f>IF(ISNUMBER(work!AD58+work!BI58),work!AD58+work!BI58,".")</f>
        <v>238826521.71430835</v>
      </c>
      <c r="BJ58" s="27">
        <f>IF(ISNUMBER(work!AE58+work!BJ58),work!AE58+work!BJ58,".")</f>
        <v>260319084.28757533</v>
      </c>
      <c r="BK58" s="27">
        <f>IF(ISNUMBER(work!AF58+work!BK58),work!AF58+work!BK58,".")</f>
        <v>293819679.36026764</v>
      </c>
      <c r="BL58" s="27"/>
      <c r="BM58" s="27">
        <f>IF(ISNUMBER(work!AH58-work!C58),work!AH58-work!C58,".")</f>
        <v>-18272848.04222367</v>
      </c>
      <c r="BN58" s="27">
        <f>IF(ISNUMBER(work!AI58-work!D58),work!AI58-work!D58,".")</f>
        <v>-19223437.045411423</v>
      </c>
      <c r="BO58" s="27">
        <f>IF(ISNUMBER(work!AJ58-work!E58),work!AJ58-work!E58,".")</f>
        <v>-20974945.483587351</v>
      </c>
      <c r="BP58" s="27">
        <f>IF(ISNUMBER(work!AK58-work!F58),work!AK58-work!F58,".")</f>
        <v>-23261218.212190054</v>
      </c>
      <c r="BQ58" s="27">
        <f>IF(ISNUMBER(work!AL58-work!G58),work!AL58-work!G58,".")</f>
        <v>-26799754.260301832</v>
      </c>
      <c r="BR58" s="27">
        <f>IF(ISNUMBER(work!AM58-work!H58),work!AM58-work!H58,".")</f>
        <v>-30421317.278110173</v>
      </c>
      <c r="BS58" s="27">
        <f>IF(ISNUMBER(work!AN58-work!I58),work!AN58-work!I58,".")</f>
        <v>-33099566.783893071</v>
      </c>
      <c r="BT58" s="27">
        <f>IF(ISNUMBER(work!AO58-work!J58),work!AO58-work!J58,".")</f>
        <v>-36941489.113673016</v>
      </c>
      <c r="BU58" s="27">
        <f>IF(ISNUMBER(work!AP58-work!K58),work!AP58-work!K58,".")</f>
        <v>-41117690.905290179</v>
      </c>
      <c r="BV58" s="27">
        <f>IF(ISNUMBER(work!AQ58-work!L58),work!AQ58-work!L58,".")</f>
        <v>-42803017.582731582</v>
      </c>
      <c r="BW58" s="27">
        <f>IF(ISNUMBER(work!AR58-work!M58),work!AR58-work!M58,".")</f>
        <v>-44429603.154730529</v>
      </c>
      <c r="BX58" s="27">
        <f>IF(ISNUMBER(work!AS58-work!N58),work!AS58-work!N58,".")</f>
        <v>-48518982.100035883</v>
      </c>
      <c r="BY58" s="27">
        <f>IF(ISNUMBER(work!AT58-work!O58),work!AT58-work!O58,".")</f>
        <v>-55412075.299191639</v>
      </c>
      <c r="BZ58" s="27">
        <f>IF(ISNUMBER(work!AU58-work!P58),work!AU58-work!P58,".")</f>
        <v>-63173332.454862028</v>
      </c>
      <c r="CA58" s="27">
        <f>IF(ISNUMBER(work!AV58-work!Q58),work!AV58-work!Q58,".")</f>
        <v>-71453367.66809684</v>
      </c>
      <c r="CB58" s="27">
        <f>IF(ISNUMBER(work!AW58-work!R58),work!AW58-work!R58,".")</f>
        <v>-79245139.701589078</v>
      </c>
      <c r="CC58" s="27">
        <f>IF(ISNUMBER(work!AX58-work!S58),work!AX58-work!S58,".")</f>
        <v>-87172280.877828151</v>
      </c>
      <c r="CD58" s="27">
        <f>IF(ISNUMBER(work!AY58-work!T58),work!AY58-work!T58,".")</f>
        <v>-95280822.553697914</v>
      </c>
      <c r="CE58" s="27">
        <f>IF(ISNUMBER(work!AZ58-work!U58),work!AZ58-work!U58,".")</f>
        <v>-102714284.49788964</v>
      </c>
      <c r="CF58" s="27">
        <f>IF(ISNUMBER(work!BA58-work!V58),work!BA58-work!V58,".")</f>
        <v>-110521020.06583469</v>
      </c>
      <c r="CG58" s="27">
        <f>IF(ISNUMBER(work!BB58-work!W58),work!BB58-work!W58,".")</f>
        <v>-119805942.71278386</v>
      </c>
      <c r="CH58" s="27">
        <f>IF(ISNUMBER(work!BC58-work!X58),work!BC58-work!X58,".")</f>
        <v>-129750888.19440793</v>
      </c>
      <c r="CI58" s="27">
        <f>IF(ISNUMBER(work!BD58-work!Y58),work!BD58-work!Y58,".")</f>
        <v>-141563718.55518553</v>
      </c>
      <c r="CJ58" s="27">
        <f>IF(ISNUMBER(work!BE58-work!Z58),work!BE58-work!Z58,".")</f>
        <v>-155721438.92115298</v>
      </c>
      <c r="CK58" s="27">
        <f>IF(ISNUMBER(work!BF58-work!AA58),work!BF58-work!AA58,".")</f>
        <v>-171450708.570721</v>
      </c>
      <c r="CL58" s="27">
        <f>IF(ISNUMBER(work!BG58-work!AB58),work!BG58-work!AB58,".")</f>
        <v>-189284189.66489848</v>
      </c>
      <c r="CM58" s="27">
        <f>IF(ISNUMBER(work!BH58-work!AC58),work!BH58-work!AC58,".")</f>
        <v>-211243771.96802843</v>
      </c>
      <c r="CN58" s="27">
        <f>IF(ISNUMBER(work!BI58-work!AD58),work!BI58-work!AD58,".")</f>
        <v>-238709158.05638567</v>
      </c>
      <c r="CO58" s="27">
        <f>IF(ISNUMBER(work!BJ58-work!AE58),work!BJ58-work!AE58,".")</f>
        <v>-260194806.66248265</v>
      </c>
      <c r="CP58" s="27">
        <f>IF(ISNUMBER(work!BK58-work!AF58),work!BK58-work!AF58,".")</f>
        <v>-293689428.46852303</v>
      </c>
      <c r="CQ58" s="27"/>
      <c r="CR58" s="27"/>
      <c r="CS58" s="27">
        <f>IF(ISNUMBER(work!CR58-work!BN58),work!CR58-work!BN58,".")</f>
        <v>7.570853669668122E-2</v>
      </c>
      <c r="CT58" s="27">
        <f>IF(ISNUMBER(work!CS58-work!BO58),work!CS58-work!BO58,".")</f>
        <v>7.4708536696681219E-2</v>
      </c>
      <c r="CU58" s="27">
        <f>IF(ISNUMBER(work!CT58-work!BP58),work!CT58-work!BP58,".")</f>
        <v>7.4708536696681219E-2</v>
      </c>
      <c r="CV58" s="27">
        <f>IF(ISNUMBER(work!CU58-work!BQ58),work!CU58-work!BQ58,".")</f>
        <v>7.3708536696681218E-2</v>
      </c>
      <c r="CW58" s="27">
        <f>IF(ISNUMBER(work!CV58-work!BR58),work!CV58-work!BR58,".")</f>
        <v>7.3708536696681218E-2</v>
      </c>
      <c r="CX58" s="27">
        <f>IF(ISNUMBER(work!CW58-work!BS58),work!CW58-work!BS58,".")</f>
        <v>7.2708536696681231E-2</v>
      </c>
      <c r="CY58" s="27">
        <f>IF(ISNUMBER(work!CX58-work!BT58),work!CX58-work!BT58,".")</f>
        <v>7.170853669668123E-2</v>
      </c>
      <c r="CZ58" s="27">
        <f>IF(ISNUMBER(work!CY58-work!BU58),work!CY58-work!BU58,".")</f>
        <v>7.0708536696681229E-2</v>
      </c>
      <c r="DA58" s="27">
        <f>IF(ISNUMBER(work!CZ58-work!BV58),work!CZ58-work!BV58,".")</f>
        <v>6.9708536696681228E-2</v>
      </c>
      <c r="DB58" s="27">
        <f>IF(ISNUMBER(work!DA58-work!BW58),work!DA58-work!BW58,".")</f>
        <v>6.8708536696681227E-2</v>
      </c>
      <c r="DC58" s="27">
        <f>IF(ISNUMBER(work!DB58-work!BX58),work!DB58-work!BX58,".")</f>
        <v>6.6708536696681225E-2</v>
      </c>
      <c r="DD58" s="27">
        <f>IF(ISNUMBER(work!DC58-work!BY58),work!DC58-work!BY58,".")</f>
        <v>6.4708536696681224E-2</v>
      </c>
      <c r="DE58" s="27">
        <f>IF(ISNUMBER(work!DD58-work!BZ58),work!DD58-work!BZ58,".")</f>
        <v>6.6147573526259731E-2</v>
      </c>
      <c r="DF58" s="27">
        <f>IF(ISNUMBER(work!DE58-work!CA58),work!DE58-work!CA58,".")</f>
        <v>6.414757352625973E-2</v>
      </c>
      <c r="DG58" s="27">
        <f>IF(ISNUMBER(work!DF58-work!CB58),work!DF58-work!CB58,".")</f>
        <v>6.2147573526259728E-2</v>
      </c>
      <c r="DH58" s="27">
        <f>IF(ISNUMBER(work!DG58-work!CC58),work!DG58-work!CC58,".")</f>
        <v>6.0147573526259733E-2</v>
      </c>
      <c r="DI58" s="27">
        <f>IF(ISNUMBER(work!DH58-work!CD58),work!DH58-work!CD58,".")</f>
        <v>5.7147573526259737E-2</v>
      </c>
      <c r="DJ58" s="27">
        <f>IF(ISNUMBER(work!DI58-work!CE58),work!DI58-work!CE58,".")</f>
        <v>5.5147573526259736E-2</v>
      </c>
      <c r="DK58" s="27">
        <f>IF(ISNUMBER(work!DJ58-work!CF58),work!DJ58-work!CF58,".")</f>
        <v>5.3147573526259734E-2</v>
      </c>
      <c r="DL58" s="27">
        <f>IF(ISNUMBER(work!DK58-work!CG58),work!DK58-work!CG58,".")</f>
        <v>5.0509174913921803E-2</v>
      </c>
      <c r="DM58" s="27">
        <f>IF(ISNUMBER(work!DL58-work!CH58),work!DL58-work!CH58,".")</f>
        <v>4.7798071605029309E-2</v>
      </c>
      <c r="DN58" s="27">
        <f>IF(ISNUMBER(work!DM58-work!CI58),work!DM58-work!CI58,".")</f>
        <v>4.4974993093245645E-2</v>
      </c>
      <c r="DO58" s="27">
        <f>IF(ISNUMBER(work!DN58-work!CJ58),work!DN58-work!CJ58,".")</f>
        <v>4.2036832550176866E-2</v>
      </c>
      <c r="DP58" s="27">
        <f>IF(ISNUMBER(work!DO58-work!CK58),work!DO58-work!CK58,".")</f>
        <v>3.9031355107945934E-2</v>
      </c>
      <c r="DQ58" s="27">
        <f>IF(ISNUMBER(work!DP58-work!CL58),work!DP58-work!CL58,".")</f>
        <v>3.502126303623411E-2</v>
      </c>
      <c r="DR58" s="27">
        <f>IF(ISNUMBER(work!DQ58-work!CM58),work!DQ58-work!CM58,".")</f>
        <v>3.207627619520647E-2</v>
      </c>
      <c r="DS58" s="27">
        <f>IF(ISNUMBER(work!DR58-work!CN58),work!DR58-work!CN58,".")</f>
        <v>2.8251341442997339E-2</v>
      </c>
      <c r="DT58" s="27">
        <f>IF(ISNUMBER(work!DS58-work!CO58),work!DS58-work!CO58,".")</f>
        <v>2.4536771669627547E-2</v>
      </c>
      <c r="DU58" s="27">
        <f>IF(ISNUMBER(work!DT58-work!CP58),work!DT58-work!CP58,".")</f>
        <v>2.1913263462233462E-2</v>
      </c>
      <c r="DV58" s="27">
        <f t="shared" si="29"/>
        <v>2.1913263462233462E-2</v>
      </c>
      <c r="DW58" s="27"/>
      <c r="DX58" s="27" t="str">
        <f>IF(ISNUMBER(work!FJ58/work!FN58),work!FJ58/work!FN58,".")</f>
        <v>.</v>
      </c>
      <c r="DY58" s="27" t="str">
        <f>IF(ISNUMBER(work!FK58/work!FO58),work!FK58/work!FO58,".")</f>
        <v>.</v>
      </c>
      <c r="DZ58" s="27" t="str">
        <f>IF(ISNUMBER(work!FL58/work!FP58),work!FL58/work!FP58,".")</f>
        <v>.</v>
      </c>
      <c r="EA58" s="27" t="str">
        <f>IF(ISNUMBER(work!FM58/work!FQ58),work!FM58/work!FQ58,".")</f>
        <v>.</v>
      </c>
      <c r="EB58" s="27" t="str">
        <f>IF(ISNUMBER((work!FK58+work!FL58)/(work!FO58+work!FP58)),(work!FK58+work!FL58)/(work!FO58+work!FP58),".")</f>
        <v>.</v>
      </c>
      <c r="EC58" s="27" t="str">
        <f>IF(ISNUMBER(work!FR58/work!FV58),work!FR58/work!FV58,".")</f>
        <v>.</v>
      </c>
      <c r="ED58" s="27" t="str">
        <f>IF(ISNUMBER(work!FS58/work!FW58),work!FS58/work!FW58,".")</f>
        <v>.</v>
      </c>
      <c r="EE58" s="27" t="str">
        <f>IF(ISNUMBER(work!FT58/work!FX58),work!FT58/work!FX58,".")</f>
        <v>.</v>
      </c>
      <c r="EF58" s="27" t="str">
        <f>IF(ISNUMBER(work!FU58/work!FY58),work!FU58/work!FY58,".")</f>
        <v>.</v>
      </c>
      <c r="EG58" s="27" t="str">
        <f>IF(ISNUMBER((work!FS58+work!FT58)/(work!FW58+work!FX58)),(work!FS58+work!FT58)/(work!FW58+work!FX58),".")</f>
        <v>.</v>
      </c>
      <c r="EH58" s="27" t="str">
        <f>work!EZ58</f>
        <v>.</v>
      </c>
      <c r="EI58" s="27" t="str">
        <f>work!FA58</f>
        <v>.</v>
      </c>
      <c r="EJ58" s="27" t="str">
        <f>work!FB58</f>
        <v>.</v>
      </c>
      <c r="EK58" s="27"/>
      <c r="EL58" s="27">
        <f t="shared" si="47"/>
        <v>12359.642</v>
      </c>
      <c r="EM58" t="str">
        <f t="shared" si="34"/>
        <v>.</v>
      </c>
      <c r="EN58" t="str">
        <f>work!FM58</f>
        <v>.</v>
      </c>
      <c r="EO58" t="str">
        <f>IF(ISNUMBER(work!FK58+work!FL58),work!FK58+work!FL58,".")</f>
        <v>.</v>
      </c>
      <c r="EP58" t="str">
        <f>IF(ISNUMBER(work!FU58-work!FM58),work!FU58-work!FM58,".")</f>
        <v>.</v>
      </c>
      <c r="EQ58" t="str">
        <f>IF(ISNUMBER(work!FS58+work!FT58-work!FK58-work!FL58),(work!FS58+work!FT58-work!FK58-work!FL58),".")</f>
        <v>.</v>
      </c>
      <c r="EU58" t="str">
        <f>work!FC58</f>
        <v>.</v>
      </c>
      <c r="EV58" t="str">
        <f>work!FD58</f>
        <v>.</v>
      </c>
      <c r="EW58" t="str">
        <f>IF(ISNUMBER(VLOOKUP($F58,AREA_EM_ALLYEAR,Seq!B$1,FALSE)),VLOOKUP($F58,AREA_EM_ALLYEAR,Seq!B$1,FALSE),".")</f>
        <v>.</v>
      </c>
      <c r="EX58" t="str">
        <f>IF(ISNUMBER(VLOOKUP($F58,AREA_EM_ALLYEAR,Seq!C$1,FALSE)),VLOOKUP($F58,AREA_EM_ALLYEAR,Seq!C$1,FALSE),".")</f>
        <v>.</v>
      </c>
      <c r="EY58" t="str">
        <f>IF(ISNUMBER(VLOOKUP($F58,AREA_EM_ALLYEAR,Seq!D$1,FALSE)),VLOOKUP($F58,AREA_EM_ALLYEAR,Seq!D$1,FALSE),".")</f>
        <v>.</v>
      </c>
      <c r="EZ58" t="str">
        <f>IF(ISNUMBER(VLOOKUP($F58,AREA_EM_ALLYEAR,Seq!E$1,FALSE)),VLOOKUP($F58,AREA_EM_ALLYEAR,Seq!E$1,FALSE),".")</f>
        <v>.</v>
      </c>
      <c r="FA58" t="str">
        <f>IF(ISNUMBER(VLOOKUP($F58,AREA_EM_ALLYEAR,Seq!F$1,FALSE)),VLOOKUP($F58,AREA_EM_ALLYEAR,Seq!F$1,FALSE),".")</f>
        <v>.</v>
      </c>
      <c r="FB58" t="str">
        <f>IF(ISNUMBER(VLOOKUP($F58,AREA_EM_ALLYEAR,Seq!G$1,FALSE)),VLOOKUP($F58,AREA_EM_ALLYEAR,Seq!G$1,FALSE),".")</f>
        <v>.</v>
      </c>
      <c r="FC58" t="str">
        <f>IF(ISNUMBER(VLOOKUP($F58,AREA_EM_ALLYEAR,Seq!H$1,FALSE)),VLOOKUP($F58,AREA_EM_ALLYEAR,Seq!H$1,FALSE),".")</f>
        <v>.</v>
      </c>
      <c r="FD58" t="str">
        <f>IF(ISNUMBER(VLOOKUP($F58,AREA_EM_ALLYEAR,Seq!I$1,FALSE)),VLOOKUP($F58,AREA_EM_ALLYEAR,Seq!I$1,FALSE),".")</f>
        <v>.</v>
      </c>
      <c r="FE58" t="str">
        <f>IF(ISNUMBER(VLOOKUP($F58,AREA_EM_ALLYEAR,Seq!J$1,FALSE)),VLOOKUP($F58,AREA_EM_ALLYEAR,Seq!J$1,FALSE),".")</f>
        <v>.</v>
      </c>
      <c r="FF58" t="str">
        <f>IF(ISNUMBER(VLOOKUP($F58,AREA_EM_ALLYEAR,Seq!K$1,FALSE)),VLOOKUP($F58,AREA_EM_ALLYEAR,Seq!K$1,FALSE),".")</f>
        <v>.</v>
      </c>
      <c r="FG58" t="str">
        <f>IF(ISNUMBER(VLOOKUP($F58,AREA_EM_ALLYEAR,Seq!L$1,FALSE)),VLOOKUP($F58,AREA_EM_ALLYEAR,Seq!L$1,FALSE),".")</f>
        <v>.</v>
      </c>
      <c r="FH58" t="str">
        <f>IF(ISNUMBER(VLOOKUP($F58,AREA_EM_ALLYEAR,Seq!M$1,FALSE)),VLOOKUP($F58,AREA_EM_ALLYEAR,Seq!M$1,FALSE),".")</f>
        <v>.</v>
      </c>
      <c r="FI58" t="str">
        <f>IF(ISNUMBER(VLOOKUP($F58,AREA_EM_ALLYEAR,Seq!N$1,FALSE)),VLOOKUP($F58,AREA_EM_ALLYEAR,Seq!N$1,FALSE),".")</f>
        <v>.</v>
      </c>
      <c r="FJ58" t="str">
        <f>IF(ISNUMBER(VLOOKUP($F58,AREA_EM_ALLYEAR,Seq!O$1,FALSE)),VLOOKUP($F58,AREA_EM_ALLYEAR,Seq!O$1,FALSE),".")</f>
        <v>.</v>
      </c>
      <c r="FK58" t="str">
        <f t="shared" si="35"/>
        <v>.</v>
      </c>
      <c r="FN58" t="str">
        <f>IF( ISNUMBER(VLOOKUP($F58,AREA_LIFE,Seq!V$1,FALSE)-Life!V$39),VLOOKUP($F58,AREA_LIFE,Seq!V$1,FALSE)-Life!V$39,".")</f>
        <v>.</v>
      </c>
      <c r="FO58" t="str">
        <f>IF( ISNUMBER(VLOOKUP($F58,AREA_LIFE,Seq!W$1,FALSE)-Life!W$39),VLOOKUP($F58,AREA_LIFE,Seq!W$1,FALSE)-Life!W$39,".")</f>
        <v>.</v>
      </c>
      <c r="FP58" t="str">
        <f>IF( ISNUMBER(VLOOKUP($F58,AREA_LIFE,Seq!X$1,FALSE)-Life!X$39),VLOOKUP($F58,AREA_LIFE,Seq!X$1,FALSE)-Life!X$39,".")</f>
        <v>.</v>
      </c>
      <c r="FQ58" t="str">
        <f>IF( ISNUMBER(VLOOKUP($F58,AREA_LIFE,Seq!Y$1,FALSE)-Life!Y$39),VLOOKUP($F58,AREA_LIFE,Seq!Y$1,FALSE)-Life!Y$39,".")</f>
        <v>.</v>
      </c>
      <c r="FR58" t="str">
        <f>IF( ISNUMBER(VLOOKUP($F58,AREA_LIFE,Seq!Z$1,FALSE)-Life!Z$39),VLOOKUP($F58,AREA_LIFE,Seq!Z$1,FALSE)-Life!Z$39,".")</f>
        <v>.</v>
      </c>
      <c r="FS58" t="str">
        <f>IF( ISNUMBER(VLOOKUP($F58,AREA_LIFE,Seq!AA$1,FALSE)-Life!AA$39),VLOOKUP($F58,AREA_LIFE,Seq!AA$1,FALSE)-Life!AA$39,".")</f>
        <v>.</v>
      </c>
      <c r="FT58" t="str">
        <f>IF( ISNUMBER(VLOOKUP($F58,AREA_LIFE,Seq!AB$1,FALSE)-Life!AB$39),VLOOKUP($F58,AREA_LIFE,Seq!AB$1,FALSE)-Life!AB$39,".")</f>
        <v>.</v>
      </c>
      <c r="FU58" t="str">
        <f>IF( ISNUMBER(VLOOKUP($F58,AREA_LIFE,Seq!AC$1,FALSE)-Life!AC$39),VLOOKUP($F58,AREA_LIFE,Seq!AC$1,FALSE)-Life!AC$39,".")</f>
        <v>.</v>
      </c>
      <c r="FV58" t="str">
        <f>IF( ISNUMBER(VLOOKUP($F58,AREA_LIFE,Seq!AD$1,FALSE)-Life!AD$39),VLOOKUP($F58,AREA_LIFE,Seq!AD$1,FALSE)-Life!AD$39,".")</f>
        <v>.</v>
      </c>
      <c r="FW58" t="str">
        <f>IF( ISNUMBER(VLOOKUP($F58,AREA_LIFE,Seq!AE$1,FALSE)-Life!AE$39),VLOOKUP($F58,AREA_LIFE,Seq!AE$1,FALSE)-Life!AE$39,".")</f>
        <v>.</v>
      </c>
      <c r="FX58" t="str">
        <f>IF( ISNUMBER(VLOOKUP($F58,AREA_LIFE,Seq!AF$1,FALSE)-Life!AF$39),VLOOKUP($F58,AREA_LIFE,Seq!AF$1,FALSE)-Life!AF$39,".")</f>
        <v>.</v>
      </c>
      <c r="FY58" t="str">
        <f>IF( ISNUMBER(VLOOKUP($F58,AREA_LIFE,Seq!AG$1,FALSE)-Life!AG$39),VLOOKUP($F58,AREA_LIFE,Seq!AG$1,FALSE)-Life!AG$39,".")</f>
        <v>.</v>
      </c>
      <c r="FZ58" t="str">
        <f>IF( ISNUMBER(VLOOKUP($F58,AREA_LIFE,Seq!AH$1,FALSE)-Life!AH$39),VLOOKUP($F58,AREA_LIFE,Seq!AH$1,FALSE)-Life!AH$39,".")</f>
        <v>.</v>
      </c>
      <c r="GA58" t="str">
        <f>IF( ISNUMBER(VLOOKUP($F58,AREA_LIFE,Seq!AI$1,FALSE)-Life!AI$39),VLOOKUP($F58,AREA_LIFE,Seq!AI$1,FALSE)-Life!AI$39,".")</f>
        <v>.</v>
      </c>
      <c r="GB58" t="str">
        <f>IF( ISNUMBER(VLOOKUP($F58,AREA_LIFE,Seq!AJ$1,FALSE)-Life!AJ$39),VLOOKUP($F58,AREA_LIFE,Seq!AJ$1,FALSE)-Life!AJ$39,".")</f>
        <v>.</v>
      </c>
      <c r="GC58" t="str">
        <f>IF( ISNUMBER(VLOOKUP($F58,AREA_LIFE,Seq!AK$1,FALSE)-Life!AK$39),VLOOKUP($F58,AREA_LIFE,Seq!AK$1,FALSE)-Life!AK$39,".")</f>
        <v>.</v>
      </c>
      <c r="GD58" t="str">
        <f>IF( ISNUMBER(VLOOKUP($F58,AREA_LIFE,Seq!AL$1,FALSE)-Life!AL$39),VLOOKUP($F58,AREA_LIFE,Seq!AL$1,FALSE)-Life!AL$39,".")</f>
        <v>.</v>
      </c>
      <c r="GE58" t="str">
        <f>IF( ISNUMBER(VLOOKUP($F58,AREA_LIFE,Seq!AM$1,FALSE)-Life!AM$39),VLOOKUP($F58,AREA_LIFE,Seq!AM$1,FALSE)-Life!AM$39,".")</f>
        <v>.</v>
      </c>
      <c r="GF58" t="str">
        <f>IF( ISNUMBER(VLOOKUP($F58,AREA_LIFE,Seq!AN$1,FALSE)-Life!AN$39),VLOOKUP($F58,AREA_LIFE,Seq!AN$1,FALSE)-Life!AN$39,".")</f>
        <v>.</v>
      </c>
      <c r="GG58" t="str">
        <f>IF( ISNUMBER(VLOOKUP($F58,AREA_LIFE,Seq!AO$1,FALSE)-Life!AO$39),VLOOKUP($F58,AREA_LIFE,Seq!AO$1,FALSE)-Life!AO$39,".")</f>
        <v>.</v>
      </c>
      <c r="GH58" t="str">
        <f>IF( ISNUMBER(VLOOKUP($F58,AREA_LIFE,Seq!AP$1,FALSE)-Life!AP$39),VLOOKUP($F58,AREA_LIFE,Seq!AP$1,FALSE)-Life!AP$39,".")</f>
        <v>.</v>
      </c>
      <c r="GI58" t="str">
        <f>IF( ISNUMBER(VLOOKUP($F58,AREA_LIFE,Seq!AQ$1,FALSE)-Life!AQ$39),VLOOKUP($F58,AREA_LIFE,Seq!AQ$1,FALSE)-Life!AQ$39,".")</f>
        <v>.</v>
      </c>
      <c r="GJ58" t="str">
        <f>IF( ISNUMBER(VLOOKUP($F58,AREA_LIFE,Seq!AR$1,FALSE)-Life!AR$39),VLOOKUP($F58,AREA_LIFE,Seq!AR$1,FALSE)-Life!AR$39,".")</f>
        <v>.</v>
      </c>
      <c r="GK58" t="str">
        <f>IF( ISNUMBER(VLOOKUP($F58,AREA_LIFE,Seq!AS$1,FALSE)-Life!AS$39),VLOOKUP($F58,AREA_LIFE,Seq!AS$1,FALSE)-Life!AS$39,".")</f>
        <v>.</v>
      </c>
      <c r="GL58" t="str">
        <f>IF( ISNUMBER(VLOOKUP($F58,AREA_LIFE,Seq!AT$1,FALSE)-Life!AT$39),VLOOKUP($F58,AREA_LIFE,Seq!AT$1,FALSE)-Life!AT$39,".")</f>
        <v>.</v>
      </c>
      <c r="GM58" t="str">
        <f>IF( ISNUMBER(VLOOKUP($F58,AREA_LIFE,Seq!AU$1,FALSE)-Life!AU$39),VLOOKUP($F58,AREA_LIFE,Seq!AU$1,FALSE)-Life!AU$39,".")</f>
        <v>.</v>
      </c>
      <c r="GN58" t="str">
        <f>IF( ISNUMBER(VLOOKUP($F58,AREA_LIFE,Seq!AV$1,FALSE)-Life!AV$39),VLOOKUP($F58,AREA_LIFE,Seq!AV$1,FALSE)-Life!AV$39,".")</f>
        <v>.</v>
      </c>
      <c r="GO58" t="str">
        <f>IF( ISNUMBER(VLOOKUP($F58,AREA_LIFE,Seq!AW$1,FALSE)-Life!AW$39),VLOOKUP($F58,AREA_LIFE,Seq!AW$1,FALSE)-Life!AW$39,".")</f>
        <v>.</v>
      </c>
      <c r="GP58" t="str">
        <f>IF( ISNUMBER(VLOOKUP($F58,AREA_LIFE,Seq!AX$1,FALSE)-Life!AX$39),VLOOKUP($F58,AREA_LIFE,Seq!AX$1,FALSE)-Life!AX$39,".")</f>
        <v>.</v>
      </c>
      <c r="GQ58" t="str">
        <f t="shared" si="36"/>
        <v>.</v>
      </c>
      <c r="GS58" t="str">
        <f>IFERROR(VLOOKUP($F58,AREA_LIFE,Seq!V$1,FALSE),".")</f>
        <v>.</v>
      </c>
      <c r="GT58" t="str">
        <f>IFERROR(VLOOKUP($F58,AREA_LIFE,Seq!W$1,FALSE),".")</f>
        <v>.</v>
      </c>
      <c r="GU58" t="str">
        <f>IFERROR(VLOOKUP($F58,AREA_LIFE,Seq!X$1,FALSE),".")</f>
        <v>.</v>
      </c>
      <c r="GV58" t="str">
        <f>IFERROR(VLOOKUP($F58,AREA_LIFE,Seq!Y$1,FALSE),".")</f>
        <v>.</v>
      </c>
      <c r="GW58" t="str">
        <f>IFERROR(VLOOKUP($F58,AREA_LIFE,Seq!Z$1,FALSE),".")</f>
        <v>.</v>
      </c>
      <c r="GX58" t="str">
        <f>IFERROR(VLOOKUP($F58,AREA_LIFE,Seq!AA$1,FALSE),".")</f>
        <v>.</v>
      </c>
      <c r="GY58" t="str">
        <f>IFERROR(VLOOKUP($F58,AREA_LIFE,Seq!AB$1,FALSE),".")</f>
        <v>.</v>
      </c>
      <c r="GZ58" t="str">
        <f>IFERROR(VLOOKUP($F58,AREA_LIFE,Seq!AC$1,FALSE),".")</f>
        <v>.</v>
      </c>
      <c r="HA58" t="str">
        <f>IFERROR(VLOOKUP($F58,AREA_LIFE,Seq!AD$1,FALSE),".")</f>
        <v>.</v>
      </c>
      <c r="HB58" t="str">
        <f>IFERROR(VLOOKUP($F58,AREA_LIFE,Seq!AE$1,FALSE),".")</f>
        <v>.</v>
      </c>
      <c r="HC58" t="str">
        <f>IFERROR(VLOOKUP($F58,AREA_LIFE,Seq!AF$1,FALSE),".")</f>
        <v>.</v>
      </c>
      <c r="HD58" t="str">
        <f>IFERROR(VLOOKUP($F58,AREA_LIFE,Seq!AG$1,FALSE),".")</f>
        <v>.</v>
      </c>
      <c r="HE58" t="str">
        <f>IFERROR(VLOOKUP($F58,AREA_LIFE,Seq!AH$1,FALSE),".")</f>
        <v>.</v>
      </c>
      <c r="HF58" t="str">
        <f>IFERROR(VLOOKUP($F58,AREA_LIFE,Seq!AI$1,FALSE),".")</f>
        <v>.</v>
      </c>
      <c r="HG58" t="str">
        <f>IFERROR(VLOOKUP($F58,AREA_LIFE,Seq!AJ$1,FALSE),".")</f>
        <v>.</v>
      </c>
      <c r="HH58" t="str">
        <f>IFERROR(VLOOKUP($F58,AREA_LIFE,Seq!AK$1,FALSE),".")</f>
        <v>.</v>
      </c>
      <c r="HI58" t="str">
        <f>IFERROR(VLOOKUP($F58,AREA_LIFE,Seq!AL$1,FALSE),".")</f>
        <v>.</v>
      </c>
      <c r="HJ58" t="str">
        <f>IFERROR(VLOOKUP($F58,AREA_LIFE,Seq!AM$1,FALSE),".")</f>
        <v>.</v>
      </c>
      <c r="HK58" t="str">
        <f>IFERROR(VLOOKUP($F58,AREA_LIFE,Seq!AN$1,FALSE),".")</f>
        <v>.</v>
      </c>
      <c r="HL58" t="str">
        <f>IFERROR(VLOOKUP($F58,AREA_LIFE,Seq!AO$1,FALSE),".")</f>
        <v>.</v>
      </c>
      <c r="HM58" t="str">
        <f>IFERROR(VLOOKUP($F58,AREA_LIFE,Seq!AP$1,FALSE),".")</f>
        <v>.</v>
      </c>
      <c r="HN58" t="str">
        <f>IFERROR(VLOOKUP($F58,AREA_LIFE,Seq!AQ$1,FALSE),".")</f>
        <v>.</v>
      </c>
      <c r="HO58" t="str">
        <f>IFERROR(VLOOKUP($F58,AREA_LIFE,Seq!AR$1,FALSE),".")</f>
        <v>.</v>
      </c>
      <c r="HP58" t="str">
        <f>IFERROR(VLOOKUP($F58,AREA_LIFE,Seq!AS$1,FALSE),".")</f>
        <v>.</v>
      </c>
      <c r="HQ58" t="str">
        <f>IFERROR(VLOOKUP($F58,AREA_LIFE,Seq!AT$1,FALSE),".")</f>
        <v>.</v>
      </c>
      <c r="HR58" t="str">
        <f>IFERROR(VLOOKUP($F58,AREA_LIFE,Seq!AU$1,FALSE),".")</f>
        <v>.</v>
      </c>
      <c r="HS58" t="str">
        <f>IFERROR(VLOOKUP($F58,AREA_LIFE,Seq!AV$1,FALSE),".")</f>
        <v>.</v>
      </c>
      <c r="HT58" t="str">
        <f>IFERROR(VLOOKUP($F58,AREA_LIFE,Seq!AW$1,FALSE),".")</f>
        <v>.</v>
      </c>
      <c r="HU58" t="str">
        <f>IFERROR(VLOOKUP($F58,AREA_LIFE,Seq!AX$1,FALSE),".")</f>
        <v>.</v>
      </c>
      <c r="HV58" t="str">
        <f>IFERROR(VLOOKUP($F58,AREA_LIFE,Seq!AY$1,FALSE),".")</f>
        <v>.</v>
      </c>
      <c r="HZ58">
        <f t="shared" si="40"/>
        <v>0</v>
      </c>
      <c r="IA58">
        <f t="shared" si="38"/>
        <v>0</v>
      </c>
      <c r="IB58">
        <f t="shared" si="41"/>
        <v>44490508.03139168</v>
      </c>
      <c r="IC58">
        <f t="shared" si="42"/>
        <v>-44429603.154730529</v>
      </c>
      <c r="ID58">
        <f t="shared" si="39"/>
        <v>6.6708536696681225E-2</v>
      </c>
      <c r="IE58" t="str">
        <f>work!FK58</f>
        <v>.</v>
      </c>
      <c r="IF58" t="str">
        <f>work!FL58</f>
        <v>.</v>
      </c>
      <c r="IG58" t="str">
        <f>work!FM58</f>
        <v>.</v>
      </c>
      <c r="IH58" t="str">
        <f>IF(ISNUMBER(work!FS58-work!FK58),work!FS58-work!FK58,".")</f>
        <v>.</v>
      </c>
      <c r="II58" t="str">
        <f>IF(ISNUMBER(work!FT58-work!FL58),work!FT58-work!FL58,".")</f>
        <v>.</v>
      </c>
      <c r="IJ58" t="str">
        <f>IF(ISNUMBER(work!FU58-work!FM58),work!FU58-work!FM58,".")</f>
        <v>.</v>
      </c>
    </row>
    <row r="59" spans="1:244" hidden="1">
      <c r="A59" s="24" t="str">
        <f t="shared" si="0"/>
        <v>非洲</v>
      </c>
      <c r="B59" s="24" t="str">
        <f t="shared" si="43"/>
        <v>Out</v>
      </c>
      <c r="C59" s="24" t="str">
        <f t="shared" si="44"/>
        <v>Out</v>
      </c>
      <c r="D59" s="24"/>
      <c r="E59" s="25" t="s">
        <v>2809</v>
      </c>
      <c r="F59" s="26" t="str">
        <f t="shared" si="2"/>
        <v>Ghana</v>
      </c>
      <c r="G59" s="27" t="str">
        <f t="shared" si="3"/>
        <v>.</v>
      </c>
      <c r="H59" s="27" t="str">
        <f t="shared" si="4"/>
        <v>.</v>
      </c>
      <c r="I59" s="27" t="str">
        <f t="shared" si="5"/>
        <v>.</v>
      </c>
      <c r="J59" s="27" t="str">
        <f t="shared" si="6"/>
        <v>.</v>
      </c>
      <c r="K59" s="27" t="str">
        <f t="shared" si="7"/>
        <v>.</v>
      </c>
      <c r="L59" s="27" t="str">
        <f t="shared" si="8"/>
        <v>.</v>
      </c>
      <c r="M59" s="27" t="str">
        <f t="shared" si="9"/>
        <v>.</v>
      </c>
      <c r="N59" s="27" t="str">
        <f t="shared" si="10"/>
        <v>.</v>
      </c>
      <c r="O59" s="27" t="str">
        <f t="shared" si="11"/>
        <v>.</v>
      </c>
      <c r="P59" s="27" t="str">
        <f t="shared" si="12"/>
        <v>.</v>
      </c>
      <c r="Q59" s="27" t="str">
        <f t="shared" si="13"/>
        <v>.</v>
      </c>
      <c r="R59" s="27" t="str">
        <f t="shared" si="14"/>
        <v>.</v>
      </c>
      <c r="S59" s="27">
        <f t="shared" si="15"/>
        <v>0</v>
      </c>
      <c r="T59" s="27">
        <f t="shared" si="16"/>
        <v>378</v>
      </c>
      <c r="U59" s="27">
        <f t="shared" si="17"/>
        <v>0</v>
      </c>
      <c r="V59" s="27">
        <f t="shared" si="18"/>
        <v>0</v>
      </c>
      <c r="W59" s="27">
        <f t="shared" si="19"/>
        <v>0</v>
      </c>
      <c r="X59" s="27">
        <f t="shared" si="20"/>
        <v>5</v>
      </c>
      <c r="Y59" s="27">
        <f t="shared" si="21"/>
        <v>0</v>
      </c>
      <c r="Z59" s="27">
        <f t="shared" si="22"/>
        <v>12</v>
      </c>
      <c r="AA59" s="27">
        <f t="shared" si="23"/>
        <v>40</v>
      </c>
      <c r="AB59" s="27">
        <f t="shared" si="24"/>
        <v>40</v>
      </c>
      <c r="AC59" s="27">
        <f t="shared" si="25"/>
        <v>10</v>
      </c>
      <c r="AD59" s="27">
        <f t="shared" si="26"/>
        <v>22</v>
      </c>
      <c r="AE59" s="27">
        <f t="shared" si="45"/>
        <v>82</v>
      </c>
      <c r="AF59" s="27">
        <f t="shared" si="46"/>
        <v>23</v>
      </c>
      <c r="AG59" s="27"/>
      <c r="AH59" s="27">
        <f>IF(ISNUMBER(work!C59+work!AH59),work!C59+work!AH59,".")</f>
        <v>18558180.806644727</v>
      </c>
      <c r="AI59" s="27">
        <f>IF(ISNUMBER(work!D59+work!AI59),work!D59+work!AI59,".")</f>
        <v>19500231.283198278</v>
      </c>
      <c r="AJ59" s="27">
        <f>IF(ISNUMBER(work!E59+work!AJ59),work!E59+work!AJ59,".")</f>
        <v>21233933.859612901</v>
      </c>
      <c r="AK59" s="27">
        <f>IF(ISNUMBER(work!F59+work!AK59),work!F59+work!AK59,".")</f>
        <v>23511767.870168746</v>
      </c>
      <c r="AL59" s="27">
        <f>IF(ISNUMBER(work!G59+work!AL59),work!G59+work!AL59,".")</f>
        <v>27070729.682575997</v>
      </c>
      <c r="AM59" s="27">
        <f>IF(ISNUMBER(work!H59+work!AM59),work!H59+work!AM59,".")</f>
        <v>30704606.285609365</v>
      </c>
      <c r="AN59" s="27">
        <f>IF(ISNUMBER(work!I59+work!AN59),work!I59+work!AN59,".")</f>
        <v>33397308.276298258</v>
      </c>
      <c r="AO59" s="27">
        <f>IF(ISNUMBER(work!J59+work!AO59),work!J59+work!AO59,".")</f>
        <v>37252899.816034511</v>
      </c>
      <c r="AP59" s="27">
        <f>IF(ISNUMBER(work!K59+work!AP59),work!K59+work!AP59,".")</f>
        <v>41446322.316603541</v>
      </c>
      <c r="AQ59" s="27">
        <f>IF(ISNUMBER(work!L59+work!AQ59),work!L59+work!AQ59,".")</f>
        <v>43148587.653872482</v>
      </c>
      <c r="AR59" s="27">
        <f>IF(ISNUMBER(work!M59+work!AR59),work!M59+work!AR59,".")</f>
        <v>44786744.276861116</v>
      </c>
      <c r="AS59" s="27">
        <f>IF(ISNUMBER(work!N59+work!AS59),work!N59+work!AS59,".")</f>
        <v>48894324.519720778</v>
      </c>
      <c r="AT59" s="27">
        <f>IF(ISNUMBER(work!O59+work!AT59),work!O59+work!AT59,".")</f>
        <v>55801821.602383636</v>
      </c>
      <c r="AU59" s="27">
        <f>IF(ISNUMBER(work!P59+work!AU59),work!P59+work!AU59,".")</f>
        <v>63581384.881380834</v>
      </c>
      <c r="AV59" s="27">
        <f>IF(ISNUMBER(work!Q59+work!AV59),work!Q59+work!AV59,".")</f>
        <v>71873834.006759092</v>
      </c>
      <c r="AW59" s="27">
        <f>IF(ISNUMBER(work!R59+work!AW59),work!R59+work!AW59,".")</f>
        <v>79681815.498677775</v>
      </c>
      <c r="AX59" s="27">
        <f>IF(ISNUMBER(work!S59+work!AX59),work!S59+work!AX59,".")</f>
        <v>87628250.812442288</v>
      </c>
      <c r="AY59" s="27">
        <f>IF(ISNUMBER(work!T59+work!AY59),work!T59+work!AY59,".")</f>
        <v>95756169.623245344</v>
      </c>
      <c r="AZ59" s="27">
        <f>IF(ISNUMBER(work!U59+work!AZ59),work!U59+work!AZ59,".")</f>
        <v>103211539.86466059</v>
      </c>
      <c r="BA59" s="27">
        <f>IF(ISNUMBER(work!V59+work!BA59),work!V59+work!BA59,".")</f>
        <v>111040904.56299417</v>
      </c>
      <c r="BB59" s="27">
        <f>IF(ISNUMBER(work!W59+work!BB59),work!W59+work!BB59,".")</f>
        <v>120345781.05032241</v>
      </c>
      <c r="BC59" s="27">
        <f>IF(ISNUMBER(work!X59+work!BC59),work!X59+work!BC59,".")</f>
        <v>130313077.67570131</v>
      </c>
      <c r="BD59" s="27">
        <f>IF(ISNUMBER(work!Y59+work!BD59),work!Y59+work!BD59,".")</f>
        <v>142147755.43781754</v>
      </c>
      <c r="BE59" s="27">
        <f>IF(ISNUMBER(work!Z59+work!BE59),work!Z59+work!BE59,".")</f>
        <v>156336565.21447709</v>
      </c>
      <c r="BF59" s="27">
        <f>IF(ISNUMBER(work!AA59+work!BF59),work!AA59+work!BF59,".")</f>
        <v>172100949.56331426</v>
      </c>
      <c r="BG59" s="27">
        <f>IF(ISNUMBER(work!AB59+work!BG59),work!AB59+work!BG59,".")</f>
        <v>189972405.51388156</v>
      </c>
      <c r="BH59" s="27">
        <f>IF(ISNUMBER(work!AC59+work!BH59),work!AC59+work!BH59,".")</f>
        <v>211976111.34328705</v>
      </c>
      <c r="BI59" s="27">
        <f>IF(ISNUMBER(work!AD59+work!BI59),work!AD59+work!BI59,".")</f>
        <v>239483574.74439412</v>
      </c>
      <c r="BJ59" s="27">
        <f>IF(ISNUMBER(work!AE59+work!BJ59),work!AE59+work!BJ59,".")</f>
        <v>261024928.97878656</v>
      </c>
      <c r="BK59" s="27">
        <f>IF(ISNUMBER(work!AF59+work!BK59),work!AF59+work!BK59,".")</f>
        <v>294572614.05101866</v>
      </c>
      <c r="BL59" s="27"/>
      <c r="BM59" s="27">
        <f>IF(ISNUMBER(work!AH59-work!C59),work!AH59-work!C59,".")</f>
        <v>-18030207.756421272</v>
      </c>
      <c r="BN59" s="27">
        <f>IF(ISNUMBER(work!AI59-work!D59),work!AI59-work!D59,".")</f>
        <v>-18990753.485147122</v>
      </c>
      <c r="BO59" s="27">
        <f>IF(ISNUMBER(work!AJ59-work!E59),work!AJ59-work!E59,".")</f>
        <v>-20759730.5226519</v>
      </c>
      <c r="BP59" s="27">
        <f>IF(ISNUMBER(work!AK59-work!F59),work!AK59-work!F59,".")</f>
        <v>-23059205.929762855</v>
      </c>
      <c r="BQ59" s="27">
        <f>IF(ISNUMBER(work!AL59-work!G59),work!AL59-work!G59,".")</f>
        <v>-26579032.134945203</v>
      </c>
      <c r="BR59" s="27">
        <f>IF(ISNUMBER(work!AM59-work!H59),work!AM59-work!H59,".")</f>
        <v>-30187873.377277233</v>
      </c>
      <c r="BS59" s="27">
        <f>IF(ISNUMBER(work!AN59-work!I59),work!AN59-work!I59,".")</f>
        <v>-32853709.596922349</v>
      </c>
      <c r="BT59" s="27">
        <f>IF(ISNUMBER(work!AO59-work!J59),work!AO59-work!J59,".")</f>
        <v>-36683236.130479693</v>
      </c>
      <c r="BU59" s="27">
        <f>IF(ISNUMBER(work!AP59-work!K59),work!AP59-work!K59,".")</f>
        <v>-40844596.991866857</v>
      </c>
      <c r="BV59" s="27">
        <f>IF(ISNUMBER(work!AQ59-work!L59),work!AQ59-work!L59,".")</f>
        <v>-42516259.346245117</v>
      </c>
      <c r="BW59" s="27">
        <f>IF(ISNUMBER(work!AR59-work!M59),work!AR59-work!M59,".")</f>
        <v>-44133366.909261093</v>
      </c>
      <c r="BX59" s="27">
        <f>IF(ISNUMBER(work!AS59-work!N59),work!AS59-work!N59,".")</f>
        <v>-48206436.895524621</v>
      </c>
      <c r="BY59" s="27">
        <f>IF(ISNUMBER(work!AT59-work!O59),work!AT59-work!O59,".")</f>
        <v>-55087247.933826573</v>
      </c>
      <c r="BZ59" s="27">
        <f>IF(ISNUMBER(work!AU59-work!P59),work!AU59-work!P59,".")</f>
        <v>-62832154.389898755</v>
      </c>
      <c r="CA59" s="27">
        <f>IF(ISNUMBER(work!AV59-work!Q59),work!AV59-work!Q59,".")</f>
        <v>-71099878.909058109</v>
      </c>
      <c r="CB59" s="27">
        <f>IF(ISNUMBER(work!AW59-work!R59),work!AW59-work!R59,".")</f>
        <v>-78876032.124963626</v>
      </c>
      <c r="CC59" s="27">
        <f>IF(ISNUMBER(work!AX59-work!S59),work!AX59-work!S59,".")</f>
        <v>-86785381.573563114</v>
      </c>
      <c r="CD59" s="27">
        <f>IF(ISNUMBER(work!AY59-work!T59),work!AY59-work!T59,".")</f>
        <v>-94877930.574658647</v>
      </c>
      <c r="CE59" s="27">
        <f>IF(ISNUMBER(work!AZ59-work!U59),work!AZ59-work!U59,".")</f>
        <v>-102292020.14867941</v>
      </c>
      <c r="CF59" s="27">
        <f>IF(ISNUMBER(work!BA59-work!V59),work!BA59-work!V59,".")</f>
        <v>-110080926.01135983</v>
      </c>
      <c r="CG59" s="27">
        <f>IF(ISNUMBER(work!BB59-work!W59),work!BB59-work!W59,".")</f>
        <v>-119350283.29227757</v>
      </c>
      <c r="CH59" s="27">
        <f>IF(ISNUMBER(work!BC59-work!X59),work!BC59-work!X59,".")</f>
        <v>-129277760.00733469</v>
      </c>
      <c r="CI59" s="27">
        <f>IF(ISNUMBER(work!BD59-work!Y59),work!BD59-work!Y59,".")</f>
        <v>-141065848.47437444</v>
      </c>
      <c r="CJ59" s="27">
        <f>IF(ISNUMBER(work!BE59-work!Z59),work!BE59-work!Z59,".")</f>
        <v>-155198399.08893493</v>
      </c>
      <c r="CK59" s="27">
        <f>IF(ISNUMBER(work!BF59-work!AA59),work!BF59-work!AA59,".")</f>
        <v>-170899046.13474172</v>
      </c>
      <c r="CL59" s="27">
        <f>IF(ISNUMBER(work!BG59-work!AB59),work!BG59-work!AB59,".")</f>
        <v>-188699589.73677242</v>
      </c>
      <c r="CM59" s="27">
        <f>IF(ISNUMBER(work!BH59-work!AC59),work!BH59-work!AC59,".")</f>
        <v>-210621835.35644293</v>
      </c>
      <c r="CN59" s="27">
        <f>IF(ISNUMBER(work!BI59-work!AD59),work!BI59-work!AD59,".")</f>
        <v>-238052105.02629989</v>
      </c>
      <c r="CO59" s="27">
        <f>IF(ISNUMBER(work!BJ59-work!AE59),work!BJ59-work!AE59,".")</f>
        <v>-259488961.97127143</v>
      </c>
      <c r="CP59" s="27">
        <f>IF(ISNUMBER(work!BK59-work!AF59),work!BK59-work!AF59,".")</f>
        <v>-292936493.77777201</v>
      </c>
      <c r="CQ59" s="27"/>
      <c r="CR59" s="27"/>
      <c r="CS59" s="27">
        <f>IF(ISNUMBER(work!CR59-work!BN59),work!CR59-work!BN59,".")</f>
        <v>8.7130198695680769E-2</v>
      </c>
      <c r="CT59" s="27">
        <f>IF(ISNUMBER(work!CS59-work!BO59),work!CS59-work!BO59,".")</f>
        <v>8.6130198695680768E-2</v>
      </c>
      <c r="CU59" s="27">
        <f>IF(ISNUMBER(work!CT59-work!BP59),work!CT59-work!BP59,".")</f>
        <v>8.6130198695680768E-2</v>
      </c>
      <c r="CV59" s="27">
        <f>IF(ISNUMBER(work!CU59-work!BQ59),work!CU59-work!BQ59,".")</f>
        <v>8.5130198695680767E-2</v>
      </c>
      <c r="CW59" s="27">
        <f>IF(ISNUMBER(work!CV59-work!BR59),work!CV59-work!BR59,".")</f>
        <v>8.5130198695680767E-2</v>
      </c>
      <c r="CX59" s="27">
        <f>IF(ISNUMBER(work!CW59-work!BS59),work!CW59-work!BS59,".")</f>
        <v>8.413019869568078E-2</v>
      </c>
      <c r="CY59" s="27">
        <f>IF(ISNUMBER(work!CX59-work!BT59),work!CX59-work!BT59,".")</f>
        <v>8.3130198695680779E-2</v>
      </c>
      <c r="CZ59" s="27">
        <f>IF(ISNUMBER(work!CY59-work!BU59),work!CY59-work!BU59,".")</f>
        <v>8.2130198695680778E-2</v>
      </c>
      <c r="DA59" s="27">
        <f>IF(ISNUMBER(work!CZ59-work!BV59),work!CZ59-work!BV59,".")</f>
        <v>8.1130198695680777E-2</v>
      </c>
      <c r="DB59" s="27">
        <f>IF(ISNUMBER(work!DA59-work!BW59),work!DA59-work!BW59,".")</f>
        <v>8.0130198695680777E-2</v>
      </c>
      <c r="DC59" s="27">
        <f>IF(ISNUMBER(work!DB59-work!BX59),work!DB59-work!BX59,".")</f>
        <v>7.8130198695680775E-2</v>
      </c>
      <c r="DD59" s="27">
        <f>IF(ISNUMBER(work!DC59-work!BY59),work!DC59-work!BY59,".")</f>
        <v>7.6130198695680773E-2</v>
      </c>
      <c r="DE59" s="27">
        <f>IF(ISNUMBER(work!DD59-work!BZ59),work!DD59-work!BZ59,".")</f>
        <v>7.9882263167346271E-2</v>
      </c>
      <c r="DF59" s="27">
        <f>IF(ISNUMBER(work!DE59-work!CA59),work!DE59-work!CA59,".")</f>
        <v>7.7882263167346269E-2</v>
      </c>
      <c r="DG59" s="27">
        <f>IF(ISNUMBER(work!DF59-work!CB59),work!DF59-work!CB59,".")</f>
        <v>7.5882263167346267E-2</v>
      </c>
      <c r="DH59" s="27">
        <f>IF(ISNUMBER(work!DG59-work!CC59),work!DG59-work!CC59,".")</f>
        <v>7.3882263167346279E-2</v>
      </c>
      <c r="DI59" s="27">
        <f>IF(ISNUMBER(work!DH59-work!CD59),work!DH59-work!CD59,".")</f>
        <v>7.0882263167346277E-2</v>
      </c>
      <c r="DJ59" s="27">
        <f>IF(ISNUMBER(work!DI59-work!CE59),work!DI59-work!CE59,".")</f>
        <v>6.8882263167346275E-2</v>
      </c>
      <c r="DK59" s="27">
        <f>IF(ISNUMBER(work!DJ59-work!CF59),work!DJ59-work!CF59,".")</f>
        <v>6.6882263167346273E-2</v>
      </c>
      <c r="DL59" s="27">
        <f>IF(ISNUMBER(work!DK59-work!CG59),work!DK59-work!CG59,".")</f>
        <v>6.402515933490191E-2</v>
      </c>
      <c r="DM59" s="27">
        <f>IF(ISNUMBER(work!DL59-work!CH59),work!DL59-work!CH59,".")</f>
        <v>6.1176730047485049E-2</v>
      </c>
      <c r="DN59" s="27">
        <f>IF(ISNUMBER(work!DM59-work!CI59),work!DM59-work!CI59,".")</f>
        <v>5.835617345379019E-2</v>
      </c>
      <c r="DO59" s="27">
        <f>IF(ISNUMBER(work!DN59-work!CJ59),work!DN59-work!CJ59,".")</f>
        <v>5.5574051689869765E-2</v>
      </c>
      <c r="DP59" s="27">
        <f>IF(ISNUMBER(work!DO59-work!CK59),work!DO59-work!CK59,".")</f>
        <v>5.2820679291860004E-2</v>
      </c>
      <c r="DQ59" s="27">
        <f>IF(ISNUMBER(work!DP59-work!CL59),work!DP59-work!CL59,".")</f>
        <v>4.9082285647426574E-2</v>
      </c>
      <c r="DR59" s="27">
        <f>IF(ISNUMBER(work!DQ59-work!CM59),work!DQ59-work!CM59,".")</f>
        <v>4.6331712538092339E-2</v>
      </c>
      <c r="DS59" s="27">
        <f>IF(ISNUMBER(work!DR59-work!CN59),work!DR59-work!CN59,".")</f>
        <v>4.2546898189095343E-2</v>
      </c>
      <c r="DT59" s="27">
        <f>IF(ISNUMBER(work!DS59-work!CO59),work!DS59-work!CO59,".")</f>
        <v>3.8718042779653475E-2</v>
      </c>
      <c r="DU59" s="27">
        <f>IF(ISNUMBER(work!DT59-work!CP59),work!DT59-work!CP59,".")</f>
        <v>3.5834534491928305E-2</v>
      </c>
      <c r="DV59" s="27">
        <f t="shared" si="29"/>
        <v>3.5834534491928305E-2</v>
      </c>
      <c r="DW59" s="27"/>
      <c r="DX59" s="27" t="str">
        <f>IF(ISNUMBER(work!FJ59/work!FN59),work!FJ59/work!FN59,".")</f>
        <v>.</v>
      </c>
      <c r="DY59" s="27" t="str">
        <f>IF(ISNUMBER(work!FK59/work!FO59),work!FK59/work!FO59,".")</f>
        <v>.</v>
      </c>
      <c r="DZ59" s="27" t="str">
        <f>IF(ISNUMBER(work!FL59/work!FP59),work!FL59/work!FP59,".")</f>
        <v>.</v>
      </c>
      <c r="EA59" s="27" t="str">
        <f>IF(ISNUMBER(work!FM59/work!FQ59),work!FM59/work!FQ59,".")</f>
        <v>.</v>
      </c>
      <c r="EB59" s="27" t="str">
        <f>IF(ISNUMBER((work!FK59+work!FL59)/(work!FO59+work!FP59)),(work!FK59+work!FL59)/(work!FO59+work!FP59),".")</f>
        <v>.</v>
      </c>
      <c r="EC59" s="27" t="str">
        <f>IF(ISNUMBER(work!FR59/work!FV59),work!FR59/work!FV59,".")</f>
        <v>.</v>
      </c>
      <c r="ED59" s="27" t="str">
        <f>IF(ISNUMBER(work!FS59/work!FW59),work!FS59/work!FW59,".")</f>
        <v>.</v>
      </c>
      <c r="EE59" s="27" t="str">
        <f>IF(ISNUMBER(work!FT59/work!FX59),work!FT59/work!FX59,".")</f>
        <v>.</v>
      </c>
      <c r="EF59" s="27" t="str">
        <f>IF(ISNUMBER(work!FU59/work!FY59),work!FU59/work!FY59,".")</f>
        <v>.</v>
      </c>
      <c r="EG59" s="27" t="str">
        <f>IF(ISNUMBER((work!FS59+work!FT59)/(work!FW59+work!FX59)),(work!FS59+work!FT59)/(work!FW59+work!FX59),".")</f>
        <v>.</v>
      </c>
      <c r="EH59" s="27" t="str">
        <f>work!EZ59</f>
        <v>.</v>
      </c>
      <c r="EI59" s="27" t="str">
        <f>work!FA59</f>
        <v>.</v>
      </c>
      <c r="EJ59" s="27" t="str">
        <f>work!FB59</f>
        <v>.</v>
      </c>
      <c r="EK59" s="27"/>
      <c r="EL59" s="27">
        <f t="shared" si="47"/>
        <v>11826.144</v>
      </c>
      <c r="EM59" t="str">
        <f t="shared" si="34"/>
        <v>.</v>
      </c>
      <c r="EN59" t="str">
        <f>work!FM59</f>
        <v>.</v>
      </c>
      <c r="EO59" t="str">
        <f>IF(ISNUMBER(work!FK59+work!FL59),work!FK59+work!FL59,".")</f>
        <v>.</v>
      </c>
      <c r="EP59" t="str">
        <f>IF(ISNUMBER(work!FU59-work!FM59),work!FU59-work!FM59,".")</f>
        <v>.</v>
      </c>
      <c r="EQ59" t="str">
        <f>IF(ISNUMBER(work!FS59+work!FT59-work!FK59-work!FL59),(work!FS59+work!FT59-work!FK59-work!FL59),".")</f>
        <v>.</v>
      </c>
      <c r="EU59" t="str">
        <f>work!FC59</f>
        <v>.</v>
      </c>
      <c r="EV59" t="str">
        <f>work!FD59</f>
        <v>.</v>
      </c>
      <c r="EW59" t="str">
        <f>IF(ISNUMBER(VLOOKUP($F59,AREA_EM_ALLYEAR,Seq!B$1,FALSE)),VLOOKUP($F59,AREA_EM_ALLYEAR,Seq!B$1,FALSE),".")</f>
        <v>.</v>
      </c>
      <c r="EX59" t="str">
        <f>IF(ISNUMBER(VLOOKUP($F59,AREA_EM_ALLYEAR,Seq!C$1,FALSE)),VLOOKUP($F59,AREA_EM_ALLYEAR,Seq!C$1,FALSE),".")</f>
        <v>.</v>
      </c>
      <c r="EY59" t="str">
        <f>IF(ISNUMBER(VLOOKUP($F59,AREA_EM_ALLYEAR,Seq!D$1,FALSE)),VLOOKUP($F59,AREA_EM_ALLYEAR,Seq!D$1,FALSE),".")</f>
        <v>.</v>
      </c>
      <c r="EZ59" t="str">
        <f>IF(ISNUMBER(VLOOKUP($F59,AREA_EM_ALLYEAR,Seq!E$1,FALSE)),VLOOKUP($F59,AREA_EM_ALLYEAR,Seq!E$1,FALSE),".")</f>
        <v>.</v>
      </c>
      <c r="FA59" t="str">
        <f>IF(ISNUMBER(VLOOKUP($F59,AREA_EM_ALLYEAR,Seq!F$1,FALSE)),VLOOKUP($F59,AREA_EM_ALLYEAR,Seq!F$1,FALSE),".")</f>
        <v>.</v>
      </c>
      <c r="FB59" t="str">
        <f>IF(ISNUMBER(VLOOKUP($F59,AREA_EM_ALLYEAR,Seq!G$1,FALSE)),VLOOKUP($F59,AREA_EM_ALLYEAR,Seq!G$1,FALSE),".")</f>
        <v>.</v>
      </c>
      <c r="FC59" t="str">
        <f>IF(ISNUMBER(VLOOKUP($F59,AREA_EM_ALLYEAR,Seq!H$1,FALSE)),VLOOKUP($F59,AREA_EM_ALLYEAR,Seq!H$1,FALSE),".")</f>
        <v>.</v>
      </c>
      <c r="FD59" t="str">
        <f>IF(ISNUMBER(VLOOKUP($F59,AREA_EM_ALLYEAR,Seq!I$1,FALSE)),VLOOKUP($F59,AREA_EM_ALLYEAR,Seq!I$1,FALSE),".")</f>
        <v>.</v>
      </c>
      <c r="FE59" t="str">
        <f>IF(ISNUMBER(VLOOKUP($F59,AREA_EM_ALLYEAR,Seq!J$1,FALSE)),VLOOKUP($F59,AREA_EM_ALLYEAR,Seq!J$1,FALSE),".")</f>
        <v>.</v>
      </c>
      <c r="FF59" t="str">
        <f>IF(ISNUMBER(VLOOKUP($F59,AREA_EM_ALLYEAR,Seq!K$1,FALSE)),VLOOKUP($F59,AREA_EM_ALLYEAR,Seq!K$1,FALSE),".")</f>
        <v>.</v>
      </c>
      <c r="FG59" t="str">
        <f>IF(ISNUMBER(VLOOKUP($F59,AREA_EM_ALLYEAR,Seq!L$1,FALSE)),VLOOKUP($F59,AREA_EM_ALLYEAR,Seq!L$1,FALSE),".")</f>
        <v>.</v>
      </c>
      <c r="FH59" t="str">
        <f>IF(ISNUMBER(VLOOKUP($F59,AREA_EM_ALLYEAR,Seq!M$1,FALSE)),VLOOKUP($F59,AREA_EM_ALLYEAR,Seq!M$1,FALSE),".")</f>
        <v>.</v>
      </c>
      <c r="FI59" t="str">
        <f>IF(ISNUMBER(VLOOKUP($F59,AREA_EM_ALLYEAR,Seq!N$1,FALSE)),VLOOKUP($F59,AREA_EM_ALLYEAR,Seq!N$1,FALSE),".")</f>
        <v>.</v>
      </c>
      <c r="FJ59" t="str">
        <f>IF(ISNUMBER(VLOOKUP($F59,AREA_EM_ALLYEAR,Seq!O$1,FALSE)),VLOOKUP($F59,AREA_EM_ALLYEAR,Seq!O$1,FALSE),".")</f>
        <v>.</v>
      </c>
      <c r="FK59" t="str">
        <f t="shared" si="35"/>
        <v>.</v>
      </c>
      <c r="FN59">
        <f>IF( ISNUMBER(VLOOKUP($F59,AREA_LIFE,Seq!V$1,FALSE)-Life!V$39),VLOOKUP($F59,AREA_LIFE,Seq!V$1,FALSE)-Life!V$39,".")</f>
        <v>-12.880243902439013</v>
      </c>
      <c r="FO59">
        <f>IF( ISNUMBER(VLOOKUP($F59,AREA_LIFE,Seq!W$1,FALSE)-Life!W$39),VLOOKUP($F59,AREA_LIFE,Seq!W$1,FALSE)-Life!W$39,".")</f>
        <v>-12.782512195121939</v>
      </c>
      <c r="FP59">
        <f>IF( ISNUMBER(VLOOKUP($F59,AREA_LIFE,Seq!X$1,FALSE)-Life!X$39),VLOOKUP($F59,AREA_LIFE,Seq!X$1,FALSE)-Life!X$39,".")</f>
        <v>-12.686512195121963</v>
      </c>
      <c r="FQ59">
        <f>IF( ISNUMBER(VLOOKUP($F59,AREA_LIFE,Seq!Y$1,FALSE)-Life!Y$39),VLOOKUP($F59,AREA_LIFE,Seq!Y$1,FALSE)-Life!Y$39,".")</f>
        <v>-12.585219512195124</v>
      </c>
      <c r="FR59">
        <f>IF( ISNUMBER(VLOOKUP($F59,AREA_LIFE,Seq!Z$1,FALSE)-Life!Z$39),VLOOKUP($F59,AREA_LIFE,Seq!Z$1,FALSE)-Life!Z$39,".")</f>
        <v>-12.475195121951216</v>
      </c>
      <c r="FS59">
        <f>IF( ISNUMBER(VLOOKUP($F59,AREA_LIFE,Seq!AA$1,FALSE)-Life!AA$39),VLOOKUP($F59,AREA_LIFE,Seq!AA$1,FALSE)-Life!AA$39,".")</f>
        <v>-12.332024390243909</v>
      </c>
      <c r="FT59">
        <f>IF( ISNUMBER(VLOOKUP($F59,AREA_LIFE,Seq!AB$1,FALSE)-Life!AB$39),VLOOKUP($F59,AREA_LIFE,Seq!AB$1,FALSE)-Life!AB$39,".")</f>
        <v>-12.125439024390246</v>
      </c>
      <c r="FU59">
        <f>IF( ISNUMBER(VLOOKUP($F59,AREA_LIFE,Seq!AC$1,FALSE)-Life!AC$39),VLOOKUP($F59,AREA_LIFE,Seq!AC$1,FALSE)-Life!AC$39,".")</f>
        <v>-11.844585365853654</v>
      </c>
      <c r="FV59">
        <f>IF( ISNUMBER(VLOOKUP($F59,AREA_LIFE,Seq!AD$1,FALSE)-Life!AD$39),VLOOKUP($F59,AREA_LIFE,Seq!AD$1,FALSE)-Life!AD$39,".")</f>
        <v>-11.500097560975604</v>
      </c>
      <c r="FW59">
        <f>IF( ISNUMBER(VLOOKUP($F59,AREA_LIFE,Seq!AE$1,FALSE)-Life!AE$39),VLOOKUP($F59,AREA_LIFE,Seq!AE$1,FALSE)-Life!AE$39,".")</f>
        <v>-11.115951219512198</v>
      </c>
      <c r="FX59">
        <f>IF( ISNUMBER(VLOOKUP($F59,AREA_LIFE,Seq!AF$1,FALSE)-Life!AF$39),VLOOKUP($F59,AREA_LIFE,Seq!AF$1,FALSE)-Life!AF$39,".")</f>
        <v>-10.736585365853657</v>
      </c>
      <c r="FY59">
        <f>IF( ISNUMBER(VLOOKUP($F59,AREA_LIFE,Seq!AG$1,FALSE)-Life!AG$39),VLOOKUP($F59,AREA_LIFE,Seq!AG$1,FALSE)-Life!AG$39,".")</f>
        <v>-10.416341463414639</v>
      </c>
      <c r="FZ59">
        <f>IF( ISNUMBER(VLOOKUP($F59,AREA_LIFE,Seq!AH$1,FALSE)-Life!AH$39),VLOOKUP($F59,AREA_LIFE,Seq!AH$1,FALSE)-Life!AH$39,".")</f>
        <v>-10.203536585365846</v>
      </c>
      <c r="GA59">
        <f>IF( ISNUMBER(VLOOKUP($F59,AREA_LIFE,Seq!AI$1,FALSE)-Life!AI$39),VLOOKUP($F59,AREA_LIFE,Seq!AI$1,FALSE)-Life!AI$39,".")</f>
        <v>-10.13360975609757</v>
      </c>
      <c r="GB59">
        <f>IF( ISNUMBER(VLOOKUP($F59,AREA_LIFE,Seq!AJ$1,FALSE)-Life!AJ$39),VLOOKUP($F59,AREA_LIFE,Seq!AJ$1,FALSE)-Life!AJ$39,".")</f>
        <v>-10.22451219512196</v>
      </c>
      <c r="GC59">
        <f>IF( ISNUMBER(VLOOKUP($F59,AREA_LIFE,Seq!AK$1,FALSE)-Life!AK$39),VLOOKUP($F59,AREA_LIFE,Seq!AK$1,FALSE)-Life!AK$39,".")</f>
        <v>-10.485365853658543</v>
      </c>
      <c r="GD59">
        <f>IF( ISNUMBER(VLOOKUP($F59,AREA_LIFE,Seq!AL$1,FALSE)-Life!AL$39),VLOOKUP($F59,AREA_LIFE,Seq!AL$1,FALSE)-Life!AL$39,".")</f>
        <v>-10.910804878048772</v>
      </c>
      <c r="GE59">
        <f>IF( ISNUMBER(VLOOKUP($F59,AREA_LIFE,Seq!AM$1,FALSE)-Life!AM$39),VLOOKUP($F59,AREA_LIFE,Seq!AM$1,FALSE)-Life!AM$39,".")</f>
        <v>-11.457024390243902</v>
      </c>
      <c r="GF59">
        <f>IF( ISNUMBER(VLOOKUP($F59,AREA_LIFE,Seq!AN$1,FALSE)-Life!AN$39),VLOOKUP($F59,AREA_LIFE,Seq!AN$1,FALSE)-Life!AN$39,".")</f>
        <v>-12.079073170731718</v>
      </c>
      <c r="GG59">
        <f>IF( ISNUMBER(VLOOKUP($F59,AREA_LIFE,Seq!AO$1,FALSE)-Life!AO$39),VLOOKUP($F59,AREA_LIFE,Seq!AO$1,FALSE)-Life!AO$39,".")</f>
        <v>-12.740975609756106</v>
      </c>
      <c r="GH59">
        <f>IF( ISNUMBER(VLOOKUP($F59,AREA_LIFE,Seq!AP$1,FALSE)-Life!AP$39),VLOOKUP($F59,AREA_LIFE,Seq!AP$1,FALSE)-Life!AP$39,".")</f>
        <v>-13.410073170731714</v>
      </c>
      <c r="GI59">
        <f>IF( ISNUMBER(VLOOKUP($F59,AREA_LIFE,Seq!AQ$1,FALSE)-Life!AQ$39),VLOOKUP($F59,AREA_LIFE,Seq!AQ$1,FALSE)-Life!AQ$39,".")</f>
        <v>-14.057731707317068</v>
      </c>
      <c r="GJ59">
        <f>IF( ISNUMBER(VLOOKUP($F59,AREA_LIFE,Seq!AR$1,FALSE)-Life!AR$39),VLOOKUP($F59,AREA_LIFE,Seq!AR$1,FALSE)-Life!AR$39,".")</f>
        <v>-14.664756097560975</v>
      </c>
      <c r="GK59">
        <f>IF( ISNUMBER(VLOOKUP($F59,AREA_LIFE,Seq!AS$1,FALSE)-Life!AS$39),VLOOKUP($F59,AREA_LIFE,Seq!AS$1,FALSE)-Life!AS$39,".")</f>
        <v>-15.212536585365847</v>
      </c>
      <c r="GL59">
        <f>IF( ISNUMBER(VLOOKUP($F59,AREA_LIFE,Seq!AT$1,FALSE)-Life!AT$39),VLOOKUP($F59,AREA_LIFE,Seq!AT$1,FALSE)-Life!AT$39,".")</f>
        <v>-15.678536585365862</v>
      </c>
      <c r="GM59">
        <f>IF( ISNUMBER(VLOOKUP($F59,AREA_LIFE,Seq!AU$1,FALSE)-Life!AU$39),VLOOKUP($F59,AREA_LIFE,Seq!AU$1,FALSE)-Life!AU$39,".")</f>
        <v>-16.042780487804876</v>
      </c>
      <c r="GN59">
        <f>IF( ISNUMBER(VLOOKUP($F59,AREA_LIFE,Seq!AV$1,FALSE)-Life!AV$39),VLOOKUP($F59,AREA_LIFE,Seq!AV$1,FALSE)-Life!AV$39,".")</f>
        <v>-16.294853658536567</v>
      </c>
      <c r="GO59">
        <f>IF( ISNUMBER(VLOOKUP($F59,AREA_LIFE,Seq!AW$1,FALSE)-Life!AW$39),VLOOKUP($F59,AREA_LIFE,Seq!AW$1,FALSE)-Life!AW$39,".")</f>
        <v>-16.444414634146341</v>
      </c>
      <c r="GP59">
        <f>IF( ISNUMBER(VLOOKUP($F59,AREA_LIFE,Seq!AX$1,FALSE)-Life!AX$39),VLOOKUP($F59,AREA_LIFE,Seq!AX$1,FALSE)-Life!AX$39,".")</f>
        <v>-16.507609756097565</v>
      </c>
      <c r="GQ59">
        <f t="shared" si="36"/>
        <v>-16.507609756097565</v>
      </c>
      <c r="GS59">
        <f>IFERROR(VLOOKUP($F59,AREA_LIFE,Seq!V$1,FALSE),".")</f>
        <v>53.088146341463421</v>
      </c>
      <c r="GT59">
        <f>IFERROR(VLOOKUP($F59,AREA_LIFE,Seq!W$1,FALSE),".")</f>
        <v>53.384219512195131</v>
      </c>
      <c r="GU59">
        <f>IFERROR(VLOOKUP($F59,AREA_LIFE,Seq!X$1,FALSE),".")</f>
        <v>53.661975609756098</v>
      </c>
      <c r="GV59">
        <f>IFERROR(VLOOKUP($F59,AREA_LIFE,Seq!Y$1,FALSE),".")</f>
        <v>53.935951219512205</v>
      </c>
      <c r="GW59">
        <f>IFERROR(VLOOKUP($F59,AREA_LIFE,Seq!Z$1,FALSE),".")</f>
        <v>54.220609756097573</v>
      </c>
      <c r="GX59">
        <f>IFERROR(VLOOKUP($F59,AREA_LIFE,Seq!AA$1,FALSE),".")</f>
        <v>54.548414634146347</v>
      </c>
      <c r="GY59">
        <f>IFERROR(VLOOKUP($F59,AREA_LIFE,Seq!AB$1,FALSE),".")</f>
        <v>54.955780487804887</v>
      </c>
      <c r="GZ59">
        <f>IFERROR(VLOOKUP($F59,AREA_LIFE,Seq!AC$1,FALSE),".")</f>
        <v>55.45360975609757</v>
      </c>
      <c r="HA59">
        <f>IFERROR(VLOOKUP($F59,AREA_LIFE,Seq!AD$1,FALSE),".")</f>
        <v>56.032829268292687</v>
      </c>
      <c r="HB59">
        <f>IFERROR(VLOOKUP($F59,AREA_LIFE,Seq!AE$1,FALSE),".")</f>
        <v>56.670439024390248</v>
      </c>
      <c r="HC59">
        <f>IFERROR(VLOOKUP($F59,AREA_LIFE,Seq!AF$1,FALSE),".")</f>
        <v>57.322487804878051</v>
      </c>
      <c r="HD59">
        <f>IFERROR(VLOOKUP($F59,AREA_LIFE,Seq!AG$1,FALSE),".")</f>
        <v>57.934048780487814</v>
      </c>
      <c r="HE59">
        <f>IFERROR(VLOOKUP($F59,AREA_LIFE,Seq!AH$1,FALSE),".")</f>
        <v>58.451707317073179</v>
      </c>
      <c r="HF59">
        <f>IFERROR(VLOOKUP($F59,AREA_LIFE,Seq!AI$1,FALSE),".")</f>
        <v>58.835975609756105</v>
      </c>
      <c r="HG59">
        <f>IFERROR(VLOOKUP($F59,AREA_LIFE,Seq!AJ$1,FALSE),".")</f>
        <v>59.065829268292688</v>
      </c>
      <c r="HH59">
        <f>IFERROR(VLOOKUP($F59,AREA_LIFE,Seq!AK$1,FALSE),".")</f>
        <v>59.132170731707326</v>
      </c>
      <c r="HI59">
        <f>IFERROR(VLOOKUP($F59,AREA_LIFE,Seq!AL$1,FALSE),".")</f>
        <v>59.04082926829269</v>
      </c>
      <c r="HJ59">
        <f>IFERROR(VLOOKUP($F59,AREA_LIFE,Seq!AM$1,FALSE),".")</f>
        <v>58.834707317073182</v>
      </c>
      <c r="HK59">
        <f>IFERROR(VLOOKUP($F59,AREA_LIFE,Seq!AN$1,FALSE),".")</f>
        <v>58.555731707317079</v>
      </c>
      <c r="HL59">
        <f>IFERROR(VLOOKUP($F59,AREA_LIFE,Seq!AO$1,FALSE),".")</f>
        <v>58.233926829268299</v>
      </c>
      <c r="HM59">
        <f>IFERROR(VLOOKUP($F59,AREA_LIFE,Seq!AP$1,FALSE),".")</f>
        <v>57.893926829268302</v>
      </c>
      <c r="HN59">
        <f>IFERROR(VLOOKUP($F59,AREA_LIFE,Seq!AQ$1,FALSE),".")</f>
        <v>57.553853658536589</v>
      </c>
      <c r="HO59">
        <f>IFERROR(VLOOKUP($F59,AREA_LIFE,Seq!AR$1,FALSE),".")</f>
        <v>57.228390243902446</v>
      </c>
      <c r="HP59">
        <f>IFERROR(VLOOKUP($F59,AREA_LIFE,Seq!AS$1,FALSE),".")</f>
        <v>56.934634146341473</v>
      </c>
      <c r="HQ59">
        <f>IFERROR(VLOOKUP($F59,AREA_LIFE,Seq!AT$1,FALSE),".")</f>
        <v>56.695146341463428</v>
      </c>
      <c r="HR59">
        <f>IFERROR(VLOOKUP($F59,AREA_LIFE,Seq!AU$1,FALSE),".")</f>
        <v>56.533878048780494</v>
      </c>
      <c r="HS59">
        <f>IFERROR(VLOOKUP($F59,AREA_LIFE,Seq!AV$1,FALSE),".")</f>
        <v>56.468756097560984</v>
      </c>
      <c r="HT59">
        <f>IFERROR(VLOOKUP($F59,AREA_LIFE,Seq!AW$1,FALSE),".")</f>
        <v>56.498658536585367</v>
      </c>
      <c r="HU59">
        <f>IFERROR(VLOOKUP($F59,AREA_LIFE,Seq!AX$1,FALSE),".")</f>
        <v>56.616951219512202</v>
      </c>
      <c r="HV59" t="str">
        <f>IFERROR(VLOOKUP($F59,AREA_LIFE,Seq!AY$1,FALSE),".")</f>
        <v>.</v>
      </c>
      <c r="HZ59">
        <f t="shared" si="40"/>
        <v>378</v>
      </c>
      <c r="IA59">
        <f t="shared" si="38"/>
        <v>0</v>
      </c>
      <c r="IB59">
        <f t="shared" si="41"/>
        <v>44786744.276861116</v>
      </c>
      <c r="IC59">
        <f t="shared" si="42"/>
        <v>-44133366.909261093</v>
      </c>
      <c r="ID59">
        <f t="shared" si="39"/>
        <v>7.8130198695680775E-2</v>
      </c>
      <c r="IE59" t="str">
        <f>work!FK59</f>
        <v>.</v>
      </c>
      <c r="IF59" t="str">
        <f>work!FL59</f>
        <v>.</v>
      </c>
      <c r="IG59" t="str">
        <f>work!FM59</f>
        <v>.</v>
      </c>
      <c r="IH59" t="str">
        <f>IF(ISNUMBER(work!FS59-work!FK59),work!FS59-work!FK59,".")</f>
        <v>.</v>
      </c>
      <c r="II59" t="str">
        <f>IF(ISNUMBER(work!FT59-work!FL59),work!FT59-work!FL59,".")</f>
        <v>.</v>
      </c>
      <c r="IJ59" t="str">
        <f>IF(ISNUMBER(work!FU59-work!FM59),work!FU59-work!FM59,".")</f>
        <v>.</v>
      </c>
    </row>
    <row r="60" spans="1:244" hidden="1">
      <c r="A60" s="24" t="str">
        <f t="shared" si="0"/>
        <v>非洲</v>
      </c>
      <c r="B60" s="24" t="str">
        <f t="shared" si="43"/>
        <v>Out</v>
      </c>
      <c r="C60" s="24" t="str">
        <f t="shared" si="44"/>
        <v>Out</v>
      </c>
      <c r="D60" s="24"/>
      <c r="E60" s="25" t="s">
        <v>2431</v>
      </c>
      <c r="F60" s="26" t="str">
        <f t="shared" si="2"/>
        <v>Guinea</v>
      </c>
      <c r="G60" s="27" t="str">
        <f t="shared" si="3"/>
        <v>.</v>
      </c>
      <c r="H60" s="27" t="str">
        <f t="shared" si="4"/>
        <v>.</v>
      </c>
      <c r="I60" s="27" t="str">
        <f t="shared" si="5"/>
        <v>.</v>
      </c>
      <c r="J60" s="27" t="str">
        <f t="shared" si="6"/>
        <v>.</v>
      </c>
      <c r="K60" s="27" t="str">
        <f t="shared" si="7"/>
        <v>.</v>
      </c>
      <c r="L60" s="27" t="str">
        <f t="shared" si="8"/>
        <v>.</v>
      </c>
      <c r="M60" s="27" t="str">
        <f t="shared" si="9"/>
        <v>.</v>
      </c>
      <c r="N60" s="27" t="str">
        <f t="shared" si="10"/>
        <v>.</v>
      </c>
      <c r="O60" s="27">
        <f t="shared" si="11"/>
        <v>0</v>
      </c>
      <c r="P60" s="27">
        <f t="shared" si="12"/>
        <v>0</v>
      </c>
      <c r="Q60" s="27">
        <f t="shared" si="13"/>
        <v>27</v>
      </c>
      <c r="R60" s="27">
        <f t="shared" si="14"/>
        <v>0</v>
      </c>
      <c r="S60" s="27">
        <f t="shared" si="15"/>
        <v>0</v>
      </c>
      <c r="T60" s="27">
        <f t="shared" si="16"/>
        <v>0</v>
      </c>
      <c r="U60" s="27">
        <f t="shared" si="17"/>
        <v>39</v>
      </c>
      <c r="V60" s="27">
        <f t="shared" si="18"/>
        <v>0</v>
      </c>
      <c r="W60" s="27" t="str">
        <f t="shared" si="19"/>
        <v>.</v>
      </c>
      <c r="X60" s="27" t="str">
        <f t="shared" si="20"/>
        <v>.</v>
      </c>
      <c r="Y60" s="27" t="str">
        <f t="shared" si="21"/>
        <v>.</v>
      </c>
      <c r="Z60" s="27" t="str">
        <f t="shared" si="22"/>
        <v>.</v>
      </c>
      <c r="AA60" s="27">
        <f t="shared" si="23"/>
        <v>258</v>
      </c>
      <c r="AB60" s="27">
        <f t="shared" si="24"/>
        <v>49</v>
      </c>
      <c r="AC60" s="27">
        <f t="shared" si="25"/>
        <v>21</v>
      </c>
      <c r="AD60" s="27">
        <f t="shared" si="26"/>
        <v>0</v>
      </c>
      <c r="AE60" s="27">
        <f t="shared" si="45"/>
        <v>0</v>
      </c>
      <c r="AF60" s="27">
        <f t="shared" si="46"/>
        <v>46</v>
      </c>
      <c r="AG60" s="27"/>
      <c r="AH60" s="27">
        <f>IF(ISNUMBER(work!C60+work!AH60),work!C60+work!AH60,".")</f>
        <v>18448061.033532999</v>
      </c>
      <c r="AI60" s="27">
        <f>IF(ISNUMBER(work!D60+work!AI60),work!D60+work!AI60,".")</f>
        <v>19400297.3121727</v>
      </c>
      <c r="AJ60" s="27">
        <f>IF(ISNUMBER(work!E60+work!AJ60),work!E60+work!AJ60,".")</f>
        <v>21154423.615132399</v>
      </c>
      <c r="AK60" s="27">
        <f>IF(ISNUMBER(work!F60+work!AK60),work!F60+work!AK60,".")</f>
        <v>23445127.0407658</v>
      </c>
      <c r="AL60" s="27">
        <f>IF(ISNUMBER(work!G60+work!AL60),work!G60+work!AL60,".")</f>
        <v>26986756.019160599</v>
      </c>
      <c r="AM60" s="27">
        <f>IF(ISNUMBER(work!H60+work!AM60),work!H60+work!AM60,".")</f>
        <v>30616208.586643297</v>
      </c>
      <c r="AN60" s="27">
        <f>IF(ISNUMBER(work!I60+work!AN60),work!I60+work!AN60,".")</f>
        <v>33300770.581410304</v>
      </c>
      <c r="AO60" s="27">
        <f>IF(ISNUMBER(work!J60+work!AO60),work!J60+work!AO60,".")</f>
        <v>37149113.144457102</v>
      </c>
      <c r="AP60" s="27">
        <f>IF(ISNUMBER(work!K60+work!AP60),work!K60+work!AP60,".")</f>
        <v>41337925.369435199</v>
      </c>
      <c r="AQ60" s="27">
        <f>IF(ISNUMBER(work!L60+work!AQ60),work!L60+work!AQ60,".")</f>
        <v>43032594.533658803</v>
      </c>
      <c r="AR60" s="27">
        <f>IF(ISNUMBER(work!M60+work!AR60),work!M60+work!AR60,".")</f>
        <v>44668882.153061107</v>
      </c>
      <c r="AS60" s="27">
        <f>IF(ISNUMBER(work!N60+work!AS60),work!N60+work!AS60,".")</f>
        <v>48764664.7908227</v>
      </c>
      <c r="AT60" s="27">
        <f>IF(ISNUMBER(work!O60+work!AT60),work!O60+work!AT60,".")</f>
        <v>55665827.952105105</v>
      </c>
      <c r="AU60" s="27">
        <f>IF(ISNUMBER(work!P60+work!AU60),work!P60+work!AU60,".")</f>
        <v>63439225.187639795</v>
      </c>
      <c r="AV60" s="27">
        <f>IF(ISNUMBER(work!Q60+work!AV60),work!Q60+work!AV60,".")</f>
        <v>71728540.707508594</v>
      </c>
      <c r="AW60" s="27">
        <f>IF(ISNUMBER(work!R60+work!AW60),work!R60+work!AW60,".")</f>
        <v>79531744.087020695</v>
      </c>
      <c r="AX60" s="27">
        <f>IF(ISNUMBER(work!S60+work!AX60),work!S60+work!AX60,".")</f>
        <v>87472839.770602703</v>
      </c>
      <c r="AY60" s="27">
        <f>IF(ISNUMBER(work!T60+work!AY60),work!T60+work!AY60,".")</f>
        <v>95595445.746951997</v>
      </c>
      <c r="AZ60" s="27">
        <f>IF(ISNUMBER(work!U60+work!AZ60),work!U60+work!AZ60,".")</f>
        <v>103043630.45147</v>
      </c>
      <c r="BA60" s="27">
        <f>IF(ISNUMBER(work!V60+work!BA60),work!V60+work!BA60,".")</f>
        <v>110866401.55775964</v>
      </c>
      <c r="BB60" s="27">
        <f>IF(ISNUMBER(work!W60+work!BB60),work!W60+work!BB60,".")</f>
        <v>120159268.42814796</v>
      </c>
      <c r="BC60" s="27">
        <f>IF(ISNUMBER(work!X60+work!BC60),work!X60+work!BC60,".")</f>
        <v>130115631.09794241</v>
      </c>
      <c r="BD60" s="27">
        <f>IF(ISNUMBER(work!Y60+work!BD60),work!Y60+work!BD60,".")</f>
        <v>141939082.91246432</v>
      </c>
      <c r="BE60" s="27">
        <f>IF(ISNUMBER(work!Z60+work!BE60),work!Z60+work!BE60,".")</f>
        <v>156117766.31087568</v>
      </c>
      <c r="BF60" s="27">
        <f>IF(ISNUMBER(work!AA60+work!BF60),work!AA60+work!BF60,".")</f>
        <v>171858474.59195253</v>
      </c>
      <c r="BG60" s="27">
        <f>IF(ISNUMBER(work!AB60+work!BG60),work!AB60+work!BG60,".")</f>
        <v>189705222.01406497</v>
      </c>
      <c r="BH60" s="27">
        <f>IF(ISNUMBER(work!AC60+work!BH60),work!AC60+work!BH60,".")</f>
        <v>211677414.39532721</v>
      </c>
      <c r="BI60" s="27">
        <f>IF(ISNUMBER(work!AD60+work!BI60),work!AD60+work!BI60,".")</f>
        <v>239152932.28474525</v>
      </c>
      <c r="BJ60" s="27">
        <f>IF(ISNUMBER(work!AE60+work!BJ60),work!AE60+work!BJ60,".")</f>
        <v>260660286.85474122</v>
      </c>
      <c r="BK60" s="27">
        <f>IF(ISNUMBER(work!AF60+work!BK60),work!AF60+work!BK60,".")</f>
        <v>294157510.62764806</v>
      </c>
      <c r="BL60" s="27"/>
      <c r="BM60" s="27">
        <f>IF(ISNUMBER(work!AH60-work!C60),work!AH60-work!C60,".")</f>
        <v>-18140327.529532999</v>
      </c>
      <c r="BN60" s="27">
        <f>IF(ISNUMBER(work!AI60-work!D60),work!AI60-work!D60,".")</f>
        <v>-19090687.456172701</v>
      </c>
      <c r="BO60" s="27">
        <f>IF(ISNUMBER(work!AJ60-work!E60),work!AJ60-work!E60,".")</f>
        <v>-20839240.767132401</v>
      </c>
      <c r="BP60" s="27">
        <f>IF(ISNUMBER(work!AK60-work!F60),work!AK60-work!F60,".")</f>
        <v>-23125846.759165801</v>
      </c>
      <c r="BQ60" s="27">
        <f>IF(ISNUMBER(work!AL60-work!G60),work!AL60-work!G60,".")</f>
        <v>-26663005.798360601</v>
      </c>
      <c r="BR60" s="27">
        <f>IF(ISNUMBER(work!AM60-work!H60),work!AM60-work!H60,".")</f>
        <v>-30276271.0762433</v>
      </c>
      <c r="BS60" s="27">
        <f>IF(ISNUMBER(work!AN60-work!I60),work!AN60-work!I60,".")</f>
        <v>-32950247.291810304</v>
      </c>
      <c r="BT60" s="27">
        <f>IF(ISNUMBER(work!AO60-work!J60),work!AO60-work!J60,".")</f>
        <v>-36787022.802057102</v>
      </c>
      <c r="BU60" s="27">
        <f>IF(ISNUMBER(work!AP60-work!K60),work!AP60-work!K60,".")</f>
        <v>-40952993.9390352</v>
      </c>
      <c r="BV60" s="27">
        <f>IF(ISNUMBER(work!AQ60-work!L60),work!AQ60-work!L60,".")</f>
        <v>-42632252.466458797</v>
      </c>
      <c r="BW60" s="27">
        <f>IF(ISNUMBER(work!AR60-work!M60),work!AR60-work!M60,".")</f>
        <v>-44251229.033061102</v>
      </c>
      <c r="BX60" s="27">
        <f>IF(ISNUMBER(work!AS60-work!N60),work!AS60-work!N60,".")</f>
        <v>-48336096.624422699</v>
      </c>
      <c r="BY60" s="27">
        <f>IF(ISNUMBER(work!AT60-work!O60),work!AT60-work!O60,".")</f>
        <v>-55223241.584105104</v>
      </c>
      <c r="BZ60" s="27">
        <f>IF(ISNUMBER(work!AU60-work!P60),work!AU60-work!P60,".")</f>
        <v>-62974314.083639793</v>
      </c>
      <c r="CA60" s="27">
        <f>IF(ISNUMBER(work!AV60-work!Q60),work!AV60-work!Q60,".")</f>
        <v>-71245172.208308607</v>
      </c>
      <c r="CB60" s="27">
        <f>IF(ISNUMBER(work!AW60-work!R60),work!AW60-work!R60,".")</f>
        <v>-79026103.536620706</v>
      </c>
      <c r="CC60" s="27">
        <f>IF(ISNUMBER(work!AX60-work!S60),work!AX60-work!S60,".")</f>
        <v>-86940792.615402699</v>
      </c>
      <c r="CD60" s="27">
        <f>IF(ISNUMBER(work!AY60-work!T60),work!AY60-work!T60,".")</f>
        <v>-95038654.450951993</v>
      </c>
      <c r="CE60" s="27">
        <f>IF(ISNUMBER(work!AZ60-work!U60),work!AZ60-work!U60,".")</f>
        <v>-102459929.56186999</v>
      </c>
      <c r="CF60" s="27">
        <f>IF(ISNUMBER(work!BA60-work!V60),work!BA60-work!V60,".")</f>
        <v>-110255429.01659435</v>
      </c>
      <c r="CG60" s="27">
        <f>IF(ISNUMBER(work!BB60-work!W60),work!BB60-work!W60,".")</f>
        <v>-119536795.91445203</v>
      </c>
      <c r="CH60" s="27">
        <f>IF(ISNUMBER(work!BC60-work!X60),work!BC60-work!X60,".")</f>
        <v>-129475206.58509359</v>
      </c>
      <c r="CI60" s="27">
        <f>IF(ISNUMBER(work!BD60-work!Y60),work!BD60-work!Y60,".")</f>
        <v>-141274520.99972767</v>
      </c>
      <c r="CJ60" s="27">
        <f>IF(ISNUMBER(work!BE60-work!Z60),work!BE60-work!Z60,".")</f>
        <v>-155417197.99253634</v>
      </c>
      <c r="CK60" s="27">
        <f>IF(ISNUMBER(work!BF60-work!AA60),work!BF60-work!AA60,".")</f>
        <v>-171141521.10610345</v>
      </c>
      <c r="CL60" s="27">
        <f>IF(ISNUMBER(work!BG60-work!AB60),work!BG60-work!AB60,".")</f>
        <v>-188966773.23658901</v>
      </c>
      <c r="CM60" s="27">
        <f>IF(ISNUMBER(work!BH60-work!AC60),work!BH60-work!AC60,".")</f>
        <v>-210920532.30440277</v>
      </c>
      <c r="CN60" s="27">
        <f>IF(ISNUMBER(work!BI60-work!AD60),work!BI60-work!AD60,".")</f>
        <v>-238382747.48594877</v>
      </c>
      <c r="CO60" s="27">
        <f>IF(ISNUMBER(work!BJ60-work!AE60),work!BJ60-work!AE60,".")</f>
        <v>-259853604.09531677</v>
      </c>
      <c r="CP60" s="27">
        <f>IF(ISNUMBER(work!BK60-work!AF60),work!BK60-work!AF60,".")</f>
        <v>-293351597.20114261</v>
      </c>
      <c r="CQ60" s="27"/>
      <c r="CR60" s="27"/>
      <c r="CS60" s="27">
        <f>IF(ISNUMBER(work!CR60-work!BN60),work!CR60-work!BN60,".")</f>
        <v>7.6503086740656714E-2</v>
      </c>
      <c r="CT60" s="27">
        <f>IF(ISNUMBER(work!CS60-work!BO60),work!CS60-work!BO60,".")</f>
        <v>7.5503086740656714E-2</v>
      </c>
      <c r="CU60" s="27">
        <f>IF(ISNUMBER(work!CT60-work!BP60),work!CT60-work!BP60,".")</f>
        <v>7.5503086740656714E-2</v>
      </c>
      <c r="CV60" s="27">
        <f>IF(ISNUMBER(work!CU60-work!BQ60),work!CU60-work!BQ60,".")</f>
        <v>7.4503086740656713E-2</v>
      </c>
      <c r="CW60" s="27">
        <f>IF(ISNUMBER(work!CV60-work!BR60),work!CV60-work!BR60,".")</f>
        <v>7.4503086740656713E-2</v>
      </c>
      <c r="CX60" s="27">
        <f>IF(ISNUMBER(work!CW60-work!BS60),work!CW60-work!BS60,".")</f>
        <v>7.3503086740656726E-2</v>
      </c>
      <c r="CY60" s="27">
        <f>IF(ISNUMBER(work!CX60-work!BT60),work!CX60-work!BT60,".")</f>
        <v>7.2503086740656725E-2</v>
      </c>
      <c r="CZ60" s="27">
        <f>IF(ISNUMBER(work!CY60-work!BU60),work!CY60-work!BU60,".")</f>
        <v>7.1503086740656724E-2</v>
      </c>
      <c r="DA60" s="27">
        <f>IF(ISNUMBER(work!CZ60-work!BV60),work!CZ60-work!BV60,".")</f>
        <v>7.0503086740656723E-2</v>
      </c>
      <c r="DB60" s="27">
        <f>IF(ISNUMBER(work!DA60-work!BW60),work!DA60-work!BW60,".")</f>
        <v>6.9503086740656722E-2</v>
      </c>
      <c r="DC60" s="27">
        <f>IF(ISNUMBER(work!DB60-work!BX60),work!DB60-work!BX60,".")</f>
        <v>6.750308674065672E-2</v>
      </c>
      <c r="DD60" s="27">
        <f>IF(ISNUMBER(work!DC60-work!BY60),work!DC60-work!BY60,".")</f>
        <v>6.5503086740656719E-2</v>
      </c>
      <c r="DE60" s="27">
        <f>IF(ISNUMBER(work!DD60-work!BZ60),work!DD60-work!BZ60,".")</f>
        <v>6.7594591878525137E-2</v>
      </c>
      <c r="DF60" s="27">
        <f>IF(ISNUMBER(work!DE60-work!CA60),work!DE60-work!CA60,".")</f>
        <v>6.5594591878525135E-2</v>
      </c>
      <c r="DG60" s="27">
        <f>IF(ISNUMBER(work!DF60-work!CB60),work!DF60-work!CB60,".")</f>
        <v>6.3594591878525134E-2</v>
      </c>
      <c r="DH60" s="27">
        <f>IF(ISNUMBER(work!DG60-work!CC60),work!DG60-work!CC60,".")</f>
        <v>6.1594591878525139E-2</v>
      </c>
      <c r="DI60" s="27">
        <f>IF(ISNUMBER(work!DH60-work!CD60),work!DH60-work!CD60,".")</f>
        <v>5.8594591878525143E-2</v>
      </c>
      <c r="DJ60" s="27">
        <f>IF(ISNUMBER(work!DI60-work!CE60),work!DI60-work!CE60,".")</f>
        <v>5.6594591878525141E-2</v>
      </c>
      <c r="DK60" s="27">
        <f>IF(ISNUMBER(work!DJ60-work!CF60),work!DJ60-work!CF60,".")</f>
        <v>5.4594591878525139E-2</v>
      </c>
      <c r="DL60" s="27">
        <f>IF(ISNUMBER(work!DK60-work!CG60),work!DK60-work!CG60,".")</f>
        <v>5.2113636059591767E-2</v>
      </c>
      <c r="DM60" s="27">
        <f>IF(ISNUMBER(work!DL60-work!CH60),work!DL60-work!CH60,".")</f>
        <v>4.9563354157437296E-2</v>
      </c>
      <c r="DN60" s="27">
        <f>IF(ISNUMBER(work!DM60-work!CI60),work!DM60-work!CI60,".")</f>
        <v>4.7009196053350681E-2</v>
      </c>
      <c r="DO60" s="27">
        <f>IF(ISNUMBER(work!DN60-work!CJ60),work!DN60-work!CJ60,".")</f>
        <v>4.4470383845577312E-2</v>
      </c>
      <c r="DP60" s="27">
        <f>IF(ISNUMBER(work!DO60-work!CK60),work!DO60-work!CK60,".")</f>
        <v>4.1901190862325299E-2</v>
      </c>
      <c r="DQ60" s="27">
        <f>IF(ISNUMBER(work!DP60-work!CL60),work!DP60-work!CL60,".")</f>
        <v>3.8293487101485224E-2</v>
      </c>
      <c r="DR60" s="27">
        <f>IF(ISNUMBER(work!DQ60-work!CM60),work!DQ60-work!CM60,".")</f>
        <v>3.5645736233684659E-2</v>
      </c>
      <c r="DS60" s="27">
        <f>IF(ISNUMBER(work!DR60-work!CN60),work!DR60-work!CN60,".")</f>
        <v>3.1969025532728255E-2</v>
      </c>
      <c r="DT60" s="27">
        <f>IF(ISNUMBER(work!DS60-work!CO60),work!DS60-work!CO60,".")</f>
        <v>2.8260380342406133E-2</v>
      </c>
      <c r="DU60" s="27">
        <f>IF(ISNUMBER(work!DT60-work!CP60),work!DT60-work!CP60,".")</f>
        <v>2.5503725444432065E-2</v>
      </c>
      <c r="DV60" s="27">
        <f t="shared" si="29"/>
        <v>2.5503725444432065E-2</v>
      </c>
      <c r="DW60" s="27"/>
      <c r="DX60" s="27" t="str">
        <f>IF(ISNUMBER(work!FJ60/work!FN60),work!FJ60/work!FN60,".")</f>
        <v>.</v>
      </c>
      <c r="DY60" s="27" t="str">
        <f>IF(ISNUMBER(work!FK60/work!FO60),work!FK60/work!FO60,".")</f>
        <v>.</v>
      </c>
      <c r="DZ60" s="27" t="str">
        <f>IF(ISNUMBER(work!FL60/work!FP60),work!FL60/work!FP60,".")</f>
        <v>.</v>
      </c>
      <c r="EA60" s="27" t="str">
        <f>IF(ISNUMBER(work!FM60/work!FQ60),work!FM60/work!FQ60,".")</f>
        <v>.</v>
      </c>
      <c r="EB60" s="27" t="str">
        <f>IF(ISNUMBER((work!FK60+work!FL60)/(work!FO60+work!FP60)),(work!FK60+work!FL60)/(work!FO60+work!FP60),".")</f>
        <v>.</v>
      </c>
      <c r="EC60" s="27" t="str">
        <f>IF(ISNUMBER(work!FR60/work!FV60),work!FR60/work!FV60,".")</f>
        <v>.</v>
      </c>
      <c r="ED60" s="27" t="str">
        <f>IF(ISNUMBER(work!FS60/work!FW60),work!FS60/work!FW60,".")</f>
        <v>.</v>
      </c>
      <c r="EE60" s="27" t="str">
        <f>IF(ISNUMBER(work!FT60/work!FX60),work!FT60/work!FX60,".")</f>
        <v>.</v>
      </c>
      <c r="EF60" s="27" t="str">
        <f>IF(ISNUMBER(work!FU60/work!FY60),work!FU60/work!FY60,".")</f>
        <v>.</v>
      </c>
      <c r="EG60" s="27" t="str">
        <f>IF(ISNUMBER((work!FS60+work!FT60)/(work!FW60+work!FX60)),(work!FS60+work!FT60)/(work!FW60+work!FX60),".")</f>
        <v>.</v>
      </c>
      <c r="EH60" s="27" t="str">
        <f>work!EZ60</f>
        <v>.</v>
      </c>
      <c r="EI60" s="27" t="str">
        <f>work!FA60</f>
        <v>.</v>
      </c>
      <c r="EJ60" s="27" t="str">
        <f>work!FB60</f>
        <v>.</v>
      </c>
      <c r="EK60" s="27"/>
      <c r="EL60" s="27">
        <f t="shared" si="47"/>
        <v>12510.843000000001</v>
      </c>
      <c r="EM60" t="str">
        <f t="shared" si="34"/>
        <v>.</v>
      </c>
      <c r="EN60" t="str">
        <f>work!FM60</f>
        <v>.</v>
      </c>
      <c r="EO60" t="str">
        <f>IF(ISNUMBER(work!FK60+work!FL60),work!FK60+work!FL60,".")</f>
        <v>.</v>
      </c>
      <c r="EP60" t="str">
        <f>IF(ISNUMBER(work!FU60-work!FM60),work!FU60-work!FM60,".")</f>
        <v>.</v>
      </c>
      <c r="EQ60" t="str">
        <f>IF(ISNUMBER(work!FS60+work!FT60-work!FK60-work!FL60),(work!FS60+work!FT60-work!FK60-work!FL60),".")</f>
        <v>.</v>
      </c>
      <c r="EU60" t="str">
        <f>work!FC60</f>
        <v>.</v>
      </c>
      <c r="EV60" t="str">
        <f>work!FD60</f>
        <v>.</v>
      </c>
      <c r="EW60" t="str">
        <f>IF(ISNUMBER(VLOOKUP($F60,AREA_EM_ALLYEAR,Seq!B$1,FALSE)),VLOOKUP($F60,AREA_EM_ALLYEAR,Seq!B$1,FALSE),".")</f>
        <v>.</v>
      </c>
      <c r="EX60" t="str">
        <f>IF(ISNUMBER(VLOOKUP($F60,AREA_EM_ALLYEAR,Seq!C$1,FALSE)),VLOOKUP($F60,AREA_EM_ALLYEAR,Seq!C$1,FALSE),".")</f>
        <v>.</v>
      </c>
      <c r="EY60" t="str">
        <f>IF(ISNUMBER(VLOOKUP($F60,AREA_EM_ALLYEAR,Seq!D$1,FALSE)),VLOOKUP($F60,AREA_EM_ALLYEAR,Seq!D$1,FALSE),".")</f>
        <v>.</v>
      </c>
      <c r="EZ60" t="str">
        <f>IF(ISNUMBER(VLOOKUP($F60,AREA_EM_ALLYEAR,Seq!E$1,FALSE)),VLOOKUP($F60,AREA_EM_ALLYEAR,Seq!E$1,FALSE),".")</f>
        <v>.</v>
      </c>
      <c r="FA60" t="str">
        <f>IF(ISNUMBER(VLOOKUP($F60,AREA_EM_ALLYEAR,Seq!F$1,FALSE)),VLOOKUP($F60,AREA_EM_ALLYEAR,Seq!F$1,FALSE),".")</f>
        <v>.</v>
      </c>
      <c r="FB60" t="str">
        <f>IF(ISNUMBER(VLOOKUP($F60,AREA_EM_ALLYEAR,Seq!G$1,FALSE)),VLOOKUP($F60,AREA_EM_ALLYEAR,Seq!G$1,FALSE),".")</f>
        <v>.</v>
      </c>
      <c r="FC60" t="str">
        <f>IF(ISNUMBER(VLOOKUP($F60,AREA_EM_ALLYEAR,Seq!H$1,FALSE)),VLOOKUP($F60,AREA_EM_ALLYEAR,Seq!H$1,FALSE),".")</f>
        <v>.</v>
      </c>
      <c r="FD60" t="str">
        <f>IF(ISNUMBER(VLOOKUP($F60,AREA_EM_ALLYEAR,Seq!I$1,FALSE)),VLOOKUP($F60,AREA_EM_ALLYEAR,Seq!I$1,FALSE),".")</f>
        <v>.</v>
      </c>
      <c r="FE60" t="str">
        <f>IF(ISNUMBER(VLOOKUP($F60,AREA_EM_ALLYEAR,Seq!J$1,FALSE)),VLOOKUP($F60,AREA_EM_ALLYEAR,Seq!J$1,FALSE),".")</f>
        <v>.</v>
      </c>
      <c r="FF60" t="str">
        <f>IF(ISNUMBER(VLOOKUP($F60,AREA_EM_ALLYEAR,Seq!K$1,FALSE)),VLOOKUP($F60,AREA_EM_ALLYEAR,Seq!K$1,FALSE),".")</f>
        <v>.</v>
      </c>
      <c r="FG60" t="str">
        <f>IF(ISNUMBER(VLOOKUP($F60,AREA_EM_ALLYEAR,Seq!L$1,FALSE)),VLOOKUP($F60,AREA_EM_ALLYEAR,Seq!L$1,FALSE),".")</f>
        <v>.</v>
      </c>
      <c r="FH60" t="str">
        <f>IF(ISNUMBER(VLOOKUP($F60,AREA_EM_ALLYEAR,Seq!M$1,FALSE)),VLOOKUP($F60,AREA_EM_ALLYEAR,Seq!M$1,FALSE),".")</f>
        <v>.</v>
      </c>
      <c r="FI60" t="str">
        <f>IF(ISNUMBER(VLOOKUP($F60,AREA_EM_ALLYEAR,Seq!N$1,FALSE)),VLOOKUP($F60,AREA_EM_ALLYEAR,Seq!N$1,FALSE),".")</f>
        <v>.</v>
      </c>
      <c r="FJ60" t="str">
        <f>IF(ISNUMBER(VLOOKUP($F60,AREA_EM_ALLYEAR,Seq!O$1,FALSE)),VLOOKUP($F60,AREA_EM_ALLYEAR,Seq!O$1,FALSE),".")</f>
        <v>.</v>
      </c>
      <c r="FK60" t="str">
        <f t="shared" si="35"/>
        <v>.</v>
      </c>
      <c r="FN60">
        <f>IF( ISNUMBER(VLOOKUP($F60,AREA_LIFE,Seq!V$1,FALSE)-Life!V$39),VLOOKUP($F60,AREA_LIFE,Seq!V$1,FALSE)-Life!V$39,".")</f>
        <v>-22.441536585365839</v>
      </c>
      <c r="FO60">
        <f>IF( ISNUMBER(VLOOKUP($F60,AREA_LIFE,Seq!W$1,FALSE)-Life!W$39),VLOOKUP($F60,AREA_LIFE,Seq!W$1,FALSE)-Life!W$39,".")</f>
        <v>-22.190170731707312</v>
      </c>
      <c r="FP60">
        <f>IF( ISNUMBER(VLOOKUP($F60,AREA_LIFE,Seq!X$1,FALSE)-Life!X$39),VLOOKUP($F60,AREA_LIFE,Seq!X$1,FALSE)-Life!X$39,".")</f>
        <v>-21.926756097560983</v>
      </c>
      <c r="FQ60">
        <f>IF( ISNUMBER(VLOOKUP($F60,AREA_LIFE,Seq!Y$1,FALSE)-Life!Y$39),VLOOKUP($F60,AREA_LIFE,Seq!Y$1,FALSE)-Life!Y$39,".")</f>
        <v>-21.654317073170738</v>
      </c>
      <c r="FR60">
        <f>IF( ISNUMBER(VLOOKUP($F60,AREA_LIFE,Seq!Z$1,FALSE)-Life!Z$39),VLOOKUP($F60,AREA_LIFE,Seq!Z$1,FALSE)-Life!Z$39,".")</f>
        <v>-21.379390243902442</v>
      </c>
      <c r="FS60">
        <f>IF( ISNUMBER(VLOOKUP($F60,AREA_LIFE,Seq!AA$1,FALSE)-Life!AA$39),VLOOKUP($F60,AREA_LIFE,Seq!AA$1,FALSE)-Life!AA$39,".")</f>
        <v>-21.105000000000004</v>
      </c>
      <c r="FT60">
        <f>IF( ISNUMBER(VLOOKUP($F60,AREA_LIFE,Seq!AB$1,FALSE)-Life!AB$39),VLOOKUP($F60,AREA_LIFE,Seq!AB$1,FALSE)-Life!AB$39,".")</f>
        <v>-20.831317073170744</v>
      </c>
      <c r="FU60">
        <f>IF( ISNUMBER(VLOOKUP($F60,AREA_LIFE,Seq!AC$1,FALSE)-Life!AC$39),VLOOKUP($F60,AREA_LIFE,Seq!AC$1,FALSE)-Life!AC$39,".")</f>
        <v>-20.557365853658531</v>
      </c>
      <c r="FV60">
        <f>IF( ISNUMBER(VLOOKUP($F60,AREA_LIFE,Seq!AD$1,FALSE)-Life!AD$39),VLOOKUP($F60,AREA_LIFE,Seq!AD$1,FALSE)-Life!AD$39,".")</f>
        <v>-20.28521951219512</v>
      </c>
      <c r="FW60">
        <f>IF( ISNUMBER(VLOOKUP($F60,AREA_LIFE,Seq!AE$1,FALSE)-Life!AE$39),VLOOKUP($F60,AREA_LIFE,Seq!AE$1,FALSE)-Life!AE$39,".")</f>
        <v>-20.019829268292689</v>
      </c>
      <c r="FX60">
        <f>IF( ISNUMBER(VLOOKUP($F60,AREA_LIFE,Seq!AF$1,FALSE)-Life!AF$39),VLOOKUP($F60,AREA_LIFE,Seq!AF$1,FALSE)-Life!AF$39,".")</f>
        <v>-19.770707317073168</v>
      </c>
      <c r="FY60">
        <f>IF( ISNUMBER(VLOOKUP($F60,AREA_LIFE,Seq!AG$1,FALSE)-Life!AG$39),VLOOKUP($F60,AREA_LIFE,Seq!AG$1,FALSE)-Life!AG$39,".")</f>
        <v>-19.548268292682934</v>
      </c>
      <c r="FZ60">
        <f>IF( ISNUMBER(VLOOKUP($F60,AREA_LIFE,Seq!AH$1,FALSE)-Life!AH$39),VLOOKUP($F60,AREA_LIFE,Seq!AH$1,FALSE)-Life!AH$39,".")</f>
        <v>-19.355878048780475</v>
      </c>
      <c r="GA60">
        <f>IF( ISNUMBER(VLOOKUP($F60,AREA_LIFE,Seq!AI$1,FALSE)-Life!AI$39),VLOOKUP($F60,AREA_LIFE,Seq!AI$1,FALSE)-Life!AI$39,".")</f>
        <v>-19.192487804878063</v>
      </c>
      <c r="GB60">
        <f>IF( ISNUMBER(VLOOKUP($F60,AREA_LIFE,Seq!AJ$1,FALSE)-Life!AJ$39),VLOOKUP($F60,AREA_LIFE,Seq!AJ$1,FALSE)-Life!AJ$39,".")</f>
        <v>-19.052024390243908</v>
      </c>
      <c r="GC60">
        <f>IF( ISNUMBER(VLOOKUP($F60,AREA_LIFE,Seq!AK$1,FALSE)-Life!AK$39),VLOOKUP($F60,AREA_LIFE,Seq!AK$1,FALSE)-Life!AK$39,".")</f>
        <v>-18.9259512195122</v>
      </c>
      <c r="GD60">
        <f>IF( ISNUMBER(VLOOKUP($F60,AREA_LIFE,Seq!AL$1,FALSE)-Life!AL$39),VLOOKUP($F60,AREA_LIFE,Seq!AL$1,FALSE)-Life!AL$39,".")</f>
        <v>-18.799243902439017</v>
      </c>
      <c r="GE60">
        <f>IF( ISNUMBER(VLOOKUP($F60,AREA_LIFE,Seq!AM$1,FALSE)-Life!AM$39),VLOOKUP($F60,AREA_LIFE,Seq!AM$1,FALSE)-Life!AM$39,".")</f>
        <v>-18.658463414634156</v>
      </c>
      <c r="GF60">
        <f>IF( ISNUMBER(VLOOKUP($F60,AREA_LIFE,Seq!AN$1,FALSE)-Life!AN$39),VLOOKUP($F60,AREA_LIFE,Seq!AN$1,FALSE)-Life!AN$39,".")</f>
        <v>-18.491560975609765</v>
      </c>
      <c r="GG60">
        <f>IF( ISNUMBER(VLOOKUP($F60,AREA_LIFE,Seq!AO$1,FALSE)-Life!AO$39),VLOOKUP($F60,AREA_LIFE,Seq!AO$1,FALSE)-Life!AO$39,".")</f>
        <v>-18.290609756097574</v>
      </c>
      <c r="GH60">
        <f>IF( ISNUMBER(VLOOKUP($F60,AREA_LIFE,Seq!AP$1,FALSE)-Life!AP$39),VLOOKUP($F60,AREA_LIFE,Seq!AP$1,FALSE)-Life!AP$39,".")</f>
        <v>-18.050536585365862</v>
      </c>
      <c r="GI60">
        <f>IF( ISNUMBER(VLOOKUP($F60,AREA_LIFE,Seq!AQ$1,FALSE)-Life!AQ$39),VLOOKUP($F60,AREA_LIFE,Seq!AQ$1,FALSE)-Life!AQ$39,".")</f>
        <v>-17.767878048780474</v>
      </c>
      <c r="GJ60">
        <f>IF( ISNUMBER(VLOOKUP($F60,AREA_LIFE,Seq!AR$1,FALSE)-Life!AR$39),VLOOKUP($F60,AREA_LIFE,Seq!AR$1,FALSE)-Life!AR$39,".")</f>
        <v>-17.450634146341464</v>
      </c>
      <c r="GK60">
        <f>IF( ISNUMBER(VLOOKUP($F60,AREA_LIFE,Seq!AS$1,FALSE)-Life!AS$39),VLOOKUP($F60,AREA_LIFE,Seq!AS$1,FALSE)-Life!AS$39,".")</f>
        <v>-17.109780487804876</v>
      </c>
      <c r="GL60">
        <f>IF( ISNUMBER(VLOOKUP($F60,AREA_LIFE,Seq!AT$1,FALSE)-Life!AT$39),VLOOKUP($F60,AREA_LIFE,Seq!AT$1,FALSE)-Life!AT$39,".")</f>
        <v>-16.750853658536599</v>
      </c>
      <c r="GM60">
        <f>IF( ISNUMBER(VLOOKUP($F60,AREA_LIFE,Seq!AU$1,FALSE)-Life!AU$39),VLOOKUP($F60,AREA_LIFE,Seq!AU$1,FALSE)-Life!AU$39,".")</f>
        <v>-16.382829268292681</v>
      </c>
      <c r="GN60">
        <f>IF( ISNUMBER(VLOOKUP($F60,AREA_LIFE,Seq!AV$1,FALSE)-Life!AV$39),VLOOKUP($F60,AREA_LIFE,Seq!AV$1,FALSE)-Life!AV$39,".")</f>
        <v>-16.014731707317061</v>
      </c>
      <c r="GO60">
        <f>IF( ISNUMBER(VLOOKUP($F60,AREA_LIFE,Seq!AW$1,FALSE)-Life!AW$39),VLOOKUP($F60,AREA_LIFE,Seq!AW$1,FALSE)-Life!AW$39,".")</f>
        <v>-15.652536585365844</v>
      </c>
      <c r="GP60">
        <f>IF( ISNUMBER(VLOOKUP($F60,AREA_LIFE,Seq!AX$1,FALSE)-Life!AX$39),VLOOKUP($F60,AREA_LIFE,Seq!AX$1,FALSE)-Life!AX$39,".")</f>
        <v>-15.303317073170739</v>
      </c>
      <c r="GQ60">
        <f t="shared" si="36"/>
        <v>-15.303317073170739</v>
      </c>
      <c r="GS60">
        <f>IFERROR(VLOOKUP($F60,AREA_LIFE,Seq!V$1,FALSE),".")</f>
        <v>43.526853658536595</v>
      </c>
      <c r="GT60">
        <f>IFERROR(VLOOKUP($F60,AREA_LIFE,Seq!W$1,FALSE),".")</f>
        <v>43.976560975609758</v>
      </c>
      <c r="GU60">
        <f>IFERROR(VLOOKUP($F60,AREA_LIFE,Seq!X$1,FALSE),".")</f>
        <v>44.421731707317079</v>
      </c>
      <c r="GV60">
        <f>IFERROR(VLOOKUP($F60,AREA_LIFE,Seq!Y$1,FALSE),".")</f>
        <v>44.866853658536591</v>
      </c>
      <c r="GW60">
        <f>IFERROR(VLOOKUP($F60,AREA_LIFE,Seq!Z$1,FALSE),".")</f>
        <v>45.316414634146348</v>
      </c>
      <c r="GX60">
        <f>IFERROR(VLOOKUP($F60,AREA_LIFE,Seq!AA$1,FALSE),".")</f>
        <v>45.775439024390252</v>
      </c>
      <c r="GY60">
        <f>IFERROR(VLOOKUP($F60,AREA_LIFE,Seq!AB$1,FALSE),".")</f>
        <v>46.249902439024389</v>
      </c>
      <c r="GZ60">
        <f>IFERROR(VLOOKUP($F60,AREA_LIFE,Seq!AC$1,FALSE),".")</f>
        <v>46.740829268292693</v>
      </c>
      <c r="HA60">
        <f>IFERROR(VLOOKUP($F60,AREA_LIFE,Seq!AD$1,FALSE),".")</f>
        <v>47.247707317073171</v>
      </c>
      <c r="HB60">
        <f>IFERROR(VLOOKUP($F60,AREA_LIFE,Seq!AE$1,FALSE),".")</f>
        <v>47.766560975609757</v>
      </c>
      <c r="HC60">
        <f>IFERROR(VLOOKUP($F60,AREA_LIFE,Seq!AF$1,FALSE),".")</f>
        <v>48.28836585365854</v>
      </c>
      <c r="HD60">
        <f>IFERROR(VLOOKUP($F60,AREA_LIFE,Seq!AG$1,FALSE),".")</f>
        <v>48.802121951219519</v>
      </c>
      <c r="HE60">
        <f>IFERROR(VLOOKUP($F60,AREA_LIFE,Seq!AH$1,FALSE),".")</f>
        <v>49.29936585365855</v>
      </c>
      <c r="HF60">
        <f>IFERROR(VLOOKUP($F60,AREA_LIFE,Seq!AI$1,FALSE),".")</f>
        <v>49.777097560975612</v>
      </c>
      <c r="HG60">
        <f>IFERROR(VLOOKUP($F60,AREA_LIFE,Seq!AJ$1,FALSE),".")</f>
        <v>50.238317073170741</v>
      </c>
      <c r="HH60">
        <f>IFERROR(VLOOKUP($F60,AREA_LIFE,Seq!AK$1,FALSE),".")</f>
        <v>50.691585365853669</v>
      </c>
      <c r="HI60">
        <f>IFERROR(VLOOKUP($F60,AREA_LIFE,Seq!AL$1,FALSE),".")</f>
        <v>51.152390243902445</v>
      </c>
      <c r="HJ60">
        <f>IFERROR(VLOOKUP($F60,AREA_LIFE,Seq!AM$1,FALSE),".")</f>
        <v>51.633268292682928</v>
      </c>
      <c r="HK60">
        <f>IFERROR(VLOOKUP($F60,AREA_LIFE,Seq!AN$1,FALSE),".")</f>
        <v>52.143243902439032</v>
      </c>
      <c r="HL60">
        <f>IFERROR(VLOOKUP($F60,AREA_LIFE,Seq!AO$1,FALSE),".")</f>
        <v>52.684292682926831</v>
      </c>
      <c r="HM60">
        <f>IFERROR(VLOOKUP($F60,AREA_LIFE,Seq!AP$1,FALSE),".")</f>
        <v>53.253463414634155</v>
      </c>
      <c r="HN60">
        <f>IFERROR(VLOOKUP($F60,AREA_LIFE,Seq!AQ$1,FALSE),".")</f>
        <v>53.843707317073182</v>
      </c>
      <c r="HO60">
        <f>IFERROR(VLOOKUP($F60,AREA_LIFE,Seq!AR$1,FALSE),".")</f>
        <v>54.442512195121957</v>
      </c>
      <c r="HP60">
        <f>IFERROR(VLOOKUP($F60,AREA_LIFE,Seq!AS$1,FALSE),".")</f>
        <v>55.037390243902443</v>
      </c>
      <c r="HQ60">
        <f>IFERROR(VLOOKUP($F60,AREA_LIFE,Seq!AT$1,FALSE),".")</f>
        <v>55.622829268292691</v>
      </c>
      <c r="HR60">
        <f>IFERROR(VLOOKUP($F60,AREA_LIFE,Seq!AU$1,FALSE),".")</f>
        <v>56.193829268292689</v>
      </c>
      <c r="HS60">
        <f>IFERROR(VLOOKUP($F60,AREA_LIFE,Seq!AV$1,FALSE),".")</f>
        <v>56.74887804878049</v>
      </c>
      <c r="HT60">
        <f>IFERROR(VLOOKUP($F60,AREA_LIFE,Seq!AW$1,FALSE),".")</f>
        <v>57.290536585365864</v>
      </c>
      <c r="HU60">
        <f>IFERROR(VLOOKUP($F60,AREA_LIFE,Seq!AX$1,FALSE),".")</f>
        <v>57.821243902439029</v>
      </c>
      <c r="HV60" t="str">
        <f>IFERROR(VLOOKUP($F60,AREA_LIFE,Seq!AY$1,FALSE),".")</f>
        <v>.</v>
      </c>
      <c r="HZ60">
        <f t="shared" si="40"/>
        <v>66</v>
      </c>
      <c r="IA60">
        <f t="shared" si="38"/>
        <v>0</v>
      </c>
      <c r="IB60">
        <f t="shared" si="41"/>
        <v>44668882.153061107</v>
      </c>
      <c r="IC60">
        <f t="shared" si="42"/>
        <v>-44251229.033061102</v>
      </c>
      <c r="ID60">
        <f t="shared" si="39"/>
        <v>6.750308674065672E-2</v>
      </c>
      <c r="IE60" t="str">
        <f>work!FK60</f>
        <v>.</v>
      </c>
      <c r="IF60" t="str">
        <f>work!FL60</f>
        <v>.</v>
      </c>
      <c r="IG60" t="str">
        <f>work!FM60</f>
        <v>.</v>
      </c>
      <c r="IH60" t="str">
        <f>IF(ISNUMBER(work!FS60-work!FK60),work!FS60-work!FK60,".")</f>
        <v>.</v>
      </c>
      <c r="II60" t="str">
        <f>IF(ISNUMBER(work!FT60-work!FL60),work!FT60-work!FL60,".")</f>
        <v>.</v>
      </c>
      <c r="IJ60" t="str">
        <f>IF(ISNUMBER(work!FU60-work!FM60),work!FU60-work!FM60,".")</f>
        <v>.</v>
      </c>
    </row>
    <row r="61" spans="1:244" hidden="1">
      <c r="A61" s="24" t="str">
        <f t="shared" si="0"/>
        <v>非洲</v>
      </c>
      <c r="B61" s="24" t="str">
        <f t="shared" si="43"/>
        <v>Out</v>
      </c>
      <c r="C61" s="24" t="str">
        <f t="shared" si="44"/>
        <v>Out</v>
      </c>
      <c r="D61" s="24"/>
      <c r="E61" s="25" t="s">
        <v>2811</v>
      </c>
      <c r="F61" s="26" t="str">
        <f t="shared" si="2"/>
        <v>GuineaBissau</v>
      </c>
      <c r="G61" s="27" t="str">
        <f t="shared" si="3"/>
        <v>.</v>
      </c>
      <c r="H61" s="27" t="str">
        <f t="shared" si="4"/>
        <v>.</v>
      </c>
      <c r="I61" s="27" t="str">
        <f t="shared" si="5"/>
        <v>.</v>
      </c>
      <c r="J61" s="27" t="str">
        <f t="shared" si="6"/>
        <v>.</v>
      </c>
      <c r="K61" s="27" t="str">
        <f t="shared" si="7"/>
        <v>.</v>
      </c>
      <c r="L61" s="27" t="str">
        <f t="shared" si="8"/>
        <v>.</v>
      </c>
      <c r="M61" s="27" t="str">
        <f t="shared" si="9"/>
        <v>.</v>
      </c>
      <c r="N61" s="27" t="str">
        <f t="shared" si="10"/>
        <v>.</v>
      </c>
      <c r="O61" s="27" t="str">
        <f t="shared" si="11"/>
        <v>.</v>
      </c>
      <c r="P61" s="27" t="str">
        <f t="shared" si="12"/>
        <v>.</v>
      </c>
      <c r="Q61" s="27" t="str">
        <f t="shared" si="13"/>
        <v>.</v>
      </c>
      <c r="R61" s="27" t="str">
        <f t="shared" si="14"/>
        <v>.</v>
      </c>
      <c r="S61" s="27">
        <f t="shared" si="15"/>
        <v>0</v>
      </c>
      <c r="T61" s="27">
        <f t="shared" si="16"/>
        <v>0</v>
      </c>
      <c r="U61" s="27">
        <f t="shared" si="17"/>
        <v>642</v>
      </c>
      <c r="V61" s="27">
        <f t="shared" si="18"/>
        <v>176</v>
      </c>
      <c r="W61" s="27" t="str">
        <f t="shared" si="19"/>
        <v>.</v>
      </c>
      <c r="X61" s="27" t="str">
        <f t="shared" si="20"/>
        <v>.</v>
      </c>
      <c r="Y61" s="27">
        <f t="shared" si="21"/>
        <v>0</v>
      </c>
      <c r="Z61" s="27">
        <f t="shared" si="22"/>
        <v>20</v>
      </c>
      <c r="AA61" s="27">
        <f t="shared" si="23"/>
        <v>110</v>
      </c>
      <c r="AB61" s="27">
        <f t="shared" si="24"/>
        <v>0</v>
      </c>
      <c r="AC61" s="27">
        <f t="shared" si="25"/>
        <v>84</v>
      </c>
      <c r="AD61" s="27">
        <f t="shared" si="26"/>
        <v>0</v>
      </c>
      <c r="AE61" s="27">
        <f t="shared" si="45"/>
        <v>56</v>
      </c>
      <c r="AF61" s="27">
        <f t="shared" si="46"/>
        <v>60</v>
      </c>
      <c r="AG61" s="27"/>
      <c r="AH61" s="27">
        <f>IF(ISNUMBER(work!C61+work!AH61),work!C61+work!AH61,".")</f>
        <v>18305648.639167022</v>
      </c>
      <c r="AI61" s="27">
        <f>IF(ISNUMBER(work!D61+work!AI61),work!D61+work!AI61,".")</f>
        <v>19259027.715449214</v>
      </c>
      <c r="AJ61" s="27">
        <f>IF(ISNUMBER(work!E61+work!AJ61),work!E61+work!AJ61,".")</f>
        <v>21010936.017441139</v>
      </c>
      <c r="AK61" s="27">
        <f>IF(ISNUMBER(work!F61+work!AK61),work!F61+work!AK61,".")</f>
        <v>23299111.437719271</v>
      </c>
      <c r="AL61" s="27">
        <f>IF(ISNUMBER(work!G61+work!AL61),work!G61+work!AL61,".")</f>
        <v>26839746.5360418</v>
      </c>
      <c r="AM61" s="27">
        <f>IF(ISNUMBER(work!H61+work!AM61),work!H61+work!AM61,".")</f>
        <v>30461724.834027808</v>
      </c>
      <c r="AN61" s="27">
        <f>IF(ISNUMBER(work!I61+work!AN61),work!I61+work!AN61,".")</f>
        <v>33140871.011869643</v>
      </c>
      <c r="AO61" s="27">
        <f>IF(ISNUMBER(work!J61+work!AO61),work!J61+work!AO61,".")</f>
        <v>36983875.548698962</v>
      </c>
      <c r="AP61" s="27">
        <f>IF(ISNUMBER(work!K61+work!AP61),work!K61+work!AP61,".")</f>
        <v>41161994.378147386</v>
      </c>
      <c r="AQ61" s="27">
        <f>IF(ISNUMBER(work!L61+work!AQ61),work!L61+work!AQ61,".")</f>
        <v>42849966.842129625</v>
      </c>
      <c r="AR61" s="27">
        <f>IF(ISNUMBER(work!M61+work!AR61),work!M61+work!AR61,".")</f>
        <v>44478669.078998253</v>
      </c>
      <c r="AS61" s="27">
        <f>IF(ISNUMBER(work!N61+work!AS61),work!N61+work!AS61,".")</f>
        <v>48569943.481342643</v>
      </c>
      <c r="AT61" s="27">
        <f>IF(ISNUMBER(work!O61+work!AT61),work!O61+work!AT61,".")</f>
        <v>55464312.73233597</v>
      </c>
      <c r="AU61" s="27">
        <f>IF(ISNUMBER(work!P61+work!AU61),work!P61+work!AU61,".")</f>
        <v>63226962.937119506</v>
      </c>
      <c r="AV61" s="27">
        <f>IF(ISNUMBER(work!Q61+work!AV61),work!Q61+work!AV61,".")</f>
        <v>71507695.945035666</v>
      </c>
      <c r="AW61" s="27">
        <f>IF(ISNUMBER(work!R61+work!AW61),work!R61+work!AW61,".")</f>
        <v>79300680.236381352</v>
      </c>
      <c r="AX61" s="27">
        <f>IF(ISNUMBER(work!S61+work!AX61),work!S61+work!AX61,".")</f>
        <v>87231096.362812385</v>
      </c>
      <c r="AY61" s="27">
        <f>IF(ISNUMBER(work!T61+work!AY61),work!T61+work!AY61,".")</f>
        <v>95342908.479799315</v>
      </c>
      <c r="AZ61" s="27">
        <f>IF(ISNUMBER(work!U61+work!AZ61),work!U61+work!AZ61,".")</f>
        <v>102770372.1877394</v>
      </c>
      <c r="BA61" s="27">
        <f>IF(ISNUMBER(work!V61+work!BA61),work!V61+work!BA61,".")</f>
        <v>110580957.65836981</v>
      </c>
      <c r="BB61" s="27">
        <f>IF(ISNUMBER(work!W61+work!BB61),work!W61+work!BB61,".")</f>
        <v>119869577.72033226</v>
      </c>
      <c r="BC61" s="27">
        <f>IF(ISNUMBER(work!X61+work!BC61),work!X61+work!BC61,".")</f>
        <v>129817007.48164834</v>
      </c>
      <c r="BD61" s="27">
        <f>IF(ISNUMBER(work!Y61+work!BD61),work!Y61+work!BD61,".")</f>
        <v>141626857.80277708</v>
      </c>
      <c r="BE61" s="27">
        <f>IF(ISNUMBER(work!Z61+work!BE61),work!Z61+work!BE61,".")</f>
        <v>155787411.78854886</v>
      </c>
      <c r="BF61" s="27">
        <f>IF(ISNUMBER(work!AA61+work!BF61),work!AA61+work!BF61,".")</f>
        <v>171520369.33264384</v>
      </c>
      <c r="BG61" s="27">
        <f>IF(ISNUMBER(work!AB61+work!BG61),work!AB61+work!BG61,".")</f>
        <v>189357074.64384508</v>
      </c>
      <c r="BH61" s="27">
        <f>IF(ISNUMBER(work!AC61+work!BH61),work!AC61+work!BH61,".")</f>
        <v>211320176.8304942</v>
      </c>
      <c r="BI61" s="27">
        <f>IF(ISNUMBER(work!AD61+work!BI61),work!AD61+work!BI61,".")</f>
        <v>238789616.14390084</v>
      </c>
      <c r="BJ61" s="27">
        <f>IF(ISNUMBER(work!AE61+work!BJ61),work!AE61+work!BJ61,".")</f>
        <v>260279431.14758292</v>
      </c>
      <c r="BK61" s="27">
        <f>IF(ISNUMBER(work!AF61+work!BK61),work!AF61+work!BK61,".")</f>
        <v>293777592.67021132</v>
      </c>
      <c r="BL61" s="27"/>
      <c r="BM61" s="27">
        <f>IF(ISNUMBER(work!AH61-work!C61),work!AH61-work!C61,".")</f>
        <v>-18282739.923898976</v>
      </c>
      <c r="BN61" s="27">
        <f>IF(ISNUMBER(work!AI61-work!D61),work!AI61-work!D61,".")</f>
        <v>-19231957.052896187</v>
      </c>
      <c r="BO61" s="27">
        <f>IF(ISNUMBER(work!AJ61-work!E61),work!AJ61-work!E61,".")</f>
        <v>-20982728.364823662</v>
      </c>
      <c r="BP61" s="27">
        <f>IF(ISNUMBER(work!AK61-work!F61),work!AK61-work!F61,".")</f>
        <v>-23271862.36221233</v>
      </c>
      <c r="BQ61" s="27">
        <f>IF(ISNUMBER(work!AL61-work!G61),work!AL61-work!G61,".")</f>
        <v>-26810015.2814794</v>
      </c>
      <c r="BR61" s="27">
        <f>IF(ISNUMBER(work!AM61-work!H61),work!AM61-work!H61,".")</f>
        <v>-30430754.828858789</v>
      </c>
      <c r="BS61" s="27">
        <f>IF(ISNUMBER(work!AN61-work!I61),work!AN61-work!I61,".")</f>
        <v>-33110146.861350965</v>
      </c>
      <c r="BT61" s="27">
        <f>IF(ISNUMBER(work!AO61-work!J61),work!AO61-work!J61,".")</f>
        <v>-36952260.397815242</v>
      </c>
      <c r="BU61" s="27">
        <f>IF(ISNUMBER(work!AP61-work!K61),work!AP61-work!K61,".")</f>
        <v>-41128924.930323012</v>
      </c>
      <c r="BV61" s="27">
        <f>IF(ISNUMBER(work!AQ61-work!L61),work!AQ61-work!L61,".")</f>
        <v>-42814880.157987975</v>
      </c>
      <c r="BW61" s="27">
        <f>IF(ISNUMBER(work!AR61-work!M61),work!AR61-work!M61,".")</f>
        <v>-44441442.107123956</v>
      </c>
      <c r="BX61" s="27">
        <f>IF(ISNUMBER(work!AS61-work!N61),work!AS61-work!N61,".")</f>
        <v>-48530817.933902755</v>
      </c>
      <c r="BY61" s="27">
        <f>IF(ISNUMBER(work!AT61-work!O61),work!AT61-work!O61,".")</f>
        <v>-55424756.803874239</v>
      </c>
      <c r="BZ61" s="27">
        <f>IF(ISNUMBER(work!AU61-work!P61),work!AU61-work!P61,".")</f>
        <v>-63186576.334160082</v>
      </c>
      <c r="CA61" s="27">
        <f>IF(ISNUMBER(work!AV61-work!Q61),work!AV61-work!Q61,".")</f>
        <v>-71466016.970781535</v>
      </c>
      <c r="CB61" s="27">
        <f>IF(ISNUMBER(work!AW61-work!R61),work!AW61-work!R61,".")</f>
        <v>-79257167.38726005</v>
      </c>
      <c r="CC61" s="27">
        <f>IF(ISNUMBER(work!AX61-work!S61),work!AX61-work!S61,".")</f>
        <v>-87182536.023193017</v>
      </c>
      <c r="CD61" s="27">
        <f>IF(ISNUMBER(work!AY61-work!T61),work!AY61-work!T61,".")</f>
        <v>-95291191.718104675</v>
      </c>
      <c r="CE61" s="27">
        <f>IF(ISNUMBER(work!AZ61-work!U61),work!AZ61-work!U61,".")</f>
        <v>-102733187.82560059</v>
      </c>
      <c r="CF61" s="27">
        <f>IF(ISNUMBER(work!BA61-work!V61),work!BA61-work!V61,".")</f>
        <v>-110540872.91598418</v>
      </c>
      <c r="CG61" s="27">
        <f>IF(ISNUMBER(work!BB61-work!W61),work!BB61-work!W61,".")</f>
        <v>-119826486.62226772</v>
      </c>
      <c r="CH61" s="27">
        <f>IF(ISNUMBER(work!BC61-work!X61),work!BC61-work!X61,".")</f>
        <v>-129773830.20138766</v>
      </c>
      <c r="CI61" s="27">
        <f>IF(ISNUMBER(work!BD61-work!Y61),work!BD61-work!Y61,".")</f>
        <v>-141586746.10941491</v>
      </c>
      <c r="CJ61" s="27">
        <f>IF(ISNUMBER(work!BE61-work!Z61),work!BE61-work!Z61,".")</f>
        <v>-155747552.51486316</v>
      </c>
      <c r="CK61" s="27">
        <f>IF(ISNUMBER(work!BF61-work!AA61),work!BF61-work!AA61,".")</f>
        <v>-171479626.36541215</v>
      </c>
      <c r="CL61" s="27">
        <f>IF(ISNUMBER(work!BG61-work!AB61),work!BG61-work!AB61,".")</f>
        <v>-189314920.6068089</v>
      </c>
      <c r="CM61" s="27">
        <f>IF(ISNUMBER(work!BH61-work!AC61),work!BH61-work!AC61,".")</f>
        <v>-211277769.86923578</v>
      </c>
      <c r="CN61" s="27">
        <f>IF(ISNUMBER(work!BI61-work!AD61),work!BI61-work!AD61,".")</f>
        <v>-238746063.62679318</v>
      </c>
      <c r="CO61" s="27">
        <f>IF(ISNUMBER(work!BJ61-work!AE61),work!BJ61-work!AE61,".")</f>
        <v>-260234459.80247506</v>
      </c>
      <c r="CP61" s="27">
        <f>IF(ISNUMBER(work!BK61-work!AF61),work!BK61-work!AF61,".")</f>
        <v>-293731515.15857935</v>
      </c>
      <c r="CQ61" s="27"/>
      <c r="CR61" s="27"/>
      <c r="CS61" s="27" t="str">
        <f>IF(ISNUMBER(work!CR61-work!BN61),work!CR61-work!BN61,".")</f>
        <v>.</v>
      </c>
      <c r="CT61" s="27" t="str">
        <f>IF(ISNUMBER(work!CS61-work!BO61),work!CS61-work!BO61,".")</f>
        <v>.</v>
      </c>
      <c r="CU61" s="27" t="str">
        <f>IF(ISNUMBER(work!CT61-work!BP61),work!CT61-work!BP61,".")</f>
        <v>.</v>
      </c>
      <c r="CV61" s="27" t="str">
        <f>IF(ISNUMBER(work!CU61-work!BQ61),work!CU61-work!BQ61,".")</f>
        <v>.</v>
      </c>
      <c r="CW61" s="27" t="str">
        <f>IF(ISNUMBER(work!CV61-work!BR61),work!CV61-work!BR61,".")</f>
        <v>.</v>
      </c>
      <c r="CX61" s="27" t="str">
        <f>IF(ISNUMBER(work!CW61-work!BS61),work!CW61-work!BS61,".")</f>
        <v>.</v>
      </c>
      <c r="CY61" s="27" t="str">
        <f>IF(ISNUMBER(work!CX61-work!BT61),work!CX61-work!BT61,".")</f>
        <v>.</v>
      </c>
      <c r="CZ61" s="27" t="str">
        <f>IF(ISNUMBER(work!CY61-work!BU61),work!CY61-work!BU61,".")</f>
        <v>.</v>
      </c>
      <c r="DA61" s="27" t="str">
        <f>IF(ISNUMBER(work!CZ61-work!BV61),work!CZ61-work!BV61,".")</f>
        <v>.</v>
      </c>
      <c r="DB61" s="27" t="str">
        <f>IF(ISNUMBER(work!DA61-work!BW61),work!DA61-work!BW61,".")</f>
        <v>.</v>
      </c>
      <c r="DC61" s="27" t="str">
        <f>IF(ISNUMBER(work!DB61-work!BX61),work!DB61-work!BX61,".")</f>
        <v>.</v>
      </c>
      <c r="DD61" s="27" t="str">
        <f>IF(ISNUMBER(work!DC61-work!BY61),work!DC61-work!BY61,".")</f>
        <v>.</v>
      </c>
      <c r="DE61" s="27" t="str">
        <f>IF(ISNUMBER(work!DD61-work!BZ61),work!DD61-work!BZ61,".")</f>
        <v>.</v>
      </c>
      <c r="DF61" s="27" t="str">
        <f>IF(ISNUMBER(work!DE61-work!CA61),work!DE61-work!CA61,".")</f>
        <v>.</v>
      </c>
      <c r="DG61" s="27" t="str">
        <f>IF(ISNUMBER(work!DF61-work!CB61),work!DF61-work!CB61,".")</f>
        <v>.</v>
      </c>
      <c r="DH61" s="27" t="str">
        <f>IF(ISNUMBER(work!DG61-work!CC61),work!DG61-work!CC61,".")</f>
        <v>.</v>
      </c>
      <c r="DI61" s="27" t="str">
        <f>IF(ISNUMBER(work!DH61-work!CD61),work!DH61-work!CD61,".")</f>
        <v>.</v>
      </c>
      <c r="DJ61" s="27" t="str">
        <f>IF(ISNUMBER(work!DI61-work!CE61),work!DI61-work!CE61,".")</f>
        <v>.</v>
      </c>
      <c r="DK61" s="27" t="str">
        <f>IF(ISNUMBER(work!DJ61-work!CF61),work!DJ61-work!CF61,".")</f>
        <v>.</v>
      </c>
      <c r="DL61" s="27" t="str">
        <f>IF(ISNUMBER(work!DK61-work!CG61),work!DK61-work!CG61,".")</f>
        <v>.</v>
      </c>
      <c r="DM61" s="27" t="str">
        <f>IF(ISNUMBER(work!DL61-work!CH61),work!DL61-work!CH61,".")</f>
        <v>.</v>
      </c>
      <c r="DN61" s="27" t="str">
        <f>IF(ISNUMBER(work!DM61-work!CI61),work!DM61-work!CI61,".")</f>
        <v>.</v>
      </c>
      <c r="DO61" s="27" t="str">
        <f>IF(ISNUMBER(work!DN61-work!CJ61),work!DN61-work!CJ61,".")</f>
        <v>.</v>
      </c>
      <c r="DP61" s="27" t="str">
        <f>IF(ISNUMBER(work!DO61-work!CK61),work!DO61-work!CK61,".")</f>
        <v>.</v>
      </c>
      <c r="DQ61" s="27" t="str">
        <f>IF(ISNUMBER(work!DP61-work!CL61),work!DP61-work!CL61,".")</f>
        <v>.</v>
      </c>
      <c r="DR61" s="27" t="str">
        <f>IF(ISNUMBER(work!DQ61-work!CM61),work!DQ61-work!CM61,".")</f>
        <v>.</v>
      </c>
      <c r="DS61" s="27" t="str">
        <f>IF(ISNUMBER(work!DR61-work!CN61),work!DR61-work!CN61,".")</f>
        <v>.</v>
      </c>
      <c r="DT61" s="27" t="str">
        <f>IF(ISNUMBER(work!DS61-work!CO61),work!DS61-work!CO61,".")</f>
        <v>.</v>
      </c>
      <c r="DU61" s="27" t="str">
        <f>IF(ISNUMBER(work!DT61-work!CP61),work!DT61-work!CP61,".")</f>
        <v>.</v>
      </c>
      <c r="DV61" s="27" t="str">
        <f t="shared" si="29"/>
        <v>.</v>
      </c>
      <c r="DW61" s="27"/>
      <c r="DX61" s="27" t="str">
        <f>IF(ISNUMBER(work!FJ61/work!FN61),work!FJ61/work!FN61,".")</f>
        <v>.</v>
      </c>
      <c r="DY61" s="27" t="str">
        <f>IF(ISNUMBER(work!FK61/work!FO61),work!FK61/work!FO61,".")</f>
        <v>.</v>
      </c>
      <c r="DZ61" s="27" t="str">
        <f>IF(ISNUMBER(work!FL61/work!FP61),work!FL61/work!FP61,".")</f>
        <v>.</v>
      </c>
      <c r="EA61" s="27" t="str">
        <f>IF(ISNUMBER(work!FM61/work!FQ61),work!FM61/work!FQ61,".")</f>
        <v>.</v>
      </c>
      <c r="EB61" s="27" t="str">
        <f>IF(ISNUMBER((work!FK61+work!FL61)/(work!FO61+work!FP61)),(work!FK61+work!FL61)/(work!FO61+work!FP61),".")</f>
        <v>.</v>
      </c>
      <c r="EC61" s="27" t="str">
        <f>IF(ISNUMBER(work!FR61/work!FV61),work!FR61/work!FV61,".")</f>
        <v>.</v>
      </c>
      <c r="ED61" s="27" t="str">
        <f>IF(ISNUMBER(work!FS61/work!FW61),work!FS61/work!FW61,".")</f>
        <v>.</v>
      </c>
      <c r="EE61" s="27" t="str">
        <f>IF(ISNUMBER(work!FT61/work!FX61),work!FT61/work!FX61,".")</f>
        <v>.</v>
      </c>
      <c r="EF61" s="27" t="str">
        <f>IF(ISNUMBER(work!FU61/work!FY61),work!FU61/work!FY61,".")</f>
        <v>.</v>
      </c>
      <c r="EG61" s="27" t="str">
        <f>IF(ISNUMBER((work!FS61+work!FT61)/(work!FW61+work!FX61)),(work!FS61+work!FT61)/(work!FW61+work!FX61),".")</f>
        <v>.</v>
      </c>
      <c r="EH61" s="27" t="str">
        <f>work!EZ61</f>
        <v>.</v>
      </c>
      <c r="EI61" s="27" t="str">
        <f>work!FA61</f>
        <v>.</v>
      </c>
      <c r="EJ61" s="27" t="str">
        <f>work!FB61</f>
        <v>.</v>
      </c>
      <c r="EK61" s="27"/>
      <c r="EL61" s="27">
        <f t="shared" si="47"/>
        <v>12435.147999999999</v>
      </c>
      <c r="EM61" t="str">
        <f t="shared" si="34"/>
        <v>.</v>
      </c>
      <c r="EN61" t="str">
        <f>work!FM61</f>
        <v>.</v>
      </c>
      <c r="EO61" t="str">
        <f>IF(ISNUMBER(work!FK61+work!FL61),work!FK61+work!FL61,".")</f>
        <v>.</v>
      </c>
      <c r="EP61" t="str">
        <f>IF(ISNUMBER(work!FU61-work!FM61),work!FU61-work!FM61,".")</f>
        <v>.</v>
      </c>
      <c r="EQ61" t="str">
        <f>IF(ISNUMBER(work!FS61+work!FT61-work!FK61-work!FL61),(work!FS61+work!FT61-work!FK61-work!FL61),".")</f>
        <v>.</v>
      </c>
      <c r="EU61" t="str">
        <f>work!FC61</f>
        <v>.</v>
      </c>
      <c r="EV61" t="str">
        <f>work!FD61</f>
        <v>.</v>
      </c>
      <c r="EW61" t="str">
        <f>IF(ISNUMBER(VLOOKUP($F61,AREA_EM_ALLYEAR,Seq!B$1,FALSE)),VLOOKUP($F61,AREA_EM_ALLYEAR,Seq!B$1,FALSE),".")</f>
        <v>.</v>
      </c>
      <c r="EX61" t="str">
        <f>IF(ISNUMBER(VLOOKUP($F61,AREA_EM_ALLYEAR,Seq!C$1,FALSE)),VLOOKUP($F61,AREA_EM_ALLYEAR,Seq!C$1,FALSE),".")</f>
        <v>.</v>
      </c>
      <c r="EY61" t="str">
        <f>IF(ISNUMBER(VLOOKUP($F61,AREA_EM_ALLYEAR,Seq!D$1,FALSE)),VLOOKUP($F61,AREA_EM_ALLYEAR,Seq!D$1,FALSE),".")</f>
        <v>.</v>
      </c>
      <c r="EZ61" t="str">
        <f>IF(ISNUMBER(VLOOKUP($F61,AREA_EM_ALLYEAR,Seq!E$1,FALSE)),VLOOKUP($F61,AREA_EM_ALLYEAR,Seq!E$1,FALSE),".")</f>
        <v>.</v>
      </c>
      <c r="FA61" t="str">
        <f>IF(ISNUMBER(VLOOKUP($F61,AREA_EM_ALLYEAR,Seq!F$1,FALSE)),VLOOKUP($F61,AREA_EM_ALLYEAR,Seq!F$1,FALSE),".")</f>
        <v>.</v>
      </c>
      <c r="FB61" t="str">
        <f>IF(ISNUMBER(VLOOKUP($F61,AREA_EM_ALLYEAR,Seq!G$1,FALSE)),VLOOKUP($F61,AREA_EM_ALLYEAR,Seq!G$1,FALSE),".")</f>
        <v>.</v>
      </c>
      <c r="FC61" t="str">
        <f>IF(ISNUMBER(VLOOKUP($F61,AREA_EM_ALLYEAR,Seq!H$1,FALSE)),VLOOKUP($F61,AREA_EM_ALLYEAR,Seq!H$1,FALSE),".")</f>
        <v>.</v>
      </c>
      <c r="FD61" t="str">
        <f>IF(ISNUMBER(VLOOKUP($F61,AREA_EM_ALLYEAR,Seq!I$1,FALSE)),VLOOKUP($F61,AREA_EM_ALLYEAR,Seq!I$1,FALSE),".")</f>
        <v>.</v>
      </c>
      <c r="FE61" t="str">
        <f>IF(ISNUMBER(VLOOKUP($F61,AREA_EM_ALLYEAR,Seq!J$1,FALSE)),VLOOKUP($F61,AREA_EM_ALLYEAR,Seq!J$1,FALSE),".")</f>
        <v>.</v>
      </c>
      <c r="FF61" t="str">
        <f>IF(ISNUMBER(VLOOKUP($F61,AREA_EM_ALLYEAR,Seq!K$1,FALSE)),VLOOKUP($F61,AREA_EM_ALLYEAR,Seq!K$1,FALSE),".")</f>
        <v>.</v>
      </c>
      <c r="FG61" t="str">
        <f>IF(ISNUMBER(VLOOKUP($F61,AREA_EM_ALLYEAR,Seq!L$1,FALSE)),VLOOKUP($F61,AREA_EM_ALLYEAR,Seq!L$1,FALSE),".")</f>
        <v>.</v>
      </c>
      <c r="FH61" t="str">
        <f>IF(ISNUMBER(VLOOKUP($F61,AREA_EM_ALLYEAR,Seq!M$1,FALSE)),VLOOKUP($F61,AREA_EM_ALLYEAR,Seq!M$1,FALSE),".")</f>
        <v>.</v>
      </c>
      <c r="FI61" t="str">
        <f>IF(ISNUMBER(VLOOKUP($F61,AREA_EM_ALLYEAR,Seq!N$1,FALSE)),VLOOKUP($F61,AREA_EM_ALLYEAR,Seq!N$1,FALSE),".")</f>
        <v>.</v>
      </c>
      <c r="FJ61" t="str">
        <f>IF(ISNUMBER(VLOOKUP($F61,AREA_EM_ALLYEAR,Seq!O$1,FALSE)),VLOOKUP($F61,AREA_EM_ALLYEAR,Seq!O$1,FALSE),".")</f>
        <v>.</v>
      </c>
      <c r="FK61" t="str">
        <f t="shared" si="35"/>
        <v>.</v>
      </c>
      <c r="FN61" t="str">
        <f>IF( ISNUMBER(VLOOKUP($F61,AREA_LIFE,Seq!V$1,FALSE)-Life!V$39),VLOOKUP($F61,AREA_LIFE,Seq!V$1,FALSE)-Life!V$39,".")</f>
        <v>.</v>
      </c>
      <c r="FO61" t="str">
        <f>IF( ISNUMBER(VLOOKUP($F61,AREA_LIFE,Seq!W$1,FALSE)-Life!W$39),VLOOKUP($F61,AREA_LIFE,Seq!W$1,FALSE)-Life!W$39,".")</f>
        <v>.</v>
      </c>
      <c r="FP61" t="str">
        <f>IF( ISNUMBER(VLOOKUP($F61,AREA_LIFE,Seq!X$1,FALSE)-Life!X$39),VLOOKUP($F61,AREA_LIFE,Seq!X$1,FALSE)-Life!X$39,".")</f>
        <v>.</v>
      </c>
      <c r="FQ61" t="str">
        <f>IF( ISNUMBER(VLOOKUP($F61,AREA_LIFE,Seq!Y$1,FALSE)-Life!Y$39),VLOOKUP($F61,AREA_LIFE,Seq!Y$1,FALSE)-Life!Y$39,".")</f>
        <v>.</v>
      </c>
      <c r="FR61" t="str">
        <f>IF( ISNUMBER(VLOOKUP($F61,AREA_LIFE,Seq!Z$1,FALSE)-Life!Z$39),VLOOKUP($F61,AREA_LIFE,Seq!Z$1,FALSE)-Life!Z$39,".")</f>
        <v>.</v>
      </c>
      <c r="FS61" t="str">
        <f>IF( ISNUMBER(VLOOKUP($F61,AREA_LIFE,Seq!AA$1,FALSE)-Life!AA$39),VLOOKUP($F61,AREA_LIFE,Seq!AA$1,FALSE)-Life!AA$39,".")</f>
        <v>.</v>
      </c>
      <c r="FT61" t="str">
        <f>IF( ISNUMBER(VLOOKUP($F61,AREA_LIFE,Seq!AB$1,FALSE)-Life!AB$39),VLOOKUP($F61,AREA_LIFE,Seq!AB$1,FALSE)-Life!AB$39,".")</f>
        <v>.</v>
      </c>
      <c r="FU61" t="str">
        <f>IF( ISNUMBER(VLOOKUP($F61,AREA_LIFE,Seq!AC$1,FALSE)-Life!AC$39),VLOOKUP($F61,AREA_LIFE,Seq!AC$1,FALSE)-Life!AC$39,".")</f>
        <v>.</v>
      </c>
      <c r="FV61" t="str">
        <f>IF( ISNUMBER(VLOOKUP($F61,AREA_LIFE,Seq!AD$1,FALSE)-Life!AD$39),VLOOKUP($F61,AREA_LIFE,Seq!AD$1,FALSE)-Life!AD$39,".")</f>
        <v>.</v>
      </c>
      <c r="FW61" t="str">
        <f>IF( ISNUMBER(VLOOKUP($F61,AREA_LIFE,Seq!AE$1,FALSE)-Life!AE$39),VLOOKUP($F61,AREA_LIFE,Seq!AE$1,FALSE)-Life!AE$39,".")</f>
        <v>.</v>
      </c>
      <c r="FX61" t="str">
        <f>IF( ISNUMBER(VLOOKUP($F61,AREA_LIFE,Seq!AF$1,FALSE)-Life!AF$39),VLOOKUP($F61,AREA_LIFE,Seq!AF$1,FALSE)-Life!AF$39,".")</f>
        <v>.</v>
      </c>
      <c r="FY61" t="str">
        <f>IF( ISNUMBER(VLOOKUP($F61,AREA_LIFE,Seq!AG$1,FALSE)-Life!AG$39),VLOOKUP($F61,AREA_LIFE,Seq!AG$1,FALSE)-Life!AG$39,".")</f>
        <v>.</v>
      </c>
      <c r="FZ61" t="str">
        <f>IF( ISNUMBER(VLOOKUP($F61,AREA_LIFE,Seq!AH$1,FALSE)-Life!AH$39),VLOOKUP($F61,AREA_LIFE,Seq!AH$1,FALSE)-Life!AH$39,".")</f>
        <v>.</v>
      </c>
      <c r="GA61" t="str">
        <f>IF( ISNUMBER(VLOOKUP($F61,AREA_LIFE,Seq!AI$1,FALSE)-Life!AI$39),VLOOKUP($F61,AREA_LIFE,Seq!AI$1,FALSE)-Life!AI$39,".")</f>
        <v>.</v>
      </c>
      <c r="GB61" t="str">
        <f>IF( ISNUMBER(VLOOKUP($F61,AREA_LIFE,Seq!AJ$1,FALSE)-Life!AJ$39),VLOOKUP($F61,AREA_LIFE,Seq!AJ$1,FALSE)-Life!AJ$39,".")</f>
        <v>.</v>
      </c>
      <c r="GC61" t="str">
        <f>IF( ISNUMBER(VLOOKUP($F61,AREA_LIFE,Seq!AK$1,FALSE)-Life!AK$39),VLOOKUP($F61,AREA_LIFE,Seq!AK$1,FALSE)-Life!AK$39,".")</f>
        <v>.</v>
      </c>
      <c r="GD61" t="str">
        <f>IF( ISNUMBER(VLOOKUP($F61,AREA_LIFE,Seq!AL$1,FALSE)-Life!AL$39),VLOOKUP($F61,AREA_LIFE,Seq!AL$1,FALSE)-Life!AL$39,".")</f>
        <v>.</v>
      </c>
      <c r="GE61" t="str">
        <f>IF( ISNUMBER(VLOOKUP($F61,AREA_LIFE,Seq!AM$1,FALSE)-Life!AM$39),VLOOKUP($F61,AREA_LIFE,Seq!AM$1,FALSE)-Life!AM$39,".")</f>
        <v>.</v>
      </c>
      <c r="GF61" t="str">
        <f>IF( ISNUMBER(VLOOKUP($F61,AREA_LIFE,Seq!AN$1,FALSE)-Life!AN$39),VLOOKUP($F61,AREA_LIFE,Seq!AN$1,FALSE)-Life!AN$39,".")</f>
        <v>.</v>
      </c>
      <c r="GG61" t="str">
        <f>IF( ISNUMBER(VLOOKUP($F61,AREA_LIFE,Seq!AO$1,FALSE)-Life!AO$39),VLOOKUP($F61,AREA_LIFE,Seq!AO$1,FALSE)-Life!AO$39,".")</f>
        <v>.</v>
      </c>
      <c r="GH61" t="str">
        <f>IF( ISNUMBER(VLOOKUP($F61,AREA_LIFE,Seq!AP$1,FALSE)-Life!AP$39),VLOOKUP($F61,AREA_LIFE,Seq!AP$1,FALSE)-Life!AP$39,".")</f>
        <v>.</v>
      </c>
      <c r="GI61" t="str">
        <f>IF( ISNUMBER(VLOOKUP($F61,AREA_LIFE,Seq!AQ$1,FALSE)-Life!AQ$39),VLOOKUP($F61,AREA_LIFE,Seq!AQ$1,FALSE)-Life!AQ$39,".")</f>
        <v>.</v>
      </c>
      <c r="GJ61" t="str">
        <f>IF( ISNUMBER(VLOOKUP($F61,AREA_LIFE,Seq!AR$1,FALSE)-Life!AR$39),VLOOKUP($F61,AREA_LIFE,Seq!AR$1,FALSE)-Life!AR$39,".")</f>
        <v>.</v>
      </c>
      <c r="GK61" t="str">
        <f>IF( ISNUMBER(VLOOKUP($F61,AREA_LIFE,Seq!AS$1,FALSE)-Life!AS$39),VLOOKUP($F61,AREA_LIFE,Seq!AS$1,FALSE)-Life!AS$39,".")</f>
        <v>.</v>
      </c>
      <c r="GL61" t="str">
        <f>IF( ISNUMBER(VLOOKUP($F61,AREA_LIFE,Seq!AT$1,FALSE)-Life!AT$39),VLOOKUP($F61,AREA_LIFE,Seq!AT$1,FALSE)-Life!AT$39,".")</f>
        <v>.</v>
      </c>
      <c r="GM61" t="str">
        <f>IF( ISNUMBER(VLOOKUP($F61,AREA_LIFE,Seq!AU$1,FALSE)-Life!AU$39),VLOOKUP($F61,AREA_LIFE,Seq!AU$1,FALSE)-Life!AU$39,".")</f>
        <v>.</v>
      </c>
      <c r="GN61" t="str">
        <f>IF( ISNUMBER(VLOOKUP($F61,AREA_LIFE,Seq!AV$1,FALSE)-Life!AV$39),VLOOKUP($F61,AREA_LIFE,Seq!AV$1,FALSE)-Life!AV$39,".")</f>
        <v>.</v>
      </c>
      <c r="GO61" t="str">
        <f>IF( ISNUMBER(VLOOKUP($F61,AREA_LIFE,Seq!AW$1,FALSE)-Life!AW$39),VLOOKUP($F61,AREA_LIFE,Seq!AW$1,FALSE)-Life!AW$39,".")</f>
        <v>.</v>
      </c>
      <c r="GP61" t="str">
        <f>IF( ISNUMBER(VLOOKUP($F61,AREA_LIFE,Seq!AX$1,FALSE)-Life!AX$39),VLOOKUP($F61,AREA_LIFE,Seq!AX$1,FALSE)-Life!AX$39,".")</f>
        <v>.</v>
      </c>
      <c r="GQ61" t="str">
        <f t="shared" si="36"/>
        <v>.</v>
      </c>
      <c r="GS61" t="str">
        <f>IFERROR(VLOOKUP($F61,AREA_LIFE,Seq!V$1,FALSE),".")</f>
        <v>.</v>
      </c>
      <c r="GT61" t="str">
        <f>IFERROR(VLOOKUP($F61,AREA_LIFE,Seq!W$1,FALSE),".")</f>
        <v>.</v>
      </c>
      <c r="GU61" t="str">
        <f>IFERROR(VLOOKUP($F61,AREA_LIFE,Seq!X$1,FALSE),".")</f>
        <v>.</v>
      </c>
      <c r="GV61" t="str">
        <f>IFERROR(VLOOKUP($F61,AREA_LIFE,Seq!Y$1,FALSE),".")</f>
        <v>.</v>
      </c>
      <c r="GW61" t="str">
        <f>IFERROR(VLOOKUP($F61,AREA_LIFE,Seq!Z$1,FALSE),".")</f>
        <v>.</v>
      </c>
      <c r="GX61" t="str">
        <f>IFERROR(VLOOKUP($F61,AREA_LIFE,Seq!AA$1,FALSE),".")</f>
        <v>.</v>
      </c>
      <c r="GY61" t="str">
        <f>IFERROR(VLOOKUP($F61,AREA_LIFE,Seq!AB$1,FALSE),".")</f>
        <v>.</v>
      </c>
      <c r="GZ61" t="str">
        <f>IFERROR(VLOOKUP($F61,AREA_LIFE,Seq!AC$1,FALSE),".")</f>
        <v>.</v>
      </c>
      <c r="HA61" t="str">
        <f>IFERROR(VLOOKUP($F61,AREA_LIFE,Seq!AD$1,FALSE),".")</f>
        <v>.</v>
      </c>
      <c r="HB61" t="str">
        <f>IFERROR(VLOOKUP($F61,AREA_LIFE,Seq!AE$1,FALSE),".")</f>
        <v>.</v>
      </c>
      <c r="HC61" t="str">
        <f>IFERROR(VLOOKUP($F61,AREA_LIFE,Seq!AF$1,FALSE),".")</f>
        <v>.</v>
      </c>
      <c r="HD61" t="str">
        <f>IFERROR(VLOOKUP($F61,AREA_LIFE,Seq!AG$1,FALSE),".")</f>
        <v>.</v>
      </c>
      <c r="HE61" t="str">
        <f>IFERROR(VLOOKUP($F61,AREA_LIFE,Seq!AH$1,FALSE),".")</f>
        <v>.</v>
      </c>
      <c r="HF61" t="str">
        <f>IFERROR(VLOOKUP($F61,AREA_LIFE,Seq!AI$1,FALSE),".")</f>
        <v>.</v>
      </c>
      <c r="HG61" t="str">
        <f>IFERROR(VLOOKUP($F61,AREA_LIFE,Seq!AJ$1,FALSE),".")</f>
        <v>.</v>
      </c>
      <c r="HH61" t="str">
        <f>IFERROR(VLOOKUP($F61,AREA_LIFE,Seq!AK$1,FALSE),".")</f>
        <v>.</v>
      </c>
      <c r="HI61" t="str">
        <f>IFERROR(VLOOKUP($F61,AREA_LIFE,Seq!AL$1,FALSE),".")</f>
        <v>.</v>
      </c>
      <c r="HJ61" t="str">
        <f>IFERROR(VLOOKUP($F61,AREA_LIFE,Seq!AM$1,FALSE),".")</f>
        <v>.</v>
      </c>
      <c r="HK61" t="str">
        <f>IFERROR(VLOOKUP($F61,AREA_LIFE,Seq!AN$1,FALSE),".")</f>
        <v>.</v>
      </c>
      <c r="HL61" t="str">
        <f>IFERROR(VLOOKUP($F61,AREA_LIFE,Seq!AO$1,FALSE),".")</f>
        <v>.</v>
      </c>
      <c r="HM61" t="str">
        <f>IFERROR(VLOOKUP($F61,AREA_LIFE,Seq!AP$1,FALSE),".")</f>
        <v>.</v>
      </c>
      <c r="HN61" t="str">
        <f>IFERROR(VLOOKUP($F61,AREA_LIFE,Seq!AQ$1,FALSE),".")</f>
        <v>.</v>
      </c>
      <c r="HO61" t="str">
        <f>IFERROR(VLOOKUP($F61,AREA_LIFE,Seq!AR$1,FALSE),".")</f>
        <v>.</v>
      </c>
      <c r="HP61" t="str">
        <f>IFERROR(VLOOKUP($F61,AREA_LIFE,Seq!AS$1,FALSE),".")</f>
        <v>.</v>
      </c>
      <c r="HQ61" t="str">
        <f>IFERROR(VLOOKUP($F61,AREA_LIFE,Seq!AT$1,FALSE),".")</f>
        <v>.</v>
      </c>
      <c r="HR61" t="str">
        <f>IFERROR(VLOOKUP($F61,AREA_LIFE,Seq!AU$1,FALSE),".")</f>
        <v>.</v>
      </c>
      <c r="HS61" t="str">
        <f>IFERROR(VLOOKUP($F61,AREA_LIFE,Seq!AV$1,FALSE),".")</f>
        <v>.</v>
      </c>
      <c r="HT61" t="str">
        <f>IFERROR(VLOOKUP($F61,AREA_LIFE,Seq!AW$1,FALSE),".")</f>
        <v>.</v>
      </c>
      <c r="HU61" t="str">
        <f>IFERROR(VLOOKUP($F61,AREA_LIFE,Seq!AX$1,FALSE),".")</f>
        <v>.</v>
      </c>
      <c r="HV61" t="str">
        <f>IFERROR(VLOOKUP($F61,AREA_LIFE,Seq!AY$1,FALSE),".")</f>
        <v>.</v>
      </c>
      <c r="HZ61">
        <f t="shared" si="40"/>
        <v>818</v>
      </c>
      <c r="IA61">
        <f t="shared" si="38"/>
        <v>0</v>
      </c>
      <c r="IB61">
        <f t="shared" si="41"/>
        <v>44478669.078998253</v>
      </c>
      <c r="IC61">
        <f t="shared" si="42"/>
        <v>-44441442.107123956</v>
      </c>
      <c r="ID61" t="str">
        <f t="shared" si="39"/>
        <v>.</v>
      </c>
      <c r="IE61" t="str">
        <f>work!FK61</f>
        <v>.</v>
      </c>
      <c r="IF61" t="str">
        <f>work!FL61</f>
        <v>.</v>
      </c>
      <c r="IG61" t="str">
        <f>work!FM61</f>
        <v>.</v>
      </c>
      <c r="IH61" t="str">
        <f>IF(ISNUMBER(work!FS61-work!FK61),work!FS61-work!FK61,".")</f>
        <v>.</v>
      </c>
      <c r="II61" t="str">
        <f>IF(ISNUMBER(work!FT61-work!FL61),work!FT61-work!FL61,".")</f>
        <v>.</v>
      </c>
      <c r="IJ61" t="str">
        <f>IF(ISNUMBER(work!FU61-work!FM61),work!FU61-work!FM61,".")</f>
        <v>.</v>
      </c>
    </row>
    <row r="62" spans="1:244" hidden="1">
      <c r="A62" s="24" t="str">
        <f t="shared" si="0"/>
        <v>非洲</v>
      </c>
      <c r="B62" s="24" t="str">
        <f t="shared" si="43"/>
        <v>Out</v>
      </c>
      <c r="C62" s="24" t="str">
        <f t="shared" si="44"/>
        <v>Out</v>
      </c>
      <c r="D62" s="24"/>
      <c r="E62" s="25" t="s">
        <v>2433</v>
      </c>
      <c r="F62" s="26" t="str">
        <f t="shared" si="2"/>
        <v>Coted’Lvoire</v>
      </c>
      <c r="G62" s="27" t="str">
        <f t="shared" si="3"/>
        <v>.</v>
      </c>
      <c r="H62" s="27" t="str">
        <f t="shared" si="4"/>
        <v>.</v>
      </c>
      <c r="I62" s="27" t="str">
        <f t="shared" si="5"/>
        <v>.</v>
      </c>
      <c r="J62" s="27" t="str">
        <f t="shared" si="6"/>
        <v>.</v>
      </c>
      <c r="K62" s="27" t="str">
        <f t="shared" si="7"/>
        <v>.</v>
      </c>
      <c r="L62" s="27" t="str">
        <f t="shared" si="8"/>
        <v>.</v>
      </c>
      <c r="M62" s="27" t="str">
        <f t="shared" si="9"/>
        <v>.</v>
      </c>
      <c r="N62" s="27" t="str">
        <f t="shared" si="10"/>
        <v>.</v>
      </c>
      <c r="O62" s="27">
        <f t="shared" si="11"/>
        <v>0</v>
      </c>
      <c r="P62" s="27">
        <f t="shared" si="12"/>
        <v>50</v>
      </c>
      <c r="Q62" s="27">
        <f t="shared" si="13"/>
        <v>0</v>
      </c>
      <c r="R62" s="27">
        <f t="shared" si="14"/>
        <v>0</v>
      </c>
      <c r="S62" s="27">
        <f t="shared" si="15"/>
        <v>0</v>
      </c>
      <c r="T62" s="27">
        <f t="shared" si="16"/>
        <v>340</v>
      </c>
      <c r="U62" s="27">
        <f t="shared" si="17"/>
        <v>4</v>
      </c>
      <c r="V62" s="27">
        <f t="shared" si="18"/>
        <v>0</v>
      </c>
      <c r="W62" s="27" t="str">
        <f t="shared" si="19"/>
        <v>.</v>
      </c>
      <c r="X62" s="27" t="str">
        <f t="shared" si="20"/>
        <v>.</v>
      </c>
      <c r="Y62" s="27" t="str">
        <f t="shared" si="21"/>
        <v>.</v>
      </c>
      <c r="Z62" s="27" t="str">
        <f t="shared" si="22"/>
        <v>.</v>
      </c>
      <c r="AA62" s="27" t="str">
        <f t="shared" si="23"/>
        <v>.</v>
      </c>
      <c r="AB62" s="27" t="str">
        <f t="shared" si="24"/>
        <v>.</v>
      </c>
      <c r="AC62" s="27" t="str">
        <f t="shared" si="25"/>
        <v>.</v>
      </c>
      <c r="AD62" s="27" t="str">
        <f t="shared" si="26"/>
        <v>.</v>
      </c>
      <c r="AE62" s="27">
        <f t="shared" si="45"/>
        <v>0</v>
      </c>
      <c r="AF62" s="27">
        <f t="shared" si="46"/>
        <v>25</v>
      </c>
      <c r="AG62" s="27"/>
      <c r="AH62" s="27">
        <f>IF(ISNUMBER(work!C62+work!AH62),work!C62+work!AH62,".")</f>
        <v>19066935.782574777</v>
      </c>
      <c r="AI62" s="27">
        <f>IF(ISNUMBER(work!D62+work!AI62),work!D62+work!AI62,".")</f>
        <v>20045283.693021335</v>
      </c>
      <c r="AJ62" s="27">
        <f>IF(ISNUMBER(work!E62+work!AJ62),work!E62+work!AJ62,".")</f>
        <v>21798229.659694903</v>
      </c>
      <c r="AK62" s="27">
        <f>IF(ISNUMBER(work!F62+work!AK62),work!F62+work!AK62,".")</f>
        <v>24055627.940349791</v>
      </c>
      <c r="AL62" s="27">
        <f>IF(ISNUMBER(work!G62+work!AL62),work!G62+work!AL62,".")</f>
        <v>27574218.42624367</v>
      </c>
      <c r="AM62" s="27">
        <f>IF(ISNUMBER(work!H62+work!AM62),work!H62+work!AM62,".")</f>
        <v>31229306.702917553</v>
      </c>
      <c r="AN62" s="27">
        <f>IF(ISNUMBER(work!I62+work!AN62),work!I62+work!AN62,".")</f>
        <v>33934098.688519262</v>
      </c>
      <c r="AO62" s="27">
        <f>IF(ISNUMBER(work!J62+work!AO62),work!J62+work!AO62,".")</f>
        <v>37773835.965980098</v>
      </c>
      <c r="AP62" s="27">
        <f>IF(ISNUMBER(work!K62+work!AP62),work!K62+work!AP62,".")</f>
        <v>41960385.070976555</v>
      </c>
      <c r="AQ62" s="27">
        <f>IF(ISNUMBER(work!L62+work!AQ62),work!L62+work!AQ62,".")</f>
        <v>43671372.958377287</v>
      </c>
      <c r="AR62" s="27">
        <f>IF(ISNUMBER(work!M62+work!AR62),work!M62+work!AR62,".")</f>
        <v>45289810.93369478</v>
      </c>
      <c r="AS62" s="27">
        <f>IF(ISNUMBER(work!N62+work!AS62),work!N62+work!AS62,".")</f>
        <v>49380475.627032377</v>
      </c>
      <c r="AT62" s="27">
        <f>IF(ISNUMBER(work!O62+work!AT62),work!O62+work!AT62,".")</f>
        <v>56272599.602300495</v>
      </c>
      <c r="AU62" s="27">
        <f>IF(ISNUMBER(work!P62+work!AU62),work!P62+work!AU62,".")</f>
        <v>64033240.568403691</v>
      </c>
      <c r="AV62" s="27">
        <f>IF(ISNUMBER(work!Q62+work!AV62),work!Q62+work!AV62,".")</f>
        <v>72320031.778144285</v>
      </c>
      <c r="AW62" s="27">
        <f>IF(ISNUMBER(work!R62+work!AW62),work!R62+work!AW62,".")</f>
        <v>80171469.078465357</v>
      </c>
      <c r="AX62" s="27">
        <f>IF(ISNUMBER(work!S62+work!AX62),work!S62+work!AX62,".")</f>
        <v>88168349.205699503</v>
      </c>
      <c r="AY62" s="27">
        <f>IF(ISNUMBER(work!T62+work!AY62),work!T62+work!AY62,".")</f>
        <v>96333573.748070821</v>
      </c>
      <c r="AZ62" s="27">
        <f>IF(ISNUMBER(work!U62+work!AZ62),work!U62+work!AZ62,".")</f>
        <v>103816613.69059844</v>
      </c>
      <c r="BA62" s="27">
        <f>IF(ISNUMBER(work!V62+work!BA62),work!V62+work!BA62,".")</f>
        <v>111642641.99930328</v>
      </c>
      <c r="BB62" s="27">
        <f>IF(ISNUMBER(work!W62+work!BB62),work!W62+work!BB62,".")</f>
        <v>120889732.78086768</v>
      </c>
      <c r="BC62" s="27">
        <f>IF(ISNUMBER(work!X62+work!BC62),work!X62+work!BC62,".")</f>
        <v>130836898.29314187</v>
      </c>
      <c r="BD62" s="27">
        <f>IF(ISNUMBER(work!Y62+work!BD62),work!Y62+work!BD62,".")</f>
        <v>142633379.83480939</v>
      </c>
      <c r="BE62" s="27">
        <f>IF(ISNUMBER(work!Z62+work!BE62),work!Z62+work!BE62,".")</f>
        <v>156778093.00085562</v>
      </c>
      <c r="BF62" s="27">
        <f>IF(ISNUMBER(work!AA62+work!BF62),work!AA62+work!BF62,".")</f>
        <v>172528737.59297186</v>
      </c>
      <c r="BG62" s="27">
        <f>IF(ISNUMBER(work!AB62+work!BG62),work!AB62+work!BG62,".")</f>
        <v>190377658.01083311</v>
      </c>
      <c r="BH62" s="27">
        <f>IF(ISNUMBER(work!AC62+work!BH62),work!AC62+work!BH62,".")</f>
        <v>212347758.38729078</v>
      </c>
      <c r="BI62" s="27">
        <f>IF(ISNUMBER(work!AD62+work!BI62),work!AD62+work!BI62,".")</f>
        <v>239834608.14333695</v>
      </c>
      <c r="BJ62" s="27">
        <f>IF(ISNUMBER(work!AE62+work!BJ62),work!AE62+work!BJ62,".")</f>
        <v>261347329.60113668</v>
      </c>
      <c r="BK62" s="27">
        <f>IF(ISNUMBER(work!AF62+work!BK62),work!AF62+work!BK62,".")</f>
        <v>294884133.84090042</v>
      </c>
      <c r="BL62" s="27"/>
      <c r="BM62" s="27">
        <f>IF(ISNUMBER(work!AH62-work!C62),work!AH62-work!C62,".")</f>
        <v>-17521452.780491222</v>
      </c>
      <c r="BN62" s="27">
        <f>IF(ISNUMBER(work!AI62-work!D62),work!AI62-work!D62,".")</f>
        <v>-18445701.075324066</v>
      </c>
      <c r="BO62" s="27">
        <f>IF(ISNUMBER(work!AJ62-work!E62),work!AJ62-work!E62,".")</f>
        <v>-20195434.722569898</v>
      </c>
      <c r="BP62" s="27">
        <f>IF(ISNUMBER(work!AK62-work!F62),work!AK62-work!F62,".")</f>
        <v>-22515345.859581809</v>
      </c>
      <c r="BQ62" s="27">
        <f>IF(ISNUMBER(work!AL62-work!G62),work!AL62-work!G62,".")</f>
        <v>-26075543.391277529</v>
      </c>
      <c r="BR62" s="27">
        <f>IF(ISNUMBER(work!AM62-work!H62),work!AM62-work!H62,".")</f>
        <v>-29663172.959969044</v>
      </c>
      <c r="BS62" s="27">
        <f>IF(ISNUMBER(work!AN62-work!I62),work!AN62-work!I62,".")</f>
        <v>-32316919.184701342</v>
      </c>
      <c r="BT62" s="27">
        <f>IF(ISNUMBER(work!AO62-work!J62),work!AO62-work!J62,".")</f>
        <v>-36162299.980534106</v>
      </c>
      <c r="BU62" s="27">
        <f>IF(ISNUMBER(work!AP62-work!K62),work!AP62-work!K62,".")</f>
        <v>-40330534.237493843</v>
      </c>
      <c r="BV62" s="27">
        <f>IF(ISNUMBER(work!AQ62-work!L62),work!AQ62-work!L62,".")</f>
        <v>-41993474.041740313</v>
      </c>
      <c r="BW62" s="27">
        <f>IF(ISNUMBER(work!AR62-work!M62),work!AR62-work!M62,".")</f>
        <v>-43630300.252427429</v>
      </c>
      <c r="BX62" s="27">
        <f>IF(ISNUMBER(work!AS62-work!N62),work!AS62-work!N62,".")</f>
        <v>-47720285.788213022</v>
      </c>
      <c r="BY62" s="27">
        <f>IF(ISNUMBER(work!AT62-work!O62),work!AT62-work!O62,".")</f>
        <v>-54616469.933909714</v>
      </c>
      <c r="BZ62" s="27">
        <f>IF(ISNUMBER(work!AU62-work!P62),work!AU62-work!P62,".")</f>
        <v>-62380298.702875897</v>
      </c>
      <c r="CA62" s="27">
        <f>IF(ISNUMBER(work!AV62-work!Q62),work!AV62-work!Q62,".")</f>
        <v>-70653681.137672916</v>
      </c>
      <c r="CB62" s="27">
        <f>IF(ISNUMBER(work!AW62-work!R62),work!AW62-work!R62,".")</f>
        <v>-78386378.545176044</v>
      </c>
      <c r="CC62" s="27">
        <f>IF(ISNUMBER(work!AX62-work!S62),work!AX62-work!S62,".")</f>
        <v>-86245283.180305898</v>
      </c>
      <c r="CD62" s="27">
        <f>IF(ISNUMBER(work!AY62-work!T62),work!AY62-work!T62,".")</f>
        <v>-94300526.44983317</v>
      </c>
      <c r="CE62" s="27">
        <f>IF(ISNUMBER(work!AZ62-work!U62),work!AZ62-work!U62,".")</f>
        <v>-101686946.32274155</v>
      </c>
      <c r="CF62" s="27">
        <f>IF(ISNUMBER(work!BA62-work!V62),work!BA62-work!V62,".")</f>
        <v>-109479188.57505071</v>
      </c>
      <c r="CG62" s="27">
        <f>IF(ISNUMBER(work!BB62-work!W62),work!BB62-work!W62,".")</f>
        <v>-118806331.56173231</v>
      </c>
      <c r="CH62" s="27">
        <f>IF(ISNUMBER(work!BC62-work!X62),work!BC62-work!X62,".")</f>
        <v>-128753939.38989413</v>
      </c>
      <c r="CI62" s="27">
        <f>IF(ISNUMBER(work!BD62-work!Y62),work!BD62-work!Y62,".")</f>
        <v>-140580224.07738259</v>
      </c>
      <c r="CJ62" s="27">
        <f>IF(ISNUMBER(work!BE62-work!Z62),work!BE62-work!Z62,".")</f>
        <v>-154756871.3025564</v>
      </c>
      <c r="CK62" s="27">
        <f>IF(ISNUMBER(work!BF62-work!AA62),work!BF62-work!AA62,".")</f>
        <v>-170471258.10508412</v>
      </c>
      <c r="CL62" s="27">
        <f>IF(ISNUMBER(work!BG62-work!AB62),work!BG62-work!AB62,".")</f>
        <v>-188294337.23982087</v>
      </c>
      <c r="CM62" s="27">
        <f>IF(ISNUMBER(work!BH62-work!AC62),work!BH62-work!AC62,".")</f>
        <v>-210250188.3124392</v>
      </c>
      <c r="CN62" s="27">
        <f>IF(ISNUMBER(work!BI62-work!AD62),work!BI62-work!AD62,".")</f>
        <v>-237701071.62735707</v>
      </c>
      <c r="CO62" s="27">
        <f>IF(ISNUMBER(work!BJ62-work!AE62),work!BJ62-work!AE62,".")</f>
        <v>-259166561.3489213</v>
      </c>
      <c r="CP62" s="27">
        <f>IF(ISNUMBER(work!BK62-work!AF62),work!BK62-work!AF62,".")</f>
        <v>-292624973.98789024</v>
      </c>
      <c r="CQ62" s="27"/>
      <c r="CR62" s="27"/>
      <c r="CS62" s="27">
        <f>IF(ISNUMBER(work!CR62-work!BN62),work!CR62-work!BN62,".")</f>
        <v>7.7207074691066621E-2</v>
      </c>
      <c r="CT62" s="27">
        <f>IF(ISNUMBER(work!CS62-work!BO62),work!CS62-work!BO62,".")</f>
        <v>7.620707469106662E-2</v>
      </c>
      <c r="CU62" s="27">
        <f>IF(ISNUMBER(work!CT62-work!BP62),work!CT62-work!BP62,".")</f>
        <v>7.620707469106662E-2</v>
      </c>
      <c r="CV62" s="27">
        <f>IF(ISNUMBER(work!CU62-work!BQ62),work!CU62-work!BQ62,".")</f>
        <v>7.5207074691066619E-2</v>
      </c>
      <c r="CW62" s="27">
        <f>IF(ISNUMBER(work!CV62-work!BR62),work!CV62-work!BR62,".")</f>
        <v>7.5207074691066619E-2</v>
      </c>
      <c r="CX62" s="27">
        <f>IF(ISNUMBER(work!CW62-work!BS62),work!CW62-work!BS62,".")</f>
        <v>7.4207074691066632E-2</v>
      </c>
      <c r="CY62" s="27">
        <f>IF(ISNUMBER(work!CX62-work!BT62),work!CX62-work!BT62,".")</f>
        <v>7.3207074691066631E-2</v>
      </c>
      <c r="CZ62" s="27">
        <f>IF(ISNUMBER(work!CY62-work!BU62),work!CY62-work!BU62,".")</f>
        <v>7.2207074691066631E-2</v>
      </c>
      <c r="DA62" s="27">
        <f>IF(ISNUMBER(work!CZ62-work!BV62),work!CZ62-work!BV62,".")</f>
        <v>7.120707469106663E-2</v>
      </c>
      <c r="DB62" s="27">
        <f>IF(ISNUMBER(work!DA62-work!BW62),work!DA62-work!BW62,".")</f>
        <v>7.0207074691066629E-2</v>
      </c>
      <c r="DC62" s="27">
        <f>IF(ISNUMBER(work!DB62-work!BX62),work!DB62-work!BX62,".")</f>
        <v>6.8207074691066627E-2</v>
      </c>
      <c r="DD62" s="27">
        <f>IF(ISNUMBER(work!DC62-work!BY62),work!DC62-work!BY62,".")</f>
        <v>6.6207074691066625E-2</v>
      </c>
      <c r="DE62" s="27">
        <f>IF(ISNUMBER(work!DD62-work!BZ62),work!DD62-work!BZ62,".")</f>
        <v>7.4821102216634253E-2</v>
      </c>
      <c r="DF62" s="27">
        <f>IF(ISNUMBER(work!DE62-work!CA62),work!DE62-work!CA62,".")</f>
        <v>7.2821102216634251E-2</v>
      </c>
      <c r="DG62" s="27">
        <f>IF(ISNUMBER(work!DF62-work!CB62),work!DF62-work!CB62,".")</f>
        <v>7.0821102216634249E-2</v>
      </c>
      <c r="DH62" s="27">
        <f>IF(ISNUMBER(work!DG62-work!CC62),work!DG62-work!CC62,".")</f>
        <v>6.8821102216634261E-2</v>
      </c>
      <c r="DI62" s="27">
        <f>IF(ISNUMBER(work!DH62-work!CD62),work!DH62-work!CD62,".")</f>
        <v>6.5821102216634259E-2</v>
      </c>
      <c r="DJ62" s="27">
        <f>IF(ISNUMBER(work!DI62-work!CE62),work!DI62-work!CE62,".")</f>
        <v>6.3821102216634257E-2</v>
      </c>
      <c r="DK62" s="27">
        <f>IF(ISNUMBER(work!DJ62-work!CF62),work!DJ62-work!CF62,".")</f>
        <v>6.1821102216634255E-2</v>
      </c>
      <c r="DL62" s="27">
        <f>IF(ISNUMBER(work!DK62-work!CG62),work!DK62-work!CG62,".")</f>
        <v>6.0266360453045509E-2</v>
      </c>
      <c r="DM62" s="27">
        <f>IF(ISNUMBER(work!DL62-work!CH62),work!DL62-work!CH62,".")</f>
        <v>5.839087939174651E-2</v>
      </c>
      <c r="DN62" s="27">
        <f>IF(ISNUMBER(work!DM62-work!CI62),work!DM62-work!CI62,".")</f>
        <v>5.6081551446324991E-2</v>
      </c>
      <c r="DO62" s="27">
        <f>IF(ISNUMBER(work!DN62-work!CJ62),work!DN62-work!CJ62,".")</f>
        <v>5.3267164828394449E-2</v>
      </c>
      <c r="DP62" s="27">
        <f>IF(ISNUMBER(work!DO62-work!CK62),work!DO62-work!CK62,".")</f>
        <v>5.0001044525507687E-2</v>
      </c>
      <c r="DQ62" s="27">
        <f>IF(ISNUMBER(work!DP62-work!CL62),work!DP62-work!CL62,".")</f>
        <v>4.5433675661381331E-2</v>
      </c>
      <c r="DR62" s="27">
        <f>IF(ISNUMBER(work!DQ62-work!CM62),work!DQ62-work!CM62,".")</f>
        <v>4.181369555911691E-2</v>
      </c>
      <c r="DS62" s="27">
        <f>IF(ISNUMBER(work!DR62-work!CN62),work!DR62-work!CN62,".")</f>
        <v>3.7336585099553905E-2</v>
      </c>
      <c r="DT62" s="27">
        <f>IF(ISNUMBER(work!DS62-work!CO62),work!DS62-work!CO62,".")</f>
        <v>3.3059682163452828E-2</v>
      </c>
      <c r="DU62" s="27">
        <f>IF(ISNUMBER(work!DT62-work!CP62),work!DT62-work!CP62,".")</f>
        <v>2.9935648265466658E-2</v>
      </c>
      <c r="DV62" s="27">
        <f t="shared" si="29"/>
        <v>2.9935648265466658E-2</v>
      </c>
      <c r="DW62" s="27"/>
      <c r="DX62" s="27" t="str">
        <f>IF(ISNUMBER(work!FJ62/work!FN62),work!FJ62/work!FN62,".")</f>
        <v>.</v>
      </c>
      <c r="DY62" s="27" t="str">
        <f>IF(ISNUMBER(work!FK62/work!FO62),work!FK62/work!FO62,".")</f>
        <v>.</v>
      </c>
      <c r="DZ62" s="27" t="str">
        <f>IF(ISNUMBER(work!FL62/work!FP62),work!FL62/work!FP62,".")</f>
        <v>.</v>
      </c>
      <c r="EA62" s="27" t="str">
        <f>IF(ISNUMBER(work!FM62/work!FQ62),work!FM62/work!FQ62,".")</f>
        <v>.</v>
      </c>
      <c r="EB62" s="27" t="str">
        <f>IF(ISNUMBER((work!FK62+work!FL62)/(work!FO62+work!FP62)),(work!FK62+work!FL62)/(work!FO62+work!FP62),".")</f>
        <v>.</v>
      </c>
      <c r="EC62" s="27" t="str">
        <f>IF(ISNUMBER(work!FR62/work!FV62),work!FR62/work!FV62,".")</f>
        <v>.</v>
      </c>
      <c r="ED62" s="27" t="str">
        <f>IF(ISNUMBER(work!FS62/work!FW62),work!FS62/work!FW62,".")</f>
        <v>.</v>
      </c>
      <c r="EE62" s="27" t="str">
        <f>IF(ISNUMBER(work!FT62/work!FX62),work!FT62/work!FX62,".")</f>
        <v>.</v>
      </c>
      <c r="EF62" s="27" t="str">
        <f>IF(ISNUMBER(work!FU62/work!FY62),work!FU62/work!FY62,".")</f>
        <v>.</v>
      </c>
      <c r="EG62" s="27" t="str">
        <f>IF(ISNUMBER((work!FS62+work!FT62)/(work!FW62+work!FX62)),(work!FS62+work!FT62)/(work!FW62+work!FX62),".")</f>
        <v>.</v>
      </c>
      <c r="EH62" s="27" t="str">
        <f>work!EZ62</f>
        <v>.</v>
      </c>
      <c r="EI62" s="27" t="str">
        <f>work!FA62</f>
        <v>.</v>
      </c>
      <c r="EJ62" s="27" t="str">
        <f>work!FB62</f>
        <v>.</v>
      </c>
      <c r="EK62" s="27"/>
      <c r="EL62" s="27">
        <f t="shared" si="47"/>
        <v>12142.733</v>
      </c>
      <c r="EM62" t="str">
        <f t="shared" si="34"/>
        <v>.</v>
      </c>
      <c r="EN62" t="str">
        <f>work!FM62</f>
        <v>.</v>
      </c>
      <c r="EO62" t="str">
        <f>IF(ISNUMBER(work!FK62+work!FL62),work!FK62+work!FL62,".")</f>
        <v>.</v>
      </c>
      <c r="EP62" t="str">
        <f>IF(ISNUMBER(work!FU62-work!FM62),work!FU62-work!FM62,".")</f>
        <v>.</v>
      </c>
      <c r="EQ62" t="str">
        <f>IF(ISNUMBER(work!FS62+work!FT62-work!FK62-work!FL62),(work!FS62+work!FT62-work!FK62-work!FL62),".")</f>
        <v>.</v>
      </c>
      <c r="EU62" t="str">
        <f>work!FC62</f>
        <v>.</v>
      </c>
      <c r="EV62" t="str">
        <f>work!FD62</f>
        <v>.</v>
      </c>
      <c r="EW62" t="str">
        <f>IF(ISNUMBER(VLOOKUP($F62,AREA_EM_ALLYEAR,Seq!B$1,FALSE)),VLOOKUP($F62,AREA_EM_ALLYEAR,Seq!B$1,FALSE),".")</f>
        <v>.</v>
      </c>
      <c r="EX62" t="str">
        <f>IF(ISNUMBER(VLOOKUP($F62,AREA_EM_ALLYEAR,Seq!C$1,FALSE)),VLOOKUP($F62,AREA_EM_ALLYEAR,Seq!C$1,FALSE),".")</f>
        <v>.</v>
      </c>
      <c r="EY62" t="str">
        <f>IF(ISNUMBER(VLOOKUP($F62,AREA_EM_ALLYEAR,Seq!D$1,FALSE)),VLOOKUP($F62,AREA_EM_ALLYEAR,Seq!D$1,FALSE),".")</f>
        <v>.</v>
      </c>
      <c r="EZ62" t="str">
        <f>IF(ISNUMBER(VLOOKUP($F62,AREA_EM_ALLYEAR,Seq!E$1,FALSE)),VLOOKUP($F62,AREA_EM_ALLYEAR,Seq!E$1,FALSE),".")</f>
        <v>.</v>
      </c>
      <c r="FA62" t="str">
        <f>IF(ISNUMBER(VLOOKUP($F62,AREA_EM_ALLYEAR,Seq!F$1,FALSE)),VLOOKUP($F62,AREA_EM_ALLYEAR,Seq!F$1,FALSE),".")</f>
        <v>.</v>
      </c>
      <c r="FB62" t="str">
        <f>IF(ISNUMBER(VLOOKUP($F62,AREA_EM_ALLYEAR,Seq!G$1,FALSE)),VLOOKUP($F62,AREA_EM_ALLYEAR,Seq!G$1,FALSE),".")</f>
        <v>.</v>
      </c>
      <c r="FC62" t="str">
        <f>IF(ISNUMBER(VLOOKUP($F62,AREA_EM_ALLYEAR,Seq!H$1,FALSE)),VLOOKUP($F62,AREA_EM_ALLYEAR,Seq!H$1,FALSE),".")</f>
        <v>.</v>
      </c>
      <c r="FD62" t="str">
        <f>IF(ISNUMBER(VLOOKUP($F62,AREA_EM_ALLYEAR,Seq!I$1,FALSE)),VLOOKUP($F62,AREA_EM_ALLYEAR,Seq!I$1,FALSE),".")</f>
        <v>.</v>
      </c>
      <c r="FE62" t="str">
        <f>IF(ISNUMBER(VLOOKUP($F62,AREA_EM_ALLYEAR,Seq!J$1,FALSE)),VLOOKUP($F62,AREA_EM_ALLYEAR,Seq!J$1,FALSE),".")</f>
        <v>.</v>
      </c>
      <c r="FF62" t="str">
        <f>IF(ISNUMBER(VLOOKUP($F62,AREA_EM_ALLYEAR,Seq!K$1,FALSE)),VLOOKUP($F62,AREA_EM_ALLYEAR,Seq!K$1,FALSE),".")</f>
        <v>.</v>
      </c>
      <c r="FG62" t="str">
        <f>IF(ISNUMBER(VLOOKUP($F62,AREA_EM_ALLYEAR,Seq!L$1,FALSE)),VLOOKUP($F62,AREA_EM_ALLYEAR,Seq!L$1,FALSE),".")</f>
        <v>.</v>
      </c>
      <c r="FH62" t="str">
        <f>IF(ISNUMBER(VLOOKUP($F62,AREA_EM_ALLYEAR,Seq!M$1,FALSE)),VLOOKUP($F62,AREA_EM_ALLYEAR,Seq!M$1,FALSE),".")</f>
        <v>.</v>
      </c>
      <c r="FI62" t="str">
        <f>IF(ISNUMBER(VLOOKUP($F62,AREA_EM_ALLYEAR,Seq!N$1,FALSE)),VLOOKUP($F62,AREA_EM_ALLYEAR,Seq!N$1,FALSE),".")</f>
        <v>.</v>
      </c>
      <c r="FJ62" t="str">
        <f>IF(ISNUMBER(VLOOKUP($F62,AREA_EM_ALLYEAR,Seq!O$1,FALSE)),VLOOKUP($F62,AREA_EM_ALLYEAR,Seq!O$1,FALSE),".")</f>
        <v>.</v>
      </c>
      <c r="FK62" t="str">
        <f t="shared" si="35"/>
        <v>.</v>
      </c>
      <c r="FN62" t="str">
        <f>IF( ISNUMBER(VLOOKUP($F62,AREA_LIFE,Seq!V$1,FALSE)-Life!V$39),VLOOKUP($F62,AREA_LIFE,Seq!V$1,FALSE)-Life!V$39,".")</f>
        <v>.</v>
      </c>
      <c r="FO62" t="str">
        <f>IF( ISNUMBER(VLOOKUP($F62,AREA_LIFE,Seq!W$1,FALSE)-Life!W$39),VLOOKUP($F62,AREA_LIFE,Seq!W$1,FALSE)-Life!W$39,".")</f>
        <v>.</v>
      </c>
      <c r="FP62" t="str">
        <f>IF( ISNUMBER(VLOOKUP($F62,AREA_LIFE,Seq!X$1,FALSE)-Life!X$39),VLOOKUP($F62,AREA_LIFE,Seq!X$1,FALSE)-Life!X$39,".")</f>
        <v>.</v>
      </c>
      <c r="FQ62" t="str">
        <f>IF( ISNUMBER(VLOOKUP($F62,AREA_LIFE,Seq!Y$1,FALSE)-Life!Y$39),VLOOKUP($F62,AREA_LIFE,Seq!Y$1,FALSE)-Life!Y$39,".")</f>
        <v>.</v>
      </c>
      <c r="FR62" t="str">
        <f>IF( ISNUMBER(VLOOKUP($F62,AREA_LIFE,Seq!Z$1,FALSE)-Life!Z$39),VLOOKUP($F62,AREA_LIFE,Seq!Z$1,FALSE)-Life!Z$39,".")</f>
        <v>.</v>
      </c>
      <c r="FS62" t="str">
        <f>IF( ISNUMBER(VLOOKUP($F62,AREA_LIFE,Seq!AA$1,FALSE)-Life!AA$39),VLOOKUP($F62,AREA_LIFE,Seq!AA$1,FALSE)-Life!AA$39,".")</f>
        <v>.</v>
      </c>
      <c r="FT62" t="str">
        <f>IF( ISNUMBER(VLOOKUP($F62,AREA_LIFE,Seq!AB$1,FALSE)-Life!AB$39),VLOOKUP($F62,AREA_LIFE,Seq!AB$1,FALSE)-Life!AB$39,".")</f>
        <v>.</v>
      </c>
      <c r="FU62" t="str">
        <f>IF( ISNUMBER(VLOOKUP($F62,AREA_LIFE,Seq!AC$1,FALSE)-Life!AC$39),VLOOKUP($F62,AREA_LIFE,Seq!AC$1,FALSE)-Life!AC$39,".")</f>
        <v>.</v>
      </c>
      <c r="FV62" t="str">
        <f>IF( ISNUMBER(VLOOKUP($F62,AREA_LIFE,Seq!AD$1,FALSE)-Life!AD$39),VLOOKUP($F62,AREA_LIFE,Seq!AD$1,FALSE)-Life!AD$39,".")</f>
        <v>.</v>
      </c>
      <c r="FW62" t="str">
        <f>IF( ISNUMBER(VLOOKUP($F62,AREA_LIFE,Seq!AE$1,FALSE)-Life!AE$39),VLOOKUP($F62,AREA_LIFE,Seq!AE$1,FALSE)-Life!AE$39,".")</f>
        <v>.</v>
      </c>
      <c r="FX62" t="str">
        <f>IF( ISNUMBER(VLOOKUP($F62,AREA_LIFE,Seq!AF$1,FALSE)-Life!AF$39),VLOOKUP($F62,AREA_LIFE,Seq!AF$1,FALSE)-Life!AF$39,".")</f>
        <v>.</v>
      </c>
      <c r="FY62" t="str">
        <f>IF( ISNUMBER(VLOOKUP($F62,AREA_LIFE,Seq!AG$1,FALSE)-Life!AG$39),VLOOKUP($F62,AREA_LIFE,Seq!AG$1,FALSE)-Life!AG$39,".")</f>
        <v>.</v>
      </c>
      <c r="FZ62" t="str">
        <f>IF( ISNUMBER(VLOOKUP($F62,AREA_LIFE,Seq!AH$1,FALSE)-Life!AH$39),VLOOKUP($F62,AREA_LIFE,Seq!AH$1,FALSE)-Life!AH$39,".")</f>
        <v>.</v>
      </c>
      <c r="GA62" t="str">
        <f>IF( ISNUMBER(VLOOKUP($F62,AREA_LIFE,Seq!AI$1,FALSE)-Life!AI$39),VLOOKUP($F62,AREA_LIFE,Seq!AI$1,FALSE)-Life!AI$39,".")</f>
        <v>.</v>
      </c>
      <c r="GB62" t="str">
        <f>IF( ISNUMBER(VLOOKUP($F62,AREA_LIFE,Seq!AJ$1,FALSE)-Life!AJ$39),VLOOKUP($F62,AREA_LIFE,Seq!AJ$1,FALSE)-Life!AJ$39,".")</f>
        <v>.</v>
      </c>
      <c r="GC62" t="str">
        <f>IF( ISNUMBER(VLOOKUP($F62,AREA_LIFE,Seq!AK$1,FALSE)-Life!AK$39),VLOOKUP($F62,AREA_LIFE,Seq!AK$1,FALSE)-Life!AK$39,".")</f>
        <v>.</v>
      </c>
      <c r="GD62" t="str">
        <f>IF( ISNUMBER(VLOOKUP($F62,AREA_LIFE,Seq!AL$1,FALSE)-Life!AL$39),VLOOKUP($F62,AREA_LIFE,Seq!AL$1,FALSE)-Life!AL$39,".")</f>
        <v>.</v>
      </c>
      <c r="GE62" t="str">
        <f>IF( ISNUMBER(VLOOKUP($F62,AREA_LIFE,Seq!AM$1,FALSE)-Life!AM$39),VLOOKUP($F62,AREA_LIFE,Seq!AM$1,FALSE)-Life!AM$39,".")</f>
        <v>.</v>
      </c>
      <c r="GF62" t="str">
        <f>IF( ISNUMBER(VLOOKUP($F62,AREA_LIFE,Seq!AN$1,FALSE)-Life!AN$39),VLOOKUP($F62,AREA_LIFE,Seq!AN$1,FALSE)-Life!AN$39,".")</f>
        <v>.</v>
      </c>
      <c r="GG62" t="str">
        <f>IF( ISNUMBER(VLOOKUP($F62,AREA_LIFE,Seq!AO$1,FALSE)-Life!AO$39),VLOOKUP($F62,AREA_LIFE,Seq!AO$1,FALSE)-Life!AO$39,".")</f>
        <v>.</v>
      </c>
      <c r="GH62" t="str">
        <f>IF( ISNUMBER(VLOOKUP($F62,AREA_LIFE,Seq!AP$1,FALSE)-Life!AP$39),VLOOKUP($F62,AREA_LIFE,Seq!AP$1,FALSE)-Life!AP$39,".")</f>
        <v>.</v>
      </c>
      <c r="GI62" t="str">
        <f>IF( ISNUMBER(VLOOKUP($F62,AREA_LIFE,Seq!AQ$1,FALSE)-Life!AQ$39),VLOOKUP($F62,AREA_LIFE,Seq!AQ$1,FALSE)-Life!AQ$39,".")</f>
        <v>.</v>
      </c>
      <c r="GJ62" t="str">
        <f>IF( ISNUMBER(VLOOKUP($F62,AREA_LIFE,Seq!AR$1,FALSE)-Life!AR$39),VLOOKUP($F62,AREA_LIFE,Seq!AR$1,FALSE)-Life!AR$39,".")</f>
        <v>.</v>
      </c>
      <c r="GK62" t="str">
        <f>IF( ISNUMBER(VLOOKUP($F62,AREA_LIFE,Seq!AS$1,FALSE)-Life!AS$39),VLOOKUP($F62,AREA_LIFE,Seq!AS$1,FALSE)-Life!AS$39,".")</f>
        <v>.</v>
      </c>
      <c r="GL62" t="str">
        <f>IF( ISNUMBER(VLOOKUP($F62,AREA_LIFE,Seq!AT$1,FALSE)-Life!AT$39),VLOOKUP($F62,AREA_LIFE,Seq!AT$1,FALSE)-Life!AT$39,".")</f>
        <v>.</v>
      </c>
      <c r="GM62" t="str">
        <f>IF( ISNUMBER(VLOOKUP($F62,AREA_LIFE,Seq!AU$1,FALSE)-Life!AU$39),VLOOKUP($F62,AREA_LIFE,Seq!AU$1,FALSE)-Life!AU$39,".")</f>
        <v>.</v>
      </c>
      <c r="GN62" t="str">
        <f>IF( ISNUMBER(VLOOKUP($F62,AREA_LIFE,Seq!AV$1,FALSE)-Life!AV$39),VLOOKUP($F62,AREA_LIFE,Seq!AV$1,FALSE)-Life!AV$39,".")</f>
        <v>.</v>
      </c>
      <c r="GO62" t="str">
        <f>IF( ISNUMBER(VLOOKUP($F62,AREA_LIFE,Seq!AW$1,FALSE)-Life!AW$39),VLOOKUP($F62,AREA_LIFE,Seq!AW$1,FALSE)-Life!AW$39,".")</f>
        <v>.</v>
      </c>
      <c r="GP62" t="str">
        <f>IF( ISNUMBER(VLOOKUP($F62,AREA_LIFE,Seq!AX$1,FALSE)-Life!AX$39),VLOOKUP($F62,AREA_LIFE,Seq!AX$1,FALSE)-Life!AX$39,".")</f>
        <v>.</v>
      </c>
      <c r="GQ62" t="str">
        <f t="shared" si="36"/>
        <v>.</v>
      </c>
      <c r="GS62" t="str">
        <f>IFERROR(VLOOKUP($F62,AREA_LIFE,Seq!V$1,FALSE),".")</f>
        <v>.</v>
      </c>
      <c r="GT62" t="str">
        <f>IFERROR(VLOOKUP($F62,AREA_LIFE,Seq!W$1,FALSE),".")</f>
        <v>.</v>
      </c>
      <c r="GU62" t="str">
        <f>IFERROR(VLOOKUP($F62,AREA_LIFE,Seq!X$1,FALSE),".")</f>
        <v>.</v>
      </c>
      <c r="GV62" t="str">
        <f>IFERROR(VLOOKUP($F62,AREA_LIFE,Seq!Y$1,FALSE),".")</f>
        <v>.</v>
      </c>
      <c r="GW62" t="str">
        <f>IFERROR(VLOOKUP($F62,AREA_LIFE,Seq!Z$1,FALSE),".")</f>
        <v>.</v>
      </c>
      <c r="GX62" t="str">
        <f>IFERROR(VLOOKUP($F62,AREA_LIFE,Seq!AA$1,FALSE),".")</f>
        <v>.</v>
      </c>
      <c r="GY62" t="str">
        <f>IFERROR(VLOOKUP($F62,AREA_LIFE,Seq!AB$1,FALSE),".")</f>
        <v>.</v>
      </c>
      <c r="GZ62" t="str">
        <f>IFERROR(VLOOKUP($F62,AREA_LIFE,Seq!AC$1,FALSE),".")</f>
        <v>.</v>
      </c>
      <c r="HA62" t="str">
        <f>IFERROR(VLOOKUP($F62,AREA_LIFE,Seq!AD$1,FALSE),".")</f>
        <v>.</v>
      </c>
      <c r="HB62" t="str">
        <f>IFERROR(VLOOKUP($F62,AREA_LIFE,Seq!AE$1,FALSE),".")</f>
        <v>.</v>
      </c>
      <c r="HC62" t="str">
        <f>IFERROR(VLOOKUP($F62,AREA_LIFE,Seq!AF$1,FALSE),".")</f>
        <v>.</v>
      </c>
      <c r="HD62" t="str">
        <f>IFERROR(VLOOKUP($F62,AREA_LIFE,Seq!AG$1,FALSE),".")</f>
        <v>.</v>
      </c>
      <c r="HE62" t="str">
        <f>IFERROR(VLOOKUP($F62,AREA_LIFE,Seq!AH$1,FALSE),".")</f>
        <v>.</v>
      </c>
      <c r="HF62" t="str">
        <f>IFERROR(VLOOKUP($F62,AREA_LIFE,Seq!AI$1,FALSE),".")</f>
        <v>.</v>
      </c>
      <c r="HG62" t="str">
        <f>IFERROR(VLOOKUP($F62,AREA_LIFE,Seq!AJ$1,FALSE),".")</f>
        <v>.</v>
      </c>
      <c r="HH62" t="str">
        <f>IFERROR(VLOOKUP($F62,AREA_LIFE,Seq!AK$1,FALSE),".")</f>
        <v>.</v>
      </c>
      <c r="HI62" t="str">
        <f>IFERROR(VLOOKUP($F62,AREA_LIFE,Seq!AL$1,FALSE),".")</f>
        <v>.</v>
      </c>
      <c r="HJ62" t="str">
        <f>IFERROR(VLOOKUP($F62,AREA_LIFE,Seq!AM$1,FALSE),".")</f>
        <v>.</v>
      </c>
      <c r="HK62" t="str">
        <f>IFERROR(VLOOKUP($F62,AREA_LIFE,Seq!AN$1,FALSE),".")</f>
        <v>.</v>
      </c>
      <c r="HL62" t="str">
        <f>IFERROR(VLOOKUP($F62,AREA_LIFE,Seq!AO$1,FALSE),".")</f>
        <v>.</v>
      </c>
      <c r="HM62" t="str">
        <f>IFERROR(VLOOKUP($F62,AREA_LIFE,Seq!AP$1,FALSE),".")</f>
        <v>.</v>
      </c>
      <c r="HN62" t="str">
        <f>IFERROR(VLOOKUP($F62,AREA_LIFE,Seq!AQ$1,FALSE),".")</f>
        <v>.</v>
      </c>
      <c r="HO62" t="str">
        <f>IFERROR(VLOOKUP($F62,AREA_LIFE,Seq!AR$1,FALSE),".")</f>
        <v>.</v>
      </c>
      <c r="HP62" t="str">
        <f>IFERROR(VLOOKUP($F62,AREA_LIFE,Seq!AS$1,FALSE),".")</f>
        <v>.</v>
      </c>
      <c r="HQ62" t="str">
        <f>IFERROR(VLOOKUP($F62,AREA_LIFE,Seq!AT$1,FALSE),".")</f>
        <v>.</v>
      </c>
      <c r="HR62" t="str">
        <f>IFERROR(VLOOKUP($F62,AREA_LIFE,Seq!AU$1,FALSE),".")</f>
        <v>.</v>
      </c>
      <c r="HS62" t="str">
        <f>IFERROR(VLOOKUP($F62,AREA_LIFE,Seq!AV$1,FALSE),".")</f>
        <v>.</v>
      </c>
      <c r="HT62" t="str">
        <f>IFERROR(VLOOKUP($F62,AREA_LIFE,Seq!AW$1,FALSE),".")</f>
        <v>.</v>
      </c>
      <c r="HU62" t="str">
        <f>IFERROR(VLOOKUP($F62,AREA_LIFE,Seq!AX$1,FALSE),".")</f>
        <v>.</v>
      </c>
      <c r="HV62" t="str">
        <f>IFERROR(VLOOKUP($F62,AREA_LIFE,Seq!AY$1,FALSE),".")</f>
        <v>.</v>
      </c>
      <c r="HZ62">
        <f t="shared" si="40"/>
        <v>394</v>
      </c>
      <c r="IA62">
        <f t="shared" si="38"/>
        <v>0</v>
      </c>
      <c r="IB62">
        <f t="shared" si="41"/>
        <v>45289810.93369478</v>
      </c>
      <c r="IC62">
        <f t="shared" si="42"/>
        <v>-43630300.252427429</v>
      </c>
      <c r="ID62">
        <f t="shared" si="39"/>
        <v>6.8207074691066627E-2</v>
      </c>
      <c r="IE62" t="str">
        <f>work!FK62</f>
        <v>.</v>
      </c>
      <c r="IF62" t="str">
        <f>work!FL62</f>
        <v>.</v>
      </c>
      <c r="IG62" t="str">
        <f>work!FM62</f>
        <v>.</v>
      </c>
      <c r="IH62" t="str">
        <f>IF(ISNUMBER(work!FS62-work!FK62),work!FS62-work!FK62,".")</f>
        <v>.</v>
      </c>
      <c r="II62" t="str">
        <f>IF(ISNUMBER(work!FT62-work!FL62),work!FT62-work!FL62,".")</f>
        <v>.</v>
      </c>
      <c r="IJ62" t="str">
        <f>IF(ISNUMBER(work!FU62-work!FM62),work!FU62-work!FM62,".")</f>
        <v>.</v>
      </c>
    </row>
    <row r="63" spans="1:244" hidden="1">
      <c r="A63" s="24" t="str">
        <f t="shared" si="0"/>
        <v>非洲</v>
      </c>
      <c r="B63" s="24" t="str">
        <f t="shared" si="43"/>
        <v>InEM90</v>
      </c>
      <c r="C63" s="24" t="str">
        <f t="shared" si="44"/>
        <v>Out</v>
      </c>
      <c r="D63" s="24"/>
      <c r="E63" s="25" t="s">
        <v>2435</v>
      </c>
      <c r="F63" s="26" t="str">
        <f t="shared" si="2"/>
        <v>Kenya</v>
      </c>
      <c r="G63" s="27">
        <f t="shared" si="3"/>
        <v>0</v>
      </c>
      <c r="H63" s="27">
        <f t="shared" si="4"/>
        <v>0</v>
      </c>
      <c r="I63" s="27">
        <f t="shared" si="5"/>
        <v>0</v>
      </c>
      <c r="J63" s="27">
        <f t="shared" si="6"/>
        <v>0</v>
      </c>
      <c r="K63" s="27">
        <f t="shared" si="7"/>
        <v>0</v>
      </c>
      <c r="L63" s="27">
        <f t="shared" si="8"/>
        <v>0</v>
      </c>
      <c r="M63" s="27">
        <f t="shared" si="9"/>
        <v>0</v>
      </c>
      <c r="N63" s="27">
        <f t="shared" si="10"/>
        <v>0</v>
      </c>
      <c r="O63" s="27">
        <f t="shared" si="11"/>
        <v>0</v>
      </c>
      <c r="P63" s="27">
        <f t="shared" si="12"/>
        <v>18</v>
      </c>
      <c r="Q63" s="27">
        <f t="shared" si="13"/>
        <v>0</v>
      </c>
      <c r="R63" s="27">
        <f t="shared" si="14"/>
        <v>330</v>
      </c>
      <c r="S63" s="27">
        <f t="shared" si="15"/>
        <v>0</v>
      </c>
      <c r="T63" s="27">
        <f t="shared" si="16"/>
        <v>0</v>
      </c>
      <c r="U63" s="27">
        <f t="shared" si="17"/>
        <v>0</v>
      </c>
      <c r="V63" s="27">
        <f t="shared" si="18"/>
        <v>40</v>
      </c>
      <c r="W63" s="27">
        <f t="shared" si="19"/>
        <v>0</v>
      </c>
      <c r="X63" s="27">
        <f t="shared" si="20"/>
        <v>30</v>
      </c>
      <c r="Y63" s="27">
        <f t="shared" si="21"/>
        <v>7</v>
      </c>
      <c r="Z63" s="27">
        <f t="shared" si="22"/>
        <v>0</v>
      </c>
      <c r="AA63" s="27">
        <f t="shared" si="23"/>
        <v>106</v>
      </c>
      <c r="AB63" s="27">
        <f t="shared" si="24"/>
        <v>0</v>
      </c>
      <c r="AC63" s="27">
        <f t="shared" si="25"/>
        <v>300</v>
      </c>
      <c r="AD63" s="27">
        <f t="shared" si="26"/>
        <v>80</v>
      </c>
      <c r="AE63" s="27">
        <f t="shared" si="45"/>
        <v>99</v>
      </c>
      <c r="AF63" s="27">
        <f t="shared" si="46"/>
        <v>202</v>
      </c>
      <c r="AG63" s="27"/>
      <c r="AH63" s="27">
        <f>IF(ISNUMBER(work!C63+work!AH63),work!C63+work!AH63,".")</f>
        <v>19001952.473348361</v>
      </c>
      <c r="AI63" s="27">
        <f>IF(ISNUMBER(work!D63+work!AI63),work!D63+work!AI63,".")</f>
        <v>19979958.144184429</v>
      </c>
      <c r="AJ63" s="27">
        <f>IF(ISNUMBER(work!E63+work!AJ63),work!E63+work!AJ63,".")</f>
        <v>21742362.518140804</v>
      </c>
      <c r="AK63" s="27">
        <f>IF(ISNUMBER(work!F63+work!AK63),work!F63+work!AK63,".")</f>
        <v>24040776.593484402</v>
      </c>
      <c r="AL63" s="27">
        <f>IF(ISNUMBER(work!G63+work!AL63),work!G63+work!AL63,".")</f>
        <v>27593427.57525998</v>
      </c>
      <c r="AM63" s="27">
        <f>IF(ISNUMBER(work!H63+work!AM63),work!H63+work!AM63,".")</f>
        <v>31247838.322399195</v>
      </c>
      <c r="AN63" s="27">
        <f>IF(ISNUMBER(work!I63+work!AN63),work!I63+work!AN63,".")</f>
        <v>33984642.603353031</v>
      </c>
      <c r="AO63" s="27">
        <f>IF(ISNUMBER(work!J63+work!AO63),work!J63+work!AO63,".")</f>
        <v>37878209.328846462</v>
      </c>
      <c r="AP63" s="27">
        <f>IF(ISNUMBER(work!K63+work!AP63),work!K63+work!AP63,".")</f>
        <v>42112058.751039684</v>
      </c>
      <c r="AQ63" s="27">
        <f>IF(ISNUMBER(work!L63+work!AQ63),work!L63+work!AQ63,".")</f>
        <v>43844359.465820692</v>
      </c>
      <c r="AR63" s="27">
        <f>IF(ISNUMBER(work!M63+work!AR63),work!M63+work!AR63,".")</f>
        <v>45514412.430268161</v>
      </c>
      <c r="AS63" s="27">
        <f>IF(ISNUMBER(work!N63+work!AS63),work!N63+work!AS63,".")</f>
        <v>49619902.852618806</v>
      </c>
      <c r="AT63" s="27">
        <f>IF(ISNUMBER(work!O63+work!AT63),work!O63+work!AT63,".")</f>
        <v>56505506.148032635</v>
      </c>
      <c r="AU63" s="27">
        <f>IF(ISNUMBER(work!P63+work!AU63),work!P63+work!AU63,".")</f>
        <v>64271488.337461211</v>
      </c>
      <c r="AV63" s="27">
        <f>IF(ISNUMBER(work!Q63+work!AV63),work!Q63+work!AV63,".")</f>
        <v>72579606.908905759</v>
      </c>
      <c r="AW63" s="27">
        <f>IF(ISNUMBER(work!R63+work!AW63),work!R63+work!AW63,".")</f>
        <v>80419823.213739783</v>
      </c>
      <c r="AX63" s="27">
        <f>IF(ISNUMBER(work!S63+work!AX63),work!S63+work!AX63,".")</f>
        <v>88395026.859285638</v>
      </c>
      <c r="AY63" s="27">
        <f>IF(ISNUMBER(work!T63+work!AY63),work!T63+work!AY63,".")</f>
        <v>96510903.600531623</v>
      </c>
      <c r="AZ63" s="27">
        <f>IF(ISNUMBER(work!U63+work!AZ63),work!U63+work!AZ63,".")</f>
        <v>103984913.83999451</v>
      </c>
      <c r="BA63" s="27">
        <f>IF(ISNUMBER(work!V63+work!BA63),work!V63+work!BA63,".")</f>
        <v>111822477.64725021</v>
      </c>
      <c r="BB63" s="27">
        <f>IF(ISNUMBER(work!W63+work!BB63),work!W63+work!BB63,".")</f>
        <v>121117160.06272407</v>
      </c>
      <c r="BC63" s="27">
        <f>IF(ISNUMBER(work!X63+work!BC63),work!X63+work!BC63,".")</f>
        <v>131112518.58056384</v>
      </c>
      <c r="BD63" s="27">
        <f>IF(ISNUMBER(work!Y63+work!BD63),work!Y63+work!BD63,".")</f>
        <v>142931104.38056171</v>
      </c>
      <c r="BE63" s="27">
        <f>IF(ISNUMBER(work!Z63+work!BE63),work!Z63+work!BE63,".")</f>
        <v>157130619.42091951</v>
      </c>
      <c r="BF63" s="27">
        <f>IF(ISNUMBER(work!AA63+work!BF63),work!AA63+work!BF63,".")</f>
        <v>172932713.73085627</v>
      </c>
      <c r="BG63" s="27">
        <f>IF(ISNUMBER(work!AB63+work!BG63),work!AB63+work!BG63,".")</f>
        <v>190853339.250139</v>
      </c>
      <c r="BH63" s="27">
        <f>IF(ISNUMBER(work!AC63+work!BH63),work!AC63+work!BH63,".")</f>
        <v>212912192.81532097</v>
      </c>
      <c r="BI63" s="27">
        <f>IF(ISNUMBER(work!AD63+work!BI63),work!AD63+work!BI63,".")</f>
        <v>240495605.03352571</v>
      </c>
      <c r="BJ63" s="27">
        <f>IF(ISNUMBER(work!AE63+work!BJ63),work!AE63+work!BJ63,".")</f>
        <v>262013875.17195162</v>
      </c>
      <c r="BK63" s="27">
        <f>IF(ISNUMBER(work!AF63+work!BK63),work!AF63+work!BK63,".")</f>
        <v>295553071.43658119</v>
      </c>
      <c r="BL63" s="27"/>
      <c r="BM63" s="27">
        <f>IF(ISNUMBER(work!AH63-work!C63),work!AH63-work!C63,".")</f>
        <v>-17586436.089717638</v>
      </c>
      <c r="BN63" s="27">
        <f>IF(ISNUMBER(work!AI63-work!D63),work!AI63-work!D63,".")</f>
        <v>-18511026.624160971</v>
      </c>
      <c r="BO63" s="27">
        <f>IF(ISNUMBER(work!AJ63-work!E63),work!AJ63-work!E63,".")</f>
        <v>-20251301.864123996</v>
      </c>
      <c r="BP63" s="27">
        <f>IF(ISNUMBER(work!AK63-work!F63),work!AK63-work!F63,".")</f>
        <v>-22530197.206447199</v>
      </c>
      <c r="BQ63" s="27">
        <f>IF(ISNUMBER(work!AL63-work!G63),work!AL63-work!G63,".")</f>
        <v>-26056334.24226122</v>
      </c>
      <c r="BR63" s="27">
        <f>IF(ISNUMBER(work!AM63-work!H63),work!AM63-work!H63,".")</f>
        <v>-29644641.340487402</v>
      </c>
      <c r="BS63" s="27">
        <f>IF(ISNUMBER(work!AN63-work!I63),work!AN63-work!I63,".")</f>
        <v>-32266375.26986758</v>
      </c>
      <c r="BT63" s="27">
        <f>IF(ISNUMBER(work!AO63-work!J63),work!AO63-work!J63,".")</f>
        <v>-36057926.617667742</v>
      </c>
      <c r="BU63" s="27">
        <f>IF(ISNUMBER(work!AP63-work!K63),work!AP63-work!K63,".")</f>
        <v>-40178860.557430714</v>
      </c>
      <c r="BV63" s="27">
        <f>IF(ISNUMBER(work!AQ63-work!L63),work!AQ63-work!L63,".")</f>
        <v>-41820487.534296907</v>
      </c>
      <c r="BW63" s="27">
        <f>IF(ISNUMBER(work!AR63-work!M63),work!AR63-work!M63,".")</f>
        <v>-43405698.755854048</v>
      </c>
      <c r="BX63" s="27">
        <f>IF(ISNUMBER(work!AS63-work!N63),work!AS63-work!N63,".")</f>
        <v>-47480858.562626593</v>
      </c>
      <c r="BY63" s="27">
        <f>IF(ISNUMBER(work!AT63-work!O63),work!AT63-work!O63,".")</f>
        <v>-54383563.388177574</v>
      </c>
      <c r="BZ63" s="27">
        <f>IF(ISNUMBER(work!AU63-work!P63),work!AU63-work!P63,".")</f>
        <v>-62142050.933818378</v>
      </c>
      <c r="CA63" s="27">
        <f>IF(ISNUMBER(work!AV63-work!Q63),work!AV63-work!Q63,".")</f>
        <v>-70394106.006911442</v>
      </c>
      <c r="CB63" s="27">
        <f>IF(ISNUMBER(work!AW63-work!R63),work!AW63-work!R63,".")</f>
        <v>-78138024.409901619</v>
      </c>
      <c r="CC63" s="27">
        <f>IF(ISNUMBER(work!AX63-work!S63),work!AX63-work!S63,".")</f>
        <v>-86018605.526719764</v>
      </c>
      <c r="CD63" s="27">
        <f>IF(ISNUMBER(work!AY63-work!T63),work!AY63-work!T63,".")</f>
        <v>-94123196.597372368</v>
      </c>
      <c r="CE63" s="27">
        <f>IF(ISNUMBER(work!AZ63-work!U63),work!AZ63-work!U63,".")</f>
        <v>-101518646.17334549</v>
      </c>
      <c r="CF63" s="27">
        <f>IF(ISNUMBER(work!BA63-work!V63),work!BA63-work!V63,".")</f>
        <v>-109299352.92710379</v>
      </c>
      <c r="CG63" s="27">
        <f>IF(ISNUMBER(work!BB63-work!W63),work!BB63-work!W63,".")</f>
        <v>-118578904.27987592</v>
      </c>
      <c r="CH63" s="27">
        <f>IF(ISNUMBER(work!BC63-work!X63),work!BC63-work!X63,".")</f>
        <v>-128478319.10247216</v>
      </c>
      <c r="CI63" s="27">
        <f>IF(ISNUMBER(work!BD63-work!Y63),work!BD63-work!Y63,".")</f>
        <v>-140282499.53163028</v>
      </c>
      <c r="CJ63" s="27">
        <f>IF(ISNUMBER(work!BE63-work!Z63),work!BE63-work!Z63,".")</f>
        <v>-154404344.88249251</v>
      </c>
      <c r="CK63" s="27">
        <f>IF(ISNUMBER(work!BF63-work!AA63),work!BF63-work!AA63,".")</f>
        <v>-170067281.96719971</v>
      </c>
      <c r="CL63" s="27">
        <f>IF(ISNUMBER(work!BG63-work!AB63),work!BG63-work!AB63,".")</f>
        <v>-187818656.00051498</v>
      </c>
      <c r="CM63" s="27">
        <f>IF(ISNUMBER(work!BH63-work!AC63),work!BH63-work!AC63,".")</f>
        <v>-209685753.88440901</v>
      </c>
      <c r="CN63" s="27">
        <f>IF(ISNUMBER(work!BI63-work!AD63),work!BI63-work!AD63,".")</f>
        <v>-237040074.73716831</v>
      </c>
      <c r="CO63" s="27">
        <f>IF(ISNUMBER(work!BJ63-work!AE63),work!BJ63-work!AE63,".")</f>
        <v>-258500015.77810636</v>
      </c>
      <c r="CP63" s="27">
        <f>IF(ISNUMBER(work!BK63-work!AF63),work!BK63-work!AF63,".")</f>
        <v>-291956036.39220947</v>
      </c>
      <c r="CQ63" s="27"/>
      <c r="CR63" s="27"/>
      <c r="CS63" s="27">
        <f>IF(ISNUMBER(work!CR63-work!BN63),work!CR63-work!BN63,".")</f>
        <v>9.2455360473338091E-2</v>
      </c>
      <c r="CT63" s="27">
        <f>IF(ISNUMBER(work!CS63-work!BO63),work!CS63-work!BO63,".")</f>
        <v>9.145536047333809E-2</v>
      </c>
      <c r="CU63" s="27">
        <f>IF(ISNUMBER(work!CT63-work!BP63),work!CT63-work!BP63,".")</f>
        <v>9.145536047333809E-2</v>
      </c>
      <c r="CV63" s="27">
        <f>IF(ISNUMBER(work!CU63-work!BQ63),work!CU63-work!BQ63,".")</f>
        <v>9.0455360473338089E-2</v>
      </c>
      <c r="CW63" s="27">
        <f>IF(ISNUMBER(work!CV63-work!BR63),work!CV63-work!BR63,".")</f>
        <v>9.0455360473338089E-2</v>
      </c>
      <c r="CX63" s="27">
        <f>IF(ISNUMBER(work!CW63-work!BS63),work!CW63-work!BS63,".")</f>
        <v>8.9455360473338102E-2</v>
      </c>
      <c r="CY63" s="27">
        <f>IF(ISNUMBER(work!CX63-work!BT63),work!CX63-work!BT63,".")</f>
        <v>8.8455360473338102E-2</v>
      </c>
      <c r="CZ63" s="27">
        <f>IF(ISNUMBER(work!CY63-work!BU63),work!CY63-work!BU63,".")</f>
        <v>8.7455360473338101E-2</v>
      </c>
      <c r="DA63" s="27">
        <f>IF(ISNUMBER(work!CZ63-work!BV63),work!CZ63-work!BV63,".")</f>
        <v>8.64553604733381E-2</v>
      </c>
      <c r="DB63" s="27">
        <f>IF(ISNUMBER(work!DA63-work!BW63),work!DA63-work!BW63,".")</f>
        <v>8.5455360473338099E-2</v>
      </c>
      <c r="DC63" s="94">
        <f>IF(ISNUMBER(work!DB63-work!BX63),work!DB63-work!BX63,".")</f>
        <v>8.3455360473338097E-2</v>
      </c>
      <c r="DD63" s="27">
        <f>IF(ISNUMBER(work!DC63-work!BY63),work!DC63-work!BY63,".")</f>
        <v>8.1455360473338095E-2</v>
      </c>
      <c r="DE63" s="27">
        <f>IF(ISNUMBER(work!DD63-work!BZ63),work!DD63-work!BZ63,".")</f>
        <v>8.4440414303948635E-2</v>
      </c>
      <c r="DF63" s="27">
        <f>IF(ISNUMBER(work!DE63-work!CA63),work!DE63-work!CA63,".")</f>
        <v>8.2440414303948634E-2</v>
      </c>
      <c r="DG63" s="27">
        <f>IF(ISNUMBER(work!DF63-work!CB63),work!DF63-work!CB63,".")</f>
        <v>8.0440414303948632E-2</v>
      </c>
      <c r="DH63" s="27">
        <f>IF(ISNUMBER(work!DG63-work!CC63),work!DG63-work!CC63,".")</f>
        <v>7.844041430394863E-2</v>
      </c>
      <c r="DI63" s="27">
        <f>IF(ISNUMBER(work!DH63-work!CD63),work!DH63-work!CD63,".")</f>
        <v>7.5440414303948641E-2</v>
      </c>
      <c r="DJ63" s="27">
        <f>IF(ISNUMBER(work!DI63-work!CE63),work!DI63-work!CE63,".")</f>
        <v>7.344041430394864E-2</v>
      </c>
      <c r="DK63" s="27">
        <f>IF(ISNUMBER(work!DJ63-work!CF63),work!DJ63-work!CF63,".")</f>
        <v>7.1440414303948638E-2</v>
      </c>
      <c r="DL63" s="27">
        <f>IF(ISNUMBER(work!DK63-work!CG63),work!DK63-work!CG63,".")</f>
        <v>6.9394554988602627E-2</v>
      </c>
      <c r="DM63" s="94">
        <f>IF(ISNUMBER(work!DL63-work!CH63),work!DL63-work!CH63,".")</f>
        <v>6.7329204176111324E-2</v>
      </c>
      <c r="DN63" s="27">
        <f>IF(ISNUMBER(work!DM63-work!CI63),work!DM63-work!CI63,".")</f>
        <v>6.5282983657860116E-2</v>
      </c>
      <c r="DO63" s="27">
        <f>IF(ISNUMBER(work!DN63-work!CJ63),work!DN63-work!CJ63,".")</f>
        <v>6.3285725785447056E-2</v>
      </c>
      <c r="DP63" s="27">
        <f>IF(ISNUMBER(work!DO63-work!CK63),work!DO63-work!CK63,".")</f>
        <v>6.1258677694095348E-2</v>
      </c>
      <c r="DQ63" s="27">
        <f>IF(ISNUMBER(work!DP63-work!CL63),work!DP63-work!CL63,".")</f>
        <v>5.8032898422447049E-2</v>
      </c>
      <c r="DR63" s="94">
        <f>IF(ISNUMBER(work!DQ63-work!CM63),work!DQ63-work!CM63,".")</f>
        <v>5.5404729581528041E-2</v>
      </c>
      <c r="DS63" s="27">
        <f>IF(ISNUMBER(work!DR63-work!CN63),work!DR63-work!CN63,".")</f>
        <v>5.1256975645860299E-2</v>
      </c>
      <c r="DT63" s="27">
        <f>IF(ISNUMBER(work!DS63-work!CO63),work!DS63-work!CO63,".")</f>
        <v>4.6604287503164171E-2</v>
      </c>
      <c r="DU63" s="27">
        <f>IF(ISNUMBER(work!DT63-work!CP63),work!DT63-work!CP63,".")</f>
        <v>4.2543172205088922E-2</v>
      </c>
      <c r="DV63" s="27">
        <f t="shared" si="29"/>
        <v>4.2543172205088922E-2</v>
      </c>
      <c r="DW63" s="27"/>
      <c r="DX63" s="27" t="str">
        <f>IF(ISNUMBER(work!FJ63/work!FN63),work!FJ63/work!FN63,".")</f>
        <v>.</v>
      </c>
      <c r="DY63" s="27" t="str">
        <f>IF(ISNUMBER(work!FK63/work!FO63),work!FK63/work!FO63,".")</f>
        <v>.</v>
      </c>
      <c r="DZ63" s="27" t="str">
        <f>IF(ISNUMBER(work!FL63/work!FP63),work!FL63/work!FP63,".")</f>
        <v>.</v>
      </c>
      <c r="EA63" s="27" t="str">
        <f>IF(ISNUMBER(work!FM63/work!FQ63),work!FM63/work!FQ63,".")</f>
        <v>.</v>
      </c>
      <c r="EB63" s="27" t="str">
        <f>IF(ISNUMBER((work!FK63+work!FL63)/(work!FO63+work!FP63)),(work!FK63+work!FL63)/(work!FO63+work!FP63),".")</f>
        <v>.</v>
      </c>
      <c r="EC63" s="27" t="str">
        <f>IF(ISNUMBER(work!FR63/work!FV63),work!FR63/work!FV63,".")</f>
        <v>.</v>
      </c>
      <c r="ED63" s="27" t="str">
        <f>IF(ISNUMBER(work!FS63/work!FW63),work!FS63/work!FW63,".")</f>
        <v>.</v>
      </c>
      <c r="EE63" s="27" t="str">
        <f>IF(ISNUMBER(work!FT63/work!FX63),work!FT63/work!FX63,".")</f>
        <v>.</v>
      </c>
      <c r="EF63" s="27" t="str">
        <f>IF(ISNUMBER(work!FU63/work!FY63),work!FU63/work!FY63,".")</f>
        <v>.</v>
      </c>
      <c r="EG63" s="27" t="str">
        <f>IF(ISNUMBER((work!FS63+work!FT63)/(work!FW63+work!FX63)),(work!FS63+work!FT63)/(work!FW63+work!FX63),".")</f>
        <v>.</v>
      </c>
      <c r="EH63" s="27" t="str">
        <f>work!EZ63</f>
        <v>.</v>
      </c>
      <c r="EI63" s="27">
        <f>work!FA63</f>
        <v>6.4011279640956468E-6</v>
      </c>
      <c r="EJ63" s="27" t="str">
        <f>work!FB63</f>
        <v>.</v>
      </c>
      <c r="EK63" s="27"/>
      <c r="EL63" s="27">
        <f t="shared" si="47"/>
        <v>9222.1650000000009</v>
      </c>
      <c r="EM63">
        <f t="shared" si="34"/>
        <v>0</v>
      </c>
      <c r="EN63" t="str">
        <f>work!FM63</f>
        <v>.</v>
      </c>
      <c r="EO63" t="str">
        <f>IF(ISNUMBER(work!FK63+work!FL63),work!FK63+work!FL63,".")</f>
        <v>.</v>
      </c>
      <c r="EP63" t="str">
        <f>IF(ISNUMBER(work!FU63-work!FM63),work!FU63-work!FM63,".")</f>
        <v>.</v>
      </c>
      <c r="EQ63" t="str">
        <f>IF(ISNUMBER(work!FS63+work!FT63-work!FK63-work!FL63),(work!FS63+work!FT63-work!FK63-work!FL63),".")</f>
        <v>.</v>
      </c>
      <c r="EU63" t="str">
        <f>work!FC63</f>
        <v>.</v>
      </c>
      <c r="EV63">
        <f>work!FD63</f>
        <v>150</v>
      </c>
      <c r="EW63" t="str">
        <f>IF(ISNUMBER(VLOOKUP($F63,AREA_EM_ALLYEAR,Seq!B$1,FALSE)),VLOOKUP($F63,AREA_EM_ALLYEAR,Seq!B$1,FALSE),".")</f>
        <v>.</v>
      </c>
      <c r="EX63" t="str">
        <f>IF(ISNUMBER(VLOOKUP($F63,AREA_EM_ALLYEAR,Seq!C$1,FALSE)),VLOOKUP($F63,AREA_EM_ALLYEAR,Seq!C$1,FALSE),".")</f>
        <v>.</v>
      </c>
      <c r="EY63" t="str">
        <f>IF(ISNUMBER(VLOOKUP($F63,AREA_EM_ALLYEAR,Seq!D$1,FALSE)),VLOOKUP($F63,AREA_EM_ALLYEAR,Seq!D$1,FALSE),".")</f>
        <v>.</v>
      </c>
      <c r="EZ63" t="str">
        <f>IF(ISNUMBER(VLOOKUP($F63,AREA_EM_ALLYEAR,Seq!E$1,FALSE)),VLOOKUP($F63,AREA_EM_ALLYEAR,Seq!E$1,FALSE),".")</f>
        <v>.</v>
      </c>
      <c r="FA63" t="str">
        <f>IF(ISNUMBER(VLOOKUP($F63,AREA_EM_ALLYEAR,Seq!F$1,FALSE)),VLOOKUP($F63,AREA_EM_ALLYEAR,Seq!F$1,FALSE),".")</f>
        <v>.</v>
      </c>
      <c r="FB63" t="str">
        <f>IF(ISNUMBER(VLOOKUP($F63,AREA_EM_ALLYEAR,Seq!G$1,FALSE)),VLOOKUP($F63,AREA_EM_ALLYEAR,Seq!G$1,FALSE),".")</f>
        <v>.</v>
      </c>
      <c r="FC63" t="str">
        <f>IF(ISNUMBER(VLOOKUP($F63,AREA_EM_ALLYEAR,Seq!H$1,FALSE)),VLOOKUP($F63,AREA_EM_ALLYEAR,Seq!H$1,FALSE),".")</f>
        <v>.</v>
      </c>
      <c r="FD63" t="str">
        <f>IF(ISNUMBER(VLOOKUP($F63,AREA_EM_ALLYEAR,Seq!I$1,FALSE)),VLOOKUP($F63,AREA_EM_ALLYEAR,Seq!I$1,FALSE),".")</f>
        <v>.</v>
      </c>
      <c r="FE63" t="str">
        <f>IF(ISNUMBER(VLOOKUP($F63,AREA_EM_ALLYEAR,Seq!J$1,FALSE)),VLOOKUP($F63,AREA_EM_ALLYEAR,Seq!J$1,FALSE),".")</f>
        <v>.</v>
      </c>
      <c r="FF63" t="str">
        <f>IF(ISNUMBER(VLOOKUP($F63,AREA_EM_ALLYEAR,Seq!K$1,FALSE)),VLOOKUP($F63,AREA_EM_ALLYEAR,Seq!K$1,FALSE),".")</f>
        <v>.</v>
      </c>
      <c r="FG63" t="str">
        <f>IF(ISNUMBER(VLOOKUP($F63,AREA_EM_ALLYEAR,Seq!L$1,FALSE)),VLOOKUP($F63,AREA_EM_ALLYEAR,Seq!L$1,FALSE),".")</f>
        <v>.</v>
      </c>
      <c r="FH63" t="str">
        <f>IF(ISNUMBER(VLOOKUP($F63,AREA_EM_ALLYEAR,Seq!M$1,FALSE)),VLOOKUP($F63,AREA_EM_ALLYEAR,Seq!M$1,FALSE),".")</f>
        <v>.</v>
      </c>
      <c r="FI63" t="str">
        <f>IF(ISNUMBER(VLOOKUP($F63,AREA_EM_ALLYEAR,Seq!N$1,FALSE)),VLOOKUP($F63,AREA_EM_ALLYEAR,Seq!N$1,FALSE),".")</f>
        <v>.</v>
      </c>
      <c r="FJ63" t="str">
        <f>IF(ISNUMBER(VLOOKUP($F63,AREA_EM_ALLYEAR,Seq!O$1,FALSE)),VLOOKUP($F63,AREA_EM_ALLYEAR,Seq!O$1,FALSE),".")</f>
        <v>.</v>
      </c>
      <c r="FK63" t="str">
        <f t="shared" si="35"/>
        <v>.</v>
      </c>
      <c r="FN63">
        <f>IF( ISNUMBER(VLOOKUP($F63,AREA_LIFE,Seq!V$1,FALSE)-Life!V$39),VLOOKUP($F63,AREA_LIFE,Seq!V$1,FALSE)-Life!V$39,".")</f>
        <v>-8.278682926829255</v>
      </c>
      <c r="FO63">
        <f>IF( ISNUMBER(VLOOKUP($F63,AREA_LIFE,Seq!W$1,FALSE)-Life!W$39),VLOOKUP($F63,AREA_LIFE,Seq!W$1,FALSE)-Life!W$39,".")</f>
        <v>-7.9954878048780387</v>
      </c>
      <c r="FP63">
        <f>IF( ISNUMBER(VLOOKUP($F63,AREA_LIFE,Seq!X$1,FALSE)-Life!X$39),VLOOKUP($F63,AREA_LIFE,Seq!X$1,FALSE)-Life!X$39,".")</f>
        <v>-7.7633658536585415</v>
      </c>
      <c r="FQ63">
        <f>IF( ISNUMBER(VLOOKUP($F63,AREA_LIFE,Seq!Y$1,FALSE)-Life!Y$39),VLOOKUP($F63,AREA_LIFE,Seq!Y$1,FALSE)-Life!Y$39,".")</f>
        <v>-7.6023658536585472</v>
      </c>
      <c r="FR63">
        <f>IF( ISNUMBER(VLOOKUP($F63,AREA_LIFE,Seq!Z$1,FALSE)-Life!Z$39),VLOOKUP($F63,AREA_LIFE,Seq!Z$1,FALSE)-Life!Z$39,".")</f>
        <v>-7.5279999999999987</v>
      </c>
      <c r="FS63">
        <f>IF( ISNUMBER(VLOOKUP($F63,AREA_LIFE,Seq!AA$1,FALSE)-Life!AA$39),VLOOKUP($F63,AREA_LIFE,Seq!AA$1,FALSE)-Life!AA$39,".")</f>
        <v>-7.5298292682926942</v>
      </c>
      <c r="FT63">
        <f>IF( ISNUMBER(VLOOKUP($F63,AREA_LIFE,Seq!AB$1,FALSE)-Life!AB$39),VLOOKUP($F63,AREA_LIFE,Seq!AB$1,FALSE)-Life!AB$39,".")</f>
        <v>-7.5859999999999985</v>
      </c>
      <c r="FU63">
        <f>IF( ISNUMBER(VLOOKUP($F63,AREA_LIFE,Seq!AC$1,FALSE)-Life!AC$39),VLOOKUP($F63,AREA_LIFE,Seq!AC$1,FALSE)-Life!AC$39,".")</f>
        <v>-7.6749999999999972</v>
      </c>
      <c r="FV63">
        <f>IF( ISNUMBER(VLOOKUP($F63,AREA_LIFE,Seq!AD$1,FALSE)-Life!AD$39),VLOOKUP($F63,AREA_LIFE,Seq!AD$1,FALSE)-Life!AD$39,".")</f>
        <v>-7.7952926829268208</v>
      </c>
      <c r="FW63">
        <f>IF( ISNUMBER(VLOOKUP($F63,AREA_LIFE,Seq!AE$1,FALSE)-Life!AE$39),VLOOKUP($F63,AREA_LIFE,Seq!AE$1,FALSE)-Life!AE$39,".")</f>
        <v>-7.9632682926829261</v>
      </c>
      <c r="FX63">
        <f>IF( ISNUMBER(VLOOKUP($F63,AREA_LIFE,Seq!AF$1,FALSE)-Life!AF$39),VLOOKUP($F63,AREA_LIFE,Seq!AF$1,FALSE)-Life!AF$39,".")</f>
        <v>-8.2237804878048735</v>
      </c>
      <c r="FY63">
        <f>IF( ISNUMBER(VLOOKUP($F63,AREA_LIFE,Seq!AG$1,FALSE)-Life!AG$39),VLOOKUP($F63,AREA_LIFE,Seq!AG$1,FALSE)-Life!AG$39,".")</f>
        <v>-8.636195121951225</v>
      </c>
      <c r="FZ63">
        <f>IF( ISNUMBER(VLOOKUP($F63,AREA_LIFE,Seq!AH$1,FALSE)-Life!AH$39),VLOOKUP($F63,AREA_LIFE,Seq!AH$1,FALSE)-Life!AH$39,".")</f>
        <v>-9.2348048780487701</v>
      </c>
      <c r="GA63">
        <f>IF( ISNUMBER(VLOOKUP($F63,AREA_LIFE,Seq!AI$1,FALSE)-Life!AI$39),VLOOKUP($F63,AREA_LIFE,Seq!AI$1,FALSE)-Life!AI$39,".")</f>
        <v>-10.032000000000011</v>
      </c>
      <c r="GB63">
        <f>IF( ISNUMBER(VLOOKUP($F63,AREA_LIFE,Seq!AJ$1,FALSE)-Life!AJ$39),VLOOKUP($F63,AREA_LIFE,Seq!AJ$1,FALSE)-Life!AJ$39,".")</f>
        <v>-11.013121951219524</v>
      </c>
      <c r="GC63">
        <f>IF( ISNUMBER(VLOOKUP($F63,AREA_LIFE,Seq!AK$1,FALSE)-Life!AK$39),VLOOKUP($F63,AREA_LIFE,Seq!AK$1,FALSE)-Life!AK$39,".")</f>
        <v>-12.162097560975624</v>
      </c>
      <c r="GD63">
        <f>IF( ISNUMBER(VLOOKUP($F63,AREA_LIFE,Seq!AL$1,FALSE)-Life!AL$39),VLOOKUP($F63,AREA_LIFE,Seq!AL$1,FALSE)-Life!AL$39,".")</f>
        <v>-13.449219512195114</v>
      </c>
      <c r="GE63">
        <f>IF( ISNUMBER(VLOOKUP($F63,AREA_LIFE,Seq!AM$1,FALSE)-Life!AM$39),VLOOKUP($F63,AREA_LIFE,Seq!AM$1,FALSE)-Life!AM$39,".")</f>
        <v>-14.805170731707321</v>
      </c>
      <c r="GF63">
        <f>IF( ISNUMBER(VLOOKUP($F63,AREA_LIFE,Seq!AN$1,FALSE)-Life!AN$39),VLOOKUP($F63,AREA_LIFE,Seq!AN$1,FALSE)-Life!AN$39,".")</f>
        <v>-16.150512195121962</v>
      </c>
      <c r="GG63">
        <f>IF( ISNUMBER(VLOOKUP($F63,AREA_LIFE,Seq!AO$1,FALSE)-Life!AO$39),VLOOKUP($F63,AREA_LIFE,Seq!AO$1,FALSE)-Life!AO$39,".")</f>
        <v>-17.414512195121958</v>
      </c>
      <c r="GH63">
        <f>IF( ISNUMBER(VLOOKUP($F63,AREA_LIFE,Seq!AP$1,FALSE)-Life!AP$39),VLOOKUP($F63,AREA_LIFE,Seq!AP$1,FALSE)-Life!AP$39,".")</f>
        <v>-18.511829268292693</v>
      </c>
      <c r="GI63">
        <f>IF( ISNUMBER(VLOOKUP($F63,AREA_LIFE,Seq!AQ$1,FALSE)-Life!AQ$39),VLOOKUP($F63,AREA_LIFE,Seq!AQ$1,FALSE)-Life!AQ$39,".")</f>
        <v>-19.36526829268292</v>
      </c>
      <c r="GJ63">
        <f>IF( ISNUMBER(VLOOKUP($F63,AREA_LIFE,Seq!AR$1,FALSE)-Life!AR$39),VLOOKUP($F63,AREA_LIFE,Seq!AR$1,FALSE)-Life!AR$39,".")</f>
        <v>-19.954024390243902</v>
      </c>
      <c r="GK63">
        <f>IF( ISNUMBER(VLOOKUP($F63,AREA_LIFE,Seq!AS$1,FALSE)-Life!AS$39),VLOOKUP($F63,AREA_LIFE,Seq!AS$1,FALSE)-Life!AS$39,".")</f>
        <v>-20.276853658536588</v>
      </c>
      <c r="GL63">
        <f>IF( ISNUMBER(VLOOKUP($F63,AREA_LIFE,Seq!AT$1,FALSE)-Life!AT$39),VLOOKUP($F63,AREA_LIFE,Seq!AT$1,FALSE)-Life!AT$39,".")</f>
        <v>-20.339365853658549</v>
      </c>
      <c r="GM63">
        <f>IF( ISNUMBER(VLOOKUP($F63,AREA_LIFE,Seq!AU$1,FALSE)-Life!AU$39),VLOOKUP($F63,AREA_LIFE,Seq!AU$1,FALSE)-Life!AU$39,".")</f>
        <v>-20.170146341463415</v>
      </c>
      <c r="GN63">
        <f>IF( ISNUMBER(VLOOKUP($F63,AREA_LIFE,Seq!AV$1,FALSE)-Life!AV$39),VLOOKUP($F63,AREA_LIFE,Seq!AV$1,FALSE)-Life!AV$39,".")</f>
        <v>-19.81970731707316</v>
      </c>
      <c r="GO63">
        <f>IF( ISNUMBER(VLOOKUP($F63,AREA_LIFE,Seq!AW$1,FALSE)-Life!AW$39),VLOOKUP($F63,AREA_LIFE,Seq!AW$1,FALSE)-Life!AW$39,".")</f>
        <v>-19.367414634146336</v>
      </c>
      <c r="GP63">
        <f>IF( ISNUMBER(VLOOKUP($F63,AREA_LIFE,Seq!AX$1,FALSE)-Life!AX$39),VLOOKUP($F63,AREA_LIFE,Seq!AX$1,FALSE)-Life!AX$39,".")</f>
        <v>-18.887121951219527</v>
      </c>
      <c r="GQ63">
        <f t="shared" si="36"/>
        <v>-18.887121951219527</v>
      </c>
      <c r="GS63">
        <f>IFERROR(VLOOKUP($F63,AREA_LIFE,Seq!V$1,FALSE),".")</f>
        <v>57.689707317073179</v>
      </c>
      <c r="GT63">
        <f>IFERROR(VLOOKUP($F63,AREA_LIFE,Seq!W$1,FALSE),".")</f>
        <v>58.171243902439031</v>
      </c>
      <c r="GU63">
        <f>IFERROR(VLOOKUP($F63,AREA_LIFE,Seq!X$1,FALSE),".")</f>
        <v>58.58512195121952</v>
      </c>
      <c r="GV63">
        <f>IFERROR(VLOOKUP($F63,AREA_LIFE,Seq!Y$1,FALSE),".")</f>
        <v>58.918804878048782</v>
      </c>
      <c r="GW63">
        <f>IFERROR(VLOOKUP($F63,AREA_LIFE,Seq!Z$1,FALSE),".")</f>
        <v>59.167804878048791</v>
      </c>
      <c r="GX63">
        <f>IFERROR(VLOOKUP($F63,AREA_LIFE,Seq!AA$1,FALSE),".")</f>
        <v>59.350609756097562</v>
      </c>
      <c r="GY63">
        <f>IFERROR(VLOOKUP($F63,AREA_LIFE,Seq!AB$1,FALSE),".")</f>
        <v>59.495219512195135</v>
      </c>
      <c r="GZ63">
        <f>IFERROR(VLOOKUP($F63,AREA_LIFE,Seq!AC$1,FALSE),".")</f>
        <v>59.623195121951227</v>
      </c>
      <c r="HA63">
        <f>IFERROR(VLOOKUP($F63,AREA_LIFE,Seq!AD$1,FALSE),".")</f>
        <v>59.73763414634147</v>
      </c>
      <c r="HB63">
        <f>IFERROR(VLOOKUP($F63,AREA_LIFE,Seq!AE$1,FALSE),".")</f>
        <v>59.82312195121952</v>
      </c>
      <c r="HC63">
        <f>IFERROR(VLOOKUP($F63,AREA_LIFE,Seq!AF$1,FALSE),".")</f>
        <v>59.835292682926834</v>
      </c>
      <c r="HD63">
        <f>IFERROR(VLOOKUP($F63,AREA_LIFE,Seq!AG$1,FALSE),".")</f>
        <v>59.714195121951228</v>
      </c>
      <c r="HE63">
        <f>IFERROR(VLOOKUP($F63,AREA_LIFE,Seq!AH$1,FALSE),".")</f>
        <v>59.420439024390255</v>
      </c>
      <c r="HF63">
        <f>IFERROR(VLOOKUP($F63,AREA_LIFE,Seq!AI$1,FALSE),".")</f>
        <v>58.937585365853664</v>
      </c>
      <c r="HG63">
        <f>IFERROR(VLOOKUP($F63,AREA_LIFE,Seq!AJ$1,FALSE),".")</f>
        <v>58.277219512195124</v>
      </c>
      <c r="HH63">
        <f>IFERROR(VLOOKUP($F63,AREA_LIFE,Seq!AK$1,FALSE),".")</f>
        <v>57.455439024390245</v>
      </c>
      <c r="HI63">
        <f>IFERROR(VLOOKUP($F63,AREA_LIFE,Seq!AL$1,FALSE),".")</f>
        <v>56.502414634146348</v>
      </c>
      <c r="HJ63">
        <f>IFERROR(VLOOKUP($F63,AREA_LIFE,Seq!AM$1,FALSE),".")</f>
        <v>55.486560975609763</v>
      </c>
      <c r="HK63">
        <f>IFERROR(VLOOKUP($F63,AREA_LIFE,Seq!AN$1,FALSE),".")</f>
        <v>54.484292682926835</v>
      </c>
      <c r="HL63">
        <f>IFERROR(VLOOKUP($F63,AREA_LIFE,Seq!AO$1,FALSE),".")</f>
        <v>53.560390243902447</v>
      </c>
      <c r="HM63">
        <f>IFERROR(VLOOKUP($F63,AREA_LIFE,Seq!AP$1,FALSE),".")</f>
        <v>52.792170731707323</v>
      </c>
      <c r="HN63">
        <f>IFERROR(VLOOKUP($F63,AREA_LIFE,Seq!AQ$1,FALSE),".")</f>
        <v>52.246317073170736</v>
      </c>
      <c r="HO63">
        <f>IFERROR(VLOOKUP($F63,AREA_LIFE,Seq!AR$1,FALSE),".")</f>
        <v>51.939121951219519</v>
      </c>
      <c r="HP63">
        <f>IFERROR(VLOOKUP($F63,AREA_LIFE,Seq!AS$1,FALSE),".")</f>
        <v>51.870317073170732</v>
      </c>
      <c r="HQ63">
        <f>IFERROR(VLOOKUP($F63,AREA_LIFE,Seq!AT$1,FALSE),".")</f>
        <v>52.03431707317074</v>
      </c>
      <c r="HR63">
        <f>IFERROR(VLOOKUP($F63,AREA_LIFE,Seq!AU$1,FALSE),".")</f>
        <v>52.406512195121955</v>
      </c>
      <c r="HS63">
        <f>IFERROR(VLOOKUP($F63,AREA_LIFE,Seq!AV$1,FALSE),".")</f>
        <v>52.943902439024392</v>
      </c>
      <c r="HT63">
        <f>IFERROR(VLOOKUP($F63,AREA_LIFE,Seq!AW$1,FALSE),".")</f>
        <v>53.575658536585372</v>
      </c>
      <c r="HU63">
        <f>IFERROR(VLOOKUP($F63,AREA_LIFE,Seq!AX$1,FALSE),".")</f>
        <v>54.237439024390241</v>
      </c>
      <c r="HV63" t="str">
        <f>IFERROR(VLOOKUP($F63,AREA_LIFE,Seq!AY$1,FALSE),".")</f>
        <v>.</v>
      </c>
      <c r="HZ63">
        <f t="shared" si="40"/>
        <v>388</v>
      </c>
      <c r="IA63">
        <f t="shared" si="38"/>
        <v>0</v>
      </c>
      <c r="IB63">
        <f t="shared" si="41"/>
        <v>45514412.430268161</v>
      </c>
      <c r="IC63">
        <f t="shared" si="42"/>
        <v>-43405698.755854048</v>
      </c>
      <c r="ID63">
        <f t="shared" si="39"/>
        <v>8.3455360473338097E-2</v>
      </c>
      <c r="IE63" t="str">
        <f>work!FK63</f>
        <v>.</v>
      </c>
      <c r="IF63" t="str">
        <f>work!FL63</f>
        <v>.</v>
      </c>
      <c r="IG63" t="str">
        <f>work!FM63</f>
        <v>.</v>
      </c>
      <c r="IH63" t="str">
        <f>IF(ISNUMBER(work!FS63-work!FK63),work!FS63-work!FK63,".")</f>
        <v>.</v>
      </c>
      <c r="II63" t="str">
        <f>IF(ISNUMBER(work!FT63-work!FL63),work!FT63-work!FL63,".")</f>
        <v>.</v>
      </c>
      <c r="IJ63" t="str">
        <f>IF(ISNUMBER(work!FU63-work!FM63),work!FU63-work!FM63,".")</f>
        <v>.</v>
      </c>
    </row>
    <row r="64" spans="1:244" hidden="1">
      <c r="A64" s="24" t="str">
        <f t="shared" si="0"/>
        <v>非洲</v>
      </c>
      <c r="B64" s="24" t="str">
        <f t="shared" si="43"/>
        <v>Out</v>
      </c>
      <c r="C64" s="24" t="str">
        <f t="shared" si="44"/>
        <v>Out</v>
      </c>
      <c r="D64" s="24"/>
      <c r="E64" s="25" t="s">
        <v>2437</v>
      </c>
      <c r="F64" s="26" t="str">
        <f t="shared" si="2"/>
        <v>Liberia</v>
      </c>
      <c r="G64" s="27" t="str">
        <f t="shared" si="3"/>
        <v>.</v>
      </c>
      <c r="H64" s="27" t="str">
        <f t="shared" si="4"/>
        <v>.</v>
      </c>
      <c r="I64" s="27" t="str">
        <f t="shared" si="5"/>
        <v>.</v>
      </c>
      <c r="J64" s="27" t="str">
        <f t="shared" si="6"/>
        <v>.</v>
      </c>
      <c r="K64" s="27" t="str">
        <f t="shared" si="7"/>
        <v>.</v>
      </c>
      <c r="L64" s="27" t="str">
        <f t="shared" si="8"/>
        <v>.</v>
      </c>
      <c r="M64" s="27" t="str">
        <f t="shared" si="9"/>
        <v>.</v>
      </c>
      <c r="N64" s="27" t="str">
        <f t="shared" si="10"/>
        <v>.</v>
      </c>
      <c r="O64" s="27">
        <f t="shared" si="11"/>
        <v>1</v>
      </c>
      <c r="P64" s="27">
        <f t="shared" si="12"/>
        <v>2866</v>
      </c>
      <c r="Q64" s="27">
        <f t="shared" si="13"/>
        <v>604</v>
      </c>
      <c r="R64" s="27">
        <f t="shared" si="14"/>
        <v>1251</v>
      </c>
      <c r="S64" s="27">
        <f t="shared" si="15"/>
        <v>300</v>
      </c>
      <c r="T64" s="27">
        <f t="shared" si="16"/>
        <v>202</v>
      </c>
      <c r="U64" s="27">
        <f t="shared" si="17"/>
        <v>20</v>
      </c>
      <c r="V64" s="27">
        <f t="shared" si="18"/>
        <v>429</v>
      </c>
      <c r="W64" s="27" t="str">
        <f t="shared" si="19"/>
        <v>.</v>
      </c>
      <c r="X64" s="27" t="str">
        <f t="shared" si="20"/>
        <v>.</v>
      </c>
      <c r="Y64" s="27">
        <f t="shared" si="21"/>
        <v>40</v>
      </c>
      <c r="Z64" s="27">
        <f t="shared" si="22"/>
        <v>1124</v>
      </c>
      <c r="AA64" s="27">
        <f t="shared" si="23"/>
        <v>285</v>
      </c>
      <c r="AB64" s="27">
        <f t="shared" si="24"/>
        <v>771</v>
      </c>
      <c r="AC64" s="27">
        <f t="shared" si="25"/>
        <v>10</v>
      </c>
      <c r="AD64" s="27">
        <f t="shared" si="26"/>
        <v>0</v>
      </c>
      <c r="AE64" s="27">
        <f t="shared" si="45"/>
        <v>84</v>
      </c>
      <c r="AF64" s="27">
        <f t="shared" si="46"/>
        <v>23</v>
      </c>
      <c r="AG64" s="27"/>
      <c r="AH64" s="27">
        <f>IF(ISNUMBER(work!C64+work!AH64),work!C64+work!AH64,".")</f>
        <v>18433282.523313385</v>
      </c>
      <c r="AI64" s="27">
        <f>IF(ISNUMBER(work!D64+work!AI64),work!D64+work!AI64,".")</f>
        <v>19381608.659990601</v>
      </c>
      <c r="AJ64" s="27">
        <f>IF(ISNUMBER(work!E64+work!AJ64),work!E64+work!AJ64,".")</f>
        <v>21129636.837872099</v>
      </c>
      <c r="AK64" s="27">
        <f>IF(ISNUMBER(work!F64+work!AK64),work!F64+work!AK64,".")</f>
        <v>23415772.441883963</v>
      </c>
      <c r="AL64" s="27">
        <f>IF(ISNUMBER(work!G64+work!AL64),work!G64+work!AL64,".")</f>
        <v>26952420.922190752</v>
      </c>
      <c r="AM64" s="27">
        <f>IF(ISNUMBER(work!H64+work!AM64),work!H64+work!AM64,".")</f>
        <v>30572704.270321693</v>
      </c>
      <c r="AN64" s="27">
        <f>IF(ISNUMBER(work!I64+work!AN64),work!I64+work!AN64,".")</f>
        <v>33249850.546603493</v>
      </c>
      <c r="AO64" s="27">
        <f>IF(ISNUMBER(work!J64+work!AO64),work!J64+work!AO64,".")</f>
        <v>37091164.184044681</v>
      </c>
      <c r="AP64" s="27">
        <f>IF(ISNUMBER(work!K64+work!AP64),work!K64+work!AP64,".")</f>
        <v>41266042.366251282</v>
      </c>
      <c r="AQ64" s="27">
        <f>IF(ISNUMBER(work!L64+work!AQ64),work!L64+work!AQ64,".")</f>
        <v>42920848.666314073</v>
      </c>
      <c r="AR64" s="27">
        <f>IF(ISNUMBER(work!M64+work!AR64),work!M64+work!AR64,".")</f>
        <v>44503356.63383273</v>
      </c>
      <c r="AS64" s="27">
        <f>IF(ISNUMBER(work!N64+work!AS64),work!N64+work!AS64,".")</f>
        <v>48587522.083650775</v>
      </c>
      <c r="AT64" s="27">
        <f>IF(ISNUMBER(work!O64+work!AT64),work!O64+work!AT64,".")</f>
        <v>55468644.839386761</v>
      </c>
      <c r="AU64" s="27">
        <f>IF(ISNUMBER(work!P64+work!AU64),work!P64+work!AU64,".")</f>
        <v>63222929.316525668</v>
      </c>
      <c r="AV64" s="27">
        <f>IF(ISNUMBER(work!Q64+work!AV64),work!Q64+work!AV64,".")</f>
        <v>71499499.412513569</v>
      </c>
      <c r="AW64" s="27">
        <f>IF(ISNUMBER(work!R64+work!AW64),work!R64+work!AW64,".")</f>
        <v>79291027.391229212</v>
      </c>
      <c r="AX64" s="27">
        <f>IF(ISNUMBER(work!S64+work!AX64),work!S64+work!AX64,".")</f>
        <v>87220386.872945577</v>
      </c>
      <c r="AY64" s="27">
        <f>IF(ISNUMBER(work!T64+work!AY64),work!T64+work!AY64,".")</f>
        <v>95345043.671648145</v>
      </c>
      <c r="AZ64" s="27">
        <f>IF(ISNUMBER(work!U64+work!AZ64),work!U64+work!AZ64,".")</f>
        <v>102788087.66916241</v>
      </c>
      <c r="BA64" s="27">
        <f>IF(ISNUMBER(work!V64+work!BA64),work!V64+work!BA64,".")</f>
        <v>110605537.40537781</v>
      </c>
      <c r="BB64" s="27">
        <f>IF(ISNUMBER(work!W64+work!BB64),work!W64+work!BB64,".")</f>
        <v>119904122.17252177</v>
      </c>
      <c r="BC64" s="27">
        <f>IF(ISNUMBER(work!X64+work!BC64),work!X64+work!BC64,".")</f>
        <v>129853135.45334823</v>
      </c>
      <c r="BD64" s="27">
        <f>IF(ISNUMBER(work!Y64+work!BD64),work!Y64+work!BD64,".")</f>
        <v>141666654.08636805</v>
      </c>
      <c r="BE64" s="27">
        <f>IF(ISNUMBER(work!Z64+work!BE64),work!Z64+work!BE64,".")</f>
        <v>155808600.56457466</v>
      </c>
      <c r="BF64" s="27">
        <f>IF(ISNUMBER(work!AA64+work!BF64),work!AA64+work!BF64,".")</f>
        <v>171542185.33978203</v>
      </c>
      <c r="BG64" s="27">
        <f>IF(ISNUMBER(work!AB64+work!BG64),work!AB64+work!BG64,".")</f>
        <v>189380421.05323943</v>
      </c>
      <c r="BH64" s="27">
        <f>IF(ISNUMBER(work!AC64+work!BH64),work!AC64+work!BH64,".")</f>
        <v>211346861.8034355</v>
      </c>
      <c r="BI64" s="27">
        <f>IF(ISNUMBER(work!AD64+work!BI64),work!AD64+work!BI64,".")</f>
        <v>238820229.85556912</v>
      </c>
      <c r="BJ64" s="27">
        <f>IF(ISNUMBER(work!AE64+work!BJ64),work!AE64+work!BJ64,".")</f>
        <v>260313055.13313687</v>
      </c>
      <c r="BK64" s="27">
        <f>IF(ISNUMBER(work!AF64+work!BK64),work!AF64+work!BK64,".")</f>
        <v>293813244.61677617</v>
      </c>
      <c r="BL64" s="27"/>
      <c r="BM64" s="27">
        <f>IF(ISNUMBER(work!AH64-work!C64),work!AH64-work!C64,".")</f>
        <v>-18155106.039752614</v>
      </c>
      <c r="BN64" s="27">
        <f>IF(ISNUMBER(work!AI64-work!D64),work!AI64-work!D64,".")</f>
        <v>-19109376.108354799</v>
      </c>
      <c r="BO64" s="27">
        <f>IF(ISNUMBER(work!AJ64-work!E64),work!AJ64-work!E64,".")</f>
        <v>-20864027.544392701</v>
      </c>
      <c r="BP64" s="27">
        <f>IF(ISNUMBER(work!AK64-work!F64),work!AK64-work!F64,".")</f>
        <v>-23155201.358047638</v>
      </c>
      <c r="BQ64" s="27">
        <f>IF(ISNUMBER(work!AL64-work!G64),work!AL64-work!G64,".")</f>
        <v>-26697340.895330448</v>
      </c>
      <c r="BR64" s="27">
        <f>IF(ISNUMBER(work!AM64-work!H64),work!AM64-work!H64,".")</f>
        <v>-30319775.392564904</v>
      </c>
      <c r="BS64" s="27">
        <f>IF(ISNUMBER(work!AN64-work!I64),work!AN64-work!I64,".")</f>
        <v>-33001167.326617114</v>
      </c>
      <c r="BT64" s="27">
        <f>IF(ISNUMBER(work!AO64-work!J64),work!AO64-work!J64,".")</f>
        <v>-36844971.762469523</v>
      </c>
      <c r="BU64" s="27">
        <f>IF(ISNUMBER(work!AP64-work!K64),work!AP64-work!K64,".")</f>
        <v>-41024876.942219116</v>
      </c>
      <c r="BV64" s="27">
        <f>IF(ISNUMBER(work!AQ64-work!L64),work!AQ64-work!L64,".")</f>
        <v>-42743998.333803527</v>
      </c>
      <c r="BW64" s="27">
        <f>IF(ISNUMBER(work!AR64-work!M64),work!AR64-work!M64,".")</f>
        <v>-44416754.552289478</v>
      </c>
      <c r="BX64" s="27">
        <f>IF(ISNUMBER(work!AS64-work!N64),work!AS64-work!N64,".")</f>
        <v>-48513239.331594624</v>
      </c>
      <c r="BY64" s="27">
        <f>IF(ISNUMBER(work!AT64-work!O64),work!AT64-work!O64,".")</f>
        <v>-55420424.696823448</v>
      </c>
      <c r="BZ64" s="27">
        <f>IF(ISNUMBER(work!AU64-work!P64),work!AU64-work!P64,".")</f>
        <v>-63190609.95475392</v>
      </c>
      <c r="CA64" s="27">
        <f>IF(ISNUMBER(work!AV64-work!Q64),work!AV64-work!Q64,".")</f>
        <v>-71474213.503303632</v>
      </c>
      <c r="CB64" s="27">
        <f>IF(ISNUMBER(work!AW64-work!R64),work!AW64-work!R64,".")</f>
        <v>-79266820.232412189</v>
      </c>
      <c r="CC64" s="27">
        <f>IF(ISNUMBER(work!AX64-work!S64),work!AX64-work!S64,".")</f>
        <v>-87193245.513059825</v>
      </c>
      <c r="CD64" s="27">
        <f>IF(ISNUMBER(work!AY64-work!T64),work!AY64-work!T64,".")</f>
        <v>-95289056.526255846</v>
      </c>
      <c r="CE64" s="27">
        <f>IF(ISNUMBER(work!AZ64-work!U64),work!AZ64-work!U64,".")</f>
        <v>-102715472.34417759</v>
      </c>
      <c r="CF64" s="27">
        <f>IF(ISNUMBER(work!BA64-work!V64),work!BA64-work!V64,".")</f>
        <v>-110516293.16897619</v>
      </c>
      <c r="CG64" s="27">
        <f>IF(ISNUMBER(work!BB64-work!W64),work!BB64-work!W64,".")</f>
        <v>-119791942.17007822</v>
      </c>
      <c r="CH64" s="27">
        <f>IF(ISNUMBER(work!BC64-work!X64),work!BC64-work!X64,".")</f>
        <v>-129737702.22968777</v>
      </c>
      <c r="CI64" s="27">
        <f>IF(ISNUMBER(work!BD64-work!Y64),work!BD64-work!Y64,".")</f>
        <v>-141546949.82582393</v>
      </c>
      <c r="CJ64" s="27">
        <f>IF(ISNUMBER(work!BE64-work!Z64),work!BE64-work!Z64,".")</f>
        <v>-155726363.73883736</v>
      </c>
      <c r="CK64" s="27">
        <f>IF(ISNUMBER(work!BF64-work!AA64),work!BF64-work!AA64,".")</f>
        <v>-171457810.35827395</v>
      </c>
      <c r="CL64" s="27">
        <f>IF(ISNUMBER(work!BG64-work!AB64),work!BG64-work!AB64,".")</f>
        <v>-189291574.19741455</v>
      </c>
      <c r="CM64" s="27">
        <f>IF(ISNUMBER(work!BH64-work!AC64),work!BH64-work!AC64,".")</f>
        <v>-211251084.89629447</v>
      </c>
      <c r="CN64" s="27">
        <f>IF(ISNUMBER(work!BI64-work!AD64),work!BI64-work!AD64,".")</f>
        <v>-238715449.91512489</v>
      </c>
      <c r="CO64" s="27">
        <f>IF(ISNUMBER(work!BJ64-work!AE64),work!BJ64-work!AE64,".")</f>
        <v>-260200835.81692111</v>
      </c>
      <c r="CP64" s="27">
        <f>IF(ISNUMBER(work!BK64-work!AF64),work!BK64-work!AF64,".")</f>
        <v>-293695863.2120145</v>
      </c>
      <c r="CQ64" s="27"/>
      <c r="CR64" s="27"/>
      <c r="CS64" s="27">
        <f>IF(ISNUMBER(work!CR64-work!BN64),work!CR64-work!BN64,".")</f>
        <v>8.4577514664473413E-2</v>
      </c>
      <c r="CT64" s="27">
        <f>IF(ISNUMBER(work!CS64-work!BO64),work!CS64-work!BO64,".")</f>
        <v>8.3577514664473412E-2</v>
      </c>
      <c r="CU64" s="27">
        <f>IF(ISNUMBER(work!CT64-work!BP64),work!CT64-work!BP64,".")</f>
        <v>8.3577514664473412E-2</v>
      </c>
      <c r="CV64" s="27">
        <f>IF(ISNUMBER(work!CU64-work!BQ64),work!CU64-work!BQ64,".")</f>
        <v>8.2577514664473411E-2</v>
      </c>
      <c r="CW64" s="27">
        <f>IF(ISNUMBER(work!CV64-work!BR64),work!CV64-work!BR64,".")</f>
        <v>8.2577514664473411E-2</v>
      </c>
      <c r="CX64" s="27">
        <f>IF(ISNUMBER(work!CW64-work!BS64),work!CW64-work!BS64,".")</f>
        <v>8.1577514664473411E-2</v>
      </c>
      <c r="CY64" s="27">
        <f>IF(ISNUMBER(work!CX64-work!BT64),work!CX64-work!BT64,".")</f>
        <v>8.0577514664473424E-2</v>
      </c>
      <c r="CZ64" s="27">
        <f>IF(ISNUMBER(work!CY64-work!BU64),work!CY64-work!BU64,".")</f>
        <v>7.9577514664473423E-2</v>
      </c>
      <c r="DA64" s="27">
        <f>IF(ISNUMBER(work!CZ64-work!BV64),work!CZ64-work!BV64,".")</f>
        <v>7.8577514664473422E-2</v>
      </c>
      <c r="DB64" s="27">
        <f>IF(ISNUMBER(work!DA64-work!BW64),work!DA64-work!BW64,".")</f>
        <v>7.7577514664473421E-2</v>
      </c>
      <c r="DC64" s="27">
        <f>IF(ISNUMBER(work!DB64-work!BX64),work!DB64-work!BX64,".")</f>
        <v>7.5577514664473419E-2</v>
      </c>
      <c r="DD64" s="27">
        <f>IF(ISNUMBER(work!DC64-work!BY64),work!DC64-work!BY64,".")</f>
        <v>7.3577514664473417E-2</v>
      </c>
      <c r="DE64" s="27">
        <f>IF(ISNUMBER(work!DD64-work!BZ64),work!DD64-work!BZ64,".")</f>
        <v>6.7235027705708272E-2</v>
      </c>
      <c r="DF64" s="27">
        <f>IF(ISNUMBER(work!DE64-work!CA64),work!DE64-work!CA64,".")</f>
        <v>6.5235027705708271E-2</v>
      </c>
      <c r="DG64" s="27">
        <f>IF(ISNUMBER(work!DF64-work!CB64),work!DF64-work!CB64,".")</f>
        <v>6.3235027705708269E-2</v>
      </c>
      <c r="DH64" s="27">
        <f>IF(ISNUMBER(work!DG64-work!CC64),work!DG64-work!CC64,".")</f>
        <v>6.1235027705708274E-2</v>
      </c>
      <c r="DI64" s="27">
        <f>IF(ISNUMBER(work!DH64-work!CD64),work!DH64-work!CD64,".")</f>
        <v>5.8235027705708278E-2</v>
      </c>
      <c r="DJ64" s="27">
        <f>IF(ISNUMBER(work!DI64-work!CE64),work!DI64-work!CE64,".")</f>
        <v>5.6235027705708276E-2</v>
      </c>
      <c r="DK64" s="27">
        <f>IF(ISNUMBER(work!DJ64-work!CF64),work!DJ64-work!CF64,".")</f>
        <v>5.4235027705708275E-2</v>
      </c>
      <c r="DL64" s="27">
        <f>IF(ISNUMBER(work!DK64-work!CG64),work!DK64-work!CG64,".")</f>
        <v>5.3813960320739054E-2</v>
      </c>
      <c r="DM64" s="27">
        <f>IF(ISNUMBER(work!DL64-work!CH64),work!DL64-work!CH64,".")</f>
        <v>5.3810074751445162E-2</v>
      </c>
      <c r="DN64" s="27">
        <f>IF(ISNUMBER(work!DM64-work!CI64),work!DM64-work!CI64,".")</f>
        <v>5.342200364495809E-2</v>
      </c>
      <c r="DO64" s="27">
        <f>IF(ISNUMBER(work!DN64-work!CJ64),work!DN64-work!CJ64,".")</f>
        <v>5.2099500794933355E-2</v>
      </c>
      <c r="DP64" s="27">
        <f>IF(ISNUMBER(work!DO64-work!CK64),work!DO64-work!CK64,".")</f>
        <v>4.9870631247107902E-2</v>
      </c>
      <c r="DQ64" s="27">
        <f>IF(ISNUMBER(work!DP64-work!CL64),work!DP64-work!CL64,".")</f>
        <v>4.5661951726129066E-2</v>
      </c>
      <c r="DR64" s="27">
        <f>IF(ISNUMBER(work!DQ64-work!CM64),work!DQ64-work!CM64,".")</f>
        <v>4.1924759659074891E-2</v>
      </c>
      <c r="DS64" s="27">
        <f>IF(ISNUMBER(work!DR64-work!CN64),work!DR64-work!CN64,".")</f>
        <v>3.7184136075274703E-2</v>
      </c>
      <c r="DT64" s="27">
        <f>IF(ISNUMBER(work!DS64-work!CO64),work!DS64-work!CO64,".")</f>
        <v>3.2788407858770408E-2</v>
      </c>
      <c r="DU64" s="27">
        <f>IF(ISNUMBER(work!DT64-work!CP64),work!DT64-work!CP64,".")</f>
        <v>2.971576949438498E-2</v>
      </c>
      <c r="DV64" s="27">
        <f t="shared" si="29"/>
        <v>2.971576949438498E-2</v>
      </c>
      <c r="DW64" s="27"/>
      <c r="DX64" s="27" t="str">
        <f>IF(ISNUMBER(work!FJ64/work!FN64),work!FJ64/work!FN64,".")</f>
        <v>.</v>
      </c>
      <c r="DY64" s="27" t="str">
        <f>IF(ISNUMBER(work!FK64/work!FO64),work!FK64/work!FO64,".")</f>
        <v>.</v>
      </c>
      <c r="DZ64" s="27" t="str">
        <f>IF(ISNUMBER(work!FL64/work!FP64),work!FL64/work!FP64,".")</f>
        <v>.</v>
      </c>
      <c r="EA64" s="27" t="str">
        <f>IF(ISNUMBER(work!FM64/work!FQ64),work!FM64/work!FQ64,".")</f>
        <v>.</v>
      </c>
      <c r="EB64" s="27" t="str">
        <f>IF(ISNUMBER((work!FK64+work!FL64)/(work!FO64+work!FP64)),(work!FK64+work!FL64)/(work!FO64+work!FP64),".")</f>
        <v>.</v>
      </c>
      <c r="EC64" s="27" t="str">
        <f>IF(ISNUMBER(work!FR64/work!FV64),work!FR64/work!FV64,".")</f>
        <v>.</v>
      </c>
      <c r="ED64" s="27" t="str">
        <f>IF(ISNUMBER(work!FS64/work!FW64),work!FS64/work!FW64,".")</f>
        <v>.</v>
      </c>
      <c r="EE64" s="27" t="str">
        <f>IF(ISNUMBER(work!FT64/work!FX64),work!FT64/work!FX64,".")</f>
        <v>.</v>
      </c>
      <c r="EF64" s="27" t="str">
        <f>IF(ISNUMBER(work!FU64/work!FY64),work!FU64/work!FY64,".")</f>
        <v>.</v>
      </c>
      <c r="EG64" s="27" t="str">
        <f>IF(ISNUMBER((work!FS64+work!FT64)/(work!FW64+work!FX64)),(work!FS64+work!FT64)/(work!FW64+work!FX64),".")</f>
        <v>.</v>
      </c>
      <c r="EH64" s="27" t="str">
        <f>work!EZ64</f>
        <v>.</v>
      </c>
      <c r="EI64" s="27" t="str">
        <f>work!FA64</f>
        <v>.</v>
      </c>
      <c r="EJ64" s="27" t="str">
        <f>work!FB64</f>
        <v>.</v>
      </c>
      <c r="EK64" s="27"/>
      <c r="EL64" s="27">
        <f t="shared" si="47"/>
        <v>12585.369000000001</v>
      </c>
      <c r="EM64" t="str">
        <f t="shared" si="34"/>
        <v>.</v>
      </c>
      <c r="EN64" t="str">
        <f>work!FM64</f>
        <v>.</v>
      </c>
      <c r="EO64" t="str">
        <f>IF(ISNUMBER(work!FK64+work!FL64),work!FK64+work!FL64,".")</f>
        <v>.</v>
      </c>
      <c r="EP64" t="str">
        <f>IF(ISNUMBER(work!FU64-work!FM64),work!FU64-work!FM64,".")</f>
        <v>.</v>
      </c>
      <c r="EQ64" t="str">
        <f>IF(ISNUMBER(work!FS64+work!FT64-work!FK64-work!FL64),(work!FS64+work!FT64-work!FK64-work!FL64),".")</f>
        <v>.</v>
      </c>
      <c r="EU64" t="str">
        <f>work!FC64</f>
        <v>.</v>
      </c>
      <c r="EV64" t="str">
        <f>work!FD64</f>
        <v>.</v>
      </c>
      <c r="EW64" t="str">
        <f>IF(ISNUMBER(VLOOKUP($F64,AREA_EM_ALLYEAR,Seq!B$1,FALSE)),VLOOKUP($F64,AREA_EM_ALLYEAR,Seq!B$1,FALSE),".")</f>
        <v>.</v>
      </c>
      <c r="EX64" t="str">
        <f>IF(ISNUMBER(VLOOKUP($F64,AREA_EM_ALLYEAR,Seq!C$1,FALSE)),VLOOKUP($F64,AREA_EM_ALLYEAR,Seq!C$1,FALSE),".")</f>
        <v>.</v>
      </c>
      <c r="EY64" t="str">
        <f>IF(ISNUMBER(VLOOKUP($F64,AREA_EM_ALLYEAR,Seq!D$1,FALSE)),VLOOKUP($F64,AREA_EM_ALLYEAR,Seq!D$1,FALSE),".")</f>
        <v>.</v>
      </c>
      <c r="EZ64" t="str">
        <f>IF(ISNUMBER(VLOOKUP($F64,AREA_EM_ALLYEAR,Seq!E$1,FALSE)),VLOOKUP($F64,AREA_EM_ALLYEAR,Seq!E$1,FALSE),".")</f>
        <v>.</v>
      </c>
      <c r="FA64" t="str">
        <f>IF(ISNUMBER(VLOOKUP($F64,AREA_EM_ALLYEAR,Seq!F$1,FALSE)),VLOOKUP($F64,AREA_EM_ALLYEAR,Seq!F$1,FALSE),".")</f>
        <v>.</v>
      </c>
      <c r="FB64" t="str">
        <f>IF(ISNUMBER(VLOOKUP($F64,AREA_EM_ALLYEAR,Seq!G$1,FALSE)),VLOOKUP($F64,AREA_EM_ALLYEAR,Seq!G$1,FALSE),".")</f>
        <v>.</v>
      </c>
      <c r="FC64" t="str">
        <f>IF(ISNUMBER(VLOOKUP($F64,AREA_EM_ALLYEAR,Seq!H$1,FALSE)),VLOOKUP($F64,AREA_EM_ALLYEAR,Seq!H$1,FALSE),".")</f>
        <v>.</v>
      </c>
      <c r="FD64" t="str">
        <f>IF(ISNUMBER(VLOOKUP($F64,AREA_EM_ALLYEAR,Seq!I$1,FALSE)),VLOOKUP($F64,AREA_EM_ALLYEAR,Seq!I$1,FALSE),".")</f>
        <v>.</v>
      </c>
      <c r="FE64" t="str">
        <f>IF(ISNUMBER(VLOOKUP($F64,AREA_EM_ALLYEAR,Seq!J$1,FALSE)),VLOOKUP($F64,AREA_EM_ALLYEAR,Seq!J$1,FALSE),".")</f>
        <v>.</v>
      </c>
      <c r="FF64" t="str">
        <f>IF(ISNUMBER(VLOOKUP($F64,AREA_EM_ALLYEAR,Seq!K$1,FALSE)),VLOOKUP($F64,AREA_EM_ALLYEAR,Seq!K$1,FALSE),".")</f>
        <v>.</v>
      </c>
      <c r="FG64" t="str">
        <f>IF(ISNUMBER(VLOOKUP($F64,AREA_EM_ALLYEAR,Seq!L$1,FALSE)),VLOOKUP($F64,AREA_EM_ALLYEAR,Seq!L$1,FALSE),".")</f>
        <v>.</v>
      </c>
      <c r="FH64" t="str">
        <f>IF(ISNUMBER(VLOOKUP($F64,AREA_EM_ALLYEAR,Seq!M$1,FALSE)),VLOOKUP($F64,AREA_EM_ALLYEAR,Seq!M$1,FALSE),".")</f>
        <v>.</v>
      </c>
      <c r="FI64" t="str">
        <f>IF(ISNUMBER(VLOOKUP($F64,AREA_EM_ALLYEAR,Seq!N$1,FALSE)),VLOOKUP($F64,AREA_EM_ALLYEAR,Seq!N$1,FALSE),".")</f>
        <v>.</v>
      </c>
      <c r="FJ64" t="str">
        <f>IF(ISNUMBER(VLOOKUP($F64,AREA_EM_ALLYEAR,Seq!O$1,FALSE)),VLOOKUP($F64,AREA_EM_ALLYEAR,Seq!O$1,FALSE),".")</f>
        <v>.</v>
      </c>
      <c r="FK64" t="str">
        <f t="shared" si="35"/>
        <v>.</v>
      </c>
      <c r="FN64">
        <f>IF( ISNUMBER(VLOOKUP($F64,AREA_LIFE,Seq!V$1,FALSE)-Life!V$39),VLOOKUP($F64,AREA_LIFE,Seq!V$1,FALSE)-Life!V$39,".")</f>
        <v>-18.380439024390235</v>
      </c>
      <c r="FO64">
        <f>IF( ISNUMBER(VLOOKUP($F64,AREA_LIFE,Seq!W$1,FALSE)-Life!W$39),VLOOKUP($F64,AREA_LIFE,Seq!W$1,FALSE)-Life!W$39,".")</f>
        <v>-18.590951219512185</v>
      </c>
      <c r="FP64">
        <f>IF( ISNUMBER(VLOOKUP($F64,AREA_LIFE,Seq!X$1,FALSE)-Life!X$39),VLOOKUP($F64,AREA_LIFE,Seq!X$1,FALSE)-Life!X$39,".")</f>
        <v>-18.831414634146348</v>
      </c>
      <c r="FQ64">
        <f>IF( ISNUMBER(VLOOKUP($F64,AREA_LIFE,Seq!Y$1,FALSE)-Life!Y$39),VLOOKUP($F64,AREA_LIFE,Seq!Y$1,FALSE)-Life!Y$39,".")</f>
        <v>-19.080365853658549</v>
      </c>
      <c r="FR64">
        <f>IF( ISNUMBER(VLOOKUP($F64,AREA_LIFE,Seq!Z$1,FALSE)-Life!Z$39),VLOOKUP($F64,AREA_LIFE,Seq!Z$1,FALSE)-Life!Z$39,".")</f>
        <v>-19.322829268292693</v>
      </c>
      <c r="FS64">
        <f>IF( ISNUMBER(VLOOKUP($F64,AREA_LIFE,Seq!AA$1,FALSE)-Life!AA$39),VLOOKUP($F64,AREA_LIFE,Seq!AA$1,FALSE)-Life!AA$39,".")</f>
        <v>-19.533317073170743</v>
      </c>
      <c r="FT64">
        <f>IF( ISNUMBER(VLOOKUP($F64,AREA_LIFE,Seq!AB$1,FALSE)-Life!AB$39),VLOOKUP($F64,AREA_LIFE,Seq!AB$1,FALSE)-Life!AB$39,".")</f>
        <v>-19.687390243902442</v>
      </c>
      <c r="FU64">
        <f>IF( ISNUMBER(VLOOKUP($F64,AREA_LIFE,Seq!AC$1,FALSE)-Life!AC$39),VLOOKUP($F64,AREA_LIFE,Seq!AC$1,FALSE)-Life!AC$39,".")</f>
        <v>-19.770536585365853</v>
      </c>
      <c r="FV64">
        <f>IF( ISNUMBER(VLOOKUP($F64,AREA_LIFE,Seq!AD$1,FALSE)-Life!AD$39),VLOOKUP($F64,AREA_LIFE,Seq!AD$1,FALSE)-Life!AD$39,".")</f>
        <v>-19.776804878048779</v>
      </c>
      <c r="FW64">
        <f>IF( ISNUMBER(VLOOKUP($F64,AREA_LIFE,Seq!AE$1,FALSE)-Life!AE$39),VLOOKUP($F64,AREA_LIFE,Seq!AE$1,FALSE)-Life!AE$39,".")</f>
        <v>-19.70263414634146</v>
      </c>
      <c r="FX64">
        <f>IF( ISNUMBER(VLOOKUP($F64,AREA_LIFE,Seq!AF$1,FALSE)-Life!AF$39),VLOOKUP($F64,AREA_LIFE,Seq!AF$1,FALSE)-Life!AF$39,".")</f>
        <v>-19.552585365853659</v>
      </c>
      <c r="FY64">
        <f>IF( ISNUMBER(VLOOKUP($F64,AREA_LIFE,Seq!AG$1,FALSE)-Life!AG$39),VLOOKUP($F64,AREA_LIFE,Seq!AG$1,FALSE)-Life!AG$39,".")</f>
        <v>-19.340121951219523</v>
      </c>
      <c r="FZ64">
        <f>IF( ISNUMBER(VLOOKUP($F64,AREA_LIFE,Seq!AH$1,FALSE)-Life!AH$39),VLOOKUP($F64,AREA_LIFE,Seq!AH$1,FALSE)-Life!AH$39,".")</f>
        <v>-19.08724390243902</v>
      </c>
      <c r="GA64">
        <f>IF( ISNUMBER(VLOOKUP($F64,AREA_LIFE,Seq!AI$1,FALSE)-Life!AI$39),VLOOKUP($F64,AREA_LIFE,Seq!AI$1,FALSE)-Life!AI$39,".")</f>
        <v>-18.814926829268309</v>
      </c>
      <c r="GB64">
        <f>IF( ISNUMBER(VLOOKUP($F64,AREA_LIFE,Seq!AJ$1,FALSE)-Life!AJ$39),VLOOKUP($F64,AREA_LIFE,Seq!AJ$1,FALSE)-Life!AJ$39,".")</f>
        <v>-18.535121951219516</v>
      </c>
      <c r="GC64">
        <f>IF( ISNUMBER(VLOOKUP($F64,AREA_LIFE,Seq!AK$1,FALSE)-Life!AK$39),VLOOKUP($F64,AREA_LIFE,Seq!AK$1,FALSE)-Life!AK$39,".")</f>
        <v>-18.257317073170739</v>
      </c>
      <c r="GD64">
        <f>IF( ISNUMBER(VLOOKUP($F64,AREA_LIFE,Seq!AL$1,FALSE)-Life!AL$39),VLOOKUP($F64,AREA_LIFE,Seq!AL$1,FALSE)-Life!AL$39,".")</f>
        <v>-17.984439024390241</v>
      </c>
      <c r="GE64">
        <f>IF( ISNUMBER(VLOOKUP($F64,AREA_LIFE,Seq!AM$1,FALSE)-Life!AM$39),VLOOKUP($F64,AREA_LIFE,Seq!AM$1,FALSE)-Life!AM$39,".")</f>
        <v>-17.713024390243909</v>
      </c>
      <c r="GF64">
        <f>IF( ISNUMBER(VLOOKUP($F64,AREA_LIFE,Seq!AN$1,FALSE)-Life!AN$39),VLOOKUP($F64,AREA_LIFE,Seq!AN$1,FALSE)-Life!AN$39,".")</f>
        <v>-17.440975609756116</v>
      </c>
      <c r="GG64">
        <f>IF( ISNUMBER(VLOOKUP($F64,AREA_LIFE,Seq!AO$1,FALSE)-Life!AO$39),VLOOKUP($F64,AREA_LIFE,Seq!AO$1,FALSE)-Life!AO$39,".")</f>
        <v>-17.170390243902446</v>
      </c>
      <c r="GH64">
        <f>IF( ISNUMBER(VLOOKUP($F64,AREA_LIFE,Seq!AP$1,FALSE)-Life!AP$39),VLOOKUP($F64,AREA_LIFE,Seq!AP$1,FALSE)-Life!AP$39,".")</f>
        <v>-16.90270731707318</v>
      </c>
      <c r="GI64">
        <f>IF( ISNUMBER(VLOOKUP($F64,AREA_LIFE,Seq!AQ$1,FALSE)-Life!AQ$39),VLOOKUP($F64,AREA_LIFE,Seq!AQ$1,FALSE)-Life!AQ$39,".")</f>
        <v>-16.635951219512187</v>
      </c>
      <c r="GJ64">
        <f>IF( ISNUMBER(VLOOKUP($F64,AREA_LIFE,Seq!AR$1,FALSE)-Life!AR$39),VLOOKUP($F64,AREA_LIFE,Seq!AR$1,FALSE)-Life!AR$39,".")</f>
        <v>-16.369170731707314</v>
      </c>
      <c r="GK64">
        <f>IF( ISNUMBER(VLOOKUP($F64,AREA_LIFE,Seq!AS$1,FALSE)-Life!AS$39),VLOOKUP($F64,AREA_LIFE,Seq!AS$1,FALSE)-Life!AS$39,".")</f>
        <v>-16.10290243902439</v>
      </c>
      <c r="GL64">
        <f>IF( ISNUMBER(VLOOKUP($F64,AREA_LIFE,Seq!AT$1,FALSE)-Life!AT$39),VLOOKUP($F64,AREA_LIFE,Seq!AT$1,FALSE)-Life!AT$39,".")</f>
        <v>-15.839195121951235</v>
      </c>
      <c r="GM64">
        <f>IF( ISNUMBER(VLOOKUP($F64,AREA_LIFE,Seq!AU$1,FALSE)-Life!AU$39),VLOOKUP($F64,AREA_LIFE,Seq!AU$1,FALSE)-Life!AU$39,".")</f>
        <v>-15.580560975609757</v>
      </c>
      <c r="GN64">
        <f>IF( ISNUMBER(VLOOKUP($F64,AREA_LIFE,Seq!AV$1,FALSE)-Life!AV$39),VLOOKUP($F64,AREA_LIFE,Seq!AV$1,FALSE)-Life!AV$39,".")</f>
        <v>-15.330048780487793</v>
      </c>
      <c r="GO64">
        <f>IF( ISNUMBER(VLOOKUP($F64,AREA_LIFE,Seq!AW$1,FALSE)-Life!AW$39),VLOOKUP($F64,AREA_LIFE,Seq!AW$1,FALSE)-Life!AW$39,".")</f>
        <v>-15.089658536585361</v>
      </c>
      <c r="GP64">
        <f>IF( ISNUMBER(VLOOKUP($F64,AREA_LIFE,Seq!AX$1,FALSE)-Life!AX$39),VLOOKUP($F64,AREA_LIFE,Seq!AX$1,FALSE)-Life!AX$39,".")</f>
        <v>-14.861439024390251</v>
      </c>
      <c r="GQ64">
        <f t="shared" si="36"/>
        <v>-14.861439024390251</v>
      </c>
      <c r="GS64">
        <f>IFERROR(VLOOKUP($F64,AREA_LIFE,Seq!V$1,FALSE),".")</f>
        <v>47.587951219512199</v>
      </c>
      <c r="GT64">
        <f>IFERROR(VLOOKUP($F64,AREA_LIFE,Seq!W$1,FALSE),".")</f>
        <v>47.575780487804884</v>
      </c>
      <c r="GU64">
        <f>IFERROR(VLOOKUP($F64,AREA_LIFE,Seq!X$1,FALSE),".")</f>
        <v>47.517073170731713</v>
      </c>
      <c r="GV64">
        <f>IFERROR(VLOOKUP($F64,AREA_LIFE,Seq!Y$1,FALSE),".")</f>
        <v>47.44080487804878</v>
      </c>
      <c r="GW64">
        <f>IFERROR(VLOOKUP($F64,AREA_LIFE,Seq!Z$1,FALSE),".")</f>
        <v>47.372975609756097</v>
      </c>
      <c r="GX64">
        <f>IFERROR(VLOOKUP($F64,AREA_LIFE,Seq!AA$1,FALSE),".")</f>
        <v>47.347121951219513</v>
      </c>
      <c r="GY64">
        <f>IFERROR(VLOOKUP($F64,AREA_LIFE,Seq!AB$1,FALSE),".")</f>
        <v>47.393829268292691</v>
      </c>
      <c r="GZ64">
        <f>IFERROR(VLOOKUP($F64,AREA_LIFE,Seq!AC$1,FALSE),".")</f>
        <v>47.527658536585371</v>
      </c>
      <c r="HA64">
        <f>IFERROR(VLOOKUP($F64,AREA_LIFE,Seq!AD$1,FALSE),".")</f>
        <v>47.756121951219512</v>
      </c>
      <c r="HB64">
        <f>IFERROR(VLOOKUP($F64,AREA_LIFE,Seq!AE$1,FALSE),".")</f>
        <v>48.083756097560986</v>
      </c>
      <c r="HC64">
        <f>IFERROR(VLOOKUP($F64,AREA_LIFE,Seq!AF$1,FALSE),".")</f>
        <v>48.506487804878049</v>
      </c>
      <c r="HD64">
        <f>IFERROR(VLOOKUP($F64,AREA_LIFE,Seq!AG$1,FALSE),".")</f>
        <v>49.01026829268293</v>
      </c>
      <c r="HE64">
        <f>IFERROR(VLOOKUP($F64,AREA_LIFE,Seq!AH$1,FALSE),".")</f>
        <v>49.568000000000005</v>
      </c>
      <c r="HF64">
        <f>IFERROR(VLOOKUP($F64,AREA_LIFE,Seq!AI$1,FALSE),".")</f>
        <v>50.154658536585366</v>
      </c>
      <c r="HG64">
        <f>IFERROR(VLOOKUP($F64,AREA_LIFE,Seq!AJ$1,FALSE),".")</f>
        <v>50.755219512195133</v>
      </c>
      <c r="HH64">
        <f>IFERROR(VLOOKUP($F64,AREA_LIFE,Seq!AK$1,FALSE),".")</f>
        <v>51.36021951219513</v>
      </c>
      <c r="HI64">
        <f>IFERROR(VLOOKUP($F64,AREA_LIFE,Seq!AL$1,FALSE),".")</f>
        <v>51.967195121951221</v>
      </c>
      <c r="HJ64">
        <f>IFERROR(VLOOKUP($F64,AREA_LIFE,Seq!AM$1,FALSE),".")</f>
        <v>52.578707317073174</v>
      </c>
      <c r="HK64">
        <f>IFERROR(VLOOKUP($F64,AREA_LIFE,Seq!AN$1,FALSE),".")</f>
        <v>53.193829268292681</v>
      </c>
      <c r="HL64">
        <f>IFERROR(VLOOKUP($F64,AREA_LIFE,Seq!AO$1,FALSE),".")</f>
        <v>53.804512195121958</v>
      </c>
      <c r="HM64">
        <f>IFERROR(VLOOKUP($F64,AREA_LIFE,Seq!AP$1,FALSE),".")</f>
        <v>54.401292682926837</v>
      </c>
      <c r="HN64">
        <f>IFERROR(VLOOKUP($F64,AREA_LIFE,Seq!AQ$1,FALSE),".")</f>
        <v>54.97563414634147</v>
      </c>
      <c r="HO64">
        <f>IFERROR(VLOOKUP($F64,AREA_LIFE,Seq!AR$1,FALSE),".")</f>
        <v>55.523975609756107</v>
      </c>
      <c r="HP64">
        <f>IFERROR(VLOOKUP($F64,AREA_LIFE,Seq!AS$1,FALSE),".")</f>
        <v>56.044268292682929</v>
      </c>
      <c r="HQ64">
        <f>IFERROR(VLOOKUP($F64,AREA_LIFE,Seq!AT$1,FALSE),".")</f>
        <v>56.534487804878054</v>
      </c>
      <c r="HR64">
        <f>IFERROR(VLOOKUP($F64,AREA_LIFE,Seq!AU$1,FALSE),".")</f>
        <v>56.996097560975613</v>
      </c>
      <c r="HS64">
        <f>IFERROR(VLOOKUP($F64,AREA_LIFE,Seq!AV$1,FALSE),".")</f>
        <v>57.433560975609758</v>
      </c>
      <c r="HT64">
        <f>IFERROR(VLOOKUP($F64,AREA_LIFE,Seq!AW$1,FALSE),".")</f>
        <v>57.853414634146347</v>
      </c>
      <c r="HU64">
        <f>IFERROR(VLOOKUP($F64,AREA_LIFE,Seq!AX$1,FALSE),".")</f>
        <v>58.263121951219517</v>
      </c>
      <c r="HV64" t="str">
        <f>IFERROR(VLOOKUP($F64,AREA_LIFE,Seq!AY$1,FALSE),".")</f>
        <v>.</v>
      </c>
      <c r="HZ64">
        <f t="shared" si="40"/>
        <v>5673</v>
      </c>
      <c r="IA64">
        <f t="shared" si="38"/>
        <v>0</v>
      </c>
      <c r="IB64">
        <f t="shared" si="41"/>
        <v>44503356.63383273</v>
      </c>
      <c r="IC64">
        <f t="shared" si="42"/>
        <v>-44416754.552289478</v>
      </c>
      <c r="ID64">
        <f t="shared" si="39"/>
        <v>7.5577514664473419E-2</v>
      </c>
      <c r="IE64" t="str">
        <f>work!FK64</f>
        <v>.</v>
      </c>
      <c r="IF64" t="str">
        <f>work!FL64</f>
        <v>.</v>
      </c>
      <c r="IG64" t="str">
        <f>work!FM64</f>
        <v>.</v>
      </c>
      <c r="IH64" t="str">
        <f>IF(ISNUMBER(work!FS64-work!FK64),work!FS64-work!FK64,".")</f>
        <v>.</v>
      </c>
      <c r="II64" t="str">
        <f>IF(ISNUMBER(work!FT64-work!FL64),work!FT64-work!FL64,".")</f>
        <v>.</v>
      </c>
      <c r="IJ64" t="str">
        <f>IF(ISNUMBER(work!FU64-work!FM64),work!FU64-work!FM64,".")</f>
        <v>.</v>
      </c>
    </row>
    <row r="65" spans="1:244" hidden="1">
      <c r="A65" s="24" t="str">
        <f t="shared" si="0"/>
        <v>非洲</v>
      </c>
      <c r="B65" s="24" t="str">
        <f t="shared" si="43"/>
        <v>InEM90</v>
      </c>
      <c r="C65" s="24" t="str">
        <f t="shared" si="44"/>
        <v>Out</v>
      </c>
      <c r="D65" s="24"/>
      <c r="E65" s="25" t="s">
        <v>2442</v>
      </c>
      <c r="F65" s="26" t="str">
        <f t="shared" si="2"/>
        <v>LibyanArabJm</v>
      </c>
      <c r="G65" s="27">
        <f t="shared" si="3"/>
        <v>0</v>
      </c>
      <c r="H65" s="27">
        <f t="shared" si="4"/>
        <v>0</v>
      </c>
      <c r="I65" s="27">
        <f t="shared" si="5"/>
        <v>0</v>
      </c>
      <c r="J65" s="27">
        <f t="shared" si="6"/>
        <v>0</v>
      </c>
      <c r="K65" s="27">
        <f t="shared" si="7"/>
        <v>0</v>
      </c>
      <c r="L65" s="27">
        <f t="shared" si="8"/>
        <v>0</v>
      </c>
      <c r="M65" s="27">
        <f t="shared" si="9"/>
        <v>0</v>
      </c>
      <c r="N65" s="27">
        <f t="shared" si="10"/>
        <v>0</v>
      </c>
      <c r="O65" s="27">
        <f t="shared" si="11"/>
        <v>110</v>
      </c>
      <c r="P65" s="27">
        <f t="shared" si="12"/>
        <v>110</v>
      </c>
      <c r="Q65" s="27">
        <f t="shared" si="13"/>
        <v>0</v>
      </c>
      <c r="R65" s="27">
        <f t="shared" si="14"/>
        <v>0</v>
      </c>
      <c r="S65" s="27">
        <f t="shared" si="15"/>
        <v>0</v>
      </c>
      <c r="T65" s="27">
        <f t="shared" si="16"/>
        <v>492</v>
      </c>
      <c r="U65" s="27">
        <f t="shared" si="17"/>
        <v>12</v>
      </c>
      <c r="V65" s="27">
        <f t="shared" si="18"/>
        <v>7</v>
      </c>
      <c r="W65" s="27" t="str">
        <f t="shared" si="19"/>
        <v>.</v>
      </c>
      <c r="X65" s="27" t="str">
        <f t="shared" si="20"/>
        <v>.</v>
      </c>
      <c r="Y65" s="27">
        <f t="shared" si="21"/>
        <v>16</v>
      </c>
      <c r="Z65" s="27">
        <f t="shared" si="22"/>
        <v>0</v>
      </c>
      <c r="AA65" s="27">
        <f t="shared" si="23"/>
        <v>15</v>
      </c>
      <c r="AB65" s="27">
        <f t="shared" si="24"/>
        <v>25</v>
      </c>
      <c r="AC65" s="27">
        <f t="shared" si="25"/>
        <v>21</v>
      </c>
      <c r="AD65" s="27">
        <f t="shared" si="26"/>
        <v>96</v>
      </c>
      <c r="AE65" s="27">
        <f t="shared" si="45"/>
        <v>10</v>
      </c>
      <c r="AF65" s="27">
        <f t="shared" si="46"/>
        <v>25</v>
      </c>
      <c r="AG65" s="27"/>
      <c r="AH65" s="27" t="str">
        <f>IF(ISNUMBER(work!C65+work!AH65),work!C65+work!AH65,".")</f>
        <v>.</v>
      </c>
      <c r="AI65" s="27" t="str">
        <f>IF(ISNUMBER(work!D65+work!AI65),work!D65+work!AI65,".")</f>
        <v>.</v>
      </c>
      <c r="AJ65" s="27" t="str">
        <f>IF(ISNUMBER(work!E65+work!AJ65),work!E65+work!AJ65,".")</f>
        <v>.</v>
      </c>
      <c r="AK65" s="27" t="str">
        <f>IF(ISNUMBER(work!F65+work!AK65),work!F65+work!AK65,".")</f>
        <v>.</v>
      </c>
      <c r="AL65" s="27" t="str">
        <f>IF(ISNUMBER(work!G65+work!AL65),work!G65+work!AL65,".")</f>
        <v>.</v>
      </c>
      <c r="AM65" s="27" t="str">
        <f>IF(ISNUMBER(work!H65+work!AM65),work!H65+work!AM65,".")</f>
        <v>.</v>
      </c>
      <c r="AN65" s="27" t="str">
        <f>IF(ISNUMBER(work!I65+work!AN65),work!I65+work!AN65,".")</f>
        <v>.</v>
      </c>
      <c r="AO65" s="27" t="str">
        <f>IF(ISNUMBER(work!J65+work!AO65),work!J65+work!AO65,".")</f>
        <v>.</v>
      </c>
      <c r="AP65" s="27" t="str">
        <f>IF(ISNUMBER(work!K65+work!AP65),work!K65+work!AP65,".")</f>
        <v>.</v>
      </c>
      <c r="AQ65" s="27" t="str">
        <f>IF(ISNUMBER(work!L65+work!AQ65),work!L65+work!AQ65,".")</f>
        <v>.</v>
      </c>
      <c r="AR65" s="27" t="str">
        <f>IF(ISNUMBER(work!M65+work!AR65),work!M65+work!AR65,".")</f>
        <v>.</v>
      </c>
      <c r="AS65" s="27" t="str">
        <f>IF(ISNUMBER(work!N65+work!AS65),work!N65+work!AS65,".")</f>
        <v>.</v>
      </c>
      <c r="AT65" s="27" t="str">
        <f>IF(ISNUMBER(work!O65+work!AT65),work!O65+work!AT65,".")</f>
        <v>.</v>
      </c>
      <c r="AU65" s="27" t="str">
        <f>IF(ISNUMBER(work!P65+work!AU65),work!P65+work!AU65,".")</f>
        <v>.</v>
      </c>
      <c r="AV65" s="27" t="str">
        <f>IF(ISNUMBER(work!Q65+work!AV65),work!Q65+work!AV65,".")</f>
        <v>.</v>
      </c>
      <c r="AW65" s="27" t="str">
        <f>IF(ISNUMBER(work!R65+work!AW65),work!R65+work!AW65,".")</f>
        <v>.</v>
      </c>
      <c r="AX65" s="27" t="str">
        <f>IF(ISNUMBER(work!S65+work!AX65),work!S65+work!AX65,".")</f>
        <v>.</v>
      </c>
      <c r="AY65" s="27" t="str">
        <f>IF(ISNUMBER(work!T65+work!AY65),work!T65+work!AY65,".")</f>
        <v>.</v>
      </c>
      <c r="AZ65" s="27" t="str">
        <f>IF(ISNUMBER(work!U65+work!AZ65),work!U65+work!AZ65,".")</f>
        <v>.</v>
      </c>
      <c r="BA65" s="27">
        <f>IF(ISNUMBER(work!V65+work!BA65),work!V65+work!BA65,".")</f>
        <v>113829632.82534195</v>
      </c>
      <c r="BB65" s="27">
        <f>IF(ISNUMBER(work!W65+work!BB65),work!W65+work!BB65,".")</f>
        <v>123237692.25837706</v>
      </c>
      <c r="BC65" s="27">
        <f>IF(ISNUMBER(work!X65+work!BC65),work!X65+work!BC65,".")</f>
        <v>133039323.54485075</v>
      </c>
      <c r="BD65" s="27">
        <f>IF(ISNUMBER(work!Y65+work!BD65),work!Y65+work!BD65,".")</f>
        <v>144808535.89828542</v>
      </c>
      <c r="BE65" s="27">
        <f>IF(ISNUMBER(work!Z65+work!BE65),work!Z65+work!BE65,".")</f>
        <v>159385441.50638005</v>
      </c>
      <c r="BF65" s="27">
        <f>IF(ISNUMBER(work!AA65+work!BF65),work!AA65+work!BF65,".")</f>
        <v>175277147.4153077</v>
      </c>
      <c r="BG65" s="27">
        <f>IF(ISNUMBER(work!AB65+work!BG65),work!AB65+work!BG65,".")</f>
        <v>193487084.99866837</v>
      </c>
      <c r="BH65" s="27">
        <f>IF(ISNUMBER(work!AC65+work!BH65),work!AC65+work!BH65,".")</f>
        <v>215694974.87823352</v>
      </c>
      <c r="BI65" s="27">
        <f>IF(ISNUMBER(work!AD65+work!BI65),work!AD65+work!BI65,".")</f>
        <v>243427601.50541764</v>
      </c>
      <c r="BJ65" s="27">
        <f>IF(ISNUMBER(work!AE65+work!BJ65),work!AE65+work!BJ65,".")</f>
        <v>265093778.03666231</v>
      </c>
      <c r="BK65" s="27">
        <f>IF(ISNUMBER(work!AF65+work!BK65),work!AF65+work!BK65,".")</f>
        <v>298692959.95982295</v>
      </c>
      <c r="BL65" s="27"/>
      <c r="BM65" s="27" t="str">
        <f>IF(ISNUMBER(work!AH65-work!C65),work!AH65-work!C65,".")</f>
        <v>.</v>
      </c>
      <c r="BN65" s="27" t="str">
        <f>IF(ISNUMBER(work!AI65-work!D65),work!AI65-work!D65,".")</f>
        <v>.</v>
      </c>
      <c r="BO65" s="27" t="str">
        <f>IF(ISNUMBER(work!AJ65-work!E65),work!AJ65-work!E65,".")</f>
        <v>.</v>
      </c>
      <c r="BP65" s="27" t="str">
        <f>IF(ISNUMBER(work!AK65-work!F65),work!AK65-work!F65,".")</f>
        <v>.</v>
      </c>
      <c r="BQ65" s="27" t="str">
        <f>IF(ISNUMBER(work!AL65-work!G65),work!AL65-work!G65,".")</f>
        <v>.</v>
      </c>
      <c r="BR65" s="27" t="str">
        <f>IF(ISNUMBER(work!AM65-work!H65),work!AM65-work!H65,".")</f>
        <v>.</v>
      </c>
      <c r="BS65" s="27" t="str">
        <f>IF(ISNUMBER(work!AN65-work!I65),work!AN65-work!I65,".")</f>
        <v>.</v>
      </c>
      <c r="BT65" s="27" t="str">
        <f>IF(ISNUMBER(work!AO65-work!J65),work!AO65-work!J65,".")</f>
        <v>.</v>
      </c>
      <c r="BU65" s="27" t="str">
        <f>IF(ISNUMBER(work!AP65-work!K65),work!AP65-work!K65,".")</f>
        <v>.</v>
      </c>
      <c r="BV65" s="27" t="str">
        <f>IF(ISNUMBER(work!AQ65-work!L65),work!AQ65-work!L65,".")</f>
        <v>.</v>
      </c>
      <c r="BW65" s="27" t="str">
        <f>IF(ISNUMBER(work!AR65-work!M65),work!AR65-work!M65,".")</f>
        <v>.</v>
      </c>
      <c r="BX65" s="27" t="str">
        <f>IF(ISNUMBER(work!AS65-work!N65),work!AS65-work!N65,".")</f>
        <v>.</v>
      </c>
      <c r="BY65" s="27" t="str">
        <f>IF(ISNUMBER(work!AT65-work!O65),work!AT65-work!O65,".")</f>
        <v>.</v>
      </c>
      <c r="BZ65" s="27" t="str">
        <f>IF(ISNUMBER(work!AU65-work!P65),work!AU65-work!P65,".")</f>
        <v>.</v>
      </c>
      <c r="CA65" s="27" t="str">
        <f>IF(ISNUMBER(work!AV65-work!Q65),work!AV65-work!Q65,".")</f>
        <v>.</v>
      </c>
      <c r="CB65" s="27" t="str">
        <f>IF(ISNUMBER(work!AW65-work!R65),work!AW65-work!R65,".")</f>
        <v>.</v>
      </c>
      <c r="CC65" s="27" t="str">
        <f>IF(ISNUMBER(work!AX65-work!S65),work!AX65-work!S65,".")</f>
        <v>.</v>
      </c>
      <c r="CD65" s="27" t="str">
        <f>IF(ISNUMBER(work!AY65-work!T65),work!AY65-work!T65,".")</f>
        <v>.</v>
      </c>
      <c r="CE65" s="27" t="str">
        <f>IF(ISNUMBER(work!AZ65-work!U65),work!AZ65-work!U65,".")</f>
        <v>.</v>
      </c>
      <c r="CF65" s="27">
        <f>IF(ISNUMBER(work!BA65-work!V65),work!BA65-work!V65,".")</f>
        <v>-107292197.74901204</v>
      </c>
      <c r="CG65" s="27">
        <f>IF(ISNUMBER(work!BB65-work!W65),work!BB65-work!W65,".")</f>
        <v>-116458372.08422293</v>
      </c>
      <c r="CH65" s="27">
        <f>IF(ISNUMBER(work!BC65-work!X65),work!BC65-work!X65,".")</f>
        <v>-126551514.13818525</v>
      </c>
      <c r="CI65" s="27">
        <f>IF(ISNUMBER(work!BD65-work!Y65),work!BD65-work!Y65,".")</f>
        <v>-138405068.01390657</v>
      </c>
      <c r="CJ65" s="27">
        <f>IF(ISNUMBER(work!BE65-work!Z65),work!BE65-work!Z65,".")</f>
        <v>-152149522.79703197</v>
      </c>
      <c r="CK65" s="27">
        <f>IF(ISNUMBER(work!BF65-work!AA65),work!BF65-work!AA65,".")</f>
        <v>-167722848.28274828</v>
      </c>
      <c r="CL65" s="27">
        <f>IF(ISNUMBER(work!BG65-work!AB65),work!BG65-work!AB65,".")</f>
        <v>-185184910.25198561</v>
      </c>
      <c r="CM65" s="27">
        <f>IF(ISNUMBER(work!BH65-work!AC65),work!BH65-work!AC65,".")</f>
        <v>-206902971.82149646</v>
      </c>
      <c r="CN65" s="27">
        <f>IF(ISNUMBER(work!BI65-work!AD65),work!BI65-work!AD65,".")</f>
        <v>-234108078.26527637</v>
      </c>
      <c r="CO65" s="27">
        <f>IF(ISNUMBER(work!BJ65-work!AE65),work!BJ65-work!AE65,".")</f>
        <v>-255420112.91339567</v>
      </c>
      <c r="CP65" s="27">
        <f>IF(ISNUMBER(work!BK65-work!AF65),work!BK65-work!AF65,".")</f>
        <v>-288816147.86896771</v>
      </c>
      <c r="CQ65" s="27"/>
      <c r="CR65" s="27"/>
      <c r="CS65" s="27">
        <f>IF(ISNUMBER(work!CR65-work!BN65),work!CR65-work!BN65,".")</f>
        <v>9.54262469405565E-2</v>
      </c>
      <c r="CT65" s="27">
        <f>IF(ISNUMBER(work!CS65-work!BO65),work!CS65-work!BO65,".")</f>
        <v>9.4426246940556499E-2</v>
      </c>
      <c r="CU65" s="27">
        <f>IF(ISNUMBER(work!CT65-work!BP65),work!CT65-work!BP65,".")</f>
        <v>9.4426246940556499E-2</v>
      </c>
      <c r="CV65" s="27">
        <f>IF(ISNUMBER(work!CU65-work!BQ65),work!CU65-work!BQ65,".")</f>
        <v>9.3426246940556498E-2</v>
      </c>
      <c r="CW65" s="27">
        <f>IF(ISNUMBER(work!CV65-work!BR65),work!CV65-work!BR65,".")</f>
        <v>9.3426246940556498E-2</v>
      </c>
      <c r="CX65" s="27">
        <f>IF(ISNUMBER(work!CW65-work!BS65),work!CW65-work!BS65,".")</f>
        <v>9.2426246940556511E-2</v>
      </c>
      <c r="CY65" s="27">
        <f>IF(ISNUMBER(work!CX65-work!BT65),work!CX65-work!BT65,".")</f>
        <v>9.142624694055651E-2</v>
      </c>
      <c r="CZ65" s="27">
        <f>IF(ISNUMBER(work!CY65-work!BU65),work!CY65-work!BU65,".")</f>
        <v>9.0426246940556509E-2</v>
      </c>
      <c r="DA65" s="27">
        <f>IF(ISNUMBER(work!CZ65-work!BV65),work!CZ65-work!BV65,".")</f>
        <v>8.9426246940556509E-2</v>
      </c>
      <c r="DB65" s="27">
        <f>IF(ISNUMBER(work!DA65-work!BW65),work!DA65-work!BW65,".")</f>
        <v>8.8426246940556508E-2</v>
      </c>
      <c r="DC65" s="94">
        <f>IF(ISNUMBER(work!DB65-work!BX65),work!DB65-work!BX65,".")</f>
        <v>8.6426246940556506E-2</v>
      </c>
      <c r="DD65" s="27">
        <f>IF(ISNUMBER(work!DC65-work!BY65),work!DC65-work!BY65,".")</f>
        <v>8.4426246940556504E-2</v>
      </c>
      <c r="DE65" s="27">
        <f>IF(ISNUMBER(work!DD65-work!BZ65),work!DD65-work!BZ65,".")</f>
        <v>0.10022263866277344</v>
      </c>
      <c r="DF65" s="27">
        <f>IF(ISNUMBER(work!DE65-work!CA65),work!DE65-work!CA65,".")</f>
        <v>9.8222638662773434E-2</v>
      </c>
      <c r="DG65" s="27">
        <f>IF(ISNUMBER(work!DF65-work!CB65),work!DF65-work!CB65,".")</f>
        <v>9.6222638662773433E-2</v>
      </c>
      <c r="DH65" s="27">
        <f>IF(ISNUMBER(work!DG65-work!CC65),work!DG65-work!CC65,".")</f>
        <v>9.4222638662773445E-2</v>
      </c>
      <c r="DI65" s="27">
        <f>IF(ISNUMBER(work!DH65-work!CD65),work!DH65-work!CD65,".")</f>
        <v>9.1222638662773442E-2</v>
      </c>
      <c r="DJ65" s="27">
        <f>IF(ISNUMBER(work!DI65-work!CE65),work!DI65-work!CE65,".")</f>
        <v>8.922263866277344E-2</v>
      </c>
      <c r="DK65" s="27">
        <f>IF(ISNUMBER(work!DJ65-work!CF65),work!DJ65-work!CF65,".")</f>
        <v>8.7222638662773438E-2</v>
      </c>
      <c r="DL65" s="27">
        <f>IF(ISNUMBER(work!DK65-work!CG65),work!DK65-work!CG65,".")</f>
        <v>8.4222638662773436E-2</v>
      </c>
      <c r="DM65" s="94">
        <f>IF(ISNUMBER(work!DL65-work!CH65),work!DL65-work!CH65,".")</f>
        <v>8.2508709172102596E-2</v>
      </c>
      <c r="DN65" s="27">
        <f>IF(ISNUMBER(work!DM65-work!CI65),work!DM65-work!CI65,".")</f>
        <v>8.0082963318092892E-2</v>
      </c>
      <c r="DO65" s="27">
        <f>IF(ISNUMBER(work!DN65-work!CJ65),work!DN65-work!CJ65,".")</f>
        <v>7.7017727671988861E-2</v>
      </c>
      <c r="DP65" s="27">
        <f>IF(ISNUMBER(work!DO65-work!CK65),work!DO65-work!CK65,".")</f>
        <v>7.3347139130419486E-2</v>
      </c>
      <c r="DQ65" s="27">
        <f>IF(ISNUMBER(work!DP65-work!CL65),work!DP65-work!CL65,".")</f>
        <v>6.7855429369086798E-2</v>
      </c>
      <c r="DR65" s="94">
        <f>IF(ISNUMBER(work!DQ65-work!CM65),work!DQ65-work!CM65,".")</f>
        <v>6.2284011432368842E-2</v>
      </c>
      <c r="DS65" s="27">
        <f>IF(ISNUMBER(work!DR65-work!CN65),work!DR65-work!CN65,".")</f>
        <v>5.8140154404450729E-2</v>
      </c>
      <c r="DT65" s="27">
        <f>IF(ISNUMBER(work!DS65-work!CO65),work!DS65-work!CO65,".")</f>
        <v>4.9619602667986387E-2</v>
      </c>
      <c r="DU65" s="27">
        <f>IF(ISNUMBER(work!DT65-work!CP65),work!DT65-work!CP65,".")</f>
        <v>3.6667454749076969E-2</v>
      </c>
      <c r="DV65" s="27">
        <f t="shared" si="29"/>
        <v>3.6667454749076969E-2</v>
      </c>
      <c r="DW65" s="27"/>
      <c r="DX65" s="27" t="str">
        <f>IF(ISNUMBER(work!FJ65/work!FN65),work!FJ65/work!FN65,".")</f>
        <v>.</v>
      </c>
      <c r="DY65" s="27" t="str">
        <f>IF(ISNUMBER(work!FK65/work!FO65),work!FK65/work!FO65,".")</f>
        <v>.</v>
      </c>
      <c r="DZ65" s="27" t="str">
        <f>IF(ISNUMBER(work!FL65/work!FP65),work!FL65/work!FP65,".")</f>
        <v>.</v>
      </c>
      <c r="EA65" s="27" t="str">
        <f>IF(ISNUMBER(work!FM65/work!FQ65),work!FM65/work!FQ65,".")</f>
        <v>.</v>
      </c>
      <c r="EB65" s="27" t="str">
        <f>IF(ISNUMBER((work!FK65+work!FL65)/(work!FO65+work!FP65)),(work!FK65+work!FL65)/(work!FO65+work!FP65),".")</f>
        <v>.</v>
      </c>
      <c r="EC65" s="27" t="str">
        <f>IF(ISNUMBER(work!FR65/work!FV65),work!FR65/work!FV65,".")</f>
        <v>.</v>
      </c>
      <c r="ED65" s="27" t="str">
        <f>IF(ISNUMBER(work!FS65/work!FW65),work!FS65/work!FW65,".")</f>
        <v>.</v>
      </c>
      <c r="EE65" s="27" t="str">
        <f>IF(ISNUMBER(work!FT65/work!FX65),work!FT65/work!FX65,".")</f>
        <v>.</v>
      </c>
      <c r="EF65" s="27" t="str">
        <f>IF(ISNUMBER(work!FU65/work!FY65),work!FU65/work!FY65,".")</f>
        <v>.</v>
      </c>
      <c r="EG65" s="27" t="str">
        <f>IF(ISNUMBER((work!FS65+work!FT65)/(work!FW65+work!FX65)),(work!FS65+work!FT65)/(work!FW65+work!FX65),".")</f>
        <v>.</v>
      </c>
      <c r="EH65" s="27" t="str">
        <f>work!EZ65</f>
        <v>.</v>
      </c>
      <c r="EI65" s="27">
        <f>work!FA65</f>
        <v>8.1565433119323361E-5</v>
      </c>
      <c r="EJ65" s="27" t="str">
        <f>work!FB65</f>
        <v>.</v>
      </c>
      <c r="EK65" s="27"/>
      <c r="EL65" s="27" t="str">
        <f t="shared" si="47"/>
        <v>.</v>
      </c>
      <c r="EM65" t="str">
        <f t="shared" si="34"/>
        <v>.</v>
      </c>
      <c r="EN65" t="str">
        <f>work!FM65</f>
        <v>.</v>
      </c>
      <c r="EO65" t="str">
        <f>IF(ISNUMBER(work!FK65+work!FL65),work!FK65+work!FL65,".")</f>
        <v>.</v>
      </c>
      <c r="EP65" t="str">
        <f>IF(ISNUMBER(work!FU65-work!FM65),work!FU65-work!FM65,".")</f>
        <v>.</v>
      </c>
      <c r="EQ65" t="str">
        <f>IF(ISNUMBER(work!FS65+work!FT65-work!FK65-work!FL65),(work!FS65+work!FT65-work!FK65-work!FL65),".")</f>
        <v>.</v>
      </c>
      <c r="EU65" t="str">
        <f>work!FC65</f>
        <v>.</v>
      </c>
      <c r="EV65">
        <f>work!FD65</f>
        <v>356</v>
      </c>
      <c r="EW65" t="str">
        <f>IF(ISNUMBER(VLOOKUP($F65,AREA_EM_ALLYEAR,Seq!B$1,FALSE)),VLOOKUP($F65,AREA_EM_ALLYEAR,Seq!B$1,FALSE),".")</f>
        <v>.</v>
      </c>
      <c r="EX65" t="str">
        <f>IF(ISNUMBER(VLOOKUP($F65,AREA_EM_ALLYEAR,Seq!C$1,FALSE)),VLOOKUP($F65,AREA_EM_ALLYEAR,Seq!C$1,FALSE),".")</f>
        <v>.</v>
      </c>
      <c r="EY65" t="str">
        <f>IF(ISNUMBER(VLOOKUP($F65,AREA_EM_ALLYEAR,Seq!D$1,FALSE)),VLOOKUP($F65,AREA_EM_ALLYEAR,Seq!D$1,FALSE),".")</f>
        <v>.</v>
      </c>
      <c r="EZ65" t="str">
        <f>IF(ISNUMBER(VLOOKUP($F65,AREA_EM_ALLYEAR,Seq!E$1,FALSE)),VLOOKUP($F65,AREA_EM_ALLYEAR,Seq!E$1,FALSE),".")</f>
        <v>.</v>
      </c>
      <c r="FA65" t="str">
        <f>IF(ISNUMBER(VLOOKUP($F65,AREA_EM_ALLYEAR,Seq!F$1,FALSE)),VLOOKUP($F65,AREA_EM_ALLYEAR,Seq!F$1,FALSE),".")</f>
        <v>.</v>
      </c>
      <c r="FB65" t="str">
        <f>IF(ISNUMBER(VLOOKUP($F65,AREA_EM_ALLYEAR,Seq!G$1,FALSE)),VLOOKUP($F65,AREA_EM_ALLYEAR,Seq!G$1,FALSE),".")</f>
        <v>.</v>
      </c>
      <c r="FC65" t="str">
        <f>IF(ISNUMBER(VLOOKUP($F65,AREA_EM_ALLYEAR,Seq!H$1,FALSE)),VLOOKUP($F65,AREA_EM_ALLYEAR,Seq!H$1,FALSE),".")</f>
        <v>.</v>
      </c>
      <c r="FD65" t="str">
        <f>IF(ISNUMBER(VLOOKUP($F65,AREA_EM_ALLYEAR,Seq!I$1,FALSE)),VLOOKUP($F65,AREA_EM_ALLYEAR,Seq!I$1,FALSE),".")</f>
        <v>.</v>
      </c>
      <c r="FE65" t="str">
        <f>IF(ISNUMBER(VLOOKUP($F65,AREA_EM_ALLYEAR,Seq!J$1,FALSE)),VLOOKUP($F65,AREA_EM_ALLYEAR,Seq!J$1,FALSE),".")</f>
        <v>.</v>
      </c>
      <c r="FF65" t="str">
        <f>IF(ISNUMBER(VLOOKUP($F65,AREA_EM_ALLYEAR,Seq!K$1,FALSE)),VLOOKUP($F65,AREA_EM_ALLYEAR,Seq!K$1,FALSE),".")</f>
        <v>.</v>
      </c>
      <c r="FG65" t="str">
        <f>IF(ISNUMBER(VLOOKUP($F65,AREA_EM_ALLYEAR,Seq!L$1,FALSE)),VLOOKUP($F65,AREA_EM_ALLYEAR,Seq!L$1,FALSE),".")</f>
        <v>.</v>
      </c>
      <c r="FH65" t="str">
        <f>IF(ISNUMBER(VLOOKUP($F65,AREA_EM_ALLYEAR,Seq!M$1,FALSE)),VLOOKUP($F65,AREA_EM_ALLYEAR,Seq!M$1,FALSE),".")</f>
        <v>.</v>
      </c>
      <c r="FI65" t="str">
        <f>IF(ISNUMBER(VLOOKUP($F65,AREA_EM_ALLYEAR,Seq!N$1,FALSE)),VLOOKUP($F65,AREA_EM_ALLYEAR,Seq!N$1,FALSE),".")</f>
        <v>.</v>
      </c>
      <c r="FJ65" t="str">
        <f>IF(ISNUMBER(VLOOKUP($F65,AREA_EM_ALLYEAR,Seq!O$1,FALSE)),VLOOKUP($F65,AREA_EM_ALLYEAR,Seq!O$1,FALSE),".")</f>
        <v>.</v>
      </c>
      <c r="FK65" t="str">
        <f t="shared" si="35"/>
        <v>.</v>
      </c>
      <c r="FN65">
        <f>IF( ISNUMBER(VLOOKUP($F65,AREA_LIFE,Seq!V$1,FALSE)-Life!V$39),VLOOKUP($F65,AREA_LIFE,Seq!V$1,FALSE)-Life!V$39,".")</f>
        <v>-5.9559268292682788</v>
      </c>
      <c r="FO65">
        <f>IF( ISNUMBER(VLOOKUP($F65,AREA_LIFE,Seq!W$1,FALSE)-Life!W$39),VLOOKUP($F65,AREA_LIFE,Seq!W$1,FALSE)-Life!W$39,".")</f>
        <v>-5.1896829268292635</v>
      </c>
      <c r="FP65">
        <f>IF( ISNUMBER(VLOOKUP($F65,AREA_LIFE,Seq!X$1,FALSE)-Life!X$39),VLOOKUP($F65,AREA_LIFE,Seq!X$1,FALSE)-Life!X$39,".")</f>
        <v>-4.4181463414634194</v>
      </c>
      <c r="FQ65">
        <f>IF( ISNUMBER(VLOOKUP($F65,AREA_LIFE,Seq!Y$1,FALSE)-Life!Y$39),VLOOKUP($F65,AREA_LIFE,Seq!Y$1,FALSE)-Life!Y$39,".")</f>
        <v>-3.6498048780487835</v>
      </c>
      <c r="FR65">
        <f>IF( ISNUMBER(VLOOKUP($F65,AREA_LIFE,Seq!Z$1,FALSE)-Life!Z$39),VLOOKUP($F65,AREA_LIFE,Seq!Z$1,FALSE)-Life!Z$39,".")</f>
        <v>-2.906146341463419</v>
      </c>
      <c r="FS65">
        <f>IF( ISNUMBER(VLOOKUP($F65,AREA_LIFE,Seq!AA$1,FALSE)-Life!AA$39),VLOOKUP($F65,AREA_LIFE,Seq!AA$1,FALSE)-Life!AA$39,".")</f>
        <v>-2.2141219512195249</v>
      </c>
      <c r="FT65">
        <f>IF( ISNUMBER(VLOOKUP($F65,AREA_LIFE,Seq!AB$1,FALSE)-Life!AB$39),VLOOKUP($F65,AREA_LIFE,Seq!AB$1,FALSE)-Life!AB$39,".")</f>
        <v>-1.5977804878048829</v>
      </c>
      <c r="FU65">
        <f>IF( ISNUMBER(VLOOKUP($F65,AREA_LIFE,Seq!AC$1,FALSE)-Life!AC$39),VLOOKUP($F65,AREA_LIFE,Seq!AC$1,FALSE)-Life!AC$39,".")</f>
        <v>-1.0660243902438964</v>
      </c>
      <c r="FV65">
        <f>IF( ISNUMBER(VLOOKUP($F65,AREA_LIFE,Seq!AD$1,FALSE)-Life!AD$39),VLOOKUP($F65,AREA_LIFE,Seq!AD$1,FALSE)-Life!AD$39,".")</f>
        <v>-0.62185365853656549</v>
      </c>
      <c r="FW65">
        <f>IF( ISNUMBER(VLOOKUP($F65,AREA_LIFE,Seq!AE$1,FALSE)-Life!AE$39),VLOOKUP($F65,AREA_LIFE,Seq!AE$1,FALSE)-Life!AE$39,".")</f>
        <v>-0.26419512195121797</v>
      </c>
      <c r="FX65">
        <f>IF( ISNUMBER(VLOOKUP($F65,AREA_LIFE,Seq!AF$1,FALSE)-Life!AF$39),VLOOKUP($F65,AREA_LIFE,Seq!AF$1,FALSE)-Life!AF$39,".")</f>
        <v>2.0951219512198804E-2</v>
      </c>
      <c r="FY65">
        <f>IF( ISNUMBER(VLOOKUP($F65,AREA_LIFE,Seq!AG$1,FALSE)-Life!AG$39),VLOOKUP($F65,AREA_LIFE,Seq!AG$1,FALSE)-Life!AG$39,".")</f>
        <v>0.2546097560975511</v>
      </c>
      <c r="FZ65">
        <f>IF( ISNUMBER(VLOOKUP($F65,AREA_LIFE,Seq!AH$1,FALSE)-Life!AH$39),VLOOKUP($F65,AREA_LIFE,Seq!AH$1,FALSE)-Life!AH$39,".")</f>
        <v>0.46278048780487779</v>
      </c>
      <c r="GA65">
        <f>IF( ISNUMBER(VLOOKUP($F65,AREA_LIFE,Seq!AI$1,FALSE)-Life!AI$39),VLOOKUP($F65,AREA_LIFE,Seq!AI$1,FALSE)-Life!AI$39,".")</f>
        <v>0.6614634146341416</v>
      </c>
      <c r="GB65">
        <f>IF( ISNUMBER(VLOOKUP($F65,AREA_LIFE,Seq!AJ$1,FALSE)-Life!AJ$39),VLOOKUP($F65,AREA_LIFE,Seq!AJ$1,FALSE)-Life!AJ$39,".")</f>
        <v>0.85573170731704806</v>
      </c>
      <c r="GC65">
        <f>IF( ISNUMBER(VLOOKUP($F65,AREA_LIFE,Seq!AK$1,FALSE)-Life!AK$39),VLOOKUP($F65,AREA_LIFE,Seq!AK$1,FALSE)-Life!AK$39,".")</f>
        <v>1.0355853658536489</v>
      </c>
      <c r="GD65">
        <f>IF( ISNUMBER(VLOOKUP($F65,AREA_LIFE,Seq!AL$1,FALSE)-Life!AL$39),VLOOKUP($F65,AREA_LIFE,Seq!AL$1,FALSE)-Life!AL$39,".")</f>
        <v>1.1821463414634223</v>
      </c>
      <c r="GE65">
        <f>IF( ISNUMBER(VLOOKUP($F65,AREA_LIFE,Seq!AM$1,FALSE)-Life!AM$39),VLOOKUP($F65,AREA_LIFE,Seq!AM$1,FALSE)-Life!AM$39,".")</f>
        <v>1.2763658536585467</v>
      </c>
      <c r="GF65">
        <f>IF( ISNUMBER(VLOOKUP($F65,AREA_LIFE,Seq!AN$1,FALSE)-Life!AN$39),VLOOKUP($F65,AREA_LIFE,Seq!AN$1,FALSE)-Life!AN$39,".")</f>
        <v>1.3093170731707318</v>
      </c>
      <c r="GG65">
        <f>IF( ISNUMBER(VLOOKUP($F65,AREA_LIFE,Seq!AO$1,FALSE)-Life!AO$39),VLOOKUP($F65,AREA_LIFE,Seq!AO$1,FALSE)-Life!AO$39,".")</f>
        <v>1.2879512195121805</v>
      </c>
      <c r="GH65">
        <f>IF( ISNUMBER(VLOOKUP($F65,AREA_LIFE,Seq!AP$1,FALSE)-Life!AP$39),VLOOKUP($F65,AREA_LIFE,Seq!AP$1,FALSE)-Life!AP$39,".")</f>
        <v>1.2267560975609513</v>
      </c>
      <c r="GI65">
        <f>IF( ISNUMBER(VLOOKUP($F65,AREA_LIFE,Seq!AQ$1,FALSE)-Life!AQ$39),VLOOKUP($F65,AREA_LIFE,Seq!AQ$1,FALSE)-Life!AQ$39,".")</f>
        <v>1.1512195121951265</v>
      </c>
      <c r="GJ65">
        <f>IF( ISNUMBER(VLOOKUP($F65,AREA_LIFE,Seq!AR$1,FALSE)-Life!AR$39),VLOOKUP($F65,AREA_LIFE,Seq!AR$1,FALSE)-Life!AR$39,".")</f>
        <v>1.0837804878048871</v>
      </c>
      <c r="GK65">
        <f>IF( ISNUMBER(VLOOKUP($F65,AREA_LIFE,Seq!AS$1,FALSE)-Life!AS$39),VLOOKUP($F65,AREA_LIFE,Seq!AS$1,FALSE)-Life!AS$39,".")</f>
        <v>1.0423902439024459</v>
      </c>
      <c r="GL65">
        <f>IF( ISNUMBER(VLOOKUP($F65,AREA_LIFE,Seq!AT$1,FALSE)-Life!AT$39),VLOOKUP($F65,AREA_LIFE,Seq!AT$1,FALSE)-Life!AT$39,".")</f>
        <v>1.0335121951219435</v>
      </c>
      <c r="GM65">
        <f>IF( ISNUMBER(VLOOKUP($F65,AREA_LIFE,Seq!AU$1,FALSE)-Life!AU$39),VLOOKUP($F65,AREA_LIFE,Seq!AU$1,FALSE)-Life!AU$39,".")</f>
        <v>1.0586341463414755</v>
      </c>
      <c r="GN65">
        <f>IF( ISNUMBER(VLOOKUP($F65,AREA_LIFE,Seq!AV$1,FALSE)-Life!AV$39),VLOOKUP($F65,AREA_LIFE,Seq!AV$1,FALSE)-Life!AV$39,".")</f>
        <v>1.1057560975609846</v>
      </c>
      <c r="GO65">
        <f>IF( ISNUMBER(VLOOKUP($F65,AREA_LIFE,Seq!AW$1,FALSE)-Life!AW$39),VLOOKUP($F65,AREA_LIFE,Seq!AW$1,FALSE)-Life!AW$39,".")</f>
        <v>1.1598536585365906</v>
      </c>
      <c r="GP65">
        <f>IF( ISNUMBER(VLOOKUP($F65,AREA_LIFE,Seq!AX$1,FALSE)-Life!AX$39),VLOOKUP($F65,AREA_LIFE,Seq!AX$1,FALSE)-Life!AX$39,".")</f>
        <v>1.2044390243902399</v>
      </c>
      <c r="GQ65">
        <f t="shared" si="36"/>
        <v>1.2044390243902399</v>
      </c>
      <c r="GS65">
        <f>IFERROR(VLOOKUP($F65,AREA_LIFE,Seq!V$1,FALSE),".")</f>
        <v>60.012463414634155</v>
      </c>
      <c r="GT65">
        <f>IFERROR(VLOOKUP($F65,AREA_LIFE,Seq!W$1,FALSE),".")</f>
        <v>60.977048780487806</v>
      </c>
      <c r="GU65">
        <f>IFERROR(VLOOKUP($F65,AREA_LIFE,Seq!X$1,FALSE),".")</f>
        <v>61.930341463414642</v>
      </c>
      <c r="GV65">
        <f>IFERROR(VLOOKUP($F65,AREA_LIFE,Seq!Y$1,FALSE),".")</f>
        <v>62.871365853658546</v>
      </c>
      <c r="GW65">
        <f>IFERROR(VLOOKUP($F65,AREA_LIFE,Seq!Z$1,FALSE),".")</f>
        <v>63.789658536585371</v>
      </c>
      <c r="GX65">
        <f>IFERROR(VLOOKUP($F65,AREA_LIFE,Seq!AA$1,FALSE),".")</f>
        <v>64.666317073170731</v>
      </c>
      <c r="GY65">
        <f>IFERROR(VLOOKUP($F65,AREA_LIFE,Seq!AB$1,FALSE),".")</f>
        <v>65.48343902439025</v>
      </c>
      <c r="GZ65">
        <f>IFERROR(VLOOKUP($F65,AREA_LIFE,Seq!AC$1,FALSE),".")</f>
        <v>66.232170731707328</v>
      </c>
      <c r="HA65">
        <f>IFERROR(VLOOKUP($F65,AREA_LIFE,Seq!AD$1,FALSE),".")</f>
        <v>66.911073170731726</v>
      </c>
      <c r="HB65">
        <f>IFERROR(VLOOKUP($F65,AREA_LIFE,Seq!AE$1,FALSE),".")</f>
        <v>67.522195121951228</v>
      </c>
      <c r="HC65">
        <f>IFERROR(VLOOKUP($F65,AREA_LIFE,Seq!AF$1,FALSE),".")</f>
        <v>68.080024390243906</v>
      </c>
      <c r="HD65">
        <f>IFERROR(VLOOKUP($F65,AREA_LIFE,Seq!AG$1,FALSE),".")</f>
        <v>68.605000000000004</v>
      </c>
      <c r="HE65">
        <f>IFERROR(VLOOKUP($F65,AREA_LIFE,Seq!AH$1,FALSE),".")</f>
        <v>69.118024390243903</v>
      </c>
      <c r="HF65">
        <f>IFERROR(VLOOKUP($F65,AREA_LIFE,Seq!AI$1,FALSE),".")</f>
        <v>69.631048780487816</v>
      </c>
      <c r="HG65">
        <f>IFERROR(VLOOKUP($F65,AREA_LIFE,Seq!AJ$1,FALSE),".")</f>
        <v>70.146073170731697</v>
      </c>
      <c r="HH65">
        <f>IFERROR(VLOOKUP($F65,AREA_LIFE,Seq!AK$1,FALSE),".")</f>
        <v>70.653121951219518</v>
      </c>
      <c r="HI65">
        <f>IFERROR(VLOOKUP($F65,AREA_LIFE,Seq!AL$1,FALSE),".")</f>
        <v>71.133780487804884</v>
      </c>
      <c r="HJ65">
        <f>IFERROR(VLOOKUP($F65,AREA_LIFE,Seq!AM$1,FALSE),".")</f>
        <v>71.56809756097563</v>
      </c>
      <c r="HK65">
        <f>IFERROR(VLOOKUP($F65,AREA_LIFE,Seq!AN$1,FALSE),".")</f>
        <v>71.944121951219529</v>
      </c>
      <c r="HL65">
        <f>IFERROR(VLOOKUP($F65,AREA_LIFE,Seq!AO$1,FALSE),".")</f>
        <v>72.262853658536585</v>
      </c>
      <c r="HM65">
        <f>IFERROR(VLOOKUP($F65,AREA_LIFE,Seq!AP$1,FALSE),".")</f>
        <v>72.530756097560968</v>
      </c>
      <c r="HN65">
        <f>IFERROR(VLOOKUP($F65,AREA_LIFE,Seq!AQ$1,FALSE),".")</f>
        <v>72.762804878048783</v>
      </c>
      <c r="HO65">
        <f>IFERROR(VLOOKUP($F65,AREA_LIFE,Seq!AR$1,FALSE),".")</f>
        <v>72.976926829268308</v>
      </c>
      <c r="HP65">
        <f>IFERROR(VLOOKUP($F65,AREA_LIFE,Seq!AS$1,FALSE),".")</f>
        <v>73.189560975609766</v>
      </c>
      <c r="HQ65">
        <f>IFERROR(VLOOKUP($F65,AREA_LIFE,Seq!AT$1,FALSE),".")</f>
        <v>73.407195121951233</v>
      </c>
      <c r="HR65">
        <f>IFERROR(VLOOKUP($F65,AREA_LIFE,Seq!AU$1,FALSE),".")</f>
        <v>73.635292682926845</v>
      </c>
      <c r="HS65">
        <f>IFERROR(VLOOKUP($F65,AREA_LIFE,Seq!AV$1,FALSE),".")</f>
        <v>73.869365853658536</v>
      </c>
      <c r="HT65">
        <f>IFERROR(VLOOKUP($F65,AREA_LIFE,Seq!AW$1,FALSE),".")</f>
        <v>74.102926829268299</v>
      </c>
      <c r="HU65">
        <f>IFERROR(VLOOKUP($F65,AREA_LIFE,Seq!AX$1,FALSE),".")</f>
        <v>74.329000000000008</v>
      </c>
      <c r="HV65" t="str">
        <f>IFERROR(VLOOKUP($F65,AREA_LIFE,Seq!AY$1,FALSE),".")</f>
        <v>.</v>
      </c>
      <c r="HZ65">
        <f t="shared" si="40"/>
        <v>731</v>
      </c>
      <c r="IA65">
        <f t="shared" si="38"/>
        <v>0</v>
      </c>
      <c r="IB65" t="str">
        <f t="shared" si="41"/>
        <v>.</v>
      </c>
      <c r="IC65" t="str">
        <f t="shared" si="42"/>
        <v>.</v>
      </c>
      <c r="ID65">
        <f t="shared" si="39"/>
        <v>8.6426246940556506E-2</v>
      </c>
      <c r="IE65" t="str">
        <f>work!FK65</f>
        <v>.</v>
      </c>
      <c r="IF65" t="str">
        <f>work!FL65</f>
        <v>.</v>
      </c>
      <c r="IG65" t="str">
        <f>work!FM65</f>
        <v>.</v>
      </c>
      <c r="IH65" t="str">
        <f>IF(ISNUMBER(work!FS65-work!FK65),work!FS65-work!FK65,".")</f>
        <v>.</v>
      </c>
      <c r="II65" t="str">
        <f>IF(ISNUMBER(work!FT65-work!FL65),work!FT65-work!FL65,".")</f>
        <v>.</v>
      </c>
      <c r="IJ65" t="str">
        <f>IF(ISNUMBER(work!FU65-work!FM65),work!FU65-work!FM65,".")</f>
        <v>.</v>
      </c>
    </row>
    <row r="66" spans="1:244" hidden="1">
      <c r="A66" s="24" t="str">
        <f t="shared" si="0"/>
        <v>非洲</v>
      </c>
      <c r="B66" s="24" t="str">
        <f t="shared" si="43"/>
        <v>InEM90</v>
      </c>
      <c r="C66" s="24" t="str">
        <f t="shared" si="44"/>
        <v>Out</v>
      </c>
      <c r="D66" s="24"/>
      <c r="E66" s="25" t="s">
        <v>2444</v>
      </c>
      <c r="F66" s="26" t="str">
        <f t="shared" si="2"/>
        <v>Madagascar</v>
      </c>
      <c r="G66" s="27">
        <f t="shared" si="3"/>
        <v>0</v>
      </c>
      <c r="H66" s="27">
        <f t="shared" si="4"/>
        <v>0</v>
      </c>
      <c r="I66" s="27">
        <f t="shared" si="5"/>
        <v>0</v>
      </c>
      <c r="J66" s="27">
        <f t="shared" si="6"/>
        <v>0</v>
      </c>
      <c r="K66" s="27">
        <f t="shared" si="7"/>
        <v>0</v>
      </c>
      <c r="L66" s="27">
        <f t="shared" si="8"/>
        <v>0</v>
      </c>
      <c r="M66" s="27">
        <f t="shared" si="9"/>
        <v>0</v>
      </c>
      <c r="N66" s="27">
        <f t="shared" si="10"/>
        <v>0</v>
      </c>
      <c r="O66" s="27">
        <f t="shared" si="11"/>
        <v>171</v>
      </c>
      <c r="P66" s="27">
        <f t="shared" si="12"/>
        <v>433</v>
      </c>
      <c r="Q66" s="27">
        <f t="shared" si="13"/>
        <v>76</v>
      </c>
      <c r="R66" s="27">
        <f t="shared" si="14"/>
        <v>72</v>
      </c>
      <c r="S66" s="27">
        <f t="shared" si="15"/>
        <v>217</v>
      </c>
      <c r="T66" s="27">
        <f t="shared" si="16"/>
        <v>422</v>
      </c>
      <c r="U66" s="27">
        <f t="shared" si="17"/>
        <v>0</v>
      </c>
      <c r="V66" s="27">
        <f t="shared" si="18"/>
        <v>54</v>
      </c>
      <c r="W66" s="27">
        <f t="shared" si="19"/>
        <v>0</v>
      </c>
      <c r="X66" s="27">
        <f t="shared" si="20"/>
        <v>59</v>
      </c>
      <c r="Y66" s="27">
        <f t="shared" si="21"/>
        <v>176</v>
      </c>
      <c r="Z66" s="27">
        <f t="shared" si="22"/>
        <v>190</v>
      </c>
      <c r="AA66" s="27">
        <f t="shared" si="23"/>
        <v>318</v>
      </c>
      <c r="AB66" s="27">
        <f t="shared" si="24"/>
        <v>156</v>
      </c>
      <c r="AC66" s="27">
        <f t="shared" si="25"/>
        <v>938</v>
      </c>
      <c r="AD66" s="27">
        <f t="shared" si="26"/>
        <v>1589</v>
      </c>
      <c r="AE66" s="27">
        <f t="shared" si="45"/>
        <v>300</v>
      </c>
      <c r="AF66" s="27">
        <f t="shared" si="46"/>
        <v>576</v>
      </c>
      <c r="AG66" s="27"/>
      <c r="AH66" s="27">
        <f>IF(ISNUMBER(work!C66+work!AH66),work!C66+work!AH66,".")</f>
        <v>18604060.641088329</v>
      </c>
      <c r="AI66" s="27">
        <f>IF(ISNUMBER(work!D66+work!AI66),work!D66+work!AI66,".")</f>
        <v>19525305.461224254</v>
      </c>
      <c r="AJ66" s="27">
        <f>IF(ISNUMBER(work!E66+work!AJ66),work!E66+work!AJ66,".")</f>
        <v>21271580.108211409</v>
      </c>
      <c r="AK66" s="27">
        <f>IF(ISNUMBER(work!F66+work!AK66),work!F66+work!AK66,".")</f>
        <v>23562713.335389338</v>
      </c>
      <c r="AL66" s="27">
        <f>IF(ISNUMBER(work!G66+work!AL66),work!G66+work!AL66,".")</f>
        <v>27106833.16454874</v>
      </c>
      <c r="AM66" s="27">
        <f>IF(ISNUMBER(work!H66+work!AM66),work!H66+work!AM66,".")</f>
        <v>30731451.10900566</v>
      </c>
      <c r="AN66" s="27">
        <f>IF(ISNUMBER(work!I66+work!AN66),work!I66+work!AN66,".")</f>
        <v>33416307.80472187</v>
      </c>
      <c r="AO66" s="27">
        <f>IF(ISNUMBER(work!J66+work!AO66),work!J66+work!AO66,".")</f>
        <v>37262292.700755917</v>
      </c>
      <c r="AP66" s="27">
        <f>IF(ISNUMBER(work!K66+work!AP66),work!K66+work!AP66,".")</f>
        <v>41449698.076154195</v>
      </c>
      <c r="AQ66" s="27">
        <f>IF(ISNUMBER(work!L66+work!AQ66),work!L66+work!AQ66,".")</f>
        <v>43149071.481029347</v>
      </c>
      <c r="AR66" s="27">
        <f>IF(ISNUMBER(work!M66+work!AR66),work!M66+work!AR66,".")</f>
        <v>44786614.748993509</v>
      </c>
      <c r="AS66" s="27">
        <f>IF(ISNUMBER(work!N66+work!AS66),work!N66+work!AS66,".")</f>
        <v>48856335.501252443</v>
      </c>
      <c r="AT66" s="27">
        <f>IF(ISNUMBER(work!O66+work!AT66),work!O66+work!AT66,".")</f>
        <v>55754118.651574515</v>
      </c>
      <c r="AU66" s="27">
        <f>IF(ISNUMBER(work!P66+work!AU66),work!P66+work!AU66,".")</f>
        <v>63522844.130399786</v>
      </c>
      <c r="AV66" s="27">
        <f>IF(ISNUMBER(work!Q66+work!AV66),work!Q66+work!AV66,".")</f>
        <v>71802704.617259547</v>
      </c>
      <c r="AW66" s="27">
        <f>IF(ISNUMBER(work!R66+work!AW66),work!R66+work!AW66,".")</f>
        <v>79600179.964974985</v>
      </c>
      <c r="AX66" s="27">
        <f>IF(ISNUMBER(work!S66+work!AX66),work!S66+work!AX66,".")</f>
        <v>87534975.86789839</v>
      </c>
      <c r="AY66" s="27">
        <f>IF(ISNUMBER(work!T66+work!AY66),work!T66+work!AY66,".")</f>
        <v>95657330.327208966</v>
      </c>
      <c r="AZ66" s="27">
        <f>IF(ISNUMBER(work!U66+work!AZ66),work!U66+work!AZ66,".")</f>
        <v>103105441.19834</v>
      </c>
      <c r="BA66" s="27">
        <f>IF(ISNUMBER(work!V66+work!BA66),work!V66+work!BA66,".")</f>
        <v>110931053.96299198</v>
      </c>
      <c r="BB66" s="27">
        <f>IF(ISNUMBER(work!W66+work!BB66),work!W66+work!BB66,".")</f>
        <v>120235789.68902597</v>
      </c>
      <c r="BC66" s="27">
        <f>IF(ISNUMBER(work!X66+work!BC66),work!X66+work!BC66,".")</f>
        <v>130206510.92576168</v>
      </c>
      <c r="BD66" s="27">
        <f>IF(ISNUMBER(work!Y66+work!BD66),work!Y66+work!BD66,".")</f>
        <v>141965793.10053763</v>
      </c>
      <c r="BE66" s="27">
        <f>IF(ISNUMBER(work!Z66+work!BE66),work!Z66+work!BE66,".")</f>
        <v>156161600.19235766</v>
      </c>
      <c r="BF66" s="27">
        <f>IF(ISNUMBER(work!AA66+work!BF66),work!AA66+work!BF66,".")</f>
        <v>171914834.68935046</v>
      </c>
      <c r="BG66" s="27">
        <f>IF(ISNUMBER(work!AB66+work!BG66),work!AB66+work!BG66,".")</f>
        <v>189769928.90785074</v>
      </c>
      <c r="BH66" s="27">
        <f>IF(ISNUMBER(work!AC66+work!BH66),work!AC66+work!BH66,".")</f>
        <v>211754699.23506153</v>
      </c>
      <c r="BI66" s="27">
        <f>IF(ISNUMBER(work!AD66+work!BI66),work!AD66+work!BI66,".")</f>
        <v>239251971.75845182</v>
      </c>
      <c r="BJ66" s="27">
        <f>IF(ISNUMBER(work!AE66+work!BJ66),work!AE66+work!BJ66,".")</f>
        <v>260776590.88701305</v>
      </c>
      <c r="BK66" s="27">
        <f>IF(ISNUMBER(work!AF66+work!BK66),work!AF66+work!BK66,".")</f>
        <v>294276444.91314685</v>
      </c>
      <c r="BL66" s="27"/>
      <c r="BM66" s="27">
        <f>IF(ISNUMBER(work!AH66-work!C66),work!AH66-work!C66,".")</f>
        <v>-17984327.921977669</v>
      </c>
      <c r="BN66" s="27">
        <f>IF(ISNUMBER(work!AI66-work!D66),work!AI66-work!D66,".")</f>
        <v>-18965679.307121146</v>
      </c>
      <c r="BO66" s="27">
        <f>IF(ISNUMBER(work!AJ66-work!E66),work!AJ66-work!E66,".")</f>
        <v>-20722084.274053391</v>
      </c>
      <c r="BP66" s="27">
        <f>IF(ISNUMBER(work!AK66-work!F66),work!AK66-work!F66,".")</f>
        <v>-23008260.464542262</v>
      </c>
      <c r="BQ66" s="27">
        <f>IF(ISNUMBER(work!AL66-work!G66),work!AL66-work!G66,".")</f>
        <v>-26542928.65297246</v>
      </c>
      <c r="BR66" s="27">
        <f>IF(ISNUMBER(work!AM66-work!H66),work!AM66-work!H66,".")</f>
        <v>-30161028.553880937</v>
      </c>
      <c r="BS66" s="27">
        <f>IF(ISNUMBER(work!AN66-work!I66),work!AN66-work!I66,".")</f>
        <v>-32834710.068498738</v>
      </c>
      <c r="BT66" s="27">
        <f>IF(ISNUMBER(work!AO66-work!J66),work!AO66-work!J66,".")</f>
        <v>-36673843.245758288</v>
      </c>
      <c r="BU66" s="27">
        <f>IF(ISNUMBER(work!AP66-work!K66),work!AP66-work!K66,".")</f>
        <v>-40841221.232316203</v>
      </c>
      <c r="BV66" s="27">
        <f>IF(ISNUMBER(work!AQ66-work!L66),work!AQ66-work!L66,".")</f>
        <v>-42515775.519088253</v>
      </c>
      <c r="BW66" s="27">
        <f>IF(ISNUMBER(work!AR66-work!M66),work!AR66-work!M66,".")</f>
        <v>-44133496.4371287</v>
      </c>
      <c r="BX66" s="27">
        <f>IF(ISNUMBER(work!AS66-work!N66),work!AS66-work!N66,".")</f>
        <v>-48244425.913992956</v>
      </c>
      <c r="BY66" s="27">
        <f>IF(ISNUMBER(work!AT66-work!O66),work!AT66-work!O66,".")</f>
        <v>-55134950.884635694</v>
      </c>
      <c r="BZ66" s="27">
        <f>IF(ISNUMBER(work!AU66-work!P66),work!AU66-work!P66,".")</f>
        <v>-62890695.140879802</v>
      </c>
      <c r="CA66" s="27">
        <f>IF(ISNUMBER(work!AV66-work!Q66),work!AV66-work!Q66,".")</f>
        <v>-71171008.298557654</v>
      </c>
      <c r="CB66" s="27">
        <f>IF(ISNUMBER(work!AW66-work!R66),work!AW66-work!R66,".")</f>
        <v>-78957667.658666417</v>
      </c>
      <c r="CC66" s="27">
        <f>IF(ISNUMBER(work!AX66-work!S66),work!AX66-work!S66,".")</f>
        <v>-86878656.518107012</v>
      </c>
      <c r="CD66" s="27">
        <f>IF(ISNUMBER(work!AY66-work!T66),work!AY66-work!T66,".")</f>
        <v>-94976769.870695025</v>
      </c>
      <c r="CE66" s="27">
        <f>IF(ISNUMBER(work!AZ66-work!U66),work!AZ66-work!U66,".")</f>
        <v>-102398118.815</v>
      </c>
      <c r="CF66" s="27">
        <f>IF(ISNUMBER(work!BA66-work!V66),work!BA66-work!V66,".")</f>
        <v>-110190776.61136201</v>
      </c>
      <c r="CG66" s="27">
        <f>IF(ISNUMBER(work!BB66-work!W66),work!BB66-work!W66,".")</f>
        <v>-119460274.65357402</v>
      </c>
      <c r="CH66" s="27">
        <f>IF(ISNUMBER(work!BC66-work!X66),work!BC66-work!X66,".")</f>
        <v>-129384326.75727431</v>
      </c>
      <c r="CI66" s="27">
        <f>IF(ISNUMBER(work!BD66-work!Y66),work!BD66-work!Y66,".")</f>
        <v>-141247810.81165436</v>
      </c>
      <c r="CJ66" s="27">
        <f>IF(ISNUMBER(work!BE66-work!Z66),work!BE66-work!Z66,".")</f>
        <v>-155373364.11105436</v>
      </c>
      <c r="CK66" s="27">
        <f>IF(ISNUMBER(work!BF66-work!AA66),work!BF66-work!AA66,".")</f>
        <v>-171085161.00870553</v>
      </c>
      <c r="CL66" s="27">
        <f>IF(ISNUMBER(work!BG66-work!AB66),work!BG66-work!AB66,".")</f>
        <v>-188902066.34280324</v>
      </c>
      <c r="CM66" s="27">
        <f>IF(ISNUMBER(work!BH66-work!AC66),work!BH66-work!AC66,".")</f>
        <v>-210843247.46466845</v>
      </c>
      <c r="CN66" s="27">
        <f>IF(ISNUMBER(work!BI66-work!AD66),work!BI66-work!AD66,".")</f>
        <v>-238283708.0122422</v>
      </c>
      <c r="CO66" s="27">
        <f>IF(ISNUMBER(work!BJ66-work!AE66),work!BJ66-work!AE66,".")</f>
        <v>-259737300.06304494</v>
      </c>
      <c r="CP66" s="27">
        <f>IF(ISNUMBER(work!BK66-work!AF66),work!BK66-work!AF66,".")</f>
        <v>-293232662.91564381</v>
      </c>
      <c r="CQ66" s="27"/>
      <c r="CR66" s="27"/>
      <c r="CS66" s="27">
        <f>IF(ISNUMBER(work!CR66-work!BN66),work!CR66-work!BN66,".")</f>
        <v>8.928013911267027E-2</v>
      </c>
      <c r="CT66" s="27">
        <f>IF(ISNUMBER(work!CS66-work!BO66),work!CS66-work!BO66,".")</f>
        <v>8.8280139112670269E-2</v>
      </c>
      <c r="CU66" s="27">
        <f>IF(ISNUMBER(work!CT66-work!BP66),work!CT66-work!BP66,".")</f>
        <v>8.8280139112670269E-2</v>
      </c>
      <c r="CV66" s="27">
        <f>IF(ISNUMBER(work!CU66-work!BQ66),work!CU66-work!BQ66,".")</f>
        <v>8.7280139112670269E-2</v>
      </c>
      <c r="CW66" s="27">
        <f>IF(ISNUMBER(work!CV66-work!BR66),work!CV66-work!BR66,".")</f>
        <v>8.7280139112670269E-2</v>
      </c>
      <c r="CX66" s="27">
        <f>IF(ISNUMBER(work!CW66-work!BS66),work!CW66-work!BS66,".")</f>
        <v>8.6280139112670268E-2</v>
      </c>
      <c r="CY66" s="27">
        <f>IF(ISNUMBER(work!CX66-work!BT66),work!CX66-work!BT66,".")</f>
        <v>8.5280139112670281E-2</v>
      </c>
      <c r="CZ66" s="27">
        <f>IF(ISNUMBER(work!CY66-work!BU66),work!CY66-work!BU66,".")</f>
        <v>8.428013911267028E-2</v>
      </c>
      <c r="DA66" s="27">
        <f>IF(ISNUMBER(work!CZ66-work!BV66),work!CZ66-work!BV66,".")</f>
        <v>8.3280139112670279E-2</v>
      </c>
      <c r="DB66" s="27">
        <f>IF(ISNUMBER(work!DA66-work!BW66),work!DA66-work!BW66,".")</f>
        <v>8.2280139112670278E-2</v>
      </c>
      <c r="DC66" s="94">
        <f>IF(ISNUMBER(work!DB66-work!BX66),work!DB66-work!BX66,".")</f>
        <v>8.0280139112670276E-2</v>
      </c>
      <c r="DD66" s="27">
        <f>IF(ISNUMBER(work!DC66-work!BY66),work!DC66-work!BY66,".")</f>
        <v>7.8280139112670274E-2</v>
      </c>
      <c r="DE66" s="27">
        <f>IF(ISNUMBER(work!DD66-work!BZ66),work!DD66-work!BZ66,".")</f>
        <v>7.7288081277056775E-2</v>
      </c>
      <c r="DF66" s="27">
        <f>IF(ISNUMBER(work!DE66-work!CA66),work!DE66-work!CA66,".")</f>
        <v>7.5288081277056773E-2</v>
      </c>
      <c r="DG66" s="27">
        <f>IF(ISNUMBER(work!DF66-work!CB66),work!DF66-work!CB66,".")</f>
        <v>7.3288081277056771E-2</v>
      </c>
      <c r="DH66" s="27">
        <f>IF(ISNUMBER(work!DG66-work!CC66),work!DG66-work!CC66,".")</f>
        <v>7.128808127705677E-2</v>
      </c>
      <c r="DI66" s="27">
        <f>IF(ISNUMBER(work!DH66-work!CD66),work!DH66-work!CD66,".")</f>
        <v>6.8288081277056781E-2</v>
      </c>
      <c r="DJ66" s="27">
        <f>IF(ISNUMBER(work!DI66-work!CE66),work!DI66-work!CE66,".")</f>
        <v>6.6288081277056779E-2</v>
      </c>
      <c r="DK66" s="27">
        <f>IF(ISNUMBER(work!DJ66-work!CF66),work!DJ66-work!CF66,".")</f>
        <v>6.4288081277056777E-2</v>
      </c>
      <c r="DL66" s="27">
        <f>IF(ISNUMBER(work!DK66-work!CG66),work!DK66-work!CG66,".")</f>
        <v>6.0032862593352776E-2</v>
      </c>
      <c r="DM66" s="94">
        <f>IF(ISNUMBER(work!DL66-work!CH66),work!DL66-work!CH66,".")</f>
        <v>5.5764241004566707E-2</v>
      </c>
      <c r="DN66" s="27">
        <f>IF(ISNUMBER(work!DM66-work!CI66),work!DM66-work!CI66,".")</f>
        <v>5.1615236906814306E-2</v>
      </c>
      <c r="DO66" s="27">
        <f>IF(ISNUMBER(work!DN66-work!CJ66),work!DN66-work!CJ66,".")</f>
        <v>4.7560733192685063E-2</v>
      </c>
      <c r="DP66" s="27">
        <f>IF(ISNUMBER(work!DO66-work!CK66),work!DO66-work!CK66,".")</f>
        <v>4.361512829020972E-2</v>
      </c>
      <c r="DQ66" s="27">
        <f>IF(ISNUMBER(work!DP66-work!CL66),work!DP66-work!CL66,".")</f>
        <v>3.8962764333880462E-2</v>
      </c>
      <c r="DR66" s="94">
        <f>IF(ISNUMBER(work!DQ66-work!CM66),work!DQ66-work!CM66,".")</f>
        <v>3.5820147549760963E-2</v>
      </c>
      <c r="DS66" s="27">
        <f>IF(ISNUMBER(work!DR66-work!CN66),work!DR66-work!CN66,".")</f>
        <v>3.2299433115098732E-2</v>
      </c>
      <c r="DT66" s="27">
        <f>IF(ISNUMBER(work!DS66-work!CO66),work!DS66-work!CO66,".")</f>
        <v>2.9435839385004547E-2</v>
      </c>
      <c r="DU66" s="27">
        <f>IF(ISNUMBER(work!DT66-work!CP66),work!DT66-work!CP66,".")</f>
        <v>3.2508954791917358E-2</v>
      </c>
      <c r="DV66" s="27">
        <f t="shared" si="29"/>
        <v>3.2508954791917358E-2</v>
      </c>
      <c r="DW66" s="27"/>
      <c r="DX66" s="27" t="str">
        <f>IF(ISNUMBER(work!FJ66/work!FN66),work!FJ66/work!FN66,".")</f>
        <v>.</v>
      </c>
      <c r="DY66" s="27" t="str">
        <f>IF(ISNUMBER(work!FK66/work!FO66),work!FK66/work!FO66,".")</f>
        <v>.</v>
      </c>
      <c r="DZ66" s="27" t="str">
        <f>IF(ISNUMBER(work!FL66/work!FP66),work!FL66/work!FP66,".")</f>
        <v>.</v>
      </c>
      <c r="EA66" s="27" t="str">
        <f>IF(ISNUMBER(work!FM66/work!FQ66),work!FM66/work!FQ66,".")</f>
        <v>.</v>
      </c>
      <c r="EB66" s="27" t="str">
        <f>IF(ISNUMBER((work!FK66+work!FL66)/(work!FO66+work!FP66)),(work!FK66+work!FL66)/(work!FO66+work!FP66),".")</f>
        <v>.</v>
      </c>
      <c r="EC66" s="27" t="str">
        <f>IF(ISNUMBER(work!FR66/work!FV66),work!FR66/work!FV66,".")</f>
        <v>.</v>
      </c>
      <c r="ED66" s="27" t="str">
        <f>IF(ISNUMBER(work!FS66/work!FW66),work!FS66/work!FW66,".")</f>
        <v>.</v>
      </c>
      <c r="EE66" s="27" t="str">
        <f>IF(ISNUMBER(work!FT66/work!FX66),work!FT66/work!FX66,".")</f>
        <v>.</v>
      </c>
      <c r="EF66" s="27" t="str">
        <f>IF(ISNUMBER(work!FU66/work!FY66),work!FU66/work!FY66,".")</f>
        <v>.</v>
      </c>
      <c r="EG66" s="27" t="str">
        <f>IF(ISNUMBER((work!FS66+work!FT66)/(work!FW66+work!FX66)),(work!FS66+work!FT66)/(work!FW66+work!FX66),".")</f>
        <v>.</v>
      </c>
      <c r="EH66" s="27" t="str">
        <f>work!EZ66</f>
        <v>.</v>
      </c>
      <c r="EI66" s="27">
        <f>work!FA66</f>
        <v>1.2862593175072578E-3</v>
      </c>
      <c r="EJ66" s="27" t="str">
        <f>work!FB66</f>
        <v>.</v>
      </c>
      <c r="EK66" s="27"/>
      <c r="EL66" s="27">
        <f t="shared" si="47"/>
        <v>9677.2070000000003</v>
      </c>
      <c r="EM66">
        <f t="shared" si="34"/>
        <v>0</v>
      </c>
      <c r="EN66" t="str">
        <f>work!FM66</f>
        <v>.</v>
      </c>
      <c r="EO66" t="str">
        <f>IF(ISNUMBER(work!FK66+work!FL66),work!FK66+work!FL66,".")</f>
        <v>.</v>
      </c>
      <c r="EP66" t="str">
        <f>IF(ISNUMBER(work!FU66-work!FM66),work!FU66-work!FM66,".")</f>
        <v>.</v>
      </c>
      <c r="EQ66" t="str">
        <f>IF(ISNUMBER(work!FS66+work!FT66-work!FK66-work!FL66),(work!FS66+work!FT66-work!FK66-work!FL66),".")</f>
        <v>.</v>
      </c>
      <c r="EU66" t="str">
        <f>work!FC66</f>
        <v>.</v>
      </c>
      <c r="EV66">
        <f>work!FD66</f>
        <v>14500</v>
      </c>
      <c r="EW66" t="str">
        <f>IF(ISNUMBER(VLOOKUP($F66,AREA_EM_ALLYEAR,Seq!B$1,FALSE)),VLOOKUP($F66,AREA_EM_ALLYEAR,Seq!B$1,FALSE),".")</f>
        <v>.</v>
      </c>
      <c r="EX66" t="str">
        <f>IF(ISNUMBER(VLOOKUP($F66,AREA_EM_ALLYEAR,Seq!C$1,FALSE)),VLOOKUP($F66,AREA_EM_ALLYEAR,Seq!C$1,FALSE),".")</f>
        <v>.</v>
      </c>
      <c r="EY66" t="str">
        <f>IF(ISNUMBER(VLOOKUP($F66,AREA_EM_ALLYEAR,Seq!D$1,FALSE)),VLOOKUP($F66,AREA_EM_ALLYEAR,Seq!D$1,FALSE),".")</f>
        <v>.</v>
      </c>
      <c r="EZ66" t="str">
        <f>IF(ISNUMBER(VLOOKUP($F66,AREA_EM_ALLYEAR,Seq!E$1,FALSE)),VLOOKUP($F66,AREA_EM_ALLYEAR,Seq!E$1,FALSE),".")</f>
        <v>.</v>
      </c>
      <c r="FA66" t="str">
        <f>IF(ISNUMBER(VLOOKUP($F66,AREA_EM_ALLYEAR,Seq!F$1,FALSE)),VLOOKUP($F66,AREA_EM_ALLYEAR,Seq!F$1,FALSE),".")</f>
        <v>.</v>
      </c>
      <c r="FB66" t="str">
        <f>IF(ISNUMBER(VLOOKUP($F66,AREA_EM_ALLYEAR,Seq!G$1,FALSE)),VLOOKUP($F66,AREA_EM_ALLYEAR,Seq!G$1,FALSE),".")</f>
        <v>.</v>
      </c>
      <c r="FC66" t="str">
        <f>IF(ISNUMBER(VLOOKUP($F66,AREA_EM_ALLYEAR,Seq!H$1,FALSE)),VLOOKUP($F66,AREA_EM_ALLYEAR,Seq!H$1,FALSE),".")</f>
        <v>.</v>
      </c>
      <c r="FD66" t="str">
        <f>IF(ISNUMBER(VLOOKUP($F66,AREA_EM_ALLYEAR,Seq!I$1,FALSE)),VLOOKUP($F66,AREA_EM_ALLYEAR,Seq!I$1,FALSE),".")</f>
        <v>.</v>
      </c>
      <c r="FE66" t="str">
        <f>IF(ISNUMBER(VLOOKUP($F66,AREA_EM_ALLYEAR,Seq!J$1,FALSE)),VLOOKUP($F66,AREA_EM_ALLYEAR,Seq!J$1,FALSE),".")</f>
        <v>.</v>
      </c>
      <c r="FF66" t="str">
        <f>IF(ISNUMBER(VLOOKUP($F66,AREA_EM_ALLYEAR,Seq!K$1,FALSE)),VLOOKUP($F66,AREA_EM_ALLYEAR,Seq!K$1,FALSE),".")</f>
        <v>.</v>
      </c>
      <c r="FG66" t="str">
        <f>IF(ISNUMBER(VLOOKUP($F66,AREA_EM_ALLYEAR,Seq!L$1,FALSE)),VLOOKUP($F66,AREA_EM_ALLYEAR,Seq!L$1,FALSE),".")</f>
        <v>.</v>
      </c>
      <c r="FH66" t="str">
        <f>IF(ISNUMBER(VLOOKUP($F66,AREA_EM_ALLYEAR,Seq!M$1,FALSE)),VLOOKUP($F66,AREA_EM_ALLYEAR,Seq!M$1,FALSE),".")</f>
        <v>.</v>
      </c>
      <c r="FI66" t="str">
        <f>IF(ISNUMBER(VLOOKUP($F66,AREA_EM_ALLYEAR,Seq!N$1,FALSE)),VLOOKUP($F66,AREA_EM_ALLYEAR,Seq!N$1,FALSE),".")</f>
        <v>.</v>
      </c>
      <c r="FJ66" t="str">
        <f>IF(ISNUMBER(VLOOKUP($F66,AREA_EM_ALLYEAR,Seq!O$1,FALSE)),VLOOKUP($F66,AREA_EM_ALLYEAR,Seq!O$1,FALSE),".")</f>
        <v>.</v>
      </c>
      <c r="FK66" t="str">
        <f t="shared" si="35"/>
        <v>.</v>
      </c>
      <c r="FN66">
        <f>IF( ISNUMBER(VLOOKUP($F66,AREA_LIFE,Seq!V$1,FALSE)-Life!V$39),VLOOKUP($F66,AREA_LIFE,Seq!V$1,FALSE)-Life!V$39,".")</f>
        <v>-17.760268292682916</v>
      </c>
      <c r="FO66">
        <f>IF( ISNUMBER(VLOOKUP($F66,AREA_LIFE,Seq!W$1,FALSE)-Life!W$39),VLOOKUP($F66,AREA_LIFE,Seq!W$1,FALSE)-Life!W$39,".")</f>
        <v>-17.578341463414624</v>
      </c>
      <c r="FP66">
        <f>IF( ISNUMBER(VLOOKUP($F66,AREA_LIFE,Seq!X$1,FALSE)-Life!X$39),VLOOKUP($F66,AREA_LIFE,Seq!X$1,FALSE)-Life!X$39,".")</f>
        <v>-17.471317073170738</v>
      </c>
      <c r="FQ66">
        <f>IF( ISNUMBER(VLOOKUP($F66,AREA_LIFE,Seq!Y$1,FALSE)-Life!Y$39),VLOOKUP($F66,AREA_LIFE,Seq!Y$1,FALSE)-Life!Y$39,".")</f>
        <v>-17.448195121951223</v>
      </c>
      <c r="FR66">
        <f>IF( ISNUMBER(VLOOKUP($F66,AREA_LIFE,Seq!Z$1,FALSE)-Life!Z$39),VLOOKUP($F66,AREA_LIFE,Seq!Z$1,FALSE)-Life!Z$39,".")</f>
        <v>-17.503024390243908</v>
      </c>
      <c r="FS66">
        <f>IF( ISNUMBER(VLOOKUP($F66,AREA_LIFE,Seq!AA$1,FALSE)-Life!AA$39),VLOOKUP($F66,AREA_LIFE,Seq!AA$1,FALSE)-Life!AA$39,".")</f>
        <v>-17.59990243902439</v>
      </c>
      <c r="FT66">
        <f>IF( ISNUMBER(VLOOKUP($F66,AREA_LIFE,Seq!AB$1,FALSE)-Life!AB$39),VLOOKUP($F66,AREA_LIFE,Seq!AB$1,FALSE)-Life!AB$39,".")</f>
        <v>-17.685512195121959</v>
      </c>
      <c r="FU66">
        <f>IF( ISNUMBER(VLOOKUP($F66,AREA_LIFE,Seq!AC$1,FALSE)-Life!AC$39),VLOOKUP($F66,AREA_LIFE,Seq!AC$1,FALSE)-Life!AC$39,".")</f>
        <v>-17.705975609756095</v>
      </c>
      <c r="FV66">
        <f>IF( ISNUMBER(VLOOKUP($F66,AREA_LIFE,Seq!AD$1,FALSE)-Life!AD$39),VLOOKUP($F66,AREA_LIFE,Seq!AD$1,FALSE)-Life!AD$39,".")</f>
        <v>-17.627829268292672</v>
      </c>
      <c r="FW66">
        <f>IF( ISNUMBER(VLOOKUP($F66,AREA_LIFE,Seq!AE$1,FALSE)-Life!AE$39),VLOOKUP($F66,AREA_LIFE,Seq!AE$1,FALSE)-Life!AE$39,".")</f>
        <v>-17.44258536585366</v>
      </c>
      <c r="FX66">
        <f>IF( ISNUMBER(VLOOKUP($F66,AREA_LIFE,Seq!AF$1,FALSE)-Life!AF$39),VLOOKUP($F66,AREA_LIFE,Seq!AF$1,FALSE)-Life!AF$39,".")</f>
        <v>-17.162658536585361</v>
      </c>
      <c r="FY66">
        <f>IF( ISNUMBER(VLOOKUP($F66,AREA_LIFE,Seq!AG$1,FALSE)-Life!AG$39),VLOOKUP($F66,AREA_LIFE,Seq!AG$1,FALSE)-Life!AG$39,".")</f>
        <v>-16.819463414634157</v>
      </c>
      <c r="FZ66">
        <f>IF( ISNUMBER(VLOOKUP($F66,AREA_LIFE,Seq!AH$1,FALSE)-Life!AH$39),VLOOKUP($F66,AREA_LIFE,Seq!AH$1,FALSE)-Life!AH$39,".")</f>
        <v>-16.460317073170728</v>
      </c>
      <c r="GA66">
        <f>IF( ISNUMBER(VLOOKUP($F66,AREA_LIFE,Seq!AI$1,FALSE)-Life!AI$39),VLOOKUP($F66,AREA_LIFE,Seq!AI$1,FALSE)-Life!AI$39,".")</f>
        <v>-16.125634146341483</v>
      </c>
      <c r="GB66">
        <f>IF( ISNUMBER(VLOOKUP($F66,AREA_LIFE,Seq!AJ$1,FALSE)-Life!AJ$39),VLOOKUP($F66,AREA_LIFE,Seq!AJ$1,FALSE)-Life!AJ$39,".")</f>
        <v>-15.831804878048786</v>
      </c>
      <c r="GC66">
        <f>IF( ISNUMBER(VLOOKUP($F66,AREA_LIFE,Seq!AK$1,FALSE)-Life!AK$39),VLOOKUP($F66,AREA_LIFE,Seq!AK$1,FALSE)-Life!AK$39,".")</f>
        <v>-15.589804878048788</v>
      </c>
      <c r="GD66">
        <f>IF( ISNUMBER(VLOOKUP($F66,AREA_LIFE,Seq!AL$1,FALSE)-Life!AL$39),VLOOKUP($F66,AREA_LIFE,Seq!AL$1,FALSE)-Life!AL$39,".")</f>
        <v>-15.398585365853648</v>
      </c>
      <c r="GE66">
        <f>IF( ISNUMBER(VLOOKUP($F66,AREA_LIFE,Seq!AM$1,FALSE)-Life!AM$39),VLOOKUP($F66,AREA_LIFE,Seq!AM$1,FALSE)-Life!AM$39,".")</f>
        <v>-15.240268292682927</v>
      </c>
      <c r="GF66">
        <f>IF( ISNUMBER(VLOOKUP($F66,AREA_LIFE,Seq!AN$1,FALSE)-Life!AN$39),VLOOKUP($F66,AREA_LIFE,Seq!AN$1,FALSE)-Life!AN$39,".")</f>
        <v>-15.094341463414644</v>
      </c>
      <c r="GG66">
        <f>IF( ISNUMBER(VLOOKUP($F66,AREA_LIFE,Seq!AO$1,FALSE)-Life!AO$39),VLOOKUP($F66,AREA_LIFE,Seq!AO$1,FALSE)-Life!AO$39,".")</f>
        <v>-14.953365853658546</v>
      </c>
      <c r="GH66">
        <f>IF( ISNUMBER(VLOOKUP($F66,AREA_LIFE,Seq!AP$1,FALSE)-Life!AP$39),VLOOKUP($F66,AREA_LIFE,Seq!AP$1,FALSE)-Life!AP$39,".")</f>
        <v>-14.80282926829269</v>
      </c>
      <c r="GI66">
        <f>IF( ISNUMBER(VLOOKUP($F66,AREA_LIFE,Seq!AQ$1,FALSE)-Life!AQ$39),VLOOKUP($F66,AREA_LIFE,Seq!AQ$1,FALSE)-Life!AQ$39,".")</f>
        <v>-14.629756097560971</v>
      </c>
      <c r="GJ66">
        <f>IF( ISNUMBER(VLOOKUP($F66,AREA_LIFE,Seq!AR$1,FALSE)-Life!AR$39),VLOOKUP($F66,AREA_LIFE,Seq!AR$1,FALSE)-Life!AR$39,".")</f>
        <v>-14.428658536585367</v>
      </c>
      <c r="GK66">
        <f>IF( ISNUMBER(VLOOKUP($F66,AREA_LIFE,Seq!AS$1,FALSE)-Life!AS$39),VLOOKUP($F66,AREA_LIFE,Seq!AS$1,FALSE)-Life!AS$39,".")</f>
        <v>-14.19851219512195</v>
      </c>
      <c r="GL66">
        <f>IF( ISNUMBER(VLOOKUP($F66,AREA_LIFE,Seq!AT$1,FALSE)-Life!AT$39),VLOOKUP($F66,AREA_LIFE,Seq!AT$1,FALSE)-Life!AT$39,".")</f>
        <v>-13.939902439024401</v>
      </c>
      <c r="GM66">
        <f>IF( ISNUMBER(VLOOKUP($F66,AREA_LIFE,Seq!AU$1,FALSE)-Life!AU$39),VLOOKUP($F66,AREA_LIFE,Seq!AU$1,FALSE)-Life!AU$39,".")</f>
        <v>-13.65729268292683</v>
      </c>
      <c r="GN66">
        <f>IF( ISNUMBER(VLOOKUP($F66,AREA_LIFE,Seq!AV$1,FALSE)-Life!AV$39),VLOOKUP($F66,AREA_LIFE,Seq!AV$1,FALSE)-Life!AV$39,".")</f>
        <v>-13.362682926829251</v>
      </c>
      <c r="GO66">
        <f>IF( ISNUMBER(VLOOKUP($F66,AREA_LIFE,Seq!AW$1,FALSE)-Life!AW$39),VLOOKUP($F66,AREA_LIFE,Seq!AW$1,FALSE)-Life!AW$39,".")</f>
        <v>-13.066609756097563</v>
      </c>
      <c r="GP66">
        <f>IF( ISNUMBER(VLOOKUP($F66,AREA_LIFE,Seq!AX$1,FALSE)-Life!AX$39),VLOOKUP($F66,AREA_LIFE,Seq!AX$1,FALSE)-Life!AX$39,".")</f>
        <v>-12.783073170731711</v>
      </c>
      <c r="GQ66">
        <f t="shared" si="36"/>
        <v>-12.783073170731711</v>
      </c>
      <c r="GS66">
        <f>IFERROR(VLOOKUP($F66,AREA_LIFE,Seq!V$1,FALSE),".")</f>
        <v>48.208121951219518</v>
      </c>
      <c r="GT66">
        <f>IFERROR(VLOOKUP($F66,AREA_LIFE,Seq!W$1,FALSE),".")</f>
        <v>48.588390243902445</v>
      </c>
      <c r="GU66">
        <f>IFERROR(VLOOKUP($F66,AREA_LIFE,Seq!X$1,FALSE),".")</f>
        <v>48.877170731707324</v>
      </c>
      <c r="GV66">
        <f>IFERROR(VLOOKUP($F66,AREA_LIFE,Seq!Y$1,FALSE),".")</f>
        <v>49.072975609756107</v>
      </c>
      <c r="GW66">
        <f>IFERROR(VLOOKUP($F66,AREA_LIFE,Seq!Z$1,FALSE),".")</f>
        <v>49.192780487804882</v>
      </c>
      <c r="GX66">
        <f>IFERROR(VLOOKUP($F66,AREA_LIFE,Seq!AA$1,FALSE),".")</f>
        <v>49.280536585365866</v>
      </c>
      <c r="GY66">
        <f>IFERROR(VLOOKUP($F66,AREA_LIFE,Seq!AB$1,FALSE),".")</f>
        <v>49.395707317073175</v>
      </c>
      <c r="GZ66">
        <f>IFERROR(VLOOKUP($F66,AREA_LIFE,Seq!AC$1,FALSE),".")</f>
        <v>49.592219512195129</v>
      </c>
      <c r="HA66">
        <f>IFERROR(VLOOKUP($F66,AREA_LIFE,Seq!AD$1,FALSE),".")</f>
        <v>49.905097560975619</v>
      </c>
      <c r="HB66">
        <f>IFERROR(VLOOKUP($F66,AREA_LIFE,Seq!AE$1,FALSE),".")</f>
        <v>50.343804878048786</v>
      </c>
      <c r="HC66">
        <f>IFERROR(VLOOKUP($F66,AREA_LIFE,Seq!AF$1,FALSE),".")</f>
        <v>50.896414634146346</v>
      </c>
      <c r="HD66">
        <f>IFERROR(VLOOKUP($F66,AREA_LIFE,Seq!AG$1,FALSE),".")</f>
        <v>51.530926829268296</v>
      </c>
      <c r="HE66">
        <f>IFERROR(VLOOKUP($F66,AREA_LIFE,Seq!AH$1,FALSE),".")</f>
        <v>52.194926829268297</v>
      </c>
      <c r="HF66">
        <f>IFERROR(VLOOKUP($F66,AREA_LIFE,Seq!AI$1,FALSE),".")</f>
        <v>52.843951219512192</v>
      </c>
      <c r="HG66">
        <f>IFERROR(VLOOKUP($F66,AREA_LIFE,Seq!AJ$1,FALSE),".")</f>
        <v>53.458536585365863</v>
      </c>
      <c r="HH66">
        <f>IFERROR(VLOOKUP($F66,AREA_LIFE,Seq!AK$1,FALSE),".")</f>
        <v>54.027731707317081</v>
      </c>
      <c r="HI66">
        <f>IFERROR(VLOOKUP($F66,AREA_LIFE,Seq!AL$1,FALSE),".")</f>
        <v>54.553048780487813</v>
      </c>
      <c r="HJ66">
        <f>IFERROR(VLOOKUP($F66,AREA_LIFE,Seq!AM$1,FALSE),".")</f>
        <v>55.051463414634156</v>
      </c>
      <c r="HK66">
        <f>IFERROR(VLOOKUP($F66,AREA_LIFE,Seq!AN$1,FALSE),".")</f>
        <v>55.540463414634154</v>
      </c>
      <c r="HL66">
        <f>IFERROR(VLOOKUP($F66,AREA_LIFE,Seq!AO$1,FALSE),".")</f>
        <v>56.021536585365858</v>
      </c>
      <c r="HM66">
        <f>IFERROR(VLOOKUP($F66,AREA_LIFE,Seq!AP$1,FALSE),".")</f>
        <v>56.501170731707326</v>
      </c>
      <c r="HN66">
        <f>IFERROR(VLOOKUP($F66,AREA_LIFE,Seq!AQ$1,FALSE),".")</f>
        <v>56.981829268292685</v>
      </c>
      <c r="HO66">
        <f>IFERROR(VLOOKUP($F66,AREA_LIFE,Seq!AR$1,FALSE),".")</f>
        <v>57.464487804878054</v>
      </c>
      <c r="HP66">
        <f>IFERROR(VLOOKUP($F66,AREA_LIFE,Seq!AS$1,FALSE),".")</f>
        <v>57.94865853658537</v>
      </c>
      <c r="HQ66">
        <f>IFERROR(VLOOKUP($F66,AREA_LIFE,Seq!AT$1,FALSE),".")</f>
        <v>58.433780487804889</v>
      </c>
      <c r="HR66">
        <f>IFERROR(VLOOKUP($F66,AREA_LIFE,Seq!AU$1,FALSE),".")</f>
        <v>58.91936585365854</v>
      </c>
      <c r="HS66">
        <f>IFERROR(VLOOKUP($F66,AREA_LIFE,Seq!AV$1,FALSE),".")</f>
        <v>59.4009268292683</v>
      </c>
      <c r="HT66">
        <f>IFERROR(VLOOKUP($F66,AREA_LIFE,Seq!AW$1,FALSE),".")</f>
        <v>59.876463414634145</v>
      </c>
      <c r="HU66">
        <f>IFERROR(VLOOKUP($F66,AREA_LIFE,Seq!AX$1,FALSE),".")</f>
        <v>60.341487804878057</v>
      </c>
      <c r="HV66" t="str">
        <f>IFERROR(VLOOKUP($F66,AREA_LIFE,Seq!AY$1,FALSE),".")</f>
        <v>.</v>
      </c>
      <c r="HZ66">
        <f t="shared" si="40"/>
        <v>1445</v>
      </c>
      <c r="IA66">
        <f t="shared" si="38"/>
        <v>0</v>
      </c>
      <c r="IB66">
        <f t="shared" si="41"/>
        <v>44786614.748993509</v>
      </c>
      <c r="IC66">
        <f t="shared" si="42"/>
        <v>-44133496.4371287</v>
      </c>
      <c r="ID66">
        <f t="shared" si="39"/>
        <v>8.0280139112670276E-2</v>
      </c>
      <c r="IE66" t="str">
        <f>work!FK66</f>
        <v>.</v>
      </c>
      <c r="IF66" t="str">
        <f>work!FL66</f>
        <v>.</v>
      </c>
      <c r="IG66" t="str">
        <f>work!FM66</f>
        <v>.</v>
      </c>
      <c r="IH66" t="str">
        <f>IF(ISNUMBER(work!FS66-work!FK66),work!FS66-work!FK66,".")</f>
        <v>.</v>
      </c>
      <c r="II66" t="str">
        <f>IF(ISNUMBER(work!FT66-work!FL66),work!FT66-work!FL66,".")</f>
        <v>.</v>
      </c>
      <c r="IJ66" t="str">
        <f>IF(ISNUMBER(work!FU66-work!FM66),work!FU66-work!FM66,".")</f>
        <v>.</v>
      </c>
    </row>
    <row r="67" spans="1:244" hidden="1">
      <c r="A67" s="24" t="str">
        <f t="shared" si="0"/>
        <v>非洲</v>
      </c>
      <c r="B67" s="24" t="str">
        <f t="shared" si="43"/>
        <v>Out</v>
      </c>
      <c r="C67" s="24" t="str">
        <f t="shared" si="44"/>
        <v>Out</v>
      </c>
      <c r="D67" s="24"/>
      <c r="E67" s="25" t="s">
        <v>3937</v>
      </c>
      <c r="F67" s="26" t="str">
        <f t="shared" si="2"/>
        <v>Mali</v>
      </c>
      <c r="G67" s="27" t="str">
        <f t="shared" si="3"/>
        <v>.</v>
      </c>
      <c r="H67" s="27" t="str">
        <f t="shared" si="4"/>
        <v>.</v>
      </c>
      <c r="I67" s="27" t="str">
        <f t="shared" si="5"/>
        <v>.</v>
      </c>
      <c r="J67" s="27" t="str">
        <f t="shared" si="6"/>
        <v>.</v>
      </c>
      <c r="K67" s="27" t="str">
        <f t="shared" si="7"/>
        <v>.</v>
      </c>
      <c r="L67" s="27" t="str">
        <f t="shared" si="8"/>
        <v>.</v>
      </c>
      <c r="M67" s="27" t="str">
        <f t="shared" si="9"/>
        <v>.</v>
      </c>
      <c r="N67" s="27" t="str">
        <f t="shared" si="10"/>
        <v>.</v>
      </c>
      <c r="O67" s="27">
        <f t="shared" si="11"/>
        <v>0</v>
      </c>
      <c r="P67" s="27">
        <f t="shared" si="12"/>
        <v>0</v>
      </c>
      <c r="Q67" s="27">
        <f t="shared" si="13"/>
        <v>20</v>
      </c>
      <c r="R67" s="27">
        <f t="shared" si="14"/>
        <v>0</v>
      </c>
      <c r="S67" s="27" t="str">
        <f t="shared" si="15"/>
        <v>.</v>
      </c>
      <c r="T67" s="27" t="str">
        <f t="shared" si="16"/>
        <v>.</v>
      </c>
      <c r="U67" s="27" t="str">
        <f t="shared" si="17"/>
        <v>.</v>
      </c>
      <c r="V67" s="27" t="str">
        <f t="shared" si="18"/>
        <v>.</v>
      </c>
      <c r="W67" s="27" t="str">
        <f t="shared" si="19"/>
        <v>.</v>
      </c>
      <c r="X67" s="27" t="str">
        <f t="shared" si="20"/>
        <v>.</v>
      </c>
      <c r="Y67" s="27" t="str">
        <f t="shared" si="21"/>
        <v>.</v>
      </c>
      <c r="Z67" s="27" t="str">
        <f t="shared" si="22"/>
        <v>.</v>
      </c>
      <c r="AA67" s="27">
        <f t="shared" si="23"/>
        <v>11</v>
      </c>
      <c r="AB67" s="27">
        <f t="shared" si="24"/>
        <v>6</v>
      </c>
      <c r="AC67" s="27" t="str">
        <f t="shared" si="25"/>
        <v>.</v>
      </c>
      <c r="AD67" s="27" t="str">
        <f t="shared" si="26"/>
        <v>.</v>
      </c>
      <c r="AE67" s="27">
        <f t="shared" si="45"/>
        <v>0</v>
      </c>
      <c r="AF67" s="27">
        <f t="shared" si="46"/>
        <v>4</v>
      </c>
      <c r="AG67" s="27"/>
      <c r="AH67" s="27">
        <f>IF(ISNUMBER(work!C67+work!AH67),work!C67+work!AH67,".")</f>
        <v>18447792.674766365</v>
      </c>
      <c r="AI67" s="27">
        <f>IF(ISNUMBER(work!D67+work!AI67),work!D67+work!AI67,".")</f>
        <v>19392314.713214844</v>
      </c>
      <c r="AJ67" s="27">
        <f>IF(ISNUMBER(work!E67+work!AJ67),work!E67+work!AJ67,".")</f>
        <v>21136845.407737508</v>
      </c>
      <c r="AK67" s="27">
        <f>IF(ISNUMBER(work!F67+work!AK67),work!F67+work!AK67,".")</f>
        <v>23432217.904090554</v>
      </c>
      <c r="AL67" s="27">
        <f>IF(ISNUMBER(work!G67+work!AL67),work!G67+work!AL67,".")</f>
        <v>26978023.470961679</v>
      </c>
      <c r="AM67" s="27">
        <f>IF(ISNUMBER(work!H67+work!AM67),work!H67+work!AM67,".")</f>
        <v>30581991.039469175</v>
      </c>
      <c r="AN67" s="27">
        <f>IF(ISNUMBER(work!I67+work!AN67),work!I67+work!AN67,".")</f>
        <v>33272711.179953989</v>
      </c>
      <c r="AO67" s="27">
        <f>IF(ISNUMBER(work!J67+work!AO67),work!J67+work!AO67,".")</f>
        <v>37114507.362570502</v>
      </c>
      <c r="AP67" s="27">
        <f>IF(ISNUMBER(work!K67+work!AP67),work!K67+work!AP67,".")</f>
        <v>41294068.522840753</v>
      </c>
      <c r="AQ67" s="27">
        <f>IF(ISNUMBER(work!L67+work!AQ67),work!L67+work!AQ67,".")</f>
        <v>42998514.279000856</v>
      </c>
      <c r="AR67" s="27">
        <f>IF(ISNUMBER(work!M67+work!AR67),work!M67+work!AR67,".")</f>
        <v>44623069.248016983</v>
      </c>
      <c r="AS67" s="27">
        <f>IF(ISNUMBER(work!N67+work!AS67),work!N67+work!AS67,".")</f>
        <v>48716028.765717022</v>
      </c>
      <c r="AT67" s="27">
        <f>IF(ISNUMBER(work!O67+work!AT67),work!O67+work!AT67,".")</f>
        <v>55623986.709803104</v>
      </c>
      <c r="AU67" s="27">
        <f>IF(ISNUMBER(work!P67+work!AU67),work!P67+work!AU67,".")</f>
        <v>63382382.376343623</v>
      </c>
      <c r="AV67" s="27">
        <f>IF(ISNUMBER(work!Q67+work!AV67),work!Q67+work!AV67,".")</f>
        <v>71664071.071389571</v>
      </c>
      <c r="AW67" s="27">
        <f>IF(ISNUMBER(work!R67+work!AW67),work!R67+work!AW67,".")</f>
        <v>79467141.689126879</v>
      </c>
      <c r="AX67" s="27">
        <f>IF(ISNUMBER(work!S67+work!AX67),work!S67+work!AX67,".")</f>
        <v>87401091.686466947</v>
      </c>
      <c r="AY67" s="27">
        <f>IF(ISNUMBER(work!T67+work!AY67),work!T67+work!AY67,".")</f>
        <v>95524460.740880787</v>
      </c>
      <c r="AZ67" s="27">
        <f>IF(ISNUMBER(work!U67+work!AZ67),work!U67+work!AZ67,".")</f>
        <v>102971703.96934929</v>
      </c>
      <c r="BA67" s="27">
        <f>IF(ISNUMBER(work!V67+work!BA67),work!V67+work!BA67,".")</f>
        <v>110795650.7175523</v>
      </c>
      <c r="BB67" s="27">
        <f>IF(ISNUMBER(work!W67+work!BB67),work!W67+work!BB67,".")</f>
        <v>120090279.13544731</v>
      </c>
      <c r="BC67" s="27">
        <f>IF(ISNUMBER(work!X67+work!BC67),work!X67+work!BC67,".")</f>
        <v>130066977.68832713</v>
      </c>
      <c r="BD67" s="27">
        <f>IF(ISNUMBER(work!Y67+work!BD67),work!Y67+work!BD67,".")</f>
        <v>141889639.50792217</v>
      </c>
      <c r="BE67" s="27">
        <f>IF(ISNUMBER(work!Z67+work!BE67),work!Z67+work!BE67,".")</f>
        <v>156071366.76296389</v>
      </c>
      <c r="BF67" s="27">
        <f>IF(ISNUMBER(work!AA67+work!BF67),work!AA67+work!BF67,".")</f>
        <v>171810523.91997209</v>
      </c>
      <c r="BG67" s="27">
        <f>IF(ISNUMBER(work!AB67+work!BG67),work!AB67+work!BG67,".")</f>
        <v>189665403.0427905</v>
      </c>
      <c r="BH67" s="27">
        <f>IF(ISNUMBER(work!AC67+work!BH67),work!AC67+work!BH67,".")</f>
        <v>211645837.25445408</v>
      </c>
      <c r="BI67" s="27">
        <f>IF(ISNUMBER(work!AD67+work!BI67),work!AD67+work!BI67,".")</f>
        <v>239124415.87609848</v>
      </c>
      <c r="BJ67" s="27">
        <f>IF(ISNUMBER(work!AE67+work!BJ67),work!AE67+work!BJ67,".")</f>
        <v>260631350.26531795</v>
      </c>
      <c r="BK67" s="27">
        <f>IF(ISNUMBER(work!AF67+work!BK67),work!AF67+work!BK67,".")</f>
        <v>294150378.9081741</v>
      </c>
      <c r="BL67" s="27"/>
      <c r="BM67" s="27">
        <f>IF(ISNUMBER(work!AH67-work!C67),work!AH67-work!C67,".")</f>
        <v>-18140595.888299633</v>
      </c>
      <c r="BN67" s="27">
        <f>IF(ISNUMBER(work!AI67-work!D67),work!AI67-work!D67,".")</f>
        <v>-19098670.055130556</v>
      </c>
      <c r="BO67" s="27">
        <f>IF(ISNUMBER(work!AJ67-work!E67),work!AJ67-work!E67,".")</f>
        <v>-20856818.974527292</v>
      </c>
      <c r="BP67" s="27">
        <f>IF(ISNUMBER(work!AK67-work!F67),work!AK67-work!F67,".")</f>
        <v>-23138755.895841047</v>
      </c>
      <c r="BQ67" s="27">
        <f>IF(ISNUMBER(work!AL67-work!G67),work!AL67-work!G67,".")</f>
        <v>-26671738.346559521</v>
      </c>
      <c r="BR67" s="27">
        <f>IF(ISNUMBER(work!AM67-work!H67),work!AM67-work!H67,".")</f>
        <v>-30310488.623417422</v>
      </c>
      <c r="BS67" s="27">
        <f>IF(ISNUMBER(work!AN67-work!I67),work!AN67-work!I67,".")</f>
        <v>-32978306.693266619</v>
      </c>
      <c r="BT67" s="27">
        <f>IF(ISNUMBER(work!AO67-work!J67),work!AO67-work!J67,".")</f>
        <v>-36821628.583943702</v>
      </c>
      <c r="BU67" s="27">
        <f>IF(ISNUMBER(work!AP67-work!K67),work!AP67-work!K67,".")</f>
        <v>-40996850.785629645</v>
      </c>
      <c r="BV67" s="27">
        <f>IF(ISNUMBER(work!AQ67-work!L67),work!AQ67-work!L67,".")</f>
        <v>-42666332.721116744</v>
      </c>
      <c r="BW67" s="27">
        <f>IF(ISNUMBER(work!AR67-work!M67),work!AR67-work!M67,".")</f>
        <v>-44297041.938105226</v>
      </c>
      <c r="BX67" s="27">
        <f>IF(ISNUMBER(work!AS67-work!N67),work!AS67-work!N67,".")</f>
        <v>-48384732.649528377</v>
      </c>
      <c r="BY67" s="27">
        <f>IF(ISNUMBER(work!AT67-work!O67),work!AT67-work!O67,".")</f>
        <v>-55265082.826407105</v>
      </c>
      <c r="BZ67" s="27">
        <f>IF(ISNUMBER(work!AU67-work!P67),work!AU67-work!P67,".")</f>
        <v>-63031156.894935966</v>
      </c>
      <c r="CA67" s="27">
        <f>IF(ISNUMBER(work!AV67-work!Q67),work!AV67-work!Q67,".")</f>
        <v>-71309641.84442763</v>
      </c>
      <c r="CB67" s="27">
        <f>IF(ISNUMBER(work!AW67-work!R67),work!AW67-work!R67,".")</f>
        <v>-79090705.934514523</v>
      </c>
      <c r="CC67" s="27">
        <f>IF(ISNUMBER(work!AX67-work!S67),work!AX67-work!S67,".")</f>
        <v>-87012540.699538454</v>
      </c>
      <c r="CD67" s="27">
        <f>IF(ISNUMBER(work!AY67-work!T67),work!AY67-work!T67,".")</f>
        <v>-95109639.457023203</v>
      </c>
      <c r="CE67" s="27">
        <f>IF(ISNUMBER(work!AZ67-work!U67),work!AZ67-work!U67,".")</f>
        <v>-102531856.0439907</v>
      </c>
      <c r="CF67" s="27">
        <f>IF(ISNUMBER(work!BA67-work!V67),work!BA67-work!V67,".")</f>
        <v>-110326179.85680169</v>
      </c>
      <c r="CG67" s="27">
        <f>IF(ISNUMBER(work!BB67-work!W67),work!BB67-work!W67,".")</f>
        <v>-119605785.20715268</v>
      </c>
      <c r="CH67" s="27">
        <f>IF(ISNUMBER(work!BC67-work!X67),work!BC67-work!X67,".")</f>
        <v>-129523859.99470887</v>
      </c>
      <c r="CI67" s="27">
        <f>IF(ISNUMBER(work!BD67-work!Y67),work!BD67-work!Y67,".")</f>
        <v>-141323964.40426981</v>
      </c>
      <c r="CJ67" s="27">
        <f>IF(ISNUMBER(work!BE67-work!Z67),work!BE67-work!Z67,".")</f>
        <v>-155463597.54044813</v>
      </c>
      <c r="CK67" s="27">
        <f>IF(ISNUMBER(work!BF67-work!AA67),work!BF67-work!AA67,".")</f>
        <v>-171189471.77808389</v>
      </c>
      <c r="CL67" s="27">
        <f>IF(ISNUMBER(work!BG67-work!AB67),work!BG67-work!AB67,".")</f>
        <v>-189006592.20786348</v>
      </c>
      <c r="CM67" s="27">
        <f>IF(ISNUMBER(work!BH67-work!AC67),work!BH67-work!AC67,".")</f>
        <v>-210952109.4452759</v>
      </c>
      <c r="CN67" s="27">
        <f>IF(ISNUMBER(work!BI67-work!AD67),work!BI67-work!AD67,".")</f>
        <v>-238411263.89459553</v>
      </c>
      <c r="CO67" s="27">
        <f>IF(ISNUMBER(work!BJ67-work!AE67),work!BJ67-work!AE67,".")</f>
        <v>-259882540.68474004</v>
      </c>
      <c r="CP67" s="27">
        <f>IF(ISNUMBER(work!BK67-work!AF67),work!BK67-work!AF67,".")</f>
        <v>-293358728.92061657</v>
      </c>
      <c r="CQ67" s="27"/>
      <c r="CR67" s="27"/>
      <c r="CS67" s="27">
        <f>IF(ISNUMBER(work!CR67-work!BN67),work!CR67-work!BN67,".")</f>
        <v>8.7812204213947587E-2</v>
      </c>
      <c r="CT67" s="27">
        <f>IF(ISNUMBER(work!CS67-work!BO67),work!CS67-work!BO67,".")</f>
        <v>8.6812204213947586E-2</v>
      </c>
      <c r="CU67" s="27">
        <f>IF(ISNUMBER(work!CT67-work!BP67),work!CT67-work!BP67,".")</f>
        <v>8.6812204213947586E-2</v>
      </c>
      <c r="CV67" s="27">
        <f>IF(ISNUMBER(work!CU67-work!BQ67),work!CU67-work!BQ67,".")</f>
        <v>8.5812204213947585E-2</v>
      </c>
      <c r="CW67" s="27">
        <f>IF(ISNUMBER(work!CV67-work!BR67),work!CV67-work!BR67,".")</f>
        <v>8.5812204213947585E-2</v>
      </c>
      <c r="CX67" s="27">
        <f>IF(ISNUMBER(work!CW67-work!BS67),work!CW67-work!BS67,".")</f>
        <v>8.4812204213947584E-2</v>
      </c>
      <c r="CY67" s="27">
        <f>IF(ISNUMBER(work!CX67-work!BT67),work!CX67-work!BT67,".")</f>
        <v>8.3812204213947597E-2</v>
      </c>
      <c r="CZ67" s="27">
        <f>IF(ISNUMBER(work!CY67-work!BU67),work!CY67-work!BU67,".")</f>
        <v>8.2812204213947596E-2</v>
      </c>
      <c r="DA67" s="27">
        <f>IF(ISNUMBER(work!CZ67-work!BV67),work!CZ67-work!BV67,".")</f>
        <v>8.1812204213947595E-2</v>
      </c>
      <c r="DB67" s="27">
        <f>IF(ISNUMBER(work!DA67-work!BW67),work!DA67-work!BW67,".")</f>
        <v>8.0812204213947594E-2</v>
      </c>
      <c r="DC67" s="27">
        <f>IF(ISNUMBER(work!DB67-work!BX67),work!DB67-work!BX67,".")</f>
        <v>7.8812204213947593E-2</v>
      </c>
      <c r="DD67" s="27">
        <f>IF(ISNUMBER(work!DC67-work!BY67),work!DC67-work!BY67,".")</f>
        <v>7.6812204213947591E-2</v>
      </c>
      <c r="DE67" s="27">
        <f>IF(ISNUMBER(work!DD67-work!BZ67),work!DD67-work!BZ67,".")</f>
        <v>7.4926478769223953E-2</v>
      </c>
      <c r="DF67" s="27">
        <f>IF(ISNUMBER(work!DE67-work!CA67),work!DE67-work!CA67,".")</f>
        <v>7.2926478769223951E-2</v>
      </c>
      <c r="DG67" s="27">
        <f>IF(ISNUMBER(work!DF67-work!CB67),work!DF67-work!CB67,".")</f>
        <v>7.092647876922395E-2</v>
      </c>
      <c r="DH67" s="27">
        <f>IF(ISNUMBER(work!DG67-work!CC67),work!DG67-work!CC67,".")</f>
        <v>6.8926478769223948E-2</v>
      </c>
      <c r="DI67" s="27">
        <f>IF(ISNUMBER(work!DH67-work!CD67),work!DH67-work!CD67,".")</f>
        <v>6.5926478769223959E-2</v>
      </c>
      <c r="DJ67" s="27">
        <f>IF(ISNUMBER(work!DI67-work!CE67),work!DI67-work!CE67,".")</f>
        <v>6.3926478769223957E-2</v>
      </c>
      <c r="DK67" s="27">
        <f>IF(ISNUMBER(work!DJ67-work!CF67),work!DJ67-work!CF67,".")</f>
        <v>6.1926478769223955E-2</v>
      </c>
      <c r="DL67" s="27">
        <f>IF(ISNUMBER(work!DK67-work!CG67),work!DK67-work!CG67,".")</f>
        <v>5.8718993652836032E-2</v>
      </c>
      <c r="DM67" s="27">
        <f>IF(ISNUMBER(work!DL67-work!CH67),work!DL67-work!CH67,".")</f>
        <v>5.5753186396535488E-2</v>
      </c>
      <c r="DN67" s="27">
        <f>IF(ISNUMBER(work!DM67-work!CI67),work!DM67-work!CI67,".")</f>
        <v>5.3139495188138409E-2</v>
      </c>
      <c r="DO67" s="27">
        <f>IF(ISNUMBER(work!DN67-work!CJ67),work!DN67-work!CJ67,".")</f>
        <v>5.0938473826866844E-2</v>
      </c>
      <c r="DP67" s="27">
        <f>IF(ISNUMBER(work!DO67-work!CK67),work!DO67-work!CK67,".")</f>
        <v>4.9065610156543399E-2</v>
      </c>
      <c r="DQ67" s="27">
        <f>IF(ISNUMBER(work!DP67-work!CL67),work!DP67-work!CL67,".")</f>
        <v>4.6336056749926163E-2</v>
      </c>
      <c r="DR67" s="27">
        <f>IF(ISNUMBER(work!DQ67-work!CM67),work!DQ67-work!CM67,".")</f>
        <v>4.449217102969142E-2</v>
      </c>
      <c r="DS67" s="27">
        <f>IF(ISNUMBER(work!DR67-work!CN67),work!DR67-work!CN67,".")</f>
        <v>4.135226753687974E-2</v>
      </c>
      <c r="DT67" s="27">
        <f>IF(ISNUMBER(work!DS67-work!CO67),work!DS67-work!CO67,".")</f>
        <v>3.7869548314973286E-2</v>
      </c>
      <c r="DU67" s="27">
        <f>IF(ISNUMBER(work!DT67-work!CP67),work!DT67-work!CP67,".")</f>
        <v>3.5105454103563929E-2</v>
      </c>
      <c r="DV67" s="27">
        <f t="shared" si="29"/>
        <v>3.5105454103563929E-2</v>
      </c>
      <c r="DW67" s="27"/>
      <c r="DX67" s="27" t="str">
        <f>IF(ISNUMBER(work!FJ67/work!FN67),work!FJ67/work!FN67,".")</f>
        <v>.</v>
      </c>
      <c r="DY67" s="27" t="str">
        <f>IF(ISNUMBER(work!FK67/work!FO67),work!FK67/work!FO67,".")</f>
        <v>.</v>
      </c>
      <c r="DZ67" s="27" t="str">
        <f>IF(ISNUMBER(work!FL67/work!FP67),work!FL67/work!FP67,".")</f>
        <v>.</v>
      </c>
      <c r="EA67" s="27" t="str">
        <f>IF(ISNUMBER(work!FM67/work!FQ67),work!FM67/work!FQ67,".")</f>
        <v>.</v>
      </c>
      <c r="EB67" s="27" t="str">
        <f>IF(ISNUMBER((work!FK67+work!FL67)/(work!FO67+work!FP67)),(work!FK67+work!FL67)/(work!FO67+work!FP67),".")</f>
        <v>.</v>
      </c>
      <c r="EC67" s="27" t="str">
        <f>IF(ISNUMBER(work!FR67/work!FV67),work!FR67/work!FV67,".")</f>
        <v>.</v>
      </c>
      <c r="ED67" s="27" t="str">
        <f>IF(ISNUMBER(work!FS67/work!FW67),work!FS67/work!FW67,".")</f>
        <v>.</v>
      </c>
      <c r="EE67" s="27" t="str">
        <f>IF(ISNUMBER(work!FT67/work!FX67),work!FT67/work!FX67,".")</f>
        <v>.</v>
      </c>
      <c r="EF67" s="27" t="str">
        <f>IF(ISNUMBER(work!FU67/work!FY67),work!FU67/work!FY67,".")</f>
        <v>.</v>
      </c>
      <c r="EG67" s="27" t="str">
        <f>IF(ISNUMBER((work!FS67+work!FT67)/(work!FW67+work!FX67)),(work!FS67+work!FT67)/(work!FW67+work!FX67),".")</f>
        <v>.</v>
      </c>
      <c r="EH67" s="27" t="str">
        <f>work!EZ67</f>
        <v>.</v>
      </c>
      <c r="EI67" s="27" t="str">
        <f>work!FA67</f>
        <v>.</v>
      </c>
      <c r="EJ67" s="27" t="str">
        <f>work!FB67</f>
        <v>.</v>
      </c>
      <c r="EK67" s="27"/>
      <c r="EL67" s="27">
        <f t="shared" si="47"/>
        <v>11841.08</v>
      </c>
      <c r="EM67" t="str">
        <f t="shared" si="34"/>
        <v>.</v>
      </c>
      <c r="EN67" t="str">
        <f>work!FM67</f>
        <v>.</v>
      </c>
      <c r="EO67" t="str">
        <f>IF(ISNUMBER(work!FK67+work!FL67),work!FK67+work!FL67,".")</f>
        <v>.</v>
      </c>
      <c r="EP67" t="str">
        <f>IF(ISNUMBER(work!FU67-work!FM67),work!FU67-work!FM67,".")</f>
        <v>.</v>
      </c>
      <c r="EQ67" t="str">
        <f>IF(ISNUMBER(work!FS67+work!FT67-work!FK67-work!FL67),(work!FS67+work!FT67-work!FK67-work!FL67),".")</f>
        <v>.</v>
      </c>
      <c r="EU67" t="str">
        <f>work!FC67</f>
        <v>.</v>
      </c>
      <c r="EV67" t="str">
        <f>work!FD67</f>
        <v>.</v>
      </c>
      <c r="EW67" t="str">
        <f>IF(ISNUMBER(VLOOKUP($F67,AREA_EM_ALLYEAR,Seq!B$1,FALSE)),VLOOKUP($F67,AREA_EM_ALLYEAR,Seq!B$1,FALSE),".")</f>
        <v>.</v>
      </c>
      <c r="EX67" t="str">
        <f>IF(ISNUMBER(VLOOKUP($F67,AREA_EM_ALLYEAR,Seq!C$1,FALSE)),VLOOKUP($F67,AREA_EM_ALLYEAR,Seq!C$1,FALSE),".")</f>
        <v>.</v>
      </c>
      <c r="EY67" t="str">
        <f>IF(ISNUMBER(VLOOKUP($F67,AREA_EM_ALLYEAR,Seq!D$1,FALSE)),VLOOKUP($F67,AREA_EM_ALLYEAR,Seq!D$1,FALSE),".")</f>
        <v>.</v>
      </c>
      <c r="EZ67" t="str">
        <f>IF(ISNUMBER(VLOOKUP($F67,AREA_EM_ALLYEAR,Seq!E$1,FALSE)),VLOOKUP($F67,AREA_EM_ALLYEAR,Seq!E$1,FALSE),".")</f>
        <v>.</v>
      </c>
      <c r="FA67" t="str">
        <f>IF(ISNUMBER(VLOOKUP($F67,AREA_EM_ALLYEAR,Seq!F$1,FALSE)),VLOOKUP($F67,AREA_EM_ALLYEAR,Seq!F$1,FALSE),".")</f>
        <v>.</v>
      </c>
      <c r="FB67" t="str">
        <f>IF(ISNUMBER(VLOOKUP($F67,AREA_EM_ALLYEAR,Seq!G$1,FALSE)),VLOOKUP($F67,AREA_EM_ALLYEAR,Seq!G$1,FALSE),".")</f>
        <v>.</v>
      </c>
      <c r="FC67" t="str">
        <f>IF(ISNUMBER(VLOOKUP($F67,AREA_EM_ALLYEAR,Seq!H$1,FALSE)),VLOOKUP($F67,AREA_EM_ALLYEAR,Seq!H$1,FALSE),".")</f>
        <v>.</v>
      </c>
      <c r="FD67" t="str">
        <f>IF(ISNUMBER(VLOOKUP($F67,AREA_EM_ALLYEAR,Seq!I$1,FALSE)),VLOOKUP($F67,AREA_EM_ALLYEAR,Seq!I$1,FALSE),".")</f>
        <v>.</v>
      </c>
      <c r="FE67" t="str">
        <f>IF(ISNUMBER(VLOOKUP($F67,AREA_EM_ALLYEAR,Seq!J$1,FALSE)),VLOOKUP($F67,AREA_EM_ALLYEAR,Seq!J$1,FALSE),".")</f>
        <v>.</v>
      </c>
      <c r="FF67" t="str">
        <f>IF(ISNUMBER(VLOOKUP($F67,AREA_EM_ALLYEAR,Seq!K$1,FALSE)),VLOOKUP($F67,AREA_EM_ALLYEAR,Seq!K$1,FALSE),".")</f>
        <v>.</v>
      </c>
      <c r="FG67" t="str">
        <f>IF(ISNUMBER(VLOOKUP($F67,AREA_EM_ALLYEAR,Seq!L$1,FALSE)),VLOOKUP($F67,AREA_EM_ALLYEAR,Seq!L$1,FALSE),".")</f>
        <v>.</v>
      </c>
      <c r="FH67" t="str">
        <f>IF(ISNUMBER(VLOOKUP($F67,AREA_EM_ALLYEAR,Seq!M$1,FALSE)),VLOOKUP($F67,AREA_EM_ALLYEAR,Seq!M$1,FALSE),".")</f>
        <v>.</v>
      </c>
      <c r="FI67" t="str">
        <f>IF(ISNUMBER(VLOOKUP($F67,AREA_EM_ALLYEAR,Seq!N$1,FALSE)),VLOOKUP($F67,AREA_EM_ALLYEAR,Seq!N$1,FALSE),".")</f>
        <v>.</v>
      </c>
      <c r="FJ67" t="str">
        <f>IF(ISNUMBER(VLOOKUP($F67,AREA_EM_ALLYEAR,Seq!O$1,FALSE)),VLOOKUP($F67,AREA_EM_ALLYEAR,Seq!O$1,FALSE),".")</f>
        <v>.</v>
      </c>
      <c r="FK67" t="str">
        <f t="shared" si="35"/>
        <v>.</v>
      </c>
      <c r="FN67">
        <f>IF( ISNUMBER(VLOOKUP($F67,AREA_LIFE,Seq!V$1,FALSE)-Life!V$39),VLOOKUP($F67,AREA_LIFE,Seq!V$1,FALSE)-Life!V$39,".")</f>
        <v>-25.942926829268288</v>
      </c>
      <c r="FO67">
        <f>IF( ISNUMBER(VLOOKUP($F67,AREA_LIFE,Seq!W$1,FALSE)-Life!W$39),VLOOKUP($F67,AREA_LIFE,Seq!W$1,FALSE)-Life!W$39,".")</f>
        <v>-25.840317073170723</v>
      </c>
      <c r="FP67">
        <f>IF( ISNUMBER(VLOOKUP($F67,AREA_LIFE,Seq!X$1,FALSE)-Life!X$39),VLOOKUP($F67,AREA_LIFE,Seq!X$1,FALSE)-Life!X$39,".")</f>
        <v>-25.711634146341467</v>
      </c>
      <c r="FQ67">
        <f>IF( ISNUMBER(VLOOKUP($F67,AREA_LIFE,Seq!Y$1,FALSE)-Life!Y$39),VLOOKUP($F67,AREA_LIFE,Seq!Y$1,FALSE)-Life!Y$39,".")</f>
        <v>-25.566365853658546</v>
      </c>
      <c r="FR67">
        <f>IF( ISNUMBER(VLOOKUP($F67,AREA_LIFE,Seq!Z$1,FALSE)-Life!Z$39),VLOOKUP($F67,AREA_LIFE,Seq!Z$1,FALSE)-Life!Z$39,".")</f>
        <v>-25.420048780487818</v>
      </c>
      <c r="FS67">
        <f>IF( ISNUMBER(VLOOKUP($F67,AREA_LIFE,Seq!AA$1,FALSE)-Life!AA$39),VLOOKUP($F67,AREA_LIFE,Seq!AA$1,FALSE)-Life!AA$39,".")</f>
        <v>-25.286243902439033</v>
      </c>
      <c r="FT67">
        <f>IF( ISNUMBER(VLOOKUP($F67,AREA_LIFE,Seq!AB$1,FALSE)-Life!AB$39),VLOOKUP($F67,AREA_LIFE,Seq!AB$1,FALSE)-Life!AB$39,".")</f>
        <v>-25.178585365853664</v>
      </c>
      <c r="FU67">
        <f>IF( ISNUMBER(VLOOKUP($F67,AREA_LIFE,Seq!AC$1,FALSE)-Life!AC$39),VLOOKUP($F67,AREA_LIFE,Seq!AC$1,FALSE)-Life!AC$39,".")</f>
        <v>-25.101634146341468</v>
      </c>
      <c r="FV67">
        <f>IF( ISNUMBER(VLOOKUP($F67,AREA_LIFE,Seq!AD$1,FALSE)-Life!AD$39),VLOOKUP($F67,AREA_LIFE,Seq!AD$1,FALSE)-Life!AD$39,".")</f>
        <v>-25.058463414634133</v>
      </c>
      <c r="FW67">
        <f>IF( ISNUMBER(VLOOKUP($F67,AREA_LIFE,Seq!AE$1,FALSE)-Life!AE$39),VLOOKUP($F67,AREA_LIFE,Seq!AE$1,FALSE)-Life!AE$39,".")</f>
        <v>-25.051048780487811</v>
      </c>
      <c r="FX67">
        <f>IF( ISNUMBER(VLOOKUP($F67,AREA_LIFE,Seq!AF$1,FALSE)-Life!AF$39),VLOOKUP($F67,AREA_LIFE,Seq!AF$1,FALSE)-Life!AF$39,".")</f>
        <v>-25.077390243902428</v>
      </c>
      <c r="FY67">
        <f>IF( ISNUMBER(VLOOKUP($F67,AREA_LIFE,Seq!AG$1,FALSE)-Life!AG$39),VLOOKUP($F67,AREA_LIFE,Seq!AG$1,FALSE)-Life!AG$39,".")</f>
        <v>-25.133390243902447</v>
      </c>
      <c r="FZ67">
        <f>IF( ISNUMBER(VLOOKUP($F67,AREA_LIFE,Seq!AH$1,FALSE)-Life!AH$39),VLOOKUP($F67,AREA_LIFE,Seq!AH$1,FALSE)-Life!AH$39,".")</f>
        <v>-25.20743902439024</v>
      </c>
      <c r="GA67">
        <f>IF( ISNUMBER(VLOOKUP($F67,AREA_LIFE,Seq!AI$1,FALSE)-Life!AI$39),VLOOKUP($F67,AREA_LIFE,Seq!AI$1,FALSE)-Life!AI$39,".")</f>
        <v>-25.288512195121967</v>
      </c>
      <c r="GB67">
        <f>IF( ISNUMBER(VLOOKUP($F67,AREA_LIFE,Seq!AJ$1,FALSE)-Life!AJ$39),VLOOKUP($F67,AREA_LIFE,Seq!AJ$1,FALSE)-Life!AJ$39,".")</f>
        <v>-25.368512195121966</v>
      </c>
      <c r="GC67">
        <f>IF( ISNUMBER(VLOOKUP($F67,AREA_LIFE,Seq!AK$1,FALSE)-Life!AK$39),VLOOKUP($F67,AREA_LIFE,Seq!AK$1,FALSE)-Life!AK$39,".")</f>
        <v>-25.443463414634159</v>
      </c>
      <c r="GD67">
        <f>IF( ISNUMBER(VLOOKUP($F67,AREA_LIFE,Seq!AL$1,FALSE)-Life!AL$39),VLOOKUP($F67,AREA_LIFE,Seq!AL$1,FALSE)-Life!AL$39,".")</f>
        <v>-25.513341463414626</v>
      </c>
      <c r="GE67">
        <f>IF( ISNUMBER(VLOOKUP($F67,AREA_LIFE,Seq!AM$1,FALSE)-Life!AM$39),VLOOKUP($F67,AREA_LIFE,Seq!AM$1,FALSE)-Life!AM$39,".")</f>
        <v>-25.576219512195131</v>
      </c>
      <c r="GF67">
        <f>IF( ISNUMBER(VLOOKUP($F67,AREA_LIFE,Seq!AN$1,FALSE)-Life!AN$39),VLOOKUP($F67,AREA_LIFE,Seq!AN$1,FALSE)-Life!AN$39,".")</f>
        <v>-25.631097560975626</v>
      </c>
      <c r="GG67">
        <f>IF( ISNUMBER(VLOOKUP($F67,AREA_LIFE,Seq!AO$1,FALSE)-Life!AO$39),VLOOKUP($F67,AREA_LIFE,Seq!AO$1,FALSE)-Life!AO$39,".")</f>
        <v>-25.670512195121965</v>
      </c>
      <c r="GH67">
        <f>IF( ISNUMBER(VLOOKUP($F67,AREA_LIFE,Seq!AP$1,FALSE)-Life!AP$39),VLOOKUP($F67,AREA_LIFE,Seq!AP$1,FALSE)-Life!AP$39,".")</f>
        <v>-25.686463414634154</v>
      </c>
      <c r="GI67">
        <f>IF( ISNUMBER(VLOOKUP($F67,AREA_LIFE,Seq!AQ$1,FALSE)-Life!AQ$39),VLOOKUP($F67,AREA_LIFE,Seq!AQ$1,FALSE)-Life!AQ$39,".")</f>
        <v>-25.669439024390236</v>
      </c>
      <c r="GJ67">
        <f>IF( ISNUMBER(VLOOKUP($F67,AREA_LIFE,Seq!AR$1,FALSE)-Life!AR$39),VLOOKUP($F67,AREA_LIFE,Seq!AR$1,FALSE)-Life!AR$39,".")</f>
        <v>-25.616439024390239</v>
      </c>
      <c r="GK67">
        <f>IF( ISNUMBER(VLOOKUP($F67,AREA_LIFE,Seq!AS$1,FALSE)-Life!AS$39),VLOOKUP($F67,AREA_LIFE,Seq!AS$1,FALSE)-Life!AS$39,".")</f>
        <v>-25.52795121951219</v>
      </c>
      <c r="GL67">
        <f>IF( ISNUMBER(VLOOKUP($F67,AREA_LIFE,Seq!AT$1,FALSE)-Life!AT$39),VLOOKUP($F67,AREA_LIFE,Seq!AT$1,FALSE)-Life!AT$39,".")</f>
        <v>-25.404463414634165</v>
      </c>
      <c r="GM67">
        <f>IF( ISNUMBER(VLOOKUP($F67,AREA_LIFE,Seq!AU$1,FALSE)-Life!AU$39),VLOOKUP($F67,AREA_LIFE,Seq!AU$1,FALSE)-Life!AU$39,".")</f>
        <v>-25.251390243902435</v>
      </c>
      <c r="GN67">
        <f>IF( ISNUMBER(VLOOKUP($F67,AREA_LIFE,Seq!AV$1,FALSE)-Life!AV$39),VLOOKUP($F67,AREA_LIFE,Seq!AV$1,FALSE)-Life!AV$39,".")</f>
        <v>-25.076219512195102</v>
      </c>
      <c r="GO67">
        <f>IF( ISNUMBER(VLOOKUP($F67,AREA_LIFE,Seq!AW$1,FALSE)-Life!AW$39),VLOOKUP($F67,AREA_LIFE,Seq!AW$1,FALSE)-Life!AW$39,".")</f>
        <v>-24.88743902439024</v>
      </c>
      <c r="GP67">
        <f>IF( ISNUMBER(VLOOKUP($F67,AREA_LIFE,Seq!AX$1,FALSE)-Life!AX$39),VLOOKUP($F67,AREA_LIFE,Seq!AX$1,FALSE)-Life!AX$39,".")</f>
        <v>-24.695536585365858</v>
      </c>
      <c r="GQ67">
        <f t="shared" si="36"/>
        <v>-24.695536585365858</v>
      </c>
      <c r="GS67">
        <f>IFERROR(VLOOKUP($F67,AREA_LIFE,Seq!V$1,FALSE),".")</f>
        <v>40.025463414634146</v>
      </c>
      <c r="GT67">
        <f>IFERROR(VLOOKUP($F67,AREA_LIFE,Seq!W$1,FALSE),".")</f>
        <v>40.326414634146346</v>
      </c>
      <c r="GU67">
        <f>IFERROR(VLOOKUP($F67,AREA_LIFE,Seq!X$1,FALSE),".")</f>
        <v>40.636853658536594</v>
      </c>
      <c r="GV67">
        <f>IFERROR(VLOOKUP($F67,AREA_LIFE,Seq!Y$1,FALSE),".")</f>
        <v>40.954804878048783</v>
      </c>
      <c r="GW67">
        <f>IFERROR(VLOOKUP($F67,AREA_LIFE,Seq!Z$1,FALSE),".")</f>
        <v>41.275756097560972</v>
      </c>
      <c r="GX67">
        <f>IFERROR(VLOOKUP($F67,AREA_LIFE,Seq!AA$1,FALSE),".")</f>
        <v>41.594195121951223</v>
      </c>
      <c r="GY67">
        <f>IFERROR(VLOOKUP($F67,AREA_LIFE,Seq!AB$1,FALSE),".")</f>
        <v>41.90263414634147</v>
      </c>
      <c r="GZ67">
        <f>IFERROR(VLOOKUP($F67,AREA_LIFE,Seq!AC$1,FALSE),".")</f>
        <v>42.196560975609756</v>
      </c>
      <c r="HA67">
        <f>IFERROR(VLOOKUP($F67,AREA_LIFE,Seq!AD$1,FALSE),".")</f>
        <v>42.474463414634158</v>
      </c>
      <c r="HB67">
        <f>IFERROR(VLOOKUP($F67,AREA_LIFE,Seq!AE$1,FALSE),".")</f>
        <v>42.735341463414635</v>
      </c>
      <c r="HC67">
        <f>IFERROR(VLOOKUP($F67,AREA_LIFE,Seq!AF$1,FALSE),".")</f>
        <v>42.981682926829279</v>
      </c>
      <c r="HD67">
        <f>IFERROR(VLOOKUP($F67,AREA_LIFE,Seq!AG$1,FALSE),".")</f>
        <v>43.217000000000006</v>
      </c>
      <c r="HE67">
        <f>IFERROR(VLOOKUP($F67,AREA_LIFE,Seq!AH$1,FALSE),".")</f>
        <v>43.447804878048785</v>
      </c>
      <c r="HF67">
        <f>IFERROR(VLOOKUP($F67,AREA_LIFE,Seq!AI$1,FALSE),".")</f>
        <v>43.681073170731707</v>
      </c>
      <c r="HG67">
        <f>IFERROR(VLOOKUP($F67,AREA_LIFE,Seq!AJ$1,FALSE),".")</f>
        <v>43.921829268292683</v>
      </c>
      <c r="HH67">
        <f>IFERROR(VLOOKUP($F67,AREA_LIFE,Seq!AK$1,FALSE),".")</f>
        <v>44.17407317073171</v>
      </c>
      <c r="HI67">
        <f>IFERROR(VLOOKUP($F67,AREA_LIFE,Seq!AL$1,FALSE),".")</f>
        <v>44.438292682926836</v>
      </c>
      <c r="HJ67">
        <f>IFERROR(VLOOKUP($F67,AREA_LIFE,Seq!AM$1,FALSE),".")</f>
        <v>44.715512195121953</v>
      </c>
      <c r="HK67">
        <f>IFERROR(VLOOKUP($F67,AREA_LIFE,Seq!AN$1,FALSE),".")</f>
        <v>45.003707317073172</v>
      </c>
      <c r="HL67">
        <f>IFERROR(VLOOKUP($F67,AREA_LIFE,Seq!AO$1,FALSE),".")</f>
        <v>45.304390243902439</v>
      </c>
      <c r="HM67">
        <f>IFERROR(VLOOKUP($F67,AREA_LIFE,Seq!AP$1,FALSE),".")</f>
        <v>45.617536585365862</v>
      </c>
      <c r="HN67">
        <f>IFERROR(VLOOKUP($F67,AREA_LIFE,Seq!AQ$1,FALSE),".")</f>
        <v>45.94214634146342</v>
      </c>
      <c r="HO67">
        <f>IFERROR(VLOOKUP($F67,AREA_LIFE,Seq!AR$1,FALSE),".")</f>
        <v>46.276707317073182</v>
      </c>
      <c r="HP67">
        <f>IFERROR(VLOOKUP($F67,AREA_LIFE,Seq!AS$1,FALSE),".")</f>
        <v>46.61921951219513</v>
      </c>
      <c r="HQ67">
        <f>IFERROR(VLOOKUP($F67,AREA_LIFE,Seq!AT$1,FALSE),".")</f>
        <v>46.969219512195124</v>
      </c>
      <c r="HR67">
        <f>IFERROR(VLOOKUP($F67,AREA_LIFE,Seq!AU$1,FALSE),".")</f>
        <v>47.325268292682935</v>
      </c>
      <c r="HS67">
        <f>IFERROR(VLOOKUP($F67,AREA_LIFE,Seq!AV$1,FALSE),".")</f>
        <v>47.687390243902449</v>
      </c>
      <c r="HT67">
        <f>IFERROR(VLOOKUP($F67,AREA_LIFE,Seq!AW$1,FALSE),".")</f>
        <v>48.055634146341468</v>
      </c>
      <c r="HU67">
        <f>IFERROR(VLOOKUP($F67,AREA_LIFE,Seq!AX$1,FALSE),".")</f>
        <v>48.42902439024391</v>
      </c>
      <c r="HV67" t="str">
        <f>IFERROR(VLOOKUP($F67,AREA_LIFE,Seq!AY$1,FALSE),".")</f>
        <v>.</v>
      </c>
      <c r="HZ67">
        <f t="shared" si="40"/>
        <v>20</v>
      </c>
      <c r="IA67">
        <f t="shared" si="38"/>
        <v>0</v>
      </c>
      <c r="IB67">
        <f t="shared" si="41"/>
        <v>44623069.248016983</v>
      </c>
      <c r="IC67">
        <f t="shared" si="42"/>
        <v>-44297041.938105226</v>
      </c>
      <c r="ID67">
        <f t="shared" si="39"/>
        <v>7.8812204213947593E-2</v>
      </c>
      <c r="IE67" t="str">
        <f>work!FK67</f>
        <v>.</v>
      </c>
      <c r="IF67" t="str">
        <f>work!FL67</f>
        <v>.</v>
      </c>
      <c r="IG67" t="str">
        <f>work!FM67</f>
        <v>.</v>
      </c>
      <c r="IH67" t="str">
        <f>IF(ISNUMBER(work!FS67-work!FK67),work!FS67-work!FK67,".")</f>
        <v>.</v>
      </c>
      <c r="II67" t="str">
        <f>IF(ISNUMBER(work!FT67-work!FL67),work!FT67-work!FL67,".")</f>
        <v>.</v>
      </c>
      <c r="IJ67" t="str">
        <f>IF(ISNUMBER(work!FU67-work!FM67),work!FU67-work!FM67,".")</f>
        <v>.</v>
      </c>
    </row>
    <row r="68" spans="1:244" hidden="1">
      <c r="A68" s="24" t="str">
        <f t="shared" si="0"/>
        <v>非洲</v>
      </c>
      <c r="B68" s="24" t="str">
        <f t="shared" si="43"/>
        <v>Out</v>
      </c>
      <c r="C68" s="24" t="str">
        <f t="shared" si="44"/>
        <v>Out</v>
      </c>
      <c r="D68" s="24"/>
      <c r="E68" s="25" t="s">
        <v>2450</v>
      </c>
      <c r="F68" s="26" t="str">
        <f t="shared" si="2"/>
        <v>Mauritania</v>
      </c>
      <c r="G68" s="27" t="str">
        <f t="shared" si="3"/>
        <v>.</v>
      </c>
      <c r="H68" s="27" t="str">
        <f t="shared" si="4"/>
        <v>.</v>
      </c>
      <c r="I68" s="27" t="str">
        <f t="shared" si="5"/>
        <v>.</v>
      </c>
      <c r="J68" s="27" t="str">
        <f t="shared" si="6"/>
        <v>.</v>
      </c>
      <c r="K68" s="27" t="str">
        <f t="shared" si="7"/>
        <v>.</v>
      </c>
      <c r="L68" s="27" t="str">
        <f t="shared" si="8"/>
        <v>.</v>
      </c>
      <c r="M68" s="27" t="str">
        <f t="shared" si="9"/>
        <v>.</v>
      </c>
      <c r="N68" s="27" t="str">
        <f t="shared" si="10"/>
        <v>.</v>
      </c>
      <c r="O68" s="27">
        <f t="shared" si="11"/>
        <v>0</v>
      </c>
      <c r="P68" s="27">
        <f t="shared" si="12"/>
        <v>0</v>
      </c>
      <c r="Q68" s="27">
        <f t="shared" si="13"/>
        <v>30</v>
      </c>
      <c r="R68" s="27">
        <f t="shared" si="14"/>
        <v>0</v>
      </c>
      <c r="S68" s="27">
        <f t="shared" si="15"/>
        <v>37</v>
      </c>
      <c r="T68" s="27">
        <f t="shared" si="16"/>
        <v>0</v>
      </c>
      <c r="U68" s="27">
        <f t="shared" si="17"/>
        <v>0</v>
      </c>
      <c r="V68" s="27">
        <f t="shared" si="18"/>
        <v>156</v>
      </c>
      <c r="W68" s="27">
        <f t="shared" si="19"/>
        <v>0</v>
      </c>
      <c r="X68" s="27">
        <f t="shared" si="20"/>
        <v>9</v>
      </c>
      <c r="Y68" s="27" t="str">
        <f t="shared" si="21"/>
        <v>.</v>
      </c>
      <c r="Z68" s="27" t="str">
        <f t="shared" si="22"/>
        <v>.</v>
      </c>
      <c r="AA68" s="27" t="str">
        <f t="shared" si="23"/>
        <v>.</v>
      </c>
      <c r="AB68" s="27" t="str">
        <f t="shared" si="24"/>
        <v>.</v>
      </c>
      <c r="AC68" s="27" t="str">
        <f t="shared" si="25"/>
        <v>.</v>
      </c>
      <c r="AD68" s="27" t="str">
        <f t="shared" si="26"/>
        <v>.</v>
      </c>
      <c r="AE68" s="27">
        <f t="shared" si="45"/>
        <v>0</v>
      </c>
      <c r="AF68" s="27">
        <f t="shared" si="46"/>
        <v>5</v>
      </c>
      <c r="AG68" s="27"/>
      <c r="AH68" s="27">
        <f>IF(ISNUMBER(work!C68+work!AH68),work!C68+work!AH68,".")</f>
        <v>18363450.585397523</v>
      </c>
      <c r="AI68" s="27">
        <f>IF(ISNUMBER(work!D68+work!AI68),work!D68+work!AI68,".")</f>
        <v>19317138.230306454</v>
      </c>
      <c r="AJ68" s="27">
        <f>IF(ISNUMBER(work!E68+work!AJ68),work!E68+work!AJ68,".")</f>
        <v>21066801.57881118</v>
      </c>
      <c r="AK68" s="27">
        <f>IF(ISNUMBER(work!F68+work!AK68),work!F68+work!AK68,".")</f>
        <v>23358069.883613192</v>
      </c>
      <c r="AL68" s="27">
        <f>IF(ISNUMBER(work!G68+work!AL68),work!G68+work!AL68,".")</f>
        <v>26895121.737890046</v>
      </c>
      <c r="AM68" s="27">
        <f>IF(ISNUMBER(work!H68+work!AM68),work!H68+work!AM68,".")</f>
        <v>30518584.20521551</v>
      </c>
      <c r="AN68" s="27">
        <f>IF(ISNUMBER(work!I68+work!AN68),work!I68+work!AN68,".")</f>
        <v>33201986.763536356</v>
      </c>
      <c r="AO68" s="27">
        <f>IF(ISNUMBER(work!J68+work!AO68),work!J68+work!AO68,".")</f>
        <v>37045999.172724687</v>
      </c>
      <c r="AP68" s="27">
        <f>IF(ISNUMBER(work!K68+work!AP68),work!K68+work!AP68,".")</f>
        <v>41224731.580461763</v>
      </c>
      <c r="AQ68" s="27">
        <f>IF(ISNUMBER(work!L68+work!AQ68),work!L68+work!AQ68,".")</f>
        <v>42915482.71028433</v>
      </c>
      <c r="AR68" s="27">
        <f>IF(ISNUMBER(work!M68+work!AR68),work!M68+work!AR68,".")</f>
        <v>44541643.571718432</v>
      </c>
      <c r="AS68" s="27">
        <f>IF(ISNUMBER(work!N68+work!AS68),work!N68+work!AS68,".")</f>
        <v>48633427.550444126</v>
      </c>
      <c r="AT68" s="27">
        <f>IF(ISNUMBER(work!O68+work!AT68),work!O68+work!AT68,".")</f>
        <v>55529138.013284482</v>
      </c>
      <c r="AU68" s="27">
        <f>IF(ISNUMBER(work!P68+work!AU68),work!P68+work!AU68,".")</f>
        <v>63296342.168572217</v>
      </c>
      <c r="AV68" s="27">
        <f>IF(ISNUMBER(work!Q68+work!AV68),work!Q68+work!AV68,".")</f>
        <v>71573687.415548146</v>
      </c>
      <c r="AW68" s="27">
        <f>IF(ISNUMBER(work!R68+work!AW68),work!R68+work!AW68,".")</f>
        <v>79374281.396226212</v>
      </c>
      <c r="AX68" s="27">
        <f>IF(ISNUMBER(work!S68+work!AX68),work!S68+work!AX68,".")</f>
        <v>87307722.469903067</v>
      </c>
      <c r="AY68" s="27">
        <f>IF(ISNUMBER(work!T68+work!AY68),work!T68+work!AY68,".")</f>
        <v>95413875.02308166</v>
      </c>
      <c r="AZ68" s="27">
        <f>IF(ISNUMBER(work!U68+work!AZ68),work!U68+work!AZ68,".")</f>
        <v>102851294.66490442</v>
      </c>
      <c r="BA68" s="27">
        <f>IF(ISNUMBER(work!V68+work!BA68),work!V68+work!BA68,".")</f>
        <v>110667067.9418513</v>
      </c>
      <c r="BB68" s="27">
        <f>IF(ISNUMBER(work!W68+work!BB68),work!W68+work!BB68,".")</f>
        <v>119956148.99907462</v>
      </c>
      <c r="BC68" s="27">
        <f>IF(ISNUMBER(work!X68+work!BC68),work!X68+work!BC68,".")</f>
        <v>129906662.79157193</v>
      </c>
      <c r="BD68" s="27">
        <f>IF(ISNUMBER(work!Y68+work!BD68),work!Y68+work!BD68,".")</f>
        <v>141719266.24279332</v>
      </c>
      <c r="BE68" s="27">
        <f>IF(ISNUMBER(work!Z68+work!BE68),work!Z68+work!BE68,".")</f>
        <v>155886237.90563196</v>
      </c>
      <c r="BF68" s="27">
        <f>IF(ISNUMBER(work!AA68+work!BF68),work!AA68+work!BF68,".")</f>
        <v>171624903.49449402</v>
      </c>
      <c r="BG68" s="27">
        <f>IF(ISNUMBER(work!AB68+work!BG68),work!AB68+work!BG68,".")</f>
        <v>189467704.38634944</v>
      </c>
      <c r="BH68" s="27">
        <f>IF(ISNUMBER(work!AC68+work!BH68),work!AC68+work!BH68,".")</f>
        <v>211446089.80192706</v>
      </c>
      <c r="BI68" s="27">
        <f>IF(ISNUMBER(work!AD68+work!BI68),work!AD68+work!BI68,".")</f>
        <v>238917751.54999825</v>
      </c>
      <c r="BJ68" s="27" t="str">
        <f>IF(ISNUMBER(work!AE68+work!BJ68),work!AE68+work!BJ68,".")</f>
        <v>.</v>
      </c>
      <c r="BK68" s="27">
        <f>IF(ISNUMBER(work!AF68+work!BK68),work!AF68+work!BK68,".")</f>
        <v>293908302.26827997</v>
      </c>
      <c r="BL68" s="27"/>
      <c r="BM68" s="27">
        <f>IF(ISNUMBER(work!AH68-work!C68),work!AH68-work!C68,".")</f>
        <v>-18224937.977668475</v>
      </c>
      <c r="BN68" s="27">
        <f>IF(ISNUMBER(work!AI68-work!D68),work!AI68-work!D68,".")</f>
        <v>-19173846.538038947</v>
      </c>
      <c r="BO68" s="27">
        <f>IF(ISNUMBER(work!AJ68-work!E68),work!AJ68-work!E68,".")</f>
        <v>-20926862.803453621</v>
      </c>
      <c r="BP68" s="27">
        <f>IF(ISNUMBER(work!AK68-work!F68),work!AK68-work!F68,".")</f>
        <v>-23212903.916318409</v>
      </c>
      <c r="BQ68" s="27">
        <f>IF(ISNUMBER(work!AL68-work!G68),work!AL68-work!G68,".")</f>
        <v>-26754640.079631153</v>
      </c>
      <c r="BR68" s="27">
        <f>IF(ISNUMBER(work!AM68-work!H68),work!AM68-work!H68,".")</f>
        <v>-30373895.457671087</v>
      </c>
      <c r="BS68" s="27">
        <f>IF(ISNUMBER(work!AN68-work!I68),work!AN68-work!I68,".")</f>
        <v>-33049031.109684251</v>
      </c>
      <c r="BT68" s="27">
        <f>IF(ISNUMBER(work!AO68-work!J68),work!AO68-work!J68,".")</f>
        <v>-36890136.773789518</v>
      </c>
      <c r="BU68" s="27">
        <f>IF(ISNUMBER(work!AP68-work!K68),work!AP68-work!K68,".")</f>
        <v>-41066187.728008635</v>
      </c>
      <c r="BV68" s="27">
        <f>IF(ISNUMBER(work!AQ68-work!L68),work!AQ68-work!L68,".")</f>
        <v>-42749364.28983327</v>
      </c>
      <c r="BW68" s="27">
        <f>IF(ISNUMBER(work!AR68-work!M68),work!AR68-work!M68,".")</f>
        <v>-44378467.614403777</v>
      </c>
      <c r="BX68" s="27">
        <f>IF(ISNUMBER(work!AS68-work!N68),work!AS68-work!N68,".")</f>
        <v>-48467333.864801273</v>
      </c>
      <c r="BY68" s="27">
        <f>IF(ISNUMBER(work!AT68-work!O68),work!AT68-work!O68,".")</f>
        <v>-55359931.522925727</v>
      </c>
      <c r="BZ68" s="27">
        <f>IF(ISNUMBER(work!AU68-work!P68),work!AU68-work!P68,".")</f>
        <v>-63117197.102707371</v>
      </c>
      <c r="CA68" s="27">
        <f>IF(ISNUMBER(work!AV68-work!Q68),work!AV68-work!Q68,".")</f>
        <v>-71400025.500269055</v>
      </c>
      <c r="CB68" s="27">
        <f>IF(ISNUMBER(work!AW68-work!R68),work!AW68-work!R68,".")</f>
        <v>-79183566.227415189</v>
      </c>
      <c r="CC68" s="27">
        <f>IF(ISNUMBER(work!AX68-work!S68),work!AX68-work!S68,".")</f>
        <v>-87105909.916102335</v>
      </c>
      <c r="CD68" s="27">
        <f>IF(ISNUMBER(work!AY68-work!T68),work!AY68-work!T68,".")</f>
        <v>-95220225.17482233</v>
      </c>
      <c r="CE68" s="27">
        <f>IF(ISNUMBER(work!AZ68-work!U68),work!AZ68-work!U68,".")</f>
        <v>-102652265.34843558</v>
      </c>
      <c r="CF68" s="27">
        <f>IF(ISNUMBER(work!BA68-work!V68),work!BA68-work!V68,".")</f>
        <v>-110454762.63250269</v>
      </c>
      <c r="CG68" s="27">
        <f>IF(ISNUMBER(work!BB68-work!W68),work!BB68-work!W68,".")</f>
        <v>-119739915.34352536</v>
      </c>
      <c r="CH68" s="27">
        <f>IF(ISNUMBER(work!BC68-work!X68),work!BC68-work!X68,".")</f>
        <v>-129684174.89146407</v>
      </c>
      <c r="CI68" s="27">
        <f>IF(ISNUMBER(work!BD68-work!Y68),work!BD68-work!Y68,".")</f>
        <v>-141494337.66939867</v>
      </c>
      <c r="CJ68" s="27">
        <f>IF(ISNUMBER(work!BE68-work!Z68),work!BE68-work!Z68,".")</f>
        <v>-155648726.39778006</v>
      </c>
      <c r="CK68" s="27">
        <f>IF(ISNUMBER(work!BF68-work!AA68),work!BF68-work!AA68,".")</f>
        <v>-171375092.20356196</v>
      </c>
      <c r="CL68" s="27">
        <f>IF(ISNUMBER(work!BG68-work!AB68),work!BG68-work!AB68,".")</f>
        <v>-189204290.86430454</v>
      </c>
      <c r="CM68" s="27">
        <f>IF(ISNUMBER(work!BH68-work!AC68),work!BH68-work!AC68,".")</f>
        <v>-211151856.89780292</v>
      </c>
      <c r="CN68" s="27">
        <f>IF(ISNUMBER(work!BI68-work!AD68),work!BI68-work!AD68,".")</f>
        <v>-238617928.22069576</v>
      </c>
      <c r="CO68" s="27" t="str">
        <f>IF(ISNUMBER(work!BJ68-work!AE68),work!BJ68-work!AE68,".")</f>
        <v>.</v>
      </c>
      <c r="CP68" s="27">
        <f>IF(ISNUMBER(work!BK68-work!AF68),work!BK68-work!AF68,".")</f>
        <v>-293600805.56051069</v>
      </c>
      <c r="CQ68" s="27"/>
      <c r="CR68" s="27"/>
      <c r="CS68" s="27">
        <f>IF(ISNUMBER(work!CR68-work!BN68),work!CR68-work!BN68,".")</f>
        <v>9.0745400399747878E-2</v>
      </c>
      <c r="CT68" s="27">
        <f>IF(ISNUMBER(work!CS68-work!BO68),work!CS68-work!BO68,".")</f>
        <v>8.9745400399747877E-2</v>
      </c>
      <c r="CU68" s="27">
        <f>IF(ISNUMBER(work!CT68-work!BP68),work!CT68-work!BP68,".")</f>
        <v>8.9745400399747877E-2</v>
      </c>
      <c r="CV68" s="27">
        <f>IF(ISNUMBER(work!CU68-work!BQ68),work!CU68-work!BQ68,".")</f>
        <v>8.8745400399747876E-2</v>
      </c>
      <c r="CW68" s="27">
        <f>IF(ISNUMBER(work!CV68-work!BR68),work!CV68-work!BR68,".")</f>
        <v>8.8745400399747876E-2</v>
      </c>
      <c r="CX68" s="27">
        <f>IF(ISNUMBER(work!CW68-work!BS68),work!CW68-work!BS68,".")</f>
        <v>8.7745400399747875E-2</v>
      </c>
      <c r="CY68" s="27">
        <f>IF(ISNUMBER(work!CX68-work!BT68),work!CX68-work!BT68,".")</f>
        <v>8.6745400399747888E-2</v>
      </c>
      <c r="CZ68" s="27">
        <f>IF(ISNUMBER(work!CY68-work!BU68),work!CY68-work!BU68,".")</f>
        <v>8.5745400399747887E-2</v>
      </c>
      <c r="DA68" s="27">
        <f>IF(ISNUMBER(work!CZ68-work!BV68),work!CZ68-work!BV68,".")</f>
        <v>8.4745400399747886E-2</v>
      </c>
      <c r="DB68" s="27">
        <f>IF(ISNUMBER(work!DA68-work!BW68),work!DA68-work!BW68,".")</f>
        <v>8.3745400399747885E-2</v>
      </c>
      <c r="DC68" s="27">
        <f>IF(ISNUMBER(work!DB68-work!BX68),work!DB68-work!BX68,".")</f>
        <v>8.1745400399747883E-2</v>
      </c>
      <c r="DD68" s="27">
        <f>IF(ISNUMBER(work!DC68-work!BY68),work!DC68-work!BY68,".")</f>
        <v>7.9745400399747882E-2</v>
      </c>
      <c r="DE68" s="27">
        <f>IF(ISNUMBER(work!DD68-work!BZ68),work!DD68-work!BZ68,".")</f>
        <v>8.0996240921988982E-2</v>
      </c>
      <c r="DF68" s="27">
        <f>IF(ISNUMBER(work!DE68-work!CA68),work!DE68-work!CA68,".")</f>
        <v>7.8996240921988981E-2</v>
      </c>
      <c r="DG68" s="27">
        <f>IF(ISNUMBER(work!DF68-work!CB68),work!DF68-work!CB68,".")</f>
        <v>7.6996240921988979E-2</v>
      </c>
      <c r="DH68" s="27">
        <f>IF(ISNUMBER(work!DG68-work!CC68),work!DG68-work!CC68,".")</f>
        <v>7.4996240921988977E-2</v>
      </c>
      <c r="DI68" s="27">
        <f>IF(ISNUMBER(work!DH68-work!CD68),work!DH68-work!CD68,".")</f>
        <v>7.1996240921988988E-2</v>
      </c>
      <c r="DJ68" s="27">
        <f>IF(ISNUMBER(work!DI68-work!CE68),work!DI68-work!CE68,".")</f>
        <v>6.9996240921988986E-2</v>
      </c>
      <c r="DK68" s="27">
        <f>IF(ISNUMBER(work!DJ68-work!CF68),work!DJ68-work!CF68,".")</f>
        <v>6.7996240921988985E-2</v>
      </c>
      <c r="DL68" s="27">
        <f>IF(ISNUMBER(work!DK68-work!CG68),work!DK68-work!CG68,".")</f>
        <v>6.5205855698436857E-2</v>
      </c>
      <c r="DM68" s="27">
        <f>IF(ISNUMBER(work!DL68-work!CH68),work!DL68-work!CH68,".")</f>
        <v>6.2351601926459631E-2</v>
      </c>
      <c r="DN68" s="27">
        <f>IF(ISNUMBER(work!DM68-work!CI68),work!DM68-work!CI68,".")</f>
        <v>5.9425668869432964E-2</v>
      </c>
      <c r="DO68" s="27">
        <f>IF(ISNUMBER(work!DN68-work!CJ68),work!DN68-work!CJ68,".")</f>
        <v>5.6435897817753995E-2</v>
      </c>
      <c r="DP68" s="27">
        <f>IF(ISNUMBER(work!DO68-work!CK68),work!DO68-work!CK68,".")</f>
        <v>5.3401642877636435E-2</v>
      </c>
      <c r="DQ68" s="27">
        <f>IF(ISNUMBER(work!DP68-work!CL68),work!DP68-work!CL68,".")</f>
        <v>4.9336554026657639E-2</v>
      </c>
      <c r="DR68" s="27">
        <f>IF(ISNUMBER(work!DQ68-work!CM68),work!DQ68-work!CM68,".")</f>
        <v>4.6247233708425227E-2</v>
      </c>
      <c r="DS68" s="27">
        <f>IF(ISNUMBER(work!DR68-work!CN68),work!DR68-work!CN68,".")</f>
        <v>4.2129075594907452E-2</v>
      </c>
      <c r="DT68" s="27">
        <f>IF(ISNUMBER(work!DS68-work!CO68),work!DS68-work!CO68,".")</f>
        <v>3.7981727484786176E-2</v>
      </c>
      <c r="DU68" s="27">
        <f>IF(ISNUMBER(work!DT68-work!CP68),work!DT68-work!CP68,".")</f>
        <v>3.4813932815206519E-2</v>
      </c>
      <c r="DV68" s="27">
        <f t="shared" si="29"/>
        <v>3.4813932815206519E-2</v>
      </c>
      <c r="DW68" s="27"/>
      <c r="DX68" s="27" t="str">
        <f>IF(ISNUMBER(work!FJ68/work!FN68),work!FJ68/work!FN68,".")</f>
        <v>.</v>
      </c>
      <c r="DY68" s="27" t="str">
        <f>IF(ISNUMBER(work!FK68/work!FO68),work!FK68/work!FO68,".")</f>
        <v>.</v>
      </c>
      <c r="DZ68" s="27" t="str">
        <f>IF(ISNUMBER(work!FL68/work!FP68),work!FL68/work!FP68,".")</f>
        <v>.</v>
      </c>
      <c r="EA68" s="27" t="str">
        <f>IF(ISNUMBER(work!FM68/work!FQ68),work!FM68/work!FQ68,".")</f>
        <v>.</v>
      </c>
      <c r="EB68" s="27" t="str">
        <f>IF(ISNUMBER((work!FK68+work!FL68)/(work!FO68+work!FP68)),(work!FK68+work!FL68)/(work!FO68+work!FP68),".")</f>
        <v>.</v>
      </c>
      <c r="EC68" s="27" t="str">
        <f>IF(ISNUMBER(work!FR68/work!FV68),work!FR68/work!FV68,".")</f>
        <v>.</v>
      </c>
      <c r="ED68" s="27" t="str">
        <f>IF(ISNUMBER(work!FS68/work!FW68),work!FS68/work!FW68,".")</f>
        <v>.</v>
      </c>
      <c r="EE68" s="27" t="str">
        <f>IF(ISNUMBER(work!FT68/work!FX68),work!FT68/work!FX68,".")</f>
        <v>.</v>
      </c>
      <c r="EF68" s="27" t="str">
        <f>IF(ISNUMBER(work!FU68/work!FY68),work!FU68/work!FY68,".")</f>
        <v>.</v>
      </c>
      <c r="EG68" s="27" t="str">
        <f>IF(ISNUMBER((work!FS68+work!FT68)/(work!FW68+work!FX68)),(work!FS68+work!FT68)/(work!FW68+work!FX68),".")</f>
        <v>.</v>
      </c>
      <c r="EH68" s="27" t="str">
        <f>work!EZ68</f>
        <v>.</v>
      </c>
      <c r="EI68" s="27" t="str">
        <f>work!FA68</f>
        <v>.</v>
      </c>
      <c r="EJ68" s="27" t="str">
        <f>work!FB68</f>
        <v>.</v>
      </c>
      <c r="EK68" s="27"/>
      <c r="EL68" s="27">
        <f t="shared" si="47"/>
        <v>11904.02</v>
      </c>
      <c r="EM68" t="str">
        <f t="shared" si="34"/>
        <v>.</v>
      </c>
      <c r="EN68" t="str">
        <f>work!FM68</f>
        <v>.</v>
      </c>
      <c r="EO68" t="str">
        <f>IF(ISNUMBER(work!FK68+work!FL68),work!FK68+work!FL68,".")</f>
        <v>.</v>
      </c>
      <c r="EP68" t="str">
        <f>IF(ISNUMBER(work!FU68-work!FM68),work!FU68-work!FM68,".")</f>
        <v>.</v>
      </c>
      <c r="EQ68" t="str">
        <f>IF(ISNUMBER(work!FS68+work!FT68-work!FK68-work!FL68),(work!FS68+work!FT68-work!FK68-work!FL68),".")</f>
        <v>.</v>
      </c>
      <c r="EU68" t="str">
        <f>work!FC68</f>
        <v>.</v>
      </c>
      <c r="EV68" t="str">
        <f>work!FD68</f>
        <v>.</v>
      </c>
      <c r="EW68" t="str">
        <f>IF(ISNUMBER(VLOOKUP($F68,AREA_EM_ALLYEAR,Seq!B$1,FALSE)),VLOOKUP($F68,AREA_EM_ALLYEAR,Seq!B$1,FALSE),".")</f>
        <v>.</v>
      </c>
      <c r="EX68" t="str">
        <f>IF(ISNUMBER(VLOOKUP($F68,AREA_EM_ALLYEAR,Seq!C$1,FALSE)),VLOOKUP($F68,AREA_EM_ALLYEAR,Seq!C$1,FALSE),".")</f>
        <v>.</v>
      </c>
      <c r="EY68" t="str">
        <f>IF(ISNUMBER(VLOOKUP($F68,AREA_EM_ALLYEAR,Seq!D$1,FALSE)),VLOOKUP($F68,AREA_EM_ALLYEAR,Seq!D$1,FALSE),".")</f>
        <v>.</v>
      </c>
      <c r="EZ68" t="str">
        <f>IF(ISNUMBER(VLOOKUP($F68,AREA_EM_ALLYEAR,Seq!E$1,FALSE)),VLOOKUP($F68,AREA_EM_ALLYEAR,Seq!E$1,FALSE),".")</f>
        <v>.</v>
      </c>
      <c r="FA68" t="str">
        <f>IF(ISNUMBER(VLOOKUP($F68,AREA_EM_ALLYEAR,Seq!F$1,FALSE)),VLOOKUP($F68,AREA_EM_ALLYEAR,Seq!F$1,FALSE),".")</f>
        <v>.</v>
      </c>
      <c r="FB68" t="str">
        <f>IF(ISNUMBER(VLOOKUP($F68,AREA_EM_ALLYEAR,Seq!G$1,FALSE)),VLOOKUP($F68,AREA_EM_ALLYEAR,Seq!G$1,FALSE),".")</f>
        <v>.</v>
      </c>
      <c r="FC68" t="str">
        <f>IF(ISNUMBER(VLOOKUP($F68,AREA_EM_ALLYEAR,Seq!H$1,FALSE)),VLOOKUP($F68,AREA_EM_ALLYEAR,Seq!H$1,FALSE),".")</f>
        <v>.</v>
      </c>
      <c r="FD68" t="str">
        <f>IF(ISNUMBER(VLOOKUP($F68,AREA_EM_ALLYEAR,Seq!I$1,FALSE)),VLOOKUP($F68,AREA_EM_ALLYEAR,Seq!I$1,FALSE),".")</f>
        <v>.</v>
      </c>
      <c r="FE68" t="str">
        <f>IF(ISNUMBER(VLOOKUP($F68,AREA_EM_ALLYEAR,Seq!J$1,FALSE)),VLOOKUP($F68,AREA_EM_ALLYEAR,Seq!J$1,FALSE),".")</f>
        <v>.</v>
      </c>
      <c r="FF68" t="str">
        <f>IF(ISNUMBER(VLOOKUP($F68,AREA_EM_ALLYEAR,Seq!K$1,FALSE)),VLOOKUP($F68,AREA_EM_ALLYEAR,Seq!K$1,FALSE),".")</f>
        <v>.</v>
      </c>
      <c r="FG68" t="str">
        <f>IF(ISNUMBER(VLOOKUP($F68,AREA_EM_ALLYEAR,Seq!L$1,FALSE)),VLOOKUP($F68,AREA_EM_ALLYEAR,Seq!L$1,FALSE),".")</f>
        <v>.</v>
      </c>
      <c r="FH68" t="str">
        <f>IF(ISNUMBER(VLOOKUP($F68,AREA_EM_ALLYEAR,Seq!M$1,FALSE)),VLOOKUP($F68,AREA_EM_ALLYEAR,Seq!M$1,FALSE),".")</f>
        <v>.</v>
      </c>
      <c r="FI68" t="str">
        <f>IF(ISNUMBER(VLOOKUP($F68,AREA_EM_ALLYEAR,Seq!N$1,FALSE)),VLOOKUP($F68,AREA_EM_ALLYEAR,Seq!N$1,FALSE),".")</f>
        <v>.</v>
      </c>
      <c r="FJ68" t="str">
        <f>IF(ISNUMBER(VLOOKUP($F68,AREA_EM_ALLYEAR,Seq!O$1,FALSE)),VLOOKUP($F68,AREA_EM_ALLYEAR,Seq!O$1,FALSE),".")</f>
        <v>.</v>
      </c>
      <c r="FK68" t="str">
        <f t="shared" si="35"/>
        <v>.</v>
      </c>
      <c r="FN68">
        <f>IF( ISNUMBER(VLOOKUP($F68,AREA_LIFE,Seq!V$1,FALSE)-Life!V$39),VLOOKUP($F68,AREA_LIFE,Seq!V$1,FALSE)-Life!V$39,".")</f>
        <v>-13.307926829268283</v>
      </c>
      <c r="FO68">
        <f>IF( ISNUMBER(VLOOKUP($F68,AREA_LIFE,Seq!W$1,FALSE)-Life!W$39),VLOOKUP($F68,AREA_LIFE,Seq!W$1,FALSE)-Life!W$39,".")</f>
        <v>-13.001024390243892</v>
      </c>
      <c r="FP68">
        <f>IF( ISNUMBER(VLOOKUP($F68,AREA_LIFE,Seq!X$1,FALSE)-Life!X$39),VLOOKUP($F68,AREA_LIFE,Seq!X$1,FALSE)-Life!X$39,".")</f>
        <v>-12.723487804878054</v>
      </c>
      <c r="FQ68">
        <f>IF( ISNUMBER(VLOOKUP($F68,AREA_LIFE,Seq!Y$1,FALSE)-Life!Y$39),VLOOKUP($F68,AREA_LIFE,Seq!Y$1,FALSE)-Life!Y$39,".")</f>
        <v>-12.48934146341464</v>
      </c>
      <c r="FR68">
        <f>IF( ISNUMBER(VLOOKUP($F68,AREA_LIFE,Seq!Z$1,FALSE)-Life!Z$39),VLOOKUP($F68,AREA_LIFE,Seq!Z$1,FALSE)-Life!Z$39,".")</f>
        <v>-12.312585365853664</v>
      </c>
      <c r="FS68">
        <f>IF( ISNUMBER(VLOOKUP($F68,AREA_LIFE,Seq!AA$1,FALSE)-Life!AA$39),VLOOKUP($F68,AREA_LIFE,Seq!AA$1,FALSE)-Life!AA$39,".")</f>
        <v>-12.20126829268294</v>
      </c>
      <c r="FT68">
        <f>IF( ISNUMBER(VLOOKUP($F68,AREA_LIFE,Seq!AB$1,FALSE)-Life!AB$39),VLOOKUP($F68,AREA_LIFE,Seq!AB$1,FALSE)-Life!AB$39,".")</f>
        <v>-12.156048780487815</v>
      </c>
      <c r="FU68">
        <f>IF( ISNUMBER(VLOOKUP($F68,AREA_LIFE,Seq!AC$1,FALSE)-Life!AC$39),VLOOKUP($F68,AREA_LIFE,Seq!AC$1,FALSE)-Life!AC$39,".")</f>
        <v>-12.16448780487805</v>
      </c>
      <c r="FV68">
        <f>IF( ISNUMBER(VLOOKUP($F68,AREA_LIFE,Seq!AD$1,FALSE)-Life!AD$39),VLOOKUP($F68,AREA_LIFE,Seq!AD$1,FALSE)-Life!AD$39,".")</f>
        <v>-12.21817073170731</v>
      </c>
      <c r="FW68">
        <f>IF( ISNUMBER(VLOOKUP($F68,AREA_LIFE,Seq!AE$1,FALSE)-Life!AE$39),VLOOKUP($F68,AREA_LIFE,Seq!AE$1,FALSE)-Life!AE$39,".")</f>
        <v>-12.309073170731708</v>
      </c>
      <c r="FX68">
        <f>IF( ISNUMBER(VLOOKUP($F68,AREA_LIFE,Seq!AF$1,FALSE)-Life!AF$39),VLOOKUP($F68,AREA_LIFE,Seq!AF$1,FALSE)-Life!AF$39,".")</f>
        <v>-12.433658536585362</v>
      </c>
      <c r="FY68">
        <f>IF( ISNUMBER(VLOOKUP($F68,AREA_LIFE,Seq!AG$1,FALSE)-Life!AG$39),VLOOKUP($F68,AREA_LIFE,Seq!AG$1,FALSE)-Life!AG$39,".")</f>
        <v>-12.587365853658547</v>
      </c>
      <c r="FZ68">
        <f>IF( ISNUMBER(VLOOKUP($F68,AREA_LIFE,Seq!AH$1,FALSE)-Life!AH$39),VLOOKUP($F68,AREA_LIFE,Seq!AH$1,FALSE)-Life!AH$39,".")</f>
        <v>-12.765609756097554</v>
      </c>
      <c r="GA68">
        <f>IF( ISNUMBER(VLOOKUP($F68,AREA_LIFE,Seq!AI$1,FALSE)-Life!AI$39),VLOOKUP($F68,AREA_LIFE,Seq!AI$1,FALSE)-Life!AI$39,".")</f>
        <v>-12.964292682926839</v>
      </c>
      <c r="GB68">
        <f>IF( ISNUMBER(VLOOKUP($F68,AREA_LIFE,Seq!AJ$1,FALSE)-Life!AJ$39),VLOOKUP($F68,AREA_LIFE,Seq!AJ$1,FALSE)-Life!AJ$39,".")</f>
        <v>-13.17887804878049</v>
      </c>
      <c r="GC68">
        <f>IF( ISNUMBER(VLOOKUP($F68,AREA_LIFE,Seq!AK$1,FALSE)-Life!AK$39),VLOOKUP($F68,AREA_LIFE,Seq!AK$1,FALSE)-Life!AK$39,".")</f>
        <v>-13.41036585365854</v>
      </c>
      <c r="GD68">
        <f>IF( ISNUMBER(VLOOKUP($F68,AREA_LIFE,Seq!AL$1,FALSE)-Life!AL$39),VLOOKUP($F68,AREA_LIFE,Seq!AL$1,FALSE)-Life!AL$39,".")</f>
        <v>-13.662243902439023</v>
      </c>
      <c r="GE68">
        <f>IF( ISNUMBER(VLOOKUP($F68,AREA_LIFE,Seq!AM$1,FALSE)-Life!AM$39),VLOOKUP($F68,AREA_LIFE,Seq!AM$1,FALSE)-Life!AM$39,".")</f>
        <v>-13.936121951219519</v>
      </c>
      <c r="GF68">
        <f>IF( ISNUMBER(VLOOKUP($F68,AREA_LIFE,Seq!AN$1,FALSE)-Life!AN$39),VLOOKUP($F68,AREA_LIFE,Seq!AN$1,FALSE)-Life!AN$39,".")</f>
        <v>-14.227951219512207</v>
      </c>
      <c r="GG68">
        <f>IF( ISNUMBER(VLOOKUP($F68,AREA_LIFE,Seq!AO$1,FALSE)-Life!AO$39),VLOOKUP($F68,AREA_LIFE,Seq!AO$1,FALSE)-Life!AO$39,".")</f>
        <v>-14.532292682926844</v>
      </c>
      <c r="GH68">
        <f>IF( ISNUMBER(VLOOKUP($F68,AREA_LIFE,Seq!AP$1,FALSE)-Life!AP$39),VLOOKUP($F68,AREA_LIFE,Seq!AP$1,FALSE)-Life!AP$39,".")</f>
        <v>-14.842634146341474</v>
      </c>
      <c r="GI68">
        <f>IF( ISNUMBER(VLOOKUP($F68,AREA_LIFE,Seq!AQ$1,FALSE)-Life!AQ$39),VLOOKUP($F68,AREA_LIFE,Seq!AQ$1,FALSE)-Life!AQ$39,".")</f>
        <v>-15.152926829268281</v>
      </c>
      <c r="GJ68">
        <f>IF( ISNUMBER(VLOOKUP($F68,AREA_LIFE,Seq!AR$1,FALSE)-Life!AR$39),VLOOKUP($F68,AREA_LIFE,Seq!AR$1,FALSE)-Life!AR$39,".")</f>
        <v>-15.454195121951223</v>
      </c>
      <c r="GK68">
        <f>IF( ISNUMBER(VLOOKUP($F68,AREA_LIFE,Seq!AS$1,FALSE)-Life!AS$39),VLOOKUP($F68,AREA_LIFE,Seq!AS$1,FALSE)-Life!AS$39,".")</f>
        <v>-15.735390243902437</v>
      </c>
      <c r="GL68">
        <f>IF( ISNUMBER(VLOOKUP($F68,AREA_LIFE,Seq!AT$1,FALSE)-Life!AT$39),VLOOKUP($F68,AREA_LIFE,Seq!AT$1,FALSE)-Life!AT$39,".")</f>
        <v>-15.984585365853675</v>
      </c>
      <c r="GM68">
        <f>IF( ISNUMBER(VLOOKUP($F68,AREA_LIFE,Seq!AU$1,FALSE)-Life!AU$39),VLOOKUP($F68,AREA_LIFE,Seq!AU$1,FALSE)-Life!AU$39,".")</f>
        <v>-16.184780487804872</v>
      </c>
      <c r="GN68">
        <f>IF( ISNUMBER(VLOOKUP($F68,AREA_LIFE,Seq!AV$1,FALSE)-Life!AV$39),VLOOKUP($F68,AREA_LIFE,Seq!AV$1,FALSE)-Life!AV$39,".")</f>
        <v>-16.321487804878032</v>
      </c>
      <c r="GO68">
        <f>IF( ISNUMBER(VLOOKUP($F68,AREA_LIFE,Seq!AW$1,FALSE)-Life!AW$39),VLOOKUP($F68,AREA_LIFE,Seq!AW$1,FALSE)-Life!AW$39,".")</f>
        <v>-16.390804878048776</v>
      </c>
      <c r="GP68">
        <f>IF( ISNUMBER(VLOOKUP($F68,AREA_LIFE,Seq!AX$1,FALSE)-Life!AX$39),VLOOKUP($F68,AREA_LIFE,Seq!AX$1,FALSE)-Life!AX$39,".")</f>
        <v>-16.395731707317076</v>
      </c>
      <c r="GQ68">
        <f t="shared" si="36"/>
        <v>-16.395731707317076</v>
      </c>
      <c r="GS68">
        <f>IFERROR(VLOOKUP($F68,AREA_LIFE,Seq!V$1,FALSE),".")</f>
        <v>52.660463414634151</v>
      </c>
      <c r="GT68">
        <f>IFERROR(VLOOKUP($F68,AREA_LIFE,Seq!W$1,FALSE),".")</f>
        <v>53.165707317073178</v>
      </c>
      <c r="GU68">
        <f>IFERROR(VLOOKUP($F68,AREA_LIFE,Seq!X$1,FALSE),".")</f>
        <v>53.625000000000007</v>
      </c>
      <c r="GV68">
        <f>IFERROR(VLOOKUP($F68,AREA_LIFE,Seq!Y$1,FALSE),".")</f>
        <v>54.03182926829269</v>
      </c>
      <c r="GW68">
        <f>IFERROR(VLOOKUP($F68,AREA_LIFE,Seq!Z$1,FALSE),".")</f>
        <v>54.383219512195126</v>
      </c>
      <c r="GX68">
        <f>IFERROR(VLOOKUP($F68,AREA_LIFE,Seq!AA$1,FALSE),".")</f>
        <v>54.679170731707316</v>
      </c>
      <c r="GY68">
        <f>IFERROR(VLOOKUP($F68,AREA_LIFE,Seq!AB$1,FALSE),".")</f>
        <v>54.925170731707318</v>
      </c>
      <c r="GZ68">
        <f>IFERROR(VLOOKUP($F68,AREA_LIFE,Seq!AC$1,FALSE),".")</f>
        <v>55.133707317073174</v>
      </c>
      <c r="HA68">
        <f>IFERROR(VLOOKUP($F68,AREA_LIFE,Seq!AD$1,FALSE),".")</f>
        <v>55.314756097560981</v>
      </c>
      <c r="HB68">
        <f>IFERROR(VLOOKUP($F68,AREA_LIFE,Seq!AE$1,FALSE),".")</f>
        <v>55.477317073170738</v>
      </c>
      <c r="HC68">
        <f>IFERROR(VLOOKUP($F68,AREA_LIFE,Seq!AF$1,FALSE),".")</f>
        <v>55.625414634146345</v>
      </c>
      <c r="HD68">
        <f>IFERROR(VLOOKUP($F68,AREA_LIFE,Seq!AG$1,FALSE),".")</f>
        <v>55.763024390243906</v>
      </c>
      <c r="HE68">
        <f>IFERROR(VLOOKUP($F68,AREA_LIFE,Seq!AH$1,FALSE),".")</f>
        <v>55.889634146341471</v>
      </c>
      <c r="HF68">
        <f>IFERROR(VLOOKUP($F68,AREA_LIFE,Seq!AI$1,FALSE),".")</f>
        <v>56.005292682926836</v>
      </c>
      <c r="HG68">
        <f>IFERROR(VLOOKUP($F68,AREA_LIFE,Seq!AJ$1,FALSE),".")</f>
        <v>56.111463414634159</v>
      </c>
      <c r="HH68">
        <f>IFERROR(VLOOKUP($F68,AREA_LIFE,Seq!AK$1,FALSE),".")</f>
        <v>56.207170731707329</v>
      </c>
      <c r="HI68">
        <f>IFERROR(VLOOKUP($F68,AREA_LIFE,Seq!AL$1,FALSE),".")</f>
        <v>56.289390243902439</v>
      </c>
      <c r="HJ68">
        <f>IFERROR(VLOOKUP($F68,AREA_LIFE,Seq!AM$1,FALSE),".")</f>
        <v>56.355609756097564</v>
      </c>
      <c r="HK68">
        <f>IFERROR(VLOOKUP($F68,AREA_LIFE,Seq!AN$1,FALSE),".")</f>
        <v>56.406853658536591</v>
      </c>
      <c r="HL68">
        <f>IFERROR(VLOOKUP($F68,AREA_LIFE,Seq!AO$1,FALSE),".")</f>
        <v>56.442609756097561</v>
      </c>
      <c r="HM68">
        <f>IFERROR(VLOOKUP($F68,AREA_LIFE,Seq!AP$1,FALSE),".")</f>
        <v>56.461365853658542</v>
      </c>
      <c r="HN68">
        <f>IFERROR(VLOOKUP($F68,AREA_LIFE,Seq!AQ$1,FALSE),".")</f>
        <v>56.458658536585375</v>
      </c>
      <c r="HO68">
        <f>IFERROR(VLOOKUP($F68,AREA_LIFE,Seq!AR$1,FALSE),".")</f>
        <v>56.438951219512198</v>
      </c>
      <c r="HP68">
        <f>IFERROR(VLOOKUP($F68,AREA_LIFE,Seq!AS$1,FALSE),".")</f>
        <v>56.411780487804883</v>
      </c>
      <c r="HQ68">
        <f>IFERROR(VLOOKUP($F68,AREA_LIFE,Seq!AT$1,FALSE),".")</f>
        <v>56.389097560975614</v>
      </c>
      <c r="HR68">
        <f>IFERROR(VLOOKUP($F68,AREA_LIFE,Seq!AU$1,FALSE),".")</f>
        <v>56.391878048780498</v>
      </c>
      <c r="HS68">
        <f>IFERROR(VLOOKUP($F68,AREA_LIFE,Seq!AV$1,FALSE),".")</f>
        <v>56.442121951219519</v>
      </c>
      <c r="HT68">
        <f>IFERROR(VLOOKUP($F68,AREA_LIFE,Seq!AW$1,FALSE),".")</f>
        <v>56.552268292682932</v>
      </c>
      <c r="HU68">
        <f>IFERROR(VLOOKUP($F68,AREA_LIFE,Seq!AX$1,FALSE),".")</f>
        <v>56.728829268292692</v>
      </c>
      <c r="HV68" t="str">
        <f>IFERROR(VLOOKUP($F68,AREA_LIFE,Seq!AY$1,FALSE),".")</f>
        <v>.</v>
      </c>
      <c r="HZ68">
        <f t="shared" si="40"/>
        <v>223</v>
      </c>
      <c r="IA68">
        <f t="shared" si="38"/>
        <v>0</v>
      </c>
      <c r="IB68">
        <f t="shared" si="41"/>
        <v>44541643.571718432</v>
      </c>
      <c r="IC68">
        <f t="shared" si="42"/>
        <v>-44378467.614403777</v>
      </c>
      <c r="ID68">
        <f t="shared" si="39"/>
        <v>8.1745400399747883E-2</v>
      </c>
      <c r="IE68" t="str">
        <f>work!FK68</f>
        <v>.</v>
      </c>
      <c r="IF68" t="str">
        <f>work!FL68</f>
        <v>.</v>
      </c>
      <c r="IG68" t="str">
        <f>work!FM68</f>
        <v>.</v>
      </c>
      <c r="IH68" t="str">
        <f>IF(ISNUMBER(work!FS68-work!FK68),work!FS68-work!FK68,".")</f>
        <v>.</v>
      </c>
      <c r="II68" t="str">
        <f>IF(ISNUMBER(work!FT68-work!FL68),work!FT68-work!FL68,".")</f>
        <v>.</v>
      </c>
      <c r="IJ68" t="str">
        <f>IF(ISNUMBER(work!FU68-work!FM68),work!FU68-work!FM68,".")</f>
        <v>.</v>
      </c>
    </row>
    <row r="69" spans="1:244" hidden="1">
      <c r="A69" s="24" t="str">
        <f t="shared" ref="A69:A132" si="48">VLOOKUP($E69,Area_Country,4,FALSE)</f>
        <v>非洲</v>
      </c>
      <c r="B69" s="24" t="str">
        <f t="shared" ref="B69:B100" si="49">IF(ISNA(VLOOKUP(F69,Area_EM_90_2,1,FALSE)),"Out","InEM90")</f>
        <v>InEM90</v>
      </c>
      <c r="C69" s="24" t="str">
        <f t="shared" ref="C69:C100" si="50">IF(ISNA(VLOOKUP($F69,Area_EM_90,1,FALSE)),"Out","InOECD90")</f>
        <v>Out</v>
      </c>
      <c r="D69" s="24"/>
      <c r="E69" s="25" t="s">
        <v>2452</v>
      </c>
      <c r="F69" s="26" t="str">
        <f t="shared" ref="F69:F132" si="51">VLOOKUP($E69,Area_Country,2,FALSE)</f>
        <v>Mauritius</v>
      </c>
      <c r="G69" s="27" t="str">
        <f t="shared" ref="G69:G132" si="52">IF(ISNA(VLOOKUP($F69,Area_FDI_84_96,2,FALSE)),".",VALUE(VLOOKUP($F69,Area_FDI_84_96,2,FALSE)))</f>
        <v>.</v>
      </c>
      <c r="H69" s="27" t="str">
        <f t="shared" ref="H69:H132" si="53">IF(ISNA(VLOOKUP($F69,Area_FDI_84_96,3,FALSE)),".",VALUE(VLOOKUP($F69,Area_FDI_84_96,3,FALSE)))</f>
        <v>.</v>
      </c>
      <c r="I69" s="27" t="str">
        <f t="shared" ref="I69:I132" si="54">IF(ISNA(VLOOKUP($F69,Area_FDI_84_96,4,FALSE)),".",VALUE(VLOOKUP($F69,Area_FDI_84_96,4,FALSE)))</f>
        <v>.</v>
      </c>
      <c r="J69" s="27" t="str">
        <f t="shared" ref="J69:J132" si="55">IF(ISNA(VLOOKUP($F69,Area_FDI_84_96,5,FALSE)),".",VALUE(VLOOKUP($F69,Area_FDI_84_96,5,FALSE)))</f>
        <v>.</v>
      </c>
      <c r="K69" s="27" t="str">
        <f t="shared" ref="K69:K132" si="56">IF(ISNA(VLOOKUP($F69,Area_FDI_84_96,6,FALSE)),".",VALUE(VLOOKUP($F69,Area_FDI_84_96,6,FALSE)))</f>
        <v>.</v>
      </c>
      <c r="L69" s="27" t="str">
        <f t="shared" ref="L69:L132" si="57">IF(ISNA(VLOOKUP($F69,Area_FDI_84_96,7,FALSE)),".",VALUE(VLOOKUP($F69,Area_FDI_84_96,7,FALSE)))</f>
        <v>.</v>
      </c>
      <c r="M69" s="27" t="str">
        <f t="shared" ref="M69:M132" si="58">IF(ISNA(VLOOKUP($F69,Area_FDI_84_96,8,FALSE)),".",VALUE(VLOOKUP($F69,Area_FDI_84_96,8,FALSE)))</f>
        <v>.</v>
      </c>
      <c r="N69" s="27" t="str">
        <f t="shared" ref="N69:N132" si="59">IF(ISNA(VLOOKUP($F69,Area_FDI_84_96,9,FALSE)),".",VALUE(VLOOKUP($F69,Area_FDI_84_96,9,FALSE)))</f>
        <v>.</v>
      </c>
      <c r="O69" s="27">
        <f t="shared" ref="O69:O132" si="60">IF(ISNA(VLOOKUP($E69,Area_FDI_92_95,2,FALSE)),".",VALUE(VLOOKUP($E69,Area_FDI_92_95,2,FALSE)))</f>
        <v>11</v>
      </c>
      <c r="P69" s="27">
        <f t="shared" ref="P69:P132" si="61">IF(ISNA(VLOOKUP($E69,Area_FDI_92_95,3,FALSE)),".",VALUE(VLOOKUP($E69,Area_FDI_92_95,3,FALSE)))</f>
        <v>19</v>
      </c>
      <c r="Q69" s="27">
        <f t="shared" ref="Q69:Q132" si="62">IF(ISNA(VLOOKUP($E69,Area_FDI_92_95,4,FALSE)),".",VALUE(VLOOKUP($E69,Area_FDI_92_95,4,FALSE)))</f>
        <v>119</v>
      </c>
      <c r="R69" s="27">
        <f t="shared" ref="R69:R132" si="63">IF(ISNA(VLOOKUP($E69,Area_FDI_92_95,5,FALSE)),".",VALUE(VLOOKUP($E69,Area_FDI_92_95,5,FALSE)))</f>
        <v>100</v>
      </c>
      <c r="S69" s="27">
        <f t="shared" ref="S69:S132" si="64">IF(ISNA(VLOOKUP($E69,Area_FDI_96_99,2,FALSE)),".",VALUE(VLOOKUP($E69,Area_FDI_96_99,2,FALSE)))</f>
        <v>22</v>
      </c>
      <c r="T69" s="27">
        <f t="shared" ref="T69:T132" si="65">IF(ISNA(VLOOKUP($E69,Area_FDI_96_99,3,FALSE)),".",VALUE(VLOOKUP($E69,Area_FDI_96_99,3,FALSE)))</f>
        <v>4586</v>
      </c>
      <c r="U69" s="27">
        <f t="shared" ref="U69:U132" si="66">IF(ISNA(VLOOKUP($E69,Area_FDI_96_99,4,FALSE)),".",VALUE(VLOOKUP($E69,Area_FDI_96_99,4,FALSE)))</f>
        <v>10050</v>
      </c>
      <c r="V69" s="27">
        <f t="shared" ref="V69:V132" si="67">IF(ISNA(VLOOKUP($E69,Area_FDI_96_99,5,FALSE)),".",VALUE(VLOOKUP($E69,Area_FDI_96_99,5,FALSE)))</f>
        <v>17025</v>
      </c>
      <c r="W69" s="27">
        <f t="shared" ref="W69:W132" si="68">IF(ISNA(VLOOKUP($E69,Area_FDI_00_01,2,FALSE)),".",VALUE(VLOOKUP($E69,Area_FDI_00_01,2,FALSE)))</f>
        <v>26479</v>
      </c>
      <c r="X69" s="27">
        <f t="shared" ref="X69:X132" si="69">IF(ISNA(VLOOKUP($E69,Area_FDI_00_01,4,FALSE)),".",VALUE(VLOOKUP($E69,Area_FDI_00_01,4,FALSE)))</f>
        <v>30563</v>
      </c>
      <c r="Y69" s="27">
        <f t="shared" ref="Y69:Y132" si="70">IF(ISNA(VLOOKUP($E69,Area_FDI_02_03,2,FALSE)),".",VALUE(VLOOKUP($E69,Area_FDI_02_03,2,FALSE)))</f>
        <v>48369</v>
      </c>
      <c r="Z69" s="27">
        <f t="shared" ref="Z69:Z132" si="71">IF(ISNA(VLOOKUP($E69,Area_FDI_02_03,4,FALSE)),".",VALUE(VLOOKUP($E69,Area_FDI_02_03,4,FALSE)))</f>
        <v>52098</v>
      </c>
      <c r="AA69" s="27">
        <f t="shared" ref="AA69:AA132" si="72">IF(ISNA(VLOOKUP($E69,Area_FDI_04_05,2,FALSE)),".",VALUE(VLOOKUP($E69,Area_FDI_04_05,2,FALSE)))</f>
        <v>60232</v>
      </c>
      <c r="AB69" s="27">
        <f t="shared" ref="AB69:AB132" si="73">IF(ISNA(VLOOKUP($E69,Area_FDI_04_05,4,FALSE)),".",VALUE(VLOOKUP($E69,Area_FDI_04_05,4,FALSE)))</f>
        <v>90777</v>
      </c>
      <c r="AC69" s="27">
        <f t="shared" ref="AC69:AC132" si="74">IF(ISNA(VLOOKUP($E69,Area_FDI_06_07,2,FALSE)),".",VALUE(VLOOKUP($E69,Area_FDI_06_07,2,FALSE)))</f>
        <v>103271</v>
      </c>
      <c r="AD69" s="27">
        <f t="shared" ref="AD69:AD132" si="75">IF(ISNA(VLOOKUP($E69,Area_FDI_06_07,4,FALSE)),".",VALUE(VLOOKUP($E69,Area_FDI_06_07,4,FALSE)))</f>
        <v>133250</v>
      </c>
      <c r="AE69" s="27">
        <f t="shared" ref="AE69:AE100" si="76">IF(ISNA(VLOOKUP($E69,AREA_FDI_08_09,2,FALSE)),".",VALUE(VLOOKUP($E69,AREA_FDI_08_09,2,FALSE)))</f>
        <v>149371</v>
      </c>
      <c r="AF69" s="27">
        <f t="shared" ref="AF69:AF100" si="77">IF(ISNA(VLOOKUP($E69,AREA_FDI_08_09,4,FALSE)),".",VALUE(VLOOKUP($E69,AREA_FDI_08_09,4,FALSE)))</f>
        <v>110378</v>
      </c>
      <c r="AG69" s="27"/>
      <c r="AH69" s="27">
        <f>IF(ISNUMBER(work!C69+work!AH69),work!C69+work!AH69,".")</f>
        <v>18446129.128839713</v>
      </c>
      <c r="AI69" s="27">
        <f>IF(ISNUMBER(work!D69+work!AI69),work!D69+work!AI69,".")</f>
        <v>19406364.575438634</v>
      </c>
      <c r="AJ69" s="27">
        <f>IF(ISNUMBER(work!E69+work!AJ69),work!E69+work!AJ69,".")</f>
        <v>21166547.649052717</v>
      </c>
      <c r="AK69" s="27">
        <f>IF(ISNUMBER(work!F69+work!AK69),work!F69+work!AK69,".")</f>
        <v>23455853.717852548</v>
      </c>
      <c r="AL69" s="27">
        <f>IF(ISNUMBER(work!G69+work!AL69),work!G69+work!AL69,".")</f>
        <v>27003252.2169015</v>
      </c>
      <c r="AM69" s="27">
        <f>IF(ISNUMBER(work!H69+work!AM69),work!H69+work!AM69,".")</f>
        <v>30637015.928278249</v>
      </c>
      <c r="AN69" s="27">
        <f>IF(ISNUMBER(work!I69+work!AN69),work!I69+work!AN69,".")</f>
        <v>33334870.504487444</v>
      </c>
      <c r="AO69" s="27">
        <f>IF(ISNUMBER(work!J69+work!AO69),work!J69+work!AO69,".")</f>
        <v>37196043.961508274</v>
      </c>
      <c r="AP69" s="27">
        <f>IF(ISNUMBER(work!K69+work!AP69),work!K69+work!AP69,".")</f>
        <v>41388918.282263152</v>
      </c>
      <c r="AQ69" s="27">
        <f>IF(ISNUMBER(work!L69+work!AQ69),work!L69+work!AQ69,".")</f>
        <v>43086752.917717256</v>
      </c>
      <c r="AR69" s="27">
        <f>IF(ISNUMBER(work!M69+work!AR69),work!M69+work!AR69,".")</f>
        <v>44732662.996401332</v>
      </c>
      <c r="AS69" s="27">
        <f>IF(ISNUMBER(work!N69+work!AS69),work!N69+work!AS69,".")</f>
        <v>48835079.465804689</v>
      </c>
      <c r="AT69" s="27">
        <f>IF(ISNUMBER(work!O69+work!AT69),work!O69+work!AT69,".")</f>
        <v>55747775.098433599</v>
      </c>
      <c r="AU69" s="27">
        <f>IF(ISNUMBER(work!P69+work!AU69),work!P69+work!AU69,".")</f>
        <v>63525420.830379456</v>
      </c>
      <c r="AV69" s="27">
        <f>IF(ISNUMBER(work!Q69+work!AV69),work!Q69+work!AV69,".")</f>
        <v>71818687.521426469</v>
      </c>
      <c r="AW69" s="27">
        <f>IF(ISNUMBER(work!R69+work!AW69),work!R69+work!AW69,".")</f>
        <v>79624982.91736719</v>
      </c>
      <c r="AX69" s="27">
        <f>IF(ISNUMBER(work!S69+work!AX69),work!S69+work!AX69,".")</f>
        <v>87572212.541094974</v>
      </c>
      <c r="AY69" s="27">
        <f>IF(ISNUMBER(work!T69+work!AY69),work!T69+work!AY69,".")</f>
        <v>95703228.281972215</v>
      </c>
      <c r="AZ69" s="27">
        <f>IF(ISNUMBER(work!U69+work!AZ69),work!U69+work!AZ69,".")</f>
        <v>103161401.63100722</v>
      </c>
      <c r="BA69" s="27">
        <f>IF(ISNUMBER(work!V69+work!BA69),work!V69+work!BA69,".")</f>
        <v>110981231.22905773</v>
      </c>
      <c r="BB69" s="27">
        <f>IF(ISNUMBER(work!W69+work!BB69),work!W69+work!BB69,".")</f>
        <v>120306288.41109431</v>
      </c>
      <c r="BC69" s="27">
        <f>IF(ISNUMBER(work!X69+work!BC69),work!X69+work!BC69,".")</f>
        <v>130265468.62785752</v>
      </c>
      <c r="BD69" s="27">
        <f>IF(ISNUMBER(work!Y69+work!BD69),work!Y69+work!BD69,".")</f>
        <v>142086785.36698067</v>
      </c>
      <c r="BE69" s="27">
        <f>IF(ISNUMBER(work!Z69+work!BE69),work!Z69+work!BE69,".")</f>
        <v>156265017.86675012</v>
      </c>
      <c r="BF69" s="27">
        <f>IF(ISNUMBER(work!AA69+work!BF69),work!AA69+work!BF69,".")</f>
        <v>172026120.8094525</v>
      </c>
      <c r="BG69" s="27">
        <f>IF(ISNUMBER(work!AB69+work!BG69),work!AB69+work!BG69,".")</f>
        <v>189868651.81076261</v>
      </c>
      <c r="BH69" s="27">
        <f>IF(ISNUMBER(work!AC69+work!BH69),work!AC69+work!BH69,".")</f>
        <v>211852654.87436247</v>
      </c>
      <c r="BI69" s="27">
        <f>IF(ISNUMBER(work!AD69+work!BI69),work!AD69+work!BI69,".")</f>
        <v>239352083.32140332</v>
      </c>
      <c r="BJ69" s="27">
        <f>IF(ISNUMBER(work!AE69+work!BJ69),work!AE69+work!BJ69,".")</f>
        <v>260867708.06316286</v>
      </c>
      <c r="BK69" s="27">
        <f>IF(ISNUMBER(work!AF69+work!BK69),work!AF69+work!BK69,".")</f>
        <v>294381665.92325199</v>
      </c>
      <c r="BL69" s="27"/>
      <c r="BM69" s="27">
        <f>IF(ISNUMBER(work!AH69-work!C69),work!AH69-work!C69,".")</f>
        <v>-18142259.434226286</v>
      </c>
      <c r="BN69" s="27">
        <f>IF(ISNUMBER(work!AI69-work!D69),work!AI69-work!D69,".")</f>
        <v>-19084620.192906767</v>
      </c>
      <c r="BO69" s="27">
        <f>IF(ISNUMBER(work!AJ69-work!E69),work!AJ69-work!E69,".")</f>
        <v>-20827116.733212084</v>
      </c>
      <c r="BP69" s="27">
        <f>IF(ISNUMBER(work!AK69-work!F69),work!AK69-work!F69,".")</f>
        <v>-23115120.082079053</v>
      </c>
      <c r="BQ69" s="27">
        <f>IF(ISNUMBER(work!AL69-work!G69),work!AL69-work!G69,".")</f>
        <v>-26646509.6006197</v>
      </c>
      <c r="BR69" s="27">
        <f>IF(ISNUMBER(work!AM69-work!H69),work!AM69-work!H69,".")</f>
        <v>-30255463.734608348</v>
      </c>
      <c r="BS69" s="27">
        <f>IF(ISNUMBER(work!AN69-work!I69),work!AN69-work!I69,".")</f>
        <v>-32916147.368733164</v>
      </c>
      <c r="BT69" s="27">
        <f>IF(ISNUMBER(work!AO69-work!J69),work!AO69-work!J69,".")</f>
        <v>-36740091.98500593</v>
      </c>
      <c r="BU69" s="27">
        <f>IF(ISNUMBER(work!AP69-work!K69),work!AP69-work!K69,".")</f>
        <v>-40902001.026207246</v>
      </c>
      <c r="BV69" s="27">
        <f>IF(ISNUMBER(work!AQ69-work!L69),work!AQ69-work!L69,".")</f>
        <v>-42578094.082400344</v>
      </c>
      <c r="BW69" s="27">
        <f>IF(ISNUMBER(work!AR69-work!M69),work!AR69-work!M69,".")</f>
        <v>-44187448.189720877</v>
      </c>
      <c r="BX69" s="27">
        <f>IF(ISNUMBER(work!AS69-work!N69),work!AS69-work!N69,".")</f>
        <v>-48265681.94944071</v>
      </c>
      <c r="BY69" s="27">
        <f>IF(ISNUMBER(work!AT69-work!O69),work!AT69-work!O69,".")</f>
        <v>-55141294.43777661</v>
      </c>
      <c r="BZ69" s="27">
        <f>IF(ISNUMBER(work!AU69-work!P69),work!AU69-work!P69,".")</f>
        <v>-62888118.440900132</v>
      </c>
      <c r="CA69" s="27">
        <f>IF(ISNUMBER(work!AV69-work!Q69),work!AV69-work!Q69,".")</f>
        <v>-71155025.394390732</v>
      </c>
      <c r="CB69" s="27">
        <f>IF(ISNUMBER(work!AW69-work!R69),work!AW69-work!R69,".")</f>
        <v>-78932864.706274211</v>
      </c>
      <c r="CC69" s="27">
        <f>IF(ISNUMBER(work!AX69-work!S69),work!AX69-work!S69,".")</f>
        <v>-86841419.844910428</v>
      </c>
      <c r="CD69" s="27">
        <f>IF(ISNUMBER(work!AY69-work!T69),work!AY69-work!T69,".")</f>
        <v>-94930871.915931776</v>
      </c>
      <c r="CE69" s="27">
        <f>IF(ISNUMBER(work!AZ69-work!U69),work!AZ69-work!U69,".")</f>
        <v>-102342158.38233277</v>
      </c>
      <c r="CF69" s="27">
        <f>IF(ISNUMBER(work!BA69-work!V69),work!BA69-work!V69,".")</f>
        <v>-110140599.34529626</v>
      </c>
      <c r="CG69" s="27">
        <f>IF(ISNUMBER(work!BB69-work!W69),work!BB69-work!W69,".")</f>
        <v>-119389775.93150568</v>
      </c>
      <c r="CH69" s="27">
        <f>IF(ISNUMBER(work!BC69-work!X69),work!BC69-work!X69,".")</f>
        <v>-129325369.05517848</v>
      </c>
      <c r="CI69" s="27">
        <f>IF(ISNUMBER(work!BD69-work!Y69),work!BD69-work!Y69,".")</f>
        <v>-141126818.54521132</v>
      </c>
      <c r="CJ69" s="27">
        <f>IF(ISNUMBER(work!BE69-work!Z69),work!BE69-work!Z69,".")</f>
        <v>-155269946.4366619</v>
      </c>
      <c r="CK69" s="27">
        <f>IF(ISNUMBER(work!BF69-work!AA69),work!BF69-work!AA69,".")</f>
        <v>-170973874.88860348</v>
      </c>
      <c r="CL69" s="27">
        <f>IF(ISNUMBER(work!BG69-work!AB69),work!BG69-work!AB69,".")</f>
        <v>-188803343.43989137</v>
      </c>
      <c r="CM69" s="27">
        <f>IF(ISNUMBER(work!BH69-work!AC69),work!BH69-work!AC69,".")</f>
        <v>-210745291.82536751</v>
      </c>
      <c r="CN69" s="27">
        <f>IF(ISNUMBER(work!BI69-work!AD69),work!BI69-work!AD69,".")</f>
        <v>-238183596.44929069</v>
      </c>
      <c r="CO69" s="27">
        <f>IF(ISNUMBER(work!BJ69-work!AE69),work!BJ69-work!AE69,".")</f>
        <v>-259646182.88689512</v>
      </c>
      <c r="CP69" s="27">
        <f>IF(ISNUMBER(work!BK69-work!AF69),work!BK69-work!AF69,".")</f>
        <v>-293127441.90553868</v>
      </c>
      <c r="CQ69" s="27"/>
      <c r="CR69" s="27"/>
      <c r="CS69" s="27">
        <f>IF(ISNUMBER(work!CR69-work!BN69),work!CR69-work!BN69,".")</f>
        <v>0.10115326344134962</v>
      </c>
      <c r="CT69" s="27">
        <f>IF(ISNUMBER(work!CS69-work!BO69),work!CS69-work!BO69,".")</f>
        <v>0.10015326344134962</v>
      </c>
      <c r="CU69" s="27">
        <f>IF(ISNUMBER(work!CT69-work!BP69),work!CT69-work!BP69,".")</f>
        <v>0.10015326344134962</v>
      </c>
      <c r="CV69" s="27">
        <f>IF(ISNUMBER(work!CU69-work!BQ69),work!CU69-work!BQ69,".")</f>
        <v>9.9153263441349615E-2</v>
      </c>
      <c r="CW69" s="27">
        <f>IF(ISNUMBER(work!CV69-work!BR69),work!CV69-work!BR69,".")</f>
        <v>9.9153263441349615E-2</v>
      </c>
      <c r="CX69" s="27">
        <f>IF(ISNUMBER(work!CW69-work!BS69),work!CW69-work!BS69,".")</f>
        <v>9.8153263441349614E-2</v>
      </c>
      <c r="CY69" s="27">
        <f>IF(ISNUMBER(work!CX69-work!BT69),work!CX69-work!BT69,".")</f>
        <v>9.7153263441349627E-2</v>
      </c>
      <c r="CZ69" s="27">
        <f>IF(ISNUMBER(work!CY69-work!BU69),work!CY69-work!BU69,".")</f>
        <v>9.6153263441349626E-2</v>
      </c>
      <c r="DA69" s="27">
        <f>IF(ISNUMBER(work!CZ69-work!BV69),work!CZ69-work!BV69,".")</f>
        <v>9.5153263441349625E-2</v>
      </c>
      <c r="DB69" s="27">
        <f>IF(ISNUMBER(work!DA69-work!BW69),work!DA69-work!BW69,".")</f>
        <v>9.4153263441349624E-2</v>
      </c>
      <c r="DC69" s="94">
        <f>IF(ISNUMBER(work!DB69-work!BX69),work!DB69-work!BX69,".")</f>
        <v>9.2153263441349623E-2</v>
      </c>
      <c r="DD69" s="27">
        <f>IF(ISNUMBER(work!DC69-work!BY69),work!DC69-work!BY69,".")</f>
        <v>9.0153263441349621E-2</v>
      </c>
      <c r="DE69" s="27">
        <f>IF(ISNUMBER(work!DD69-work!BZ69),work!DD69-work!BZ69,".")</f>
        <v>7.4245332512941423E-2</v>
      </c>
      <c r="DF69" s="27">
        <f>IF(ISNUMBER(work!DE69-work!CA69),work!DE69-work!CA69,".")</f>
        <v>7.2245332512941421E-2</v>
      </c>
      <c r="DG69" s="27">
        <f>IF(ISNUMBER(work!DF69-work!CB69),work!DF69-work!CB69,".")</f>
        <v>7.0245332512941419E-2</v>
      </c>
      <c r="DH69" s="27">
        <f>IF(ISNUMBER(work!DG69-work!CC69),work!DG69-work!CC69,".")</f>
        <v>6.8245332512941431E-2</v>
      </c>
      <c r="DI69" s="27">
        <f>IF(ISNUMBER(work!DH69-work!CD69),work!DH69-work!CD69,".")</f>
        <v>6.5245332512941429E-2</v>
      </c>
      <c r="DJ69" s="27">
        <f>IF(ISNUMBER(work!DI69-work!CE69),work!DI69-work!CE69,".")</f>
        <v>6.3245332512941427E-2</v>
      </c>
      <c r="DK69" s="27">
        <f>IF(ISNUMBER(work!DJ69-work!CF69),work!DJ69-work!CF69,".")</f>
        <v>6.1245332512941425E-2</v>
      </c>
      <c r="DL69" s="27">
        <f>IF(ISNUMBER(work!DK69-work!CG69),work!DK69-work!CG69,".")</f>
        <v>5.6343102460972697E-2</v>
      </c>
      <c r="DM69" s="94">
        <f>IF(ISNUMBER(work!DL69-work!CH69),work!DL69-work!CH69,".")</f>
        <v>5.1705255743453603E-2</v>
      </c>
      <c r="DN69" s="27">
        <f>IF(ISNUMBER(work!DM69-work!CI69),work!DM69-work!CI69,".")</f>
        <v>4.6913519757375934E-2</v>
      </c>
      <c r="DO69" s="27">
        <f>IF(ISNUMBER(work!DN69-work!CJ69),work!DN69-work!CJ69,".")</f>
        <v>4.2243378758482088E-2</v>
      </c>
      <c r="DP69" s="27">
        <f>IF(ISNUMBER(work!DO69-work!CK69),work!DO69-work!CK69,".")</f>
        <v>3.7405212252752063E-2</v>
      </c>
      <c r="DQ69" s="27">
        <f>IF(ISNUMBER(work!DP69-work!CL69),work!DP69-work!CL69,".")</f>
        <v>3.1805198048299552E-2</v>
      </c>
      <c r="DR69" s="94">
        <f>IF(ISNUMBER(work!DQ69-work!CM69),work!DQ69-work!CM69,".")</f>
        <v>2.7500310877995073E-2</v>
      </c>
      <c r="DS69" s="27">
        <f>IF(ISNUMBER(work!DR69-work!CN69),work!DR69-work!CN69,".")</f>
        <v>2.254750288710098E-2</v>
      </c>
      <c r="DT69" s="27">
        <f>IF(ISNUMBER(work!DS69-work!CO69),work!DS69-work!CO69,".")</f>
        <v>1.8054750882848469E-2</v>
      </c>
      <c r="DU69" s="27">
        <f>IF(ISNUMBER(work!DT69-work!CP69),work!DT69-work!CP69,".")</f>
        <v>1.4819039858013611E-2</v>
      </c>
      <c r="DV69" s="27">
        <f t="shared" ref="DV69:DV132" si="78">DU69</f>
        <v>1.4819039858013611E-2</v>
      </c>
      <c r="DW69" s="27"/>
      <c r="DX69" s="27" t="str">
        <f>IF(ISNUMBER(work!FJ69/work!FN69),work!FJ69/work!FN69,".")</f>
        <v>.</v>
      </c>
      <c r="DY69" s="27" t="str">
        <f>IF(ISNUMBER(work!FK69/work!FO69),work!FK69/work!FO69,".")</f>
        <v>.</v>
      </c>
      <c r="DZ69" s="27" t="str">
        <f>IF(ISNUMBER(work!FL69/work!FP69),work!FL69/work!FP69,".")</f>
        <v>.</v>
      </c>
      <c r="EA69" s="27" t="str">
        <f>IF(ISNUMBER(work!FM69/work!FQ69),work!FM69/work!FQ69,".")</f>
        <v>.</v>
      </c>
      <c r="EB69" s="27" t="str">
        <f>IF(ISNUMBER((work!FK69+work!FL69)/(work!FO69+work!FP69)),(work!FK69+work!FL69)/(work!FO69+work!FP69),".")</f>
        <v>.</v>
      </c>
      <c r="EC69" s="27" t="str">
        <f>IF(ISNUMBER(work!FR69/work!FV69),work!FR69/work!FV69,".")</f>
        <v>.</v>
      </c>
      <c r="ED69" s="27" t="str">
        <f>IF(ISNUMBER(work!FS69/work!FW69),work!FS69/work!FW69,".")</f>
        <v>.</v>
      </c>
      <c r="EE69" s="27" t="str">
        <f>IF(ISNUMBER(work!FT69/work!FX69),work!FT69/work!FX69,".")</f>
        <v>.</v>
      </c>
      <c r="EF69" s="27" t="str">
        <f>IF(ISNUMBER(work!FU69/work!FY69),work!FU69/work!FY69,".")</f>
        <v>.</v>
      </c>
      <c r="EG69" s="27" t="str">
        <f>IF(ISNUMBER((work!FS69+work!FT69)/(work!FW69+work!FX69)),(work!FS69+work!FT69)/(work!FW69+work!FX69),".")</f>
        <v>.</v>
      </c>
      <c r="EH69" s="27" t="str">
        <f>work!EZ69</f>
        <v>.</v>
      </c>
      <c r="EI69" s="27">
        <f>work!FA69</f>
        <v>3.2261116367076632E-2</v>
      </c>
      <c r="EJ69" s="27">
        <f>work!FB69</f>
        <v>2.5276503888790124E-2</v>
      </c>
      <c r="EK69" s="27"/>
      <c r="EL69" s="27">
        <f t="shared" ref="EL69:EL100" si="79">IF(ISNA(VLOOKUP(F69,Area_Dist,2,FALSE)),".",VLOOKUP(F69,Area_Dist,2,FALSE))</f>
        <v>9053.68</v>
      </c>
      <c r="EM69" t="str">
        <f t="shared" si="34"/>
        <v>.</v>
      </c>
      <c r="EN69" t="str">
        <f>work!FM69</f>
        <v>.</v>
      </c>
      <c r="EO69" t="str">
        <f>IF(ISNUMBER(work!FK69+work!FL69),work!FK69+work!FL69,".")</f>
        <v>.</v>
      </c>
      <c r="EP69" t="str">
        <f>IF(ISNUMBER(work!FU69-work!FM69),work!FU69-work!FM69,".")</f>
        <v>.</v>
      </c>
      <c r="EQ69" t="str">
        <f>IF(ISNUMBER(work!FS69+work!FT69-work!FK69-work!FL69),(work!FS69+work!FT69-work!FK69-work!FL69),".")</f>
        <v>.</v>
      </c>
      <c r="EU69" t="str">
        <f>work!FC69</f>
        <v>.</v>
      </c>
      <c r="EV69">
        <f>work!FD69</f>
        <v>34100</v>
      </c>
      <c r="EW69" t="str">
        <f>IF(ISNUMBER(VLOOKUP($F69,AREA_EM_ALLYEAR,Seq!B$1,FALSE)),VLOOKUP($F69,AREA_EM_ALLYEAR,Seq!B$1,FALSE),".")</f>
        <v>.</v>
      </c>
      <c r="EX69" t="str">
        <f>IF(ISNUMBER(VLOOKUP($F69,AREA_EM_ALLYEAR,Seq!C$1,FALSE)),VLOOKUP($F69,AREA_EM_ALLYEAR,Seq!C$1,FALSE),".")</f>
        <v>.</v>
      </c>
      <c r="EY69" t="str">
        <f>IF(ISNUMBER(VLOOKUP($F69,AREA_EM_ALLYEAR,Seq!D$1,FALSE)),VLOOKUP($F69,AREA_EM_ALLYEAR,Seq!D$1,FALSE),".")</f>
        <v>.</v>
      </c>
      <c r="EZ69" t="str">
        <f>IF(ISNUMBER(VLOOKUP($F69,AREA_EM_ALLYEAR,Seq!E$1,FALSE)),VLOOKUP($F69,AREA_EM_ALLYEAR,Seq!E$1,FALSE),".")</f>
        <v>.</v>
      </c>
      <c r="FA69" t="str">
        <f>IF(ISNUMBER(VLOOKUP($F69,AREA_EM_ALLYEAR,Seq!F$1,FALSE)),VLOOKUP($F69,AREA_EM_ALLYEAR,Seq!F$1,FALSE),".")</f>
        <v>.</v>
      </c>
      <c r="FB69" t="str">
        <f>IF(ISNUMBER(VLOOKUP($F69,AREA_EM_ALLYEAR,Seq!G$1,FALSE)),VLOOKUP($F69,AREA_EM_ALLYEAR,Seq!G$1,FALSE),".")</f>
        <v>.</v>
      </c>
      <c r="FC69" t="str">
        <f>IF(ISNUMBER(VLOOKUP($F69,AREA_EM_ALLYEAR,Seq!H$1,FALSE)),VLOOKUP($F69,AREA_EM_ALLYEAR,Seq!H$1,FALSE),".")</f>
        <v>.</v>
      </c>
      <c r="FD69" t="str">
        <f>IF(ISNUMBER(VLOOKUP($F69,AREA_EM_ALLYEAR,Seq!I$1,FALSE)),VLOOKUP($F69,AREA_EM_ALLYEAR,Seq!I$1,FALSE),".")</f>
        <v>.</v>
      </c>
      <c r="FE69" t="str">
        <f>IF(ISNUMBER(VLOOKUP($F69,AREA_EM_ALLYEAR,Seq!J$1,FALSE)),VLOOKUP($F69,AREA_EM_ALLYEAR,Seq!J$1,FALSE),".")</f>
        <v>.</v>
      </c>
      <c r="FF69" t="str">
        <f>IF(ISNUMBER(VLOOKUP($F69,AREA_EM_ALLYEAR,Seq!K$1,FALSE)),VLOOKUP($F69,AREA_EM_ALLYEAR,Seq!K$1,FALSE),".")</f>
        <v>.</v>
      </c>
      <c r="FG69" t="str">
        <f>IF(ISNUMBER(VLOOKUP($F69,AREA_EM_ALLYEAR,Seq!L$1,FALSE)),VLOOKUP($F69,AREA_EM_ALLYEAR,Seq!L$1,FALSE),".")</f>
        <v>.</v>
      </c>
      <c r="FH69" t="str">
        <f>IF(ISNUMBER(VLOOKUP($F69,AREA_EM_ALLYEAR,Seq!M$1,FALSE)),VLOOKUP($F69,AREA_EM_ALLYEAR,Seq!M$1,FALSE),".")</f>
        <v>.</v>
      </c>
      <c r="FI69" t="str">
        <f>IF(ISNUMBER(VLOOKUP($F69,AREA_EM_ALLYEAR,Seq!N$1,FALSE)),VLOOKUP($F69,AREA_EM_ALLYEAR,Seq!N$1,FALSE),".")</f>
        <v>.</v>
      </c>
      <c r="FJ69" t="str">
        <f>IF(ISNUMBER(VLOOKUP($F69,AREA_EM_ALLYEAR,Seq!O$1,FALSE)),VLOOKUP($F69,AREA_EM_ALLYEAR,Seq!O$1,FALSE),".")</f>
        <v>.</v>
      </c>
      <c r="FK69" t="str">
        <f t="shared" si="35"/>
        <v>.</v>
      </c>
      <c r="FN69">
        <f>IF( ISNUMBER(VLOOKUP($F69,AREA_LIFE,Seq!V$1,FALSE)-Life!V$39),VLOOKUP($F69,AREA_LIFE,Seq!V$1,FALSE)-Life!V$39,".")</f>
        <v>1.6000000000005343E-2</v>
      </c>
      <c r="FO69" t="str">
        <f>IF( ISNUMBER(VLOOKUP($F69,AREA_LIFE,Seq!W$1,FALSE)-Life!W$39),VLOOKUP($F69,AREA_LIFE,Seq!W$1,FALSE)-Life!W$39,".")</f>
        <v>.</v>
      </c>
      <c r="FP69">
        <f>IF( ISNUMBER(VLOOKUP($F69,AREA_LIFE,Seq!X$1,FALSE)-Life!X$39),VLOOKUP($F69,AREA_LIFE,Seq!X$1,FALSE)-Life!X$39,".")</f>
        <v>0.33443902439023532</v>
      </c>
      <c r="FQ69" t="str">
        <f>IF( ISNUMBER(VLOOKUP($F69,AREA_LIFE,Seq!Y$1,FALSE)-Life!Y$39),VLOOKUP($F69,AREA_LIFE,Seq!Y$1,FALSE)-Life!Y$39,".")</f>
        <v>.</v>
      </c>
      <c r="FR69" t="str">
        <f>IF( ISNUMBER(VLOOKUP($F69,AREA_LIFE,Seq!Z$1,FALSE)-Life!Z$39),VLOOKUP($F69,AREA_LIFE,Seq!Z$1,FALSE)-Life!Z$39,".")</f>
        <v>.</v>
      </c>
      <c r="FS69">
        <f>IF( ISNUMBER(VLOOKUP($F69,AREA_LIFE,Seq!AA$1,FALSE)-Life!AA$39),VLOOKUP($F69,AREA_LIFE,Seq!AA$1,FALSE)-Life!AA$39,".")</f>
        <v>1.0185853658536388</v>
      </c>
      <c r="FT69" t="str">
        <f>IF( ISNUMBER(VLOOKUP($F69,AREA_LIFE,Seq!AB$1,FALSE)-Life!AB$39),VLOOKUP($F69,AREA_LIFE,Seq!AB$1,FALSE)-Life!AB$39,".")</f>
        <v>.</v>
      </c>
      <c r="FU69">
        <f>IF( ISNUMBER(VLOOKUP($F69,AREA_LIFE,Seq!AC$1,FALSE)-Life!AC$39),VLOOKUP($F69,AREA_LIFE,Seq!AC$1,FALSE)-Life!AC$39,".")</f>
        <v>1.4115609756097598</v>
      </c>
      <c r="FV69" t="str">
        <f>IF( ISNUMBER(VLOOKUP($F69,AREA_LIFE,Seq!AD$1,FALSE)-Life!AD$39),VLOOKUP($F69,AREA_LIFE,Seq!AD$1,FALSE)-Life!AD$39,".")</f>
        <v>.</v>
      </c>
      <c r="FW69" t="str">
        <f>IF( ISNUMBER(VLOOKUP($F69,AREA_LIFE,Seq!AE$1,FALSE)-Life!AE$39),VLOOKUP($F69,AREA_LIFE,Seq!AE$1,FALSE)-Life!AE$39,".")</f>
        <v>.</v>
      </c>
      <c r="FX69">
        <f>IF( ISNUMBER(VLOOKUP($F69,AREA_LIFE,Seq!AF$1,FALSE)-Life!AF$39),VLOOKUP($F69,AREA_LIFE,Seq!AF$1,FALSE)-Life!AF$39,".")</f>
        <v>1.3458048780487815</v>
      </c>
      <c r="FY69">
        <f>IF( ISNUMBER(VLOOKUP($F69,AREA_LIFE,Seq!AG$1,FALSE)-Life!AG$39),VLOOKUP($F69,AREA_LIFE,Seq!AG$1,FALSE)-Life!AG$39,".")</f>
        <v>1.6057073170731684</v>
      </c>
      <c r="FZ69">
        <f>IF( ISNUMBER(VLOOKUP($F69,AREA_LIFE,Seq!AH$1,FALSE)-Life!AH$39),VLOOKUP($F69,AREA_LIFE,Seq!AH$1,FALSE)-Life!AH$39,".")</f>
        <v>1.403292682926832</v>
      </c>
      <c r="GA69">
        <f>IF( ISNUMBER(VLOOKUP($F69,AREA_LIFE,Seq!AI$1,FALSE)-Life!AI$39),VLOOKUP($F69,AREA_LIFE,Seq!AI$1,FALSE)-Life!AI$39,".")</f>
        <v>1.137731707317073</v>
      </c>
      <c r="GB69">
        <f>IF( ISNUMBER(VLOOKUP($F69,AREA_LIFE,Seq!AJ$1,FALSE)-Life!AJ$39),VLOOKUP($F69,AREA_LIFE,Seq!AJ$1,FALSE)-Life!AJ$39,".")</f>
        <v>0.86819512195120296</v>
      </c>
      <c r="GC69">
        <f>IF( ISNUMBER(VLOOKUP($F69,AREA_LIFE,Seq!AK$1,FALSE)-Life!AK$39),VLOOKUP($F69,AREA_LIFE,Seq!AK$1,FALSE)-Life!AK$39,".")</f>
        <v>0.70831707317073267</v>
      </c>
      <c r="GD69">
        <f>IF( ISNUMBER(VLOOKUP($F69,AREA_LIFE,Seq!AL$1,FALSE)-Life!AL$39),VLOOKUP($F69,AREA_LIFE,Seq!AL$1,FALSE)-Life!AL$39,".")</f>
        <v>0.37129268292683548</v>
      </c>
      <c r="GE69">
        <f>IF( ISNUMBER(VLOOKUP($F69,AREA_LIFE,Seq!AM$1,FALSE)-Life!AM$39),VLOOKUP($F69,AREA_LIFE,Seq!AM$1,FALSE)-Life!AM$39,".")</f>
        <v>0.11314634146340552</v>
      </c>
      <c r="GF69">
        <f>IF( ISNUMBER(VLOOKUP($F69,AREA_LIFE,Seq!AN$1,FALSE)-Life!AN$39),VLOOKUP($F69,AREA_LIFE,Seq!AN$1,FALSE)-Life!AN$39,".")</f>
        <v>-2.7487804878063571E-2</v>
      </c>
      <c r="GG69">
        <f>IF( ISNUMBER(VLOOKUP($F69,AREA_LIFE,Seq!AO$1,FALSE)-Life!AO$39),VLOOKUP($F69,AREA_LIFE,Seq!AO$1,FALSE)-Life!AO$39,".")</f>
        <v>-1.3926829268285701E-2</v>
      </c>
      <c r="GH69">
        <f>IF( ISNUMBER(VLOOKUP($F69,AREA_LIFE,Seq!AP$1,FALSE)-Life!AP$39),VLOOKUP($F69,AREA_LIFE,Seq!AP$1,FALSE)-Life!AP$39,".")</f>
        <v>0.3594146341463329</v>
      </c>
      <c r="GI69">
        <f>IF( ISNUMBER(VLOOKUP($F69,AREA_LIFE,Seq!AQ$1,FALSE)-Life!AQ$39),VLOOKUP($F69,AREA_LIFE,Seq!AQ$1,FALSE)-Life!AQ$39,".")</f>
        <v>0.15426829268294284</v>
      </c>
      <c r="GJ69">
        <f>IF( ISNUMBER(VLOOKUP($F69,AREA_LIFE,Seq!AR$1,FALSE)-Life!AR$39),VLOOKUP($F69,AREA_LIFE,Seq!AR$1,FALSE)-Life!AR$39,".")</f>
        <v>7.2707317073167133E-2</v>
      </c>
      <c r="GK69" t="str">
        <f>IF( ISNUMBER(VLOOKUP($F69,AREA_LIFE,Seq!AS$1,FALSE)-Life!AS$39),VLOOKUP($F69,AREA_LIFE,Seq!AS$1,FALSE)-Life!AS$39,".")</f>
        <v>.</v>
      </c>
      <c r="GL69" t="str">
        <f>IF( ISNUMBER(VLOOKUP($F69,AREA_LIFE,Seq!AT$1,FALSE)-Life!AT$39),VLOOKUP($F69,AREA_LIFE,Seq!AT$1,FALSE)-Life!AT$39,".")</f>
        <v>.</v>
      </c>
      <c r="GM69">
        <f>IF( ISNUMBER(VLOOKUP($F69,AREA_LIFE,Seq!AU$1,FALSE)-Life!AU$39),VLOOKUP($F69,AREA_LIFE,Seq!AU$1,FALSE)-Life!AU$39,".")</f>
        <v>-0.14446341463414569</v>
      </c>
      <c r="GN69">
        <f>IF( ISNUMBER(VLOOKUP($F69,AREA_LIFE,Seq!AV$1,FALSE)-Life!AV$39),VLOOKUP($F69,AREA_LIFE,Seq!AV$1,FALSE)-Life!AV$39,".")</f>
        <v>-0.3314146341463271</v>
      </c>
      <c r="GO69">
        <f>IF( ISNUMBER(VLOOKUP($F69,AREA_LIFE,Seq!AW$1,FALSE)-Life!AW$39),VLOOKUP($F69,AREA_LIFE,Seq!AW$1,FALSE)-Life!AW$39,".")</f>
        <v>-0.37234146341462804</v>
      </c>
      <c r="GP69">
        <f>IF( ISNUMBER(VLOOKUP($F69,AREA_LIFE,Seq!AX$1,FALSE)-Life!AX$39),VLOOKUP($F69,AREA_LIFE,Seq!AX$1,FALSE)-Life!AX$39,".")</f>
        <v>-0.55382926829268797</v>
      </c>
      <c r="GQ69">
        <f t="shared" si="36"/>
        <v>-0.55382926829268797</v>
      </c>
      <c r="GS69">
        <f>IFERROR(VLOOKUP($F69,AREA_LIFE,Seq!V$1,FALSE),".")</f>
        <v>65.984390243902439</v>
      </c>
      <c r="GT69" t="str">
        <f>IFERROR(VLOOKUP($F69,AREA_LIFE,Seq!W$1,FALSE),".")</f>
        <v>.</v>
      </c>
      <c r="GU69">
        <f>IFERROR(VLOOKUP($F69,AREA_LIFE,Seq!X$1,FALSE),".")</f>
        <v>66.682926829268297</v>
      </c>
      <c r="GV69" t="str">
        <f>IFERROR(VLOOKUP($F69,AREA_LIFE,Seq!Y$1,FALSE),".")</f>
        <v>.</v>
      </c>
      <c r="GW69" t="str">
        <f>IFERROR(VLOOKUP($F69,AREA_LIFE,Seq!Z$1,FALSE),".")</f>
        <v>.</v>
      </c>
      <c r="GX69">
        <f>IFERROR(VLOOKUP($F69,AREA_LIFE,Seq!AA$1,FALSE),".")</f>
        <v>67.899024390243895</v>
      </c>
      <c r="GY69" t="str">
        <f>IFERROR(VLOOKUP($F69,AREA_LIFE,Seq!AB$1,FALSE),".")</f>
        <v>.</v>
      </c>
      <c r="GZ69">
        <f>IFERROR(VLOOKUP($F69,AREA_LIFE,Seq!AC$1,FALSE),".")</f>
        <v>68.709756097560984</v>
      </c>
      <c r="HA69" t="str">
        <f>IFERROR(VLOOKUP($F69,AREA_LIFE,Seq!AD$1,FALSE),".")</f>
        <v>.</v>
      </c>
      <c r="HB69" t="str">
        <f>IFERROR(VLOOKUP($F69,AREA_LIFE,Seq!AE$1,FALSE),".")</f>
        <v>.</v>
      </c>
      <c r="HC69">
        <f>IFERROR(VLOOKUP($F69,AREA_LIFE,Seq!AF$1,FALSE),".")</f>
        <v>69.404878048780489</v>
      </c>
      <c r="HD69">
        <f>IFERROR(VLOOKUP($F69,AREA_LIFE,Seq!AG$1,FALSE),".")</f>
        <v>69.956097560975621</v>
      </c>
      <c r="HE69">
        <f>IFERROR(VLOOKUP($F69,AREA_LIFE,Seq!AH$1,FALSE),".")</f>
        <v>70.058536585365857</v>
      </c>
      <c r="HF69">
        <f>IFERROR(VLOOKUP($F69,AREA_LIFE,Seq!AI$1,FALSE),".")</f>
        <v>70.107317073170748</v>
      </c>
      <c r="HG69">
        <f>IFERROR(VLOOKUP($F69,AREA_LIFE,Seq!AJ$1,FALSE),".")</f>
        <v>70.158536585365852</v>
      </c>
      <c r="HH69">
        <f>IFERROR(VLOOKUP($F69,AREA_LIFE,Seq!AK$1,FALSE),".")</f>
        <v>70.325853658536602</v>
      </c>
      <c r="HI69">
        <f>IFERROR(VLOOKUP($F69,AREA_LIFE,Seq!AL$1,FALSE),".")</f>
        <v>70.322926829268297</v>
      </c>
      <c r="HJ69">
        <f>IFERROR(VLOOKUP($F69,AREA_LIFE,Seq!AM$1,FALSE),".")</f>
        <v>70.404878048780489</v>
      </c>
      <c r="HK69">
        <f>IFERROR(VLOOKUP($F69,AREA_LIFE,Seq!AN$1,FALSE),".")</f>
        <v>70.607317073170734</v>
      </c>
      <c r="HL69">
        <f>IFERROR(VLOOKUP($F69,AREA_LIFE,Seq!AO$1,FALSE),".")</f>
        <v>70.960975609756119</v>
      </c>
      <c r="HM69">
        <f>IFERROR(VLOOKUP($F69,AREA_LIFE,Seq!AP$1,FALSE),".")</f>
        <v>71.663414634146349</v>
      </c>
      <c r="HN69">
        <f>IFERROR(VLOOKUP($F69,AREA_LIFE,Seq!AQ$1,FALSE),".")</f>
        <v>71.765853658536599</v>
      </c>
      <c r="HO69">
        <f>IFERROR(VLOOKUP($F69,AREA_LIFE,Seq!AR$1,FALSE),".")</f>
        <v>71.965853658536588</v>
      </c>
      <c r="HP69" t="str">
        <f>IFERROR(VLOOKUP($F69,AREA_LIFE,Seq!AS$1,FALSE),".")</f>
        <v>.</v>
      </c>
      <c r="HQ69" t="str">
        <f>IFERROR(VLOOKUP($F69,AREA_LIFE,Seq!AT$1,FALSE),".")</f>
        <v>.</v>
      </c>
      <c r="HR69">
        <f>IFERROR(VLOOKUP($F69,AREA_LIFE,Seq!AU$1,FALSE),".")</f>
        <v>72.432195121951224</v>
      </c>
      <c r="HS69">
        <f>IFERROR(VLOOKUP($F69,AREA_LIFE,Seq!AV$1,FALSE),".")</f>
        <v>72.432195121951224</v>
      </c>
      <c r="HT69">
        <f>IFERROR(VLOOKUP($F69,AREA_LIFE,Seq!AW$1,FALSE),".")</f>
        <v>72.57073170731708</v>
      </c>
      <c r="HU69">
        <f>IFERROR(VLOOKUP($F69,AREA_LIFE,Seq!AX$1,FALSE),".")</f>
        <v>72.57073170731708</v>
      </c>
      <c r="HV69" t="str">
        <f>IFERROR(VLOOKUP($F69,AREA_LIFE,Seq!AY$1,FALSE),".")</f>
        <v>.</v>
      </c>
      <c r="HZ69">
        <f t="shared" si="40"/>
        <v>58411</v>
      </c>
      <c r="IA69">
        <f t="shared" si="38"/>
        <v>0</v>
      </c>
      <c r="IB69">
        <f t="shared" si="41"/>
        <v>44732662.996401332</v>
      </c>
      <c r="IC69">
        <f t="shared" si="42"/>
        <v>-44187448.189720877</v>
      </c>
      <c r="ID69">
        <f t="shared" si="39"/>
        <v>9.2153263441349623E-2</v>
      </c>
      <c r="IE69" t="str">
        <f>work!FK69</f>
        <v>.</v>
      </c>
      <c r="IF69" t="str">
        <f>work!FL69</f>
        <v>.</v>
      </c>
      <c r="IG69" t="str">
        <f>work!FM69</f>
        <v>.</v>
      </c>
      <c r="IH69" t="str">
        <f>IF(ISNUMBER(work!FS69-work!FK69),work!FS69-work!FK69,".")</f>
        <v>.</v>
      </c>
      <c r="II69" t="str">
        <f>IF(ISNUMBER(work!FT69-work!FL69),work!FT69-work!FL69,".")</f>
        <v>.</v>
      </c>
      <c r="IJ69" t="str">
        <f>IF(ISNUMBER(work!FU69-work!FM69),work!FU69-work!FM69,".")</f>
        <v>.</v>
      </c>
    </row>
    <row r="70" spans="1:244" hidden="1">
      <c r="A70" s="24" t="str">
        <f t="shared" si="48"/>
        <v>非洲</v>
      </c>
      <c r="B70" s="24" t="str">
        <f t="shared" si="49"/>
        <v>Out</v>
      </c>
      <c r="C70" s="24" t="str">
        <f t="shared" si="50"/>
        <v>Out</v>
      </c>
      <c r="D70" s="24"/>
      <c r="E70" s="25" t="s">
        <v>2819</v>
      </c>
      <c r="F70" s="26" t="str">
        <f t="shared" si="51"/>
        <v>Morocco</v>
      </c>
      <c r="G70" s="27" t="str">
        <f t="shared" si="52"/>
        <v>.</v>
      </c>
      <c r="H70" s="27" t="str">
        <f t="shared" si="53"/>
        <v>.</v>
      </c>
      <c r="I70" s="27" t="str">
        <f t="shared" si="54"/>
        <v>.</v>
      </c>
      <c r="J70" s="27" t="str">
        <f t="shared" si="55"/>
        <v>.</v>
      </c>
      <c r="K70" s="27" t="str">
        <f t="shared" si="56"/>
        <v>.</v>
      </c>
      <c r="L70" s="27" t="str">
        <f t="shared" si="57"/>
        <v>.</v>
      </c>
      <c r="M70" s="27" t="str">
        <f t="shared" si="58"/>
        <v>.</v>
      </c>
      <c r="N70" s="27" t="str">
        <f t="shared" si="59"/>
        <v>.</v>
      </c>
      <c r="O70" s="27" t="str">
        <f t="shared" si="60"/>
        <v>.</v>
      </c>
      <c r="P70" s="27" t="str">
        <f t="shared" si="61"/>
        <v>.</v>
      </c>
      <c r="Q70" s="27" t="str">
        <f t="shared" si="62"/>
        <v>.</v>
      </c>
      <c r="R70" s="27" t="str">
        <f t="shared" si="63"/>
        <v>.</v>
      </c>
      <c r="S70" s="27">
        <f t="shared" si="64"/>
        <v>0</v>
      </c>
      <c r="T70" s="27">
        <f t="shared" si="65"/>
        <v>0</v>
      </c>
      <c r="U70" s="27">
        <f t="shared" si="66"/>
        <v>5</v>
      </c>
      <c r="V70" s="27">
        <f t="shared" si="67"/>
        <v>5</v>
      </c>
      <c r="W70" s="27">
        <f t="shared" si="68"/>
        <v>0</v>
      </c>
      <c r="X70" s="27">
        <f t="shared" si="69"/>
        <v>17</v>
      </c>
      <c r="Y70" s="27">
        <f t="shared" si="70"/>
        <v>0</v>
      </c>
      <c r="Z70" s="27">
        <f t="shared" si="71"/>
        <v>76</v>
      </c>
      <c r="AA70" s="27">
        <f t="shared" si="72"/>
        <v>97</v>
      </c>
      <c r="AB70" s="27">
        <f t="shared" si="73"/>
        <v>166</v>
      </c>
      <c r="AC70" s="27">
        <f t="shared" si="74"/>
        <v>6</v>
      </c>
      <c r="AD70" s="27">
        <f t="shared" si="75"/>
        <v>48</v>
      </c>
      <c r="AE70" s="27">
        <f t="shared" si="76"/>
        <v>45</v>
      </c>
      <c r="AF70" s="27">
        <f t="shared" si="77"/>
        <v>1</v>
      </c>
      <c r="AG70" s="27"/>
      <c r="AH70" s="27">
        <f>IF(ISNUMBER(work!C70+work!AH70),work!C70+work!AH70,".")</f>
        <v>20302820.521610089</v>
      </c>
      <c r="AI70" s="27">
        <f>IF(ISNUMBER(work!D70+work!AI70),work!D70+work!AI70,".")</f>
        <v>21198593.3522522</v>
      </c>
      <c r="AJ70" s="27">
        <f>IF(ISNUMBER(work!E70+work!AJ70),work!E70+work!AJ70,".")</f>
        <v>23137801.660438269</v>
      </c>
      <c r="AK70" s="27">
        <f>IF(ISNUMBER(work!F70+work!AK70),work!F70+work!AK70,".")</f>
        <v>25414519.56088315</v>
      </c>
      <c r="AL70" s="27">
        <f>IF(ISNUMBER(work!G70+work!AL70),work!G70+work!AL70,".")</f>
        <v>29046236.093607739</v>
      </c>
      <c r="AM70" s="27">
        <f>IF(ISNUMBER(work!H70+work!AM70),work!H70+work!AM70,".")</f>
        <v>32808098.543781649</v>
      </c>
      <c r="AN70" s="27">
        <f>IF(ISNUMBER(work!I70+work!AN70),work!I70+work!AN70,".")</f>
        <v>35683385.604187272</v>
      </c>
      <c r="AO70" s="27">
        <f>IF(ISNUMBER(work!J70+work!AO70),work!J70+work!AO70,".")</f>
        <v>39460854.740175404</v>
      </c>
      <c r="AP70" s="27">
        <f>IF(ISNUMBER(work!K70+work!AP70),work!K70+work!AP70,".")</f>
        <v>43897860.481588125</v>
      </c>
      <c r="AQ70" s="27">
        <f>IF(ISNUMBER(work!L70+work!AQ70),work!L70+work!AQ70,".")</f>
        <v>45649963.027196229</v>
      </c>
      <c r="AR70" s="27">
        <f>IF(ISNUMBER(work!M70+work!AR70),work!M70+work!AR70,".")</f>
        <v>47391267.261675373</v>
      </c>
      <c r="AS70" s="27">
        <f>IF(ISNUMBER(work!N70+work!AS70),work!N70+work!AS70,".")</f>
        <v>51683788.843017139</v>
      </c>
      <c r="AT70" s="27">
        <f>IF(ISNUMBER(work!O70+work!AT70),work!O70+work!AT70,".")</f>
        <v>58451637.210559942</v>
      </c>
      <c r="AU70" s="27">
        <f>IF(ISNUMBER(work!P70+work!AU70),work!P70+work!AU70,".")</f>
        <v>66183432.267831996</v>
      </c>
      <c r="AV70" s="27">
        <f>IF(ISNUMBER(work!Q70+work!AV70),work!Q70+work!AV70,".")</f>
        <v>74771842.811293259</v>
      </c>
      <c r="AW70" s="27">
        <f>IF(ISNUMBER(work!R70+work!AW70),work!R70+work!AW70,".")</f>
        <v>82347776.125877962</v>
      </c>
      <c r="AX70" s="27">
        <f>IF(ISNUMBER(work!S70+work!AX70),work!S70+work!AX70,".")</f>
        <v>90650586.768623933</v>
      </c>
      <c r="AY70" s="27">
        <f>IF(ISNUMBER(work!T70+work!AY70),work!T70+work!AY70,".")</f>
        <v>98684103.026656225</v>
      </c>
      <c r="AZ70" s="27">
        <f>IF(ISNUMBER(work!U70+work!AZ70),work!U70+work!AZ70,".")</f>
        <v>106376616.88011713</v>
      </c>
      <c r="BA70" s="27">
        <f>IF(ISNUMBER(work!V70+work!BA70),work!V70+work!BA70,".")</f>
        <v>114204942.66763523</v>
      </c>
      <c r="BB70" s="27">
        <f>IF(ISNUMBER(work!W70+work!BB70),work!W70+work!BB70,".")</f>
        <v>123550093.15379575</v>
      </c>
      <c r="BC70" s="27">
        <f>IF(ISNUMBER(work!X70+work!BC70),work!X70+work!BC70,".")</f>
        <v>133777057.69200312</v>
      </c>
      <c r="BD70" s="27">
        <f>IF(ISNUMBER(work!Y70+work!BD70),work!Y70+work!BD70,".")</f>
        <v>145720473.38086244</v>
      </c>
      <c r="BE70" s="27">
        <f>IF(ISNUMBER(work!Z70+work!BE70),work!Z70+work!BE70,".")</f>
        <v>160141012.84487447</v>
      </c>
      <c r="BF70" s="27">
        <f>IF(ISNUMBER(work!AA70+work!BF70),work!AA70+work!BF70,".")</f>
        <v>176083539.64349249</v>
      </c>
      <c r="BG70" s="27">
        <f>IF(ISNUMBER(work!AB70+work!BG70),work!AB70+work!BG70,".")</f>
        <v>194056060.78097075</v>
      </c>
      <c r="BH70" s="27">
        <f>IF(ISNUMBER(work!AC70+work!BH70),work!AC70+work!BH70,".")</f>
        <v>216385306.42802051</v>
      </c>
      <c r="BI70" s="27">
        <f>IF(ISNUMBER(work!AD70+work!BI70),work!AD70+work!BI70,".")</f>
        <v>243992269.1721859</v>
      </c>
      <c r="BJ70" s="27">
        <f>IF(ISNUMBER(work!AE70+work!BJ70),work!AE70+work!BJ70,".")</f>
        <v>265772570.66653425</v>
      </c>
      <c r="BK70" s="27">
        <f>IF(ISNUMBER(work!AF70+work!BK70),work!AF70+work!BK70,".")</f>
        <v>299543334.99095404</v>
      </c>
      <c r="BL70" s="27"/>
      <c r="BM70" s="27">
        <f>IF(ISNUMBER(work!AH70-work!C70),work!AH70-work!C70,".")</f>
        <v>-16285568.04145591</v>
      </c>
      <c r="BN70" s="27">
        <f>IF(ISNUMBER(work!AI70-work!D70),work!AI70-work!D70,".")</f>
        <v>-17292391.4160932</v>
      </c>
      <c r="BO70" s="27">
        <f>IF(ISNUMBER(work!AJ70-work!E70),work!AJ70-work!E70,".")</f>
        <v>-18855862.721826531</v>
      </c>
      <c r="BP70" s="27">
        <f>IF(ISNUMBER(work!AK70-work!F70),work!AK70-work!F70,".")</f>
        <v>-21156454.239048451</v>
      </c>
      <c r="BQ70" s="27">
        <f>IF(ISNUMBER(work!AL70-work!G70),work!AL70-work!G70,".")</f>
        <v>-24603525.723913461</v>
      </c>
      <c r="BR70" s="27">
        <f>IF(ISNUMBER(work!AM70-work!H70),work!AM70-work!H70,".")</f>
        <v>-28084381.119104948</v>
      </c>
      <c r="BS70" s="27">
        <f>IF(ISNUMBER(work!AN70-work!I70),work!AN70-work!I70,".")</f>
        <v>-30567632.269033335</v>
      </c>
      <c r="BT70" s="27">
        <f>IF(ISNUMBER(work!AO70-work!J70),work!AO70-work!J70,".")</f>
        <v>-34475281.2063388</v>
      </c>
      <c r="BU70" s="27">
        <f>IF(ISNUMBER(work!AP70-work!K70),work!AP70-work!K70,".")</f>
        <v>-38393058.826882273</v>
      </c>
      <c r="BV70" s="27">
        <f>IF(ISNUMBER(work!AQ70-work!L70),work!AQ70-work!L70,".")</f>
        <v>-40014883.972921371</v>
      </c>
      <c r="BW70" s="27">
        <f>IF(ISNUMBER(work!AR70-work!M70),work!AR70-work!M70,".")</f>
        <v>-41528843.924446836</v>
      </c>
      <c r="BX70" s="27">
        <f>IF(ISNUMBER(work!AS70-work!N70),work!AS70-work!N70,".")</f>
        <v>-45416972.57222826</v>
      </c>
      <c r="BY70" s="27">
        <f>IF(ISNUMBER(work!AT70-work!O70),work!AT70-work!O70,".")</f>
        <v>-52437432.325650267</v>
      </c>
      <c r="BZ70" s="27">
        <f>IF(ISNUMBER(work!AU70-work!P70),work!AU70-work!P70,".")</f>
        <v>-60230107.003447592</v>
      </c>
      <c r="CA70" s="27">
        <f>IF(ISNUMBER(work!AV70-work!Q70),work!AV70-work!Q70,".")</f>
        <v>-68201870.104523942</v>
      </c>
      <c r="CB70" s="27">
        <f>IF(ISNUMBER(work!AW70-work!R70),work!AW70-work!R70,".")</f>
        <v>-76210071.49776344</v>
      </c>
      <c r="CC70" s="27">
        <f>IF(ISNUMBER(work!AX70-work!S70),work!AX70-work!S70,".")</f>
        <v>-83763045.617381468</v>
      </c>
      <c r="CD70" s="27">
        <f>IF(ISNUMBER(work!AY70-work!T70),work!AY70-work!T70,".")</f>
        <v>-91949997.171247765</v>
      </c>
      <c r="CE70" s="27">
        <f>IF(ISNUMBER(work!AZ70-work!U70),work!AZ70-work!U70,".")</f>
        <v>-99126943.133222863</v>
      </c>
      <c r="CF70" s="27">
        <f>IF(ISNUMBER(work!BA70-work!V70),work!BA70-work!V70,".")</f>
        <v>-106916887.90671876</v>
      </c>
      <c r="CG70" s="27">
        <f>IF(ISNUMBER(work!BB70-work!W70),work!BB70-work!W70,".")</f>
        <v>-116145971.18880424</v>
      </c>
      <c r="CH70" s="27">
        <f>IF(ISNUMBER(work!BC70-work!X70),work!BC70-work!X70,".")</f>
        <v>-125813779.99103288</v>
      </c>
      <c r="CI70" s="27">
        <f>IF(ISNUMBER(work!BD70-work!Y70),work!BD70-work!Y70,".")</f>
        <v>-137493130.53132954</v>
      </c>
      <c r="CJ70" s="27">
        <f>IF(ISNUMBER(work!BE70-work!Z70),work!BE70-work!Z70,".")</f>
        <v>-151393951.45853755</v>
      </c>
      <c r="CK70" s="27">
        <f>IF(ISNUMBER(work!BF70-work!AA70),work!BF70-work!AA70,".")</f>
        <v>-166916456.05456349</v>
      </c>
      <c r="CL70" s="27">
        <f>IF(ISNUMBER(work!BG70-work!AB70),work!BG70-work!AB70,".")</f>
        <v>-184615934.46968323</v>
      </c>
      <c r="CM70" s="27">
        <f>IF(ISNUMBER(work!BH70-work!AC70),work!BH70-work!AC70,".")</f>
        <v>-206212640.27170947</v>
      </c>
      <c r="CN70" s="27">
        <f>IF(ISNUMBER(work!BI70-work!AD70),work!BI70-work!AD70,".")</f>
        <v>-233543410.59850812</v>
      </c>
      <c r="CO70" s="27">
        <f>IF(ISNUMBER(work!BJ70-work!AE70),work!BJ70-work!AE70,".")</f>
        <v>-254741320.28352374</v>
      </c>
      <c r="CP70" s="27">
        <f>IF(ISNUMBER(work!BK70-work!AF70),work!BK70-work!AF70,".")</f>
        <v>-287965772.83783662</v>
      </c>
      <c r="CQ70" s="27"/>
      <c r="CR70" s="27"/>
      <c r="CS70" s="27">
        <f>IF(ISNUMBER(work!CR70-work!BN70),work!CR70-work!BN70,".")</f>
        <v>8.9274215879317553E-2</v>
      </c>
      <c r="CT70" s="27">
        <f>IF(ISNUMBER(work!CS70-work!BO70),work!CS70-work!BO70,".")</f>
        <v>8.8274215879317552E-2</v>
      </c>
      <c r="CU70" s="27">
        <f>IF(ISNUMBER(work!CT70-work!BP70),work!CT70-work!BP70,".")</f>
        <v>8.8274215879317552E-2</v>
      </c>
      <c r="CV70" s="27">
        <f>IF(ISNUMBER(work!CU70-work!BQ70),work!CU70-work!BQ70,".")</f>
        <v>8.7274215879317552E-2</v>
      </c>
      <c r="CW70" s="27">
        <f>IF(ISNUMBER(work!CV70-work!BR70),work!CV70-work!BR70,".")</f>
        <v>8.7274215879317552E-2</v>
      </c>
      <c r="CX70" s="27">
        <f>IF(ISNUMBER(work!CW70-work!BS70),work!CW70-work!BS70,".")</f>
        <v>8.6274215879317551E-2</v>
      </c>
      <c r="CY70" s="27">
        <f>IF(ISNUMBER(work!CX70-work!BT70),work!CX70-work!BT70,".")</f>
        <v>8.5274215879317564E-2</v>
      </c>
      <c r="CZ70" s="27">
        <f>IF(ISNUMBER(work!CY70-work!BU70),work!CY70-work!BU70,".")</f>
        <v>8.4274215879317563E-2</v>
      </c>
      <c r="DA70" s="27">
        <f>IF(ISNUMBER(work!CZ70-work!BV70),work!CZ70-work!BV70,".")</f>
        <v>8.3274215879317562E-2</v>
      </c>
      <c r="DB70" s="27">
        <f>IF(ISNUMBER(work!DA70-work!BW70),work!DA70-work!BW70,".")</f>
        <v>8.2274215879317561E-2</v>
      </c>
      <c r="DC70" s="27">
        <f>IF(ISNUMBER(work!DB70-work!BX70),work!DB70-work!BX70,".")</f>
        <v>8.0274215879317559E-2</v>
      </c>
      <c r="DD70" s="27">
        <f>IF(ISNUMBER(work!DC70-work!BY70),work!DC70-work!BY70,".")</f>
        <v>7.8274215879317557E-2</v>
      </c>
      <c r="DE70" s="27">
        <f>IF(ISNUMBER(work!DD70-work!BZ70),work!DD70-work!BZ70,".")</f>
        <v>8.0865182545558661E-2</v>
      </c>
      <c r="DF70" s="27">
        <f>IF(ISNUMBER(work!DE70-work!CA70),work!DE70-work!CA70,".")</f>
        <v>7.886518254555866E-2</v>
      </c>
      <c r="DG70" s="27">
        <f>IF(ISNUMBER(work!DF70-work!CB70),work!DF70-work!CB70,".")</f>
        <v>7.6865182545558658E-2</v>
      </c>
      <c r="DH70" s="27">
        <f>IF(ISNUMBER(work!DG70-work!CC70),work!DG70-work!CC70,".")</f>
        <v>7.4865182545558656E-2</v>
      </c>
      <c r="DI70" s="27">
        <f>IF(ISNUMBER(work!DH70-work!CD70),work!DH70-work!CD70,".")</f>
        <v>7.1865182545558667E-2</v>
      </c>
      <c r="DJ70" s="27">
        <f>IF(ISNUMBER(work!DI70-work!CE70),work!DI70-work!CE70,".")</f>
        <v>6.9865182545558666E-2</v>
      </c>
      <c r="DK70" s="27">
        <f>IF(ISNUMBER(work!DJ70-work!CF70),work!DJ70-work!CF70,".")</f>
        <v>6.7865182545558664E-2</v>
      </c>
      <c r="DL70" s="27">
        <f>IF(ISNUMBER(work!DK70-work!CG70),work!DK70-work!CG70,".")</f>
        <v>6.8675850361721136E-2</v>
      </c>
      <c r="DM70" s="27">
        <f>IF(ISNUMBER(work!DL70-work!CH70),work!DL70-work!CH70,".")</f>
        <v>6.6366920865997159E-2</v>
      </c>
      <c r="DN70" s="27">
        <f>IF(ISNUMBER(work!DM70-work!CI70),work!DM70-work!CI70,".")</f>
        <v>6.4118636527211531E-2</v>
      </c>
      <c r="DO70" s="27">
        <f>IF(ISNUMBER(work!DN70-work!CJ70),work!DN70-work!CJ70,".")</f>
        <v>6.1942556694815028E-2</v>
      </c>
      <c r="DP70" s="27">
        <f>IF(ISNUMBER(work!DO70-work!CK70),work!DO70-work!CK70,".")</f>
        <v>5.9767525004462488E-2</v>
      </c>
      <c r="DQ70" s="27">
        <f>IF(ISNUMBER(work!DP70-work!CL70),work!DP70-work!CL70,".")</f>
        <v>5.6412584308015684E-2</v>
      </c>
      <c r="DR70" s="27">
        <f>IF(ISNUMBER(work!DQ70-work!CM70),work!DQ70-work!CM70,".")</f>
        <v>5.3664992654039477E-2</v>
      </c>
      <c r="DS70" s="27">
        <f>IF(ISNUMBER(work!DR70-work!CN70),work!DR70-work!CN70,".")</f>
        <v>4.9394355700784855E-2</v>
      </c>
      <c r="DT70" s="27">
        <f>IF(ISNUMBER(work!DS70-work!CO70),work!DS70-work!CO70,".")</f>
        <v>4.4569682888903631E-2</v>
      </c>
      <c r="DU70" s="27">
        <f>IF(ISNUMBER(work!DT70-work!CP70),work!DT70-work!CP70,".")</f>
        <v>4.026807109217552E-2</v>
      </c>
      <c r="DV70" s="27">
        <f t="shared" si="78"/>
        <v>4.026807109217552E-2</v>
      </c>
      <c r="DW70" s="27"/>
      <c r="DX70" s="27" t="str">
        <f>IF(ISNUMBER(work!FJ70/work!FN70),work!FJ70/work!FN70,".")</f>
        <v>.</v>
      </c>
      <c r="DY70" s="27" t="str">
        <f>IF(ISNUMBER(work!FK70/work!FO70),work!FK70/work!FO70,".")</f>
        <v>.</v>
      </c>
      <c r="DZ70" s="27" t="str">
        <f>IF(ISNUMBER(work!FL70/work!FP70),work!FL70/work!FP70,".")</f>
        <v>.</v>
      </c>
      <c r="EA70" s="27" t="str">
        <f>IF(ISNUMBER(work!FM70/work!FQ70),work!FM70/work!FQ70,".")</f>
        <v>.</v>
      </c>
      <c r="EB70" s="27" t="str">
        <f>IF(ISNUMBER((work!FK70+work!FL70)/(work!FO70+work!FP70)),(work!FK70+work!FL70)/(work!FO70+work!FP70),".")</f>
        <v>.</v>
      </c>
      <c r="EC70" s="27" t="str">
        <f>IF(ISNUMBER(work!FR70/work!FV70),work!FR70/work!FV70,".")</f>
        <v>.</v>
      </c>
      <c r="ED70" s="27" t="str">
        <f>IF(ISNUMBER(work!FS70/work!FW70),work!FS70/work!FW70,".")</f>
        <v>.</v>
      </c>
      <c r="EE70" s="27" t="str">
        <f>IF(ISNUMBER(work!FT70/work!FX70),work!FT70/work!FX70,".")</f>
        <v>.</v>
      </c>
      <c r="EF70" s="27" t="str">
        <f>IF(ISNUMBER(work!FU70/work!FY70),work!FU70/work!FY70,".")</f>
        <v>.</v>
      </c>
      <c r="EG70" s="27" t="str">
        <f>IF(ISNUMBER((work!FS70+work!FT70)/(work!FW70+work!FX70)),(work!FS70+work!FT70)/(work!FW70+work!FX70),".")</f>
        <v>.</v>
      </c>
      <c r="EH70" s="27" t="str">
        <f>work!EZ70</f>
        <v>.</v>
      </c>
      <c r="EI70" s="27" t="str">
        <f>work!FA70</f>
        <v>.</v>
      </c>
      <c r="EJ70" s="27" t="str">
        <f>work!FB70</f>
        <v>.</v>
      </c>
      <c r="EK70" s="27"/>
      <c r="EL70" s="27">
        <f t="shared" si="79"/>
        <v>10026.641</v>
      </c>
      <c r="EM70" t="str">
        <f t="shared" ref="EM70:EM133" si="80">IF(ISNUMBER(W70-M70),W70-M70,".")</f>
        <v>.</v>
      </c>
      <c r="EN70" t="str">
        <f>work!FM70</f>
        <v>.</v>
      </c>
      <c r="EO70" t="str">
        <f>IF(ISNUMBER(work!FK70+work!FL70),work!FK70+work!FL70,".")</f>
        <v>.</v>
      </c>
      <c r="EP70" t="str">
        <f>IF(ISNUMBER(work!FU70-work!FM70),work!FU70-work!FM70,".")</f>
        <v>.</v>
      </c>
      <c r="EQ70" t="str">
        <f>IF(ISNUMBER(work!FS70+work!FT70-work!FK70-work!FL70),(work!FS70+work!FT70-work!FK70-work!FL70),".")</f>
        <v>.</v>
      </c>
      <c r="EU70" t="str">
        <f>work!FC70</f>
        <v>.</v>
      </c>
      <c r="EV70" t="str">
        <f>work!FD70</f>
        <v>.</v>
      </c>
      <c r="EW70" t="str">
        <f>IF(ISNUMBER(VLOOKUP($F70,AREA_EM_ALLYEAR,Seq!B$1,FALSE)),VLOOKUP($F70,AREA_EM_ALLYEAR,Seq!B$1,FALSE),".")</f>
        <v>.</v>
      </c>
      <c r="EX70" t="str">
        <f>IF(ISNUMBER(VLOOKUP($F70,AREA_EM_ALLYEAR,Seq!C$1,FALSE)),VLOOKUP($F70,AREA_EM_ALLYEAR,Seq!C$1,FALSE),".")</f>
        <v>.</v>
      </c>
      <c r="EY70" t="str">
        <f>IF(ISNUMBER(VLOOKUP($F70,AREA_EM_ALLYEAR,Seq!D$1,FALSE)),VLOOKUP($F70,AREA_EM_ALLYEAR,Seq!D$1,FALSE),".")</f>
        <v>.</v>
      </c>
      <c r="EZ70" t="str">
        <f>IF(ISNUMBER(VLOOKUP($F70,AREA_EM_ALLYEAR,Seq!E$1,FALSE)),VLOOKUP($F70,AREA_EM_ALLYEAR,Seq!E$1,FALSE),".")</f>
        <v>.</v>
      </c>
      <c r="FA70" t="str">
        <f>IF(ISNUMBER(VLOOKUP($F70,AREA_EM_ALLYEAR,Seq!F$1,FALSE)),VLOOKUP($F70,AREA_EM_ALLYEAR,Seq!F$1,FALSE),".")</f>
        <v>.</v>
      </c>
      <c r="FB70" t="str">
        <f>IF(ISNUMBER(VLOOKUP($F70,AREA_EM_ALLYEAR,Seq!G$1,FALSE)),VLOOKUP($F70,AREA_EM_ALLYEAR,Seq!G$1,FALSE),".")</f>
        <v>.</v>
      </c>
      <c r="FC70" t="str">
        <f>IF(ISNUMBER(VLOOKUP($F70,AREA_EM_ALLYEAR,Seq!H$1,FALSE)),VLOOKUP($F70,AREA_EM_ALLYEAR,Seq!H$1,FALSE),".")</f>
        <v>.</v>
      </c>
      <c r="FD70" t="str">
        <f>IF(ISNUMBER(VLOOKUP($F70,AREA_EM_ALLYEAR,Seq!I$1,FALSE)),VLOOKUP($F70,AREA_EM_ALLYEAR,Seq!I$1,FALSE),".")</f>
        <v>.</v>
      </c>
      <c r="FE70" t="str">
        <f>IF(ISNUMBER(VLOOKUP($F70,AREA_EM_ALLYEAR,Seq!J$1,FALSE)),VLOOKUP($F70,AREA_EM_ALLYEAR,Seq!J$1,FALSE),".")</f>
        <v>.</v>
      </c>
      <c r="FF70" t="str">
        <f>IF(ISNUMBER(VLOOKUP($F70,AREA_EM_ALLYEAR,Seq!K$1,FALSE)),VLOOKUP($F70,AREA_EM_ALLYEAR,Seq!K$1,FALSE),".")</f>
        <v>.</v>
      </c>
      <c r="FG70" t="str">
        <f>IF(ISNUMBER(VLOOKUP($F70,AREA_EM_ALLYEAR,Seq!L$1,FALSE)),VLOOKUP($F70,AREA_EM_ALLYEAR,Seq!L$1,FALSE),".")</f>
        <v>.</v>
      </c>
      <c r="FH70" t="str">
        <f>IF(ISNUMBER(VLOOKUP($F70,AREA_EM_ALLYEAR,Seq!M$1,FALSE)),VLOOKUP($F70,AREA_EM_ALLYEAR,Seq!M$1,FALSE),".")</f>
        <v>.</v>
      </c>
      <c r="FI70" t="str">
        <f>IF(ISNUMBER(VLOOKUP($F70,AREA_EM_ALLYEAR,Seq!N$1,FALSE)),VLOOKUP($F70,AREA_EM_ALLYEAR,Seq!N$1,FALSE),".")</f>
        <v>.</v>
      </c>
      <c r="FJ70" t="str">
        <f>IF(ISNUMBER(VLOOKUP($F70,AREA_EM_ALLYEAR,Seq!O$1,FALSE)),VLOOKUP($F70,AREA_EM_ALLYEAR,Seq!O$1,FALSE),".")</f>
        <v>.</v>
      </c>
      <c r="FK70" t="str">
        <f t="shared" ref="FK70:FK133" si="81">FJ70</f>
        <v>.</v>
      </c>
      <c r="FN70">
        <f>IF( ISNUMBER(VLOOKUP($F70,AREA_LIFE,Seq!V$1,FALSE)-Life!V$39),VLOOKUP($F70,AREA_LIFE,Seq!V$1,FALSE)-Life!V$39,".")</f>
        <v>-8.2470487804877948</v>
      </c>
      <c r="FO70">
        <f>IF( ISNUMBER(VLOOKUP($F70,AREA_LIFE,Seq!W$1,FALSE)-Life!W$39),VLOOKUP($F70,AREA_LIFE,Seq!W$1,FALSE)-Life!W$39,".")</f>
        <v>-7.6691463414634029</v>
      </c>
      <c r="FP70">
        <f>IF( ISNUMBER(VLOOKUP($F70,AREA_LIFE,Seq!X$1,FALSE)-Life!X$39),VLOOKUP($F70,AREA_LIFE,Seq!X$1,FALSE)-Life!X$39,".")</f>
        <v>-7.0921463414634189</v>
      </c>
      <c r="FQ70">
        <f>IF( ISNUMBER(VLOOKUP($F70,AREA_LIFE,Seq!Y$1,FALSE)-Life!Y$39),VLOOKUP($F70,AREA_LIFE,Seq!Y$1,FALSE)-Life!Y$39,".")</f>
        <v>-6.541121951219516</v>
      </c>
      <c r="FR70">
        <f>IF( ISNUMBER(VLOOKUP($F70,AREA_LIFE,Seq!Z$1,FALSE)-Life!Z$39),VLOOKUP($F70,AREA_LIFE,Seq!Z$1,FALSE)-Life!Z$39,".")</f>
        <v>-6.0350975609756077</v>
      </c>
      <c r="FS70">
        <f>IF( ISNUMBER(VLOOKUP($F70,AREA_LIFE,Seq!AA$1,FALSE)-Life!AA$39),VLOOKUP($F70,AREA_LIFE,Seq!AA$1,FALSE)-Life!AA$39,".")</f>
        <v>-5.583658536585375</v>
      </c>
      <c r="FT70">
        <f>IF( ISNUMBER(VLOOKUP($F70,AREA_LIFE,Seq!AB$1,FALSE)-Life!AB$39),VLOOKUP($F70,AREA_LIFE,Seq!AB$1,FALSE)-Life!AB$39,".")</f>
        <v>-5.1859756097561061</v>
      </c>
      <c r="FU70">
        <f>IF( ISNUMBER(VLOOKUP($F70,AREA_LIFE,Seq!AC$1,FALSE)-Life!AC$39),VLOOKUP($F70,AREA_LIFE,Seq!AC$1,FALSE)-Life!AC$39,".")</f>
        <v>-4.8260487804878025</v>
      </c>
      <c r="FV70">
        <f>IF( ISNUMBER(VLOOKUP($F70,AREA_LIFE,Seq!AD$1,FALSE)-Life!AD$39),VLOOKUP($F70,AREA_LIFE,Seq!AD$1,FALSE)-Life!AD$39,".")</f>
        <v>-4.4949512195121955</v>
      </c>
      <c r="FW70">
        <f>IF( ISNUMBER(VLOOKUP($F70,AREA_LIFE,Seq!AE$1,FALSE)-Life!AE$39),VLOOKUP($F70,AREA_LIFE,Seq!AE$1,FALSE)-Life!AE$39,".")</f>
        <v>-4.1911219512195075</v>
      </c>
      <c r="FX70">
        <f>IF( ISNUMBER(VLOOKUP($F70,AREA_LIFE,Seq!AF$1,FALSE)-Life!AF$39),VLOOKUP($F70,AREA_LIFE,Seq!AF$1,FALSE)-Life!AF$39,".")</f>
        <v>-3.9160243902439049</v>
      </c>
      <c r="FY70">
        <f>IF( ISNUMBER(VLOOKUP($F70,AREA_LIFE,Seq!AG$1,FALSE)-Life!AG$39),VLOOKUP($F70,AREA_LIFE,Seq!AG$1,FALSE)-Life!AG$39,".")</f>
        <v>-3.6720731707317071</v>
      </c>
      <c r="FZ70">
        <f>IF( ISNUMBER(VLOOKUP($F70,AREA_LIFE,Seq!AH$1,FALSE)-Life!AH$39),VLOOKUP($F70,AREA_LIFE,Seq!AH$1,FALSE)-Life!AH$39,".")</f>
        <v>-3.4601219512195058</v>
      </c>
      <c r="GA70">
        <f>IF( ISNUMBER(VLOOKUP($F70,AREA_LIFE,Seq!AI$1,FALSE)-Life!AI$39),VLOOKUP($F70,AREA_LIFE,Seq!AI$1,FALSE)-Life!AI$39,".")</f>
        <v>-3.2801219512195274</v>
      </c>
      <c r="GB70">
        <f>IF( ISNUMBER(VLOOKUP($F70,AREA_LIFE,Seq!AJ$1,FALSE)-Life!AJ$39),VLOOKUP($F70,AREA_LIFE,Seq!AJ$1,FALSE)-Life!AJ$39,".")</f>
        <v>-3.1284878048780627</v>
      </c>
      <c r="GC70">
        <f>IF( ISNUMBER(VLOOKUP($F70,AREA_LIFE,Seq!AK$1,FALSE)-Life!AK$39),VLOOKUP($F70,AREA_LIFE,Seq!AK$1,FALSE)-Life!AK$39,".")</f>
        <v>-3.0042195121951352</v>
      </c>
      <c r="GD70">
        <f>IF( ISNUMBER(VLOOKUP($F70,AREA_LIFE,Seq!AL$1,FALSE)-Life!AL$39),VLOOKUP($F70,AREA_LIFE,Seq!AL$1,FALSE)-Life!AL$39,".")</f>
        <v>-2.9032682926829239</v>
      </c>
      <c r="GE70">
        <f>IF( ISNUMBER(VLOOKUP($F70,AREA_LIFE,Seq!AM$1,FALSE)-Life!AM$39),VLOOKUP($F70,AREA_LIFE,Seq!AM$1,FALSE)-Life!AM$39,".")</f>
        <v>-2.8217317073170705</v>
      </c>
      <c r="GF70">
        <f>IF( ISNUMBER(VLOOKUP($F70,AREA_LIFE,Seq!AN$1,FALSE)-Life!AN$39),VLOOKUP($F70,AREA_LIFE,Seq!AN$1,FALSE)-Life!AN$39,".")</f>
        <v>-2.7536341463414686</v>
      </c>
      <c r="GG70">
        <f>IF( ISNUMBER(VLOOKUP($F70,AREA_LIFE,Seq!AO$1,FALSE)-Life!AO$39),VLOOKUP($F70,AREA_LIFE,Seq!AO$1,FALSE)-Life!AO$39,".")</f>
        <v>-2.6910000000000025</v>
      </c>
      <c r="GH70">
        <f>IF( ISNUMBER(VLOOKUP($F70,AREA_LIFE,Seq!AP$1,FALSE)-Life!AP$39),VLOOKUP($F70,AREA_LIFE,Seq!AP$1,FALSE)-Life!AP$39,".")</f>
        <v>-2.6283658536585364</v>
      </c>
      <c r="GI70">
        <f>IF( ISNUMBER(VLOOKUP($F70,AREA_LIFE,Seq!AQ$1,FALSE)-Life!AQ$39),VLOOKUP($F70,AREA_LIFE,Seq!AQ$1,FALSE)-Life!AQ$39,".")</f>
        <v>-2.5552195121951087</v>
      </c>
      <c r="GJ70">
        <f>IF( ISNUMBER(VLOOKUP($F70,AREA_LIFE,Seq!AR$1,FALSE)-Life!AR$39),VLOOKUP($F70,AREA_LIFE,Seq!AR$1,FALSE)-Life!AR$39,".")</f>
        <v>-2.4705609756097573</v>
      </c>
      <c r="GK70">
        <f>IF( ISNUMBER(VLOOKUP($F70,AREA_LIFE,Seq!AS$1,FALSE)-Life!AS$39),VLOOKUP($F70,AREA_LIFE,Seq!AS$1,FALSE)-Life!AS$39,".")</f>
        <v>-2.3744390243902274</v>
      </c>
      <c r="GL70">
        <f>IF( ISNUMBER(VLOOKUP($F70,AREA_LIFE,Seq!AT$1,FALSE)-Life!AT$39),VLOOKUP($F70,AREA_LIFE,Seq!AT$1,FALSE)-Life!AT$39,".")</f>
        <v>-2.2668292682927103</v>
      </c>
      <c r="GM70">
        <f>IF( ISNUMBER(VLOOKUP($F70,AREA_LIFE,Seq!AU$1,FALSE)-Life!AU$39),VLOOKUP($F70,AREA_LIFE,Seq!AU$1,FALSE)-Life!AU$39,".")</f>
        <v>-2.1517073170731749</v>
      </c>
      <c r="GN70">
        <f>IF( ISNUMBER(VLOOKUP($F70,AREA_LIFE,Seq!AV$1,FALSE)-Life!AV$39),VLOOKUP($F70,AREA_LIFE,Seq!AV$1,FALSE)-Life!AV$39,".")</f>
        <v>-2.037073170731702</v>
      </c>
      <c r="GO70">
        <f>IF( ISNUMBER(VLOOKUP($F70,AREA_LIFE,Seq!AW$1,FALSE)-Life!AW$39),VLOOKUP($F70,AREA_LIFE,Seq!AW$1,FALSE)-Life!AW$39,".")</f>
        <v>-1.9274390243902388</v>
      </c>
      <c r="GP70">
        <f>IF( ISNUMBER(VLOOKUP($F70,AREA_LIFE,Seq!AX$1,FALSE)-Life!AX$39),VLOOKUP($F70,AREA_LIFE,Seq!AX$1,FALSE)-Life!AX$39,".")</f>
        <v>-1.8327804878048966</v>
      </c>
      <c r="GQ70">
        <f t="shared" ref="GQ70:GQ133" si="82">GP70</f>
        <v>-1.8327804878048966</v>
      </c>
      <c r="GS70">
        <f>IFERROR(VLOOKUP($F70,AREA_LIFE,Seq!V$1,FALSE),".")</f>
        <v>57.721341463414639</v>
      </c>
      <c r="GT70">
        <f>IFERROR(VLOOKUP($F70,AREA_LIFE,Seq!W$1,FALSE),".")</f>
        <v>58.497585365853666</v>
      </c>
      <c r="GU70">
        <f>IFERROR(VLOOKUP($F70,AREA_LIFE,Seq!X$1,FALSE),".")</f>
        <v>59.256341463414643</v>
      </c>
      <c r="GV70">
        <f>IFERROR(VLOOKUP($F70,AREA_LIFE,Seq!Y$1,FALSE),".")</f>
        <v>59.980048780487813</v>
      </c>
      <c r="GW70">
        <f>IFERROR(VLOOKUP($F70,AREA_LIFE,Seq!Z$1,FALSE),".")</f>
        <v>60.660707317073182</v>
      </c>
      <c r="GX70">
        <f>IFERROR(VLOOKUP($F70,AREA_LIFE,Seq!AA$1,FALSE),".")</f>
        <v>61.296780487804881</v>
      </c>
      <c r="GY70">
        <f>IFERROR(VLOOKUP($F70,AREA_LIFE,Seq!AB$1,FALSE),".")</f>
        <v>61.895243902439027</v>
      </c>
      <c r="GZ70">
        <f>IFERROR(VLOOKUP($F70,AREA_LIFE,Seq!AC$1,FALSE),".")</f>
        <v>62.472146341463421</v>
      </c>
      <c r="HA70">
        <f>IFERROR(VLOOKUP($F70,AREA_LIFE,Seq!AD$1,FALSE),".")</f>
        <v>63.037975609756096</v>
      </c>
      <c r="HB70">
        <f>IFERROR(VLOOKUP($F70,AREA_LIFE,Seq!AE$1,FALSE),".")</f>
        <v>63.595268292682938</v>
      </c>
      <c r="HC70">
        <f>IFERROR(VLOOKUP($F70,AREA_LIFE,Seq!AF$1,FALSE),".")</f>
        <v>64.143048780487803</v>
      </c>
      <c r="HD70">
        <f>IFERROR(VLOOKUP($F70,AREA_LIFE,Seq!AG$1,FALSE),".")</f>
        <v>64.678317073170746</v>
      </c>
      <c r="HE70">
        <f>IFERROR(VLOOKUP($F70,AREA_LIFE,Seq!AH$1,FALSE),".")</f>
        <v>65.195121951219519</v>
      </c>
      <c r="HF70">
        <f>IFERROR(VLOOKUP($F70,AREA_LIFE,Seq!AI$1,FALSE),".")</f>
        <v>65.689463414634147</v>
      </c>
      <c r="HG70">
        <f>IFERROR(VLOOKUP($F70,AREA_LIFE,Seq!AJ$1,FALSE),".")</f>
        <v>66.161853658536586</v>
      </c>
      <c r="HH70">
        <f>IFERROR(VLOOKUP($F70,AREA_LIFE,Seq!AK$1,FALSE),".")</f>
        <v>66.613317073170734</v>
      </c>
      <c r="HI70">
        <f>IFERROR(VLOOKUP($F70,AREA_LIFE,Seq!AL$1,FALSE),".")</f>
        <v>67.048365853658538</v>
      </c>
      <c r="HJ70">
        <f>IFERROR(VLOOKUP($F70,AREA_LIFE,Seq!AM$1,FALSE),".")</f>
        <v>67.470000000000013</v>
      </c>
      <c r="HK70">
        <f>IFERROR(VLOOKUP($F70,AREA_LIFE,Seq!AN$1,FALSE),".")</f>
        <v>67.881170731707329</v>
      </c>
      <c r="HL70">
        <f>IFERROR(VLOOKUP($F70,AREA_LIFE,Seq!AO$1,FALSE),".")</f>
        <v>68.283902439024402</v>
      </c>
      <c r="HM70">
        <f>IFERROR(VLOOKUP($F70,AREA_LIFE,Seq!AP$1,FALSE),".")</f>
        <v>68.67563414634148</v>
      </c>
      <c r="HN70">
        <f>IFERROR(VLOOKUP($F70,AREA_LIFE,Seq!AQ$1,FALSE),".")</f>
        <v>69.056365853658548</v>
      </c>
      <c r="HO70">
        <f>IFERROR(VLOOKUP($F70,AREA_LIFE,Seq!AR$1,FALSE),".")</f>
        <v>69.422585365853664</v>
      </c>
      <c r="HP70">
        <f>IFERROR(VLOOKUP($F70,AREA_LIFE,Seq!AS$1,FALSE),".")</f>
        <v>69.772731707317092</v>
      </c>
      <c r="HQ70">
        <f>IFERROR(VLOOKUP($F70,AREA_LIFE,Seq!AT$1,FALSE),".")</f>
        <v>70.106853658536579</v>
      </c>
      <c r="HR70">
        <f>IFERROR(VLOOKUP($F70,AREA_LIFE,Seq!AU$1,FALSE),".")</f>
        <v>70.424951219512195</v>
      </c>
      <c r="HS70">
        <f>IFERROR(VLOOKUP($F70,AREA_LIFE,Seq!AV$1,FALSE),".")</f>
        <v>70.726536585365849</v>
      </c>
      <c r="HT70">
        <f>IFERROR(VLOOKUP($F70,AREA_LIFE,Seq!AW$1,FALSE),".")</f>
        <v>71.015634146341469</v>
      </c>
      <c r="HU70">
        <f>IFERROR(VLOOKUP($F70,AREA_LIFE,Seq!AX$1,FALSE),".")</f>
        <v>71.291780487804871</v>
      </c>
      <c r="HV70" t="str">
        <f>IFERROR(VLOOKUP($F70,AREA_LIFE,Seq!AY$1,FALSE),".")</f>
        <v>.</v>
      </c>
      <c r="HZ70">
        <f t="shared" si="40"/>
        <v>10</v>
      </c>
      <c r="IA70">
        <f t="shared" ref="IA70:IA133" si="83">SUM(G70:M70)</f>
        <v>0</v>
      </c>
      <c r="IB70">
        <f t="shared" si="41"/>
        <v>47391267.261675373</v>
      </c>
      <c r="IC70">
        <f t="shared" si="42"/>
        <v>-41528843.924446836</v>
      </c>
      <c r="ID70">
        <f t="shared" ref="ID70:ID133" si="84">DC70</f>
        <v>8.0274215879317559E-2</v>
      </c>
      <c r="IE70" t="str">
        <f>work!FK70</f>
        <v>.</v>
      </c>
      <c r="IF70" t="str">
        <f>work!FL70</f>
        <v>.</v>
      </c>
      <c r="IG70" t="str">
        <f>work!FM70</f>
        <v>.</v>
      </c>
      <c r="IH70" t="str">
        <f>IF(ISNUMBER(work!FS70-work!FK70),work!FS70-work!FK70,".")</f>
        <v>.</v>
      </c>
      <c r="II70" t="str">
        <f>IF(ISNUMBER(work!FT70-work!FL70),work!FT70-work!FL70,".")</f>
        <v>.</v>
      </c>
      <c r="IJ70" t="str">
        <f>IF(ISNUMBER(work!FU70-work!FM70),work!FU70-work!FM70,".")</f>
        <v>.</v>
      </c>
    </row>
    <row r="71" spans="1:244" hidden="1">
      <c r="A71" s="24" t="str">
        <f t="shared" si="48"/>
        <v>非洲</v>
      </c>
      <c r="B71" s="24" t="str">
        <f t="shared" si="49"/>
        <v>Out</v>
      </c>
      <c r="C71" s="24" t="str">
        <f t="shared" si="50"/>
        <v>Out</v>
      </c>
      <c r="D71" s="24"/>
      <c r="E71" s="25" t="s">
        <v>3948</v>
      </c>
      <c r="F71" s="26" t="str">
        <f t="shared" si="51"/>
        <v>Mozambique</v>
      </c>
      <c r="G71" s="27" t="str">
        <f t="shared" si="52"/>
        <v>.</v>
      </c>
      <c r="H71" s="27" t="str">
        <f t="shared" si="53"/>
        <v>.</v>
      </c>
      <c r="I71" s="27" t="str">
        <f t="shared" si="54"/>
        <v>.</v>
      </c>
      <c r="J71" s="27" t="str">
        <f t="shared" si="55"/>
        <v>.</v>
      </c>
      <c r="K71" s="27" t="str">
        <f t="shared" si="56"/>
        <v>.</v>
      </c>
      <c r="L71" s="27" t="str">
        <f t="shared" si="57"/>
        <v>.</v>
      </c>
      <c r="M71" s="27" t="str">
        <f t="shared" si="58"/>
        <v>.</v>
      </c>
      <c r="N71" s="27" t="str">
        <f t="shared" si="59"/>
        <v>.</v>
      </c>
      <c r="O71" s="27" t="str">
        <f t="shared" si="60"/>
        <v>.</v>
      </c>
      <c r="P71" s="27" t="str">
        <f t="shared" si="61"/>
        <v>.</v>
      </c>
      <c r="Q71" s="27" t="str">
        <f t="shared" si="62"/>
        <v>.</v>
      </c>
      <c r="R71" s="27" t="str">
        <f t="shared" si="63"/>
        <v>.</v>
      </c>
      <c r="S71" s="27" t="str">
        <f t="shared" si="64"/>
        <v>.</v>
      </c>
      <c r="T71" s="27" t="str">
        <f t="shared" si="65"/>
        <v>.</v>
      </c>
      <c r="U71" s="27" t="str">
        <f t="shared" si="66"/>
        <v>.</v>
      </c>
      <c r="V71" s="27" t="str">
        <f t="shared" si="67"/>
        <v>.</v>
      </c>
      <c r="W71" s="27">
        <f t="shared" si="68"/>
        <v>0</v>
      </c>
      <c r="X71" s="27">
        <f t="shared" si="69"/>
        <v>8</v>
      </c>
      <c r="Y71" s="27" t="str">
        <f t="shared" si="70"/>
        <v>.</v>
      </c>
      <c r="Z71" s="27" t="str">
        <f t="shared" si="71"/>
        <v>.</v>
      </c>
      <c r="AA71" s="27" t="str">
        <f t="shared" si="72"/>
        <v>.</v>
      </c>
      <c r="AB71" s="27" t="str">
        <f t="shared" si="73"/>
        <v>.</v>
      </c>
      <c r="AC71" s="27" t="str">
        <f t="shared" si="74"/>
        <v>.</v>
      </c>
      <c r="AD71" s="27" t="str">
        <f t="shared" si="75"/>
        <v>.</v>
      </c>
      <c r="AE71" s="27" t="str">
        <f t="shared" si="76"/>
        <v>.</v>
      </c>
      <c r="AF71" s="27" t="str">
        <f t="shared" si="77"/>
        <v>.</v>
      </c>
      <c r="AG71" s="27"/>
      <c r="AH71" s="27">
        <f>IF(ISNUMBER(work!C71+work!AH71),work!C71+work!AH71,".")</f>
        <v>18540409.524191067</v>
      </c>
      <c r="AI71" s="27">
        <f>IF(ISNUMBER(work!D71+work!AI71),work!D71+work!AI71,".")</f>
        <v>19504018.396135118</v>
      </c>
      <c r="AJ71" s="27">
        <f>IF(ISNUMBER(work!E71+work!AJ71),work!E71+work!AJ71,".")</f>
        <v>21237519.909588959</v>
      </c>
      <c r="AK71" s="27">
        <f>IF(ISNUMBER(work!F71+work!AK71),work!F71+work!AK71,".")</f>
        <v>23488386.641776778</v>
      </c>
      <c r="AL71" s="27">
        <f>IF(ISNUMBER(work!G71+work!AL71),work!G71+work!AL71,".")</f>
        <v>27014592.167497296</v>
      </c>
      <c r="AM71" s="27">
        <f>IF(ISNUMBER(work!H71+work!AM71),work!H71+work!AM71,".")</f>
        <v>30637848.19688677</v>
      </c>
      <c r="AN71" s="27">
        <f>IF(ISNUMBER(work!I71+work!AN71),work!I71+work!AN71,".")</f>
        <v>33312710.316920426</v>
      </c>
      <c r="AO71" s="27">
        <f>IF(ISNUMBER(work!J71+work!AO71),work!J71+work!AO71,".")</f>
        <v>37182787.957189955</v>
      </c>
      <c r="AP71" s="27">
        <f>IF(ISNUMBER(work!K71+work!AP71),work!K71+work!AP71,".")</f>
        <v>41377786.666753151</v>
      </c>
      <c r="AQ71" s="27">
        <f>IF(ISNUMBER(work!L71+work!AQ71),work!L71+work!AQ71,".")</f>
        <v>43079851.779147588</v>
      </c>
      <c r="AR71" s="27">
        <f>IF(ISNUMBER(work!M71+work!AR71),work!M71+work!AR71,".")</f>
        <v>44709958.137155585</v>
      </c>
      <c r="AS71" s="27">
        <f>IF(ISNUMBER(work!N71+work!AS71),work!N71+work!AS71,".")</f>
        <v>48812528.4739682</v>
      </c>
      <c r="AT71" s="27">
        <f>IF(ISNUMBER(work!O71+work!AT71),work!O71+work!AT71,".")</f>
        <v>55693300.620917276</v>
      </c>
      <c r="AU71" s="27">
        <f>IF(ISNUMBER(work!P71+work!AU71),work!P71+work!AU71,".")</f>
        <v>63477065.386923604</v>
      </c>
      <c r="AV71" s="27">
        <f>IF(ISNUMBER(work!Q71+work!AV71),work!Q71+work!AV71,".")</f>
        <v>71775439.041347578</v>
      </c>
      <c r="AW71" s="27">
        <f>IF(ISNUMBER(work!R71+work!AW71),work!R71+work!AW71,".")</f>
        <v>79575300.382152423</v>
      </c>
      <c r="AX71" s="27">
        <f>IF(ISNUMBER(work!S71+work!AX71),work!S71+work!AX71,".")</f>
        <v>87525124.629538968</v>
      </c>
      <c r="AY71" s="27">
        <f>IF(ISNUMBER(work!T71+work!AY71),work!T71+work!AY71,".")</f>
        <v>95667948.737291396</v>
      </c>
      <c r="AZ71" s="27">
        <f>IF(ISNUMBER(work!U71+work!AZ71),work!U71+work!AZ71,".")</f>
        <v>103140513.03404541</v>
      </c>
      <c r="BA71" s="27">
        <f>IF(ISNUMBER(work!V71+work!BA71),work!V71+work!BA71,".")</f>
        <v>110981204.78139389</v>
      </c>
      <c r="BB71" s="27">
        <f>IF(ISNUMBER(work!W71+work!BB71),work!W71+work!BB71,".")</f>
        <v>120272906.94824627</v>
      </c>
      <c r="BC71" s="27">
        <f>IF(ISNUMBER(work!X71+work!BC71),work!X71+work!BC71,".")</f>
        <v>130270849.14995779</v>
      </c>
      <c r="BD71" s="27">
        <f>IF(ISNUMBER(work!Y71+work!BD71),work!Y71+work!BD71,".")</f>
        <v>142124150.75656098</v>
      </c>
      <c r="BE71" s="27">
        <f>IF(ISNUMBER(work!Z71+work!BE71),work!Z71+work!BE71,".")</f>
        <v>156315994.64783958</v>
      </c>
      <c r="BF71" s="27">
        <f>IF(ISNUMBER(work!AA71+work!BF71),work!AA71+work!BF71,".")</f>
        <v>172091753.72185898</v>
      </c>
      <c r="BG71" s="27">
        <f>IF(ISNUMBER(work!AB71+work!BG71),work!AB71+work!BG71,".")</f>
        <v>189977388.43900475</v>
      </c>
      <c r="BH71" s="27">
        <f>IF(ISNUMBER(work!AC71+work!BH71),work!AC71+work!BH71,".")</f>
        <v>211996053.85750905</v>
      </c>
      <c r="BI71" s="27">
        <f>IF(ISNUMBER(work!AD71+work!BI71),work!AD71+work!BI71,".")</f>
        <v>239516162.98892245</v>
      </c>
      <c r="BJ71" s="27">
        <f>IF(ISNUMBER(work!AE71+work!BJ71),work!AE71+work!BJ71,".")</f>
        <v>261056048.44883659</v>
      </c>
      <c r="BK71" s="27">
        <f>IF(ISNUMBER(work!AF71+work!BK71),work!AF71+work!BK71,".")</f>
        <v>294603352.53871465</v>
      </c>
      <c r="BL71" s="27"/>
      <c r="BM71" s="27">
        <f>IF(ISNUMBER(work!AH71-work!C71),work!AH71-work!C71,".")</f>
        <v>-18047979.038874932</v>
      </c>
      <c r="BN71" s="27">
        <f>IF(ISNUMBER(work!AI71-work!D71),work!AI71-work!D71,".")</f>
        <v>-18986966.372210283</v>
      </c>
      <c r="BO71" s="27">
        <f>IF(ISNUMBER(work!AJ71-work!E71),work!AJ71-work!E71,".")</f>
        <v>-20756144.472675841</v>
      </c>
      <c r="BP71" s="27">
        <f>IF(ISNUMBER(work!AK71-work!F71),work!AK71-work!F71,".")</f>
        <v>-23082587.158154823</v>
      </c>
      <c r="BQ71" s="27">
        <f>IF(ISNUMBER(work!AL71-work!G71),work!AL71-work!G71,".")</f>
        <v>-26635169.650023904</v>
      </c>
      <c r="BR71" s="27">
        <f>IF(ISNUMBER(work!AM71-work!H71),work!AM71-work!H71,".")</f>
        <v>-30254631.465999827</v>
      </c>
      <c r="BS71" s="27">
        <f>IF(ISNUMBER(work!AN71-work!I71),work!AN71-work!I71,".")</f>
        <v>-32938307.556300182</v>
      </c>
      <c r="BT71" s="27">
        <f>IF(ISNUMBER(work!AO71-work!J71),work!AO71-work!J71,".")</f>
        <v>-36753347.989324249</v>
      </c>
      <c r="BU71" s="27">
        <f>IF(ISNUMBER(work!AP71-work!K71),work!AP71-work!K71,".")</f>
        <v>-40913132.641717248</v>
      </c>
      <c r="BV71" s="27">
        <f>IF(ISNUMBER(work!AQ71-work!L71),work!AQ71-work!L71,".")</f>
        <v>-42584995.220970012</v>
      </c>
      <c r="BW71" s="27">
        <f>IF(ISNUMBER(work!AR71-work!M71),work!AR71-work!M71,".")</f>
        <v>-44210153.048966624</v>
      </c>
      <c r="BX71" s="27">
        <f>IF(ISNUMBER(work!AS71-work!N71),work!AS71-work!N71,".")</f>
        <v>-48288232.941277198</v>
      </c>
      <c r="BY71" s="27">
        <f>IF(ISNUMBER(work!AT71-work!O71),work!AT71-work!O71,".")</f>
        <v>-55195768.915292934</v>
      </c>
      <c r="BZ71" s="27">
        <f>IF(ISNUMBER(work!AU71-work!P71),work!AU71-work!P71,".")</f>
        <v>-62936473.884355985</v>
      </c>
      <c r="CA71" s="27">
        <f>IF(ISNUMBER(work!AV71-work!Q71),work!AV71-work!Q71,".")</f>
        <v>-71198273.874469623</v>
      </c>
      <c r="CB71" s="27">
        <f>IF(ISNUMBER(work!AW71-work!R71),work!AW71-work!R71,".")</f>
        <v>-78982547.241488978</v>
      </c>
      <c r="CC71" s="27">
        <f>IF(ISNUMBER(work!AX71-work!S71),work!AX71-work!S71,".")</f>
        <v>-86888507.756466433</v>
      </c>
      <c r="CD71" s="27">
        <f>IF(ISNUMBER(work!AY71-work!T71),work!AY71-work!T71,".")</f>
        <v>-94966151.460612595</v>
      </c>
      <c r="CE71" s="27">
        <f>IF(ISNUMBER(work!AZ71-work!U71),work!AZ71-work!U71,".")</f>
        <v>-102363046.97929458</v>
      </c>
      <c r="CF71" s="27">
        <f>IF(ISNUMBER(work!BA71-work!V71),work!BA71-work!V71,".")</f>
        <v>-110140625.79296011</v>
      </c>
      <c r="CG71" s="27">
        <f>IF(ISNUMBER(work!BB71-work!W71),work!BB71-work!W71,".")</f>
        <v>-119423157.39435372</v>
      </c>
      <c r="CH71" s="27">
        <f>IF(ISNUMBER(work!BC71-work!X71),work!BC71-work!X71,".")</f>
        <v>-129319988.53307821</v>
      </c>
      <c r="CI71" s="27">
        <f>IF(ISNUMBER(work!BD71-work!Y71),work!BD71-work!Y71,".")</f>
        <v>-141089453.15563101</v>
      </c>
      <c r="CJ71" s="27">
        <f>IF(ISNUMBER(work!BE71-work!Z71),work!BE71-work!Z71,".")</f>
        <v>-155218969.65557244</v>
      </c>
      <c r="CK71" s="27">
        <f>IF(ISNUMBER(work!BF71-work!AA71),work!BF71-work!AA71,".")</f>
        <v>-170908241.976197</v>
      </c>
      <c r="CL71" s="27">
        <f>IF(ISNUMBER(work!BG71-work!AB71),work!BG71-work!AB71,".")</f>
        <v>-188694606.81164923</v>
      </c>
      <c r="CM71" s="27">
        <f>IF(ISNUMBER(work!BH71-work!AC71),work!BH71-work!AC71,".")</f>
        <v>-210601892.84222093</v>
      </c>
      <c r="CN71" s="27">
        <f>IF(ISNUMBER(work!BI71-work!AD71),work!BI71-work!AD71,".")</f>
        <v>-238019516.78177157</v>
      </c>
      <c r="CO71" s="27">
        <f>IF(ISNUMBER(work!BJ71-work!AE71),work!BJ71-work!AE71,".")</f>
        <v>-259457842.50122139</v>
      </c>
      <c r="CP71" s="27">
        <f>IF(ISNUMBER(work!BK71-work!AF71),work!BK71-work!AF71,".")</f>
        <v>-292905755.29007602</v>
      </c>
      <c r="CQ71" s="27"/>
      <c r="CR71" s="27"/>
      <c r="CS71" s="27">
        <f>IF(ISNUMBER(work!CR71-work!BN71),work!CR71-work!BN71,".")</f>
        <v>8.4979038179505736E-2</v>
      </c>
      <c r="CT71" s="27">
        <f>IF(ISNUMBER(work!CS71-work!BO71),work!CS71-work!BO71,".")</f>
        <v>8.3979038179505736E-2</v>
      </c>
      <c r="CU71" s="27">
        <f>IF(ISNUMBER(work!CT71-work!BP71),work!CT71-work!BP71,".")</f>
        <v>8.3979038179505736E-2</v>
      </c>
      <c r="CV71" s="27">
        <f>IF(ISNUMBER(work!CU71-work!BQ71),work!CU71-work!BQ71,".")</f>
        <v>8.2979038179505735E-2</v>
      </c>
      <c r="CW71" s="27">
        <f>IF(ISNUMBER(work!CV71-work!BR71),work!CV71-work!BR71,".")</f>
        <v>8.2979038179505735E-2</v>
      </c>
      <c r="CX71" s="27">
        <f>IF(ISNUMBER(work!CW71-work!BS71),work!CW71-work!BS71,".")</f>
        <v>8.1979038179505748E-2</v>
      </c>
      <c r="CY71" s="27">
        <f>IF(ISNUMBER(work!CX71-work!BT71),work!CX71-work!BT71,".")</f>
        <v>8.0979038179505747E-2</v>
      </c>
      <c r="CZ71" s="27">
        <f>IF(ISNUMBER(work!CY71-work!BU71),work!CY71-work!BU71,".")</f>
        <v>7.9979038179505746E-2</v>
      </c>
      <c r="DA71" s="27">
        <f>IF(ISNUMBER(work!CZ71-work!BV71),work!CZ71-work!BV71,".")</f>
        <v>7.8979038179505745E-2</v>
      </c>
      <c r="DB71" s="27">
        <f>IF(ISNUMBER(work!DA71-work!BW71),work!DA71-work!BW71,".")</f>
        <v>7.7979038179505744E-2</v>
      </c>
      <c r="DC71" s="27">
        <f>IF(ISNUMBER(work!DB71-work!BX71),work!DB71-work!BX71,".")</f>
        <v>7.5979038179505742E-2</v>
      </c>
      <c r="DD71" s="27">
        <f>IF(ISNUMBER(work!DC71-work!BY71),work!DC71-work!BY71,".")</f>
        <v>7.3979038179505741E-2</v>
      </c>
      <c r="DE71" s="27">
        <f>IF(ISNUMBER(work!DD71-work!BZ71),work!DD71-work!BZ71,".")</f>
        <v>7.9162680700888596E-2</v>
      </c>
      <c r="DF71" s="27">
        <f>IF(ISNUMBER(work!DE71-work!CA71),work!DE71-work!CA71,".")</f>
        <v>7.7162680700888595E-2</v>
      </c>
      <c r="DG71" s="27">
        <f>IF(ISNUMBER(work!DF71-work!CB71),work!DF71-work!CB71,".")</f>
        <v>7.5162680700888593E-2</v>
      </c>
      <c r="DH71" s="27">
        <f>IF(ISNUMBER(work!DG71-work!CC71),work!DG71-work!CC71,".")</f>
        <v>7.3162680700888605E-2</v>
      </c>
      <c r="DI71" s="27">
        <f>IF(ISNUMBER(work!DH71-work!CD71),work!DH71-work!CD71,".")</f>
        <v>7.0162680700888602E-2</v>
      </c>
      <c r="DJ71" s="27">
        <f>IF(ISNUMBER(work!DI71-work!CE71),work!DI71-work!CE71,".")</f>
        <v>6.81626807008886E-2</v>
      </c>
      <c r="DK71" s="27">
        <f>IF(ISNUMBER(work!DJ71-work!CF71),work!DJ71-work!CF71,".")</f>
        <v>6.6162680700888599E-2</v>
      </c>
      <c r="DL71" s="27">
        <f>IF(ISNUMBER(work!DK71-work!CG71),work!DK71-work!CG71,".")</f>
        <v>6.2978029404341274E-2</v>
      </c>
      <c r="DM71" s="27">
        <f>IF(ISNUMBER(work!DL71-work!CH71),work!DL71-work!CH71,".")</f>
        <v>5.9583810092803509E-2</v>
      </c>
      <c r="DN71" s="27">
        <f>IF(ISNUMBER(work!DM71-work!CI71),work!DM71-work!CI71,".")</f>
        <v>5.6116694495333123E-2</v>
      </c>
      <c r="DO71" s="27">
        <f>IF(ISNUMBER(work!DN71-work!CJ71),work!DN71-work!CJ71,".")</f>
        <v>5.2633210216379324E-2</v>
      </c>
      <c r="DP71" s="27">
        <f>IF(ISNUMBER(work!DO71-work!CK71),work!DO71-work!CK71,".")</f>
        <v>4.913208204946444E-2</v>
      </c>
      <c r="DQ71" s="27">
        <f>IF(ISNUMBER(work!DP71-work!CL71),work!DP71-work!CL71,".")</f>
        <v>4.46967427369242E-2</v>
      </c>
      <c r="DR71" s="27">
        <f>IF(ISNUMBER(work!DQ71-work!CM71),work!DQ71-work!CM71,".")</f>
        <v>4.1397072214151433E-2</v>
      </c>
      <c r="DS71" s="27">
        <f>IF(ISNUMBER(work!DR71-work!CN71),work!DR71-work!CN71,".")</f>
        <v>3.7264109910775146E-2</v>
      </c>
      <c r="DT71" s="27">
        <f>IF(ISNUMBER(work!DS71-work!CO71),work!DS71-work!CO71,".")</f>
        <v>3.3312095707227304E-2</v>
      </c>
      <c r="DU71" s="27">
        <f>IF(ISNUMBER(work!DT71-work!CP71),work!DT71-work!CP71,".")</f>
        <v>3.0528645752471356E-2</v>
      </c>
      <c r="DV71" s="27">
        <f t="shared" si="78"/>
        <v>3.0528645752471356E-2</v>
      </c>
      <c r="DW71" s="27"/>
      <c r="DX71" s="27" t="str">
        <f>IF(ISNUMBER(work!FJ71/work!FN71),work!FJ71/work!FN71,".")</f>
        <v>.</v>
      </c>
      <c r="DY71" s="27" t="str">
        <f>IF(ISNUMBER(work!FK71/work!FO71),work!FK71/work!FO71,".")</f>
        <v>.</v>
      </c>
      <c r="DZ71" s="27" t="str">
        <f>IF(ISNUMBER(work!FL71/work!FP71),work!FL71/work!FP71,".")</f>
        <v>.</v>
      </c>
      <c r="EA71" s="27" t="str">
        <f>IF(ISNUMBER(work!FM71/work!FQ71),work!FM71/work!FQ71,".")</f>
        <v>.</v>
      </c>
      <c r="EB71" s="27" t="str">
        <f>IF(ISNUMBER((work!FK71+work!FL71)/(work!FO71+work!FP71)),(work!FK71+work!FL71)/(work!FO71+work!FP71),".")</f>
        <v>.</v>
      </c>
      <c r="EC71" s="27" t="str">
        <f>IF(ISNUMBER(work!FR71/work!FV71),work!FR71/work!FV71,".")</f>
        <v>.</v>
      </c>
      <c r="ED71" s="27" t="str">
        <f>IF(ISNUMBER(work!FS71/work!FW71),work!FS71/work!FW71,".")</f>
        <v>.</v>
      </c>
      <c r="EE71" s="27" t="str">
        <f>IF(ISNUMBER(work!FT71/work!FX71),work!FT71/work!FX71,".")</f>
        <v>.</v>
      </c>
      <c r="EF71" s="27" t="str">
        <f>IF(ISNUMBER(work!FU71/work!FY71),work!FU71/work!FY71,".")</f>
        <v>.</v>
      </c>
      <c r="EG71" s="27" t="str">
        <f>IF(ISNUMBER((work!FS71+work!FT71)/(work!FW71+work!FX71)),(work!FS71+work!FT71)/(work!FW71+work!FX71),".")</f>
        <v>.</v>
      </c>
      <c r="EH71" s="27" t="str">
        <f>work!EZ71</f>
        <v>.</v>
      </c>
      <c r="EI71" s="27" t="str">
        <f>work!FA71</f>
        <v>.</v>
      </c>
      <c r="EJ71" s="27" t="str">
        <f>work!FB71</f>
        <v>.</v>
      </c>
      <c r="EK71" s="27"/>
      <c r="EL71" s="27">
        <f t="shared" si="79"/>
        <v>11346.47</v>
      </c>
      <c r="EM71" t="str">
        <f t="shared" si="80"/>
        <v>.</v>
      </c>
      <c r="EN71" t="str">
        <f>work!FM71</f>
        <v>.</v>
      </c>
      <c r="EO71" t="str">
        <f>IF(ISNUMBER(work!FK71+work!FL71),work!FK71+work!FL71,".")</f>
        <v>.</v>
      </c>
      <c r="EP71" t="str">
        <f>IF(ISNUMBER(work!FU71-work!FM71),work!FU71-work!FM71,".")</f>
        <v>.</v>
      </c>
      <c r="EQ71" t="str">
        <f>IF(ISNUMBER(work!FS71+work!FT71-work!FK71-work!FL71),(work!FS71+work!FT71-work!FK71-work!FL71),".")</f>
        <v>.</v>
      </c>
      <c r="EU71" t="str">
        <f>work!FC71</f>
        <v>.</v>
      </c>
      <c r="EV71" t="str">
        <f>work!FD71</f>
        <v>.</v>
      </c>
      <c r="EW71" t="str">
        <f>IF(ISNUMBER(VLOOKUP($F71,AREA_EM_ALLYEAR,Seq!B$1,FALSE)),VLOOKUP($F71,AREA_EM_ALLYEAR,Seq!B$1,FALSE),".")</f>
        <v>.</v>
      </c>
      <c r="EX71" t="str">
        <f>IF(ISNUMBER(VLOOKUP($F71,AREA_EM_ALLYEAR,Seq!C$1,FALSE)),VLOOKUP($F71,AREA_EM_ALLYEAR,Seq!C$1,FALSE),".")</f>
        <v>.</v>
      </c>
      <c r="EY71" t="str">
        <f>IF(ISNUMBER(VLOOKUP($F71,AREA_EM_ALLYEAR,Seq!D$1,FALSE)),VLOOKUP($F71,AREA_EM_ALLYEAR,Seq!D$1,FALSE),".")</f>
        <v>.</v>
      </c>
      <c r="EZ71" t="str">
        <f>IF(ISNUMBER(VLOOKUP($F71,AREA_EM_ALLYEAR,Seq!E$1,FALSE)),VLOOKUP($F71,AREA_EM_ALLYEAR,Seq!E$1,FALSE),".")</f>
        <v>.</v>
      </c>
      <c r="FA71" t="str">
        <f>IF(ISNUMBER(VLOOKUP($F71,AREA_EM_ALLYEAR,Seq!F$1,FALSE)),VLOOKUP($F71,AREA_EM_ALLYEAR,Seq!F$1,FALSE),".")</f>
        <v>.</v>
      </c>
      <c r="FB71" t="str">
        <f>IF(ISNUMBER(VLOOKUP($F71,AREA_EM_ALLYEAR,Seq!G$1,FALSE)),VLOOKUP($F71,AREA_EM_ALLYEAR,Seq!G$1,FALSE),".")</f>
        <v>.</v>
      </c>
      <c r="FC71" t="str">
        <f>IF(ISNUMBER(VLOOKUP($F71,AREA_EM_ALLYEAR,Seq!H$1,FALSE)),VLOOKUP($F71,AREA_EM_ALLYEAR,Seq!H$1,FALSE),".")</f>
        <v>.</v>
      </c>
      <c r="FD71" t="str">
        <f>IF(ISNUMBER(VLOOKUP($F71,AREA_EM_ALLYEAR,Seq!I$1,FALSE)),VLOOKUP($F71,AREA_EM_ALLYEAR,Seq!I$1,FALSE),".")</f>
        <v>.</v>
      </c>
      <c r="FE71" t="str">
        <f>IF(ISNUMBER(VLOOKUP($F71,AREA_EM_ALLYEAR,Seq!J$1,FALSE)),VLOOKUP($F71,AREA_EM_ALLYEAR,Seq!J$1,FALSE),".")</f>
        <v>.</v>
      </c>
      <c r="FF71" t="str">
        <f>IF(ISNUMBER(VLOOKUP($F71,AREA_EM_ALLYEAR,Seq!K$1,FALSE)),VLOOKUP($F71,AREA_EM_ALLYEAR,Seq!K$1,FALSE),".")</f>
        <v>.</v>
      </c>
      <c r="FG71" t="str">
        <f>IF(ISNUMBER(VLOOKUP($F71,AREA_EM_ALLYEAR,Seq!L$1,FALSE)),VLOOKUP($F71,AREA_EM_ALLYEAR,Seq!L$1,FALSE),".")</f>
        <v>.</v>
      </c>
      <c r="FH71" t="str">
        <f>IF(ISNUMBER(VLOOKUP($F71,AREA_EM_ALLYEAR,Seq!M$1,FALSE)),VLOOKUP($F71,AREA_EM_ALLYEAR,Seq!M$1,FALSE),".")</f>
        <v>.</v>
      </c>
      <c r="FI71" t="str">
        <f>IF(ISNUMBER(VLOOKUP($F71,AREA_EM_ALLYEAR,Seq!N$1,FALSE)),VLOOKUP($F71,AREA_EM_ALLYEAR,Seq!N$1,FALSE),".")</f>
        <v>.</v>
      </c>
      <c r="FJ71" t="str">
        <f>IF(ISNUMBER(VLOOKUP($F71,AREA_EM_ALLYEAR,Seq!O$1,FALSE)),VLOOKUP($F71,AREA_EM_ALLYEAR,Seq!O$1,FALSE),".")</f>
        <v>.</v>
      </c>
      <c r="FK71" t="str">
        <f t="shared" si="81"/>
        <v>.</v>
      </c>
      <c r="FN71">
        <f>IF( ISNUMBER(VLOOKUP($F71,AREA_LIFE,Seq!V$1,FALSE)-Life!V$39),VLOOKUP($F71,AREA_LIFE,Seq!V$1,FALSE)-Life!V$39,".")</f>
        <v>-23.198560975609745</v>
      </c>
      <c r="FO71">
        <f>IF( ISNUMBER(VLOOKUP($F71,AREA_LIFE,Seq!W$1,FALSE)-Life!W$39),VLOOKUP($F71,AREA_LIFE,Seq!W$1,FALSE)-Life!W$39,".")</f>
        <v>-23.372585365853645</v>
      </c>
      <c r="FP71">
        <f>IF( ISNUMBER(VLOOKUP($F71,AREA_LIFE,Seq!X$1,FALSE)-Life!X$39),VLOOKUP($F71,AREA_LIFE,Seq!X$1,FALSE)-Life!X$39,".")</f>
        <v>-23.573073170731718</v>
      </c>
      <c r="FQ71">
        <f>IF( ISNUMBER(VLOOKUP($F71,AREA_LIFE,Seq!Y$1,FALSE)-Life!Y$39),VLOOKUP($F71,AREA_LIFE,Seq!Y$1,FALSE)-Life!Y$39,".")</f>
        <v>-23.781512195121962</v>
      </c>
      <c r="FR71">
        <f>IF( ISNUMBER(VLOOKUP($F71,AREA_LIFE,Seq!Z$1,FALSE)-Life!Z$39),VLOOKUP($F71,AREA_LIFE,Seq!Z$1,FALSE)-Life!Z$39,".")</f>
        <v>-23.988000000000007</v>
      </c>
      <c r="FS71">
        <f>IF( ISNUMBER(VLOOKUP($F71,AREA_LIFE,Seq!AA$1,FALSE)-Life!AA$39),VLOOKUP($F71,AREA_LIFE,Seq!AA$1,FALSE)-Life!AA$39,".")</f>
        <v>-24.182048780487811</v>
      </c>
      <c r="FT71">
        <f>IF( ISNUMBER(VLOOKUP($F71,AREA_LIFE,Seq!AB$1,FALSE)-Life!AB$39),VLOOKUP($F71,AREA_LIFE,Seq!AB$1,FALSE)-Life!AB$39,".")</f>
        <v>-24.356829268292685</v>
      </c>
      <c r="FU71">
        <f>IF( ISNUMBER(VLOOKUP($F71,AREA_LIFE,Seq!AC$1,FALSE)-Life!AC$39),VLOOKUP($F71,AREA_LIFE,Seq!AC$1,FALSE)-Life!AC$39,".")</f>
        <v>-24.505853658536587</v>
      </c>
      <c r="FV71">
        <f>IF( ISNUMBER(VLOOKUP($F71,AREA_LIFE,Seq!AD$1,FALSE)-Life!AD$39),VLOOKUP($F71,AREA_LIFE,Seq!AD$1,FALSE)-Life!AD$39,".")</f>
        <v>-24.622658536585362</v>
      </c>
      <c r="FW71">
        <f>IF( ISNUMBER(VLOOKUP($F71,AREA_LIFE,Seq!AE$1,FALSE)-Life!AE$39),VLOOKUP($F71,AREA_LIFE,Seq!AE$1,FALSE)-Life!AE$39,".")</f>
        <v>-24.698756097560981</v>
      </c>
      <c r="FX71">
        <f>IF( ISNUMBER(VLOOKUP($F71,AREA_LIFE,Seq!AF$1,FALSE)-Life!AF$39),VLOOKUP($F71,AREA_LIFE,Seq!AF$1,FALSE)-Life!AF$39,".")</f>
        <v>-24.715146341463409</v>
      </c>
      <c r="FY71">
        <f>IF( ISNUMBER(VLOOKUP($F71,AREA_LIFE,Seq!AG$1,FALSE)-Life!AG$39),VLOOKUP($F71,AREA_LIFE,Seq!AG$1,FALSE)-Life!AG$39,".")</f>
        <v>-24.651829268292687</v>
      </c>
      <c r="FZ71">
        <f>IF( ISNUMBER(VLOOKUP($F71,AREA_LIFE,Seq!AH$1,FALSE)-Life!AH$39),VLOOKUP($F71,AREA_LIFE,Seq!AH$1,FALSE)-Life!AH$39,".")</f>
        <v>-24.510707317073162</v>
      </c>
      <c r="GA71">
        <f>IF( ISNUMBER(VLOOKUP($F71,AREA_LIFE,Seq!AI$1,FALSE)-Life!AI$39),VLOOKUP($F71,AREA_LIFE,Seq!AI$1,FALSE)-Life!AI$39,".")</f>
        <v>-24.306195121951241</v>
      </c>
      <c r="GB71">
        <f>IF( ISNUMBER(VLOOKUP($F71,AREA_LIFE,Seq!AJ$1,FALSE)-Life!AJ$39),VLOOKUP($F71,AREA_LIFE,Seq!AJ$1,FALSE)-Life!AJ$39,".")</f>
        <v>-24.059195121951234</v>
      </c>
      <c r="GC71">
        <f>IF( ISNUMBER(VLOOKUP($F71,AREA_LIFE,Seq!AK$1,FALSE)-Life!AK$39),VLOOKUP($F71,AREA_LIFE,Seq!AK$1,FALSE)-Life!AK$39,".")</f>
        <v>-23.811097560975625</v>
      </c>
      <c r="GD71">
        <f>IF( ISNUMBER(VLOOKUP($F71,AREA_LIFE,Seq!AL$1,FALSE)-Life!AL$39),VLOOKUP($F71,AREA_LIFE,Seq!AL$1,FALSE)-Life!AL$39,".")</f>
        <v>-23.60626829268292</v>
      </c>
      <c r="GE71">
        <f>IF( ISNUMBER(VLOOKUP($F71,AREA_LIFE,Seq!AM$1,FALSE)-Life!AM$39),VLOOKUP($F71,AREA_LIFE,Seq!AM$1,FALSE)-Life!AM$39,".")</f>
        <v>-23.481707317073173</v>
      </c>
      <c r="GF71">
        <f>IF( ISNUMBER(VLOOKUP($F71,AREA_LIFE,Seq!AN$1,FALSE)-Life!AN$39),VLOOKUP($F71,AREA_LIFE,Seq!AN$1,FALSE)-Life!AN$39,".")</f>
        <v>-23.458268292682938</v>
      </c>
      <c r="GG71">
        <f>IF( ISNUMBER(VLOOKUP($F71,AREA_LIFE,Seq!AO$1,FALSE)-Life!AO$39),VLOOKUP($F71,AREA_LIFE,Seq!AO$1,FALSE)-Life!AO$39,".")</f>
        <v>-23.539926829268296</v>
      </c>
      <c r="GH71">
        <f>IF( ISNUMBER(VLOOKUP($F71,AREA_LIFE,Seq!AP$1,FALSE)-Life!AP$39),VLOOKUP($F71,AREA_LIFE,Seq!AP$1,FALSE)-Life!AP$39,".")</f>
        <v>-23.719609756097569</v>
      </c>
      <c r="GI71">
        <f>IF( ISNUMBER(VLOOKUP($F71,AREA_LIFE,Seq!AQ$1,FALSE)-Life!AQ$39),VLOOKUP($F71,AREA_LIFE,Seq!AQ$1,FALSE)-Life!AQ$39,".")</f>
        <v>-23.972243902439018</v>
      </c>
      <c r="GJ71">
        <f>IF( ISNUMBER(VLOOKUP($F71,AREA_LIFE,Seq!AR$1,FALSE)-Life!AR$39),VLOOKUP($F71,AREA_LIFE,Seq!AR$1,FALSE)-Life!AR$39,".")</f>
        <v>-24.255365853658539</v>
      </c>
      <c r="GK71">
        <f>IF( ISNUMBER(VLOOKUP($F71,AREA_LIFE,Seq!AS$1,FALSE)-Life!AS$39),VLOOKUP($F71,AREA_LIFE,Seq!AS$1,FALSE)-Life!AS$39,".")</f>
        <v>-24.529560975609762</v>
      </c>
      <c r="GL71">
        <f>IF( ISNUMBER(VLOOKUP($F71,AREA_LIFE,Seq!AT$1,FALSE)-Life!AT$39),VLOOKUP($F71,AREA_LIFE,Seq!AT$1,FALSE)-Life!AT$39,".")</f>
        <v>-24.772414634146358</v>
      </c>
      <c r="GM71">
        <f>IF( ISNUMBER(VLOOKUP($F71,AREA_LIFE,Seq!AU$1,FALSE)-Life!AU$39),VLOOKUP($F71,AREA_LIFE,Seq!AU$1,FALSE)-Life!AU$39,".")</f>
        <v>-24.965487804878045</v>
      </c>
      <c r="GN71">
        <f>IF( ISNUMBER(VLOOKUP($F71,AREA_LIFE,Seq!AV$1,FALSE)-Life!AV$39),VLOOKUP($F71,AREA_LIFE,Seq!AV$1,FALSE)-Life!AV$39,".")</f>
        <v>-25.101878048780478</v>
      </c>
      <c r="GO71">
        <f>IF( ISNUMBER(VLOOKUP($F71,AREA_LIFE,Seq!AW$1,FALSE)-Life!AW$39),VLOOKUP($F71,AREA_LIFE,Seq!AW$1,FALSE)-Life!AW$39,".")</f>
        <v>-25.186707317073164</v>
      </c>
      <c r="GP71">
        <f>IF( ISNUMBER(VLOOKUP($F71,AREA_LIFE,Seq!AX$1,FALSE)-Life!AX$39),VLOOKUP($F71,AREA_LIFE,Seq!AX$1,FALSE)-Life!AX$39,".")</f>
        <v>-25.230097560975615</v>
      </c>
      <c r="GQ71">
        <f t="shared" si="82"/>
        <v>-25.230097560975615</v>
      </c>
      <c r="GS71">
        <f>IFERROR(VLOOKUP($F71,AREA_LIFE,Seq!V$1,FALSE),".")</f>
        <v>42.769829268292689</v>
      </c>
      <c r="GT71">
        <f>IFERROR(VLOOKUP($F71,AREA_LIFE,Seq!W$1,FALSE),".")</f>
        <v>42.794146341463424</v>
      </c>
      <c r="GU71">
        <f>IFERROR(VLOOKUP($F71,AREA_LIFE,Seq!X$1,FALSE),".")</f>
        <v>42.775414634146344</v>
      </c>
      <c r="GV71">
        <f>IFERROR(VLOOKUP($F71,AREA_LIFE,Seq!Y$1,FALSE),".")</f>
        <v>42.739658536585367</v>
      </c>
      <c r="GW71">
        <f>IFERROR(VLOOKUP($F71,AREA_LIFE,Seq!Z$1,FALSE),".")</f>
        <v>42.707804878048783</v>
      </c>
      <c r="GX71">
        <f>IFERROR(VLOOKUP($F71,AREA_LIFE,Seq!AA$1,FALSE),".")</f>
        <v>42.698390243902445</v>
      </c>
      <c r="GY71">
        <f>IFERROR(VLOOKUP($F71,AREA_LIFE,Seq!AB$1,FALSE),".")</f>
        <v>42.724390243902448</v>
      </c>
      <c r="GZ71">
        <f>IFERROR(VLOOKUP($F71,AREA_LIFE,Seq!AC$1,FALSE),".")</f>
        <v>42.792341463414637</v>
      </c>
      <c r="HA71">
        <f>IFERROR(VLOOKUP($F71,AREA_LIFE,Seq!AD$1,FALSE),".")</f>
        <v>42.910268292682929</v>
      </c>
      <c r="HB71">
        <f>IFERROR(VLOOKUP($F71,AREA_LIFE,Seq!AE$1,FALSE),".")</f>
        <v>43.087634146341465</v>
      </c>
      <c r="HC71">
        <f>IFERROR(VLOOKUP($F71,AREA_LIFE,Seq!AF$1,FALSE),".")</f>
        <v>43.343926829268298</v>
      </c>
      <c r="HD71">
        <f>IFERROR(VLOOKUP($F71,AREA_LIFE,Seq!AG$1,FALSE),".")</f>
        <v>43.698560975609766</v>
      </c>
      <c r="HE71">
        <f>IFERROR(VLOOKUP($F71,AREA_LIFE,Seq!AH$1,FALSE),".")</f>
        <v>44.144536585365863</v>
      </c>
      <c r="HF71">
        <f>IFERROR(VLOOKUP($F71,AREA_LIFE,Seq!AI$1,FALSE),".")</f>
        <v>44.663390243902434</v>
      </c>
      <c r="HG71">
        <f>IFERROR(VLOOKUP($F71,AREA_LIFE,Seq!AJ$1,FALSE),".")</f>
        <v>45.231146341463415</v>
      </c>
      <c r="HH71">
        <f>IFERROR(VLOOKUP($F71,AREA_LIFE,Seq!AK$1,FALSE),".")</f>
        <v>45.806439024390244</v>
      </c>
      <c r="HI71">
        <f>IFERROR(VLOOKUP($F71,AREA_LIFE,Seq!AL$1,FALSE),".")</f>
        <v>46.345365853658542</v>
      </c>
      <c r="HJ71">
        <f>IFERROR(VLOOKUP($F71,AREA_LIFE,Seq!AM$1,FALSE),".")</f>
        <v>46.81002439024391</v>
      </c>
      <c r="HK71">
        <f>IFERROR(VLOOKUP($F71,AREA_LIFE,Seq!AN$1,FALSE),".")</f>
        <v>47.176536585365859</v>
      </c>
      <c r="HL71">
        <f>IFERROR(VLOOKUP($F71,AREA_LIFE,Seq!AO$1,FALSE),".")</f>
        <v>47.434975609756108</v>
      </c>
      <c r="HM71">
        <f>IFERROR(VLOOKUP($F71,AREA_LIFE,Seq!AP$1,FALSE),".")</f>
        <v>47.584390243902448</v>
      </c>
      <c r="HN71">
        <f>IFERROR(VLOOKUP($F71,AREA_LIFE,Seq!AQ$1,FALSE),".")</f>
        <v>47.639341463414638</v>
      </c>
      <c r="HO71">
        <f>IFERROR(VLOOKUP($F71,AREA_LIFE,Seq!AR$1,FALSE),".")</f>
        <v>47.637780487804882</v>
      </c>
      <c r="HP71">
        <f>IFERROR(VLOOKUP($F71,AREA_LIFE,Seq!AS$1,FALSE),".")</f>
        <v>47.617609756097558</v>
      </c>
      <c r="HQ71">
        <f>IFERROR(VLOOKUP($F71,AREA_LIFE,Seq!AT$1,FALSE),".")</f>
        <v>47.601268292682931</v>
      </c>
      <c r="HR71">
        <f>IFERROR(VLOOKUP($F71,AREA_LIFE,Seq!AU$1,FALSE),".")</f>
        <v>47.611170731707325</v>
      </c>
      <c r="HS71">
        <f>IFERROR(VLOOKUP($F71,AREA_LIFE,Seq!AV$1,FALSE),".")</f>
        <v>47.661731707317074</v>
      </c>
      <c r="HT71">
        <f>IFERROR(VLOOKUP($F71,AREA_LIFE,Seq!AW$1,FALSE),".")</f>
        <v>47.756365853658544</v>
      </c>
      <c r="HU71">
        <f>IFERROR(VLOOKUP($F71,AREA_LIFE,Seq!AX$1,FALSE),".")</f>
        <v>47.894463414634153</v>
      </c>
      <c r="HV71" t="str">
        <f>IFERROR(VLOOKUP($F71,AREA_LIFE,Seq!AY$1,FALSE),".")</f>
        <v>.</v>
      </c>
      <c r="HZ71">
        <f t="shared" si="40"/>
        <v>0</v>
      </c>
      <c r="IA71">
        <f t="shared" si="83"/>
        <v>0</v>
      </c>
      <c r="IB71">
        <f t="shared" si="41"/>
        <v>44709958.137155585</v>
      </c>
      <c r="IC71">
        <f t="shared" si="42"/>
        <v>-44210153.048966624</v>
      </c>
      <c r="ID71">
        <f t="shared" si="84"/>
        <v>7.5979038179505742E-2</v>
      </c>
      <c r="IE71" t="str">
        <f>work!FK71</f>
        <v>.</v>
      </c>
      <c r="IF71" t="str">
        <f>work!FL71</f>
        <v>.</v>
      </c>
      <c r="IG71" t="str">
        <f>work!FM71</f>
        <v>.</v>
      </c>
      <c r="IH71" t="str">
        <f>IF(ISNUMBER(work!FS71-work!FK71),work!FS71-work!FK71,".")</f>
        <v>.</v>
      </c>
      <c r="II71" t="str">
        <f>IF(ISNUMBER(work!FT71-work!FL71),work!FT71-work!FL71,".")</f>
        <v>.</v>
      </c>
      <c r="IJ71" t="str">
        <f>IF(ISNUMBER(work!FU71-work!FM71),work!FU71-work!FM71,".")</f>
        <v>.</v>
      </c>
    </row>
    <row r="72" spans="1:244" hidden="1">
      <c r="A72" s="24" t="str">
        <f t="shared" si="48"/>
        <v>非洲</v>
      </c>
      <c r="B72" s="24" t="str">
        <f t="shared" si="49"/>
        <v>Out</v>
      </c>
      <c r="C72" s="24" t="str">
        <f t="shared" si="50"/>
        <v>Out</v>
      </c>
      <c r="D72" s="24"/>
      <c r="E72" s="25" t="s">
        <v>2821</v>
      </c>
      <c r="F72" s="26" t="str">
        <f t="shared" si="51"/>
        <v>Namibia</v>
      </c>
      <c r="G72" s="27" t="str">
        <f t="shared" si="52"/>
        <v>.</v>
      </c>
      <c r="H72" s="27" t="str">
        <f t="shared" si="53"/>
        <v>.</v>
      </c>
      <c r="I72" s="27" t="str">
        <f t="shared" si="54"/>
        <v>.</v>
      </c>
      <c r="J72" s="27" t="str">
        <f t="shared" si="55"/>
        <v>.</v>
      </c>
      <c r="K72" s="27" t="str">
        <f t="shared" si="56"/>
        <v>.</v>
      </c>
      <c r="L72" s="27" t="str">
        <f t="shared" si="57"/>
        <v>.</v>
      </c>
      <c r="M72" s="27" t="str">
        <f t="shared" si="58"/>
        <v>.</v>
      </c>
      <c r="N72" s="27" t="str">
        <f t="shared" si="59"/>
        <v>.</v>
      </c>
      <c r="O72" s="27" t="str">
        <f t="shared" si="60"/>
        <v>.</v>
      </c>
      <c r="P72" s="27" t="str">
        <f t="shared" si="61"/>
        <v>.</v>
      </c>
      <c r="Q72" s="27" t="str">
        <f t="shared" si="62"/>
        <v>.</v>
      </c>
      <c r="R72" s="27" t="str">
        <f t="shared" si="63"/>
        <v>.</v>
      </c>
      <c r="S72" s="27">
        <f t="shared" si="64"/>
        <v>0</v>
      </c>
      <c r="T72" s="27">
        <f t="shared" si="65"/>
        <v>324</v>
      </c>
      <c r="U72" s="27">
        <f t="shared" si="66"/>
        <v>190</v>
      </c>
      <c r="V72" s="27">
        <f t="shared" si="67"/>
        <v>635</v>
      </c>
      <c r="W72" s="27">
        <f t="shared" si="68"/>
        <v>199</v>
      </c>
      <c r="X72" s="27">
        <f t="shared" si="69"/>
        <v>75</v>
      </c>
      <c r="Y72" s="27">
        <f t="shared" si="70"/>
        <v>70</v>
      </c>
      <c r="Z72" s="27">
        <f t="shared" si="71"/>
        <v>391</v>
      </c>
      <c r="AA72" s="27">
        <f t="shared" si="72"/>
        <v>80</v>
      </c>
      <c r="AB72" s="27">
        <f t="shared" si="73"/>
        <v>644</v>
      </c>
      <c r="AC72" s="27">
        <f t="shared" si="74"/>
        <v>371</v>
      </c>
      <c r="AD72" s="27">
        <f t="shared" si="75"/>
        <v>1295</v>
      </c>
      <c r="AE72" s="27">
        <f t="shared" si="76"/>
        <v>50</v>
      </c>
      <c r="AF72" s="27">
        <f t="shared" si="77"/>
        <v>0</v>
      </c>
      <c r="AG72" s="27"/>
      <c r="AH72" s="27">
        <f>IF(ISNUMBER(work!C72+work!AH72),work!C72+work!AH72,".")</f>
        <v>18523436.48273259</v>
      </c>
      <c r="AI72" s="27">
        <f>IF(ISNUMBER(work!D72+work!AI72),work!D72+work!AI72,".")</f>
        <v>19476779.488858182</v>
      </c>
      <c r="AJ72" s="27">
        <f>IF(ISNUMBER(work!E72+work!AJ72),work!E72+work!AJ72,".")</f>
        <v>21227267.25269876</v>
      </c>
      <c r="AK72" s="27">
        <f>IF(ISNUMBER(work!F72+work!AK72),work!F72+work!AK72,".")</f>
        <v>23511832.15456038</v>
      </c>
      <c r="AL72" s="27">
        <f>IF(ISNUMBER(work!G72+work!AL72),work!G72+work!AL72,".")</f>
        <v>27050672.335327752</v>
      </c>
      <c r="AM72" s="27">
        <f>IF(ISNUMBER(work!H72+work!AM72),work!H72+work!AM72,".")</f>
        <v>30673266.720533177</v>
      </c>
      <c r="AN72" s="27">
        <f>IF(ISNUMBER(work!I72+work!AN72),work!I72+work!AN72,".")</f>
        <v>33363228.966845151</v>
      </c>
      <c r="AO72" s="27">
        <f>IF(ISNUMBER(work!J72+work!AO72),work!J72+work!AO72,".")</f>
        <v>37214138.026059337</v>
      </c>
      <c r="AP72" s="27">
        <f>IF(ISNUMBER(work!K72+work!AP72),work!K72+work!AP72,".")</f>
        <v>41393659.814835243</v>
      </c>
      <c r="AQ72" s="27">
        <f>IF(ISNUMBER(work!L72+work!AQ72),work!L72+work!AQ72,".")</f>
        <v>43085182.091346145</v>
      </c>
      <c r="AR72" s="27">
        <f>IF(ISNUMBER(work!M72+work!AR72),work!M72+work!AR72,".")</f>
        <v>44719119.303429946</v>
      </c>
      <c r="AS72" s="27">
        <f>IF(ISNUMBER(work!N72+work!AS72),work!N72+work!AS72,".")</f>
        <v>48830617.689501703</v>
      </c>
      <c r="AT72" s="27">
        <f>IF(ISNUMBER(work!O72+work!AT72),work!O72+work!AT72,".")</f>
        <v>55744922.56975133</v>
      </c>
      <c r="AU72" s="27">
        <f>IF(ISNUMBER(work!P72+work!AU72),work!P72+work!AU72,".")</f>
        <v>63501123.797137588</v>
      </c>
      <c r="AV72" s="27">
        <f>IF(ISNUMBER(work!Q72+work!AV72),work!Q72+work!AV72,".")</f>
        <v>71802746.203504726</v>
      </c>
      <c r="AW72" s="27">
        <f>IF(ISNUMBER(work!R72+work!AW72),work!R72+work!AW72,".")</f>
        <v>79607807.383399218</v>
      </c>
      <c r="AX72" s="27">
        <f>IF(ISNUMBER(work!S72+work!AX72),work!S72+work!AX72,".")</f>
        <v>87546208.715475366</v>
      </c>
      <c r="AY72" s="27">
        <f>IF(ISNUMBER(work!T72+work!AY72),work!T72+work!AY72,".")</f>
        <v>95670756.537297696</v>
      </c>
      <c r="AZ72" s="27">
        <f>IF(ISNUMBER(work!U72+work!AZ72),work!U72+work!AZ72,".")</f>
        <v>103117134.29699196</v>
      </c>
      <c r="BA72" s="27">
        <f>IF(ISNUMBER(work!V72+work!BA72),work!V72+work!BA72,".")</f>
        <v>110938590.41647829</v>
      </c>
      <c r="BB72" s="27">
        <f>IF(ISNUMBER(work!W72+work!BB72),work!W72+work!BB72,".")</f>
        <v>120238882.31539221</v>
      </c>
      <c r="BC72" s="27">
        <f>IF(ISNUMBER(work!X72+work!BC72),work!X72+work!BC72,".")</f>
        <v>130190882.46271516</v>
      </c>
      <c r="BD72" s="27">
        <f>IF(ISNUMBER(work!Y72+work!BD72),work!Y72+work!BD72,".")</f>
        <v>142021196.74196514</v>
      </c>
      <c r="BE72" s="27">
        <f>IF(ISNUMBER(work!Z72+work!BE72),work!Z72+work!BE72,".")</f>
        <v>156199444.51295504</v>
      </c>
      <c r="BF72" s="27">
        <f>IF(ISNUMBER(work!AA72+work!BF72),work!AA72+work!BF72,".")</f>
        <v>171984969.74400741</v>
      </c>
      <c r="BG72" s="27">
        <f>IF(ISNUMBER(work!AB72+work!BG72),work!AB72+work!BG72,".")</f>
        <v>189833230.46069121</v>
      </c>
      <c r="BH72" s="27">
        <f>IF(ISNUMBER(work!AC72+work!BH72),work!AC72+work!BH72,".")</f>
        <v>211831375.42572129</v>
      </c>
      <c r="BI72" s="27">
        <f>IF(ISNUMBER(work!AD72+work!BI72),work!AD72+work!BI72,".")</f>
        <v>239329422.77205423</v>
      </c>
      <c r="BJ72" s="27">
        <f>IF(ISNUMBER(work!AE72+work!BJ72),work!AE72+work!BJ72,".")</f>
        <v>260834959.61270601</v>
      </c>
      <c r="BK72" s="27">
        <f>IF(ISNUMBER(work!AF72+work!BK72),work!AF72+work!BK72,".")</f>
        <v>294334942.97008944</v>
      </c>
      <c r="BL72" s="27"/>
      <c r="BM72" s="27">
        <f>IF(ISNUMBER(work!AH72-work!C72),work!AH72-work!C72,".")</f>
        <v>-18064952.080333408</v>
      </c>
      <c r="BN72" s="27">
        <f>IF(ISNUMBER(work!AI72-work!D72),work!AI72-work!D72,".")</f>
        <v>-19014205.279487219</v>
      </c>
      <c r="BO72" s="27">
        <f>IF(ISNUMBER(work!AJ72-work!E72),work!AJ72-work!E72,".")</f>
        <v>-20766397.12956604</v>
      </c>
      <c r="BP72" s="27">
        <f>IF(ISNUMBER(work!AK72-work!F72),work!AK72-work!F72,".")</f>
        <v>-23059141.645371221</v>
      </c>
      <c r="BQ72" s="27">
        <f>IF(ISNUMBER(work!AL72-work!G72),work!AL72-work!G72,".")</f>
        <v>-26599089.482193448</v>
      </c>
      <c r="BR72" s="27">
        <f>IF(ISNUMBER(work!AM72-work!H72),work!AM72-work!H72,".")</f>
        <v>-30219212.94235342</v>
      </c>
      <c r="BS72" s="27">
        <f>IF(ISNUMBER(work!AN72-work!I72),work!AN72-work!I72,".")</f>
        <v>-32887788.906375457</v>
      </c>
      <c r="BT72" s="27">
        <f>IF(ISNUMBER(work!AO72-work!J72),work!AO72-work!J72,".")</f>
        <v>-36721997.920454867</v>
      </c>
      <c r="BU72" s="27">
        <f>IF(ISNUMBER(work!AP72-work!K72),work!AP72-work!K72,".")</f>
        <v>-40897259.493635155</v>
      </c>
      <c r="BV72" s="27">
        <f>IF(ISNUMBER(work!AQ72-work!L72),work!AQ72-work!L72,".")</f>
        <v>-42579664.908771455</v>
      </c>
      <c r="BW72" s="27">
        <f>IF(ISNUMBER(work!AR72-work!M72),work!AR72-work!M72,".")</f>
        <v>-44200991.882692263</v>
      </c>
      <c r="BX72" s="27">
        <f>IF(ISNUMBER(work!AS72-work!N72),work!AS72-work!N72,".")</f>
        <v>-48270143.725743696</v>
      </c>
      <c r="BY72" s="27">
        <f>IF(ISNUMBER(work!AT72-work!O72),work!AT72-work!O72,".")</f>
        <v>-55144146.966458879</v>
      </c>
      <c r="BZ72" s="27">
        <f>IF(ISNUMBER(work!AU72-work!P72),work!AU72-work!P72,".")</f>
        <v>-62912415.474142</v>
      </c>
      <c r="CA72" s="27">
        <f>IF(ISNUMBER(work!AV72-work!Q72),work!AV72-work!Q72,".")</f>
        <v>-71170966.712312475</v>
      </c>
      <c r="CB72" s="27">
        <f>IF(ISNUMBER(work!AW72-work!R72),work!AW72-work!R72,".")</f>
        <v>-78950040.240242183</v>
      </c>
      <c r="CC72" s="27">
        <f>IF(ISNUMBER(work!AX72-work!S72),work!AX72-work!S72,".")</f>
        <v>-86867423.670530036</v>
      </c>
      <c r="CD72" s="27">
        <f>IF(ISNUMBER(work!AY72-work!T72),work!AY72-work!T72,".")</f>
        <v>-94963343.660606295</v>
      </c>
      <c r="CE72" s="27">
        <f>IF(ISNUMBER(work!AZ72-work!U72),work!AZ72-work!U72,".")</f>
        <v>-102386425.71634804</v>
      </c>
      <c r="CF72" s="27">
        <f>IF(ISNUMBER(work!BA72-work!V72),work!BA72-work!V72,".")</f>
        <v>-110183240.1578757</v>
      </c>
      <c r="CG72" s="27">
        <f>IF(ISNUMBER(work!BB72-work!W72),work!BB72-work!W72,".")</f>
        <v>-119457182.02720778</v>
      </c>
      <c r="CH72" s="27">
        <f>IF(ISNUMBER(work!BC72-work!X72),work!BC72-work!X72,".")</f>
        <v>-129399955.22032084</v>
      </c>
      <c r="CI72" s="27">
        <f>IF(ISNUMBER(work!BD72-work!Y72),work!BD72-work!Y72,".")</f>
        <v>-141192407.17022684</v>
      </c>
      <c r="CJ72" s="27">
        <f>IF(ISNUMBER(work!BE72-work!Z72),work!BE72-work!Z72,".")</f>
        <v>-155335519.79045698</v>
      </c>
      <c r="CK72" s="27">
        <f>IF(ISNUMBER(work!BF72-work!AA72),work!BF72-work!AA72,".")</f>
        <v>-171015025.95404857</v>
      </c>
      <c r="CL72" s="27">
        <f>IF(ISNUMBER(work!BG72-work!AB72),work!BG72-work!AB72,".")</f>
        <v>-188838764.78996277</v>
      </c>
      <c r="CM72" s="27">
        <f>IF(ISNUMBER(work!BH72-work!AC72),work!BH72-work!AC72,".")</f>
        <v>-210766571.27400869</v>
      </c>
      <c r="CN72" s="27">
        <f>IF(ISNUMBER(work!BI72-work!AD72),work!BI72-work!AD72,".")</f>
        <v>-238206256.99863979</v>
      </c>
      <c r="CO72" s="27">
        <f>IF(ISNUMBER(work!BJ72-work!AE72),work!BJ72-work!AE72,".")</f>
        <v>-259678931.33735198</v>
      </c>
      <c r="CP72" s="27">
        <f>IF(ISNUMBER(work!BK72-work!AF72),work!BK72-work!AF72,".")</f>
        <v>-293174164.85870123</v>
      </c>
      <c r="CQ72" s="27"/>
      <c r="CR72" s="27"/>
      <c r="CS72" s="27">
        <f>IF(ISNUMBER(work!CR72-work!BN72),work!CR72-work!BN72,".")</f>
        <v>9.4490224573022211E-2</v>
      </c>
      <c r="CT72" s="27">
        <f>IF(ISNUMBER(work!CS72-work!BO72),work!CS72-work!BO72,".")</f>
        <v>9.349022457302221E-2</v>
      </c>
      <c r="CU72" s="27">
        <f>IF(ISNUMBER(work!CT72-work!BP72),work!CT72-work!BP72,".")</f>
        <v>9.349022457302221E-2</v>
      </c>
      <c r="CV72" s="27">
        <f>IF(ISNUMBER(work!CU72-work!BQ72),work!CU72-work!BQ72,".")</f>
        <v>9.2490224573022209E-2</v>
      </c>
      <c r="CW72" s="27">
        <f>IF(ISNUMBER(work!CV72-work!BR72),work!CV72-work!BR72,".")</f>
        <v>9.2490224573022209E-2</v>
      </c>
      <c r="CX72" s="27">
        <f>IF(ISNUMBER(work!CW72-work!BS72),work!CW72-work!BS72,".")</f>
        <v>9.1490224573022222E-2</v>
      </c>
      <c r="CY72" s="27">
        <f>IF(ISNUMBER(work!CX72-work!BT72),work!CX72-work!BT72,".")</f>
        <v>9.0490224573022221E-2</v>
      </c>
      <c r="CZ72" s="27">
        <f>IF(ISNUMBER(work!CY72-work!BU72),work!CY72-work!BU72,".")</f>
        <v>8.949022457302222E-2</v>
      </c>
      <c r="DA72" s="27">
        <f>IF(ISNUMBER(work!CZ72-work!BV72),work!CZ72-work!BV72,".")</f>
        <v>8.8490224573022219E-2</v>
      </c>
      <c r="DB72" s="27">
        <f>IF(ISNUMBER(work!DA72-work!BW72),work!DA72-work!BW72,".")</f>
        <v>8.7490224573022218E-2</v>
      </c>
      <c r="DC72" s="27">
        <f>IF(ISNUMBER(work!DB72-work!BX72),work!DB72-work!BX72,".")</f>
        <v>8.5490224573022217E-2</v>
      </c>
      <c r="DD72" s="27">
        <f>IF(ISNUMBER(work!DC72-work!BY72),work!DC72-work!BY72,".")</f>
        <v>8.3490224573022215E-2</v>
      </c>
      <c r="DE72" s="27">
        <f>IF(ISNUMBER(work!DD72-work!BZ72),work!DD72-work!BZ72,".")</f>
        <v>8.2490224573022214E-2</v>
      </c>
      <c r="DF72" s="27">
        <f>IF(ISNUMBER(work!DE72-work!CA72),work!DE72-work!CA72,".")</f>
        <v>8.0490224573022212E-2</v>
      </c>
      <c r="DG72" s="27">
        <f>IF(ISNUMBER(work!DF72-work!CB72),work!DF72-work!CB72,".")</f>
        <v>7.849022457302221E-2</v>
      </c>
      <c r="DH72" s="27">
        <f>IF(ISNUMBER(work!DG72-work!CC72),work!DG72-work!CC72,".")</f>
        <v>7.6490224573022209E-2</v>
      </c>
      <c r="DI72" s="27">
        <f>IF(ISNUMBER(work!DH72-work!CD72),work!DH72-work!CD72,".")</f>
        <v>7.349022457302222E-2</v>
      </c>
      <c r="DJ72" s="27">
        <f>IF(ISNUMBER(work!DI72-work!CE72),work!DI72-work!CE72,".")</f>
        <v>7.1490224573022218E-2</v>
      </c>
      <c r="DK72" s="27">
        <f>IF(ISNUMBER(work!DJ72-work!CF72),work!DJ72-work!CF72,".")</f>
        <v>6.9490224573022216E-2</v>
      </c>
      <c r="DL72" s="27">
        <f>IF(ISNUMBER(work!DK72-work!CG72),work!DK72-work!CG72,".")</f>
        <v>6.6560227238341374E-2</v>
      </c>
      <c r="DM72" s="27">
        <f>IF(ISNUMBER(work!DL72-work!CH72),work!DL72-work!CH72,".")</f>
        <v>6.3649286703870683E-2</v>
      </c>
      <c r="DN72" s="27">
        <f>IF(ISNUMBER(work!DM72-work!CI72),work!DM72-work!CI72,".")</f>
        <v>6.0748204452828088E-2</v>
      </c>
      <c r="DO72" s="27">
        <f>IF(ISNUMBER(work!DN72-work!CJ72),work!DN72-work!CJ72,".")</f>
        <v>5.7867261531654439E-2</v>
      </c>
      <c r="DP72" s="27">
        <f>IF(ISNUMBER(work!DO72-work!CK72),work!DO72-work!CK72,".")</f>
        <v>5.5070504947751911E-2</v>
      </c>
      <c r="DQ72" s="27">
        <f>IF(ISNUMBER(work!DP72-work!CL72),work!DP72-work!CL72,".")</f>
        <v>5.1432317152976956E-2</v>
      </c>
      <c r="DR72" s="27">
        <f>IF(ISNUMBER(work!DQ72-work!CM72),work!DQ72-work!CM72,".")</f>
        <v>4.8989582529669805E-2</v>
      </c>
      <c r="DS72" s="27">
        <f>IF(ISNUMBER(work!DR72-work!CN72),work!DR72-work!CN72,".")</f>
        <v>4.5739872955147635E-2</v>
      </c>
      <c r="DT72" s="27">
        <f>IF(ISNUMBER(work!DS72-work!CO72),work!DS72-work!CO72,".")</f>
        <v>4.2624587596610475E-2</v>
      </c>
      <c r="DU72" s="27">
        <f>IF(ISNUMBER(work!DT72-work!CP72),work!DT72-work!CP72,".")</f>
        <v>4.055216836459212E-2</v>
      </c>
      <c r="DV72" s="27">
        <f t="shared" si="78"/>
        <v>4.055216836459212E-2</v>
      </c>
      <c r="DW72" s="27"/>
      <c r="DX72" s="27" t="str">
        <f>IF(ISNUMBER(work!FJ72/work!FN72),work!FJ72/work!FN72,".")</f>
        <v>.</v>
      </c>
      <c r="DY72" s="27" t="str">
        <f>IF(ISNUMBER(work!FK72/work!FO72),work!FK72/work!FO72,".")</f>
        <v>.</v>
      </c>
      <c r="DZ72" s="27" t="str">
        <f>IF(ISNUMBER(work!FL72/work!FP72),work!FL72/work!FP72,".")</f>
        <v>.</v>
      </c>
      <c r="EA72" s="27" t="str">
        <f>IF(ISNUMBER(work!FM72/work!FQ72),work!FM72/work!FQ72,".")</f>
        <v>.</v>
      </c>
      <c r="EB72" s="27" t="str">
        <f>IF(ISNUMBER((work!FK72+work!FL72)/(work!FO72+work!FP72)),(work!FK72+work!FL72)/(work!FO72+work!FP72),".")</f>
        <v>.</v>
      </c>
      <c r="EC72" s="27" t="str">
        <f>IF(ISNUMBER(work!FR72/work!FV72),work!FR72/work!FV72,".")</f>
        <v>.</v>
      </c>
      <c r="ED72" s="27" t="str">
        <f>IF(ISNUMBER(work!FS72/work!FW72),work!FS72/work!FW72,".")</f>
        <v>.</v>
      </c>
      <c r="EE72" s="27" t="str">
        <f>IF(ISNUMBER(work!FT72/work!FX72),work!FT72/work!FX72,".")</f>
        <v>.</v>
      </c>
      <c r="EF72" s="27" t="str">
        <f>IF(ISNUMBER(work!FU72/work!FY72),work!FU72/work!FY72,".")</f>
        <v>.</v>
      </c>
      <c r="EG72" s="27" t="str">
        <f>IF(ISNUMBER((work!FS72+work!FT72)/(work!FW72+work!FX72)),(work!FS72+work!FT72)/(work!FW72+work!FX72),".")</f>
        <v>.</v>
      </c>
      <c r="EH72" s="27" t="str">
        <f>work!EZ72</f>
        <v>.</v>
      </c>
      <c r="EI72" s="27" t="str">
        <f>work!FA72</f>
        <v>.</v>
      </c>
      <c r="EJ72" s="27" t="str">
        <f>work!FB72</f>
        <v>.</v>
      </c>
      <c r="EK72" s="27"/>
      <c r="EL72" s="27" t="str">
        <f t="shared" si="79"/>
        <v>.</v>
      </c>
      <c r="EM72" t="str">
        <f t="shared" si="80"/>
        <v>.</v>
      </c>
      <c r="EN72" t="str">
        <f>work!FM72</f>
        <v>.</v>
      </c>
      <c r="EO72" t="str">
        <f>IF(ISNUMBER(work!FK72+work!FL72),work!FK72+work!FL72,".")</f>
        <v>.</v>
      </c>
      <c r="EP72" t="str">
        <f>IF(ISNUMBER(work!FU72-work!FM72),work!FU72-work!FM72,".")</f>
        <v>.</v>
      </c>
      <c r="EQ72" t="str">
        <f>IF(ISNUMBER(work!FS72+work!FT72-work!FK72-work!FL72),(work!FS72+work!FT72-work!FK72-work!FL72),".")</f>
        <v>.</v>
      </c>
      <c r="EU72" t="str">
        <f>work!FC72</f>
        <v>.</v>
      </c>
      <c r="EV72" t="str">
        <f>work!FD72</f>
        <v>.</v>
      </c>
      <c r="EW72" t="str">
        <f>IF(ISNUMBER(VLOOKUP($F72,AREA_EM_ALLYEAR,Seq!B$1,FALSE)),VLOOKUP($F72,AREA_EM_ALLYEAR,Seq!B$1,FALSE),".")</f>
        <v>.</v>
      </c>
      <c r="EX72" t="str">
        <f>IF(ISNUMBER(VLOOKUP($F72,AREA_EM_ALLYEAR,Seq!C$1,FALSE)),VLOOKUP($F72,AREA_EM_ALLYEAR,Seq!C$1,FALSE),".")</f>
        <v>.</v>
      </c>
      <c r="EY72" t="str">
        <f>IF(ISNUMBER(VLOOKUP($F72,AREA_EM_ALLYEAR,Seq!D$1,FALSE)),VLOOKUP($F72,AREA_EM_ALLYEAR,Seq!D$1,FALSE),".")</f>
        <v>.</v>
      </c>
      <c r="EZ72" t="str">
        <f>IF(ISNUMBER(VLOOKUP($F72,AREA_EM_ALLYEAR,Seq!E$1,FALSE)),VLOOKUP($F72,AREA_EM_ALLYEAR,Seq!E$1,FALSE),".")</f>
        <v>.</v>
      </c>
      <c r="FA72" t="str">
        <f>IF(ISNUMBER(VLOOKUP($F72,AREA_EM_ALLYEAR,Seq!F$1,FALSE)),VLOOKUP($F72,AREA_EM_ALLYEAR,Seq!F$1,FALSE),".")</f>
        <v>.</v>
      </c>
      <c r="FB72" t="str">
        <f>IF(ISNUMBER(VLOOKUP($F72,AREA_EM_ALLYEAR,Seq!G$1,FALSE)),VLOOKUP($F72,AREA_EM_ALLYEAR,Seq!G$1,FALSE),".")</f>
        <v>.</v>
      </c>
      <c r="FC72" t="str">
        <f>IF(ISNUMBER(VLOOKUP($F72,AREA_EM_ALLYEAR,Seq!H$1,FALSE)),VLOOKUP($F72,AREA_EM_ALLYEAR,Seq!H$1,FALSE),".")</f>
        <v>.</v>
      </c>
      <c r="FD72" t="str">
        <f>IF(ISNUMBER(VLOOKUP($F72,AREA_EM_ALLYEAR,Seq!I$1,FALSE)),VLOOKUP($F72,AREA_EM_ALLYEAR,Seq!I$1,FALSE),".")</f>
        <v>.</v>
      </c>
      <c r="FE72" t="str">
        <f>IF(ISNUMBER(VLOOKUP($F72,AREA_EM_ALLYEAR,Seq!J$1,FALSE)),VLOOKUP($F72,AREA_EM_ALLYEAR,Seq!J$1,FALSE),".")</f>
        <v>.</v>
      </c>
      <c r="FF72" t="str">
        <f>IF(ISNUMBER(VLOOKUP($F72,AREA_EM_ALLYEAR,Seq!K$1,FALSE)),VLOOKUP($F72,AREA_EM_ALLYEAR,Seq!K$1,FALSE),".")</f>
        <v>.</v>
      </c>
      <c r="FG72" t="str">
        <f>IF(ISNUMBER(VLOOKUP($F72,AREA_EM_ALLYEAR,Seq!L$1,FALSE)),VLOOKUP($F72,AREA_EM_ALLYEAR,Seq!L$1,FALSE),".")</f>
        <v>.</v>
      </c>
      <c r="FH72" t="str">
        <f>IF(ISNUMBER(VLOOKUP($F72,AREA_EM_ALLYEAR,Seq!M$1,FALSE)),VLOOKUP($F72,AREA_EM_ALLYEAR,Seq!M$1,FALSE),".")</f>
        <v>.</v>
      </c>
      <c r="FI72" t="str">
        <f>IF(ISNUMBER(VLOOKUP($F72,AREA_EM_ALLYEAR,Seq!N$1,FALSE)),VLOOKUP($F72,AREA_EM_ALLYEAR,Seq!N$1,FALSE),".")</f>
        <v>.</v>
      </c>
      <c r="FJ72" t="str">
        <f>IF(ISNUMBER(VLOOKUP($F72,AREA_EM_ALLYEAR,Seq!O$1,FALSE)),VLOOKUP($F72,AREA_EM_ALLYEAR,Seq!O$1,FALSE),".")</f>
        <v>.</v>
      </c>
      <c r="FK72" t="str">
        <f t="shared" si="81"/>
        <v>.</v>
      </c>
      <c r="FN72">
        <f>IF( ISNUMBER(VLOOKUP($F72,AREA_LIFE,Seq!V$1,FALSE)-Life!V$39),VLOOKUP($F72,AREA_LIFE,Seq!V$1,FALSE)-Life!V$39,".")</f>
        <v>-8.149341463414622</v>
      </c>
      <c r="FO72">
        <f>IF( ISNUMBER(VLOOKUP($F72,AREA_LIFE,Seq!W$1,FALSE)-Life!W$39),VLOOKUP($F72,AREA_LIFE,Seq!W$1,FALSE)-Life!W$39,".")</f>
        <v>-7.8395121951219409</v>
      </c>
      <c r="FP72">
        <f>IF( ISNUMBER(VLOOKUP($F72,AREA_LIFE,Seq!X$1,FALSE)-Life!X$39),VLOOKUP($F72,AREA_LIFE,Seq!X$1,FALSE)-Life!X$39,".")</f>
        <v>-7.5445853658536635</v>
      </c>
      <c r="FQ72">
        <f>IF( ISNUMBER(VLOOKUP($F72,AREA_LIFE,Seq!Y$1,FALSE)-Life!Y$39),VLOOKUP($F72,AREA_LIFE,Seq!Y$1,FALSE)-Life!Y$39,".")</f>
        <v>-7.2785365853658561</v>
      </c>
      <c r="FR72">
        <f>IF( ISNUMBER(VLOOKUP($F72,AREA_LIFE,Seq!Z$1,FALSE)-Life!Z$39),VLOOKUP($F72,AREA_LIFE,Seq!Z$1,FALSE)-Life!Z$39,".")</f>
        <v>-7.0493658536585357</v>
      </c>
      <c r="FS72">
        <f>IF( ISNUMBER(VLOOKUP($F72,AREA_LIFE,Seq!AA$1,FALSE)-Life!AA$39),VLOOKUP($F72,AREA_LIFE,Seq!AA$1,FALSE)-Life!AA$39,".")</f>
        <v>-6.8496097560975642</v>
      </c>
      <c r="FT72">
        <f>IF( ISNUMBER(VLOOKUP($F72,AREA_LIFE,Seq!AB$1,FALSE)-Life!AB$39),VLOOKUP($F72,AREA_LIFE,Seq!AB$1,FALSE)-Life!AB$39,".")</f>
        <v>-6.6594390243902453</v>
      </c>
      <c r="FU72">
        <f>IF( ISNUMBER(VLOOKUP($F72,AREA_LIFE,Seq!AC$1,FALSE)-Life!AC$39),VLOOKUP($F72,AREA_LIFE,Seq!AC$1,FALSE)-Life!AC$39,".")</f>
        <v>-6.465951219512192</v>
      </c>
      <c r="FV72">
        <f>IF( ISNUMBER(VLOOKUP($F72,AREA_LIFE,Seq!AD$1,FALSE)-Life!AD$39),VLOOKUP($F72,AREA_LIFE,Seq!AD$1,FALSE)-Life!AD$39,".")</f>
        <v>-6.2716829268292642</v>
      </c>
      <c r="FW72">
        <f>IF( ISNUMBER(VLOOKUP($F72,AREA_LIFE,Seq!AE$1,FALSE)-Life!AE$39),VLOOKUP($F72,AREA_LIFE,Seq!AE$1,FALSE)-Life!AE$39,".")</f>
        <v>-6.0916341463414625</v>
      </c>
      <c r="FX72">
        <f>IF( ISNUMBER(VLOOKUP($F72,AREA_LIFE,Seq!AF$1,FALSE)-Life!AF$39),VLOOKUP($F72,AREA_LIFE,Seq!AF$1,FALSE)-Life!AF$39,".")</f>
        <v>-5.9493414634146262</v>
      </c>
      <c r="FY72">
        <f>IF( ISNUMBER(VLOOKUP($F72,AREA_LIFE,Seq!AG$1,FALSE)-Life!AG$39),VLOOKUP($F72,AREA_LIFE,Seq!AG$1,FALSE)-Life!AG$39,".")</f>
        <v>-5.8732926829268308</v>
      </c>
      <c r="FZ72">
        <f>IF( ISNUMBER(VLOOKUP($F72,AREA_LIFE,Seq!AH$1,FALSE)-Life!AH$39),VLOOKUP($F72,AREA_LIFE,Seq!AH$1,FALSE)-Life!AH$39,".")</f>
        <v>-5.8933414634146288</v>
      </c>
      <c r="GA72">
        <f>IF( ISNUMBER(VLOOKUP($F72,AREA_LIFE,Seq!AI$1,FALSE)-Life!AI$39),VLOOKUP($F72,AREA_LIFE,Seq!AI$1,FALSE)-Life!AI$39,".")</f>
        <v>-6.0423902439024459</v>
      </c>
      <c r="GB72">
        <f>IF( ISNUMBER(VLOOKUP($F72,AREA_LIFE,Seq!AJ$1,FALSE)-Life!AJ$39),VLOOKUP($F72,AREA_LIFE,Seq!AJ$1,FALSE)-Life!AJ$39,".")</f>
        <v>-6.3412439024390252</v>
      </c>
      <c r="GC72">
        <f>IF( ISNUMBER(VLOOKUP($F72,AREA_LIFE,Seq!AK$1,FALSE)-Life!AK$39),VLOOKUP($F72,AREA_LIFE,Seq!AK$1,FALSE)-Life!AK$39,".")</f>
        <v>-6.8522439024390351</v>
      </c>
      <c r="GD72">
        <f>IF( ISNUMBER(VLOOKUP($F72,AREA_LIFE,Seq!AL$1,FALSE)-Life!AL$39),VLOOKUP($F72,AREA_LIFE,Seq!AL$1,FALSE)-Life!AL$39,".")</f>
        <v>-7.6395365853658461</v>
      </c>
      <c r="GE72">
        <f>IF( ISNUMBER(VLOOKUP($F72,AREA_LIFE,Seq!AM$1,FALSE)-Life!AM$39),VLOOKUP($F72,AREA_LIFE,Seq!AM$1,FALSE)-Life!AM$39,".")</f>
        <v>-8.6896341463414686</v>
      </c>
      <c r="GF72">
        <f>IF( ISNUMBER(VLOOKUP($F72,AREA_LIFE,Seq!AN$1,FALSE)-Life!AN$39),VLOOKUP($F72,AREA_LIFE,Seq!AN$1,FALSE)-Life!AN$39,".")</f>
        <v>-9.9414634146341569</v>
      </c>
      <c r="GG72">
        <f>IF( ISNUMBER(VLOOKUP($F72,AREA_LIFE,Seq!AO$1,FALSE)-Life!AO$39),VLOOKUP($F72,AREA_LIFE,Seq!AO$1,FALSE)-Life!AO$39,".")</f>
        <v>-11.308170731707328</v>
      </c>
      <c r="GH72">
        <f>IF( ISNUMBER(VLOOKUP($F72,AREA_LIFE,Seq!AP$1,FALSE)-Life!AP$39),VLOOKUP($F72,AREA_LIFE,Seq!AP$1,FALSE)-Life!AP$39,".")</f>
        <v>-12.628000000000014</v>
      </c>
      <c r="GI72">
        <f>IF( ISNUMBER(VLOOKUP($F72,AREA_LIFE,Seq!AQ$1,FALSE)-Life!AQ$39),VLOOKUP($F72,AREA_LIFE,Seq!AQ$1,FALSE)-Life!AQ$39,".")</f>
        <v>-13.709268292682921</v>
      </c>
      <c r="GJ72">
        <f>IF( ISNUMBER(VLOOKUP($F72,AREA_LIFE,Seq!AR$1,FALSE)-Life!AR$39),VLOOKUP($F72,AREA_LIFE,Seq!AR$1,FALSE)-Life!AR$39,".")</f>
        <v>-14.427804878048775</v>
      </c>
      <c r="GK72">
        <f>IF( ISNUMBER(VLOOKUP($F72,AREA_LIFE,Seq!AS$1,FALSE)-Life!AS$39),VLOOKUP($F72,AREA_LIFE,Seq!AS$1,FALSE)-Life!AS$39,".")</f>
        <v>-14.718292682926823</v>
      </c>
      <c r="GL72">
        <f>IF( ISNUMBER(VLOOKUP($F72,AREA_LIFE,Seq!AT$1,FALSE)-Life!AT$39),VLOOKUP($F72,AREA_LIFE,Seq!AT$1,FALSE)-Life!AT$39,".")</f>
        <v>-14.581341463414653</v>
      </c>
      <c r="GM72">
        <f>IF( ISNUMBER(VLOOKUP($F72,AREA_LIFE,Seq!AU$1,FALSE)-Life!AU$39),VLOOKUP($F72,AREA_LIFE,Seq!AU$1,FALSE)-Life!AU$39,".")</f>
        <v>-14.095317073170726</v>
      </c>
      <c r="GN72">
        <f>IF( ISNUMBER(VLOOKUP($F72,AREA_LIFE,Seq!AV$1,FALSE)-Life!AV$39),VLOOKUP($F72,AREA_LIFE,Seq!AV$1,FALSE)-Life!AV$39,".")</f>
        <v>-13.401999999999987</v>
      </c>
      <c r="GO72">
        <f>IF( ISNUMBER(VLOOKUP($F72,AREA_LIFE,Seq!AW$1,FALSE)-Life!AW$39),VLOOKUP($F72,AREA_LIFE,Seq!AW$1,FALSE)-Life!AW$39,".")</f>
        <v>-12.68960975609756</v>
      </c>
      <c r="GP72">
        <f>IF( ISNUMBER(VLOOKUP($F72,AREA_LIFE,Seq!AX$1,FALSE)-Life!AX$39),VLOOKUP($F72,AREA_LIFE,Seq!AX$1,FALSE)-Life!AX$39,".")</f>
        <v>-12.110975609756103</v>
      </c>
      <c r="GQ72">
        <f t="shared" si="82"/>
        <v>-12.110975609756103</v>
      </c>
      <c r="GS72">
        <f>IFERROR(VLOOKUP($F72,AREA_LIFE,Seq!V$1,FALSE),".")</f>
        <v>57.819048780487812</v>
      </c>
      <c r="GT72">
        <f>IFERROR(VLOOKUP($F72,AREA_LIFE,Seq!W$1,FALSE),".")</f>
        <v>58.327219512195128</v>
      </c>
      <c r="GU72">
        <f>IFERROR(VLOOKUP($F72,AREA_LIFE,Seq!X$1,FALSE),".")</f>
        <v>58.803902439024398</v>
      </c>
      <c r="GV72">
        <f>IFERROR(VLOOKUP($F72,AREA_LIFE,Seq!Y$1,FALSE),".")</f>
        <v>59.242634146341473</v>
      </c>
      <c r="GW72">
        <f>IFERROR(VLOOKUP($F72,AREA_LIFE,Seq!Z$1,FALSE),".")</f>
        <v>59.646439024390254</v>
      </c>
      <c r="GX72">
        <f>IFERROR(VLOOKUP($F72,AREA_LIFE,Seq!AA$1,FALSE),".")</f>
        <v>60.030829268292692</v>
      </c>
      <c r="GY72">
        <f>IFERROR(VLOOKUP($F72,AREA_LIFE,Seq!AB$1,FALSE),".")</f>
        <v>60.421780487804888</v>
      </c>
      <c r="GZ72">
        <f>IFERROR(VLOOKUP($F72,AREA_LIFE,Seq!AC$1,FALSE),".")</f>
        <v>60.832243902439032</v>
      </c>
      <c r="HA72">
        <f>IFERROR(VLOOKUP($F72,AREA_LIFE,Seq!AD$1,FALSE),".")</f>
        <v>61.261243902439027</v>
      </c>
      <c r="HB72">
        <f>IFERROR(VLOOKUP($F72,AREA_LIFE,Seq!AE$1,FALSE),".")</f>
        <v>61.694756097560983</v>
      </c>
      <c r="HC72">
        <f>IFERROR(VLOOKUP($F72,AREA_LIFE,Seq!AF$1,FALSE),".")</f>
        <v>62.109731707317081</v>
      </c>
      <c r="HD72">
        <f>IFERROR(VLOOKUP($F72,AREA_LIFE,Seq!AG$1,FALSE),".")</f>
        <v>62.477097560975622</v>
      </c>
      <c r="HE72">
        <f>IFERROR(VLOOKUP($F72,AREA_LIFE,Seq!AH$1,FALSE),".")</f>
        <v>62.761902439024396</v>
      </c>
      <c r="HF72">
        <f>IFERROR(VLOOKUP($F72,AREA_LIFE,Seq!AI$1,FALSE),".")</f>
        <v>62.927195121951229</v>
      </c>
      <c r="HG72">
        <f>IFERROR(VLOOKUP($F72,AREA_LIFE,Seq!AJ$1,FALSE),".")</f>
        <v>62.949097560975623</v>
      </c>
      <c r="HH72">
        <f>IFERROR(VLOOKUP($F72,AREA_LIFE,Seq!AK$1,FALSE),".")</f>
        <v>62.765292682926834</v>
      </c>
      <c r="HI72">
        <f>IFERROR(VLOOKUP($F72,AREA_LIFE,Seq!AL$1,FALSE),".")</f>
        <v>62.312097560975616</v>
      </c>
      <c r="HJ72">
        <f>IFERROR(VLOOKUP($F72,AREA_LIFE,Seq!AM$1,FALSE),".")</f>
        <v>61.602097560975615</v>
      </c>
      <c r="HK72">
        <f>IFERROR(VLOOKUP($F72,AREA_LIFE,Seq!AN$1,FALSE),".")</f>
        <v>60.69334146341464</v>
      </c>
      <c r="HL72">
        <f>IFERROR(VLOOKUP($F72,AREA_LIFE,Seq!AO$1,FALSE),".")</f>
        <v>59.666731707317076</v>
      </c>
      <c r="HM72">
        <f>IFERROR(VLOOKUP($F72,AREA_LIFE,Seq!AP$1,FALSE),".")</f>
        <v>58.676000000000002</v>
      </c>
      <c r="HN72">
        <f>IFERROR(VLOOKUP($F72,AREA_LIFE,Seq!AQ$1,FALSE),".")</f>
        <v>57.902317073170735</v>
      </c>
      <c r="HO72">
        <f>IFERROR(VLOOKUP($F72,AREA_LIFE,Seq!AR$1,FALSE),".")</f>
        <v>57.465341463414646</v>
      </c>
      <c r="HP72">
        <f>IFERROR(VLOOKUP($F72,AREA_LIFE,Seq!AS$1,FALSE),".")</f>
        <v>57.428878048780497</v>
      </c>
      <c r="HQ72">
        <f>IFERROR(VLOOKUP($F72,AREA_LIFE,Seq!AT$1,FALSE),".")</f>
        <v>57.792341463414637</v>
      </c>
      <c r="HR72">
        <f>IFERROR(VLOOKUP($F72,AREA_LIFE,Seq!AU$1,FALSE),".")</f>
        <v>58.481341463414644</v>
      </c>
      <c r="HS72">
        <f>IFERROR(VLOOKUP($F72,AREA_LIFE,Seq!AV$1,FALSE),".")</f>
        <v>59.361609756097565</v>
      </c>
      <c r="HT72">
        <f>IFERROR(VLOOKUP($F72,AREA_LIFE,Seq!AW$1,FALSE),".")</f>
        <v>60.253463414634147</v>
      </c>
      <c r="HU72">
        <f>IFERROR(VLOOKUP($F72,AREA_LIFE,Seq!AX$1,FALSE),".")</f>
        <v>61.013585365853665</v>
      </c>
      <c r="HV72" t="str">
        <f>IFERROR(VLOOKUP($F72,AREA_LIFE,Seq!AY$1,FALSE),".")</f>
        <v>.</v>
      </c>
      <c r="HZ72">
        <f t="shared" si="40"/>
        <v>1348</v>
      </c>
      <c r="IA72">
        <f t="shared" si="83"/>
        <v>0</v>
      </c>
      <c r="IB72">
        <f t="shared" si="41"/>
        <v>44719119.303429946</v>
      </c>
      <c r="IC72">
        <f t="shared" si="42"/>
        <v>-44200991.882692263</v>
      </c>
      <c r="ID72">
        <f t="shared" si="84"/>
        <v>8.5490224573022217E-2</v>
      </c>
      <c r="IE72" t="str">
        <f>work!FK72</f>
        <v>.</v>
      </c>
      <c r="IF72" t="str">
        <f>work!FL72</f>
        <v>.</v>
      </c>
      <c r="IG72" t="str">
        <f>work!FM72</f>
        <v>.</v>
      </c>
      <c r="IH72" t="str">
        <f>IF(ISNUMBER(work!FS72-work!FK72),work!FS72-work!FK72,".")</f>
        <v>.</v>
      </c>
      <c r="II72" t="str">
        <f>IF(ISNUMBER(work!FT72-work!FL72),work!FT72-work!FL72,".")</f>
        <v>.</v>
      </c>
      <c r="IJ72" t="str">
        <f>IF(ISNUMBER(work!FU72-work!FM72),work!FU72-work!FM72,".")</f>
        <v>.</v>
      </c>
    </row>
    <row r="73" spans="1:244" hidden="1">
      <c r="A73" s="24" t="str">
        <f t="shared" si="48"/>
        <v>非洲</v>
      </c>
      <c r="B73" s="24" t="str">
        <f t="shared" si="49"/>
        <v>Out</v>
      </c>
      <c r="C73" s="24" t="str">
        <f t="shared" si="50"/>
        <v>Out</v>
      </c>
      <c r="D73" s="24"/>
      <c r="E73" s="25" t="s">
        <v>3949</v>
      </c>
      <c r="F73" s="26" t="str">
        <f t="shared" si="51"/>
        <v>Niger</v>
      </c>
      <c r="G73" s="27" t="str">
        <f t="shared" si="52"/>
        <v>.</v>
      </c>
      <c r="H73" s="27" t="str">
        <f t="shared" si="53"/>
        <v>.</v>
      </c>
      <c r="I73" s="27" t="str">
        <f t="shared" si="54"/>
        <v>.</v>
      </c>
      <c r="J73" s="27" t="str">
        <f t="shared" si="55"/>
        <v>.</v>
      </c>
      <c r="K73" s="27" t="str">
        <f t="shared" si="56"/>
        <v>.</v>
      </c>
      <c r="L73" s="27" t="str">
        <f t="shared" si="57"/>
        <v>.</v>
      </c>
      <c r="M73" s="27" t="str">
        <f t="shared" si="58"/>
        <v>.</v>
      </c>
      <c r="N73" s="27" t="str">
        <f t="shared" si="59"/>
        <v>.</v>
      </c>
      <c r="O73" s="27" t="str">
        <f t="shared" si="60"/>
        <v>.</v>
      </c>
      <c r="P73" s="27" t="str">
        <f t="shared" si="61"/>
        <v>.</v>
      </c>
      <c r="Q73" s="27" t="str">
        <f t="shared" si="62"/>
        <v>.</v>
      </c>
      <c r="R73" s="27" t="str">
        <f t="shared" si="63"/>
        <v>.</v>
      </c>
      <c r="S73" s="27" t="str">
        <f t="shared" si="64"/>
        <v>.</v>
      </c>
      <c r="T73" s="27" t="str">
        <f t="shared" si="65"/>
        <v>.</v>
      </c>
      <c r="U73" s="27" t="str">
        <f t="shared" si="66"/>
        <v>.</v>
      </c>
      <c r="V73" s="27" t="str">
        <f t="shared" si="67"/>
        <v>.</v>
      </c>
      <c r="W73" s="27">
        <f t="shared" si="68"/>
        <v>0</v>
      </c>
      <c r="X73" s="27">
        <f t="shared" si="69"/>
        <v>12</v>
      </c>
      <c r="Y73" s="27">
        <f t="shared" si="70"/>
        <v>140</v>
      </c>
      <c r="Z73" s="27">
        <f t="shared" si="71"/>
        <v>0</v>
      </c>
      <c r="AA73" s="27">
        <f t="shared" si="72"/>
        <v>10</v>
      </c>
      <c r="AB73" s="27">
        <f t="shared" si="73"/>
        <v>0</v>
      </c>
      <c r="AC73" s="27" t="str">
        <f t="shared" si="74"/>
        <v>.</v>
      </c>
      <c r="AD73" s="27" t="str">
        <f t="shared" si="75"/>
        <v>.</v>
      </c>
      <c r="AE73" s="27">
        <f t="shared" si="76"/>
        <v>75</v>
      </c>
      <c r="AF73" s="27">
        <f t="shared" si="77"/>
        <v>115</v>
      </c>
      <c r="AG73" s="27"/>
      <c r="AH73" s="27">
        <f>IF(ISNUMBER(work!C73+work!AH73),work!C73+work!AH73,".")</f>
        <v>18446538.788846541</v>
      </c>
      <c r="AI73" s="27">
        <f>IF(ISNUMBER(work!D73+work!AI73),work!D73+work!AI73,".")</f>
        <v>19398764.540402338</v>
      </c>
      <c r="AJ73" s="27">
        <f>IF(ISNUMBER(work!E73+work!AJ73),work!E73+work!AJ73,".")</f>
        <v>21152592.111110229</v>
      </c>
      <c r="AK73" s="27">
        <f>IF(ISNUMBER(work!F73+work!AK73),work!F73+work!AK73,".")</f>
        <v>23433846.754565392</v>
      </c>
      <c r="AL73" s="27">
        <f>IF(ISNUMBER(work!G73+work!AL73),work!G73+work!AL73,".")</f>
        <v>26948278.691160358</v>
      </c>
      <c r="AM73" s="27">
        <f>IF(ISNUMBER(work!H73+work!AM73),work!H73+work!AM73,".")</f>
        <v>30579167.061736733</v>
      </c>
      <c r="AN73" s="27">
        <f>IF(ISNUMBER(work!I73+work!AN73),work!I73+work!AN73,".")</f>
        <v>33266890.37438127</v>
      </c>
      <c r="AO73" s="27">
        <f>IF(ISNUMBER(work!J73+work!AO73),work!J73+work!AO73,".")</f>
        <v>37109554.81971126</v>
      </c>
      <c r="AP73" s="27">
        <f>IF(ISNUMBER(work!K73+work!AP73),work!K73+work!AP73,".")</f>
        <v>41296707.850449428</v>
      </c>
      <c r="AQ73" s="27">
        <f>IF(ISNUMBER(work!L73+work!AQ73),work!L73+work!AQ73,".")</f>
        <v>42985084.247238763</v>
      </c>
      <c r="AR73" s="27">
        <f>IF(ISNUMBER(work!M73+work!AR73),work!M73+work!AR73,".")</f>
        <v>44610755.63372568</v>
      </c>
      <c r="AS73" s="27">
        <f>IF(ISNUMBER(work!N73+work!AS73),work!N73+work!AS73,".")</f>
        <v>48704854.583634838</v>
      </c>
      <c r="AT73" s="27">
        <f>IF(ISNUMBER(work!O73+work!AT73),work!O73+work!AT73,".")</f>
        <v>55588942.43956808</v>
      </c>
      <c r="AU73" s="27">
        <f>IF(ISNUMBER(work!P73+work!AU73),work!P73+work!AU73,".")</f>
        <v>63353270.406592645</v>
      </c>
      <c r="AV73" s="27">
        <f>IF(ISNUMBER(work!Q73+work!AV73),work!Q73+work!AV73,".")</f>
        <v>71639223.942629427</v>
      </c>
      <c r="AW73" s="27">
        <f>IF(ISNUMBER(work!R73+work!AW73),work!R73+work!AW73,".")</f>
        <v>79435261.62119092</v>
      </c>
      <c r="AX73" s="27">
        <f>IF(ISNUMBER(work!S73+work!AX73),work!S73+work!AX73,".")</f>
        <v>87368499.337629914</v>
      </c>
      <c r="AY73" s="27">
        <f>IF(ISNUMBER(work!T73+work!AY73),work!T73+work!AY73,".")</f>
        <v>95483185.941796258</v>
      </c>
      <c r="AZ73" s="27">
        <f>IF(ISNUMBER(work!U73+work!AZ73),work!U73+work!AZ73,".")</f>
        <v>102935230.96319652</v>
      </c>
      <c r="BA73" s="27">
        <f>IF(ISNUMBER(work!V73+work!BA73),work!V73+work!BA73,".")</f>
        <v>110743322.85110685</v>
      </c>
      <c r="BB73" s="27">
        <f>IF(ISNUMBER(work!W73+work!BB73),work!W73+work!BB73,".")</f>
        <v>120027868.68356158</v>
      </c>
      <c r="BC73" s="27">
        <f>IF(ISNUMBER(work!X73+work!BC73),work!X73+work!BC73,".")</f>
        <v>129988031.55215433</v>
      </c>
      <c r="BD73" s="27">
        <f>IF(ISNUMBER(work!Y73+work!BD73),work!Y73+work!BD73,".")</f>
        <v>141805191.35697797</v>
      </c>
      <c r="BE73" s="27">
        <f>IF(ISNUMBER(work!Z73+work!BE73),work!Z73+work!BE73,".")</f>
        <v>155974600.68622679</v>
      </c>
      <c r="BF73" s="27">
        <f>IF(ISNUMBER(work!AA73+work!BF73),work!AA73+work!BF73,".")</f>
        <v>171705406.98794585</v>
      </c>
      <c r="BG73" s="27">
        <f>IF(ISNUMBER(work!AB73+work!BG73),work!AB73+work!BG73,".")</f>
        <v>189556635.94423711</v>
      </c>
      <c r="BH73" s="27">
        <f>IF(ISNUMBER(work!AC73+work!BH73),work!AC73+work!BH73,".")</f>
        <v>211532408.69464514</v>
      </c>
      <c r="BI73" s="27">
        <f>IF(ISNUMBER(work!AD73+work!BI73),work!AD73+work!BI73,".")</f>
        <v>239008978.59653398</v>
      </c>
      <c r="BJ73" s="27">
        <f>IF(ISNUMBER(work!AE73+work!BJ73),work!AE73+work!BJ73,".")</f>
        <v>260520992.36381879</v>
      </c>
      <c r="BK73" s="27">
        <f>IF(ISNUMBER(work!AF73+work!BK73),work!AF73+work!BK73,".")</f>
        <v>294021241.27207303</v>
      </c>
      <c r="BL73" s="27"/>
      <c r="BM73" s="27">
        <f>IF(ISNUMBER(work!AH73-work!C73),work!AH73-work!C73,".")</f>
        <v>-18141849.774219457</v>
      </c>
      <c r="BN73" s="27">
        <f>IF(ISNUMBER(work!AI73-work!D73),work!AI73-work!D73,".")</f>
        <v>-19092220.227943063</v>
      </c>
      <c r="BO73" s="27">
        <f>IF(ISNUMBER(work!AJ73-work!E73),work!AJ73-work!E73,".")</f>
        <v>-20841072.271154571</v>
      </c>
      <c r="BP73" s="27">
        <f>IF(ISNUMBER(work!AK73-work!F73),work!AK73-work!F73,".")</f>
        <v>-23137127.045366209</v>
      </c>
      <c r="BQ73" s="27">
        <f>IF(ISNUMBER(work!AL73-work!G73),work!AL73-work!G73,".")</f>
        <v>-26701483.126360841</v>
      </c>
      <c r="BR73" s="27">
        <f>IF(ISNUMBER(work!AM73-work!H73),work!AM73-work!H73,".")</f>
        <v>-30313312.601149864</v>
      </c>
      <c r="BS73" s="27">
        <f>IF(ISNUMBER(work!AN73-work!I73),work!AN73-work!I73,".")</f>
        <v>-32984127.498839337</v>
      </c>
      <c r="BT73" s="27">
        <f>IF(ISNUMBER(work!AO73-work!J73),work!AO73-work!J73,".")</f>
        <v>-36826581.126802944</v>
      </c>
      <c r="BU73" s="27">
        <f>IF(ISNUMBER(work!AP73-work!K73),work!AP73-work!K73,".")</f>
        <v>-40994211.45802097</v>
      </c>
      <c r="BV73" s="27">
        <f>IF(ISNUMBER(work!AQ73-work!L73),work!AQ73-work!L73,".")</f>
        <v>-42679762.752878837</v>
      </c>
      <c r="BW73" s="27">
        <f>IF(ISNUMBER(work!AR73-work!M73),work!AR73-work!M73,".")</f>
        <v>-44309355.552396528</v>
      </c>
      <c r="BX73" s="27">
        <f>IF(ISNUMBER(work!AS73-work!N73),work!AS73-work!N73,".")</f>
        <v>-48395906.83161056</v>
      </c>
      <c r="BY73" s="27">
        <f>IF(ISNUMBER(work!AT73-work!O73),work!AT73-work!O73,".")</f>
        <v>-55300127.096642129</v>
      </c>
      <c r="BZ73" s="27">
        <f>IF(ISNUMBER(work!AU73-work!P73),work!AU73-work!P73,".")</f>
        <v>-63060268.864686944</v>
      </c>
      <c r="CA73" s="27">
        <f>IF(ISNUMBER(work!AV73-work!Q73),work!AV73-work!Q73,".")</f>
        <v>-71334488.973187774</v>
      </c>
      <c r="CB73" s="27">
        <f>IF(ISNUMBER(work!AW73-work!R73),work!AW73-work!R73,".")</f>
        <v>-79122586.002450481</v>
      </c>
      <c r="CC73" s="27">
        <f>IF(ISNUMBER(work!AX73-work!S73),work!AX73-work!S73,".")</f>
        <v>-87045133.048375487</v>
      </c>
      <c r="CD73" s="27">
        <f>IF(ISNUMBER(work!AY73-work!T73),work!AY73-work!T73,".")</f>
        <v>-95150914.256107733</v>
      </c>
      <c r="CE73" s="27">
        <f>IF(ISNUMBER(work!AZ73-work!U73),work!AZ73-work!U73,".")</f>
        <v>-102568329.05014348</v>
      </c>
      <c r="CF73" s="27">
        <f>IF(ISNUMBER(work!BA73-work!V73),work!BA73-work!V73,".")</f>
        <v>-110378507.72324714</v>
      </c>
      <c r="CG73" s="27">
        <f>IF(ISNUMBER(work!BB73-work!W73),work!BB73-work!W73,".")</f>
        <v>-119668195.65903841</v>
      </c>
      <c r="CH73" s="27">
        <f>IF(ISNUMBER(work!BC73-work!X73),work!BC73-work!X73,".")</f>
        <v>-129602806.13088167</v>
      </c>
      <c r="CI73" s="27">
        <f>IF(ISNUMBER(work!BD73-work!Y73),work!BD73-work!Y73,".")</f>
        <v>-141408412.55521402</v>
      </c>
      <c r="CJ73" s="27">
        <f>IF(ISNUMBER(work!BE73-work!Z73),work!BE73-work!Z73,".")</f>
        <v>-155560363.61718524</v>
      </c>
      <c r="CK73" s="27">
        <f>IF(ISNUMBER(work!BF73-work!AA73),work!BF73-work!AA73,".")</f>
        <v>-171294588.71011013</v>
      </c>
      <c r="CL73" s="27">
        <f>IF(ISNUMBER(work!BG73-work!AB73),work!BG73-work!AB73,".")</f>
        <v>-189115359.30641687</v>
      </c>
      <c r="CM73" s="27">
        <f>IF(ISNUMBER(work!BH73-work!AC73),work!BH73-work!AC73,".")</f>
        <v>-211065538.00508484</v>
      </c>
      <c r="CN73" s="27">
        <f>IF(ISNUMBER(work!BI73-work!AD73),work!BI73-work!AD73,".")</f>
        <v>-238526701.17416003</v>
      </c>
      <c r="CO73" s="27">
        <f>IF(ISNUMBER(work!BJ73-work!AE73),work!BJ73-work!AE73,".")</f>
        <v>-259992898.58623919</v>
      </c>
      <c r="CP73" s="27">
        <f>IF(ISNUMBER(work!BK73-work!AF73),work!BK73-work!AF73,".")</f>
        <v>-293487866.55671763</v>
      </c>
      <c r="CQ73" s="27"/>
      <c r="CR73" s="27"/>
      <c r="CS73" s="27">
        <f>IF(ISNUMBER(work!CR73-work!BN73),work!CR73-work!BN73,".")</f>
        <v>6.9673175808376592E-2</v>
      </c>
      <c r="CT73" s="27">
        <f>IF(ISNUMBER(work!CS73-work!BO73),work!CS73-work!BO73,".")</f>
        <v>6.8673175808376591E-2</v>
      </c>
      <c r="CU73" s="27">
        <f>IF(ISNUMBER(work!CT73-work!BP73),work!CT73-work!BP73,".")</f>
        <v>6.8673175808376591E-2</v>
      </c>
      <c r="CV73" s="27">
        <f>IF(ISNUMBER(work!CU73-work!BQ73),work!CU73-work!BQ73,".")</f>
        <v>6.767317580837659E-2</v>
      </c>
      <c r="CW73" s="27">
        <f>IF(ISNUMBER(work!CV73-work!BR73),work!CV73-work!BR73,".")</f>
        <v>6.767317580837659E-2</v>
      </c>
      <c r="CX73" s="27">
        <f>IF(ISNUMBER(work!CW73-work!BS73),work!CW73-work!BS73,".")</f>
        <v>6.6673175808376589E-2</v>
      </c>
      <c r="CY73" s="27">
        <f>IF(ISNUMBER(work!CX73-work!BT73),work!CX73-work!BT73,".")</f>
        <v>6.5673175808376602E-2</v>
      </c>
      <c r="CZ73" s="27">
        <f>IF(ISNUMBER(work!CY73-work!BU73),work!CY73-work!BU73,".")</f>
        <v>6.4673175808376601E-2</v>
      </c>
      <c r="DA73" s="27">
        <f>IF(ISNUMBER(work!CZ73-work!BV73),work!CZ73-work!BV73,".")</f>
        <v>6.36731758083766E-2</v>
      </c>
      <c r="DB73" s="27">
        <f>IF(ISNUMBER(work!DA73-work!BW73),work!DA73-work!BW73,".")</f>
        <v>6.2673175808376599E-2</v>
      </c>
      <c r="DC73" s="27">
        <f>IF(ISNUMBER(work!DB73-work!BX73),work!DB73-work!BX73,".")</f>
        <v>6.0673175808376598E-2</v>
      </c>
      <c r="DD73" s="27">
        <f>IF(ISNUMBER(work!DC73-work!BY73),work!DC73-work!BY73,".")</f>
        <v>5.8673175808376596E-2</v>
      </c>
      <c r="DE73" s="27">
        <f>IF(ISNUMBER(work!DD73-work!BZ73),work!DD73-work!BZ73,".")</f>
        <v>5.8390551416315106E-2</v>
      </c>
      <c r="DF73" s="27">
        <f>IF(ISNUMBER(work!DE73-work!CA73),work!DE73-work!CA73,".")</f>
        <v>5.6390551416315104E-2</v>
      </c>
      <c r="DG73" s="27">
        <f>IF(ISNUMBER(work!DF73-work!CB73),work!DF73-work!CB73,".")</f>
        <v>5.4390551416315103E-2</v>
      </c>
      <c r="DH73" s="27">
        <f>IF(ISNUMBER(work!DG73-work!CC73),work!DG73-work!CC73,".")</f>
        <v>5.2390551416315108E-2</v>
      </c>
      <c r="DI73" s="27">
        <f>IF(ISNUMBER(work!DH73-work!CD73),work!DH73-work!CD73,".")</f>
        <v>4.9390551416315112E-2</v>
      </c>
      <c r="DJ73" s="27">
        <f>IF(ISNUMBER(work!DI73-work!CE73),work!DI73-work!CE73,".")</f>
        <v>4.739055141631511E-2</v>
      </c>
      <c r="DK73" s="27">
        <f>IF(ISNUMBER(work!DJ73-work!CF73),work!DJ73-work!CF73,".")</f>
        <v>4.5390551416315109E-2</v>
      </c>
      <c r="DL73" s="27">
        <f>IF(ISNUMBER(work!DK73-work!CG73),work!DK73-work!CG73,".")</f>
        <v>4.3142360019537654E-2</v>
      </c>
      <c r="DM73" s="27">
        <f>IF(ISNUMBER(work!DL73-work!CH73),work!DL73-work!CH73,".")</f>
        <v>4.071856322600776E-2</v>
      </c>
      <c r="DN73" s="27">
        <f>IF(ISNUMBER(work!DM73-work!CI73),work!DM73-work!CI73,".")</f>
        <v>3.7999066654605403E-2</v>
      </c>
      <c r="DO73" s="27">
        <f>IF(ISNUMBER(work!DN73-work!CJ73),work!DN73-work!CJ73,".")</f>
        <v>3.4935296601358613E-2</v>
      </c>
      <c r="DP73" s="27">
        <f>IF(ISNUMBER(work!DO73-work!CK73),work!DO73-work!CK73,".")</f>
        <v>3.1586963134480409E-2</v>
      </c>
      <c r="DQ73" s="27">
        <f>IF(ISNUMBER(work!DP73-work!CL73),work!DP73-work!CL73,".")</f>
        <v>2.7074158360099479E-2</v>
      </c>
      <c r="DR73" s="27">
        <f>IF(ISNUMBER(work!DQ73-work!CM73),work!DQ73-work!CM73,".")</f>
        <v>2.3582194538440314E-2</v>
      </c>
      <c r="DS73" s="27">
        <f>IF(ISNUMBER(work!DR73-work!CN73),work!DR73-work!CN73,".")</f>
        <v>1.9235943889496156E-2</v>
      </c>
      <c r="DT73" s="27">
        <f>IF(ISNUMBER(work!DS73-work!CO73),work!DS73-work!CO73,".")</f>
        <v>1.5087745949626599E-2</v>
      </c>
      <c r="DU73" s="27">
        <f>IF(ISNUMBER(work!DT73-work!CP73),work!DT73-work!CP73,".")</f>
        <v>1.2104061269621616E-2</v>
      </c>
      <c r="DV73" s="27">
        <f t="shared" si="78"/>
        <v>1.2104061269621616E-2</v>
      </c>
      <c r="DW73" s="27"/>
      <c r="DX73" s="27" t="str">
        <f>IF(ISNUMBER(work!FJ73/work!FN73),work!FJ73/work!FN73,".")</f>
        <v>.</v>
      </c>
      <c r="DY73" s="27" t="str">
        <f>IF(ISNUMBER(work!FK73/work!FO73),work!FK73/work!FO73,".")</f>
        <v>.</v>
      </c>
      <c r="DZ73" s="27" t="str">
        <f>IF(ISNUMBER(work!FL73/work!FP73),work!FL73/work!FP73,".")</f>
        <v>.</v>
      </c>
      <c r="EA73" s="27" t="str">
        <f>IF(ISNUMBER(work!FM73/work!FQ73),work!FM73/work!FQ73,".")</f>
        <v>.</v>
      </c>
      <c r="EB73" s="27" t="str">
        <f>IF(ISNUMBER((work!FK73+work!FL73)/(work!FO73+work!FP73)),(work!FK73+work!FL73)/(work!FO73+work!FP73),".")</f>
        <v>.</v>
      </c>
      <c r="EC73" s="27" t="str">
        <f>IF(ISNUMBER(work!FR73/work!FV73),work!FR73/work!FV73,".")</f>
        <v>.</v>
      </c>
      <c r="ED73" s="27" t="str">
        <f>IF(ISNUMBER(work!FS73/work!FW73),work!FS73/work!FW73,".")</f>
        <v>.</v>
      </c>
      <c r="EE73" s="27" t="str">
        <f>IF(ISNUMBER(work!FT73/work!FX73),work!FT73/work!FX73,".")</f>
        <v>.</v>
      </c>
      <c r="EF73" s="27" t="str">
        <f>IF(ISNUMBER(work!FU73/work!FY73),work!FU73/work!FY73,".")</f>
        <v>.</v>
      </c>
      <c r="EG73" s="27" t="str">
        <f>IF(ISNUMBER((work!FS73+work!FT73)/(work!FW73+work!FX73)),(work!FS73+work!FT73)/(work!FW73+work!FX73),".")</f>
        <v>.</v>
      </c>
      <c r="EH73" s="27" t="str">
        <f>work!EZ73</f>
        <v>.</v>
      </c>
      <c r="EI73" s="27" t="str">
        <f>work!FA73</f>
        <v>.</v>
      </c>
      <c r="EJ73" s="27" t="str">
        <f>work!FB73</f>
        <v>.</v>
      </c>
      <c r="EK73" s="27"/>
      <c r="EL73" s="27">
        <f t="shared" si="79"/>
        <v>11019.28</v>
      </c>
      <c r="EM73" t="str">
        <f t="shared" si="80"/>
        <v>.</v>
      </c>
      <c r="EN73" t="str">
        <f>work!FM73</f>
        <v>.</v>
      </c>
      <c r="EO73" t="str">
        <f>IF(ISNUMBER(work!FK73+work!FL73),work!FK73+work!FL73,".")</f>
        <v>.</v>
      </c>
      <c r="EP73" t="str">
        <f>IF(ISNUMBER(work!FU73-work!FM73),work!FU73-work!FM73,".")</f>
        <v>.</v>
      </c>
      <c r="EQ73" t="str">
        <f>IF(ISNUMBER(work!FS73+work!FT73-work!FK73-work!FL73),(work!FS73+work!FT73-work!FK73-work!FL73),".")</f>
        <v>.</v>
      </c>
      <c r="EU73" t="str">
        <f>work!FC73</f>
        <v>.</v>
      </c>
      <c r="EV73" t="str">
        <f>work!FD73</f>
        <v>.</v>
      </c>
      <c r="EW73" t="str">
        <f>IF(ISNUMBER(VLOOKUP($F73,AREA_EM_ALLYEAR,Seq!B$1,FALSE)),VLOOKUP($F73,AREA_EM_ALLYEAR,Seq!B$1,FALSE),".")</f>
        <v>.</v>
      </c>
      <c r="EX73" t="str">
        <f>IF(ISNUMBER(VLOOKUP($F73,AREA_EM_ALLYEAR,Seq!C$1,FALSE)),VLOOKUP($F73,AREA_EM_ALLYEAR,Seq!C$1,FALSE),".")</f>
        <v>.</v>
      </c>
      <c r="EY73" t="str">
        <f>IF(ISNUMBER(VLOOKUP($F73,AREA_EM_ALLYEAR,Seq!D$1,FALSE)),VLOOKUP($F73,AREA_EM_ALLYEAR,Seq!D$1,FALSE),".")</f>
        <v>.</v>
      </c>
      <c r="EZ73" t="str">
        <f>IF(ISNUMBER(VLOOKUP($F73,AREA_EM_ALLYEAR,Seq!E$1,FALSE)),VLOOKUP($F73,AREA_EM_ALLYEAR,Seq!E$1,FALSE),".")</f>
        <v>.</v>
      </c>
      <c r="FA73" t="str">
        <f>IF(ISNUMBER(VLOOKUP($F73,AREA_EM_ALLYEAR,Seq!F$1,FALSE)),VLOOKUP($F73,AREA_EM_ALLYEAR,Seq!F$1,FALSE),".")</f>
        <v>.</v>
      </c>
      <c r="FB73" t="str">
        <f>IF(ISNUMBER(VLOOKUP($F73,AREA_EM_ALLYEAR,Seq!G$1,FALSE)),VLOOKUP($F73,AREA_EM_ALLYEAR,Seq!G$1,FALSE),".")</f>
        <v>.</v>
      </c>
      <c r="FC73" t="str">
        <f>IF(ISNUMBER(VLOOKUP($F73,AREA_EM_ALLYEAR,Seq!H$1,FALSE)),VLOOKUP($F73,AREA_EM_ALLYEAR,Seq!H$1,FALSE),".")</f>
        <v>.</v>
      </c>
      <c r="FD73" t="str">
        <f>IF(ISNUMBER(VLOOKUP($F73,AREA_EM_ALLYEAR,Seq!I$1,FALSE)),VLOOKUP($F73,AREA_EM_ALLYEAR,Seq!I$1,FALSE),".")</f>
        <v>.</v>
      </c>
      <c r="FE73" t="str">
        <f>IF(ISNUMBER(VLOOKUP($F73,AREA_EM_ALLYEAR,Seq!J$1,FALSE)),VLOOKUP($F73,AREA_EM_ALLYEAR,Seq!J$1,FALSE),".")</f>
        <v>.</v>
      </c>
      <c r="FF73" t="str">
        <f>IF(ISNUMBER(VLOOKUP($F73,AREA_EM_ALLYEAR,Seq!K$1,FALSE)),VLOOKUP($F73,AREA_EM_ALLYEAR,Seq!K$1,FALSE),".")</f>
        <v>.</v>
      </c>
      <c r="FG73" t="str">
        <f>IF(ISNUMBER(VLOOKUP($F73,AREA_EM_ALLYEAR,Seq!L$1,FALSE)),VLOOKUP($F73,AREA_EM_ALLYEAR,Seq!L$1,FALSE),".")</f>
        <v>.</v>
      </c>
      <c r="FH73" t="str">
        <f>IF(ISNUMBER(VLOOKUP($F73,AREA_EM_ALLYEAR,Seq!M$1,FALSE)),VLOOKUP($F73,AREA_EM_ALLYEAR,Seq!M$1,FALSE),".")</f>
        <v>.</v>
      </c>
      <c r="FI73" t="str">
        <f>IF(ISNUMBER(VLOOKUP($F73,AREA_EM_ALLYEAR,Seq!N$1,FALSE)),VLOOKUP($F73,AREA_EM_ALLYEAR,Seq!N$1,FALSE),".")</f>
        <v>.</v>
      </c>
      <c r="FJ73" t="str">
        <f>IF(ISNUMBER(VLOOKUP($F73,AREA_EM_ALLYEAR,Seq!O$1,FALSE)),VLOOKUP($F73,AREA_EM_ALLYEAR,Seq!O$1,FALSE),".")</f>
        <v>.</v>
      </c>
      <c r="FK73" t="str">
        <f t="shared" si="81"/>
        <v>.</v>
      </c>
      <c r="FN73">
        <f>IF( ISNUMBER(VLOOKUP($F73,AREA_LIFE,Seq!V$1,FALSE)-Life!V$39),VLOOKUP($F73,AREA_LIFE,Seq!V$1,FALSE)-Life!V$39,".")</f>
        <v>-26.557390243902425</v>
      </c>
      <c r="FO73">
        <f>IF( ISNUMBER(VLOOKUP($F73,AREA_LIFE,Seq!W$1,FALSE)-Life!W$39),VLOOKUP($F73,AREA_LIFE,Seq!W$1,FALSE)-Life!W$39,".")</f>
        <v>-26.589073170731702</v>
      </c>
      <c r="FP73">
        <f>IF( ISNUMBER(VLOOKUP($F73,AREA_LIFE,Seq!X$1,FALSE)-Life!X$39),VLOOKUP($F73,AREA_LIFE,Seq!X$1,FALSE)-Life!X$39,".")</f>
        <v>-26.598195121951228</v>
      </c>
      <c r="FQ73">
        <f>IF( ISNUMBER(VLOOKUP($F73,AREA_LIFE,Seq!Y$1,FALSE)-Life!Y$39),VLOOKUP($F73,AREA_LIFE,Seq!Y$1,FALSE)-Life!Y$39,".")</f>
        <v>-26.589268292682938</v>
      </c>
      <c r="FR73">
        <f>IF( ISNUMBER(VLOOKUP($F73,AREA_LIFE,Seq!Z$1,FALSE)-Life!Z$39),VLOOKUP($F73,AREA_LIFE,Seq!Z$1,FALSE)-Life!Z$39,".")</f>
        <v>-26.572317073170737</v>
      </c>
      <c r="FS73">
        <f>IF( ISNUMBER(VLOOKUP($F73,AREA_LIFE,Seq!AA$1,FALSE)-Life!AA$39),VLOOKUP($F73,AREA_LIFE,Seq!AA$1,FALSE)-Life!AA$39,".")</f>
        <v>-26.5529024390244</v>
      </c>
      <c r="FT73">
        <f>IF( ISNUMBER(VLOOKUP($F73,AREA_LIFE,Seq!AB$1,FALSE)-Life!AB$39),VLOOKUP($F73,AREA_LIFE,Seq!AB$1,FALSE)-Life!AB$39,".")</f>
        <v>-26.535658536585373</v>
      </c>
      <c r="FU73">
        <f>IF( ISNUMBER(VLOOKUP($F73,AREA_LIFE,Seq!AC$1,FALSE)-Life!AC$39),VLOOKUP($F73,AREA_LIFE,Seq!AC$1,FALSE)-Life!AC$39,".")</f>
        <v>-26.518634146341462</v>
      </c>
      <c r="FV73">
        <f>IF( ISNUMBER(VLOOKUP($F73,AREA_LIFE,Seq!AD$1,FALSE)-Life!AD$39),VLOOKUP($F73,AREA_LIFE,Seq!AD$1,FALSE)-Life!AD$39,".")</f>
        <v>-26.500902439024387</v>
      </c>
      <c r="FW73">
        <f>IF( ISNUMBER(VLOOKUP($F73,AREA_LIFE,Seq!AE$1,FALSE)-Life!AE$39),VLOOKUP($F73,AREA_LIFE,Seq!AE$1,FALSE)-Life!AE$39,".")</f>
        <v>-26.479902439024393</v>
      </c>
      <c r="FX73">
        <f>IF( ISNUMBER(VLOOKUP($F73,AREA_LIFE,Seq!AF$1,FALSE)-Life!AF$39),VLOOKUP($F73,AREA_LIFE,Seq!AF$1,FALSE)-Life!AF$39,".")</f>
        <v>-26.455170731707305</v>
      </c>
      <c r="FY73">
        <f>IF( ISNUMBER(VLOOKUP($F73,AREA_LIFE,Seq!AG$1,FALSE)-Life!AG$39),VLOOKUP($F73,AREA_LIFE,Seq!AG$1,FALSE)-Life!AG$39,".")</f>
        <v>-26.424073170731717</v>
      </c>
      <c r="FZ73">
        <f>IF( ISNUMBER(VLOOKUP($F73,AREA_LIFE,Seq!AH$1,FALSE)-Life!AH$39),VLOOKUP($F73,AREA_LIFE,Seq!AH$1,FALSE)-Life!AH$39,".")</f>
        <v>-26.382048780487793</v>
      </c>
      <c r="GA73">
        <f>IF( ISNUMBER(VLOOKUP($F73,AREA_LIFE,Seq!AI$1,FALSE)-Life!AI$39),VLOOKUP($F73,AREA_LIFE,Seq!AI$1,FALSE)-Life!AI$39,".")</f>
        <v>-26.322048780487812</v>
      </c>
      <c r="GB73">
        <f>IF( ISNUMBER(VLOOKUP($F73,AREA_LIFE,Seq!AJ$1,FALSE)-Life!AJ$39),VLOOKUP($F73,AREA_LIFE,Seq!AJ$1,FALSE)-Life!AJ$39,".")</f>
        <v>-26.23648780487806</v>
      </c>
      <c r="GC73">
        <f>IF( ISNUMBER(VLOOKUP($F73,AREA_LIFE,Seq!AK$1,FALSE)-Life!AK$39),VLOOKUP($F73,AREA_LIFE,Seq!AK$1,FALSE)-Life!AK$39,".")</f>
        <v>-26.119902439024401</v>
      </c>
      <c r="GD73">
        <f>IF( ISNUMBER(VLOOKUP($F73,AREA_LIFE,Seq!AL$1,FALSE)-Life!AL$39),VLOOKUP($F73,AREA_LIFE,Seq!AL$1,FALSE)-Life!AL$39,".")</f>
        <v>-25.961756097560972</v>
      </c>
      <c r="GE73">
        <f>IF( ISNUMBER(VLOOKUP($F73,AREA_LIFE,Seq!AM$1,FALSE)-Life!AM$39),VLOOKUP($F73,AREA_LIFE,Seq!AM$1,FALSE)-Life!AM$39,".")</f>
        <v>-25.761146341463423</v>
      </c>
      <c r="GF73">
        <f>IF( ISNUMBER(VLOOKUP($F73,AREA_LIFE,Seq!AN$1,FALSE)-Life!AN$39),VLOOKUP($F73,AREA_LIFE,Seq!AN$1,FALSE)-Life!AN$39,".")</f>
        <v>-25.517048780487819</v>
      </c>
      <c r="GG73">
        <f>IF( ISNUMBER(VLOOKUP($F73,AREA_LIFE,Seq!AO$1,FALSE)-Life!AO$39),VLOOKUP($F73,AREA_LIFE,Seq!AO$1,FALSE)-Life!AO$39,".")</f>
        <v>-25.23102439024391</v>
      </c>
      <c r="GH73">
        <f>IF( ISNUMBER(VLOOKUP($F73,AREA_LIFE,Seq!AP$1,FALSE)-Life!AP$39),VLOOKUP($F73,AREA_LIFE,Seq!AP$1,FALSE)-Life!AP$39,".")</f>
        <v>-24.905512195121965</v>
      </c>
      <c r="GI73">
        <f>IF( ISNUMBER(VLOOKUP($F73,AREA_LIFE,Seq!AQ$1,FALSE)-Life!AQ$39),VLOOKUP($F73,AREA_LIFE,Seq!AQ$1,FALSE)-Life!AQ$39,".")</f>
        <v>-24.542536585365845</v>
      </c>
      <c r="GJ73">
        <f>IF( ISNUMBER(VLOOKUP($F73,AREA_LIFE,Seq!AR$1,FALSE)-Life!AR$39),VLOOKUP($F73,AREA_LIFE,Seq!AR$1,FALSE)-Life!AR$39,".")</f>
        <v>-24.151560975609762</v>
      </c>
      <c r="GK73">
        <f>IF( ISNUMBER(VLOOKUP($F73,AREA_LIFE,Seq!AS$1,FALSE)-Life!AS$39),VLOOKUP($F73,AREA_LIFE,Seq!AS$1,FALSE)-Life!AS$39,".")</f>
        <v>-23.743560975609753</v>
      </c>
      <c r="GL73">
        <f>IF( ISNUMBER(VLOOKUP($F73,AREA_LIFE,Seq!AT$1,FALSE)-Life!AT$39),VLOOKUP($F73,AREA_LIFE,Seq!AT$1,FALSE)-Life!AT$39,".")</f>
        <v>-23.326536585365872</v>
      </c>
      <c r="GM73">
        <f>IF( ISNUMBER(VLOOKUP($F73,AREA_LIFE,Seq!AU$1,FALSE)-Life!AU$39),VLOOKUP($F73,AREA_LIFE,Seq!AU$1,FALSE)-Life!AU$39,".")</f>
        <v>-22.910439024390243</v>
      </c>
      <c r="GN73">
        <f>IF( ISNUMBER(VLOOKUP($F73,AREA_LIFE,Seq!AV$1,FALSE)-Life!AV$39),VLOOKUP($F73,AREA_LIFE,Seq!AV$1,FALSE)-Life!AV$39,".")</f>
        <v>-22.502243902439012</v>
      </c>
      <c r="GO73">
        <f>IF( ISNUMBER(VLOOKUP($F73,AREA_LIFE,Seq!AW$1,FALSE)-Life!AW$39),VLOOKUP($F73,AREA_LIFE,Seq!AW$1,FALSE)-Life!AW$39,".")</f>
        <v>-22.104951219512188</v>
      </c>
      <c r="GP73">
        <f>IF( ISNUMBER(VLOOKUP($F73,AREA_LIFE,Seq!AX$1,FALSE)-Life!AX$39),VLOOKUP($F73,AREA_LIFE,Seq!AX$1,FALSE)-Life!AX$39,".")</f>
        <v>-21.723097560975624</v>
      </c>
      <c r="GQ73">
        <f t="shared" si="82"/>
        <v>-21.723097560975624</v>
      </c>
      <c r="GS73">
        <f>IFERROR(VLOOKUP($F73,AREA_LIFE,Seq!V$1,FALSE),".")</f>
        <v>39.411000000000008</v>
      </c>
      <c r="GT73">
        <f>IFERROR(VLOOKUP($F73,AREA_LIFE,Seq!W$1,FALSE),".")</f>
        <v>39.577658536585368</v>
      </c>
      <c r="GU73">
        <f>IFERROR(VLOOKUP($F73,AREA_LIFE,Seq!X$1,FALSE),".")</f>
        <v>39.750292682926833</v>
      </c>
      <c r="GV73">
        <f>IFERROR(VLOOKUP($F73,AREA_LIFE,Seq!Y$1,FALSE),".")</f>
        <v>39.931902439024391</v>
      </c>
      <c r="GW73">
        <f>IFERROR(VLOOKUP($F73,AREA_LIFE,Seq!Z$1,FALSE),".")</f>
        <v>40.123487804878053</v>
      </c>
      <c r="GX73">
        <f>IFERROR(VLOOKUP($F73,AREA_LIFE,Seq!AA$1,FALSE),".")</f>
        <v>40.327536585365856</v>
      </c>
      <c r="GY73">
        <f>IFERROR(VLOOKUP($F73,AREA_LIFE,Seq!AB$1,FALSE),".")</f>
        <v>40.54556097560976</v>
      </c>
      <c r="GZ73">
        <f>IFERROR(VLOOKUP($F73,AREA_LIFE,Seq!AC$1,FALSE),".")</f>
        <v>40.779560975609762</v>
      </c>
      <c r="HA73">
        <f>IFERROR(VLOOKUP($F73,AREA_LIFE,Seq!AD$1,FALSE),".")</f>
        <v>41.032024390243905</v>
      </c>
      <c r="HB73">
        <f>IFERROR(VLOOKUP($F73,AREA_LIFE,Seq!AE$1,FALSE),".")</f>
        <v>41.306487804878053</v>
      </c>
      <c r="HC73">
        <f>IFERROR(VLOOKUP($F73,AREA_LIFE,Seq!AF$1,FALSE),".")</f>
        <v>41.603902439024402</v>
      </c>
      <c r="HD73">
        <f>IFERROR(VLOOKUP($F73,AREA_LIFE,Seq!AG$1,FALSE),".")</f>
        <v>41.926317073170736</v>
      </c>
      <c r="HE73">
        <f>IFERROR(VLOOKUP($F73,AREA_LIFE,Seq!AH$1,FALSE),".")</f>
        <v>42.273195121951233</v>
      </c>
      <c r="HF73">
        <f>IFERROR(VLOOKUP($F73,AREA_LIFE,Seq!AI$1,FALSE),".")</f>
        <v>42.647536585365863</v>
      </c>
      <c r="HG73">
        <f>IFERROR(VLOOKUP($F73,AREA_LIFE,Seq!AJ$1,FALSE),".")</f>
        <v>43.053853658536589</v>
      </c>
      <c r="HH73">
        <f>IFERROR(VLOOKUP($F73,AREA_LIFE,Seq!AK$1,FALSE),".")</f>
        <v>43.497634146341468</v>
      </c>
      <c r="HI73">
        <f>IFERROR(VLOOKUP($F73,AREA_LIFE,Seq!AL$1,FALSE),".")</f>
        <v>43.98987804878049</v>
      </c>
      <c r="HJ73">
        <f>IFERROR(VLOOKUP($F73,AREA_LIFE,Seq!AM$1,FALSE),".")</f>
        <v>44.530585365853661</v>
      </c>
      <c r="HK73">
        <f>IFERROR(VLOOKUP($F73,AREA_LIFE,Seq!AN$1,FALSE),".")</f>
        <v>45.117756097560978</v>
      </c>
      <c r="HL73">
        <f>IFERROR(VLOOKUP($F73,AREA_LIFE,Seq!AO$1,FALSE),".")</f>
        <v>45.743878048780495</v>
      </c>
      <c r="HM73">
        <f>IFERROR(VLOOKUP($F73,AREA_LIFE,Seq!AP$1,FALSE),".")</f>
        <v>46.398487804878052</v>
      </c>
      <c r="HN73">
        <f>IFERROR(VLOOKUP($F73,AREA_LIFE,Seq!AQ$1,FALSE),".")</f>
        <v>47.069048780487812</v>
      </c>
      <c r="HO73">
        <f>IFERROR(VLOOKUP($F73,AREA_LIFE,Seq!AR$1,FALSE),".")</f>
        <v>47.741585365853659</v>
      </c>
      <c r="HP73">
        <f>IFERROR(VLOOKUP($F73,AREA_LIFE,Seq!AS$1,FALSE),".")</f>
        <v>48.403609756097566</v>
      </c>
      <c r="HQ73">
        <f>IFERROR(VLOOKUP($F73,AREA_LIFE,Seq!AT$1,FALSE),".")</f>
        <v>49.047146341463417</v>
      </c>
      <c r="HR73">
        <f>IFERROR(VLOOKUP($F73,AREA_LIFE,Seq!AU$1,FALSE),".")</f>
        <v>49.666219512195127</v>
      </c>
      <c r="HS73">
        <f>IFERROR(VLOOKUP($F73,AREA_LIFE,Seq!AV$1,FALSE),".")</f>
        <v>50.261365853658539</v>
      </c>
      <c r="HT73">
        <f>IFERROR(VLOOKUP($F73,AREA_LIFE,Seq!AW$1,FALSE),".")</f>
        <v>50.83812195121952</v>
      </c>
      <c r="HU73">
        <f>IFERROR(VLOOKUP($F73,AREA_LIFE,Seq!AX$1,FALSE),".")</f>
        <v>51.401463414634144</v>
      </c>
      <c r="HV73" t="str">
        <f>IFERROR(VLOOKUP($F73,AREA_LIFE,Seq!AY$1,FALSE),".")</f>
        <v>.</v>
      </c>
      <c r="HZ73">
        <f t="shared" si="40"/>
        <v>0</v>
      </c>
      <c r="IA73">
        <f t="shared" si="83"/>
        <v>0</v>
      </c>
      <c r="IB73">
        <f t="shared" si="41"/>
        <v>44610755.63372568</v>
      </c>
      <c r="IC73">
        <f t="shared" si="42"/>
        <v>-44309355.552396528</v>
      </c>
      <c r="ID73">
        <f t="shared" si="84"/>
        <v>6.0673175808376598E-2</v>
      </c>
      <c r="IE73" t="str">
        <f>work!FK73</f>
        <v>.</v>
      </c>
      <c r="IF73" t="str">
        <f>work!FL73</f>
        <v>.</v>
      </c>
      <c r="IG73" t="str">
        <f>work!FM73</f>
        <v>.</v>
      </c>
      <c r="IH73" t="str">
        <f>IF(ISNUMBER(work!FS73-work!FK73),work!FS73-work!FK73,".")</f>
        <v>.</v>
      </c>
      <c r="II73" t="str">
        <f>IF(ISNUMBER(work!FT73-work!FL73),work!FT73-work!FL73,".")</f>
        <v>.</v>
      </c>
      <c r="IJ73" t="str">
        <f>IF(ISNUMBER(work!FU73-work!FM73),work!FU73-work!FM73,".")</f>
        <v>.</v>
      </c>
    </row>
    <row r="74" spans="1:244" hidden="1">
      <c r="A74" s="24" t="str">
        <f t="shared" si="48"/>
        <v>非洲</v>
      </c>
      <c r="B74" s="24" t="str">
        <f t="shared" si="49"/>
        <v>InEM90</v>
      </c>
      <c r="C74" s="24" t="str">
        <f t="shared" si="50"/>
        <v>Out</v>
      </c>
      <c r="D74" s="24"/>
      <c r="E74" s="25" t="s">
        <v>2456</v>
      </c>
      <c r="F74" s="26" t="str">
        <f t="shared" si="51"/>
        <v>Nigeria</v>
      </c>
      <c r="G74" s="27">
        <f t="shared" si="52"/>
        <v>0</v>
      </c>
      <c r="H74" s="27">
        <f t="shared" si="53"/>
        <v>0</v>
      </c>
      <c r="I74" s="27">
        <f t="shared" si="54"/>
        <v>0</v>
      </c>
      <c r="J74" s="27">
        <f t="shared" si="55"/>
        <v>0</v>
      </c>
      <c r="K74" s="27">
        <f t="shared" si="56"/>
        <v>0</v>
      </c>
      <c r="L74" s="27">
        <f t="shared" si="57"/>
        <v>0</v>
      </c>
      <c r="M74" s="27">
        <f t="shared" si="58"/>
        <v>7</v>
      </c>
      <c r="N74" s="27">
        <f t="shared" si="59"/>
        <v>0</v>
      </c>
      <c r="O74" s="27">
        <f t="shared" si="60"/>
        <v>13</v>
      </c>
      <c r="P74" s="27">
        <f t="shared" si="61"/>
        <v>140</v>
      </c>
      <c r="Q74" s="27">
        <f t="shared" si="62"/>
        <v>60</v>
      </c>
      <c r="R74" s="27">
        <f t="shared" si="63"/>
        <v>38</v>
      </c>
      <c r="S74" s="27">
        <f t="shared" si="64"/>
        <v>170</v>
      </c>
      <c r="T74" s="27">
        <f t="shared" si="65"/>
        <v>2</v>
      </c>
      <c r="U74" s="27">
        <f t="shared" si="66"/>
        <v>326</v>
      </c>
      <c r="V74" s="27">
        <f t="shared" si="67"/>
        <v>200</v>
      </c>
      <c r="W74" s="27">
        <f t="shared" si="68"/>
        <v>652</v>
      </c>
      <c r="X74" s="27">
        <f t="shared" si="69"/>
        <v>384</v>
      </c>
      <c r="Y74" s="27">
        <f t="shared" si="70"/>
        <v>646</v>
      </c>
      <c r="Z74" s="27">
        <f t="shared" si="71"/>
        <v>2083</v>
      </c>
      <c r="AA74" s="27">
        <f t="shared" si="72"/>
        <v>1583</v>
      </c>
      <c r="AB74" s="27">
        <f t="shared" si="73"/>
        <v>856</v>
      </c>
      <c r="AC74" s="27">
        <f t="shared" si="74"/>
        <v>2000</v>
      </c>
      <c r="AD74" s="27">
        <f t="shared" si="75"/>
        <v>1211</v>
      </c>
      <c r="AE74" s="27">
        <f t="shared" si="76"/>
        <v>5504</v>
      </c>
      <c r="AF74" s="27">
        <f t="shared" si="77"/>
        <v>33</v>
      </c>
      <c r="AG74" s="27"/>
      <c r="AH74" s="27">
        <f>IF(ISNUMBER(work!C74+work!AH74),work!C74+work!AH74,".")</f>
        <v>21439378.467202049</v>
      </c>
      <c r="AI74" s="27">
        <f>IF(ISNUMBER(work!D74+work!AI74),work!D74+work!AI74,".")</f>
        <v>21977780.548919491</v>
      </c>
      <c r="AJ74" s="27">
        <f>IF(ISNUMBER(work!E74+work!AJ74),work!E74+work!AJ74,".")</f>
        <v>23722707.803421281</v>
      </c>
      <c r="AK74" s="27">
        <f>IF(ISNUMBER(work!F74+work!AK74),work!F74+work!AK74,".")</f>
        <v>25867041.452117629</v>
      </c>
      <c r="AL74" s="27">
        <f>IF(ISNUMBER(work!G74+work!AL74),work!G74+work!AL74,".")</f>
        <v>29282047.395162608</v>
      </c>
      <c r="AM74" s="27">
        <f>IF(ISNUMBER(work!H74+work!AM74),work!H74+work!AM74,".")</f>
        <v>33141868.283644568</v>
      </c>
      <c r="AN74" s="27">
        <f>IF(ISNUMBER(work!I74+work!AN74),work!I74+work!AN74,".")</f>
        <v>35888894.117794551</v>
      </c>
      <c r="AO74" s="27">
        <f>IF(ISNUMBER(work!J74+work!AO74),work!J74+work!AO74,".")</f>
        <v>39712099.607565373</v>
      </c>
      <c r="AP74" s="27">
        <f>IF(ISNUMBER(work!K74+work!AP74),work!K74+work!AP74,".")</f>
        <v>44161136.281820707</v>
      </c>
      <c r="AQ74" s="27">
        <f>IF(ISNUMBER(work!L74+work!AQ74),work!L74+work!AQ74,".")</f>
        <v>46065238.425029323</v>
      </c>
      <c r="AR74" s="27">
        <f>IF(ISNUMBER(work!M74+work!AR74),work!M74+work!AR74,".")</f>
        <v>47957832.550012372</v>
      </c>
      <c r="AS74" s="27">
        <f>IF(ISNUMBER(work!N74+work!AS74),work!N74+work!AS74,".")</f>
        <v>52214497.730138779</v>
      </c>
      <c r="AT74" s="27">
        <f>IF(ISNUMBER(work!O74+work!AT74),work!O74+work!AT74,".")</f>
        <v>59215579.171365134</v>
      </c>
      <c r="AU74" s="27">
        <f>IF(ISNUMBER(work!P74+work!AU74),work!P74+work!AU74,".")</f>
        <v>67060757.529820047</v>
      </c>
      <c r="AV74" s="27">
        <f>IF(ISNUMBER(work!Q74+work!AV74),work!Q74+work!AV74,".")</f>
        <v>75344698.339983031</v>
      </c>
      <c r="AW74" s="27">
        <f>IF(ISNUMBER(work!R74+work!AW74),work!R74+work!AW74,".")</f>
        <v>83233211.740946993</v>
      </c>
      <c r="AX74" s="27">
        <f>IF(ISNUMBER(work!S74+work!AX74),work!S74+work!AX74,".")</f>
        <v>91331138.503081426</v>
      </c>
      <c r="AY74" s="27">
        <f>IF(ISNUMBER(work!T74+work!AY74),work!T74+work!AY74,".")</f>
        <v>99552729.111402839</v>
      </c>
      <c r="AZ74" s="27">
        <f>IF(ISNUMBER(work!U74+work!AZ74),work!U74+work!AZ74,".")</f>
        <v>107067066.00705534</v>
      </c>
      <c r="BA74" s="27">
        <f>IF(ISNUMBER(work!V74+work!BA74),work!V74+work!BA74,".")</f>
        <v>114923685.71538207</v>
      </c>
      <c r="BB74" s="27">
        <f>IF(ISNUMBER(work!W74+work!BB74),work!W74+work!BB74,".")</f>
        <v>124446392.20262814</v>
      </c>
      <c r="BC74" s="27">
        <f>IF(ISNUMBER(work!X74+work!BC74),work!X74+work!BC74,".")</f>
        <v>134536328.03381732</v>
      </c>
      <c r="BD74" s="27">
        <f>IF(ISNUMBER(work!Y74+work!BD74),work!Y74+work!BD74,".")</f>
        <v>146421144.17088306</v>
      </c>
      <c r="BE74" s="27">
        <f>IF(ISNUMBER(work!Z74+work!BE74),work!Z74+work!BE74,".")</f>
        <v>161077701.61461616</v>
      </c>
      <c r="BF74" s="27">
        <f>IF(ISNUMBER(work!AA74+work!BF74),work!AA74+work!BF74,".")</f>
        <v>177373100.57500663</v>
      </c>
      <c r="BG74" s="27">
        <f>IF(ISNUMBER(work!AB74+work!BG74),work!AB74+work!BG74,".")</f>
        <v>195526247.89850846</v>
      </c>
      <c r="BH74" s="27">
        <f>IF(ISNUMBER(work!AC74+work!BH74),work!AC74+work!BH74,".")</f>
        <v>217873019.13998371</v>
      </c>
      <c r="BI74" s="27">
        <f>IF(ISNUMBER(work!AD74+work!BI74),work!AD74+work!BI74,".")</f>
        <v>245765900.32858843</v>
      </c>
      <c r="BJ74" s="27">
        <f>IF(ISNUMBER(work!AE74+work!BJ74),work!AE74+work!BJ74,".")</f>
        <v>267674889.54486489</v>
      </c>
      <c r="BK74" s="27">
        <f>IF(ISNUMBER(work!AF74+work!BK74),work!AF74+work!BK74,".")</f>
        <v>301587902.85214204</v>
      </c>
      <c r="BL74" s="27"/>
      <c r="BM74" s="27">
        <f>IF(ISNUMBER(work!AH74-work!C74),work!AH74-work!C74,".")</f>
        <v>-15149010.09586395</v>
      </c>
      <c r="BN74" s="27">
        <f>IF(ISNUMBER(work!AI74-work!D74),work!AI74-work!D74,".")</f>
        <v>-16513204.219425911</v>
      </c>
      <c r="BO74" s="27">
        <f>IF(ISNUMBER(work!AJ74-work!E74),work!AJ74-work!E74,".")</f>
        <v>-18270956.578843519</v>
      </c>
      <c r="BP74" s="27">
        <f>IF(ISNUMBER(work!AK74-work!F74),work!AK74-work!F74,".")</f>
        <v>-20703932.347813971</v>
      </c>
      <c r="BQ74" s="27">
        <f>IF(ISNUMBER(work!AL74-work!G74),work!AL74-work!G74,".")</f>
        <v>-24367714.422358591</v>
      </c>
      <c r="BR74" s="27">
        <f>IF(ISNUMBER(work!AM74-work!H74),work!AM74-work!H74,".")</f>
        <v>-27750611.379242029</v>
      </c>
      <c r="BS74" s="27">
        <f>IF(ISNUMBER(work!AN74-work!I74),work!AN74-work!I74,".")</f>
        <v>-30362123.755426053</v>
      </c>
      <c r="BT74" s="27">
        <f>IF(ISNUMBER(work!AO74-work!J74),work!AO74-work!J74,".")</f>
        <v>-34224036.338948831</v>
      </c>
      <c r="BU74" s="27">
        <f>IF(ISNUMBER(work!AP74-work!K74),work!AP74-work!K74,".")</f>
        <v>-38129783.026649691</v>
      </c>
      <c r="BV74" s="27">
        <f>IF(ISNUMBER(work!AQ74-work!L74),work!AQ74-work!L74,".")</f>
        <v>-39599608.575088277</v>
      </c>
      <c r="BW74" s="27">
        <f>IF(ISNUMBER(work!AR74-work!M74),work!AR74-work!M74,".")</f>
        <v>-40962278.636109836</v>
      </c>
      <c r="BX74" s="27">
        <f>IF(ISNUMBER(work!AS74-work!N74),work!AS74-work!N74,".")</f>
        <v>-44886263.68510662</v>
      </c>
      <c r="BY74" s="27">
        <f>IF(ISNUMBER(work!AT74-work!O74),work!AT74-work!O74,".")</f>
        <v>-51673490.364845075</v>
      </c>
      <c r="BZ74" s="27">
        <f>IF(ISNUMBER(work!AU74-work!P74),work!AU74-work!P74,".")</f>
        <v>-59352781.741459541</v>
      </c>
      <c r="CA74" s="27">
        <f>IF(ISNUMBER(work!AV74-work!Q74),work!AV74-work!Q74,".")</f>
        <v>-67629014.57583417</v>
      </c>
      <c r="CB74" s="27">
        <f>IF(ISNUMBER(work!AW74-work!R74),work!AW74-work!R74,".")</f>
        <v>-75324635.882694408</v>
      </c>
      <c r="CC74" s="27">
        <f>IF(ISNUMBER(work!AX74-work!S74),work!AX74-work!S74,".")</f>
        <v>-83082493.882923976</v>
      </c>
      <c r="CD74" s="27">
        <f>IF(ISNUMBER(work!AY74-work!T74),work!AY74-work!T74,".")</f>
        <v>-91081371.086501151</v>
      </c>
      <c r="CE74" s="27">
        <f>IF(ISNUMBER(work!AZ74-work!U74),work!AZ74-work!U74,".")</f>
        <v>-98436494.006284654</v>
      </c>
      <c r="CF74" s="27">
        <f>IF(ISNUMBER(work!BA74-work!V74),work!BA74-work!V74,".")</f>
        <v>-106198144.85897192</v>
      </c>
      <c r="CG74" s="27">
        <f>IF(ISNUMBER(work!BB74-work!W74),work!BB74-work!W74,".")</f>
        <v>-115249672.13997185</v>
      </c>
      <c r="CH74" s="27">
        <f>IF(ISNUMBER(work!BC74-work!X74),work!BC74-work!X74,".")</f>
        <v>-125054509.64921869</v>
      </c>
      <c r="CI74" s="27">
        <f>IF(ISNUMBER(work!BD74-work!Y74),work!BD74-work!Y74,".")</f>
        <v>-136792459.74130893</v>
      </c>
      <c r="CJ74" s="27">
        <f>IF(ISNUMBER(work!BE74-work!Z74),work!BE74-work!Z74,".")</f>
        <v>-150457262.68879586</v>
      </c>
      <c r="CK74" s="27">
        <f>IF(ISNUMBER(work!BF74-work!AA74),work!BF74-work!AA74,".")</f>
        <v>-165626895.12304935</v>
      </c>
      <c r="CL74" s="27">
        <f>IF(ISNUMBER(work!BG74-work!AB74),work!BG74-work!AB74,".")</f>
        <v>-183145747.35214552</v>
      </c>
      <c r="CM74" s="27">
        <f>IF(ISNUMBER(work!BH74-work!AC74),work!BH74-work!AC74,".")</f>
        <v>-204724927.55974627</v>
      </c>
      <c r="CN74" s="27">
        <f>IF(ISNUMBER(work!BI74-work!AD74),work!BI74-work!AD74,".")</f>
        <v>-231769779.44210559</v>
      </c>
      <c r="CO74" s="27">
        <f>IF(ISNUMBER(work!BJ74-work!AE74),work!BJ74-work!AE74,".")</f>
        <v>-252839001.40519309</v>
      </c>
      <c r="CP74" s="27">
        <f>IF(ISNUMBER(work!BK74-work!AF74),work!BK74-work!AF74,".")</f>
        <v>-285921204.97664863</v>
      </c>
      <c r="CQ74" s="27"/>
      <c r="CR74" s="27"/>
      <c r="CS74" s="27">
        <f>IF(ISNUMBER(work!CR74-work!BN74),work!CR74-work!BN74,".")</f>
        <v>8.6094318789244492E-2</v>
      </c>
      <c r="CT74" s="27">
        <f>IF(ISNUMBER(work!CS74-work!BO74),work!CS74-work!BO74,".")</f>
        <v>8.5094318789244491E-2</v>
      </c>
      <c r="CU74" s="27">
        <f>IF(ISNUMBER(work!CT74-work!BP74),work!CT74-work!BP74,".")</f>
        <v>8.5094318789244491E-2</v>
      </c>
      <c r="CV74" s="27">
        <f>IF(ISNUMBER(work!CU74-work!BQ74),work!CU74-work!BQ74,".")</f>
        <v>8.409431878924449E-2</v>
      </c>
      <c r="CW74" s="27">
        <f>IF(ISNUMBER(work!CV74-work!BR74),work!CV74-work!BR74,".")</f>
        <v>8.409431878924449E-2</v>
      </c>
      <c r="CX74" s="27">
        <f>IF(ISNUMBER(work!CW74-work!BS74),work!CW74-work!BS74,".")</f>
        <v>8.3094318789244503E-2</v>
      </c>
      <c r="CY74" s="27">
        <f>IF(ISNUMBER(work!CX74-work!BT74),work!CX74-work!BT74,".")</f>
        <v>8.2094318789244503E-2</v>
      </c>
      <c r="CZ74" s="27">
        <f>IF(ISNUMBER(work!CY74-work!BU74),work!CY74-work!BU74,".")</f>
        <v>8.1094318789244502E-2</v>
      </c>
      <c r="DA74" s="27">
        <f>IF(ISNUMBER(work!CZ74-work!BV74),work!CZ74-work!BV74,".")</f>
        <v>8.0094318789244501E-2</v>
      </c>
      <c r="DB74" s="27">
        <f>IF(ISNUMBER(work!DA74-work!BW74),work!DA74-work!BW74,".")</f>
        <v>7.90943187892445E-2</v>
      </c>
      <c r="DC74" s="94">
        <f>IF(ISNUMBER(work!DB74-work!BX74),work!DB74-work!BX74,".")</f>
        <v>7.7094318789244498E-2</v>
      </c>
      <c r="DD74" s="27">
        <f>IF(ISNUMBER(work!DC74-work!BY74),work!DC74-work!BY74,".")</f>
        <v>7.5094318789244496E-2</v>
      </c>
      <c r="DE74" s="27">
        <f>IF(ISNUMBER(work!DD74-work!BZ74),work!DD74-work!BZ74,".")</f>
        <v>7.8281229822453183E-2</v>
      </c>
      <c r="DF74" s="27">
        <f>IF(ISNUMBER(work!DE74-work!CA74),work!DE74-work!CA74,".")</f>
        <v>7.6281229822453181E-2</v>
      </c>
      <c r="DG74" s="27">
        <f>IF(ISNUMBER(work!DF74-work!CB74),work!DF74-work!CB74,".")</f>
        <v>7.4281229822453179E-2</v>
      </c>
      <c r="DH74" s="27">
        <f>IF(ISNUMBER(work!DG74-work!CC74),work!DG74-work!CC74,".")</f>
        <v>7.2281229822453191E-2</v>
      </c>
      <c r="DI74" s="27">
        <f>IF(ISNUMBER(work!DH74-work!CD74),work!DH74-work!CD74,".")</f>
        <v>6.9281229822453189E-2</v>
      </c>
      <c r="DJ74" s="27">
        <f>IF(ISNUMBER(work!DI74-work!CE74),work!DI74-work!CE74,".")</f>
        <v>6.7281229822453187E-2</v>
      </c>
      <c r="DK74" s="27">
        <f>IF(ISNUMBER(work!DJ74-work!CF74),work!DJ74-work!CF74,".")</f>
        <v>6.5281229822453185E-2</v>
      </c>
      <c r="DL74" s="27">
        <f>IF(ISNUMBER(work!DK74-work!CG74),work!DK74-work!CG74,".")</f>
        <v>6.3213488361212988E-2</v>
      </c>
      <c r="DM74" s="94">
        <f>IF(ISNUMBER(work!DL74-work!CH74),work!DL74-work!CH74,".")</f>
        <v>6.0981440700128973E-2</v>
      </c>
      <c r="DN74" s="27">
        <f>IF(ISNUMBER(work!DM74-work!CI74),work!DM74-work!CI74,".")</f>
        <v>5.8551781645425065E-2</v>
      </c>
      <c r="DO74" s="27">
        <f>IF(ISNUMBER(work!DN74-work!CJ74),work!DN74-work!CJ74,".")</f>
        <v>5.5921192921840369E-2</v>
      </c>
      <c r="DP74" s="27">
        <f>IF(ISNUMBER(work!DO74-work!CK74),work!DO74-work!CK74,".")</f>
        <v>5.3109880765421058E-2</v>
      </c>
      <c r="DQ74" s="27">
        <f>IF(ISNUMBER(work!DP74-work!CL74),work!DP74-work!CL74,".")</f>
        <v>4.914441455759784E-2</v>
      </c>
      <c r="DR74" s="94">
        <f>IF(ISNUMBER(work!DQ74-work!CM74),work!DQ74-work!CM74,".")</f>
        <v>4.6061674743657792E-2</v>
      </c>
      <c r="DS74" s="27">
        <f>IF(ISNUMBER(work!DR74-work!CN74),work!DR74-work!CN74,".")</f>
        <v>4.1892586856509477E-2</v>
      </c>
      <c r="DT74" s="27">
        <f>IF(ISNUMBER(work!DS74-work!CO74),work!DS74-work!CO74,".")</f>
        <v>3.7648578619480122E-2</v>
      </c>
      <c r="DU74" s="27">
        <f>IF(ISNUMBER(work!DT74-work!CP74),work!DT74-work!CP74,".")</f>
        <v>3.4349233349831559E-2</v>
      </c>
      <c r="DV74" s="27">
        <f t="shared" si="78"/>
        <v>3.4349233349831559E-2</v>
      </c>
      <c r="DW74" s="27"/>
      <c r="DX74" s="27" t="str">
        <f>IF(ISNUMBER(work!FJ74/work!FN74),work!FJ74/work!FN74,".")</f>
        <v>.</v>
      </c>
      <c r="DY74" s="27" t="str">
        <f>IF(ISNUMBER(work!FK74/work!FO74),work!FK74/work!FO74,".")</f>
        <v>.</v>
      </c>
      <c r="DZ74" s="27" t="str">
        <f>IF(ISNUMBER(work!FL74/work!FP74),work!FL74/work!FP74,".")</f>
        <v>.</v>
      </c>
      <c r="EA74" s="27" t="str">
        <f>IF(ISNUMBER(work!FM74/work!FQ74),work!FM74/work!FQ74,".")</f>
        <v>.</v>
      </c>
      <c r="EB74" s="27" t="str">
        <f>IF(ISNUMBER((work!FK74+work!FL74)/(work!FO74+work!FP74)),(work!FK74+work!FL74)/(work!FO74+work!FP74),".")</f>
        <v>.</v>
      </c>
      <c r="EC74" s="27" t="str">
        <f>IF(ISNUMBER(work!FR74/work!FV74),work!FR74/work!FV74,".")</f>
        <v>.</v>
      </c>
      <c r="ED74" s="27" t="str">
        <f>IF(ISNUMBER(work!FS74/work!FW74),work!FS74/work!FW74,".")</f>
        <v>.</v>
      </c>
      <c r="EE74" s="27" t="str">
        <f>IF(ISNUMBER(work!FT74/work!FX74),work!FT74/work!FX74,".")</f>
        <v>.</v>
      </c>
      <c r="EF74" s="27" t="str">
        <f>IF(ISNUMBER(work!FU74/work!FY74),work!FU74/work!FY74,".")</f>
        <v>.</v>
      </c>
      <c r="EG74" s="27" t="str">
        <f>IF(ISNUMBER((work!FS74+work!FT74)/(work!FW74+work!FX74)),(work!FS74+work!FT74)/(work!FW74+work!FX74),".")</f>
        <v>.</v>
      </c>
      <c r="EH74" s="27" t="str">
        <f>work!EZ74</f>
        <v>.</v>
      </c>
      <c r="EI74" s="27">
        <f>work!FA74</f>
        <v>1.5410176204372304E-5</v>
      </c>
      <c r="EJ74" s="27" t="str">
        <f>work!FB74</f>
        <v>.</v>
      </c>
      <c r="EK74" s="27"/>
      <c r="EL74" s="27">
        <f t="shared" si="79"/>
        <v>11469.91</v>
      </c>
      <c r="EM74">
        <f t="shared" si="80"/>
        <v>645</v>
      </c>
      <c r="EN74" t="str">
        <f>work!FM74</f>
        <v>.</v>
      </c>
      <c r="EO74" t="str">
        <f>IF(ISNUMBER(work!FK74+work!FL74),work!FK74+work!FL74,".")</f>
        <v>.</v>
      </c>
      <c r="EP74" t="str">
        <f>IF(ISNUMBER(work!FU74-work!FM74),work!FU74-work!FM74,".")</f>
        <v>.</v>
      </c>
      <c r="EQ74" t="str">
        <f>IF(ISNUMBER(work!FS74+work!FT74-work!FK74-work!FL74),(work!FS74+work!FT74-work!FK74-work!FL74),".")</f>
        <v>.</v>
      </c>
      <c r="EU74" t="str">
        <f>work!FC74</f>
        <v>.</v>
      </c>
      <c r="EV74">
        <f>work!FD74</f>
        <v>1500</v>
      </c>
      <c r="EW74" t="str">
        <f>IF(ISNUMBER(VLOOKUP($F74,AREA_EM_ALLYEAR,Seq!B$1,FALSE)),VLOOKUP($F74,AREA_EM_ALLYEAR,Seq!B$1,FALSE),".")</f>
        <v>.</v>
      </c>
      <c r="EX74" t="str">
        <f>IF(ISNUMBER(VLOOKUP($F74,AREA_EM_ALLYEAR,Seq!C$1,FALSE)),VLOOKUP($F74,AREA_EM_ALLYEAR,Seq!C$1,FALSE),".")</f>
        <v>.</v>
      </c>
      <c r="EY74" t="str">
        <f>IF(ISNUMBER(VLOOKUP($F74,AREA_EM_ALLYEAR,Seq!D$1,FALSE)),VLOOKUP($F74,AREA_EM_ALLYEAR,Seq!D$1,FALSE),".")</f>
        <v>.</v>
      </c>
      <c r="EZ74" t="str">
        <f>IF(ISNUMBER(VLOOKUP($F74,AREA_EM_ALLYEAR,Seq!E$1,FALSE)),VLOOKUP($F74,AREA_EM_ALLYEAR,Seq!E$1,FALSE),".")</f>
        <v>.</v>
      </c>
      <c r="FA74" t="str">
        <f>IF(ISNUMBER(VLOOKUP($F74,AREA_EM_ALLYEAR,Seq!F$1,FALSE)),VLOOKUP($F74,AREA_EM_ALLYEAR,Seq!F$1,FALSE),".")</f>
        <v>.</v>
      </c>
      <c r="FB74" t="str">
        <f>IF(ISNUMBER(VLOOKUP($F74,AREA_EM_ALLYEAR,Seq!G$1,FALSE)),VLOOKUP($F74,AREA_EM_ALLYEAR,Seq!G$1,FALSE),".")</f>
        <v>.</v>
      </c>
      <c r="FC74" t="str">
        <f>IF(ISNUMBER(VLOOKUP($F74,AREA_EM_ALLYEAR,Seq!H$1,FALSE)),VLOOKUP($F74,AREA_EM_ALLYEAR,Seq!H$1,FALSE),".")</f>
        <v>.</v>
      </c>
      <c r="FD74" t="str">
        <f>IF(ISNUMBER(VLOOKUP($F74,AREA_EM_ALLYEAR,Seq!I$1,FALSE)),VLOOKUP($F74,AREA_EM_ALLYEAR,Seq!I$1,FALSE),".")</f>
        <v>.</v>
      </c>
      <c r="FE74" t="str">
        <f>IF(ISNUMBER(VLOOKUP($F74,AREA_EM_ALLYEAR,Seq!J$1,FALSE)),VLOOKUP($F74,AREA_EM_ALLYEAR,Seq!J$1,FALSE),".")</f>
        <v>.</v>
      </c>
      <c r="FF74" t="str">
        <f>IF(ISNUMBER(VLOOKUP($F74,AREA_EM_ALLYEAR,Seq!K$1,FALSE)),VLOOKUP($F74,AREA_EM_ALLYEAR,Seq!K$1,FALSE),".")</f>
        <v>.</v>
      </c>
      <c r="FG74" t="str">
        <f>IF(ISNUMBER(VLOOKUP($F74,AREA_EM_ALLYEAR,Seq!L$1,FALSE)),VLOOKUP($F74,AREA_EM_ALLYEAR,Seq!L$1,FALSE),".")</f>
        <v>.</v>
      </c>
      <c r="FH74" t="str">
        <f>IF(ISNUMBER(VLOOKUP($F74,AREA_EM_ALLYEAR,Seq!M$1,FALSE)),VLOOKUP($F74,AREA_EM_ALLYEAR,Seq!M$1,FALSE),".")</f>
        <v>.</v>
      </c>
      <c r="FI74" t="str">
        <f>IF(ISNUMBER(VLOOKUP($F74,AREA_EM_ALLYEAR,Seq!N$1,FALSE)),VLOOKUP($F74,AREA_EM_ALLYEAR,Seq!N$1,FALSE),".")</f>
        <v>.</v>
      </c>
      <c r="FJ74" t="str">
        <f>IF(ISNUMBER(VLOOKUP($F74,AREA_EM_ALLYEAR,Seq!O$1,FALSE)),VLOOKUP($F74,AREA_EM_ALLYEAR,Seq!O$1,FALSE),".")</f>
        <v>.</v>
      </c>
      <c r="FK74" t="str">
        <f t="shared" si="81"/>
        <v>.</v>
      </c>
      <c r="FN74">
        <f>IF( ISNUMBER(VLOOKUP($F74,AREA_LIFE,Seq!V$1,FALSE)-Life!V$39),VLOOKUP($F74,AREA_LIFE,Seq!V$1,FALSE)-Life!V$39,".")</f>
        <v>-21.209292682926815</v>
      </c>
      <c r="FO74">
        <f>IF( ISNUMBER(VLOOKUP($F74,AREA_LIFE,Seq!W$1,FALSE)-Life!W$39),VLOOKUP($F74,AREA_LIFE,Seq!W$1,FALSE)-Life!W$39,".")</f>
        <v>-21.286609756097548</v>
      </c>
      <c r="FP74">
        <f>IF( ISNUMBER(VLOOKUP($F74,AREA_LIFE,Seq!X$1,FALSE)-Life!X$39),VLOOKUP($F74,AREA_LIFE,Seq!X$1,FALSE)-Life!X$39,".")</f>
        <v>-21.413731707317083</v>
      </c>
      <c r="FQ74">
        <f>IF( ISNUMBER(VLOOKUP($F74,AREA_LIFE,Seq!Y$1,FALSE)-Life!Y$39),VLOOKUP($F74,AREA_LIFE,Seq!Y$1,FALSE)-Life!Y$39,".")</f>
        <v>-21.574634146341474</v>
      </c>
      <c r="FR74">
        <f>IF( ISNUMBER(VLOOKUP($F74,AREA_LIFE,Seq!Z$1,FALSE)-Life!Z$39),VLOOKUP($F74,AREA_LIFE,Seq!Z$1,FALSE)-Life!Z$39,".")</f>
        <v>-21.766829268292689</v>
      </c>
      <c r="FS74">
        <f>IF( ISNUMBER(VLOOKUP($F74,AREA_LIFE,Seq!AA$1,FALSE)-Life!AA$39),VLOOKUP($F74,AREA_LIFE,Seq!AA$1,FALSE)-Life!AA$39,".")</f>
        <v>-21.989829268292688</v>
      </c>
      <c r="FT74">
        <f>IF( ISNUMBER(VLOOKUP($F74,AREA_LIFE,Seq!AB$1,FALSE)-Life!AB$39),VLOOKUP($F74,AREA_LIFE,Seq!AB$1,FALSE)-Life!AB$39,".")</f>
        <v>-22.245243902439036</v>
      </c>
      <c r="FU74">
        <f>IF( ISNUMBER(VLOOKUP($F74,AREA_LIFE,Seq!AC$1,FALSE)-Life!AC$39),VLOOKUP($F74,AREA_LIFE,Seq!AC$1,FALSE)-Life!AC$39,".")</f>
        <v>-22.531634146341453</v>
      </c>
      <c r="FV74">
        <f>IF( ISNUMBER(VLOOKUP($F74,AREA_LIFE,Seq!AD$1,FALSE)-Life!AD$39),VLOOKUP($F74,AREA_LIFE,Seq!AD$1,FALSE)-Life!AD$39,".")</f>
        <v>-22.844121951219506</v>
      </c>
      <c r="FW74">
        <f>IF( ISNUMBER(VLOOKUP($F74,AREA_LIFE,Seq!AE$1,FALSE)-Life!AE$39),VLOOKUP($F74,AREA_LIFE,Seq!AE$1,FALSE)-Life!AE$39,".")</f>
        <v>-23.172195121951219</v>
      </c>
      <c r="FX74">
        <f>IF( ISNUMBER(VLOOKUP($F74,AREA_LIFE,Seq!AF$1,FALSE)-Life!AF$39),VLOOKUP($F74,AREA_LIFE,Seq!AF$1,FALSE)-Life!AF$39,".")</f>
        <v>-23.505414634146341</v>
      </c>
      <c r="FY74">
        <f>IF( ISNUMBER(VLOOKUP($F74,AREA_LIFE,Seq!AG$1,FALSE)-Life!AG$39),VLOOKUP($F74,AREA_LIFE,Seq!AG$1,FALSE)-Life!AG$39,".")</f>
        <v>-23.835292682926834</v>
      </c>
      <c r="FZ74">
        <f>IF( ISNUMBER(VLOOKUP($F74,AREA_LIFE,Seq!AH$1,FALSE)-Life!AH$39),VLOOKUP($F74,AREA_LIFE,Seq!AH$1,FALSE)-Life!AH$39,".")</f>
        <v>-24.151268292682929</v>
      </c>
      <c r="GA74">
        <f>IF( ISNUMBER(VLOOKUP($F74,AREA_LIFE,Seq!AI$1,FALSE)-Life!AI$39),VLOOKUP($F74,AREA_LIFE,Seq!AI$1,FALSE)-Life!AI$39,".")</f>
        <v>-24.445853658536599</v>
      </c>
      <c r="GB74">
        <f>IF( ISNUMBER(VLOOKUP($F74,AREA_LIFE,Seq!AJ$1,FALSE)-Life!AJ$39),VLOOKUP($F74,AREA_LIFE,Seq!AJ$1,FALSE)-Life!AJ$39,".")</f>
        <v>-24.707975609756105</v>
      </c>
      <c r="GC74">
        <f>IF( ISNUMBER(VLOOKUP($F74,AREA_LIFE,Seq!AK$1,FALSE)-Life!AK$39),VLOOKUP($F74,AREA_LIFE,Seq!AK$1,FALSE)-Life!AK$39,".")</f>
        <v>-24.930146341463427</v>
      </c>
      <c r="GD74">
        <f>IF( ISNUMBER(VLOOKUP($F74,AREA_LIFE,Seq!AL$1,FALSE)-Life!AL$39),VLOOKUP($F74,AREA_LIFE,Seq!AL$1,FALSE)-Life!AL$39,".")</f>
        <v>-25.107292682926818</v>
      </c>
      <c r="GE74">
        <f>IF( ISNUMBER(VLOOKUP($F74,AREA_LIFE,Seq!AM$1,FALSE)-Life!AM$39),VLOOKUP($F74,AREA_LIFE,Seq!AM$1,FALSE)-Life!AM$39,".")</f>
        <v>-25.240926829268297</v>
      </c>
      <c r="GF74">
        <f>IF( ISNUMBER(VLOOKUP($F74,AREA_LIFE,Seq!AN$1,FALSE)-Life!AN$39),VLOOKUP($F74,AREA_LIFE,Seq!AN$1,FALSE)-Life!AN$39,".")</f>
        <v>-25.337512195121967</v>
      </c>
      <c r="GG74">
        <f>IF( ISNUMBER(VLOOKUP($F74,AREA_LIFE,Seq!AO$1,FALSE)-Life!AO$39),VLOOKUP($F74,AREA_LIFE,Seq!AO$1,FALSE)-Life!AO$39,".")</f>
        <v>-25.398585365853663</v>
      </c>
      <c r="GH74">
        <f>IF( ISNUMBER(VLOOKUP($F74,AREA_LIFE,Seq!AP$1,FALSE)-Life!AP$39),VLOOKUP($F74,AREA_LIFE,Seq!AP$1,FALSE)-Life!AP$39,".")</f>
        <v>-25.429195121951231</v>
      </c>
      <c r="GI74">
        <f>IF( ISNUMBER(VLOOKUP($F74,AREA_LIFE,Seq!AQ$1,FALSE)-Life!AQ$39),VLOOKUP($F74,AREA_LIFE,Seq!AQ$1,FALSE)-Life!AQ$39,".")</f>
        <v>-25.433341463414628</v>
      </c>
      <c r="GJ74">
        <f>IF( ISNUMBER(VLOOKUP($F74,AREA_LIFE,Seq!AR$1,FALSE)-Life!AR$39),VLOOKUP($F74,AREA_LIFE,Seq!AR$1,FALSE)-Life!AR$39,".")</f>
        <v>-25.419073170731707</v>
      </c>
      <c r="GK74">
        <f>IF( ISNUMBER(VLOOKUP($F74,AREA_LIFE,Seq!AS$1,FALSE)-Life!AS$39),VLOOKUP($F74,AREA_LIFE,Seq!AS$1,FALSE)-Life!AS$39,".")</f>
        <v>-25.394439024390238</v>
      </c>
      <c r="GL74">
        <f>IF( ISNUMBER(VLOOKUP($F74,AREA_LIFE,Seq!AT$1,FALSE)-Life!AT$39),VLOOKUP($F74,AREA_LIFE,Seq!AT$1,FALSE)-Life!AT$39,".")</f>
        <v>-25.362463414634163</v>
      </c>
      <c r="GM74">
        <f>IF( ISNUMBER(VLOOKUP($F74,AREA_LIFE,Seq!AU$1,FALSE)-Life!AU$39),VLOOKUP($F74,AREA_LIFE,Seq!AU$1,FALSE)-Life!AU$39,".")</f>
        <v>-25.328121951219515</v>
      </c>
      <c r="GN74">
        <f>IF( ISNUMBER(VLOOKUP($F74,AREA_LIFE,Seq!AV$1,FALSE)-Life!AV$39),VLOOKUP($F74,AREA_LIFE,Seq!AV$1,FALSE)-Life!AV$39,".")</f>
        <v>-25.293951219512174</v>
      </c>
      <c r="GO74">
        <f>IF( ISNUMBER(VLOOKUP($F74,AREA_LIFE,Seq!AW$1,FALSE)-Life!AW$39),VLOOKUP($F74,AREA_LIFE,Seq!AW$1,FALSE)-Life!AW$39,".")</f>
        <v>-25.25690243902438</v>
      </c>
      <c r="GP74">
        <f>IF( ISNUMBER(VLOOKUP($F74,AREA_LIFE,Seq!AX$1,FALSE)-Life!AX$39),VLOOKUP($F74,AREA_LIFE,Seq!AX$1,FALSE)-Life!AX$39,".")</f>
        <v>-25.2159756097561</v>
      </c>
      <c r="GQ74">
        <f t="shared" si="82"/>
        <v>-25.2159756097561</v>
      </c>
      <c r="GS74">
        <f>IFERROR(VLOOKUP($F74,AREA_LIFE,Seq!V$1,FALSE),".")</f>
        <v>44.759097560975619</v>
      </c>
      <c r="GT74">
        <f>IFERROR(VLOOKUP($F74,AREA_LIFE,Seq!W$1,FALSE),".")</f>
        <v>44.880121951219522</v>
      </c>
      <c r="GU74">
        <f>IFERROR(VLOOKUP($F74,AREA_LIFE,Seq!X$1,FALSE),".")</f>
        <v>44.934756097560978</v>
      </c>
      <c r="GV74">
        <f>IFERROR(VLOOKUP($F74,AREA_LIFE,Seq!Y$1,FALSE),".")</f>
        <v>44.946536585365855</v>
      </c>
      <c r="GW74">
        <f>IFERROR(VLOOKUP($F74,AREA_LIFE,Seq!Z$1,FALSE),".")</f>
        <v>44.928975609756101</v>
      </c>
      <c r="GX74">
        <f>IFERROR(VLOOKUP($F74,AREA_LIFE,Seq!AA$1,FALSE),".")</f>
        <v>44.890609756097568</v>
      </c>
      <c r="GY74">
        <f>IFERROR(VLOOKUP($F74,AREA_LIFE,Seq!AB$1,FALSE),".")</f>
        <v>44.835975609756098</v>
      </c>
      <c r="GZ74">
        <f>IFERROR(VLOOKUP($F74,AREA_LIFE,Seq!AC$1,FALSE),".")</f>
        <v>44.766560975609771</v>
      </c>
      <c r="HA74">
        <f>IFERROR(VLOOKUP($F74,AREA_LIFE,Seq!AD$1,FALSE),".")</f>
        <v>44.688804878048785</v>
      </c>
      <c r="HB74">
        <f>IFERROR(VLOOKUP($F74,AREA_LIFE,Seq!AE$1,FALSE),".")</f>
        <v>44.614195121951226</v>
      </c>
      <c r="HC74">
        <f>IFERROR(VLOOKUP($F74,AREA_LIFE,Seq!AF$1,FALSE),".")</f>
        <v>44.553658536585367</v>
      </c>
      <c r="HD74">
        <f>IFERROR(VLOOKUP($F74,AREA_LIFE,Seq!AG$1,FALSE),".")</f>
        <v>44.515097560975619</v>
      </c>
      <c r="HE74">
        <f>IFERROR(VLOOKUP($F74,AREA_LIFE,Seq!AH$1,FALSE),".")</f>
        <v>44.503975609756097</v>
      </c>
      <c r="HF74">
        <f>IFERROR(VLOOKUP($F74,AREA_LIFE,Seq!AI$1,FALSE),".")</f>
        <v>44.523731707317076</v>
      </c>
      <c r="HG74">
        <f>IFERROR(VLOOKUP($F74,AREA_LIFE,Seq!AJ$1,FALSE),".")</f>
        <v>44.582365853658544</v>
      </c>
      <c r="HH74">
        <f>IFERROR(VLOOKUP($F74,AREA_LIFE,Seq!AK$1,FALSE),".")</f>
        <v>44.687390243902442</v>
      </c>
      <c r="HI74">
        <f>IFERROR(VLOOKUP($F74,AREA_LIFE,Seq!AL$1,FALSE),".")</f>
        <v>44.844341463414644</v>
      </c>
      <c r="HJ74">
        <f>IFERROR(VLOOKUP($F74,AREA_LIFE,Seq!AM$1,FALSE),".")</f>
        <v>45.050804878048787</v>
      </c>
      <c r="HK74">
        <f>IFERROR(VLOOKUP($F74,AREA_LIFE,Seq!AN$1,FALSE),".")</f>
        <v>45.29729268292683</v>
      </c>
      <c r="HL74">
        <f>IFERROR(VLOOKUP($F74,AREA_LIFE,Seq!AO$1,FALSE),".")</f>
        <v>45.576317073170742</v>
      </c>
      <c r="HM74">
        <f>IFERROR(VLOOKUP($F74,AREA_LIFE,Seq!AP$1,FALSE),".")</f>
        <v>45.874804878048785</v>
      </c>
      <c r="HN74">
        <f>IFERROR(VLOOKUP($F74,AREA_LIFE,Seq!AQ$1,FALSE),".")</f>
        <v>46.178243902439029</v>
      </c>
      <c r="HO74">
        <f>IFERROR(VLOOKUP($F74,AREA_LIFE,Seq!AR$1,FALSE),".")</f>
        <v>46.474073170731714</v>
      </c>
      <c r="HP74">
        <f>IFERROR(VLOOKUP($F74,AREA_LIFE,Seq!AS$1,FALSE),".")</f>
        <v>46.752731707317082</v>
      </c>
      <c r="HQ74">
        <f>IFERROR(VLOOKUP($F74,AREA_LIFE,Seq!AT$1,FALSE),".")</f>
        <v>47.011219512195126</v>
      </c>
      <c r="HR74">
        <f>IFERROR(VLOOKUP($F74,AREA_LIFE,Seq!AU$1,FALSE),".")</f>
        <v>47.248536585365855</v>
      </c>
      <c r="HS74">
        <f>IFERROR(VLOOKUP($F74,AREA_LIFE,Seq!AV$1,FALSE),".")</f>
        <v>47.469658536585378</v>
      </c>
      <c r="HT74">
        <f>IFERROR(VLOOKUP($F74,AREA_LIFE,Seq!AW$1,FALSE),".")</f>
        <v>47.686170731707328</v>
      </c>
      <c r="HU74">
        <f>IFERROR(VLOOKUP($F74,AREA_LIFE,Seq!AX$1,FALSE),".")</f>
        <v>47.908585365853668</v>
      </c>
      <c r="HV74" t="str">
        <f>IFERROR(VLOOKUP($F74,AREA_LIFE,Seq!AY$1,FALSE),".")</f>
        <v>.</v>
      </c>
      <c r="HZ74">
        <f t="shared" si="40"/>
        <v>1601</v>
      </c>
      <c r="IA74">
        <f t="shared" si="83"/>
        <v>7</v>
      </c>
      <c r="IB74">
        <f t="shared" si="41"/>
        <v>47957832.550012372</v>
      </c>
      <c r="IC74">
        <f t="shared" si="42"/>
        <v>-40962278.636109836</v>
      </c>
      <c r="ID74">
        <f t="shared" si="84"/>
        <v>7.7094318789244498E-2</v>
      </c>
      <c r="IE74" t="str">
        <f>work!FK74</f>
        <v>.</v>
      </c>
      <c r="IF74" t="str">
        <f>work!FL74</f>
        <v>.</v>
      </c>
      <c r="IG74" t="str">
        <f>work!FM74</f>
        <v>.</v>
      </c>
      <c r="IH74" t="str">
        <f>IF(ISNUMBER(work!FS74-work!FK74),work!FS74-work!FK74,".")</f>
        <v>.</v>
      </c>
      <c r="II74" t="str">
        <f>IF(ISNUMBER(work!FT74-work!FL74),work!FT74-work!FL74,".")</f>
        <v>.</v>
      </c>
      <c r="IJ74" t="str">
        <f>IF(ISNUMBER(work!FU74-work!FM74),work!FU74-work!FM74,".")</f>
        <v>.</v>
      </c>
    </row>
    <row r="75" spans="1:244" hidden="1">
      <c r="A75" s="24" t="str">
        <f t="shared" si="48"/>
        <v>非洲</v>
      </c>
      <c r="B75" s="24" t="str">
        <f t="shared" si="49"/>
        <v>Out</v>
      </c>
      <c r="C75" s="24" t="str">
        <f t="shared" si="50"/>
        <v>Out</v>
      </c>
      <c r="D75" s="24"/>
      <c r="E75" s="25" t="s">
        <v>2458</v>
      </c>
      <c r="F75" s="26" t="str">
        <f t="shared" si="51"/>
        <v>Senegal</v>
      </c>
      <c r="G75" s="27" t="str">
        <f t="shared" si="52"/>
        <v>.</v>
      </c>
      <c r="H75" s="27" t="str">
        <f t="shared" si="53"/>
        <v>.</v>
      </c>
      <c r="I75" s="27" t="str">
        <f t="shared" si="54"/>
        <v>.</v>
      </c>
      <c r="J75" s="27" t="str">
        <f t="shared" si="55"/>
        <v>.</v>
      </c>
      <c r="K75" s="27" t="str">
        <f t="shared" si="56"/>
        <v>.</v>
      </c>
      <c r="L75" s="27" t="str">
        <f t="shared" si="57"/>
        <v>.</v>
      </c>
      <c r="M75" s="27" t="str">
        <f t="shared" si="58"/>
        <v>.</v>
      </c>
      <c r="N75" s="27" t="str">
        <f t="shared" si="59"/>
        <v>.</v>
      </c>
      <c r="O75" s="27">
        <f t="shared" si="60"/>
        <v>0</v>
      </c>
      <c r="P75" s="27">
        <f t="shared" si="61"/>
        <v>0</v>
      </c>
      <c r="Q75" s="27">
        <f t="shared" si="62"/>
        <v>0</v>
      </c>
      <c r="R75" s="27">
        <f t="shared" si="63"/>
        <v>3</v>
      </c>
      <c r="S75" s="27">
        <f t="shared" si="64"/>
        <v>0</v>
      </c>
      <c r="T75" s="27">
        <f t="shared" si="65"/>
        <v>800</v>
      </c>
      <c r="U75" s="27">
        <f t="shared" si="66"/>
        <v>350</v>
      </c>
      <c r="V75" s="27">
        <f t="shared" si="67"/>
        <v>0</v>
      </c>
      <c r="W75" s="27">
        <f t="shared" si="68"/>
        <v>0</v>
      </c>
      <c r="X75" s="27">
        <f t="shared" si="69"/>
        <v>300</v>
      </c>
      <c r="Y75" s="27" t="str">
        <f t="shared" si="70"/>
        <v>.</v>
      </c>
      <c r="Z75" s="27" t="str">
        <f t="shared" si="71"/>
        <v>.</v>
      </c>
      <c r="AA75" s="27" t="str">
        <f t="shared" si="72"/>
        <v>.</v>
      </c>
      <c r="AB75" s="27" t="str">
        <f t="shared" si="73"/>
        <v>.</v>
      </c>
      <c r="AC75" s="27" t="str">
        <f t="shared" si="74"/>
        <v>.</v>
      </c>
      <c r="AD75" s="27" t="str">
        <f t="shared" si="75"/>
        <v>.</v>
      </c>
      <c r="AE75" s="27">
        <f t="shared" si="76"/>
        <v>7</v>
      </c>
      <c r="AF75" s="27">
        <f t="shared" si="77"/>
        <v>0</v>
      </c>
      <c r="AG75" s="27"/>
      <c r="AH75" s="27">
        <f>IF(ISNUMBER(work!C75+work!AH75),work!C75+work!AH75,".")</f>
        <v>18562459.856323175</v>
      </c>
      <c r="AI75" s="27">
        <f>IF(ISNUMBER(work!D75+work!AI75),work!D75+work!AI75,".")</f>
        <v>19527357.72643216</v>
      </c>
      <c r="AJ75" s="27">
        <f>IF(ISNUMBER(work!E75+work!AJ75),work!E75+work!AJ75,".")</f>
        <v>21300804.414289806</v>
      </c>
      <c r="AK75" s="27">
        <f>IF(ISNUMBER(work!F75+work!AK75),work!F75+work!AK75,".")</f>
        <v>23573268.368769731</v>
      </c>
      <c r="AL75" s="27">
        <f>IF(ISNUMBER(work!G75+work!AL75),work!G75+work!AL75,".")</f>
        <v>27123441.993249282</v>
      </c>
      <c r="AM75" s="27">
        <f>IF(ISNUMBER(work!H75+work!AM75),work!H75+work!AM75,".")</f>
        <v>30754604.081684705</v>
      </c>
      <c r="AN75" s="27">
        <f>IF(ISNUMBER(work!I75+work!AN75),work!I75+work!AN75,".")</f>
        <v>33443473.6135302</v>
      </c>
      <c r="AO75" s="27">
        <f>IF(ISNUMBER(work!J75+work!AO75),work!J75+work!AO75,".")</f>
        <v>37305410.608648092</v>
      </c>
      <c r="AP75" s="27">
        <f>IF(ISNUMBER(work!K75+work!AP75),work!K75+work!AP75,".")</f>
        <v>41480803.767257713</v>
      </c>
      <c r="AQ75" s="27">
        <f>IF(ISNUMBER(work!L75+work!AQ75),work!L75+work!AQ75,".")</f>
        <v>43181107.119287759</v>
      </c>
      <c r="AR75" s="27">
        <f>IF(ISNUMBER(work!M75+work!AR75),work!M75+work!AR75,".")</f>
        <v>44806383.3727438</v>
      </c>
      <c r="AS75" s="27">
        <f>IF(ISNUMBER(work!N75+work!AS75),work!N75+work!AS75,".")</f>
        <v>48905560.020769544</v>
      </c>
      <c r="AT75" s="27">
        <f>IF(ISNUMBER(work!O75+work!AT75),work!O75+work!AT75,".")</f>
        <v>55804127.707166292</v>
      </c>
      <c r="AU75" s="27">
        <f>IF(ISNUMBER(work!P75+work!AU75),work!P75+work!AU75,".")</f>
        <v>63571040.089206524</v>
      </c>
      <c r="AV75" s="27">
        <f>IF(ISNUMBER(work!Q75+work!AV75),work!Q75+work!AV75,".")</f>
        <v>71851063.788308203</v>
      </c>
      <c r="AW75" s="27">
        <f>IF(ISNUMBER(work!R75+work!AW75),work!R75+work!AW75,".")</f>
        <v>79662665.303634584</v>
      </c>
      <c r="AX75" s="27">
        <f>IF(ISNUMBER(work!S75+work!AX75),work!S75+work!AX75,".")</f>
        <v>87598279.043643117</v>
      </c>
      <c r="AY75" s="27">
        <f>IF(ISNUMBER(work!T75+work!AY75),work!T75+work!AY75,".")</f>
        <v>95720742.379485279</v>
      </c>
      <c r="AZ75" s="27">
        <f>IF(ISNUMBER(work!U75+work!AZ75),work!U75+work!AZ75,".")</f>
        <v>103179284.77279592</v>
      </c>
      <c r="BA75" s="27">
        <f>IF(ISNUMBER(work!V75+work!BA75),work!V75+work!BA75,".")</f>
        <v>111015554.27581856</v>
      </c>
      <c r="BB75" s="27">
        <f>IF(ISNUMBER(work!W75+work!BB75),work!W75+work!BB75,".")</f>
        <v>120317215.00699328</v>
      </c>
      <c r="BC75" s="27">
        <f>IF(ISNUMBER(work!X75+work!BC75),work!X75+work!BC75,".")</f>
        <v>130286094.55076969</v>
      </c>
      <c r="BD75" s="27">
        <f>IF(ISNUMBER(work!Y75+work!BD75),work!Y75+work!BD75,".")</f>
        <v>142100690.62801382</v>
      </c>
      <c r="BE75" s="27">
        <f>IF(ISNUMBER(work!Z75+work!BE75),work!Z75+work!BE75,".")</f>
        <v>156294270.04848933</v>
      </c>
      <c r="BF75" s="27">
        <f>IF(ISNUMBER(work!AA75+work!BF75),work!AA75+work!BF75,".")</f>
        <v>172057869.01578751</v>
      </c>
      <c r="BG75" s="27">
        <f>IF(ISNUMBER(work!AB75+work!BG75),work!AB75+work!BG75,".")</f>
        <v>189925260.69782171</v>
      </c>
      <c r="BH75" s="27">
        <f>IF(ISNUMBER(work!AC75+work!BH75),work!AC75+work!BH75,".")</f>
        <v>211903132.9430404</v>
      </c>
      <c r="BI75" s="27">
        <f>IF(ISNUMBER(work!AD75+work!BI75),work!AD75+work!BI75,".")</f>
        <v>239401339.81489149</v>
      </c>
      <c r="BJ75" s="27">
        <f>IF(ISNUMBER(work!AE75+work!BJ75),work!AE75+work!BJ75,".")</f>
        <v>260911523.71137041</v>
      </c>
      <c r="BK75" s="27">
        <f>IF(ISNUMBER(work!AF75+work!BK75),work!AF75+work!BK75,".")</f>
        <v>294423675.88943398</v>
      </c>
      <c r="BL75" s="27"/>
      <c r="BM75" s="27">
        <f>IF(ISNUMBER(work!AH75-work!C75),work!AH75-work!C75,".")</f>
        <v>-18025928.706742823</v>
      </c>
      <c r="BN75" s="27">
        <f>IF(ISNUMBER(work!AI75-work!D75),work!AI75-work!D75,".")</f>
        <v>-18963627.041913241</v>
      </c>
      <c r="BO75" s="27">
        <f>IF(ISNUMBER(work!AJ75-work!E75),work!AJ75-work!E75,".")</f>
        <v>-20692859.967974994</v>
      </c>
      <c r="BP75" s="27">
        <f>IF(ISNUMBER(work!AK75-work!F75),work!AK75-work!F75,".")</f>
        <v>-22997705.431161869</v>
      </c>
      <c r="BQ75" s="27">
        <f>IF(ISNUMBER(work!AL75-work!G75),work!AL75-work!G75,".")</f>
        <v>-26526319.824271917</v>
      </c>
      <c r="BR75" s="27">
        <f>IF(ISNUMBER(work!AM75-work!H75),work!AM75-work!H75,".")</f>
        <v>-30137875.581201892</v>
      </c>
      <c r="BS75" s="27">
        <f>IF(ISNUMBER(work!AN75-work!I75),work!AN75-work!I75,".")</f>
        <v>-32807544.259690408</v>
      </c>
      <c r="BT75" s="27">
        <f>IF(ISNUMBER(work!AO75-work!J75),work!AO75-work!J75,".")</f>
        <v>-36630725.337866113</v>
      </c>
      <c r="BU75" s="27">
        <f>IF(ISNUMBER(work!AP75-work!K75),work!AP75-work!K75,".")</f>
        <v>-40810115.541212685</v>
      </c>
      <c r="BV75" s="27">
        <f>IF(ISNUMBER(work!AQ75-work!L75),work!AQ75-work!L75,".")</f>
        <v>-42483739.880829841</v>
      </c>
      <c r="BW75" s="27">
        <f>IF(ISNUMBER(work!AR75-work!M75),work!AR75-work!M75,".")</f>
        <v>-44113727.813378409</v>
      </c>
      <c r="BX75" s="27">
        <f>IF(ISNUMBER(work!AS75-work!N75),work!AS75-work!N75,".")</f>
        <v>-48195201.394475855</v>
      </c>
      <c r="BY75" s="27">
        <f>IF(ISNUMBER(work!AT75-work!O75),work!AT75-work!O75,".")</f>
        <v>-55084941.829043917</v>
      </c>
      <c r="BZ75" s="27">
        <f>IF(ISNUMBER(work!AU75-work!P75),work!AU75-work!P75,".")</f>
        <v>-62842499.182073064</v>
      </c>
      <c r="CA75" s="27">
        <f>IF(ISNUMBER(work!AV75-work!Q75),work!AV75-work!Q75,".")</f>
        <v>-71122649.127508998</v>
      </c>
      <c r="CB75" s="27">
        <f>IF(ISNUMBER(work!AW75-work!R75),work!AW75-work!R75,".")</f>
        <v>-78895182.320006818</v>
      </c>
      <c r="CC75" s="27">
        <f>IF(ISNUMBER(work!AX75-work!S75),work!AX75-work!S75,".")</f>
        <v>-86815353.342362285</v>
      </c>
      <c r="CD75" s="27">
        <f>IF(ISNUMBER(work!AY75-work!T75),work!AY75-work!T75,".")</f>
        <v>-94913357.818418711</v>
      </c>
      <c r="CE75" s="27">
        <f>IF(ISNUMBER(work!AZ75-work!U75),work!AZ75-work!U75,".")</f>
        <v>-102324275.24054408</v>
      </c>
      <c r="CF75" s="27">
        <f>IF(ISNUMBER(work!BA75-work!V75),work!BA75-work!V75,".")</f>
        <v>-110106276.29853544</v>
      </c>
      <c r="CG75" s="27">
        <f>IF(ISNUMBER(work!BB75-work!W75),work!BB75-work!W75,".")</f>
        <v>-119378849.33560671</v>
      </c>
      <c r="CH75" s="27">
        <f>IF(ISNUMBER(work!BC75-work!X75),work!BC75-work!X75,".")</f>
        <v>-129304743.13226631</v>
      </c>
      <c r="CI75" s="27">
        <f>IF(ISNUMBER(work!BD75-work!Y75),work!BD75-work!Y75,".")</f>
        <v>-141112913.28417817</v>
      </c>
      <c r="CJ75" s="27">
        <f>IF(ISNUMBER(work!BE75-work!Z75),work!BE75-work!Z75,".")</f>
        <v>-155240694.25492269</v>
      </c>
      <c r="CK75" s="27">
        <f>IF(ISNUMBER(work!BF75-work!AA75),work!BF75-work!AA75,".")</f>
        <v>-170942126.68226847</v>
      </c>
      <c r="CL75" s="27">
        <f>IF(ISNUMBER(work!BG75-work!AB75),work!BG75-work!AB75,".")</f>
        <v>-188746734.55283228</v>
      </c>
      <c r="CM75" s="27">
        <f>IF(ISNUMBER(work!BH75-work!AC75),work!BH75-work!AC75,".")</f>
        <v>-210694813.75668958</v>
      </c>
      <c r="CN75" s="27">
        <f>IF(ISNUMBER(work!BI75-work!AD75),work!BI75-work!AD75,".")</f>
        <v>-238134339.95580253</v>
      </c>
      <c r="CO75" s="27">
        <f>IF(ISNUMBER(work!BJ75-work!AE75),work!BJ75-work!AE75,".")</f>
        <v>-259602367.23868757</v>
      </c>
      <c r="CP75" s="27">
        <f>IF(ISNUMBER(work!BK75-work!AF75),work!BK75-work!AF75,".")</f>
        <v>-293085431.93935668</v>
      </c>
      <c r="CQ75" s="27"/>
      <c r="CR75" s="27"/>
      <c r="CS75" s="27">
        <f>IF(ISNUMBER(work!CR75-work!BN75),work!CR75-work!BN75,".")</f>
        <v>7.9834717591371659E-2</v>
      </c>
      <c r="CT75" s="27">
        <f>IF(ISNUMBER(work!CS75-work!BO75),work!CS75-work!BO75,".")</f>
        <v>7.8834717591371659E-2</v>
      </c>
      <c r="CU75" s="27">
        <f>IF(ISNUMBER(work!CT75-work!BP75),work!CT75-work!BP75,".")</f>
        <v>7.8834717591371659E-2</v>
      </c>
      <c r="CV75" s="27">
        <f>IF(ISNUMBER(work!CU75-work!BQ75),work!CU75-work!BQ75,".")</f>
        <v>7.7834717591371658E-2</v>
      </c>
      <c r="CW75" s="27">
        <f>IF(ISNUMBER(work!CV75-work!BR75),work!CV75-work!BR75,".")</f>
        <v>7.7834717591371658E-2</v>
      </c>
      <c r="CX75" s="27">
        <f>IF(ISNUMBER(work!CW75-work!BS75),work!CW75-work!BS75,".")</f>
        <v>7.6834717591371671E-2</v>
      </c>
      <c r="CY75" s="27">
        <f>IF(ISNUMBER(work!CX75-work!BT75),work!CX75-work!BT75,".")</f>
        <v>7.583471759137167E-2</v>
      </c>
      <c r="CZ75" s="27">
        <f>IF(ISNUMBER(work!CY75-work!BU75),work!CY75-work!BU75,".")</f>
        <v>7.4834717591371669E-2</v>
      </c>
      <c r="DA75" s="27">
        <f>IF(ISNUMBER(work!CZ75-work!BV75),work!CZ75-work!BV75,".")</f>
        <v>7.3834717591371668E-2</v>
      </c>
      <c r="DB75" s="27">
        <f>IF(ISNUMBER(work!DA75-work!BW75),work!DA75-work!BW75,".")</f>
        <v>7.2834717591371667E-2</v>
      </c>
      <c r="DC75" s="27">
        <f>IF(ISNUMBER(work!DB75-work!BX75),work!DB75-work!BX75,".")</f>
        <v>7.0834717591371665E-2</v>
      </c>
      <c r="DD75" s="27">
        <f>IF(ISNUMBER(work!DC75-work!BY75),work!DC75-work!BY75,".")</f>
        <v>6.8834717591371664E-2</v>
      </c>
      <c r="DE75" s="27">
        <f>IF(ISNUMBER(work!DD75-work!BZ75),work!DD75-work!BZ75,".")</f>
        <v>7.3358385009228338E-2</v>
      </c>
      <c r="DF75" s="27">
        <f>IF(ISNUMBER(work!DE75-work!CA75),work!DE75-work!CA75,".")</f>
        <v>7.1358385009228337E-2</v>
      </c>
      <c r="DG75" s="27">
        <f>IF(ISNUMBER(work!DF75-work!CB75),work!DF75-work!CB75,".")</f>
        <v>6.9358385009228335E-2</v>
      </c>
      <c r="DH75" s="27">
        <f>IF(ISNUMBER(work!DG75-work!CC75),work!DG75-work!CC75,".")</f>
        <v>6.7358385009228333E-2</v>
      </c>
      <c r="DI75" s="27">
        <f>IF(ISNUMBER(work!DH75-work!CD75),work!DH75-work!CD75,".")</f>
        <v>6.4358385009228344E-2</v>
      </c>
      <c r="DJ75" s="27">
        <f>IF(ISNUMBER(work!DI75-work!CE75),work!DI75-work!CE75,".")</f>
        <v>6.2358385009228343E-2</v>
      </c>
      <c r="DK75" s="27">
        <f>IF(ISNUMBER(work!DJ75-work!CF75),work!DJ75-work!CF75,".")</f>
        <v>6.0358385009228341E-2</v>
      </c>
      <c r="DL75" s="27">
        <f>IF(ISNUMBER(work!DK75-work!CG75),work!DK75-work!CG75,".")</f>
        <v>5.8089504807495876E-2</v>
      </c>
      <c r="DM75" s="27">
        <f>IF(ISNUMBER(work!DL75-work!CH75),work!DL75-work!CH75,".")</f>
        <v>5.573495652855389E-2</v>
      </c>
      <c r="DN75" s="27">
        <f>IF(ISNUMBER(work!DM75-work!CI75),work!DM75-work!CI75,".")</f>
        <v>5.3268175570642361E-2</v>
      </c>
      <c r="DO75" s="27">
        <f>IF(ISNUMBER(work!DN75-work!CJ75),work!DN75-work!CJ75,".")</f>
        <v>5.068411072840278E-2</v>
      </c>
      <c r="DP75" s="27">
        <f>IF(ISNUMBER(work!DO75-work!CK75),work!DO75-work!CK75,".")</f>
        <v>4.7992671497293068E-2</v>
      </c>
      <c r="DQ75" s="27">
        <f>IF(ISNUMBER(work!DP75-work!CL75),work!DP75-work!CL75,".")</f>
        <v>4.4205648470915557E-2</v>
      </c>
      <c r="DR75" s="27">
        <f>IF(ISNUMBER(work!DQ75-work!CM75),work!DQ75-work!CM75,".")</f>
        <v>4.1348937923444261E-2</v>
      </c>
      <c r="DS75" s="27">
        <f>IF(ISNUMBER(work!DR75-work!CN75),work!DR75-work!CN75,".")</f>
        <v>3.744710370829734E-2</v>
      </c>
      <c r="DT75" s="27">
        <f>IF(ISNUMBER(work!DS75-work!CO75),work!DS75-work!CO75,".")</f>
        <v>3.3505059766667636E-2</v>
      </c>
      <c r="DU75" s="27">
        <f>IF(ISNUMBER(work!DT75-work!CP75),work!DT75-work!CP75,".")</f>
        <v>3.0534605702757164E-2</v>
      </c>
      <c r="DV75" s="27">
        <f t="shared" si="78"/>
        <v>3.0534605702757164E-2</v>
      </c>
      <c r="DW75" s="27"/>
      <c r="DX75" s="27" t="str">
        <f>IF(ISNUMBER(work!FJ75/work!FN75),work!FJ75/work!FN75,".")</f>
        <v>.</v>
      </c>
      <c r="DY75" s="27" t="str">
        <f>IF(ISNUMBER(work!FK75/work!FO75),work!FK75/work!FO75,".")</f>
        <v>.</v>
      </c>
      <c r="DZ75" s="27" t="str">
        <f>IF(ISNUMBER(work!FL75/work!FP75),work!FL75/work!FP75,".")</f>
        <v>.</v>
      </c>
      <c r="EA75" s="27" t="str">
        <f>IF(ISNUMBER(work!FM75/work!FQ75),work!FM75/work!FQ75,".")</f>
        <v>.</v>
      </c>
      <c r="EB75" s="27" t="str">
        <f>IF(ISNUMBER((work!FK75+work!FL75)/(work!FO75+work!FP75)),(work!FK75+work!FL75)/(work!FO75+work!FP75),".")</f>
        <v>.</v>
      </c>
      <c r="EC75" s="27" t="str">
        <f>IF(ISNUMBER(work!FR75/work!FV75),work!FR75/work!FV75,".")</f>
        <v>.</v>
      </c>
      <c r="ED75" s="27" t="str">
        <f>IF(ISNUMBER(work!FS75/work!FW75),work!FS75/work!FW75,".")</f>
        <v>.</v>
      </c>
      <c r="EE75" s="27" t="str">
        <f>IF(ISNUMBER(work!FT75/work!FX75),work!FT75/work!FX75,".")</f>
        <v>.</v>
      </c>
      <c r="EF75" s="27" t="str">
        <f>IF(ISNUMBER(work!FU75/work!FY75),work!FU75/work!FY75,".")</f>
        <v>.</v>
      </c>
      <c r="EG75" s="27" t="str">
        <f>IF(ISNUMBER((work!FS75+work!FT75)/(work!FW75+work!FX75)),(work!FS75+work!FT75)/(work!FW75+work!FX75),".")</f>
        <v>.</v>
      </c>
      <c r="EH75" s="27" t="str">
        <f>work!EZ75</f>
        <v>.</v>
      </c>
      <c r="EI75" s="27" t="str">
        <f>work!FA75</f>
        <v>.</v>
      </c>
      <c r="EJ75" s="27" t="str">
        <f>work!FB75</f>
        <v>.</v>
      </c>
      <c r="EK75" s="27"/>
      <c r="EL75" s="27">
        <f t="shared" si="79"/>
        <v>12305.299000000001</v>
      </c>
      <c r="EM75" t="str">
        <f t="shared" si="80"/>
        <v>.</v>
      </c>
      <c r="EN75" t="str">
        <f>work!FM75</f>
        <v>.</v>
      </c>
      <c r="EO75" t="str">
        <f>IF(ISNUMBER(work!FK75+work!FL75),work!FK75+work!FL75,".")</f>
        <v>.</v>
      </c>
      <c r="EP75" t="str">
        <f>IF(ISNUMBER(work!FU75-work!FM75),work!FU75-work!FM75,".")</f>
        <v>.</v>
      </c>
      <c r="EQ75" t="str">
        <f>IF(ISNUMBER(work!FS75+work!FT75-work!FK75-work!FL75),(work!FS75+work!FT75-work!FK75-work!FL75),".")</f>
        <v>.</v>
      </c>
      <c r="EU75" t="str">
        <f>work!FC75</f>
        <v>.</v>
      </c>
      <c r="EV75" t="str">
        <f>work!FD75</f>
        <v>.</v>
      </c>
      <c r="EW75" t="str">
        <f>IF(ISNUMBER(VLOOKUP($F75,AREA_EM_ALLYEAR,Seq!B$1,FALSE)),VLOOKUP($F75,AREA_EM_ALLYEAR,Seq!B$1,FALSE),".")</f>
        <v>.</v>
      </c>
      <c r="EX75" t="str">
        <f>IF(ISNUMBER(VLOOKUP($F75,AREA_EM_ALLYEAR,Seq!C$1,FALSE)),VLOOKUP($F75,AREA_EM_ALLYEAR,Seq!C$1,FALSE),".")</f>
        <v>.</v>
      </c>
      <c r="EY75" t="str">
        <f>IF(ISNUMBER(VLOOKUP($F75,AREA_EM_ALLYEAR,Seq!D$1,FALSE)),VLOOKUP($F75,AREA_EM_ALLYEAR,Seq!D$1,FALSE),".")</f>
        <v>.</v>
      </c>
      <c r="EZ75" t="str">
        <f>IF(ISNUMBER(VLOOKUP($F75,AREA_EM_ALLYEAR,Seq!E$1,FALSE)),VLOOKUP($F75,AREA_EM_ALLYEAR,Seq!E$1,FALSE),".")</f>
        <v>.</v>
      </c>
      <c r="FA75" t="str">
        <f>IF(ISNUMBER(VLOOKUP($F75,AREA_EM_ALLYEAR,Seq!F$1,FALSE)),VLOOKUP($F75,AREA_EM_ALLYEAR,Seq!F$1,FALSE),".")</f>
        <v>.</v>
      </c>
      <c r="FB75" t="str">
        <f>IF(ISNUMBER(VLOOKUP($F75,AREA_EM_ALLYEAR,Seq!G$1,FALSE)),VLOOKUP($F75,AREA_EM_ALLYEAR,Seq!G$1,FALSE),".")</f>
        <v>.</v>
      </c>
      <c r="FC75" t="str">
        <f>IF(ISNUMBER(VLOOKUP($F75,AREA_EM_ALLYEAR,Seq!H$1,FALSE)),VLOOKUP($F75,AREA_EM_ALLYEAR,Seq!H$1,FALSE),".")</f>
        <v>.</v>
      </c>
      <c r="FD75" t="str">
        <f>IF(ISNUMBER(VLOOKUP($F75,AREA_EM_ALLYEAR,Seq!I$1,FALSE)),VLOOKUP($F75,AREA_EM_ALLYEAR,Seq!I$1,FALSE),".")</f>
        <v>.</v>
      </c>
      <c r="FE75" t="str">
        <f>IF(ISNUMBER(VLOOKUP($F75,AREA_EM_ALLYEAR,Seq!J$1,FALSE)),VLOOKUP($F75,AREA_EM_ALLYEAR,Seq!J$1,FALSE),".")</f>
        <v>.</v>
      </c>
      <c r="FF75" t="str">
        <f>IF(ISNUMBER(VLOOKUP($F75,AREA_EM_ALLYEAR,Seq!K$1,FALSE)),VLOOKUP($F75,AREA_EM_ALLYEAR,Seq!K$1,FALSE),".")</f>
        <v>.</v>
      </c>
      <c r="FG75" t="str">
        <f>IF(ISNUMBER(VLOOKUP($F75,AREA_EM_ALLYEAR,Seq!L$1,FALSE)),VLOOKUP($F75,AREA_EM_ALLYEAR,Seq!L$1,FALSE),".")</f>
        <v>.</v>
      </c>
      <c r="FH75" t="str">
        <f>IF(ISNUMBER(VLOOKUP($F75,AREA_EM_ALLYEAR,Seq!M$1,FALSE)),VLOOKUP($F75,AREA_EM_ALLYEAR,Seq!M$1,FALSE),".")</f>
        <v>.</v>
      </c>
      <c r="FI75" t="str">
        <f>IF(ISNUMBER(VLOOKUP($F75,AREA_EM_ALLYEAR,Seq!N$1,FALSE)),VLOOKUP($F75,AREA_EM_ALLYEAR,Seq!N$1,FALSE),".")</f>
        <v>.</v>
      </c>
      <c r="FJ75" t="str">
        <f>IF(ISNUMBER(VLOOKUP($F75,AREA_EM_ALLYEAR,Seq!O$1,FALSE)),VLOOKUP($F75,AREA_EM_ALLYEAR,Seq!O$1,FALSE),".")</f>
        <v>.</v>
      </c>
      <c r="FK75" t="str">
        <f t="shared" si="81"/>
        <v>.</v>
      </c>
      <c r="FN75">
        <f>IF( ISNUMBER(VLOOKUP($F75,AREA_LIFE,Seq!V$1,FALSE)-Life!V$39),VLOOKUP($F75,AREA_LIFE,Seq!V$1,FALSE)-Life!V$39,".")</f>
        <v>-18.570048780487795</v>
      </c>
      <c r="FO75">
        <f>IF( ISNUMBER(VLOOKUP($F75,AREA_LIFE,Seq!W$1,FALSE)-Life!W$39),VLOOKUP($F75,AREA_LIFE,Seq!W$1,FALSE)-Life!W$39,".")</f>
        <v>-18.211341463414627</v>
      </c>
      <c r="FP75">
        <f>IF( ISNUMBER(VLOOKUP($F75,AREA_LIFE,Seq!X$1,FALSE)-Life!X$39),VLOOKUP($F75,AREA_LIFE,Seq!X$1,FALSE)-Life!X$39,".")</f>
        <v>-17.841097560975619</v>
      </c>
      <c r="FQ75">
        <f>IF( ISNUMBER(VLOOKUP($F75,AREA_LIFE,Seq!Y$1,FALSE)-Life!Y$39),VLOOKUP($F75,AREA_LIFE,Seq!Y$1,FALSE)-Life!Y$39,".")</f>
        <v>-17.472780487804883</v>
      </c>
      <c r="FR75">
        <f>IF( ISNUMBER(VLOOKUP($F75,AREA_LIFE,Seq!Z$1,FALSE)-Life!Z$39),VLOOKUP($F75,AREA_LIFE,Seq!Z$1,FALSE)-Life!Z$39,".")</f>
        <v>-17.124439024390249</v>
      </c>
      <c r="FS75">
        <f>IF( ISNUMBER(VLOOKUP($F75,AREA_LIFE,Seq!AA$1,FALSE)-Life!AA$39),VLOOKUP($F75,AREA_LIFE,Seq!AA$1,FALSE)-Life!AA$39,".")</f>
        <v>-16.812609756097572</v>
      </c>
      <c r="FT75">
        <f>IF( ISNUMBER(VLOOKUP($F75,AREA_LIFE,Seq!AB$1,FALSE)-Life!AB$39),VLOOKUP($F75,AREA_LIFE,Seq!AB$1,FALSE)-Life!AB$39,".")</f>
        <v>-16.549414634146345</v>
      </c>
      <c r="FU75">
        <f>IF( ISNUMBER(VLOOKUP($F75,AREA_LIFE,Seq!AC$1,FALSE)-Life!AC$39),VLOOKUP($F75,AREA_LIFE,Seq!AC$1,FALSE)-Life!AC$39,".")</f>
        <v>-16.335902439024387</v>
      </c>
      <c r="FV75">
        <f>IF( ISNUMBER(VLOOKUP($F75,AREA_LIFE,Seq!AD$1,FALSE)-Life!AD$39),VLOOKUP($F75,AREA_LIFE,Seq!AD$1,FALSE)-Life!AD$39,".")</f>
        <v>-16.175121951219502</v>
      </c>
      <c r="FW75">
        <f>IF( ISNUMBER(VLOOKUP($F75,AREA_LIFE,Seq!AE$1,FALSE)-Life!AE$39),VLOOKUP($F75,AREA_LIFE,Seq!AE$1,FALSE)-Life!AE$39,".")</f>
        <v>-16.070048780487802</v>
      </c>
      <c r="FX75">
        <f>IF( ISNUMBER(VLOOKUP($F75,AREA_LIFE,Seq!AF$1,FALSE)-Life!AF$39),VLOOKUP($F75,AREA_LIFE,Seq!AF$1,FALSE)-Life!AF$39,".")</f>
        <v>-16.021634146341462</v>
      </c>
      <c r="FY75">
        <f>IF( ISNUMBER(VLOOKUP($F75,AREA_LIFE,Seq!AG$1,FALSE)-Life!AG$39),VLOOKUP($F75,AREA_LIFE,Seq!AG$1,FALSE)-Life!AG$39,".")</f>
        <v>-16.029829268292694</v>
      </c>
      <c r="FZ75">
        <f>IF( ISNUMBER(VLOOKUP($F75,AREA_LIFE,Seq!AH$1,FALSE)-Life!AH$39),VLOOKUP($F75,AREA_LIFE,Seq!AH$1,FALSE)-Life!AH$39,".")</f>
        <v>-16.083024390243899</v>
      </c>
      <c r="GA75">
        <f>IF( ISNUMBER(VLOOKUP($F75,AREA_LIFE,Seq!AI$1,FALSE)-Life!AI$39),VLOOKUP($F75,AREA_LIFE,Seq!AI$1,FALSE)-Life!AI$39,".")</f>
        <v>-16.171658536585383</v>
      </c>
      <c r="GB75">
        <f>IF( ISNUMBER(VLOOKUP($F75,AREA_LIFE,Seq!AJ$1,FALSE)-Life!AJ$39),VLOOKUP($F75,AREA_LIFE,Seq!AJ$1,FALSE)-Life!AJ$39,".")</f>
        <v>-16.287219512195129</v>
      </c>
      <c r="GC75">
        <f>IF( ISNUMBER(VLOOKUP($F75,AREA_LIFE,Seq!AK$1,FALSE)-Life!AK$39),VLOOKUP($F75,AREA_LIFE,Seq!AK$1,FALSE)-Life!AK$39,".")</f>
        <v>-16.423682926829272</v>
      </c>
      <c r="GD75">
        <f>IF( ISNUMBER(VLOOKUP($F75,AREA_LIFE,Seq!AL$1,FALSE)-Life!AL$39),VLOOKUP($F75,AREA_LIFE,Seq!AL$1,FALSE)-Life!AL$39,".")</f>
        <v>-16.5770487804878</v>
      </c>
      <c r="GE75">
        <f>IF( ISNUMBER(VLOOKUP($F75,AREA_LIFE,Seq!AM$1,FALSE)-Life!AM$39),VLOOKUP($F75,AREA_LIFE,Seq!AM$1,FALSE)-Life!AM$39,".")</f>
        <v>-16.743414634146347</v>
      </c>
      <c r="GF75">
        <f>IF( ISNUMBER(VLOOKUP($F75,AREA_LIFE,Seq!AN$1,FALSE)-Life!AN$39),VLOOKUP($F75,AREA_LIFE,Seq!AN$1,FALSE)-Life!AN$39,".")</f>
        <v>-16.914780487804897</v>
      </c>
      <c r="GG75">
        <f>IF( ISNUMBER(VLOOKUP($F75,AREA_LIFE,Seq!AO$1,FALSE)-Life!AO$39),VLOOKUP($F75,AREA_LIFE,Seq!AO$1,FALSE)-Life!AO$39,".")</f>
        <v>-17.082658536585377</v>
      </c>
      <c r="GH75">
        <f>IF( ISNUMBER(VLOOKUP($F75,AREA_LIFE,Seq!AP$1,FALSE)-Life!AP$39),VLOOKUP($F75,AREA_LIFE,Seq!AP$1,FALSE)-Life!AP$39,".")</f>
        <v>-17.239048780487813</v>
      </c>
      <c r="GI75">
        <f>IF( ISNUMBER(VLOOKUP($F75,AREA_LIFE,Seq!AQ$1,FALSE)-Life!AQ$39),VLOOKUP($F75,AREA_LIFE,Seq!AQ$1,FALSE)-Life!AQ$39,".")</f>
        <v>-17.376439024390237</v>
      </c>
      <c r="GJ75">
        <f>IF( ISNUMBER(VLOOKUP($F75,AREA_LIFE,Seq!AR$1,FALSE)-Life!AR$39),VLOOKUP($F75,AREA_LIFE,Seq!AR$1,FALSE)-Life!AR$39,".")</f>
        <v>-17.49226829268293</v>
      </c>
      <c r="GK75">
        <f>IF( ISNUMBER(VLOOKUP($F75,AREA_LIFE,Seq!AS$1,FALSE)-Life!AS$39),VLOOKUP($F75,AREA_LIFE,Seq!AS$1,FALSE)-Life!AS$39,".")</f>
        <v>-17.58356097560975</v>
      </c>
      <c r="GL75">
        <f>IF( ISNUMBER(VLOOKUP($F75,AREA_LIFE,Seq!AT$1,FALSE)-Life!AT$39),VLOOKUP($F75,AREA_LIFE,Seq!AT$1,FALSE)-Life!AT$39,".")</f>
        <v>-17.645341463414653</v>
      </c>
      <c r="GM75">
        <f>IF( ISNUMBER(VLOOKUP($F75,AREA_LIFE,Seq!AU$1,FALSE)-Life!AU$39),VLOOKUP($F75,AREA_LIFE,Seq!AU$1,FALSE)-Life!AU$39,".")</f>
        <v>-17.67160975609756</v>
      </c>
      <c r="GN75">
        <f>IF( ISNUMBER(VLOOKUP($F75,AREA_LIFE,Seq!AV$1,FALSE)-Life!AV$39),VLOOKUP($F75,AREA_LIFE,Seq!AV$1,FALSE)-Life!AV$39,".")</f>
        <v>-17.658902439024374</v>
      </c>
      <c r="GO75">
        <f>IF( ISNUMBER(VLOOKUP($F75,AREA_LIFE,Seq!AW$1,FALSE)-Life!AW$39),VLOOKUP($F75,AREA_LIFE,Seq!AW$1,FALSE)-Life!AW$39,".")</f>
        <v>-17.609780487804876</v>
      </c>
      <c r="GP75">
        <f>IF( ISNUMBER(VLOOKUP($F75,AREA_LIFE,Seq!AX$1,FALSE)-Life!AX$39),VLOOKUP($F75,AREA_LIFE,Seq!AX$1,FALSE)-Life!AX$39,".")</f>
        <v>-17.529268292682936</v>
      </c>
      <c r="GQ75">
        <f t="shared" si="82"/>
        <v>-17.529268292682936</v>
      </c>
      <c r="GS75">
        <f>IFERROR(VLOOKUP($F75,AREA_LIFE,Seq!V$1,FALSE),".")</f>
        <v>47.398341463414638</v>
      </c>
      <c r="GT75">
        <f>IFERROR(VLOOKUP($F75,AREA_LIFE,Seq!W$1,FALSE),".")</f>
        <v>47.955390243902443</v>
      </c>
      <c r="GU75">
        <f>IFERROR(VLOOKUP($F75,AREA_LIFE,Seq!X$1,FALSE),".")</f>
        <v>48.507390243902442</v>
      </c>
      <c r="GV75">
        <f>IFERROR(VLOOKUP($F75,AREA_LIFE,Seq!Y$1,FALSE),".")</f>
        <v>49.048390243902446</v>
      </c>
      <c r="GW75">
        <f>IFERROR(VLOOKUP($F75,AREA_LIFE,Seq!Z$1,FALSE),".")</f>
        <v>49.571365853658541</v>
      </c>
      <c r="GX75">
        <f>IFERROR(VLOOKUP($F75,AREA_LIFE,Seq!AA$1,FALSE),".")</f>
        <v>50.067829268292684</v>
      </c>
      <c r="GY75">
        <f>IFERROR(VLOOKUP($F75,AREA_LIFE,Seq!AB$1,FALSE),".")</f>
        <v>50.531804878048789</v>
      </c>
      <c r="GZ75">
        <f>IFERROR(VLOOKUP($F75,AREA_LIFE,Seq!AC$1,FALSE),".")</f>
        <v>50.962292682926837</v>
      </c>
      <c r="HA75">
        <f>IFERROR(VLOOKUP($F75,AREA_LIFE,Seq!AD$1,FALSE),".")</f>
        <v>51.357804878048789</v>
      </c>
      <c r="HB75">
        <f>IFERROR(VLOOKUP($F75,AREA_LIFE,Seq!AE$1,FALSE),".")</f>
        <v>51.716341463414643</v>
      </c>
      <c r="HC75">
        <f>IFERROR(VLOOKUP($F75,AREA_LIFE,Seq!AF$1,FALSE),".")</f>
        <v>52.037439024390245</v>
      </c>
      <c r="HD75">
        <f>IFERROR(VLOOKUP($F75,AREA_LIFE,Seq!AG$1,FALSE),".")</f>
        <v>52.320560975609759</v>
      </c>
      <c r="HE75">
        <f>IFERROR(VLOOKUP($F75,AREA_LIFE,Seq!AH$1,FALSE),".")</f>
        <v>52.572219512195126</v>
      </c>
      <c r="HF75">
        <f>IFERROR(VLOOKUP($F75,AREA_LIFE,Seq!AI$1,FALSE),".")</f>
        <v>52.797926829268292</v>
      </c>
      <c r="HG75">
        <f>IFERROR(VLOOKUP($F75,AREA_LIFE,Seq!AJ$1,FALSE),".")</f>
        <v>53.003121951219519</v>
      </c>
      <c r="HH75">
        <f>IFERROR(VLOOKUP($F75,AREA_LIFE,Seq!AK$1,FALSE),".")</f>
        <v>53.193853658536597</v>
      </c>
      <c r="HI75">
        <f>IFERROR(VLOOKUP($F75,AREA_LIFE,Seq!AL$1,FALSE),".")</f>
        <v>53.374585365853662</v>
      </c>
      <c r="HJ75">
        <f>IFERROR(VLOOKUP($F75,AREA_LIFE,Seq!AM$1,FALSE),".")</f>
        <v>53.548317073170736</v>
      </c>
      <c r="HK75">
        <f>IFERROR(VLOOKUP($F75,AREA_LIFE,Seq!AN$1,FALSE),".")</f>
        <v>53.7200243902439</v>
      </c>
      <c r="HL75">
        <f>IFERROR(VLOOKUP($F75,AREA_LIFE,Seq!AO$1,FALSE),".")</f>
        <v>53.892243902439027</v>
      </c>
      <c r="HM75">
        <f>IFERROR(VLOOKUP($F75,AREA_LIFE,Seq!AP$1,FALSE),".")</f>
        <v>54.064951219512203</v>
      </c>
      <c r="HN75">
        <f>IFERROR(VLOOKUP($F75,AREA_LIFE,Seq!AQ$1,FALSE),".")</f>
        <v>54.23514634146342</v>
      </c>
      <c r="HO75">
        <f>IFERROR(VLOOKUP($F75,AREA_LIFE,Seq!AR$1,FALSE),".")</f>
        <v>54.400878048780491</v>
      </c>
      <c r="HP75">
        <f>IFERROR(VLOOKUP($F75,AREA_LIFE,Seq!AS$1,FALSE),".")</f>
        <v>54.56360975609757</v>
      </c>
      <c r="HQ75">
        <f>IFERROR(VLOOKUP($F75,AREA_LIFE,Seq!AT$1,FALSE),".")</f>
        <v>54.728341463414637</v>
      </c>
      <c r="HR75">
        <f>IFERROR(VLOOKUP($F75,AREA_LIFE,Seq!AU$1,FALSE),".")</f>
        <v>54.90504878048781</v>
      </c>
      <c r="HS75">
        <f>IFERROR(VLOOKUP($F75,AREA_LIFE,Seq!AV$1,FALSE),".")</f>
        <v>55.104707317073178</v>
      </c>
      <c r="HT75">
        <f>IFERROR(VLOOKUP($F75,AREA_LIFE,Seq!AW$1,FALSE),".")</f>
        <v>55.333292682926832</v>
      </c>
      <c r="HU75">
        <f>IFERROR(VLOOKUP($F75,AREA_LIFE,Seq!AX$1,FALSE),".")</f>
        <v>55.595292682926832</v>
      </c>
      <c r="HV75" t="str">
        <f>IFERROR(VLOOKUP($F75,AREA_LIFE,Seq!AY$1,FALSE),".")</f>
        <v>.</v>
      </c>
      <c r="HZ75">
        <f t="shared" si="40"/>
        <v>1153</v>
      </c>
      <c r="IA75">
        <f t="shared" si="83"/>
        <v>0</v>
      </c>
      <c r="IB75">
        <f t="shared" si="41"/>
        <v>44806383.3727438</v>
      </c>
      <c r="IC75">
        <f t="shared" si="42"/>
        <v>-44113727.813378409</v>
      </c>
      <c r="ID75">
        <f t="shared" si="84"/>
        <v>7.0834717591371665E-2</v>
      </c>
      <c r="IE75" t="str">
        <f>work!FK75</f>
        <v>.</v>
      </c>
      <c r="IF75" t="str">
        <f>work!FL75</f>
        <v>.</v>
      </c>
      <c r="IG75" t="str">
        <f>work!FM75</f>
        <v>.</v>
      </c>
      <c r="IH75" t="str">
        <f>IF(ISNUMBER(work!FS75-work!FK75),work!FS75-work!FK75,".")</f>
        <v>.</v>
      </c>
      <c r="II75" t="str">
        <f>IF(ISNUMBER(work!FT75-work!FL75),work!FT75-work!FL75,".")</f>
        <v>.</v>
      </c>
      <c r="IJ75" t="str">
        <f>IF(ISNUMBER(work!FU75-work!FM75),work!FU75-work!FM75,".")</f>
        <v>.</v>
      </c>
    </row>
    <row r="76" spans="1:244" hidden="1">
      <c r="A76" s="24" t="str">
        <f t="shared" si="48"/>
        <v>非洲</v>
      </c>
      <c r="B76" s="24" t="str">
        <f t="shared" si="49"/>
        <v>Out</v>
      </c>
      <c r="C76" s="24" t="str">
        <f t="shared" si="50"/>
        <v>Out</v>
      </c>
      <c r="D76" s="24"/>
      <c r="E76" s="25" t="s">
        <v>2825</v>
      </c>
      <c r="F76" s="26" t="str">
        <f t="shared" si="51"/>
        <v>Seychelles</v>
      </c>
      <c r="G76" s="27" t="str">
        <f t="shared" si="52"/>
        <v>.</v>
      </c>
      <c r="H76" s="27" t="str">
        <f t="shared" si="53"/>
        <v>.</v>
      </c>
      <c r="I76" s="27" t="str">
        <f t="shared" si="54"/>
        <v>.</v>
      </c>
      <c r="J76" s="27" t="str">
        <f t="shared" si="55"/>
        <v>.</v>
      </c>
      <c r="K76" s="27" t="str">
        <f t="shared" si="56"/>
        <v>.</v>
      </c>
      <c r="L76" s="27" t="str">
        <f t="shared" si="57"/>
        <v>.</v>
      </c>
      <c r="M76" s="27" t="str">
        <f t="shared" si="58"/>
        <v>.</v>
      </c>
      <c r="N76" s="27" t="str">
        <f t="shared" si="59"/>
        <v>.</v>
      </c>
      <c r="O76" s="27" t="str">
        <f t="shared" si="60"/>
        <v>.</v>
      </c>
      <c r="P76" s="27" t="str">
        <f t="shared" si="61"/>
        <v>.</v>
      </c>
      <c r="Q76" s="27" t="str">
        <f t="shared" si="62"/>
        <v>.</v>
      </c>
      <c r="R76" s="27" t="str">
        <f t="shared" si="63"/>
        <v>.</v>
      </c>
      <c r="S76" s="27">
        <f t="shared" si="64"/>
        <v>97</v>
      </c>
      <c r="T76" s="27">
        <f t="shared" si="65"/>
        <v>170</v>
      </c>
      <c r="U76" s="27">
        <f t="shared" si="66"/>
        <v>0</v>
      </c>
      <c r="V76" s="27">
        <f t="shared" si="67"/>
        <v>29</v>
      </c>
      <c r="W76" s="27">
        <f t="shared" si="68"/>
        <v>0</v>
      </c>
      <c r="X76" s="27">
        <f t="shared" si="69"/>
        <v>300</v>
      </c>
      <c r="Y76" s="27">
        <f t="shared" si="70"/>
        <v>597</v>
      </c>
      <c r="Z76" s="27">
        <f t="shared" si="71"/>
        <v>246</v>
      </c>
      <c r="AA76" s="27">
        <f t="shared" si="72"/>
        <v>654</v>
      </c>
      <c r="AB76" s="27">
        <f t="shared" si="73"/>
        <v>440</v>
      </c>
      <c r="AC76" s="27">
        <f t="shared" si="74"/>
        <v>1573</v>
      </c>
      <c r="AD76" s="27">
        <f t="shared" si="75"/>
        <v>1594</v>
      </c>
      <c r="AE76" s="27">
        <f t="shared" si="76"/>
        <v>4226</v>
      </c>
      <c r="AF76" s="27">
        <f t="shared" si="77"/>
        <v>11790</v>
      </c>
      <c r="AG76" s="27"/>
      <c r="AH76" s="27">
        <f>IF(ISNUMBER(work!C76+work!AH76),work!C76+work!AH76,".")</f>
        <v>18323380.135156292</v>
      </c>
      <c r="AI76" s="27">
        <f>IF(ISNUMBER(work!D76+work!AI76),work!D76+work!AI76,".")</f>
        <v>19272280.567585908</v>
      </c>
      <c r="AJ76" s="27">
        <f>IF(ISNUMBER(work!E76+work!AJ76),work!E76+work!AJ76,".")</f>
        <v>21023320.970042218</v>
      </c>
      <c r="AK76" s="27">
        <f>IF(ISNUMBER(work!F76+work!AK76),work!F76+work!AK76,".")</f>
        <v>23311522.920846097</v>
      </c>
      <c r="AL76" s="27">
        <f>IF(ISNUMBER(work!G76+work!AL76),work!G76+work!AL76,".")</f>
        <v>26852091.449483745</v>
      </c>
      <c r="AM76" s="27">
        <f>IF(ISNUMBER(work!H76+work!AM76),work!H76+work!AM76,".")</f>
        <v>30476477.745029371</v>
      </c>
      <c r="AN76" s="27">
        <f>IF(ISNUMBER(work!I76+work!AN76),work!I76+work!AN76,".")</f>
        <v>33155693.388709813</v>
      </c>
      <c r="AO76" s="27">
        <f>IF(ISNUMBER(work!J76+work!AO76),work!J76+work!AO76,".")</f>
        <v>36999581.781541035</v>
      </c>
      <c r="AP76" s="27">
        <f>IF(ISNUMBER(work!K76+work!AP76),work!K76+work!AP76,".")</f>
        <v>41178674.182280093</v>
      </c>
      <c r="AQ76" s="27">
        <f>IF(ISNUMBER(work!L76+work!AQ76),work!L76+work!AQ76,".")</f>
        <v>42869357.664906785</v>
      </c>
      <c r="AR76" s="27">
        <f>IF(ISNUMBER(work!M76+work!AR76),work!M76+work!AR76,".")</f>
        <v>44499573.503750458</v>
      </c>
      <c r="AS76" s="27">
        <f>IF(ISNUMBER(work!N76+work!AS76),work!N76+work!AS76,".")</f>
        <v>48590989.480978474</v>
      </c>
      <c r="AT76" s="27">
        <f>IF(ISNUMBER(work!O76+work!AT76),work!O76+work!AT76,".")</f>
        <v>55488051.724905625</v>
      </c>
      <c r="AU76" s="27">
        <f>IF(ISNUMBER(work!P76+work!AU76),work!P76+work!AU76,".")</f>
        <v>63252983.186143734</v>
      </c>
      <c r="AV76" s="27">
        <f>IF(ISNUMBER(work!Q76+work!AV76),work!Q76+work!AV76,".")</f>
        <v>71532700.901863769</v>
      </c>
      <c r="AW76" s="27">
        <f>IF(ISNUMBER(work!R76+work!AW76),work!R76+work!AW76,".")</f>
        <v>79324389.745238602</v>
      </c>
      <c r="AX76" s="27">
        <f>IF(ISNUMBER(work!S76+work!AX76),work!S76+work!AX76,".")</f>
        <v>87254517.924687341</v>
      </c>
      <c r="AY76" s="27">
        <f>IF(ISNUMBER(work!T76+work!AY76),work!T76+work!AY76,".")</f>
        <v>95370457.700661212</v>
      </c>
      <c r="AZ76" s="27">
        <f>IF(ISNUMBER(work!U76+work!AZ76),work!U76+work!AZ76,".")</f>
        <v>102809675.66189256</v>
      </c>
      <c r="BA76" s="27">
        <f>IF(ISNUMBER(work!V76+work!BA76),work!V76+work!BA76,".")</f>
        <v>110619894.7520746</v>
      </c>
      <c r="BB76" s="27">
        <f>IF(ISNUMBER(work!W76+work!BB76),work!W76+work!BB76,".")</f>
        <v>119909520.14777799</v>
      </c>
      <c r="BC76" s="27">
        <f>IF(ISNUMBER(work!X76+work!BC76),work!X76+work!BC76,".")</f>
        <v>129855510.32575665</v>
      </c>
      <c r="BD76" s="27">
        <f>IF(ISNUMBER(work!Y76+work!BD76),work!Y76+work!BD76,".")</f>
        <v>141667622.24941579</v>
      </c>
      <c r="BE76" s="27">
        <f>IF(ISNUMBER(work!Z76+work!BE76),work!Z76+work!BE76,".")</f>
        <v>155824721.87654006</v>
      </c>
      <c r="BF76" s="27">
        <f>IF(ISNUMBER(work!AA76+work!BF76),work!AA76+work!BF76,".")</f>
        <v>171555605.98191911</v>
      </c>
      <c r="BG76" s="27">
        <f>IF(ISNUMBER(work!AB76+work!BG76),work!AB76+work!BG76,".")</f>
        <v>189395759.97226754</v>
      </c>
      <c r="BH76" s="27">
        <f>IF(ISNUMBER(work!AC76+work!BH76),work!AC76+work!BH76,".")</f>
        <v>211363696.3007412</v>
      </c>
      <c r="BI76" s="27">
        <f>IF(ISNUMBER(work!AD76+work!BI76),work!AD76+work!BI76,".")</f>
        <v>238837264.83047503</v>
      </c>
      <c r="BJ76" s="27">
        <f>IF(ISNUMBER(work!AE76+work!BJ76),work!AE76+work!BJ76,".")</f>
        <v>260328321.7477715</v>
      </c>
      <c r="BK76" s="27">
        <f>IF(ISNUMBER(work!AF76+work!BK76),work!AF76+work!BK76,".")</f>
        <v>293819558.98492664</v>
      </c>
      <c r="BL76" s="27"/>
      <c r="BM76" s="27">
        <f>IF(ISNUMBER(work!AH76-work!C76),work!AH76-work!C76,".")</f>
        <v>-18265008.427909706</v>
      </c>
      <c r="BN76" s="27">
        <f>IF(ISNUMBER(work!AI76-work!D76),work!AI76-work!D76,".")</f>
        <v>-19218704.200759493</v>
      </c>
      <c r="BO76" s="27">
        <f>IF(ISNUMBER(work!AJ76-work!E76),work!AJ76-work!E76,".")</f>
        <v>-20970343.412222583</v>
      </c>
      <c r="BP76" s="27">
        <f>IF(ISNUMBER(work!AK76-work!F76),work!AK76-work!F76,".")</f>
        <v>-23259450.879085504</v>
      </c>
      <c r="BQ76" s="27">
        <f>IF(ISNUMBER(work!AL76-work!G76),work!AL76-work!G76,".")</f>
        <v>-26797670.368037455</v>
      </c>
      <c r="BR76" s="27">
        <f>IF(ISNUMBER(work!AM76-work!H76),work!AM76-work!H76,".")</f>
        <v>-30416001.917857226</v>
      </c>
      <c r="BS76" s="27">
        <f>IF(ISNUMBER(work!AN76-work!I76),work!AN76-work!I76,".")</f>
        <v>-33095324.484510794</v>
      </c>
      <c r="BT76" s="27">
        <f>IF(ISNUMBER(work!AO76-work!J76),work!AO76-work!J76,".")</f>
        <v>-36936554.16497317</v>
      </c>
      <c r="BU76" s="27">
        <f>IF(ISNUMBER(work!AP76-work!K76),work!AP76-work!K76,".")</f>
        <v>-41112245.126190305</v>
      </c>
      <c r="BV76" s="27">
        <f>IF(ISNUMBER(work!AQ76-work!L76),work!AQ76-work!L76,".")</f>
        <v>-42795489.335210815</v>
      </c>
      <c r="BW76" s="27">
        <f>IF(ISNUMBER(work!AR76-work!M76),work!AR76-work!M76,".")</f>
        <v>-44420537.68237175</v>
      </c>
      <c r="BX76" s="27">
        <f>IF(ISNUMBER(work!AS76-work!N76),work!AS76-work!N76,".")</f>
        <v>-48509771.934266925</v>
      </c>
      <c r="BY76" s="27">
        <f>IF(ISNUMBER(work!AT76-work!O76),work!AT76-work!O76,".")</f>
        <v>-55401017.811304584</v>
      </c>
      <c r="BZ76" s="27">
        <f>IF(ISNUMBER(work!AU76-work!P76),work!AU76-work!P76,".")</f>
        <v>-63160556.085135855</v>
      </c>
      <c r="CA76" s="27">
        <f>IF(ISNUMBER(work!AV76-work!Q76),work!AV76-work!Q76,".")</f>
        <v>-71441012.013953432</v>
      </c>
      <c r="CB76" s="27">
        <f>IF(ISNUMBER(work!AW76-work!R76),work!AW76-work!R76,".")</f>
        <v>-79233457.878402799</v>
      </c>
      <c r="CC76" s="27">
        <f>IF(ISNUMBER(work!AX76-work!S76),work!AX76-work!S76,".")</f>
        <v>-87159114.461318061</v>
      </c>
      <c r="CD76" s="27">
        <f>IF(ISNUMBER(work!AY76-work!T76),work!AY76-work!T76,".")</f>
        <v>-95263642.497242779</v>
      </c>
      <c r="CE76" s="27">
        <f>IF(ISNUMBER(work!AZ76-work!U76),work!AZ76-work!U76,".")</f>
        <v>-102693884.35144743</v>
      </c>
      <c r="CF76" s="27">
        <f>IF(ISNUMBER(work!BA76-work!V76),work!BA76-work!V76,".")</f>
        <v>-110501935.82227939</v>
      </c>
      <c r="CG76" s="27">
        <f>IF(ISNUMBER(work!BB76-work!W76),work!BB76-work!W76,".")</f>
        <v>-119786544.194822</v>
      </c>
      <c r="CH76" s="27">
        <f>IF(ISNUMBER(work!BC76-work!X76),work!BC76-work!X76,".")</f>
        <v>-129735327.35727935</v>
      </c>
      <c r="CI76" s="27">
        <f>IF(ISNUMBER(work!BD76-work!Y76),work!BD76-work!Y76,".")</f>
        <v>-141545981.6627762</v>
      </c>
      <c r="CJ76" s="27">
        <f>IF(ISNUMBER(work!BE76-work!Z76),work!BE76-work!Z76,".")</f>
        <v>-155710242.42687196</v>
      </c>
      <c r="CK76" s="27">
        <f>IF(ISNUMBER(work!BF76-work!AA76),work!BF76-work!AA76,".")</f>
        <v>-171444389.71613687</v>
      </c>
      <c r="CL76" s="27">
        <f>IF(ISNUMBER(work!BG76-work!AB76),work!BG76-work!AB76,".")</f>
        <v>-189276235.27838644</v>
      </c>
      <c r="CM76" s="27">
        <f>IF(ISNUMBER(work!BH76-work!AC76),work!BH76-work!AC76,".")</f>
        <v>-211234250.39898878</v>
      </c>
      <c r="CN76" s="27">
        <f>IF(ISNUMBER(work!BI76-work!AD76),work!BI76-work!AD76,".")</f>
        <v>-238698414.94021899</v>
      </c>
      <c r="CO76" s="27">
        <f>IF(ISNUMBER(work!BJ76-work!AE76),work!BJ76-work!AE76,".")</f>
        <v>-260185569.20228648</v>
      </c>
      <c r="CP76" s="27">
        <f>IF(ISNUMBER(work!BK76-work!AF76),work!BK76-work!AF76,".")</f>
        <v>-293689548.84386402</v>
      </c>
      <c r="CQ76" s="27"/>
      <c r="CR76" s="27"/>
      <c r="CS76" s="27">
        <f>IF(ISNUMBER(work!CR76-work!BN76),work!CR76-work!BN76,".")</f>
        <v>8.2439613526570046E-2</v>
      </c>
      <c r="CT76" s="27">
        <f>IF(ISNUMBER(work!CS76-work!BO76),work!CS76-work!BO76,".")</f>
        <v>8.1439613526570045E-2</v>
      </c>
      <c r="CU76" s="27">
        <f>IF(ISNUMBER(work!CT76-work!BP76),work!CT76-work!BP76,".")</f>
        <v>8.1439613526570045E-2</v>
      </c>
      <c r="CV76" s="27">
        <f>IF(ISNUMBER(work!CU76-work!BQ76),work!CU76-work!BQ76,".")</f>
        <v>8.0439613526570045E-2</v>
      </c>
      <c r="CW76" s="27">
        <f>IF(ISNUMBER(work!CV76-work!BR76),work!CV76-work!BR76,".")</f>
        <v>8.0439613526570045E-2</v>
      </c>
      <c r="CX76" s="27">
        <f>IF(ISNUMBER(work!CW76-work!BS76),work!CW76-work!BS76,".")</f>
        <v>7.9439613526570058E-2</v>
      </c>
      <c r="CY76" s="27">
        <f>IF(ISNUMBER(work!CX76-work!BT76),work!CX76-work!BT76,".")</f>
        <v>7.8439613526570057E-2</v>
      </c>
      <c r="CZ76" s="27">
        <f>IF(ISNUMBER(work!CY76-work!BU76),work!CY76-work!BU76,".")</f>
        <v>7.7439613526570056E-2</v>
      </c>
      <c r="DA76" s="27">
        <f>IF(ISNUMBER(work!CZ76-work!BV76),work!CZ76-work!BV76,".")</f>
        <v>7.6439613526570055E-2</v>
      </c>
      <c r="DB76" s="27">
        <f>IF(ISNUMBER(work!DA76-work!BW76),work!DA76-work!BW76,".")</f>
        <v>7.5439613526570054E-2</v>
      </c>
      <c r="DC76" s="27">
        <f>IF(ISNUMBER(work!DB76-work!BX76),work!DB76-work!BX76,".")</f>
        <v>7.3439613526570052E-2</v>
      </c>
      <c r="DD76" s="27">
        <f>IF(ISNUMBER(work!DC76-work!BY76),work!DC76-work!BY76,".")</f>
        <v>7.143961352657005E-2</v>
      </c>
      <c r="DE76" s="27">
        <f>IF(ISNUMBER(work!DD76-work!BZ76),work!DD76-work!BZ76,".")</f>
        <v>7.043961352657005E-2</v>
      </c>
      <c r="DF76" s="27">
        <f>IF(ISNUMBER(work!DE76-work!CA76),work!DE76-work!CA76,".")</f>
        <v>6.8439613526570048E-2</v>
      </c>
      <c r="DG76" s="27">
        <f>IF(ISNUMBER(work!DF76-work!CB76),work!DF76-work!CB76,".")</f>
        <v>6.6439613526570046E-2</v>
      </c>
      <c r="DH76" s="27">
        <f>IF(ISNUMBER(work!DG76-work!CC76),work!DG76-work!CC76,".")</f>
        <v>6.4439613526570044E-2</v>
      </c>
      <c r="DI76" s="27">
        <f>IF(ISNUMBER(work!DH76-work!CD76),work!DH76-work!CD76,".")</f>
        <v>6.1439613526570055E-2</v>
      </c>
      <c r="DJ76" s="27">
        <f>IF(ISNUMBER(work!DI76-work!CE76),work!DI76-work!CE76,".")</f>
        <v>5.9439613526570054E-2</v>
      </c>
      <c r="DK76" s="27">
        <f>IF(ISNUMBER(work!DJ76-work!CF76),work!DJ76-work!CF76,".")</f>
        <v>5.7439613526570052E-2</v>
      </c>
      <c r="DL76" s="27">
        <f>IF(ISNUMBER(work!DK76-work!CG76),work!DK76-work!CG76,".")</f>
        <v>5.4439613526570049E-2</v>
      </c>
      <c r="DM76" s="27">
        <f>IF(ISNUMBER(work!DL76-work!CH76),work!DL76-work!CH76,".")</f>
        <v>5.1439613526570054E-2</v>
      </c>
      <c r="DN76" s="27">
        <f>IF(ISNUMBER(work!DM76-work!CI76),work!DM76-work!CI76,".")</f>
        <v>4.8439613526570051E-2</v>
      </c>
      <c r="DO76" s="27">
        <f>IF(ISNUMBER(work!DN76-work!CJ76),work!DN76-work!CJ76,".")</f>
        <v>4.5439613526570048E-2</v>
      </c>
      <c r="DP76" s="27">
        <f>IF(ISNUMBER(work!DO76-work!CK76),work!DO76-work!CK76,".")</f>
        <v>4.2439613526570052E-2</v>
      </c>
      <c r="DQ76" s="27">
        <f>IF(ISNUMBER(work!DP76-work!CL76),work!DP76-work!CL76,".")</f>
        <v>3.9460606060606057E-2</v>
      </c>
      <c r="DR76" s="27">
        <f>IF(ISNUMBER(work!DQ76-work!CM76),work!DQ76-work!CM76,".")</f>
        <v>3.8108564535585039E-2</v>
      </c>
      <c r="DS76" s="27">
        <f>IF(ISNUMBER(work!DR76-work!CN76),work!DR76-work!CN76,".")</f>
        <v>3.5182033096926711E-2</v>
      </c>
      <c r="DT76" s="27">
        <f>IF(ISNUMBER(work!DS76-work!CO76),work!DS76-work!CO76,".")</f>
        <v>2.8919465612945713E-2</v>
      </c>
      <c r="DU76" s="27">
        <f>IF(ISNUMBER(work!DT76-work!CP76),work!DT76-work!CP76,".")</f>
        <v>2.2020010120060718E-2</v>
      </c>
      <c r="DV76" s="27">
        <f t="shared" si="78"/>
        <v>2.2020010120060718E-2</v>
      </c>
      <c r="DW76" s="27"/>
      <c r="DX76" s="27" t="str">
        <f>IF(ISNUMBER(work!FJ76/work!FN76),work!FJ76/work!FN76,".")</f>
        <v>.</v>
      </c>
      <c r="DY76" s="27" t="str">
        <f>IF(ISNUMBER(work!FK76/work!FO76),work!FK76/work!FO76,".")</f>
        <v>.</v>
      </c>
      <c r="DZ76" s="27" t="str">
        <f>IF(ISNUMBER(work!FL76/work!FP76),work!FL76/work!FP76,".")</f>
        <v>.</v>
      </c>
      <c r="EA76" s="27" t="str">
        <f>IF(ISNUMBER(work!FM76/work!FQ76),work!FM76/work!FQ76,".")</f>
        <v>.</v>
      </c>
      <c r="EB76" s="27" t="str">
        <f>IF(ISNUMBER((work!FK76+work!FL76)/(work!FO76+work!FP76)),(work!FK76+work!FL76)/(work!FO76+work!FP76),".")</f>
        <v>.</v>
      </c>
      <c r="EC76" s="27" t="str">
        <f>IF(ISNUMBER(work!FR76/work!FV76),work!FR76/work!FV76,".")</f>
        <v>.</v>
      </c>
      <c r="ED76" s="27" t="str">
        <f>IF(ISNUMBER(work!FS76/work!FW76),work!FS76/work!FW76,".")</f>
        <v>.</v>
      </c>
      <c r="EE76" s="27" t="str">
        <f>IF(ISNUMBER(work!FT76/work!FX76),work!FT76/work!FX76,".")</f>
        <v>.</v>
      </c>
      <c r="EF76" s="27" t="str">
        <f>IF(ISNUMBER(work!FU76/work!FY76),work!FU76/work!FY76,".")</f>
        <v>.</v>
      </c>
      <c r="EG76" s="27" t="str">
        <f>IF(ISNUMBER((work!FS76+work!FT76)/(work!FW76+work!FX76)),(work!FS76+work!FT76)/(work!FW76+work!FX76),".")</f>
        <v>.</v>
      </c>
      <c r="EH76" s="27">
        <f>work!EZ76</f>
        <v>9.316770186335404E-3</v>
      </c>
      <c r="EI76" s="27" t="str">
        <f>work!FA76</f>
        <v>.</v>
      </c>
      <c r="EJ76" s="27" t="str">
        <f>work!FB76</f>
        <v>.</v>
      </c>
      <c r="EK76" s="27"/>
      <c r="EL76" s="27">
        <f t="shared" si="79"/>
        <v>9254.643</v>
      </c>
      <c r="EM76" t="str">
        <f t="shared" si="80"/>
        <v>.</v>
      </c>
      <c r="EN76" t="str">
        <f>work!FM76</f>
        <v>.</v>
      </c>
      <c r="EO76" t="str">
        <f>IF(ISNUMBER(work!FK76+work!FL76),work!FK76+work!FL76,".")</f>
        <v>.</v>
      </c>
      <c r="EP76" t="str">
        <f>IF(ISNUMBER(work!FU76-work!FM76),work!FU76-work!FM76,".")</f>
        <v>.</v>
      </c>
      <c r="EQ76" t="str">
        <f>IF(ISNUMBER(work!FS76+work!FT76-work!FK76-work!FL76),(work!FS76+work!FT76-work!FK76-work!FL76),".")</f>
        <v>.</v>
      </c>
      <c r="EU76">
        <f>work!FC76</f>
        <v>600</v>
      </c>
      <c r="EV76" t="str">
        <f>work!FD76</f>
        <v>.</v>
      </c>
      <c r="EW76" t="str">
        <f>IF(ISNUMBER(VLOOKUP($F76,AREA_EM_ALLYEAR,Seq!B$1,FALSE)),VLOOKUP($F76,AREA_EM_ALLYEAR,Seq!B$1,FALSE),".")</f>
        <v>.</v>
      </c>
      <c r="EX76" t="str">
        <f>IF(ISNUMBER(VLOOKUP($F76,AREA_EM_ALLYEAR,Seq!C$1,FALSE)),VLOOKUP($F76,AREA_EM_ALLYEAR,Seq!C$1,FALSE),".")</f>
        <v>.</v>
      </c>
      <c r="EY76" t="str">
        <f>IF(ISNUMBER(VLOOKUP($F76,AREA_EM_ALLYEAR,Seq!D$1,FALSE)),VLOOKUP($F76,AREA_EM_ALLYEAR,Seq!D$1,FALSE),".")</f>
        <v>.</v>
      </c>
      <c r="EZ76" t="str">
        <f>IF(ISNUMBER(VLOOKUP($F76,AREA_EM_ALLYEAR,Seq!E$1,FALSE)),VLOOKUP($F76,AREA_EM_ALLYEAR,Seq!E$1,FALSE),".")</f>
        <v>.</v>
      </c>
      <c r="FA76" t="str">
        <f>IF(ISNUMBER(VLOOKUP($F76,AREA_EM_ALLYEAR,Seq!F$1,FALSE)),VLOOKUP($F76,AREA_EM_ALLYEAR,Seq!F$1,FALSE),".")</f>
        <v>.</v>
      </c>
      <c r="FB76" t="str">
        <f>IF(ISNUMBER(VLOOKUP($F76,AREA_EM_ALLYEAR,Seq!G$1,FALSE)),VLOOKUP($F76,AREA_EM_ALLYEAR,Seq!G$1,FALSE),".")</f>
        <v>.</v>
      </c>
      <c r="FC76" t="str">
        <f>IF(ISNUMBER(VLOOKUP($F76,AREA_EM_ALLYEAR,Seq!H$1,FALSE)),VLOOKUP($F76,AREA_EM_ALLYEAR,Seq!H$1,FALSE),".")</f>
        <v>.</v>
      </c>
      <c r="FD76" t="str">
        <f>IF(ISNUMBER(VLOOKUP($F76,AREA_EM_ALLYEAR,Seq!I$1,FALSE)),VLOOKUP($F76,AREA_EM_ALLYEAR,Seq!I$1,FALSE),".")</f>
        <v>.</v>
      </c>
      <c r="FE76" t="str">
        <f>IF(ISNUMBER(VLOOKUP($F76,AREA_EM_ALLYEAR,Seq!J$1,FALSE)),VLOOKUP($F76,AREA_EM_ALLYEAR,Seq!J$1,FALSE),".")</f>
        <v>.</v>
      </c>
      <c r="FF76" t="str">
        <f>IF(ISNUMBER(VLOOKUP($F76,AREA_EM_ALLYEAR,Seq!K$1,FALSE)),VLOOKUP($F76,AREA_EM_ALLYEAR,Seq!K$1,FALSE),".")</f>
        <v>.</v>
      </c>
      <c r="FG76" t="str">
        <f>IF(ISNUMBER(VLOOKUP($F76,AREA_EM_ALLYEAR,Seq!L$1,FALSE)),VLOOKUP($F76,AREA_EM_ALLYEAR,Seq!L$1,FALSE),".")</f>
        <v>.</v>
      </c>
      <c r="FH76" t="str">
        <f>IF(ISNUMBER(VLOOKUP($F76,AREA_EM_ALLYEAR,Seq!M$1,FALSE)),VLOOKUP($F76,AREA_EM_ALLYEAR,Seq!M$1,FALSE),".")</f>
        <v>.</v>
      </c>
      <c r="FI76" t="str">
        <f>IF(ISNUMBER(VLOOKUP($F76,AREA_EM_ALLYEAR,Seq!N$1,FALSE)),VLOOKUP($F76,AREA_EM_ALLYEAR,Seq!N$1,FALSE),".")</f>
        <v>.</v>
      </c>
      <c r="FJ76" t="str">
        <f>IF(ISNUMBER(VLOOKUP($F76,AREA_EM_ALLYEAR,Seq!O$1,FALSE)),VLOOKUP($F76,AREA_EM_ALLYEAR,Seq!O$1,FALSE),".")</f>
        <v>.</v>
      </c>
      <c r="FK76" t="str">
        <f t="shared" si="81"/>
        <v>.</v>
      </c>
      <c r="FN76" t="str">
        <f>IF( ISNUMBER(VLOOKUP($F76,AREA_LIFE,Seq!V$1,FALSE)-Life!V$39),VLOOKUP($F76,AREA_LIFE,Seq!V$1,FALSE)-Life!V$39,".")</f>
        <v>.</v>
      </c>
      <c r="FO76" t="str">
        <f>IF( ISNUMBER(VLOOKUP($F76,AREA_LIFE,Seq!W$1,FALSE)-Life!W$39),VLOOKUP($F76,AREA_LIFE,Seq!W$1,FALSE)-Life!W$39,".")</f>
        <v>.</v>
      </c>
      <c r="FP76">
        <f>IF( ISNUMBER(VLOOKUP($F76,AREA_LIFE,Seq!X$1,FALSE)-Life!X$39),VLOOKUP($F76,AREA_LIFE,Seq!X$1,FALSE)-Life!X$39,".")</f>
        <v>2.3344390243902495</v>
      </c>
      <c r="FQ76" t="str">
        <f>IF( ISNUMBER(VLOOKUP($F76,AREA_LIFE,Seq!Y$1,FALSE)-Life!Y$39),VLOOKUP($F76,AREA_LIFE,Seq!Y$1,FALSE)-Life!Y$39,".")</f>
        <v>.</v>
      </c>
      <c r="FR76" t="str">
        <f>IF( ISNUMBER(VLOOKUP($F76,AREA_LIFE,Seq!Z$1,FALSE)-Life!Z$39),VLOOKUP($F76,AREA_LIFE,Seq!Z$1,FALSE)-Life!Z$39,".")</f>
        <v>.</v>
      </c>
      <c r="FS76">
        <f>IF( ISNUMBER(VLOOKUP($F76,AREA_LIFE,Seq!AA$1,FALSE)-Life!AA$39),VLOOKUP($F76,AREA_LIFE,Seq!AA$1,FALSE)-Life!AA$39,".")</f>
        <v>2.431902439024384</v>
      </c>
      <c r="FT76" t="str">
        <f>IF( ISNUMBER(VLOOKUP($F76,AREA_LIFE,Seq!AB$1,FALSE)-Life!AB$39),VLOOKUP($F76,AREA_LIFE,Seq!AB$1,FALSE)-Life!AB$39,".")</f>
        <v>.</v>
      </c>
      <c r="FU76">
        <f>IF( ISNUMBER(VLOOKUP($F76,AREA_LIFE,Seq!AC$1,FALSE)-Life!AC$39),VLOOKUP($F76,AREA_LIFE,Seq!AC$1,FALSE)-Life!AC$39,".")</f>
        <v>2.4337560975609733</v>
      </c>
      <c r="FV76" t="str">
        <f>IF( ISNUMBER(VLOOKUP($F76,AREA_LIFE,Seq!AD$1,FALSE)-Life!AD$39),VLOOKUP($F76,AREA_LIFE,Seq!AD$1,FALSE)-Life!AD$39,".")</f>
        <v>.</v>
      </c>
      <c r="FW76" t="str">
        <f>IF( ISNUMBER(VLOOKUP($F76,AREA_LIFE,Seq!AE$1,FALSE)-Life!AE$39),VLOOKUP($F76,AREA_LIFE,Seq!AE$1,FALSE)-Life!AE$39,".")</f>
        <v>.</v>
      </c>
      <c r="FX76">
        <f>IF( ISNUMBER(VLOOKUP($F76,AREA_LIFE,Seq!AF$1,FALSE)-Life!AF$39),VLOOKUP($F76,AREA_LIFE,Seq!AF$1,FALSE)-Life!AF$39,".")</f>
        <v>2.2361463414634244</v>
      </c>
      <c r="FY76" t="str">
        <f>IF( ISNUMBER(VLOOKUP($F76,AREA_LIFE,Seq!AG$1,FALSE)-Life!AG$39),VLOOKUP($F76,AREA_LIFE,Seq!AG$1,FALSE)-Life!AG$39,".")</f>
        <v>.</v>
      </c>
      <c r="FZ76">
        <f>IF( ISNUMBER(VLOOKUP($F76,AREA_LIFE,Seq!AH$1,FALSE)-Life!AH$39),VLOOKUP($F76,AREA_LIFE,Seq!AH$1,FALSE)-Life!AH$39,".")</f>
        <v>2.0154878048780489</v>
      </c>
      <c r="GA76" t="str">
        <f>IF( ISNUMBER(VLOOKUP($F76,AREA_LIFE,Seq!AI$1,FALSE)-Life!AI$39),VLOOKUP($F76,AREA_LIFE,Seq!AI$1,FALSE)-Life!AI$39,".")</f>
        <v>.</v>
      </c>
      <c r="GB76" t="str">
        <f>IF( ISNUMBER(VLOOKUP($F76,AREA_LIFE,Seq!AJ$1,FALSE)-Life!AJ$39),VLOOKUP($F76,AREA_LIFE,Seq!AJ$1,FALSE)-Life!AJ$39,".")</f>
        <v>.</v>
      </c>
      <c r="GC76">
        <f>IF( ISNUMBER(VLOOKUP($F76,AREA_LIFE,Seq!AK$1,FALSE)-Life!AK$39),VLOOKUP($F76,AREA_LIFE,Seq!AK$1,FALSE)-Life!AK$39,".")</f>
        <v>1.4995365853658456</v>
      </c>
      <c r="GD76" t="str">
        <f>IF( ISNUMBER(VLOOKUP($F76,AREA_LIFE,Seq!AL$1,FALSE)-Life!AL$39),VLOOKUP($F76,AREA_LIFE,Seq!AL$1,FALSE)-Life!AL$39,".")</f>
        <v>.</v>
      </c>
      <c r="GE76">
        <f>IF( ISNUMBER(VLOOKUP($F76,AREA_LIFE,Seq!AM$1,FALSE)-Life!AM$39),VLOOKUP($F76,AREA_LIFE,Seq!AM$1,FALSE)-Life!AM$39,".")</f>
        <v>1.1229024390243865</v>
      </c>
      <c r="GF76" t="str">
        <f>IF( ISNUMBER(VLOOKUP($F76,AREA_LIFE,Seq!AN$1,FALSE)-Life!AN$39),VLOOKUP($F76,AREA_LIFE,Seq!AN$1,FALSE)-Life!AN$39,".")</f>
        <v>.</v>
      </c>
      <c r="GG76" t="str">
        <f>IF( ISNUMBER(VLOOKUP($F76,AREA_LIFE,Seq!AO$1,FALSE)-Life!AO$39),VLOOKUP($F76,AREA_LIFE,Seq!AO$1,FALSE)-Life!AO$39,".")</f>
        <v>.</v>
      </c>
      <c r="GH76">
        <f>IF( ISNUMBER(VLOOKUP($F76,AREA_LIFE,Seq!AP$1,FALSE)-Life!AP$39),VLOOKUP($F76,AREA_LIFE,Seq!AP$1,FALSE)-Life!AP$39,".")</f>
        <v>1.0340487804877938</v>
      </c>
      <c r="GI76" t="str">
        <f>IF( ISNUMBER(VLOOKUP($F76,AREA_LIFE,Seq!AQ$1,FALSE)-Life!AQ$39),VLOOKUP($F76,AREA_LIFE,Seq!AQ$1,FALSE)-Life!AQ$39,".")</f>
        <v>.</v>
      </c>
      <c r="GJ76">
        <f>IF( ISNUMBER(VLOOKUP($F76,AREA_LIFE,Seq!AR$1,FALSE)-Life!AR$39),VLOOKUP($F76,AREA_LIFE,Seq!AR$1,FALSE)-Life!AR$39,".")</f>
        <v>1.0605121951219587</v>
      </c>
      <c r="GK76">
        <f>IF( ISNUMBER(VLOOKUP($F76,AREA_LIFE,Seq!AS$1,FALSE)-Life!AS$39),VLOOKUP($F76,AREA_LIFE,Seq!AS$1,FALSE)-Life!AS$39,".")</f>
        <v>-1.1179024390243768</v>
      </c>
      <c r="GL76">
        <f>IF( ISNUMBER(VLOOKUP($F76,AREA_LIFE,Seq!AT$1,FALSE)-Life!AT$39),VLOOKUP($F76,AREA_LIFE,Seq!AT$1,FALSE)-Life!AT$39,".")</f>
        <v>0.23607317073170009</v>
      </c>
      <c r="GM76">
        <f>IF( ISNUMBER(VLOOKUP($F76,AREA_LIFE,Seq!AU$1,FALSE)-Life!AU$39),VLOOKUP($F76,AREA_LIFE,Seq!AU$1,FALSE)-Life!AU$39,".")</f>
        <v>-0.44495121951219119</v>
      </c>
      <c r="GN76">
        <f>IF( ISNUMBER(VLOOKUP($F76,AREA_LIFE,Seq!AV$1,FALSE)-Life!AV$39),VLOOKUP($F76,AREA_LIFE,Seq!AV$1,FALSE)-Life!AV$39,".")</f>
        <v>-0.54653658536582839</v>
      </c>
      <c r="GO76">
        <f>IF( ISNUMBER(VLOOKUP($F76,AREA_LIFE,Seq!AW$1,FALSE)-Life!AW$39),VLOOKUP($F76,AREA_LIFE,Seq!AW$1,FALSE)-Life!AW$39,".")</f>
        <v>0.24960975609756986</v>
      </c>
      <c r="GP76">
        <f>IF( ISNUMBER(VLOOKUP($F76,AREA_LIFE,Seq!AX$1,FALSE)-Life!AX$39),VLOOKUP($F76,AREA_LIFE,Seq!AX$1,FALSE)-Life!AX$39,".")</f>
        <v>3.8853658536581293E-2</v>
      </c>
      <c r="GQ76">
        <f t="shared" si="82"/>
        <v>3.8853658536581293E-2</v>
      </c>
      <c r="GS76" t="str">
        <f>IFERROR(VLOOKUP($F76,AREA_LIFE,Seq!V$1,FALSE),".")</f>
        <v>.</v>
      </c>
      <c r="GT76" t="str">
        <f>IFERROR(VLOOKUP($F76,AREA_LIFE,Seq!W$1,FALSE),".")</f>
        <v>.</v>
      </c>
      <c r="GU76">
        <f>IFERROR(VLOOKUP($F76,AREA_LIFE,Seq!X$1,FALSE),".")</f>
        <v>68.682926829268311</v>
      </c>
      <c r="GV76" t="str">
        <f>IFERROR(VLOOKUP($F76,AREA_LIFE,Seq!Y$1,FALSE),".")</f>
        <v>.</v>
      </c>
      <c r="GW76" t="str">
        <f>IFERROR(VLOOKUP($F76,AREA_LIFE,Seq!Z$1,FALSE),".")</f>
        <v>.</v>
      </c>
      <c r="GX76">
        <f>IFERROR(VLOOKUP($F76,AREA_LIFE,Seq!AA$1,FALSE),".")</f>
        <v>69.31234146341464</v>
      </c>
      <c r="GY76" t="str">
        <f>IFERROR(VLOOKUP($F76,AREA_LIFE,Seq!AB$1,FALSE),".")</f>
        <v>.</v>
      </c>
      <c r="GZ76">
        <f>IFERROR(VLOOKUP($F76,AREA_LIFE,Seq!AC$1,FALSE),".")</f>
        <v>69.731951219512197</v>
      </c>
      <c r="HA76" t="str">
        <f>IFERROR(VLOOKUP($F76,AREA_LIFE,Seq!AD$1,FALSE),".")</f>
        <v>.</v>
      </c>
      <c r="HB76" t="str">
        <f>IFERROR(VLOOKUP($F76,AREA_LIFE,Seq!AE$1,FALSE),".")</f>
        <v>.</v>
      </c>
      <c r="HC76">
        <f>IFERROR(VLOOKUP($F76,AREA_LIFE,Seq!AF$1,FALSE),".")</f>
        <v>70.295219512195132</v>
      </c>
      <c r="HD76" t="str">
        <f>IFERROR(VLOOKUP($F76,AREA_LIFE,Seq!AG$1,FALSE),".")</f>
        <v>.</v>
      </c>
      <c r="HE76">
        <f>IFERROR(VLOOKUP($F76,AREA_LIFE,Seq!AH$1,FALSE),".")</f>
        <v>70.670731707317074</v>
      </c>
      <c r="HF76" t="str">
        <f>IFERROR(VLOOKUP($F76,AREA_LIFE,Seq!AI$1,FALSE),".")</f>
        <v>.</v>
      </c>
      <c r="HG76" t="str">
        <f>IFERROR(VLOOKUP($F76,AREA_LIFE,Seq!AJ$1,FALSE),".")</f>
        <v>.</v>
      </c>
      <c r="HH76">
        <f>IFERROR(VLOOKUP($F76,AREA_LIFE,Seq!AK$1,FALSE),".")</f>
        <v>71.117073170731715</v>
      </c>
      <c r="HI76" t="str">
        <f>IFERROR(VLOOKUP($F76,AREA_LIFE,Seq!AL$1,FALSE),".")</f>
        <v>.</v>
      </c>
      <c r="HJ76">
        <f>IFERROR(VLOOKUP($F76,AREA_LIFE,Seq!AM$1,FALSE),".")</f>
        <v>71.41463414634147</v>
      </c>
      <c r="HK76" t="str">
        <f>IFERROR(VLOOKUP($F76,AREA_LIFE,Seq!AN$1,FALSE),".")</f>
        <v>.</v>
      </c>
      <c r="HL76" t="str">
        <f>IFERROR(VLOOKUP($F76,AREA_LIFE,Seq!AO$1,FALSE),".")</f>
        <v>.</v>
      </c>
      <c r="HM76">
        <f>IFERROR(VLOOKUP($F76,AREA_LIFE,Seq!AP$1,FALSE),".")</f>
        <v>72.33804878048781</v>
      </c>
      <c r="HN76" t="str">
        <f>IFERROR(VLOOKUP($F76,AREA_LIFE,Seq!AQ$1,FALSE),".")</f>
        <v>.</v>
      </c>
      <c r="HO76">
        <f>IFERROR(VLOOKUP($F76,AREA_LIFE,Seq!AR$1,FALSE),".")</f>
        <v>72.95365853658538</v>
      </c>
      <c r="HP76">
        <f>IFERROR(VLOOKUP($F76,AREA_LIFE,Seq!AS$1,FALSE),".")</f>
        <v>71.029268292682943</v>
      </c>
      <c r="HQ76">
        <f>IFERROR(VLOOKUP($F76,AREA_LIFE,Seq!AT$1,FALSE),".")</f>
        <v>72.609756097560989</v>
      </c>
      <c r="HR76">
        <f>IFERROR(VLOOKUP($F76,AREA_LIFE,Seq!AU$1,FALSE),".")</f>
        <v>72.131707317073179</v>
      </c>
      <c r="HS76">
        <f>IFERROR(VLOOKUP($F76,AREA_LIFE,Seq!AV$1,FALSE),".")</f>
        <v>72.217073170731723</v>
      </c>
      <c r="HT76">
        <f>IFERROR(VLOOKUP($F76,AREA_LIFE,Seq!AW$1,FALSE),".")</f>
        <v>73.192682926829278</v>
      </c>
      <c r="HU76">
        <f>IFERROR(VLOOKUP($F76,AREA_LIFE,Seq!AX$1,FALSE),".")</f>
        <v>73.163414634146349</v>
      </c>
      <c r="HV76" t="str">
        <f>IFERROR(VLOOKUP($F76,AREA_LIFE,Seq!AY$1,FALSE),".")</f>
        <v>.</v>
      </c>
      <c r="HZ76">
        <f t="shared" si="40"/>
        <v>296</v>
      </c>
      <c r="IA76">
        <f t="shared" si="83"/>
        <v>0</v>
      </c>
      <c r="IB76">
        <f t="shared" si="41"/>
        <v>44499573.503750458</v>
      </c>
      <c r="IC76">
        <f t="shared" si="42"/>
        <v>-44420537.68237175</v>
      </c>
      <c r="ID76">
        <f t="shared" si="84"/>
        <v>7.3439613526570052E-2</v>
      </c>
      <c r="IE76" t="str">
        <f>work!FK76</f>
        <v>.</v>
      </c>
      <c r="IF76" t="str">
        <f>work!FL76</f>
        <v>.</v>
      </c>
      <c r="IG76" t="str">
        <f>work!FM76</f>
        <v>.</v>
      </c>
      <c r="IH76" t="str">
        <f>IF(ISNUMBER(work!FS76-work!FK76),work!FS76-work!FK76,".")</f>
        <v>.</v>
      </c>
      <c r="II76" t="str">
        <f>IF(ISNUMBER(work!FT76-work!FL76),work!FT76-work!FL76,".")</f>
        <v>.</v>
      </c>
      <c r="IJ76" t="str">
        <f>IF(ISNUMBER(work!FU76-work!FM76),work!FU76-work!FM76,".")</f>
        <v>.</v>
      </c>
    </row>
    <row r="77" spans="1:244" hidden="1">
      <c r="A77" s="24" t="str">
        <f t="shared" si="48"/>
        <v>非洲</v>
      </c>
      <c r="B77" s="24" t="str">
        <f t="shared" si="49"/>
        <v>Out</v>
      </c>
      <c r="C77" s="24" t="str">
        <f t="shared" si="50"/>
        <v>Out</v>
      </c>
      <c r="D77" s="24"/>
      <c r="E77" s="25" t="s">
        <v>2460</v>
      </c>
      <c r="F77" s="26" t="str">
        <f t="shared" si="51"/>
        <v>Sierra Leone</v>
      </c>
      <c r="G77" s="27" t="str">
        <f t="shared" si="52"/>
        <v>.</v>
      </c>
      <c r="H77" s="27" t="str">
        <f t="shared" si="53"/>
        <v>.</v>
      </c>
      <c r="I77" s="27" t="str">
        <f t="shared" si="54"/>
        <v>.</v>
      </c>
      <c r="J77" s="27" t="str">
        <f t="shared" si="55"/>
        <v>.</v>
      </c>
      <c r="K77" s="27" t="str">
        <f t="shared" si="56"/>
        <v>.</v>
      </c>
      <c r="L77" s="27" t="str">
        <f t="shared" si="57"/>
        <v>.</v>
      </c>
      <c r="M77" s="27" t="str">
        <f t="shared" si="58"/>
        <v>.</v>
      </c>
      <c r="N77" s="27" t="str">
        <f t="shared" si="59"/>
        <v>.</v>
      </c>
      <c r="O77" s="27">
        <f t="shared" si="60"/>
        <v>0</v>
      </c>
      <c r="P77" s="27">
        <f t="shared" si="61"/>
        <v>9</v>
      </c>
      <c r="Q77" s="27">
        <f t="shared" si="62"/>
        <v>19</v>
      </c>
      <c r="R77" s="27">
        <f t="shared" si="63"/>
        <v>64</v>
      </c>
      <c r="S77" s="27">
        <f t="shared" si="64"/>
        <v>68</v>
      </c>
      <c r="T77" s="27">
        <f t="shared" si="65"/>
        <v>112</v>
      </c>
      <c r="U77" s="27">
        <f t="shared" si="66"/>
        <v>215</v>
      </c>
      <c r="V77" s="27">
        <f t="shared" si="67"/>
        <v>105</v>
      </c>
      <c r="W77" s="27">
        <f t="shared" si="68"/>
        <v>142</v>
      </c>
      <c r="X77" s="27">
        <f t="shared" si="69"/>
        <v>50</v>
      </c>
      <c r="Y77" s="27">
        <f t="shared" si="70"/>
        <v>57</v>
      </c>
      <c r="Z77" s="27">
        <f t="shared" si="71"/>
        <v>2</v>
      </c>
      <c r="AA77" s="27">
        <f t="shared" si="72"/>
        <v>82</v>
      </c>
      <c r="AB77" s="27">
        <f t="shared" si="73"/>
        <v>147</v>
      </c>
      <c r="AC77" s="27" t="str">
        <f t="shared" si="74"/>
        <v>.</v>
      </c>
      <c r="AD77" s="27" t="str">
        <f t="shared" si="75"/>
        <v>.</v>
      </c>
      <c r="AE77" s="27">
        <f t="shared" si="76"/>
        <v>15</v>
      </c>
      <c r="AF77" s="27">
        <f t="shared" si="77"/>
        <v>6</v>
      </c>
      <c r="AG77" s="27"/>
      <c r="AH77" s="27">
        <f>IF(ISNUMBER(work!C77+work!AH77),work!C77+work!AH77,".")</f>
        <v>18387068.455533285</v>
      </c>
      <c r="AI77" s="27">
        <f>IF(ISNUMBER(work!D77+work!AI77),work!D77+work!AI77,".")</f>
        <v>19341042.661152303</v>
      </c>
      <c r="AJ77" s="27">
        <f>IF(ISNUMBER(work!E77+work!AJ77),work!E77+work!AJ77,".")</f>
        <v>21096951.448769957</v>
      </c>
      <c r="AK77" s="27">
        <f>IF(ISNUMBER(work!F77+work!AK77),work!F77+work!AK77,".")</f>
        <v>23383500.848234084</v>
      </c>
      <c r="AL77" s="27">
        <f>IF(ISNUMBER(work!G77+work!AL77),work!G77+work!AL77,".")</f>
        <v>26926906.601518728</v>
      </c>
      <c r="AM77" s="27">
        <f>IF(ISNUMBER(work!H77+work!AM77),work!H77+work!AM77,".")</f>
        <v>30542846.592262894</v>
      </c>
      <c r="AN77" s="27">
        <f>IF(ISNUMBER(work!I77+work!AN77),work!I77+work!AN77,".")</f>
        <v>33223309.802312475</v>
      </c>
      <c r="AO77" s="27">
        <f>IF(ISNUMBER(work!J77+work!AO77),work!J77+work!AO77,".")</f>
        <v>37072941.082378924</v>
      </c>
      <c r="AP77" s="27">
        <f>IF(ISNUMBER(work!K77+work!AP77),work!K77+work!AP77,".")</f>
        <v>41242907.7472312</v>
      </c>
      <c r="AQ77" s="27">
        <f>IF(ISNUMBER(work!L77+work!AQ77),work!L77+work!AQ77,".")</f>
        <v>42930582.964133665</v>
      </c>
      <c r="AR77" s="27">
        <f>IF(ISNUMBER(work!M77+work!AR77),work!M77+work!AR77,".")</f>
        <v>44561503.399182484</v>
      </c>
      <c r="AS77" s="27">
        <f>IF(ISNUMBER(work!N77+work!AS77),work!N77+work!AS77,".")</f>
        <v>48654212.537187926</v>
      </c>
      <c r="AT77" s="27">
        <f>IF(ISNUMBER(work!O77+work!AT77),work!O77+work!AT77,".")</f>
        <v>55528628.166869983</v>
      </c>
      <c r="AU77" s="27">
        <f>IF(ISNUMBER(work!P77+work!AU77),work!P77+work!AU77,".")</f>
        <v>63292023.523307629</v>
      </c>
      <c r="AV77" s="27">
        <f>IF(ISNUMBER(work!Q77+work!AV77),work!Q77+work!AV77,".")</f>
        <v>71570447.894766912</v>
      </c>
      <c r="AW77" s="27">
        <f>IF(ISNUMBER(work!R77+work!AW77),work!R77+work!AW77,".")</f>
        <v>79355829.605559081</v>
      </c>
      <c r="AX77" s="27">
        <f>IF(ISNUMBER(work!S77+work!AX77),work!S77+work!AX77,".")</f>
        <v>87287567.276427999</v>
      </c>
      <c r="AY77" s="27">
        <f>IF(ISNUMBER(work!T77+work!AY77),work!T77+work!AY77,".")</f>
        <v>95384283.464359179</v>
      </c>
      <c r="AZ77" s="27">
        <f>IF(ISNUMBER(work!U77+work!AZ77),work!U77+work!AZ77,".")</f>
        <v>102818450.33615503</v>
      </c>
      <c r="BA77" s="27">
        <f>IF(ISNUMBER(work!V77+work!BA77),work!V77+work!BA77,".")</f>
        <v>110622170.80314219</v>
      </c>
      <c r="BB77" s="27">
        <f>IF(ISNUMBER(work!W77+work!BB77),work!W77+work!BB77,".")</f>
        <v>119911619.85831304</v>
      </c>
      <c r="BC77" s="27">
        <f>IF(ISNUMBER(work!X77+work!BC77),work!X77+work!BC77,".")</f>
        <v>129870560.3714782</v>
      </c>
      <c r="BD77" s="27">
        <f>IF(ISNUMBER(work!Y77+work!BD77),work!Y77+work!BD77,".")</f>
        <v>141702578.6391772</v>
      </c>
      <c r="BE77" s="27">
        <f>IF(ISNUMBER(work!Z77+work!BE77),work!Z77+work!BE77,".")</f>
        <v>155872154.6241945</v>
      </c>
      <c r="BF77" s="27">
        <f>IF(ISNUMBER(work!AA77+work!BF77),work!AA77+work!BF77,".")</f>
        <v>171612535.35224816</v>
      </c>
      <c r="BG77" s="27">
        <f>IF(ISNUMBER(work!AB77+work!BG77),work!AB77+work!BG77,".")</f>
        <v>189456613.38973406</v>
      </c>
      <c r="BH77" s="27">
        <f>IF(ISNUMBER(work!AC77+work!BH77),work!AC77+work!BH77,".")</f>
        <v>211428371.03419501</v>
      </c>
      <c r="BI77" s="27">
        <f>IF(ISNUMBER(work!AD77+work!BI77),work!AD77+work!BI77,".")</f>
        <v>238905573.39328212</v>
      </c>
      <c r="BJ77" s="27">
        <f>IF(ISNUMBER(work!AE77+work!BJ77),work!AE77+work!BJ77,".")</f>
        <v>260402301.2475037</v>
      </c>
      <c r="BK77" s="27">
        <f>IF(ISNUMBER(work!AF77+work!BK77),work!AF77+work!BK77,".")</f>
        <v>293905742.88965374</v>
      </c>
      <c r="BL77" s="27"/>
      <c r="BM77" s="27">
        <f>IF(ISNUMBER(work!AH77-work!C77),work!AH77-work!C77,".")</f>
        <v>-18201320.107532714</v>
      </c>
      <c r="BN77" s="27">
        <f>IF(ISNUMBER(work!AI77-work!D77),work!AI77-work!D77,".")</f>
        <v>-19149942.107193097</v>
      </c>
      <c r="BO77" s="27">
        <f>IF(ISNUMBER(work!AJ77-work!E77),work!AJ77-work!E77,".")</f>
        <v>-20896712.933494844</v>
      </c>
      <c r="BP77" s="27">
        <f>IF(ISNUMBER(work!AK77-work!F77),work!AK77-work!F77,".")</f>
        <v>-23187472.951697517</v>
      </c>
      <c r="BQ77" s="27">
        <f>IF(ISNUMBER(work!AL77-work!G77),work!AL77-work!G77,".")</f>
        <v>-26722855.216002472</v>
      </c>
      <c r="BR77" s="27">
        <f>IF(ISNUMBER(work!AM77-work!H77),work!AM77-work!H77,".")</f>
        <v>-30349633.070623703</v>
      </c>
      <c r="BS77" s="27">
        <f>IF(ISNUMBER(work!AN77-work!I77),work!AN77-work!I77,".")</f>
        <v>-33027708.070908133</v>
      </c>
      <c r="BT77" s="27">
        <f>IF(ISNUMBER(work!AO77-work!J77),work!AO77-work!J77,".")</f>
        <v>-36863194.86413528</v>
      </c>
      <c r="BU77" s="27">
        <f>IF(ISNUMBER(work!AP77-work!K77),work!AP77-work!K77,".")</f>
        <v>-41048011.561239198</v>
      </c>
      <c r="BV77" s="27">
        <f>IF(ISNUMBER(work!AQ77-work!L77),work!AQ77-work!L77,".")</f>
        <v>-42734264.035983935</v>
      </c>
      <c r="BW77" s="27">
        <f>IF(ISNUMBER(work!AR77-work!M77),work!AR77-work!M77,".")</f>
        <v>-44358607.786939725</v>
      </c>
      <c r="BX77" s="27">
        <f>IF(ISNUMBER(work!AS77-work!N77),work!AS77-work!N77,".")</f>
        <v>-48446548.878057472</v>
      </c>
      <c r="BY77" s="27">
        <f>IF(ISNUMBER(work!AT77-work!O77),work!AT77-work!O77,".")</f>
        <v>-55360441.369340226</v>
      </c>
      <c r="BZ77" s="27">
        <f>IF(ISNUMBER(work!AU77-work!P77),work!AU77-work!P77,".")</f>
        <v>-63121515.747971959</v>
      </c>
      <c r="CA77" s="27">
        <f>IF(ISNUMBER(work!AV77-work!Q77),work!AV77-work!Q77,".")</f>
        <v>-71403265.021050289</v>
      </c>
      <c r="CB77" s="27">
        <f>IF(ISNUMBER(work!AW77-work!R77),work!AW77-work!R77,".")</f>
        <v>-79202018.018082321</v>
      </c>
      <c r="CC77" s="27">
        <f>IF(ISNUMBER(work!AX77-work!S77),work!AX77-work!S77,".")</f>
        <v>-87126065.109577402</v>
      </c>
      <c r="CD77" s="27">
        <f>IF(ISNUMBER(work!AY77-work!T77),work!AY77-work!T77,".")</f>
        <v>-95249816.733544812</v>
      </c>
      <c r="CE77" s="27">
        <f>IF(ISNUMBER(work!AZ77-work!U77),work!AZ77-work!U77,".")</f>
        <v>-102685109.67718497</v>
      </c>
      <c r="CF77" s="27">
        <f>IF(ISNUMBER(work!BA77-work!V77),work!BA77-work!V77,".")</f>
        <v>-110499659.7712118</v>
      </c>
      <c r="CG77" s="27">
        <f>IF(ISNUMBER(work!BB77-work!W77),work!BB77-work!W77,".")</f>
        <v>-119784444.48428695</v>
      </c>
      <c r="CH77" s="27">
        <f>IF(ISNUMBER(work!BC77-work!X77),work!BC77-work!X77,".")</f>
        <v>-129720277.3115578</v>
      </c>
      <c r="CI77" s="27">
        <f>IF(ISNUMBER(work!BD77-work!Y77),work!BD77-work!Y77,".")</f>
        <v>-141511025.27301478</v>
      </c>
      <c r="CJ77" s="27">
        <f>IF(ISNUMBER(work!BE77-work!Z77),work!BE77-work!Z77,".")</f>
        <v>-155662809.67921752</v>
      </c>
      <c r="CK77" s="27">
        <f>IF(ISNUMBER(work!BF77-work!AA77),work!BF77-work!AA77,".")</f>
        <v>-171387460.34580782</v>
      </c>
      <c r="CL77" s="27">
        <f>IF(ISNUMBER(work!BG77-work!AB77),work!BG77-work!AB77,".")</f>
        <v>-189215381.86091992</v>
      </c>
      <c r="CM77" s="27">
        <f>IF(ISNUMBER(work!BH77-work!AC77),work!BH77-work!AC77,".")</f>
        <v>-211169575.66553497</v>
      </c>
      <c r="CN77" s="27">
        <f>IF(ISNUMBER(work!BI77-work!AD77),work!BI77-work!AD77,".")</f>
        <v>-238630106.3774119</v>
      </c>
      <c r="CO77" s="27">
        <f>IF(ISNUMBER(work!BJ77-work!AE77),work!BJ77-work!AE77,".")</f>
        <v>-260111589.70255429</v>
      </c>
      <c r="CP77" s="27">
        <f>IF(ISNUMBER(work!BK77-work!AF77),work!BK77-work!AF77,".")</f>
        <v>-293603364.93913692</v>
      </c>
      <c r="CQ77" s="27"/>
      <c r="CR77" s="27"/>
      <c r="CS77" s="27">
        <f>IF(ISNUMBER(work!CR77-work!BN77),work!CR77-work!BN77,".")</f>
        <v>8.4010123292410005E-2</v>
      </c>
      <c r="CT77" s="27">
        <f>IF(ISNUMBER(work!CS77-work!BO77),work!CS77-work!BO77,".")</f>
        <v>8.3010123292410004E-2</v>
      </c>
      <c r="CU77" s="27">
        <f>IF(ISNUMBER(work!CT77-work!BP77),work!CT77-work!BP77,".")</f>
        <v>8.3010123292410004E-2</v>
      </c>
      <c r="CV77" s="27">
        <f>IF(ISNUMBER(work!CU77-work!BQ77),work!CU77-work!BQ77,".")</f>
        <v>8.2010123292410003E-2</v>
      </c>
      <c r="CW77" s="27">
        <f>IF(ISNUMBER(work!CV77-work!BR77),work!CV77-work!BR77,".")</f>
        <v>8.2010123292410003E-2</v>
      </c>
      <c r="CX77" s="27">
        <f>IF(ISNUMBER(work!CW77-work!BS77),work!CW77-work!BS77,".")</f>
        <v>8.1010123292410002E-2</v>
      </c>
      <c r="CY77" s="27">
        <f>IF(ISNUMBER(work!CX77-work!BT77),work!CX77-work!BT77,".")</f>
        <v>8.0010123292410015E-2</v>
      </c>
      <c r="CZ77" s="27">
        <f>IF(ISNUMBER(work!CY77-work!BU77),work!CY77-work!BU77,".")</f>
        <v>7.9010123292410014E-2</v>
      </c>
      <c r="DA77" s="27">
        <f>IF(ISNUMBER(work!CZ77-work!BV77),work!CZ77-work!BV77,".")</f>
        <v>7.8010123292410014E-2</v>
      </c>
      <c r="DB77" s="27">
        <f>IF(ISNUMBER(work!DA77-work!BW77),work!DA77-work!BW77,".")</f>
        <v>7.7010123292410013E-2</v>
      </c>
      <c r="DC77" s="27">
        <f>IF(ISNUMBER(work!DB77-work!BX77),work!DB77-work!BX77,".")</f>
        <v>7.5010123292410011E-2</v>
      </c>
      <c r="DD77" s="27">
        <f>IF(ISNUMBER(work!DC77-work!BY77),work!DC77-work!BY77,".")</f>
        <v>7.3010123292410009E-2</v>
      </c>
      <c r="DE77" s="27">
        <f>IF(ISNUMBER(work!DD77-work!BZ77),work!DD77-work!BZ77,".")</f>
        <v>8.1433698105469798E-2</v>
      </c>
      <c r="DF77" s="27">
        <f>IF(ISNUMBER(work!DE77-work!CA77),work!DE77-work!CA77,".")</f>
        <v>7.9433698105469797E-2</v>
      </c>
      <c r="DG77" s="27">
        <f>IF(ISNUMBER(work!DF77-work!CB77),work!DF77-work!CB77,".")</f>
        <v>7.7433698105469795E-2</v>
      </c>
      <c r="DH77" s="27">
        <f>IF(ISNUMBER(work!DG77-work!CC77),work!DG77-work!CC77,".")</f>
        <v>7.5433698105469793E-2</v>
      </c>
      <c r="DI77" s="27">
        <f>IF(ISNUMBER(work!DH77-work!CD77),work!DH77-work!CD77,".")</f>
        <v>7.2433698105469804E-2</v>
      </c>
      <c r="DJ77" s="27">
        <f>IF(ISNUMBER(work!DI77-work!CE77),work!DI77-work!CE77,".")</f>
        <v>7.0433698105469802E-2</v>
      </c>
      <c r="DK77" s="27">
        <f>IF(ISNUMBER(work!DJ77-work!CF77),work!DJ77-work!CF77,".")</f>
        <v>6.8433698105469801E-2</v>
      </c>
      <c r="DL77" s="27">
        <f>IF(ISNUMBER(work!DK77-work!CG77),work!DK77-work!CG77,".")</f>
        <v>6.5424878033878475E-2</v>
      </c>
      <c r="DM77" s="27">
        <f>IF(ISNUMBER(work!DL77-work!CH77),work!DL77-work!CH77,".")</f>
        <v>6.2186973206899053E-2</v>
      </c>
      <c r="DN77" s="27">
        <f>IF(ISNUMBER(work!DM77-work!CI77),work!DM77-work!CI77,".")</f>
        <v>5.8693084886810944E-2</v>
      </c>
      <c r="DO77" s="27">
        <f>IF(ISNUMBER(work!DN77-work!CJ77),work!DN77-work!CJ77,".")</f>
        <v>5.513694315072807E-2</v>
      </c>
      <c r="DP77" s="27">
        <f>IF(ISNUMBER(work!DO77-work!CK77),work!DO77-work!CK77,".")</f>
        <v>5.1741993599189948E-2</v>
      </c>
      <c r="DQ77" s="27">
        <f>IF(ISNUMBER(work!DP77-work!CL77),work!DP77-work!CL77,".")</f>
        <v>4.7557558158655366E-2</v>
      </c>
      <c r="DR77" s="27">
        <f>IF(ISNUMBER(work!DQ77-work!CM77),work!DQ77-work!CM77,".")</f>
        <v>4.4420837610978085E-2</v>
      </c>
      <c r="DS77" s="27">
        <f>IF(ISNUMBER(work!DR77-work!CN77),work!DR77-work!CN77,".")</f>
        <v>4.0147472138474645E-2</v>
      </c>
      <c r="DT77" s="27">
        <f>IF(ISNUMBER(work!DS77-work!CO77),work!DS77-work!CO77,".")</f>
        <v>3.560604383440337E-2</v>
      </c>
      <c r="DU77" s="27">
        <f>IF(ISNUMBER(work!DT77-work!CP77),work!DT77-work!CP77,".")</f>
        <v>3.1844054330213409E-2</v>
      </c>
      <c r="DV77" s="27">
        <f t="shared" si="78"/>
        <v>3.1844054330213409E-2</v>
      </c>
      <c r="DW77" s="27"/>
      <c r="DX77" s="27" t="str">
        <f>IF(ISNUMBER(work!FJ77/work!FN77),work!FJ77/work!FN77,".")</f>
        <v>.</v>
      </c>
      <c r="DY77" s="27" t="str">
        <f>IF(ISNUMBER(work!FK77/work!FO77),work!FK77/work!FO77,".")</f>
        <v>.</v>
      </c>
      <c r="DZ77" s="27" t="str">
        <f>IF(ISNUMBER(work!FL77/work!FP77),work!FL77/work!FP77,".")</f>
        <v>.</v>
      </c>
      <c r="EA77" s="27" t="str">
        <f>IF(ISNUMBER(work!FM77/work!FQ77),work!FM77/work!FQ77,".")</f>
        <v>.</v>
      </c>
      <c r="EB77" s="27" t="str">
        <f>IF(ISNUMBER((work!FK77+work!FL77)/(work!FO77+work!FP77)),(work!FK77+work!FL77)/(work!FO77+work!FP77),".")</f>
        <v>.</v>
      </c>
      <c r="EC77" s="27" t="str">
        <f>IF(ISNUMBER(work!FR77/work!FV77),work!FR77/work!FV77,".")</f>
        <v>.</v>
      </c>
      <c r="ED77" s="27" t="str">
        <f>IF(ISNUMBER(work!FS77/work!FW77),work!FS77/work!FW77,".")</f>
        <v>.</v>
      </c>
      <c r="EE77" s="27" t="str">
        <f>IF(ISNUMBER(work!FT77/work!FX77),work!FT77/work!FX77,".")</f>
        <v>.</v>
      </c>
      <c r="EF77" s="27" t="str">
        <f>IF(ISNUMBER(work!FU77/work!FY77),work!FU77/work!FY77,".")</f>
        <v>.</v>
      </c>
      <c r="EG77" s="27" t="str">
        <f>IF(ISNUMBER((work!FS77+work!FT77)/(work!FW77+work!FX77)),(work!FS77+work!FT77)/(work!FW77+work!FX77),".")</f>
        <v>.</v>
      </c>
      <c r="EH77" s="27">
        <f>work!EZ77</f>
        <v>3.0666624960056723E-6</v>
      </c>
      <c r="EI77" s="27" t="str">
        <f>work!FA77</f>
        <v>.</v>
      </c>
      <c r="EJ77" s="27" t="str">
        <f>work!FB77</f>
        <v>.</v>
      </c>
      <c r="EK77" s="27"/>
      <c r="EL77" s="27">
        <f t="shared" si="79"/>
        <v>12565.358</v>
      </c>
      <c r="EM77" t="str">
        <f t="shared" si="80"/>
        <v>.</v>
      </c>
      <c r="EN77" t="str">
        <f>work!FM77</f>
        <v>.</v>
      </c>
      <c r="EO77" t="str">
        <f>IF(ISNUMBER(work!FK77+work!FL77),work!FK77+work!FL77,".")</f>
        <v>.</v>
      </c>
      <c r="EP77" t="str">
        <f>IF(ISNUMBER(work!FU77-work!FM77),work!FU77-work!FM77,".")</f>
        <v>.</v>
      </c>
      <c r="EQ77" t="str">
        <f>IF(ISNUMBER(work!FS77+work!FT77-work!FK77-work!FL77),(work!FS77+work!FT77-work!FK77-work!FL77),".")</f>
        <v>.</v>
      </c>
      <c r="EU77">
        <f>work!FC77</f>
        <v>10</v>
      </c>
      <c r="EV77" t="str">
        <f>work!FD77</f>
        <v>.</v>
      </c>
      <c r="EW77" t="str">
        <f>IF(ISNUMBER(VLOOKUP($F77,AREA_EM_ALLYEAR,Seq!B$1,FALSE)),VLOOKUP($F77,AREA_EM_ALLYEAR,Seq!B$1,FALSE),".")</f>
        <v>.</v>
      </c>
      <c r="EX77" t="str">
        <f>IF(ISNUMBER(VLOOKUP($F77,AREA_EM_ALLYEAR,Seq!C$1,FALSE)),VLOOKUP($F77,AREA_EM_ALLYEAR,Seq!C$1,FALSE),".")</f>
        <v>.</v>
      </c>
      <c r="EY77" t="str">
        <f>IF(ISNUMBER(VLOOKUP($F77,AREA_EM_ALLYEAR,Seq!D$1,FALSE)),VLOOKUP($F77,AREA_EM_ALLYEAR,Seq!D$1,FALSE),".")</f>
        <v>.</v>
      </c>
      <c r="EZ77" t="str">
        <f>IF(ISNUMBER(VLOOKUP($F77,AREA_EM_ALLYEAR,Seq!E$1,FALSE)),VLOOKUP($F77,AREA_EM_ALLYEAR,Seq!E$1,FALSE),".")</f>
        <v>.</v>
      </c>
      <c r="FA77" t="str">
        <f>IF(ISNUMBER(VLOOKUP($F77,AREA_EM_ALLYEAR,Seq!F$1,FALSE)),VLOOKUP($F77,AREA_EM_ALLYEAR,Seq!F$1,FALSE),".")</f>
        <v>.</v>
      </c>
      <c r="FB77" t="str">
        <f>IF(ISNUMBER(VLOOKUP($F77,AREA_EM_ALLYEAR,Seq!G$1,FALSE)),VLOOKUP($F77,AREA_EM_ALLYEAR,Seq!G$1,FALSE),".")</f>
        <v>.</v>
      </c>
      <c r="FC77" t="str">
        <f>IF(ISNUMBER(VLOOKUP($F77,AREA_EM_ALLYEAR,Seq!H$1,FALSE)),VLOOKUP($F77,AREA_EM_ALLYEAR,Seq!H$1,FALSE),".")</f>
        <v>.</v>
      </c>
      <c r="FD77" t="str">
        <f>IF(ISNUMBER(VLOOKUP($F77,AREA_EM_ALLYEAR,Seq!I$1,FALSE)),VLOOKUP($F77,AREA_EM_ALLYEAR,Seq!I$1,FALSE),".")</f>
        <v>.</v>
      </c>
      <c r="FE77" t="str">
        <f>IF(ISNUMBER(VLOOKUP($F77,AREA_EM_ALLYEAR,Seq!J$1,FALSE)),VLOOKUP($F77,AREA_EM_ALLYEAR,Seq!J$1,FALSE),".")</f>
        <v>.</v>
      </c>
      <c r="FF77" t="str">
        <f>IF(ISNUMBER(VLOOKUP($F77,AREA_EM_ALLYEAR,Seq!K$1,FALSE)),VLOOKUP($F77,AREA_EM_ALLYEAR,Seq!K$1,FALSE),".")</f>
        <v>.</v>
      </c>
      <c r="FG77" t="str">
        <f>IF(ISNUMBER(VLOOKUP($F77,AREA_EM_ALLYEAR,Seq!L$1,FALSE)),VLOOKUP($F77,AREA_EM_ALLYEAR,Seq!L$1,FALSE),".")</f>
        <v>.</v>
      </c>
      <c r="FH77" t="str">
        <f>IF(ISNUMBER(VLOOKUP($F77,AREA_EM_ALLYEAR,Seq!M$1,FALSE)),VLOOKUP($F77,AREA_EM_ALLYEAR,Seq!M$1,FALSE),".")</f>
        <v>.</v>
      </c>
      <c r="FI77" t="str">
        <f>IF(ISNUMBER(VLOOKUP($F77,AREA_EM_ALLYEAR,Seq!N$1,FALSE)),VLOOKUP($F77,AREA_EM_ALLYEAR,Seq!N$1,FALSE),".")</f>
        <v>.</v>
      </c>
      <c r="FJ77" t="str">
        <f>IF(ISNUMBER(VLOOKUP($F77,AREA_EM_ALLYEAR,Seq!O$1,FALSE)),VLOOKUP($F77,AREA_EM_ALLYEAR,Seq!O$1,FALSE),".")</f>
        <v>.</v>
      </c>
      <c r="FK77" t="str">
        <f t="shared" si="81"/>
        <v>.</v>
      </c>
      <c r="FN77">
        <f>IF( ISNUMBER(VLOOKUP($F77,AREA_LIFE,Seq!V$1,FALSE)-Life!V$39),VLOOKUP($F77,AREA_LIFE,Seq!V$1,FALSE)-Life!V$39,".")</f>
        <v>-24.230707317073161</v>
      </c>
      <c r="FO77">
        <f>IF( ISNUMBER(VLOOKUP($F77,AREA_LIFE,Seq!W$1,FALSE)-Life!W$39),VLOOKUP($F77,AREA_LIFE,Seq!W$1,FALSE)-Life!W$39,".")</f>
        <v>-24.11699999999999</v>
      </c>
      <c r="FP77">
        <f>IF( ISNUMBER(VLOOKUP($F77,AREA_LIFE,Seq!X$1,FALSE)-Life!X$39),VLOOKUP($F77,AREA_LIFE,Seq!X$1,FALSE)-Life!X$39,".")</f>
        <v>-24.078073170731713</v>
      </c>
      <c r="FQ77">
        <f>IF( ISNUMBER(VLOOKUP($F77,AREA_LIFE,Seq!Y$1,FALSE)-Life!Y$39),VLOOKUP($F77,AREA_LIFE,Seq!Y$1,FALSE)-Life!Y$39,".")</f>
        <v>-24.116097560975618</v>
      </c>
      <c r="FR77">
        <f>IF( ISNUMBER(VLOOKUP($F77,AREA_LIFE,Seq!Z$1,FALSE)-Life!Z$39),VLOOKUP($F77,AREA_LIFE,Seq!Z$1,FALSE)-Life!Z$39,".")</f>
        <v>-24.249170731707316</v>
      </c>
      <c r="FS77">
        <f>IF( ISNUMBER(VLOOKUP($F77,AREA_LIFE,Seq!AA$1,FALSE)-Life!AA$39),VLOOKUP($F77,AREA_LIFE,Seq!AA$1,FALSE)-Life!AA$39,".")</f>
        <v>-24.512073170731711</v>
      </c>
      <c r="FT77">
        <f>IF( ISNUMBER(VLOOKUP($F77,AREA_LIFE,Seq!AB$1,FALSE)-Life!AB$39),VLOOKUP($F77,AREA_LIFE,Seq!AB$1,FALSE)-Life!AB$39,".")</f>
        <v>-24.946634146341474</v>
      </c>
      <c r="FU77">
        <f>IF( ISNUMBER(VLOOKUP($F77,AREA_LIFE,Seq!AC$1,FALSE)-Life!AC$39),VLOOKUP($F77,AREA_LIFE,Seq!AC$1,FALSE)-Life!AC$39,".")</f>
        <v>-25.551951219512191</v>
      </c>
      <c r="FV77">
        <f>IF( ISNUMBER(VLOOKUP($F77,AREA_LIFE,Seq!AD$1,FALSE)-Life!AD$39),VLOOKUP($F77,AREA_LIFE,Seq!AD$1,FALSE)-Life!AD$39,".")</f>
        <v>-26.307073170731698</v>
      </c>
      <c r="FW77">
        <f>IF( ISNUMBER(VLOOKUP($F77,AREA_LIFE,Seq!AE$1,FALSE)-Life!AE$39),VLOOKUP($F77,AREA_LIFE,Seq!AE$1,FALSE)-Life!AE$39,".")</f>
        <v>-27.173365853658545</v>
      </c>
      <c r="FX77">
        <f>IF( ISNUMBER(VLOOKUP($F77,AREA_LIFE,Seq!AF$1,FALSE)-Life!AF$39),VLOOKUP($F77,AREA_LIFE,Seq!AF$1,FALSE)-Life!AF$39,".")</f>
        <v>-28.097609756097562</v>
      </c>
      <c r="FY77">
        <f>IF( ISNUMBER(VLOOKUP($F77,AREA_LIFE,Seq!AG$1,FALSE)-Life!AG$39),VLOOKUP($F77,AREA_LIFE,Seq!AG$1,FALSE)-Life!AG$39,".")</f>
        <v>-29.019926829268307</v>
      </c>
      <c r="FZ77">
        <f>IF( ISNUMBER(VLOOKUP($F77,AREA_LIFE,Seq!AH$1,FALSE)-Life!AH$39),VLOOKUP($F77,AREA_LIFE,Seq!AH$1,FALSE)-Life!AH$39,".")</f>
        <v>-29.870975609756094</v>
      </c>
      <c r="GA77">
        <f>IF( ISNUMBER(VLOOKUP($F77,AREA_LIFE,Seq!AI$1,FALSE)-Life!AI$39),VLOOKUP($F77,AREA_LIFE,Seq!AI$1,FALSE)-Life!AI$39,".")</f>
        <v>-30.586951219512208</v>
      </c>
      <c r="GB77">
        <f>IF( ISNUMBER(VLOOKUP($F77,AREA_LIFE,Seq!AJ$1,FALSE)-Life!AJ$39),VLOOKUP($F77,AREA_LIFE,Seq!AJ$1,FALSE)-Life!AJ$39,".")</f>
        <v>-31.11817073170733</v>
      </c>
      <c r="GC77">
        <f>IF( ISNUMBER(VLOOKUP($F77,AREA_LIFE,Seq!AK$1,FALSE)-Life!AK$39),VLOOKUP($F77,AREA_LIFE,Seq!AK$1,FALSE)-Life!AK$39,".")</f>
        <v>-31.411585365853668</v>
      </c>
      <c r="GD77">
        <f>IF( ISNUMBER(VLOOKUP($F77,AREA_LIFE,Seq!AL$1,FALSE)-Life!AL$39),VLOOKUP($F77,AREA_LIFE,Seq!AL$1,FALSE)-Life!AL$39,".")</f>
        <v>-31.430634146341454</v>
      </c>
      <c r="GE77">
        <f>IF( ISNUMBER(VLOOKUP($F77,AREA_LIFE,Seq!AM$1,FALSE)-Life!AM$39),VLOOKUP($F77,AREA_LIFE,Seq!AM$1,FALSE)-Life!AM$39,".")</f>
        <v>-31.201609756097568</v>
      </c>
      <c r="GF77">
        <f>IF( ISNUMBER(VLOOKUP($F77,AREA_LIFE,Seq!AN$1,FALSE)-Life!AN$39),VLOOKUP($F77,AREA_LIFE,Seq!AN$1,FALSE)-Life!AN$39,".")</f>
        <v>-30.766707317073184</v>
      </c>
      <c r="GG77">
        <f>IF( ISNUMBER(VLOOKUP($F77,AREA_LIFE,Seq!AO$1,FALSE)-Life!AO$39),VLOOKUP($F77,AREA_LIFE,Seq!AO$1,FALSE)-Life!AO$39,".")</f>
        <v>-30.164121951219521</v>
      </c>
      <c r="GH77">
        <f>IF( ISNUMBER(VLOOKUP($F77,AREA_LIFE,Seq!AP$1,FALSE)-Life!AP$39),VLOOKUP($F77,AREA_LIFE,Seq!AP$1,FALSE)-Life!AP$39,".")</f>
        <v>-29.450024390243911</v>
      </c>
      <c r="GI77">
        <f>IF( ISNUMBER(VLOOKUP($F77,AREA_LIFE,Seq!AQ$1,FALSE)-Life!AQ$39),VLOOKUP($F77,AREA_LIFE,Seq!AQ$1,FALSE)-Life!AQ$39,".")</f>
        <v>-28.687073170731701</v>
      </c>
      <c r="GJ77">
        <f>IF( ISNUMBER(VLOOKUP($F77,AREA_LIFE,Seq!AR$1,FALSE)-Life!AR$39),VLOOKUP($F77,AREA_LIFE,Seq!AR$1,FALSE)-Life!AR$39,".")</f>
        <v>-27.939365853658543</v>
      </c>
      <c r="GK77">
        <f>IF( ISNUMBER(VLOOKUP($F77,AREA_LIFE,Seq!AS$1,FALSE)-Life!AS$39),VLOOKUP($F77,AREA_LIFE,Seq!AS$1,FALSE)-Life!AS$39,".")</f>
        <v>-27.260975609756088</v>
      </c>
      <c r="GL77">
        <f>IF( ISNUMBER(VLOOKUP($F77,AREA_LIFE,Seq!AT$1,FALSE)-Life!AT$39),VLOOKUP($F77,AREA_LIFE,Seq!AT$1,FALSE)-Life!AT$39,".")</f>
        <v>-26.688000000000009</v>
      </c>
      <c r="GM77">
        <f>IF( ISNUMBER(VLOOKUP($F77,AREA_LIFE,Seq!AU$1,FALSE)-Life!AU$39),VLOOKUP($F77,AREA_LIFE,Seq!AU$1,FALSE)-Life!AU$39,".")</f>
        <v>-26.241926829268294</v>
      </c>
      <c r="GN77">
        <f>IF( ISNUMBER(VLOOKUP($F77,AREA_LIFE,Seq!AV$1,FALSE)-Life!AV$39),VLOOKUP($F77,AREA_LIFE,Seq!AV$1,FALSE)-Life!AV$39,".")</f>
        <v>-25.924731707317058</v>
      </c>
      <c r="GO77">
        <f>IF( ISNUMBER(VLOOKUP($F77,AREA_LIFE,Seq!AW$1,FALSE)-Life!AW$39),VLOOKUP($F77,AREA_LIFE,Seq!AW$1,FALSE)-Life!AW$39,".")</f>
        <v>-25.696317073170725</v>
      </c>
      <c r="GP77">
        <f>IF( ISNUMBER(VLOOKUP($F77,AREA_LIFE,Seq!AX$1,FALSE)-Life!AX$39),VLOOKUP($F77,AREA_LIFE,Seq!AX$1,FALSE)-Life!AX$39,".")</f>
        <v>-25.524585365853667</v>
      </c>
      <c r="GQ77">
        <f t="shared" si="82"/>
        <v>-25.524585365853667</v>
      </c>
      <c r="GS77">
        <f>IFERROR(VLOOKUP($F77,AREA_LIFE,Seq!V$1,FALSE),".")</f>
        <v>41.737682926829272</v>
      </c>
      <c r="GT77">
        <f>IFERROR(VLOOKUP($F77,AREA_LIFE,Seq!W$1,FALSE),".")</f>
        <v>42.049731707317079</v>
      </c>
      <c r="GU77">
        <f>IFERROR(VLOOKUP($F77,AREA_LIFE,Seq!X$1,FALSE),".")</f>
        <v>42.270414634146348</v>
      </c>
      <c r="GV77">
        <f>IFERROR(VLOOKUP($F77,AREA_LIFE,Seq!Y$1,FALSE),".")</f>
        <v>42.405073170731711</v>
      </c>
      <c r="GW77">
        <f>IFERROR(VLOOKUP($F77,AREA_LIFE,Seq!Z$1,FALSE),".")</f>
        <v>42.446634146341474</v>
      </c>
      <c r="GX77">
        <f>IFERROR(VLOOKUP($F77,AREA_LIFE,Seq!AA$1,FALSE),".")</f>
        <v>42.368365853658545</v>
      </c>
      <c r="GY77">
        <f>IFERROR(VLOOKUP($F77,AREA_LIFE,Seq!AB$1,FALSE),".")</f>
        <v>42.13458536585366</v>
      </c>
      <c r="GZ77">
        <f>IFERROR(VLOOKUP($F77,AREA_LIFE,Seq!AC$1,FALSE),".")</f>
        <v>41.746243902439033</v>
      </c>
      <c r="HA77">
        <f>IFERROR(VLOOKUP($F77,AREA_LIFE,Seq!AD$1,FALSE),".")</f>
        <v>41.225853658536593</v>
      </c>
      <c r="HB77">
        <f>IFERROR(VLOOKUP($F77,AREA_LIFE,Seq!AE$1,FALSE),".")</f>
        <v>40.613024390243901</v>
      </c>
      <c r="HC77">
        <f>IFERROR(VLOOKUP($F77,AREA_LIFE,Seq!AF$1,FALSE),".")</f>
        <v>39.961463414634146</v>
      </c>
      <c r="HD77">
        <f>IFERROR(VLOOKUP($F77,AREA_LIFE,Seq!AG$1,FALSE),".")</f>
        <v>39.330463414634146</v>
      </c>
      <c r="HE77">
        <f>IFERROR(VLOOKUP($F77,AREA_LIFE,Seq!AH$1,FALSE),".")</f>
        <v>38.784268292682931</v>
      </c>
      <c r="HF77">
        <f>IFERROR(VLOOKUP($F77,AREA_LIFE,Seq!AI$1,FALSE),".")</f>
        <v>38.382634146341466</v>
      </c>
      <c r="HG77">
        <f>IFERROR(VLOOKUP($F77,AREA_LIFE,Seq!AJ$1,FALSE),".")</f>
        <v>38.172170731707318</v>
      </c>
      <c r="HH77">
        <f>IFERROR(VLOOKUP($F77,AREA_LIFE,Seq!AK$1,FALSE),".")</f>
        <v>38.205951219512201</v>
      </c>
      <c r="HI77">
        <f>IFERROR(VLOOKUP($F77,AREA_LIFE,Seq!AL$1,FALSE),".")</f>
        <v>38.521000000000008</v>
      </c>
      <c r="HJ77">
        <f>IFERROR(VLOOKUP($F77,AREA_LIFE,Seq!AM$1,FALSE),".")</f>
        <v>39.090121951219515</v>
      </c>
      <c r="HK77">
        <f>IFERROR(VLOOKUP($F77,AREA_LIFE,Seq!AN$1,FALSE),".")</f>
        <v>39.868097560975613</v>
      </c>
      <c r="HL77">
        <f>IFERROR(VLOOKUP($F77,AREA_LIFE,Seq!AO$1,FALSE),".")</f>
        <v>40.810780487804884</v>
      </c>
      <c r="HM77">
        <f>IFERROR(VLOOKUP($F77,AREA_LIFE,Seq!AP$1,FALSE),".")</f>
        <v>41.853975609756105</v>
      </c>
      <c r="HN77">
        <f>IFERROR(VLOOKUP($F77,AREA_LIFE,Seq!AQ$1,FALSE),".")</f>
        <v>42.924512195121956</v>
      </c>
      <c r="HO77">
        <f>IFERROR(VLOOKUP($F77,AREA_LIFE,Seq!AR$1,FALSE),".")</f>
        <v>43.953780487804877</v>
      </c>
      <c r="HP77">
        <f>IFERROR(VLOOKUP($F77,AREA_LIFE,Seq!AS$1,FALSE),".")</f>
        <v>44.886195121951232</v>
      </c>
      <c r="HQ77">
        <f>IFERROR(VLOOKUP($F77,AREA_LIFE,Seq!AT$1,FALSE),".")</f>
        <v>45.68568292682928</v>
      </c>
      <c r="HR77">
        <f>IFERROR(VLOOKUP($F77,AREA_LIFE,Seq!AU$1,FALSE),".")</f>
        <v>46.334731707317076</v>
      </c>
      <c r="HS77">
        <f>IFERROR(VLOOKUP($F77,AREA_LIFE,Seq!AV$1,FALSE),".")</f>
        <v>46.838878048780494</v>
      </c>
      <c r="HT77">
        <f>IFERROR(VLOOKUP($F77,AREA_LIFE,Seq!AW$1,FALSE),".")</f>
        <v>47.246756097560983</v>
      </c>
      <c r="HU77">
        <f>IFERROR(VLOOKUP($F77,AREA_LIFE,Seq!AX$1,FALSE),".")</f>
        <v>47.5999756097561</v>
      </c>
      <c r="HV77" t="str">
        <f>IFERROR(VLOOKUP($F77,AREA_LIFE,Seq!AY$1,FALSE),".")</f>
        <v>.</v>
      </c>
      <c r="HZ77">
        <f t="shared" si="40"/>
        <v>734</v>
      </c>
      <c r="IA77">
        <f t="shared" si="83"/>
        <v>0</v>
      </c>
      <c r="IB77">
        <f t="shared" si="41"/>
        <v>44561503.399182484</v>
      </c>
      <c r="IC77">
        <f t="shared" si="42"/>
        <v>-44358607.786939725</v>
      </c>
      <c r="ID77">
        <f t="shared" si="84"/>
        <v>7.5010123292410011E-2</v>
      </c>
      <c r="IE77" t="str">
        <f>work!FK77</f>
        <v>.</v>
      </c>
      <c r="IF77" t="str">
        <f>work!FL77</f>
        <v>.</v>
      </c>
      <c r="IG77" t="str">
        <f>work!FM77</f>
        <v>.</v>
      </c>
      <c r="IH77" t="str">
        <f>IF(ISNUMBER(work!FS77-work!FK77),work!FS77-work!FK77,".")</f>
        <v>.</v>
      </c>
      <c r="II77" t="str">
        <f>IF(ISNUMBER(work!FT77-work!FL77),work!FT77-work!FL77,".")</f>
        <v>.</v>
      </c>
      <c r="IJ77" t="str">
        <f>IF(ISNUMBER(work!FU77-work!FM77),work!FU77-work!FM77,".")</f>
        <v>.</v>
      </c>
    </row>
    <row r="78" spans="1:244" hidden="1">
      <c r="A78" s="24" t="str">
        <f t="shared" si="48"/>
        <v>非洲</v>
      </c>
      <c r="B78" s="24" t="str">
        <f t="shared" si="49"/>
        <v>Out</v>
      </c>
      <c r="C78" s="24" t="str">
        <f t="shared" si="50"/>
        <v>Out</v>
      </c>
      <c r="D78" s="24"/>
      <c r="E78" s="25" t="s">
        <v>3981</v>
      </c>
      <c r="F78" s="26" t="str">
        <f t="shared" si="51"/>
        <v>Somalia</v>
      </c>
      <c r="G78" s="27" t="str">
        <f t="shared" si="52"/>
        <v>.</v>
      </c>
      <c r="H78" s="27" t="str">
        <f t="shared" si="53"/>
        <v>.</v>
      </c>
      <c r="I78" s="27" t="str">
        <f t="shared" si="54"/>
        <v>.</v>
      </c>
      <c r="J78" s="27" t="str">
        <f t="shared" si="55"/>
        <v>.</v>
      </c>
      <c r="K78" s="27" t="str">
        <f t="shared" si="56"/>
        <v>.</v>
      </c>
      <c r="L78" s="27" t="str">
        <f t="shared" si="57"/>
        <v>.</v>
      </c>
      <c r="M78" s="27" t="str">
        <f t="shared" si="58"/>
        <v>.</v>
      </c>
      <c r="N78" s="27" t="str">
        <f t="shared" si="59"/>
        <v>.</v>
      </c>
      <c r="O78" s="27" t="str">
        <f t="shared" si="60"/>
        <v>.</v>
      </c>
      <c r="P78" s="27" t="str">
        <f t="shared" si="61"/>
        <v>.</v>
      </c>
      <c r="Q78" s="27" t="str">
        <f t="shared" si="62"/>
        <v>.</v>
      </c>
      <c r="R78" s="27" t="str">
        <f t="shared" si="63"/>
        <v>.</v>
      </c>
      <c r="S78" s="27" t="str">
        <f t="shared" si="64"/>
        <v>.</v>
      </c>
      <c r="T78" s="27" t="str">
        <f t="shared" si="65"/>
        <v>.</v>
      </c>
      <c r="U78" s="27" t="str">
        <f t="shared" si="66"/>
        <v>.</v>
      </c>
      <c r="V78" s="27" t="str">
        <f t="shared" si="67"/>
        <v>.</v>
      </c>
      <c r="W78" s="27" t="str">
        <f t="shared" si="68"/>
        <v>.</v>
      </c>
      <c r="X78" s="27" t="str">
        <f t="shared" si="69"/>
        <v>.</v>
      </c>
      <c r="Y78" s="27" t="str">
        <f t="shared" si="70"/>
        <v>.</v>
      </c>
      <c r="Z78" s="27" t="str">
        <f t="shared" si="71"/>
        <v>.</v>
      </c>
      <c r="AA78" s="27">
        <f t="shared" si="72"/>
        <v>10</v>
      </c>
      <c r="AB78" s="27">
        <f t="shared" si="73"/>
        <v>170</v>
      </c>
      <c r="AC78" s="27">
        <f t="shared" si="74"/>
        <v>110</v>
      </c>
      <c r="AD78" s="27">
        <f t="shared" si="75"/>
        <v>9</v>
      </c>
      <c r="AE78" s="27" t="str">
        <f t="shared" si="76"/>
        <v>.</v>
      </c>
      <c r="AF78" s="27" t="str">
        <f t="shared" si="77"/>
        <v>.</v>
      </c>
      <c r="AG78" s="27"/>
      <c r="AH78" s="27" t="str">
        <f>IF(ISNUMBER(work!C78+work!AH78),work!C78+work!AH78,".")</f>
        <v>.</v>
      </c>
      <c r="AI78" s="27" t="str">
        <f>IF(ISNUMBER(work!D78+work!AI78),work!D78+work!AI78,".")</f>
        <v>.</v>
      </c>
      <c r="AJ78" s="27" t="str">
        <f>IF(ISNUMBER(work!E78+work!AJ78),work!E78+work!AJ78,".")</f>
        <v>.</v>
      </c>
      <c r="AK78" s="27" t="str">
        <f>IF(ISNUMBER(work!F78+work!AK78),work!F78+work!AK78,".")</f>
        <v>.</v>
      </c>
      <c r="AL78" s="27" t="str">
        <f>IF(ISNUMBER(work!G78+work!AL78),work!G78+work!AL78,".")</f>
        <v>.</v>
      </c>
      <c r="AM78" s="27" t="str">
        <f>IF(ISNUMBER(work!H78+work!AM78),work!H78+work!AM78,".")</f>
        <v>.</v>
      </c>
      <c r="AN78" s="27" t="str">
        <f>IF(ISNUMBER(work!I78+work!AN78),work!I78+work!AN78,".")</f>
        <v>.</v>
      </c>
      <c r="AO78" s="27" t="str">
        <f>IF(ISNUMBER(work!J78+work!AO78),work!J78+work!AO78,".")</f>
        <v>.</v>
      </c>
      <c r="AP78" s="27" t="str">
        <f>IF(ISNUMBER(work!K78+work!AP78),work!K78+work!AP78,".")</f>
        <v>.</v>
      </c>
      <c r="AQ78" s="27" t="str">
        <f>IF(ISNUMBER(work!L78+work!AQ78),work!L78+work!AQ78,".")</f>
        <v>.</v>
      </c>
      <c r="AR78" s="27" t="str">
        <f>IF(ISNUMBER(work!M78+work!AR78),work!M78+work!AR78,".")</f>
        <v>.</v>
      </c>
      <c r="AS78" s="27" t="str">
        <f>IF(ISNUMBER(work!N78+work!AS78),work!N78+work!AS78,".")</f>
        <v>.</v>
      </c>
      <c r="AT78" s="27" t="str">
        <f>IF(ISNUMBER(work!O78+work!AT78),work!O78+work!AT78,".")</f>
        <v>.</v>
      </c>
      <c r="AU78" s="27" t="str">
        <f>IF(ISNUMBER(work!P78+work!AU78),work!P78+work!AU78,".")</f>
        <v>.</v>
      </c>
      <c r="AV78" s="27" t="str">
        <f>IF(ISNUMBER(work!Q78+work!AV78),work!Q78+work!AV78,".")</f>
        <v>.</v>
      </c>
      <c r="AW78" s="27" t="str">
        <f>IF(ISNUMBER(work!R78+work!AW78),work!R78+work!AW78,".")</f>
        <v>.</v>
      </c>
      <c r="AX78" s="27" t="str">
        <f>IF(ISNUMBER(work!S78+work!AX78),work!S78+work!AX78,".")</f>
        <v>.</v>
      </c>
      <c r="AY78" s="27" t="str">
        <f>IF(ISNUMBER(work!T78+work!AY78),work!T78+work!AY78,".")</f>
        <v>.</v>
      </c>
      <c r="AZ78" s="27" t="str">
        <f>IF(ISNUMBER(work!U78+work!AZ78),work!U78+work!AZ78,".")</f>
        <v>.</v>
      </c>
      <c r="BA78" s="27" t="str">
        <f>IF(ISNUMBER(work!V78+work!BA78),work!V78+work!BA78,".")</f>
        <v>.</v>
      </c>
      <c r="BB78" s="27" t="str">
        <f>IF(ISNUMBER(work!W78+work!BB78),work!W78+work!BB78,".")</f>
        <v>.</v>
      </c>
      <c r="BC78" s="27" t="str">
        <f>IF(ISNUMBER(work!X78+work!BC78),work!X78+work!BC78,".")</f>
        <v>.</v>
      </c>
      <c r="BD78" s="27" t="str">
        <f>IF(ISNUMBER(work!Y78+work!BD78),work!Y78+work!BD78,".")</f>
        <v>.</v>
      </c>
      <c r="BE78" s="27" t="str">
        <f>IF(ISNUMBER(work!Z78+work!BE78),work!Z78+work!BE78,".")</f>
        <v>.</v>
      </c>
      <c r="BF78" s="27" t="str">
        <f>IF(ISNUMBER(work!AA78+work!BF78),work!AA78+work!BF78,".")</f>
        <v>.</v>
      </c>
      <c r="BG78" s="27" t="str">
        <f>IF(ISNUMBER(work!AB78+work!BG78),work!AB78+work!BG78,".")</f>
        <v>.</v>
      </c>
      <c r="BH78" s="27" t="str">
        <f>IF(ISNUMBER(work!AC78+work!BH78),work!AC78+work!BH78,".")</f>
        <v>.</v>
      </c>
      <c r="BI78" s="27" t="str">
        <f>IF(ISNUMBER(work!AD78+work!BI78),work!AD78+work!BI78,".")</f>
        <v>.</v>
      </c>
      <c r="BJ78" s="27" t="str">
        <f>IF(ISNUMBER(work!AE78+work!BJ78),work!AE78+work!BJ78,".")</f>
        <v>.</v>
      </c>
      <c r="BK78" s="27" t="str">
        <f>IF(ISNUMBER(work!AF78+work!BK78),work!AF78+work!BK78,".")</f>
        <v>.</v>
      </c>
      <c r="BL78" s="27"/>
      <c r="BM78" s="27" t="str">
        <f>IF(ISNUMBER(work!AH78-work!C78),work!AH78-work!C78,".")</f>
        <v>.</v>
      </c>
      <c r="BN78" s="27" t="str">
        <f>IF(ISNUMBER(work!AI78-work!D78),work!AI78-work!D78,".")</f>
        <v>.</v>
      </c>
      <c r="BO78" s="27" t="str">
        <f>IF(ISNUMBER(work!AJ78-work!E78),work!AJ78-work!E78,".")</f>
        <v>.</v>
      </c>
      <c r="BP78" s="27" t="str">
        <f>IF(ISNUMBER(work!AK78-work!F78),work!AK78-work!F78,".")</f>
        <v>.</v>
      </c>
      <c r="BQ78" s="27" t="str">
        <f>IF(ISNUMBER(work!AL78-work!G78),work!AL78-work!G78,".")</f>
        <v>.</v>
      </c>
      <c r="BR78" s="27" t="str">
        <f>IF(ISNUMBER(work!AM78-work!H78),work!AM78-work!H78,".")</f>
        <v>.</v>
      </c>
      <c r="BS78" s="27" t="str">
        <f>IF(ISNUMBER(work!AN78-work!I78),work!AN78-work!I78,".")</f>
        <v>.</v>
      </c>
      <c r="BT78" s="27" t="str">
        <f>IF(ISNUMBER(work!AO78-work!J78),work!AO78-work!J78,".")</f>
        <v>.</v>
      </c>
      <c r="BU78" s="27" t="str">
        <f>IF(ISNUMBER(work!AP78-work!K78),work!AP78-work!K78,".")</f>
        <v>.</v>
      </c>
      <c r="BV78" s="27" t="str">
        <f>IF(ISNUMBER(work!AQ78-work!L78),work!AQ78-work!L78,".")</f>
        <v>.</v>
      </c>
      <c r="BW78" s="27" t="str">
        <f>IF(ISNUMBER(work!AR78-work!M78),work!AR78-work!M78,".")</f>
        <v>.</v>
      </c>
      <c r="BX78" s="27" t="str">
        <f>IF(ISNUMBER(work!AS78-work!N78),work!AS78-work!N78,".")</f>
        <v>.</v>
      </c>
      <c r="BY78" s="27" t="str">
        <f>IF(ISNUMBER(work!AT78-work!O78),work!AT78-work!O78,".")</f>
        <v>.</v>
      </c>
      <c r="BZ78" s="27" t="str">
        <f>IF(ISNUMBER(work!AU78-work!P78),work!AU78-work!P78,".")</f>
        <v>.</v>
      </c>
      <c r="CA78" s="27" t="str">
        <f>IF(ISNUMBER(work!AV78-work!Q78),work!AV78-work!Q78,".")</f>
        <v>.</v>
      </c>
      <c r="CB78" s="27" t="str">
        <f>IF(ISNUMBER(work!AW78-work!R78),work!AW78-work!R78,".")</f>
        <v>.</v>
      </c>
      <c r="CC78" s="27" t="str">
        <f>IF(ISNUMBER(work!AX78-work!S78),work!AX78-work!S78,".")</f>
        <v>.</v>
      </c>
      <c r="CD78" s="27" t="str">
        <f>IF(ISNUMBER(work!AY78-work!T78),work!AY78-work!T78,".")</f>
        <v>.</v>
      </c>
      <c r="CE78" s="27" t="str">
        <f>IF(ISNUMBER(work!AZ78-work!U78),work!AZ78-work!U78,".")</f>
        <v>.</v>
      </c>
      <c r="CF78" s="27" t="str">
        <f>IF(ISNUMBER(work!BA78-work!V78),work!BA78-work!V78,".")</f>
        <v>.</v>
      </c>
      <c r="CG78" s="27" t="str">
        <f>IF(ISNUMBER(work!BB78-work!W78),work!BB78-work!W78,".")</f>
        <v>.</v>
      </c>
      <c r="CH78" s="27" t="str">
        <f>IF(ISNUMBER(work!BC78-work!X78),work!BC78-work!X78,".")</f>
        <v>.</v>
      </c>
      <c r="CI78" s="27" t="str">
        <f>IF(ISNUMBER(work!BD78-work!Y78),work!BD78-work!Y78,".")</f>
        <v>.</v>
      </c>
      <c r="CJ78" s="27" t="str">
        <f>IF(ISNUMBER(work!BE78-work!Z78),work!BE78-work!Z78,".")</f>
        <v>.</v>
      </c>
      <c r="CK78" s="27" t="str">
        <f>IF(ISNUMBER(work!BF78-work!AA78),work!BF78-work!AA78,".")</f>
        <v>.</v>
      </c>
      <c r="CL78" s="27" t="str">
        <f>IF(ISNUMBER(work!BG78-work!AB78),work!BG78-work!AB78,".")</f>
        <v>.</v>
      </c>
      <c r="CM78" s="27" t="str">
        <f>IF(ISNUMBER(work!BH78-work!AC78),work!BH78-work!AC78,".")</f>
        <v>.</v>
      </c>
      <c r="CN78" s="27" t="str">
        <f>IF(ISNUMBER(work!BI78-work!AD78),work!BI78-work!AD78,".")</f>
        <v>.</v>
      </c>
      <c r="CO78" s="27" t="str">
        <f>IF(ISNUMBER(work!BJ78-work!AE78),work!BJ78-work!AE78,".")</f>
        <v>.</v>
      </c>
      <c r="CP78" s="27" t="str">
        <f>IF(ISNUMBER(work!BK78-work!AF78),work!BK78-work!AF78,".")</f>
        <v>.</v>
      </c>
      <c r="CQ78" s="27"/>
      <c r="CR78" s="27"/>
      <c r="CS78" s="27">
        <f>IF(ISNUMBER(work!CR78-work!BN78),work!CR78-work!BN78,".")</f>
        <v>9.221626712750236E-2</v>
      </c>
      <c r="CT78" s="27">
        <f>IF(ISNUMBER(work!CS78-work!BO78),work!CS78-work!BO78,".")</f>
        <v>9.121626712750236E-2</v>
      </c>
      <c r="CU78" s="27">
        <f>IF(ISNUMBER(work!CT78-work!BP78),work!CT78-work!BP78,".")</f>
        <v>9.121626712750236E-2</v>
      </c>
      <c r="CV78" s="27">
        <f>IF(ISNUMBER(work!CU78-work!BQ78),work!CU78-work!BQ78,".")</f>
        <v>9.0216267127502359E-2</v>
      </c>
      <c r="CW78" s="27">
        <f>IF(ISNUMBER(work!CV78-work!BR78),work!CV78-work!BR78,".")</f>
        <v>9.0216267127502359E-2</v>
      </c>
      <c r="CX78" s="27">
        <f>IF(ISNUMBER(work!CW78-work!BS78),work!CW78-work!BS78,".")</f>
        <v>8.9216267127502358E-2</v>
      </c>
      <c r="CY78" s="27">
        <f>IF(ISNUMBER(work!CX78-work!BT78),work!CX78-work!BT78,".")</f>
        <v>8.8216267127502371E-2</v>
      </c>
      <c r="CZ78" s="27">
        <f>IF(ISNUMBER(work!CY78-work!BU78),work!CY78-work!BU78,".")</f>
        <v>8.721626712750237E-2</v>
      </c>
      <c r="DA78" s="27">
        <f>IF(ISNUMBER(work!CZ78-work!BV78),work!CZ78-work!BV78,".")</f>
        <v>8.6216267127502369E-2</v>
      </c>
      <c r="DB78" s="27">
        <f>IF(ISNUMBER(work!DA78-work!BW78),work!DA78-work!BW78,".")</f>
        <v>8.5216267127502368E-2</v>
      </c>
      <c r="DC78" s="27">
        <f>IF(ISNUMBER(work!DB78-work!BX78),work!DB78-work!BX78,".")</f>
        <v>8.3216267127502366E-2</v>
      </c>
      <c r="DD78" s="27">
        <f>IF(ISNUMBER(work!DC78-work!BY78),work!DC78-work!BY78,".")</f>
        <v>8.1216267127502365E-2</v>
      </c>
      <c r="DE78" s="27">
        <f>IF(ISNUMBER(work!DD78-work!BZ78),work!DD78-work!BZ78,".")</f>
        <v>8.107001988269838E-2</v>
      </c>
      <c r="DF78" s="27">
        <f>IF(ISNUMBER(work!DE78-work!CA78),work!DE78-work!CA78,".")</f>
        <v>7.9070019882698378E-2</v>
      </c>
      <c r="DG78" s="27">
        <f>IF(ISNUMBER(work!DF78-work!CB78),work!DF78-work!CB78,".")</f>
        <v>7.7070019882698376E-2</v>
      </c>
      <c r="DH78" s="27">
        <f>IF(ISNUMBER(work!DG78-work!CC78),work!DG78-work!CC78,".")</f>
        <v>7.5070019882698374E-2</v>
      </c>
      <c r="DI78" s="27">
        <f>IF(ISNUMBER(work!DH78-work!CD78),work!DH78-work!CD78,".")</f>
        <v>7.2070019882698386E-2</v>
      </c>
      <c r="DJ78" s="27">
        <f>IF(ISNUMBER(work!DI78-work!CE78),work!DI78-work!CE78,".")</f>
        <v>7.0070019882698384E-2</v>
      </c>
      <c r="DK78" s="27">
        <f>IF(ISNUMBER(work!DJ78-work!CF78),work!DJ78-work!CF78,".")</f>
        <v>6.8070019882698382E-2</v>
      </c>
      <c r="DL78" s="27">
        <f>IF(ISNUMBER(work!DK78-work!CG78),work!DK78-work!CG78,".")</f>
        <v>6.38664194604186E-2</v>
      </c>
      <c r="DM78" s="27">
        <f>IF(ISNUMBER(work!DL78-work!CH78),work!DL78-work!CH78,".")</f>
        <v>5.9581994310131899E-2</v>
      </c>
      <c r="DN78" s="27">
        <f>IF(ISNUMBER(work!DM78-work!CI78),work!DM78-work!CI78,".")</f>
        <v>5.5088765213065917E-2</v>
      </c>
      <c r="DO78" s="27">
        <f>IF(ISNUMBER(work!DN78-work!CJ78),work!DN78-work!CJ78,".")</f>
        <v>5.0240102459885076E-2</v>
      </c>
      <c r="DP78" s="27">
        <f>IF(ISNUMBER(work!DO78-work!CK78),work!DO78-work!CK78,".")</f>
        <v>4.5176291399963181E-2</v>
      </c>
      <c r="DQ78" s="27">
        <f>IF(ISNUMBER(work!DP78-work!CL78),work!DP78-work!CL78,".")</f>
        <v>3.9195231132870531E-2</v>
      </c>
      <c r="DR78" s="27">
        <f>IF(ISNUMBER(work!DQ78-work!CM78),work!DQ78-work!CM78,".")</f>
        <v>3.4691134776944667E-2</v>
      </c>
      <c r="DS78" s="27">
        <f>IF(ISNUMBER(work!DR78-work!CN78),work!DR78-work!CN78,".")</f>
        <v>2.9941411839779462E-2</v>
      </c>
      <c r="DT78" s="27">
        <f>IF(ISNUMBER(work!DS78-work!CO78),work!DS78-work!CO78,".")</f>
        <v>2.6026689282386439E-2</v>
      </c>
      <c r="DU78" s="27">
        <f>IF(ISNUMBER(work!DT78-work!CP78),work!DT78-work!CP78,".")</f>
        <v>2.3734116589512869E-2</v>
      </c>
      <c r="DV78" s="27">
        <f t="shared" si="78"/>
        <v>2.3734116589512869E-2</v>
      </c>
      <c r="DW78" s="27"/>
      <c r="DX78" s="27" t="str">
        <f>IF(ISNUMBER(work!FJ78/work!FN78),work!FJ78/work!FN78,".")</f>
        <v>.</v>
      </c>
      <c r="DY78" s="27" t="str">
        <f>IF(ISNUMBER(work!FK78/work!FO78),work!FK78/work!FO78,".")</f>
        <v>.</v>
      </c>
      <c r="DZ78" s="27" t="str">
        <f>IF(ISNUMBER(work!FL78/work!FP78),work!FL78/work!FP78,".")</f>
        <v>.</v>
      </c>
      <c r="EA78" s="27" t="str">
        <f>IF(ISNUMBER(work!FM78/work!FQ78),work!FM78/work!FQ78,".")</f>
        <v>.</v>
      </c>
      <c r="EB78" s="27" t="str">
        <f>IF(ISNUMBER((work!FK78+work!FL78)/(work!FO78+work!FP78)),(work!FK78+work!FL78)/(work!FO78+work!FP78),".")</f>
        <v>.</v>
      </c>
      <c r="EC78" s="27" t="str">
        <f>IF(ISNUMBER(work!FR78/work!FV78),work!FR78/work!FV78,".")</f>
        <v>.</v>
      </c>
      <c r="ED78" s="27" t="str">
        <f>IF(ISNUMBER(work!FS78/work!FW78),work!FS78/work!FW78,".")</f>
        <v>.</v>
      </c>
      <c r="EE78" s="27" t="str">
        <f>IF(ISNUMBER(work!FT78/work!FX78),work!FT78/work!FX78,".")</f>
        <v>.</v>
      </c>
      <c r="EF78" s="27" t="str">
        <f>IF(ISNUMBER(work!FU78/work!FY78),work!FU78/work!FY78,".")</f>
        <v>.</v>
      </c>
      <c r="EG78" s="27" t="str">
        <f>IF(ISNUMBER((work!FS78+work!FT78)/(work!FW78+work!FX78)),(work!FS78+work!FT78)/(work!FW78+work!FX78),".")</f>
        <v>.</v>
      </c>
      <c r="EH78" s="27" t="str">
        <f>work!EZ78</f>
        <v>.</v>
      </c>
      <c r="EI78" s="27" t="str">
        <f>work!FA78</f>
        <v>.</v>
      </c>
      <c r="EJ78" s="27" t="str">
        <f>work!FB78</f>
        <v>.</v>
      </c>
      <c r="EK78" s="27"/>
      <c r="EL78" s="27">
        <f t="shared" si="79"/>
        <v>8258.3510000000006</v>
      </c>
      <c r="EM78" t="str">
        <f t="shared" si="80"/>
        <v>.</v>
      </c>
      <c r="EN78" t="str">
        <f>work!FM78</f>
        <v>.</v>
      </c>
      <c r="EO78" t="str">
        <f>IF(ISNUMBER(work!FK78+work!FL78),work!FK78+work!FL78,".")</f>
        <v>.</v>
      </c>
      <c r="EP78" t="str">
        <f>IF(ISNUMBER(work!FU78-work!FM78),work!FU78-work!FM78,".")</f>
        <v>.</v>
      </c>
      <c r="EQ78" t="str">
        <f>IF(ISNUMBER(work!FS78+work!FT78-work!FK78-work!FL78),(work!FS78+work!FT78-work!FK78-work!FL78),".")</f>
        <v>.</v>
      </c>
      <c r="EU78" t="str">
        <f>work!FC78</f>
        <v>.</v>
      </c>
      <c r="EV78" t="str">
        <f>work!FD78</f>
        <v>.</v>
      </c>
      <c r="EW78" t="str">
        <f>IF(ISNUMBER(VLOOKUP($F78,AREA_EM_ALLYEAR,Seq!B$1,FALSE)),VLOOKUP($F78,AREA_EM_ALLYEAR,Seq!B$1,FALSE),".")</f>
        <v>.</v>
      </c>
      <c r="EX78" t="str">
        <f>IF(ISNUMBER(VLOOKUP($F78,AREA_EM_ALLYEAR,Seq!C$1,FALSE)),VLOOKUP($F78,AREA_EM_ALLYEAR,Seq!C$1,FALSE),".")</f>
        <v>.</v>
      </c>
      <c r="EY78" t="str">
        <f>IF(ISNUMBER(VLOOKUP($F78,AREA_EM_ALLYEAR,Seq!D$1,FALSE)),VLOOKUP($F78,AREA_EM_ALLYEAR,Seq!D$1,FALSE),".")</f>
        <v>.</v>
      </c>
      <c r="EZ78" t="str">
        <f>IF(ISNUMBER(VLOOKUP($F78,AREA_EM_ALLYEAR,Seq!E$1,FALSE)),VLOOKUP($F78,AREA_EM_ALLYEAR,Seq!E$1,FALSE),".")</f>
        <v>.</v>
      </c>
      <c r="FA78" t="str">
        <f>IF(ISNUMBER(VLOOKUP($F78,AREA_EM_ALLYEAR,Seq!F$1,FALSE)),VLOOKUP($F78,AREA_EM_ALLYEAR,Seq!F$1,FALSE),".")</f>
        <v>.</v>
      </c>
      <c r="FB78" t="str">
        <f>IF(ISNUMBER(VLOOKUP($F78,AREA_EM_ALLYEAR,Seq!G$1,FALSE)),VLOOKUP($F78,AREA_EM_ALLYEAR,Seq!G$1,FALSE),".")</f>
        <v>.</v>
      </c>
      <c r="FC78" t="str">
        <f>IF(ISNUMBER(VLOOKUP($F78,AREA_EM_ALLYEAR,Seq!H$1,FALSE)),VLOOKUP($F78,AREA_EM_ALLYEAR,Seq!H$1,FALSE),".")</f>
        <v>.</v>
      </c>
      <c r="FD78" t="str">
        <f>IF(ISNUMBER(VLOOKUP($F78,AREA_EM_ALLYEAR,Seq!I$1,FALSE)),VLOOKUP($F78,AREA_EM_ALLYEAR,Seq!I$1,FALSE),".")</f>
        <v>.</v>
      </c>
      <c r="FE78" t="str">
        <f>IF(ISNUMBER(VLOOKUP($F78,AREA_EM_ALLYEAR,Seq!J$1,FALSE)),VLOOKUP($F78,AREA_EM_ALLYEAR,Seq!J$1,FALSE),".")</f>
        <v>.</v>
      </c>
      <c r="FF78" t="str">
        <f>IF(ISNUMBER(VLOOKUP($F78,AREA_EM_ALLYEAR,Seq!K$1,FALSE)),VLOOKUP($F78,AREA_EM_ALLYEAR,Seq!K$1,FALSE),".")</f>
        <v>.</v>
      </c>
      <c r="FG78" t="str">
        <f>IF(ISNUMBER(VLOOKUP($F78,AREA_EM_ALLYEAR,Seq!L$1,FALSE)),VLOOKUP($F78,AREA_EM_ALLYEAR,Seq!L$1,FALSE),".")</f>
        <v>.</v>
      </c>
      <c r="FH78" t="str">
        <f>IF(ISNUMBER(VLOOKUP($F78,AREA_EM_ALLYEAR,Seq!M$1,FALSE)),VLOOKUP($F78,AREA_EM_ALLYEAR,Seq!M$1,FALSE),".")</f>
        <v>.</v>
      </c>
      <c r="FI78" t="str">
        <f>IF(ISNUMBER(VLOOKUP($F78,AREA_EM_ALLYEAR,Seq!N$1,FALSE)),VLOOKUP($F78,AREA_EM_ALLYEAR,Seq!N$1,FALSE),".")</f>
        <v>.</v>
      </c>
      <c r="FJ78" t="str">
        <f>IF(ISNUMBER(VLOOKUP($F78,AREA_EM_ALLYEAR,Seq!O$1,FALSE)),VLOOKUP($F78,AREA_EM_ALLYEAR,Seq!O$1,FALSE),".")</f>
        <v>.</v>
      </c>
      <c r="FK78" t="str">
        <f t="shared" si="81"/>
        <v>.</v>
      </c>
      <c r="FN78">
        <f>IF( ISNUMBER(VLOOKUP($F78,AREA_LIFE,Seq!V$1,FALSE)-Life!V$39),VLOOKUP($F78,AREA_LIFE,Seq!V$1,FALSE)-Life!V$39,".")</f>
        <v>-23.052756097560973</v>
      </c>
      <c r="FO78">
        <f>IF( ISNUMBER(VLOOKUP($F78,AREA_LIFE,Seq!W$1,FALSE)-Life!W$39),VLOOKUP($F78,AREA_LIFE,Seq!W$1,FALSE)-Life!W$39,".")</f>
        <v>-22.805170731707314</v>
      </c>
      <c r="FP78">
        <f>IF( ISNUMBER(VLOOKUP($F78,AREA_LIFE,Seq!X$1,FALSE)-Life!X$39),VLOOKUP($F78,AREA_LIFE,Seq!X$1,FALSE)-Life!X$39,".")</f>
        <v>-22.488000000000007</v>
      </c>
      <c r="FQ78">
        <f>IF( ISNUMBER(VLOOKUP($F78,AREA_LIFE,Seq!Y$1,FALSE)-Life!Y$39),VLOOKUP($F78,AREA_LIFE,Seq!Y$1,FALSE)-Life!Y$39,".")</f>
        <v>-22.142756097560984</v>
      </c>
      <c r="FR78">
        <f>IF( ISNUMBER(VLOOKUP($F78,AREA_LIFE,Seq!Z$1,FALSE)-Life!Z$39),VLOOKUP($F78,AREA_LIFE,Seq!Z$1,FALSE)-Life!Z$39,".")</f>
        <v>-21.813926829268304</v>
      </c>
      <c r="FS78">
        <f>IF( ISNUMBER(VLOOKUP($F78,AREA_LIFE,Seq!AA$1,FALSE)-Life!AA$39),VLOOKUP($F78,AREA_LIFE,Seq!AA$1,FALSE)-Life!AA$39,".")</f>
        <v>-21.588073170731718</v>
      </c>
      <c r="FT78">
        <f>IF( ISNUMBER(VLOOKUP($F78,AREA_LIFE,Seq!AB$1,FALSE)-Life!AB$39),VLOOKUP($F78,AREA_LIFE,Seq!AB$1,FALSE)-Life!AB$39,".")</f>
        <v>-21.558804878048782</v>
      </c>
      <c r="FU78">
        <f>IF( ISNUMBER(VLOOKUP($F78,AREA_LIFE,Seq!AC$1,FALSE)-Life!AC$39),VLOOKUP($F78,AREA_LIFE,Seq!AC$1,FALSE)-Life!AC$39,".")</f>
        <v>-21.76265853658537</v>
      </c>
      <c r="FV78">
        <f>IF( ISNUMBER(VLOOKUP($F78,AREA_LIFE,Seq!AD$1,FALSE)-Life!AD$39),VLOOKUP($F78,AREA_LIFE,Seq!AD$1,FALSE)-Life!AD$39,".")</f>
        <v>-22.19470731707316</v>
      </c>
      <c r="FW78">
        <f>IF( ISNUMBER(VLOOKUP($F78,AREA_LIFE,Seq!AE$1,FALSE)-Life!AE$39),VLOOKUP($F78,AREA_LIFE,Seq!AE$1,FALSE)-Life!AE$39,".")</f>
        <v>-22.818439024390244</v>
      </c>
      <c r="FX78">
        <f>IF( ISNUMBER(VLOOKUP($F78,AREA_LIFE,Seq!AF$1,FALSE)-Life!AF$39),VLOOKUP($F78,AREA_LIFE,Seq!AF$1,FALSE)-Life!AF$39,".")</f>
        <v>-23.537902439024386</v>
      </c>
      <c r="FY78">
        <f>IF( ISNUMBER(VLOOKUP($F78,AREA_LIFE,Seq!AG$1,FALSE)-Life!AG$39),VLOOKUP($F78,AREA_LIFE,Seq!AG$1,FALSE)-Life!AG$39,".")</f>
        <v>-24.226536585365864</v>
      </c>
      <c r="FZ78">
        <f>IF( ISNUMBER(VLOOKUP($F78,AREA_LIFE,Seq!AH$1,FALSE)-Life!AH$39),VLOOKUP($F78,AREA_LIFE,Seq!AH$1,FALSE)-Life!AH$39,".")</f>
        <v>-24.761780487804877</v>
      </c>
      <c r="GA78">
        <f>IF( ISNUMBER(VLOOKUP($F78,AREA_LIFE,Seq!AI$1,FALSE)-Life!AI$39),VLOOKUP($F78,AREA_LIFE,Seq!AI$1,FALSE)-Life!AI$39,".")</f>
        <v>-25.063634146341478</v>
      </c>
      <c r="GB78">
        <f>IF( ISNUMBER(VLOOKUP($F78,AREA_LIFE,Seq!AJ$1,FALSE)-Life!AJ$39),VLOOKUP($F78,AREA_LIFE,Seq!AJ$1,FALSE)-Life!AJ$39,".")</f>
        <v>-25.105487804878067</v>
      </c>
      <c r="GC78">
        <f>IF( ISNUMBER(VLOOKUP($F78,AREA_LIFE,Seq!AK$1,FALSE)-Life!AK$39),VLOOKUP($F78,AREA_LIFE,Seq!AK$1,FALSE)-Life!AK$39,".")</f>
        <v>-24.903878048780498</v>
      </c>
      <c r="GD78">
        <f>IF( ISNUMBER(VLOOKUP($F78,AREA_LIFE,Seq!AL$1,FALSE)-Life!AL$39),VLOOKUP($F78,AREA_LIFE,Seq!AL$1,FALSE)-Life!AL$39,".")</f>
        <v>-24.51424390243902</v>
      </c>
      <c r="GE78">
        <f>IF( ISNUMBER(VLOOKUP($F78,AREA_LIFE,Seq!AM$1,FALSE)-Life!AM$39),VLOOKUP($F78,AREA_LIFE,Seq!AM$1,FALSE)-Life!AM$39,".")</f>
        <v>-24.049634146341468</v>
      </c>
      <c r="GF78">
        <f>IF( ISNUMBER(VLOOKUP($F78,AREA_LIFE,Seq!AN$1,FALSE)-Life!AN$39),VLOOKUP($F78,AREA_LIFE,Seq!AN$1,FALSE)-Life!AN$39,".")</f>
        <v>-23.605463414634158</v>
      </c>
      <c r="GG78">
        <f>IF( ISNUMBER(VLOOKUP($F78,AREA_LIFE,Seq!AO$1,FALSE)-Life!AO$39),VLOOKUP($F78,AREA_LIFE,Seq!AO$1,FALSE)-Life!AO$39,".")</f>
        <v>-23.228756097560989</v>
      </c>
      <c r="GH78">
        <f>IF( ISNUMBER(VLOOKUP($F78,AREA_LIFE,Seq!AP$1,FALSE)-Life!AP$39),VLOOKUP($F78,AREA_LIFE,Seq!AP$1,FALSE)-Life!AP$39,".")</f>
        <v>-22.962414634146356</v>
      </c>
      <c r="GI78">
        <f>IF( ISNUMBER(VLOOKUP($F78,AREA_LIFE,Seq!AQ$1,FALSE)-Life!AQ$39),VLOOKUP($F78,AREA_LIFE,Seq!AQ$1,FALSE)-Life!AQ$39,".")</f>
        <v>-22.824853658536583</v>
      </c>
      <c r="GJ78">
        <f>IF( ISNUMBER(VLOOKUP($F78,AREA_LIFE,Seq!AR$1,FALSE)-Life!AR$39),VLOOKUP($F78,AREA_LIFE,Seq!AR$1,FALSE)-Life!AR$39,".")</f>
        <v>-22.791536585365854</v>
      </c>
      <c r="GK78">
        <f>IF( ISNUMBER(VLOOKUP($F78,AREA_LIFE,Seq!AS$1,FALSE)-Life!AS$39),VLOOKUP($F78,AREA_LIFE,Seq!AS$1,FALSE)-Life!AS$39,".")</f>
        <v>-22.832487804878049</v>
      </c>
      <c r="GL78">
        <f>IF( ISNUMBER(VLOOKUP($F78,AREA_LIFE,Seq!AT$1,FALSE)-Life!AT$39),VLOOKUP($F78,AREA_LIFE,Seq!AT$1,FALSE)-Life!AT$39,".")</f>
        <v>-22.931268292682937</v>
      </c>
      <c r="GM78">
        <f>IF( ISNUMBER(VLOOKUP($F78,AREA_LIFE,Seq!AU$1,FALSE)-Life!AU$39),VLOOKUP($F78,AREA_LIFE,Seq!AU$1,FALSE)-Life!AU$39,".")</f>
        <v>-23.058951219512196</v>
      </c>
      <c r="GN78">
        <f>IF( ISNUMBER(VLOOKUP($F78,AREA_LIFE,Seq!AV$1,FALSE)-Life!AV$39),VLOOKUP($F78,AREA_LIFE,Seq!AV$1,FALSE)-Life!AV$39,".")</f>
        <v>-23.180658536585355</v>
      </c>
      <c r="GO78">
        <f>IF( ISNUMBER(VLOOKUP($F78,AREA_LIFE,Seq!AW$1,FALSE)-Life!AW$39),VLOOKUP($F78,AREA_LIFE,Seq!AW$1,FALSE)-Life!AW$39,".")</f>
        <v>-23.264512195121945</v>
      </c>
      <c r="GP78">
        <f>IF( ISNUMBER(VLOOKUP($F78,AREA_LIFE,Seq!AX$1,FALSE)-Life!AX$39),VLOOKUP($F78,AREA_LIFE,Seq!AX$1,FALSE)-Life!AX$39,".")</f>
        <v>-23.289121951219521</v>
      </c>
      <c r="GQ78">
        <f t="shared" si="82"/>
        <v>-23.289121951219521</v>
      </c>
      <c r="GS78">
        <f>IFERROR(VLOOKUP($F78,AREA_LIFE,Seq!V$1,FALSE),".")</f>
        <v>42.915634146341461</v>
      </c>
      <c r="GT78">
        <f>IFERROR(VLOOKUP($F78,AREA_LIFE,Seq!W$1,FALSE),".")</f>
        <v>43.361560975609756</v>
      </c>
      <c r="GU78">
        <f>IFERROR(VLOOKUP($F78,AREA_LIFE,Seq!X$1,FALSE),".")</f>
        <v>43.860487804878055</v>
      </c>
      <c r="GV78">
        <f>IFERROR(VLOOKUP($F78,AREA_LIFE,Seq!Y$1,FALSE),".")</f>
        <v>44.378414634146345</v>
      </c>
      <c r="GW78">
        <f>IFERROR(VLOOKUP($F78,AREA_LIFE,Seq!Z$1,FALSE),".")</f>
        <v>44.881878048780486</v>
      </c>
      <c r="GX78">
        <f>IFERROR(VLOOKUP($F78,AREA_LIFE,Seq!AA$1,FALSE),".")</f>
        <v>45.292365853658538</v>
      </c>
      <c r="GY78">
        <f>IFERROR(VLOOKUP($F78,AREA_LIFE,Seq!AB$1,FALSE),".")</f>
        <v>45.522414634146351</v>
      </c>
      <c r="GZ78">
        <f>IFERROR(VLOOKUP($F78,AREA_LIFE,Seq!AC$1,FALSE),".")</f>
        <v>45.535536585365854</v>
      </c>
      <c r="HA78">
        <f>IFERROR(VLOOKUP($F78,AREA_LIFE,Seq!AD$1,FALSE),".")</f>
        <v>45.338219512195131</v>
      </c>
      <c r="HB78">
        <f>IFERROR(VLOOKUP($F78,AREA_LIFE,Seq!AE$1,FALSE),".")</f>
        <v>44.967951219512202</v>
      </c>
      <c r="HC78">
        <f>IFERROR(VLOOKUP($F78,AREA_LIFE,Seq!AF$1,FALSE),".")</f>
        <v>44.521170731707322</v>
      </c>
      <c r="HD78">
        <f>IFERROR(VLOOKUP($F78,AREA_LIFE,Seq!AG$1,FALSE),".")</f>
        <v>44.123853658536589</v>
      </c>
      <c r="HE78">
        <f>IFERROR(VLOOKUP($F78,AREA_LIFE,Seq!AH$1,FALSE),".")</f>
        <v>43.893463414634148</v>
      </c>
      <c r="HF78">
        <f>IFERROR(VLOOKUP($F78,AREA_LIFE,Seq!AI$1,FALSE),".")</f>
        <v>43.905951219512197</v>
      </c>
      <c r="HG78">
        <f>IFERROR(VLOOKUP($F78,AREA_LIFE,Seq!AJ$1,FALSE),".")</f>
        <v>44.184853658536582</v>
      </c>
      <c r="HH78">
        <f>IFERROR(VLOOKUP($F78,AREA_LIFE,Seq!AK$1,FALSE),".")</f>
        <v>44.71365853658537</v>
      </c>
      <c r="HI78">
        <f>IFERROR(VLOOKUP($F78,AREA_LIFE,Seq!AL$1,FALSE),".")</f>
        <v>45.437390243902442</v>
      </c>
      <c r="HJ78">
        <f>IFERROR(VLOOKUP($F78,AREA_LIFE,Seq!AM$1,FALSE),".")</f>
        <v>46.242097560975616</v>
      </c>
      <c r="HK78">
        <f>IFERROR(VLOOKUP($F78,AREA_LIFE,Seq!AN$1,FALSE),".")</f>
        <v>47.029341463414639</v>
      </c>
      <c r="HL78">
        <f>IFERROR(VLOOKUP($F78,AREA_LIFE,Seq!AO$1,FALSE),".")</f>
        <v>47.746146341463415</v>
      </c>
      <c r="HM78">
        <f>IFERROR(VLOOKUP($F78,AREA_LIFE,Seq!AP$1,FALSE),".")</f>
        <v>48.341585365853661</v>
      </c>
      <c r="HN78">
        <f>IFERROR(VLOOKUP($F78,AREA_LIFE,Seq!AQ$1,FALSE),".")</f>
        <v>48.786731707317074</v>
      </c>
      <c r="HO78">
        <f>IFERROR(VLOOKUP($F78,AREA_LIFE,Seq!AR$1,FALSE),".")</f>
        <v>49.101609756097567</v>
      </c>
      <c r="HP78">
        <f>IFERROR(VLOOKUP($F78,AREA_LIFE,Seq!AS$1,FALSE),".")</f>
        <v>49.314682926829271</v>
      </c>
      <c r="HQ78">
        <f>IFERROR(VLOOKUP($F78,AREA_LIFE,Seq!AT$1,FALSE),".")</f>
        <v>49.442414634146353</v>
      </c>
      <c r="HR78">
        <f>IFERROR(VLOOKUP($F78,AREA_LIFE,Seq!AU$1,FALSE),".")</f>
        <v>49.517707317073175</v>
      </c>
      <c r="HS78">
        <f>IFERROR(VLOOKUP($F78,AREA_LIFE,Seq!AV$1,FALSE),".")</f>
        <v>49.582951219512196</v>
      </c>
      <c r="HT78">
        <f>IFERROR(VLOOKUP($F78,AREA_LIFE,Seq!AW$1,FALSE),".")</f>
        <v>49.678560975609763</v>
      </c>
      <c r="HU78">
        <f>IFERROR(VLOOKUP($F78,AREA_LIFE,Seq!AX$1,FALSE),".")</f>
        <v>49.835439024390247</v>
      </c>
      <c r="HV78" t="str">
        <f>IFERROR(VLOOKUP($F78,AREA_LIFE,Seq!AY$1,FALSE),".")</f>
        <v>.</v>
      </c>
      <c r="HZ78">
        <f t="shared" si="40"/>
        <v>0</v>
      </c>
      <c r="IA78">
        <f t="shared" si="83"/>
        <v>0</v>
      </c>
      <c r="IB78" t="str">
        <f t="shared" si="41"/>
        <v>.</v>
      </c>
      <c r="IC78" t="str">
        <f t="shared" si="42"/>
        <v>.</v>
      </c>
      <c r="ID78">
        <f t="shared" si="84"/>
        <v>8.3216267127502366E-2</v>
      </c>
      <c r="IE78" t="str">
        <f>work!FK78</f>
        <v>.</v>
      </c>
      <c r="IF78" t="str">
        <f>work!FL78</f>
        <v>.</v>
      </c>
      <c r="IG78" t="str">
        <f>work!FM78</f>
        <v>.</v>
      </c>
      <c r="IH78" t="str">
        <f>IF(ISNUMBER(work!FS78-work!FK78),work!FS78-work!FK78,".")</f>
        <v>.</v>
      </c>
      <c r="II78" t="str">
        <f>IF(ISNUMBER(work!FT78-work!FL78),work!FT78-work!FL78,".")</f>
        <v>.</v>
      </c>
      <c r="IJ78" t="str">
        <f>IF(ISNUMBER(work!FU78-work!FM78),work!FU78-work!FM78,".")</f>
        <v>.</v>
      </c>
    </row>
    <row r="79" spans="1:244" hidden="1">
      <c r="A79" s="24" t="str">
        <f t="shared" si="48"/>
        <v>非洲</v>
      </c>
      <c r="B79" s="24" t="str">
        <f t="shared" si="49"/>
        <v>InEM90</v>
      </c>
      <c r="C79" s="24" t="str">
        <f t="shared" si="50"/>
        <v>Out</v>
      </c>
      <c r="D79" s="24"/>
      <c r="E79" s="25" t="s">
        <v>2463</v>
      </c>
      <c r="F79" s="26" t="str">
        <f t="shared" si="51"/>
        <v>S.Africa</v>
      </c>
      <c r="G79" s="27">
        <f t="shared" si="52"/>
        <v>0</v>
      </c>
      <c r="H79" s="27">
        <f t="shared" si="53"/>
        <v>0</v>
      </c>
      <c r="I79" s="27">
        <f t="shared" si="54"/>
        <v>0</v>
      </c>
      <c r="J79" s="27">
        <f t="shared" si="55"/>
        <v>0</v>
      </c>
      <c r="K79" s="27">
        <f t="shared" si="56"/>
        <v>0</v>
      </c>
      <c r="L79" s="27">
        <f t="shared" si="57"/>
        <v>0</v>
      </c>
      <c r="M79" s="27">
        <f t="shared" si="58"/>
        <v>0</v>
      </c>
      <c r="N79" s="27">
        <f t="shared" si="59"/>
        <v>0</v>
      </c>
      <c r="O79" s="27">
        <f t="shared" si="60"/>
        <v>0</v>
      </c>
      <c r="P79" s="27">
        <f t="shared" si="61"/>
        <v>79</v>
      </c>
      <c r="Q79" s="27">
        <f t="shared" si="62"/>
        <v>400</v>
      </c>
      <c r="R79" s="27">
        <f t="shared" si="63"/>
        <v>90</v>
      </c>
      <c r="S79" s="27">
        <f t="shared" si="64"/>
        <v>112</v>
      </c>
      <c r="T79" s="27">
        <f t="shared" si="65"/>
        <v>131</v>
      </c>
      <c r="U79" s="27">
        <f t="shared" si="66"/>
        <v>860</v>
      </c>
      <c r="V79" s="27">
        <f t="shared" si="67"/>
        <v>590</v>
      </c>
      <c r="W79" s="27">
        <f t="shared" si="68"/>
        <v>919</v>
      </c>
      <c r="X79" s="27">
        <f t="shared" si="69"/>
        <v>836</v>
      </c>
      <c r="Y79" s="27">
        <f t="shared" si="70"/>
        <v>2593</v>
      </c>
      <c r="Z79" s="27">
        <f t="shared" si="71"/>
        <v>3245</v>
      </c>
      <c r="AA79" s="27">
        <f t="shared" si="72"/>
        <v>10940</v>
      </c>
      <c r="AB79" s="27">
        <f t="shared" si="73"/>
        <v>10635</v>
      </c>
      <c r="AC79" s="27">
        <f t="shared" si="74"/>
        <v>9481</v>
      </c>
      <c r="AD79" s="27">
        <f t="shared" si="75"/>
        <v>6916</v>
      </c>
      <c r="AE79" s="27">
        <f t="shared" si="76"/>
        <v>2560</v>
      </c>
      <c r="AF79" s="27">
        <f t="shared" si="77"/>
        <v>4120</v>
      </c>
      <c r="AG79" s="27"/>
      <c r="AH79" s="27">
        <f>IF(ISNUMBER(work!C79+work!AH79),work!C79+work!AH79,".")</f>
        <v>27844445.602215536</v>
      </c>
      <c r="AI79" s="27">
        <f>IF(ISNUMBER(work!D79+work!AI79),work!D79+work!AI79,".")</f>
        <v>29307716.265769802</v>
      </c>
      <c r="AJ79" s="27">
        <f>IF(ISNUMBER(work!E79+work!AJ79),work!E79+work!AJ79,".")</f>
        <v>31020481.419881601</v>
      </c>
      <c r="AK79" s="27">
        <f>IF(ISNUMBER(work!F79+work!AK79),work!F79+work!AK79,".")</f>
        <v>33124045.221362337</v>
      </c>
      <c r="AL79" s="27">
        <f>IF(ISNUMBER(work!G79+work!AL79),work!G79+work!AL79,".")</f>
        <v>37165108.0298784</v>
      </c>
      <c r="AM79" s="27">
        <f>IF(ISNUMBER(work!H79+work!AM79),work!H79+work!AM79,".")</f>
        <v>40661190.932384998</v>
      </c>
      <c r="AN79" s="27">
        <f>IF(ISNUMBER(work!I79+work!AN79),work!I79+work!AN79,".")</f>
        <v>43342289.236106806</v>
      </c>
      <c r="AO79" s="27">
        <f>IF(ISNUMBER(work!J79+work!AO79),work!J79+work!AO79,".")</f>
        <v>47399479.2730297</v>
      </c>
      <c r="AP79" s="27">
        <f>IF(ISNUMBER(work!K79+work!AP79),work!K79+work!AP79,".")</f>
        <v>52014994.699133001</v>
      </c>
      <c r="AQ79" s="27">
        <f>IF(ISNUMBER(work!L79+work!AQ79),work!L79+work!AQ79,".")</f>
        <v>53962267.5700626</v>
      </c>
      <c r="AR79" s="27">
        <f>IF(ISNUMBER(work!M79+work!AR79),work!M79+work!AR79,".")</f>
        <v>55554523.510735907</v>
      </c>
      <c r="AS79" s="27">
        <f>IF(ISNUMBER(work!N79+work!AS79),work!N79+work!AS79,".")</f>
        <v>59531892.545413598</v>
      </c>
      <c r="AT79" s="27">
        <f>IF(ISNUMBER(work!O79+work!AT79),work!O79+work!AT79,".")</f>
        <v>66191357.692711405</v>
      </c>
      <c r="AU79" s="27">
        <f>IF(ISNUMBER(work!P79+work!AU79),work!P79+work!AU79,".")</f>
        <v>74086160.821640596</v>
      </c>
      <c r="AV79" s="27">
        <f>IF(ISNUMBER(work!Q79+work!AV79),work!Q79+work!AV79,".")</f>
        <v>82718100.643565595</v>
      </c>
      <c r="AW79" s="27">
        <f>IF(ISNUMBER(work!R79+work!AW79),work!R79+work!AW79,".")</f>
        <v>90860089.809191406</v>
      </c>
      <c r="AX79" s="27">
        <f>IF(ISNUMBER(work!S79+work!AX79),work!S79+work!AX79,".")</f>
        <v>99286755.624700204</v>
      </c>
      <c r="AY79" s="27">
        <f>IF(ISNUMBER(work!T79+work!AY79),work!T79+work!AY79,".")</f>
        <v>107716723.42795879</v>
      </c>
      <c r="AZ79" s="27">
        <f>IF(ISNUMBER(work!U79+work!AZ79),work!U79+work!AZ79,".")</f>
        <v>115215604.6605217</v>
      </c>
      <c r="BA79" s="27">
        <f>IF(ISNUMBER(work!V79+work!BA79),work!V79+work!BA79,".")</f>
        <v>123318652.58067989</v>
      </c>
      <c r="BB79" s="27">
        <f>IF(ISNUMBER(work!W79+work!BB79),work!W79+work!BB79,".")</f>
        <v>133135796.9803737</v>
      </c>
      <c r="BC79" s="27">
        <f>IF(ISNUMBER(work!X79+work!BC79),work!X79+work!BC79,".")</f>
        <v>143446665.3291347</v>
      </c>
      <c r="BD79" s="27">
        <f>IF(ISNUMBER(work!Y79+work!BD79),work!Y79+work!BD79,".")</f>
        <v>155758766.28682858</v>
      </c>
      <c r="BE79" s="27">
        <f>IF(ISNUMBER(work!Z79+work!BE79),work!Z79+work!BE79,".")</f>
        <v>170360976.4842428</v>
      </c>
      <c r="BF79" s="27">
        <f>IF(ISNUMBER(work!AA79+work!BF79),work!AA79+work!BF79,".")</f>
        <v>186803374.42255059</v>
      </c>
      <c r="BG79" s="27">
        <f>IF(ISNUMBER(work!AB79+work!BG79),work!AB79+work!BG79,".")</f>
        <v>205399191.30981269</v>
      </c>
      <c r="BH79" s="27">
        <f>IF(ISNUMBER(work!AC79+work!BH79),work!AC79+work!BH79,".")</f>
        <v>228216943.27221009</v>
      </c>
      <c r="BI79" s="27">
        <f>IF(ISNUMBER(work!AD79+work!BI79),work!AD79+work!BI79,".")</f>
        <v>256548251.94168332</v>
      </c>
      <c r="BJ79" s="27">
        <f>IF(ISNUMBER(work!AE79+work!BJ79),work!AE79+work!BJ79,".")</f>
        <v>278581852.3004145</v>
      </c>
      <c r="BK79" s="27">
        <f>IF(ISNUMBER(work!AF79+work!BK79),work!AF79+work!BK79,".")</f>
        <v>311946879.52273822</v>
      </c>
      <c r="BL79" s="27"/>
      <c r="BM79" s="27">
        <f>IF(ISNUMBER(work!AH79-work!C79),work!AH79-work!C79,".")</f>
        <v>-8743942.9608504605</v>
      </c>
      <c r="BN79" s="27">
        <f>IF(ISNUMBER(work!AI79-work!D79),work!AI79-work!D79,".")</f>
        <v>-9183268.5025756005</v>
      </c>
      <c r="BO79" s="27">
        <f>IF(ISNUMBER(work!AJ79-work!E79),work!AJ79-work!E79,".")</f>
        <v>-10973182.962383199</v>
      </c>
      <c r="BP79" s="27">
        <f>IF(ISNUMBER(work!AK79-work!F79),work!AK79-work!F79,".")</f>
        <v>-13446928.578569261</v>
      </c>
      <c r="BQ79" s="27">
        <f>IF(ISNUMBER(work!AL79-work!G79),work!AL79-work!G79,".")</f>
        <v>-16484653.787642801</v>
      </c>
      <c r="BR79" s="27">
        <f>IF(ISNUMBER(work!AM79-work!H79),work!AM79-work!H79,".")</f>
        <v>-20231288.7305016</v>
      </c>
      <c r="BS79" s="27">
        <f>IF(ISNUMBER(work!AN79-work!I79),work!AN79-work!I79,".")</f>
        <v>-22908728.637113802</v>
      </c>
      <c r="BT79" s="27">
        <f>IF(ISNUMBER(work!AO79-work!J79),work!AO79-work!J79,".")</f>
        <v>-26536656.673484504</v>
      </c>
      <c r="BU79" s="27">
        <f>IF(ISNUMBER(work!AP79-work!K79),work!AP79-work!K79,".")</f>
        <v>-30275924.609337397</v>
      </c>
      <c r="BV79" s="27">
        <f>IF(ISNUMBER(work!AQ79-work!L79),work!AQ79-work!L79,".")</f>
        <v>-31702579.430055</v>
      </c>
      <c r="BW79" s="27">
        <f>IF(ISNUMBER(work!AR79-work!M79),work!AR79-work!M79,".")</f>
        <v>-33365587.675386302</v>
      </c>
      <c r="BX79" s="27">
        <f>IF(ISNUMBER(work!AS79-work!N79),work!AS79-work!N79,".")</f>
        <v>-37568868.8698318</v>
      </c>
      <c r="BY79" s="27">
        <f>IF(ISNUMBER(work!AT79-work!O79),work!AT79-work!O79,".")</f>
        <v>-44697711.843498804</v>
      </c>
      <c r="BZ79" s="27">
        <f>IF(ISNUMBER(work!AU79-work!P79),work!AU79-work!P79,".")</f>
        <v>-52327378.449638993</v>
      </c>
      <c r="CA79" s="27">
        <f>IF(ISNUMBER(work!AV79-work!Q79),work!AV79-work!Q79,".")</f>
        <v>-60255612.272251599</v>
      </c>
      <c r="CB79" s="27">
        <f>IF(ISNUMBER(work!AW79-work!R79),work!AW79-work!R79,".")</f>
        <v>-67697757.814449996</v>
      </c>
      <c r="CC79" s="27">
        <f>IF(ISNUMBER(work!AX79-work!S79),work!AX79-work!S79,".")</f>
        <v>-75126876.761305198</v>
      </c>
      <c r="CD79" s="27">
        <f>IF(ISNUMBER(work!AY79-work!T79),work!AY79-work!T79,".")</f>
        <v>-82917376.769945204</v>
      </c>
      <c r="CE79" s="27">
        <f>IF(ISNUMBER(work!AZ79-work!U79),work!AZ79-work!U79,".")</f>
        <v>-90287955.352818295</v>
      </c>
      <c r="CF79" s="27">
        <f>IF(ISNUMBER(work!BA79-work!V79),work!BA79-work!V79,".")</f>
        <v>-97803177.993674099</v>
      </c>
      <c r="CG79" s="27">
        <f>IF(ISNUMBER(work!BB79-work!W79),work!BB79-work!W79,".")</f>
        <v>-106560267.36222629</v>
      </c>
      <c r="CH79" s="27">
        <f>IF(ISNUMBER(work!BC79-work!X79),work!BC79-work!X79,".")</f>
        <v>-116144172.3539013</v>
      </c>
      <c r="CI79" s="27">
        <f>IF(ISNUMBER(work!BD79-work!Y79),work!BD79-work!Y79,".")</f>
        <v>-127454837.62536339</v>
      </c>
      <c r="CJ79" s="27">
        <f>IF(ISNUMBER(work!BE79-work!Z79),work!BE79-work!Z79,".")</f>
        <v>-141173987.81916922</v>
      </c>
      <c r="CK79" s="27">
        <f>IF(ISNUMBER(work!BF79-work!AA79),work!BF79-work!AA79,".")</f>
        <v>-156196621.27550539</v>
      </c>
      <c r="CL79" s="27">
        <f>IF(ISNUMBER(work!BG79-work!AB79),work!BG79-work!AB79,".")</f>
        <v>-173272803.94084129</v>
      </c>
      <c r="CM79" s="27">
        <f>IF(ISNUMBER(work!BH79-work!AC79),work!BH79-work!AC79,".")</f>
        <v>-194381003.42751989</v>
      </c>
      <c r="CN79" s="27">
        <f>IF(ISNUMBER(work!BI79-work!AD79),work!BI79-work!AD79,".")</f>
        <v>-220987427.8290107</v>
      </c>
      <c r="CO79" s="27">
        <f>IF(ISNUMBER(work!BJ79-work!AE79),work!BJ79-work!AE79,".")</f>
        <v>-241932038.64964348</v>
      </c>
      <c r="CP79" s="27">
        <f>IF(ISNUMBER(work!BK79-work!AF79),work!BK79-work!AF79,".")</f>
        <v>-275562228.30605245</v>
      </c>
      <c r="CQ79" s="27"/>
      <c r="CR79" s="27"/>
      <c r="CS79" s="27">
        <f>IF(ISNUMBER(work!CR79-work!BN79),work!CR79-work!BN79,".")</f>
        <v>0.10021937108354373</v>
      </c>
      <c r="CT79" s="27">
        <f>IF(ISNUMBER(work!CS79-work!BO79),work!CS79-work!BO79,".")</f>
        <v>9.9219371083543728E-2</v>
      </c>
      <c r="CU79" s="27">
        <f>IF(ISNUMBER(work!CT79-work!BP79),work!CT79-work!BP79,".")</f>
        <v>9.9219371083543728E-2</v>
      </c>
      <c r="CV79" s="27">
        <f>IF(ISNUMBER(work!CU79-work!BQ79),work!CU79-work!BQ79,".")</f>
        <v>9.8219371083543727E-2</v>
      </c>
      <c r="CW79" s="27">
        <f>IF(ISNUMBER(work!CV79-work!BR79),work!CV79-work!BR79,".")</f>
        <v>9.8219371083543727E-2</v>
      </c>
      <c r="CX79" s="27">
        <f>IF(ISNUMBER(work!CW79-work!BS79),work!CW79-work!BS79,".")</f>
        <v>9.7219371083543726E-2</v>
      </c>
      <c r="CY79" s="27">
        <f>IF(ISNUMBER(work!CX79-work!BT79),work!CX79-work!BT79,".")</f>
        <v>9.6219371083543739E-2</v>
      </c>
      <c r="CZ79" s="27">
        <f>IF(ISNUMBER(work!CY79-work!BU79),work!CY79-work!BU79,".")</f>
        <v>9.5219371083543738E-2</v>
      </c>
      <c r="DA79" s="27">
        <f>IF(ISNUMBER(work!CZ79-work!BV79),work!CZ79-work!BV79,".")</f>
        <v>9.4219371083543738E-2</v>
      </c>
      <c r="DB79" s="27">
        <f>IF(ISNUMBER(work!DA79-work!BW79),work!DA79-work!BW79,".")</f>
        <v>9.3219371083543737E-2</v>
      </c>
      <c r="DC79" s="94">
        <f>IF(ISNUMBER(work!DB79-work!BX79),work!DB79-work!BX79,".")</f>
        <v>9.1219371083543735E-2</v>
      </c>
      <c r="DD79" s="27">
        <f>IF(ISNUMBER(work!DC79-work!BY79),work!DC79-work!BY79,".")</f>
        <v>8.9219371083543733E-2</v>
      </c>
      <c r="DE79" s="27">
        <f>IF(ISNUMBER(work!DD79-work!BZ79),work!DD79-work!BZ79,".")</f>
        <v>8.6258920192846242E-2</v>
      </c>
      <c r="DF79" s="27">
        <f>IF(ISNUMBER(work!DE79-work!CA79),work!DE79-work!CA79,".")</f>
        <v>8.425892019284624E-2</v>
      </c>
      <c r="DG79" s="27">
        <f>IF(ISNUMBER(work!DF79-work!CB79),work!DF79-work!CB79,".")</f>
        <v>8.2258920192846238E-2</v>
      </c>
      <c r="DH79" s="27">
        <f>IF(ISNUMBER(work!DG79-work!CC79),work!DG79-work!CC79,".")</f>
        <v>8.025892019284625E-2</v>
      </c>
      <c r="DI79" s="27">
        <f>IF(ISNUMBER(work!DH79-work!CD79),work!DH79-work!CD79,".")</f>
        <v>7.7258920192846248E-2</v>
      </c>
      <c r="DJ79" s="27">
        <f>IF(ISNUMBER(work!DI79-work!CE79),work!DI79-work!CE79,".")</f>
        <v>7.5258920192846246E-2</v>
      </c>
      <c r="DK79" s="27">
        <f>IF(ISNUMBER(work!DJ79-work!CF79),work!DJ79-work!CF79,".")</f>
        <v>7.3258920192846244E-2</v>
      </c>
      <c r="DL79" s="27">
        <f>IF(ISNUMBER(work!DK79-work!CG79),work!DK79-work!CG79,".")</f>
        <v>6.9134904646734913E-2</v>
      </c>
      <c r="DM79" s="94">
        <f>IF(ISNUMBER(work!DL79-work!CH79),work!DL79-work!CH79,".")</f>
        <v>6.5190340909090899E-2</v>
      </c>
      <c r="DN79" s="27">
        <f>IF(ISNUMBER(work!DM79-work!CI79),work!DM79-work!CI79,".")</f>
        <v>6.2175185670534878E-2</v>
      </c>
      <c r="DO79" s="27">
        <f>IF(ISNUMBER(work!DN79-work!CJ79),work!DN79-work!CJ79,".")</f>
        <v>6.0213800928629067E-2</v>
      </c>
      <c r="DP79" s="27">
        <f>IF(ISNUMBER(work!DO79-work!CK79),work!DO79-work!CK79,".")</f>
        <v>5.8035883787204853E-2</v>
      </c>
      <c r="DQ79" s="27">
        <f>IF(ISNUMBER(work!DP79-work!CL79),work!DP79-work!CL79,".")</f>
        <v>5.4757405251232877E-2</v>
      </c>
      <c r="DR79" s="94">
        <f>IF(ISNUMBER(work!DQ79-work!CM79),work!DQ79-work!CM79,".")</f>
        <v>5.2226123671821813E-2</v>
      </c>
      <c r="DS79" s="27">
        <f>IF(ISNUMBER(work!DR79-work!CN79),work!DR79-work!CN79,".")</f>
        <v>4.8543043751427616E-2</v>
      </c>
      <c r="DT79" s="27">
        <f>IF(ISNUMBER(work!DS79-work!CO79),work!DS79-work!CO79,".")</f>
        <v>4.471748584660204E-2</v>
      </c>
      <c r="DU79" s="27">
        <f>IF(ISNUMBER(work!DT79-work!CP79),work!DT79-work!CP79,".")</f>
        <v>4.0787910530531768E-2</v>
      </c>
      <c r="DV79" s="27">
        <f t="shared" si="78"/>
        <v>4.0787910530531768E-2</v>
      </c>
      <c r="DW79" s="27"/>
      <c r="DX79" s="27" t="str">
        <f>IF(ISNUMBER(work!FJ79/work!FN79),work!FJ79/work!FN79,".")</f>
        <v>.</v>
      </c>
      <c r="DY79" s="27" t="str">
        <f>IF(ISNUMBER(work!FK79/work!FO79),work!FK79/work!FO79,".")</f>
        <v>.</v>
      </c>
      <c r="DZ79" s="27" t="str">
        <f>IF(ISNUMBER(work!FL79/work!FP79),work!FL79/work!FP79,".")</f>
        <v>.</v>
      </c>
      <c r="EA79" s="27" t="str">
        <f>IF(ISNUMBER(work!FM79/work!FQ79),work!FM79/work!FQ79,".")</f>
        <v>.</v>
      </c>
      <c r="EB79" s="27" t="str">
        <f>IF(ISNUMBER((work!FK79+work!FL79)/(work!FO79+work!FP79)),(work!FK79+work!FL79)/(work!FO79+work!FP79),".")</f>
        <v>.</v>
      </c>
      <c r="EC79" s="27" t="str">
        <f>IF(ISNUMBER(work!FR79/work!FV79),work!FR79/work!FV79,".")</f>
        <v>.</v>
      </c>
      <c r="ED79" s="27" t="str">
        <f>IF(ISNUMBER(work!FS79/work!FW79),work!FS79/work!FW79,".")</f>
        <v>.</v>
      </c>
      <c r="EE79" s="27" t="str">
        <f>IF(ISNUMBER(work!FT79/work!FX79),work!FT79/work!FX79,".")</f>
        <v>.</v>
      </c>
      <c r="EF79" s="27" t="str">
        <f>IF(ISNUMBER(work!FU79/work!FY79),work!FU79/work!FY79,".")</f>
        <v>.</v>
      </c>
      <c r="EG79" s="27" t="str">
        <f>IF(ISNUMBER((work!FS79+work!FT79)/(work!FW79+work!FX79)),(work!FS79+work!FT79)/(work!FW79+work!FX79),".")</f>
        <v>.</v>
      </c>
      <c r="EH79" s="27">
        <f>work!EZ79</f>
        <v>3.9889759210908035E-4</v>
      </c>
      <c r="EI79" s="27">
        <f>work!FA79</f>
        <v>5.6818181818181815E-4</v>
      </c>
      <c r="EJ79" s="27">
        <f>work!FB79</f>
        <v>4.5454545454545452E-3</v>
      </c>
      <c r="EK79" s="27"/>
      <c r="EL79" s="27">
        <f t="shared" si="79"/>
        <v>12968.712</v>
      </c>
      <c r="EM79">
        <f t="shared" si="80"/>
        <v>919</v>
      </c>
      <c r="EN79" t="str">
        <f>work!FM79</f>
        <v>.</v>
      </c>
      <c r="EO79" t="str">
        <f>IF(ISNUMBER(work!FK79+work!FL79),work!FK79+work!FL79,".")</f>
        <v>.</v>
      </c>
      <c r="EP79" t="str">
        <f>IF(ISNUMBER(work!FU79-work!FM79),work!FU79-work!FM79,".")</f>
        <v>.</v>
      </c>
      <c r="EQ79" t="str">
        <f>IF(ISNUMBER(work!FS79+work!FT79-work!FK79-work!FL79),(work!FS79+work!FT79-work!FK79-work!FL79),".")</f>
        <v>.</v>
      </c>
      <c r="EU79">
        <f>work!FC79</f>
        <v>11000</v>
      </c>
      <c r="EV79">
        <f>work!FD79</f>
        <v>20000</v>
      </c>
      <c r="EW79" t="str">
        <f>IF(ISNUMBER(VLOOKUP($F79,AREA_EM_ALLYEAR,Seq!B$1,FALSE)),VLOOKUP($F79,AREA_EM_ALLYEAR,Seq!B$1,FALSE),".")</f>
        <v>.</v>
      </c>
      <c r="EX79" t="str">
        <f>IF(ISNUMBER(VLOOKUP($F79,AREA_EM_ALLYEAR,Seq!C$1,FALSE)),VLOOKUP($F79,AREA_EM_ALLYEAR,Seq!C$1,FALSE),".")</f>
        <v>.</v>
      </c>
      <c r="EY79" t="str">
        <f>IF(ISNUMBER(VLOOKUP($F79,AREA_EM_ALLYEAR,Seq!D$1,FALSE)),VLOOKUP($F79,AREA_EM_ALLYEAR,Seq!D$1,FALSE),".")</f>
        <v>.</v>
      </c>
      <c r="EZ79" t="str">
        <f>IF(ISNUMBER(VLOOKUP($F79,AREA_EM_ALLYEAR,Seq!E$1,FALSE)),VLOOKUP($F79,AREA_EM_ALLYEAR,Seq!E$1,FALSE),".")</f>
        <v>.</v>
      </c>
      <c r="FA79" t="str">
        <f>IF(ISNUMBER(VLOOKUP($F79,AREA_EM_ALLYEAR,Seq!F$1,FALSE)),VLOOKUP($F79,AREA_EM_ALLYEAR,Seq!F$1,FALSE),".")</f>
        <v>.</v>
      </c>
      <c r="FB79" t="str">
        <f>IF(ISNUMBER(VLOOKUP($F79,AREA_EM_ALLYEAR,Seq!G$1,FALSE)),VLOOKUP($F79,AREA_EM_ALLYEAR,Seq!G$1,FALSE),".")</f>
        <v>.</v>
      </c>
      <c r="FC79" t="str">
        <f>IF(ISNUMBER(VLOOKUP($F79,AREA_EM_ALLYEAR,Seq!H$1,FALSE)),VLOOKUP($F79,AREA_EM_ALLYEAR,Seq!H$1,FALSE),".")</f>
        <v>.</v>
      </c>
      <c r="FD79" t="str">
        <f>IF(ISNUMBER(VLOOKUP($F79,AREA_EM_ALLYEAR,Seq!I$1,FALSE)),VLOOKUP($F79,AREA_EM_ALLYEAR,Seq!I$1,FALSE),".")</f>
        <v>.</v>
      </c>
      <c r="FE79" t="str">
        <f>IF(ISNUMBER(VLOOKUP($F79,AREA_EM_ALLYEAR,Seq!J$1,FALSE)),VLOOKUP($F79,AREA_EM_ALLYEAR,Seq!J$1,FALSE),".")</f>
        <v>.</v>
      </c>
      <c r="FF79" t="str">
        <f>IF(ISNUMBER(VLOOKUP($F79,AREA_EM_ALLYEAR,Seq!K$1,FALSE)),VLOOKUP($F79,AREA_EM_ALLYEAR,Seq!K$1,FALSE),".")</f>
        <v>.</v>
      </c>
      <c r="FG79" t="str">
        <f>IF(ISNUMBER(VLOOKUP($F79,AREA_EM_ALLYEAR,Seq!L$1,FALSE)),VLOOKUP($F79,AREA_EM_ALLYEAR,Seq!L$1,FALSE),".")</f>
        <v>.</v>
      </c>
      <c r="FH79" t="str">
        <f>IF(ISNUMBER(VLOOKUP($F79,AREA_EM_ALLYEAR,Seq!M$1,FALSE)),VLOOKUP($F79,AREA_EM_ALLYEAR,Seq!M$1,FALSE),".")</f>
        <v>.</v>
      </c>
      <c r="FI79" t="str">
        <f>IF(ISNUMBER(VLOOKUP($F79,AREA_EM_ALLYEAR,Seq!N$1,FALSE)),VLOOKUP($F79,AREA_EM_ALLYEAR,Seq!N$1,FALSE),".")</f>
        <v>.</v>
      </c>
      <c r="FJ79" t="str">
        <f>IF(ISNUMBER(VLOOKUP($F79,AREA_EM_ALLYEAR,Seq!O$1,FALSE)),VLOOKUP($F79,AREA_EM_ALLYEAR,Seq!O$1,FALSE),".")</f>
        <v>.</v>
      </c>
      <c r="FK79" t="str">
        <f t="shared" si="81"/>
        <v>.</v>
      </c>
      <c r="FN79">
        <f>IF( ISNUMBER(VLOOKUP($F79,AREA_LIFE,Seq!V$1,FALSE)-Life!V$39),VLOOKUP($F79,AREA_LIFE,Seq!V$1,FALSE)-Life!V$39,".")</f>
        <v>-9.1345365853658436</v>
      </c>
      <c r="FO79">
        <f>IF( ISNUMBER(VLOOKUP($F79,AREA_LIFE,Seq!W$1,FALSE)-Life!W$39),VLOOKUP($F79,AREA_LIFE,Seq!W$1,FALSE)-Life!W$39,".")</f>
        <v>-8.7950487804877895</v>
      </c>
      <c r="FP79">
        <f>IF( ISNUMBER(VLOOKUP($F79,AREA_LIFE,Seq!X$1,FALSE)-Life!X$39),VLOOKUP($F79,AREA_LIFE,Seq!X$1,FALSE)-Life!X$39,".")</f>
        <v>-8.4209756097561055</v>
      </c>
      <c r="FQ79">
        <f>IF( ISNUMBER(VLOOKUP($F79,AREA_LIFE,Seq!Y$1,FALSE)-Life!Y$39),VLOOKUP($F79,AREA_LIFE,Seq!Y$1,FALSE)-Life!Y$39,".")</f>
        <v>-8.035292682926837</v>
      </c>
      <c r="FR79">
        <f>IF( ISNUMBER(VLOOKUP($F79,AREA_LIFE,Seq!Z$1,FALSE)-Life!Z$39),VLOOKUP($F79,AREA_LIFE,Seq!Z$1,FALSE)-Life!Z$39,".")</f>
        <v>-7.6645609756097599</v>
      </c>
      <c r="FS79">
        <f>IF( ISNUMBER(VLOOKUP($F79,AREA_LIFE,Seq!AA$1,FALSE)-Life!AA$39),VLOOKUP($F79,AREA_LIFE,Seq!AA$1,FALSE)-Life!AA$39,".")</f>
        <v>-7.3273170731707324</v>
      </c>
      <c r="FT79">
        <f>IF( ISNUMBER(VLOOKUP($F79,AREA_LIFE,Seq!AB$1,FALSE)-Life!AB$39),VLOOKUP($F79,AREA_LIFE,Seq!AB$1,FALSE)-Life!AB$39,".")</f>
        <v>-7.0367073170731729</v>
      </c>
      <c r="FU79">
        <f>IF( ISNUMBER(VLOOKUP($F79,AREA_LIFE,Seq!AC$1,FALSE)-Life!AC$39),VLOOKUP($F79,AREA_LIFE,Seq!AC$1,FALSE)-Life!AC$39,".")</f>
        <v>-6.8037317073170769</v>
      </c>
      <c r="FV79">
        <f>IF( ISNUMBER(VLOOKUP($F79,AREA_LIFE,Seq!AD$1,FALSE)-Life!AD$39),VLOOKUP($F79,AREA_LIFE,Seq!AD$1,FALSE)-Life!AD$39,".")</f>
        <v>-6.6479268292682789</v>
      </c>
      <c r="FW79">
        <f>IF( ISNUMBER(VLOOKUP($F79,AREA_LIFE,Seq!AE$1,FALSE)-Life!AE$39),VLOOKUP($F79,AREA_LIFE,Seq!AE$1,FALSE)-Life!AE$39,".")</f>
        <v>-6.5891951219512208</v>
      </c>
      <c r="FX79">
        <f>IF( ISNUMBER(VLOOKUP($F79,AREA_LIFE,Seq!AF$1,FALSE)-Life!AF$39),VLOOKUP($F79,AREA_LIFE,Seq!AF$1,FALSE)-Life!AF$39,".")</f>
        <v>-6.6514878048780446</v>
      </c>
      <c r="FY79">
        <f>IF( ISNUMBER(VLOOKUP($F79,AREA_LIFE,Seq!AG$1,FALSE)-Life!AG$39),VLOOKUP($F79,AREA_LIFE,Seq!AG$1,FALSE)-Life!AG$39,".")</f>
        <v>-6.852195121951226</v>
      </c>
      <c r="FZ79">
        <f>IF( ISNUMBER(VLOOKUP($F79,AREA_LIFE,Seq!AH$1,FALSE)-Life!AH$39),VLOOKUP($F79,AREA_LIFE,Seq!AH$1,FALSE)-Life!AH$39,".")</f>
        <v>-7.1952195121951092</v>
      </c>
      <c r="GA79">
        <f>IF( ISNUMBER(VLOOKUP($F79,AREA_LIFE,Seq!AI$1,FALSE)-Life!AI$39),VLOOKUP($F79,AREA_LIFE,Seq!AI$1,FALSE)-Life!AI$39,".")</f>
        <v>-7.6834146341463523</v>
      </c>
      <c r="GB79">
        <f>IF( ISNUMBER(VLOOKUP($F79,AREA_LIFE,Seq!AJ$1,FALSE)-Life!AJ$39),VLOOKUP($F79,AREA_LIFE,Seq!AJ$1,FALSE)-Life!AJ$39,".")</f>
        <v>-8.3205853658536668</v>
      </c>
      <c r="GC79">
        <f>IF( ISNUMBER(VLOOKUP($F79,AREA_LIFE,Seq!AK$1,FALSE)-Life!AK$39),VLOOKUP($F79,AREA_LIFE,Seq!AK$1,FALSE)-Life!AK$39,".")</f>
        <v>-9.1306341463414711</v>
      </c>
      <c r="GD79">
        <f>IF( ISNUMBER(VLOOKUP($F79,AREA_LIFE,Seq!AL$1,FALSE)-Life!AL$39),VLOOKUP($F79,AREA_LIFE,Seq!AL$1,FALSE)-Life!AL$39,".")</f>
        <v>-10.13729268292682</v>
      </c>
      <c r="GE79">
        <f>IF( ISNUMBER(VLOOKUP($F79,AREA_LIFE,Seq!AM$1,FALSE)-Life!AM$39),VLOOKUP($F79,AREA_LIFE,Seq!AM$1,FALSE)-Life!AM$39,".")</f>
        <v>-11.325634146341464</v>
      </c>
      <c r="GF79">
        <f>IF( ISNUMBER(VLOOKUP($F79,AREA_LIFE,Seq!AN$1,FALSE)-Life!AN$39),VLOOKUP($F79,AREA_LIFE,Seq!AN$1,FALSE)-Life!AN$39,".")</f>
        <v>-12.656658536585383</v>
      </c>
      <c r="GG79">
        <f>IF( ISNUMBER(VLOOKUP($F79,AREA_LIFE,Seq!AO$1,FALSE)-Life!AO$39),VLOOKUP($F79,AREA_LIFE,Seq!AO$1,FALSE)-Life!AO$39,".")</f>
        <v>-14.077512195121962</v>
      </c>
      <c r="GH79">
        <f>IF( ISNUMBER(VLOOKUP($F79,AREA_LIFE,Seq!AP$1,FALSE)-Life!AP$39),VLOOKUP($F79,AREA_LIFE,Seq!AP$1,FALSE)-Life!AP$39,".")</f>
        <v>-15.518365853658544</v>
      </c>
      <c r="GI79">
        <f>IF( ISNUMBER(VLOOKUP($F79,AREA_LIFE,Seq!AQ$1,FALSE)-Life!AQ$39),VLOOKUP($F79,AREA_LIFE,Seq!AQ$1,FALSE)-Life!AQ$39,".")</f>
        <v>-16.902951219512182</v>
      </c>
      <c r="GJ79">
        <f>IF( ISNUMBER(VLOOKUP($F79,AREA_LIFE,Seq!AR$1,FALSE)-Life!AR$39),VLOOKUP($F79,AREA_LIFE,Seq!AR$1,FALSE)-Life!AR$39,".")</f>
        <v>-18.167999999999999</v>
      </c>
      <c r="GK79">
        <f>IF( ISNUMBER(VLOOKUP($F79,AREA_LIFE,Seq!AS$1,FALSE)-Life!AS$39),VLOOKUP($F79,AREA_LIFE,Seq!AS$1,FALSE)-Life!AS$39,".")</f>
        <v>-19.262243902439025</v>
      </c>
      <c r="GL79">
        <f>IF( ISNUMBER(VLOOKUP($F79,AREA_LIFE,Seq!AT$1,FALSE)-Life!AT$39),VLOOKUP($F79,AREA_LIFE,Seq!AT$1,FALSE)-Life!AT$39,".")</f>
        <v>-20.149804878048791</v>
      </c>
      <c r="GM79">
        <f>IF( ISNUMBER(VLOOKUP($F79,AREA_LIFE,Seq!AU$1,FALSE)-Life!AU$39),VLOOKUP($F79,AREA_LIFE,Seq!AU$1,FALSE)-Life!AU$39,".")</f>
        <v>-20.809707317073169</v>
      </c>
      <c r="GN79">
        <f>IF( ISNUMBER(VLOOKUP($F79,AREA_LIFE,Seq!AV$1,FALSE)-Life!AV$39),VLOOKUP($F79,AREA_LIFE,Seq!AV$1,FALSE)-Life!AV$39,".")</f>
        <v>-21.246902439024375</v>
      </c>
      <c r="GO79">
        <f>IF( ISNUMBER(VLOOKUP($F79,AREA_LIFE,Seq!AW$1,FALSE)-Life!AW$39),VLOOKUP($F79,AREA_LIFE,Seq!AW$1,FALSE)-Life!AW$39,".")</f>
        <v>-21.509804878048776</v>
      </c>
      <c r="GP79">
        <f>IF( ISNUMBER(VLOOKUP($F79,AREA_LIFE,Seq!AX$1,FALSE)-Life!AX$39),VLOOKUP($F79,AREA_LIFE,Seq!AX$1,FALSE)-Life!AX$39,".")</f>
        <v>-21.64731707317074</v>
      </c>
      <c r="GQ79">
        <f t="shared" si="82"/>
        <v>-21.64731707317074</v>
      </c>
      <c r="GS79">
        <f>IFERROR(VLOOKUP($F79,AREA_LIFE,Seq!V$1,FALSE),".")</f>
        <v>56.83385365853659</v>
      </c>
      <c r="GT79">
        <f>IFERROR(VLOOKUP($F79,AREA_LIFE,Seq!W$1,FALSE),".")</f>
        <v>57.37168292682928</v>
      </c>
      <c r="GU79">
        <f>IFERROR(VLOOKUP($F79,AREA_LIFE,Seq!X$1,FALSE),".")</f>
        <v>57.927512195121956</v>
      </c>
      <c r="GV79">
        <f>IFERROR(VLOOKUP($F79,AREA_LIFE,Seq!Y$1,FALSE),".")</f>
        <v>58.485878048780492</v>
      </c>
      <c r="GW79">
        <f>IFERROR(VLOOKUP($F79,AREA_LIFE,Seq!Z$1,FALSE),".")</f>
        <v>59.03124390243903</v>
      </c>
      <c r="GX79">
        <f>IFERROR(VLOOKUP($F79,AREA_LIFE,Seq!AA$1,FALSE),".")</f>
        <v>59.553121951219524</v>
      </c>
      <c r="GY79">
        <f>IFERROR(VLOOKUP($F79,AREA_LIFE,Seq!AB$1,FALSE),".")</f>
        <v>60.04451219512196</v>
      </c>
      <c r="GZ79">
        <f>IFERROR(VLOOKUP($F79,AREA_LIFE,Seq!AC$1,FALSE),".")</f>
        <v>60.494463414634147</v>
      </c>
      <c r="HA79">
        <f>IFERROR(VLOOKUP($F79,AREA_LIFE,Seq!AD$1,FALSE),".")</f>
        <v>60.885000000000012</v>
      </c>
      <c r="HB79">
        <f>IFERROR(VLOOKUP($F79,AREA_LIFE,Seq!AE$1,FALSE),".")</f>
        <v>61.197195121951225</v>
      </c>
      <c r="HC79">
        <f>IFERROR(VLOOKUP($F79,AREA_LIFE,Seq!AF$1,FALSE),".")</f>
        <v>61.407585365853663</v>
      </c>
      <c r="HD79">
        <f>IFERROR(VLOOKUP($F79,AREA_LIFE,Seq!AG$1,FALSE),".")</f>
        <v>61.498195121951227</v>
      </c>
      <c r="HE79">
        <f>IFERROR(VLOOKUP($F79,AREA_LIFE,Seq!AH$1,FALSE),".")</f>
        <v>61.460024390243916</v>
      </c>
      <c r="HF79">
        <f>IFERROR(VLOOKUP($F79,AREA_LIFE,Seq!AI$1,FALSE),".")</f>
        <v>61.286170731707323</v>
      </c>
      <c r="HG79">
        <f>IFERROR(VLOOKUP($F79,AREA_LIFE,Seq!AJ$1,FALSE),".")</f>
        <v>60.969756097560982</v>
      </c>
      <c r="HH79">
        <f>IFERROR(VLOOKUP($F79,AREA_LIFE,Seq!AK$1,FALSE),".")</f>
        <v>60.486902439024398</v>
      </c>
      <c r="HI79">
        <f>IFERROR(VLOOKUP($F79,AREA_LIFE,Seq!AL$1,FALSE),".")</f>
        <v>59.814341463414642</v>
      </c>
      <c r="HJ79">
        <f>IFERROR(VLOOKUP($F79,AREA_LIFE,Seq!AM$1,FALSE),".")</f>
        <v>58.966097560975619</v>
      </c>
      <c r="HK79">
        <f>IFERROR(VLOOKUP($F79,AREA_LIFE,Seq!AN$1,FALSE),".")</f>
        <v>57.978146341463415</v>
      </c>
      <c r="HL79">
        <f>IFERROR(VLOOKUP($F79,AREA_LIFE,Seq!AO$1,FALSE),".")</f>
        <v>56.897390243902443</v>
      </c>
      <c r="HM79">
        <f>IFERROR(VLOOKUP($F79,AREA_LIFE,Seq!AP$1,FALSE),".")</f>
        <v>55.785634146341472</v>
      </c>
      <c r="HN79">
        <f>IFERROR(VLOOKUP($F79,AREA_LIFE,Seq!AQ$1,FALSE),".")</f>
        <v>54.708634146341474</v>
      </c>
      <c r="HO79">
        <f>IFERROR(VLOOKUP($F79,AREA_LIFE,Seq!AR$1,FALSE),".")</f>
        <v>53.725146341463422</v>
      </c>
      <c r="HP79">
        <f>IFERROR(VLOOKUP($F79,AREA_LIFE,Seq!AS$1,FALSE),".")</f>
        <v>52.884926829268295</v>
      </c>
      <c r="HQ79">
        <f>IFERROR(VLOOKUP($F79,AREA_LIFE,Seq!AT$1,FALSE),".")</f>
        <v>52.223878048780499</v>
      </c>
      <c r="HR79">
        <f>IFERROR(VLOOKUP($F79,AREA_LIFE,Seq!AU$1,FALSE),".")</f>
        <v>51.766951219512201</v>
      </c>
      <c r="HS79">
        <f>IFERROR(VLOOKUP($F79,AREA_LIFE,Seq!AV$1,FALSE),".")</f>
        <v>51.516707317073177</v>
      </c>
      <c r="HT79">
        <f>IFERROR(VLOOKUP($F79,AREA_LIFE,Seq!AW$1,FALSE),".")</f>
        <v>51.433268292682932</v>
      </c>
      <c r="HU79">
        <f>IFERROR(VLOOKUP($F79,AREA_LIFE,Seq!AX$1,FALSE),".")</f>
        <v>51.477243902439028</v>
      </c>
      <c r="HV79" t="str">
        <f>IFERROR(VLOOKUP($F79,AREA_LIFE,Seq!AY$1,FALSE),".")</f>
        <v>.</v>
      </c>
      <c r="HZ79">
        <f t="shared" si="40"/>
        <v>3181</v>
      </c>
      <c r="IA79">
        <f t="shared" si="83"/>
        <v>0</v>
      </c>
      <c r="IB79">
        <f t="shared" si="41"/>
        <v>55554523.510735907</v>
      </c>
      <c r="IC79">
        <f t="shared" si="42"/>
        <v>-33365587.675386302</v>
      </c>
      <c r="ID79">
        <f t="shared" si="84"/>
        <v>9.1219371083543735E-2</v>
      </c>
      <c r="IE79" t="str">
        <f>work!FK79</f>
        <v>.</v>
      </c>
      <c r="IF79" t="str">
        <f>work!FL79</f>
        <v>.</v>
      </c>
      <c r="IG79" t="str">
        <f>work!FM79</f>
        <v>.</v>
      </c>
      <c r="IH79" t="str">
        <f>IF(ISNUMBER(work!FS79-work!FK79),work!FS79-work!FK79,".")</f>
        <v>.</v>
      </c>
      <c r="II79" t="str">
        <f>IF(ISNUMBER(work!FT79-work!FL79),work!FT79-work!FL79,".")</f>
        <v>.</v>
      </c>
      <c r="IJ79" t="str">
        <f>IF(ISNUMBER(work!FU79-work!FM79),work!FU79-work!FM79,".")</f>
        <v>.</v>
      </c>
    </row>
    <row r="80" spans="1:244" hidden="1">
      <c r="A80" s="24" t="str">
        <f t="shared" si="48"/>
        <v>非洲</v>
      </c>
      <c r="B80" s="24" t="str">
        <f t="shared" si="49"/>
        <v>InEM90</v>
      </c>
      <c r="C80" s="24" t="str">
        <f t="shared" si="50"/>
        <v>Out</v>
      </c>
      <c r="D80" s="24"/>
      <c r="E80" s="25" t="s">
        <v>2467</v>
      </c>
      <c r="F80" s="26" t="str">
        <f t="shared" si="51"/>
        <v>Sudan</v>
      </c>
      <c r="G80" s="27">
        <f t="shared" si="52"/>
        <v>0</v>
      </c>
      <c r="H80" s="27">
        <f t="shared" si="53"/>
        <v>0</v>
      </c>
      <c r="I80" s="27">
        <f t="shared" si="54"/>
        <v>0</v>
      </c>
      <c r="J80" s="27">
        <f t="shared" si="55"/>
        <v>0</v>
      </c>
      <c r="K80" s="27">
        <f t="shared" si="56"/>
        <v>0</v>
      </c>
      <c r="L80" s="27">
        <f t="shared" si="57"/>
        <v>0</v>
      </c>
      <c r="M80" s="27">
        <f t="shared" si="58"/>
        <v>16</v>
      </c>
      <c r="N80" s="27">
        <f t="shared" si="59"/>
        <v>0</v>
      </c>
      <c r="O80" s="27">
        <f t="shared" si="60"/>
        <v>0</v>
      </c>
      <c r="P80" s="27">
        <f t="shared" si="61"/>
        <v>16</v>
      </c>
      <c r="Q80" s="27">
        <f t="shared" si="62"/>
        <v>0</v>
      </c>
      <c r="R80" s="27">
        <f t="shared" si="63"/>
        <v>0</v>
      </c>
      <c r="S80" s="27">
        <f t="shared" si="64"/>
        <v>27</v>
      </c>
      <c r="T80" s="27">
        <f t="shared" si="65"/>
        <v>0</v>
      </c>
      <c r="U80" s="27">
        <f t="shared" si="66"/>
        <v>0</v>
      </c>
      <c r="V80" s="27">
        <f t="shared" si="67"/>
        <v>0</v>
      </c>
      <c r="W80" s="27">
        <f t="shared" si="68"/>
        <v>19</v>
      </c>
      <c r="X80" s="27">
        <f t="shared" si="69"/>
        <v>0</v>
      </c>
      <c r="Y80" s="27">
        <f t="shared" si="70"/>
        <v>2</v>
      </c>
      <c r="Z80" s="27">
        <f t="shared" si="71"/>
        <v>0</v>
      </c>
      <c r="AA80" s="27">
        <f t="shared" si="72"/>
        <v>41</v>
      </c>
      <c r="AB80" s="27">
        <f t="shared" si="73"/>
        <v>60</v>
      </c>
      <c r="AC80" s="27">
        <f t="shared" si="74"/>
        <v>102</v>
      </c>
      <c r="AD80" s="27">
        <f t="shared" si="75"/>
        <v>80</v>
      </c>
      <c r="AE80" s="27">
        <f t="shared" si="76"/>
        <v>10</v>
      </c>
      <c r="AF80" s="27">
        <f t="shared" si="77"/>
        <v>0</v>
      </c>
      <c r="AG80" s="27"/>
      <c r="AH80" s="27">
        <f>IF(ISNUMBER(work!C80+work!AH80),work!C80+work!AH80,".")</f>
        <v>18846698.755132999</v>
      </c>
      <c r="AI80" s="27">
        <f>IF(ISNUMBER(work!D80+work!AI80),work!D80+work!AI80,".")</f>
        <v>19839089.721772701</v>
      </c>
      <c r="AJ80" s="27">
        <f>IF(ISNUMBER(work!E80+work!AJ80),work!E80+work!AJ80,".")</f>
        <v>21625800.075932398</v>
      </c>
      <c r="AK80" s="27">
        <f>IF(ISNUMBER(work!F80+work!AK80),work!F80+work!AK80,".")</f>
        <v>23927427.226365801</v>
      </c>
      <c r="AL80" s="27">
        <f>IF(ISNUMBER(work!G80+work!AL80),work!G80+work!AL80,".")</f>
        <v>27434667.071960598</v>
      </c>
      <c r="AM80" s="27">
        <f>IF(ISNUMBER(work!H80+work!AM80),work!H80+work!AM80,".")</f>
        <v>31017725.066643298</v>
      </c>
      <c r="AN80" s="27">
        <f>IF(ISNUMBER(work!I80+work!AN80),work!I80+work!AN80,".")</f>
        <v>33727933.307810307</v>
      </c>
      <c r="AO80" s="27">
        <f>IF(ISNUMBER(work!J80+work!AO80),work!J80+work!AO80,".")</f>
        <v>37656162.386057101</v>
      </c>
      <c r="AP80" s="27">
        <f>IF(ISNUMBER(work!K80+work!AP80),work!K80+work!AP80,".")</f>
        <v>41831275.871835202</v>
      </c>
      <c r="AQ80" s="27">
        <f>IF(ISNUMBER(work!L80+work!AQ80),work!L80+work!AQ80,".")</f>
        <v>43579492.581658803</v>
      </c>
      <c r="AR80" s="27">
        <f>IF(ISNUMBER(work!M80+work!AR80),work!M80+work!AR80,".")</f>
        <v>45166259.650661103</v>
      </c>
      <c r="AS80" s="27">
        <f>IF(ISNUMBER(work!N80+work!AS80),work!N80+work!AS80,".")</f>
        <v>49309627.1460227</v>
      </c>
      <c r="AT80" s="27">
        <f>IF(ISNUMBER(work!O80+work!AT80),work!O80+work!AT80,".")</f>
        <v>56253723.376105107</v>
      </c>
      <c r="AU80" s="27">
        <f>IF(ISNUMBER(work!P80+work!AU80),work!P80+work!AU80,".")</f>
        <v>64052927.971639797</v>
      </c>
      <c r="AV80" s="27">
        <f>IF(ISNUMBER(work!Q80+work!AV80),work!Q80+work!AV80,".")</f>
        <v>72341529.097908601</v>
      </c>
      <c r="AW80" s="27">
        <f>IF(ISNUMBER(work!R80+work!AW80),work!R80+work!AW80,".")</f>
        <v>80184852.003820702</v>
      </c>
      <c r="AX80" s="27">
        <f>IF(ISNUMBER(work!S80+work!AX80),work!S80+work!AX80,".")</f>
        <v>88166367.476202697</v>
      </c>
      <c r="AY80" s="27">
        <f>IF(ISNUMBER(work!T80+work!AY80),work!T80+work!AY80,".")</f>
        <v>96377994.585351989</v>
      </c>
      <c r="AZ80" s="27">
        <f>IF(ISNUMBER(work!U80+work!AZ80),work!U80+work!AZ80,".")</f>
        <v>103858435.23866999</v>
      </c>
      <c r="BA80" s="27">
        <f>IF(ISNUMBER(work!V80+work!BA80),work!V80+work!BA80,".")</f>
        <v>111701922.23757699</v>
      </c>
      <c r="BB80" s="27">
        <f>IF(ISNUMBER(work!W80+work!BB80),work!W80+work!BB80,".")</f>
        <v>121084646.17787999</v>
      </c>
      <c r="BC80" s="27">
        <f>IF(ISNUMBER(work!X80+work!BC80),work!X80+work!BC80,".")</f>
        <v>131108275.55188607</v>
      </c>
      <c r="BD80" s="27">
        <f>IF(ISNUMBER(work!Y80+work!BD80),work!Y80+work!BD80,".")</f>
        <v>142990034.91614032</v>
      </c>
      <c r="BE80" s="27">
        <f>IF(ISNUMBER(work!Z80+work!BE80),work!Z80+work!BE80,".")</f>
        <v>157249544.69141319</v>
      </c>
      <c r="BF80" s="27">
        <f>IF(ISNUMBER(work!AA80+work!BF80),work!AA80+work!BF80,".")</f>
        <v>173057848.99262446</v>
      </c>
      <c r="BG80" s="27">
        <f>IF(ISNUMBER(work!AB80+work!BG80),work!AB80+work!BG80,".")</f>
        <v>190992439.18863183</v>
      </c>
      <c r="BH80" s="27">
        <f>IF(ISNUMBER(work!AC80+work!BH80),work!AC80+work!BH80,".")</f>
        <v>213142414.68827876</v>
      </c>
      <c r="BI80" s="27">
        <f>IF(ISNUMBER(work!AD80+work!BI80),work!AD80+work!BI80,".")</f>
        <v>240798622.83124945</v>
      </c>
      <c r="BJ80" s="27">
        <f>IF(ISNUMBER(work!AE80+work!BJ80),work!AE80+work!BJ80,".")</f>
        <v>262457160.63304904</v>
      </c>
      <c r="BK80" s="27">
        <f>IF(ISNUMBER(work!AF80+work!BK80),work!AF80+work!BK80,".")</f>
        <v>296022342.24922109</v>
      </c>
      <c r="BL80" s="27"/>
      <c r="BM80" s="27">
        <f>IF(ISNUMBER(work!AH80-work!C80),work!AH80-work!C80,".")</f>
        <v>-17741689.807932999</v>
      </c>
      <c r="BN80" s="27">
        <f>IF(ISNUMBER(work!AI80-work!D80),work!AI80-work!D80,".")</f>
        <v>-18651895.0465727</v>
      </c>
      <c r="BO80" s="27">
        <f>IF(ISNUMBER(work!AJ80-work!E80),work!AJ80-work!E80,".")</f>
        <v>-20367864.306332402</v>
      </c>
      <c r="BP80" s="27">
        <f>IF(ISNUMBER(work!AK80-work!F80),work!AK80-work!F80,".")</f>
        <v>-22643546.5735658</v>
      </c>
      <c r="BQ80" s="27">
        <f>IF(ISNUMBER(work!AL80-work!G80),work!AL80-work!G80,".")</f>
        <v>-26215094.745560601</v>
      </c>
      <c r="BR80" s="27">
        <f>IF(ISNUMBER(work!AM80-work!H80),work!AM80-work!H80,".")</f>
        <v>-29874754.5962433</v>
      </c>
      <c r="BS80" s="27">
        <f>IF(ISNUMBER(work!AN80-work!I80),work!AN80-work!I80,".")</f>
        <v>-32523084.565410305</v>
      </c>
      <c r="BT80" s="27">
        <f>IF(ISNUMBER(work!AO80-work!J80),work!AO80-work!J80,".")</f>
        <v>-36279973.560457103</v>
      </c>
      <c r="BU80" s="27">
        <f>IF(ISNUMBER(work!AP80-work!K80),work!AP80-work!K80,".")</f>
        <v>-40459643.436635196</v>
      </c>
      <c r="BV80" s="27">
        <f>IF(ISNUMBER(work!AQ80-work!L80),work!AQ80-work!L80,".")</f>
        <v>-42085354.418458797</v>
      </c>
      <c r="BW80" s="27">
        <f>IF(ISNUMBER(work!AR80-work!M80),work!AR80-work!M80,".")</f>
        <v>-43753851.535461105</v>
      </c>
      <c r="BX80" s="27">
        <f>IF(ISNUMBER(work!AS80-work!N80),work!AS80-work!N80,".")</f>
        <v>-47791134.269222699</v>
      </c>
      <c r="BY80" s="27">
        <f>IF(ISNUMBER(work!AT80-work!O80),work!AT80-work!O80,".")</f>
        <v>-54635346.160105102</v>
      </c>
      <c r="BZ80" s="27">
        <f>IF(ISNUMBER(work!AU80-work!P80),work!AU80-work!P80,".")</f>
        <v>-62360611.299639791</v>
      </c>
      <c r="CA80" s="27">
        <f>IF(ISNUMBER(work!AV80-work!Q80),work!AV80-work!Q80,".")</f>
        <v>-70632183.8179086</v>
      </c>
      <c r="CB80" s="27">
        <f>IF(ISNUMBER(work!AW80-work!R80),work!AW80-work!R80,".")</f>
        <v>-78372995.619820699</v>
      </c>
      <c r="CC80" s="27">
        <f>IF(ISNUMBER(work!AX80-work!S80),work!AX80-work!S80,".")</f>
        <v>-86247264.909802705</v>
      </c>
      <c r="CD80" s="27">
        <f>IF(ISNUMBER(work!AY80-work!T80),work!AY80-work!T80,".")</f>
        <v>-94256105.612552002</v>
      </c>
      <c r="CE80" s="27">
        <f>IF(ISNUMBER(work!AZ80-work!U80),work!AZ80-work!U80,".")</f>
        <v>-101645124.77467</v>
      </c>
      <c r="CF80" s="27">
        <f>IF(ISNUMBER(work!BA80-work!V80),work!BA80-work!V80,".")</f>
        <v>-109419908.336777</v>
      </c>
      <c r="CG80" s="27">
        <f>IF(ISNUMBER(work!BB80-work!W80),work!BB80-work!W80,".")</f>
        <v>-118611418.16472</v>
      </c>
      <c r="CH80" s="27">
        <f>IF(ISNUMBER(work!BC80-work!X80),work!BC80-work!X80,".")</f>
        <v>-128482562.13114993</v>
      </c>
      <c r="CI80" s="27">
        <f>IF(ISNUMBER(work!BD80-work!Y80),work!BD80-work!Y80,".")</f>
        <v>-140223568.99605167</v>
      </c>
      <c r="CJ80" s="27">
        <f>IF(ISNUMBER(work!BE80-work!Z80),work!BE80-work!Z80,".")</f>
        <v>-154285419.61199883</v>
      </c>
      <c r="CK80" s="27">
        <f>IF(ISNUMBER(work!BF80-work!AA80),work!BF80-work!AA80,".")</f>
        <v>-169942146.70543152</v>
      </c>
      <c r="CL80" s="27">
        <f>IF(ISNUMBER(work!BG80-work!AB80),work!BG80-work!AB80,".")</f>
        <v>-187679556.06202215</v>
      </c>
      <c r="CM80" s="27">
        <f>IF(ISNUMBER(work!BH80-work!AC80),work!BH80-work!AC80,".")</f>
        <v>-209455532.01145121</v>
      </c>
      <c r="CN80" s="27">
        <f>IF(ISNUMBER(work!BI80-work!AD80),work!BI80-work!AD80,".")</f>
        <v>-236737056.93944457</v>
      </c>
      <c r="CO80" s="27">
        <f>IF(ISNUMBER(work!BJ80-work!AE80),work!BJ80-work!AE80,".")</f>
        <v>-258056730.31700894</v>
      </c>
      <c r="CP80" s="27">
        <f>IF(ISNUMBER(work!BK80-work!AF80),work!BK80-work!AF80,".")</f>
        <v>-291486765.57956958</v>
      </c>
      <c r="CQ80" s="27"/>
      <c r="CR80" s="27"/>
      <c r="CS80" s="27">
        <f>IF(ISNUMBER(work!CR80-work!BN80),work!CR80-work!BN80,".")</f>
        <v>8.4585383374165546E-2</v>
      </c>
      <c r="CT80" s="27">
        <f>IF(ISNUMBER(work!CS80-work!BO80),work!CS80-work!BO80,".")</f>
        <v>8.3585383374165545E-2</v>
      </c>
      <c r="CU80" s="27">
        <f>IF(ISNUMBER(work!CT80-work!BP80),work!CT80-work!BP80,".")</f>
        <v>8.3585383374165545E-2</v>
      </c>
      <c r="CV80" s="27">
        <f>IF(ISNUMBER(work!CU80-work!BQ80),work!CU80-work!BQ80,".")</f>
        <v>8.2585383374165544E-2</v>
      </c>
      <c r="CW80" s="27">
        <f>IF(ISNUMBER(work!CV80-work!BR80),work!CV80-work!BR80,".")</f>
        <v>8.2585383374165544E-2</v>
      </c>
      <c r="CX80" s="27">
        <f>IF(ISNUMBER(work!CW80-work!BS80),work!CW80-work!BS80,".")</f>
        <v>8.1585383374165543E-2</v>
      </c>
      <c r="CY80" s="27">
        <f>IF(ISNUMBER(work!CX80-work!BT80),work!CX80-work!BT80,".")</f>
        <v>8.0585383374165556E-2</v>
      </c>
      <c r="CZ80" s="27">
        <f>IF(ISNUMBER(work!CY80-work!BU80),work!CY80-work!BU80,".")</f>
        <v>7.9585383374165555E-2</v>
      </c>
      <c r="DA80" s="27">
        <f>IF(ISNUMBER(work!CZ80-work!BV80),work!CZ80-work!BV80,".")</f>
        <v>7.8585383374165554E-2</v>
      </c>
      <c r="DB80" s="27">
        <f>IF(ISNUMBER(work!DA80-work!BW80),work!DA80-work!BW80,".")</f>
        <v>7.7585383374165554E-2</v>
      </c>
      <c r="DC80" s="94">
        <f>IF(ISNUMBER(work!DB80-work!BX80),work!DB80-work!BX80,".")</f>
        <v>7.5585383374165552E-2</v>
      </c>
      <c r="DD80" s="27">
        <f>IF(ISNUMBER(work!DC80-work!BY80),work!DC80-work!BY80,".")</f>
        <v>7.358538337416555E-2</v>
      </c>
      <c r="DE80" s="27">
        <f>IF(ISNUMBER(work!DD80-work!BZ80),work!DD80-work!BZ80,".")</f>
        <v>8.1385502590942113E-2</v>
      </c>
      <c r="DF80" s="27">
        <f>IF(ISNUMBER(work!DE80-work!CA80),work!DE80-work!CA80,".")</f>
        <v>7.9385502590942111E-2</v>
      </c>
      <c r="DG80" s="27">
        <f>IF(ISNUMBER(work!DF80-work!CB80),work!DF80-work!CB80,".")</f>
        <v>7.738550259094211E-2</v>
      </c>
      <c r="DH80" s="27">
        <f>IF(ISNUMBER(work!DG80-work!CC80),work!DG80-work!CC80,".")</f>
        <v>7.5385502590942122E-2</v>
      </c>
      <c r="DI80" s="27">
        <f>IF(ISNUMBER(work!DH80-work!CD80),work!DH80-work!CD80,".")</f>
        <v>7.2385502590942119E-2</v>
      </c>
      <c r="DJ80" s="27">
        <f>IF(ISNUMBER(work!DI80-work!CE80),work!DI80-work!CE80,".")</f>
        <v>7.0385502590942117E-2</v>
      </c>
      <c r="DK80" s="27">
        <f>IF(ISNUMBER(work!DJ80-work!CF80),work!DJ80-work!CF80,".")</f>
        <v>6.8385502590942115E-2</v>
      </c>
      <c r="DL80" s="27">
        <f>IF(ISNUMBER(work!DK80-work!CG80),work!DK80-work!CG80,".")</f>
        <v>6.5385502590942113E-2</v>
      </c>
      <c r="DM80" s="94">
        <f>IF(ISNUMBER(work!DL80-work!CH80),work!DL80-work!CH80,".")</f>
        <v>6.2630556925186459E-2</v>
      </c>
      <c r="DN80" s="27">
        <f>IF(ISNUMBER(work!DM80-work!CI80),work!DM80-work!CI80,".")</f>
        <v>5.9853910089739011E-2</v>
      </c>
      <c r="DO80" s="27">
        <f>IF(ISNUMBER(work!DN80-work!CJ80),work!DN80-work!CJ80,".")</f>
        <v>5.7017608166021909E-2</v>
      </c>
      <c r="DP80" s="27">
        <f>IF(ISNUMBER(work!DO80-work!CK80),work!DO80-work!CK80,".")</f>
        <v>5.4100682254417332E-2</v>
      </c>
      <c r="DQ80" s="27">
        <f>IF(ISNUMBER(work!DP80-work!CL80),work!DP80-work!CL80,".")</f>
        <v>5.0116706947478246E-2</v>
      </c>
      <c r="DR80" s="94">
        <f>IF(ISNUMBER(work!DQ80-work!CM80),work!DQ80-work!CM80,".")</f>
        <v>4.7128926847550982E-2</v>
      </c>
      <c r="DS80" s="27">
        <f>IF(ISNUMBER(work!DR80-work!CN80),work!DR80-work!CN80,".")</f>
        <v>4.3194627698803882E-2</v>
      </c>
      <c r="DT80" s="27">
        <f>IF(ISNUMBER(work!DS80-work!CO80),work!DS80-work!CO80,".")</f>
        <v>3.933959723682276E-2</v>
      </c>
      <c r="DU80" s="27">
        <f>IF(ISNUMBER(work!DT80-work!CP80),work!DT80-work!CP80,".")</f>
        <v>3.6560403846180353E-2</v>
      </c>
      <c r="DV80" s="27">
        <f t="shared" si="78"/>
        <v>3.6560403846180353E-2</v>
      </c>
      <c r="DW80" s="27"/>
      <c r="DX80" s="27" t="str">
        <f>IF(ISNUMBER(work!FJ80/work!FN80),work!FJ80/work!FN80,".")</f>
        <v>.</v>
      </c>
      <c r="DY80" s="27" t="str">
        <f>IF(ISNUMBER(work!FK80/work!FO80),work!FK80/work!FO80,".")</f>
        <v>.</v>
      </c>
      <c r="DZ80" s="27" t="str">
        <f>IF(ISNUMBER(work!FL80/work!FP80),work!FL80/work!FP80,".")</f>
        <v>.</v>
      </c>
      <c r="EA80" s="27" t="str">
        <f>IF(ISNUMBER(work!FM80/work!FQ80),work!FM80/work!FQ80,".")</f>
        <v>.</v>
      </c>
      <c r="EB80" s="27" t="str">
        <f>IF(ISNUMBER((work!FK80+work!FL80)/(work!FO80+work!FP80)),(work!FK80+work!FL80)/(work!FO80+work!FP80),".")</f>
        <v>.</v>
      </c>
      <c r="EC80" s="27" t="str">
        <f>IF(ISNUMBER(work!FR80/work!FV80),work!FR80/work!FV80,".")</f>
        <v>.</v>
      </c>
      <c r="ED80" s="27" t="str">
        <f>IF(ISNUMBER(work!FS80/work!FW80),work!FS80/work!FW80,".")</f>
        <v>.</v>
      </c>
      <c r="EE80" s="27" t="str">
        <f>IF(ISNUMBER(work!FT80/work!FX80),work!FT80/work!FX80,".")</f>
        <v>.</v>
      </c>
      <c r="EF80" s="27" t="str">
        <f>IF(ISNUMBER(work!FU80/work!FY80),work!FU80/work!FY80,".")</f>
        <v>.</v>
      </c>
      <c r="EG80" s="27" t="str">
        <f>IF(ISNUMBER((work!FS80+work!FT80)/(work!FW80+work!FX80)),(work!FS80+work!FT80)/(work!FW80+work!FX80),".")</f>
        <v>.</v>
      </c>
      <c r="EH80" s="27">
        <f>work!EZ80</f>
        <v>2.1941506381930926E-6</v>
      </c>
      <c r="EI80" s="27">
        <f>work!FA80</f>
        <v>1.6610448909931909E-6</v>
      </c>
      <c r="EJ80" s="27" t="str">
        <f>work!FB80</f>
        <v>.</v>
      </c>
      <c r="EK80" s="27"/>
      <c r="EL80" s="27">
        <f t="shared" si="79"/>
        <v>8395.9320000000007</v>
      </c>
      <c r="EM80">
        <f t="shared" si="80"/>
        <v>3</v>
      </c>
      <c r="EN80" t="str">
        <f>work!FM80</f>
        <v>.</v>
      </c>
      <c r="EO80" t="str">
        <f>IF(ISNUMBER(work!FK80+work!FL80),work!FK80+work!FL80,".")</f>
        <v>.</v>
      </c>
      <c r="EP80" t="str">
        <f>IF(ISNUMBER(work!FU80-work!FM80),work!FU80-work!FM80,".")</f>
        <v>.</v>
      </c>
      <c r="EQ80" t="str">
        <f>IF(ISNUMBER(work!FS80+work!FT80-work!FK80-work!FL80),(work!FS80+work!FT80-work!FK80-work!FL80),".")</f>
        <v>.</v>
      </c>
      <c r="EU80">
        <f>work!FC80</f>
        <v>45</v>
      </c>
      <c r="EV80">
        <f>work!FD80</f>
        <v>45</v>
      </c>
      <c r="EW80" t="str">
        <f>IF(ISNUMBER(VLOOKUP($F80,AREA_EM_ALLYEAR,Seq!B$1,FALSE)),VLOOKUP($F80,AREA_EM_ALLYEAR,Seq!B$1,FALSE),".")</f>
        <v>.</v>
      </c>
      <c r="EX80" t="str">
        <f>IF(ISNUMBER(VLOOKUP($F80,AREA_EM_ALLYEAR,Seq!C$1,FALSE)),VLOOKUP($F80,AREA_EM_ALLYEAR,Seq!C$1,FALSE),".")</f>
        <v>.</v>
      </c>
      <c r="EY80" t="str">
        <f>IF(ISNUMBER(VLOOKUP($F80,AREA_EM_ALLYEAR,Seq!D$1,FALSE)),VLOOKUP($F80,AREA_EM_ALLYEAR,Seq!D$1,FALSE),".")</f>
        <v>.</v>
      </c>
      <c r="EZ80" t="str">
        <f>IF(ISNUMBER(VLOOKUP($F80,AREA_EM_ALLYEAR,Seq!E$1,FALSE)),VLOOKUP($F80,AREA_EM_ALLYEAR,Seq!E$1,FALSE),".")</f>
        <v>.</v>
      </c>
      <c r="FA80" t="str">
        <f>IF(ISNUMBER(VLOOKUP($F80,AREA_EM_ALLYEAR,Seq!F$1,FALSE)),VLOOKUP($F80,AREA_EM_ALLYEAR,Seq!F$1,FALSE),".")</f>
        <v>.</v>
      </c>
      <c r="FB80" t="str">
        <f>IF(ISNUMBER(VLOOKUP($F80,AREA_EM_ALLYEAR,Seq!G$1,FALSE)),VLOOKUP($F80,AREA_EM_ALLYEAR,Seq!G$1,FALSE),".")</f>
        <v>.</v>
      </c>
      <c r="FC80" t="str">
        <f>IF(ISNUMBER(VLOOKUP($F80,AREA_EM_ALLYEAR,Seq!H$1,FALSE)),VLOOKUP($F80,AREA_EM_ALLYEAR,Seq!H$1,FALSE),".")</f>
        <v>.</v>
      </c>
      <c r="FD80" t="str">
        <f>IF(ISNUMBER(VLOOKUP($F80,AREA_EM_ALLYEAR,Seq!I$1,FALSE)),VLOOKUP($F80,AREA_EM_ALLYEAR,Seq!I$1,FALSE),".")</f>
        <v>.</v>
      </c>
      <c r="FE80" t="str">
        <f>IF(ISNUMBER(VLOOKUP($F80,AREA_EM_ALLYEAR,Seq!J$1,FALSE)),VLOOKUP($F80,AREA_EM_ALLYEAR,Seq!J$1,FALSE),".")</f>
        <v>.</v>
      </c>
      <c r="FF80" t="str">
        <f>IF(ISNUMBER(VLOOKUP($F80,AREA_EM_ALLYEAR,Seq!K$1,FALSE)),VLOOKUP($F80,AREA_EM_ALLYEAR,Seq!K$1,FALSE),".")</f>
        <v>.</v>
      </c>
      <c r="FG80" t="str">
        <f>IF(ISNUMBER(VLOOKUP($F80,AREA_EM_ALLYEAR,Seq!L$1,FALSE)),VLOOKUP($F80,AREA_EM_ALLYEAR,Seq!L$1,FALSE),".")</f>
        <v>.</v>
      </c>
      <c r="FH80" t="str">
        <f>IF(ISNUMBER(VLOOKUP($F80,AREA_EM_ALLYEAR,Seq!M$1,FALSE)),VLOOKUP($F80,AREA_EM_ALLYEAR,Seq!M$1,FALSE),".")</f>
        <v>.</v>
      </c>
      <c r="FI80" t="str">
        <f>IF(ISNUMBER(VLOOKUP($F80,AREA_EM_ALLYEAR,Seq!N$1,FALSE)),VLOOKUP($F80,AREA_EM_ALLYEAR,Seq!N$1,FALSE),".")</f>
        <v>.</v>
      </c>
      <c r="FJ80" t="str">
        <f>IF(ISNUMBER(VLOOKUP($F80,AREA_EM_ALLYEAR,Seq!O$1,FALSE)),VLOOKUP($F80,AREA_EM_ALLYEAR,Seq!O$1,FALSE),".")</f>
        <v>.</v>
      </c>
      <c r="FK80" t="str">
        <f t="shared" si="81"/>
        <v>.</v>
      </c>
      <c r="FN80">
        <f>IF( ISNUMBER(VLOOKUP($F80,AREA_LIFE,Seq!V$1,FALSE)-Life!V$39),VLOOKUP($F80,AREA_LIFE,Seq!V$1,FALSE)-Life!V$39,".")</f>
        <v>-16.492487804878039</v>
      </c>
      <c r="FO80">
        <f>IF( ISNUMBER(VLOOKUP($F80,AREA_LIFE,Seq!W$1,FALSE)-Life!W$39),VLOOKUP($F80,AREA_LIFE,Seq!W$1,FALSE)-Life!W$39,".")</f>
        <v>-16.394463414634139</v>
      </c>
      <c r="FP80">
        <f>IF( ISNUMBER(VLOOKUP($F80,AREA_LIFE,Seq!X$1,FALSE)-Life!X$39),VLOOKUP($F80,AREA_LIFE,Seq!X$1,FALSE)-Life!X$39,".")</f>
        <v>-16.28536585365854</v>
      </c>
      <c r="FQ80">
        <f>IF( ISNUMBER(VLOOKUP($F80,AREA_LIFE,Seq!Y$1,FALSE)-Life!Y$39),VLOOKUP($F80,AREA_LIFE,Seq!Y$1,FALSE)-Life!Y$39,".")</f>
        <v>-16.172756097560978</v>
      </c>
      <c r="FR80">
        <f>IF( ISNUMBER(VLOOKUP($F80,AREA_LIFE,Seq!Z$1,FALSE)-Life!Z$39),VLOOKUP($F80,AREA_LIFE,Seq!Z$1,FALSE)-Life!Z$39,".")</f>
        <v>-16.065097560975616</v>
      </c>
      <c r="FS80">
        <f>IF( ISNUMBER(VLOOKUP($F80,AREA_LIFE,Seq!AA$1,FALSE)-Life!AA$39),VLOOKUP($F80,AREA_LIFE,Seq!AA$1,FALSE)-Life!AA$39,".")</f>
        <v>-15.964975609756102</v>
      </c>
      <c r="FT80">
        <f>IF( ISNUMBER(VLOOKUP($F80,AREA_LIFE,Seq!AB$1,FALSE)-Life!AB$39),VLOOKUP($F80,AREA_LIFE,Seq!AB$1,FALSE)-Life!AB$39,".")</f>
        <v>-15.873000000000005</v>
      </c>
      <c r="FU80">
        <f>IF( ISNUMBER(VLOOKUP($F80,AREA_LIFE,Seq!AC$1,FALSE)-Life!AC$39),VLOOKUP($F80,AREA_LIFE,Seq!AC$1,FALSE)-Life!AC$39,".")</f>
        <v>-15.783731707317074</v>
      </c>
      <c r="FV80">
        <f>IF( ISNUMBER(VLOOKUP($F80,AREA_LIFE,Seq!AD$1,FALSE)-Life!AD$39),VLOOKUP($F80,AREA_LIFE,Seq!AD$1,FALSE)-Life!AD$39,".")</f>
        <v>-15.695219512195116</v>
      </c>
      <c r="FW80">
        <f>IF( ISNUMBER(VLOOKUP($F80,AREA_LIFE,Seq!AE$1,FALSE)-Life!AE$39),VLOOKUP($F80,AREA_LIFE,Seq!AE$1,FALSE)-Life!AE$39,".")</f>
        <v>-15.60843902439025</v>
      </c>
      <c r="FX80">
        <f>IF( ISNUMBER(VLOOKUP($F80,AREA_LIFE,Seq!AF$1,FALSE)-Life!AF$39),VLOOKUP($F80,AREA_LIFE,Seq!AF$1,FALSE)-Life!AF$39,".")</f>
        <v>-15.523902439024383</v>
      </c>
      <c r="FY80">
        <f>IF( ISNUMBER(VLOOKUP($F80,AREA_LIFE,Seq!AG$1,FALSE)-Life!AG$39),VLOOKUP($F80,AREA_LIFE,Seq!AG$1,FALSE)-Life!AG$39,".")</f>
        <v>-15.44153658536586</v>
      </c>
      <c r="FZ80">
        <f>IF( ISNUMBER(VLOOKUP($F80,AREA_LIFE,Seq!AH$1,FALSE)-Life!AH$39),VLOOKUP($F80,AREA_LIFE,Seq!AH$1,FALSE)-Life!AH$39,".")</f>
        <v>-15.363731707317065</v>
      </c>
      <c r="GA80">
        <f>IF( ISNUMBER(VLOOKUP($F80,AREA_LIFE,Seq!AI$1,FALSE)-Life!AI$39),VLOOKUP($F80,AREA_LIFE,Seq!AI$1,FALSE)-Life!AI$39,".")</f>
        <v>-15.292463414634156</v>
      </c>
      <c r="GB80">
        <f>IF( ISNUMBER(VLOOKUP($F80,AREA_LIFE,Seq!AJ$1,FALSE)-Life!AJ$39),VLOOKUP($F80,AREA_LIFE,Seq!AJ$1,FALSE)-Life!AJ$39,".")</f>
        <v>-15.230634146341473</v>
      </c>
      <c r="GC80">
        <f>IF( ISNUMBER(VLOOKUP($F80,AREA_LIFE,Seq!AK$1,FALSE)-Life!AK$39),VLOOKUP($F80,AREA_LIFE,Seq!AK$1,FALSE)-Life!AK$39,".")</f>
        <v>-15.185243902439034</v>
      </c>
      <c r="GD80">
        <f>IF( ISNUMBER(VLOOKUP($F80,AREA_LIFE,Seq!AL$1,FALSE)-Life!AL$39),VLOOKUP($F80,AREA_LIFE,Seq!AL$1,FALSE)-Life!AL$39,".")</f>
        <v>-15.159731707317071</v>
      </c>
      <c r="GE80">
        <f>IF( ISNUMBER(VLOOKUP($F80,AREA_LIFE,Seq!AM$1,FALSE)-Life!AM$39),VLOOKUP($F80,AREA_LIFE,Seq!AM$1,FALSE)-Life!AM$39,".")</f>
        <v>-15.158170731707322</v>
      </c>
      <c r="GF80">
        <f>IF( ISNUMBER(VLOOKUP($F80,AREA_LIFE,Seq!AN$1,FALSE)-Life!AN$39),VLOOKUP($F80,AREA_LIFE,Seq!AN$1,FALSE)-Life!AN$39,".")</f>
        <v>-15.177512195121956</v>
      </c>
      <c r="GG80">
        <f>IF( ISNUMBER(VLOOKUP($F80,AREA_LIFE,Seq!AO$1,FALSE)-Life!AO$39),VLOOKUP($F80,AREA_LIFE,Seq!AO$1,FALSE)-Life!AO$39,".")</f>
        <v>-15.212292682926829</v>
      </c>
      <c r="GH80">
        <f>IF( ISNUMBER(VLOOKUP($F80,AREA_LIFE,Seq!AP$1,FALSE)-Life!AP$39),VLOOKUP($F80,AREA_LIFE,Seq!AP$1,FALSE)-Life!AP$39,".")</f>
        <v>-15.256439024390254</v>
      </c>
      <c r="GI80">
        <f>IF( ISNUMBER(VLOOKUP($F80,AREA_LIFE,Seq!AQ$1,FALSE)-Life!AQ$39),VLOOKUP($F80,AREA_LIFE,Seq!AQ$1,FALSE)-Life!AQ$39,".")</f>
        <v>-15.299439024390239</v>
      </c>
      <c r="GJ80">
        <f>IF( ISNUMBER(VLOOKUP($F80,AREA_LIFE,Seq!AR$1,FALSE)-Life!AR$39),VLOOKUP($F80,AREA_LIFE,Seq!AR$1,FALSE)-Life!AR$39,".")</f>
        <v>-15.331804878048786</v>
      </c>
      <c r="GK80">
        <f>IF( ISNUMBER(VLOOKUP($F80,AREA_LIFE,Seq!AS$1,FALSE)-Life!AS$39),VLOOKUP($F80,AREA_LIFE,Seq!AS$1,FALSE)-Life!AS$39,".")</f>
        <v>-15.3450243902439</v>
      </c>
      <c r="GL80">
        <f>IF( ISNUMBER(VLOOKUP($F80,AREA_LIFE,Seq!AT$1,FALSE)-Life!AT$39),VLOOKUP($F80,AREA_LIFE,Seq!AT$1,FALSE)-Life!AT$39,".")</f>
        <v>-15.332170731707329</v>
      </c>
      <c r="GM80">
        <f>IF( ISNUMBER(VLOOKUP($F80,AREA_LIFE,Seq!AU$1,FALSE)-Life!AU$39),VLOOKUP($F80,AREA_LIFE,Seq!AU$1,FALSE)-Life!AU$39,".")</f>
        <v>-15.288731707317076</v>
      </c>
      <c r="GN80">
        <f>IF( ISNUMBER(VLOOKUP($F80,AREA_LIFE,Seq!AV$1,FALSE)-Life!AV$39),VLOOKUP($F80,AREA_LIFE,Seq!AV$1,FALSE)-Life!AV$39,".")</f>
        <v>-15.211804878048767</v>
      </c>
      <c r="GO80">
        <f>IF( ISNUMBER(VLOOKUP($F80,AREA_LIFE,Seq!AW$1,FALSE)-Life!AW$39),VLOOKUP($F80,AREA_LIFE,Seq!AW$1,FALSE)-Life!AW$39,".")</f>
        <v>-15.105439024390243</v>
      </c>
      <c r="GP80">
        <f>IF( ISNUMBER(VLOOKUP($F80,AREA_LIFE,Seq!AX$1,FALSE)-Life!AX$39),VLOOKUP($F80,AREA_LIFE,Seq!AX$1,FALSE)-Life!AX$39,".")</f>
        <v>-14.976707317073178</v>
      </c>
      <c r="GQ80">
        <f t="shared" si="82"/>
        <v>-14.976707317073178</v>
      </c>
      <c r="GS80">
        <f>IFERROR(VLOOKUP($F80,AREA_LIFE,Seq!V$1,FALSE),".")</f>
        <v>49.475902439024395</v>
      </c>
      <c r="GT80">
        <f>IFERROR(VLOOKUP($F80,AREA_LIFE,Seq!W$1,FALSE),".")</f>
        <v>49.772268292682931</v>
      </c>
      <c r="GU80">
        <f>IFERROR(VLOOKUP($F80,AREA_LIFE,Seq!X$1,FALSE),".")</f>
        <v>50.063121951219522</v>
      </c>
      <c r="GV80">
        <f>IFERROR(VLOOKUP($F80,AREA_LIFE,Seq!Y$1,FALSE),".")</f>
        <v>50.348414634146351</v>
      </c>
      <c r="GW80">
        <f>IFERROR(VLOOKUP($F80,AREA_LIFE,Seq!Z$1,FALSE),".")</f>
        <v>50.630707317073174</v>
      </c>
      <c r="GX80">
        <f>IFERROR(VLOOKUP($F80,AREA_LIFE,Seq!AA$1,FALSE),".")</f>
        <v>50.915463414634154</v>
      </c>
      <c r="GY80">
        <f>IFERROR(VLOOKUP($F80,AREA_LIFE,Seq!AB$1,FALSE),".")</f>
        <v>51.208219512195129</v>
      </c>
      <c r="GZ80">
        <f>IFERROR(VLOOKUP($F80,AREA_LIFE,Seq!AC$1,FALSE),".")</f>
        <v>51.51446341463415</v>
      </c>
      <c r="HA80">
        <f>IFERROR(VLOOKUP($F80,AREA_LIFE,Seq!AD$1,FALSE),".")</f>
        <v>51.837707317073175</v>
      </c>
      <c r="HB80">
        <f>IFERROR(VLOOKUP($F80,AREA_LIFE,Seq!AE$1,FALSE),".")</f>
        <v>52.177951219512195</v>
      </c>
      <c r="HC80">
        <f>IFERROR(VLOOKUP($F80,AREA_LIFE,Seq!AF$1,FALSE),".")</f>
        <v>52.535170731707325</v>
      </c>
      <c r="HD80">
        <f>IFERROR(VLOOKUP($F80,AREA_LIFE,Seq!AG$1,FALSE),".")</f>
        <v>52.908853658536593</v>
      </c>
      <c r="HE80">
        <f>IFERROR(VLOOKUP($F80,AREA_LIFE,Seq!AH$1,FALSE),".")</f>
        <v>53.29151219512196</v>
      </c>
      <c r="HF80">
        <f>IFERROR(VLOOKUP($F80,AREA_LIFE,Seq!AI$1,FALSE),".")</f>
        <v>53.677121951219519</v>
      </c>
      <c r="HG80">
        <f>IFERROR(VLOOKUP($F80,AREA_LIFE,Seq!AJ$1,FALSE),".")</f>
        <v>54.059707317073176</v>
      </c>
      <c r="HH80">
        <f>IFERROR(VLOOKUP($F80,AREA_LIFE,Seq!AK$1,FALSE),".")</f>
        <v>54.432292682926835</v>
      </c>
      <c r="HI80">
        <f>IFERROR(VLOOKUP($F80,AREA_LIFE,Seq!AL$1,FALSE),".")</f>
        <v>54.791902439024391</v>
      </c>
      <c r="HJ80">
        <f>IFERROR(VLOOKUP($F80,AREA_LIFE,Seq!AM$1,FALSE),".")</f>
        <v>55.133560975609761</v>
      </c>
      <c r="HK80">
        <f>IFERROR(VLOOKUP($F80,AREA_LIFE,Seq!AN$1,FALSE),".")</f>
        <v>55.457292682926841</v>
      </c>
      <c r="HL80">
        <f>IFERROR(VLOOKUP($F80,AREA_LIFE,Seq!AO$1,FALSE),".")</f>
        <v>55.762609756097575</v>
      </c>
      <c r="HM80">
        <f>IFERROR(VLOOKUP($F80,AREA_LIFE,Seq!AP$1,FALSE),".")</f>
        <v>56.047560975609763</v>
      </c>
      <c r="HN80">
        <f>IFERROR(VLOOKUP($F80,AREA_LIFE,Seq!AQ$1,FALSE),".")</f>
        <v>56.312146341463418</v>
      </c>
      <c r="HO80">
        <f>IFERROR(VLOOKUP($F80,AREA_LIFE,Seq!AR$1,FALSE),".")</f>
        <v>56.561341463414635</v>
      </c>
      <c r="HP80">
        <f>IFERROR(VLOOKUP($F80,AREA_LIFE,Seq!AS$1,FALSE),".")</f>
        <v>56.80214634146342</v>
      </c>
      <c r="HQ80">
        <f>IFERROR(VLOOKUP($F80,AREA_LIFE,Seq!AT$1,FALSE),".")</f>
        <v>57.04151219512196</v>
      </c>
      <c r="HR80">
        <f>IFERROR(VLOOKUP($F80,AREA_LIFE,Seq!AU$1,FALSE),".")</f>
        <v>57.287926829268294</v>
      </c>
      <c r="HS80">
        <f>IFERROR(VLOOKUP($F80,AREA_LIFE,Seq!AV$1,FALSE),".")</f>
        <v>57.551804878048785</v>
      </c>
      <c r="HT80">
        <f>IFERROR(VLOOKUP($F80,AREA_LIFE,Seq!AW$1,FALSE),".")</f>
        <v>57.837634146341465</v>
      </c>
      <c r="HU80">
        <f>IFERROR(VLOOKUP($F80,AREA_LIFE,Seq!AX$1,FALSE),".")</f>
        <v>58.14785365853659</v>
      </c>
      <c r="HV80" t="str">
        <f>IFERROR(VLOOKUP($F80,AREA_LIFE,Seq!AY$1,FALSE),".")</f>
        <v>.</v>
      </c>
      <c r="HZ80">
        <f t="shared" si="40"/>
        <v>62</v>
      </c>
      <c r="IA80">
        <f t="shared" si="83"/>
        <v>16</v>
      </c>
      <c r="IB80">
        <f t="shared" si="41"/>
        <v>45166259.650661103</v>
      </c>
      <c r="IC80">
        <f t="shared" si="42"/>
        <v>-43753851.535461105</v>
      </c>
      <c r="ID80">
        <f t="shared" si="84"/>
        <v>7.5585383374165552E-2</v>
      </c>
      <c r="IE80" t="str">
        <f>work!FK80</f>
        <v>.</v>
      </c>
      <c r="IF80" t="str">
        <f>work!FL80</f>
        <v>.</v>
      </c>
      <c r="IG80" t="str">
        <f>work!FM80</f>
        <v>.</v>
      </c>
      <c r="IH80" t="str">
        <f>IF(ISNUMBER(work!FS80-work!FK80),work!FS80-work!FK80,".")</f>
        <v>.</v>
      </c>
      <c r="II80" t="str">
        <f>IF(ISNUMBER(work!FT80-work!FL80),work!FT80-work!FL80,".")</f>
        <v>.</v>
      </c>
      <c r="IJ80" t="str">
        <f>IF(ISNUMBER(work!FU80-work!FM80),work!FU80-work!FM80,".")</f>
        <v>.</v>
      </c>
    </row>
    <row r="81" spans="1:244" hidden="1">
      <c r="A81" s="24" t="str">
        <f t="shared" si="48"/>
        <v>非洲</v>
      </c>
      <c r="B81" s="24" t="str">
        <f t="shared" si="49"/>
        <v>Out</v>
      </c>
      <c r="C81" s="24" t="str">
        <f t="shared" si="50"/>
        <v>Out</v>
      </c>
      <c r="D81" s="24"/>
      <c r="E81" s="25" t="s">
        <v>2468</v>
      </c>
      <c r="F81" s="26" t="str">
        <f t="shared" si="51"/>
        <v>Tanzania</v>
      </c>
      <c r="G81" s="27" t="str">
        <f t="shared" si="52"/>
        <v>.</v>
      </c>
      <c r="H81" s="27" t="str">
        <f t="shared" si="53"/>
        <v>.</v>
      </c>
      <c r="I81" s="27" t="str">
        <f t="shared" si="54"/>
        <v>.</v>
      </c>
      <c r="J81" s="27" t="str">
        <f t="shared" si="55"/>
        <v>.</v>
      </c>
      <c r="K81" s="27" t="str">
        <f t="shared" si="56"/>
        <v>.</v>
      </c>
      <c r="L81" s="27" t="str">
        <f t="shared" si="57"/>
        <v>.</v>
      </c>
      <c r="M81" s="27" t="str">
        <f t="shared" si="58"/>
        <v>.</v>
      </c>
      <c r="N81" s="27" t="str">
        <f t="shared" si="59"/>
        <v>.</v>
      </c>
      <c r="O81" s="27">
        <f t="shared" si="60"/>
        <v>0</v>
      </c>
      <c r="P81" s="27">
        <f t="shared" si="61"/>
        <v>0</v>
      </c>
      <c r="Q81" s="27">
        <f t="shared" si="62"/>
        <v>11</v>
      </c>
      <c r="R81" s="27">
        <f t="shared" si="63"/>
        <v>0</v>
      </c>
      <c r="S81" s="27">
        <f t="shared" si="64"/>
        <v>0</v>
      </c>
      <c r="T81" s="27">
        <f t="shared" si="65"/>
        <v>0</v>
      </c>
      <c r="U81" s="27">
        <f t="shared" si="66"/>
        <v>0</v>
      </c>
      <c r="V81" s="27">
        <f t="shared" si="67"/>
        <v>10</v>
      </c>
      <c r="W81" s="27">
        <f t="shared" si="68"/>
        <v>65</v>
      </c>
      <c r="X81" s="27">
        <f t="shared" si="69"/>
        <v>40</v>
      </c>
      <c r="Y81" s="27">
        <f t="shared" si="70"/>
        <v>0</v>
      </c>
      <c r="Z81" s="27">
        <f t="shared" si="71"/>
        <v>50</v>
      </c>
      <c r="AA81" s="27">
        <f t="shared" si="72"/>
        <v>15</v>
      </c>
      <c r="AB81" s="27">
        <f t="shared" si="73"/>
        <v>0</v>
      </c>
      <c r="AC81" s="27">
        <f t="shared" si="74"/>
        <v>25</v>
      </c>
      <c r="AD81" s="27">
        <f t="shared" si="75"/>
        <v>0</v>
      </c>
      <c r="AE81" s="27">
        <f t="shared" si="76"/>
        <v>0</v>
      </c>
      <c r="AF81" s="27">
        <f t="shared" si="77"/>
        <v>32</v>
      </c>
      <c r="AG81" s="27"/>
      <c r="AH81" s="27" t="str">
        <f>IF(ISNUMBER(work!C81+work!AH81),work!C81+work!AH81,".")</f>
        <v>.</v>
      </c>
      <c r="AI81" s="27" t="str">
        <f>IF(ISNUMBER(work!D81+work!AI81),work!D81+work!AI81,".")</f>
        <v>.</v>
      </c>
      <c r="AJ81" s="27" t="str">
        <f>IF(ISNUMBER(work!E81+work!AJ81),work!E81+work!AJ81,".")</f>
        <v>.</v>
      </c>
      <c r="AK81" s="27" t="str">
        <f>IF(ISNUMBER(work!F81+work!AK81),work!F81+work!AK81,".")</f>
        <v>.</v>
      </c>
      <c r="AL81" s="27" t="str">
        <f>IF(ISNUMBER(work!G81+work!AL81),work!G81+work!AL81,".")</f>
        <v>.</v>
      </c>
      <c r="AM81" s="27" t="str">
        <f>IF(ISNUMBER(work!H81+work!AM81),work!H81+work!AM81,".")</f>
        <v>.</v>
      </c>
      <c r="AN81" s="27" t="str">
        <f>IF(ISNUMBER(work!I81+work!AN81),work!I81+work!AN81,".")</f>
        <v>.</v>
      </c>
      <c r="AO81" s="27" t="str">
        <f>IF(ISNUMBER(work!J81+work!AO81),work!J81+work!AO81,".")</f>
        <v>.</v>
      </c>
      <c r="AP81" s="27">
        <f>IF(ISNUMBER(work!K81+work!AP81),work!K81+work!AP81,".")</f>
        <v>41757776.110908747</v>
      </c>
      <c r="AQ81" s="27">
        <f>IF(ISNUMBER(work!L81+work!AQ81),work!L81+work!AQ81,".")</f>
        <v>43467790.263224617</v>
      </c>
      <c r="AR81" s="27">
        <f>IF(ISNUMBER(work!M81+work!AR81),work!M81+work!AR81,".")</f>
        <v>45140184.399887085</v>
      </c>
      <c r="AS81" s="27">
        <f>IF(ISNUMBER(work!N81+work!AS81),work!N81+work!AS81,".")</f>
        <v>49244601.703154683</v>
      </c>
      <c r="AT81" s="27">
        <f>IF(ISNUMBER(work!O81+work!AT81),work!O81+work!AT81,".")</f>
        <v>56142812.250569098</v>
      </c>
      <c r="AU81" s="27">
        <f>IF(ISNUMBER(work!P81+work!AU81),work!P81+work!AU81,".")</f>
        <v>63913466.953633182</v>
      </c>
      <c r="AV81" s="27">
        <f>IF(ISNUMBER(work!Q81+work!AV81),work!Q81+work!AV81,".")</f>
        <v>72204632.39954868</v>
      </c>
      <c r="AW81" s="27">
        <f>IF(ISNUMBER(work!R81+work!AW81),work!R81+work!AW81,".")</f>
        <v>80022323.721993729</v>
      </c>
      <c r="AX81" s="27">
        <f>IF(ISNUMBER(work!S81+work!AX81),work!S81+work!AX81,".")</f>
        <v>87983998.921901405</v>
      </c>
      <c r="AY81" s="27">
        <f>IF(ISNUMBER(work!T81+work!AY81),work!T81+work!AY81,".")</f>
        <v>96121630.681093812</v>
      </c>
      <c r="AZ81" s="27">
        <f>IF(ISNUMBER(work!U81+work!AZ81),work!U81+work!AZ81,".")</f>
        <v>103586198.55300534</v>
      </c>
      <c r="BA81" s="27">
        <f>IF(ISNUMBER(work!V81+work!BA81),work!V81+work!BA81,".")</f>
        <v>111424788.47549266</v>
      </c>
      <c r="BB81" s="27">
        <f>IF(ISNUMBER(work!W81+work!BB81),work!W81+work!BB81,".")</f>
        <v>120755958.35912873</v>
      </c>
      <c r="BC81" s="27">
        <f>IF(ISNUMBER(work!X81+work!BC81),work!X81+work!BC81,".")</f>
        <v>130760022.68478405</v>
      </c>
      <c r="BD81" s="27">
        <f>IF(ISNUMBER(work!Y81+work!BD81),work!Y81+work!BD81,".")</f>
        <v>142641254.03903529</v>
      </c>
      <c r="BE81" s="27">
        <f>IF(ISNUMBER(work!Z81+work!BE81),work!Z81+work!BE81,".")</f>
        <v>156860564.69247475</v>
      </c>
      <c r="BF81" s="27">
        <f>IF(ISNUMBER(work!AA81+work!BF81),work!AA81+work!BF81,".")</f>
        <v>172666662.96262702</v>
      </c>
      <c r="BG81" s="27">
        <f>IF(ISNUMBER(work!AB81+work!BG81),work!AB81+work!BG81,".")</f>
        <v>190588644.83432201</v>
      </c>
      <c r="BH81" s="27">
        <f>IF(ISNUMBER(work!AC81+work!BH81),work!AC81+work!BH81,".")</f>
        <v>212636012.65397722</v>
      </c>
      <c r="BI81" s="27">
        <f>IF(ISNUMBER(work!AD81+work!BI81),work!AD81+work!BI81,".")</f>
        <v>240200452.11543077</v>
      </c>
      <c r="BJ81" s="27">
        <f>IF(ISNUMBER(work!AE81+work!BJ81),work!AE81+work!BJ81,".")</f>
        <v>261796379.71704197</v>
      </c>
      <c r="BK81" s="27">
        <f>IF(ISNUMBER(work!AF81+work!BK81),work!AF81+work!BK81,".")</f>
        <v>295378415.46080703</v>
      </c>
      <c r="BL81" s="27"/>
      <c r="BM81" s="27" t="str">
        <f>IF(ISNUMBER(work!AH81-work!C81),work!AH81-work!C81,".")</f>
        <v>.</v>
      </c>
      <c r="BN81" s="27" t="str">
        <f>IF(ISNUMBER(work!AI81-work!D81),work!AI81-work!D81,".")</f>
        <v>.</v>
      </c>
      <c r="BO81" s="27" t="str">
        <f>IF(ISNUMBER(work!AJ81-work!E81),work!AJ81-work!E81,".")</f>
        <v>.</v>
      </c>
      <c r="BP81" s="27" t="str">
        <f>IF(ISNUMBER(work!AK81-work!F81),work!AK81-work!F81,".")</f>
        <v>.</v>
      </c>
      <c r="BQ81" s="27" t="str">
        <f>IF(ISNUMBER(work!AL81-work!G81),work!AL81-work!G81,".")</f>
        <v>.</v>
      </c>
      <c r="BR81" s="27" t="str">
        <f>IF(ISNUMBER(work!AM81-work!H81),work!AM81-work!H81,".")</f>
        <v>.</v>
      </c>
      <c r="BS81" s="27" t="str">
        <f>IF(ISNUMBER(work!AN81-work!I81),work!AN81-work!I81,".")</f>
        <v>.</v>
      </c>
      <c r="BT81" s="27" t="str">
        <f>IF(ISNUMBER(work!AO81-work!J81),work!AO81-work!J81,".")</f>
        <v>.</v>
      </c>
      <c r="BU81" s="27">
        <f>IF(ISNUMBER(work!AP81-work!K81),work!AP81-work!K81,".")</f>
        <v>-40533143.197561651</v>
      </c>
      <c r="BV81" s="27">
        <f>IF(ISNUMBER(work!AQ81-work!L81),work!AQ81-work!L81,".")</f>
        <v>-42197056.736892983</v>
      </c>
      <c r="BW81" s="27">
        <f>IF(ISNUMBER(work!AR81-work!M81),work!AR81-work!M81,".")</f>
        <v>-43779926.786235124</v>
      </c>
      <c r="BX81" s="27">
        <f>IF(ISNUMBER(work!AS81-work!N81),work!AS81-work!N81,".")</f>
        <v>-47856159.712090716</v>
      </c>
      <c r="BY81" s="27">
        <f>IF(ISNUMBER(work!AT81-work!O81),work!AT81-work!O81,".")</f>
        <v>-54746257.285641111</v>
      </c>
      <c r="BZ81" s="27">
        <f>IF(ISNUMBER(work!AU81-work!P81),work!AU81-work!P81,".")</f>
        <v>-62500072.317646407</v>
      </c>
      <c r="CA81" s="27">
        <f>IF(ISNUMBER(work!AV81-work!Q81),work!AV81-work!Q81,".")</f>
        <v>-70769080.516268522</v>
      </c>
      <c r="CB81" s="27">
        <f>IF(ISNUMBER(work!AW81-work!R81),work!AW81-work!R81,".")</f>
        <v>-78535523.901647672</v>
      </c>
      <c r="CC81" s="27">
        <f>IF(ISNUMBER(work!AX81-work!S81),work!AX81-work!S81,".")</f>
        <v>-86429633.464103997</v>
      </c>
      <c r="CD81" s="27">
        <f>IF(ISNUMBER(work!AY81-work!T81),work!AY81-work!T81,".")</f>
        <v>-94512469.516810179</v>
      </c>
      <c r="CE81" s="27">
        <f>IF(ISNUMBER(work!AZ81-work!U81),work!AZ81-work!U81,".")</f>
        <v>-101917361.46033466</v>
      </c>
      <c r="CF81" s="27">
        <f>IF(ISNUMBER(work!BA81-work!V81),work!BA81-work!V81,".")</f>
        <v>-109697042.09886134</v>
      </c>
      <c r="CG81" s="27">
        <f>IF(ISNUMBER(work!BB81-work!W81),work!BB81-work!W81,".")</f>
        <v>-118940105.98347126</v>
      </c>
      <c r="CH81" s="27">
        <f>IF(ISNUMBER(work!BC81-work!X81),work!BC81-work!X81,".")</f>
        <v>-128830814.99825194</v>
      </c>
      <c r="CI81" s="27">
        <f>IF(ISNUMBER(work!BD81-work!Y81),work!BD81-work!Y81,".")</f>
        <v>-140572349.8731567</v>
      </c>
      <c r="CJ81" s="27">
        <f>IF(ISNUMBER(work!BE81-work!Z81),work!BE81-work!Z81,".")</f>
        <v>-154674399.61093727</v>
      </c>
      <c r="CK81" s="27">
        <f>IF(ISNUMBER(work!BF81-work!AA81),work!BF81-work!AA81,".")</f>
        <v>-170333332.73542896</v>
      </c>
      <c r="CL81" s="27">
        <f>IF(ISNUMBER(work!BG81-work!AB81),work!BG81-work!AB81,".")</f>
        <v>-188083350.41633198</v>
      </c>
      <c r="CM81" s="27">
        <f>IF(ISNUMBER(work!BH81-work!AC81),work!BH81-work!AC81,".")</f>
        <v>-209961934.04575276</v>
      </c>
      <c r="CN81" s="27">
        <f>IF(ISNUMBER(work!BI81-work!AD81),work!BI81-work!AD81,".")</f>
        <v>-237335227.65526325</v>
      </c>
      <c r="CO81" s="27">
        <f>IF(ISNUMBER(work!BJ81-work!AE81),work!BJ81-work!AE81,".")</f>
        <v>-258717511.23301601</v>
      </c>
      <c r="CP81" s="27">
        <f>IF(ISNUMBER(work!BK81-work!AF81),work!BK81-work!AF81,".")</f>
        <v>-292130692.36798364</v>
      </c>
      <c r="CQ81" s="27"/>
      <c r="CR81" s="27"/>
      <c r="CS81" s="27">
        <f>IF(ISNUMBER(work!CR81-work!BN81),work!CR81-work!BN81,".")</f>
        <v>8.3533516590462792E-2</v>
      </c>
      <c r="CT81" s="27">
        <f>IF(ISNUMBER(work!CS81-work!BO81),work!CS81-work!BO81,".")</f>
        <v>8.2533516590462791E-2</v>
      </c>
      <c r="CU81" s="27">
        <f>IF(ISNUMBER(work!CT81-work!BP81),work!CT81-work!BP81,".")</f>
        <v>8.2533516590462791E-2</v>
      </c>
      <c r="CV81" s="27">
        <f>IF(ISNUMBER(work!CU81-work!BQ81),work!CU81-work!BQ81,".")</f>
        <v>8.153351659046279E-2</v>
      </c>
      <c r="CW81" s="27">
        <f>IF(ISNUMBER(work!CV81-work!BR81),work!CV81-work!BR81,".")</f>
        <v>8.153351659046279E-2</v>
      </c>
      <c r="CX81" s="27">
        <f>IF(ISNUMBER(work!CW81-work!BS81),work!CW81-work!BS81,".")</f>
        <v>8.0533516590462789E-2</v>
      </c>
      <c r="CY81" s="27">
        <f>IF(ISNUMBER(work!CX81-work!BT81),work!CX81-work!BT81,".")</f>
        <v>7.9533516590462802E-2</v>
      </c>
      <c r="CZ81" s="27">
        <f>IF(ISNUMBER(work!CY81-work!BU81),work!CY81-work!BU81,".")</f>
        <v>7.8533516590462801E-2</v>
      </c>
      <c r="DA81" s="27">
        <f>IF(ISNUMBER(work!CZ81-work!BV81),work!CZ81-work!BV81,".")</f>
        <v>7.75335165904628E-2</v>
      </c>
      <c r="DB81" s="27">
        <f>IF(ISNUMBER(work!DA81-work!BW81),work!DA81-work!BW81,".")</f>
        <v>7.65335165904628E-2</v>
      </c>
      <c r="DC81" s="27">
        <f>IF(ISNUMBER(work!DB81-work!BX81),work!DB81-work!BX81,".")</f>
        <v>7.4533516590462798E-2</v>
      </c>
      <c r="DD81" s="27">
        <f>IF(ISNUMBER(work!DC81-work!BY81),work!DC81-work!BY81,".")</f>
        <v>7.2533516590462796E-2</v>
      </c>
      <c r="DE81" s="27">
        <f>IF(ISNUMBER(work!DD81-work!BZ81),work!DD81-work!BZ81,".")</f>
        <v>7.1955507532667815E-2</v>
      </c>
      <c r="DF81" s="27">
        <f>IF(ISNUMBER(work!DE81-work!CA81),work!DE81-work!CA81,".")</f>
        <v>6.9955507532667813E-2</v>
      </c>
      <c r="DG81" s="27">
        <f>IF(ISNUMBER(work!DF81-work!CB81),work!DF81-work!CB81,".")</f>
        <v>6.7955507532667811E-2</v>
      </c>
      <c r="DH81" s="27">
        <f>IF(ISNUMBER(work!DG81-work!CC81),work!DG81-work!CC81,".")</f>
        <v>6.5955507532667823E-2</v>
      </c>
      <c r="DI81" s="27">
        <f>IF(ISNUMBER(work!DH81-work!CD81),work!DH81-work!CD81,".")</f>
        <v>6.295550753266782E-2</v>
      </c>
      <c r="DJ81" s="27">
        <f>IF(ISNUMBER(work!DI81-work!CE81),work!DI81-work!CE81,".")</f>
        <v>6.0955507532667819E-2</v>
      </c>
      <c r="DK81" s="27">
        <f>IF(ISNUMBER(work!DJ81-work!CF81),work!DJ81-work!CF81,".")</f>
        <v>5.8955507532667817E-2</v>
      </c>
      <c r="DL81" s="27">
        <f>IF(ISNUMBER(work!DK81-work!CG81),work!DK81-work!CG81,".")</f>
        <v>5.6552923730547933E-2</v>
      </c>
      <c r="DM81" s="27">
        <f>IF(ISNUMBER(work!DL81-work!CH81),work!DL81-work!CH81,".")</f>
        <v>5.4015408724985441E-2</v>
      </c>
      <c r="DN81" s="27">
        <f>IF(ISNUMBER(work!DM81-work!CI81),work!DM81-work!CI81,".")</f>
        <v>5.1338808682575253E-2</v>
      </c>
      <c r="DO81" s="27">
        <f>IF(ISNUMBER(work!DN81-work!CJ81),work!DN81-work!CJ81,".")</f>
        <v>4.8526126970464496E-2</v>
      </c>
      <c r="DP81" s="27">
        <f>IF(ISNUMBER(work!DO81-work!CK81),work!DO81-work!CK81,".")</f>
        <v>4.5580852544275532E-2</v>
      </c>
      <c r="DQ81" s="27">
        <f>IF(ISNUMBER(work!DP81-work!CL81),work!DP81-work!CL81,".")</f>
        <v>4.1541254509496736E-2</v>
      </c>
      <c r="DR81" s="27">
        <f>IF(ISNUMBER(work!DQ81-work!CM81),work!DQ81-work!CM81,".")</f>
        <v>3.8456982745230205E-2</v>
      </c>
      <c r="DS81" s="27">
        <f>IF(ISNUMBER(work!DR81-work!CN81),work!DR81-work!CN81,".")</f>
        <v>3.4358901283420694E-2</v>
      </c>
      <c r="DT81" s="27">
        <f>IF(ISNUMBER(work!DS81-work!CO81),work!DS81-work!CO81,".")</f>
        <v>3.0269021556703524E-2</v>
      </c>
      <c r="DU81" s="27">
        <f>IF(ISNUMBER(work!DT81-work!CP81),work!DT81-work!CP81,".")</f>
        <v>2.7176135570154386E-2</v>
      </c>
      <c r="DV81" s="27">
        <f t="shared" si="78"/>
        <v>2.7176135570154386E-2</v>
      </c>
      <c r="DW81" s="27"/>
      <c r="DX81" s="27" t="str">
        <f>IF(ISNUMBER(work!FJ81/work!FN81),work!FJ81/work!FN81,".")</f>
        <v>.</v>
      </c>
      <c r="DY81" s="27" t="str">
        <f>IF(ISNUMBER(work!FK81/work!FO81),work!FK81/work!FO81,".")</f>
        <v>.</v>
      </c>
      <c r="DZ81" s="27" t="str">
        <f>IF(ISNUMBER(work!FL81/work!FP81),work!FL81/work!FP81,".")</f>
        <v>.</v>
      </c>
      <c r="EA81" s="27" t="str">
        <f>IF(ISNUMBER(work!FM81/work!FQ81),work!FM81/work!FQ81,".")</f>
        <v>.</v>
      </c>
      <c r="EB81" s="27" t="str">
        <f>IF(ISNUMBER((work!FK81+work!FL81)/(work!FO81+work!FP81)),(work!FK81+work!FL81)/(work!FO81+work!FP81),".")</f>
        <v>.</v>
      </c>
      <c r="EC81" s="27" t="str">
        <f>IF(ISNUMBER(work!FR81/work!FV81),work!FR81/work!FV81,".")</f>
        <v>.</v>
      </c>
      <c r="ED81" s="27" t="str">
        <f>IF(ISNUMBER(work!FS81/work!FW81),work!FS81/work!FW81,".")</f>
        <v>.</v>
      </c>
      <c r="EE81" s="27" t="str">
        <f>IF(ISNUMBER(work!FT81/work!FX81),work!FT81/work!FX81,".")</f>
        <v>.</v>
      </c>
      <c r="EF81" s="27" t="str">
        <f>IF(ISNUMBER(work!FU81/work!FY81),work!FU81/work!FY81,".")</f>
        <v>.</v>
      </c>
      <c r="EG81" s="27" t="str">
        <f>IF(ISNUMBER((work!FS81+work!FT81)/(work!FW81+work!FX81)),(work!FS81+work!FT81)/(work!FW81+work!FX81),".")</f>
        <v>.</v>
      </c>
      <c r="EH81" s="27">
        <f>work!EZ81</f>
        <v>4.1261568712327718E-6</v>
      </c>
      <c r="EI81" s="27" t="str">
        <f>work!FA81</f>
        <v>.</v>
      </c>
      <c r="EJ81" s="27" t="str">
        <f>work!FB81</f>
        <v>.</v>
      </c>
      <c r="EK81" s="27"/>
      <c r="EL81" s="27">
        <f t="shared" si="79"/>
        <v>9418.3809999999994</v>
      </c>
      <c r="EM81" t="str">
        <f t="shared" si="80"/>
        <v>.</v>
      </c>
      <c r="EN81" t="str">
        <f>work!FM81</f>
        <v>.</v>
      </c>
      <c r="EO81" t="str">
        <f>IF(ISNUMBER(work!FK81+work!FL81),work!FK81+work!FL81,".")</f>
        <v>.</v>
      </c>
      <c r="EP81" t="str">
        <f>IF(ISNUMBER(work!FU81-work!FM81),work!FU81-work!FM81,".")</f>
        <v>.</v>
      </c>
      <c r="EQ81" t="str">
        <f>IF(ISNUMBER(work!FS81+work!FT81-work!FK81-work!FL81),(work!FS81+work!FT81-work!FK81-work!FL81),".")</f>
        <v>.</v>
      </c>
      <c r="EU81">
        <f>work!FC81</f>
        <v>77</v>
      </c>
      <c r="EV81" t="str">
        <f>work!FD81</f>
        <v>.</v>
      </c>
      <c r="EW81" t="str">
        <f>IF(ISNUMBER(VLOOKUP($F81,AREA_EM_ALLYEAR,Seq!B$1,FALSE)),VLOOKUP($F81,AREA_EM_ALLYEAR,Seq!B$1,FALSE),".")</f>
        <v>.</v>
      </c>
      <c r="EX81" t="str">
        <f>IF(ISNUMBER(VLOOKUP($F81,AREA_EM_ALLYEAR,Seq!C$1,FALSE)),VLOOKUP($F81,AREA_EM_ALLYEAR,Seq!C$1,FALSE),".")</f>
        <v>.</v>
      </c>
      <c r="EY81" t="str">
        <f>IF(ISNUMBER(VLOOKUP($F81,AREA_EM_ALLYEAR,Seq!D$1,FALSE)),VLOOKUP($F81,AREA_EM_ALLYEAR,Seq!D$1,FALSE),".")</f>
        <v>.</v>
      </c>
      <c r="EZ81" t="str">
        <f>IF(ISNUMBER(VLOOKUP($F81,AREA_EM_ALLYEAR,Seq!E$1,FALSE)),VLOOKUP($F81,AREA_EM_ALLYEAR,Seq!E$1,FALSE),".")</f>
        <v>.</v>
      </c>
      <c r="FA81" t="str">
        <f>IF(ISNUMBER(VLOOKUP($F81,AREA_EM_ALLYEAR,Seq!F$1,FALSE)),VLOOKUP($F81,AREA_EM_ALLYEAR,Seq!F$1,FALSE),".")</f>
        <v>.</v>
      </c>
      <c r="FB81" t="str">
        <f>IF(ISNUMBER(VLOOKUP($F81,AREA_EM_ALLYEAR,Seq!G$1,FALSE)),VLOOKUP($F81,AREA_EM_ALLYEAR,Seq!G$1,FALSE),".")</f>
        <v>.</v>
      </c>
      <c r="FC81" t="str">
        <f>IF(ISNUMBER(VLOOKUP($F81,AREA_EM_ALLYEAR,Seq!H$1,FALSE)),VLOOKUP($F81,AREA_EM_ALLYEAR,Seq!H$1,FALSE),".")</f>
        <v>.</v>
      </c>
      <c r="FD81" t="str">
        <f>IF(ISNUMBER(VLOOKUP($F81,AREA_EM_ALLYEAR,Seq!I$1,FALSE)),VLOOKUP($F81,AREA_EM_ALLYEAR,Seq!I$1,FALSE),".")</f>
        <v>.</v>
      </c>
      <c r="FE81" t="str">
        <f>IF(ISNUMBER(VLOOKUP($F81,AREA_EM_ALLYEAR,Seq!J$1,FALSE)),VLOOKUP($F81,AREA_EM_ALLYEAR,Seq!J$1,FALSE),".")</f>
        <v>.</v>
      </c>
      <c r="FF81" t="str">
        <f>IF(ISNUMBER(VLOOKUP($F81,AREA_EM_ALLYEAR,Seq!K$1,FALSE)),VLOOKUP($F81,AREA_EM_ALLYEAR,Seq!K$1,FALSE),".")</f>
        <v>.</v>
      </c>
      <c r="FG81" t="str">
        <f>IF(ISNUMBER(VLOOKUP($F81,AREA_EM_ALLYEAR,Seq!L$1,FALSE)),VLOOKUP($F81,AREA_EM_ALLYEAR,Seq!L$1,FALSE),".")</f>
        <v>.</v>
      </c>
      <c r="FH81" t="str">
        <f>IF(ISNUMBER(VLOOKUP($F81,AREA_EM_ALLYEAR,Seq!M$1,FALSE)),VLOOKUP($F81,AREA_EM_ALLYEAR,Seq!M$1,FALSE),".")</f>
        <v>.</v>
      </c>
      <c r="FI81" t="str">
        <f>IF(ISNUMBER(VLOOKUP($F81,AREA_EM_ALLYEAR,Seq!N$1,FALSE)),VLOOKUP($F81,AREA_EM_ALLYEAR,Seq!N$1,FALSE),".")</f>
        <v>.</v>
      </c>
      <c r="FJ81" t="str">
        <f>IF(ISNUMBER(VLOOKUP($F81,AREA_EM_ALLYEAR,Seq!O$1,FALSE)),VLOOKUP($F81,AREA_EM_ALLYEAR,Seq!O$1,FALSE),".")</f>
        <v>.</v>
      </c>
      <c r="FK81" t="str">
        <f t="shared" si="81"/>
        <v>.</v>
      </c>
      <c r="FN81">
        <f>IF( ISNUMBER(VLOOKUP($F81,AREA_LIFE,Seq!V$1,FALSE)-Life!V$39),VLOOKUP($F81,AREA_LIFE,Seq!V$1,FALSE)-Life!V$39,".")</f>
        <v>-15.796097560975603</v>
      </c>
      <c r="FO81">
        <f>IF( ISNUMBER(VLOOKUP($F81,AREA_LIFE,Seq!W$1,FALSE)-Life!W$39),VLOOKUP($F81,AREA_LIFE,Seq!W$1,FALSE)-Life!W$39,".")</f>
        <v>-15.787390243902429</v>
      </c>
      <c r="FP81">
        <f>IF( ISNUMBER(VLOOKUP($F81,AREA_LIFE,Seq!X$1,FALSE)-Life!X$39),VLOOKUP($F81,AREA_LIFE,Seq!X$1,FALSE)-Life!X$39,".")</f>
        <v>-15.773707317073175</v>
      </c>
      <c r="FQ81">
        <f>IF( ISNUMBER(VLOOKUP($F81,AREA_LIFE,Seq!Y$1,FALSE)-Life!Y$39),VLOOKUP($F81,AREA_LIFE,Seq!Y$1,FALSE)-Life!Y$39,".")</f>
        <v>-15.759634146341469</v>
      </c>
      <c r="FR81">
        <f>IF( ISNUMBER(VLOOKUP($F81,AREA_LIFE,Seq!Z$1,FALSE)-Life!Z$39),VLOOKUP($F81,AREA_LIFE,Seq!Z$1,FALSE)-Life!Z$39,".")</f>
        <v>-15.760170731707326</v>
      </c>
      <c r="FS81">
        <f>IF( ISNUMBER(VLOOKUP($F81,AREA_LIFE,Seq!AA$1,FALSE)-Life!AA$39),VLOOKUP($F81,AREA_LIFE,Seq!AA$1,FALSE)-Life!AA$39,".")</f>
        <v>-15.801878048780495</v>
      </c>
      <c r="FT81">
        <f>IF( ISNUMBER(VLOOKUP($F81,AREA_LIFE,Seq!AB$1,FALSE)-Life!AB$39),VLOOKUP($F81,AREA_LIFE,Seq!AB$1,FALSE)-Life!AB$39,".")</f>
        <v>-15.913878048780496</v>
      </c>
      <c r="FU81">
        <f>IF( ISNUMBER(VLOOKUP($F81,AREA_LIFE,Seq!AC$1,FALSE)-Life!AC$39),VLOOKUP($F81,AREA_LIFE,Seq!AC$1,FALSE)-Life!AC$39,".")</f>
        <v>-16.110146341463413</v>
      </c>
      <c r="FV81">
        <f>IF( ISNUMBER(VLOOKUP($F81,AREA_LIFE,Seq!AD$1,FALSE)-Life!AD$39),VLOOKUP($F81,AREA_LIFE,Seq!AD$1,FALSE)-Life!AD$39,".")</f>
        <v>-16.399146341463407</v>
      </c>
      <c r="FW81">
        <f>IF( ISNUMBER(VLOOKUP($F81,AREA_LIFE,Seq!AE$1,FALSE)-Life!AE$39),VLOOKUP($F81,AREA_LIFE,Seq!AE$1,FALSE)-Life!AE$39,".")</f>
        <v>-16.773268292682921</v>
      </c>
      <c r="FX81">
        <f>IF( ISNUMBER(VLOOKUP($F81,AREA_LIFE,Seq!AF$1,FALSE)-Life!AF$39),VLOOKUP($F81,AREA_LIFE,Seq!AF$1,FALSE)-Life!AF$39,".")</f>
        <v>-17.224390243902434</v>
      </c>
      <c r="FY81">
        <f>IF( ISNUMBER(VLOOKUP($F81,AREA_LIFE,Seq!AG$1,FALSE)-Life!AG$39),VLOOKUP($F81,AREA_LIFE,Seq!AG$1,FALSE)-Life!AG$39,".")</f>
        <v>-17.73582926829269</v>
      </c>
      <c r="FZ81">
        <f>IF( ISNUMBER(VLOOKUP($F81,AREA_LIFE,Seq!AH$1,FALSE)-Life!AH$39),VLOOKUP($F81,AREA_LIFE,Seq!AH$1,FALSE)-Life!AH$39,".")</f>
        <v>-18.273926829268291</v>
      </c>
      <c r="GA81">
        <f>IF( ISNUMBER(VLOOKUP($F81,AREA_LIFE,Seq!AI$1,FALSE)-Life!AI$39),VLOOKUP($F81,AREA_LIFE,Seq!AI$1,FALSE)-Life!AI$39,".")</f>
        <v>-18.804121951219521</v>
      </c>
      <c r="GB81">
        <f>IF( ISNUMBER(VLOOKUP($F81,AREA_LIFE,Seq!AJ$1,FALSE)-Life!AJ$39),VLOOKUP($F81,AREA_LIFE,Seq!AJ$1,FALSE)-Life!AJ$39,".")</f>
        <v>-19.297780487804886</v>
      </c>
      <c r="GC81">
        <f>IF( ISNUMBER(VLOOKUP($F81,AREA_LIFE,Seq!AK$1,FALSE)-Life!AK$39),VLOOKUP($F81,AREA_LIFE,Seq!AK$1,FALSE)-Life!AK$39,".")</f>
        <v>-19.730902439024391</v>
      </c>
      <c r="GD81">
        <f>IF( ISNUMBER(VLOOKUP($F81,AREA_LIFE,Seq!AL$1,FALSE)-Life!AL$39),VLOOKUP($F81,AREA_LIFE,Seq!AL$1,FALSE)-Life!AL$39,".")</f>
        <v>-20.085414634146332</v>
      </c>
      <c r="GE81">
        <f>IF( ISNUMBER(VLOOKUP($F81,AREA_LIFE,Seq!AM$1,FALSE)-Life!AM$39),VLOOKUP($F81,AREA_LIFE,Seq!AM$1,FALSE)-Life!AM$39,".")</f>
        <v>-20.357975609756096</v>
      </c>
      <c r="GF81">
        <f>IF( ISNUMBER(VLOOKUP($F81,AREA_LIFE,Seq!AN$1,FALSE)-Life!AN$39),VLOOKUP($F81,AREA_LIFE,Seq!AN$1,FALSE)-Life!AN$39,".")</f>
        <v>-20.543731707317086</v>
      </c>
      <c r="GG81">
        <f>IF( ISNUMBER(VLOOKUP($F81,AREA_LIFE,Seq!AO$1,FALSE)-Life!AO$39),VLOOKUP($F81,AREA_LIFE,Seq!AO$1,FALSE)-Life!AO$39,".")</f>
        <v>-20.632853658536597</v>
      </c>
      <c r="GH81">
        <f>IF( ISNUMBER(VLOOKUP($F81,AREA_LIFE,Seq!AP$1,FALSE)-Life!AP$39),VLOOKUP($F81,AREA_LIFE,Seq!AP$1,FALSE)-Life!AP$39,".")</f>
        <v>-20.612487804878064</v>
      </c>
      <c r="GI81">
        <f>IF( ISNUMBER(VLOOKUP($F81,AREA_LIFE,Seq!AQ$1,FALSE)-Life!AQ$39),VLOOKUP($F81,AREA_LIFE,Seq!AQ$1,FALSE)-Life!AQ$39,".")</f>
        <v>-20.471341463414625</v>
      </c>
      <c r="GJ81">
        <f>IF( ISNUMBER(VLOOKUP($F81,AREA_LIFE,Seq!AR$1,FALSE)-Life!AR$39),VLOOKUP($F81,AREA_LIFE,Seq!AR$1,FALSE)-Life!AR$39,".")</f>
        <v>-20.2200243902439</v>
      </c>
      <c r="GK81">
        <f>IF( ISNUMBER(VLOOKUP($F81,AREA_LIFE,Seq!AS$1,FALSE)-Life!AS$39),VLOOKUP($F81,AREA_LIFE,Seq!AS$1,FALSE)-Life!AS$39,".")</f>
        <v>-19.875634146341461</v>
      </c>
      <c r="GL81">
        <f>IF( ISNUMBER(VLOOKUP($F81,AREA_LIFE,Seq!AT$1,FALSE)-Life!AT$39),VLOOKUP($F81,AREA_LIFE,Seq!AT$1,FALSE)-Life!AT$39,".")</f>
        <v>-19.455756097560993</v>
      </c>
      <c r="GM81">
        <f>IF( ISNUMBER(VLOOKUP($F81,AREA_LIFE,Seq!AU$1,FALSE)-Life!AU$39),VLOOKUP($F81,AREA_LIFE,Seq!AU$1,FALSE)-Life!AU$39,".")</f>
        <v>-18.982390243902437</v>
      </c>
      <c r="GN81">
        <f>IF( ISNUMBER(VLOOKUP($F81,AREA_LIFE,Seq!AV$1,FALSE)-Life!AV$39),VLOOKUP($F81,AREA_LIFE,Seq!AV$1,FALSE)-Life!AV$39,".")</f>
        <v>-18.47999999999999</v>
      </c>
      <c r="GO81">
        <f>IF( ISNUMBER(VLOOKUP($F81,AREA_LIFE,Seq!AW$1,FALSE)-Life!AW$39),VLOOKUP($F81,AREA_LIFE,Seq!AW$1,FALSE)-Life!AW$39,".")</f>
        <v>-17.970512195121941</v>
      </c>
      <c r="GP81">
        <f>IF( ISNUMBER(VLOOKUP($F81,AREA_LIFE,Seq!AX$1,FALSE)-Life!AX$39),VLOOKUP($F81,AREA_LIFE,Seq!AX$1,FALSE)-Life!AX$39,".")</f>
        <v>-17.477756097560977</v>
      </c>
      <c r="GQ81">
        <f t="shared" si="82"/>
        <v>-17.477756097560977</v>
      </c>
      <c r="GS81">
        <f>IFERROR(VLOOKUP($F81,AREA_LIFE,Seq!V$1,FALSE),".")</f>
        <v>50.17229268292683</v>
      </c>
      <c r="GT81">
        <f>IFERROR(VLOOKUP($F81,AREA_LIFE,Seq!W$1,FALSE),".")</f>
        <v>50.37934146341464</v>
      </c>
      <c r="GU81">
        <f>IFERROR(VLOOKUP($F81,AREA_LIFE,Seq!X$1,FALSE),".")</f>
        <v>50.574780487804887</v>
      </c>
      <c r="GV81">
        <f>IFERROR(VLOOKUP($F81,AREA_LIFE,Seq!Y$1,FALSE),".")</f>
        <v>50.76153658536586</v>
      </c>
      <c r="GW81">
        <f>IFERROR(VLOOKUP($F81,AREA_LIFE,Seq!Z$1,FALSE),".")</f>
        <v>50.935634146341464</v>
      </c>
      <c r="GX81">
        <f>IFERROR(VLOOKUP($F81,AREA_LIFE,Seq!AA$1,FALSE),".")</f>
        <v>51.078560975609761</v>
      </c>
      <c r="GY81">
        <f>IFERROR(VLOOKUP($F81,AREA_LIFE,Seq!AB$1,FALSE),".")</f>
        <v>51.167341463414637</v>
      </c>
      <c r="GZ81">
        <f>IFERROR(VLOOKUP($F81,AREA_LIFE,Seq!AC$1,FALSE),".")</f>
        <v>51.188048780487811</v>
      </c>
      <c r="HA81">
        <f>IFERROR(VLOOKUP($F81,AREA_LIFE,Seq!AD$1,FALSE),".")</f>
        <v>51.133780487804884</v>
      </c>
      <c r="HB81">
        <f>IFERROR(VLOOKUP($F81,AREA_LIFE,Seq!AE$1,FALSE),".")</f>
        <v>51.013121951219524</v>
      </c>
      <c r="HC81">
        <f>IFERROR(VLOOKUP($F81,AREA_LIFE,Seq!AF$1,FALSE),".")</f>
        <v>50.834682926829274</v>
      </c>
      <c r="HD81">
        <f>IFERROR(VLOOKUP($F81,AREA_LIFE,Seq!AG$1,FALSE),".")</f>
        <v>50.614560975609763</v>
      </c>
      <c r="HE81">
        <f>IFERROR(VLOOKUP($F81,AREA_LIFE,Seq!AH$1,FALSE),".")</f>
        <v>50.381317073170734</v>
      </c>
      <c r="HF81">
        <f>IFERROR(VLOOKUP($F81,AREA_LIFE,Seq!AI$1,FALSE),".")</f>
        <v>50.165463414634154</v>
      </c>
      <c r="HG81">
        <f>IFERROR(VLOOKUP($F81,AREA_LIFE,Seq!AJ$1,FALSE),".")</f>
        <v>49.992560975609763</v>
      </c>
      <c r="HH81">
        <f>IFERROR(VLOOKUP($F81,AREA_LIFE,Seq!AK$1,FALSE),".")</f>
        <v>49.886634146341478</v>
      </c>
      <c r="HI81">
        <f>IFERROR(VLOOKUP($F81,AREA_LIFE,Seq!AL$1,FALSE),".")</f>
        <v>49.86621951219513</v>
      </c>
      <c r="HJ81">
        <f>IFERROR(VLOOKUP($F81,AREA_LIFE,Seq!AM$1,FALSE),".")</f>
        <v>49.933756097560988</v>
      </c>
      <c r="HK81">
        <f>IFERROR(VLOOKUP($F81,AREA_LIFE,Seq!AN$1,FALSE),".")</f>
        <v>50.091073170731711</v>
      </c>
      <c r="HL81">
        <f>IFERROR(VLOOKUP($F81,AREA_LIFE,Seq!AO$1,FALSE),".")</f>
        <v>50.342048780487808</v>
      </c>
      <c r="HM81">
        <f>IFERROR(VLOOKUP($F81,AREA_LIFE,Seq!AP$1,FALSE),".")</f>
        <v>50.691512195121952</v>
      </c>
      <c r="HN81">
        <f>IFERROR(VLOOKUP($F81,AREA_LIFE,Seq!AQ$1,FALSE),".")</f>
        <v>51.140243902439032</v>
      </c>
      <c r="HO81">
        <f>IFERROR(VLOOKUP($F81,AREA_LIFE,Seq!AR$1,FALSE),".")</f>
        <v>51.673121951219521</v>
      </c>
      <c r="HP81">
        <f>IFERROR(VLOOKUP($F81,AREA_LIFE,Seq!AS$1,FALSE),".")</f>
        <v>52.271536585365858</v>
      </c>
      <c r="HQ81">
        <f>IFERROR(VLOOKUP($F81,AREA_LIFE,Seq!AT$1,FALSE),".")</f>
        <v>52.917926829268296</v>
      </c>
      <c r="HR81">
        <f>IFERROR(VLOOKUP($F81,AREA_LIFE,Seq!AU$1,FALSE),".")</f>
        <v>53.594268292682933</v>
      </c>
      <c r="HS81">
        <f>IFERROR(VLOOKUP($F81,AREA_LIFE,Seq!AV$1,FALSE),".")</f>
        <v>54.283609756097562</v>
      </c>
      <c r="HT81">
        <f>IFERROR(VLOOKUP($F81,AREA_LIFE,Seq!AW$1,FALSE),".")</f>
        <v>54.972560975609767</v>
      </c>
      <c r="HU81">
        <f>IFERROR(VLOOKUP($F81,AREA_LIFE,Seq!AX$1,FALSE),".")</f>
        <v>55.64680487804879</v>
      </c>
      <c r="HV81" t="str">
        <f>IFERROR(VLOOKUP($F81,AREA_LIFE,Seq!AY$1,FALSE),".")</f>
        <v>.</v>
      </c>
      <c r="HZ81">
        <f t="shared" si="40"/>
        <v>86</v>
      </c>
      <c r="IA81">
        <f t="shared" si="83"/>
        <v>0</v>
      </c>
      <c r="IB81">
        <f t="shared" si="41"/>
        <v>45140184.399887085</v>
      </c>
      <c r="IC81">
        <f t="shared" si="42"/>
        <v>-43779926.786235124</v>
      </c>
      <c r="ID81">
        <f t="shared" si="84"/>
        <v>7.4533516590462798E-2</v>
      </c>
      <c r="IE81" t="str">
        <f>work!FK81</f>
        <v>.</v>
      </c>
      <c r="IF81" t="str">
        <f>work!FL81</f>
        <v>.</v>
      </c>
      <c r="IG81" t="str">
        <f>work!FM81</f>
        <v>.</v>
      </c>
      <c r="IH81" t="str">
        <f>IF(ISNUMBER(work!FS81-work!FK81),work!FS81-work!FK81,".")</f>
        <v>.</v>
      </c>
      <c r="II81" t="str">
        <f>IF(ISNUMBER(work!FT81-work!FL81),work!FT81-work!FL81,".")</f>
        <v>.</v>
      </c>
      <c r="IJ81" t="str">
        <f>IF(ISNUMBER(work!FU81-work!FM81),work!FU81-work!FM81,".")</f>
        <v>.</v>
      </c>
    </row>
    <row r="82" spans="1:244" hidden="1">
      <c r="A82" s="24" t="str">
        <f t="shared" si="48"/>
        <v>非洲</v>
      </c>
      <c r="B82" s="24" t="str">
        <f t="shared" si="49"/>
        <v>Out</v>
      </c>
      <c r="C82" s="24" t="str">
        <f t="shared" si="50"/>
        <v>Out</v>
      </c>
      <c r="D82" s="24"/>
      <c r="E82" s="25" t="s">
        <v>2469</v>
      </c>
      <c r="F82" s="26" t="str">
        <f t="shared" si="51"/>
        <v>Togo</v>
      </c>
      <c r="G82" s="27" t="str">
        <f t="shared" si="52"/>
        <v>.</v>
      </c>
      <c r="H82" s="27" t="str">
        <f t="shared" si="53"/>
        <v>.</v>
      </c>
      <c r="I82" s="27" t="str">
        <f t="shared" si="54"/>
        <v>.</v>
      </c>
      <c r="J82" s="27" t="str">
        <f t="shared" si="55"/>
        <v>.</v>
      </c>
      <c r="K82" s="27" t="str">
        <f t="shared" si="56"/>
        <v>.</v>
      </c>
      <c r="L82" s="27" t="str">
        <f t="shared" si="57"/>
        <v>.</v>
      </c>
      <c r="M82" s="27" t="str">
        <f t="shared" si="58"/>
        <v>.</v>
      </c>
      <c r="N82" s="27" t="str">
        <f t="shared" si="59"/>
        <v>.</v>
      </c>
      <c r="O82" s="27">
        <f t="shared" si="60"/>
        <v>0</v>
      </c>
      <c r="P82" s="27">
        <f t="shared" si="61"/>
        <v>79</v>
      </c>
      <c r="Q82" s="27">
        <f t="shared" si="62"/>
        <v>7</v>
      </c>
      <c r="R82" s="27">
        <f t="shared" si="63"/>
        <v>69</v>
      </c>
      <c r="S82" s="27">
        <f t="shared" si="64"/>
        <v>0</v>
      </c>
      <c r="T82" s="27">
        <f t="shared" si="65"/>
        <v>56</v>
      </c>
      <c r="U82" s="27">
        <f t="shared" si="66"/>
        <v>0</v>
      </c>
      <c r="V82" s="27">
        <f t="shared" si="67"/>
        <v>10</v>
      </c>
      <c r="W82" s="27">
        <f t="shared" si="68"/>
        <v>10</v>
      </c>
      <c r="X82" s="27">
        <f t="shared" si="69"/>
        <v>18</v>
      </c>
      <c r="Y82" s="27">
        <f t="shared" si="70"/>
        <v>15</v>
      </c>
      <c r="Z82" s="27">
        <f t="shared" si="71"/>
        <v>210</v>
      </c>
      <c r="AA82" s="27">
        <f t="shared" si="72"/>
        <v>19</v>
      </c>
      <c r="AB82" s="27">
        <f t="shared" si="73"/>
        <v>21</v>
      </c>
      <c r="AC82" s="27">
        <f t="shared" si="74"/>
        <v>0</v>
      </c>
      <c r="AD82" s="27">
        <f t="shared" si="75"/>
        <v>15</v>
      </c>
      <c r="AE82" s="27" t="str">
        <f t="shared" si="76"/>
        <v>.</v>
      </c>
      <c r="AF82" s="27" t="str">
        <f t="shared" si="77"/>
        <v>.</v>
      </c>
      <c r="AG82" s="27"/>
      <c r="AH82" s="27">
        <f>IF(ISNUMBER(work!C82+work!AH82),work!C82+work!AH82,".")</f>
        <v>18390609.650454458</v>
      </c>
      <c r="AI82" s="27">
        <f>IF(ISNUMBER(work!D82+work!AI82),work!D82+work!AI82,".")</f>
        <v>19338711.404197656</v>
      </c>
      <c r="AJ82" s="27">
        <f>IF(ISNUMBER(work!E82+work!AJ82),work!E82+work!AJ82,".")</f>
        <v>21086711.730611585</v>
      </c>
      <c r="AK82" s="27">
        <f>IF(ISNUMBER(work!F82+work!AK82),work!F82+work!AK82,".")</f>
        <v>23370500.354183733</v>
      </c>
      <c r="AL82" s="27">
        <f>IF(ISNUMBER(work!G82+work!AL82),work!G82+work!AL82,".")</f>
        <v>26914617.332223069</v>
      </c>
      <c r="AM82" s="27">
        <f>IF(ISNUMBER(work!H82+work!AM82),work!H82+work!AM82,".")</f>
        <v>30540961.608725134</v>
      </c>
      <c r="AN82" s="27">
        <f>IF(ISNUMBER(work!I82+work!AN82),work!I82+work!AN82,".")</f>
        <v>33221733.478965294</v>
      </c>
      <c r="AO82" s="27">
        <f>IF(ISNUMBER(work!J82+work!AO82),work!J82+work!AO82,".")</f>
        <v>37064783.416837089</v>
      </c>
      <c r="AP82" s="27">
        <f>IF(ISNUMBER(work!K82+work!AP82),work!K82+work!AP82,".")</f>
        <v>41248599.295201167</v>
      </c>
      <c r="AQ82" s="27">
        <f>IF(ISNUMBER(work!L82+work!AQ82),work!L82+work!AQ82,".")</f>
        <v>42939750.632821299</v>
      </c>
      <c r="AR82" s="27">
        <f>IF(ISNUMBER(work!M82+work!AR82),work!M82+work!AR82,".")</f>
        <v>44567121.216671705</v>
      </c>
      <c r="AS82" s="27">
        <f>IF(ISNUMBER(work!N82+work!AS82),work!N82+work!AS82,".")</f>
        <v>48656696.906673901</v>
      </c>
      <c r="AT82" s="27">
        <f>IF(ISNUMBER(work!O82+work!AT82),work!O82+work!AT82,".")</f>
        <v>55546618.852239117</v>
      </c>
      <c r="AU82" s="27">
        <f>IF(ISNUMBER(work!P82+work!AU82),work!P82+work!AU82,".")</f>
        <v>63293443.282549269</v>
      </c>
      <c r="AV82" s="27">
        <f>IF(ISNUMBER(work!Q82+work!AV82),work!Q82+work!AV82,".")</f>
        <v>71586515.909725145</v>
      </c>
      <c r="AW82" s="27">
        <f>IF(ISNUMBER(work!R82+work!AW82),work!R82+work!AW82,".")</f>
        <v>79386402.377117753</v>
      </c>
      <c r="AX82" s="27">
        <f>IF(ISNUMBER(work!S82+work!AX82),work!S82+work!AX82,".")</f>
        <v>87323791.791786164</v>
      </c>
      <c r="AY82" s="27">
        <f>IF(ISNUMBER(work!T82+work!AY82),work!T82+work!AY82,".")</f>
        <v>95450843.721238211</v>
      </c>
      <c r="AZ82" s="27">
        <f>IF(ISNUMBER(work!U82+work!AZ82),work!U82+work!AZ82,".")</f>
        <v>102882496.54080154</v>
      </c>
      <c r="BA82" s="27">
        <f>IF(ISNUMBER(work!V82+work!BA82),work!V82+work!BA82,".")</f>
        <v>110694875.8807548</v>
      </c>
      <c r="BB82" s="27">
        <f>IF(ISNUMBER(work!W82+work!BB82),work!W82+work!BB82,".")</f>
        <v>119980943.21094593</v>
      </c>
      <c r="BC82" s="27">
        <f>IF(ISNUMBER(work!X82+work!BC82),work!X82+work!BC82,".")</f>
        <v>129928091.34404773</v>
      </c>
      <c r="BD82" s="27">
        <f>IF(ISNUMBER(work!Y82+work!BD82),work!Y82+work!BD82,".")</f>
        <v>141744960.74976867</v>
      </c>
      <c r="BE82" s="27">
        <f>IF(ISNUMBER(work!Z82+work!BE82),work!Z82+work!BE82,".")</f>
        <v>155909371.23191682</v>
      </c>
      <c r="BF82" s="27">
        <f>IF(ISNUMBER(work!AA82+work!BF82),work!AA82+work!BF82,".")</f>
        <v>171646143.59507942</v>
      </c>
      <c r="BG82" s="27">
        <f>IF(ISNUMBER(work!AB82+work!BG82),work!AB82+work!BG82,".")</f>
        <v>189483897.12033105</v>
      </c>
      <c r="BH82" s="27">
        <f>IF(ISNUMBER(work!AC82+work!BH82),work!AC82+work!BH82,".")</f>
        <v>211452640.92517421</v>
      </c>
      <c r="BI82" s="27">
        <f>IF(ISNUMBER(work!AD82+work!BI82),work!AD82+work!BI82,".")</f>
        <v>238924427.1445871</v>
      </c>
      <c r="BJ82" s="27">
        <f>IF(ISNUMBER(work!AE82+work!BJ82),work!AE82+work!BJ82,".")</f>
        <v>260415257.50811663</v>
      </c>
      <c r="BK82" s="27">
        <f>IF(ISNUMBER(work!AF82+work!BK82),work!AF82+work!BK82,".")</f>
        <v>293917944.8900494</v>
      </c>
      <c r="BL82" s="27"/>
      <c r="BM82" s="27">
        <f>IF(ISNUMBER(work!AH82-work!C82),work!AH82-work!C82,".")</f>
        <v>-18197778.91261154</v>
      </c>
      <c r="BN82" s="27">
        <f>IF(ISNUMBER(work!AI82-work!D82),work!AI82-work!D82,".")</f>
        <v>-19152273.364147745</v>
      </c>
      <c r="BO82" s="27">
        <f>IF(ISNUMBER(work!AJ82-work!E82),work!AJ82-work!E82,".")</f>
        <v>-20906952.651653215</v>
      </c>
      <c r="BP82" s="27">
        <f>IF(ISNUMBER(work!AK82-work!F82),work!AK82-work!F82,".")</f>
        <v>-23200473.445747867</v>
      </c>
      <c r="BQ82" s="27">
        <f>IF(ISNUMBER(work!AL82-work!G82),work!AL82-work!G82,".")</f>
        <v>-26735144.485298131</v>
      </c>
      <c r="BR82" s="27">
        <f>IF(ISNUMBER(work!AM82-work!H82),work!AM82-work!H82,".")</f>
        <v>-30351518.054161463</v>
      </c>
      <c r="BS82" s="27">
        <f>IF(ISNUMBER(work!AN82-work!I82),work!AN82-work!I82,".")</f>
        <v>-33029284.394255314</v>
      </c>
      <c r="BT82" s="27">
        <f>IF(ISNUMBER(work!AO82-work!J82),work!AO82-work!J82,".")</f>
        <v>-36871352.529677115</v>
      </c>
      <c r="BU82" s="27">
        <f>IF(ISNUMBER(work!AP82-work!K82),work!AP82-work!K82,".")</f>
        <v>-41042320.013269231</v>
      </c>
      <c r="BV82" s="27">
        <f>IF(ISNUMBER(work!AQ82-work!L82),work!AQ82-work!L82,".")</f>
        <v>-42725096.367296301</v>
      </c>
      <c r="BW82" s="27">
        <f>IF(ISNUMBER(work!AR82-work!M82),work!AR82-work!M82,".")</f>
        <v>-44352989.969450504</v>
      </c>
      <c r="BX82" s="27">
        <f>IF(ISNUMBER(work!AS82-work!N82),work!AS82-work!N82,".")</f>
        <v>-48444064.508571498</v>
      </c>
      <c r="BY82" s="27">
        <f>IF(ISNUMBER(work!AT82-work!O82),work!AT82-work!O82,".")</f>
        <v>-55342450.683971092</v>
      </c>
      <c r="BZ82" s="27">
        <f>IF(ISNUMBER(work!AU82-work!P82),work!AU82-work!P82,".")</f>
        <v>-63120095.988730319</v>
      </c>
      <c r="CA82" s="27">
        <f>IF(ISNUMBER(work!AV82-work!Q82),work!AV82-work!Q82,".")</f>
        <v>-71387197.006092057</v>
      </c>
      <c r="CB82" s="27">
        <f>IF(ISNUMBER(work!AW82-work!R82),work!AW82-work!R82,".")</f>
        <v>-79171445.246523649</v>
      </c>
      <c r="CC82" s="27">
        <f>IF(ISNUMBER(work!AX82-work!S82),work!AX82-work!S82,".")</f>
        <v>-87089840.594219238</v>
      </c>
      <c r="CD82" s="27">
        <f>IF(ISNUMBER(work!AY82-work!T82),work!AY82-work!T82,".")</f>
        <v>-95183256.47666578</v>
      </c>
      <c r="CE82" s="27">
        <f>IF(ISNUMBER(work!AZ82-work!U82),work!AZ82-work!U82,".")</f>
        <v>-102621063.47253846</v>
      </c>
      <c r="CF82" s="27">
        <f>IF(ISNUMBER(work!BA82-work!V82),work!BA82-work!V82,".")</f>
        <v>-110426954.69359919</v>
      </c>
      <c r="CG82" s="27">
        <f>IF(ISNUMBER(work!BB82-work!W82),work!BB82-work!W82,".")</f>
        <v>-119715121.13165405</v>
      </c>
      <c r="CH82" s="27">
        <f>IF(ISNUMBER(work!BC82-work!X82),work!BC82-work!X82,".")</f>
        <v>-129662746.33898827</v>
      </c>
      <c r="CI82" s="27">
        <f>IF(ISNUMBER(work!BD82-work!Y82),work!BD82-work!Y82,".")</f>
        <v>-141468643.16242331</v>
      </c>
      <c r="CJ82" s="27">
        <f>IF(ISNUMBER(work!BE82-work!Z82),work!BE82-work!Z82,".")</f>
        <v>-155625593.07149521</v>
      </c>
      <c r="CK82" s="27">
        <f>IF(ISNUMBER(work!BF82-work!AA82),work!BF82-work!AA82,".")</f>
        <v>-171353852.10297656</v>
      </c>
      <c r="CL82" s="27">
        <f>IF(ISNUMBER(work!BG82-work!AB82),work!BG82-work!AB82,".")</f>
        <v>-189188098.13032293</v>
      </c>
      <c r="CM82" s="27">
        <f>IF(ISNUMBER(work!BH82-work!AC82),work!BH82-work!AC82,".")</f>
        <v>-211145305.77455577</v>
      </c>
      <c r="CN82" s="27">
        <f>IF(ISNUMBER(work!BI82-work!AD82),work!BI82-work!AD82,".")</f>
        <v>-238611252.62610692</v>
      </c>
      <c r="CO82" s="27">
        <f>IF(ISNUMBER(work!BJ82-work!AE82),work!BJ82-work!AE82,".")</f>
        <v>-260098633.44194135</v>
      </c>
      <c r="CP82" s="27">
        <f>IF(ISNUMBER(work!BK82-work!AF82),work!BK82-work!AF82,".")</f>
        <v>-293591162.93874127</v>
      </c>
      <c r="CQ82" s="27"/>
      <c r="CR82" s="27"/>
      <c r="CS82" s="27">
        <f>IF(ISNUMBER(work!CR82-work!BN82),work!CR82-work!BN82,".")</f>
        <v>8.2918608569119798E-2</v>
      </c>
      <c r="CT82" s="27">
        <f>IF(ISNUMBER(work!CS82-work!BO82),work!CS82-work!BO82,".")</f>
        <v>8.1918608569119797E-2</v>
      </c>
      <c r="CU82" s="27">
        <f>IF(ISNUMBER(work!CT82-work!BP82),work!CT82-work!BP82,".")</f>
        <v>8.1918608569119797E-2</v>
      </c>
      <c r="CV82" s="27">
        <f>IF(ISNUMBER(work!CU82-work!BQ82),work!CU82-work!BQ82,".")</f>
        <v>8.0918608569119796E-2</v>
      </c>
      <c r="CW82" s="27">
        <f>IF(ISNUMBER(work!CV82-work!BR82),work!CV82-work!BR82,".")</f>
        <v>8.0918608569119796E-2</v>
      </c>
      <c r="CX82" s="27">
        <f>IF(ISNUMBER(work!CW82-work!BS82),work!CW82-work!BS82,".")</f>
        <v>7.9918608569119809E-2</v>
      </c>
      <c r="CY82" s="27">
        <f>IF(ISNUMBER(work!CX82-work!BT82),work!CX82-work!BT82,".")</f>
        <v>7.8918608569119808E-2</v>
      </c>
      <c r="CZ82" s="27">
        <f>IF(ISNUMBER(work!CY82-work!BU82),work!CY82-work!BU82,".")</f>
        <v>7.7918608569119807E-2</v>
      </c>
      <c r="DA82" s="27">
        <f>IF(ISNUMBER(work!CZ82-work!BV82),work!CZ82-work!BV82,".")</f>
        <v>7.6918608569119806E-2</v>
      </c>
      <c r="DB82" s="27">
        <f>IF(ISNUMBER(work!DA82-work!BW82),work!DA82-work!BW82,".")</f>
        <v>7.5918608569119805E-2</v>
      </c>
      <c r="DC82" s="27">
        <f>IF(ISNUMBER(work!DB82-work!BX82),work!DB82-work!BX82,".")</f>
        <v>7.3918608569119804E-2</v>
      </c>
      <c r="DD82" s="27">
        <f>IF(ISNUMBER(work!DC82-work!BY82),work!DC82-work!BY82,".")</f>
        <v>7.1918608569119802E-2</v>
      </c>
      <c r="DE82" s="27">
        <f>IF(ISNUMBER(work!DD82-work!BZ82),work!DD82-work!BZ82,".")</f>
        <v>7.5863494637511242E-2</v>
      </c>
      <c r="DF82" s="27">
        <f>IF(ISNUMBER(work!DE82-work!CA82),work!DE82-work!CA82,".")</f>
        <v>7.386349463751124E-2</v>
      </c>
      <c r="DG82" s="27">
        <f>IF(ISNUMBER(work!DF82-work!CB82),work!DF82-work!CB82,".")</f>
        <v>7.1863494637511238E-2</v>
      </c>
      <c r="DH82" s="27">
        <f>IF(ISNUMBER(work!DG82-work!CC82),work!DG82-work!CC82,".")</f>
        <v>6.9863494637511236E-2</v>
      </c>
      <c r="DI82" s="27">
        <f>IF(ISNUMBER(work!DH82-work!CD82),work!DH82-work!CD82,".")</f>
        <v>6.6863494637511248E-2</v>
      </c>
      <c r="DJ82" s="27">
        <f>IF(ISNUMBER(work!DI82-work!CE82),work!DI82-work!CE82,".")</f>
        <v>6.4863494637511246E-2</v>
      </c>
      <c r="DK82" s="27">
        <f>IF(ISNUMBER(work!DJ82-work!CF82),work!DJ82-work!CF82,".")</f>
        <v>6.2863494637511244E-2</v>
      </c>
      <c r="DL82" s="27">
        <f>IF(ISNUMBER(work!DK82-work!CG82),work!DK82-work!CG82,".")</f>
        <v>6.0822694626533252E-2</v>
      </c>
      <c r="DM82" s="27">
        <f>IF(ISNUMBER(work!DL82-work!CH82),work!DL82-work!CH82,".")</f>
        <v>5.8805969944464832E-2</v>
      </c>
      <c r="DN82" s="27">
        <f>IF(ISNUMBER(work!DM82-work!CI82),work!DM82-work!CI82,".")</f>
        <v>5.6679902766214589E-2</v>
      </c>
      <c r="DO82" s="27">
        <f>IF(ISNUMBER(work!DN82-work!CJ82),work!DN82-work!CJ82,".")</f>
        <v>5.4361160137154065E-2</v>
      </c>
      <c r="DP82" s="27">
        <f>IF(ISNUMBER(work!DO82-work!CK82),work!DO82-work!CK82,".")</f>
        <v>5.1863362915662028E-2</v>
      </c>
      <c r="DQ82" s="27">
        <f>IF(ISNUMBER(work!DP82-work!CL82),work!DP82-work!CL82,".")</f>
        <v>4.8172621186824138E-2</v>
      </c>
      <c r="DR82" s="27">
        <f>IF(ISNUMBER(work!DQ82-work!CM82),work!DQ82-work!CM82,".")</f>
        <v>4.533364708081334E-2</v>
      </c>
      <c r="DS82" s="27">
        <f>IF(ISNUMBER(work!DR82-work!CN82),work!DR82-work!CN82,".")</f>
        <v>4.1410714154943802E-2</v>
      </c>
      <c r="DT82" s="27">
        <f>IF(ISNUMBER(work!DS82-work!CO82),work!DS82-work!CO82,".")</f>
        <v>3.7436947414449182E-2</v>
      </c>
      <c r="DU82" s="27">
        <f>IF(ISNUMBER(work!DT82-work!CP82),work!DT82-work!CP82,".")</f>
        <v>3.4399515839720812E-2</v>
      </c>
      <c r="DV82" s="27">
        <f t="shared" si="78"/>
        <v>3.4399515839720812E-2</v>
      </c>
      <c r="DW82" s="27"/>
      <c r="DX82" s="27" t="str">
        <f>IF(ISNUMBER(work!FJ82/work!FN82),work!FJ82/work!FN82,".")</f>
        <v>.</v>
      </c>
      <c r="DY82" s="27" t="str">
        <f>IF(ISNUMBER(work!FK82/work!FO82),work!FK82/work!FO82,".")</f>
        <v>.</v>
      </c>
      <c r="DZ82" s="27" t="str">
        <f>IF(ISNUMBER(work!FL82/work!FP82),work!FL82/work!FP82,".")</f>
        <v>.</v>
      </c>
      <c r="EA82" s="27" t="str">
        <f>IF(ISNUMBER(work!FM82/work!FQ82),work!FM82/work!FQ82,".")</f>
        <v>.</v>
      </c>
      <c r="EB82" s="27" t="str">
        <f>IF(ISNUMBER((work!FK82+work!FL82)/(work!FO82+work!FP82)),(work!FK82+work!FL82)/(work!FO82+work!FP82),".")</f>
        <v>.</v>
      </c>
      <c r="EC82" s="27" t="str">
        <f>IF(ISNUMBER(work!FR82/work!FV82),work!FR82/work!FV82,".")</f>
        <v>.</v>
      </c>
      <c r="ED82" s="27" t="str">
        <f>IF(ISNUMBER(work!FS82/work!FW82),work!FS82/work!FW82,".")</f>
        <v>.</v>
      </c>
      <c r="EE82" s="27" t="str">
        <f>IF(ISNUMBER(work!FT82/work!FX82),work!FT82/work!FX82,".")</f>
        <v>.</v>
      </c>
      <c r="EF82" s="27" t="str">
        <f>IF(ISNUMBER(work!FU82/work!FY82),work!FU82/work!FY82,".")</f>
        <v>.</v>
      </c>
      <c r="EG82" s="27" t="str">
        <f>IF(ISNUMBER((work!FS82+work!FT82)/(work!FW82+work!FX82)),(work!FS82+work!FT82)/(work!FW82+work!FX82),".")</f>
        <v>.</v>
      </c>
      <c r="EH82" s="27" t="str">
        <f>work!EZ82</f>
        <v>.</v>
      </c>
      <c r="EI82" s="27" t="str">
        <f>work!FA82</f>
        <v>.</v>
      </c>
      <c r="EJ82" s="27" t="str">
        <f>work!FB82</f>
        <v>.</v>
      </c>
      <c r="EK82" s="27"/>
      <c r="EL82" s="27">
        <f t="shared" si="79"/>
        <v>11666.923000000001</v>
      </c>
      <c r="EM82" t="str">
        <f t="shared" si="80"/>
        <v>.</v>
      </c>
      <c r="EN82" t="str">
        <f>work!FM82</f>
        <v>.</v>
      </c>
      <c r="EO82" t="str">
        <f>IF(ISNUMBER(work!FK82+work!FL82),work!FK82+work!FL82,".")</f>
        <v>.</v>
      </c>
      <c r="EP82" t="str">
        <f>IF(ISNUMBER(work!FU82-work!FM82),work!FU82-work!FM82,".")</f>
        <v>.</v>
      </c>
      <c r="EQ82" t="str">
        <f>IF(ISNUMBER(work!FS82+work!FT82-work!FK82-work!FL82),(work!FS82+work!FT82-work!FK82-work!FL82),".")</f>
        <v>.</v>
      </c>
      <c r="EU82" t="str">
        <f>work!FC82</f>
        <v>.</v>
      </c>
      <c r="EV82" t="str">
        <f>work!FD82</f>
        <v>.</v>
      </c>
      <c r="EW82" t="str">
        <f>IF(ISNUMBER(VLOOKUP($F82,AREA_EM_ALLYEAR,Seq!B$1,FALSE)),VLOOKUP($F82,AREA_EM_ALLYEAR,Seq!B$1,FALSE),".")</f>
        <v>.</v>
      </c>
      <c r="EX82" t="str">
        <f>IF(ISNUMBER(VLOOKUP($F82,AREA_EM_ALLYEAR,Seq!C$1,FALSE)),VLOOKUP($F82,AREA_EM_ALLYEAR,Seq!C$1,FALSE),".")</f>
        <v>.</v>
      </c>
      <c r="EY82" t="str">
        <f>IF(ISNUMBER(VLOOKUP($F82,AREA_EM_ALLYEAR,Seq!D$1,FALSE)),VLOOKUP($F82,AREA_EM_ALLYEAR,Seq!D$1,FALSE),".")</f>
        <v>.</v>
      </c>
      <c r="EZ82" t="str">
        <f>IF(ISNUMBER(VLOOKUP($F82,AREA_EM_ALLYEAR,Seq!E$1,FALSE)),VLOOKUP($F82,AREA_EM_ALLYEAR,Seq!E$1,FALSE),".")</f>
        <v>.</v>
      </c>
      <c r="FA82" t="str">
        <f>IF(ISNUMBER(VLOOKUP($F82,AREA_EM_ALLYEAR,Seq!F$1,FALSE)),VLOOKUP($F82,AREA_EM_ALLYEAR,Seq!F$1,FALSE),".")</f>
        <v>.</v>
      </c>
      <c r="FB82" t="str">
        <f>IF(ISNUMBER(VLOOKUP($F82,AREA_EM_ALLYEAR,Seq!G$1,FALSE)),VLOOKUP($F82,AREA_EM_ALLYEAR,Seq!G$1,FALSE),".")</f>
        <v>.</v>
      </c>
      <c r="FC82" t="str">
        <f>IF(ISNUMBER(VLOOKUP($F82,AREA_EM_ALLYEAR,Seq!H$1,FALSE)),VLOOKUP($F82,AREA_EM_ALLYEAR,Seq!H$1,FALSE),".")</f>
        <v>.</v>
      </c>
      <c r="FD82" t="str">
        <f>IF(ISNUMBER(VLOOKUP($F82,AREA_EM_ALLYEAR,Seq!I$1,FALSE)),VLOOKUP($F82,AREA_EM_ALLYEAR,Seq!I$1,FALSE),".")</f>
        <v>.</v>
      </c>
      <c r="FE82" t="str">
        <f>IF(ISNUMBER(VLOOKUP($F82,AREA_EM_ALLYEAR,Seq!J$1,FALSE)),VLOOKUP($F82,AREA_EM_ALLYEAR,Seq!J$1,FALSE),".")</f>
        <v>.</v>
      </c>
      <c r="FF82" t="str">
        <f>IF(ISNUMBER(VLOOKUP($F82,AREA_EM_ALLYEAR,Seq!K$1,FALSE)),VLOOKUP($F82,AREA_EM_ALLYEAR,Seq!K$1,FALSE),".")</f>
        <v>.</v>
      </c>
      <c r="FG82" t="str">
        <f>IF(ISNUMBER(VLOOKUP($F82,AREA_EM_ALLYEAR,Seq!L$1,FALSE)),VLOOKUP($F82,AREA_EM_ALLYEAR,Seq!L$1,FALSE),".")</f>
        <v>.</v>
      </c>
      <c r="FH82" t="str">
        <f>IF(ISNUMBER(VLOOKUP($F82,AREA_EM_ALLYEAR,Seq!M$1,FALSE)),VLOOKUP($F82,AREA_EM_ALLYEAR,Seq!M$1,FALSE),".")</f>
        <v>.</v>
      </c>
      <c r="FI82" t="str">
        <f>IF(ISNUMBER(VLOOKUP($F82,AREA_EM_ALLYEAR,Seq!N$1,FALSE)),VLOOKUP($F82,AREA_EM_ALLYEAR,Seq!N$1,FALSE),".")</f>
        <v>.</v>
      </c>
      <c r="FJ82" t="str">
        <f>IF(ISNUMBER(VLOOKUP($F82,AREA_EM_ALLYEAR,Seq!O$1,FALSE)),VLOOKUP($F82,AREA_EM_ALLYEAR,Seq!O$1,FALSE),".")</f>
        <v>.</v>
      </c>
      <c r="FK82" t="str">
        <f t="shared" si="81"/>
        <v>.</v>
      </c>
      <c r="FN82">
        <f>IF( ISNUMBER(VLOOKUP($F82,AREA_LIFE,Seq!V$1,FALSE)-Life!V$39),VLOOKUP($F82,AREA_LIFE,Seq!V$1,FALSE)-Life!V$39,".")</f>
        <v>-11.150731707317057</v>
      </c>
      <c r="FO82">
        <f>IF( ISNUMBER(VLOOKUP($F82,AREA_LIFE,Seq!W$1,FALSE)-Life!W$39),VLOOKUP($F82,AREA_LIFE,Seq!W$1,FALSE)-Life!W$39,".")</f>
        <v>-10.900780487804873</v>
      </c>
      <c r="FP82">
        <f>IF( ISNUMBER(VLOOKUP($F82,AREA_LIFE,Seq!X$1,FALSE)-Life!X$39),VLOOKUP($F82,AREA_LIFE,Seq!X$1,FALSE)-Life!X$39,".")</f>
        <v>-10.672243902439028</v>
      </c>
      <c r="FQ82">
        <f>IF( ISNUMBER(VLOOKUP($F82,AREA_LIFE,Seq!Y$1,FALSE)-Life!Y$39),VLOOKUP($F82,AREA_LIFE,Seq!Y$1,FALSE)-Life!Y$39,".")</f>
        <v>-10.472634146341477</v>
      </c>
      <c r="FR82">
        <f>IF( ISNUMBER(VLOOKUP($F82,AREA_LIFE,Seq!Z$1,FALSE)-Life!Z$39),VLOOKUP($F82,AREA_LIFE,Seq!Z$1,FALSE)-Life!Z$39,".")</f>
        <v>-10.31346341463415</v>
      </c>
      <c r="FS82">
        <f>IF( ISNUMBER(VLOOKUP($F82,AREA_LIFE,Seq!AA$1,FALSE)-Life!AA$39),VLOOKUP($F82,AREA_LIFE,Seq!AA$1,FALSE)-Life!AA$39,".")</f>
        <v>-10.201317073170735</v>
      </c>
      <c r="FT82">
        <f>IF( ISNUMBER(VLOOKUP($F82,AREA_LIFE,Seq!AB$1,FALSE)-Life!AB$39),VLOOKUP($F82,AREA_LIFE,Seq!AB$1,FALSE)-Life!AB$39,".")</f>
        <v>-10.142341463414638</v>
      </c>
      <c r="FU82">
        <f>IF( ISNUMBER(VLOOKUP($F82,AREA_LIFE,Seq!AC$1,FALSE)-Life!AC$39),VLOOKUP($F82,AREA_LIFE,Seq!AC$1,FALSE)-Life!AC$39,".")</f>
        <v>-10.130634146341464</v>
      </c>
      <c r="FV82">
        <f>IF( ISNUMBER(VLOOKUP($F82,AREA_LIFE,Seq!AD$1,FALSE)-Life!AD$39),VLOOKUP($F82,AREA_LIFE,Seq!AD$1,FALSE)-Life!AD$39,".")</f>
        <v>-10.160731707317069</v>
      </c>
      <c r="FW82">
        <f>IF( ISNUMBER(VLOOKUP($F82,AREA_LIFE,Seq!AE$1,FALSE)-Life!AE$39),VLOOKUP($F82,AREA_LIFE,Seq!AE$1,FALSE)-Life!AE$39,".")</f>
        <v>-10.22660975609756</v>
      </c>
      <c r="FX82">
        <f>IF( ISNUMBER(VLOOKUP($F82,AREA_LIFE,Seq!AF$1,FALSE)-Life!AF$39),VLOOKUP($F82,AREA_LIFE,Seq!AF$1,FALSE)-Life!AF$39,".")</f>
        <v>-10.319731707317075</v>
      </c>
      <c r="FY82">
        <f>IF( ISNUMBER(VLOOKUP($F82,AREA_LIFE,Seq!AG$1,FALSE)-Life!AG$39),VLOOKUP($F82,AREA_LIFE,Seq!AG$1,FALSE)-Life!AG$39,".")</f>
        <v>-10.430975609756103</v>
      </c>
      <c r="FZ82">
        <f>IF( ISNUMBER(VLOOKUP($F82,AREA_LIFE,Seq!AH$1,FALSE)-Life!AH$39),VLOOKUP($F82,AREA_LIFE,Seq!AH$1,FALSE)-Life!AH$39,".")</f>
        <v>-10.552707317073171</v>
      </c>
      <c r="GA82">
        <f>IF( ISNUMBER(VLOOKUP($F82,AREA_LIFE,Seq!AI$1,FALSE)-Life!AI$39),VLOOKUP($F82,AREA_LIFE,Seq!AI$1,FALSE)-Life!AI$39,".")</f>
        <v>-10.6768292682927</v>
      </c>
      <c r="GB82">
        <f>IF( ISNUMBER(VLOOKUP($F82,AREA_LIFE,Seq!AJ$1,FALSE)-Life!AJ$39),VLOOKUP($F82,AREA_LIFE,Seq!AJ$1,FALSE)-Life!AJ$39,".")</f>
        <v>-10.796707317073178</v>
      </c>
      <c r="GC82">
        <f>IF( ISNUMBER(VLOOKUP($F82,AREA_LIFE,Seq!AK$1,FALSE)-Life!AK$39),VLOOKUP($F82,AREA_LIFE,Seq!AK$1,FALSE)-Life!AK$39,".")</f>
        <v>-10.916780487804886</v>
      </c>
      <c r="GD82">
        <f>IF( ISNUMBER(VLOOKUP($F82,AREA_LIFE,Seq!AL$1,FALSE)-Life!AL$39),VLOOKUP($F82,AREA_LIFE,Seq!AL$1,FALSE)-Life!AL$39,".")</f>
        <v>-11.04348780487804</v>
      </c>
      <c r="GE82">
        <f>IF( ISNUMBER(VLOOKUP($F82,AREA_LIFE,Seq!AM$1,FALSE)-Life!AM$39),VLOOKUP($F82,AREA_LIFE,Seq!AM$1,FALSE)-Life!AM$39,".")</f>
        <v>-11.181390243902449</v>
      </c>
      <c r="GF82">
        <f>IF( ISNUMBER(VLOOKUP($F82,AREA_LIFE,Seq!AN$1,FALSE)-Life!AN$39),VLOOKUP($F82,AREA_LIFE,Seq!AN$1,FALSE)-Life!AN$39,".")</f>
        <v>-11.328975609756107</v>
      </c>
      <c r="GG82">
        <f>IF( ISNUMBER(VLOOKUP($F82,AREA_LIFE,Seq!AO$1,FALSE)-Life!AO$39),VLOOKUP($F82,AREA_LIFE,Seq!AO$1,FALSE)-Life!AO$39,".")</f>
        <v>-11.47331707317074</v>
      </c>
      <c r="GH82">
        <f>IF( ISNUMBER(VLOOKUP($F82,AREA_LIFE,Seq!AP$1,FALSE)-Life!AP$39),VLOOKUP($F82,AREA_LIFE,Seq!AP$1,FALSE)-Life!AP$39,".")</f>
        <v>-11.594902439024402</v>
      </c>
      <c r="GI82">
        <f>IF( ISNUMBER(VLOOKUP($F82,AREA_LIFE,Seq!AQ$1,FALSE)-Life!AQ$39),VLOOKUP($F82,AREA_LIFE,Seq!AQ$1,FALSE)-Life!AQ$39,".")</f>
        <v>-11.665268292682917</v>
      </c>
      <c r="GJ82">
        <f>IF( ISNUMBER(VLOOKUP($F82,AREA_LIFE,Seq!AR$1,FALSE)-Life!AR$39),VLOOKUP($F82,AREA_LIFE,Seq!AR$1,FALSE)-Life!AR$39,".")</f>
        <v>-11.669975609756094</v>
      </c>
      <c r="GK82">
        <f>IF( ISNUMBER(VLOOKUP($F82,AREA_LIFE,Seq!AS$1,FALSE)-Life!AS$39),VLOOKUP($F82,AREA_LIFE,Seq!AS$1,FALSE)-Life!AS$39,".")</f>
        <v>-11.6020731707317</v>
      </c>
      <c r="GL82">
        <f>IF( ISNUMBER(VLOOKUP($F82,AREA_LIFE,Seq!AT$1,FALSE)-Life!AT$39),VLOOKUP($F82,AREA_LIFE,Seq!AT$1,FALSE)-Life!AT$39,".")</f>
        <v>-11.465682926829281</v>
      </c>
      <c r="GM82">
        <f>IF( ISNUMBER(VLOOKUP($F82,AREA_LIFE,Seq!AU$1,FALSE)-Life!AU$39),VLOOKUP($F82,AREA_LIFE,Seq!AU$1,FALSE)-Life!AU$39,".")</f>
        <v>-11.274829268292677</v>
      </c>
      <c r="GN82">
        <f>IF( ISNUMBER(VLOOKUP($F82,AREA_LIFE,Seq!AV$1,FALSE)-Life!AV$39),VLOOKUP($F82,AREA_LIFE,Seq!AV$1,FALSE)-Life!AV$39,".")</f>
        <v>-11.052097560975596</v>
      </c>
      <c r="GO82">
        <f>IF( ISNUMBER(VLOOKUP($F82,AREA_LIFE,Seq!AW$1,FALSE)-Life!AW$39),VLOOKUP($F82,AREA_LIFE,Seq!AW$1,FALSE)-Life!AW$39,".")</f>
        <v>-10.824999999999996</v>
      </c>
      <c r="GP82">
        <f>IF( ISNUMBER(VLOOKUP($F82,AREA_LIFE,Seq!AX$1,FALSE)-Life!AX$39),VLOOKUP($F82,AREA_LIFE,Seq!AX$1,FALSE)-Life!AX$39,".")</f>
        <v>-10.617097560975616</v>
      </c>
      <c r="GQ82">
        <f t="shared" si="82"/>
        <v>-10.617097560975616</v>
      </c>
      <c r="GS82">
        <f>IFERROR(VLOOKUP($F82,AREA_LIFE,Seq!V$1,FALSE),".")</f>
        <v>54.817658536585377</v>
      </c>
      <c r="GT82">
        <f>IFERROR(VLOOKUP($F82,AREA_LIFE,Seq!W$1,FALSE),".")</f>
        <v>55.265951219512196</v>
      </c>
      <c r="GU82">
        <f>IFERROR(VLOOKUP($F82,AREA_LIFE,Seq!X$1,FALSE),".")</f>
        <v>55.676243902439033</v>
      </c>
      <c r="GV82">
        <f>IFERROR(VLOOKUP($F82,AREA_LIFE,Seq!Y$1,FALSE),".")</f>
        <v>56.048536585365852</v>
      </c>
      <c r="GW82">
        <f>IFERROR(VLOOKUP($F82,AREA_LIFE,Seq!Z$1,FALSE),".")</f>
        <v>56.38234146341464</v>
      </c>
      <c r="GX82">
        <f>IFERROR(VLOOKUP($F82,AREA_LIFE,Seq!AA$1,FALSE),".")</f>
        <v>56.679121951219521</v>
      </c>
      <c r="GY82">
        <f>IFERROR(VLOOKUP($F82,AREA_LIFE,Seq!AB$1,FALSE),".")</f>
        <v>56.938878048780495</v>
      </c>
      <c r="GZ82">
        <f>IFERROR(VLOOKUP($F82,AREA_LIFE,Seq!AC$1,FALSE),".")</f>
        <v>57.16756097560976</v>
      </c>
      <c r="HA82">
        <f>IFERROR(VLOOKUP($F82,AREA_LIFE,Seq!AD$1,FALSE),".")</f>
        <v>57.372195121951222</v>
      </c>
      <c r="HB82">
        <f>IFERROR(VLOOKUP($F82,AREA_LIFE,Seq!AE$1,FALSE),".")</f>
        <v>57.559780487804886</v>
      </c>
      <c r="HC82">
        <f>IFERROR(VLOOKUP($F82,AREA_LIFE,Seq!AF$1,FALSE),".")</f>
        <v>57.739341463414632</v>
      </c>
      <c r="HD82">
        <f>IFERROR(VLOOKUP($F82,AREA_LIFE,Seq!AG$1,FALSE),".")</f>
        <v>57.919414634146349</v>
      </c>
      <c r="HE82">
        <f>IFERROR(VLOOKUP($F82,AREA_LIFE,Seq!AH$1,FALSE),".")</f>
        <v>58.102536585365854</v>
      </c>
      <c r="HF82">
        <f>IFERROR(VLOOKUP($F82,AREA_LIFE,Seq!AI$1,FALSE),".")</f>
        <v>58.292756097560975</v>
      </c>
      <c r="HG82">
        <f>IFERROR(VLOOKUP($F82,AREA_LIFE,Seq!AJ$1,FALSE),".")</f>
        <v>58.493634146341471</v>
      </c>
      <c r="HH82">
        <f>IFERROR(VLOOKUP($F82,AREA_LIFE,Seq!AK$1,FALSE),".")</f>
        <v>58.700756097560983</v>
      </c>
      <c r="HI82">
        <f>IFERROR(VLOOKUP($F82,AREA_LIFE,Seq!AL$1,FALSE),".")</f>
        <v>58.908146341463421</v>
      </c>
      <c r="HJ82">
        <f>IFERROR(VLOOKUP($F82,AREA_LIFE,Seq!AM$1,FALSE),".")</f>
        <v>59.110341463414635</v>
      </c>
      <c r="HK82">
        <f>IFERROR(VLOOKUP($F82,AREA_LIFE,Seq!AN$1,FALSE),".")</f>
        <v>59.30582926829269</v>
      </c>
      <c r="HL82">
        <f>IFERROR(VLOOKUP($F82,AREA_LIFE,Seq!AO$1,FALSE),".")</f>
        <v>59.501585365853664</v>
      </c>
      <c r="HM82">
        <f>IFERROR(VLOOKUP($F82,AREA_LIFE,Seq!AP$1,FALSE),".")</f>
        <v>59.709097560975614</v>
      </c>
      <c r="HN82">
        <f>IFERROR(VLOOKUP($F82,AREA_LIFE,Seq!AQ$1,FALSE),".")</f>
        <v>59.946317073170739</v>
      </c>
      <c r="HO82">
        <f>IFERROR(VLOOKUP($F82,AREA_LIFE,Seq!AR$1,FALSE),".")</f>
        <v>60.223170731707327</v>
      </c>
      <c r="HP82">
        <f>IFERROR(VLOOKUP($F82,AREA_LIFE,Seq!AS$1,FALSE),".")</f>
        <v>60.54509756097562</v>
      </c>
      <c r="HQ82">
        <f>IFERROR(VLOOKUP($F82,AREA_LIFE,Seq!AT$1,FALSE),".")</f>
        <v>60.908000000000008</v>
      </c>
      <c r="HR82">
        <f>IFERROR(VLOOKUP($F82,AREA_LIFE,Seq!AU$1,FALSE),".")</f>
        <v>61.301829268292693</v>
      </c>
      <c r="HS82">
        <f>IFERROR(VLOOKUP($F82,AREA_LIFE,Seq!AV$1,FALSE),".")</f>
        <v>61.711512195121955</v>
      </c>
      <c r="HT82">
        <f>IFERROR(VLOOKUP($F82,AREA_LIFE,Seq!AW$1,FALSE),".")</f>
        <v>62.118073170731712</v>
      </c>
      <c r="HU82">
        <f>IFERROR(VLOOKUP($F82,AREA_LIFE,Seq!AX$1,FALSE),".")</f>
        <v>62.507463414634152</v>
      </c>
      <c r="HV82" t="str">
        <f>IFERROR(VLOOKUP($F82,AREA_LIFE,Seq!AY$1,FALSE),".")</f>
        <v>.</v>
      </c>
      <c r="HZ82">
        <f t="shared" si="40"/>
        <v>231</v>
      </c>
      <c r="IA82">
        <f t="shared" si="83"/>
        <v>0</v>
      </c>
      <c r="IB82">
        <f t="shared" si="41"/>
        <v>44567121.216671705</v>
      </c>
      <c r="IC82">
        <f t="shared" si="42"/>
        <v>-44352989.969450504</v>
      </c>
      <c r="ID82">
        <f t="shared" si="84"/>
        <v>7.3918608569119804E-2</v>
      </c>
      <c r="IE82" t="str">
        <f>work!FK82</f>
        <v>.</v>
      </c>
      <c r="IF82" t="str">
        <f>work!FL82</f>
        <v>.</v>
      </c>
      <c r="IG82" t="str">
        <f>work!FM82</f>
        <v>.</v>
      </c>
      <c r="IH82" t="str">
        <f>IF(ISNUMBER(work!FS82-work!FK82),work!FS82-work!FK82,".")</f>
        <v>.</v>
      </c>
      <c r="II82" t="str">
        <f>IF(ISNUMBER(work!FT82-work!FL82),work!FT82-work!FL82,".")</f>
        <v>.</v>
      </c>
      <c r="IJ82" t="str">
        <f>IF(ISNUMBER(work!FU82-work!FM82),work!FU82-work!FM82,".")</f>
        <v>.</v>
      </c>
    </row>
    <row r="83" spans="1:244" hidden="1">
      <c r="A83" s="24" t="str">
        <f t="shared" si="48"/>
        <v>非洲</v>
      </c>
      <c r="B83" s="24" t="str">
        <f t="shared" si="49"/>
        <v>Out</v>
      </c>
      <c r="C83" s="24" t="str">
        <f t="shared" si="50"/>
        <v>Out</v>
      </c>
      <c r="D83" s="24"/>
      <c r="E83" s="25" t="s">
        <v>2472</v>
      </c>
      <c r="F83" s="26" t="str">
        <f t="shared" si="51"/>
        <v>Burkina Faso</v>
      </c>
      <c r="G83" s="27" t="str">
        <f t="shared" si="52"/>
        <v>.</v>
      </c>
      <c r="H83" s="27" t="str">
        <f t="shared" si="53"/>
        <v>.</v>
      </c>
      <c r="I83" s="27" t="str">
        <f t="shared" si="54"/>
        <v>.</v>
      </c>
      <c r="J83" s="27" t="str">
        <f t="shared" si="55"/>
        <v>.</v>
      </c>
      <c r="K83" s="27" t="str">
        <f t="shared" si="56"/>
        <v>.</v>
      </c>
      <c r="L83" s="27" t="str">
        <f t="shared" si="57"/>
        <v>.</v>
      </c>
      <c r="M83" s="27" t="str">
        <f t="shared" si="58"/>
        <v>.</v>
      </c>
      <c r="N83" s="27" t="str">
        <f t="shared" si="59"/>
        <v>.</v>
      </c>
      <c r="O83" s="27">
        <f t="shared" si="60"/>
        <v>0</v>
      </c>
      <c r="P83" s="27">
        <f t="shared" si="61"/>
        <v>15</v>
      </c>
      <c r="Q83" s="27">
        <f t="shared" si="62"/>
        <v>18</v>
      </c>
      <c r="R83" s="27">
        <f t="shared" si="63"/>
        <v>0</v>
      </c>
      <c r="S83" s="27" t="str">
        <f t="shared" si="64"/>
        <v>.</v>
      </c>
      <c r="T83" s="27" t="str">
        <f t="shared" si="65"/>
        <v>.</v>
      </c>
      <c r="U83" s="27" t="str">
        <f t="shared" si="66"/>
        <v>.</v>
      </c>
      <c r="V83" s="27" t="str">
        <f t="shared" si="67"/>
        <v>.</v>
      </c>
      <c r="W83" s="27" t="str">
        <f t="shared" si="68"/>
        <v>.</v>
      </c>
      <c r="X83" s="27" t="str">
        <f t="shared" si="69"/>
        <v>.</v>
      </c>
      <c r="Y83" s="27">
        <f t="shared" si="70"/>
        <v>0</v>
      </c>
      <c r="Z83" s="27">
        <f t="shared" si="71"/>
        <v>234</v>
      </c>
      <c r="AA83" s="27">
        <f t="shared" si="72"/>
        <v>98</v>
      </c>
      <c r="AB83" s="27">
        <f t="shared" si="73"/>
        <v>79</v>
      </c>
      <c r="AC83" s="27">
        <f t="shared" si="74"/>
        <v>75</v>
      </c>
      <c r="AD83" s="27">
        <f t="shared" si="75"/>
        <v>50</v>
      </c>
      <c r="AE83" s="27" t="str">
        <f t="shared" si="76"/>
        <v>.</v>
      </c>
      <c r="AF83" s="27" t="str">
        <f t="shared" si="77"/>
        <v>.</v>
      </c>
      <c r="AG83" s="27"/>
      <c r="AH83" s="27">
        <f>IF(ISNUMBER(work!C83+work!AH83),work!C83+work!AH83,".")</f>
        <v>18404258.076717321</v>
      </c>
      <c r="AI83" s="27">
        <f>IF(ISNUMBER(work!D83+work!AI83),work!D83+work!AI83,".")</f>
        <v>19360239.72777684</v>
      </c>
      <c r="AJ83" s="27">
        <f>IF(ISNUMBER(work!E83+work!AJ83),work!E83+work!AJ83,".")</f>
        <v>21122551.901341397</v>
      </c>
      <c r="AK83" s="27">
        <f>IF(ISNUMBER(work!F83+work!AK83),work!F83+work!AK83,".")</f>
        <v>23411641.581184156</v>
      </c>
      <c r="AL83" s="27">
        <f>IF(ISNUMBER(work!G83+work!AL83),work!G83+work!AL83,".")</f>
        <v>26948791.680851828</v>
      </c>
      <c r="AM83" s="27">
        <f>IF(ISNUMBER(work!H83+work!AM83),work!H83+work!AM83,".")</f>
        <v>30580704.536265269</v>
      </c>
      <c r="AN83" s="27">
        <f>IF(ISNUMBER(work!I83+work!AN83),work!I83+work!AN83,".")</f>
        <v>33270670.796435017</v>
      </c>
      <c r="AO83" s="27">
        <f>IF(ISNUMBER(work!J83+work!AO83),work!J83+work!AO83,".")</f>
        <v>37112886.762200601</v>
      </c>
      <c r="AP83" s="27">
        <f>IF(ISNUMBER(work!K83+work!AP83),work!K83+work!AP83,".")</f>
        <v>41298671.550725609</v>
      </c>
      <c r="AQ83" s="27">
        <f>IF(ISNUMBER(work!L83+work!AQ83),work!L83+work!AQ83,".")</f>
        <v>42988929.861814722</v>
      </c>
      <c r="AR83" s="27">
        <f>IF(ISNUMBER(work!M83+work!AR83),work!M83+work!AR83,".")</f>
        <v>44615618.333388962</v>
      </c>
      <c r="AS83" s="27">
        <f>IF(ISNUMBER(work!N83+work!AS83),work!N83+work!AS83,".")</f>
        <v>48720052.964325294</v>
      </c>
      <c r="AT83" s="27">
        <f>IF(ISNUMBER(work!O83+work!AT83),work!O83+work!AT83,".")</f>
        <v>55614601.870408997</v>
      </c>
      <c r="AU83" s="27">
        <f>IF(ISNUMBER(work!P83+work!AU83),work!P83+work!AU83,".")</f>
        <v>63382723.414998688</v>
      </c>
      <c r="AV83" s="27">
        <f>IF(ISNUMBER(work!Q83+work!AV83),work!Q83+work!AV83,".")</f>
        <v>71665124.042266726</v>
      </c>
      <c r="AW83" s="27">
        <f>IF(ISNUMBER(work!R83+work!AW83),work!R83+work!AW83,".")</f>
        <v>79467381.837789103</v>
      </c>
      <c r="AX83" s="27">
        <f>IF(ISNUMBER(work!S83+work!AX83),work!S83+work!AX83,".")</f>
        <v>87416032.387835458</v>
      </c>
      <c r="AY83" s="27">
        <f>IF(ISNUMBER(work!T83+work!AY83),work!T83+work!AY83,".")</f>
        <v>95539482.135043547</v>
      </c>
      <c r="AZ83" s="27">
        <f>IF(ISNUMBER(work!U83+work!AZ83),work!U83+work!AZ83,".")</f>
        <v>102990466.75233734</v>
      </c>
      <c r="BA83" s="27">
        <f>IF(ISNUMBER(work!V83+work!BA83),work!V83+work!BA83,".")</f>
        <v>110817274.82665887</v>
      </c>
      <c r="BB83" s="27">
        <f>IF(ISNUMBER(work!W83+work!BB83),work!W83+work!BB83,".")</f>
        <v>120109126.72616994</v>
      </c>
      <c r="BC83" s="27">
        <f>IF(ISNUMBER(work!X83+work!BC83),work!X83+work!BC83,".")</f>
        <v>130073872.39195147</v>
      </c>
      <c r="BD83" s="27">
        <f>IF(ISNUMBER(work!Y83+work!BD83),work!Y83+work!BD83,".")</f>
        <v>141898341.49461794</v>
      </c>
      <c r="BE83" s="27">
        <f>IF(ISNUMBER(work!Z83+work!BE83),work!Z83+work!BE83,".")</f>
        <v>156082474.33500549</v>
      </c>
      <c r="BF83" s="27">
        <f>IF(ISNUMBER(work!AA83+work!BF83),work!AA83+work!BF83,".")</f>
        <v>171829589.01894051</v>
      </c>
      <c r="BG83" s="27">
        <f>IF(ISNUMBER(work!AB83+work!BG83),work!AB83+work!BG83,".")</f>
        <v>189686527.35828209</v>
      </c>
      <c r="BH83" s="27">
        <f>IF(ISNUMBER(work!AC83+work!BH83),work!AC83+work!BH83,".")</f>
        <v>211668799.17178604</v>
      </c>
      <c r="BI83" s="27">
        <f>IF(ISNUMBER(work!AD83+work!BI83),work!AD83+work!BI83,".")</f>
        <v>239150969.11135718</v>
      </c>
      <c r="BJ83" s="27">
        <f>IF(ISNUMBER(work!AE83+work!BJ83),work!AE83+work!BJ83,".")</f>
        <v>260657183.73418394</v>
      </c>
      <c r="BK83" s="27">
        <f>IF(ISNUMBER(work!AF83+work!BK83),work!AF83+work!BK83,".")</f>
        <v>294170919.48312217</v>
      </c>
      <c r="BL83" s="27"/>
      <c r="BM83" s="27">
        <f>IF(ISNUMBER(work!AH83-work!C83),work!AH83-work!C83,".")</f>
        <v>-18184130.486348677</v>
      </c>
      <c r="BN83" s="27">
        <f>IF(ISNUMBER(work!AI83-work!D83),work!AI83-work!D83,".")</f>
        <v>-19130745.04056856</v>
      </c>
      <c r="BO83" s="27">
        <f>IF(ISNUMBER(work!AJ83-work!E83),work!AJ83-work!E83,".")</f>
        <v>-20871112.480923403</v>
      </c>
      <c r="BP83" s="27">
        <f>IF(ISNUMBER(work!AK83-work!F83),work!AK83-work!F83,".")</f>
        <v>-23159332.218747444</v>
      </c>
      <c r="BQ83" s="27">
        <f>IF(ISNUMBER(work!AL83-work!G83),work!AL83-work!G83,".")</f>
        <v>-26700970.136669371</v>
      </c>
      <c r="BR83" s="27">
        <f>IF(ISNUMBER(work!AM83-work!H83),work!AM83-work!H83,".")</f>
        <v>-30311775.126621328</v>
      </c>
      <c r="BS83" s="27">
        <f>IF(ISNUMBER(work!AN83-work!I83),work!AN83-work!I83,".")</f>
        <v>-32980347.07678559</v>
      </c>
      <c r="BT83" s="27">
        <f>IF(ISNUMBER(work!AO83-work!J83),work!AO83-work!J83,".")</f>
        <v>-36823249.184313603</v>
      </c>
      <c r="BU83" s="27">
        <f>IF(ISNUMBER(work!AP83-work!K83),work!AP83-work!K83,".")</f>
        <v>-40992247.757744789</v>
      </c>
      <c r="BV83" s="27">
        <f>IF(ISNUMBER(work!AQ83-work!L83),work!AQ83-work!L83,".")</f>
        <v>-42675917.138302878</v>
      </c>
      <c r="BW83" s="27">
        <f>IF(ISNUMBER(work!AR83-work!M83),work!AR83-work!M83,".")</f>
        <v>-44304492.852733247</v>
      </c>
      <c r="BX83" s="27">
        <f>IF(ISNUMBER(work!AS83-work!N83),work!AS83-work!N83,".")</f>
        <v>-48380708.450920105</v>
      </c>
      <c r="BY83" s="27">
        <f>IF(ISNUMBER(work!AT83-work!O83),work!AT83-work!O83,".")</f>
        <v>-55274467.665801212</v>
      </c>
      <c r="BZ83" s="27">
        <f>IF(ISNUMBER(work!AU83-work!P83),work!AU83-work!P83,".")</f>
        <v>-63030815.856280901</v>
      </c>
      <c r="CA83" s="27">
        <f>IF(ISNUMBER(work!AV83-work!Q83),work!AV83-work!Q83,".")</f>
        <v>-71308588.873550475</v>
      </c>
      <c r="CB83" s="27">
        <f>IF(ISNUMBER(work!AW83-work!R83),work!AW83-work!R83,".")</f>
        <v>-79090465.785852298</v>
      </c>
      <c r="CC83" s="27">
        <f>IF(ISNUMBER(work!AX83-work!S83),work!AX83-work!S83,".")</f>
        <v>-86997599.998169944</v>
      </c>
      <c r="CD83" s="27">
        <f>IF(ISNUMBER(work!AY83-work!T83),work!AY83-work!T83,".")</f>
        <v>-95094618.062860444</v>
      </c>
      <c r="CE83" s="27">
        <f>IF(ISNUMBER(work!AZ83-work!U83),work!AZ83-work!U83,".")</f>
        <v>-102513093.26100266</v>
      </c>
      <c r="CF83" s="27">
        <f>IF(ISNUMBER(work!BA83-work!V83),work!BA83-work!V83,".")</f>
        <v>-110304555.74769512</v>
      </c>
      <c r="CG83" s="27">
        <f>IF(ISNUMBER(work!BB83-work!W83),work!BB83-work!W83,".")</f>
        <v>-119586937.61643004</v>
      </c>
      <c r="CH83" s="27">
        <f>IF(ISNUMBER(work!BC83-work!X83),work!BC83-work!X83,".")</f>
        <v>-129516965.29108453</v>
      </c>
      <c r="CI83" s="27">
        <f>IF(ISNUMBER(work!BD83-work!Y83),work!BD83-work!Y83,".")</f>
        <v>-141315262.41757405</v>
      </c>
      <c r="CJ83" s="27">
        <f>IF(ISNUMBER(work!BE83-work!Z83),work!BE83-work!Z83,".")</f>
        <v>-155452489.96840653</v>
      </c>
      <c r="CK83" s="27">
        <f>IF(ISNUMBER(work!BF83-work!AA83),work!BF83-work!AA83,".")</f>
        <v>-171170406.67911547</v>
      </c>
      <c r="CL83" s="27">
        <f>IF(ISNUMBER(work!BG83-work!AB83),work!BG83-work!AB83,".")</f>
        <v>-188985467.89237189</v>
      </c>
      <c r="CM83" s="27">
        <f>IF(ISNUMBER(work!BH83-work!AC83),work!BH83-work!AC83,".")</f>
        <v>-210929147.52794394</v>
      </c>
      <c r="CN83" s="27">
        <f>IF(ISNUMBER(work!BI83-work!AD83),work!BI83-work!AD83,".")</f>
        <v>-238384710.65933684</v>
      </c>
      <c r="CO83" s="27">
        <f>IF(ISNUMBER(work!BJ83-work!AE83),work!BJ83-work!AE83,".")</f>
        <v>-259856707.21587405</v>
      </c>
      <c r="CP83" s="27">
        <f>IF(ISNUMBER(work!BK83-work!AF83),work!BK83-work!AF83,".")</f>
        <v>-293338188.34566849</v>
      </c>
      <c r="CQ83" s="27"/>
      <c r="CR83" s="27"/>
      <c r="CS83" s="27">
        <f>IF(ISNUMBER(work!CR83-work!BN83),work!CR83-work!BN83,".")</f>
        <v>8.3697043689387352E-2</v>
      </c>
      <c r="CT83" s="27">
        <f>IF(ISNUMBER(work!CS83-work!BO83),work!CS83-work!BO83,".")</f>
        <v>8.2697043689387351E-2</v>
      </c>
      <c r="CU83" s="27">
        <f>IF(ISNUMBER(work!CT83-work!BP83),work!CT83-work!BP83,".")</f>
        <v>8.2697043689387351E-2</v>
      </c>
      <c r="CV83" s="27">
        <f>IF(ISNUMBER(work!CU83-work!BQ83),work!CU83-work!BQ83,".")</f>
        <v>8.169704368938735E-2</v>
      </c>
      <c r="CW83" s="27">
        <f>IF(ISNUMBER(work!CV83-work!BR83),work!CV83-work!BR83,".")</f>
        <v>8.169704368938735E-2</v>
      </c>
      <c r="CX83" s="27">
        <f>IF(ISNUMBER(work!CW83-work!BS83),work!CW83-work!BS83,".")</f>
        <v>8.0697043689387349E-2</v>
      </c>
      <c r="CY83" s="27">
        <f>IF(ISNUMBER(work!CX83-work!BT83),work!CX83-work!BT83,".")</f>
        <v>7.9697043689387362E-2</v>
      </c>
      <c r="CZ83" s="27">
        <f>IF(ISNUMBER(work!CY83-work!BU83),work!CY83-work!BU83,".")</f>
        <v>7.8697043689387361E-2</v>
      </c>
      <c r="DA83" s="27">
        <f>IF(ISNUMBER(work!CZ83-work!BV83),work!CZ83-work!BV83,".")</f>
        <v>7.769704368938736E-2</v>
      </c>
      <c r="DB83" s="27">
        <f>IF(ISNUMBER(work!DA83-work!BW83),work!DA83-work!BW83,".")</f>
        <v>7.6697043689387359E-2</v>
      </c>
      <c r="DC83" s="27">
        <f>IF(ISNUMBER(work!DB83-work!BX83),work!DB83-work!BX83,".")</f>
        <v>7.4697043689387357E-2</v>
      </c>
      <c r="DD83" s="27">
        <f>IF(ISNUMBER(work!DC83-work!BY83),work!DC83-work!BY83,".")</f>
        <v>7.2697043689387356E-2</v>
      </c>
      <c r="DE83" s="27">
        <f>IF(ISNUMBER(work!DD83-work!BZ83),work!DD83-work!BZ83,".")</f>
        <v>7.2298663223203191E-2</v>
      </c>
      <c r="DF83" s="27">
        <f>IF(ISNUMBER(work!DE83-work!CA83),work!DE83-work!CA83,".")</f>
        <v>7.0298663223203189E-2</v>
      </c>
      <c r="DG83" s="27">
        <f>IF(ISNUMBER(work!DF83-work!CB83),work!DF83-work!CB83,".")</f>
        <v>6.8298663223203188E-2</v>
      </c>
      <c r="DH83" s="27">
        <f>IF(ISNUMBER(work!DG83-work!CC83),work!DG83-work!CC83,".")</f>
        <v>6.6298663223203186E-2</v>
      </c>
      <c r="DI83" s="27">
        <f>IF(ISNUMBER(work!DH83-work!CD83),work!DH83-work!CD83,".")</f>
        <v>6.3298663223203197E-2</v>
      </c>
      <c r="DJ83" s="27">
        <f>IF(ISNUMBER(work!DI83-work!CE83),work!DI83-work!CE83,".")</f>
        <v>6.1298663223203195E-2</v>
      </c>
      <c r="DK83" s="27">
        <f>IF(ISNUMBER(work!DJ83-work!CF83),work!DJ83-work!CF83,".")</f>
        <v>5.9298663223203193E-2</v>
      </c>
      <c r="DL83" s="27">
        <f>IF(ISNUMBER(work!DK83-work!CG83),work!DK83-work!CG83,".")</f>
        <v>5.6351778222164403E-2</v>
      </c>
      <c r="DM83" s="27">
        <f>IF(ISNUMBER(work!DL83-work!CH83),work!DL83-work!CH83,".")</f>
        <v>5.3463526306391111E-2</v>
      </c>
      <c r="DN83" s="27">
        <f>IF(ISNUMBER(work!DM83-work!CI83),work!DM83-work!CI83,".")</f>
        <v>5.0673479685262306E-2</v>
      </c>
      <c r="DO83" s="27">
        <f>IF(ISNUMBER(work!DN83-work!CJ83),work!DN83-work!CJ83,".")</f>
        <v>4.8024745404686132E-2</v>
      </c>
      <c r="DP83" s="27">
        <f>IF(ISNUMBER(work!DO83-work!CK83),work!DO83-work!CK83,".")</f>
        <v>4.5462490255542096E-2</v>
      </c>
      <c r="DQ83" s="27">
        <f>IF(ISNUMBER(work!DP83-work!CL83),work!DP83-work!CL83,".")</f>
        <v>4.1844607251258797E-2</v>
      </c>
      <c r="DR83" s="27">
        <f>IF(ISNUMBER(work!DQ83-work!CM83),work!DQ83-work!CM83,".")</f>
        <v>3.8996103783306278E-2</v>
      </c>
      <c r="DS83" s="27">
        <f>IF(ISNUMBER(work!DR83-work!CN83),work!DR83-work!CN83,".")</f>
        <v>3.4812797930568219E-2</v>
      </c>
      <c r="DT83" s="27">
        <f>IF(ISNUMBER(work!DS83-work!CO83),work!DS83-work!CO83,".")</f>
        <v>3.0284547008124343E-2</v>
      </c>
      <c r="DU83" s="27">
        <f>IF(ISNUMBER(work!DT83-work!CP83),work!DT83-work!CP83,".")</f>
        <v>2.6517683080690385E-2</v>
      </c>
      <c r="DV83" s="27">
        <f t="shared" si="78"/>
        <v>2.6517683080690385E-2</v>
      </c>
      <c r="DW83" s="27"/>
      <c r="DX83" s="27" t="str">
        <f>IF(ISNUMBER(work!FJ83/work!FN83),work!FJ83/work!FN83,".")</f>
        <v>.</v>
      </c>
      <c r="DY83" s="27" t="str">
        <f>IF(ISNUMBER(work!FK83/work!FO83),work!FK83/work!FO83,".")</f>
        <v>.</v>
      </c>
      <c r="DZ83" s="27" t="str">
        <f>IF(ISNUMBER(work!FL83/work!FP83),work!FL83/work!FP83,".")</f>
        <v>.</v>
      </c>
      <c r="EA83" s="27" t="str">
        <f>IF(ISNUMBER(work!FM83/work!FQ83),work!FM83/work!FQ83,".")</f>
        <v>.</v>
      </c>
      <c r="EB83" s="27" t="str">
        <f>IF(ISNUMBER((work!FK83+work!FL83)/(work!FO83+work!FP83)),(work!FK83+work!FL83)/(work!FO83+work!FP83),".")</f>
        <v>.</v>
      </c>
      <c r="EC83" s="27" t="str">
        <f>IF(ISNUMBER(work!FR83/work!FV83),work!FR83/work!FV83,".")</f>
        <v>.</v>
      </c>
      <c r="ED83" s="27" t="str">
        <f>IF(ISNUMBER(work!FS83/work!FW83),work!FS83/work!FW83,".")</f>
        <v>.</v>
      </c>
      <c r="EE83" s="27" t="str">
        <f>IF(ISNUMBER(work!FT83/work!FX83),work!FT83/work!FX83,".")</f>
        <v>.</v>
      </c>
      <c r="EF83" s="27" t="str">
        <f>IF(ISNUMBER(work!FU83/work!FY83),work!FU83/work!FY83,".")</f>
        <v>.</v>
      </c>
      <c r="EG83" s="27" t="str">
        <f>IF(ISNUMBER((work!FS83+work!FT83)/(work!FW83+work!FX83)),(work!FS83+work!FT83)/(work!FW83+work!FX83),".")</f>
        <v>.</v>
      </c>
      <c r="EH83" s="27" t="str">
        <f>work!EZ83</f>
        <v>.</v>
      </c>
      <c r="EI83" s="27" t="str">
        <f>work!FA83</f>
        <v>.</v>
      </c>
      <c r="EJ83" s="27" t="str">
        <f>work!FB83</f>
        <v>.</v>
      </c>
      <c r="EK83" s="27"/>
      <c r="EL83" s="27">
        <f t="shared" si="79"/>
        <v>11387.249</v>
      </c>
      <c r="EM83" t="str">
        <f t="shared" si="80"/>
        <v>.</v>
      </c>
      <c r="EN83" t="str">
        <f>work!FM83</f>
        <v>.</v>
      </c>
      <c r="EO83" t="str">
        <f>IF(ISNUMBER(work!FK83+work!FL83),work!FK83+work!FL83,".")</f>
        <v>.</v>
      </c>
      <c r="EP83" t="str">
        <f>IF(ISNUMBER(work!FU83-work!FM83),work!FU83-work!FM83,".")</f>
        <v>.</v>
      </c>
      <c r="EQ83" t="str">
        <f>IF(ISNUMBER(work!FS83+work!FT83-work!FK83-work!FL83),(work!FS83+work!FT83-work!FK83-work!FL83),".")</f>
        <v>.</v>
      </c>
      <c r="EU83" t="str">
        <f>work!FC83</f>
        <v>.</v>
      </c>
      <c r="EV83" t="str">
        <f>work!FD83</f>
        <v>.</v>
      </c>
      <c r="EW83" t="str">
        <f>IF(ISNUMBER(VLOOKUP($F83,AREA_EM_ALLYEAR,Seq!B$1,FALSE)),VLOOKUP($F83,AREA_EM_ALLYEAR,Seq!B$1,FALSE),".")</f>
        <v>.</v>
      </c>
      <c r="EX83" t="str">
        <f>IF(ISNUMBER(VLOOKUP($F83,AREA_EM_ALLYEAR,Seq!C$1,FALSE)),VLOOKUP($F83,AREA_EM_ALLYEAR,Seq!C$1,FALSE),".")</f>
        <v>.</v>
      </c>
      <c r="EY83" t="str">
        <f>IF(ISNUMBER(VLOOKUP($F83,AREA_EM_ALLYEAR,Seq!D$1,FALSE)),VLOOKUP($F83,AREA_EM_ALLYEAR,Seq!D$1,FALSE),".")</f>
        <v>.</v>
      </c>
      <c r="EZ83" t="str">
        <f>IF(ISNUMBER(VLOOKUP($F83,AREA_EM_ALLYEAR,Seq!E$1,FALSE)),VLOOKUP($F83,AREA_EM_ALLYEAR,Seq!E$1,FALSE),".")</f>
        <v>.</v>
      </c>
      <c r="FA83" t="str">
        <f>IF(ISNUMBER(VLOOKUP($F83,AREA_EM_ALLYEAR,Seq!F$1,FALSE)),VLOOKUP($F83,AREA_EM_ALLYEAR,Seq!F$1,FALSE),".")</f>
        <v>.</v>
      </c>
      <c r="FB83" t="str">
        <f>IF(ISNUMBER(VLOOKUP($F83,AREA_EM_ALLYEAR,Seq!G$1,FALSE)),VLOOKUP($F83,AREA_EM_ALLYEAR,Seq!G$1,FALSE),".")</f>
        <v>.</v>
      </c>
      <c r="FC83" t="str">
        <f>IF(ISNUMBER(VLOOKUP($F83,AREA_EM_ALLYEAR,Seq!H$1,FALSE)),VLOOKUP($F83,AREA_EM_ALLYEAR,Seq!H$1,FALSE),".")</f>
        <v>.</v>
      </c>
      <c r="FD83" t="str">
        <f>IF(ISNUMBER(VLOOKUP($F83,AREA_EM_ALLYEAR,Seq!I$1,FALSE)),VLOOKUP($F83,AREA_EM_ALLYEAR,Seq!I$1,FALSE),".")</f>
        <v>.</v>
      </c>
      <c r="FE83" t="str">
        <f>IF(ISNUMBER(VLOOKUP($F83,AREA_EM_ALLYEAR,Seq!J$1,FALSE)),VLOOKUP($F83,AREA_EM_ALLYEAR,Seq!J$1,FALSE),".")</f>
        <v>.</v>
      </c>
      <c r="FF83" t="str">
        <f>IF(ISNUMBER(VLOOKUP($F83,AREA_EM_ALLYEAR,Seq!K$1,FALSE)),VLOOKUP($F83,AREA_EM_ALLYEAR,Seq!K$1,FALSE),".")</f>
        <v>.</v>
      </c>
      <c r="FG83" t="str">
        <f>IF(ISNUMBER(VLOOKUP($F83,AREA_EM_ALLYEAR,Seq!L$1,FALSE)),VLOOKUP($F83,AREA_EM_ALLYEAR,Seq!L$1,FALSE),".")</f>
        <v>.</v>
      </c>
      <c r="FH83" t="str">
        <f>IF(ISNUMBER(VLOOKUP($F83,AREA_EM_ALLYEAR,Seq!M$1,FALSE)),VLOOKUP($F83,AREA_EM_ALLYEAR,Seq!M$1,FALSE),".")</f>
        <v>.</v>
      </c>
      <c r="FI83" t="str">
        <f>IF(ISNUMBER(VLOOKUP($F83,AREA_EM_ALLYEAR,Seq!N$1,FALSE)),VLOOKUP($F83,AREA_EM_ALLYEAR,Seq!N$1,FALSE),".")</f>
        <v>.</v>
      </c>
      <c r="FJ83" t="str">
        <f>IF(ISNUMBER(VLOOKUP($F83,AREA_EM_ALLYEAR,Seq!O$1,FALSE)),VLOOKUP($F83,AREA_EM_ALLYEAR,Seq!O$1,FALSE),".")</f>
        <v>.</v>
      </c>
      <c r="FK83" t="str">
        <f t="shared" si="81"/>
        <v>.</v>
      </c>
      <c r="FN83">
        <f>IF( ISNUMBER(VLOOKUP($F83,AREA_LIFE,Seq!V$1,FALSE)-Life!V$39),VLOOKUP($F83,AREA_LIFE,Seq!V$1,FALSE)-Life!V$39,".")</f>
        <v>-21.032780487804871</v>
      </c>
      <c r="FO83">
        <f>IF( ISNUMBER(VLOOKUP($F83,AREA_LIFE,Seq!W$1,FALSE)-Life!W$39),VLOOKUP($F83,AREA_LIFE,Seq!W$1,FALSE)-Life!W$39,".")</f>
        <v>-20.954999999999991</v>
      </c>
      <c r="FP83">
        <f>IF( ISNUMBER(VLOOKUP($F83,AREA_LIFE,Seq!X$1,FALSE)-Life!X$39),VLOOKUP($F83,AREA_LIFE,Seq!X$1,FALSE)-Life!X$39,".")</f>
        <v>-20.871146341463422</v>
      </c>
      <c r="FQ83">
        <f>IF( ISNUMBER(VLOOKUP($F83,AREA_LIFE,Seq!Y$1,FALSE)-Life!Y$39),VLOOKUP($F83,AREA_LIFE,Seq!Y$1,FALSE)-Life!Y$39,".")</f>
        <v>-20.78475609756098</v>
      </c>
      <c r="FR83">
        <f>IF( ISNUMBER(VLOOKUP($F83,AREA_LIFE,Seq!Z$1,FALSE)-Life!Z$39),VLOOKUP($F83,AREA_LIFE,Seq!Z$1,FALSE)-Life!Z$39,".")</f>
        <v>-20.70285365853659</v>
      </c>
      <c r="FS83">
        <f>IF( ISNUMBER(VLOOKUP($F83,AREA_LIFE,Seq!AA$1,FALSE)-Life!AA$39),VLOOKUP($F83,AREA_LIFE,Seq!AA$1,FALSE)-Life!AA$39,".")</f>
        <v>-20.635975609756102</v>
      </c>
      <c r="FT83">
        <f>IF( ISNUMBER(VLOOKUP($F83,AREA_LIFE,Seq!AB$1,FALSE)-Life!AB$39),VLOOKUP($F83,AREA_LIFE,Seq!AB$1,FALSE)-Life!AB$39,".")</f>
        <v>-20.593292682926837</v>
      </c>
      <c r="FU83">
        <f>IF( ISNUMBER(VLOOKUP($F83,AREA_LIFE,Seq!AC$1,FALSE)-Life!AC$39),VLOOKUP($F83,AREA_LIFE,Seq!AC$1,FALSE)-Life!AC$39,".")</f>
        <v>-20.576829268292684</v>
      </c>
      <c r="FV83">
        <f>IF( ISNUMBER(VLOOKUP($F83,AREA_LIFE,Seq!AD$1,FALSE)-Life!AD$39),VLOOKUP($F83,AREA_LIFE,Seq!AD$1,FALSE)-Life!AD$39,".")</f>
        <v>-20.58717073170731</v>
      </c>
      <c r="FW83">
        <f>IF( ISNUMBER(VLOOKUP($F83,AREA_LIFE,Seq!AE$1,FALSE)-Life!AE$39),VLOOKUP($F83,AREA_LIFE,Seq!AE$1,FALSE)-Life!AE$39,".")</f>
        <v>-20.622243902439031</v>
      </c>
      <c r="FX83">
        <f>IF( ISNUMBER(VLOOKUP($F83,AREA_LIFE,Seq!AF$1,FALSE)-Life!AF$39),VLOOKUP($F83,AREA_LIFE,Seq!AF$1,FALSE)-Life!AF$39,".")</f>
        <v>-20.677560975609751</v>
      </c>
      <c r="FY83">
        <f>IF( ISNUMBER(VLOOKUP($F83,AREA_LIFE,Seq!AG$1,FALSE)-Life!AG$39),VLOOKUP($F83,AREA_LIFE,Seq!AG$1,FALSE)-Life!AG$39,".")</f>
        <v>-20.745000000000012</v>
      </c>
      <c r="FZ83">
        <f>IF( ISNUMBER(VLOOKUP($F83,AREA_LIFE,Seq!AH$1,FALSE)-Life!AH$39),VLOOKUP($F83,AREA_LIFE,Seq!AH$1,FALSE)-Life!AH$39,".")</f>
        <v>-20.815463414634145</v>
      </c>
      <c r="GA83">
        <f>IF( ISNUMBER(VLOOKUP($F83,AREA_LIFE,Seq!AI$1,FALSE)-Life!AI$39),VLOOKUP($F83,AREA_LIFE,Seq!AI$1,FALSE)-Life!AI$39,".")</f>
        <v>-20.879390243902449</v>
      </c>
      <c r="GB83">
        <f>IF( ISNUMBER(VLOOKUP($F83,AREA_LIFE,Seq!AJ$1,FALSE)-Life!AJ$39),VLOOKUP($F83,AREA_LIFE,Seq!AJ$1,FALSE)-Life!AJ$39,".")</f>
        <v>-20.931219512195128</v>
      </c>
      <c r="GC83">
        <f>IF( ISNUMBER(VLOOKUP($F83,AREA_LIFE,Seq!AK$1,FALSE)-Life!AK$39),VLOOKUP($F83,AREA_LIFE,Seq!AK$1,FALSE)-Life!AK$39,".")</f>
        <v>-20.969463414634156</v>
      </c>
      <c r="GD83">
        <f>IF( ISNUMBER(VLOOKUP($F83,AREA_LIFE,Seq!AL$1,FALSE)-Life!AL$39),VLOOKUP($F83,AREA_LIFE,Seq!AL$1,FALSE)-Life!AL$39,".")</f>
        <v>-20.994097560975604</v>
      </c>
      <c r="GE83">
        <f>IF( ISNUMBER(VLOOKUP($F83,AREA_LIFE,Seq!AM$1,FALSE)-Life!AM$39),VLOOKUP($F83,AREA_LIFE,Seq!AM$1,FALSE)-Life!AM$39,".")</f>
        <v>-21.00973170731708</v>
      </c>
      <c r="GF83">
        <f>IF( ISNUMBER(VLOOKUP($F83,AREA_LIFE,Seq!AN$1,FALSE)-Life!AN$39),VLOOKUP($F83,AREA_LIFE,Seq!AN$1,FALSE)-Life!AN$39,".")</f>
        <v>-21.016853658536597</v>
      </c>
      <c r="GG83">
        <f>IF( ISNUMBER(VLOOKUP($F83,AREA_LIFE,Seq!AO$1,FALSE)-Life!AO$39),VLOOKUP($F83,AREA_LIFE,Seq!AO$1,FALSE)-Life!AO$39,".")</f>
        <v>-21.014024390243911</v>
      </c>
      <c r="GH83">
        <f>IF( ISNUMBER(VLOOKUP($F83,AREA_LIFE,Seq!AP$1,FALSE)-Life!AP$39),VLOOKUP($F83,AREA_LIFE,Seq!AP$1,FALSE)-Life!AP$39,".")</f>
        <v>-20.996243902439041</v>
      </c>
      <c r="GI83">
        <f>IF( ISNUMBER(VLOOKUP($F83,AREA_LIFE,Seq!AQ$1,FALSE)-Life!AQ$39),VLOOKUP($F83,AREA_LIFE,Seq!AQ$1,FALSE)-Life!AQ$39,".")</f>
        <v>-20.955512195121948</v>
      </c>
      <c r="GJ83">
        <f>IF( ISNUMBER(VLOOKUP($F83,AREA_LIFE,Seq!AR$1,FALSE)-Life!AR$39),VLOOKUP($F83,AREA_LIFE,Seq!AR$1,FALSE)-Life!AR$39,".")</f>
        <v>-20.891292682926832</v>
      </c>
      <c r="GK83">
        <f>IF( ISNUMBER(VLOOKUP($F83,AREA_LIFE,Seq!AS$1,FALSE)-Life!AS$39),VLOOKUP($F83,AREA_LIFE,Seq!AS$1,FALSE)-Life!AS$39,".")</f>
        <v>-20.802097560975604</v>
      </c>
      <c r="GL83">
        <f>IF( ISNUMBER(VLOOKUP($F83,AREA_LIFE,Seq!AT$1,FALSE)-Life!AT$39),VLOOKUP($F83,AREA_LIFE,Seq!AT$1,FALSE)-Life!AT$39,".")</f>
        <v>-20.690926829268307</v>
      </c>
      <c r="GM83">
        <f>IF( ISNUMBER(VLOOKUP($F83,AREA_LIFE,Seq!AU$1,FALSE)-Life!AU$39),VLOOKUP($F83,AREA_LIFE,Seq!AU$1,FALSE)-Life!AU$39,".")</f>
        <v>-20.561219512195116</v>
      </c>
      <c r="GN83">
        <f>IF( ISNUMBER(VLOOKUP($F83,AREA_LIFE,Seq!AV$1,FALSE)-Life!AV$39),VLOOKUP($F83,AREA_LIFE,Seq!AV$1,FALSE)-Life!AV$39,".")</f>
        <v>-20.421463414634133</v>
      </c>
      <c r="GO83">
        <f>IF( ISNUMBER(VLOOKUP($F83,AREA_LIFE,Seq!AW$1,FALSE)-Life!AW$39),VLOOKUP($F83,AREA_LIFE,Seq!AW$1,FALSE)-Life!AW$39,".")</f>
        <v>-20.277195121951223</v>
      </c>
      <c r="GP83">
        <f>IF( ISNUMBER(VLOOKUP($F83,AREA_LIFE,Seq!AX$1,FALSE)-Life!AX$39),VLOOKUP($F83,AREA_LIFE,Seq!AX$1,FALSE)-Life!AX$39,".")</f>
        <v>-20.136878048780495</v>
      </c>
      <c r="GQ83">
        <f t="shared" si="82"/>
        <v>-20.136878048780495</v>
      </c>
      <c r="GS83">
        <f>IFERROR(VLOOKUP($F83,AREA_LIFE,Seq!V$1,FALSE),".")</f>
        <v>44.935609756097563</v>
      </c>
      <c r="GT83">
        <f>IFERROR(VLOOKUP($F83,AREA_LIFE,Seq!W$1,FALSE),".")</f>
        <v>45.211731707317078</v>
      </c>
      <c r="GU83">
        <f>IFERROR(VLOOKUP($F83,AREA_LIFE,Seq!X$1,FALSE),".")</f>
        <v>45.477341463414639</v>
      </c>
      <c r="GV83">
        <f>IFERROR(VLOOKUP($F83,AREA_LIFE,Seq!Y$1,FALSE),".")</f>
        <v>45.73641463414635</v>
      </c>
      <c r="GW83">
        <f>IFERROR(VLOOKUP($F83,AREA_LIFE,Seq!Z$1,FALSE),".")</f>
        <v>45.9929512195122</v>
      </c>
      <c r="GX83">
        <f>IFERROR(VLOOKUP($F83,AREA_LIFE,Seq!AA$1,FALSE),".")</f>
        <v>46.244463414634154</v>
      </c>
      <c r="GY83">
        <f>IFERROR(VLOOKUP($F83,AREA_LIFE,Seq!AB$1,FALSE),".")</f>
        <v>46.487926829268297</v>
      </c>
      <c r="GZ83">
        <f>IFERROR(VLOOKUP($F83,AREA_LIFE,Seq!AC$1,FALSE),".")</f>
        <v>46.72136585365854</v>
      </c>
      <c r="HA83">
        <f>IFERROR(VLOOKUP($F83,AREA_LIFE,Seq!AD$1,FALSE),".")</f>
        <v>46.945756097560981</v>
      </c>
      <c r="HB83">
        <f>IFERROR(VLOOKUP($F83,AREA_LIFE,Seq!AE$1,FALSE),".")</f>
        <v>47.164146341463415</v>
      </c>
      <c r="HC83">
        <f>IFERROR(VLOOKUP($F83,AREA_LIFE,Seq!AF$1,FALSE),".")</f>
        <v>47.381512195121957</v>
      </c>
      <c r="HD83">
        <f>IFERROR(VLOOKUP($F83,AREA_LIFE,Seq!AG$1,FALSE),".")</f>
        <v>47.605390243902441</v>
      </c>
      <c r="HE83">
        <f>IFERROR(VLOOKUP($F83,AREA_LIFE,Seq!AH$1,FALSE),".")</f>
        <v>47.83978048780488</v>
      </c>
      <c r="HF83">
        <f>IFERROR(VLOOKUP($F83,AREA_LIFE,Seq!AI$1,FALSE),".")</f>
        <v>48.090195121951226</v>
      </c>
      <c r="HG83">
        <f>IFERROR(VLOOKUP($F83,AREA_LIFE,Seq!AJ$1,FALSE),".")</f>
        <v>48.359121951219521</v>
      </c>
      <c r="HH83">
        <f>IFERROR(VLOOKUP($F83,AREA_LIFE,Seq!AK$1,FALSE),".")</f>
        <v>48.648073170731713</v>
      </c>
      <c r="HI83">
        <f>IFERROR(VLOOKUP($F83,AREA_LIFE,Seq!AL$1,FALSE),".")</f>
        <v>48.957536585365858</v>
      </c>
      <c r="HJ83">
        <f>IFERROR(VLOOKUP($F83,AREA_LIFE,Seq!AM$1,FALSE),".")</f>
        <v>49.282000000000004</v>
      </c>
      <c r="HK83">
        <f>IFERROR(VLOOKUP($F83,AREA_LIFE,Seq!AN$1,FALSE),".")</f>
        <v>49.6179512195122</v>
      </c>
      <c r="HL83">
        <f>IFERROR(VLOOKUP($F83,AREA_LIFE,Seq!AO$1,FALSE),".")</f>
        <v>49.960878048780494</v>
      </c>
      <c r="HM83">
        <f>IFERROR(VLOOKUP($F83,AREA_LIFE,Seq!AP$1,FALSE),".")</f>
        <v>50.307756097560976</v>
      </c>
      <c r="HN83">
        <f>IFERROR(VLOOKUP($F83,AREA_LIFE,Seq!AQ$1,FALSE),".")</f>
        <v>50.656073170731709</v>
      </c>
      <c r="HO83">
        <f>IFERROR(VLOOKUP($F83,AREA_LIFE,Seq!AR$1,FALSE),".")</f>
        <v>51.001853658536589</v>
      </c>
      <c r="HP83">
        <f>IFERROR(VLOOKUP($F83,AREA_LIFE,Seq!AS$1,FALSE),".")</f>
        <v>51.345073170731716</v>
      </c>
      <c r="HQ83">
        <f>IFERROR(VLOOKUP($F83,AREA_LIFE,Seq!AT$1,FALSE),".")</f>
        <v>51.682756097560983</v>
      </c>
      <c r="HR83">
        <f>IFERROR(VLOOKUP($F83,AREA_LIFE,Seq!AU$1,FALSE),".")</f>
        <v>52.015439024390254</v>
      </c>
      <c r="HS83">
        <f>IFERROR(VLOOKUP($F83,AREA_LIFE,Seq!AV$1,FALSE),".")</f>
        <v>52.342146341463419</v>
      </c>
      <c r="HT83">
        <f>IFERROR(VLOOKUP($F83,AREA_LIFE,Seq!AW$1,FALSE),".")</f>
        <v>52.665878048780485</v>
      </c>
      <c r="HU83">
        <f>IFERROR(VLOOKUP($F83,AREA_LIFE,Seq!AX$1,FALSE),".")</f>
        <v>52.987682926829272</v>
      </c>
      <c r="HV83" t="str">
        <f>IFERROR(VLOOKUP($F83,AREA_LIFE,Seq!AY$1,FALSE),".")</f>
        <v>.</v>
      </c>
      <c r="HZ83">
        <f t="shared" si="40"/>
        <v>33</v>
      </c>
      <c r="IA83">
        <f t="shared" si="83"/>
        <v>0</v>
      </c>
      <c r="IB83">
        <f t="shared" si="41"/>
        <v>44615618.333388962</v>
      </c>
      <c r="IC83">
        <f t="shared" si="42"/>
        <v>-44304492.852733247</v>
      </c>
      <c r="ID83">
        <f t="shared" si="84"/>
        <v>7.4697043689387357E-2</v>
      </c>
      <c r="IE83" t="str">
        <f>work!FK83</f>
        <v>.</v>
      </c>
      <c r="IF83" t="str">
        <f>work!FL83</f>
        <v>.</v>
      </c>
      <c r="IG83" t="str">
        <f>work!FM83</f>
        <v>.</v>
      </c>
      <c r="IH83" t="str">
        <f>IF(ISNUMBER(work!FS83-work!FK83),work!FS83-work!FK83,".")</f>
        <v>.</v>
      </c>
      <c r="II83" t="str">
        <f>IF(ISNUMBER(work!FT83-work!FL83),work!FT83-work!FL83,".")</f>
        <v>.</v>
      </c>
      <c r="IJ83" t="str">
        <f>IF(ISNUMBER(work!FU83-work!FM83),work!FU83-work!FM83,".")</f>
        <v>.</v>
      </c>
    </row>
    <row r="84" spans="1:244" hidden="1">
      <c r="A84" s="24" t="str">
        <f t="shared" si="48"/>
        <v>非洲</v>
      </c>
      <c r="B84" s="24" t="str">
        <f t="shared" si="49"/>
        <v>Out</v>
      </c>
      <c r="C84" s="24" t="str">
        <f t="shared" si="50"/>
        <v>Out</v>
      </c>
      <c r="D84" s="24"/>
      <c r="E84" s="25" t="s">
        <v>2473</v>
      </c>
      <c r="F84" s="26" t="str">
        <f t="shared" si="51"/>
        <v>Congo DR</v>
      </c>
      <c r="G84" s="27" t="str">
        <f t="shared" si="52"/>
        <v>.</v>
      </c>
      <c r="H84" s="27" t="str">
        <f t="shared" si="53"/>
        <v>.</v>
      </c>
      <c r="I84" s="27" t="str">
        <f t="shared" si="54"/>
        <v>.</v>
      </c>
      <c r="J84" s="27" t="str">
        <f t="shared" si="55"/>
        <v>.</v>
      </c>
      <c r="K84" s="27" t="str">
        <f t="shared" si="56"/>
        <v>.</v>
      </c>
      <c r="L84" s="27" t="str">
        <f t="shared" si="57"/>
        <v>.</v>
      </c>
      <c r="M84" s="27" t="str">
        <f t="shared" si="58"/>
        <v>.</v>
      </c>
      <c r="N84" s="27" t="str">
        <f t="shared" si="59"/>
        <v>.</v>
      </c>
      <c r="O84" s="27">
        <f t="shared" si="60"/>
        <v>0</v>
      </c>
      <c r="P84" s="27">
        <f t="shared" si="61"/>
        <v>0</v>
      </c>
      <c r="Q84" s="27">
        <f t="shared" si="62"/>
        <v>5</v>
      </c>
      <c r="R84" s="27">
        <f t="shared" si="63"/>
        <v>0</v>
      </c>
      <c r="S84" s="27" t="str">
        <f t="shared" si="64"/>
        <v>.</v>
      </c>
      <c r="T84" s="27" t="str">
        <f t="shared" si="65"/>
        <v>.</v>
      </c>
      <c r="U84" s="27" t="str">
        <f t="shared" si="66"/>
        <v>.</v>
      </c>
      <c r="V84" s="27" t="str">
        <f t="shared" si="67"/>
        <v>.</v>
      </c>
      <c r="W84" s="27" t="str">
        <f t="shared" si="68"/>
        <v>.</v>
      </c>
      <c r="X84" s="27" t="str">
        <f t="shared" si="69"/>
        <v>.</v>
      </c>
      <c r="Y84" s="27" t="str">
        <f t="shared" si="70"/>
        <v>.</v>
      </c>
      <c r="Z84" s="27" t="str">
        <f t="shared" si="71"/>
        <v>.</v>
      </c>
      <c r="AA84" s="27" t="str">
        <f t="shared" si="72"/>
        <v>.</v>
      </c>
      <c r="AB84" s="27" t="str">
        <f t="shared" si="73"/>
        <v>.</v>
      </c>
      <c r="AC84" s="27" t="str">
        <f t="shared" si="74"/>
        <v>.</v>
      </c>
      <c r="AD84" s="27" t="str">
        <f t="shared" si="75"/>
        <v>.</v>
      </c>
      <c r="AE84" s="27" t="str">
        <f t="shared" si="76"/>
        <v>.</v>
      </c>
      <c r="AF84" s="27" t="str">
        <f t="shared" si="77"/>
        <v>.</v>
      </c>
      <c r="AG84" s="27"/>
      <c r="AH84" s="27" t="str">
        <f>IF(ISNUMBER(work!C84+work!AH84),work!C84+work!AH84,".")</f>
        <v>.</v>
      </c>
      <c r="AI84" s="27" t="str">
        <f>IF(ISNUMBER(work!D84+work!AI84),work!D84+work!AI84,".")</f>
        <v>.</v>
      </c>
      <c r="AJ84" s="27" t="str">
        <f>IF(ISNUMBER(work!E84+work!AJ84),work!E84+work!AJ84,".")</f>
        <v>.</v>
      </c>
      <c r="AK84" s="27" t="str">
        <f>IF(ISNUMBER(work!F84+work!AK84),work!F84+work!AK84,".")</f>
        <v>.</v>
      </c>
      <c r="AL84" s="27" t="str">
        <f>IF(ISNUMBER(work!G84+work!AL84),work!G84+work!AL84,".")</f>
        <v>.</v>
      </c>
      <c r="AM84" s="27" t="str">
        <f>IF(ISNUMBER(work!H84+work!AM84),work!H84+work!AM84,".")</f>
        <v>.</v>
      </c>
      <c r="AN84" s="27" t="str">
        <f>IF(ISNUMBER(work!I84+work!AN84),work!I84+work!AN84,".")</f>
        <v>.</v>
      </c>
      <c r="AO84" s="27" t="str">
        <f>IF(ISNUMBER(work!J84+work!AO84),work!J84+work!AO84,".")</f>
        <v>.</v>
      </c>
      <c r="AP84" s="27" t="str">
        <f>IF(ISNUMBER(work!K84+work!AP84),work!K84+work!AP84,".")</f>
        <v>.</v>
      </c>
      <c r="AQ84" s="27" t="str">
        <f>IF(ISNUMBER(work!L84+work!AQ84),work!L84+work!AQ84,".")</f>
        <v>.</v>
      </c>
      <c r="AR84" s="27" t="str">
        <f>IF(ISNUMBER(work!M84+work!AR84),work!M84+work!AR84,".")</f>
        <v>.</v>
      </c>
      <c r="AS84" s="27" t="str">
        <f>IF(ISNUMBER(work!N84+work!AS84),work!N84+work!AS84,".")</f>
        <v>.</v>
      </c>
      <c r="AT84" s="27" t="str">
        <f>IF(ISNUMBER(work!O84+work!AT84),work!O84+work!AT84,".")</f>
        <v>.</v>
      </c>
      <c r="AU84" s="27" t="str">
        <f>IF(ISNUMBER(work!P84+work!AU84),work!P84+work!AU84,".")</f>
        <v>.</v>
      </c>
      <c r="AV84" s="27" t="str">
        <f>IF(ISNUMBER(work!Q84+work!AV84),work!Q84+work!AV84,".")</f>
        <v>.</v>
      </c>
      <c r="AW84" s="27" t="str">
        <f>IF(ISNUMBER(work!R84+work!AW84),work!R84+work!AW84,".")</f>
        <v>.</v>
      </c>
      <c r="AX84" s="27" t="str">
        <f>IF(ISNUMBER(work!S84+work!AX84),work!S84+work!AX84,".")</f>
        <v>.</v>
      </c>
      <c r="AY84" s="27" t="str">
        <f>IF(ISNUMBER(work!T84+work!AY84),work!T84+work!AY84,".")</f>
        <v>.</v>
      </c>
      <c r="AZ84" s="27" t="str">
        <f>IF(ISNUMBER(work!U84+work!AZ84),work!U84+work!AZ84,".")</f>
        <v>.</v>
      </c>
      <c r="BA84" s="27" t="str">
        <f>IF(ISNUMBER(work!V84+work!BA84),work!V84+work!BA84,".")</f>
        <v>.</v>
      </c>
      <c r="BB84" s="27" t="str">
        <f>IF(ISNUMBER(work!W84+work!BB84),work!W84+work!BB84,".")</f>
        <v>.</v>
      </c>
      <c r="BC84" s="27" t="str">
        <f>IF(ISNUMBER(work!X84+work!BC84),work!X84+work!BC84,".")</f>
        <v>.</v>
      </c>
      <c r="BD84" s="27" t="str">
        <f>IF(ISNUMBER(work!Y84+work!BD84),work!Y84+work!BD84,".")</f>
        <v>.</v>
      </c>
      <c r="BE84" s="27" t="str">
        <f>IF(ISNUMBER(work!Z84+work!BE84),work!Z84+work!BE84,".")</f>
        <v>.</v>
      </c>
      <c r="BF84" s="27" t="str">
        <f>IF(ISNUMBER(work!AA84+work!BF84),work!AA84+work!BF84,".")</f>
        <v>.</v>
      </c>
      <c r="BG84" s="27" t="str">
        <f>IF(ISNUMBER(work!AB84+work!BG84),work!AB84+work!BG84,".")</f>
        <v>.</v>
      </c>
      <c r="BH84" s="27" t="str">
        <f>IF(ISNUMBER(work!AC84+work!BH84),work!AC84+work!BH84,".")</f>
        <v>.</v>
      </c>
      <c r="BI84" s="27" t="str">
        <f>IF(ISNUMBER(work!AD84+work!BI84),work!AD84+work!BI84,".")</f>
        <v>.</v>
      </c>
      <c r="BJ84" s="27" t="str">
        <f>IF(ISNUMBER(work!AE84+work!BJ84),work!AE84+work!BJ84,".")</f>
        <v>.</v>
      </c>
      <c r="BK84" s="27" t="str">
        <f>IF(ISNUMBER(work!AF84+work!BK84),work!AF84+work!BK84,".")</f>
        <v>.</v>
      </c>
      <c r="BL84" s="27"/>
      <c r="BM84" s="27" t="str">
        <f>IF(ISNUMBER(work!AH84-work!C84),work!AH84-work!C84,".")</f>
        <v>.</v>
      </c>
      <c r="BN84" s="27" t="str">
        <f>IF(ISNUMBER(work!AI84-work!D84),work!AI84-work!D84,".")</f>
        <v>.</v>
      </c>
      <c r="BO84" s="27" t="str">
        <f>IF(ISNUMBER(work!AJ84-work!E84),work!AJ84-work!E84,".")</f>
        <v>.</v>
      </c>
      <c r="BP84" s="27" t="str">
        <f>IF(ISNUMBER(work!AK84-work!F84),work!AK84-work!F84,".")</f>
        <v>.</v>
      </c>
      <c r="BQ84" s="27" t="str">
        <f>IF(ISNUMBER(work!AL84-work!G84),work!AL84-work!G84,".")</f>
        <v>.</v>
      </c>
      <c r="BR84" s="27" t="str">
        <f>IF(ISNUMBER(work!AM84-work!H84),work!AM84-work!H84,".")</f>
        <v>.</v>
      </c>
      <c r="BS84" s="27" t="str">
        <f>IF(ISNUMBER(work!AN84-work!I84),work!AN84-work!I84,".")</f>
        <v>.</v>
      </c>
      <c r="BT84" s="27" t="str">
        <f>IF(ISNUMBER(work!AO84-work!J84),work!AO84-work!J84,".")</f>
        <v>.</v>
      </c>
      <c r="BU84" s="27" t="str">
        <f>IF(ISNUMBER(work!AP84-work!K84),work!AP84-work!K84,".")</f>
        <v>.</v>
      </c>
      <c r="BV84" s="27" t="str">
        <f>IF(ISNUMBER(work!AQ84-work!L84),work!AQ84-work!L84,".")</f>
        <v>.</v>
      </c>
      <c r="BW84" s="27" t="str">
        <f>IF(ISNUMBER(work!AR84-work!M84),work!AR84-work!M84,".")</f>
        <v>.</v>
      </c>
      <c r="BX84" s="27" t="str">
        <f>IF(ISNUMBER(work!AS84-work!N84),work!AS84-work!N84,".")</f>
        <v>.</v>
      </c>
      <c r="BY84" s="27" t="str">
        <f>IF(ISNUMBER(work!AT84-work!O84),work!AT84-work!O84,".")</f>
        <v>.</v>
      </c>
      <c r="BZ84" s="27" t="str">
        <f>IF(ISNUMBER(work!AU84-work!P84),work!AU84-work!P84,".")</f>
        <v>.</v>
      </c>
      <c r="CA84" s="27" t="str">
        <f>IF(ISNUMBER(work!AV84-work!Q84),work!AV84-work!Q84,".")</f>
        <v>.</v>
      </c>
      <c r="CB84" s="27" t="str">
        <f>IF(ISNUMBER(work!AW84-work!R84),work!AW84-work!R84,".")</f>
        <v>.</v>
      </c>
      <c r="CC84" s="27" t="str">
        <f>IF(ISNUMBER(work!AX84-work!S84),work!AX84-work!S84,".")</f>
        <v>.</v>
      </c>
      <c r="CD84" s="27" t="str">
        <f>IF(ISNUMBER(work!AY84-work!T84),work!AY84-work!T84,".")</f>
        <v>.</v>
      </c>
      <c r="CE84" s="27" t="str">
        <f>IF(ISNUMBER(work!AZ84-work!U84),work!AZ84-work!U84,".")</f>
        <v>.</v>
      </c>
      <c r="CF84" s="27" t="str">
        <f>IF(ISNUMBER(work!BA84-work!V84),work!BA84-work!V84,".")</f>
        <v>.</v>
      </c>
      <c r="CG84" s="27" t="str">
        <f>IF(ISNUMBER(work!BB84-work!W84),work!BB84-work!W84,".")</f>
        <v>.</v>
      </c>
      <c r="CH84" s="27" t="str">
        <f>IF(ISNUMBER(work!BC84-work!X84),work!BC84-work!X84,".")</f>
        <v>.</v>
      </c>
      <c r="CI84" s="27" t="str">
        <f>IF(ISNUMBER(work!BD84-work!Y84),work!BD84-work!Y84,".")</f>
        <v>.</v>
      </c>
      <c r="CJ84" s="27" t="str">
        <f>IF(ISNUMBER(work!BE84-work!Z84),work!BE84-work!Z84,".")</f>
        <v>.</v>
      </c>
      <c r="CK84" s="27" t="str">
        <f>IF(ISNUMBER(work!BF84-work!AA84),work!BF84-work!AA84,".")</f>
        <v>.</v>
      </c>
      <c r="CL84" s="27" t="str">
        <f>IF(ISNUMBER(work!BG84-work!AB84),work!BG84-work!AB84,".")</f>
        <v>.</v>
      </c>
      <c r="CM84" s="27" t="str">
        <f>IF(ISNUMBER(work!BH84-work!AC84),work!BH84-work!AC84,".")</f>
        <v>.</v>
      </c>
      <c r="CN84" s="27" t="str">
        <f>IF(ISNUMBER(work!BI84-work!AD84),work!BI84-work!AD84,".")</f>
        <v>.</v>
      </c>
      <c r="CO84" s="27" t="str">
        <f>IF(ISNUMBER(work!BJ84-work!AE84),work!BJ84-work!AE84,".")</f>
        <v>.</v>
      </c>
      <c r="CP84" s="27" t="str">
        <f>IF(ISNUMBER(work!BK84-work!AF84),work!BK84-work!AF84,".")</f>
        <v>.</v>
      </c>
      <c r="CQ84" s="27"/>
      <c r="CR84" s="27"/>
      <c r="CS84" s="27">
        <f>IF(ISNUMBER(work!CR84-work!BN84),work!CR84-work!BN84,".")</f>
        <v>8.1817381319364335E-2</v>
      </c>
      <c r="CT84" s="27">
        <f>IF(ISNUMBER(work!CS84-work!BO84),work!CS84-work!BO84,".")</f>
        <v>8.0817381319364334E-2</v>
      </c>
      <c r="CU84" s="27">
        <f>IF(ISNUMBER(work!CT84-work!BP84),work!CT84-work!BP84,".")</f>
        <v>8.0817381319364334E-2</v>
      </c>
      <c r="CV84" s="27">
        <f>IF(ISNUMBER(work!CU84-work!BQ84),work!CU84-work!BQ84,".")</f>
        <v>7.9817381319364333E-2</v>
      </c>
      <c r="CW84" s="27">
        <f>IF(ISNUMBER(work!CV84-work!BR84),work!CV84-work!BR84,".")</f>
        <v>7.9817381319364333E-2</v>
      </c>
      <c r="CX84" s="27">
        <f>IF(ISNUMBER(work!CW84-work!BS84),work!CW84-work!BS84,".")</f>
        <v>7.8817381319364332E-2</v>
      </c>
      <c r="CY84" s="27">
        <f>IF(ISNUMBER(work!CX84-work!BT84),work!CX84-work!BT84,".")</f>
        <v>7.7817381319364345E-2</v>
      </c>
      <c r="CZ84" s="27">
        <f>IF(ISNUMBER(work!CY84-work!BU84),work!CY84-work!BU84,".")</f>
        <v>7.6817381319364345E-2</v>
      </c>
      <c r="DA84" s="27">
        <f>IF(ISNUMBER(work!CZ84-work!BV84),work!CZ84-work!BV84,".")</f>
        <v>7.5817381319364344E-2</v>
      </c>
      <c r="DB84" s="27">
        <f>IF(ISNUMBER(work!DA84-work!BW84),work!DA84-work!BW84,".")</f>
        <v>7.4817381319364343E-2</v>
      </c>
      <c r="DC84" s="27">
        <f>IF(ISNUMBER(work!DB84-work!BX84),work!DB84-work!BX84,".")</f>
        <v>7.2817381319364341E-2</v>
      </c>
      <c r="DD84" s="27">
        <f>IF(ISNUMBER(work!DC84-work!BY84),work!DC84-work!BY84,".")</f>
        <v>7.0817381319364339E-2</v>
      </c>
      <c r="DE84" s="27">
        <f>IF(ISNUMBER(work!DD84-work!BZ84),work!DD84-work!BZ84,".")</f>
        <v>7.1802319608761198E-2</v>
      </c>
      <c r="DF84" s="27">
        <f>IF(ISNUMBER(work!DE84-work!CA84),work!DE84-work!CA84,".")</f>
        <v>6.9802319608761196E-2</v>
      </c>
      <c r="DG84" s="27">
        <f>IF(ISNUMBER(work!DF84-work!CB84),work!DF84-work!CB84,".")</f>
        <v>6.7802319608761194E-2</v>
      </c>
      <c r="DH84" s="27">
        <f>IF(ISNUMBER(work!DG84-work!CC84),work!DG84-work!CC84,".")</f>
        <v>6.5802319608761206E-2</v>
      </c>
      <c r="DI84" s="27">
        <f>IF(ISNUMBER(work!DH84-work!CD84),work!DH84-work!CD84,".")</f>
        <v>6.2802319608761203E-2</v>
      </c>
      <c r="DJ84" s="27">
        <f>IF(ISNUMBER(work!DI84-work!CE84),work!DI84-work!CE84,".")</f>
        <v>6.0802319608761202E-2</v>
      </c>
      <c r="DK84" s="27">
        <f>IF(ISNUMBER(work!DJ84-work!CF84),work!DJ84-work!CF84,".")</f>
        <v>5.88023196087612E-2</v>
      </c>
      <c r="DL84" s="27">
        <f>IF(ISNUMBER(work!DK84-work!CG84),work!DK84-work!CG84,".")</f>
        <v>5.6148566783938134E-2</v>
      </c>
      <c r="DM84" s="27">
        <f>IF(ISNUMBER(work!DL84-work!CH84),work!DL84-work!CH84,".")</f>
        <v>5.3412871109169278E-2</v>
      </c>
      <c r="DN84" s="27">
        <f>IF(ISNUMBER(work!DM84-work!CI84),work!DM84-work!CI84,".")</f>
        <v>5.0696337230693757E-2</v>
      </c>
      <c r="DO84" s="27">
        <f>IF(ISNUMBER(work!DN84-work!CJ84),work!DN84-work!CJ84,".")</f>
        <v>4.8087468042186145E-2</v>
      </c>
      <c r="DP84" s="27">
        <f>IF(ISNUMBER(work!DO84-work!CK84),work!DO84-work!CK84,".")</f>
        <v>4.5592848894806429E-2</v>
      </c>
      <c r="DQ84" s="27">
        <f>IF(ISNUMBER(work!DP84-work!CL84),work!DP84-work!CL84,".")</f>
        <v>4.2244463740884114E-2</v>
      </c>
      <c r="DR84" s="27">
        <f>IF(ISNUMBER(work!DQ84-work!CM84),work!DQ84-work!CM84,".")</f>
        <v>4.0010694833053785E-2</v>
      </c>
      <c r="DS84" s="27">
        <f>IF(ISNUMBER(work!DR84-work!CN84),work!DR84-work!CN84,".")</f>
        <v>3.6829402281412148E-2</v>
      </c>
      <c r="DT84" s="27">
        <f>IF(ISNUMBER(work!DS84-work!CO84),work!DS84-work!CO84,".")</f>
        <v>3.3662555381608311E-2</v>
      </c>
      <c r="DU84" s="27">
        <f>IF(ISNUMBER(work!DT84-work!CP84),work!DT84-work!CP84,".")</f>
        <v>3.1504092845820508E-2</v>
      </c>
      <c r="DV84" s="27">
        <f t="shared" si="78"/>
        <v>3.1504092845820508E-2</v>
      </c>
      <c r="DW84" s="27"/>
      <c r="DX84" s="27" t="str">
        <f>IF(ISNUMBER(work!FJ84/work!FN84),work!FJ84/work!FN84,".")</f>
        <v>.</v>
      </c>
      <c r="DY84" s="27" t="str">
        <f>IF(ISNUMBER(work!FK84/work!FO84),work!FK84/work!FO84,".")</f>
        <v>.</v>
      </c>
      <c r="DZ84" s="27" t="str">
        <f>IF(ISNUMBER(work!FL84/work!FP84),work!FL84/work!FP84,".")</f>
        <v>.</v>
      </c>
      <c r="EA84" s="27" t="str">
        <f>IF(ISNUMBER(work!FM84/work!FQ84),work!FM84/work!FQ84,".")</f>
        <v>.</v>
      </c>
      <c r="EB84" s="27" t="str">
        <f>IF(ISNUMBER((work!FK84+work!FL84)/(work!FO84+work!FP84)),(work!FK84+work!FL84)/(work!FO84+work!FP84),".")</f>
        <v>.</v>
      </c>
      <c r="EC84" s="27" t="str">
        <f>IF(ISNUMBER(work!FR84/work!FV84),work!FR84/work!FV84,".")</f>
        <v>.</v>
      </c>
      <c r="ED84" s="27" t="str">
        <f>IF(ISNUMBER(work!FS84/work!FW84),work!FS84/work!FW84,".")</f>
        <v>.</v>
      </c>
      <c r="EE84" s="27" t="str">
        <f>IF(ISNUMBER(work!FT84/work!FX84),work!FT84/work!FX84,".")</f>
        <v>.</v>
      </c>
      <c r="EF84" s="27" t="str">
        <f>IF(ISNUMBER(work!FU84/work!FY84),work!FU84/work!FY84,".")</f>
        <v>.</v>
      </c>
      <c r="EG84" s="27" t="str">
        <f>IF(ISNUMBER((work!FS84+work!FT84)/(work!FW84+work!FX84)),(work!FS84+work!FT84)/(work!FW84+work!FX84),".")</f>
        <v>.</v>
      </c>
      <c r="EH84" s="27" t="str">
        <f>work!EZ84</f>
        <v>.</v>
      </c>
      <c r="EI84" s="27" t="str">
        <f>work!FA84</f>
        <v>.</v>
      </c>
      <c r="EJ84" s="27" t="str">
        <f>work!FB84</f>
        <v>.</v>
      </c>
      <c r="EK84" s="27"/>
      <c r="EL84" s="27" t="str">
        <f t="shared" si="79"/>
        <v>.</v>
      </c>
      <c r="EM84" t="str">
        <f t="shared" si="80"/>
        <v>.</v>
      </c>
      <c r="EN84" t="str">
        <f>work!FM84</f>
        <v>.</v>
      </c>
      <c r="EO84" t="str">
        <f>IF(ISNUMBER(work!FK84+work!FL84),work!FK84+work!FL84,".")</f>
        <v>.</v>
      </c>
      <c r="EP84" t="str">
        <f>IF(ISNUMBER(work!FU84-work!FM84),work!FU84-work!FM84,".")</f>
        <v>.</v>
      </c>
      <c r="EQ84" t="str">
        <f>IF(ISNUMBER(work!FS84+work!FT84-work!FK84-work!FL84),(work!FS84+work!FT84-work!FK84-work!FL84),".")</f>
        <v>.</v>
      </c>
      <c r="EU84" t="str">
        <f>work!FC84</f>
        <v>.</v>
      </c>
      <c r="EV84" t="str">
        <f>work!FD84</f>
        <v>.</v>
      </c>
      <c r="EW84" t="str">
        <f>IF(ISNUMBER(VLOOKUP($F84,AREA_EM_ALLYEAR,Seq!B$1,FALSE)),VLOOKUP($F84,AREA_EM_ALLYEAR,Seq!B$1,FALSE),".")</f>
        <v>.</v>
      </c>
      <c r="EX84" t="str">
        <f>IF(ISNUMBER(VLOOKUP($F84,AREA_EM_ALLYEAR,Seq!C$1,FALSE)),VLOOKUP($F84,AREA_EM_ALLYEAR,Seq!C$1,FALSE),".")</f>
        <v>.</v>
      </c>
      <c r="EY84" t="str">
        <f>IF(ISNUMBER(VLOOKUP($F84,AREA_EM_ALLYEAR,Seq!D$1,FALSE)),VLOOKUP($F84,AREA_EM_ALLYEAR,Seq!D$1,FALSE),".")</f>
        <v>.</v>
      </c>
      <c r="EZ84" t="str">
        <f>IF(ISNUMBER(VLOOKUP($F84,AREA_EM_ALLYEAR,Seq!E$1,FALSE)),VLOOKUP($F84,AREA_EM_ALLYEAR,Seq!E$1,FALSE),".")</f>
        <v>.</v>
      </c>
      <c r="FA84" t="str">
        <f>IF(ISNUMBER(VLOOKUP($F84,AREA_EM_ALLYEAR,Seq!F$1,FALSE)),VLOOKUP($F84,AREA_EM_ALLYEAR,Seq!F$1,FALSE),".")</f>
        <v>.</v>
      </c>
      <c r="FB84" t="str">
        <f>IF(ISNUMBER(VLOOKUP($F84,AREA_EM_ALLYEAR,Seq!G$1,FALSE)),VLOOKUP($F84,AREA_EM_ALLYEAR,Seq!G$1,FALSE),".")</f>
        <v>.</v>
      </c>
      <c r="FC84" t="str">
        <f>IF(ISNUMBER(VLOOKUP($F84,AREA_EM_ALLYEAR,Seq!H$1,FALSE)),VLOOKUP($F84,AREA_EM_ALLYEAR,Seq!H$1,FALSE),".")</f>
        <v>.</v>
      </c>
      <c r="FD84" t="str">
        <f>IF(ISNUMBER(VLOOKUP($F84,AREA_EM_ALLYEAR,Seq!I$1,FALSE)),VLOOKUP($F84,AREA_EM_ALLYEAR,Seq!I$1,FALSE),".")</f>
        <v>.</v>
      </c>
      <c r="FE84" t="str">
        <f>IF(ISNUMBER(VLOOKUP($F84,AREA_EM_ALLYEAR,Seq!J$1,FALSE)),VLOOKUP($F84,AREA_EM_ALLYEAR,Seq!J$1,FALSE),".")</f>
        <v>.</v>
      </c>
      <c r="FF84" t="str">
        <f>IF(ISNUMBER(VLOOKUP($F84,AREA_EM_ALLYEAR,Seq!K$1,FALSE)),VLOOKUP($F84,AREA_EM_ALLYEAR,Seq!K$1,FALSE),".")</f>
        <v>.</v>
      </c>
      <c r="FG84" t="str">
        <f>IF(ISNUMBER(VLOOKUP($F84,AREA_EM_ALLYEAR,Seq!L$1,FALSE)),VLOOKUP($F84,AREA_EM_ALLYEAR,Seq!L$1,FALSE),".")</f>
        <v>.</v>
      </c>
      <c r="FH84" t="str">
        <f>IF(ISNUMBER(VLOOKUP($F84,AREA_EM_ALLYEAR,Seq!M$1,FALSE)),VLOOKUP($F84,AREA_EM_ALLYEAR,Seq!M$1,FALSE),".")</f>
        <v>.</v>
      </c>
      <c r="FI84" t="str">
        <f>IF(ISNUMBER(VLOOKUP($F84,AREA_EM_ALLYEAR,Seq!N$1,FALSE)),VLOOKUP($F84,AREA_EM_ALLYEAR,Seq!N$1,FALSE),".")</f>
        <v>.</v>
      </c>
      <c r="FJ84" t="str">
        <f>IF(ISNUMBER(VLOOKUP($F84,AREA_EM_ALLYEAR,Seq!O$1,FALSE)),VLOOKUP($F84,AREA_EM_ALLYEAR,Seq!O$1,FALSE),".")</f>
        <v>.</v>
      </c>
      <c r="FK84" t="str">
        <f t="shared" si="81"/>
        <v>.</v>
      </c>
      <c r="FN84" t="str">
        <f>IF( ISNUMBER(VLOOKUP($F84,AREA_LIFE,Seq!V$1,FALSE)-Life!V$39),VLOOKUP($F84,AREA_LIFE,Seq!V$1,FALSE)-Life!V$39,".")</f>
        <v>.</v>
      </c>
      <c r="FO84" t="str">
        <f>IF( ISNUMBER(VLOOKUP($F84,AREA_LIFE,Seq!W$1,FALSE)-Life!W$39),VLOOKUP($F84,AREA_LIFE,Seq!W$1,FALSE)-Life!W$39,".")</f>
        <v>.</v>
      </c>
      <c r="FP84" t="str">
        <f>IF( ISNUMBER(VLOOKUP($F84,AREA_LIFE,Seq!X$1,FALSE)-Life!X$39),VLOOKUP($F84,AREA_LIFE,Seq!X$1,FALSE)-Life!X$39,".")</f>
        <v>.</v>
      </c>
      <c r="FQ84" t="str">
        <f>IF( ISNUMBER(VLOOKUP($F84,AREA_LIFE,Seq!Y$1,FALSE)-Life!Y$39),VLOOKUP($F84,AREA_LIFE,Seq!Y$1,FALSE)-Life!Y$39,".")</f>
        <v>.</v>
      </c>
      <c r="FR84" t="str">
        <f>IF( ISNUMBER(VLOOKUP($F84,AREA_LIFE,Seq!Z$1,FALSE)-Life!Z$39),VLOOKUP($F84,AREA_LIFE,Seq!Z$1,FALSE)-Life!Z$39,".")</f>
        <v>.</v>
      </c>
      <c r="FS84" t="str">
        <f>IF( ISNUMBER(VLOOKUP($F84,AREA_LIFE,Seq!AA$1,FALSE)-Life!AA$39),VLOOKUP($F84,AREA_LIFE,Seq!AA$1,FALSE)-Life!AA$39,".")</f>
        <v>.</v>
      </c>
      <c r="FT84" t="str">
        <f>IF( ISNUMBER(VLOOKUP($F84,AREA_LIFE,Seq!AB$1,FALSE)-Life!AB$39),VLOOKUP($F84,AREA_LIFE,Seq!AB$1,FALSE)-Life!AB$39,".")</f>
        <v>.</v>
      </c>
      <c r="FU84" t="str">
        <f>IF( ISNUMBER(VLOOKUP($F84,AREA_LIFE,Seq!AC$1,FALSE)-Life!AC$39),VLOOKUP($F84,AREA_LIFE,Seq!AC$1,FALSE)-Life!AC$39,".")</f>
        <v>.</v>
      </c>
      <c r="FV84" t="str">
        <f>IF( ISNUMBER(VLOOKUP($F84,AREA_LIFE,Seq!AD$1,FALSE)-Life!AD$39),VLOOKUP($F84,AREA_LIFE,Seq!AD$1,FALSE)-Life!AD$39,".")</f>
        <v>.</v>
      </c>
      <c r="FW84" t="str">
        <f>IF( ISNUMBER(VLOOKUP($F84,AREA_LIFE,Seq!AE$1,FALSE)-Life!AE$39),VLOOKUP($F84,AREA_LIFE,Seq!AE$1,FALSE)-Life!AE$39,".")</f>
        <v>.</v>
      </c>
      <c r="FX84" t="str">
        <f>IF( ISNUMBER(VLOOKUP($F84,AREA_LIFE,Seq!AF$1,FALSE)-Life!AF$39),VLOOKUP($F84,AREA_LIFE,Seq!AF$1,FALSE)-Life!AF$39,".")</f>
        <v>.</v>
      </c>
      <c r="FY84" t="str">
        <f>IF( ISNUMBER(VLOOKUP($F84,AREA_LIFE,Seq!AG$1,FALSE)-Life!AG$39),VLOOKUP($F84,AREA_LIFE,Seq!AG$1,FALSE)-Life!AG$39,".")</f>
        <v>.</v>
      </c>
      <c r="FZ84" t="str">
        <f>IF( ISNUMBER(VLOOKUP($F84,AREA_LIFE,Seq!AH$1,FALSE)-Life!AH$39),VLOOKUP($F84,AREA_LIFE,Seq!AH$1,FALSE)-Life!AH$39,".")</f>
        <v>.</v>
      </c>
      <c r="GA84" t="str">
        <f>IF( ISNUMBER(VLOOKUP($F84,AREA_LIFE,Seq!AI$1,FALSE)-Life!AI$39),VLOOKUP($F84,AREA_LIFE,Seq!AI$1,FALSE)-Life!AI$39,".")</f>
        <v>.</v>
      </c>
      <c r="GB84" t="str">
        <f>IF( ISNUMBER(VLOOKUP($F84,AREA_LIFE,Seq!AJ$1,FALSE)-Life!AJ$39),VLOOKUP($F84,AREA_LIFE,Seq!AJ$1,FALSE)-Life!AJ$39,".")</f>
        <v>.</v>
      </c>
      <c r="GC84" t="str">
        <f>IF( ISNUMBER(VLOOKUP($F84,AREA_LIFE,Seq!AK$1,FALSE)-Life!AK$39),VLOOKUP($F84,AREA_LIFE,Seq!AK$1,FALSE)-Life!AK$39,".")</f>
        <v>.</v>
      </c>
      <c r="GD84" t="str">
        <f>IF( ISNUMBER(VLOOKUP($F84,AREA_LIFE,Seq!AL$1,FALSE)-Life!AL$39),VLOOKUP($F84,AREA_LIFE,Seq!AL$1,FALSE)-Life!AL$39,".")</f>
        <v>.</v>
      </c>
      <c r="GE84" t="str">
        <f>IF( ISNUMBER(VLOOKUP($F84,AREA_LIFE,Seq!AM$1,FALSE)-Life!AM$39),VLOOKUP($F84,AREA_LIFE,Seq!AM$1,FALSE)-Life!AM$39,".")</f>
        <v>.</v>
      </c>
      <c r="GF84" t="str">
        <f>IF( ISNUMBER(VLOOKUP($F84,AREA_LIFE,Seq!AN$1,FALSE)-Life!AN$39),VLOOKUP($F84,AREA_LIFE,Seq!AN$1,FALSE)-Life!AN$39,".")</f>
        <v>.</v>
      </c>
      <c r="GG84" t="str">
        <f>IF( ISNUMBER(VLOOKUP($F84,AREA_LIFE,Seq!AO$1,FALSE)-Life!AO$39),VLOOKUP($F84,AREA_LIFE,Seq!AO$1,FALSE)-Life!AO$39,".")</f>
        <v>.</v>
      </c>
      <c r="GH84" t="str">
        <f>IF( ISNUMBER(VLOOKUP($F84,AREA_LIFE,Seq!AP$1,FALSE)-Life!AP$39),VLOOKUP($F84,AREA_LIFE,Seq!AP$1,FALSE)-Life!AP$39,".")</f>
        <v>.</v>
      </c>
      <c r="GI84" t="str">
        <f>IF( ISNUMBER(VLOOKUP($F84,AREA_LIFE,Seq!AQ$1,FALSE)-Life!AQ$39),VLOOKUP($F84,AREA_LIFE,Seq!AQ$1,FALSE)-Life!AQ$39,".")</f>
        <v>.</v>
      </c>
      <c r="GJ84" t="str">
        <f>IF( ISNUMBER(VLOOKUP($F84,AREA_LIFE,Seq!AR$1,FALSE)-Life!AR$39),VLOOKUP($F84,AREA_LIFE,Seq!AR$1,FALSE)-Life!AR$39,".")</f>
        <v>.</v>
      </c>
      <c r="GK84" t="str">
        <f>IF( ISNUMBER(VLOOKUP($F84,AREA_LIFE,Seq!AS$1,FALSE)-Life!AS$39),VLOOKUP($F84,AREA_LIFE,Seq!AS$1,FALSE)-Life!AS$39,".")</f>
        <v>.</v>
      </c>
      <c r="GL84" t="str">
        <f>IF( ISNUMBER(VLOOKUP($F84,AREA_LIFE,Seq!AT$1,FALSE)-Life!AT$39),VLOOKUP($F84,AREA_LIFE,Seq!AT$1,FALSE)-Life!AT$39,".")</f>
        <v>.</v>
      </c>
      <c r="GM84" t="str">
        <f>IF( ISNUMBER(VLOOKUP($F84,AREA_LIFE,Seq!AU$1,FALSE)-Life!AU$39),VLOOKUP($F84,AREA_LIFE,Seq!AU$1,FALSE)-Life!AU$39,".")</f>
        <v>.</v>
      </c>
      <c r="GN84" t="str">
        <f>IF( ISNUMBER(VLOOKUP($F84,AREA_LIFE,Seq!AV$1,FALSE)-Life!AV$39),VLOOKUP($F84,AREA_LIFE,Seq!AV$1,FALSE)-Life!AV$39,".")</f>
        <v>.</v>
      </c>
      <c r="GO84" t="str">
        <f>IF( ISNUMBER(VLOOKUP($F84,AREA_LIFE,Seq!AW$1,FALSE)-Life!AW$39),VLOOKUP($F84,AREA_LIFE,Seq!AW$1,FALSE)-Life!AW$39,".")</f>
        <v>.</v>
      </c>
      <c r="GP84" t="str">
        <f>IF( ISNUMBER(VLOOKUP($F84,AREA_LIFE,Seq!AX$1,FALSE)-Life!AX$39),VLOOKUP($F84,AREA_LIFE,Seq!AX$1,FALSE)-Life!AX$39,".")</f>
        <v>.</v>
      </c>
      <c r="GQ84" t="str">
        <f t="shared" si="82"/>
        <v>.</v>
      </c>
      <c r="GS84" t="str">
        <f>IFERROR(VLOOKUP($F84,AREA_LIFE,Seq!V$1,FALSE),".")</f>
        <v>.</v>
      </c>
      <c r="GT84" t="str">
        <f>IFERROR(VLOOKUP($F84,AREA_LIFE,Seq!W$1,FALSE),".")</f>
        <v>.</v>
      </c>
      <c r="GU84" t="str">
        <f>IFERROR(VLOOKUP($F84,AREA_LIFE,Seq!X$1,FALSE),".")</f>
        <v>.</v>
      </c>
      <c r="GV84" t="str">
        <f>IFERROR(VLOOKUP($F84,AREA_LIFE,Seq!Y$1,FALSE),".")</f>
        <v>.</v>
      </c>
      <c r="GW84" t="str">
        <f>IFERROR(VLOOKUP($F84,AREA_LIFE,Seq!Z$1,FALSE),".")</f>
        <v>.</v>
      </c>
      <c r="GX84" t="str">
        <f>IFERROR(VLOOKUP($F84,AREA_LIFE,Seq!AA$1,FALSE),".")</f>
        <v>.</v>
      </c>
      <c r="GY84" t="str">
        <f>IFERROR(VLOOKUP($F84,AREA_LIFE,Seq!AB$1,FALSE),".")</f>
        <v>.</v>
      </c>
      <c r="GZ84" t="str">
        <f>IFERROR(VLOOKUP($F84,AREA_LIFE,Seq!AC$1,FALSE),".")</f>
        <v>.</v>
      </c>
      <c r="HA84" t="str">
        <f>IFERROR(VLOOKUP($F84,AREA_LIFE,Seq!AD$1,FALSE),".")</f>
        <v>.</v>
      </c>
      <c r="HB84" t="str">
        <f>IFERROR(VLOOKUP($F84,AREA_LIFE,Seq!AE$1,FALSE),".")</f>
        <v>.</v>
      </c>
      <c r="HC84" t="str">
        <f>IFERROR(VLOOKUP($F84,AREA_LIFE,Seq!AF$1,FALSE),".")</f>
        <v>.</v>
      </c>
      <c r="HD84" t="str">
        <f>IFERROR(VLOOKUP($F84,AREA_LIFE,Seq!AG$1,FALSE),".")</f>
        <v>.</v>
      </c>
      <c r="HE84" t="str">
        <f>IFERROR(VLOOKUP($F84,AREA_LIFE,Seq!AH$1,FALSE),".")</f>
        <v>.</v>
      </c>
      <c r="HF84" t="str">
        <f>IFERROR(VLOOKUP($F84,AREA_LIFE,Seq!AI$1,FALSE),".")</f>
        <v>.</v>
      </c>
      <c r="HG84" t="str">
        <f>IFERROR(VLOOKUP($F84,AREA_LIFE,Seq!AJ$1,FALSE),".")</f>
        <v>.</v>
      </c>
      <c r="HH84" t="str">
        <f>IFERROR(VLOOKUP($F84,AREA_LIFE,Seq!AK$1,FALSE),".")</f>
        <v>.</v>
      </c>
      <c r="HI84" t="str">
        <f>IFERROR(VLOOKUP($F84,AREA_LIFE,Seq!AL$1,FALSE),".")</f>
        <v>.</v>
      </c>
      <c r="HJ84" t="str">
        <f>IFERROR(VLOOKUP($F84,AREA_LIFE,Seq!AM$1,FALSE),".")</f>
        <v>.</v>
      </c>
      <c r="HK84" t="str">
        <f>IFERROR(VLOOKUP($F84,AREA_LIFE,Seq!AN$1,FALSE),".")</f>
        <v>.</v>
      </c>
      <c r="HL84" t="str">
        <f>IFERROR(VLOOKUP($F84,AREA_LIFE,Seq!AO$1,FALSE),".")</f>
        <v>.</v>
      </c>
      <c r="HM84" t="str">
        <f>IFERROR(VLOOKUP($F84,AREA_LIFE,Seq!AP$1,FALSE),".")</f>
        <v>.</v>
      </c>
      <c r="HN84" t="str">
        <f>IFERROR(VLOOKUP($F84,AREA_LIFE,Seq!AQ$1,FALSE),".")</f>
        <v>.</v>
      </c>
      <c r="HO84" t="str">
        <f>IFERROR(VLOOKUP($F84,AREA_LIFE,Seq!AR$1,FALSE),".")</f>
        <v>.</v>
      </c>
      <c r="HP84" t="str">
        <f>IFERROR(VLOOKUP($F84,AREA_LIFE,Seq!AS$1,FALSE),".")</f>
        <v>.</v>
      </c>
      <c r="HQ84" t="str">
        <f>IFERROR(VLOOKUP($F84,AREA_LIFE,Seq!AT$1,FALSE),".")</f>
        <v>.</v>
      </c>
      <c r="HR84" t="str">
        <f>IFERROR(VLOOKUP($F84,AREA_LIFE,Seq!AU$1,FALSE),".")</f>
        <v>.</v>
      </c>
      <c r="HS84" t="str">
        <f>IFERROR(VLOOKUP($F84,AREA_LIFE,Seq!AV$1,FALSE),".")</f>
        <v>.</v>
      </c>
      <c r="HT84" t="str">
        <f>IFERROR(VLOOKUP($F84,AREA_LIFE,Seq!AW$1,FALSE),".")</f>
        <v>.</v>
      </c>
      <c r="HU84" t="str">
        <f>IFERROR(VLOOKUP($F84,AREA_LIFE,Seq!AX$1,FALSE),".")</f>
        <v>.</v>
      </c>
      <c r="HV84" t="str">
        <f>IFERROR(VLOOKUP($F84,AREA_LIFE,Seq!AY$1,FALSE),".")</f>
        <v>.</v>
      </c>
      <c r="HZ84">
        <f t="shared" ref="HZ84:HZ147" si="85">SUM(N84:W84)</f>
        <v>5</v>
      </c>
      <c r="IA84">
        <f t="shared" si="83"/>
        <v>0</v>
      </c>
      <c r="IB84" t="str">
        <f t="shared" ref="IB84:IB147" si="86">IF(ISNUMBER(AR84),AR84,".")</f>
        <v>.</v>
      </c>
      <c r="IC84" t="str">
        <f t="shared" ref="IC84:IC147" si="87">IF(ISNUMBER(BW84),BW84,".")</f>
        <v>.</v>
      </c>
      <c r="ID84">
        <f t="shared" si="84"/>
        <v>7.2817381319364341E-2</v>
      </c>
      <c r="IE84" t="str">
        <f>work!FK84</f>
        <v>.</v>
      </c>
      <c r="IF84" t="str">
        <f>work!FL84</f>
        <v>.</v>
      </c>
      <c r="IG84" t="str">
        <f>work!FM84</f>
        <v>.</v>
      </c>
      <c r="IH84" t="str">
        <f>IF(ISNUMBER(work!FS84-work!FK84),work!FS84-work!FK84,".")</f>
        <v>.</v>
      </c>
      <c r="II84" t="str">
        <f>IF(ISNUMBER(work!FT84-work!FL84),work!FT84-work!FL84,".")</f>
        <v>.</v>
      </c>
      <c r="IJ84" t="str">
        <f>IF(ISNUMBER(work!FU84-work!FM84),work!FU84-work!FM84,".")</f>
        <v>.</v>
      </c>
    </row>
    <row r="85" spans="1:244" hidden="1">
      <c r="A85" s="24" t="str">
        <f t="shared" si="48"/>
        <v>非洲</v>
      </c>
      <c r="B85" s="24" t="str">
        <f t="shared" si="49"/>
        <v>Out</v>
      </c>
      <c r="C85" s="24" t="str">
        <f t="shared" si="50"/>
        <v>Out</v>
      </c>
      <c r="D85" s="24"/>
      <c r="E85" s="25" t="s">
        <v>2949</v>
      </c>
      <c r="F85" s="26" t="str">
        <f t="shared" si="51"/>
        <v>Tunisia</v>
      </c>
      <c r="G85" s="27" t="str">
        <f t="shared" si="52"/>
        <v>.</v>
      </c>
      <c r="H85" s="27" t="str">
        <f t="shared" si="53"/>
        <v>.</v>
      </c>
      <c r="I85" s="27" t="str">
        <f t="shared" si="54"/>
        <v>.</v>
      </c>
      <c r="J85" s="27" t="str">
        <f t="shared" si="55"/>
        <v>.</v>
      </c>
      <c r="K85" s="27" t="str">
        <f t="shared" si="56"/>
        <v>.</v>
      </c>
      <c r="L85" s="27" t="str">
        <f t="shared" si="57"/>
        <v>.</v>
      </c>
      <c r="M85" s="27" t="str">
        <f t="shared" si="58"/>
        <v>.</v>
      </c>
      <c r="N85" s="27" t="str">
        <f t="shared" si="59"/>
        <v>.</v>
      </c>
      <c r="O85" s="27" t="str">
        <f t="shared" si="60"/>
        <v>.</v>
      </c>
      <c r="P85" s="27" t="str">
        <f t="shared" si="61"/>
        <v>.</v>
      </c>
      <c r="Q85" s="27" t="str">
        <f t="shared" si="62"/>
        <v>.</v>
      </c>
      <c r="R85" s="27" t="str">
        <f t="shared" si="63"/>
        <v>.</v>
      </c>
      <c r="S85" s="27">
        <f t="shared" si="64"/>
        <v>35</v>
      </c>
      <c r="T85" s="27">
        <f t="shared" si="65"/>
        <v>0</v>
      </c>
      <c r="U85" s="27">
        <f t="shared" si="66"/>
        <v>3027</v>
      </c>
      <c r="V85" s="27">
        <f t="shared" si="67"/>
        <v>0</v>
      </c>
      <c r="W85" s="27" t="str">
        <f t="shared" si="68"/>
        <v>.</v>
      </c>
      <c r="X85" s="27" t="str">
        <f t="shared" si="69"/>
        <v>.</v>
      </c>
      <c r="Y85" s="27" t="str">
        <f t="shared" si="70"/>
        <v>.</v>
      </c>
      <c r="Z85" s="27" t="str">
        <f t="shared" si="71"/>
        <v>.</v>
      </c>
      <c r="AA85" s="27">
        <f t="shared" si="72"/>
        <v>60</v>
      </c>
      <c r="AB85" s="27">
        <f t="shared" si="73"/>
        <v>0</v>
      </c>
      <c r="AC85" s="27" t="str">
        <f t="shared" si="74"/>
        <v>.</v>
      </c>
      <c r="AD85" s="27" t="str">
        <f t="shared" si="75"/>
        <v>.</v>
      </c>
      <c r="AE85" s="27">
        <f t="shared" si="76"/>
        <v>80</v>
      </c>
      <c r="AF85" s="27">
        <f t="shared" si="77"/>
        <v>258</v>
      </c>
      <c r="AG85" s="27"/>
      <c r="AH85" s="27">
        <f>IF(ISNUMBER(work!C85+work!AH85),work!C85+work!AH85,".")</f>
        <v>19156380.087596029</v>
      </c>
      <c r="AI85" s="27">
        <f>IF(ISNUMBER(work!D85+work!AI85),work!D85+work!AI85,".")</f>
        <v>20155219.7455207</v>
      </c>
      <c r="AJ85" s="27">
        <f>IF(ISNUMBER(work!E85+work!AJ85),work!E85+work!AJ85,".")</f>
        <v>21902067.885391038</v>
      </c>
      <c r="AK85" s="27">
        <f>IF(ISNUMBER(work!F85+work!AK85),work!F85+work!AK85,".")</f>
        <v>24233104.979874611</v>
      </c>
      <c r="AL85" s="27">
        <f>IF(ISNUMBER(work!G85+work!AL85),work!G85+work!AL85,".")</f>
        <v>27826976.070922852</v>
      </c>
      <c r="AM85" s="27">
        <f>IF(ISNUMBER(work!H85+work!AM85),work!H85+work!AM85,".")</f>
        <v>31504939.070431877</v>
      </c>
      <c r="AN85" s="27">
        <f>IF(ISNUMBER(work!I85+work!AN85),work!I85+work!AN85,".")</f>
        <v>34168888.925564051</v>
      </c>
      <c r="AO85" s="27">
        <f>IF(ISNUMBER(work!J85+work!AO85),work!J85+work!AO85,".")</f>
        <v>38081368.723507851</v>
      </c>
      <c r="AP85" s="27">
        <f>IF(ISNUMBER(work!K85+work!AP85),work!K85+work!AP85,".")</f>
        <v>42259563.747825369</v>
      </c>
      <c r="AQ85" s="27">
        <f>IF(ISNUMBER(work!L85+work!AQ85),work!L85+work!AQ85,".")</f>
        <v>43965987.641822562</v>
      </c>
      <c r="AR85" s="27">
        <f>IF(ISNUMBER(work!M85+work!AR85),work!M85+work!AR85,".")</f>
        <v>45683736.039647691</v>
      </c>
      <c r="AS85" s="27">
        <f>IF(ISNUMBER(work!N85+work!AS85),work!N85+work!AS85,".")</f>
        <v>49821840.311407551</v>
      </c>
      <c r="AT85" s="27">
        <f>IF(ISNUMBER(work!O85+work!AT85),work!O85+work!AT85,".")</f>
        <v>56815241.060723282</v>
      </c>
      <c r="AU85" s="27">
        <f>IF(ISNUMBER(work!P85+work!AU85),work!P85+work!AU85,".")</f>
        <v>64607492.055193081</v>
      </c>
      <c r="AV85" s="27">
        <f>IF(ISNUMBER(work!Q85+work!AV85),work!Q85+work!AV85,".")</f>
        <v>72932099.593439907</v>
      </c>
      <c r="AW85" s="27">
        <f>IF(ISNUMBER(work!R85+work!AW85),work!R85+work!AW85,".")</f>
        <v>80758154.299524307</v>
      </c>
      <c r="AX85" s="27">
        <f>IF(ISNUMBER(work!S85+work!AX85),work!S85+work!AX85,".")</f>
        <v>88791753.681820035</v>
      </c>
      <c r="AY85" s="27">
        <f>IF(ISNUMBER(work!T85+work!AY85),work!T85+work!AY85,".")</f>
        <v>96988223.139785722</v>
      </c>
      <c r="AZ85" s="27">
        <f>IF(ISNUMBER(work!U85+work!AZ85),work!U85+work!AZ85,".")</f>
        <v>104502897.99771988</v>
      </c>
      <c r="BA85" s="27">
        <f>IF(ISNUMBER(work!V85+work!BA85),work!V85+work!BA85,".")</f>
        <v>112418045.75820504</v>
      </c>
      <c r="BB85" s="27">
        <f>IF(ISNUMBER(work!W85+work!BB85),work!W85+work!BB85,".")</f>
        <v>121792359.88706566</v>
      </c>
      <c r="BC85" s="27">
        <f>IF(ISNUMBER(work!X85+work!BC85),work!X85+work!BC85,".")</f>
        <v>131835497.21022443</v>
      </c>
      <c r="BD85" s="27">
        <f>IF(ISNUMBER(work!Y85+work!BD85),work!Y85+work!BD85,".")</f>
        <v>143680618.7682704</v>
      </c>
      <c r="BE85" s="27">
        <f>IF(ISNUMBER(work!Z85+work!BE85),work!Z85+work!BE85,".")</f>
        <v>157956611.57817468</v>
      </c>
      <c r="BF85" s="27">
        <f>IF(ISNUMBER(work!AA85+work!BF85),work!AA85+work!BF85,".")</f>
        <v>173821320.42555693</v>
      </c>
      <c r="BG85" s="27">
        <f>IF(ISNUMBER(work!AB85+work!BG85),work!AB85+work!BG85,".")</f>
        <v>191749642.70309624</v>
      </c>
      <c r="BH85" s="27">
        <f>IF(ISNUMBER(work!AC85+work!BH85),work!AC85+work!BH85,".")</f>
        <v>213849246.67824426</v>
      </c>
      <c r="BI85" s="27">
        <f>IF(ISNUMBER(work!AD85+work!BI85),work!AD85+work!BI85,".")</f>
        <v>241479609.70670474</v>
      </c>
      <c r="BJ85" s="27">
        <f>IF(ISNUMBER(work!AE85+work!BJ85),work!AE85+work!BJ85,".")</f>
        <v>263090744.93834782</v>
      </c>
      <c r="BK85" s="27">
        <f>IF(ISNUMBER(work!AF85+work!BK85),work!AF85+work!BK85,".")</f>
        <v>296681041.43532884</v>
      </c>
      <c r="BL85" s="27"/>
      <c r="BM85" s="27">
        <f>IF(ISNUMBER(work!AH85-work!C85),work!AH85-work!C85,".")</f>
        <v>-17432008.475469969</v>
      </c>
      <c r="BN85" s="27">
        <f>IF(ISNUMBER(work!AI85-work!D85),work!AI85-work!D85,".")</f>
        <v>-18335765.022824701</v>
      </c>
      <c r="BO85" s="27">
        <f>IF(ISNUMBER(work!AJ85-work!E85),work!AJ85-work!E85,".")</f>
        <v>-20091596.496873762</v>
      </c>
      <c r="BP85" s="27">
        <f>IF(ISNUMBER(work!AK85-work!F85),work!AK85-work!F85,".")</f>
        <v>-22337868.82005699</v>
      </c>
      <c r="BQ85" s="27">
        <f>IF(ISNUMBER(work!AL85-work!G85),work!AL85-work!G85,".")</f>
        <v>-25822785.746598348</v>
      </c>
      <c r="BR85" s="27">
        <f>IF(ISNUMBER(work!AM85-work!H85),work!AM85-work!H85,".")</f>
        <v>-29387540.59245472</v>
      </c>
      <c r="BS85" s="27">
        <f>IF(ISNUMBER(work!AN85-work!I85),work!AN85-work!I85,".")</f>
        <v>-32082128.947656553</v>
      </c>
      <c r="BT85" s="27">
        <f>IF(ISNUMBER(work!AO85-work!J85),work!AO85-work!J85,".")</f>
        <v>-35854767.223006353</v>
      </c>
      <c r="BU85" s="27">
        <f>IF(ISNUMBER(work!AP85-work!K85),work!AP85-work!K85,".")</f>
        <v>-40031355.560645029</v>
      </c>
      <c r="BV85" s="27">
        <f>IF(ISNUMBER(work!AQ85-work!L85),work!AQ85-work!L85,".")</f>
        <v>-41698859.358295038</v>
      </c>
      <c r="BW85" s="27">
        <f>IF(ISNUMBER(work!AR85-work!M85),work!AR85-work!M85,".")</f>
        <v>-43236375.146474518</v>
      </c>
      <c r="BX85" s="27">
        <f>IF(ISNUMBER(work!AS85-work!N85),work!AS85-work!N85,".")</f>
        <v>-47278921.103837848</v>
      </c>
      <c r="BY85" s="27">
        <f>IF(ISNUMBER(work!AT85-work!O85),work!AT85-work!O85,".")</f>
        <v>-54073828.475486927</v>
      </c>
      <c r="BZ85" s="27">
        <f>IF(ISNUMBER(work!AU85-work!P85),work!AU85-work!P85,".")</f>
        <v>-61806047.216086507</v>
      </c>
      <c r="CA85" s="27">
        <f>IF(ISNUMBER(work!AV85-work!Q85),work!AV85-work!Q85,".")</f>
        <v>-70041613.322377294</v>
      </c>
      <c r="CB85" s="27">
        <f>IF(ISNUMBER(work!AW85-work!R85),work!AW85-work!R85,".")</f>
        <v>-77799693.324117094</v>
      </c>
      <c r="CC85" s="27">
        <f>IF(ISNUMBER(work!AX85-work!S85),work!AX85-work!S85,".")</f>
        <v>-85621878.704185367</v>
      </c>
      <c r="CD85" s="27">
        <f>IF(ISNUMBER(work!AY85-work!T85),work!AY85-work!T85,".")</f>
        <v>-93645877.058118269</v>
      </c>
      <c r="CE85" s="27">
        <f>IF(ISNUMBER(work!AZ85-work!U85),work!AZ85-work!U85,".")</f>
        <v>-101000662.01562011</v>
      </c>
      <c r="CF85" s="27">
        <f>IF(ISNUMBER(work!BA85-work!V85),work!BA85-work!V85,".")</f>
        <v>-108703784.81614895</v>
      </c>
      <c r="CG85" s="27">
        <f>IF(ISNUMBER(work!BB85-work!W85),work!BB85-work!W85,".")</f>
        <v>-117903704.45553432</v>
      </c>
      <c r="CH85" s="27">
        <f>IF(ISNUMBER(work!BC85-work!X85),work!BC85-work!X85,".")</f>
        <v>-127755340.47281156</v>
      </c>
      <c r="CI85" s="27">
        <f>IF(ISNUMBER(work!BD85-work!Y85),work!BD85-work!Y85,".")</f>
        <v>-139532985.14392158</v>
      </c>
      <c r="CJ85" s="27">
        <f>IF(ISNUMBER(work!BE85-work!Z85),work!BE85-work!Z85,".")</f>
        <v>-153578352.72523734</v>
      </c>
      <c r="CK85" s="27">
        <f>IF(ISNUMBER(work!BF85-work!AA85),work!BF85-work!AA85,".")</f>
        <v>-169178675.27249905</v>
      </c>
      <c r="CL85" s="27">
        <f>IF(ISNUMBER(work!BG85-work!AB85),work!BG85-work!AB85,".")</f>
        <v>-186922352.54755774</v>
      </c>
      <c r="CM85" s="27">
        <f>IF(ISNUMBER(work!BH85-work!AC85),work!BH85-work!AC85,".")</f>
        <v>-208748700.02148572</v>
      </c>
      <c r="CN85" s="27">
        <f>IF(ISNUMBER(work!BI85-work!AD85),work!BI85-work!AD85,".")</f>
        <v>-236056070.06398928</v>
      </c>
      <c r="CO85" s="27">
        <f>IF(ISNUMBER(work!BJ85-work!AE85),work!BJ85-work!AE85,".")</f>
        <v>-257423146.01171017</v>
      </c>
      <c r="CP85" s="27">
        <f>IF(ISNUMBER(work!BK85-work!AF85),work!BK85-work!AF85,".")</f>
        <v>-290828066.39346182</v>
      </c>
      <c r="CQ85" s="27"/>
      <c r="CR85" s="27"/>
      <c r="CS85" s="27">
        <f>IF(ISNUMBER(work!CR85-work!BN85),work!CR85-work!BN85,".")</f>
        <v>9.1264456252554638E-2</v>
      </c>
      <c r="CT85" s="27">
        <f>IF(ISNUMBER(work!CS85-work!BO85),work!CS85-work!BO85,".")</f>
        <v>9.0264456252554637E-2</v>
      </c>
      <c r="CU85" s="27">
        <f>IF(ISNUMBER(work!CT85-work!BP85),work!CT85-work!BP85,".")</f>
        <v>9.0264456252554637E-2</v>
      </c>
      <c r="CV85" s="27">
        <f>IF(ISNUMBER(work!CU85-work!BQ85),work!CU85-work!BQ85,".")</f>
        <v>8.9264456252554636E-2</v>
      </c>
      <c r="CW85" s="27">
        <f>IF(ISNUMBER(work!CV85-work!BR85),work!CV85-work!BR85,".")</f>
        <v>8.9264456252554636E-2</v>
      </c>
      <c r="CX85" s="27">
        <f>IF(ISNUMBER(work!CW85-work!BS85),work!CW85-work!BS85,".")</f>
        <v>8.8264456252554635E-2</v>
      </c>
      <c r="CY85" s="27">
        <f>IF(ISNUMBER(work!CX85-work!BT85),work!CX85-work!BT85,".")</f>
        <v>8.7264456252554648E-2</v>
      </c>
      <c r="CZ85" s="27">
        <f>IF(ISNUMBER(work!CY85-work!BU85),work!CY85-work!BU85,".")</f>
        <v>8.6264456252554647E-2</v>
      </c>
      <c r="DA85" s="27">
        <f>IF(ISNUMBER(work!CZ85-work!BV85),work!CZ85-work!BV85,".")</f>
        <v>8.5264456252554646E-2</v>
      </c>
      <c r="DB85" s="27">
        <f>IF(ISNUMBER(work!DA85-work!BW85),work!DA85-work!BW85,".")</f>
        <v>8.4264456252554645E-2</v>
      </c>
      <c r="DC85" s="27">
        <f>IF(ISNUMBER(work!DB85-work!BX85),work!DB85-work!BX85,".")</f>
        <v>8.2264456252554644E-2</v>
      </c>
      <c r="DD85" s="27">
        <f>IF(ISNUMBER(work!DC85-work!BY85),work!DC85-work!BY85,".")</f>
        <v>8.0264456252554642E-2</v>
      </c>
      <c r="DE85" s="27">
        <f>IF(ISNUMBER(work!DD85-work!BZ85),work!DD85-work!BZ85,".")</f>
        <v>7.7880803145725513E-2</v>
      </c>
      <c r="DF85" s="27">
        <f>IF(ISNUMBER(work!DE85-work!CA85),work!DE85-work!CA85,".")</f>
        <v>7.5880803145725512E-2</v>
      </c>
      <c r="DG85" s="27">
        <f>IF(ISNUMBER(work!DF85-work!CB85),work!DF85-work!CB85,".")</f>
        <v>7.388080314572551E-2</v>
      </c>
      <c r="DH85" s="27">
        <f>IF(ISNUMBER(work!DG85-work!CC85),work!DG85-work!CC85,".")</f>
        <v>7.1880803145725508E-2</v>
      </c>
      <c r="DI85" s="27">
        <f>IF(ISNUMBER(work!DH85-work!CD85),work!DH85-work!CD85,".")</f>
        <v>6.8880803145725519E-2</v>
      </c>
      <c r="DJ85" s="27">
        <f>IF(ISNUMBER(work!DI85-work!CE85),work!DI85-work!CE85,".")</f>
        <v>6.6880803145725518E-2</v>
      </c>
      <c r="DK85" s="27">
        <f>IF(ISNUMBER(work!DJ85-work!CF85),work!DJ85-work!CF85,".")</f>
        <v>6.4880803145725516E-2</v>
      </c>
      <c r="DL85" s="27">
        <f>IF(ISNUMBER(work!DK85-work!CG85),work!DK85-work!CG85,".")</f>
        <v>6.3149176704491369E-2</v>
      </c>
      <c r="DM85" s="27">
        <f>IF(ISNUMBER(work!DL85-work!CH85),work!DL85-work!CH85,".")</f>
        <v>6.1504992941914575E-2</v>
      </c>
      <c r="DN85" s="27">
        <f>IF(ISNUMBER(work!DM85-work!CI85),work!DM85-work!CI85,".")</f>
        <v>5.9586565497849818E-2</v>
      </c>
      <c r="DO85" s="27">
        <f>IF(ISNUMBER(work!DN85-work!CJ85),work!DN85-work!CJ85,".")</f>
        <v>5.736822089778059E-2</v>
      </c>
      <c r="DP85" s="27">
        <f>IF(ISNUMBER(work!DO85-work!CK85),work!DO85-work!CK85,".")</f>
        <v>5.5375414134433629E-2</v>
      </c>
      <c r="DQ85" s="27">
        <f>IF(ISNUMBER(work!DP85-work!CL85),work!DP85-work!CL85,".")</f>
        <v>5.1784905964318798E-2</v>
      </c>
      <c r="DR85" s="27">
        <f>IF(ISNUMBER(work!DQ85-work!CM85),work!DQ85-work!CM85,".")</f>
        <v>4.8988034699371831E-2</v>
      </c>
      <c r="DS85" s="27">
        <f>IF(ISNUMBER(work!DR85-work!CN85),work!DR85-work!CN85,".")</f>
        <v>4.5043927291397202E-2</v>
      </c>
      <c r="DT85" s="27">
        <f>IF(ISNUMBER(work!DS85-work!CO85),work!DS85-work!CO85,".")</f>
        <v>4.1024018620298475E-2</v>
      </c>
      <c r="DU85" s="27">
        <f>IF(ISNUMBER(work!DT85-work!CP85),work!DT85-work!CP85,".")</f>
        <v>3.779939580549585E-2</v>
      </c>
      <c r="DV85" s="27">
        <f t="shared" si="78"/>
        <v>3.779939580549585E-2</v>
      </c>
      <c r="DW85" s="27"/>
      <c r="DX85" s="27" t="str">
        <f>IF(ISNUMBER(work!FJ85/work!FN85),work!FJ85/work!FN85,".")</f>
        <v>.</v>
      </c>
      <c r="DY85" s="27" t="str">
        <f>IF(ISNUMBER(work!FK85/work!FO85),work!FK85/work!FO85,".")</f>
        <v>.</v>
      </c>
      <c r="DZ85" s="27" t="str">
        <f>IF(ISNUMBER(work!FL85/work!FP85),work!FL85/work!FP85,".")</f>
        <v>.</v>
      </c>
      <c r="EA85" s="27" t="str">
        <f>IF(ISNUMBER(work!FM85/work!FQ85),work!FM85/work!FQ85,".")</f>
        <v>.</v>
      </c>
      <c r="EB85" s="27" t="str">
        <f>IF(ISNUMBER((work!FK85+work!FL85)/(work!FO85+work!FP85)),(work!FK85+work!FL85)/(work!FO85+work!FP85),".")</f>
        <v>.</v>
      </c>
      <c r="EC85" s="27" t="str">
        <f>IF(ISNUMBER(work!FR85/work!FV85),work!FR85/work!FV85,".")</f>
        <v>.</v>
      </c>
      <c r="ED85" s="27" t="str">
        <f>IF(ISNUMBER(work!FS85/work!FW85),work!FS85/work!FW85,".")</f>
        <v>.</v>
      </c>
      <c r="EE85" s="27" t="str">
        <f>IF(ISNUMBER(work!FT85/work!FX85),work!FT85/work!FX85,".")</f>
        <v>.</v>
      </c>
      <c r="EF85" s="27" t="str">
        <f>IF(ISNUMBER(work!FU85/work!FY85),work!FU85/work!FY85,".")</f>
        <v>.</v>
      </c>
      <c r="EG85" s="27" t="str">
        <f>IF(ISNUMBER((work!FS85+work!FT85)/(work!FW85+work!FX85)),(work!FS85+work!FT85)/(work!FW85+work!FX85),".")</f>
        <v>.</v>
      </c>
      <c r="EH85" s="27" t="str">
        <f>work!EZ85</f>
        <v>.</v>
      </c>
      <c r="EI85" s="27" t="str">
        <f>work!FA85</f>
        <v>.</v>
      </c>
      <c r="EJ85" s="27" t="str">
        <f>work!FB85</f>
        <v>.</v>
      </c>
      <c r="EK85" s="27"/>
      <c r="EL85" s="27">
        <f t="shared" si="79"/>
        <v>8648.3979999999992</v>
      </c>
      <c r="EM85" t="str">
        <f t="shared" si="80"/>
        <v>.</v>
      </c>
      <c r="EN85" t="str">
        <f>work!FM85</f>
        <v>.</v>
      </c>
      <c r="EO85" t="str">
        <f>IF(ISNUMBER(work!FK85+work!FL85),work!FK85+work!FL85,".")</f>
        <v>.</v>
      </c>
      <c r="EP85" t="str">
        <f>IF(ISNUMBER(work!FU85-work!FM85),work!FU85-work!FM85,".")</f>
        <v>.</v>
      </c>
      <c r="EQ85" t="str">
        <f>IF(ISNUMBER(work!FS85+work!FT85-work!FK85-work!FL85),(work!FS85+work!FT85-work!FK85-work!FL85),".")</f>
        <v>.</v>
      </c>
      <c r="EU85" t="str">
        <f>work!FC85</f>
        <v>.</v>
      </c>
      <c r="EV85" t="str">
        <f>work!FD85</f>
        <v>.</v>
      </c>
      <c r="EW85" t="str">
        <f>IF(ISNUMBER(VLOOKUP($F85,AREA_EM_ALLYEAR,Seq!B$1,FALSE)),VLOOKUP($F85,AREA_EM_ALLYEAR,Seq!B$1,FALSE),".")</f>
        <v>.</v>
      </c>
      <c r="EX85" t="str">
        <f>IF(ISNUMBER(VLOOKUP($F85,AREA_EM_ALLYEAR,Seq!C$1,FALSE)),VLOOKUP($F85,AREA_EM_ALLYEAR,Seq!C$1,FALSE),".")</f>
        <v>.</v>
      </c>
      <c r="EY85" t="str">
        <f>IF(ISNUMBER(VLOOKUP($F85,AREA_EM_ALLYEAR,Seq!D$1,FALSE)),VLOOKUP($F85,AREA_EM_ALLYEAR,Seq!D$1,FALSE),".")</f>
        <v>.</v>
      </c>
      <c r="EZ85" t="str">
        <f>IF(ISNUMBER(VLOOKUP($F85,AREA_EM_ALLYEAR,Seq!E$1,FALSE)),VLOOKUP($F85,AREA_EM_ALLYEAR,Seq!E$1,FALSE),".")</f>
        <v>.</v>
      </c>
      <c r="FA85" t="str">
        <f>IF(ISNUMBER(VLOOKUP($F85,AREA_EM_ALLYEAR,Seq!F$1,FALSE)),VLOOKUP($F85,AREA_EM_ALLYEAR,Seq!F$1,FALSE),".")</f>
        <v>.</v>
      </c>
      <c r="FB85" t="str">
        <f>IF(ISNUMBER(VLOOKUP($F85,AREA_EM_ALLYEAR,Seq!G$1,FALSE)),VLOOKUP($F85,AREA_EM_ALLYEAR,Seq!G$1,FALSE),".")</f>
        <v>.</v>
      </c>
      <c r="FC85" t="str">
        <f>IF(ISNUMBER(VLOOKUP($F85,AREA_EM_ALLYEAR,Seq!H$1,FALSE)),VLOOKUP($F85,AREA_EM_ALLYEAR,Seq!H$1,FALSE),".")</f>
        <v>.</v>
      </c>
      <c r="FD85" t="str">
        <f>IF(ISNUMBER(VLOOKUP($F85,AREA_EM_ALLYEAR,Seq!I$1,FALSE)),VLOOKUP($F85,AREA_EM_ALLYEAR,Seq!I$1,FALSE),".")</f>
        <v>.</v>
      </c>
      <c r="FE85" t="str">
        <f>IF(ISNUMBER(VLOOKUP($F85,AREA_EM_ALLYEAR,Seq!J$1,FALSE)),VLOOKUP($F85,AREA_EM_ALLYEAR,Seq!J$1,FALSE),".")</f>
        <v>.</v>
      </c>
      <c r="FF85" t="str">
        <f>IF(ISNUMBER(VLOOKUP($F85,AREA_EM_ALLYEAR,Seq!K$1,FALSE)),VLOOKUP($F85,AREA_EM_ALLYEAR,Seq!K$1,FALSE),".")</f>
        <v>.</v>
      </c>
      <c r="FG85" t="str">
        <f>IF(ISNUMBER(VLOOKUP($F85,AREA_EM_ALLYEAR,Seq!L$1,FALSE)),VLOOKUP($F85,AREA_EM_ALLYEAR,Seq!L$1,FALSE),".")</f>
        <v>.</v>
      </c>
      <c r="FH85" t="str">
        <f>IF(ISNUMBER(VLOOKUP($F85,AREA_EM_ALLYEAR,Seq!M$1,FALSE)),VLOOKUP($F85,AREA_EM_ALLYEAR,Seq!M$1,FALSE),".")</f>
        <v>.</v>
      </c>
      <c r="FI85" t="str">
        <f>IF(ISNUMBER(VLOOKUP($F85,AREA_EM_ALLYEAR,Seq!N$1,FALSE)),VLOOKUP($F85,AREA_EM_ALLYEAR,Seq!N$1,FALSE),".")</f>
        <v>.</v>
      </c>
      <c r="FJ85" t="str">
        <f>IF(ISNUMBER(VLOOKUP($F85,AREA_EM_ALLYEAR,Seq!O$1,FALSE)),VLOOKUP($F85,AREA_EM_ALLYEAR,Seq!O$1,FALSE),".")</f>
        <v>.</v>
      </c>
      <c r="FK85" t="str">
        <f t="shared" si="81"/>
        <v>.</v>
      </c>
      <c r="FN85">
        <f>IF( ISNUMBER(VLOOKUP($F85,AREA_LIFE,Seq!V$1,FALSE)-Life!V$39),VLOOKUP($F85,AREA_LIFE,Seq!V$1,FALSE)-Life!V$39,".")</f>
        <v>-3.5537560975609708</v>
      </c>
      <c r="FO85" t="str">
        <f>IF( ISNUMBER(VLOOKUP($F85,AREA_LIFE,Seq!W$1,FALSE)-Life!W$39),VLOOKUP($F85,AREA_LIFE,Seq!W$1,FALSE)-Life!W$39,".")</f>
        <v>.</v>
      </c>
      <c r="FP85">
        <f>IF( ISNUMBER(VLOOKUP($F85,AREA_LIFE,Seq!X$1,FALSE)-Life!X$39),VLOOKUP($F85,AREA_LIFE,Seq!X$1,FALSE)-Life!X$39,".")</f>
        <v>-2.6753170731707385</v>
      </c>
      <c r="FQ85" t="str">
        <f>IF( ISNUMBER(VLOOKUP($F85,AREA_LIFE,Seq!Y$1,FALSE)-Life!Y$39),VLOOKUP($F85,AREA_LIFE,Seq!Y$1,FALSE)-Life!Y$39,".")</f>
        <v>.</v>
      </c>
      <c r="FR85" t="str">
        <f>IF( ISNUMBER(VLOOKUP($F85,AREA_LIFE,Seq!Z$1,FALSE)-Life!Z$39),VLOOKUP($F85,AREA_LIFE,Seq!Z$1,FALSE)-Life!Z$39,".")</f>
        <v>.</v>
      </c>
      <c r="FS85">
        <f>IF( ISNUMBER(VLOOKUP($F85,AREA_LIFE,Seq!AA$1,FALSE)-Life!AA$39),VLOOKUP($F85,AREA_LIFE,Seq!AA$1,FALSE)-Life!AA$39,".")</f>
        <v>-1.7101951219512301</v>
      </c>
      <c r="FT85" t="str">
        <f>IF( ISNUMBER(VLOOKUP($F85,AREA_LIFE,Seq!AB$1,FALSE)-Life!AB$39),VLOOKUP($F85,AREA_LIFE,Seq!AB$1,FALSE)-Life!AB$39,".")</f>
        <v>.</v>
      </c>
      <c r="FU85">
        <f>IF( ISNUMBER(VLOOKUP($F85,AREA_LIFE,Seq!AC$1,FALSE)-Life!AC$39),VLOOKUP($F85,AREA_LIFE,Seq!AC$1,FALSE)-Life!AC$39,".")</f>
        <v>-1.1299024390243773</v>
      </c>
      <c r="FV85" t="str">
        <f>IF( ISNUMBER(VLOOKUP($F85,AREA_LIFE,Seq!AD$1,FALSE)-Life!AD$39),VLOOKUP($F85,AREA_LIFE,Seq!AD$1,FALSE)-Life!AD$39,".")</f>
        <v>.</v>
      </c>
      <c r="FW85" t="str">
        <f>IF( ISNUMBER(VLOOKUP($F85,AREA_LIFE,Seq!AE$1,FALSE)-Life!AE$39),VLOOKUP($F85,AREA_LIFE,Seq!AE$1,FALSE)-Life!AE$39,".")</f>
        <v>.</v>
      </c>
      <c r="FX85">
        <f>IF( ISNUMBER(VLOOKUP($F85,AREA_LIFE,Seq!AF$1,FALSE)-Life!AF$39),VLOOKUP($F85,AREA_LIFE,Seq!AF$1,FALSE)-Life!AF$39,".")</f>
        <v>2.2482439024390288</v>
      </c>
      <c r="FY85">
        <f>IF( ISNUMBER(VLOOKUP($F85,AREA_LIFE,Seq!AG$1,FALSE)-Life!AG$39),VLOOKUP($F85,AREA_LIFE,Seq!AG$1,FALSE)-Life!AG$39,".")</f>
        <v>2.1569268292682864</v>
      </c>
      <c r="FZ85">
        <f>IF( ISNUMBER(VLOOKUP($F85,AREA_LIFE,Seq!AH$1,FALSE)-Life!AH$39),VLOOKUP($F85,AREA_LIFE,Seq!AH$1,FALSE)-Life!AH$39,".")</f>
        <v>2.1008536585365931</v>
      </c>
      <c r="GA85">
        <f>IF( ISNUMBER(VLOOKUP($F85,AREA_LIFE,Seq!AI$1,FALSE)-Life!AI$39),VLOOKUP($F85,AREA_LIFE,Seq!AI$1,FALSE)-Life!AI$39,".")</f>
        <v>1.7840731707317019</v>
      </c>
      <c r="GB85">
        <f>IF( ISNUMBER(VLOOKUP($F85,AREA_LIFE,Seq!AJ$1,FALSE)-Life!AJ$39),VLOOKUP($F85,AREA_LIFE,Seq!AJ$1,FALSE)-Life!AJ$39,".")</f>
        <v>1.6633170731707168</v>
      </c>
      <c r="GC85">
        <f>IF( ISNUMBER(VLOOKUP($F85,AREA_LIFE,Seq!AK$1,FALSE)-Life!AK$39),VLOOKUP($F85,AREA_LIFE,Seq!AK$1,FALSE)-Life!AK$39,".")</f>
        <v>1.7361219512195021</v>
      </c>
      <c r="GD85">
        <f>IF( ISNUMBER(VLOOKUP($F85,AREA_LIFE,Seq!AL$1,FALSE)-Life!AL$39),VLOOKUP($F85,AREA_LIFE,Seq!AL$1,FALSE)-Life!AL$39,".")</f>
        <v>1.602024390243912</v>
      </c>
      <c r="GE85">
        <f>IF( ISNUMBER(VLOOKUP($F85,AREA_LIFE,Seq!AM$1,FALSE)-Life!AM$39),VLOOKUP($F85,AREA_LIFE,Seq!AM$1,FALSE)-Life!AM$39,".")</f>
        <v>1.6107073170731638</v>
      </c>
      <c r="GF85">
        <f>IF( ISNUMBER(VLOOKUP($F85,AREA_LIFE,Seq!AN$1,FALSE)-Life!AN$39),VLOOKUP($F85,AREA_LIFE,Seq!AN$1,FALSE)-Life!AN$39,".")</f>
        <v>1.4164146341463209</v>
      </c>
      <c r="GG85">
        <f>IF( ISNUMBER(VLOOKUP($F85,AREA_LIFE,Seq!AO$1,FALSE)-Life!AO$39),VLOOKUP($F85,AREA_LIFE,Seq!AO$1,FALSE)-Life!AO$39,".")</f>
        <v>1.5250975609755955</v>
      </c>
      <c r="GH85">
        <f>IF( ISNUMBER(VLOOKUP($F85,AREA_LIFE,Seq!AP$1,FALSE)-Life!AP$39),VLOOKUP($F85,AREA_LIFE,Seq!AP$1,FALSE)-Life!AP$39,".")</f>
        <v>1.2959999999999781</v>
      </c>
      <c r="GI85">
        <f>IF( ISNUMBER(VLOOKUP($F85,AREA_LIFE,Seq!AQ$1,FALSE)-Life!AQ$39),VLOOKUP($F85,AREA_LIFE,Seq!AQ$1,FALSE)-Life!AQ$39,".")</f>
        <v>1.2371951219512312</v>
      </c>
      <c r="GJ85">
        <f>IF( ISNUMBER(VLOOKUP($F85,AREA_LIFE,Seq!AR$1,FALSE)-Life!AR$39),VLOOKUP($F85,AREA_LIFE,Seq!AR$1,FALSE)-Life!AR$39,".")</f>
        <v>1.1068536585365791</v>
      </c>
      <c r="GK85">
        <f>IF( ISNUMBER(VLOOKUP($F85,AREA_LIFE,Seq!AS$1,FALSE)-Life!AS$39),VLOOKUP($F85,AREA_LIFE,Seq!AS$1,FALSE)-Life!AS$39,".")</f>
        <v>0.90404878048781256</v>
      </c>
      <c r="GL85">
        <f>IF( ISNUMBER(VLOOKUP($F85,AREA_LIFE,Seq!AT$1,FALSE)-Life!AT$39),VLOOKUP($F85,AREA_LIFE,Seq!AT$1,FALSE)-Life!AT$39,".")</f>
        <v>0.92875609756096367</v>
      </c>
      <c r="GM85">
        <f>IF( ISNUMBER(VLOOKUP($F85,AREA_LIFE,Seq!AU$1,FALSE)-Life!AU$39),VLOOKUP($F85,AREA_LIFE,Seq!AU$1,FALSE)-Life!AU$39,".")</f>
        <v>0.92578048780488587</v>
      </c>
      <c r="GN85">
        <f>IF( ISNUMBER(VLOOKUP($F85,AREA_LIFE,Seq!AV$1,FALSE)-Life!AV$39),VLOOKUP($F85,AREA_LIFE,Seq!AV$1,FALSE)-Life!AV$39,".")</f>
        <v>1.1363902439024542</v>
      </c>
      <c r="GO85">
        <f>IF( ISNUMBER(VLOOKUP($F85,AREA_LIFE,Seq!AW$1,FALSE)-Life!AW$39),VLOOKUP($F85,AREA_LIFE,Seq!AW$1,FALSE)-Life!AW$39,".")</f>
        <v>1.2593658536585508</v>
      </c>
      <c r="GP85">
        <f>IF( ISNUMBER(VLOOKUP($F85,AREA_LIFE,Seq!AX$1,FALSE)-Life!AX$39),VLOOKUP($F85,AREA_LIFE,Seq!AX$1,FALSE)-Life!AX$39,".")</f>
        <v>1.1778780487804852</v>
      </c>
      <c r="GQ85">
        <f t="shared" si="82"/>
        <v>1.1778780487804852</v>
      </c>
      <c r="GS85">
        <f>IFERROR(VLOOKUP($F85,AREA_LIFE,Seq!V$1,FALSE),".")</f>
        <v>62.414634146341463</v>
      </c>
      <c r="GT85" t="str">
        <f>IFERROR(VLOOKUP($F85,AREA_LIFE,Seq!W$1,FALSE),".")</f>
        <v>.</v>
      </c>
      <c r="GU85">
        <f>IFERROR(VLOOKUP($F85,AREA_LIFE,Seq!X$1,FALSE),".")</f>
        <v>63.673170731707323</v>
      </c>
      <c r="GV85" t="str">
        <f>IFERROR(VLOOKUP($F85,AREA_LIFE,Seq!Y$1,FALSE),".")</f>
        <v>.</v>
      </c>
      <c r="GW85" t="str">
        <f>IFERROR(VLOOKUP($F85,AREA_LIFE,Seq!Z$1,FALSE),".")</f>
        <v>.</v>
      </c>
      <c r="GX85">
        <f>IFERROR(VLOOKUP($F85,AREA_LIFE,Seq!AA$1,FALSE),".")</f>
        <v>65.170243902439026</v>
      </c>
      <c r="GY85" t="str">
        <f>IFERROR(VLOOKUP($F85,AREA_LIFE,Seq!AB$1,FALSE),".")</f>
        <v>.</v>
      </c>
      <c r="GZ85">
        <f>IFERROR(VLOOKUP($F85,AREA_LIFE,Seq!AC$1,FALSE),".")</f>
        <v>66.168292682926847</v>
      </c>
      <c r="HA85" t="str">
        <f>IFERROR(VLOOKUP($F85,AREA_LIFE,Seq!AD$1,FALSE),".")</f>
        <v>.</v>
      </c>
      <c r="HB85" t="str">
        <f>IFERROR(VLOOKUP($F85,AREA_LIFE,Seq!AE$1,FALSE),".")</f>
        <v>.</v>
      </c>
      <c r="HC85">
        <f>IFERROR(VLOOKUP($F85,AREA_LIFE,Seq!AF$1,FALSE),".")</f>
        <v>70.307317073170736</v>
      </c>
      <c r="HD85">
        <f>IFERROR(VLOOKUP($F85,AREA_LIFE,Seq!AG$1,FALSE),".")</f>
        <v>70.507317073170739</v>
      </c>
      <c r="HE85">
        <f>IFERROR(VLOOKUP($F85,AREA_LIFE,Seq!AH$1,FALSE),".")</f>
        <v>70.756097560975618</v>
      </c>
      <c r="HF85">
        <f>IFERROR(VLOOKUP($F85,AREA_LIFE,Seq!AI$1,FALSE),".")</f>
        <v>70.753658536585377</v>
      </c>
      <c r="HG85">
        <f>IFERROR(VLOOKUP($F85,AREA_LIFE,Seq!AJ$1,FALSE),".")</f>
        <v>70.953658536585365</v>
      </c>
      <c r="HH85">
        <f>IFERROR(VLOOKUP($F85,AREA_LIFE,Seq!AK$1,FALSE),".")</f>
        <v>71.353658536585371</v>
      </c>
      <c r="HI85">
        <f>IFERROR(VLOOKUP($F85,AREA_LIFE,Seq!AL$1,FALSE),".")</f>
        <v>71.553658536585374</v>
      </c>
      <c r="HJ85">
        <f>IFERROR(VLOOKUP($F85,AREA_LIFE,Seq!AM$1,FALSE),".")</f>
        <v>71.902439024390247</v>
      </c>
      <c r="HK85">
        <f>IFERROR(VLOOKUP($F85,AREA_LIFE,Seq!AN$1,FALSE),".")</f>
        <v>72.051219512195118</v>
      </c>
      <c r="HL85">
        <f>IFERROR(VLOOKUP($F85,AREA_LIFE,Seq!AO$1,FALSE),".")</f>
        <v>72.5</v>
      </c>
      <c r="HM85">
        <f>IFERROR(VLOOKUP($F85,AREA_LIFE,Seq!AP$1,FALSE),".")</f>
        <v>72.599999999999994</v>
      </c>
      <c r="HN85">
        <f>IFERROR(VLOOKUP($F85,AREA_LIFE,Seq!AQ$1,FALSE),".")</f>
        <v>72.848780487804888</v>
      </c>
      <c r="HO85">
        <f>IFERROR(VLOOKUP($F85,AREA_LIFE,Seq!AR$1,FALSE),".")</f>
        <v>73</v>
      </c>
      <c r="HP85">
        <f>IFERROR(VLOOKUP($F85,AREA_LIFE,Seq!AS$1,FALSE),".")</f>
        <v>73.051219512195132</v>
      </c>
      <c r="HQ85">
        <f>IFERROR(VLOOKUP($F85,AREA_LIFE,Seq!AT$1,FALSE),".")</f>
        <v>73.302439024390253</v>
      </c>
      <c r="HR85">
        <f>IFERROR(VLOOKUP($F85,AREA_LIFE,Seq!AU$1,FALSE),".")</f>
        <v>73.502439024390256</v>
      </c>
      <c r="HS85">
        <f>IFERROR(VLOOKUP($F85,AREA_LIFE,Seq!AV$1,FALSE),".")</f>
        <v>73.900000000000006</v>
      </c>
      <c r="HT85">
        <f>IFERROR(VLOOKUP($F85,AREA_LIFE,Seq!AW$1,FALSE),".")</f>
        <v>74.202439024390259</v>
      </c>
      <c r="HU85">
        <f>IFERROR(VLOOKUP($F85,AREA_LIFE,Seq!AX$1,FALSE),".")</f>
        <v>74.302439024390253</v>
      </c>
      <c r="HV85" t="str">
        <f>IFERROR(VLOOKUP($F85,AREA_LIFE,Seq!AY$1,FALSE),".")</f>
        <v>.</v>
      </c>
      <c r="HZ85">
        <f t="shared" si="85"/>
        <v>3062</v>
      </c>
      <c r="IA85">
        <f t="shared" si="83"/>
        <v>0</v>
      </c>
      <c r="IB85">
        <f t="shared" si="86"/>
        <v>45683736.039647691</v>
      </c>
      <c r="IC85">
        <f t="shared" si="87"/>
        <v>-43236375.146474518</v>
      </c>
      <c r="ID85">
        <f t="shared" si="84"/>
        <v>8.2264456252554644E-2</v>
      </c>
      <c r="IE85" t="str">
        <f>work!FK85</f>
        <v>.</v>
      </c>
      <c r="IF85" t="str">
        <f>work!FL85</f>
        <v>.</v>
      </c>
      <c r="IG85" t="str">
        <f>work!FM85</f>
        <v>.</v>
      </c>
      <c r="IH85" t="str">
        <f>IF(ISNUMBER(work!FS85-work!FK85),work!FS85-work!FK85,".")</f>
        <v>.</v>
      </c>
      <c r="II85" t="str">
        <f>IF(ISNUMBER(work!FT85-work!FL85),work!FT85-work!FL85,".")</f>
        <v>.</v>
      </c>
      <c r="IJ85" t="str">
        <f>IF(ISNUMBER(work!FU85-work!FM85),work!FU85-work!FM85,".")</f>
        <v>.</v>
      </c>
    </row>
    <row r="86" spans="1:244" hidden="1">
      <c r="A86" s="24" t="str">
        <f t="shared" si="48"/>
        <v>非洲</v>
      </c>
      <c r="B86" s="24" t="str">
        <f t="shared" si="49"/>
        <v>Out</v>
      </c>
      <c r="C86" s="24" t="str">
        <f t="shared" si="50"/>
        <v>Out</v>
      </c>
      <c r="D86" s="24"/>
      <c r="E86" s="25" t="s">
        <v>2831</v>
      </c>
      <c r="F86" s="26" t="str">
        <f t="shared" si="51"/>
        <v>Uganda</v>
      </c>
      <c r="G86" s="27" t="str">
        <f t="shared" si="52"/>
        <v>.</v>
      </c>
      <c r="H86" s="27" t="str">
        <f t="shared" si="53"/>
        <v>.</v>
      </c>
      <c r="I86" s="27" t="str">
        <f t="shared" si="54"/>
        <v>.</v>
      </c>
      <c r="J86" s="27" t="str">
        <f t="shared" si="55"/>
        <v>.</v>
      </c>
      <c r="K86" s="27" t="str">
        <f t="shared" si="56"/>
        <v>.</v>
      </c>
      <c r="L86" s="27" t="str">
        <f t="shared" si="57"/>
        <v>.</v>
      </c>
      <c r="M86" s="27" t="str">
        <f t="shared" si="58"/>
        <v>.</v>
      </c>
      <c r="N86" s="27" t="str">
        <f t="shared" si="59"/>
        <v>.</v>
      </c>
      <c r="O86" s="27" t="str">
        <f t="shared" si="60"/>
        <v>.</v>
      </c>
      <c r="P86" s="27" t="str">
        <f t="shared" si="61"/>
        <v>.</v>
      </c>
      <c r="Q86" s="27" t="str">
        <f t="shared" si="62"/>
        <v>.</v>
      </c>
      <c r="R86" s="27" t="str">
        <f t="shared" si="63"/>
        <v>.</v>
      </c>
      <c r="S86" s="27">
        <f t="shared" si="64"/>
        <v>0</v>
      </c>
      <c r="T86" s="27">
        <f t="shared" si="65"/>
        <v>0</v>
      </c>
      <c r="U86" s="27">
        <f t="shared" si="66"/>
        <v>15</v>
      </c>
      <c r="V86" s="27">
        <f t="shared" si="67"/>
        <v>26</v>
      </c>
      <c r="W86" s="27">
        <f t="shared" si="68"/>
        <v>12</v>
      </c>
      <c r="X86" s="27">
        <f t="shared" si="69"/>
        <v>30</v>
      </c>
      <c r="Y86" s="27">
        <f t="shared" si="70"/>
        <v>15</v>
      </c>
      <c r="Z86" s="27">
        <f t="shared" si="71"/>
        <v>0</v>
      </c>
      <c r="AA86" s="27">
        <f t="shared" si="72"/>
        <v>0</v>
      </c>
      <c r="AB86" s="27">
        <f t="shared" si="73"/>
        <v>197</v>
      </c>
      <c r="AC86" s="27">
        <f t="shared" si="74"/>
        <v>63</v>
      </c>
      <c r="AD86" s="27">
        <f t="shared" si="75"/>
        <v>45</v>
      </c>
      <c r="AE86" s="27">
        <f t="shared" si="76"/>
        <v>52</v>
      </c>
      <c r="AF86" s="27">
        <f t="shared" si="77"/>
        <v>18</v>
      </c>
      <c r="AG86" s="27"/>
      <c r="AH86" s="27" t="str">
        <f>IF(ISNUMBER(work!C86+work!AH86),work!C86+work!AH86,".")</f>
        <v>.</v>
      </c>
      <c r="AI86" s="27" t="str">
        <f>IF(ISNUMBER(work!D86+work!AI86),work!D86+work!AI86,".")</f>
        <v>.</v>
      </c>
      <c r="AJ86" s="27">
        <f>IF(ISNUMBER(work!E86+work!AJ86),work!E86+work!AJ86,".")</f>
        <v>21243416.989547305</v>
      </c>
      <c r="AK86" s="27">
        <f>IF(ISNUMBER(work!F86+work!AK86),work!F86+work!AK86,".")</f>
        <v>23546236.904422138</v>
      </c>
      <c r="AL86" s="27">
        <f>IF(ISNUMBER(work!G86+work!AL86),work!G86+work!AL86,".")</f>
        <v>27084732.168757819</v>
      </c>
      <c r="AM86" s="27">
        <f>IF(ISNUMBER(work!H86+work!AM86),work!H86+work!AM86,".")</f>
        <v>30697499.421341795</v>
      </c>
      <c r="AN86" s="27">
        <f>IF(ISNUMBER(work!I86+work!AN86),work!I86+work!AN86,".")</f>
        <v>33377748.65736787</v>
      </c>
      <c r="AO86" s="27">
        <f>IF(ISNUMBER(work!J86+work!AO86),work!J86+work!AO86,".")</f>
        <v>37230301.186542869</v>
      </c>
      <c r="AP86" s="27">
        <f>IF(ISNUMBER(work!K86+work!AP86),work!K86+work!AP86,".")</f>
        <v>41429371.880118906</v>
      </c>
      <c r="AQ86" s="27">
        <f>IF(ISNUMBER(work!L86+work!AQ86),work!L86+work!AQ86,".")</f>
        <v>43134398.054948255</v>
      </c>
      <c r="AR86" s="27">
        <f>IF(ISNUMBER(work!M86+work!AR86),work!M86+work!AR86,".")</f>
        <v>44781580.403856218</v>
      </c>
      <c r="AS86" s="27">
        <f>IF(ISNUMBER(work!N86+work!AS86),work!N86+work!AS86,".")</f>
        <v>48889763.313447222</v>
      </c>
      <c r="AT86" s="27">
        <f>IF(ISNUMBER(work!O86+work!AT86),work!O86+work!AT86,".")</f>
        <v>55795518.68262352</v>
      </c>
      <c r="AU86" s="27">
        <f>IF(ISNUMBER(work!P86+work!AU86),work!P86+work!AU86,".")</f>
        <v>63586977.497586682</v>
      </c>
      <c r="AV86" s="27">
        <f>IF(ISNUMBER(work!Q86+work!AV86),work!Q86+work!AV86,".")</f>
        <v>71891411.446396887</v>
      </c>
      <c r="AW86" s="27">
        <f>IF(ISNUMBER(work!R86+work!AW86),work!R86+work!AW86,".")</f>
        <v>79730096.657975197</v>
      </c>
      <c r="AX86" s="27">
        <f>IF(ISNUMBER(work!S86+work!AX86),work!S86+work!AX86,".")</f>
        <v>87698919.956722856</v>
      </c>
      <c r="AY86" s="27">
        <f>IF(ISNUMBER(work!T86+work!AY86),work!T86+work!AY86,".")</f>
        <v>95834251.163794115</v>
      </c>
      <c r="AZ86" s="27">
        <f>IF(ISNUMBER(work!U86+work!AZ86),work!U86+work!AZ86,".")</f>
        <v>103294351.15682501</v>
      </c>
      <c r="BA86" s="27">
        <f>IF(ISNUMBER(work!V86+work!BA86),work!V86+work!BA86,".")</f>
        <v>111147184.83767143</v>
      </c>
      <c r="BB86" s="27">
        <f>IF(ISNUMBER(work!W86+work!BB86),work!W86+work!BB86,".")</f>
        <v>120467356.83453272</v>
      </c>
      <c r="BC86" s="27">
        <f>IF(ISNUMBER(work!X86+work!BC86),work!X86+work!BC86,".")</f>
        <v>130445368.93769322</v>
      </c>
      <c r="BD86" s="27">
        <f>IF(ISNUMBER(work!Y86+work!BD86),work!Y86+work!BD86,".")</f>
        <v>142298379.52003452</v>
      </c>
      <c r="BE86" s="27">
        <f>IF(ISNUMBER(work!Z86+work!BE86),work!Z86+work!BE86,".")</f>
        <v>156503827.32027096</v>
      </c>
      <c r="BF86" s="27">
        <f>IF(ISNUMBER(work!AA86+work!BF86),work!AA86+work!BF86,".")</f>
        <v>172286467.75143585</v>
      </c>
      <c r="BG86" s="27">
        <f>IF(ISNUMBER(work!AB86+work!BG86),work!AB86+work!BG86,".")</f>
        <v>190172271.24642736</v>
      </c>
      <c r="BH86" s="27">
        <f>IF(ISNUMBER(work!AC86+work!BH86),work!AC86+work!BH86,".")</f>
        <v>212225436.94336829</v>
      </c>
      <c r="BI86" s="27">
        <f>IF(ISNUMBER(work!AD86+work!BI86),work!AD86+work!BI86,".")</f>
        <v>239773869.18137518</v>
      </c>
      <c r="BJ86" s="27">
        <f>IF(ISNUMBER(work!AE86+work!BJ86),work!AE86+work!BJ86,".")</f>
        <v>261358889.38456801</v>
      </c>
      <c r="BK86" s="27">
        <f>IF(ISNUMBER(work!AF86+work!BK86),work!AF86+work!BK86,".")</f>
        <v>294951836.27375269</v>
      </c>
      <c r="BL86" s="27"/>
      <c r="BM86" s="27" t="str">
        <f>IF(ISNUMBER(work!AH86-work!C86),work!AH86-work!C86,".")</f>
        <v>.</v>
      </c>
      <c r="BN86" s="27" t="str">
        <f>IF(ISNUMBER(work!AI86-work!D86),work!AI86-work!D86,".")</f>
        <v>.</v>
      </c>
      <c r="BO86" s="27">
        <f>IF(ISNUMBER(work!AJ86-work!E86),work!AJ86-work!E86,".")</f>
        <v>-20750247.392717496</v>
      </c>
      <c r="BP86" s="27">
        <f>IF(ISNUMBER(work!AK86-work!F86),work!AK86-work!F86,".")</f>
        <v>-23024736.895509463</v>
      </c>
      <c r="BQ86" s="27">
        <f>IF(ISNUMBER(work!AL86-work!G86),work!AL86-work!G86,".")</f>
        <v>-26565029.648763381</v>
      </c>
      <c r="BR86" s="27">
        <f>IF(ISNUMBER(work!AM86-work!H86),work!AM86-work!H86,".")</f>
        <v>-30194980.241544802</v>
      </c>
      <c r="BS86" s="27">
        <f>IF(ISNUMBER(work!AN86-work!I86),work!AN86-work!I86,".")</f>
        <v>-32873269.215852737</v>
      </c>
      <c r="BT86" s="27">
        <f>IF(ISNUMBER(work!AO86-work!J86),work!AO86-work!J86,".")</f>
        <v>-36705834.759971336</v>
      </c>
      <c r="BU86" s="27">
        <f>IF(ISNUMBER(work!AP86-work!K86),work!AP86-work!K86,".")</f>
        <v>-40861547.428351492</v>
      </c>
      <c r="BV86" s="27">
        <f>IF(ISNUMBER(work!AQ86-work!L86),work!AQ86-work!L86,".")</f>
        <v>-42530448.945169345</v>
      </c>
      <c r="BW86" s="27">
        <f>IF(ISNUMBER(work!AR86-work!M86),work!AR86-work!M86,".")</f>
        <v>-44138530.782265991</v>
      </c>
      <c r="BX86" s="27">
        <f>IF(ISNUMBER(work!AS86-work!N86),work!AS86-work!N86,".")</f>
        <v>-48210998.101798177</v>
      </c>
      <c r="BY86" s="27">
        <f>IF(ISNUMBER(work!AT86-work!O86),work!AT86-work!O86,".")</f>
        <v>-55093550.853586689</v>
      </c>
      <c r="BZ86" s="27">
        <f>IF(ISNUMBER(work!AU86-work!P86),work!AU86-work!P86,".")</f>
        <v>-62826561.773692906</v>
      </c>
      <c r="CA86" s="27">
        <f>IF(ISNUMBER(work!AV86-work!Q86),work!AV86-work!Q86,".")</f>
        <v>-71082301.469420314</v>
      </c>
      <c r="CB86" s="27">
        <f>IF(ISNUMBER(work!AW86-work!R86),work!AW86-work!R86,".")</f>
        <v>-78827750.965666205</v>
      </c>
      <c r="CC86" s="27">
        <f>IF(ISNUMBER(work!AX86-work!S86),work!AX86-work!S86,".")</f>
        <v>-86714712.429282546</v>
      </c>
      <c r="CD86" s="27">
        <f>IF(ISNUMBER(work!AY86-work!T86),work!AY86-work!T86,".")</f>
        <v>-94799849.034109876</v>
      </c>
      <c r="CE86" s="27">
        <f>IF(ISNUMBER(work!AZ86-work!U86),work!AZ86-work!U86,".")</f>
        <v>-102209208.85651499</v>
      </c>
      <c r="CF86" s="27">
        <f>IF(ISNUMBER(work!BA86-work!V86),work!BA86-work!V86,".")</f>
        <v>-109974645.73668256</v>
      </c>
      <c r="CG86" s="27">
        <f>IF(ISNUMBER(work!BB86-work!W86),work!BB86-work!W86,".")</f>
        <v>-119228707.50806727</v>
      </c>
      <c r="CH86" s="27">
        <f>IF(ISNUMBER(work!BC86-work!X86),work!BC86-work!X86,".")</f>
        <v>-129145468.74534278</v>
      </c>
      <c r="CI86" s="27">
        <f>IF(ISNUMBER(work!BD86-work!Y86),work!BD86-work!Y86,".")</f>
        <v>-140915224.39215747</v>
      </c>
      <c r="CJ86" s="27">
        <f>IF(ISNUMBER(work!BE86-work!Z86),work!BE86-work!Z86,".")</f>
        <v>-155031136.98314106</v>
      </c>
      <c r="CK86" s="27">
        <f>IF(ISNUMBER(work!BF86-work!AA86),work!BF86-work!AA86,".")</f>
        <v>-170713527.94662014</v>
      </c>
      <c r="CL86" s="27">
        <f>IF(ISNUMBER(work!BG86-work!AB86),work!BG86-work!AB86,".")</f>
        <v>-188499724.00422662</v>
      </c>
      <c r="CM86" s="27">
        <f>IF(ISNUMBER(work!BH86-work!AC86),work!BH86-work!AC86,".")</f>
        <v>-210372509.75636169</v>
      </c>
      <c r="CN86" s="27">
        <f>IF(ISNUMBER(work!BI86-work!AD86),work!BI86-work!AD86,".")</f>
        <v>-237761810.58931884</v>
      </c>
      <c r="CO86" s="27">
        <f>IF(ISNUMBER(work!BJ86-work!AE86),work!BJ86-work!AE86,".")</f>
        <v>-259155001.56548998</v>
      </c>
      <c r="CP86" s="27">
        <f>IF(ISNUMBER(work!BK86-work!AF86),work!BK86-work!AF86,".")</f>
        <v>-292557271.55503798</v>
      </c>
      <c r="CQ86" s="27"/>
      <c r="CR86" s="27"/>
      <c r="CS86" s="27">
        <f>IF(ISNUMBER(work!CR86-work!BN86),work!CR86-work!BN86,".")</f>
        <v>8.6005127034835344E-2</v>
      </c>
      <c r="CT86" s="27">
        <f>IF(ISNUMBER(work!CS86-work!BO86),work!CS86-work!BO86,".")</f>
        <v>8.5005127034835343E-2</v>
      </c>
      <c r="CU86" s="27">
        <f>IF(ISNUMBER(work!CT86-work!BP86),work!CT86-work!BP86,".")</f>
        <v>8.5005127034835343E-2</v>
      </c>
      <c r="CV86" s="27">
        <f>IF(ISNUMBER(work!CU86-work!BQ86),work!CU86-work!BQ86,".")</f>
        <v>8.4005127034835342E-2</v>
      </c>
      <c r="CW86" s="27">
        <f>IF(ISNUMBER(work!CV86-work!BR86),work!CV86-work!BR86,".")</f>
        <v>8.4005127034835342E-2</v>
      </c>
      <c r="CX86" s="27">
        <f>IF(ISNUMBER(work!CW86-work!BS86),work!CW86-work!BS86,".")</f>
        <v>8.3005127034835341E-2</v>
      </c>
      <c r="CY86" s="27">
        <f>IF(ISNUMBER(work!CX86-work!BT86),work!CX86-work!BT86,".")</f>
        <v>8.2005127034835354E-2</v>
      </c>
      <c r="CZ86" s="27">
        <f>IF(ISNUMBER(work!CY86-work!BU86),work!CY86-work!BU86,".")</f>
        <v>8.1005127034835353E-2</v>
      </c>
      <c r="DA86" s="27">
        <f>IF(ISNUMBER(work!CZ86-work!BV86),work!CZ86-work!BV86,".")</f>
        <v>8.0005127034835352E-2</v>
      </c>
      <c r="DB86" s="27">
        <f>IF(ISNUMBER(work!DA86-work!BW86),work!DA86-work!BW86,".")</f>
        <v>7.9005127034835351E-2</v>
      </c>
      <c r="DC86" s="27">
        <f>IF(ISNUMBER(work!DB86-work!BX86),work!DB86-work!BX86,".")</f>
        <v>7.7005127034835349E-2</v>
      </c>
      <c r="DD86" s="27">
        <f>IF(ISNUMBER(work!DC86-work!BY86),work!DC86-work!BY86,".")</f>
        <v>7.5005127034835348E-2</v>
      </c>
      <c r="DE86" s="27">
        <f>IF(ISNUMBER(work!DD86-work!BZ86),work!DD86-work!BZ86,".")</f>
        <v>7.2623327664756876E-2</v>
      </c>
      <c r="DF86" s="27">
        <f>IF(ISNUMBER(work!DE86-work!CA86),work!DE86-work!CA86,".")</f>
        <v>7.0623327664756874E-2</v>
      </c>
      <c r="DG86" s="27">
        <f>IF(ISNUMBER(work!DF86-work!CB86),work!DF86-work!CB86,".")</f>
        <v>6.8623327664756872E-2</v>
      </c>
      <c r="DH86" s="27">
        <f>IF(ISNUMBER(work!DG86-work!CC86),work!DG86-work!CC86,".")</f>
        <v>6.6623327664756871E-2</v>
      </c>
      <c r="DI86" s="27">
        <f>IF(ISNUMBER(work!DH86-work!CD86),work!DH86-work!CD86,".")</f>
        <v>6.3623327664756882E-2</v>
      </c>
      <c r="DJ86" s="27">
        <f>IF(ISNUMBER(work!DI86-work!CE86),work!DI86-work!CE86,".")</f>
        <v>6.162332766475688E-2</v>
      </c>
      <c r="DK86" s="27">
        <f>IF(ISNUMBER(work!DJ86-work!CF86),work!DJ86-work!CF86,".")</f>
        <v>5.9623327664756878E-2</v>
      </c>
      <c r="DL86" s="27">
        <f>IF(ISNUMBER(work!DK86-work!CG86),work!DK86-work!CG86,".")</f>
        <v>5.6788214262811249E-2</v>
      </c>
      <c r="DM86" s="27">
        <f>IF(ISNUMBER(work!DL86-work!CH86),work!DL86-work!CH86,".")</f>
        <v>5.3972460429594714E-2</v>
      </c>
      <c r="DN86" s="27">
        <f>IF(ISNUMBER(work!DM86-work!CI86),work!DM86-work!CI86,".")</f>
        <v>5.1214302070177777E-2</v>
      </c>
      <c r="DO86" s="27">
        <f>IF(ISNUMBER(work!DN86-work!CJ86),work!DN86-work!CJ86,".")</f>
        <v>4.853548664858328E-2</v>
      </c>
      <c r="DP86" s="27">
        <f>IF(ISNUMBER(work!DO86-work!CK86),work!DO86-work!CK86,".")</f>
        <v>4.5915554857413082E-2</v>
      </c>
      <c r="DQ86" s="27">
        <f>IF(ISNUMBER(work!DP86-work!CL86),work!DP86-work!CL86,".")</f>
        <v>4.2316545225012256E-2</v>
      </c>
      <c r="DR86" s="27">
        <f>IF(ISNUMBER(work!DQ86-work!CM86),work!DQ86-work!CM86,".")</f>
        <v>3.9684366022741703E-2</v>
      </c>
      <c r="DS86" s="27">
        <f>IF(ISNUMBER(work!DR86-work!CN86),work!DR86-work!CN86,".")</f>
        <v>3.5982344101697393E-2</v>
      </c>
      <c r="DT86" s="27">
        <f>IF(ISNUMBER(work!DS86-work!CO86),work!DS86-work!CO86,".")</f>
        <v>3.2195379629646553E-2</v>
      </c>
      <c r="DU86" s="27">
        <f>IF(ISNUMBER(work!DT86-work!CP86),work!DT86-work!CP86,".")</f>
        <v>2.9346162514828938E-2</v>
      </c>
      <c r="DV86" s="27">
        <f t="shared" si="78"/>
        <v>2.9346162514828938E-2</v>
      </c>
      <c r="DW86" s="27"/>
      <c r="DX86" s="27" t="str">
        <f>IF(ISNUMBER(work!FJ86/work!FN86),work!FJ86/work!FN86,".")</f>
        <v>.</v>
      </c>
      <c r="DY86" s="27" t="str">
        <f>IF(ISNUMBER(work!FK86/work!FO86),work!FK86/work!FO86,".")</f>
        <v>.</v>
      </c>
      <c r="DZ86" s="27" t="str">
        <f>IF(ISNUMBER(work!FL86/work!FP86),work!FL86/work!FP86,".")</f>
        <v>.</v>
      </c>
      <c r="EA86" s="27" t="str">
        <f>IF(ISNUMBER(work!FM86/work!FQ86),work!FM86/work!FQ86,".")</f>
        <v>.</v>
      </c>
      <c r="EB86" s="27" t="str">
        <f>IF(ISNUMBER((work!FK86+work!FL86)/(work!FO86+work!FP86)),(work!FK86+work!FL86)/(work!FO86+work!FP86),".")</f>
        <v>.</v>
      </c>
      <c r="EC86" s="27" t="str">
        <f>IF(ISNUMBER(work!FR86/work!FV86),work!FR86/work!FV86,".")</f>
        <v>.</v>
      </c>
      <c r="ED86" s="27" t="str">
        <f>IF(ISNUMBER(work!FS86/work!FW86),work!FS86/work!FW86,".")</f>
        <v>.</v>
      </c>
      <c r="EE86" s="27" t="str">
        <f>IF(ISNUMBER(work!FT86/work!FX86),work!FT86/work!FX86,".")</f>
        <v>.</v>
      </c>
      <c r="EF86" s="27" t="str">
        <f>IF(ISNUMBER(work!FU86/work!FY86),work!FU86/work!FY86,".")</f>
        <v>.</v>
      </c>
      <c r="EG86" s="27" t="str">
        <f>IF(ISNUMBER((work!FS86+work!FT86)/(work!FW86+work!FX86)),(work!FS86+work!FT86)/(work!FW86+work!FX86),".")</f>
        <v>.</v>
      </c>
      <c r="EH86" s="27">
        <f>work!EZ86</f>
        <v>5.5312374263120644E-6</v>
      </c>
      <c r="EI86" s="27" t="str">
        <f>work!FA86</f>
        <v>.</v>
      </c>
      <c r="EJ86" s="27" t="str">
        <f>work!FB86</f>
        <v>.</v>
      </c>
      <c r="EK86" s="27"/>
      <c r="EL86" s="27">
        <f t="shared" si="79"/>
        <v>9467.0380000000005</v>
      </c>
      <c r="EM86" t="str">
        <f t="shared" si="80"/>
        <v>.</v>
      </c>
      <c r="EN86" t="str">
        <f>work!FM86</f>
        <v>.</v>
      </c>
      <c r="EO86" t="str">
        <f>IF(ISNUMBER(work!FK86+work!FL86),work!FK86+work!FL86,".")</f>
        <v>.</v>
      </c>
      <c r="EP86" t="str">
        <f>IF(ISNUMBER(work!FU86-work!FM86),work!FU86-work!FM86,".")</f>
        <v>.</v>
      </c>
      <c r="EQ86" t="str">
        <f>IF(ISNUMBER(work!FS86+work!FT86-work!FK86-work!FL86),(work!FS86+work!FT86-work!FK86-work!FL86),".")</f>
        <v>.</v>
      </c>
      <c r="EU86">
        <f>work!FC86</f>
        <v>70</v>
      </c>
      <c r="EV86" t="str">
        <f>work!FD86</f>
        <v>.</v>
      </c>
      <c r="EW86" t="str">
        <f>IF(ISNUMBER(VLOOKUP($F86,AREA_EM_ALLYEAR,Seq!B$1,FALSE)),VLOOKUP($F86,AREA_EM_ALLYEAR,Seq!B$1,FALSE),".")</f>
        <v>.</v>
      </c>
      <c r="EX86" t="str">
        <f>IF(ISNUMBER(VLOOKUP($F86,AREA_EM_ALLYEAR,Seq!C$1,FALSE)),VLOOKUP($F86,AREA_EM_ALLYEAR,Seq!C$1,FALSE),".")</f>
        <v>.</v>
      </c>
      <c r="EY86" t="str">
        <f>IF(ISNUMBER(VLOOKUP($F86,AREA_EM_ALLYEAR,Seq!D$1,FALSE)),VLOOKUP($F86,AREA_EM_ALLYEAR,Seq!D$1,FALSE),".")</f>
        <v>.</v>
      </c>
      <c r="EZ86" t="str">
        <f>IF(ISNUMBER(VLOOKUP($F86,AREA_EM_ALLYEAR,Seq!E$1,FALSE)),VLOOKUP($F86,AREA_EM_ALLYEAR,Seq!E$1,FALSE),".")</f>
        <v>.</v>
      </c>
      <c r="FA86" t="str">
        <f>IF(ISNUMBER(VLOOKUP($F86,AREA_EM_ALLYEAR,Seq!F$1,FALSE)),VLOOKUP($F86,AREA_EM_ALLYEAR,Seq!F$1,FALSE),".")</f>
        <v>.</v>
      </c>
      <c r="FB86" t="str">
        <f>IF(ISNUMBER(VLOOKUP($F86,AREA_EM_ALLYEAR,Seq!G$1,FALSE)),VLOOKUP($F86,AREA_EM_ALLYEAR,Seq!G$1,FALSE),".")</f>
        <v>.</v>
      </c>
      <c r="FC86" t="str">
        <f>IF(ISNUMBER(VLOOKUP($F86,AREA_EM_ALLYEAR,Seq!H$1,FALSE)),VLOOKUP($F86,AREA_EM_ALLYEAR,Seq!H$1,FALSE),".")</f>
        <v>.</v>
      </c>
      <c r="FD86" t="str">
        <f>IF(ISNUMBER(VLOOKUP($F86,AREA_EM_ALLYEAR,Seq!I$1,FALSE)),VLOOKUP($F86,AREA_EM_ALLYEAR,Seq!I$1,FALSE),".")</f>
        <v>.</v>
      </c>
      <c r="FE86" t="str">
        <f>IF(ISNUMBER(VLOOKUP($F86,AREA_EM_ALLYEAR,Seq!J$1,FALSE)),VLOOKUP($F86,AREA_EM_ALLYEAR,Seq!J$1,FALSE),".")</f>
        <v>.</v>
      </c>
      <c r="FF86" t="str">
        <f>IF(ISNUMBER(VLOOKUP($F86,AREA_EM_ALLYEAR,Seq!K$1,FALSE)),VLOOKUP($F86,AREA_EM_ALLYEAR,Seq!K$1,FALSE),".")</f>
        <v>.</v>
      </c>
      <c r="FG86" t="str">
        <f>IF(ISNUMBER(VLOOKUP($F86,AREA_EM_ALLYEAR,Seq!L$1,FALSE)),VLOOKUP($F86,AREA_EM_ALLYEAR,Seq!L$1,FALSE),".")</f>
        <v>.</v>
      </c>
      <c r="FH86" t="str">
        <f>IF(ISNUMBER(VLOOKUP($F86,AREA_EM_ALLYEAR,Seq!M$1,FALSE)),VLOOKUP($F86,AREA_EM_ALLYEAR,Seq!M$1,FALSE),".")</f>
        <v>.</v>
      </c>
      <c r="FI86" t="str">
        <f>IF(ISNUMBER(VLOOKUP($F86,AREA_EM_ALLYEAR,Seq!N$1,FALSE)),VLOOKUP($F86,AREA_EM_ALLYEAR,Seq!N$1,FALSE),".")</f>
        <v>.</v>
      </c>
      <c r="FJ86" t="str">
        <f>IF(ISNUMBER(VLOOKUP($F86,AREA_EM_ALLYEAR,Seq!O$1,FALSE)),VLOOKUP($F86,AREA_EM_ALLYEAR,Seq!O$1,FALSE),".")</f>
        <v>.</v>
      </c>
      <c r="FK86" t="str">
        <f t="shared" si="81"/>
        <v>.</v>
      </c>
      <c r="FN86">
        <f>IF( ISNUMBER(VLOOKUP($F86,AREA_LIFE,Seq!V$1,FALSE)-Life!V$39),VLOOKUP($F86,AREA_LIFE,Seq!V$1,FALSE)-Life!V$39,".")</f>
        <v>-15.950536585365846</v>
      </c>
      <c r="FO86">
        <f>IF( ISNUMBER(VLOOKUP($F86,AREA_LIFE,Seq!W$1,FALSE)-Life!W$39),VLOOKUP($F86,AREA_LIFE,Seq!W$1,FALSE)-Life!W$39,".")</f>
        <v>-16.205902439024378</v>
      </c>
      <c r="FP86">
        <f>IF( ISNUMBER(VLOOKUP($F86,AREA_LIFE,Seq!X$1,FALSE)-Life!X$39),VLOOKUP($F86,AREA_LIFE,Seq!X$1,FALSE)-Life!X$39,".")</f>
        <v>-16.406951219512202</v>
      </c>
      <c r="FQ86">
        <f>IF( ISNUMBER(VLOOKUP($F86,AREA_LIFE,Seq!Y$1,FALSE)-Life!Y$39),VLOOKUP($F86,AREA_LIFE,Seq!Y$1,FALSE)-Life!Y$39,".")</f>
        <v>-16.587146341463423</v>
      </c>
      <c r="FR86">
        <f>IF( ISNUMBER(VLOOKUP($F86,AREA_LIFE,Seq!Z$1,FALSE)-Life!Z$39),VLOOKUP($F86,AREA_LIFE,Seq!Z$1,FALSE)-Life!Z$39,".")</f>
        <v>-16.778487804878054</v>
      </c>
      <c r="FS86">
        <f>IF( ISNUMBER(VLOOKUP($F86,AREA_LIFE,Seq!AA$1,FALSE)-Life!AA$39),VLOOKUP($F86,AREA_LIFE,Seq!AA$1,FALSE)-Life!AA$39,".")</f>
        <v>-17.029414634146349</v>
      </c>
      <c r="FT86">
        <f>IF( ISNUMBER(VLOOKUP($F86,AREA_LIFE,Seq!AB$1,FALSE)-Life!AB$39),VLOOKUP($F86,AREA_LIFE,Seq!AB$1,FALSE)-Life!AB$39,".")</f>
        <v>-17.39200000000001</v>
      </c>
      <c r="FU86">
        <f>IF( ISNUMBER(VLOOKUP($F86,AREA_LIFE,Seq!AC$1,FALSE)-Life!AC$39),VLOOKUP($F86,AREA_LIFE,Seq!AC$1,FALSE)-Life!AC$39,".")</f>
        <v>-17.888658536585361</v>
      </c>
      <c r="FV86">
        <f>IF( ISNUMBER(VLOOKUP($F86,AREA_LIFE,Seq!AD$1,FALSE)-Life!AD$39),VLOOKUP($F86,AREA_LIFE,Seq!AD$1,FALSE)-Life!AD$39,".")</f>
        <v>-18.524317073170728</v>
      </c>
      <c r="FW86">
        <f>IF( ISNUMBER(VLOOKUP($F86,AREA_LIFE,Seq!AE$1,FALSE)-Life!AE$39),VLOOKUP($F86,AREA_LIFE,Seq!AE$1,FALSE)-Life!AE$39,".")</f>
        <v>-19.286292682926828</v>
      </c>
      <c r="FX86">
        <f>IF( ISNUMBER(VLOOKUP($F86,AREA_LIFE,Seq!AF$1,FALSE)-Life!AF$39),VLOOKUP($F86,AREA_LIFE,Seq!AF$1,FALSE)-Life!AF$39,".")</f>
        <v>-20.150390243902436</v>
      </c>
      <c r="FY86">
        <f>IF( ISNUMBER(VLOOKUP($F86,AREA_LIFE,Seq!AG$1,FALSE)-Life!AG$39),VLOOKUP($F86,AREA_LIFE,Seq!AG$1,FALSE)-Life!AG$39,".")</f>
        <v>-21.080341463414641</v>
      </c>
      <c r="FZ86">
        <f>IF( ISNUMBER(VLOOKUP($F86,AREA_LIFE,Seq!AH$1,FALSE)-Life!AH$39),VLOOKUP($F86,AREA_LIFE,Seq!AH$1,FALSE)-Life!AH$39,".")</f>
        <v>-22.014048780487798</v>
      </c>
      <c r="GA86">
        <f>IF( ISNUMBER(VLOOKUP($F86,AREA_LIFE,Seq!AI$1,FALSE)-Life!AI$39),VLOOKUP($F86,AREA_LIFE,Seq!AI$1,FALSE)-Life!AI$39,".")</f>
        <v>-22.891000000000012</v>
      </c>
      <c r="GB86">
        <f>IF( ISNUMBER(VLOOKUP($F86,AREA_LIFE,Seq!AJ$1,FALSE)-Life!AJ$39),VLOOKUP($F86,AREA_LIFE,Seq!AJ$1,FALSE)-Life!AJ$39,".")</f>
        <v>-23.667731707317081</v>
      </c>
      <c r="GC86">
        <f>IF( ISNUMBER(VLOOKUP($F86,AREA_LIFE,Seq!AK$1,FALSE)-Life!AK$39),VLOOKUP($F86,AREA_LIFE,Seq!AK$1,FALSE)-Life!AK$39,".")</f>
        <v>-24.303365853658548</v>
      </c>
      <c r="GD86">
        <f>IF( ISNUMBER(VLOOKUP($F86,AREA_LIFE,Seq!AL$1,FALSE)-Life!AL$39),VLOOKUP($F86,AREA_LIFE,Seq!AL$1,FALSE)-Life!AL$39,".")</f>
        <v>-24.772024390243899</v>
      </c>
      <c r="GE86">
        <f>IF( ISNUMBER(VLOOKUP($F86,AREA_LIFE,Seq!AM$1,FALSE)-Life!AM$39),VLOOKUP($F86,AREA_LIFE,Seq!AM$1,FALSE)-Life!AM$39,".")</f>
        <v>-25.078048780487812</v>
      </c>
      <c r="GF86">
        <f>IF( ISNUMBER(VLOOKUP($F86,AREA_LIFE,Seq!AN$1,FALSE)-Life!AN$39),VLOOKUP($F86,AREA_LIFE,Seq!AN$1,FALSE)-Life!AN$39,".")</f>
        <v>-25.229170731707327</v>
      </c>
      <c r="GG86">
        <f>IF( ISNUMBER(VLOOKUP($F86,AREA_LIFE,Seq!AO$1,FALSE)-Life!AO$39),VLOOKUP($F86,AREA_LIFE,Seq!AO$1,FALSE)-Life!AO$39,".")</f>
        <v>-25.224146341463424</v>
      </c>
      <c r="GH86">
        <f>IF( ISNUMBER(VLOOKUP($F86,AREA_LIFE,Seq!AP$1,FALSE)-Life!AP$39),VLOOKUP($F86,AREA_LIFE,Seq!AP$1,FALSE)-Life!AP$39,".")</f>
        <v>-25.059146341463425</v>
      </c>
      <c r="GI86">
        <f>IF( ISNUMBER(VLOOKUP($F86,AREA_LIFE,Seq!AQ$1,FALSE)-Life!AQ$39),VLOOKUP($F86,AREA_LIFE,Seq!AQ$1,FALSE)-Life!AQ$39,".")</f>
        <v>-24.733365853658526</v>
      </c>
      <c r="GJ86">
        <f>IF( ISNUMBER(VLOOKUP($F86,AREA_LIFE,Seq!AR$1,FALSE)-Life!AR$39),VLOOKUP($F86,AREA_LIFE,Seq!AR$1,FALSE)-Life!AR$39,".")</f>
        <v>-24.271243902439025</v>
      </c>
      <c r="GK86">
        <f>IF( ISNUMBER(VLOOKUP($F86,AREA_LIFE,Seq!AS$1,FALSE)-Life!AS$39),VLOOKUP($F86,AREA_LIFE,Seq!AS$1,FALSE)-Life!AS$39,".")</f>
        <v>-23.706268292682921</v>
      </c>
      <c r="GL86">
        <f>IF( ISNUMBER(VLOOKUP($F86,AREA_LIFE,Seq!AT$1,FALSE)-Life!AT$39),VLOOKUP($F86,AREA_LIFE,Seq!AT$1,FALSE)-Life!AT$39,".")</f>
        <v>-23.069463414634164</v>
      </c>
      <c r="GM86">
        <f>IF( ISNUMBER(VLOOKUP($F86,AREA_LIFE,Seq!AU$1,FALSE)-Life!AU$39),VLOOKUP($F86,AREA_LIFE,Seq!AU$1,FALSE)-Life!AU$39,".")</f>
        <v>-22.397756097560972</v>
      </c>
      <c r="GN86">
        <f>IF( ISNUMBER(VLOOKUP($F86,AREA_LIFE,Seq!AV$1,FALSE)-Life!AV$39),VLOOKUP($F86,AREA_LIFE,Seq!AV$1,FALSE)-Life!AV$39,".")</f>
        <v>-21.723560975609736</v>
      </c>
      <c r="GO86">
        <f>IF( ISNUMBER(VLOOKUP($F86,AREA_LIFE,Seq!AW$1,FALSE)-Life!AW$39),VLOOKUP($F86,AREA_LIFE,Seq!AW$1,FALSE)-Life!AW$39,".")</f>
        <v>-21.069292682926822</v>
      </c>
      <c r="GP86">
        <f>IF( ISNUMBER(VLOOKUP($F86,AREA_LIFE,Seq!AX$1,FALSE)-Life!AX$39),VLOOKUP($F86,AREA_LIFE,Seq!AX$1,FALSE)-Life!AX$39,".")</f>
        <v>-20.457780487804882</v>
      </c>
      <c r="GQ86">
        <f t="shared" si="82"/>
        <v>-20.457780487804882</v>
      </c>
      <c r="GS86">
        <f>IFERROR(VLOOKUP($F86,AREA_LIFE,Seq!V$1,FALSE),".")</f>
        <v>50.017853658536588</v>
      </c>
      <c r="GT86">
        <f>IFERROR(VLOOKUP($F86,AREA_LIFE,Seq!W$1,FALSE),".")</f>
        <v>49.960829268292692</v>
      </c>
      <c r="GU86">
        <f>IFERROR(VLOOKUP($F86,AREA_LIFE,Seq!X$1,FALSE),".")</f>
        <v>49.94153658536586</v>
      </c>
      <c r="GV86">
        <f>IFERROR(VLOOKUP($F86,AREA_LIFE,Seq!Y$1,FALSE),".")</f>
        <v>49.934024390243906</v>
      </c>
      <c r="GW86">
        <f>IFERROR(VLOOKUP($F86,AREA_LIFE,Seq!Z$1,FALSE),".")</f>
        <v>49.917317073170736</v>
      </c>
      <c r="GX86">
        <f>IFERROR(VLOOKUP($F86,AREA_LIFE,Seq!AA$1,FALSE),".")</f>
        <v>49.851024390243907</v>
      </c>
      <c r="GY86">
        <f>IFERROR(VLOOKUP($F86,AREA_LIFE,Seq!AB$1,FALSE),".")</f>
        <v>49.689219512195123</v>
      </c>
      <c r="GZ86">
        <f>IFERROR(VLOOKUP($F86,AREA_LIFE,Seq!AC$1,FALSE),".")</f>
        <v>49.409536585365863</v>
      </c>
      <c r="HA86">
        <f>IFERROR(VLOOKUP($F86,AREA_LIFE,Seq!AD$1,FALSE),".")</f>
        <v>49.008609756097563</v>
      </c>
      <c r="HB86">
        <f>IFERROR(VLOOKUP($F86,AREA_LIFE,Seq!AE$1,FALSE),".")</f>
        <v>48.500097560975618</v>
      </c>
      <c r="HC86">
        <f>IFERROR(VLOOKUP($F86,AREA_LIFE,Seq!AF$1,FALSE),".")</f>
        <v>47.908682926829272</v>
      </c>
      <c r="HD86">
        <f>IFERROR(VLOOKUP($F86,AREA_LIFE,Seq!AG$1,FALSE),".")</f>
        <v>47.270048780487812</v>
      </c>
      <c r="HE86">
        <f>IFERROR(VLOOKUP($F86,AREA_LIFE,Seq!AH$1,FALSE),".")</f>
        <v>46.641195121951228</v>
      </c>
      <c r="HF86">
        <f>IFERROR(VLOOKUP($F86,AREA_LIFE,Seq!AI$1,FALSE),".")</f>
        <v>46.078585365853662</v>
      </c>
      <c r="HG86">
        <f>IFERROR(VLOOKUP($F86,AREA_LIFE,Seq!AJ$1,FALSE),".")</f>
        <v>45.622609756097567</v>
      </c>
      <c r="HH86">
        <f>IFERROR(VLOOKUP($F86,AREA_LIFE,Seq!AK$1,FALSE),".")</f>
        <v>45.314170731707321</v>
      </c>
      <c r="HI86">
        <f>IFERROR(VLOOKUP($F86,AREA_LIFE,Seq!AL$1,FALSE),".")</f>
        <v>45.179609756097562</v>
      </c>
      <c r="HJ86">
        <f>IFERROR(VLOOKUP($F86,AREA_LIFE,Seq!AM$1,FALSE),".")</f>
        <v>45.213682926829271</v>
      </c>
      <c r="HK86">
        <f>IFERROR(VLOOKUP($F86,AREA_LIFE,Seq!AN$1,FALSE),".")</f>
        <v>45.40563414634147</v>
      </c>
      <c r="HL86">
        <f>IFERROR(VLOOKUP($F86,AREA_LIFE,Seq!AO$1,FALSE),".")</f>
        <v>45.750756097560981</v>
      </c>
      <c r="HM86">
        <f>IFERROR(VLOOKUP($F86,AREA_LIFE,Seq!AP$1,FALSE),".")</f>
        <v>46.244853658536591</v>
      </c>
      <c r="HN86">
        <f>IFERROR(VLOOKUP($F86,AREA_LIFE,Seq!AQ$1,FALSE),".")</f>
        <v>46.87821951219513</v>
      </c>
      <c r="HO86">
        <f>IFERROR(VLOOKUP($F86,AREA_LIFE,Seq!AR$1,FALSE),".")</f>
        <v>47.621902439024396</v>
      </c>
      <c r="HP86">
        <f>IFERROR(VLOOKUP($F86,AREA_LIFE,Seq!AS$1,FALSE),".")</f>
        <v>48.440902439024399</v>
      </c>
      <c r="HQ86">
        <f>IFERROR(VLOOKUP($F86,AREA_LIFE,Seq!AT$1,FALSE),".")</f>
        <v>49.304219512195125</v>
      </c>
      <c r="HR86">
        <f>IFERROR(VLOOKUP($F86,AREA_LIFE,Seq!AU$1,FALSE),".")</f>
        <v>50.178902439024398</v>
      </c>
      <c r="HS86">
        <f>IFERROR(VLOOKUP($F86,AREA_LIFE,Seq!AV$1,FALSE),".")</f>
        <v>51.040048780487815</v>
      </c>
      <c r="HT86">
        <f>IFERROR(VLOOKUP($F86,AREA_LIFE,Seq!AW$1,FALSE),".")</f>
        <v>51.873780487804886</v>
      </c>
      <c r="HU86">
        <f>IFERROR(VLOOKUP($F86,AREA_LIFE,Seq!AX$1,FALSE),".")</f>
        <v>52.666780487804886</v>
      </c>
      <c r="HV86" t="str">
        <f>IFERROR(VLOOKUP($F86,AREA_LIFE,Seq!AY$1,FALSE),".")</f>
        <v>.</v>
      </c>
      <c r="HZ86">
        <f t="shared" si="85"/>
        <v>53</v>
      </c>
      <c r="IA86">
        <f t="shared" si="83"/>
        <v>0</v>
      </c>
      <c r="IB86">
        <f t="shared" si="86"/>
        <v>44781580.403856218</v>
      </c>
      <c r="IC86">
        <f t="shared" si="87"/>
        <v>-44138530.782265991</v>
      </c>
      <c r="ID86">
        <f t="shared" si="84"/>
        <v>7.7005127034835349E-2</v>
      </c>
      <c r="IE86" t="str">
        <f>work!FK86</f>
        <v>.</v>
      </c>
      <c r="IF86" t="str">
        <f>work!FL86</f>
        <v>.</v>
      </c>
      <c r="IG86" t="str">
        <f>work!FM86</f>
        <v>.</v>
      </c>
      <c r="IH86" t="str">
        <f>IF(ISNUMBER(work!FS86-work!FK86),work!FS86-work!FK86,".")</f>
        <v>.</v>
      </c>
      <c r="II86" t="str">
        <f>IF(ISNUMBER(work!FT86-work!FL86),work!FT86-work!FL86,".")</f>
        <v>.</v>
      </c>
      <c r="IJ86" t="str">
        <f>IF(ISNUMBER(work!FU86-work!FM86),work!FU86-work!FM86,".")</f>
        <v>.</v>
      </c>
    </row>
    <row r="87" spans="1:244" hidden="1">
      <c r="A87" s="24" t="str">
        <f t="shared" si="48"/>
        <v>非洲</v>
      </c>
      <c r="B87" s="24" t="str">
        <f t="shared" si="49"/>
        <v>Out</v>
      </c>
      <c r="C87" s="24" t="str">
        <f t="shared" si="50"/>
        <v>Out</v>
      </c>
      <c r="D87" s="24"/>
      <c r="E87" s="25" t="s">
        <v>2474</v>
      </c>
      <c r="F87" s="26" t="str">
        <f t="shared" si="51"/>
        <v>Zambia</v>
      </c>
      <c r="G87" s="27" t="str">
        <f t="shared" si="52"/>
        <v>.</v>
      </c>
      <c r="H87" s="27" t="str">
        <f t="shared" si="53"/>
        <v>.</v>
      </c>
      <c r="I87" s="27" t="str">
        <f t="shared" si="54"/>
        <v>.</v>
      </c>
      <c r="J87" s="27" t="str">
        <f t="shared" si="55"/>
        <v>.</v>
      </c>
      <c r="K87" s="27" t="str">
        <f t="shared" si="56"/>
        <v>.</v>
      </c>
      <c r="L87" s="27" t="str">
        <f t="shared" si="57"/>
        <v>.</v>
      </c>
      <c r="M87" s="27" t="str">
        <f t="shared" si="58"/>
        <v>.</v>
      </c>
      <c r="N87" s="27" t="str">
        <f t="shared" si="59"/>
        <v>.</v>
      </c>
      <c r="O87" s="27">
        <f t="shared" si="60"/>
        <v>0</v>
      </c>
      <c r="P87" s="27">
        <f t="shared" si="61"/>
        <v>3</v>
      </c>
      <c r="Q87" s="27">
        <f t="shared" si="62"/>
        <v>0</v>
      </c>
      <c r="R87" s="27">
        <f t="shared" si="63"/>
        <v>0</v>
      </c>
      <c r="S87" s="27">
        <f t="shared" si="64"/>
        <v>17</v>
      </c>
      <c r="T87" s="27">
        <f t="shared" si="65"/>
        <v>0</v>
      </c>
      <c r="U87" s="27">
        <f t="shared" si="66"/>
        <v>0</v>
      </c>
      <c r="V87" s="27">
        <f t="shared" si="67"/>
        <v>0</v>
      </c>
      <c r="W87" s="27">
        <f t="shared" si="68"/>
        <v>10</v>
      </c>
      <c r="X87" s="27">
        <f t="shared" si="69"/>
        <v>0</v>
      </c>
      <c r="Y87" s="27">
        <f t="shared" si="70"/>
        <v>15</v>
      </c>
      <c r="Z87" s="27">
        <f t="shared" si="71"/>
        <v>109</v>
      </c>
      <c r="AA87" s="27">
        <f t="shared" si="72"/>
        <v>385</v>
      </c>
      <c r="AB87" s="27">
        <f t="shared" si="73"/>
        <v>289</v>
      </c>
      <c r="AC87" s="27">
        <f t="shared" si="74"/>
        <v>539</v>
      </c>
      <c r="AD87" s="27">
        <f t="shared" si="75"/>
        <v>100</v>
      </c>
      <c r="AE87" s="27">
        <f t="shared" si="76"/>
        <v>0</v>
      </c>
      <c r="AF87" s="27">
        <f t="shared" si="77"/>
        <v>50</v>
      </c>
      <c r="AG87" s="27"/>
      <c r="AH87" s="27">
        <f>IF(ISNUMBER(work!C87+work!AH87),work!C87+work!AH87,".")</f>
        <v>18567170.189052306</v>
      </c>
      <c r="AI87" s="27">
        <f>IF(ISNUMBER(work!D87+work!AI87),work!D87+work!AI87,".")</f>
        <v>19535305.330318931</v>
      </c>
      <c r="AJ87" s="27">
        <f>IF(ISNUMBER(work!E87+work!AJ87),work!E87+work!AJ87,".")</f>
        <v>21278493.328601092</v>
      </c>
      <c r="AK87" s="27">
        <f>IF(ISNUMBER(work!F87+work!AK87),work!F87+work!AK87,".")</f>
        <v>23561608.637869373</v>
      </c>
      <c r="AL87" s="27">
        <f>IF(ISNUMBER(work!G87+work!AL87),work!G87+work!AL87,".")</f>
        <v>27100072.572709665</v>
      </c>
      <c r="AM87" s="27">
        <f>IF(ISNUMBER(work!H87+work!AM87),work!H87+work!AM87,".")</f>
        <v>30725876.69529967</v>
      </c>
      <c r="AN87" s="27">
        <f>IF(ISNUMBER(work!I87+work!AN87),work!I87+work!AN87,".")</f>
        <v>33407170.074078996</v>
      </c>
      <c r="AO87" s="27">
        <f>IF(ISNUMBER(work!J87+work!AO87),work!J87+work!AO87,".")</f>
        <v>37257265.40980766</v>
      </c>
      <c r="AP87" s="27">
        <f>IF(ISNUMBER(work!K87+work!AP87),work!K87+work!AP87,".")</f>
        <v>41452820.856049843</v>
      </c>
      <c r="AQ87" s="27">
        <f>IF(ISNUMBER(work!L87+work!AQ87),work!L87+work!AQ87,".")</f>
        <v>43136638.854507729</v>
      </c>
      <c r="AR87" s="27">
        <f>IF(ISNUMBER(work!M87+work!AR87),work!M87+work!AR87,".")</f>
        <v>44762807.452283688</v>
      </c>
      <c r="AS87" s="27">
        <f>IF(ISNUMBER(work!N87+work!AS87),work!N87+work!AS87,".")</f>
        <v>48853023.172351673</v>
      </c>
      <c r="AT87" s="27">
        <f>IF(ISNUMBER(work!O87+work!AT87),work!O87+work!AT87,".")</f>
        <v>55741938.727561451</v>
      </c>
      <c r="AU87" s="27">
        <f>IF(ISNUMBER(work!P87+work!AU87),work!P87+work!AU87,".")</f>
        <v>63524388.957123779</v>
      </c>
      <c r="AV87" s="27">
        <f>IF(ISNUMBER(work!Q87+work!AV87),work!Q87+work!AV87,".")</f>
        <v>71777079.709822387</v>
      </c>
      <c r="AW87" s="27">
        <f>IF(ISNUMBER(work!R87+work!AW87),work!R87+work!AW87,".")</f>
        <v>79560958.999663606</v>
      </c>
      <c r="AX87" s="27">
        <f>IF(ISNUMBER(work!S87+work!AX87),work!S87+work!AX87,".")</f>
        <v>87508440.585909128</v>
      </c>
      <c r="AY87" s="27">
        <f>IF(ISNUMBER(work!T87+work!AY87),work!T87+work!AY87,".")</f>
        <v>95628624.534082413</v>
      </c>
      <c r="AZ87" s="27">
        <f>IF(ISNUMBER(work!U87+work!AZ87),work!U87+work!AZ87,".")</f>
        <v>103057563.19036713</v>
      </c>
      <c r="BA87" s="27">
        <f>IF(ISNUMBER(work!V87+work!BA87),work!V87+work!BA87,".")</f>
        <v>110873500.28832954</v>
      </c>
      <c r="BB87" s="27">
        <f>IF(ISNUMBER(work!W87+work!BB87),work!W87+work!BB87,".")</f>
        <v>120171803.8037831</v>
      </c>
      <c r="BC87" s="27">
        <f>IF(ISNUMBER(work!X87+work!BC87),work!X87+work!BC87,".")</f>
        <v>130135031.10913424</v>
      </c>
      <c r="BD87" s="27">
        <f>IF(ISNUMBER(work!Y87+work!BD87),work!Y87+work!BD87,".")</f>
        <v>141955635.90892828</v>
      </c>
      <c r="BE87" s="27">
        <f>IF(ISNUMBER(work!Z87+work!BE87),work!Z87+work!BE87,".")</f>
        <v>156136089.49016148</v>
      </c>
      <c r="BF87" s="27">
        <f>IF(ISNUMBER(work!AA87+work!BF87),work!AA87+work!BF87,".")</f>
        <v>171888647.10456508</v>
      </c>
      <c r="BG87" s="27">
        <f>IF(ISNUMBER(work!AB87+work!BG87),work!AB87+work!BG87,".")</f>
        <v>189744856.66029018</v>
      </c>
      <c r="BH87" s="27">
        <f>IF(ISNUMBER(work!AC87+work!BH87),work!AC87+work!BH87,".")</f>
        <v>211733181.60742402</v>
      </c>
      <c r="BI87" s="27">
        <f>IF(ISNUMBER(work!AD87+work!BI87),work!AD87+work!BI87,".")</f>
        <v>239228969.16525826</v>
      </c>
      <c r="BJ87" s="27">
        <f>IF(ISNUMBER(work!AE87+work!BJ87),work!AE87+work!BJ87,".")</f>
        <v>260745742.4210442</v>
      </c>
      <c r="BK87" s="27">
        <f>IF(ISNUMBER(work!AF87+work!BK87),work!AF87+work!BK87,".")</f>
        <v>294273177.25111794</v>
      </c>
      <c r="BL87" s="27"/>
      <c r="BM87" s="27">
        <f>IF(ISNUMBER(work!AH87-work!C87),work!AH87-work!C87,".")</f>
        <v>-18021218.374013692</v>
      </c>
      <c r="BN87" s="27">
        <f>IF(ISNUMBER(work!AI87-work!D87),work!AI87-work!D87,".")</f>
        <v>-18955679.438026469</v>
      </c>
      <c r="BO87" s="27">
        <f>IF(ISNUMBER(work!AJ87-work!E87),work!AJ87-work!E87,".")</f>
        <v>-20715171.053663708</v>
      </c>
      <c r="BP87" s="27">
        <f>IF(ISNUMBER(work!AK87-work!F87),work!AK87-work!F87,".")</f>
        <v>-23009365.162062228</v>
      </c>
      <c r="BQ87" s="27">
        <f>IF(ISNUMBER(work!AL87-work!G87),work!AL87-work!G87,".")</f>
        <v>-26549689.244811535</v>
      </c>
      <c r="BR87" s="27">
        <f>IF(ISNUMBER(work!AM87-work!H87),work!AM87-work!H87,".")</f>
        <v>-30166602.967586927</v>
      </c>
      <c r="BS87" s="27">
        <f>IF(ISNUMBER(work!AN87-work!I87),work!AN87-work!I87,".")</f>
        <v>-32843847.799141612</v>
      </c>
      <c r="BT87" s="27">
        <f>IF(ISNUMBER(work!AO87-work!J87),work!AO87-work!J87,".")</f>
        <v>-36678870.536706544</v>
      </c>
      <c r="BU87" s="27">
        <f>IF(ISNUMBER(work!AP87-work!K87),work!AP87-work!K87,".")</f>
        <v>-40838098.452420555</v>
      </c>
      <c r="BV87" s="27">
        <f>IF(ISNUMBER(work!AQ87-work!L87),work!AQ87-work!L87,".")</f>
        <v>-42528208.145609871</v>
      </c>
      <c r="BW87" s="27">
        <f>IF(ISNUMBER(work!AR87-work!M87),work!AR87-work!M87,".")</f>
        <v>-44157303.733838521</v>
      </c>
      <c r="BX87" s="27">
        <f>IF(ISNUMBER(work!AS87-work!N87),work!AS87-work!N87,".")</f>
        <v>-48247738.242893726</v>
      </c>
      <c r="BY87" s="27">
        <f>IF(ISNUMBER(work!AT87-work!O87),work!AT87-work!O87,".")</f>
        <v>-55147130.808648758</v>
      </c>
      <c r="BZ87" s="27">
        <f>IF(ISNUMBER(work!AU87-work!P87),work!AU87-work!P87,".")</f>
        <v>-62889150.31415581</v>
      </c>
      <c r="CA87" s="27">
        <f>IF(ISNUMBER(work!AV87-work!Q87),work!AV87-work!Q87,".")</f>
        <v>-71196633.205994815</v>
      </c>
      <c r="CB87" s="27">
        <f>IF(ISNUMBER(work!AW87-work!R87),work!AW87-work!R87,".")</f>
        <v>-78996888.623977795</v>
      </c>
      <c r="CC87" s="27">
        <f>IF(ISNUMBER(work!AX87-work!S87),work!AX87-work!S87,".")</f>
        <v>-86905191.800096273</v>
      </c>
      <c r="CD87" s="27">
        <f>IF(ISNUMBER(work!AY87-work!T87),work!AY87-work!T87,".")</f>
        <v>-95005475.663821578</v>
      </c>
      <c r="CE87" s="27">
        <f>IF(ISNUMBER(work!AZ87-work!U87),work!AZ87-work!U87,".")</f>
        <v>-102445996.82297286</v>
      </c>
      <c r="CF87" s="27">
        <f>IF(ISNUMBER(work!BA87-work!V87),work!BA87-work!V87,".")</f>
        <v>-110248330.28602445</v>
      </c>
      <c r="CG87" s="27">
        <f>IF(ISNUMBER(work!BB87-work!W87),work!BB87-work!W87,".")</f>
        <v>-119524260.53881688</v>
      </c>
      <c r="CH87" s="27">
        <f>IF(ISNUMBER(work!BC87-work!X87),work!BC87-work!X87,".")</f>
        <v>-129455806.57390176</v>
      </c>
      <c r="CI87" s="27">
        <f>IF(ISNUMBER(work!BD87-work!Y87),work!BD87-work!Y87,".")</f>
        <v>-141257968.00326371</v>
      </c>
      <c r="CJ87" s="27">
        <f>IF(ISNUMBER(work!BE87-work!Z87),work!BE87-work!Z87,".")</f>
        <v>-155398874.81325054</v>
      </c>
      <c r="CK87" s="27">
        <f>IF(ISNUMBER(work!BF87-work!AA87),work!BF87-work!AA87,".")</f>
        <v>-171111348.5934909</v>
      </c>
      <c r="CL87" s="27">
        <f>IF(ISNUMBER(work!BG87-work!AB87),work!BG87-work!AB87,".")</f>
        <v>-188927138.5903638</v>
      </c>
      <c r="CM87" s="27">
        <f>IF(ISNUMBER(work!BH87-work!AC87),work!BH87-work!AC87,".")</f>
        <v>-210864765.09230596</v>
      </c>
      <c r="CN87" s="27">
        <f>IF(ISNUMBER(work!BI87-work!AD87),work!BI87-work!AD87,".")</f>
        <v>-238306710.60543576</v>
      </c>
      <c r="CO87" s="27">
        <f>IF(ISNUMBER(work!BJ87-work!AE87),work!BJ87-work!AE87,".")</f>
        <v>-259768148.52901378</v>
      </c>
      <c r="CP87" s="27">
        <f>IF(ISNUMBER(work!BK87-work!AF87),work!BK87-work!AF87,".")</f>
        <v>-293235930.57767272</v>
      </c>
      <c r="CQ87" s="27"/>
      <c r="CR87" s="27"/>
      <c r="CS87" s="27">
        <f>IF(ISNUMBER(work!CR87-work!BN87),work!CR87-work!BN87,".")</f>
        <v>8.887793202342241E-2</v>
      </c>
      <c r="CT87" s="27">
        <f>IF(ISNUMBER(work!CS87-work!BO87),work!CS87-work!BO87,".")</f>
        <v>8.7877932023422409E-2</v>
      </c>
      <c r="CU87" s="27">
        <f>IF(ISNUMBER(work!CT87-work!BP87),work!CT87-work!BP87,".")</f>
        <v>8.7877932023422409E-2</v>
      </c>
      <c r="CV87" s="27">
        <f>IF(ISNUMBER(work!CU87-work!BQ87),work!CU87-work!BQ87,".")</f>
        <v>8.6877932023422408E-2</v>
      </c>
      <c r="CW87" s="27">
        <f>IF(ISNUMBER(work!CV87-work!BR87),work!CV87-work!BR87,".")</f>
        <v>8.6877932023422408E-2</v>
      </c>
      <c r="CX87" s="27">
        <f>IF(ISNUMBER(work!CW87-work!BS87),work!CW87-work!BS87,".")</f>
        <v>8.5877932023422421E-2</v>
      </c>
      <c r="CY87" s="27">
        <f>IF(ISNUMBER(work!CX87-work!BT87),work!CX87-work!BT87,".")</f>
        <v>8.487793202342242E-2</v>
      </c>
      <c r="CZ87" s="27">
        <f>IF(ISNUMBER(work!CY87-work!BU87),work!CY87-work!BU87,".")</f>
        <v>8.3877932023422419E-2</v>
      </c>
      <c r="DA87" s="27">
        <f>IF(ISNUMBER(work!CZ87-work!BV87),work!CZ87-work!BV87,".")</f>
        <v>8.2877932023422418E-2</v>
      </c>
      <c r="DB87" s="27">
        <f>IF(ISNUMBER(work!DA87-work!BW87),work!DA87-work!BW87,".")</f>
        <v>8.1877932023422417E-2</v>
      </c>
      <c r="DC87" s="27">
        <f>IF(ISNUMBER(work!DB87-work!BX87),work!DB87-work!BX87,".")</f>
        <v>7.9877932023422415E-2</v>
      </c>
      <c r="DD87" s="27">
        <f>IF(ISNUMBER(work!DC87-work!BY87),work!DC87-work!BY87,".")</f>
        <v>7.7877932023422414E-2</v>
      </c>
      <c r="DE87" s="27">
        <f>IF(ISNUMBER(work!DD87-work!BZ87),work!DD87-work!BZ87,".")</f>
        <v>8.0045793674063018E-2</v>
      </c>
      <c r="DF87" s="27">
        <f>IF(ISNUMBER(work!DE87-work!CA87),work!DE87-work!CA87,".")</f>
        <v>7.8045793674063016E-2</v>
      </c>
      <c r="DG87" s="27">
        <f>IF(ISNUMBER(work!DF87-work!CB87),work!DF87-work!CB87,".")</f>
        <v>7.6045793674063014E-2</v>
      </c>
      <c r="DH87" s="27">
        <f>IF(ISNUMBER(work!DG87-work!CC87),work!DG87-work!CC87,".")</f>
        <v>7.4045793674063026E-2</v>
      </c>
      <c r="DI87" s="27">
        <f>IF(ISNUMBER(work!DH87-work!CD87),work!DH87-work!CD87,".")</f>
        <v>7.1045793674063024E-2</v>
      </c>
      <c r="DJ87" s="27">
        <f>IF(ISNUMBER(work!DI87-work!CE87),work!DI87-work!CE87,".")</f>
        <v>6.9045793674063022E-2</v>
      </c>
      <c r="DK87" s="27">
        <f>IF(ISNUMBER(work!DJ87-work!CF87),work!DJ87-work!CF87,".")</f>
        <v>6.704579367406302E-2</v>
      </c>
      <c r="DL87" s="27">
        <f>IF(ISNUMBER(work!DK87-work!CG87),work!DK87-work!CG87,".")</f>
        <v>6.4457038905955763E-2</v>
      </c>
      <c r="DM87" s="27">
        <f>IF(ISNUMBER(work!DL87-work!CH87),work!DL87-work!CH87,".")</f>
        <v>6.1578663717539554E-2</v>
      </c>
      <c r="DN87" s="27">
        <f>IF(ISNUMBER(work!DM87-work!CI87),work!DM87-work!CI87,".")</f>
        <v>5.838185250527083E-2</v>
      </c>
      <c r="DO87" s="27">
        <f>IF(ISNUMBER(work!DN87-work!CJ87),work!DN87-work!CJ87,".")</f>
        <v>5.4940872173379278E-2</v>
      </c>
      <c r="DP87" s="27">
        <f>IF(ISNUMBER(work!DO87-work!CK87),work!DO87-work!CK87,".")</f>
        <v>5.1397259639039627E-2</v>
      </c>
      <c r="DQ87" s="27">
        <f>IF(ISNUMBER(work!DP87-work!CL87),work!DP87-work!CL87,".")</f>
        <v>4.693378054471832E-2</v>
      </c>
      <c r="DR87" s="27">
        <f>IF(ISNUMBER(work!DQ87-work!CM87),work!DQ87-work!CM87,".")</f>
        <v>4.3669251225376605E-2</v>
      </c>
      <c r="DS87" s="27">
        <f>IF(ISNUMBER(work!DR87-work!CN87),work!DR87-work!CN87,".")</f>
        <v>3.9649471054532225E-2</v>
      </c>
      <c r="DT87" s="27">
        <f>IF(ISNUMBER(work!DS87-work!CO87),work!DS87-work!CO87,".")</f>
        <v>3.5822361352684629E-2</v>
      </c>
      <c r="DU87" s="27">
        <f>IF(ISNUMBER(work!DT87-work!CP87),work!DT87-work!CP87,".")</f>
        <v>3.3091755618503929E-2</v>
      </c>
      <c r="DV87" s="27">
        <f t="shared" si="78"/>
        <v>3.3091755618503929E-2</v>
      </c>
      <c r="DW87" s="27"/>
      <c r="DX87" s="27" t="str">
        <f>IF(ISNUMBER(work!FJ87/work!FN87),work!FJ87/work!FN87,".")</f>
        <v>.</v>
      </c>
      <c r="DY87" s="27" t="str">
        <f>IF(ISNUMBER(work!FK87/work!FO87),work!FK87/work!FO87,".")</f>
        <v>.</v>
      </c>
      <c r="DZ87" s="27" t="str">
        <f>IF(ISNUMBER(work!FL87/work!FP87),work!FL87/work!FP87,".")</f>
        <v>.</v>
      </c>
      <c r="EA87" s="27" t="str">
        <f>IF(ISNUMBER(work!FM87/work!FQ87),work!FM87/work!FQ87,".")</f>
        <v>.</v>
      </c>
      <c r="EB87" s="27" t="str">
        <f>IF(ISNUMBER((work!FK87+work!FL87)/(work!FO87+work!FP87)),(work!FK87+work!FL87)/(work!FO87+work!FP87),".")</f>
        <v>.</v>
      </c>
      <c r="EC87" s="27" t="str">
        <f>IF(ISNUMBER(work!FR87/work!FV87),work!FR87/work!FV87,".")</f>
        <v>.</v>
      </c>
      <c r="ED87" s="27" t="str">
        <f>IF(ISNUMBER(work!FS87/work!FW87),work!FS87/work!FW87,".")</f>
        <v>.</v>
      </c>
      <c r="EE87" s="27" t="str">
        <f>IF(ISNUMBER(work!FT87/work!FX87),work!FT87/work!FX87,".")</f>
        <v>.</v>
      </c>
      <c r="EF87" s="27" t="str">
        <f>IF(ISNUMBER(work!FU87/work!FY87),work!FU87/work!FY87,".")</f>
        <v>.</v>
      </c>
      <c r="EG87" s="27" t="str">
        <f>IF(ISNUMBER((work!FS87+work!FT87)/(work!FW87+work!FX87)),(work!FS87+work!FT87)/(work!FW87+work!FX87),".")</f>
        <v>.</v>
      </c>
      <c r="EH87" s="27">
        <f>work!EZ87</f>
        <v>5.368747206303117E-6</v>
      </c>
      <c r="EI87" s="27" t="str">
        <f>work!FA87</f>
        <v>.</v>
      </c>
      <c r="EJ87" s="27">
        <f>work!FB87</f>
        <v>1.910716425034283E-3</v>
      </c>
      <c r="EK87" s="27"/>
      <c r="EL87" s="27">
        <f t="shared" si="79"/>
        <v>10954.043</v>
      </c>
      <c r="EM87" t="str">
        <f t="shared" si="80"/>
        <v>.</v>
      </c>
      <c r="EN87" t="str">
        <f>work!FM87</f>
        <v>.</v>
      </c>
      <c r="EO87" t="str">
        <f>IF(ISNUMBER(work!FK87+work!FL87),work!FK87+work!FL87,".")</f>
        <v>.</v>
      </c>
      <c r="EP87" t="str">
        <f>IF(ISNUMBER(work!FU87-work!FM87),work!FU87-work!FM87,".")</f>
        <v>.</v>
      </c>
      <c r="EQ87" t="str">
        <f>IF(ISNUMBER(work!FS87+work!FT87-work!FK87-work!FL87),(work!FS87+work!FT87-work!FK87-work!FL87),".")</f>
        <v>.</v>
      </c>
      <c r="EU87">
        <f>work!FC87</f>
        <v>31</v>
      </c>
      <c r="EV87" t="str">
        <f>work!FD87</f>
        <v>.</v>
      </c>
      <c r="EW87" t="str">
        <f>IF(ISNUMBER(VLOOKUP($F87,AREA_EM_ALLYEAR,Seq!B$1,FALSE)),VLOOKUP($F87,AREA_EM_ALLYEAR,Seq!B$1,FALSE),".")</f>
        <v>.</v>
      </c>
      <c r="EX87" t="str">
        <f>IF(ISNUMBER(VLOOKUP($F87,AREA_EM_ALLYEAR,Seq!C$1,FALSE)),VLOOKUP($F87,AREA_EM_ALLYEAR,Seq!C$1,FALSE),".")</f>
        <v>.</v>
      </c>
      <c r="EY87" t="str">
        <f>IF(ISNUMBER(VLOOKUP($F87,AREA_EM_ALLYEAR,Seq!D$1,FALSE)),VLOOKUP($F87,AREA_EM_ALLYEAR,Seq!D$1,FALSE),".")</f>
        <v>.</v>
      </c>
      <c r="EZ87" t="str">
        <f>IF(ISNUMBER(VLOOKUP($F87,AREA_EM_ALLYEAR,Seq!E$1,FALSE)),VLOOKUP($F87,AREA_EM_ALLYEAR,Seq!E$1,FALSE),".")</f>
        <v>.</v>
      </c>
      <c r="FA87" t="str">
        <f>IF(ISNUMBER(VLOOKUP($F87,AREA_EM_ALLYEAR,Seq!F$1,FALSE)),VLOOKUP($F87,AREA_EM_ALLYEAR,Seq!F$1,FALSE),".")</f>
        <v>.</v>
      </c>
      <c r="FB87" t="str">
        <f>IF(ISNUMBER(VLOOKUP($F87,AREA_EM_ALLYEAR,Seq!G$1,FALSE)),VLOOKUP($F87,AREA_EM_ALLYEAR,Seq!G$1,FALSE),".")</f>
        <v>.</v>
      </c>
      <c r="FC87" t="str">
        <f>IF(ISNUMBER(VLOOKUP($F87,AREA_EM_ALLYEAR,Seq!H$1,FALSE)),VLOOKUP($F87,AREA_EM_ALLYEAR,Seq!H$1,FALSE),".")</f>
        <v>.</v>
      </c>
      <c r="FD87" t="str">
        <f>IF(ISNUMBER(VLOOKUP($F87,AREA_EM_ALLYEAR,Seq!I$1,FALSE)),VLOOKUP($F87,AREA_EM_ALLYEAR,Seq!I$1,FALSE),".")</f>
        <v>.</v>
      </c>
      <c r="FE87" t="str">
        <f>IF(ISNUMBER(VLOOKUP($F87,AREA_EM_ALLYEAR,Seq!J$1,FALSE)),VLOOKUP($F87,AREA_EM_ALLYEAR,Seq!J$1,FALSE),".")</f>
        <v>.</v>
      </c>
      <c r="FF87" t="str">
        <f>IF(ISNUMBER(VLOOKUP($F87,AREA_EM_ALLYEAR,Seq!K$1,FALSE)),VLOOKUP($F87,AREA_EM_ALLYEAR,Seq!K$1,FALSE),".")</f>
        <v>.</v>
      </c>
      <c r="FG87" t="str">
        <f>IF(ISNUMBER(VLOOKUP($F87,AREA_EM_ALLYEAR,Seq!L$1,FALSE)),VLOOKUP($F87,AREA_EM_ALLYEAR,Seq!L$1,FALSE),".")</f>
        <v>.</v>
      </c>
      <c r="FH87" t="str">
        <f>IF(ISNUMBER(VLOOKUP($F87,AREA_EM_ALLYEAR,Seq!M$1,FALSE)),VLOOKUP($F87,AREA_EM_ALLYEAR,Seq!M$1,FALSE),".")</f>
        <v>.</v>
      </c>
      <c r="FI87" t="str">
        <f>IF(ISNUMBER(VLOOKUP($F87,AREA_EM_ALLYEAR,Seq!N$1,FALSE)),VLOOKUP($F87,AREA_EM_ALLYEAR,Seq!N$1,FALSE),".")</f>
        <v>.</v>
      </c>
      <c r="FJ87" t="str">
        <f>IF(ISNUMBER(VLOOKUP($F87,AREA_EM_ALLYEAR,Seq!O$1,FALSE)),VLOOKUP($F87,AREA_EM_ALLYEAR,Seq!O$1,FALSE),".")</f>
        <v>.</v>
      </c>
      <c r="FK87" t="str">
        <f t="shared" si="81"/>
        <v>.</v>
      </c>
      <c r="FN87">
        <f>IF( ISNUMBER(VLOOKUP($F87,AREA_LIFE,Seq!V$1,FALSE)-Life!V$39),VLOOKUP($F87,AREA_LIFE,Seq!V$1,FALSE)-Life!V$39,".")</f>
        <v>-14.065829268292674</v>
      </c>
      <c r="FO87">
        <f>IF( ISNUMBER(VLOOKUP($F87,AREA_LIFE,Seq!W$1,FALSE)-Life!W$39),VLOOKUP($F87,AREA_LIFE,Seq!W$1,FALSE)-Life!W$39,".")</f>
        <v>-14.199975609756095</v>
      </c>
      <c r="FP87">
        <f>IF( ISNUMBER(VLOOKUP($F87,AREA_LIFE,Seq!X$1,FALSE)-Life!X$39),VLOOKUP($F87,AREA_LIFE,Seq!X$1,FALSE)-Life!X$39,".")</f>
        <v>-14.330048780487814</v>
      </c>
      <c r="FQ87">
        <f>IF( ISNUMBER(VLOOKUP($F87,AREA_LIFE,Seq!Y$1,FALSE)-Life!Y$39),VLOOKUP($F87,AREA_LIFE,Seq!Y$1,FALSE)-Life!Y$39,".")</f>
        <v>-14.462097560975614</v>
      </c>
      <c r="FR87">
        <f>IF( ISNUMBER(VLOOKUP($F87,AREA_LIFE,Seq!Z$1,FALSE)-Life!Z$39),VLOOKUP($F87,AREA_LIFE,Seq!Z$1,FALSE)-Life!Z$39,".")</f>
        <v>-14.613658536585369</v>
      </c>
      <c r="FS87">
        <f>IF( ISNUMBER(VLOOKUP($F87,AREA_LIFE,Seq!AA$1,FALSE)-Life!AA$39),VLOOKUP($F87,AREA_LIFE,Seq!AA$1,FALSE)-Life!AA$39,".")</f>
        <v>-14.800829268292688</v>
      </c>
      <c r="FT87">
        <f>IF( ISNUMBER(VLOOKUP($F87,AREA_LIFE,Seq!AB$1,FALSE)-Life!AB$39),VLOOKUP($F87,AREA_LIFE,Seq!AB$1,FALSE)-Life!AB$39,".")</f>
        <v>-15.039780487804883</v>
      </c>
      <c r="FU87">
        <f>IF( ISNUMBER(VLOOKUP($F87,AREA_LIFE,Seq!AC$1,FALSE)-Life!AC$39),VLOOKUP($F87,AREA_LIFE,Seq!AC$1,FALSE)-Life!AC$39,".")</f>
        <v>-15.351073170731702</v>
      </c>
      <c r="FV87">
        <f>IF( ISNUMBER(VLOOKUP($F87,AREA_LIFE,Seq!AD$1,FALSE)-Life!AD$39),VLOOKUP($F87,AREA_LIFE,Seq!AD$1,FALSE)-Life!AD$39,".")</f>
        <v>-15.758682926829259</v>
      </c>
      <c r="FW87">
        <f>IF( ISNUMBER(VLOOKUP($F87,AREA_LIFE,Seq!AE$1,FALSE)-Life!AE$39),VLOOKUP($F87,AREA_LIFE,Seq!AE$1,FALSE)-Life!AE$39,".")</f>
        <v>-16.282073170731707</v>
      </c>
      <c r="FX87">
        <f>IF( ISNUMBER(VLOOKUP($F87,AREA_LIFE,Seq!AF$1,FALSE)-Life!AF$39),VLOOKUP($F87,AREA_LIFE,Seq!AF$1,FALSE)-Life!AF$39,".")</f>
        <v>-16.960658536585363</v>
      </c>
      <c r="FY87">
        <f>IF( ISNUMBER(VLOOKUP($F87,AREA_LIFE,Seq!AG$1,FALSE)-Life!AG$39),VLOOKUP($F87,AREA_LIFE,Seq!AG$1,FALSE)-Life!AG$39,".")</f>
        <v>-17.834292682926836</v>
      </c>
      <c r="FZ87">
        <f>IF( ISNUMBER(VLOOKUP($F87,AREA_LIFE,Seq!AH$1,FALSE)-Life!AH$39),VLOOKUP($F87,AREA_LIFE,Seq!AH$1,FALSE)-Life!AH$39,".")</f>
        <v>-18.899829268292677</v>
      </c>
      <c r="GA87">
        <f>IF( ISNUMBER(VLOOKUP($F87,AREA_LIFE,Seq!AI$1,FALSE)-Life!AI$39),VLOOKUP($F87,AREA_LIFE,Seq!AI$1,FALSE)-Life!AI$39,".")</f>
        <v>-20.132097560975623</v>
      </c>
      <c r="GB87">
        <f>IF( ISNUMBER(VLOOKUP($F87,AREA_LIFE,Seq!AJ$1,FALSE)-Life!AJ$39),VLOOKUP($F87,AREA_LIFE,Seq!AJ$1,FALSE)-Life!AJ$39,".")</f>
        <v>-21.491951219512202</v>
      </c>
      <c r="GC87">
        <f>IF( ISNUMBER(VLOOKUP($F87,AREA_LIFE,Seq!AK$1,FALSE)-Life!AK$39),VLOOKUP($F87,AREA_LIFE,Seq!AK$1,FALSE)-Life!AK$39,".")</f>
        <v>-22.936243902439031</v>
      </c>
      <c r="GD87">
        <f>IF( ISNUMBER(VLOOKUP($F87,AREA_LIFE,Seq!AL$1,FALSE)-Life!AL$39),VLOOKUP($F87,AREA_LIFE,Seq!AL$1,FALSE)-Life!AL$39,".")</f>
        <v>-24.414780487804876</v>
      </c>
      <c r="GE87">
        <f>IF( ISNUMBER(VLOOKUP($F87,AREA_LIFE,Seq!AM$1,FALSE)-Life!AM$39),VLOOKUP($F87,AREA_LIFE,Seq!AM$1,FALSE)-Life!AM$39,".")</f>
        <v>-25.858146341463417</v>
      </c>
      <c r="GF87">
        <f>IF( ISNUMBER(VLOOKUP($F87,AREA_LIFE,Seq!AN$1,FALSE)-Life!AN$39),VLOOKUP($F87,AREA_LIFE,Seq!AN$1,FALSE)-Life!AN$39,".")</f>
        <v>-27.195902439024394</v>
      </c>
      <c r="GG87">
        <f>IF( ISNUMBER(VLOOKUP($F87,AREA_LIFE,Seq!AO$1,FALSE)-Life!AO$39),VLOOKUP($F87,AREA_LIFE,Seq!AO$1,FALSE)-Life!AO$39,".")</f>
        <v>-28.363219512195137</v>
      </c>
      <c r="GH87">
        <f>IF( ISNUMBER(VLOOKUP($F87,AREA_LIFE,Seq!AP$1,FALSE)-Life!AP$39),VLOOKUP($F87,AREA_LIFE,Seq!AP$1,FALSE)-Life!AP$39,".")</f>
        <v>-29.291268292682936</v>
      </c>
      <c r="GI87">
        <f>IF( ISNUMBER(VLOOKUP($F87,AREA_LIFE,Seq!AQ$1,FALSE)-Life!AQ$39),VLOOKUP($F87,AREA_LIFE,Seq!AQ$1,FALSE)-Life!AQ$39,".")</f>
        <v>-29.924292682926826</v>
      </c>
      <c r="GJ87">
        <f>IF( ISNUMBER(VLOOKUP($F87,AREA_LIFE,Seq!AR$1,FALSE)-Life!AR$39),VLOOKUP($F87,AREA_LIFE,Seq!AR$1,FALSE)-Life!AR$39,".")</f>
        <v>-30.268024390243902</v>
      </c>
      <c r="GK87">
        <f>IF( ISNUMBER(VLOOKUP($F87,AREA_LIFE,Seq!AS$1,FALSE)-Life!AS$39),VLOOKUP($F87,AREA_LIFE,Seq!AS$1,FALSE)-Life!AS$39,".")</f>
        <v>-30.341195121951223</v>
      </c>
      <c r="GL87">
        <f>IF( ISNUMBER(VLOOKUP($F87,AREA_LIFE,Seq!AT$1,FALSE)-Life!AT$39),VLOOKUP($F87,AREA_LIFE,Seq!AT$1,FALSE)-Life!AT$39,".")</f>
        <v>-30.160902439024404</v>
      </c>
      <c r="GM87">
        <f>IF( ISNUMBER(VLOOKUP($F87,AREA_LIFE,Seq!AU$1,FALSE)-Life!AU$39),VLOOKUP($F87,AREA_LIFE,Seq!AU$1,FALSE)-Life!AU$39,".")</f>
        <v>-29.757268292682923</v>
      </c>
      <c r="GN87">
        <f>IF( ISNUMBER(VLOOKUP($F87,AREA_LIFE,Seq!AV$1,FALSE)-Life!AV$39),VLOOKUP($F87,AREA_LIFE,Seq!AV$1,FALSE)-Life!AV$39,".")</f>
        <v>-29.174292682926811</v>
      </c>
      <c r="GO87">
        <f>IF( ISNUMBER(VLOOKUP($F87,AREA_LIFE,Seq!AW$1,FALSE)-Life!AW$39),VLOOKUP($F87,AREA_LIFE,Seq!AW$1,FALSE)-Life!AW$39,".")</f>
        <v>-28.475853658536586</v>
      </c>
      <c r="GP87">
        <f>IF( ISNUMBER(VLOOKUP($F87,AREA_LIFE,Seq!AX$1,FALSE)-Life!AX$39),VLOOKUP($F87,AREA_LIFE,Seq!AX$1,FALSE)-Life!AX$39,".")</f>
        <v>-27.728804878048791</v>
      </c>
      <c r="GQ87">
        <f t="shared" si="82"/>
        <v>-27.728804878048791</v>
      </c>
      <c r="GS87">
        <f>IFERROR(VLOOKUP($F87,AREA_LIFE,Seq!V$1,FALSE),".")</f>
        <v>51.902560975609759</v>
      </c>
      <c r="GT87">
        <f>IFERROR(VLOOKUP($F87,AREA_LIFE,Seq!W$1,FALSE),".")</f>
        <v>51.966756097560975</v>
      </c>
      <c r="GU87">
        <f>IFERROR(VLOOKUP($F87,AREA_LIFE,Seq!X$1,FALSE),".")</f>
        <v>52.018439024390247</v>
      </c>
      <c r="GV87">
        <f>IFERROR(VLOOKUP($F87,AREA_LIFE,Seq!Y$1,FALSE),".")</f>
        <v>52.059073170731715</v>
      </c>
      <c r="GW87">
        <f>IFERROR(VLOOKUP($F87,AREA_LIFE,Seq!Z$1,FALSE),".")</f>
        <v>52.082146341463421</v>
      </c>
      <c r="GX87">
        <f>IFERROR(VLOOKUP($F87,AREA_LIFE,Seq!AA$1,FALSE),".")</f>
        <v>52.079609756097568</v>
      </c>
      <c r="GY87">
        <f>IFERROR(VLOOKUP($F87,AREA_LIFE,Seq!AB$1,FALSE),".")</f>
        <v>52.04143902439025</v>
      </c>
      <c r="GZ87">
        <f>IFERROR(VLOOKUP($F87,AREA_LIFE,Seq!AC$1,FALSE),".")</f>
        <v>51.947121951219522</v>
      </c>
      <c r="HA87">
        <f>IFERROR(VLOOKUP($F87,AREA_LIFE,Seq!AD$1,FALSE),".")</f>
        <v>51.774243902439032</v>
      </c>
      <c r="HB87">
        <f>IFERROR(VLOOKUP($F87,AREA_LIFE,Seq!AE$1,FALSE),".")</f>
        <v>51.504317073170739</v>
      </c>
      <c r="HC87">
        <f>IFERROR(VLOOKUP($F87,AREA_LIFE,Seq!AF$1,FALSE),".")</f>
        <v>51.098414634146344</v>
      </c>
      <c r="HD87">
        <f>IFERROR(VLOOKUP($F87,AREA_LIFE,Seq!AG$1,FALSE),".")</f>
        <v>50.516097560975616</v>
      </c>
      <c r="HE87">
        <f>IFERROR(VLOOKUP($F87,AREA_LIFE,Seq!AH$1,FALSE),".")</f>
        <v>49.755414634146348</v>
      </c>
      <c r="HF87">
        <f>IFERROR(VLOOKUP($F87,AREA_LIFE,Seq!AI$1,FALSE),".")</f>
        <v>48.837487804878052</v>
      </c>
      <c r="HG87">
        <f>IFERROR(VLOOKUP($F87,AREA_LIFE,Seq!AJ$1,FALSE),".")</f>
        <v>47.798390243902446</v>
      </c>
      <c r="HH87">
        <f>IFERROR(VLOOKUP($F87,AREA_LIFE,Seq!AK$1,FALSE),".")</f>
        <v>46.681292682926838</v>
      </c>
      <c r="HI87">
        <f>IFERROR(VLOOKUP($F87,AREA_LIFE,Seq!AL$1,FALSE),".")</f>
        <v>45.536853658536586</v>
      </c>
      <c r="HJ87">
        <f>IFERROR(VLOOKUP($F87,AREA_LIFE,Seq!AM$1,FALSE),".")</f>
        <v>44.433585365853666</v>
      </c>
      <c r="HK87">
        <f>IFERROR(VLOOKUP($F87,AREA_LIFE,Seq!AN$1,FALSE),".")</f>
        <v>43.438902439024403</v>
      </c>
      <c r="HL87">
        <f>IFERROR(VLOOKUP($F87,AREA_LIFE,Seq!AO$1,FALSE),".")</f>
        <v>42.611682926829268</v>
      </c>
      <c r="HM87">
        <f>IFERROR(VLOOKUP($F87,AREA_LIFE,Seq!AP$1,FALSE),".")</f>
        <v>42.01273170731708</v>
      </c>
      <c r="HN87">
        <f>IFERROR(VLOOKUP($F87,AREA_LIFE,Seq!AQ$1,FALSE),".")</f>
        <v>41.687292682926831</v>
      </c>
      <c r="HO87">
        <f>IFERROR(VLOOKUP($F87,AREA_LIFE,Seq!AR$1,FALSE),".")</f>
        <v>41.625121951219519</v>
      </c>
      <c r="HP87">
        <f>IFERROR(VLOOKUP($F87,AREA_LIFE,Seq!AS$1,FALSE),".")</f>
        <v>41.805975609756096</v>
      </c>
      <c r="HQ87">
        <f>IFERROR(VLOOKUP($F87,AREA_LIFE,Seq!AT$1,FALSE),".")</f>
        <v>42.212780487804885</v>
      </c>
      <c r="HR87">
        <f>IFERROR(VLOOKUP($F87,AREA_LIFE,Seq!AU$1,FALSE),".")</f>
        <v>42.819390243902447</v>
      </c>
      <c r="HS87">
        <f>IFERROR(VLOOKUP($F87,AREA_LIFE,Seq!AV$1,FALSE),".")</f>
        <v>43.58931707317074</v>
      </c>
      <c r="HT87">
        <f>IFERROR(VLOOKUP($F87,AREA_LIFE,Seq!AW$1,FALSE),".")</f>
        <v>44.467219512195122</v>
      </c>
      <c r="HU87">
        <f>IFERROR(VLOOKUP($F87,AREA_LIFE,Seq!AX$1,FALSE),".")</f>
        <v>45.395756097560977</v>
      </c>
      <c r="HV87" t="str">
        <f>IFERROR(VLOOKUP($F87,AREA_LIFE,Seq!AY$1,FALSE),".")</f>
        <v>.</v>
      </c>
      <c r="HZ87">
        <f t="shared" si="85"/>
        <v>30</v>
      </c>
      <c r="IA87">
        <f t="shared" si="83"/>
        <v>0</v>
      </c>
      <c r="IB87">
        <f t="shared" si="86"/>
        <v>44762807.452283688</v>
      </c>
      <c r="IC87">
        <f t="shared" si="87"/>
        <v>-44157303.733838521</v>
      </c>
      <c r="ID87">
        <f t="shared" si="84"/>
        <v>7.9877932023422415E-2</v>
      </c>
      <c r="IE87" t="str">
        <f>work!FK87</f>
        <v>.</v>
      </c>
      <c r="IF87" t="str">
        <f>work!FL87</f>
        <v>.</v>
      </c>
      <c r="IG87" t="str">
        <f>work!FM87</f>
        <v>.</v>
      </c>
      <c r="IH87" t="str">
        <f>IF(ISNUMBER(work!FS87-work!FK87),work!FS87-work!FK87,".")</f>
        <v>.</v>
      </c>
      <c r="II87" t="str">
        <f>IF(ISNUMBER(work!FT87-work!FL87),work!FT87-work!FL87,".")</f>
        <v>.</v>
      </c>
      <c r="IJ87" t="str">
        <f>IF(ISNUMBER(work!FU87-work!FM87),work!FU87-work!FM87,".")</f>
        <v>.</v>
      </c>
    </row>
    <row r="88" spans="1:244" hidden="1">
      <c r="A88" s="24" t="str">
        <f t="shared" si="48"/>
        <v>非洲</v>
      </c>
      <c r="B88" s="24" t="str">
        <f t="shared" si="49"/>
        <v>Out</v>
      </c>
      <c r="C88" s="24" t="str">
        <f t="shared" si="50"/>
        <v>Out</v>
      </c>
      <c r="D88" s="24"/>
      <c r="E88" s="25" t="s">
        <v>2475</v>
      </c>
      <c r="F88" s="26" t="str">
        <f t="shared" si="51"/>
        <v>Swaziland</v>
      </c>
      <c r="G88" s="27" t="str">
        <f t="shared" si="52"/>
        <v>.</v>
      </c>
      <c r="H88" s="27" t="str">
        <f t="shared" si="53"/>
        <v>.</v>
      </c>
      <c r="I88" s="27" t="str">
        <f t="shared" si="54"/>
        <v>.</v>
      </c>
      <c r="J88" s="27" t="str">
        <f t="shared" si="55"/>
        <v>.</v>
      </c>
      <c r="K88" s="27" t="str">
        <f t="shared" si="56"/>
        <v>.</v>
      </c>
      <c r="L88" s="27" t="str">
        <f t="shared" si="57"/>
        <v>.</v>
      </c>
      <c r="M88" s="27" t="str">
        <f t="shared" si="58"/>
        <v>.</v>
      </c>
      <c r="N88" s="27" t="str">
        <f t="shared" si="59"/>
        <v>.</v>
      </c>
      <c r="O88" s="27">
        <f t="shared" si="60"/>
        <v>10</v>
      </c>
      <c r="P88" s="27">
        <f t="shared" si="61"/>
        <v>0</v>
      </c>
      <c r="Q88" s="27">
        <f t="shared" si="62"/>
        <v>0</v>
      </c>
      <c r="R88" s="27">
        <f t="shared" si="63"/>
        <v>0</v>
      </c>
      <c r="S88" s="27" t="str">
        <f t="shared" si="64"/>
        <v>.</v>
      </c>
      <c r="T88" s="27" t="str">
        <f t="shared" si="65"/>
        <v>.</v>
      </c>
      <c r="U88" s="27" t="str">
        <f t="shared" si="66"/>
        <v>.</v>
      </c>
      <c r="V88" s="27" t="str">
        <f t="shared" si="67"/>
        <v>.</v>
      </c>
      <c r="W88" s="27" t="str">
        <f t="shared" si="68"/>
        <v>.</v>
      </c>
      <c r="X88" s="27" t="str">
        <f t="shared" si="69"/>
        <v>.</v>
      </c>
      <c r="Y88" s="27" t="str">
        <f t="shared" si="70"/>
        <v>.</v>
      </c>
      <c r="Z88" s="27" t="str">
        <f t="shared" si="71"/>
        <v>.</v>
      </c>
      <c r="AA88" s="27" t="str">
        <f t="shared" si="72"/>
        <v>.</v>
      </c>
      <c r="AB88" s="27" t="str">
        <f t="shared" si="73"/>
        <v>.</v>
      </c>
      <c r="AC88" s="27" t="str">
        <f t="shared" si="74"/>
        <v>.</v>
      </c>
      <c r="AD88" s="27" t="str">
        <f t="shared" si="75"/>
        <v>.</v>
      </c>
      <c r="AE88" s="27" t="str">
        <f t="shared" si="76"/>
        <v>.</v>
      </c>
      <c r="AF88" s="27" t="str">
        <f t="shared" si="77"/>
        <v>.</v>
      </c>
      <c r="AG88" s="27"/>
      <c r="AH88" s="27">
        <f>IF(ISNUMBER(work!C88+work!AH88),work!C88+work!AH88,".")</f>
        <v>18341213.20501389</v>
      </c>
      <c r="AI88" s="27">
        <f>IF(ISNUMBER(work!D88+work!AI88),work!D88+work!AI88,".")</f>
        <v>19299395.555043798</v>
      </c>
      <c r="AJ88" s="27">
        <f>IF(ISNUMBER(work!E88+work!AJ88),work!E88+work!AJ88,".")</f>
        <v>21051367.414493419</v>
      </c>
      <c r="AK88" s="27">
        <f>IF(ISNUMBER(work!F88+work!AK88),work!F88+work!AK88,".")</f>
        <v>23340677.828508668</v>
      </c>
      <c r="AL88" s="27">
        <f>IF(ISNUMBER(work!G88+work!AL88),work!G88+work!AL88,".")</f>
        <v>26883472.568787694</v>
      </c>
      <c r="AM88" s="27">
        <f>IF(ISNUMBER(work!H88+work!AM88),work!H88+work!AM88,".")</f>
        <v>30507053.530473415</v>
      </c>
      <c r="AN88" s="27">
        <f>IF(ISNUMBER(work!I88+work!AN88),work!I88+work!AN88,".")</f>
        <v>33193781.117829163</v>
      </c>
      <c r="AO88" s="27">
        <f>IF(ISNUMBER(work!J88+work!AO88),work!J88+work!AO88,".")</f>
        <v>37046312.392201535</v>
      </c>
      <c r="AP88" s="27">
        <f>IF(ISNUMBER(work!K88+work!AP88),work!K88+work!AP88,".")</f>
        <v>41228844.591559187</v>
      </c>
      <c r="AQ88" s="27">
        <f>IF(ISNUMBER(work!L88+work!AQ88),work!L88+work!AQ88,".")</f>
        <v>42926574.354326472</v>
      </c>
      <c r="AR88" s="27">
        <f>IF(ISNUMBER(work!M88+work!AR88),work!M88+work!AR88,".")</f>
        <v>44563388.947951563</v>
      </c>
      <c r="AS88" s="27">
        <f>IF(ISNUMBER(work!N88+work!AS88),work!N88+work!AS88,".")</f>
        <v>48656411.7295717</v>
      </c>
      <c r="AT88" s="27">
        <f>IF(ISNUMBER(work!O88+work!AT88),work!O88+work!AT88,".")</f>
        <v>55552315.469430976</v>
      </c>
      <c r="AU88" s="27">
        <f>IF(ISNUMBER(work!P88+work!AU88),work!P88+work!AU88,".")</f>
        <v>63317568.173237093</v>
      </c>
      <c r="AV88" s="27">
        <f>IF(ISNUMBER(work!Q88+work!AV88),work!Q88+work!AV88,".")</f>
        <v>71601867.543026701</v>
      </c>
      <c r="AW88" s="27">
        <f>IF(ISNUMBER(work!R88+work!AW88),work!R88+work!AW88,".")</f>
        <v>79397317.249166042</v>
      </c>
      <c r="AX88" s="27">
        <f>IF(ISNUMBER(work!S88+work!AX88),work!S88+work!AX88,".")</f>
        <v>87329458.503294304</v>
      </c>
      <c r="AY88" s="27">
        <f>IF(ISNUMBER(work!T88+work!AY88),work!T88+work!AY88,".")</f>
        <v>95444331.730785757</v>
      </c>
      <c r="AZ88" s="27">
        <f>IF(ISNUMBER(work!U88+work!AZ88),work!U88+work!AZ88,".")</f>
        <v>102882566.40933357</v>
      </c>
      <c r="BA88" s="27">
        <f>IF(ISNUMBER(work!V88+work!BA88),work!V88+work!BA88,".")</f>
        <v>110696245.14059673</v>
      </c>
      <c r="BB88" s="27">
        <f>IF(ISNUMBER(work!W88+work!BB88),work!W88+work!BB88,".")</f>
        <v>119996993.9894419</v>
      </c>
      <c r="BC88" s="27">
        <f>IF(ISNUMBER(work!X88+work!BC88),work!X88+work!BC88,".")</f>
        <v>129945870.45306319</v>
      </c>
      <c r="BD88" s="27">
        <f>IF(ISNUMBER(work!Y88+work!BD88),work!Y88+work!BD88,".")</f>
        <v>141760008.7182349</v>
      </c>
      <c r="BE88" s="27">
        <f>IF(ISNUMBER(work!Z88+work!BE88),work!Z88+work!BE88,".")</f>
        <v>155926641.95627752</v>
      </c>
      <c r="BF88" s="27">
        <f>IF(ISNUMBER(work!AA88+work!BF88),work!AA88+work!BF88,".")</f>
        <v>171663154.40465966</v>
      </c>
      <c r="BG88" s="27">
        <f>IF(ISNUMBER(work!AB88+work!BG88),work!AB88+work!BG88,".")</f>
        <v>189502757.72387683</v>
      </c>
      <c r="BH88" s="27">
        <f>IF(ISNUMBER(work!AC88+work!BH88),work!AC88+work!BH88,".")</f>
        <v>211470522.18517551</v>
      </c>
      <c r="BI88" s="27">
        <f>IF(ISNUMBER(work!AD88+work!BI88),work!AD88+work!BI88,".")</f>
        <v>238945411.13602236</v>
      </c>
      <c r="BJ88" s="27">
        <f>IF(ISNUMBER(work!AE88+work!BJ88),work!AE88+work!BJ88,".")</f>
        <v>260438778.43572056</v>
      </c>
      <c r="BK88" s="27">
        <f>IF(ISNUMBER(work!AF88+work!BK88),work!AF88+work!BK88,".")</f>
        <v>293938568.87061518</v>
      </c>
      <c r="BL88" s="27"/>
      <c r="BM88" s="27">
        <f>IF(ISNUMBER(work!AH88-work!C88),work!AH88-work!C88,".")</f>
        <v>-18247175.358052108</v>
      </c>
      <c r="BN88" s="27">
        <f>IF(ISNUMBER(work!AI88-work!D88),work!AI88-work!D88,".")</f>
        <v>-19191589.213301603</v>
      </c>
      <c r="BO88" s="27">
        <f>IF(ISNUMBER(work!AJ88-work!E88),work!AJ88-work!E88,".")</f>
        <v>-20942296.967771381</v>
      </c>
      <c r="BP88" s="27">
        <f>IF(ISNUMBER(work!AK88-work!F88),work!AK88-work!F88,".")</f>
        <v>-23230295.971422933</v>
      </c>
      <c r="BQ88" s="27">
        <f>IF(ISNUMBER(work!AL88-work!G88),work!AL88-work!G88,".")</f>
        <v>-26766289.248733506</v>
      </c>
      <c r="BR88" s="27">
        <f>IF(ISNUMBER(work!AM88-work!H88),work!AM88-work!H88,".")</f>
        <v>-30385426.132413182</v>
      </c>
      <c r="BS88" s="27">
        <f>IF(ISNUMBER(work!AN88-work!I88),work!AN88-work!I88,".")</f>
        <v>-33057236.755391445</v>
      </c>
      <c r="BT88" s="27">
        <f>IF(ISNUMBER(work!AO88-work!J88),work!AO88-work!J88,".")</f>
        <v>-36889823.554312669</v>
      </c>
      <c r="BU88" s="27">
        <f>IF(ISNUMBER(work!AP88-work!K88),work!AP88-work!K88,".")</f>
        <v>-41062074.716911212</v>
      </c>
      <c r="BV88" s="27">
        <f>IF(ISNUMBER(work!AQ88-work!L88),work!AQ88-work!L88,".")</f>
        <v>-42738272.645791128</v>
      </c>
      <c r="BW88" s="27">
        <f>IF(ISNUMBER(work!AR88-work!M88),work!AR88-work!M88,".")</f>
        <v>-44356722.238170646</v>
      </c>
      <c r="BX88" s="27">
        <f>IF(ISNUMBER(work!AS88-work!N88),work!AS88-work!N88,".")</f>
        <v>-48444349.685673699</v>
      </c>
      <c r="BY88" s="27">
        <f>IF(ISNUMBER(work!AT88-work!O88),work!AT88-work!O88,".")</f>
        <v>-55336754.066779234</v>
      </c>
      <c r="BZ88" s="27">
        <f>IF(ISNUMBER(work!AU88-work!P88),work!AU88-work!P88,".")</f>
        <v>-63095971.098042496</v>
      </c>
      <c r="CA88" s="27">
        <f>IF(ISNUMBER(work!AV88-work!Q88),work!AV88-work!Q88,".")</f>
        <v>-71371845.372790501</v>
      </c>
      <c r="CB88" s="27">
        <f>IF(ISNUMBER(work!AW88-work!R88),work!AW88-work!R88,".")</f>
        <v>-79160530.37447536</v>
      </c>
      <c r="CC88" s="27">
        <f>IF(ISNUMBER(work!AX88-work!S88),work!AX88-work!S88,".")</f>
        <v>-87084173.882711098</v>
      </c>
      <c r="CD88" s="27">
        <f>IF(ISNUMBER(work!AY88-work!T88),work!AY88-work!T88,".")</f>
        <v>-95189768.467118233</v>
      </c>
      <c r="CE88" s="27">
        <f>IF(ISNUMBER(work!AZ88-work!U88),work!AZ88-work!U88,".")</f>
        <v>-102620993.60400642</v>
      </c>
      <c r="CF88" s="27">
        <f>IF(ISNUMBER(work!BA88-work!V88),work!BA88-work!V88,".")</f>
        <v>-110425585.43375726</v>
      </c>
      <c r="CG88" s="27">
        <f>IF(ISNUMBER(work!BB88-work!W88),work!BB88-work!W88,".")</f>
        <v>-119699070.35315809</v>
      </c>
      <c r="CH88" s="27">
        <f>IF(ISNUMBER(work!BC88-work!X88),work!BC88-work!X88,".")</f>
        <v>-129644967.22997281</v>
      </c>
      <c r="CI88" s="27">
        <f>IF(ISNUMBER(work!BD88-work!Y88),work!BD88-work!Y88,".")</f>
        <v>-141453595.19395709</v>
      </c>
      <c r="CJ88" s="27">
        <f>IF(ISNUMBER(work!BE88-work!Z88),work!BE88-work!Z88,".")</f>
        <v>-155608322.3471345</v>
      </c>
      <c r="CK88" s="27">
        <f>IF(ISNUMBER(work!BF88-work!AA88),work!BF88-work!AA88,".")</f>
        <v>-171336841.29339632</v>
      </c>
      <c r="CL88" s="27">
        <f>IF(ISNUMBER(work!BG88-work!AB88),work!BG88-work!AB88,".")</f>
        <v>-189169237.52677715</v>
      </c>
      <c r="CM88" s="27">
        <f>IF(ISNUMBER(work!BH88-work!AC88),work!BH88-work!AC88,".")</f>
        <v>-211127424.51455447</v>
      </c>
      <c r="CN88" s="27">
        <f>IF(ISNUMBER(work!BI88-work!AD88),work!BI88-work!AD88,".")</f>
        <v>-238590268.63467166</v>
      </c>
      <c r="CO88" s="27">
        <f>IF(ISNUMBER(work!BJ88-work!AE88),work!BJ88-work!AE88,".")</f>
        <v>-260075112.51433742</v>
      </c>
      <c r="CP88" s="27">
        <f>IF(ISNUMBER(work!BK88-work!AF88),work!BK88-work!AF88,".")</f>
        <v>-293570538.95817548</v>
      </c>
      <c r="CQ88" s="27"/>
      <c r="CR88" s="27"/>
      <c r="CS88" s="27">
        <f>IF(ISNUMBER(work!CR88-work!BN88),work!CR88-work!BN88,".")</f>
        <v>9.0582853127196064E-2</v>
      </c>
      <c r="CT88" s="27">
        <f>IF(ISNUMBER(work!CS88-work!BO88),work!CS88-work!BO88,".")</f>
        <v>8.9582853127196063E-2</v>
      </c>
      <c r="CU88" s="27">
        <f>IF(ISNUMBER(work!CT88-work!BP88),work!CT88-work!BP88,".")</f>
        <v>8.9582853127196063E-2</v>
      </c>
      <c r="CV88" s="27">
        <f>IF(ISNUMBER(work!CU88-work!BQ88),work!CU88-work!BQ88,".")</f>
        <v>8.8582853127196062E-2</v>
      </c>
      <c r="CW88" s="27">
        <f>IF(ISNUMBER(work!CV88-work!BR88),work!CV88-work!BR88,".")</f>
        <v>8.8582853127196062E-2</v>
      </c>
      <c r="CX88" s="27">
        <f>IF(ISNUMBER(work!CW88-work!BS88),work!CW88-work!BS88,".")</f>
        <v>8.7582853127196075E-2</v>
      </c>
      <c r="CY88" s="27">
        <f>IF(ISNUMBER(work!CX88-work!BT88),work!CX88-work!BT88,".")</f>
        <v>8.6582853127196074E-2</v>
      </c>
      <c r="CZ88" s="27">
        <f>IF(ISNUMBER(work!CY88-work!BU88),work!CY88-work!BU88,".")</f>
        <v>8.5582853127196074E-2</v>
      </c>
      <c r="DA88" s="27">
        <f>IF(ISNUMBER(work!CZ88-work!BV88),work!CZ88-work!BV88,".")</f>
        <v>8.4582853127196073E-2</v>
      </c>
      <c r="DB88" s="27">
        <f>IF(ISNUMBER(work!DA88-work!BW88),work!DA88-work!BW88,".")</f>
        <v>8.3582853127196072E-2</v>
      </c>
      <c r="DC88" s="27">
        <f>IF(ISNUMBER(work!DB88-work!BX88),work!DB88-work!BX88,".")</f>
        <v>8.158285312719607E-2</v>
      </c>
      <c r="DD88" s="27">
        <f>IF(ISNUMBER(work!DC88-work!BY88),work!DC88-work!BY88,".")</f>
        <v>7.9582853127196068E-2</v>
      </c>
      <c r="DE88" s="27">
        <f>IF(ISNUMBER(work!DD88-work!BZ88),work!DD88-work!BZ88,".")</f>
        <v>7.7659072235190335E-2</v>
      </c>
      <c r="DF88" s="27">
        <f>IF(ISNUMBER(work!DE88-work!CA88),work!DE88-work!CA88,".")</f>
        <v>7.5659072235190333E-2</v>
      </c>
      <c r="DG88" s="27">
        <f>IF(ISNUMBER(work!DF88-work!CB88),work!DF88-work!CB88,".")</f>
        <v>7.3659072235190332E-2</v>
      </c>
      <c r="DH88" s="27">
        <f>IF(ISNUMBER(work!DG88-work!CC88),work!DG88-work!CC88,".")</f>
        <v>7.165907223519033E-2</v>
      </c>
      <c r="DI88" s="27">
        <f>IF(ISNUMBER(work!DH88-work!CD88),work!DH88-work!CD88,".")</f>
        <v>6.8659072235190341E-2</v>
      </c>
      <c r="DJ88" s="27">
        <f>IF(ISNUMBER(work!DI88-work!CE88),work!DI88-work!CE88,".")</f>
        <v>6.6659072235190339E-2</v>
      </c>
      <c r="DK88" s="27">
        <f>IF(ISNUMBER(work!DJ88-work!CF88),work!DJ88-work!CF88,".")</f>
        <v>6.4659072235190337E-2</v>
      </c>
      <c r="DL88" s="27">
        <f>IF(ISNUMBER(work!DK88-work!CG88),work!DK88-work!CG88,".")</f>
        <v>6.3871799120322953E-2</v>
      </c>
      <c r="DM88" s="27">
        <f>IF(ISNUMBER(work!DL88-work!CH88),work!DL88-work!CH88,".")</f>
        <v>6.3414646796765728E-2</v>
      </c>
      <c r="DN88" s="27">
        <f>IF(ISNUMBER(work!DM88-work!CI88),work!DM88-work!CI88,".")</f>
        <v>6.3078647519711317E-2</v>
      </c>
      <c r="DO88" s="27">
        <f>IF(ISNUMBER(work!DN88-work!CJ88),work!DN88-work!CJ88,".")</f>
        <v>6.2675090219924123E-2</v>
      </c>
      <c r="DP88" s="27">
        <f>IF(ISNUMBER(work!DO88-work!CK88),work!DO88-work!CK88,".")</f>
        <v>6.2150013629561171E-2</v>
      </c>
      <c r="DQ88" s="27">
        <f>IF(ISNUMBER(work!DP88-work!CL88),work!DP88-work!CL88,".")</f>
        <v>6.0473948547315928E-2</v>
      </c>
      <c r="DR88" s="27">
        <f>IF(ISNUMBER(work!DQ88-work!CM88),work!DQ88-work!CM88,".")</f>
        <v>5.9765281347551165E-2</v>
      </c>
      <c r="DS88" s="27">
        <f>IF(ISNUMBER(work!DR88-work!CN88),work!DR88-work!CN88,".")</f>
        <v>5.8137969863958507E-2</v>
      </c>
      <c r="DT88" s="27">
        <f>IF(ISNUMBER(work!DS88-work!CO88),work!DS88-work!CO88,".")</f>
        <v>5.6708456408247704E-2</v>
      </c>
      <c r="DU88" s="27">
        <f>IF(ISNUMBER(work!DT88-work!CP88),work!DT88-work!CP88,".")</f>
        <v>5.6355148077552111E-2</v>
      </c>
      <c r="DV88" s="27">
        <f t="shared" si="78"/>
        <v>5.6355148077552111E-2</v>
      </c>
      <c r="DW88" s="27"/>
      <c r="DX88" s="27" t="str">
        <f>IF(ISNUMBER(work!FJ88/work!FN88),work!FJ88/work!FN88,".")</f>
        <v>.</v>
      </c>
      <c r="DY88" s="27" t="str">
        <f>IF(ISNUMBER(work!FK88/work!FO88),work!FK88/work!FO88,".")</f>
        <v>.</v>
      </c>
      <c r="DZ88" s="27" t="str">
        <f>IF(ISNUMBER(work!FL88/work!FP88),work!FL88/work!FP88,".")</f>
        <v>.</v>
      </c>
      <c r="EA88" s="27" t="str">
        <f>IF(ISNUMBER(work!FM88/work!FQ88),work!FM88/work!FQ88,".")</f>
        <v>.</v>
      </c>
      <c r="EB88" s="27" t="str">
        <f>IF(ISNUMBER((work!FK88+work!FL88)/(work!FO88+work!FP88)),(work!FK88+work!FL88)/(work!FO88+work!FP88),".")</f>
        <v>.</v>
      </c>
      <c r="EC88" s="27" t="str">
        <f>IF(ISNUMBER(work!FR88/work!FV88),work!FR88/work!FV88,".")</f>
        <v>.</v>
      </c>
      <c r="ED88" s="27" t="str">
        <f>IF(ISNUMBER(work!FS88/work!FW88),work!FS88/work!FW88,".")</f>
        <v>.</v>
      </c>
      <c r="EE88" s="27" t="str">
        <f>IF(ISNUMBER(work!FT88/work!FX88),work!FT88/work!FX88,".")</f>
        <v>.</v>
      </c>
      <c r="EF88" s="27" t="str">
        <f>IF(ISNUMBER(work!FU88/work!FY88),work!FU88/work!FY88,".")</f>
        <v>.</v>
      </c>
      <c r="EG88" s="27" t="str">
        <f>IF(ISNUMBER((work!FS88+work!FT88)/(work!FW88+work!FX88)),(work!FS88+work!FT88)/(work!FW88+work!FX88),".")</f>
        <v>.</v>
      </c>
      <c r="EH88" s="27" t="str">
        <f>work!EZ88</f>
        <v>.</v>
      </c>
      <c r="EI88" s="27" t="str">
        <f>work!FA88</f>
        <v>.</v>
      </c>
      <c r="EJ88" s="27" t="str">
        <f>work!FB88</f>
        <v>.</v>
      </c>
      <c r="EK88" s="27"/>
      <c r="EL88" s="27" t="str">
        <f t="shared" si="79"/>
        <v>.</v>
      </c>
      <c r="EM88" t="str">
        <f t="shared" si="80"/>
        <v>.</v>
      </c>
      <c r="EN88" t="str">
        <f>work!FM88</f>
        <v>.</v>
      </c>
      <c r="EO88" t="str">
        <f>IF(ISNUMBER(work!FK88+work!FL88),work!FK88+work!FL88,".")</f>
        <v>.</v>
      </c>
      <c r="EP88" t="str">
        <f>IF(ISNUMBER(work!FU88-work!FM88),work!FU88-work!FM88,".")</f>
        <v>.</v>
      </c>
      <c r="EQ88" t="str">
        <f>IF(ISNUMBER(work!FS88+work!FT88-work!FK88-work!FL88),(work!FS88+work!FT88-work!FK88-work!FL88),".")</f>
        <v>.</v>
      </c>
      <c r="EU88" t="str">
        <f>work!FC88</f>
        <v>.</v>
      </c>
      <c r="EV88" t="str">
        <f>work!FD88</f>
        <v>.</v>
      </c>
      <c r="EW88" t="str">
        <f>IF(ISNUMBER(VLOOKUP($F88,AREA_EM_ALLYEAR,Seq!B$1,FALSE)),VLOOKUP($F88,AREA_EM_ALLYEAR,Seq!B$1,FALSE),".")</f>
        <v>.</v>
      </c>
      <c r="EX88" t="str">
        <f>IF(ISNUMBER(VLOOKUP($F88,AREA_EM_ALLYEAR,Seq!C$1,FALSE)),VLOOKUP($F88,AREA_EM_ALLYEAR,Seq!C$1,FALSE),".")</f>
        <v>.</v>
      </c>
      <c r="EY88" t="str">
        <f>IF(ISNUMBER(VLOOKUP($F88,AREA_EM_ALLYEAR,Seq!D$1,FALSE)),VLOOKUP($F88,AREA_EM_ALLYEAR,Seq!D$1,FALSE),".")</f>
        <v>.</v>
      </c>
      <c r="EZ88" t="str">
        <f>IF(ISNUMBER(VLOOKUP($F88,AREA_EM_ALLYEAR,Seq!E$1,FALSE)),VLOOKUP($F88,AREA_EM_ALLYEAR,Seq!E$1,FALSE),".")</f>
        <v>.</v>
      </c>
      <c r="FA88" t="str">
        <f>IF(ISNUMBER(VLOOKUP($F88,AREA_EM_ALLYEAR,Seq!F$1,FALSE)),VLOOKUP($F88,AREA_EM_ALLYEAR,Seq!F$1,FALSE),".")</f>
        <v>.</v>
      </c>
      <c r="FB88" t="str">
        <f>IF(ISNUMBER(VLOOKUP($F88,AREA_EM_ALLYEAR,Seq!G$1,FALSE)),VLOOKUP($F88,AREA_EM_ALLYEAR,Seq!G$1,FALSE),".")</f>
        <v>.</v>
      </c>
      <c r="FC88" t="str">
        <f>IF(ISNUMBER(VLOOKUP($F88,AREA_EM_ALLYEAR,Seq!H$1,FALSE)),VLOOKUP($F88,AREA_EM_ALLYEAR,Seq!H$1,FALSE),".")</f>
        <v>.</v>
      </c>
      <c r="FD88" t="str">
        <f>IF(ISNUMBER(VLOOKUP($F88,AREA_EM_ALLYEAR,Seq!I$1,FALSE)),VLOOKUP($F88,AREA_EM_ALLYEAR,Seq!I$1,FALSE),".")</f>
        <v>.</v>
      </c>
      <c r="FE88" t="str">
        <f>IF(ISNUMBER(VLOOKUP($F88,AREA_EM_ALLYEAR,Seq!J$1,FALSE)),VLOOKUP($F88,AREA_EM_ALLYEAR,Seq!J$1,FALSE),".")</f>
        <v>.</v>
      </c>
      <c r="FF88" t="str">
        <f>IF(ISNUMBER(VLOOKUP($F88,AREA_EM_ALLYEAR,Seq!K$1,FALSE)),VLOOKUP($F88,AREA_EM_ALLYEAR,Seq!K$1,FALSE),".")</f>
        <v>.</v>
      </c>
      <c r="FG88" t="str">
        <f>IF(ISNUMBER(VLOOKUP($F88,AREA_EM_ALLYEAR,Seq!L$1,FALSE)),VLOOKUP($F88,AREA_EM_ALLYEAR,Seq!L$1,FALSE),".")</f>
        <v>.</v>
      </c>
      <c r="FH88" t="str">
        <f>IF(ISNUMBER(VLOOKUP($F88,AREA_EM_ALLYEAR,Seq!M$1,FALSE)),VLOOKUP($F88,AREA_EM_ALLYEAR,Seq!M$1,FALSE),".")</f>
        <v>.</v>
      </c>
      <c r="FI88" t="str">
        <f>IF(ISNUMBER(VLOOKUP($F88,AREA_EM_ALLYEAR,Seq!N$1,FALSE)),VLOOKUP($F88,AREA_EM_ALLYEAR,Seq!N$1,FALSE),".")</f>
        <v>.</v>
      </c>
      <c r="FJ88" t="str">
        <f>IF(ISNUMBER(VLOOKUP($F88,AREA_EM_ALLYEAR,Seq!O$1,FALSE)),VLOOKUP($F88,AREA_EM_ALLYEAR,Seq!O$1,FALSE),".")</f>
        <v>.</v>
      </c>
      <c r="FK88" t="str">
        <f t="shared" si="81"/>
        <v>.</v>
      </c>
      <c r="FN88">
        <f>IF( ISNUMBER(VLOOKUP($F88,AREA_LIFE,Seq!V$1,FALSE)-Life!V$39),VLOOKUP($F88,AREA_LIFE,Seq!V$1,FALSE)-Life!V$39,".")</f>
        <v>-11.733560975609748</v>
      </c>
      <c r="FO88">
        <f>IF( ISNUMBER(VLOOKUP($F88,AREA_LIFE,Seq!W$1,FALSE)-Life!W$39),VLOOKUP($F88,AREA_LIFE,Seq!W$1,FALSE)-Life!W$39,".")</f>
        <v>-11.223146341463398</v>
      </c>
      <c r="FP88">
        <f>IF( ISNUMBER(VLOOKUP($F88,AREA_LIFE,Seq!X$1,FALSE)-Life!X$39),VLOOKUP($F88,AREA_LIFE,Seq!X$1,FALSE)-Life!X$39,".")</f>
        <v>-10.696243902439029</v>
      </c>
      <c r="FQ88">
        <f>IF( ISNUMBER(VLOOKUP($F88,AREA_LIFE,Seq!Y$1,FALSE)-Life!Y$39),VLOOKUP($F88,AREA_LIFE,Seq!Y$1,FALSE)-Life!Y$39,".")</f>
        <v>-10.173365853658538</v>
      </c>
      <c r="FR88">
        <f>IF( ISNUMBER(VLOOKUP($F88,AREA_LIFE,Seq!Z$1,FALSE)-Life!Z$39),VLOOKUP($F88,AREA_LIFE,Seq!Z$1,FALSE)-Life!Z$39,".")</f>
        <v>-9.6784878048780527</v>
      </c>
      <c r="FS88">
        <f>IF( ISNUMBER(VLOOKUP($F88,AREA_LIFE,Seq!AA$1,FALSE)-Life!AA$39),VLOOKUP($F88,AREA_LIFE,Seq!AA$1,FALSE)-Life!AA$39,".")</f>
        <v>-9.2151707317073246</v>
      </c>
      <c r="FT88">
        <f>IF( ISNUMBER(VLOOKUP($F88,AREA_LIFE,Seq!AB$1,FALSE)-Life!AB$39),VLOOKUP($F88,AREA_LIFE,Seq!AB$1,FALSE)-Life!AB$39,".")</f>
        <v>-8.7785853658536652</v>
      </c>
      <c r="FU88">
        <f>IF( ISNUMBER(VLOOKUP($F88,AREA_LIFE,Seq!AC$1,FALSE)-Life!AC$39),VLOOKUP($F88,AREA_LIFE,Seq!AC$1,FALSE)-Life!AC$39,".")</f>
        <v>-8.3737317073170701</v>
      </c>
      <c r="FV88">
        <f>IF( ISNUMBER(VLOOKUP($F88,AREA_LIFE,Seq!AD$1,FALSE)-Life!AD$39),VLOOKUP($F88,AREA_LIFE,Seq!AD$1,FALSE)-Life!AD$39,".")</f>
        <v>-8.02563414634146</v>
      </c>
      <c r="FW88">
        <f>IF( ISNUMBER(VLOOKUP($F88,AREA_LIFE,Seq!AE$1,FALSE)-Life!AE$39),VLOOKUP($F88,AREA_LIFE,Seq!AE$1,FALSE)-Life!AE$39,".")</f>
        <v>-7.7702439024390202</v>
      </c>
      <c r="FX88">
        <f>IF( ISNUMBER(VLOOKUP($F88,AREA_LIFE,Seq!AF$1,FALSE)-Life!AF$39),VLOOKUP($F88,AREA_LIFE,Seq!AF$1,FALSE)-Life!AF$39,".")</f>
        <v>-7.6545609756097477</v>
      </c>
      <c r="FY88">
        <f>IF( ISNUMBER(VLOOKUP($F88,AREA_LIFE,Seq!AG$1,FALSE)-Life!AG$39),VLOOKUP($F88,AREA_LIFE,Seq!AG$1,FALSE)-Life!AG$39,".")</f>
        <v>-7.7240731707317138</v>
      </c>
      <c r="FZ88">
        <f>IF( ISNUMBER(VLOOKUP($F88,AREA_LIFE,Seq!AH$1,FALSE)-Life!AH$39),VLOOKUP($F88,AREA_LIFE,Seq!AH$1,FALSE)-Life!AH$39,".")</f>
        <v>-8.0136341463414524</v>
      </c>
      <c r="GA88">
        <f>IF( ISNUMBER(VLOOKUP($F88,AREA_LIFE,Seq!AI$1,FALSE)-Life!AI$39),VLOOKUP($F88,AREA_LIFE,Seq!AI$1,FALSE)-Life!AI$39,".")</f>
        <v>-8.5505609756097627</v>
      </c>
      <c r="GB88">
        <f>IF( ISNUMBER(VLOOKUP($F88,AREA_LIFE,Seq!AJ$1,FALSE)-Life!AJ$39),VLOOKUP($F88,AREA_LIFE,Seq!AJ$1,FALSE)-Life!AJ$39,".")</f>
        <v>-9.3571219512195185</v>
      </c>
      <c r="GC88">
        <f>IF( ISNUMBER(VLOOKUP($F88,AREA_LIFE,Seq!AK$1,FALSE)-Life!AK$39),VLOOKUP($F88,AREA_LIFE,Seq!AK$1,FALSE)-Life!AK$39,".")</f>
        <v>-10.491</v>
      </c>
      <c r="GD88">
        <f>IF( ISNUMBER(VLOOKUP($F88,AREA_LIFE,Seq!AL$1,FALSE)-Life!AL$39),VLOOKUP($F88,AREA_LIFE,Seq!AL$1,FALSE)-Life!AL$39,".")</f>
        <v>-12.009317073170727</v>
      </c>
      <c r="GE88">
        <f>IF( ISNUMBER(VLOOKUP($F88,AREA_LIFE,Seq!AM$1,FALSE)-Life!AM$39),VLOOKUP($F88,AREA_LIFE,Seq!AM$1,FALSE)-Life!AM$39,".")</f>
        <v>-13.879463414634152</v>
      </c>
      <c r="GF88">
        <f>IF( ISNUMBER(VLOOKUP($F88,AREA_LIFE,Seq!AN$1,FALSE)-Life!AN$39),VLOOKUP($F88,AREA_LIFE,Seq!AN$1,FALSE)-Life!AN$39,".")</f>
        <v>-16.017853658536595</v>
      </c>
      <c r="GG88">
        <f>IF( ISNUMBER(VLOOKUP($F88,AREA_LIFE,Seq!AO$1,FALSE)-Life!AO$39),VLOOKUP($F88,AREA_LIFE,Seq!AO$1,FALSE)-Life!AO$39,".")</f>
        <v>-18.320585365853667</v>
      </c>
      <c r="GH88">
        <f>IF( ISNUMBER(VLOOKUP($F88,AREA_LIFE,Seq!AP$1,FALSE)-Life!AP$39),VLOOKUP($F88,AREA_LIFE,Seq!AP$1,FALSE)-Life!AP$39,".")</f>
        <v>-20.630731707317082</v>
      </c>
      <c r="GI88">
        <f>IF( ISNUMBER(VLOOKUP($F88,AREA_LIFE,Seq!AQ$1,FALSE)-Life!AQ$39),VLOOKUP($F88,AREA_LIFE,Seq!AQ$1,FALSE)-Life!AQ$39,".")</f>
        <v>-22.776487804878037</v>
      </c>
      <c r="GJ88">
        <f>IF( ISNUMBER(VLOOKUP($F88,AREA_LIFE,Seq!AR$1,FALSE)-Life!AR$39),VLOOKUP($F88,AREA_LIFE,Seq!AR$1,FALSE)-Life!AR$39,".")</f>
        <v>-24.623707317073176</v>
      </c>
      <c r="GK88">
        <f>IF( ISNUMBER(VLOOKUP($F88,AREA_LIFE,Seq!AS$1,FALSE)-Life!AS$39),VLOOKUP($F88,AREA_LIFE,Seq!AS$1,FALSE)-Life!AS$39,".")</f>
        <v>-26.07531707317073</v>
      </c>
      <c r="GL88">
        <f>IF( ISNUMBER(VLOOKUP($F88,AREA_LIFE,Seq!AT$1,FALSE)-Life!AT$39),VLOOKUP($F88,AREA_LIFE,Seq!AT$1,FALSE)-Life!AT$39,".")</f>
        <v>-27.079097560975619</v>
      </c>
      <c r="GM88">
        <f>IF( ISNUMBER(VLOOKUP($F88,AREA_LIFE,Seq!AU$1,FALSE)-Life!AU$39),VLOOKUP($F88,AREA_LIFE,Seq!AU$1,FALSE)-Life!AU$39,".")</f>
        <v>-27.627365853658539</v>
      </c>
      <c r="GN88">
        <f>IF( ISNUMBER(VLOOKUP($F88,AREA_LIFE,Seq!AV$1,FALSE)-Life!AV$39),VLOOKUP($F88,AREA_LIFE,Seq!AV$1,FALSE)-Life!AV$39,".")</f>
        <v>-27.770780487804871</v>
      </c>
      <c r="GO88">
        <f>IF( ISNUMBER(VLOOKUP($F88,AREA_LIFE,Seq!AW$1,FALSE)-Life!AW$39),VLOOKUP($F88,AREA_LIFE,Seq!AW$1,FALSE)-Life!AW$39,".")</f>
        <v>-27.640951219512196</v>
      </c>
      <c r="GP88">
        <f>IF( ISNUMBER(VLOOKUP($F88,AREA_LIFE,Seq!AX$1,FALSE)-Life!AX$39),VLOOKUP($F88,AREA_LIFE,Seq!AX$1,FALSE)-Life!AX$39,".")</f>
        <v>-27.359365853658545</v>
      </c>
      <c r="GQ88">
        <f t="shared" si="82"/>
        <v>-27.359365853658545</v>
      </c>
      <c r="GS88">
        <f>IFERROR(VLOOKUP($F88,AREA_LIFE,Seq!V$1,FALSE),".")</f>
        <v>54.234829268292685</v>
      </c>
      <c r="GT88">
        <f>IFERROR(VLOOKUP($F88,AREA_LIFE,Seq!W$1,FALSE),".")</f>
        <v>54.943585365853671</v>
      </c>
      <c r="GU88">
        <f>IFERROR(VLOOKUP($F88,AREA_LIFE,Seq!X$1,FALSE),".")</f>
        <v>55.652243902439032</v>
      </c>
      <c r="GV88">
        <f>IFERROR(VLOOKUP($F88,AREA_LIFE,Seq!Y$1,FALSE),".")</f>
        <v>56.347804878048791</v>
      </c>
      <c r="GW88">
        <f>IFERROR(VLOOKUP($F88,AREA_LIFE,Seq!Z$1,FALSE),".")</f>
        <v>57.017317073170737</v>
      </c>
      <c r="GX88">
        <f>IFERROR(VLOOKUP($F88,AREA_LIFE,Seq!AA$1,FALSE),".")</f>
        <v>57.665268292682931</v>
      </c>
      <c r="GY88">
        <f>IFERROR(VLOOKUP($F88,AREA_LIFE,Seq!AB$1,FALSE),".")</f>
        <v>58.302634146341468</v>
      </c>
      <c r="GZ88">
        <f>IFERROR(VLOOKUP($F88,AREA_LIFE,Seq!AC$1,FALSE),".")</f>
        <v>58.924463414634154</v>
      </c>
      <c r="HA88">
        <f>IFERROR(VLOOKUP($F88,AREA_LIFE,Seq!AD$1,FALSE),".")</f>
        <v>59.507292682926831</v>
      </c>
      <c r="HB88">
        <f>IFERROR(VLOOKUP($F88,AREA_LIFE,Seq!AE$1,FALSE),".")</f>
        <v>60.016146341463426</v>
      </c>
      <c r="HC88">
        <f>IFERROR(VLOOKUP($F88,AREA_LIFE,Seq!AF$1,FALSE),".")</f>
        <v>60.40451219512196</v>
      </c>
      <c r="HD88">
        <f>IFERROR(VLOOKUP($F88,AREA_LIFE,Seq!AG$1,FALSE),".")</f>
        <v>60.626317073170739</v>
      </c>
      <c r="HE88">
        <f>IFERROR(VLOOKUP($F88,AREA_LIFE,Seq!AH$1,FALSE),".")</f>
        <v>60.641609756097573</v>
      </c>
      <c r="HF88">
        <f>IFERROR(VLOOKUP($F88,AREA_LIFE,Seq!AI$1,FALSE),".")</f>
        <v>60.419024390243912</v>
      </c>
      <c r="HG88">
        <f>IFERROR(VLOOKUP($F88,AREA_LIFE,Seq!AJ$1,FALSE),".")</f>
        <v>59.93321951219513</v>
      </c>
      <c r="HH88">
        <f>IFERROR(VLOOKUP($F88,AREA_LIFE,Seq!AK$1,FALSE),".")</f>
        <v>59.126536585365869</v>
      </c>
      <c r="HI88">
        <f>IFERROR(VLOOKUP($F88,AREA_LIFE,Seq!AL$1,FALSE),".")</f>
        <v>57.942317073170734</v>
      </c>
      <c r="HJ88">
        <f>IFERROR(VLOOKUP($F88,AREA_LIFE,Seq!AM$1,FALSE),".")</f>
        <v>56.412268292682931</v>
      </c>
      <c r="HK88">
        <f>IFERROR(VLOOKUP($F88,AREA_LIFE,Seq!AN$1,FALSE),".")</f>
        <v>54.616951219512202</v>
      </c>
      <c r="HL88">
        <f>IFERROR(VLOOKUP($F88,AREA_LIFE,Seq!AO$1,FALSE),".")</f>
        <v>52.654317073170738</v>
      </c>
      <c r="HM88">
        <f>IFERROR(VLOOKUP($F88,AREA_LIFE,Seq!AP$1,FALSE),".")</f>
        <v>50.673268292682934</v>
      </c>
      <c r="HN88">
        <f>IFERROR(VLOOKUP($F88,AREA_LIFE,Seq!AQ$1,FALSE),".")</f>
        <v>48.835097560975619</v>
      </c>
      <c r="HO88">
        <f>IFERROR(VLOOKUP($F88,AREA_LIFE,Seq!AR$1,FALSE),".")</f>
        <v>47.269439024390245</v>
      </c>
      <c r="HP88">
        <f>IFERROR(VLOOKUP($F88,AREA_LIFE,Seq!AS$1,FALSE),".")</f>
        <v>46.07185365853659</v>
      </c>
      <c r="HQ88">
        <f>IFERROR(VLOOKUP($F88,AREA_LIFE,Seq!AT$1,FALSE),".")</f>
        <v>45.294585365853671</v>
      </c>
      <c r="HR88">
        <f>IFERROR(VLOOKUP($F88,AREA_LIFE,Seq!AU$1,FALSE),".")</f>
        <v>44.949292682926831</v>
      </c>
      <c r="HS88">
        <f>IFERROR(VLOOKUP($F88,AREA_LIFE,Seq!AV$1,FALSE),".")</f>
        <v>44.992829268292681</v>
      </c>
      <c r="HT88">
        <f>IFERROR(VLOOKUP($F88,AREA_LIFE,Seq!AW$1,FALSE),".")</f>
        <v>45.302121951219512</v>
      </c>
      <c r="HU88">
        <f>IFERROR(VLOOKUP($F88,AREA_LIFE,Seq!AX$1,FALSE),".")</f>
        <v>45.765195121951223</v>
      </c>
      <c r="HV88" t="str">
        <f>IFERROR(VLOOKUP($F88,AREA_LIFE,Seq!AY$1,FALSE),".")</f>
        <v>.</v>
      </c>
      <c r="HZ88">
        <f t="shared" si="85"/>
        <v>10</v>
      </c>
      <c r="IA88">
        <f t="shared" si="83"/>
        <v>0</v>
      </c>
      <c r="IB88">
        <f t="shared" si="86"/>
        <v>44563388.947951563</v>
      </c>
      <c r="IC88">
        <f t="shared" si="87"/>
        <v>-44356722.238170646</v>
      </c>
      <c r="ID88">
        <f t="shared" si="84"/>
        <v>8.158285312719607E-2</v>
      </c>
      <c r="IE88" t="str">
        <f>work!FK88</f>
        <v>.</v>
      </c>
      <c r="IF88" t="str">
        <f>work!FL88</f>
        <v>.</v>
      </c>
      <c r="IG88" t="str">
        <f>work!FM88</f>
        <v>.</v>
      </c>
      <c r="IH88" t="str">
        <f>IF(ISNUMBER(work!FS88-work!FK88),work!FS88-work!FK88,".")</f>
        <v>.</v>
      </c>
      <c r="II88" t="str">
        <f>IF(ISNUMBER(work!FT88-work!FL88),work!FT88-work!FL88,".")</f>
        <v>.</v>
      </c>
      <c r="IJ88" t="str">
        <f>IF(ISNUMBER(work!FU88-work!FM88),work!FU88-work!FM88,".")</f>
        <v>.</v>
      </c>
    </row>
    <row r="89" spans="1:244" hidden="1">
      <c r="A89" s="24" t="str">
        <f t="shared" si="48"/>
        <v>非洲</v>
      </c>
      <c r="B89" s="24" t="str">
        <f t="shared" si="49"/>
        <v>Out</v>
      </c>
      <c r="C89" s="24" t="str">
        <f t="shared" si="50"/>
        <v>Out</v>
      </c>
      <c r="D89" s="24"/>
      <c r="E89" s="25" t="s">
        <v>2834</v>
      </c>
      <c r="F89" s="26" t="str">
        <f t="shared" si="51"/>
        <v>Zimbabwe</v>
      </c>
      <c r="G89" s="27" t="str">
        <f t="shared" si="52"/>
        <v>.</v>
      </c>
      <c r="H89" s="27" t="str">
        <f t="shared" si="53"/>
        <v>.</v>
      </c>
      <c r="I89" s="27" t="str">
        <f t="shared" si="54"/>
        <v>.</v>
      </c>
      <c r="J89" s="27" t="str">
        <f t="shared" si="55"/>
        <v>.</v>
      </c>
      <c r="K89" s="27" t="str">
        <f t="shared" si="56"/>
        <v>.</v>
      </c>
      <c r="L89" s="27" t="str">
        <f t="shared" si="57"/>
        <v>.</v>
      </c>
      <c r="M89" s="27" t="str">
        <f t="shared" si="58"/>
        <v>.</v>
      </c>
      <c r="N89" s="27" t="str">
        <f t="shared" si="59"/>
        <v>.</v>
      </c>
      <c r="O89" s="27" t="str">
        <f t="shared" si="60"/>
        <v>.</v>
      </c>
      <c r="P89" s="27" t="str">
        <f t="shared" si="61"/>
        <v>.</v>
      </c>
      <c r="Q89" s="27" t="str">
        <f t="shared" si="62"/>
        <v>.</v>
      </c>
      <c r="R89" s="27" t="str">
        <f t="shared" si="63"/>
        <v>.</v>
      </c>
      <c r="S89" s="27">
        <f t="shared" si="64"/>
        <v>0</v>
      </c>
      <c r="T89" s="27">
        <f t="shared" si="65"/>
        <v>0</v>
      </c>
      <c r="U89" s="27">
        <f t="shared" si="66"/>
        <v>0</v>
      </c>
      <c r="V89" s="27">
        <f t="shared" si="67"/>
        <v>15</v>
      </c>
      <c r="W89" s="27">
        <f t="shared" si="68"/>
        <v>63</v>
      </c>
      <c r="X89" s="27">
        <f t="shared" si="69"/>
        <v>0</v>
      </c>
      <c r="Y89" s="27">
        <f t="shared" si="70"/>
        <v>180</v>
      </c>
      <c r="Z89" s="27">
        <f t="shared" si="71"/>
        <v>0</v>
      </c>
      <c r="AA89" s="27">
        <f t="shared" si="72"/>
        <v>325</v>
      </c>
      <c r="AB89" s="27">
        <f t="shared" si="73"/>
        <v>24</v>
      </c>
      <c r="AC89" s="27">
        <f t="shared" si="74"/>
        <v>346</v>
      </c>
      <c r="AD89" s="27">
        <f t="shared" si="75"/>
        <v>219</v>
      </c>
      <c r="AE89" s="27">
        <f t="shared" si="76"/>
        <v>101</v>
      </c>
      <c r="AF89" s="27">
        <f t="shared" si="77"/>
        <v>39</v>
      </c>
      <c r="AG89" s="27"/>
      <c r="AH89" s="27">
        <f>IF(ISNUMBER(work!C89+work!AH89),work!C89+work!AH89,".")</f>
        <v>18731838.513096567</v>
      </c>
      <c r="AI89" s="27">
        <f>IF(ISNUMBER(work!D89+work!AI89),work!D89+work!AI89,".")</f>
        <v>19737953.431721129</v>
      </c>
      <c r="AJ89" s="27">
        <f>IF(ISNUMBER(work!E89+work!AJ89),work!E89+work!AJ89,".")</f>
        <v>21502266.127846617</v>
      </c>
      <c r="AK89" s="27">
        <f>IF(ISNUMBER(work!F89+work!AK89),work!F89+work!AK89,".")</f>
        <v>23798933.503517713</v>
      </c>
      <c r="AL89" s="27">
        <f>IF(ISNUMBER(work!G89+work!AL89),work!G89+work!AL89,".")</f>
        <v>27328534.252844218</v>
      </c>
      <c r="AM89" s="27">
        <f>IF(ISNUMBER(work!H89+work!AM89),work!H89+work!AM89,".")</f>
        <v>30984868.773684122</v>
      </c>
      <c r="AN89" s="27">
        <f>IF(ISNUMBER(work!I89+work!AN89),work!I89+work!AN89,".")</f>
        <v>33675443.885761984</v>
      </c>
      <c r="AO89" s="27">
        <f>IF(ISNUMBER(work!J89+work!AO89),work!J89+work!AO89,".")</f>
        <v>37524331.215659812</v>
      </c>
      <c r="AP89" s="27">
        <f>IF(ISNUMBER(work!K89+work!AP89),work!K89+work!AP89,".")</f>
        <v>41743733.991933137</v>
      </c>
      <c r="AQ89" s="27">
        <f>IF(ISNUMBER(work!L89+work!AQ89),work!L89+work!AQ89,".")</f>
        <v>43461806.724876918</v>
      </c>
      <c r="AR89" s="27">
        <f>IF(ISNUMBER(work!M89+work!AR89),work!M89+work!AR89,".")</f>
        <v>45133423.588792346</v>
      </c>
      <c r="AS89" s="27">
        <f>IF(ISNUMBER(work!N89+work!AS89),work!N89+work!AS89,".")</f>
        <v>49260997.914618686</v>
      </c>
      <c r="AT89" s="27">
        <f>IF(ISNUMBER(work!O89+work!AT89),work!O89+work!AT89,".")</f>
        <v>56091085.837980479</v>
      </c>
      <c r="AU89" s="27">
        <f>IF(ISNUMBER(work!P89+work!AU89),work!P89+work!AU89,".")</f>
        <v>63860118.92153237</v>
      </c>
      <c r="AV89" s="27">
        <f>IF(ISNUMBER(work!Q89+work!AV89),work!Q89+work!AV89,".")</f>
        <v>72200543.826976866</v>
      </c>
      <c r="AW89" s="27">
        <f>IF(ISNUMBER(work!R89+work!AW89),work!R89+work!AW89,".")</f>
        <v>79993738.995527774</v>
      </c>
      <c r="AX89" s="27">
        <f>IF(ISNUMBER(work!S89+work!AX89),work!S89+work!AX89,".")</f>
        <v>87995691.20465751</v>
      </c>
      <c r="AY89" s="27">
        <f>IF(ISNUMBER(work!T89+work!AY89),work!T89+work!AY89,".")</f>
        <v>96127071.635084257</v>
      </c>
      <c r="AZ89" s="27">
        <f>IF(ISNUMBER(work!U89+work!AZ89),work!U89+work!AZ89,".")</f>
        <v>103585172.36837292</v>
      </c>
      <c r="BA89" s="27">
        <f>IF(ISNUMBER(work!V89+work!BA89),work!V89+work!BA89,".")</f>
        <v>111364305.53545555</v>
      </c>
      <c r="BB89" s="27">
        <f>IF(ISNUMBER(work!W89+work!BB89),work!W89+work!BB89,".")</f>
        <v>120587954.58996454</v>
      </c>
      <c r="BC89" s="27">
        <f>IF(ISNUMBER(work!X89+work!BC89),work!X89+work!BC89,".")</f>
        <v>130515363.3548786</v>
      </c>
      <c r="BD89" s="27">
        <f>IF(ISNUMBER(work!Y89+work!BD89),work!Y89+work!BD89,".")</f>
        <v>142295068.91086873</v>
      </c>
      <c r="BE89" s="27">
        <f>IF(ISNUMBER(work!Z89+work!BE89),work!Z89+work!BE89,".")</f>
        <v>156384169.34318238</v>
      </c>
      <c r="BF89" s="27">
        <f>IF(ISNUMBER(work!AA89+work!BF89),work!AA89+work!BF89,".")</f>
        <v>172093250.92722827</v>
      </c>
      <c r="BG89" s="27">
        <f>IF(ISNUMBER(work!AB89+work!BG89),work!AB89+work!BG89,".")</f>
        <v>189897808.29038265</v>
      </c>
      <c r="BH89" s="27" t="str">
        <f>IF(ISNUMBER(work!AC89+work!BH89),work!AC89+work!BH89,".")</f>
        <v>.</v>
      </c>
      <c r="BI89" s="27" t="str">
        <f>IF(ISNUMBER(work!AD89+work!BI89),work!AD89+work!BI89,".")</f>
        <v>.</v>
      </c>
      <c r="BJ89" s="27" t="str">
        <f>IF(ISNUMBER(work!AE89+work!BJ89),work!AE89+work!BJ89,".")</f>
        <v>.</v>
      </c>
      <c r="BK89" s="27" t="str">
        <f>IF(ISNUMBER(work!AF89+work!BK89),work!AF89+work!BK89,".")</f>
        <v>.</v>
      </c>
      <c r="BL89" s="27"/>
      <c r="BM89" s="27">
        <f>IF(ISNUMBER(work!AH89-work!C89),work!AH89-work!C89,".")</f>
        <v>-17856550.049969431</v>
      </c>
      <c r="BN89" s="27">
        <f>IF(ISNUMBER(work!AI89-work!D89),work!AI89-work!D89,".")</f>
        <v>-18753031.336624272</v>
      </c>
      <c r="BO89" s="27">
        <f>IF(ISNUMBER(work!AJ89-work!E89),work!AJ89-work!E89,".")</f>
        <v>-20491398.254418183</v>
      </c>
      <c r="BP89" s="27">
        <f>IF(ISNUMBER(work!AK89-work!F89),work!AK89-work!F89,".")</f>
        <v>-22772040.296413887</v>
      </c>
      <c r="BQ89" s="27">
        <f>IF(ISNUMBER(work!AL89-work!G89),work!AL89-work!G89,".")</f>
        <v>-26321227.564676981</v>
      </c>
      <c r="BR89" s="27">
        <f>IF(ISNUMBER(work!AM89-work!H89),work!AM89-work!H89,".")</f>
        <v>-29907610.889202476</v>
      </c>
      <c r="BS89" s="27">
        <f>IF(ISNUMBER(work!AN89-work!I89),work!AN89-work!I89,".")</f>
        <v>-32575573.987458624</v>
      </c>
      <c r="BT89" s="27">
        <f>IF(ISNUMBER(work!AO89-work!J89),work!AO89-work!J89,".")</f>
        <v>-36411804.730854392</v>
      </c>
      <c r="BU89" s="27">
        <f>IF(ISNUMBER(work!AP89-work!K89),work!AP89-work!K89,".")</f>
        <v>-40547185.316537261</v>
      </c>
      <c r="BV89" s="27">
        <f>IF(ISNUMBER(work!AQ89-work!L89),work!AQ89-work!L89,".")</f>
        <v>-42203040.275240682</v>
      </c>
      <c r="BW89" s="27">
        <f>IF(ISNUMBER(work!AR89-work!M89),work!AR89-work!M89,".")</f>
        <v>-43786687.597329862</v>
      </c>
      <c r="BX89" s="27">
        <f>IF(ISNUMBER(work!AS89-work!N89),work!AS89-work!N89,".")</f>
        <v>-47839763.500626713</v>
      </c>
      <c r="BY89" s="27">
        <f>IF(ISNUMBER(work!AT89-work!O89),work!AT89-work!O89,".")</f>
        <v>-54797983.69822973</v>
      </c>
      <c r="BZ89" s="27">
        <f>IF(ISNUMBER(work!AU89-work!P89),work!AU89-work!P89,".")</f>
        <v>-62553420.349747218</v>
      </c>
      <c r="CA89" s="27">
        <f>IF(ISNUMBER(work!AV89-work!Q89),work!AV89-work!Q89,".")</f>
        <v>-70773169.088840336</v>
      </c>
      <c r="CB89" s="27">
        <f>IF(ISNUMBER(work!AW89-work!R89),work!AW89-work!R89,".")</f>
        <v>-78564108.628113627</v>
      </c>
      <c r="CC89" s="27">
        <f>IF(ISNUMBER(work!AX89-work!S89),work!AX89-work!S89,".")</f>
        <v>-86417941.181347892</v>
      </c>
      <c r="CD89" s="27">
        <f>IF(ISNUMBER(work!AY89-work!T89),work!AY89-work!T89,".")</f>
        <v>-94507028.562819734</v>
      </c>
      <c r="CE89" s="27">
        <f>IF(ISNUMBER(work!AZ89-work!U89),work!AZ89-work!U89,".")</f>
        <v>-101918387.64496708</v>
      </c>
      <c r="CF89" s="27">
        <f>IF(ISNUMBER(work!BA89-work!V89),work!BA89-work!V89,".")</f>
        <v>-109757525.03889844</v>
      </c>
      <c r="CG89" s="27">
        <f>IF(ISNUMBER(work!BB89-work!W89),work!BB89-work!W89,".")</f>
        <v>-119108109.75263545</v>
      </c>
      <c r="CH89" s="27">
        <f>IF(ISNUMBER(work!BC89-work!X89),work!BC89-work!X89,".")</f>
        <v>-129075474.3281574</v>
      </c>
      <c r="CI89" s="27">
        <f>IF(ISNUMBER(work!BD89-work!Y89),work!BD89-work!Y89,".")</f>
        <v>-140918535.00132325</v>
      </c>
      <c r="CJ89" s="27">
        <f>IF(ISNUMBER(work!BE89-work!Z89),work!BE89-work!Z89,".")</f>
        <v>-155150794.96022964</v>
      </c>
      <c r="CK89" s="27">
        <f>IF(ISNUMBER(work!BF89-work!AA89),work!BF89-work!AA89,".")</f>
        <v>-170906744.77082771</v>
      </c>
      <c r="CL89" s="27">
        <f>IF(ISNUMBER(work!BG89-work!AB89),work!BG89-work!AB89,".")</f>
        <v>-188774186.96027133</v>
      </c>
      <c r="CM89" s="27" t="str">
        <f>IF(ISNUMBER(work!BH89-work!AC89),work!BH89-work!AC89,".")</f>
        <v>.</v>
      </c>
      <c r="CN89" s="27" t="str">
        <f>IF(ISNUMBER(work!BI89-work!AD89),work!BI89-work!AD89,".")</f>
        <v>.</v>
      </c>
      <c r="CO89" s="27" t="str">
        <f>IF(ISNUMBER(work!BJ89-work!AE89),work!BJ89-work!AE89,".")</f>
        <v>.</v>
      </c>
      <c r="CP89" s="27" t="str">
        <f>IF(ISNUMBER(work!BK89-work!AF89),work!BK89-work!AF89,".")</f>
        <v>.</v>
      </c>
      <c r="CQ89" s="27"/>
      <c r="CR89" s="27"/>
      <c r="CS89" s="27">
        <f>IF(ISNUMBER(work!CR89-work!BN89),work!CR89-work!BN89,".")</f>
        <v>9.9787001170675849E-2</v>
      </c>
      <c r="CT89" s="27">
        <f>IF(ISNUMBER(work!CS89-work!BO89),work!CS89-work!BO89,".")</f>
        <v>9.8787001170675848E-2</v>
      </c>
      <c r="CU89" s="27">
        <f>IF(ISNUMBER(work!CT89-work!BP89),work!CT89-work!BP89,".")</f>
        <v>9.8787001170675848E-2</v>
      </c>
      <c r="CV89" s="27">
        <f>IF(ISNUMBER(work!CU89-work!BQ89),work!CU89-work!BQ89,".")</f>
        <v>9.7787001170675847E-2</v>
      </c>
      <c r="CW89" s="27">
        <f>IF(ISNUMBER(work!CV89-work!BR89),work!CV89-work!BR89,".")</f>
        <v>9.7787001170675847E-2</v>
      </c>
      <c r="CX89" s="27">
        <f>IF(ISNUMBER(work!CW89-work!BS89),work!CW89-work!BS89,".")</f>
        <v>9.6787001170675846E-2</v>
      </c>
      <c r="CY89" s="27">
        <f>IF(ISNUMBER(work!CX89-work!BT89),work!CX89-work!BT89,".")</f>
        <v>9.5787001170675859E-2</v>
      </c>
      <c r="CZ89" s="27">
        <f>IF(ISNUMBER(work!CY89-work!BU89),work!CY89-work!BU89,".")</f>
        <v>9.4787001170675858E-2</v>
      </c>
      <c r="DA89" s="27">
        <f>IF(ISNUMBER(work!CZ89-work!BV89),work!CZ89-work!BV89,".")</f>
        <v>9.3787001170675857E-2</v>
      </c>
      <c r="DB89" s="27">
        <f>IF(ISNUMBER(work!DA89-work!BW89),work!DA89-work!BW89,".")</f>
        <v>9.2787001170675856E-2</v>
      </c>
      <c r="DC89" s="27">
        <f>IF(ISNUMBER(work!DB89-work!BX89),work!DB89-work!BX89,".")</f>
        <v>9.0787001170675855E-2</v>
      </c>
      <c r="DD89" s="27">
        <f>IF(ISNUMBER(work!DC89-work!BY89),work!DC89-work!BY89,".")</f>
        <v>8.8787001170675853E-2</v>
      </c>
      <c r="DE89" s="27">
        <f>IF(ISNUMBER(work!DD89-work!BZ89),work!DD89-work!BZ89,".")</f>
        <v>8.7787001170675852E-2</v>
      </c>
      <c r="DF89" s="27">
        <f>IF(ISNUMBER(work!DE89-work!CA89),work!DE89-work!CA89,".")</f>
        <v>8.578700117067585E-2</v>
      </c>
      <c r="DG89" s="27">
        <f>IF(ISNUMBER(work!DF89-work!CB89),work!DF89-work!CB89,".")</f>
        <v>8.3787001170675848E-2</v>
      </c>
      <c r="DH89" s="27">
        <f>IF(ISNUMBER(work!DG89-work!CC89),work!DG89-work!CC89,".")</f>
        <v>8.178700117067586E-2</v>
      </c>
      <c r="DI89" s="27">
        <f>IF(ISNUMBER(work!DH89-work!CD89),work!DH89-work!CD89,".")</f>
        <v>7.8787001170675858E-2</v>
      </c>
      <c r="DJ89" s="27">
        <f>IF(ISNUMBER(work!DI89-work!CE89),work!DI89-work!CE89,".")</f>
        <v>7.6787001170675856E-2</v>
      </c>
      <c r="DK89" s="27">
        <f>IF(ISNUMBER(work!DJ89-work!CF89),work!DJ89-work!CF89,".")</f>
        <v>7.4787001170675854E-2</v>
      </c>
      <c r="DL89" s="27">
        <f>IF(ISNUMBER(work!DK89-work!CG89),work!DK89-work!CG89,".")</f>
        <v>7.4318436765791016E-2</v>
      </c>
      <c r="DM89" s="27">
        <f>IF(ISNUMBER(work!DL89-work!CH89),work!DL89-work!CH89,".")</f>
        <v>7.3843937093117012E-2</v>
      </c>
      <c r="DN89" s="27">
        <f>IF(ISNUMBER(work!DM89-work!CI89),work!DM89-work!CI89,".")</f>
        <v>7.3359493044778734E-2</v>
      </c>
      <c r="DO89" s="27">
        <f>IF(ISNUMBER(work!DN89-work!CJ89),work!DN89-work!CJ89,".")</f>
        <v>7.2857311213547715E-2</v>
      </c>
      <c r="DP89" s="27">
        <f>IF(ISNUMBER(work!DO89-work!CK89),work!DO89-work!CK89,".")</f>
        <v>7.2229465161643011E-2</v>
      </c>
      <c r="DQ89" s="27">
        <f>IF(ISNUMBER(work!DP89-work!CL89),work!DP89-work!CL89,".")</f>
        <v>7.033529918476962E-2</v>
      </c>
      <c r="DR89" s="27">
        <f>IF(ISNUMBER(work!DQ89-work!CM89),work!DQ89-work!CM89,".")</f>
        <v>6.9063553560040153E-2</v>
      </c>
      <c r="DS89" s="27">
        <f>IF(ISNUMBER(work!DR89-work!CN89),work!DR89-work!CN89,".")</f>
        <v>6.6323536569157043E-2</v>
      </c>
      <c r="DT89" s="27">
        <f>IF(ISNUMBER(work!DS89-work!CO89),work!DS89-work!CO89,".")</f>
        <v>6.3111417672064407E-2</v>
      </c>
      <c r="DU89" s="27">
        <f>IF(ISNUMBER(work!DT89-work!CP89),work!DT89-work!CP89,".")</f>
        <v>6.0503485831804996E-2</v>
      </c>
      <c r="DV89" s="27">
        <f t="shared" si="78"/>
        <v>6.0503485831804996E-2</v>
      </c>
      <c r="DW89" s="27"/>
      <c r="DX89" s="27" t="str">
        <f>IF(ISNUMBER(work!FJ89/work!FN89),work!FJ89/work!FN89,".")</f>
        <v>.</v>
      </c>
      <c r="DY89" s="27" t="str">
        <f>IF(ISNUMBER(work!FK89/work!FO89),work!FK89/work!FO89,".")</f>
        <v>.</v>
      </c>
      <c r="DZ89" s="27" t="str">
        <f>IF(ISNUMBER(work!FL89/work!FP89),work!FL89/work!FP89,".")</f>
        <v>.</v>
      </c>
      <c r="EA89" s="27" t="str">
        <f>IF(ISNUMBER(work!FM89/work!FQ89),work!FM89/work!FQ89,".")</f>
        <v>.</v>
      </c>
      <c r="EB89" s="27" t="str">
        <f>IF(ISNUMBER((work!FK89+work!FL89)/(work!FO89+work!FP89)),(work!FK89+work!FL89)/(work!FO89+work!FP89),".")</f>
        <v>.</v>
      </c>
      <c r="EC89" s="27" t="str">
        <f>IF(ISNUMBER(work!FR89/work!FV89),work!FR89/work!FV89,".")</f>
        <v>.</v>
      </c>
      <c r="ED89" s="27" t="str">
        <f>IF(ISNUMBER(work!FS89/work!FW89),work!FS89/work!FW89,".")</f>
        <v>.</v>
      </c>
      <c r="EE89" s="27" t="str">
        <f>IF(ISNUMBER(work!FT89/work!FX89),work!FT89/work!FX89,".")</f>
        <v>.</v>
      </c>
      <c r="EF89" s="27" t="str">
        <f>IF(ISNUMBER(work!FU89/work!FY89),work!FU89/work!FY89,".")</f>
        <v>.</v>
      </c>
      <c r="EG89" s="27" t="str">
        <f>IF(ISNUMBER((work!FS89+work!FT89)/(work!FW89+work!FX89)),(work!FS89+work!FT89)/(work!FW89+work!FX89),".")</f>
        <v>.</v>
      </c>
      <c r="EH89" s="27">
        <f>work!EZ89</f>
        <v>4.1195527154443681E-5</v>
      </c>
      <c r="EI89" s="27" t="str">
        <f>work!FA89</f>
        <v>.</v>
      </c>
      <c r="EJ89" s="27" t="str">
        <f>work!FB89</f>
        <v>.</v>
      </c>
      <c r="EK89" s="27"/>
      <c r="EL89" s="27">
        <f t="shared" si="79"/>
        <v>10858.904</v>
      </c>
      <c r="EM89" t="str">
        <f t="shared" si="80"/>
        <v>.</v>
      </c>
      <c r="EN89" t="str">
        <f>work!FM89</f>
        <v>.</v>
      </c>
      <c r="EO89" t="str">
        <f>IF(ISNUMBER(work!FK89+work!FL89),work!FK89+work!FL89,".")</f>
        <v>.</v>
      </c>
      <c r="EP89" t="str">
        <f>IF(ISNUMBER(work!FU89-work!FM89),work!FU89-work!FM89,".")</f>
        <v>.</v>
      </c>
      <c r="EQ89" t="str">
        <f>IF(ISNUMBER(work!FS89+work!FT89-work!FK89-work!FL89),(work!FS89+work!FT89-work!FK89-work!FL89),".")</f>
        <v>.</v>
      </c>
      <c r="EU89">
        <f>work!FC89</f>
        <v>300</v>
      </c>
      <c r="EV89" t="str">
        <f>work!FD89</f>
        <v>.</v>
      </c>
      <c r="EW89" t="str">
        <f>IF(ISNUMBER(VLOOKUP($F89,AREA_EM_ALLYEAR,Seq!B$1,FALSE)),VLOOKUP($F89,AREA_EM_ALLYEAR,Seq!B$1,FALSE),".")</f>
        <v>.</v>
      </c>
      <c r="EX89" t="str">
        <f>IF(ISNUMBER(VLOOKUP($F89,AREA_EM_ALLYEAR,Seq!C$1,FALSE)),VLOOKUP($F89,AREA_EM_ALLYEAR,Seq!C$1,FALSE),".")</f>
        <v>.</v>
      </c>
      <c r="EY89" t="str">
        <f>IF(ISNUMBER(VLOOKUP($F89,AREA_EM_ALLYEAR,Seq!D$1,FALSE)),VLOOKUP($F89,AREA_EM_ALLYEAR,Seq!D$1,FALSE),".")</f>
        <v>.</v>
      </c>
      <c r="EZ89" t="str">
        <f>IF(ISNUMBER(VLOOKUP($F89,AREA_EM_ALLYEAR,Seq!E$1,FALSE)),VLOOKUP($F89,AREA_EM_ALLYEAR,Seq!E$1,FALSE),".")</f>
        <v>.</v>
      </c>
      <c r="FA89" t="str">
        <f>IF(ISNUMBER(VLOOKUP($F89,AREA_EM_ALLYEAR,Seq!F$1,FALSE)),VLOOKUP($F89,AREA_EM_ALLYEAR,Seq!F$1,FALSE),".")</f>
        <v>.</v>
      </c>
      <c r="FB89" t="str">
        <f>IF(ISNUMBER(VLOOKUP($F89,AREA_EM_ALLYEAR,Seq!G$1,FALSE)),VLOOKUP($F89,AREA_EM_ALLYEAR,Seq!G$1,FALSE),".")</f>
        <v>.</v>
      </c>
      <c r="FC89" t="str">
        <f>IF(ISNUMBER(VLOOKUP($F89,AREA_EM_ALLYEAR,Seq!H$1,FALSE)),VLOOKUP($F89,AREA_EM_ALLYEAR,Seq!H$1,FALSE),".")</f>
        <v>.</v>
      </c>
      <c r="FD89" t="str">
        <f>IF(ISNUMBER(VLOOKUP($F89,AREA_EM_ALLYEAR,Seq!I$1,FALSE)),VLOOKUP($F89,AREA_EM_ALLYEAR,Seq!I$1,FALSE),".")</f>
        <v>.</v>
      </c>
      <c r="FE89" t="str">
        <f>IF(ISNUMBER(VLOOKUP($F89,AREA_EM_ALLYEAR,Seq!J$1,FALSE)),VLOOKUP($F89,AREA_EM_ALLYEAR,Seq!J$1,FALSE),".")</f>
        <v>.</v>
      </c>
      <c r="FF89" t="str">
        <f>IF(ISNUMBER(VLOOKUP($F89,AREA_EM_ALLYEAR,Seq!K$1,FALSE)),VLOOKUP($F89,AREA_EM_ALLYEAR,Seq!K$1,FALSE),".")</f>
        <v>.</v>
      </c>
      <c r="FG89" t="str">
        <f>IF(ISNUMBER(VLOOKUP($F89,AREA_EM_ALLYEAR,Seq!L$1,FALSE)),VLOOKUP($F89,AREA_EM_ALLYEAR,Seq!L$1,FALSE),".")</f>
        <v>.</v>
      </c>
      <c r="FH89" t="str">
        <f>IF(ISNUMBER(VLOOKUP($F89,AREA_EM_ALLYEAR,Seq!M$1,FALSE)),VLOOKUP($F89,AREA_EM_ALLYEAR,Seq!M$1,FALSE),".")</f>
        <v>.</v>
      </c>
      <c r="FI89" t="str">
        <f>IF(ISNUMBER(VLOOKUP($F89,AREA_EM_ALLYEAR,Seq!N$1,FALSE)),VLOOKUP($F89,AREA_EM_ALLYEAR,Seq!N$1,FALSE),".")</f>
        <v>.</v>
      </c>
      <c r="FJ89" t="str">
        <f>IF(ISNUMBER(VLOOKUP($F89,AREA_EM_ALLYEAR,Seq!O$1,FALSE)),VLOOKUP($F89,AREA_EM_ALLYEAR,Seq!O$1,FALSE),".")</f>
        <v>.</v>
      </c>
      <c r="FK89" t="str">
        <f t="shared" si="81"/>
        <v>.</v>
      </c>
      <c r="FN89">
        <f>IF( ISNUMBER(VLOOKUP($F89,AREA_LIFE,Seq!V$1,FALSE)-Life!V$39),VLOOKUP($F89,AREA_LIFE,Seq!V$1,FALSE)-Life!V$39,".")</f>
        <v>-7.0427317073170599</v>
      </c>
      <c r="FO89">
        <f>IF( ISNUMBER(VLOOKUP($F89,AREA_LIFE,Seq!W$1,FALSE)-Life!W$39),VLOOKUP($F89,AREA_LIFE,Seq!W$1,FALSE)-Life!W$39,".")</f>
        <v>-6.7025609756097424</v>
      </c>
      <c r="FP89">
        <f>IF( ISNUMBER(VLOOKUP($F89,AREA_LIFE,Seq!X$1,FALSE)-Life!X$39),VLOOKUP($F89,AREA_LIFE,Seq!X$1,FALSE)-Life!X$39,".")</f>
        <v>-6.3551463414634171</v>
      </c>
      <c r="FQ89">
        <f>IF( ISNUMBER(VLOOKUP($F89,AREA_LIFE,Seq!Y$1,FALSE)-Life!Y$39),VLOOKUP($F89,AREA_LIFE,Seq!Y$1,FALSE)-Life!Y$39,".")</f>
        <v>-6.0375853658536585</v>
      </c>
      <c r="FR89">
        <f>IF( ISNUMBER(VLOOKUP($F89,AREA_LIFE,Seq!Z$1,FALSE)-Life!Z$39),VLOOKUP($F89,AREA_LIFE,Seq!Z$1,FALSE)-Life!Z$39,".")</f>
        <v>-5.7920000000000016</v>
      </c>
      <c r="FS89">
        <f>IF( ISNUMBER(VLOOKUP($F89,AREA_LIFE,Seq!AA$1,FALSE)-Life!AA$39),VLOOKUP($F89,AREA_LIFE,Seq!AA$1,FALSE)-Life!AA$39,".")</f>
        <v>-5.6462195121951311</v>
      </c>
      <c r="FT89">
        <f>IF( ISNUMBER(VLOOKUP($F89,AREA_LIFE,Seq!AB$1,FALSE)-Life!AB$39),VLOOKUP($F89,AREA_LIFE,Seq!AB$1,FALSE)-Life!AB$39,".")</f>
        <v>-5.6187317073170817</v>
      </c>
      <c r="FU89">
        <f>IF( ISNUMBER(VLOOKUP($F89,AREA_LIFE,Seq!AC$1,FALSE)-Life!AC$39),VLOOKUP($F89,AREA_LIFE,Seq!AC$1,FALSE)-Life!AC$39,".")</f>
        <v>-5.7270731707317069</v>
      </c>
      <c r="FV89">
        <f>IF( ISNUMBER(VLOOKUP($F89,AREA_LIFE,Seq!AD$1,FALSE)-Life!AD$39),VLOOKUP($F89,AREA_LIFE,Seq!AD$1,FALSE)-Life!AD$39,".")</f>
        <v>-6.0026097560975415</v>
      </c>
      <c r="FW89">
        <f>IF( ISNUMBER(VLOOKUP($F89,AREA_LIFE,Seq!AE$1,FALSE)-Life!AE$39),VLOOKUP($F89,AREA_LIFE,Seq!AE$1,FALSE)-Life!AE$39,".")</f>
        <v>-6.4874878048780502</v>
      </c>
      <c r="FX89">
        <f>IF( ISNUMBER(VLOOKUP($F89,AREA_LIFE,Seq!AF$1,FALSE)-Life!AF$39),VLOOKUP($F89,AREA_LIFE,Seq!AF$1,FALSE)-Life!AF$39,".")</f>
        <v>-7.2601951219512131</v>
      </c>
      <c r="FY89">
        <f>IF( ISNUMBER(VLOOKUP($F89,AREA_LIFE,Seq!AG$1,FALSE)-Life!AG$39),VLOOKUP($F89,AREA_LIFE,Seq!AG$1,FALSE)-Life!AG$39,".")</f>
        <v>-8.4030731707317159</v>
      </c>
      <c r="FZ89">
        <f>IF( ISNUMBER(VLOOKUP($F89,AREA_LIFE,Seq!AH$1,FALSE)-Life!AH$39),VLOOKUP($F89,AREA_LIFE,Seq!AH$1,FALSE)-Life!AH$39,".")</f>
        <v>-9.9279512195121882</v>
      </c>
      <c r="GA89">
        <f>IF( ISNUMBER(VLOOKUP($F89,AREA_LIFE,Seq!AI$1,FALSE)-Life!AI$39),VLOOKUP($F89,AREA_LIFE,Seq!AI$1,FALSE)-Life!AI$39,".")</f>
        <v>-11.804268292682927</v>
      </c>
      <c r="GB89">
        <f>IF( ISNUMBER(VLOOKUP($F89,AREA_LIFE,Seq!AJ$1,FALSE)-Life!AJ$39),VLOOKUP($F89,AREA_LIFE,Seq!AJ$1,FALSE)-Life!AJ$39,".")</f>
        <v>-13.976073170731716</v>
      </c>
      <c r="GC89">
        <f>IF( ISNUMBER(VLOOKUP($F89,AREA_LIFE,Seq!AK$1,FALSE)-Life!AK$39),VLOOKUP($F89,AREA_LIFE,Seq!AK$1,FALSE)-Life!AK$39,".")</f>
        <v>-16.375024390243908</v>
      </c>
      <c r="GD89">
        <f>IF( ISNUMBER(VLOOKUP($F89,AREA_LIFE,Seq!AL$1,FALSE)-Life!AL$39),VLOOKUP($F89,AREA_LIFE,Seq!AL$1,FALSE)-Life!AL$39,".")</f>
        <v>-18.913853658536574</v>
      </c>
      <c r="GE89">
        <f>IF( ISNUMBER(VLOOKUP($F89,AREA_LIFE,Seq!AM$1,FALSE)-Life!AM$39),VLOOKUP($F89,AREA_LIFE,Seq!AM$1,FALSE)-Life!AM$39,".")</f>
        <v>-21.468463414634144</v>
      </c>
      <c r="GF89">
        <f>IF( ISNUMBER(VLOOKUP($F89,AREA_LIFE,Seq!AN$1,FALSE)-Life!AN$39),VLOOKUP($F89,AREA_LIFE,Seq!AN$1,FALSE)-Life!AN$39,".")</f>
        <v>-23.905756097560996</v>
      </c>
      <c r="GG89">
        <f>IF( ISNUMBER(VLOOKUP($F89,AREA_LIFE,Seq!AO$1,FALSE)-Life!AO$39),VLOOKUP($F89,AREA_LIFE,Seq!AO$1,FALSE)-Life!AO$39,".")</f>
        <v>-26.115146341463422</v>
      </c>
      <c r="GH89">
        <f>IF( ISNUMBER(VLOOKUP($F89,AREA_LIFE,Seq!AP$1,FALSE)-Life!AP$39),VLOOKUP($F89,AREA_LIFE,Seq!AP$1,FALSE)-Life!AP$39,".")</f>
        <v>-27.982097560975625</v>
      </c>
      <c r="GI89">
        <f>IF( ISNUMBER(VLOOKUP($F89,AREA_LIFE,Seq!AQ$1,FALSE)-Life!AQ$39),VLOOKUP($F89,AREA_LIFE,Seq!AQ$1,FALSE)-Life!AQ$39,".")</f>
        <v>-29.424585365853652</v>
      </c>
      <c r="GJ89">
        <f>IF( ISNUMBER(VLOOKUP($F89,AREA_LIFE,Seq!AR$1,FALSE)-Life!AR$39),VLOOKUP($F89,AREA_LIFE,Seq!AR$1,FALSE)-Life!AR$39,".")</f>
        <v>-30.444073170731706</v>
      </c>
      <c r="GK89">
        <f>IF( ISNUMBER(VLOOKUP($F89,AREA_LIFE,Seq!AS$1,FALSE)-Life!AS$39),VLOOKUP($F89,AREA_LIFE,Seq!AS$1,FALSE)-Life!AS$39,".")</f>
        <v>-31.059999999999995</v>
      </c>
      <c r="GL89">
        <f>IF( ISNUMBER(VLOOKUP($F89,AREA_LIFE,Seq!AT$1,FALSE)-Life!AT$39),VLOOKUP($F89,AREA_LIFE,Seq!AT$1,FALSE)-Life!AT$39,".")</f>
        <v>-31.275707317073191</v>
      </c>
      <c r="GM89">
        <f>IF( ISNUMBER(VLOOKUP($F89,AREA_LIFE,Seq!AU$1,FALSE)-Life!AU$39),VLOOKUP($F89,AREA_LIFE,Seq!AU$1,FALSE)-Life!AU$39,".")</f>
        <v>-31.110853658536584</v>
      </c>
      <c r="GN89">
        <f>IF( ISNUMBER(VLOOKUP($F89,AREA_LIFE,Seq!AV$1,FALSE)-Life!AV$39),VLOOKUP($F89,AREA_LIFE,Seq!AV$1,FALSE)-Life!AV$39,".")</f>
        <v>-30.605951219512178</v>
      </c>
      <c r="GO89">
        <f>IF( ISNUMBER(VLOOKUP($F89,AREA_LIFE,Seq!AW$1,FALSE)-Life!AW$39),VLOOKUP($F89,AREA_LIFE,Seq!AW$1,FALSE)-Life!AW$39,".")</f>
        <v>-29.842756097560965</v>
      </c>
      <c r="GP89">
        <f>IF( ISNUMBER(VLOOKUP($F89,AREA_LIFE,Seq!AX$1,FALSE)-Life!AX$39),VLOOKUP($F89,AREA_LIFE,Seq!AX$1,FALSE)-Life!AX$39,".")</f>
        <v>-28.910146341463417</v>
      </c>
      <c r="GQ89">
        <f t="shared" si="82"/>
        <v>-28.910146341463417</v>
      </c>
      <c r="GS89">
        <f>IFERROR(VLOOKUP($F89,AREA_LIFE,Seq!V$1,FALSE),".")</f>
        <v>58.925658536585374</v>
      </c>
      <c r="GT89">
        <f>IFERROR(VLOOKUP($F89,AREA_LIFE,Seq!W$1,FALSE),".")</f>
        <v>59.464170731707327</v>
      </c>
      <c r="GU89">
        <f>IFERROR(VLOOKUP($F89,AREA_LIFE,Seq!X$1,FALSE),".")</f>
        <v>59.993341463414644</v>
      </c>
      <c r="GV89">
        <f>IFERROR(VLOOKUP($F89,AREA_LIFE,Seq!Y$1,FALSE),".")</f>
        <v>60.483585365853671</v>
      </c>
      <c r="GW89">
        <f>IFERROR(VLOOKUP($F89,AREA_LIFE,Seq!Z$1,FALSE),".")</f>
        <v>60.903804878048788</v>
      </c>
      <c r="GX89">
        <f>IFERROR(VLOOKUP($F89,AREA_LIFE,Seq!AA$1,FALSE),".")</f>
        <v>61.234219512195125</v>
      </c>
      <c r="GY89">
        <f>IFERROR(VLOOKUP($F89,AREA_LIFE,Seq!AB$1,FALSE),".")</f>
        <v>61.462487804878052</v>
      </c>
      <c r="GZ89">
        <f>IFERROR(VLOOKUP($F89,AREA_LIFE,Seq!AC$1,FALSE),".")</f>
        <v>61.571121951219517</v>
      </c>
      <c r="HA89">
        <f>IFERROR(VLOOKUP($F89,AREA_LIFE,Seq!AD$1,FALSE),".")</f>
        <v>61.53031707317075</v>
      </c>
      <c r="HB89">
        <f>IFERROR(VLOOKUP($F89,AREA_LIFE,Seq!AE$1,FALSE),".")</f>
        <v>61.298902439024396</v>
      </c>
      <c r="HC89">
        <f>IFERROR(VLOOKUP($F89,AREA_LIFE,Seq!AF$1,FALSE),".")</f>
        <v>60.798878048780495</v>
      </c>
      <c r="HD89">
        <f>IFERROR(VLOOKUP($F89,AREA_LIFE,Seq!AG$1,FALSE),".")</f>
        <v>59.947317073170737</v>
      </c>
      <c r="HE89">
        <f>IFERROR(VLOOKUP($F89,AREA_LIFE,Seq!AH$1,FALSE),".")</f>
        <v>58.727292682926837</v>
      </c>
      <c r="HF89">
        <f>IFERROR(VLOOKUP($F89,AREA_LIFE,Seq!AI$1,FALSE),".")</f>
        <v>57.165317073170748</v>
      </c>
      <c r="HG89">
        <f>IFERROR(VLOOKUP($F89,AREA_LIFE,Seq!AJ$1,FALSE),".")</f>
        <v>55.314268292682932</v>
      </c>
      <c r="HH89">
        <f>IFERROR(VLOOKUP($F89,AREA_LIFE,Seq!AK$1,FALSE),".")</f>
        <v>53.242512195121961</v>
      </c>
      <c r="HI89">
        <f>IFERROR(VLOOKUP($F89,AREA_LIFE,Seq!AL$1,FALSE),".")</f>
        <v>51.037780487804888</v>
      </c>
      <c r="HJ89">
        <f>IFERROR(VLOOKUP($F89,AREA_LIFE,Seq!AM$1,FALSE),".")</f>
        <v>48.82326829268294</v>
      </c>
      <c r="HK89">
        <f>IFERROR(VLOOKUP($F89,AREA_LIFE,Seq!AN$1,FALSE),".")</f>
        <v>46.729048780487801</v>
      </c>
      <c r="HL89">
        <f>IFERROR(VLOOKUP($F89,AREA_LIFE,Seq!AO$1,FALSE),".")</f>
        <v>44.859756097560982</v>
      </c>
      <c r="HM89">
        <f>IFERROR(VLOOKUP($F89,AREA_LIFE,Seq!AP$1,FALSE),".")</f>
        <v>43.321902439024392</v>
      </c>
      <c r="HN89">
        <f>IFERROR(VLOOKUP($F89,AREA_LIFE,Seq!AQ$1,FALSE),".")</f>
        <v>42.187000000000005</v>
      </c>
      <c r="HO89">
        <f>IFERROR(VLOOKUP($F89,AREA_LIFE,Seq!AR$1,FALSE),".")</f>
        <v>41.449073170731715</v>
      </c>
      <c r="HP89">
        <f>IFERROR(VLOOKUP($F89,AREA_LIFE,Seq!AS$1,FALSE),".")</f>
        <v>41.087170731707324</v>
      </c>
      <c r="HQ89">
        <f>IFERROR(VLOOKUP($F89,AREA_LIFE,Seq!AT$1,FALSE),".")</f>
        <v>41.097975609756098</v>
      </c>
      <c r="HR89">
        <f>IFERROR(VLOOKUP($F89,AREA_LIFE,Seq!AU$1,FALSE),".")</f>
        <v>41.465804878048786</v>
      </c>
      <c r="HS89">
        <f>IFERROR(VLOOKUP($F89,AREA_LIFE,Seq!AV$1,FALSE),".")</f>
        <v>42.157658536585373</v>
      </c>
      <c r="HT89">
        <f>IFERROR(VLOOKUP($F89,AREA_LIFE,Seq!AW$1,FALSE),".")</f>
        <v>43.100317073170743</v>
      </c>
      <c r="HU89">
        <f>IFERROR(VLOOKUP($F89,AREA_LIFE,Seq!AX$1,FALSE),".")</f>
        <v>44.214414634146351</v>
      </c>
      <c r="HV89" t="str">
        <f>IFERROR(VLOOKUP($F89,AREA_LIFE,Seq!AY$1,FALSE),".")</f>
        <v>.</v>
      </c>
      <c r="HZ89">
        <f t="shared" si="85"/>
        <v>78</v>
      </c>
      <c r="IA89">
        <f t="shared" si="83"/>
        <v>0</v>
      </c>
      <c r="IB89">
        <f t="shared" si="86"/>
        <v>45133423.588792346</v>
      </c>
      <c r="IC89">
        <f t="shared" si="87"/>
        <v>-43786687.597329862</v>
      </c>
      <c r="ID89">
        <f t="shared" si="84"/>
        <v>9.0787001170675855E-2</v>
      </c>
      <c r="IE89" t="str">
        <f>work!FK89</f>
        <v>.</v>
      </c>
      <c r="IF89" t="str">
        <f>work!FL89</f>
        <v>.</v>
      </c>
      <c r="IG89" t="str">
        <f>work!FM89</f>
        <v>.</v>
      </c>
      <c r="IH89" t="str">
        <f>IF(ISNUMBER(work!FS89-work!FK89),work!FS89-work!FK89,".")</f>
        <v>.</v>
      </c>
      <c r="II89" t="str">
        <f>IF(ISNUMBER(work!FT89-work!FL89),work!FT89-work!FL89,".")</f>
        <v>.</v>
      </c>
      <c r="IJ89" t="str">
        <f>IF(ISNUMBER(work!FU89-work!FM89),work!FU89-work!FM89,".")</f>
        <v>.</v>
      </c>
    </row>
    <row r="90" spans="1:244" hidden="1">
      <c r="A90" s="24" t="str">
        <f t="shared" si="48"/>
        <v>非洲</v>
      </c>
      <c r="B90" s="24" t="str">
        <f t="shared" si="49"/>
        <v>Out</v>
      </c>
      <c r="C90" s="24" t="str">
        <f t="shared" si="50"/>
        <v>Out</v>
      </c>
      <c r="D90" s="24"/>
      <c r="E90" s="25" t="s">
        <v>2836</v>
      </c>
      <c r="F90" s="26" t="str">
        <f t="shared" si="51"/>
        <v>Lesotho</v>
      </c>
      <c r="G90" s="27" t="str">
        <f t="shared" si="52"/>
        <v>.</v>
      </c>
      <c r="H90" s="27" t="str">
        <f t="shared" si="53"/>
        <v>.</v>
      </c>
      <c r="I90" s="27" t="str">
        <f t="shared" si="54"/>
        <v>.</v>
      </c>
      <c r="J90" s="27" t="str">
        <f t="shared" si="55"/>
        <v>.</v>
      </c>
      <c r="K90" s="27" t="str">
        <f t="shared" si="56"/>
        <v>.</v>
      </c>
      <c r="L90" s="27" t="str">
        <f t="shared" si="57"/>
        <v>.</v>
      </c>
      <c r="M90" s="27" t="str">
        <f t="shared" si="58"/>
        <v>.</v>
      </c>
      <c r="N90" s="27" t="str">
        <f t="shared" si="59"/>
        <v>.</v>
      </c>
      <c r="O90" s="27" t="str">
        <f t="shared" si="60"/>
        <v>.</v>
      </c>
      <c r="P90" s="27" t="str">
        <f t="shared" si="61"/>
        <v>.</v>
      </c>
      <c r="Q90" s="27" t="str">
        <f t="shared" si="62"/>
        <v>.</v>
      </c>
      <c r="R90" s="27" t="str">
        <f t="shared" si="63"/>
        <v>.</v>
      </c>
      <c r="S90" s="27">
        <f t="shared" si="64"/>
        <v>100</v>
      </c>
      <c r="T90" s="27">
        <f t="shared" si="65"/>
        <v>0</v>
      </c>
      <c r="U90" s="27">
        <f t="shared" si="66"/>
        <v>25</v>
      </c>
      <c r="V90" s="27">
        <f t="shared" si="67"/>
        <v>0</v>
      </c>
      <c r="W90" s="27">
        <f t="shared" si="68"/>
        <v>8</v>
      </c>
      <c r="X90" s="27">
        <f t="shared" si="69"/>
        <v>0</v>
      </c>
      <c r="Y90" s="27">
        <f t="shared" si="70"/>
        <v>200</v>
      </c>
      <c r="Z90" s="27">
        <f t="shared" si="71"/>
        <v>0</v>
      </c>
      <c r="AA90" s="27">
        <f t="shared" si="72"/>
        <v>0</v>
      </c>
      <c r="AB90" s="27">
        <f t="shared" si="73"/>
        <v>12</v>
      </c>
      <c r="AC90" s="27">
        <f t="shared" si="74"/>
        <v>22</v>
      </c>
      <c r="AD90" s="27">
        <f t="shared" si="75"/>
        <v>0</v>
      </c>
      <c r="AE90" s="27" t="str">
        <f t="shared" si="76"/>
        <v>.</v>
      </c>
      <c r="AF90" s="27" t="str">
        <f t="shared" si="77"/>
        <v>.</v>
      </c>
      <c r="AG90" s="27"/>
      <c r="AH90" s="27">
        <f>IF(ISNUMBER(work!C90+work!AH90),work!C90+work!AH90,".")</f>
        <v>18332172.419634603</v>
      </c>
      <c r="AI90" s="27">
        <f>IF(ISNUMBER(work!D90+work!AI90),work!D90+work!AI90,".")</f>
        <v>19283734.333001155</v>
      </c>
      <c r="AJ90" s="27">
        <f>IF(ISNUMBER(work!E90+work!AJ90),work!E90+work!AJ90,".")</f>
        <v>21036051.910816509</v>
      </c>
      <c r="AK90" s="27">
        <f>IF(ISNUMBER(work!F90+work!AK90),work!F90+work!AK90,".")</f>
        <v>23323454.56872578</v>
      </c>
      <c r="AL90" s="27">
        <f>IF(ISNUMBER(work!G90+work!AL90),work!G90+work!AL90,".")</f>
        <v>26866797.348958649</v>
      </c>
      <c r="AM90" s="27">
        <f>IF(ISNUMBER(work!H90+work!AM90),work!H90+work!AM90,".")</f>
        <v>30490250.00005199</v>
      </c>
      <c r="AN90" s="27">
        <f>IF(ISNUMBER(work!I90+work!AN90),work!I90+work!AN90,".")</f>
        <v>33169764.070592795</v>
      </c>
      <c r="AO90" s="27">
        <f>IF(ISNUMBER(work!J90+work!AO90),work!J90+work!AO90,".")</f>
        <v>37012150.624040432</v>
      </c>
      <c r="AP90" s="27">
        <f>IF(ISNUMBER(work!K90+work!AP90),work!K90+work!AP90,".")</f>
        <v>41193334.348559953</v>
      </c>
      <c r="AQ90" s="27">
        <f>IF(ISNUMBER(work!L90+work!AQ90),work!L90+work!AQ90,".")</f>
        <v>42883528.166901909</v>
      </c>
      <c r="AR90" s="27">
        <f>IF(ISNUMBER(work!M90+work!AR90),work!M90+work!AR90,".")</f>
        <v>44514226.020224795</v>
      </c>
      <c r="AS90" s="27">
        <f>IF(ISNUMBER(work!N90+work!AS90),work!N90+work!AS90,".")</f>
        <v>48606146.456799097</v>
      </c>
      <c r="AT90" s="27">
        <f>IF(ISNUMBER(work!O90+work!AT90),work!O90+work!AT90,".")</f>
        <v>55504318.434282802</v>
      </c>
      <c r="AU90" s="27">
        <f>IF(ISNUMBER(work!P90+work!AU90),work!P90+work!AU90,".")</f>
        <v>63268635.817371599</v>
      </c>
      <c r="AV90" s="27">
        <f>IF(ISNUMBER(work!Q90+work!AV90),work!Q90+work!AV90,".")</f>
        <v>71552415.913709059</v>
      </c>
      <c r="AW90" s="27">
        <f>IF(ISNUMBER(work!R90+work!AW90),work!R90+work!AW90,".")</f>
        <v>79346801.86443904</v>
      </c>
      <c r="AX90" s="27">
        <f>IF(ISNUMBER(work!S90+work!AX90),work!S90+work!AX90,".")</f>
        <v>87278016.413542584</v>
      </c>
      <c r="AY90" s="27">
        <f>IF(ISNUMBER(work!T90+work!AY90),work!T90+work!AY90,".")</f>
        <v>95390835.149111882</v>
      </c>
      <c r="AZ90" s="27">
        <f>IF(ISNUMBER(work!U90+work!AZ90),work!U90+work!AZ90,".")</f>
        <v>102825763.80384952</v>
      </c>
      <c r="BA90" s="27">
        <f>IF(ISNUMBER(work!V90+work!BA90),work!V90+work!BA90,".")</f>
        <v>110635838.70231384</v>
      </c>
      <c r="BB90" s="27">
        <f>IF(ISNUMBER(work!W90+work!BB90),work!W90+work!BB90,".")</f>
        <v>119926343.10627338</v>
      </c>
      <c r="BC90" s="27">
        <f>IF(ISNUMBER(work!X90+work!BC90),work!X90+work!BC90,".")</f>
        <v>129876106.93192251</v>
      </c>
      <c r="BD90" s="27">
        <f>IF(ISNUMBER(work!Y90+work!BD90),work!Y90+work!BD90,".")</f>
        <v>141688807.32896554</v>
      </c>
      <c r="BE90" s="27">
        <f>IF(ISNUMBER(work!Z90+work!BE90),work!Z90+work!BE90,".")</f>
        <v>155852720.642921</v>
      </c>
      <c r="BF90" s="27">
        <f>IF(ISNUMBER(work!AA90+work!BF90),work!AA90+work!BF90,".")</f>
        <v>171589115.67337143</v>
      </c>
      <c r="BG90" s="27">
        <f>IF(ISNUMBER(work!AB90+work!BG90),work!AB90+work!BG90,".")</f>
        <v>189425723.5788793</v>
      </c>
      <c r="BH90" s="27">
        <f>IF(ISNUMBER(work!AC90+work!BH90),work!AC90+work!BH90,".")</f>
        <v>211395967.50534812</v>
      </c>
      <c r="BI90" s="27">
        <f>IF(ISNUMBER(work!AD90+work!BI90),work!AD90+work!BI90,".")</f>
        <v>238869746.06404752</v>
      </c>
      <c r="BJ90" s="27">
        <f>IF(ISNUMBER(work!AE90+work!BJ90),work!AE90+work!BJ90,".")</f>
        <v>260362874.92787898</v>
      </c>
      <c r="BK90" s="27">
        <f>IF(ISNUMBER(work!AF90+work!BK90),work!AF90+work!BK90,".")</f>
        <v>293851859.99017787</v>
      </c>
      <c r="BL90" s="27"/>
      <c r="BM90" s="27">
        <f>IF(ISNUMBER(work!AH90-work!C90),work!AH90-work!C90,".")</f>
        <v>-18256216.143431395</v>
      </c>
      <c r="BN90" s="27">
        <f>IF(ISNUMBER(work!AI90-work!D90),work!AI90-work!D90,".")</f>
        <v>-19207250.435344245</v>
      </c>
      <c r="BO90" s="27">
        <f>IF(ISNUMBER(work!AJ90-work!E90),work!AJ90-work!E90,".")</f>
        <v>-20957612.471448291</v>
      </c>
      <c r="BP90" s="27">
        <f>IF(ISNUMBER(work!AK90-work!F90),work!AK90-work!F90,".")</f>
        <v>-23247519.231205821</v>
      </c>
      <c r="BQ90" s="27">
        <f>IF(ISNUMBER(work!AL90-work!G90),work!AL90-work!G90,".")</f>
        <v>-26782964.468562551</v>
      </c>
      <c r="BR90" s="27">
        <f>IF(ISNUMBER(work!AM90-work!H90),work!AM90-work!H90,".")</f>
        <v>-30402229.662834607</v>
      </c>
      <c r="BS90" s="27">
        <f>IF(ISNUMBER(work!AN90-work!I90),work!AN90-work!I90,".")</f>
        <v>-33081253.802627813</v>
      </c>
      <c r="BT90" s="27">
        <f>IF(ISNUMBER(work!AO90-work!J90),work!AO90-work!J90,".")</f>
        <v>-36923985.322473772</v>
      </c>
      <c r="BU90" s="27">
        <f>IF(ISNUMBER(work!AP90-work!K90),work!AP90-work!K90,".")</f>
        <v>-41097584.959910445</v>
      </c>
      <c r="BV90" s="27">
        <f>IF(ISNUMBER(work!AQ90-work!L90),work!AQ90-work!L90,".")</f>
        <v>-42781318.833215691</v>
      </c>
      <c r="BW90" s="27">
        <f>IF(ISNUMBER(work!AR90-work!M90),work!AR90-work!M90,".")</f>
        <v>-44405885.165897414</v>
      </c>
      <c r="BX90" s="27">
        <f>IF(ISNUMBER(work!AS90-work!N90),work!AS90-work!N90,".")</f>
        <v>-48494614.958446302</v>
      </c>
      <c r="BY90" s="27">
        <f>IF(ISNUMBER(work!AT90-work!O90),work!AT90-work!O90,".")</f>
        <v>-55384751.101927407</v>
      </c>
      <c r="BZ90" s="27">
        <f>IF(ISNUMBER(work!AU90-work!P90),work!AU90-work!P90,".")</f>
        <v>-63144903.453907989</v>
      </c>
      <c r="CA90" s="27">
        <f>IF(ISNUMBER(work!AV90-work!Q90),work!AV90-work!Q90,".")</f>
        <v>-71421297.002108142</v>
      </c>
      <c r="CB90" s="27">
        <f>IF(ISNUMBER(work!AW90-work!R90),work!AW90-work!R90,".")</f>
        <v>-79211045.759202361</v>
      </c>
      <c r="CC90" s="27">
        <f>IF(ISNUMBER(work!AX90-work!S90),work!AX90-work!S90,".")</f>
        <v>-87135615.972462818</v>
      </c>
      <c r="CD90" s="27">
        <f>IF(ISNUMBER(work!AY90-work!T90),work!AY90-work!T90,".")</f>
        <v>-95243265.048792109</v>
      </c>
      <c r="CE90" s="27">
        <f>IF(ISNUMBER(work!AZ90-work!U90),work!AZ90-work!U90,".")</f>
        <v>-102677796.20949048</v>
      </c>
      <c r="CF90" s="27">
        <f>IF(ISNUMBER(work!BA90-work!V90),work!BA90-work!V90,".")</f>
        <v>-110485991.87204015</v>
      </c>
      <c r="CG90" s="27">
        <f>IF(ISNUMBER(work!BB90-work!W90),work!BB90-work!W90,".")</f>
        <v>-119769721.23632661</v>
      </c>
      <c r="CH90" s="27">
        <f>IF(ISNUMBER(work!BC90-work!X90),work!BC90-work!X90,".")</f>
        <v>-129714730.75111349</v>
      </c>
      <c r="CI90" s="27">
        <f>IF(ISNUMBER(work!BD90-work!Y90),work!BD90-work!Y90,".")</f>
        <v>-141524796.58322644</v>
      </c>
      <c r="CJ90" s="27">
        <f>IF(ISNUMBER(work!BE90-work!Z90),work!BE90-work!Z90,".")</f>
        <v>-155682243.66049102</v>
      </c>
      <c r="CK90" s="27">
        <f>IF(ISNUMBER(work!BF90-work!AA90),work!BF90-work!AA90,".")</f>
        <v>-171410880.02468455</v>
      </c>
      <c r="CL90" s="27">
        <f>IF(ISNUMBER(work!BG90-work!AB90),work!BG90-work!AB90,".")</f>
        <v>-189246271.67177469</v>
      </c>
      <c r="CM90" s="27">
        <f>IF(ISNUMBER(work!BH90-work!AC90),work!BH90-work!AC90,".")</f>
        <v>-211201979.19438186</v>
      </c>
      <c r="CN90" s="27">
        <f>IF(ISNUMBER(work!BI90-work!AD90),work!BI90-work!AD90,".")</f>
        <v>-238665933.7066465</v>
      </c>
      <c r="CO90" s="27">
        <f>IF(ISNUMBER(work!BJ90-work!AE90),work!BJ90-work!AE90,".")</f>
        <v>-260151016.02217901</v>
      </c>
      <c r="CP90" s="27">
        <f>IF(ISNUMBER(work!BK90-work!AF90),work!BK90-work!AF90,".")</f>
        <v>-293657247.83861279</v>
      </c>
      <c r="CQ90" s="27"/>
      <c r="CR90" s="27"/>
      <c r="CS90" s="27">
        <f>IF(ISNUMBER(work!CR90-work!BN90),work!CR90-work!BN90,".")</f>
        <v>9.0887613383741142E-2</v>
      </c>
      <c r="CT90" s="27">
        <f>IF(ISNUMBER(work!CS90-work!BO90),work!CS90-work!BO90,".")</f>
        <v>8.9887613383741141E-2</v>
      </c>
      <c r="CU90" s="27">
        <f>IF(ISNUMBER(work!CT90-work!BP90),work!CT90-work!BP90,".")</f>
        <v>8.9887613383741141E-2</v>
      </c>
      <c r="CV90" s="27">
        <f>IF(ISNUMBER(work!CU90-work!BQ90),work!CU90-work!BQ90,".")</f>
        <v>8.888761338374114E-2</v>
      </c>
      <c r="CW90" s="27">
        <f>IF(ISNUMBER(work!CV90-work!BR90),work!CV90-work!BR90,".")</f>
        <v>8.888761338374114E-2</v>
      </c>
      <c r="CX90" s="27">
        <f>IF(ISNUMBER(work!CW90-work!BS90),work!CW90-work!BS90,".")</f>
        <v>8.7887613383741153E-2</v>
      </c>
      <c r="CY90" s="27">
        <f>IF(ISNUMBER(work!CX90-work!BT90),work!CX90-work!BT90,".")</f>
        <v>8.6887613383741152E-2</v>
      </c>
      <c r="CZ90" s="27">
        <f>IF(ISNUMBER(work!CY90-work!BU90),work!CY90-work!BU90,".")</f>
        <v>8.5887613383741152E-2</v>
      </c>
      <c r="DA90" s="27">
        <f>IF(ISNUMBER(work!CZ90-work!BV90),work!CZ90-work!BV90,".")</f>
        <v>8.4887613383741151E-2</v>
      </c>
      <c r="DB90" s="27">
        <f>IF(ISNUMBER(work!DA90-work!BW90),work!DA90-work!BW90,".")</f>
        <v>8.388761338374115E-2</v>
      </c>
      <c r="DC90" s="27">
        <f>IF(ISNUMBER(work!DB90-work!BX90),work!DB90-work!BX90,".")</f>
        <v>8.1887613383741148E-2</v>
      </c>
      <c r="DD90" s="27">
        <f>IF(ISNUMBER(work!DC90-work!BY90),work!DC90-work!BY90,".")</f>
        <v>7.9887613383741146E-2</v>
      </c>
      <c r="DE90" s="27">
        <f>IF(ISNUMBER(work!DD90-work!BZ90),work!DD90-work!BZ90,".")</f>
        <v>8.5438650264737223E-2</v>
      </c>
      <c r="DF90" s="27">
        <f>IF(ISNUMBER(work!DE90-work!CA90),work!DE90-work!CA90,".")</f>
        <v>8.3438650264737221E-2</v>
      </c>
      <c r="DG90" s="27">
        <f>IF(ISNUMBER(work!DF90-work!CB90),work!DF90-work!CB90,".")</f>
        <v>8.143865026473722E-2</v>
      </c>
      <c r="DH90" s="27">
        <f>IF(ISNUMBER(work!DG90-work!CC90),work!DG90-work!CC90,".")</f>
        <v>7.9438650264737232E-2</v>
      </c>
      <c r="DI90" s="27">
        <f>IF(ISNUMBER(work!DH90-work!CD90),work!DH90-work!CD90,".")</f>
        <v>7.6438650264737229E-2</v>
      </c>
      <c r="DJ90" s="27">
        <f>IF(ISNUMBER(work!DI90-work!CE90),work!DI90-work!CE90,".")</f>
        <v>7.4438650264737227E-2</v>
      </c>
      <c r="DK90" s="27">
        <f>IF(ISNUMBER(work!DJ90-work!CF90),work!DJ90-work!CF90,".")</f>
        <v>7.2438650264737225E-2</v>
      </c>
      <c r="DL90" s="27">
        <f>IF(ISNUMBER(work!DK90-work!CG90),work!DK90-work!CG90,".")</f>
        <v>7.2012853885381437E-2</v>
      </c>
      <c r="DM90" s="27">
        <f>IF(ISNUMBER(work!DL90-work!CH90),work!DL90-work!CH90,".")</f>
        <v>7.1565183318153897E-2</v>
      </c>
      <c r="DN90" s="27">
        <f>IF(ISNUMBER(work!DM90-work!CI90),work!DM90-work!CI90,".")</f>
        <v>7.0870009944594414E-2</v>
      </c>
      <c r="DO90" s="27">
        <f>IF(ISNUMBER(work!DN90-work!CJ90),work!DN90-work!CJ90,".")</f>
        <v>6.9834026626805074E-2</v>
      </c>
      <c r="DP90" s="27">
        <f>IF(ISNUMBER(work!DO90-work!CK90),work!DO90-work!CK90,".")</f>
        <v>6.8476775014175595E-2</v>
      </c>
      <c r="DQ90" s="27">
        <f>IF(ISNUMBER(work!DP90-work!CL90),work!DP90-work!CL90,".")</f>
        <v>6.574626050133188E-2</v>
      </c>
      <c r="DR90" s="27">
        <f>IF(ISNUMBER(work!DQ90-work!CM90),work!DQ90-work!CM90,".")</f>
        <v>6.3650431870342167E-2</v>
      </c>
      <c r="DS90" s="27">
        <f>IF(ISNUMBER(work!DR90-work!CN90),work!DR90-work!CN90,".")</f>
        <v>6.0231960350016385E-2</v>
      </c>
      <c r="DT90" s="27">
        <f>IF(ISNUMBER(work!DS90-work!CO90),work!DS90-work!CO90,".")</f>
        <v>5.6492491913080631E-2</v>
      </c>
      <c r="DU90" s="27">
        <f>IF(ISNUMBER(work!DT90-work!CP90),work!DT90-work!CP90,".")</f>
        <v>5.3431942750883296E-2</v>
      </c>
      <c r="DV90" s="27">
        <f t="shared" si="78"/>
        <v>5.3431942750883296E-2</v>
      </c>
      <c r="DW90" s="27"/>
      <c r="DX90" s="27" t="str">
        <f>IF(ISNUMBER(work!FJ90/work!FN90),work!FJ90/work!FN90,".")</f>
        <v>.</v>
      </c>
      <c r="DY90" s="27" t="str">
        <f>IF(ISNUMBER(work!FK90/work!FO90),work!FK90/work!FO90,".")</f>
        <v>.</v>
      </c>
      <c r="DZ90" s="27" t="str">
        <f>IF(ISNUMBER(work!FL90/work!FP90),work!FL90/work!FP90,".")</f>
        <v>.</v>
      </c>
      <c r="EA90" s="27" t="str">
        <f>IF(ISNUMBER(work!FM90/work!FQ90),work!FM90/work!FQ90,".")</f>
        <v>.</v>
      </c>
      <c r="EB90" s="27" t="str">
        <f>IF(ISNUMBER((work!FK90+work!FL90)/(work!FO90+work!FP90)),(work!FK90+work!FL90)/(work!FO90+work!FP90),".")</f>
        <v>.</v>
      </c>
      <c r="EC90" s="27" t="str">
        <f>IF(ISNUMBER(work!FR90/work!FV90),work!FR90/work!FV90,".")</f>
        <v>.</v>
      </c>
      <c r="ED90" s="27" t="str">
        <f>IF(ISNUMBER(work!FS90/work!FW90),work!FS90/work!FW90,".")</f>
        <v>.</v>
      </c>
      <c r="EE90" s="27" t="str">
        <f>IF(ISNUMBER(work!FT90/work!FX90),work!FT90/work!FX90,".")</f>
        <v>.</v>
      </c>
      <c r="EF90" s="27" t="str">
        <f>IF(ISNUMBER(work!FU90/work!FY90),work!FU90/work!FY90,".")</f>
        <v>.</v>
      </c>
      <c r="EG90" s="27" t="str">
        <f>IF(ISNUMBER((work!FS90+work!FT90)/(work!FW90+work!FX90)),(work!FS90+work!FT90)/(work!FW90+work!FX90),".")</f>
        <v>.</v>
      </c>
      <c r="EH90" s="27" t="str">
        <f>work!EZ90</f>
        <v>.</v>
      </c>
      <c r="EI90" s="27" t="str">
        <f>work!FA90</f>
        <v>.</v>
      </c>
      <c r="EJ90" s="27" t="str">
        <f>work!FB90</f>
        <v>.</v>
      </c>
      <c r="EK90" s="27"/>
      <c r="EL90" s="27" t="str">
        <f t="shared" si="79"/>
        <v>.</v>
      </c>
      <c r="EM90" t="str">
        <f t="shared" si="80"/>
        <v>.</v>
      </c>
      <c r="EN90" t="str">
        <f>work!FM90</f>
        <v>.</v>
      </c>
      <c r="EO90" t="str">
        <f>IF(ISNUMBER(work!FK90+work!FL90),work!FK90+work!FL90,".")</f>
        <v>.</v>
      </c>
      <c r="EP90" t="str">
        <f>IF(ISNUMBER(work!FU90-work!FM90),work!FU90-work!FM90,".")</f>
        <v>.</v>
      </c>
      <c r="EQ90" t="str">
        <f>IF(ISNUMBER(work!FS90+work!FT90-work!FK90-work!FL90),(work!FS90+work!FT90-work!FK90-work!FL90),".")</f>
        <v>.</v>
      </c>
      <c r="EU90" t="str">
        <f>work!FC90</f>
        <v>.</v>
      </c>
      <c r="EV90" t="str">
        <f>work!FD90</f>
        <v>.</v>
      </c>
      <c r="EW90" t="str">
        <f>IF(ISNUMBER(VLOOKUP($F90,AREA_EM_ALLYEAR,Seq!B$1,FALSE)),VLOOKUP($F90,AREA_EM_ALLYEAR,Seq!B$1,FALSE),".")</f>
        <v>.</v>
      </c>
      <c r="EX90" t="str">
        <f>IF(ISNUMBER(VLOOKUP($F90,AREA_EM_ALLYEAR,Seq!C$1,FALSE)),VLOOKUP($F90,AREA_EM_ALLYEAR,Seq!C$1,FALSE),".")</f>
        <v>.</v>
      </c>
      <c r="EY90" t="str">
        <f>IF(ISNUMBER(VLOOKUP($F90,AREA_EM_ALLYEAR,Seq!D$1,FALSE)),VLOOKUP($F90,AREA_EM_ALLYEAR,Seq!D$1,FALSE),".")</f>
        <v>.</v>
      </c>
      <c r="EZ90" t="str">
        <f>IF(ISNUMBER(VLOOKUP($F90,AREA_EM_ALLYEAR,Seq!E$1,FALSE)),VLOOKUP($F90,AREA_EM_ALLYEAR,Seq!E$1,FALSE),".")</f>
        <v>.</v>
      </c>
      <c r="FA90" t="str">
        <f>IF(ISNUMBER(VLOOKUP($F90,AREA_EM_ALLYEAR,Seq!F$1,FALSE)),VLOOKUP($F90,AREA_EM_ALLYEAR,Seq!F$1,FALSE),".")</f>
        <v>.</v>
      </c>
      <c r="FB90" t="str">
        <f>IF(ISNUMBER(VLOOKUP($F90,AREA_EM_ALLYEAR,Seq!G$1,FALSE)),VLOOKUP($F90,AREA_EM_ALLYEAR,Seq!G$1,FALSE),".")</f>
        <v>.</v>
      </c>
      <c r="FC90" t="str">
        <f>IF(ISNUMBER(VLOOKUP($F90,AREA_EM_ALLYEAR,Seq!H$1,FALSE)),VLOOKUP($F90,AREA_EM_ALLYEAR,Seq!H$1,FALSE),".")</f>
        <v>.</v>
      </c>
      <c r="FD90" t="str">
        <f>IF(ISNUMBER(VLOOKUP($F90,AREA_EM_ALLYEAR,Seq!I$1,FALSE)),VLOOKUP($F90,AREA_EM_ALLYEAR,Seq!I$1,FALSE),".")</f>
        <v>.</v>
      </c>
      <c r="FE90" t="str">
        <f>IF(ISNUMBER(VLOOKUP($F90,AREA_EM_ALLYEAR,Seq!J$1,FALSE)),VLOOKUP($F90,AREA_EM_ALLYEAR,Seq!J$1,FALSE),".")</f>
        <v>.</v>
      </c>
      <c r="FF90" t="str">
        <f>IF(ISNUMBER(VLOOKUP($F90,AREA_EM_ALLYEAR,Seq!K$1,FALSE)),VLOOKUP($F90,AREA_EM_ALLYEAR,Seq!K$1,FALSE),".")</f>
        <v>.</v>
      </c>
      <c r="FG90" t="str">
        <f>IF(ISNUMBER(VLOOKUP($F90,AREA_EM_ALLYEAR,Seq!L$1,FALSE)),VLOOKUP($F90,AREA_EM_ALLYEAR,Seq!L$1,FALSE),".")</f>
        <v>.</v>
      </c>
      <c r="FH90" t="str">
        <f>IF(ISNUMBER(VLOOKUP($F90,AREA_EM_ALLYEAR,Seq!M$1,FALSE)),VLOOKUP($F90,AREA_EM_ALLYEAR,Seq!M$1,FALSE),".")</f>
        <v>.</v>
      </c>
      <c r="FI90" t="str">
        <f>IF(ISNUMBER(VLOOKUP($F90,AREA_EM_ALLYEAR,Seq!N$1,FALSE)),VLOOKUP($F90,AREA_EM_ALLYEAR,Seq!N$1,FALSE),".")</f>
        <v>.</v>
      </c>
      <c r="FJ90" t="str">
        <f>IF(ISNUMBER(VLOOKUP($F90,AREA_EM_ALLYEAR,Seq!O$1,FALSE)),VLOOKUP($F90,AREA_EM_ALLYEAR,Seq!O$1,FALSE),".")</f>
        <v>.</v>
      </c>
      <c r="FK90" t="str">
        <f t="shared" si="81"/>
        <v>.</v>
      </c>
      <c r="FN90">
        <f>IF( ISNUMBER(VLOOKUP($F90,AREA_LIFE,Seq!V$1,FALSE)-Life!V$39),VLOOKUP($F90,AREA_LIFE,Seq!V$1,FALSE)-Life!V$39,".")</f>
        <v>-12.336146341463404</v>
      </c>
      <c r="FO90">
        <f>IF( ISNUMBER(VLOOKUP($F90,AREA_LIFE,Seq!W$1,FALSE)-Life!W$39),VLOOKUP($F90,AREA_LIFE,Seq!W$1,FALSE)-Life!W$39,".")</f>
        <v>-11.955756097560972</v>
      </c>
      <c r="FP90">
        <f>IF( ISNUMBER(VLOOKUP($F90,AREA_LIFE,Seq!X$1,FALSE)-Life!X$39),VLOOKUP($F90,AREA_LIFE,Seq!X$1,FALSE)-Life!X$39,".")</f>
        <v>-11.600804878048791</v>
      </c>
      <c r="FQ90">
        <f>IF( ISNUMBER(VLOOKUP($F90,AREA_LIFE,Seq!Y$1,FALSE)-Life!Y$39),VLOOKUP($F90,AREA_LIFE,Seq!Y$1,FALSE)-Life!Y$39,".")</f>
        <v>-11.281756097560979</v>
      </c>
      <c r="FR90">
        <f>IF( ISNUMBER(VLOOKUP($F90,AREA_LIFE,Seq!Z$1,FALSE)-Life!Z$39),VLOOKUP($F90,AREA_LIFE,Seq!Z$1,FALSE)-Life!Z$39,".")</f>
        <v>-11.007658536585367</v>
      </c>
      <c r="FS90">
        <f>IF( ISNUMBER(VLOOKUP($F90,AREA_LIFE,Seq!AA$1,FALSE)-Life!AA$39),VLOOKUP($F90,AREA_LIFE,Seq!AA$1,FALSE)-Life!AA$39,".")</f>
        <v>-10.745536585365862</v>
      </c>
      <c r="FT90">
        <f>IF( ISNUMBER(VLOOKUP($F90,AREA_LIFE,Seq!AB$1,FALSE)-Life!AB$39),VLOOKUP($F90,AREA_LIFE,Seq!AB$1,FALSE)-Life!AB$39,".")</f>
        <v>-10.44507317073171</v>
      </c>
      <c r="FU90">
        <f>IF( ISNUMBER(VLOOKUP($F90,AREA_LIFE,Seq!AC$1,FALSE)-Life!AC$39),VLOOKUP($F90,AREA_LIFE,Seq!AC$1,FALSE)-Life!AC$39,".")</f>
        <v>-10.082804878048776</v>
      </c>
      <c r="FV90">
        <f>IF( ISNUMBER(VLOOKUP($F90,AREA_LIFE,Seq!AD$1,FALSE)-Life!AD$39),VLOOKUP($F90,AREA_LIFE,Seq!AD$1,FALSE)-Life!AD$39,".")</f>
        <v>-9.6703414634146228</v>
      </c>
      <c r="FW90">
        <f>IF( ISNUMBER(VLOOKUP($F90,AREA_LIFE,Seq!AE$1,FALSE)-Life!AE$39),VLOOKUP($F90,AREA_LIFE,Seq!AE$1,FALSE)-Life!AE$39,".")</f>
        <v>-9.2517073170731763</v>
      </c>
      <c r="FX90">
        <f>IF( ISNUMBER(VLOOKUP($F90,AREA_LIFE,Seq!AF$1,FALSE)-Life!AF$39),VLOOKUP($F90,AREA_LIFE,Seq!AF$1,FALSE)-Life!AF$39,".")</f>
        <v>-8.9040243902438974</v>
      </c>
      <c r="FY90">
        <f>IF( ISNUMBER(VLOOKUP($F90,AREA_LIFE,Seq!AG$1,FALSE)-Life!AG$39),VLOOKUP($F90,AREA_LIFE,Seq!AG$1,FALSE)-Life!AG$39,".")</f>
        <v>-8.7203902439024432</v>
      </c>
      <c r="FZ90">
        <f>IF( ISNUMBER(VLOOKUP($F90,AREA_LIFE,Seq!AH$1,FALSE)-Life!AH$39),VLOOKUP($F90,AREA_LIFE,Seq!AH$1,FALSE)-Life!AH$39,".")</f>
        <v>-8.7847073170731633</v>
      </c>
      <c r="GA90">
        <f>IF( ISNUMBER(VLOOKUP($F90,AREA_LIFE,Seq!AI$1,FALSE)-Life!AI$39),VLOOKUP($F90,AREA_LIFE,Seq!AI$1,FALSE)-Life!AI$39,".")</f>
        <v>-9.1613658536585447</v>
      </c>
      <c r="GB90">
        <f>IF( ISNUMBER(VLOOKUP($F90,AREA_LIFE,Seq!AJ$1,FALSE)-Life!AJ$39),VLOOKUP($F90,AREA_LIFE,Seq!AJ$1,FALSE)-Life!AJ$39,".")</f>
        <v>-9.8831219512195219</v>
      </c>
      <c r="GC90">
        <f>IF( ISNUMBER(VLOOKUP($F90,AREA_LIFE,Seq!AK$1,FALSE)-Life!AK$39),VLOOKUP($F90,AREA_LIFE,Seq!AK$1,FALSE)-Life!AK$39,".")</f>
        <v>-11.00073170731708</v>
      </c>
      <c r="GD90">
        <f>IF( ISNUMBER(VLOOKUP($F90,AREA_LIFE,Seq!AL$1,FALSE)-Life!AL$39),VLOOKUP($F90,AREA_LIFE,Seq!AL$1,FALSE)-Life!AL$39,".")</f>
        <v>-12.546853658536577</v>
      </c>
      <c r="GE90">
        <f>IF( ISNUMBER(VLOOKUP($F90,AREA_LIFE,Seq!AM$1,FALSE)-Life!AM$39),VLOOKUP($F90,AREA_LIFE,Seq!AM$1,FALSE)-Life!AM$39,".")</f>
        <v>-14.44880487804879</v>
      </c>
      <c r="GF90">
        <f>IF( ISNUMBER(VLOOKUP($F90,AREA_LIFE,Seq!AN$1,FALSE)-Life!AN$39),VLOOKUP($F90,AREA_LIFE,Seq!AN$1,FALSE)-Life!AN$39,".")</f>
        <v>-16.596829268292694</v>
      </c>
      <c r="GG90">
        <f>IF( ISNUMBER(VLOOKUP($F90,AREA_LIFE,Seq!AO$1,FALSE)-Life!AO$39),VLOOKUP($F90,AREA_LIFE,Seq!AO$1,FALSE)-Life!AO$39,".")</f>
        <v>-18.87987804878049</v>
      </c>
      <c r="GH90">
        <f>IF( ISNUMBER(VLOOKUP($F90,AREA_LIFE,Seq!AP$1,FALSE)-Life!AP$39),VLOOKUP($F90,AREA_LIFE,Seq!AP$1,FALSE)-Life!AP$39,".")</f>
        <v>-21.143341463414643</v>
      </c>
      <c r="GI90">
        <f>IF( ISNUMBER(VLOOKUP($F90,AREA_LIFE,Seq!AQ$1,FALSE)-Life!AQ$39),VLOOKUP($F90,AREA_LIFE,Seq!AQ$1,FALSE)-Life!AQ$39,".")</f>
        <v>-23.225219512195117</v>
      </c>
      <c r="GJ90">
        <f>IF( ISNUMBER(VLOOKUP($F90,AREA_LIFE,Seq!AR$1,FALSE)-Life!AR$39),VLOOKUP($F90,AREA_LIFE,Seq!AR$1,FALSE)-Life!AR$39,".")</f>
        <v>-25.013243902439022</v>
      </c>
      <c r="GK90">
        <f>IF( ISNUMBER(VLOOKUP($F90,AREA_LIFE,Seq!AS$1,FALSE)-Life!AS$39),VLOOKUP($F90,AREA_LIFE,Seq!AS$1,FALSE)-Life!AS$39,".")</f>
        <v>-26.430170731707314</v>
      </c>
      <c r="GL90">
        <f>IF( ISNUMBER(VLOOKUP($F90,AREA_LIFE,Seq!AT$1,FALSE)-Life!AT$39),VLOOKUP($F90,AREA_LIFE,Seq!AT$1,FALSE)-Life!AT$39,".")</f>
        <v>-27.432195121951239</v>
      </c>
      <c r="GM90">
        <f>IF( ISNUMBER(VLOOKUP($F90,AREA_LIFE,Seq!AU$1,FALSE)-Life!AU$39),VLOOKUP($F90,AREA_LIFE,Seq!AU$1,FALSE)-Life!AU$39,".")</f>
        <v>-28.019951219512194</v>
      </c>
      <c r="GN90">
        <f>IF( ISNUMBER(VLOOKUP($F90,AREA_LIFE,Seq!AV$1,FALSE)-Life!AV$39),VLOOKUP($F90,AREA_LIFE,Seq!AV$1,FALSE)-Life!AV$39,".")</f>
        <v>-28.249097560975599</v>
      </c>
      <c r="GO90">
        <f>IF( ISNUMBER(VLOOKUP($F90,AREA_LIFE,Seq!AW$1,FALSE)-Life!AW$39),VLOOKUP($F90,AREA_LIFE,Seq!AW$1,FALSE)-Life!AW$39,".")</f>
        <v>-28.24626829268292</v>
      </c>
      <c r="GP90">
        <f>IF( ISNUMBER(VLOOKUP($F90,AREA_LIFE,Seq!AX$1,FALSE)-Life!AX$39),VLOOKUP($F90,AREA_LIFE,Seq!AX$1,FALSE)-Life!AX$39,".")</f>
        <v>-28.129634146341473</v>
      </c>
      <c r="GQ90">
        <f t="shared" si="82"/>
        <v>-28.129634146341473</v>
      </c>
      <c r="GS90">
        <f>IFERROR(VLOOKUP($F90,AREA_LIFE,Seq!V$1,FALSE),".")</f>
        <v>53.632243902439029</v>
      </c>
      <c r="GT90">
        <f>IFERROR(VLOOKUP($F90,AREA_LIFE,Seq!W$1,FALSE),".")</f>
        <v>54.210975609756098</v>
      </c>
      <c r="GU90">
        <f>IFERROR(VLOOKUP($F90,AREA_LIFE,Seq!X$1,FALSE),".")</f>
        <v>54.74768292682927</v>
      </c>
      <c r="GV90">
        <f>IFERROR(VLOOKUP($F90,AREA_LIFE,Seq!Y$1,FALSE),".")</f>
        <v>55.23941463414635</v>
      </c>
      <c r="GW90">
        <f>IFERROR(VLOOKUP($F90,AREA_LIFE,Seq!Z$1,FALSE),".")</f>
        <v>55.688146341463423</v>
      </c>
      <c r="GX90">
        <f>IFERROR(VLOOKUP($F90,AREA_LIFE,Seq!AA$1,FALSE),".")</f>
        <v>56.134902439024394</v>
      </c>
      <c r="GY90">
        <f>IFERROR(VLOOKUP($F90,AREA_LIFE,Seq!AB$1,FALSE),".")</f>
        <v>56.636146341463423</v>
      </c>
      <c r="GZ90">
        <f>IFERROR(VLOOKUP($F90,AREA_LIFE,Seq!AC$1,FALSE),".")</f>
        <v>57.215390243902448</v>
      </c>
      <c r="HA90">
        <f>IFERROR(VLOOKUP($F90,AREA_LIFE,Seq!AD$1,FALSE),".")</f>
        <v>57.862585365853668</v>
      </c>
      <c r="HB90">
        <f>IFERROR(VLOOKUP($F90,AREA_LIFE,Seq!AE$1,FALSE),".")</f>
        <v>58.534682926829269</v>
      </c>
      <c r="HC90">
        <f>IFERROR(VLOOKUP($F90,AREA_LIFE,Seq!AF$1,FALSE),".")</f>
        <v>59.15504878048781</v>
      </c>
      <c r="HD90">
        <f>IFERROR(VLOOKUP($F90,AREA_LIFE,Seq!AG$1,FALSE),".")</f>
        <v>59.63000000000001</v>
      </c>
      <c r="HE90">
        <f>IFERROR(VLOOKUP($F90,AREA_LIFE,Seq!AH$1,FALSE),".")</f>
        <v>59.870536585365862</v>
      </c>
      <c r="HF90">
        <f>IFERROR(VLOOKUP($F90,AREA_LIFE,Seq!AI$1,FALSE),".")</f>
        <v>59.80821951219513</v>
      </c>
      <c r="HG90">
        <f>IFERROR(VLOOKUP($F90,AREA_LIFE,Seq!AJ$1,FALSE),".")</f>
        <v>59.407219512195127</v>
      </c>
      <c r="HH90">
        <f>IFERROR(VLOOKUP($F90,AREA_LIFE,Seq!AK$1,FALSE),".")</f>
        <v>58.616804878048789</v>
      </c>
      <c r="HI90">
        <f>IFERROR(VLOOKUP($F90,AREA_LIFE,Seq!AL$1,FALSE),".")</f>
        <v>57.404780487804885</v>
      </c>
      <c r="HJ90">
        <f>IFERROR(VLOOKUP($F90,AREA_LIFE,Seq!AM$1,FALSE),".")</f>
        <v>55.842926829268293</v>
      </c>
      <c r="HK90">
        <f>IFERROR(VLOOKUP($F90,AREA_LIFE,Seq!AN$1,FALSE),".")</f>
        <v>54.037975609756103</v>
      </c>
      <c r="HL90">
        <f>IFERROR(VLOOKUP($F90,AREA_LIFE,Seq!AO$1,FALSE),".")</f>
        <v>52.095024390243914</v>
      </c>
      <c r="HM90">
        <f>IFERROR(VLOOKUP($F90,AREA_LIFE,Seq!AP$1,FALSE),".")</f>
        <v>50.160658536585373</v>
      </c>
      <c r="HN90">
        <f>IFERROR(VLOOKUP($F90,AREA_LIFE,Seq!AQ$1,FALSE),".")</f>
        <v>48.386365853658539</v>
      </c>
      <c r="HO90">
        <f>IFERROR(VLOOKUP($F90,AREA_LIFE,Seq!AR$1,FALSE),".")</f>
        <v>46.879902439024399</v>
      </c>
      <c r="HP90">
        <f>IFERROR(VLOOKUP($F90,AREA_LIFE,Seq!AS$1,FALSE),".")</f>
        <v>45.717000000000006</v>
      </c>
      <c r="HQ90">
        <f>IFERROR(VLOOKUP($F90,AREA_LIFE,Seq!AT$1,FALSE),".")</f>
        <v>44.941487804878051</v>
      </c>
      <c r="HR90">
        <f>IFERROR(VLOOKUP($F90,AREA_LIFE,Seq!AU$1,FALSE),".")</f>
        <v>44.556707317073176</v>
      </c>
      <c r="HS90">
        <f>IFERROR(VLOOKUP($F90,AREA_LIFE,Seq!AV$1,FALSE),".")</f>
        <v>44.514512195121952</v>
      </c>
      <c r="HT90">
        <f>IFERROR(VLOOKUP($F90,AREA_LIFE,Seq!AW$1,FALSE),".")</f>
        <v>44.696804878048788</v>
      </c>
      <c r="HU90">
        <f>IFERROR(VLOOKUP($F90,AREA_LIFE,Seq!AX$1,FALSE),".")</f>
        <v>44.994926829268294</v>
      </c>
      <c r="HV90" t="str">
        <f>IFERROR(VLOOKUP($F90,AREA_LIFE,Seq!AY$1,FALSE),".")</f>
        <v>.</v>
      </c>
      <c r="HZ90">
        <f t="shared" si="85"/>
        <v>133</v>
      </c>
      <c r="IA90">
        <f t="shared" si="83"/>
        <v>0</v>
      </c>
      <c r="IB90">
        <f t="shared" si="86"/>
        <v>44514226.020224795</v>
      </c>
      <c r="IC90">
        <f t="shared" si="87"/>
        <v>-44405885.165897414</v>
      </c>
      <c r="ID90">
        <f t="shared" si="84"/>
        <v>8.1887613383741148E-2</v>
      </c>
      <c r="IE90" t="str">
        <f>work!FK90</f>
        <v>.</v>
      </c>
      <c r="IF90" t="str">
        <f>work!FL90</f>
        <v>.</v>
      </c>
      <c r="IG90" t="str">
        <f>work!FM90</f>
        <v>.</v>
      </c>
      <c r="IH90" t="str">
        <f>IF(ISNUMBER(work!FS90-work!FK90),work!FS90-work!FK90,".")</f>
        <v>.</v>
      </c>
      <c r="II90" t="str">
        <f>IF(ISNUMBER(work!FT90-work!FL90),work!FT90-work!FL90,".")</f>
        <v>.</v>
      </c>
      <c r="IJ90" t="str">
        <f>IF(ISNUMBER(work!FU90-work!FM90),work!FU90-work!FM90,".")</f>
        <v>.</v>
      </c>
    </row>
    <row r="91" spans="1:244" hidden="1">
      <c r="A91" s="24" t="str">
        <f t="shared" si="48"/>
        <v>非洲</v>
      </c>
      <c r="B91" s="24" t="str">
        <f t="shared" si="49"/>
        <v>Out</v>
      </c>
      <c r="C91" s="24" t="str">
        <f t="shared" si="50"/>
        <v>Out</v>
      </c>
      <c r="D91" s="24"/>
      <c r="E91" s="25" t="s">
        <v>3983</v>
      </c>
      <c r="F91" s="26" t="str">
        <f t="shared" si="51"/>
        <v>Eritrea</v>
      </c>
      <c r="G91" s="27" t="str">
        <f t="shared" si="52"/>
        <v>.</v>
      </c>
      <c r="H91" s="27" t="str">
        <f t="shared" si="53"/>
        <v>.</v>
      </c>
      <c r="I91" s="27" t="str">
        <f t="shared" si="54"/>
        <v>.</v>
      </c>
      <c r="J91" s="27" t="str">
        <f t="shared" si="55"/>
        <v>.</v>
      </c>
      <c r="K91" s="27" t="str">
        <f t="shared" si="56"/>
        <v>.</v>
      </c>
      <c r="L91" s="27" t="str">
        <f t="shared" si="57"/>
        <v>.</v>
      </c>
      <c r="M91" s="27" t="str">
        <f t="shared" si="58"/>
        <v>.</v>
      </c>
      <c r="N91" s="27" t="str">
        <f t="shared" si="59"/>
        <v>.</v>
      </c>
      <c r="O91" s="27" t="str">
        <f t="shared" si="60"/>
        <v>.</v>
      </c>
      <c r="P91" s="27" t="str">
        <f t="shared" si="61"/>
        <v>.</v>
      </c>
      <c r="Q91" s="27" t="str">
        <f t="shared" si="62"/>
        <v>.</v>
      </c>
      <c r="R91" s="27" t="str">
        <f t="shared" si="63"/>
        <v>.</v>
      </c>
      <c r="S91" s="27" t="str">
        <f t="shared" si="64"/>
        <v>.</v>
      </c>
      <c r="T91" s="27" t="str">
        <f t="shared" si="65"/>
        <v>.</v>
      </c>
      <c r="U91" s="27" t="str">
        <f t="shared" si="66"/>
        <v>.</v>
      </c>
      <c r="V91" s="27" t="str">
        <f t="shared" si="67"/>
        <v>.</v>
      </c>
      <c r="W91" s="27" t="str">
        <f t="shared" si="68"/>
        <v>.</v>
      </c>
      <c r="X91" s="27" t="str">
        <f t="shared" si="69"/>
        <v>.</v>
      </c>
      <c r="Y91" s="27" t="str">
        <f t="shared" si="70"/>
        <v>.</v>
      </c>
      <c r="Z91" s="27" t="str">
        <f t="shared" si="71"/>
        <v>.</v>
      </c>
      <c r="AA91" s="27">
        <f t="shared" si="72"/>
        <v>40</v>
      </c>
      <c r="AB91" s="27">
        <f t="shared" si="73"/>
        <v>0</v>
      </c>
      <c r="AC91" s="27">
        <f t="shared" si="74"/>
        <v>12</v>
      </c>
      <c r="AD91" s="27">
        <f t="shared" si="75"/>
        <v>8</v>
      </c>
      <c r="AE91" s="27" t="str">
        <f t="shared" si="76"/>
        <v>.</v>
      </c>
      <c r="AF91" s="27" t="str">
        <f t="shared" si="77"/>
        <v>.</v>
      </c>
      <c r="AG91" s="27"/>
      <c r="AH91" s="27" t="str">
        <f>IF(ISNUMBER(work!C91+work!AH91),work!C91+work!AH91,".")</f>
        <v>.</v>
      </c>
      <c r="AI91" s="27" t="str">
        <f>IF(ISNUMBER(work!D91+work!AI91),work!D91+work!AI91,".")</f>
        <v>.</v>
      </c>
      <c r="AJ91" s="27" t="str">
        <f>IF(ISNUMBER(work!E91+work!AJ91),work!E91+work!AJ91,".")</f>
        <v>.</v>
      </c>
      <c r="AK91" s="27" t="str">
        <f>IF(ISNUMBER(work!F91+work!AK91),work!F91+work!AK91,".")</f>
        <v>.</v>
      </c>
      <c r="AL91" s="27" t="str">
        <f>IF(ISNUMBER(work!G91+work!AL91),work!G91+work!AL91,".")</f>
        <v>.</v>
      </c>
      <c r="AM91" s="27" t="str">
        <f>IF(ISNUMBER(work!H91+work!AM91),work!H91+work!AM91,".")</f>
        <v>.</v>
      </c>
      <c r="AN91" s="27" t="str">
        <f>IF(ISNUMBER(work!I91+work!AN91),work!I91+work!AN91,".")</f>
        <v>.</v>
      </c>
      <c r="AO91" s="27" t="str">
        <f>IF(ISNUMBER(work!J91+work!AO91),work!J91+work!AO91,".")</f>
        <v>.</v>
      </c>
      <c r="AP91" s="27" t="str">
        <f>IF(ISNUMBER(work!K91+work!AP91),work!K91+work!AP91,".")</f>
        <v>.</v>
      </c>
      <c r="AQ91" s="27" t="str">
        <f>IF(ISNUMBER(work!L91+work!AQ91),work!L91+work!AQ91,".")</f>
        <v>.</v>
      </c>
      <c r="AR91" s="27" t="str">
        <f>IF(ISNUMBER(work!M91+work!AR91),work!M91+work!AR91,".")</f>
        <v>.</v>
      </c>
      <c r="AS91" s="27" t="str">
        <f>IF(ISNUMBER(work!N91+work!AS91),work!N91+work!AS91,".")</f>
        <v>.</v>
      </c>
      <c r="AT91" s="27">
        <f>IF(ISNUMBER(work!O91+work!AT91),work!O91+work!AT91,".")</f>
        <v>55487493.665957905</v>
      </c>
      <c r="AU91" s="27">
        <f>IF(ISNUMBER(work!P91+work!AU91),work!P91+work!AU91,".")</f>
        <v>63255508.550868787</v>
      </c>
      <c r="AV91" s="27">
        <f>IF(ISNUMBER(work!Q91+work!AV91),work!Q91+work!AV91,".")</f>
        <v>71545938.458653301</v>
      </c>
      <c r="AW91" s="27">
        <f>IF(ISNUMBER(work!R91+work!AW91),work!R91+work!AW91,".")</f>
        <v>79339694.599955246</v>
      </c>
      <c r="AX91" s="27">
        <f>IF(ISNUMBER(work!S91+work!AX91),work!S91+work!AX91,".")</f>
        <v>87273213.651113659</v>
      </c>
      <c r="AY91" s="27">
        <f>IF(ISNUMBER(work!T91+work!AY91),work!T91+work!AY91,".")</f>
        <v>95388698.722509146</v>
      </c>
      <c r="AZ91" s="27">
        <f>IF(ISNUMBER(work!U91+work!AZ91),work!U91+work!AZ91,".")</f>
        <v>102824698.66125607</v>
      </c>
      <c r="BA91" s="27">
        <f>IF(ISNUMBER(work!V91+work!BA91),work!V91+work!BA91,".")</f>
        <v>110633843.7717246</v>
      </c>
      <c r="BB91" s="27">
        <f>IF(ISNUMBER(work!W91+work!BB91),work!W91+work!BB91,".")</f>
        <v>119911392.17129999</v>
      </c>
      <c r="BC91" s="27">
        <f>IF(ISNUMBER(work!X91+work!BC91),work!X91+work!BC91,".")</f>
        <v>129864403.59997135</v>
      </c>
      <c r="BD91" s="27">
        <f>IF(ISNUMBER(work!Y91+work!BD91),work!Y91+work!BD91,".")</f>
        <v>141677860.00224447</v>
      </c>
      <c r="BE91" s="27">
        <f>IF(ISNUMBER(work!Z91+work!BE91),work!Z91+work!BE91,".")</f>
        <v>155836653.24052149</v>
      </c>
      <c r="BF91" s="27">
        <f>IF(ISNUMBER(work!AA91+work!BF91),work!AA91+work!BF91,".")</f>
        <v>171570173.11830875</v>
      </c>
      <c r="BG91" s="27">
        <f>IF(ISNUMBER(work!AB91+work!BG91),work!AB91+work!BG91,".")</f>
        <v>189407979.52154791</v>
      </c>
      <c r="BH91" s="27">
        <f>IF(ISNUMBER(work!AC91+work!BH91),work!AC91+work!BH91,".")</f>
        <v>211370257.58576226</v>
      </c>
      <c r="BI91" s="27">
        <f>IF(ISNUMBER(work!AD91+work!BI91),work!AD91+work!BI91,".")</f>
        <v>238840068.75211254</v>
      </c>
      <c r="BJ91" s="27">
        <f>IF(ISNUMBER(work!AE91+work!BJ91),work!AE91+work!BJ91,".")</f>
        <v>260330618.92113146</v>
      </c>
      <c r="BK91" s="27" t="str">
        <f>IF(ISNUMBER(work!AF91+work!BK91),work!AF91+work!BK91,".")</f>
        <v>.</v>
      </c>
      <c r="BL91" s="27"/>
      <c r="BM91" s="27" t="str">
        <f>IF(ISNUMBER(work!AH91-work!C91),work!AH91-work!C91,".")</f>
        <v>.</v>
      </c>
      <c r="BN91" s="27" t="str">
        <f>IF(ISNUMBER(work!AI91-work!D91),work!AI91-work!D91,".")</f>
        <v>.</v>
      </c>
      <c r="BO91" s="27" t="str">
        <f>IF(ISNUMBER(work!AJ91-work!E91),work!AJ91-work!E91,".")</f>
        <v>.</v>
      </c>
      <c r="BP91" s="27" t="str">
        <f>IF(ISNUMBER(work!AK91-work!F91),work!AK91-work!F91,".")</f>
        <v>.</v>
      </c>
      <c r="BQ91" s="27" t="str">
        <f>IF(ISNUMBER(work!AL91-work!G91),work!AL91-work!G91,".")</f>
        <v>.</v>
      </c>
      <c r="BR91" s="27" t="str">
        <f>IF(ISNUMBER(work!AM91-work!H91),work!AM91-work!H91,".")</f>
        <v>.</v>
      </c>
      <c r="BS91" s="27" t="str">
        <f>IF(ISNUMBER(work!AN91-work!I91),work!AN91-work!I91,".")</f>
        <v>.</v>
      </c>
      <c r="BT91" s="27" t="str">
        <f>IF(ISNUMBER(work!AO91-work!J91),work!AO91-work!J91,".")</f>
        <v>.</v>
      </c>
      <c r="BU91" s="27" t="str">
        <f>IF(ISNUMBER(work!AP91-work!K91),work!AP91-work!K91,".")</f>
        <v>.</v>
      </c>
      <c r="BV91" s="27" t="str">
        <f>IF(ISNUMBER(work!AQ91-work!L91),work!AQ91-work!L91,".")</f>
        <v>.</v>
      </c>
      <c r="BW91" s="27" t="str">
        <f>IF(ISNUMBER(work!AR91-work!M91),work!AR91-work!M91,".")</f>
        <v>.</v>
      </c>
      <c r="BX91" s="27" t="str">
        <f>IF(ISNUMBER(work!AS91-work!N91),work!AS91-work!N91,".")</f>
        <v>.</v>
      </c>
      <c r="BY91" s="27">
        <f>IF(ISNUMBER(work!AT91-work!O91),work!AT91-work!O91,".")</f>
        <v>-55401575.870252304</v>
      </c>
      <c r="BZ91" s="27">
        <f>IF(ISNUMBER(work!AU91-work!P91),work!AU91-work!P91,".")</f>
        <v>-63158030.720410801</v>
      </c>
      <c r="CA91" s="27">
        <f>IF(ISNUMBER(work!AV91-work!Q91),work!AV91-work!Q91,".")</f>
        <v>-71427774.4571639</v>
      </c>
      <c r="CB91" s="27">
        <f>IF(ISNUMBER(work!AW91-work!R91),work!AW91-work!R91,".")</f>
        <v>-79218153.023686156</v>
      </c>
      <c r="CC91" s="27">
        <f>IF(ISNUMBER(work!AX91-work!S91),work!AX91-work!S91,".")</f>
        <v>-87140418.734891742</v>
      </c>
      <c r="CD91" s="27">
        <f>IF(ISNUMBER(work!AY91-work!T91),work!AY91-work!T91,".")</f>
        <v>-95245401.475394845</v>
      </c>
      <c r="CE91" s="27">
        <f>IF(ISNUMBER(work!AZ91-work!U91),work!AZ91-work!U91,".")</f>
        <v>-102678861.35208392</v>
      </c>
      <c r="CF91" s="27">
        <f>IF(ISNUMBER(work!BA91-work!V91),work!BA91-work!V91,".")</f>
        <v>-110487986.8026294</v>
      </c>
      <c r="CG91" s="27">
        <f>IF(ISNUMBER(work!BB91-work!W91),work!BB91-work!W91,".")</f>
        <v>-119784672.17129999</v>
      </c>
      <c r="CH91" s="27">
        <f>IF(ISNUMBER(work!BC91-work!X91),work!BC91-work!X91,".")</f>
        <v>-129726434.08306465</v>
      </c>
      <c r="CI91" s="27">
        <f>IF(ISNUMBER(work!BD91-work!Y91),work!BD91-work!Y91,".")</f>
        <v>-141535743.90994751</v>
      </c>
      <c r="CJ91" s="27">
        <f>IF(ISNUMBER(work!BE91-work!Z91),work!BE91-work!Z91,".")</f>
        <v>-155698311.06289053</v>
      </c>
      <c r="CK91" s="27">
        <f>IF(ISNUMBER(work!BF91-work!AA91),work!BF91-work!AA91,".")</f>
        <v>-171429822.57974723</v>
      </c>
      <c r="CL91" s="27">
        <f>IF(ISNUMBER(work!BG91-work!AB91),work!BG91-work!AB91,".")</f>
        <v>-189264015.72910607</v>
      </c>
      <c r="CM91" s="27">
        <f>IF(ISNUMBER(work!BH91-work!AC91),work!BH91-work!AC91,".")</f>
        <v>-211227689.11396772</v>
      </c>
      <c r="CN91" s="27">
        <f>IF(ISNUMBER(work!BI91-work!AD91),work!BI91-work!AD91,".")</f>
        <v>-238695611.01858148</v>
      </c>
      <c r="CO91" s="27">
        <f>IF(ISNUMBER(work!BJ91-work!AE91),work!BJ91-work!AE91,".")</f>
        <v>-260183272.02892652</v>
      </c>
      <c r="CP91" s="27" t="str">
        <f>IF(ISNUMBER(work!BK91-work!AF91),work!BK91-work!AF91,".")</f>
        <v>.</v>
      </c>
      <c r="CQ91" s="27"/>
      <c r="CR91" s="27"/>
      <c r="CS91" s="27">
        <f>IF(ISNUMBER(work!CR91-work!BN91),work!CR91-work!BN91,".")</f>
        <v>8.3551342339933624E-2</v>
      </c>
      <c r="CT91" s="27">
        <f>IF(ISNUMBER(work!CS91-work!BO91),work!CS91-work!BO91,".")</f>
        <v>8.2551342339933623E-2</v>
      </c>
      <c r="CU91" s="27">
        <f>IF(ISNUMBER(work!CT91-work!BP91),work!CT91-work!BP91,".")</f>
        <v>8.2551342339933623E-2</v>
      </c>
      <c r="CV91" s="27">
        <f>IF(ISNUMBER(work!CU91-work!BQ91),work!CU91-work!BQ91,".")</f>
        <v>8.1551342339933622E-2</v>
      </c>
      <c r="CW91" s="27">
        <f>IF(ISNUMBER(work!CV91-work!BR91),work!CV91-work!BR91,".")</f>
        <v>8.1551342339933622E-2</v>
      </c>
      <c r="CX91" s="27">
        <f>IF(ISNUMBER(work!CW91-work!BS91),work!CW91-work!BS91,".")</f>
        <v>8.0551342339933635E-2</v>
      </c>
      <c r="CY91" s="27">
        <f>IF(ISNUMBER(work!CX91-work!BT91),work!CX91-work!BT91,".")</f>
        <v>7.9551342339933634E-2</v>
      </c>
      <c r="CZ91" s="27">
        <f>IF(ISNUMBER(work!CY91-work!BU91),work!CY91-work!BU91,".")</f>
        <v>7.8551342339933633E-2</v>
      </c>
      <c r="DA91" s="27">
        <f>IF(ISNUMBER(work!CZ91-work!BV91),work!CZ91-work!BV91,".")</f>
        <v>7.7551342339933632E-2</v>
      </c>
      <c r="DB91" s="27">
        <f>IF(ISNUMBER(work!DA91-work!BW91),work!DA91-work!BW91,".")</f>
        <v>7.6551342339933631E-2</v>
      </c>
      <c r="DC91" s="27">
        <f>IF(ISNUMBER(work!DB91-work!BX91),work!DB91-work!BX91,".")</f>
        <v>7.4551342339933629E-2</v>
      </c>
      <c r="DD91" s="27">
        <f>IF(ISNUMBER(work!DC91-work!BY91),work!DC91-work!BY91,".")</f>
        <v>7.2551342339933628E-2</v>
      </c>
      <c r="DE91" s="27">
        <f>IF(ISNUMBER(work!DD91-work!BZ91),work!DD91-work!BZ91,".")</f>
        <v>9.944669168883867E-2</v>
      </c>
      <c r="DF91" s="27">
        <f>IF(ISNUMBER(work!DE91-work!CA91),work!DE91-work!CA91,".")</f>
        <v>9.7446691688838669E-2</v>
      </c>
      <c r="DG91" s="27">
        <f>IF(ISNUMBER(work!DF91-work!CB91),work!DF91-work!CB91,".")</f>
        <v>9.5446691688838667E-2</v>
      </c>
      <c r="DH91" s="27">
        <f>IF(ISNUMBER(work!DG91-work!CC91),work!DG91-work!CC91,".")</f>
        <v>9.3446691688838679E-2</v>
      </c>
      <c r="DI91" s="27">
        <f>IF(ISNUMBER(work!DH91-work!CD91),work!DH91-work!CD91,".")</f>
        <v>9.0446691688838676E-2</v>
      </c>
      <c r="DJ91" s="27">
        <f>IF(ISNUMBER(work!DI91-work!CE91),work!DI91-work!CE91,".")</f>
        <v>8.8446691688838674E-2</v>
      </c>
      <c r="DK91" s="27">
        <f>IF(ISNUMBER(work!DJ91-work!CF91),work!DJ91-work!CF91,".")</f>
        <v>8.6446691688838673E-2</v>
      </c>
      <c r="DL91" s="27">
        <f>IF(ISNUMBER(work!DK91-work!CG91),work!DK91-work!CG91,".")</f>
        <v>8.3780544460496861E-2</v>
      </c>
      <c r="DM91" s="27">
        <f>IF(ISNUMBER(work!DL91-work!CH91),work!DL91-work!CH91,".")</f>
        <v>8.0332838891813002E-2</v>
      </c>
      <c r="DN91" s="27">
        <f>IF(ISNUMBER(work!DM91-work!CI91),work!DM91-work!CI91,".")</f>
        <v>7.6010259308932099E-2</v>
      </c>
      <c r="DO91" s="27">
        <f>IF(ISNUMBER(work!DN91-work!CJ91),work!DN91-work!CJ91,".")</f>
        <v>7.0888021348491509E-2</v>
      </c>
      <c r="DP91" s="27">
        <f>IF(ISNUMBER(work!DO91-work!CK91),work!DO91-work!CK91,".")</f>
        <v>6.5326416773313134E-2</v>
      </c>
      <c r="DQ91" s="27">
        <f>IF(ISNUMBER(work!DP91-work!CL91),work!DP91-work!CL91,".")</f>
        <v>5.7770706950851694E-2</v>
      </c>
      <c r="DR91" s="27">
        <f>IF(ISNUMBER(work!DQ91-work!CM91),work!DQ91-work!CM91,".")</f>
        <v>5.2008564935183972E-2</v>
      </c>
      <c r="DS91" s="27">
        <f>IF(ISNUMBER(work!DR91-work!CN91),work!DR91-work!CN91,".")</f>
        <v>4.5887257738797545E-2</v>
      </c>
      <c r="DT91" s="27">
        <f>IF(ISNUMBER(work!DS91-work!CO91),work!DS91-work!CO91,".")</f>
        <v>4.0407870962101536E-2</v>
      </c>
      <c r="DU91" s="27">
        <f>IF(ISNUMBER(work!DT91-work!CP91),work!DT91-work!CP91,".")</f>
        <v>3.6350359264093662E-2</v>
      </c>
      <c r="DV91" s="27">
        <f t="shared" si="78"/>
        <v>3.6350359264093662E-2</v>
      </c>
      <c r="DW91" s="27"/>
      <c r="DX91" s="27" t="str">
        <f>IF(ISNUMBER(work!FJ91/work!FN91),work!FJ91/work!FN91,".")</f>
        <v>.</v>
      </c>
      <c r="DY91" s="27" t="str">
        <f>IF(ISNUMBER(work!FK91/work!FO91),work!FK91/work!FO91,".")</f>
        <v>.</v>
      </c>
      <c r="DZ91" s="27" t="str">
        <f>IF(ISNUMBER(work!FL91/work!FP91),work!FL91/work!FP91,".")</f>
        <v>.</v>
      </c>
      <c r="EA91" s="27" t="str">
        <f>IF(ISNUMBER(work!FM91/work!FQ91),work!FM91/work!FQ91,".")</f>
        <v>.</v>
      </c>
      <c r="EB91" s="27" t="str">
        <f>IF(ISNUMBER((work!FK91+work!FL91)/(work!FO91+work!FP91)),(work!FK91+work!FL91)/(work!FO91+work!FP91),".")</f>
        <v>.</v>
      </c>
      <c r="EC91" s="27" t="str">
        <f>IF(ISNUMBER(work!FR91/work!FV91),work!FR91/work!FV91,".")</f>
        <v>.</v>
      </c>
      <c r="ED91" s="27" t="str">
        <f>IF(ISNUMBER(work!FS91/work!FW91),work!FS91/work!FW91,".")</f>
        <v>.</v>
      </c>
      <c r="EE91" s="27" t="str">
        <f>IF(ISNUMBER(work!FT91/work!FX91),work!FT91/work!FX91,".")</f>
        <v>.</v>
      </c>
      <c r="EF91" s="27" t="str">
        <f>IF(ISNUMBER(work!FU91/work!FY91),work!FU91/work!FY91,".")</f>
        <v>.</v>
      </c>
      <c r="EG91" s="27" t="str">
        <f>IF(ISNUMBER((work!FS91+work!FT91)/(work!FW91+work!FX91)),(work!FS91+work!FT91)/(work!FW91+work!FX91),".")</f>
        <v>.</v>
      </c>
      <c r="EH91" s="27" t="str">
        <f>work!EZ91</f>
        <v>.</v>
      </c>
      <c r="EI91" s="27" t="str">
        <f>work!FA91</f>
        <v>.</v>
      </c>
      <c r="EJ91" s="27" t="str">
        <f>work!FB91</f>
        <v>.</v>
      </c>
      <c r="EK91" s="27"/>
      <c r="EL91" s="27" t="str">
        <f t="shared" si="79"/>
        <v>.</v>
      </c>
      <c r="EM91" t="str">
        <f t="shared" si="80"/>
        <v>.</v>
      </c>
      <c r="EN91" t="str">
        <f>work!FM91</f>
        <v>.</v>
      </c>
      <c r="EO91" t="str">
        <f>IF(ISNUMBER(work!FK91+work!FL91),work!FK91+work!FL91,".")</f>
        <v>.</v>
      </c>
      <c r="EP91" t="str">
        <f>IF(ISNUMBER(work!FU91-work!FM91),work!FU91-work!FM91,".")</f>
        <v>.</v>
      </c>
      <c r="EQ91" t="str">
        <f>IF(ISNUMBER(work!FS91+work!FT91-work!FK91-work!FL91),(work!FS91+work!FT91-work!FK91-work!FL91),".")</f>
        <v>.</v>
      </c>
      <c r="EU91" t="str">
        <f>work!FC91</f>
        <v>.</v>
      </c>
      <c r="EV91" t="str">
        <f>work!FD91</f>
        <v>.</v>
      </c>
      <c r="EW91" t="str">
        <f>IF(ISNUMBER(VLOOKUP($F91,AREA_EM_ALLYEAR,Seq!B$1,FALSE)),VLOOKUP($F91,AREA_EM_ALLYEAR,Seq!B$1,FALSE),".")</f>
        <v>.</v>
      </c>
      <c r="EX91" t="str">
        <f>IF(ISNUMBER(VLOOKUP($F91,AREA_EM_ALLYEAR,Seq!C$1,FALSE)),VLOOKUP($F91,AREA_EM_ALLYEAR,Seq!C$1,FALSE),".")</f>
        <v>.</v>
      </c>
      <c r="EY91" t="str">
        <f>IF(ISNUMBER(VLOOKUP($F91,AREA_EM_ALLYEAR,Seq!D$1,FALSE)),VLOOKUP($F91,AREA_EM_ALLYEAR,Seq!D$1,FALSE),".")</f>
        <v>.</v>
      </c>
      <c r="EZ91" t="str">
        <f>IF(ISNUMBER(VLOOKUP($F91,AREA_EM_ALLYEAR,Seq!E$1,FALSE)),VLOOKUP($F91,AREA_EM_ALLYEAR,Seq!E$1,FALSE),".")</f>
        <v>.</v>
      </c>
      <c r="FA91" t="str">
        <f>IF(ISNUMBER(VLOOKUP($F91,AREA_EM_ALLYEAR,Seq!F$1,FALSE)),VLOOKUP($F91,AREA_EM_ALLYEAR,Seq!F$1,FALSE),".")</f>
        <v>.</v>
      </c>
      <c r="FB91" t="str">
        <f>IF(ISNUMBER(VLOOKUP($F91,AREA_EM_ALLYEAR,Seq!G$1,FALSE)),VLOOKUP($F91,AREA_EM_ALLYEAR,Seq!G$1,FALSE),".")</f>
        <v>.</v>
      </c>
      <c r="FC91" t="str">
        <f>IF(ISNUMBER(VLOOKUP($F91,AREA_EM_ALLYEAR,Seq!H$1,FALSE)),VLOOKUP($F91,AREA_EM_ALLYEAR,Seq!H$1,FALSE),".")</f>
        <v>.</v>
      </c>
      <c r="FD91" t="str">
        <f>IF(ISNUMBER(VLOOKUP($F91,AREA_EM_ALLYEAR,Seq!I$1,FALSE)),VLOOKUP($F91,AREA_EM_ALLYEAR,Seq!I$1,FALSE),".")</f>
        <v>.</v>
      </c>
      <c r="FE91" t="str">
        <f>IF(ISNUMBER(VLOOKUP($F91,AREA_EM_ALLYEAR,Seq!J$1,FALSE)),VLOOKUP($F91,AREA_EM_ALLYEAR,Seq!J$1,FALSE),".")</f>
        <v>.</v>
      </c>
      <c r="FF91" t="str">
        <f>IF(ISNUMBER(VLOOKUP($F91,AREA_EM_ALLYEAR,Seq!K$1,FALSE)),VLOOKUP($F91,AREA_EM_ALLYEAR,Seq!K$1,FALSE),".")</f>
        <v>.</v>
      </c>
      <c r="FG91" t="str">
        <f>IF(ISNUMBER(VLOOKUP($F91,AREA_EM_ALLYEAR,Seq!L$1,FALSE)),VLOOKUP($F91,AREA_EM_ALLYEAR,Seq!L$1,FALSE),".")</f>
        <v>.</v>
      </c>
      <c r="FH91" t="str">
        <f>IF(ISNUMBER(VLOOKUP($F91,AREA_EM_ALLYEAR,Seq!M$1,FALSE)),VLOOKUP($F91,AREA_EM_ALLYEAR,Seq!M$1,FALSE),".")</f>
        <v>.</v>
      </c>
      <c r="FI91" t="str">
        <f>IF(ISNUMBER(VLOOKUP($F91,AREA_EM_ALLYEAR,Seq!N$1,FALSE)),VLOOKUP($F91,AREA_EM_ALLYEAR,Seq!N$1,FALSE),".")</f>
        <v>.</v>
      </c>
      <c r="FJ91" t="str">
        <f>IF(ISNUMBER(VLOOKUP($F91,AREA_EM_ALLYEAR,Seq!O$1,FALSE)),VLOOKUP($F91,AREA_EM_ALLYEAR,Seq!O$1,FALSE),".")</f>
        <v>.</v>
      </c>
      <c r="FK91" t="str">
        <f t="shared" si="81"/>
        <v>.</v>
      </c>
      <c r="FN91">
        <f>IF( ISNUMBER(VLOOKUP($F91,AREA_LIFE,Seq!V$1,FALSE)-Life!V$39),VLOOKUP($F91,AREA_LIFE,Seq!V$1,FALSE)-Life!V$39,".")</f>
        <v>-21.875219512195109</v>
      </c>
      <c r="FO91">
        <f>IF( ISNUMBER(VLOOKUP($F91,AREA_LIFE,Seq!W$1,FALSE)-Life!W$39),VLOOKUP($F91,AREA_LIFE,Seq!W$1,FALSE)-Life!W$39,".")</f>
        <v>-22.144073170731694</v>
      </c>
      <c r="FP91">
        <f>IF( ISNUMBER(VLOOKUP($F91,AREA_LIFE,Seq!X$1,FALSE)-Life!X$39),VLOOKUP($F91,AREA_LIFE,Seq!X$1,FALSE)-Life!X$39,".")</f>
        <v>-22.301902439024396</v>
      </c>
      <c r="FQ91">
        <f>IF( ISNUMBER(VLOOKUP($F91,AREA_LIFE,Seq!Y$1,FALSE)-Life!Y$39),VLOOKUP($F91,AREA_LIFE,Seq!Y$1,FALSE)-Life!Y$39,".")</f>
        <v>-22.330707317073177</v>
      </c>
      <c r="FR91">
        <f>IF( ISNUMBER(VLOOKUP($F91,AREA_LIFE,Seq!Z$1,FALSE)-Life!Z$39),VLOOKUP($F91,AREA_LIFE,Seq!Z$1,FALSE)-Life!Z$39,".")</f>
        <v>-22.229463414634147</v>
      </c>
      <c r="FS91">
        <f>IF( ISNUMBER(VLOOKUP($F91,AREA_LIFE,Seq!AA$1,FALSE)-Life!AA$39),VLOOKUP($F91,AREA_LIFE,Seq!AA$1,FALSE)-Life!AA$39,".")</f>
        <v>-22.004219512195128</v>
      </c>
      <c r="FT91">
        <f>IF( ISNUMBER(VLOOKUP($F91,AREA_LIFE,Seq!AB$1,FALSE)-Life!AB$39),VLOOKUP($F91,AREA_LIFE,Seq!AB$1,FALSE)-Life!AB$39,".")</f>
        <v>-21.677097560975618</v>
      </c>
      <c r="FU91">
        <f>IF( ISNUMBER(VLOOKUP($F91,AREA_LIFE,Seq!AC$1,FALSE)-Life!AC$39),VLOOKUP($F91,AREA_LIFE,Seq!AC$1,FALSE)-Life!AC$39,".")</f>
        <v>-21.283658536585364</v>
      </c>
      <c r="FV91">
        <f>IF( ISNUMBER(VLOOKUP($F91,AREA_LIFE,Seq!AD$1,FALSE)-Life!AD$39),VLOOKUP($F91,AREA_LIFE,Seq!AD$1,FALSE)-Life!AD$39,".")</f>
        <v>-20.855951219512185</v>
      </c>
      <c r="FW91">
        <f>IF( ISNUMBER(VLOOKUP($F91,AREA_LIFE,Seq!AE$1,FALSE)-Life!AE$39),VLOOKUP($F91,AREA_LIFE,Seq!AE$1,FALSE)-Life!AE$39,".")</f>
        <v>-20.4109756097561</v>
      </c>
      <c r="FX91">
        <f>IF( ISNUMBER(VLOOKUP($F91,AREA_LIFE,Seq!AF$1,FALSE)-Life!AF$39),VLOOKUP($F91,AREA_LIFE,Seq!AF$1,FALSE)-Life!AF$39,".")</f>
        <v>-19.954707317073165</v>
      </c>
      <c r="FY91">
        <f>IF( ISNUMBER(VLOOKUP($F91,AREA_LIFE,Seq!AG$1,FALSE)-Life!AG$39),VLOOKUP($F91,AREA_LIFE,Seq!AG$1,FALSE)-Life!AG$39,".")</f>
        <v>-19.482121951219519</v>
      </c>
      <c r="FZ91">
        <f>IF( ISNUMBER(VLOOKUP($F91,AREA_LIFE,Seq!AH$1,FALSE)-Life!AH$39),VLOOKUP($F91,AREA_LIFE,Seq!AH$1,FALSE)-Life!AH$39,".")</f>
        <v>-18.985121951219512</v>
      </c>
      <c r="GA91">
        <f>IF( ISNUMBER(VLOOKUP($F91,AREA_LIFE,Seq!AI$1,FALSE)-Life!AI$39),VLOOKUP($F91,AREA_LIFE,Seq!AI$1,FALSE)-Life!AI$39,".")</f>
        <v>-18.464634146341474</v>
      </c>
      <c r="GB91">
        <f>IF( ISNUMBER(VLOOKUP($F91,AREA_LIFE,Seq!AJ$1,FALSE)-Life!AJ$39),VLOOKUP($F91,AREA_LIFE,Seq!AJ$1,FALSE)-Life!AJ$39,".")</f>
        <v>-17.933097560975618</v>
      </c>
      <c r="GC91">
        <f>IF( ISNUMBER(VLOOKUP($F91,AREA_LIFE,Seq!AK$1,FALSE)-Life!AK$39),VLOOKUP($F91,AREA_LIFE,Seq!AK$1,FALSE)-Life!AK$39,".")</f>
        <v>-17.412000000000006</v>
      </c>
      <c r="GD91">
        <f>IF( ISNUMBER(VLOOKUP($F91,AREA_LIFE,Seq!AL$1,FALSE)-Life!AL$39),VLOOKUP($F91,AREA_LIFE,Seq!AL$1,FALSE)-Life!AL$39,".")</f>
        <v>-16.922756097560963</v>
      </c>
      <c r="GE91">
        <f>IF( ISNUMBER(VLOOKUP($F91,AREA_LIFE,Seq!AM$1,FALSE)-Life!AM$39),VLOOKUP($F91,AREA_LIFE,Seq!AM$1,FALSE)-Life!AM$39,".")</f>
        <v>-16.480926829268299</v>
      </c>
      <c r="GF91">
        <f>IF( ISNUMBER(VLOOKUP($F91,AREA_LIFE,Seq!AN$1,FALSE)-Life!AN$39),VLOOKUP($F91,AREA_LIFE,Seq!AN$1,FALSE)-Life!AN$39,".")</f>
        <v>-16.095951219512202</v>
      </c>
      <c r="GG91">
        <f>IF( ISNUMBER(VLOOKUP($F91,AREA_LIFE,Seq!AO$1,FALSE)-Life!AO$39),VLOOKUP($F91,AREA_LIFE,Seq!AO$1,FALSE)-Life!AO$39,".")</f>
        <v>-15.768365853658544</v>
      </c>
      <c r="GH91">
        <f>IF( ISNUMBER(VLOOKUP($F91,AREA_LIFE,Seq!AP$1,FALSE)-Life!AP$39),VLOOKUP($F91,AREA_LIFE,Seq!AP$1,FALSE)-Life!AP$39,".")</f>
        <v>-15.494121951219519</v>
      </c>
      <c r="GI91">
        <f>IF( ISNUMBER(VLOOKUP($F91,AREA_LIFE,Seq!AQ$1,FALSE)-Life!AQ$39),VLOOKUP($F91,AREA_LIFE,Seq!AQ$1,FALSE)-Life!AQ$39,".")</f>
        <v>-15.257707317073162</v>
      </c>
      <c r="GJ91">
        <f>IF( ISNUMBER(VLOOKUP($F91,AREA_LIFE,Seq!AR$1,FALSE)-Life!AR$39),VLOOKUP($F91,AREA_LIFE,Seq!AR$1,FALSE)-Life!AR$39,".")</f>
        <v>-15.039658536585364</v>
      </c>
      <c r="GK91">
        <f>IF( ISNUMBER(VLOOKUP($F91,AREA_LIFE,Seq!AS$1,FALSE)-Life!AS$39),VLOOKUP($F91,AREA_LIFE,Seq!AS$1,FALSE)-Life!AS$39,".")</f>
        <v>-14.823463414634148</v>
      </c>
      <c r="GL91">
        <f>IF( ISNUMBER(VLOOKUP($F91,AREA_LIFE,Seq!AT$1,FALSE)-Life!AT$39),VLOOKUP($F91,AREA_LIFE,Seq!AT$1,FALSE)-Life!AT$39,".")</f>
        <v>-14.600707317073187</v>
      </c>
      <c r="GM91">
        <f>IF( ISNUMBER(VLOOKUP($F91,AREA_LIFE,Seq!AU$1,FALSE)-Life!AU$39),VLOOKUP($F91,AREA_LIFE,Seq!AU$1,FALSE)-Life!AU$39,".")</f>
        <v>-14.369365853658536</v>
      </c>
      <c r="GN91">
        <f>IF( ISNUMBER(VLOOKUP($F91,AREA_LIFE,Seq!AV$1,FALSE)-Life!AV$39),VLOOKUP($F91,AREA_LIFE,Seq!AV$1,FALSE)-Life!AV$39,".")</f>
        <v>-14.132487804878039</v>
      </c>
      <c r="GO91">
        <f>IF( ISNUMBER(VLOOKUP($F91,AREA_LIFE,Seq!AW$1,FALSE)-Life!AW$39),VLOOKUP($F91,AREA_LIFE,Seq!AW$1,FALSE)-Life!AW$39,".")</f>
        <v>-13.89763414634146</v>
      </c>
      <c r="GP91">
        <f>IF( ISNUMBER(VLOOKUP($F91,AREA_LIFE,Seq!AX$1,FALSE)-Life!AX$39),VLOOKUP($F91,AREA_LIFE,Seq!AX$1,FALSE)-Life!AX$39,".")</f>
        <v>-13.672341463414639</v>
      </c>
      <c r="GQ91">
        <f t="shared" si="82"/>
        <v>-13.672341463414639</v>
      </c>
      <c r="GS91">
        <f>IFERROR(VLOOKUP($F91,AREA_LIFE,Seq!V$1,FALSE),".")</f>
        <v>44.093170731707325</v>
      </c>
      <c r="GT91">
        <f>IFERROR(VLOOKUP($F91,AREA_LIFE,Seq!W$1,FALSE),".")</f>
        <v>44.022658536585375</v>
      </c>
      <c r="GU91">
        <f>IFERROR(VLOOKUP($F91,AREA_LIFE,Seq!X$1,FALSE),".")</f>
        <v>44.046585365853666</v>
      </c>
      <c r="GV91">
        <f>IFERROR(VLOOKUP($F91,AREA_LIFE,Seq!Y$1,FALSE),".")</f>
        <v>44.190463414634152</v>
      </c>
      <c r="GW91">
        <f>IFERROR(VLOOKUP($F91,AREA_LIFE,Seq!Z$1,FALSE),".")</f>
        <v>44.466341463414643</v>
      </c>
      <c r="GX91">
        <f>IFERROR(VLOOKUP($F91,AREA_LIFE,Seq!AA$1,FALSE),".")</f>
        <v>44.876219512195128</v>
      </c>
      <c r="GY91">
        <f>IFERROR(VLOOKUP($F91,AREA_LIFE,Seq!AB$1,FALSE),".")</f>
        <v>45.404121951219516</v>
      </c>
      <c r="GZ91">
        <f>IFERROR(VLOOKUP($F91,AREA_LIFE,Seq!AC$1,FALSE),".")</f>
        <v>46.01453658536586</v>
      </c>
      <c r="HA91">
        <f>IFERROR(VLOOKUP($F91,AREA_LIFE,Seq!AD$1,FALSE),".")</f>
        <v>46.676975609756106</v>
      </c>
      <c r="HB91">
        <f>IFERROR(VLOOKUP($F91,AREA_LIFE,Seq!AE$1,FALSE),".")</f>
        <v>47.375414634146345</v>
      </c>
      <c r="HC91">
        <f>IFERROR(VLOOKUP($F91,AREA_LIFE,Seq!AF$1,FALSE),".")</f>
        <v>48.104365853658543</v>
      </c>
      <c r="HD91">
        <f>IFERROR(VLOOKUP($F91,AREA_LIFE,Seq!AG$1,FALSE),".")</f>
        <v>48.868268292682934</v>
      </c>
      <c r="HE91">
        <f>IFERROR(VLOOKUP($F91,AREA_LIFE,Seq!AH$1,FALSE),".")</f>
        <v>49.670121951219514</v>
      </c>
      <c r="HF91">
        <f>IFERROR(VLOOKUP($F91,AREA_LIFE,Seq!AI$1,FALSE),".")</f>
        <v>50.504951219512201</v>
      </c>
      <c r="HG91">
        <f>IFERROR(VLOOKUP($F91,AREA_LIFE,Seq!AJ$1,FALSE),".")</f>
        <v>51.357243902439031</v>
      </c>
      <c r="HH91">
        <f>IFERROR(VLOOKUP($F91,AREA_LIFE,Seq!AK$1,FALSE),".")</f>
        <v>52.205536585365863</v>
      </c>
      <c r="HI91">
        <f>IFERROR(VLOOKUP($F91,AREA_LIFE,Seq!AL$1,FALSE),".")</f>
        <v>53.028878048780498</v>
      </c>
      <c r="HJ91">
        <f>IFERROR(VLOOKUP($F91,AREA_LIFE,Seq!AM$1,FALSE),".")</f>
        <v>53.810804878048785</v>
      </c>
      <c r="HK91">
        <f>IFERROR(VLOOKUP($F91,AREA_LIFE,Seq!AN$1,FALSE),".")</f>
        <v>54.538853658536596</v>
      </c>
      <c r="HL91">
        <f>IFERROR(VLOOKUP($F91,AREA_LIFE,Seq!AO$1,FALSE),".")</f>
        <v>55.206536585365861</v>
      </c>
      <c r="HM91">
        <f>IFERROR(VLOOKUP($F91,AREA_LIFE,Seq!AP$1,FALSE),".")</f>
        <v>55.809878048780497</v>
      </c>
      <c r="HN91">
        <f>IFERROR(VLOOKUP($F91,AREA_LIFE,Seq!AQ$1,FALSE),".")</f>
        <v>56.353878048780494</v>
      </c>
      <c r="HO91">
        <f>IFERROR(VLOOKUP($F91,AREA_LIFE,Seq!AR$1,FALSE),".")</f>
        <v>56.853487804878057</v>
      </c>
      <c r="HP91">
        <f>IFERROR(VLOOKUP($F91,AREA_LIFE,Seq!AS$1,FALSE),".")</f>
        <v>57.323707317073172</v>
      </c>
      <c r="HQ91">
        <f>IFERROR(VLOOKUP($F91,AREA_LIFE,Seq!AT$1,FALSE),".")</f>
        <v>57.772975609756102</v>
      </c>
      <c r="HR91">
        <f>IFERROR(VLOOKUP($F91,AREA_LIFE,Seq!AU$1,FALSE),".")</f>
        <v>58.207292682926834</v>
      </c>
      <c r="HS91">
        <f>IFERROR(VLOOKUP($F91,AREA_LIFE,Seq!AV$1,FALSE),".")</f>
        <v>58.631121951219512</v>
      </c>
      <c r="HT91">
        <f>IFERROR(VLOOKUP($F91,AREA_LIFE,Seq!AW$1,FALSE),".")</f>
        <v>59.045439024390248</v>
      </c>
      <c r="HU91">
        <f>IFERROR(VLOOKUP($F91,AREA_LIFE,Seq!AX$1,FALSE),".")</f>
        <v>59.452219512195128</v>
      </c>
      <c r="HV91" t="str">
        <f>IFERROR(VLOOKUP($F91,AREA_LIFE,Seq!AY$1,FALSE),".")</f>
        <v>.</v>
      </c>
      <c r="HZ91">
        <f t="shared" si="85"/>
        <v>0</v>
      </c>
      <c r="IA91">
        <f t="shared" si="83"/>
        <v>0</v>
      </c>
      <c r="IB91" t="str">
        <f t="shared" si="86"/>
        <v>.</v>
      </c>
      <c r="IC91" t="str">
        <f t="shared" si="87"/>
        <v>.</v>
      </c>
      <c r="ID91">
        <f t="shared" si="84"/>
        <v>7.4551342339933629E-2</v>
      </c>
      <c r="IE91" t="str">
        <f>work!FK91</f>
        <v>.</v>
      </c>
      <c r="IF91" t="str">
        <f>work!FL91</f>
        <v>.</v>
      </c>
      <c r="IG91" t="str">
        <f>work!FM91</f>
        <v>.</v>
      </c>
      <c r="IH91" t="str">
        <f>IF(ISNUMBER(work!FS91-work!FK91),work!FS91-work!FK91,".")</f>
        <v>.</v>
      </c>
      <c r="II91" t="str">
        <f>IF(ISNUMBER(work!FT91-work!FL91),work!FT91-work!FL91,".")</f>
        <v>.</v>
      </c>
      <c r="IJ91" t="str">
        <f>IF(ISNUMBER(work!FU91-work!FM91),work!FU91-work!FM91,".")</f>
        <v>.</v>
      </c>
    </row>
    <row r="92" spans="1:244">
      <c r="A92" s="24" t="str">
        <f t="shared" si="48"/>
        <v>欧洲</v>
      </c>
      <c r="B92" s="24" t="str">
        <f t="shared" si="49"/>
        <v>InEM90</v>
      </c>
      <c r="C92" s="24" t="str">
        <f t="shared" si="50"/>
        <v>InOECD90</v>
      </c>
      <c r="D92" s="24"/>
      <c r="E92" s="25" t="s">
        <v>2476</v>
      </c>
      <c r="F92" s="26" t="str">
        <f t="shared" si="51"/>
        <v>Belgium</v>
      </c>
      <c r="G92" s="27">
        <f t="shared" si="52"/>
        <v>0</v>
      </c>
      <c r="H92" s="27">
        <f t="shared" si="53"/>
        <v>789</v>
      </c>
      <c r="I92" s="27">
        <f t="shared" si="54"/>
        <v>882</v>
      </c>
      <c r="J92" s="27">
        <f t="shared" si="55"/>
        <v>754</v>
      </c>
      <c r="K92" s="27">
        <f t="shared" si="56"/>
        <v>389</v>
      </c>
      <c r="L92" s="27">
        <f t="shared" si="57"/>
        <v>0</v>
      </c>
      <c r="M92" s="27">
        <f t="shared" si="58"/>
        <v>800</v>
      </c>
      <c r="N92" s="27">
        <f t="shared" si="59"/>
        <v>10</v>
      </c>
      <c r="O92" s="27">
        <f t="shared" si="60"/>
        <v>446</v>
      </c>
      <c r="P92" s="27">
        <f t="shared" si="61"/>
        <v>2574</v>
      </c>
      <c r="Q92" s="27">
        <f t="shared" si="62"/>
        <v>3183</v>
      </c>
      <c r="R92" s="27">
        <f t="shared" si="63"/>
        <v>5407</v>
      </c>
      <c r="S92" s="27">
        <f t="shared" si="64"/>
        <v>4549</v>
      </c>
      <c r="T92" s="27">
        <f t="shared" si="65"/>
        <v>3326</v>
      </c>
      <c r="U92" s="27">
        <f t="shared" si="66"/>
        <v>2804</v>
      </c>
      <c r="V92" s="27">
        <f t="shared" si="67"/>
        <v>8322</v>
      </c>
      <c r="W92" s="27">
        <f t="shared" si="68"/>
        <v>5616</v>
      </c>
      <c r="X92" s="27">
        <f t="shared" si="69"/>
        <v>2002</v>
      </c>
      <c r="Y92" s="27">
        <f t="shared" si="70"/>
        <v>12428</v>
      </c>
      <c r="Z92" s="27">
        <f t="shared" si="71"/>
        <v>11059</v>
      </c>
      <c r="AA92" s="27">
        <f t="shared" si="72"/>
        <v>8209</v>
      </c>
      <c r="AB92" s="27">
        <f t="shared" si="73"/>
        <v>5384</v>
      </c>
      <c r="AC92" s="27">
        <f t="shared" si="74"/>
        <v>7916</v>
      </c>
      <c r="AD92" s="27">
        <f t="shared" si="75"/>
        <v>9584</v>
      </c>
      <c r="AE92" s="27">
        <f t="shared" si="76"/>
        <v>5586</v>
      </c>
      <c r="AF92" s="27">
        <f t="shared" si="77"/>
        <v>5660</v>
      </c>
      <c r="AG92" s="27"/>
      <c r="AH92" s="27">
        <f>IF(ISNUMBER(work!C92+work!AH92),work!C92+work!AH92,".")</f>
        <v>33663827.596439898</v>
      </c>
      <c r="AI92" s="27">
        <f>IF(ISNUMBER(work!D92+work!AI92),work!D92+work!AI92,".")</f>
        <v>34572201.431528501</v>
      </c>
      <c r="AJ92" s="27">
        <f>IF(ISNUMBER(work!E92+work!AJ92),work!E92+work!AJ92,".")</f>
        <v>36414733.425700299</v>
      </c>
      <c r="AK92" s="27">
        <f>IF(ISNUMBER(work!F92+work!AK92),work!F92+work!AK92,".")</f>
        <v>38751471.790328801</v>
      </c>
      <c r="AL92" s="27">
        <f>IF(ISNUMBER(work!G92+work!AL92),work!G92+work!AL92,".")</f>
        <v>42672319.6410252</v>
      </c>
      <c r="AM92" s="27">
        <f>IF(ISNUMBER(work!H92+work!AM92),work!H92+work!AM92,".")</f>
        <v>46555443.811542794</v>
      </c>
      <c r="AN92" s="27">
        <f>IF(ISNUMBER(work!I92+work!AN92),work!I92+work!AN92,".")</f>
        <v>49528346.600144506</v>
      </c>
      <c r="AO92" s="27">
        <f>IF(ISNUMBER(work!J92+work!AO92),work!J92+work!AO92,".")</f>
        <v>53749263.845746502</v>
      </c>
      <c r="AP92" s="27">
        <f>IF(ISNUMBER(work!K92+work!AP92),work!K92+work!AP92,".")</f>
        <v>58719257.332510501</v>
      </c>
      <c r="AQ92" s="27">
        <f>IF(ISNUMBER(work!L92+work!AQ92),work!L92+work!AQ92,".")</f>
        <v>61015885.818098202</v>
      </c>
      <c r="AR92" s="27">
        <f>IF(ISNUMBER(work!M92+work!AR92),work!M92+work!AR92,".")</f>
        <v>63214008.052983701</v>
      </c>
      <c r="AS92" s="27">
        <f>IF(ISNUMBER(work!N92+work!AS92),work!N92+work!AS92,".")</f>
        <v>67648114.262072697</v>
      </c>
      <c r="AT92" s="27">
        <f>IF(ISNUMBER(work!O92+work!AT92),work!O92+work!AT92,".")</f>
        <v>74834584.519348904</v>
      </c>
      <c r="AU92" s="27">
        <f>IF(ISNUMBER(work!P92+work!AU92),work!P92+work!AU92,".")</f>
        <v>82410307.501864195</v>
      </c>
      <c r="AV92" s="27">
        <f>IF(ISNUMBER(work!Q92+work!AV92),work!Q92+work!AV92,".")</f>
        <v>91310092.131393</v>
      </c>
      <c r="AW92" s="27">
        <f>IF(ISNUMBER(work!R92+work!AW92),work!R92+work!AW92,".")</f>
        <v>99574897.646351695</v>
      </c>
      <c r="AX92" s="27">
        <f>IF(ISNUMBER(work!S92+work!AX92),work!S92+work!AX92,".")</f>
        <v>107745327.3409666</v>
      </c>
      <c r="AY92" s="27">
        <f>IF(ISNUMBER(work!T92+work!AY92),work!T92+work!AY92,".")</f>
        <v>116576926.64216189</v>
      </c>
      <c r="AZ92" s="27">
        <f>IF(ISNUMBER(work!U92+work!AZ92),work!U92+work!AZ92,".")</f>
        <v>124369211.36838</v>
      </c>
      <c r="BA92" s="27">
        <f>IF(ISNUMBER(work!V92+work!BA92),work!V92+work!BA92,".")</f>
        <v>132917032.84752339</v>
      </c>
      <c r="BB92" s="27">
        <f>IF(ISNUMBER(work!W92+work!BB92),work!W92+work!BB92,".")</f>
        <v>143041417.09851581</v>
      </c>
      <c r="BC92" s="27">
        <f>IF(ISNUMBER(work!X92+work!BC92),work!X92+work!BC92,".")</f>
        <v>153172864.94433719</v>
      </c>
      <c r="BD92" s="27">
        <f>IF(ISNUMBER(work!Y92+work!BD92),work!Y92+work!BD92,".")</f>
        <v>165337002.80370981</v>
      </c>
      <c r="BE92" s="27">
        <f>IF(ISNUMBER(work!Z92+work!BE92),work!Z92+work!BE92,".")</f>
        <v>179732905.03727812</v>
      </c>
      <c r="BF92" s="27">
        <f>IF(ISNUMBER(work!AA92+work!BF92),work!AA92+work!BF92,".")</f>
        <v>196176209.383946</v>
      </c>
      <c r="BG92" s="27">
        <f>IF(ISNUMBER(work!AB92+work!BG92),work!AB92+work!BG92,".")</f>
        <v>214468096.39075908</v>
      </c>
      <c r="BH92" s="27">
        <f>IF(ISNUMBER(work!AC92+work!BH92),work!AC92+work!BH92,".")</f>
        <v>237181799.95756719</v>
      </c>
      <c r="BI92" s="27">
        <f>IF(ISNUMBER(work!AD92+work!BI92),work!AD92+work!BI92,".")</f>
        <v>265364136.18164331</v>
      </c>
      <c r="BJ92" s="27">
        <f>IF(ISNUMBER(work!AE92+work!BJ92),work!AE92+work!BJ92,".")</f>
        <v>287138565.15440989</v>
      </c>
      <c r="BK92" s="27">
        <f>IF(ISNUMBER(work!AF92+work!BK92),work!AF92+work!BK92,".")</f>
        <v>319837855.02919173</v>
      </c>
      <c r="BL92" s="27"/>
      <c r="BM92" s="27">
        <f>IF(ISNUMBER(work!AH92-work!C92),work!AH92-work!C92,".")</f>
        <v>-2924560.9666260984</v>
      </c>
      <c r="BN92" s="27">
        <f>IF(ISNUMBER(work!AI92-work!D92),work!AI92-work!D92,".")</f>
        <v>-3918783.3368168995</v>
      </c>
      <c r="BO92" s="27">
        <f>IF(ISNUMBER(work!AJ92-work!E92),work!AJ92-work!E92,".")</f>
        <v>-5578930.9565645009</v>
      </c>
      <c r="BP92" s="27">
        <f>IF(ISNUMBER(work!AK92-work!F92),work!AK92-work!F92,".")</f>
        <v>-7819502.0096028</v>
      </c>
      <c r="BQ92" s="27">
        <f>IF(ISNUMBER(work!AL92-work!G92),work!AL92-work!G92,".")</f>
        <v>-10977442.176496001</v>
      </c>
      <c r="BR92" s="27">
        <f>IF(ISNUMBER(work!AM92-work!H92),work!AM92-work!H92,".")</f>
        <v>-14337035.851343799</v>
      </c>
      <c r="BS92" s="27">
        <f>IF(ISNUMBER(work!AN92-work!I92),work!AN92-work!I92,".")</f>
        <v>-16722671.273076102</v>
      </c>
      <c r="BT92" s="27">
        <f>IF(ISNUMBER(work!AO92-work!J92),work!AO92-work!J92,".")</f>
        <v>-20186872.100767702</v>
      </c>
      <c r="BU92" s="27">
        <f>IF(ISNUMBER(work!AP92-work!K92),work!AP92-work!K92,".")</f>
        <v>-23571661.975959901</v>
      </c>
      <c r="BV92" s="27">
        <f>IF(ISNUMBER(work!AQ92-work!L92),work!AQ92-work!L92,".")</f>
        <v>-24648961.182019398</v>
      </c>
      <c r="BW92" s="27">
        <f>IF(ISNUMBER(work!AR92-work!M92),work!AR92-work!M92,".")</f>
        <v>-25706103.133138504</v>
      </c>
      <c r="BX92" s="27">
        <f>IF(ISNUMBER(work!AS92-work!N92),work!AS92-work!N92,".")</f>
        <v>-29452647.153172698</v>
      </c>
      <c r="BY92" s="27">
        <f>IF(ISNUMBER(work!AT92-work!O92),work!AT92-work!O92,".")</f>
        <v>-36054485.016861305</v>
      </c>
      <c r="BZ92" s="27">
        <f>IF(ISNUMBER(work!AU92-work!P92),work!AU92-work!P92,".")</f>
        <v>-44003231.769415393</v>
      </c>
      <c r="CA92" s="27">
        <f>IF(ISNUMBER(work!AV92-work!Q92),work!AV92-work!Q92,".")</f>
        <v>-51663620.784424201</v>
      </c>
      <c r="CB92" s="27">
        <f>IF(ISNUMBER(work!AW92-work!R92),work!AW92-work!R92,".")</f>
        <v>-58982949.977289706</v>
      </c>
      <c r="CC92" s="27">
        <f>IF(ISNUMBER(work!AX92-work!S92),work!AX92-work!S92,".")</f>
        <v>-66668305.045038804</v>
      </c>
      <c r="CD92" s="27">
        <f>IF(ISNUMBER(work!AY92-work!T92),work!AY92-work!T92,".")</f>
        <v>-74057173.5557421</v>
      </c>
      <c r="CE92" s="27">
        <f>IF(ISNUMBER(work!AZ92-work!U92),work!AZ92-work!U92,".")</f>
        <v>-81134348.644960001</v>
      </c>
      <c r="CF92" s="27">
        <f>IF(ISNUMBER(work!BA92-work!V92),work!BA92-work!V92,".")</f>
        <v>-88204797.726830602</v>
      </c>
      <c r="CG92" s="27">
        <f>IF(ISNUMBER(work!BB92-work!W92),work!BB92-work!W92,".")</f>
        <v>-96654647.244084194</v>
      </c>
      <c r="CH92" s="27">
        <f>IF(ISNUMBER(work!BC92-work!X92),work!BC92-work!X92,".")</f>
        <v>-106417972.73869881</v>
      </c>
      <c r="CI92" s="27">
        <f>IF(ISNUMBER(work!BD92-work!Y92),work!BD92-work!Y92,".")</f>
        <v>-117876601.1084822</v>
      </c>
      <c r="CJ92" s="27">
        <f>IF(ISNUMBER(work!BE92-work!Z92),work!BE92-work!Z92,".")</f>
        <v>-131802059.2661339</v>
      </c>
      <c r="CK92" s="27">
        <f>IF(ISNUMBER(work!BF92-work!AA92),work!BF92-work!AA92,".")</f>
        <v>-146823786.31410998</v>
      </c>
      <c r="CL92" s="27">
        <f>IF(ISNUMBER(work!BG92-work!AB92),work!BG92-work!AB92,".")</f>
        <v>-164203898.8598949</v>
      </c>
      <c r="CM92" s="27">
        <f>IF(ISNUMBER(work!BH92-work!AC92),work!BH92-work!AC92,".")</f>
        <v>-185416146.74216279</v>
      </c>
      <c r="CN92" s="27">
        <f>IF(ISNUMBER(work!BI92-work!AD92),work!BI92-work!AD92,".")</f>
        <v>-212171543.58905071</v>
      </c>
      <c r="CO92" s="27">
        <f>IF(ISNUMBER(work!BJ92-work!AE92),work!BJ92-work!AE92,".")</f>
        <v>-233375325.7956481</v>
      </c>
      <c r="CP92" s="27">
        <f>IF(ISNUMBER(work!BK92-work!AF92),work!BK92-work!AF92,".")</f>
        <v>-267671252.79959893</v>
      </c>
      <c r="CQ92" s="27"/>
      <c r="CR92" s="27"/>
      <c r="CS92" s="27">
        <f>IF(ISNUMBER(work!CR92-work!BN92),work!CR92-work!BN92,".")</f>
        <v>6.513483932230496E-2</v>
      </c>
      <c r="CT92" s="27">
        <f>IF(ISNUMBER(work!CS92-work!BO92),work!CS92-work!BO92,".")</f>
        <v>6.413483932230496E-2</v>
      </c>
      <c r="CU92" s="27">
        <f>IF(ISNUMBER(work!CT92-work!BP92),work!CT92-work!BP92,".")</f>
        <v>6.413483932230496E-2</v>
      </c>
      <c r="CV92" s="27">
        <f>IF(ISNUMBER(work!CU92-work!BQ92),work!CU92-work!BQ92,".")</f>
        <v>6.3134839322304959E-2</v>
      </c>
      <c r="CW92" s="27">
        <f>IF(ISNUMBER(work!CV92-work!BR92),work!CV92-work!BR92,".")</f>
        <v>6.3134839322304959E-2</v>
      </c>
      <c r="CX92" s="27">
        <f>IF(ISNUMBER(work!CW92-work!BS92),work!CW92-work!BS92,".")</f>
        <v>6.2134839322304965E-2</v>
      </c>
      <c r="CY92" s="27">
        <f>IF(ISNUMBER(work!CX92-work!BT92),work!CX92-work!BT92,".")</f>
        <v>6.1134839322304964E-2</v>
      </c>
      <c r="CZ92" s="27">
        <f>IF(ISNUMBER(work!CY92-work!BU92),work!CY92-work!BU92,".")</f>
        <v>6.0134839322304963E-2</v>
      </c>
      <c r="DA92" s="27">
        <f>IF(ISNUMBER(work!CZ92-work!BV92),work!CZ92-work!BV92,".")</f>
        <v>5.9134839322304969E-2</v>
      </c>
      <c r="DB92" s="27">
        <f>IF(ISNUMBER(work!DA92-work!BW92),work!DA92-work!BW92,".")</f>
        <v>5.8134839322304968E-2</v>
      </c>
      <c r="DC92" s="94">
        <f>IF(ISNUMBER(work!DB92-work!BX92),work!DB92-work!BX92,".")</f>
        <v>5.6134839322304966E-2</v>
      </c>
      <c r="DD92" s="27">
        <f>IF(ISNUMBER(work!DC92-work!BY92),work!DC92-work!BY92,".")</f>
        <v>5.4134839322304965E-2</v>
      </c>
      <c r="DE92" s="27">
        <f>IF(ISNUMBER(work!DD92-work!BZ92),work!DD92-work!BZ92,".")</f>
        <v>4.444173282367931E-2</v>
      </c>
      <c r="DF92" s="27">
        <f>IF(ISNUMBER(work!DE92-work!CA92),work!DE92-work!CA92,".")</f>
        <v>4.2441732823679315E-2</v>
      </c>
      <c r="DG92" s="27">
        <f>IF(ISNUMBER(work!DF92-work!CB92),work!DF92-work!CB92,".")</f>
        <v>4.0441732823679313E-2</v>
      </c>
      <c r="DH92" s="27">
        <f>IF(ISNUMBER(work!DG92-work!CC92),work!DG92-work!CC92,".")</f>
        <v>3.8441732823679312E-2</v>
      </c>
      <c r="DI92" s="27">
        <f>IF(ISNUMBER(work!DH92-work!CD92),work!DH92-work!CD92,".")</f>
        <v>3.5441732823679309E-2</v>
      </c>
      <c r="DJ92" s="27">
        <f>IF(ISNUMBER(work!DI92-work!CE92),work!DI92-work!CE92,".")</f>
        <v>3.3441732823679307E-2</v>
      </c>
      <c r="DK92" s="27">
        <f>IF(ISNUMBER(work!DJ92-work!CF92),work!DJ92-work!CF92,".")</f>
        <v>3.1441732823679312E-2</v>
      </c>
      <c r="DL92" s="27">
        <f>IF(ISNUMBER(work!DK92-work!CG92),work!DK92-work!CG92,".")</f>
        <v>2.7642773322902402E-2</v>
      </c>
      <c r="DM92" s="94">
        <f>IF(ISNUMBER(work!DL92-work!CH92),work!DL92-work!CH92,".")</f>
        <v>2.4027994537651191E-2</v>
      </c>
      <c r="DN92" s="27">
        <f>IF(ISNUMBER(work!DM92-work!CI92),work!DM92-work!CI92,".")</f>
        <v>2.0602605229901816E-2</v>
      </c>
      <c r="DO92" s="27">
        <f>IF(ISNUMBER(work!DN92-work!CJ92),work!DN92-work!CJ92,".")</f>
        <v>1.7367753798509626E-2</v>
      </c>
      <c r="DP92" s="27">
        <f>IF(ISNUMBER(work!DO92-work!CK92),work!DO92-work!CK92,".")</f>
        <v>1.4369722626470474E-2</v>
      </c>
      <c r="DQ92" s="27">
        <f>IF(ISNUMBER(work!DP92-work!CL92),work!DP92-work!CL92,".")</f>
        <v>1.051212189485607E-2</v>
      </c>
      <c r="DR92" s="94">
        <f>IF(ISNUMBER(work!DQ92-work!CM92),work!DQ92-work!CM92,".")</f>
        <v>7.6422249049257346E-3</v>
      </c>
      <c r="DS92" s="27">
        <f>IF(ISNUMBER(work!DR92-work!CN92),work!DR92-work!CN92,".")</f>
        <v>3.6921223994255542E-3</v>
      </c>
      <c r="DT92" s="27">
        <f>IF(ISNUMBER(work!DS92-work!CO92),work!DS92-work!CO92,".")</f>
        <v>-3.4049521443292596E-4</v>
      </c>
      <c r="DU92" s="27">
        <f>IF(ISNUMBER(work!DT92-work!CP92),work!DT92-work!CP92,".")</f>
        <v>-3.4358228696953139E-3</v>
      </c>
      <c r="DV92" s="27">
        <f t="shared" si="78"/>
        <v>-3.4358228696953139E-3</v>
      </c>
      <c r="DW92" s="27"/>
      <c r="DX92" s="27">
        <f>IF(ISNUMBER(work!FJ92/work!FN92),work!FJ92/work!FN92,".")</f>
        <v>3.7062213684054972E-4</v>
      </c>
      <c r="DY92" s="27">
        <f>IF(ISNUMBER(work!FK92/work!FO92),work!FK92/work!FO92,".")</f>
        <v>8.9455187423860018E-5</v>
      </c>
      <c r="DZ92" s="27">
        <f>IF(ISNUMBER(work!FL92/work!FP92),work!FL92/work!FP92,".")</f>
        <v>7.9769616525029649E-4</v>
      </c>
      <c r="EA92" s="27">
        <f>IF(ISNUMBER(work!FM92/work!FQ92),work!FM92/work!FQ92,".")</f>
        <v>7.5809938433788024E-4</v>
      </c>
      <c r="EB92" s="27">
        <f>IF(ISNUMBER((work!FK92+work!FL92)/(work!FO92+work!FP92)),(work!FK92+work!FL92)/(work!FO92+work!FP92),".")</f>
        <v>2.6910742940154013E-4</v>
      </c>
      <c r="EC92" s="27">
        <f>IF(ISNUMBER(work!FR92/work!FV92),work!FR92/work!FV92,".")</f>
        <v>4.2235862850822621E-4</v>
      </c>
      <c r="ED92" s="27">
        <f>IF(ISNUMBER(work!FS92/work!FW92),work!FS92/work!FW92,".")</f>
        <v>2.1074418777539786E-4</v>
      </c>
      <c r="EE92" s="27">
        <f>IF(ISNUMBER(work!FT92/work!FX92),work!FT92/work!FX92,".")</f>
        <v>2.5787867710817428E-4</v>
      </c>
      <c r="EF92" s="27">
        <f>IF(ISNUMBER(work!FU92/work!FY92),work!FU92/work!FY92,".")</f>
        <v>9.4486967497188306E-4</v>
      </c>
      <c r="EG92" s="27">
        <f>IF(ISNUMBER((work!FS92+work!FT92)/(work!FW92+work!FX92)),(work!FS92+work!FT92)/(work!FW92+work!FX92),".")</f>
        <v>2.2467663715138535E-4</v>
      </c>
      <c r="EH92" s="27">
        <f>work!EZ92</f>
        <v>4.0621509089062659E-4</v>
      </c>
      <c r="EI92" s="27">
        <f>work!FA92</f>
        <v>1.1035977285952204E-3</v>
      </c>
      <c r="EJ92" s="27" t="str">
        <f>work!FB92</f>
        <v>.</v>
      </c>
      <c r="EK92" s="27"/>
      <c r="EL92" s="27">
        <f t="shared" si="79"/>
        <v>7969.2539999999999</v>
      </c>
      <c r="EM92">
        <f t="shared" si="80"/>
        <v>4816</v>
      </c>
      <c r="EN92">
        <f>work!FM92</f>
        <v>1065</v>
      </c>
      <c r="EO92">
        <f>IF(ISNUMBER(work!FK92+work!FL92),work!FK92+work!FL92,".")</f>
        <v>1443</v>
      </c>
      <c r="EP92">
        <f>IF(ISNUMBER(work!FU92-work!FM92),work!FU92-work!FM92,".")</f>
        <v>811</v>
      </c>
      <c r="EQ92">
        <f>IF(ISNUMBER(work!FS92+work!FT92-work!FK92-work!FL92),(work!FS92+work!FT92-work!FK92-work!FL92),".")</f>
        <v>-264</v>
      </c>
      <c r="EU92">
        <f>work!FC92</f>
        <v>4000</v>
      </c>
      <c r="EV92">
        <f>work!FD92</f>
        <v>11000</v>
      </c>
      <c r="EW92">
        <f>IF(ISNUMBER(VLOOKUP($F92,AREA_EM_ALLYEAR,Seq!B$1,FALSE)),VLOOKUP($F92,AREA_EM_ALLYEAR,Seq!B$1,FALSE),".")</f>
        <v>602</v>
      </c>
      <c r="EX92">
        <f>IF(ISNUMBER(VLOOKUP($F92,AREA_EM_ALLYEAR,Seq!C$1,FALSE)),VLOOKUP($F92,AREA_EM_ALLYEAR,Seq!C$1,FALSE),".")</f>
        <v>595</v>
      </c>
      <c r="EY92">
        <f>IF(ISNUMBER(VLOOKUP($F92,AREA_EM_ALLYEAR,Seq!D$1,FALSE)),VLOOKUP($F92,AREA_EM_ALLYEAR,Seq!D$1,FALSE),".")</f>
        <v>590</v>
      </c>
      <c r="EZ92">
        <f>IF(ISNUMBER(VLOOKUP($F92,AREA_EM_ALLYEAR,Seq!E$1,FALSE)),VLOOKUP($F92,AREA_EM_ALLYEAR,Seq!E$1,FALSE),".")</f>
        <v>663</v>
      </c>
      <c r="FA92">
        <f>IF(ISNUMBER(VLOOKUP($F92,AREA_EM_ALLYEAR,Seq!F$1,FALSE)),VLOOKUP($F92,AREA_EM_ALLYEAR,Seq!F$1,FALSE),".")</f>
        <v>698</v>
      </c>
      <c r="FB92">
        <f>IF(ISNUMBER(VLOOKUP($F92,AREA_EM_ALLYEAR,Seq!G$1,FALSE)),VLOOKUP($F92,AREA_EM_ALLYEAR,Seq!G$1,FALSE),".")</f>
        <v>815</v>
      </c>
      <c r="FC92">
        <f>IF(ISNUMBER(VLOOKUP($F92,AREA_EM_ALLYEAR,Seq!H$1,FALSE)),VLOOKUP($F92,AREA_EM_ALLYEAR,Seq!H$1,FALSE),".")</f>
        <v>1272</v>
      </c>
      <c r="FD92">
        <f>IF(ISNUMBER(VLOOKUP($F92,AREA_EM_ALLYEAR,Seq!I$1,FALSE)),VLOOKUP($F92,AREA_EM_ALLYEAR,Seq!I$1,FALSE),".")</f>
        <v>2125</v>
      </c>
      <c r="FE92">
        <f>IF(ISNUMBER(VLOOKUP($F92,AREA_EM_ALLYEAR,Seq!J$1,FALSE)),VLOOKUP($F92,AREA_EM_ALLYEAR,Seq!J$1,FALSE),".")</f>
        <v>1575</v>
      </c>
      <c r="FF92">
        <f>IF(ISNUMBER(VLOOKUP($F92,AREA_EM_ALLYEAR,Seq!K$1,FALSE)),VLOOKUP($F92,AREA_EM_ALLYEAR,Seq!K$1,FALSE),".")</f>
        <v>1393</v>
      </c>
      <c r="FG92">
        <f>IF(ISNUMBER(VLOOKUP($F92,AREA_EM_ALLYEAR,Seq!L$1,FALSE)),VLOOKUP($F92,AREA_EM_ALLYEAR,Seq!L$1,FALSE),".")</f>
        <v>1222</v>
      </c>
      <c r="FH92">
        <f>IF(ISNUMBER(VLOOKUP($F92,AREA_EM_ALLYEAR,Seq!M$1,FALSE)),VLOOKUP($F92,AREA_EM_ALLYEAR,Seq!M$1,FALSE),".")</f>
        <v>1469</v>
      </c>
      <c r="FI92">
        <f>IF(ISNUMBER(VLOOKUP($F92,AREA_EM_ALLYEAR,Seq!N$1,FALSE)),VLOOKUP($F92,AREA_EM_ALLYEAR,Seq!N$1,FALSE),".")</f>
        <v>1171</v>
      </c>
      <c r="FJ92">
        <f>IF(ISNUMBER(VLOOKUP($F92,AREA_EM_ALLYEAR,Seq!O$1,FALSE)),VLOOKUP($F92,AREA_EM_ALLYEAR,Seq!O$1,FALSE),".")</f>
        <v>1551</v>
      </c>
      <c r="FK92">
        <f t="shared" si="81"/>
        <v>1551</v>
      </c>
      <c r="FN92">
        <f>IF( ISNUMBER(VLOOKUP($F92,AREA_LIFE,Seq!V$1,FALSE)-Life!V$39),VLOOKUP($F92,AREA_LIFE,Seq!V$1,FALSE)-Life!V$39,".")</f>
        <v>7.2789268292683005</v>
      </c>
      <c r="FO92" t="str">
        <f>IF( ISNUMBER(VLOOKUP($F92,AREA_LIFE,Seq!W$1,FALSE)-Life!W$39),VLOOKUP($F92,AREA_LIFE,Seq!W$1,FALSE)-Life!W$39,".")</f>
        <v>.</v>
      </c>
      <c r="FP92">
        <f>IF( ISNUMBER(VLOOKUP($F92,AREA_LIFE,Seq!X$1,FALSE)-Life!X$39),VLOOKUP($F92,AREA_LIFE,Seq!X$1,FALSE)-Life!X$39,".")</f>
        <v>7.5173658536585322</v>
      </c>
      <c r="FQ92" t="str">
        <f>IF( ISNUMBER(VLOOKUP($F92,AREA_LIFE,Seq!Y$1,FALSE)-Life!Y$39),VLOOKUP($F92,AREA_LIFE,Seq!Y$1,FALSE)-Life!Y$39,".")</f>
        <v>.</v>
      </c>
      <c r="FR92" t="str">
        <f>IF( ISNUMBER(VLOOKUP($F92,AREA_LIFE,Seq!Z$1,FALSE)-Life!Z$39),VLOOKUP($F92,AREA_LIFE,Seq!Z$1,FALSE)-Life!Z$39,".")</f>
        <v>.</v>
      </c>
      <c r="FS92">
        <f>IF( ISNUMBER(VLOOKUP($F92,AREA_LIFE,Seq!AA$1,FALSE)-Life!AA$39),VLOOKUP($F92,AREA_LIFE,Seq!AA$1,FALSE)-Life!AA$39,".")</f>
        <v>8.2468780487804878</v>
      </c>
      <c r="FT92" t="str">
        <f>IF( ISNUMBER(VLOOKUP($F92,AREA_LIFE,Seq!AB$1,FALSE)-Life!AB$39),VLOOKUP($F92,AREA_LIFE,Seq!AB$1,FALSE)-Life!AB$39,".")</f>
        <v>.</v>
      </c>
      <c r="FU92">
        <f>IF( ISNUMBER(VLOOKUP($F92,AREA_LIFE,Seq!AC$1,FALSE)-Life!AC$39),VLOOKUP($F92,AREA_LIFE,Seq!AC$1,FALSE)-Life!AC$39,".")</f>
        <v>8.6700975609756199</v>
      </c>
      <c r="FV92" t="str">
        <f>IF( ISNUMBER(VLOOKUP($F92,AREA_LIFE,Seq!AD$1,FALSE)-Life!AD$39),VLOOKUP($F92,AREA_LIFE,Seq!AD$1,FALSE)-Life!AD$39,".")</f>
        <v>.</v>
      </c>
      <c r="FW92" t="str">
        <f>IF( ISNUMBER(VLOOKUP($F92,AREA_LIFE,Seq!AE$1,FALSE)-Life!AE$39),VLOOKUP($F92,AREA_LIFE,Seq!AE$1,FALSE)-Life!AE$39,".")</f>
        <v>.</v>
      </c>
      <c r="FX92">
        <f>IF( ISNUMBER(VLOOKUP($F92,AREA_LIFE,Seq!AF$1,FALSE)-Life!AF$39),VLOOKUP($F92,AREA_LIFE,Seq!AF$1,FALSE)-Life!AF$39,".")</f>
        <v>7.9092195121951363</v>
      </c>
      <c r="FY92">
        <f>IF( ISNUMBER(VLOOKUP($F92,AREA_LIFE,Seq!AG$1,FALSE)-Life!AG$39),VLOOKUP($F92,AREA_LIFE,Seq!AG$1,FALSE)-Life!AG$39,".")</f>
        <v>7.7203414634146412</v>
      </c>
      <c r="FZ92">
        <f>IF( ISNUMBER(VLOOKUP($F92,AREA_LIFE,Seq!AH$1,FALSE)-Life!AH$39),VLOOKUP($F92,AREA_LIFE,Seq!AH$1,FALSE)-Life!AH$39,".")</f>
        <v>7.6154878048780432</v>
      </c>
      <c r="GA92">
        <f>IF( ISNUMBER(VLOOKUP($F92,AREA_LIFE,Seq!AI$1,FALSE)-Life!AI$39),VLOOKUP($F92,AREA_LIFE,Seq!AI$1,FALSE)-Life!AI$39,".")</f>
        <v>7.3474878048780283</v>
      </c>
      <c r="GB92">
        <f>IF( ISNUMBER(VLOOKUP($F92,AREA_LIFE,Seq!AJ$1,FALSE)-Life!AJ$39),VLOOKUP($F92,AREA_LIFE,Seq!AJ$1,FALSE)-Life!AJ$39,".")</f>
        <v>7.2803902439024455</v>
      </c>
      <c r="GC92">
        <f>IF( ISNUMBER(VLOOKUP($F92,AREA_LIFE,Seq!AK$1,FALSE)-Life!AK$39),VLOOKUP($F92,AREA_LIFE,Seq!AK$1,FALSE)-Life!AK$39,".")</f>
        <v>7.0507560975609778</v>
      </c>
      <c r="GD92">
        <f>IF( ISNUMBER(VLOOKUP($F92,AREA_LIFE,Seq!AL$1,FALSE)-Life!AL$39),VLOOKUP($F92,AREA_LIFE,Seq!AL$1,FALSE)-Life!AL$39,".")</f>
        <v>6.9703170731707331</v>
      </c>
      <c r="GE92">
        <f>IF( ISNUMBER(VLOOKUP($F92,AREA_LIFE,Seq!AM$1,FALSE)-Life!AM$39),VLOOKUP($F92,AREA_LIFE,Seq!AM$1,FALSE)-Life!AM$39,".")</f>
        <v>6.9302195121951229</v>
      </c>
      <c r="GF92">
        <f>IF( ISNUMBER(VLOOKUP($F92,AREA_LIFE,Seq!AN$1,FALSE)-Life!AN$39),VLOOKUP($F92,AREA_LIFE,Seq!AN$1,FALSE)-Life!AN$39,".")</f>
        <v>6.7383658536585358</v>
      </c>
      <c r="GG92">
        <f>IF( ISNUMBER(VLOOKUP($F92,AREA_LIFE,Seq!AO$1,FALSE)-Life!AO$39),VLOOKUP($F92,AREA_LIFE,Seq!AO$1,FALSE)-Life!AO$39,".")</f>
        <v>6.4007073170731701</v>
      </c>
      <c r="GH92">
        <f>IF( ISNUMBER(VLOOKUP($F92,AREA_LIFE,Seq!AP$1,FALSE)-Life!AP$39),VLOOKUP($F92,AREA_LIFE,Seq!AP$1,FALSE)-Life!AP$39,".")</f>
        <v>6.3203902439024233</v>
      </c>
      <c r="GI92">
        <f>IF( ISNUMBER(VLOOKUP($F92,AREA_LIFE,Seq!AQ$1,FALSE)-Life!AQ$39),VLOOKUP($F92,AREA_LIFE,Seq!AQ$1,FALSE)-Life!AQ$39,".")</f>
        <v>6.3128048780487944</v>
      </c>
      <c r="GJ92">
        <f>IF( ISNUMBER(VLOOKUP($F92,AREA_LIFE,Seq!AR$1,FALSE)-Life!AR$39),VLOOKUP($F92,AREA_LIFE,Seq!AR$1,FALSE)-Life!AR$39,".")</f>
        <v>6.1336829268292661</v>
      </c>
      <c r="GK92">
        <f>IF( ISNUMBER(VLOOKUP($F92,AREA_LIFE,Seq!AS$1,FALSE)-Life!AS$39),VLOOKUP($F92,AREA_LIFE,Seq!AS$1,FALSE)-Life!AS$39,".")</f>
        <v>6.582097560975626</v>
      </c>
      <c r="GL92">
        <f>IF( ISNUMBER(VLOOKUP($F92,AREA_LIFE,Seq!AT$1,FALSE)-Life!AT$39),VLOOKUP($F92,AREA_LIFE,Seq!AT$1,FALSE)-Life!AT$39,".")</f>
        <v>6.7311951219512167</v>
      </c>
      <c r="GM92">
        <f>IF( ISNUMBER(VLOOKUP($F92,AREA_LIFE,Seq!AU$1,FALSE)-Life!AU$39),VLOOKUP($F92,AREA_LIFE,Seq!AU$1,FALSE)-Life!AU$39,".")</f>
        <v>6.3691951219512219</v>
      </c>
      <c r="GN92">
        <f>IF( ISNUMBER(VLOOKUP($F92,AREA_LIFE,Seq!AV$1,FALSE)-Life!AV$39),VLOOKUP($F92,AREA_LIFE,Seq!AV$1,FALSE)-Life!AV$39,".")</f>
        <v>6.6173658536585549</v>
      </c>
      <c r="GO92">
        <f>IF( ISNUMBER(VLOOKUP($F92,AREA_LIFE,Seq!AW$1,FALSE)-Life!AW$39),VLOOKUP($F92,AREA_LIFE,Seq!AW$1,FALSE)-Life!AW$39,".")</f>
        <v>6.8193658536585389</v>
      </c>
      <c r="GP92">
        <f>IF( ISNUMBER(VLOOKUP($F92,AREA_LIFE,Seq!AX$1,FALSE)-Life!AX$39),VLOOKUP($F92,AREA_LIFE,Seq!AX$1,FALSE)-Life!AX$39,".")</f>
        <v>6.9849999999999994</v>
      </c>
      <c r="GQ92">
        <f t="shared" si="82"/>
        <v>6.9849999999999994</v>
      </c>
      <c r="GS92">
        <f>IFERROR(VLOOKUP($F92,AREA_LIFE,Seq!V$1,FALSE),".")</f>
        <v>73.247317073170734</v>
      </c>
      <c r="GT92" t="str">
        <f>IFERROR(VLOOKUP($F92,AREA_LIFE,Seq!W$1,FALSE),".")</f>
        <v>.</v>
      </c>
      <c r="GU92">
        <f>IFERROR(VLOOKUP($F92,AREA_LIFE,Seq!X$1,FALSE),".")</f>
        <v>73.865853658536594</v>
      </c>
      <c r="GV92" t="str">
        <f>IFERROR(VLOOKUP($F92,AREA_LIFE,Seq!Y$1,FALSE),".")</f>
        <v>.</v>
      </c>
      <c r="GW92" t="str">
        <f>IFERROR(VLOOKUP($F92,AREA_LIFE,Seq!Z$1,FALSE),".")</f>
        <v>.</v>
      </c>
      <c r="GX92">
        <f>IFERROR(VLOOKUP($F92,AREA_LIFE,Seq!AA$1,FALSE),".")</f>
        <v>75.127317073170744</v>
      </c>
      <c r="GY92" t="str">
        <f>IFERROR(VLOOKUP($F92,AREA_LIFE,Seq!AB$1,FALSE),".")</f>
        <v>.</v>
      </c>
      <c r="GZ92">
        <f>IFERROR(VLOOKUP($F92,AREA_LIFE,Seq!AC$1,FALSE),".")</f>
        <v>75.968292682926844</v>
      </c>
      <c r="HA92" t="str">
        <f>IFERROR(VLOOKUP($F92,AREA_LIFE,Seq!AD$1,FALSE),".")</f>
        <v>.</v>
      </c>
      <c r="HB92" t="str">
        <f>IFERROR(VLOOKUP($F92,AREA_LIFE,Seq!AE$1,FALSE),".")</f>
        <v>.</v>
      </c>
      <c r="HC92">
        <f>IFERROR(VLOOKUP($F92,AREA_LIFE,Seq!AF$1,FALSE),".")</f>
        <v>75.968292682926844</v>
      </c>
      <c r="HD92">
        <f>IFERROR(VLOOKUP($F92,AREA_LIFE,Seq!AG$1,FALSE),".")</f>
        <v>76.070731707317094</v>
      </c>
      <c r="HE92">
        <f>IFERROR(VLOOKUP($F92,AREA_LIFE,Seq!AH$1,FALSE),".")</f>
        <v>76.270731707317069</v>
      </c>
      <c r="HF92">
        <f>IFERROR(VLOOKUP($F92,AREA_LIFE,Seq!AI$1,FALSE),".")</f>
        <v>76.317073170731703</v>
      </c>
      <c r="HG92">
        <f>IFERROR(VLOOKUP($F92,AREA_LIFE,Seq!AJ$1,FALSE),".")</f>
        <v>76.570731707317094</v>
      </c>
      <c r="HH92">
        <f>IFERROR(VLOOKUP($F92,AREA_LIFE,Seq!AK$1,FALSE),".")</f>
        <v>76.668292682926847</v>
      </c>
      <c r="HI92">
        <f>IFERROR(VLOOKUP($F92,AREA_LIFE,Seq!AL$1,FALSE),".")</f>
        <v>76.921951219512195</v>
      </c>
      <c r="HJ92">
        <f>IFERROR(VLOOKUP($F92,AREA_LIFE,Seq!AM$1,FALSE),".")</f>
        <v>77.221951219512206</v>
      </c>
      <c r="HK92">
        <f>IFERROR(VLOOKUP($F92,AREA_LIFE,Seq!AN$1,FALSE),".")</f>
        <v>77.373170731707333</v>
      </c>
      <c r="HL92">
        <f>IFERROR(VLOOKUP($F92,AREA_LIFE,Seq!AO$1,FALSE),".")</f>
        <v>77.375609756097575</v>
      </c>
      <c r="HM92">
        <f>IFERROR(VLOOKUP($F92,AREA_LIFE,Seq!AP$1,FALSE),".")</f>
        <v>77.62439024390244</v>
      </c>
      <c r="HN92">
        <f>IFERROR(VLOOKUP($F92,AREA_LIFE,Seq!AQ$1,FALSE),".")</f>
        <v>77.924390243902451</v>
      </c>
      <c r="HO92">
        <f>IFERROR(VLOOKUP($F92,AREA_LIFE,Seq!AR$1,FALSE),".")</f>
        <v>78.026829268292687</v>
      </c>
      <c r="HP92">
        <f>IFERROR(VLOOKUP($F92,AREA_LIFE,Seq!AS$1,FALSE),".")</f>
        <v>78.729268292682946</v>
      </c>
      <c r="HQ92">
        <f>IFERROR(VLOOKUP($F92,AREA_LIFE,Seq!AT$1,FALSE),".")</f>
        <v>79.104878048780506</v>
      </c>
      <c r="HR92">
        <f>IFERROR(VLOOKUP($F92,AREA_LIFE,Seq!AU$1,FALSE),".")</f>
        <v>78.945853658536592</v>
      </c>
      <c r="HS92">
        <f>IFERROR(VLOOKUP($F92,AREA_LIFE,Seq!AV$1,FALSE),".")</f>
        <v>79.380975609756106</v>
      </c>
      <c r="HT92">
        <f>IFERROR(VLOOKUP($F92,AREA_LIFE,Seq!AW$1,FALSE),".")</f>
        <v>79.762439024390247</v>
      </c>
      <c r="HU92">
        <f>IFERROR(VLOOKUP($F92,AREA_LIFE,Seq!AX$1,FALSE),".")</f>
        <v>80.109560975609767</v>
      </c>
      <c r="HV92">
        <f t="shared" ref="HV92:HV103" si="88">HU92</f>
        <v>80.109560975609767</v>
      </c>
      <c r="HZ92">
        <f t="shared" si="85"/>
        <v>36237</v>
      </c>
      <c r="IA92">
        <f t="shared" si="83"/>
        <v>3614</v>
      </c>
      <c r="IB92">
        <f t="shared" si="86"/>
        <v>63214008.052983701</v>
      </c>
      <c r="IC92">
        <f t="shared" si="87"/>
        <v>-25706103.133138504</v>
      </c>
      <c r="ID92">
        <f t="shared" si="84"/>
        <v>5.6134839322304966E-2</v>
      </c>
      <c r="IE92">
        <f>work!FK92</f>
        <v>358</v>
      </c>
      <c r="IF92">
        <f>work!FL92</f>
        <v>1085</v>
      </c>
      <c r="IG92">
        <f>work!FM92</f>
        <v>1065</v>
      </c>
      <c r="IH92">
        <f>IF(ISNUMBER(work!FS92-work!FK92),work!FS92-work!FK92,".")</f>
        <v>421</v>
      </c>
      <c r="II92">
        <f>IF(ISNUMBER(work!FT92-work!FL92),work!FT92-work!FL92,".")</f>
        <v>-685</v>
      </c>
      <c r="IJ92">
        <f>IF(ISNUMBER(work!FU92-work!FM92),work!FU92-work!FM92,".")</f>
        <v>811</v>
      </c>
    </row>
    <row r="93" spans="1:244">
      <c r="A93" s="24" t="str">
        <f t="shared" si="48"/>
        <v>欧洲</v>
      </c>
      <c r="B93" s="24" t="str">
        <f t="shared" si="49"/>
        <v>InEM90</v>
      </c>
      <c r="C93" s="24" t="str">
        <f t="shared" si="50"/>
        <v>InOECD90</v>
      </c>
      <c r="D93" s="24"/>
      <c r="E93" s="25" t="s">
        <v>2481</v>
      </c>
      <c r="F93" s="26" t="str">
        <f t="shared" si="51"/>
        <v>Denmark</v>
      </c>
      <c r="G93" s="27">
        <f t="shared" si="52"/>
        <v>0</v>
      </c>
      <c r="H93" s="27">
        <f t="shared" si="53"/>
        <v>646</v>
      </c>
      <c r="I93" s="27">
        <f t="shared" si="54"/>
        <v>141</v>
      </c>
      <c r="J93" s="27">
        <f t="shared" si="55"/>
        <v>242</v>
      </c>
      <c r="K93" s="27">
        <f t="shared" si="56"/>
        <v>1980</v>
      </c>
      <c r="L93" s="27">
        <f t="shared" si="57"/>
        <v>831</v>
      </c>
      <c r="M93" s="27">
        <f t="shared" si="58"/>
        <v>1039</v>
      </c>
      <c r="N93" s="27">
        <f t="shared" si="59"/>
        <v>0</v>
      </c>
      <c r="O93" s="27">
        <f t="shared" si="60"/>
        <v>1179</v>
      </c>
      <c r="P93" s="27">
        <f t="shared" si="61"/>
        <v>415</v>
      </c>
      <c r="Q93" s="27">
        <f t="shared" si="62"/>
        <v>165</v>
      </c>
      <c r="R93" s="27">
        <f t="shared" si="63"/>
        <v>3535</v>
      </c>
      <c r="S93" s="27">
        <f t="shared" si="64"/>
        <v>2885</v>
      </c>
      <c r="T93" s="27">
        <f t="shared" si="65"/>
        <v>1681</v>
      </c>
      <c r="U93" s="27">
        <f t="shared" si="66"/>
        <v>6266</v>
      </c>
      <c r="V93" s="27">
        <f t="shared" si="67"/>
        <v>8491</v>
      </c>
      <c r="W93" s="27">
        <f t="shared" si="68"/>
        <v>4946</v>
      </c>
      <c r="X93" s="27">
        <f t="shared" si="69"/>
        <v>5638</v>
      </c>
      <c r="Y93" s="27">
        <f t="shared" si="70"/>
        <v>7109</v>
      </c>
      <c r="Z93" s="27">
        <f t="shared" si="71"/>
        <v>4282</v>
      </c>
      <c r="AA93" s="27">
        <f t="shared" si="72"/>
        <v>6571</v>
      </c>
      <c r="AB93" s="27">
        <f t="shared" si="73"/>
        <v>10043</v>
      </c>
      <c r="AC93" s="27">
        <f t="shared" si="74"/>
        <v>19341</v>
      </c>
      <c r="AD93" s="27">
        <f t="shared" si="75"/>
        <v>12514</v>
      </c>
      <c r="AE93" s="27">
        <f t="shared" si="76"/>
        <v>29376</v>
      </c>
      <c r="AF93" s="27">
        <f t="shared" si="77"/>
        <v>31552</v>
      </c>
      <c r="AG93" s="27"/>
      <c r="AH93" s="27">
        <f>IF(ISNUMBER(work!C93+work!AH93),work!C93+work!AH93,".")</f>
        <v>28394576.560609099</v>
      </c>
      <c r="AI93" s="27">
        <f>IF(ISNUMBER(work!D93+work!AI93),work!D93+work!AI93,".")</f>
        <v>29256292.695934299</v>
      </c>
      <c r="AJ93" s="27">
        <f>IF(ISNUMBER(work!E93+work!AJ93),work!E93+work!AJ93,".")</f>
        <v>31379445.297490098</v>
      </c>
      <c r="AK93" s="27">
        <f>IF(ISNUMBER(work!F93+work!AK93),work!F93+work!AK93,".")</f>
        <v>33943427.541551299</v>
      </c>
      <c r="AL93" s="27">
        <f>IF(ISNUMBER(work!G93+work!AL93),work!G93+work!AL93,".")</f>
        <v>37926784.881246403</v>
      </c>
      <c r="AM93" s="27">
        <f>IF(ISNUMBER(work!H93+work!AM93),work!H93+work!AM93,".")</f>
        <v>41994940.206299499</v>
      </c>
      <c r="AN93" s="27">
        <f>IF(ISNUMBER(work!I93+work!AN93),work!I93+work!AN93,".")</f>
        <v>45245772.201941699</v>
      </c>
      <c r="AO93" s="27">
        <f>IF(ISNUMBER(work!J93+work!AO93),work!J93+work!AO93,".")</f>
        <v>49123466.273414202</v>
      </c>
      <c r="AP93" s="27">
        <f>IF(ISNUMBER(work!K93+work!AP93),work!K93+work!AP93,".")</f>
        <v>53283525.495310999</v>
      </c>
      <c r="AQ93" s="27">
        <f>IF(ISNUMBER(work!L93+work!AQ93),work!L93+work!AQ93,".")</f>
        <v>55040029.492809102</v>
      </c>
      <c r="AR93" s="27">
        <f>IF(ISNUMBER(work!M93+work!AR93),work!M93+work!AR93,".")</f>
        <v>56848644.129637405</v>
      </c>
      <c r="AS93" s="27">
        <f>IF(ISNUMBER(work!N93+work!AS93),work!N93+work!AS93,".")</f>
        <v>61100070.801769704</v>
      </c>
      <c r="AT93" s="27">
        <f>IF(ISNUMBER(work!O93+work!AT93),work!O93+work!AT93,".")</f>
        <v>68242137.173123002</v>
      </c>
      <c r="AU93" s="27">
        <f>IF(ISNUMBER(work!P93+work!AU93),work!P93+work!AU93,".")</f>
        <v>75992903.668374792</v>
      </c>
      <c r="AV93" s="27">
        <f>IF(ISNUMBER(work!Q93+work!AV93),work!Q93+work!AV93,".")</f>
        <v>84979476.863446102</v>
      </c>
      <c r="AW93" s="27">
        <f>IF(ISNUMBER(work!R93+work!AW93),work!R93+work!AW93,".")</f>
        <v>93185123.166028902</v>
      </c>
      <c r="AX93" s="27">
        <f>IF(ISNUMBER(work!S93+work!AX93),work!S93+work!AX93,".")</f>
        <v>101507195.99778061</v>
      </c>
      <c r="AY93" s="27">
        <f>IF(ISNUMBER(work!T93+work!AY93),work!T93+work!AY93,".")</f>
        <v>110074828.6740036</v>
      </c>
      <c r="AZ93" s="27">
        <f>IF(ISNUMBER(work!U93+work!AZ93),work!U93+work!AZ93,".")</f>
        <v>117828384.279783</v>
      </c>
      <c r="BA93" s="27">
        <f>IF(ISNUMBER(work!V93+work!BA93),work!V93+work!BA93,".")</f>
        <v>126023547.19820119</v>
      </c>
      <c r="BB93" s="27">
        <f>IF(ISNUMBER(work!W93+work!BB93),work!W93+work!BB93,".")</f>
        <v>135856296.32737869</v>
      </c>
      <c r="BC93" s="27">
        <f>IF(ISNUMBER(work!X93+work!BC93),work!X93+work!BC93,".")</f>
        <v>145916523.36824661</v>
      </c>
      <c r="BD93" s="27">
        <f>IF(ISNUMBER(work!Y93+work!BD93),work!Y93+work!BD93,".")</f>
        <v>157803001.43401909</v>
      </c>
      <c r="BE93" s="27">
        <f>IF(ISNUMBER(work!Z93+work!BE93),work!Z93+work!BE93,".")</f>
        <v>172025836.0010955</v>
      </c>
      <c r="BF93" s="27">
        <f>IF(ISNUMBER(work!AA93+work!BF93),work!AA93+work!BF93,".")</f>
        <v>188131723.3008967</v>
      </c>
      <c r="BG93" s="27">
        <f>IF(ISNUMBER(work!AB93+work!BG93),work!AB93+work!BG93,".")</f>
        <v>206374398.7338126</v>
      </c>
      <c r="BH93" s="27">
        <f>IF(ISNUMBER(work!AC93+work!BH93),work!AC93+work!BH93,".")</f>
        <v>228907131.11111999</v>
      </c>
      <c r="BI93" s="27">
        <f>IF(ISNUMBER(work!AD93+work!BI93),work!AD93+work!BI93,".")</f>
        <v>256665923.54137009</v>
      </c>
      <c r="BJ93" s="27">
        <f>IF(ISNUMBER(work!AE93+work!BJ93),work!AE93+work!BJ93,".")</f>
        <v>277950738.69792616</v>
      </c>
      <c r="BK93" s="27">
        <f>IF(ISNUMBER(work!AF93+work!BK93),work!AF93+work!BK93,".")</f>
        <v>310645301.27617484</v>
      </c>
      <c r="BL93" s="27"/>
      <c r="BM93" s="27">
        <f>IF(ISNUMBER(work!AH93-work!C93),work!AH93-work!C93,".")</f>
        <v>-8193812.0024568997</v>
      </c>
      <c r="BN93" s="27">
        <f>IF(ISNUMBER(work!AI93-work!D93),work!AI93-work!D93,".")</f>
        <v>-9234692.0724111013</v>
      </c>
      <c r="BO93" s="27">
        <f>IF(ISNUMBER(work!AJ93-work!E93),work!AJ93-work!E93,".")</f>
        <v>-10614219.084774701</v>
      </c>
      <c r="BP93" s="27">
        <f>IF(ISNUMBER(work!AK93-work!F93),work!AK93-work!F93,".")</f>
        <v>-12627546.258380301</v>
      </c>
      <c r="BQ93" s="27">
        <f>IF(ISNUMBER(work!AL93-work!G93),work!AL93-work!G93,".")</f>
        <v>-15722976.9362748</v>
      </c>
      <c r="BR93" s="27">
        <f>IF(ISNUMBER(work!AM93-work!H93),work!AM93-work!H93,".")</f>
        <v>-18897539.456587099</v>
      </c>
      <c r="BS93" s="27">
        <f>IF(ISNUMBER(work!AN93-work!I93),work!AN93-work!I93,".")</f>
        <v>-21005245.671278905</v>
      </c>
      <c r="BT93" s="27">
        <f>IF(ISNUMBER(work!AO93-work!J93),work!AO93-work!J93,".")</f>
        <v>-24812669.673100002</v>
      </c>
      <c r="BU93" s="27">
        <f>IF(ISNUMBER(work!AP93-work!K93),work!AP93-work!K93,".")</f>
        <v>-29007393.813159399</v>
      </c>
      <c r="BV93" s="27">
        <f>IF(ISNUMBER(work!AQ93-work!L93),work!AQ93-work!L93,".")</f>
        <v>-30624817.507308498</v>
      </c>
      <c r="BW93" s="27">
        <f>IF(ISNUMBER(work!AR93-work!M93),work!AR93-work!M93,".")</f>
        <v>-32071467.056484804</v>
      </c>
      <c r="BX93" s="27">
        <f>IF(ISNUMBER(work!AS93-work!N93),work!AS93-work!N93,".")</f>
        <v>-36000690.613475695</v>
      </c>
      <c r="BY93" s="27">
        <f>IF(ISNUMBER(work!AT93-work!O93),work!AT93-work!O93,".")</f>
        <v>-42646932.363087207</v>
      </c>
      <c r="BZ93" s="27">
        <f>IF(ISNUMBER(work!AU93-work!P93),work!AU93-work!P93,".")</f>
        <v>-50420635.602904797</v>
      </c>
      <c r="CA93" s="27">
        <f>IF(ISNUMBER(work!AV93-work!Q93),work!AV93-work!Q93,".")</f>
        <v>-57994236.0523711</v>
      </c>
      <c r="CB93" s="27">
        <f>IF(ISNUMBER(work!AW93-work!R93),work!AW93-work!R93,".")</f>
        <v>-65372724.4576125</v>
      </c>
      <c r="CC93" s="27">
        <f>IF(ISNUMBER(work!AX93-work!S93),work!AX93-work!S93,".")</f>
        <v>-72906436.388224795</v>
      </c>
      <c r="CD93" s="27">
        <f>IF(ISNUMBER(work!AY93-work!T93),work!AY93-work!T93,".")</f>
        <v>-80559271.52390039</v>
      </c>
      <c r="CE93" s="27">
        <f>IF(ISNUMBER(work!AZ93-work!U93),work!AZ93-work!U93,".")</f>
        <v>-87675175.733557001</v>
      </c>
      <c r="CF93" s="27">
        <f>IF(ISNUMBER(work!BA93-work!V93),work!BA93-work!V93,".")</f>
        <v>-95098283.376152799</v>
      </c>
      <c r="CG93" s="27">
        <f>IF(ISNUMBER(work!BB93-work!W93),work!BB93-work!W93,".")</f>
        <v>-103839768.0152213</v>
      </c>
      <c r="CH93" s="27">
        <f>IF(ISNUMBER(work!BC93-work!X93),work!BC93-work!X93,".")</f>
        <v>-113674314.3147894</v>
      </c>
      <c r="CI93" s="27">
        <f>IF(ISNUMBER(work!BD93-work!Y93),work!BD93-work!Y93,".")</f>
        <v>-125410602.4781729</v>
      </c>
      <c r="CJ93" s="27">
        <f>IF(ISNUMBER(work!BE93-work!Z93),work!BE93-work!Z93,".")</f>
        <v>-139509128.30231652</v>
      </c>
      <c r="CK93" s="27">
        <f>IF(ISNUMBER(work!BF93-work!AA93),work!BF93-work!AA93,".")</f>
        <v>-154868272.39715928</v>
      </c>
      <c r="CL93" s="27">
        <f>IF(ISNUMBER(work!BG93-work!AB93),work!BG93-work!AB93,".")</f>
        <v>-172297596.51684138</v>
      </c>
      <c r="CM93" s="27">
        <f>IF(ISNUMBER(work!BH93-work!AC93),work!BH93-work!AC93,".")</f>
        <v>-193690815.58860999</v>
      </c>
      <c r="CN93" s="27">
        <f>IF(ISNUMBER(work!BI93-work!AD93),work!BI93-work!AD93,".")</f>
        <v>-220869756.22932392</v>
      </c>
      <c r="CO93" s="27">
        <f>IF(ISNUMBER(work!BJ93-work!AE93),work!BJ93-work!AE93,".")</f>
        <v>-242563152.25213179</v>
      </c>
      <c r="CP93" s="27">
        <f>IF(ISNUMBER(work!BK93-work!AF93),work!BK93-work!AF93,".")</f>
        <v>-276863806.55261582</v>
      </c>
      <c r="CQ93" s="27"/>
      <c r="CR93" s="27"/>
      <c r="CS93" s="27">
        <f>IF(ISNUMBER(work!CR93-work!BN93),work!CR93-work!BN93,".")</f>
        <v>7.1056072953046168E-2</v>
      </c>
      <c r="CT93" s="27">
        <f>IF(ISNUMBER(work!CS93-work!BO93),work!CS93-work!BO93,".")</f>
        <v>7.0056072953046167E-2</v>
      </c>
      <c r="CU93" s="27">
        <f>IF(ISNUMBER(work!CT93-work!BP93),work!CT93-work!BP93,".")</f>
        <v>7.0056072953046167E-2</v>
      </c>
      <c r="CV93" s="27">
        <f>IF(ISNUMBER(work!CU93-work!BQ93),work!CU93-work!BQ93,".")</f>
        <v>6.9056072953046166E-2</v>
      </c>
      <c r="CW93" s="27">
        <f>IF(ISNUMBER(work!CV93-work!BR93),work!CV93-work!BR93,".")</f>
        <v>6.9056072953046166E-2</v>
      </c>
      <c r="CX93" s="27">
        <f>IF(ISNUMBER(work!CW93-work!BS93),work!CW93-work!BS93,".")</f>
        <v>6.8056072953046165E-2</v>
      </c>
      <c r="CY93" s="27">
        <f>IF(ISNUMBER(work!CX93-work!BT93),work!CX93-work!BT93,".")</f>
        <v>6.7056072953046178E-2</v>
      </c>
      <c r="CZ93" s="27">
        <f>IF(ISNUMBER(work!CY93-work!BU93),work!CY93-work!BU93,".")</f>
        <v>6.6056072953046177E-2</v>
      </c>
      <c r="DA93" s="27">
        <f>IF(ISNUMBER(work!CZ93-work!BV93),work!CZ93-work!BV93,".")</f>
        <v>6.5056072953046176E-2</v>
      </c>
      <c r="DB93" s="27">
        <f>IF(ISNUMBER(work!DA93-work!BW93),work!DA93-work!BW93,".")</f>
        <v>6.4056072953046175E-2</v>
      </c>
      <c r="DC93" s="94">
        <f>IF(ISNUMBER(work!DB93-work!BX93),work!DB93-work!BX93,".")</f>
        <v>6.2056072953046174E-2</v>
      </c>
      <c r="DD93" s="27">
        <f>IF(ISNUMBER(work!DC93-work!BY93),work!DC93-work!BY93,".")</f>
        <v>6.0056072953046172E-2</v>
      </c>
      <c r="DE93" s="27">
        <f>IF(ISNUMBER(work!DD93-work!BZ93),work!DD93-work!BZ93,".")</f>
        <v>4.8758913412563665E-2</v>
      </c>
      <c r="DF93" s="27">
        <f>IF(ISNUMBER(work!DE93-work!CA93),work!DE93-work!CA93,".")</f>
        <v>4.6758913412563663E-2</v>
      </c>
      <c r="DG93" s="27">
        <f>IF(ISNUMBER(work!DF93-work!CB93),work!DF93-work!CB93,".")</f>
        <v>4.4758913412563661E-2</v>
      </c>
      <c r="DH93" s="27">
        <f>IF(ISNUMBER(work!DG93-work!CC93),work!DG93-work!CC93,".")</f>
        <v>4.2758913412563666E-2</v>
      </c>
      <c r="DI93" s="27">
        <f>IF(ISNUMBER(work!DH93-work!CD93),work!DH93-work!CD93,".")</f>
        <v>3.9758913412563671E-2</v>
      </c>
      <c r="DJ93" s="27">
        <f>IF(ISNUMBER(work!DI93-work!CE93),work!DI93-work!CE93,".")</f>
        <v>3.7758913412563669E-2</v>
      </c>
      <c r="DK93" s="27">
        <f>IF(ISNUMBER(work!DJ93-work!CF93),work!DJ93-work!CF93,".")</f>
        <v>3.5758913412563667E-2</v>
      </c>
      <c r="DL93" s="27">
        <f>IF(ISNUMBER(work!DK93-work!CG93),work!DK93-work!CG93,".")</f>
        <v>3.0673610120187378E-2</v>
      </c>
      <c r="DM93" s="94">
        <f>IF(ISNUMBER(work!DL93-work!CH93),work!DL93-work!CH93,".")</f>
        <v>2.5570511475370525E-2</v>
      </c>
      <c r="DN93" s="27">
        <f>IF(ISNUMBER(work!DM93-work!CI93),work!DM93-work!CI93,".")</f>
        <v>2.0535409541814674E-2</v>
      </c>
      <c r="DO93" s="27">
        <f>IF(ISNUMBER(work!DN93-work!CJ93),work!DN93-work!CJ93,".")</f>
        <v>1.5535602609105817E-2</v>
      </c>
      <c r="DP93" s="27">
        <f>IF(ISNUMBER(work!DO93-work!CK93),work!DO93-work!CK93,".")</f>
        <v>1.0696920129180908E-2</v>
      </c>
      <c r="DQ93" s="27">
        <f>IF(ISNUMBER(work!DP93-work!CL93),work!DP93-work!CL93,".")</f>
        <v>5.1317198084787768E-3</v>
      </c>
      <c r="DR93" s="94">
        <f>IF(ISNUMBER(work!DQ93-work!CM93),work!DQ93-work!CM93,".")</f>
        <v>1.0853338030545959E-3</v>
      </c>
      <c r="DS93" s="27">
        <f>IF(ISNUMBER(work!DR93-work!CN93),work!DR93-work!CN93,".")</f>
        <v>-3.3410563238329832E-3</v>
      </c>
      <c r="DT93" s="27">
        <f>IF(ISNUMBER(work!DS93-work!CO93),work!DS93-work!CO93,".")</f>
        <v>-7.052589446222772E-3</v>
      </c>
      <c r="DU93" s="27">
        <f>IF(ISNUMBER(work!DT93-work!CP93),work!DT93-work!CP93,".")</f>
        <v>-9.1950505868533677E-3</v>
      </c>
      <c r="DV93" s="27">
        <f t="shared" si="78"/>
        <v>-9.1950505868533677E-3</v>
      </c>
      <c r="DW93" s="27"/>
      <c r="DX93" s="27">
        <f>IF(ISNUMBER(work!FJ93/work!FN93),work!FJ93/work!FN93,".")</f>
        <v>2.1685714285714285E-4</v>
      </c>
      <c r="DY93" s="27">
        <f>IF(ISNUMBER(work!FK93/work!FO93),work!FK93/work!FO93,".")</f>
        <v>1.8196492772763959E-4</v>
      </c>
      <c r="DZ93" s="27">
        <f>IF(ISNUMBER(work!FL93/work!FP93),work!FL93/work!FP93,".")</f>
        <v>2.0051325919589392E-4</v>
      </c>
      <c r="EA93" s="27">
        <f>IF(ISNUMBER(work!FM93/work!FQ93),work!FM93/work!FQ93,".")</f>
        <v>3.2255678035066955E-4</v>
      </c>
      <c r="EB93" s="27">
        <f>IF(ISNUMBER((work!FK93+work!FL93)/(work!FO93+work!FP93)),(work!FK93+work!FL93)/(work!FO93+work!FP93),".")</f>
        <v>1.9156206292158701E-4</v>
      </c>
      <c r="EC93" s="27">
        <f>IF(ISNUMBER(work!FR93/work!FV93),work!FR93/work!FV93,".")</f>
        <v>5.4535752401280678E-4</v>
      </c>
      <c r="ED93" s="27">
        <f>IF(ISNUMBER(work!FS93/work!FW93),work!FS93/work!FW93,".")</f>
        <v>3.82224224847776E-4</v>
      </c>
      <c r="EE93" s="27">
        <f>IF(ISNUMBER(work!FT93/work!FX93),work!FT93/work!FX93,".")</f>
        <v>4.8596455162068866E-4</v>
      </c>
      <c r="EF93" s="27">
        <f>IF(ISNUMBER(work!FU93/work!FY93),work!FU93/work!FY93,".")</f>
        <v>9.2755423571724935E-4</v>
      </c>
      <c r="EG93" s="27">
        <f>IF(ISNUMBER((work!FS93+work!FT93)/(work!FW93+work!FX93)),(work!FS93+work!FT93)/(work!FW93+work!FX93),".")</f>
        <v>4.3859010905522567E-4</v>
      </c>
      <c r="EH93" s="27">
        <f>work!EZ93</f>
        <v>3.9039625219597894E-4</v>
      </c>
      <c r="EI93" s="27">
        <f>work!FA93</f>
        <v>9.727626459143969E-4</v>
      </c>
      <c r="EJ93" s="27" t="str">
        <f>work!FB93</f>
        <v>.</v>
      </c>
      <c r="EK93" s="27"/>
      <c r="EL93" s="27">
        <f t="shared" si="79"/>
        <v>7205.4679999999998</v>
      </c>
      <c r="EM93">
        <f t="shared" si="80"/>
        <v>3907</v>
      </c>
      <c r="EN93">
        <f>work!FM93</f>
        <v>218</v>
      </c>
      <c r="EO93">
        <f>IF(ISNUMBER(work!FK93+work!FL93),work!FK93+work!FL93,".")</f>
        <v>541</v>
      </c>
      <c r="EP93">
        <f>IF(ISNUMBER(work!FU93-work!FM93),work!FU93-work!FM93,".")</f>
        <v>543</v>
      </c>
      <c r="EQ93">
        <f>IF(ISNUMBER(work!FS93+work!FT93-work!FK93-work!FL93),(work!FS93+work!FT93-work!FK93-work!FL93),".")</f>
        <v>743</v>
      </c>
      <c r="EU93">
        <f>work!FC93</f>
        <v>2000</v>
      </c>
      <c r="EV93">
        <f>work!FD93</f>
        <v>5000</v>
      </c>
      <c r="EW93">
        <f>IF(ISNUMBER(VLOOKUP($F93,AREA_EM_ALLYEAR,Seq!B$1,FALSE)),VLOOKUP($F93,AREA_EM_ALLYEAR,Seq!B$1,FALSE),".")</f>
        <v>307</v>
      </c>
      <c r="EX93">
        <f>IF(ISNUMBER(VLOOKUP($F93,AREA_EM_ALLYEAR,Seq!C$1,FALSE)),VLOOKUP($F93,AREA_EM_ALLYEAR,Seq!C$1,FALSE),".")</f>
        <v>305</v>
      </c>
      <c r="EY93">
        <f>IF(ISNUMBER(VLOOKUP($F93,AREA_EM_ALLYEAR,Seq!D$1,FALSE)),VLOOKUP($F93,AREA_EM_ALLYEAR,Seq!D$1,FALSE),".")</f>
        <v>325</v>
      </c>
      <c r="EZ93">
        <f>IF(ISNUMBER(VLOOKUP($F93,AREA_EM_ALLYEAR,Seq!E$1,FALSE)),VLOOKUP($F93,AREA_EM_ALLYEAR,Seq!E$1,FALSE),".")</f>
        <v>443</v>
      </c>
      <c r="FA93">
        <f>IF(ISNUMBER(VLOOKUP($F93,AREA_EM_ALLYEAR,Seq!F$1,FALSE)),VLOOKUP($F93,AREA_EM_ALLYEAR,Seq!F$1,FALSE),".")</f>
        <v>506</v>
      </c>
      <c r="FB93">
        <f>IF(ISNUMBER(VLOOKUP($F93,AREA_EM_ALLYEAR,Seq!G$1,FALSE)),VLOOKUP($F93,AREA_EM_ALLYEAR,Seq!G$1,FALSE),".")</f>
        <v>527</v>
      </c>
      <c r="FC93">
        <f>IF(ISNUMBER(VLOOKUP($F93,AREA_EM_ALLYEAR,Seq!H$1,FALSE)),VLOOKUP($F93,AREA_EM_ALLYEAR,Seq!H$1,FALSE),".")</f>
        <v>654</v>
      </c>
      <c r="FD93">
        <f>IF(ISNUMBER(VLOOKUP($F93,AREA_EM_ALLYEAR,Seq!I$1,FALSE)),VLOOKUP($F93,AREA_EM_ALLYEAR,Seq!I$1,FALSE),".")</f>
        <v>1026</v>
      </c>
      <c r="FE93">
        <f>IF(ISNUMBER(VLOOKUP($F93,AREA_EM_ALLYEAR,Seq!J$1,FALSE)),VLOOKUP($F93,AREA_EM_ALLYEAR,Seq!J$1,FALSE),".")</f>
        <v>1426</v>
      </c>
      <c r="FF93">
        <f>IF(ISNUMBER(VLOOKUP($F93,AREA_EM_ALLYEAR,Seq!K$1,FALSE)),VLOOKUP($F93,AREA_EM_ALLYEAR,Seq!K$1,FALSE),".")</f>
        <v>1225</v>
      </c>
      <c r="FG93">
        <f>IF(ISNUMBER(VLOOKUP($F93,AREA_EM_ALLYEAR,Seq!L$1,FALSE)),VLOOKUP($F93,AREA_EM_ALLYEAR,Seq!L$1,FALSE),".")</f>
        <v>999</v>
      </c>
      <c r="FH93">
        <f>IF(ISNUMBER(VLOOKUP($F93,AREA_EM_ALLYEAR,Seq!M$1,FALSE)),VLOOKUP($F93,AREA_EM_ALLYEAR,Seq!M$1,FALSE),".")</f>
        <v>786</v>
      </c>
      <c r="FI93">
        <f>IF(ISNUMBER(VLOOKUP($F93,AREA_EM_ALLYEAR,Seq!N$1,FALSE)),VLOOKUP($F93,AREA_EM_ALLYEAR,Seq!N$1,FALSE),".")</f>
        <v>771</v>
      </c>
      <c r="FJ93">
        <f>IF(ISNUMBER(VLOOKUP($F93,AREA_EM_ALLYEAR,Seq!O$1,FALSE)),VLOOKUP($F93,AREA_EM_ALLYEAR,Seq!O$1,FALSE),".")</f>
        <v>1020.9999999999999</v>
      </c>
      <c r="FK93">
        <f t="shared" si="81"/>
        <v>1020.9999999999999</v>
      </c>
      <c r="FN93">
        <f>IF( ISNUMBER(VLOOKUP($F93,AREA_LIFE,Seq!V$1,FALSE)-Life!V$39),VLOOKUP($F93,AREA_LIFE,Seq!V$1,FALSE)-Life!V$39,".")</f>
        <v>8.133317073170744</v>
      </c>
      <c r="FO93">
        <f>IF( ISNUMBER(VLOOKUP($F93,AREA_LIFE,Seq!W$1,FALSE)-Life!W$39),VLOOKUP($F93,AREA_LIFE,Seq!W$1,FALSE)-Life!W$39,".")</f>
        <v>8.0637560975609972</v>
      </c>
      <c r="FP93">
        <f>IF( ISNUMBER(VLOOKUP($F93,AREA_LIFE,Seq!X$1,FALSE)-Life!X$39),VLOOKUP($F93,AREA_LIFE,Seq!X$1,FALSE)-Life!X$39,".")</f>
        <v>8.2027317073170565</v>
      </c>
      <c r="FQ93">
        <f>IF( ISNUMBER(VLOOKUP($F93,AREA_LIFE,Seq!Y$1,FALSE)-Life!Y$39),VLOOKUP($F93,AREA_LIFE,Seq!Y$1,FALSE)-Life!Y$39,".")</f>
        <v>7.8993170731707352</v>
      </c>
      <c r="FR93">
        <f>IF( ISNUMBER(VLOOKUP($F93,AREA_LIFE,Seq!Z$1,FALSE)-Life!Z$39),VLOOKUP($F93,AREA_LIFE,Seq!Z$1,FALSE)-Life!Z$39,".")</f>
        <v>7.866390243902444</v>
      </c>
      <c r="FS93">
        <f>IF( ISNUMBER(VLOOKUP($F93,AREA_LIFE,Seq!AA$1,FALSE)-Life!AA$39),VLOOKUP($F93,AREA_LIFE,Seq!AA$1,FALSE)-Life!AA$39,".")</f>
        <v>7.5471219512195091</v>
      </c>
      <c r="FT93">
        <f>IF( ISNUMBER(VLOOKUP($F93,AREA_LIFE,Seq!AB$1,FALSE)-Life!AB$39),VLOOKUP($F93,AREA_LIFE,Seq!AB$1,FALSE)-Life!AB$39,".")</f>
        <v>7.4985365853658408</v>
      </c>
      <c r="FU93">
        <f>IF( ISNUMBER(VLOOKUP($F93,AREA_LIFE,Seq!AC$1,FALSE)-Life!AC$39),VLOOKUP($F93,AREA_LIFE,Seq!AC$1,FALSE)-Life!AC$39,".")</f>
        <v>7.3930243902439088</v>
      </c>
      <c r="FV93">
        <f>IF( ISNUMBER(VLOOKUP($F93,AREA_LIFE,Seq!AD$1,FALSE)-Life!AD$39),VLOOKUP($F93,AREA_LIFE,Seq!AD$1,FALSE)-Life!AD$39,".")</f>
        <v>7.2387804878048883</v>
      </c>
      <c r="FW93">
        <f>IF( ISNUMBER(VLOOKUP($F93,AREA_LIFE,Seq!AE$1,FALSE)-Life!AE$39),VLOOKUP($F93,AREA_LIFE,Seq!AE$1,FALSE)-Life!AE$39,".")</f>
        <v>7.0133658536585273</v>
      </c>
      <c r="FX93">
        <f>IF( ISNUMBER(VLOOKUP($F93,AREA_LIFE,Seq!AF$1,FALSE)-Life!AF$39),VLOOKUP($F93,AREA_LIFE,Seq!AF$1,FALSE)-Life!AF$39,".")</f>
        <v>6.7462926829268355</v>
      </c>
      <c r="FY93">
        <f>IF( ISNUMBER(VLOOKUP($F93,AREA_LIFE,Seq!AG$1,FALSE)-Life!AG$39),VLOOKUP($F93,AREA_LIFE,Seq!AG$1,FALSE)-Life!AG$39,".")</f>
        <v>6.8074146341463404</v>
      </c>
      <c r="FZ93">
        <f>IF( ISNUMBER(VLOOKUP($F93,AREA_LIFE,Seq!AH$1,FALSE)-Life!AH$39),VLOOKUP($F93,AREA_LIFE,Seq!AH$1,FALSE)-Life!AH$39,".")</f>
        <v>6.5389024390243975</v>
      </c>
      <c r="GA93">
        <f>IF( ISNUMBER(VLOOKUP($F93,AREA_LIFE,Seq!AI$1,FALSE)-Life!AI$39),VLOOKUP($F93,AREA_LIFE,Seq!AI$1,FALSE)-Life!AI$39,".")</f>
        <v>6.1472439024390297</v>
      </c>
      <c r="GB93">
        <f>IF( ISNUMBER(VLOOKUP($F93,AREA_LIFE,Seq!AJ$1,FALSE)-Life!AJ$39),VLOOKUP($F93,AREA_LIFE,Seq!AJ$1,FALSE)-Life!AJ$39,".")</f>
        <v>6.0847804878048777</v>
      </c>
      <c r="GC93">
        <f>IF( ISNUMBER(VLOOKUP($F93,AREA_LIFE,Seq!AK$1,FALSE)-Life!AK$39),VLOOKUP($F93,AREA_LIFE,Seq!AK$1,FALSE)-Life!AK$39,".")</f>
        <v>5.5951463414634048</v>
      </c>
      <c r="GD93">
        <f>IF( ISNUMBER(VLOOKUP($F93,AREA_LIFE,Seq!AL$1,FALSE)-Life!AL$39),VLOOKUP($F93,AREA_LIFE,Seq!AL$1,FALSE)-Life!AL$39,".")</f>
        <v>5.6398292682927007</v>
      </c>
      <c r="GE93">
        <f>IF( ISNUMBER(VLOOKUP($F93,AREA_LIFE,Seq!AM$1,FALSE)-Life!AM$39),VLOOKUP($F93,AREA_LIFE,Seq!AM$1,FALSE)-Life!AM$39,".")</f>
        <v>5.6533902439024359</v>
      </c>
      <c r="GF93">
        <f>IF( ISNUMBER(VLOOKUP($F93,AREA_LIFE,Seq!AN$1,FALSE)-Life!AN$39),VLOOKUP($F93,AREA_LIFE,Seq!AN$1,FALSE)-Life!AN$39,".")</f>
        <v>5.7149512195121872</v>
      </c>
      <c r="GG93">
        <f>IF( ISNUMBER(VLOOKUP($F93,AREA_LIFE,Seq!AO$1,FALSE)-Life!AO$39),VLOOKUP($F93,AREA_LIFE,Seq!AO$1,FALSE)-Life!AO$39,".")</f>
        <v>5.5080243902439037</v>
      </c>
      <c r="GH93">
        <f>IF( ISNUMBER(VLOOKUP($F93,AREA_LIFE,Seq!AP$1,FALSE)-Life!AP$39),VLOOKUP($F93,AREA_LIFE,Seq!AP$1,FALSE)-Life!AP$39,".")</f>
        <v>5.4496585365853747</v>
      </c>
      <c r="GI93">
        <f>IF( ISNUMBER(VLOOKUP($F93,AREA_LIFE,Seq!AQ$1,FALSE)-Life!AQ$39),VLOOKUP($F93,AREA_LIFE,Seq!AQ$1,FALSE)-Life!AQ$39,".")</f>
        <v>5.3323170731707421</v>
      </c>
      <c r="GJ93">
        <f>IF( ISNUMBER(VLOOKUP($F93,AREA_LIFE,Seq!AR$1,FALSE)-Life!AR$39),VLOOKUP($F93,AREA_LIFE,Seq!AR$1,FALSE)-Life!AR$39,".")</f>
        <v>5.1995365853658626</v>
      </c>
      <c r="GK93">
        <f>IF( ISNUMBER(VLOOKUP($F93,AREA_LIFE,Seq!AS$1,FALSE)-Life!AS$39),VLOOKUP($F93,AREA_LIFE,Seq!AS$1,FALSE)-Life!AS$39,".")</f>
        <v>5.2942926829268373</v>
      </c>
      <c r="GL93">
        <f>IF( ISNUMBER(VLOOKUP($F93,AREA_LIFE,Seq!AT$1,FALSE)-Life!AT$39),VLOOKUP($F93,AREA_LIFE,Seq!AT$1,FALSE)-Life!AT$39,".")</f>
        <v>5.1189999999999856</v>
      </c>
      <c r="GM93">
        <f>IF( ISNUMBER(VLOOKUP($F93,AREA_LIFE,Seq!AU$1,FALSE)-Life!AU$39),VLOOKUP($F93,AREA_LIFE,Seq!AU$1,FALSE)-Life!AU$39,".")</f>
        <v>5.5979756097560909</v>
      </c>
      <c r="GN93">
        <f>IF( ISNUMBER(VLOOKUP($F93,AREA_LIFE,Seq!AV$1,FALSE)-Life!AV$39),VLOOKUP($F93,AREA_LIFE,Seq!AV$1,FALSE)-Life!AV$39,".")</f>
        <v>5.5895609756097713</v>
      </c>
      <c r="GO93">
        <f>IF( ISNUMBER(VLOOKUP($F93,AREA_LIFE,Seq!AW$1,FALSE)-Life!AW$39),VLOOKUP($F93,AREA_LIFE,Seq!AW$1,FALSE)-Life!AW$39,".")</f>
        <v>5.3830243902439179</v>
      </c>
      <c r="GP93">
        <f>IF( ISNUMBER(VLOOKUP($F93,AREA_LIFE,Seq!AX$1,FALSE)-Life!AX$39),VLOOKUP($F93,AREA_LIFE,Seq!AX$1,FALSE)-Life!AX$39,".")</f>
        <v>5.5759268292682975</v>
      </c>
      <c r="GQ93">
        <f t="shared" si="82"/>
        <v>5.5759268292682975</v>
      </c>
      <c r="GS93">
        <f>IFERROR(VLOOKUP($F93,AREA_LIFE,Seq!V$1,FALSE),".")</f>
        <v>74.101707317073178</v>
      </c>
      <c r="GT93">
        <f>IFERROR(VLOOKUP($F93,AREA_LIFE,Seq!W$1,FALSE),".")</f>
        <v>74.230487804878067</v>
      </c>
      <c r="GU93">
        <f>IFERROR(VLOOKUP($F93,AREA_LIFE,Seq!X$1,FALSE),".")</f>
        <v>74.551219512195118</v>
      </c>
      <c r="GV93">
        <f>IFERROR(VLOOKUP($F93,AREA_LIFE,Seq!Y$1,FALSE),".")</f>
        <v>74.420487804878064</v>
      </c>
      <c r="GW93">
        <f>IFERROR(VLOOKUP($F93,AREA_LIFE,Seq!Z$1,FALSE),".")</f>
        <v>74.562195121951234</v>
      </c>
      <c r="GX93">
        <f>IFERROR(VLOOKUP($F93,AREA_LIFE,Seq!AA$1,FALSE),".")</f>
        <v>74.427560975609765</v>
      </c>
      <c r="GY93">
        <f>IFERROR(VLOOKUP($F93,AREA_LIFE,Seq!AB$1,FALSE),".")</f>
        <v>74.579756097560974</v>
      </c>
      <c r="GZ93">
        <f>IFERROR(VLOOKUP($F93,AREA_LIFE,Seq!AC$1,FALSE),".")</f>
        <v>74.691219512195133</v>
      </c>
      <c r="HA93">
        <f>IFERROR(VLOOKUP($F93,AREA_LIFE,Seq!AD$1,FALSE),".")</f>
        <v>74.771707317073179</v>
      </c>
      <c r="HB93">
        <f>IFERROR(VLOOKUP($F93,AREA_LIFE,Seq!AE$1,FALSE),".")</f>
        <v>74.799756097560973</v>
      </c>
      <c r="HC93">
        <f>IFERROR(VLOOKUP($F93,AREA_LIFE,Seq!AF$1,FALSE),".")</f>
        <v>74.805365853658543</v>
      </c>
      <c r="HD93">
        <f>IFERROR(VLOOKUP($F93,AREA_LIFE,Seq!AG$1,FALSE),".")</f>
        <v>75.157804878048793</v>
      </c>
      <c r="HE93">
        <f>IFERROR(VLOOKUP($F93,AREA_LIFE,Seq!AH$1,FALSE),".")</f>
        <v>75.194146341463423</v>
      </c>
      <c r="HF93">
        <f>IFERROR(VLOOKUP($F93,AREA_LIFE,Seq!AI$1,FALSE),".")</f>
        <v>75.116829268292705</v>
      </c>
      <c r="HG93">
        <f>IFERROR(VLOOKUP($F93,AREA_LIFE,Seq!AJ$1,FALSE),".")</f>
        <v>75.375121951219526</v>
      </c>
      <c r="HH93">
        <f>IFERROR(VLOOKUP($F93,AREA_LIFE,Seq!AK$1,FALSE),".")</f>
        <v>75.212682926829274</v>
      </c>
      <c r="HI93">
        <f>IFERROR(VLOOKUP($F93,AREA_LIFE,Seq!AL$1,FALSE),".")</f>
        <v>75.591463414634163</v>
      </c>
      <c r="HJ93">
        <f>IFERROR(VLOOKUP($F93,AREA_LIFE,Seq!AM$1,FALSE),".")</f>
        <v>75.945121951219519</v>
      </c>
      <c r="HK93">
        <f>IFERROR(VLOOKUP($F93,AREA_LIFE,Seq!AN$1,FALSE),".")</f>
        <v>76.349756097560984</v>
      </c>
      <c r="HL93">
        <f>IFERROR(VLOOKUP($F93,AREA_LIFE,Seq!AO$1,FALSE),".")</f>
        <v>76.482926829268308</v>
      </c>
      <c r="HM93">
        <f>IFERROR(VLOOKUP($F93,AREA_LIFE,Seq!AP$1,FALSE),".")</f>
        <v>76.753658536585391</v>
      </c>
      <c r="HN93">
        <f>IFERROR(VLOOKUP($F93,AREA_LIFE,Seq!AQ$1,FALSE),".")</f>
        <v>76.943902439024399</v>
      </c>
      <c r="HO93">
        <f>IFERROR(VLOOKUP($F93,AREA_LIFE,Seq!AR$1,FALSE),".")</f>
        <v>77.092682926829283</v>
      </c>
      <c r="HP93">
        <f>IFERROR(VLOOKUP($F93,AREA_LIFE,Seq!AS$1,FALSE),".")</f>
        <v>77.441463414634157</v>
      </c>
      <c r="HQ93">
        <f>IFERROR(VLOOKUP($F93,AREA_LIFE,Seq!AT$1,FALSE),".")</f>
        <v>77.492682926829275</v>
      </c>
      <c r="HR93">
        <f>IFERROR(VLOOKUP($F93,AREA_LIFE,Seq!AU$1,FALSE),".")</f>
        <v>78.174634146341461</v>
      </c>
      <c r="HS93">
        <f>IFERROR(VLOOKUP($F93,AREA_LIFE,Seq!AV$1,FALSE),".")</f>
        <v>78.353170731707323</v>
      </c>
      <c r="HT93">
        <f>IFERROR(VLOOKUP($F93,AREA_LIFE,Seq!AW$1,FALSE),".")</f>
        <v>78.326097560975626</v>
      </c>
      <c r="HU93">
        <f>IFERROR(VLOOKUP($F93,AREA_LIFE,Seq!AX$1,FALSE),".")</f>
        <v>78.700487804878065</v>
      </c>
      <c r="HV93">
        <f t="shared" si="88"/>
        <v>78.700487804878065</v>
      </c>
      <c r="HZ93">
        <f t="shared" si="85"/>
        <v>29563</v>
      </c>
      <c r="IA93">
        <f t="shared" si="83"/>
        <v>4879</v>
      </c>
      <c r="IB93">
        <f t="shared" si="86"/>
        <v>56848644.129637405</v>
      </c>
      <c r="IC93">
        <f t="shared" si="87"/>
        <v>-32071467.056484804</v>
      </c>
      <c r="ID93">
        <f t="shared" si="84"/>
        <v>6.2056072953046174E-2</v>
      </c>
      <c r="IE93">
        <f>work!FK93</f>
        <v>248</v>
      </c>
      <c r="IF93">
        <f>work!FL93</f>
        <v>293</v>
      </c>
      <c r="IG93">
        <f>work!FM93</f>
        <v>218</v>
      </c>
      <c r="IH93">
        <f>IF(ISNUMBER(work!FS93-work!FK93),work!FS93-work!FK93,".")</f>
        <v>263</v>
      </c>
      <c r="II93">
        <f>IF(ISNUMBER(work!FT93-work!FL93),work!FT93-work!FL93,".")</f>
        <v>480</v>
      </c>
      <c r="IJ93">
        <f>IF(ISNUMBER(work!FU93-work!FM93),work!FU93-work!FM93,".")</f>
        <v>543</v>
      </c>
    </row>
    <row r="94" spans="1:244">
      <c r="A94" s="24" t="str">
        <f t="shared" si="48"/>
        <v>欧洲</v>
      </c>
      <c r="B94" s="24" t="str">
        <f t="shared" si="49"/>
        <v>InEM90</v>
      </c>
      <c r="C94" s="24" t="str">
        <f t="shared" si="50"/>
        <v>InOECD90</v>
      </c>
      <c r="D94" s="24"/>
      <c r="E94" s="25" t="s">
        <v>2486</v>
      </c>
      <c r="F94" s="26" t="str">
        <f t="shared" si="51"/>
        <v>United Kingdom</v>
      </c>
      <c r="G94" s="27">
        <f t="shared" si="52"/>
        <v>9797</v>
      </c>
      <c r="H94" s="27">
        <f t="shared" si="53"/>
        <v>7135</v>
      </c>
      <c r="I94" s="27">
        <f t="shared" si="54"/>
        <v>2683</v>
      </c>
      <c r="J94" s="27">
        <f t="shared" si="55"/>
        <v>455</v>
      </c>
      <c r="K94" s="27">
        <f t="shared" si="56"/>
        <v>3416</v>
      </c>
      <c r="L94" s="27">
        <f t="shared" si="57"/>
        <v>2848</v>
      </c>
      <c r="M94" s="27">
        <f t="shared" si="58"/>
        <v>1333</v>
      </c>
      <c r="N94" s="27">
        <f t="shared" si="59"/>
        <v>3539</v>
      </c>
      <c r="O94" s="27">
        <f t="shared" si="60"/>
        <v>3833</v>
      </c>
      <c r="P94" s="27">
        <f t="shared" si="61"/>
        <v>22051</v>
      </c>
      <c r="Q94" s="27">
        <f t="shared" si="62"/>
        <v>68884</v>
      </c>
      <c r="R94" s="27">
        <f t="shared" si="63"/>
        <v>91414</v>
      </c>
      <c r="S94" s="27">
        <f t="shared" si="64"/>
        <v>130073</v>
      </c>
      <c r="T94" s="27">
        <f t="shared" si="65"/>
        <v>185756</v>
      </c>
      <c r="U94" s="27">
        <f t="shared" si="66"/>
        <v>117486</v>
      </c>
      <c r="V94" s="27">
        <f t="shared" si="67"/>
        <v>104449</v>
      </c>
      <c r="W94" s="27">
        <f t="shared" si="68"/>
        <v>116405</v>
      </c>
      <c r="X94" s="27">
        <f t="shared" si="69"/>
        <v>105166</v>
      </c>
      <c r="Y94" s="27">
        <f t="shared" si="70"/>
        <v>89576</v>
      </c>
      <c r="Z94" s="27">
        <f t="shared" si="71"/>
        <v>74247</v>
      </c>
      <c r="AA94" s="27">
        <f t="shared" si="72"/>
        <v>79282</v>
      </c>
      <c r="AB94" s="27">
        <f t="shared" si="73"/>
        <v>96475</v>
      </c>
      <c r="AC94" s="27">
        <f t="shared" si="74"/>
        <v>72610</v>
      </c>
      <c r="AD94" s="27">
        <f t="shared" si="75"/>
        <v>83094</v>
      </c>
      <c r="AE94" s="27">
        <f t="shared" si="76"/>
        <v>91401</v>
      </c>
      <c r="AF94" s="27">
        <f t="shared" si="77"/>
        <v>67902</v>
      </c>
      <c r="AG94" s="27"/>
      <c r="AH94" s="27">
        <f>IF(ISNUMBER(work!C94+work!AH94),work!C94+work!AH94,".")</f>
        <v>106290895.74922861</v>
      </c>
      <c r="AI94" s="27">
        <f>IF(ISNUMBER(work!D94+work!AI94),work!D94+work!AI94,".")</f>
        <v>106077463.93811432</v>
      </c>
      <c r="AJ94" s="27">
        <f>IF(ISNUMBER(work!E94+work!AJ94),work!E94+work!AJ94,".")</f>
        <v>109646249.65217039</v>
      </c>
      <c r="AK94" s="27">
        <f>IF(ISNUMBER(work!F94+work!AK94),work!F94+work!AK94,".")</f>
        <v>115147871.52698961</v>
      </c>
      <c r="AL94" s="27">
        <f>IF(ISNUMBER(work!G94+work!AL94),work!G94+work!AL94,".")</f>
        <v>121140843.9894082</v>
      </c>
      <c r="AM94" s="27">
        <f>IF(ISNUMBER(work!H94+work!AM94),work!H94+work!AM94,".")</f>
        <v>128156997.88863799</v>
      </c>
      <c r="AN94" s="27">
        <f>IF(ISNUMBER(work!I94+work!AN94),work!I94+work!AN94,".")</f>
        <v>134756739.07732731</v>
      </c>
      <c r="AO94" s="27">
        <f>IF(ISNUMBER(work!J94+work!AO94),work!J94+work!AO94,".")</f>
        <v>143235929.97961211</v>
      </c>
      <c r="AP94" s="27">
        <f>IF(ISNUMBER(work!K94+work!AP94),work!K94+work!AP94,".")</f>
        <v>152760696.45254022</v>
      </c>
      <c r="AQ94" s="27">
        <f>IF(ISNUMBER(work!L94+work!AQ94),work!L94+work!AQ94,".")</f>
        <v>156994096.97562277</v>
      </c>
      <c r="AR94" s="27">
        <f>IF(ISNUMBER(work!M94+work!AR94),work!M94+work!AR94,".")</f>
        <v>159511349.28348309</v>
      </c>
      <c r="AS94" s="27">
        <f>IF(ISNUMBER(work!N94+work!AS94),work!N94+work!AS94,".")</f>
        <v>161999661.9907217</v>
      </c>
      <c r="AT94" s="27">
        <f>IF(ISNUMBER(work!O94+work!AT94),work!O94+work!AT94,".")</f>
        <v>169060164.96934611</v>
      </c>
      <c r="AU94" s="27">
        <f>IF(ISNUMBER(work!P94+work!AU94),work!P94+work!AU94,".")</f>
        <v>179347229.61445677</v>
      </c>
      <c r="AV94" s="27">
        <f>IF(ISNUMBER(work!Q94+work!AV94),work!Q94+work!AV94,".")</f>
        <v>192598325.6665636</v>
      </c>
      <c r="AW94" s="27">
        <f>IF(ISNUMBER(work!R94+work!AW94),work!R94+work!AW94,".")</f>
        <v>204075504.23245969</v>
      </c>
      <c r="AX94" s="27">
        <f>IF(ISNUMBER(work!S94+work!AX94),work!S94+work!AX94,".")</f>
        <v>215596602.8475647</v>
      </c>
      <c r="AY94" s="27">
        <f>IF(ISNUMBER(work!T94+work!AY94),work!T94+work!AY94,".")</f>
        <v>227952910.289601</v>
      </c>
      <c r="AZ94" s="27">
        <f>IF(ISNUMBER(work!U94+work!AZ94),work!U94+work!AZ94,".")</f>
        <v>240170133.76669401</v>
      </c>
      <c r="BA94" s="27">
        <f>IF(ISNUMBER(work!V94+work!BA94),work!V94+work!BA94,".")</f>
        <v>252752139.37554097</v>
      </c>
      <c r="BB94" s="27">
        <f>IF(ISNUMBER(work!W94+work!BB94),work!W94+work!BB94,".")</f>
        <v>267606089.366034</v>
      </c>
      <c r="BC94" s="27">
        <f>IF(ISNUMBER(work!X94+work!BC94),work!X94+work!BC94,".")</f>
        <v>281191030.88569999</v>
      </c>
      <c r="BD94" s="27">
        <f>IF(ISNUMBER(work!Y94+work!BD94),work!Y94+work!BD94,".")</f>
        <v>296176479.66830701</v>
      </c>
      <c r="BE94" s="27">
        <f>IF(ISNUMBER(work!Z94+work!BE94),work!Z94+work!BE94,".")</f>
        <v>314692962.55721402</v>
      </c>
      <c r="BF94" s="27">
        <f>IF(ISNUMBER(work!AA94+work!BF94),work!AA94+work!BF94,".")</f>
        <v>334808334.96508199</v>
      </c>
      <c r="BG94" s="27">
        <f>IF(ISNUMBER(work!AB94+work!BG94),work!AB94+work!BG94,".")</f>
        <v>356004540.52137798</v>
      </c>
      <c r="BH94" s="27">
        <f>IF(ISNUMBER(work!AC94+work!BH94),work!AC94+work!BH94,".")</f>
        <v>382697308.95283097</v>
      </c>
      <c r="BI94" s="27">
        <f>IF(ISNUMBER(work!AD94+work!BI94),work!AD94+work!BI94,".")</f>
        <v>415346490.21066099</v>
      </c>
      <c r="BJ94" s="27">
        <f>IF(ISNUMBER(work!AE94+work!BJ94),work!AE94+work!BJ94,".")</f>
        <v>438083575.82757902</v>
      </c>
      <c r="BK94" s="27">
        <f>IF(ISNUMBER(work!AF94+work!BK94),work!AF94+work!BK94,".")</f>
        <v>462320391.10610354</v>
      </c>
      <c r="BL94" s="27"/>
      <c r="BM94" s="27">
        <f>IF(ISNUMBER(work!AH94-work!C94),work!AH94-work!C94,".")</f>
        <v>69702507.186162606</v>
      </c>
      <c r="BN94" s="27">
        <f>IF(ISNUMBER(work!AI94-work!D94),work!AI94-work!D94,".")</f>
        <v>67586479.1697689</v>
      </c>
      <c r="BO94" s="27">
        <f>IF(ISNUMBER(work!AJ94-work!E94),work!AJ94-work!E94,".")</f>
        <v>67652585.269905597</v>
      </c>
      <c r="BP94" s="27">
        <f>IF(ISNUMBER(work!AK94-work!F94),work!AK94-work!F94,".")</f>
        <v>68576897.727057993</v>
      </c>
      <c r="BQ94" s="27">
        <f>IF(ISNUMBER(work!AL94-work!G94),work!AL94-work!G94,".")</f>
        <v>67491082.171886981</v>
      </c>
      <c r="BR94" s="27">
        <f>IF(ISNUMBER(work!AM94-work!H94),work!AM94-work!H94,".")</f>
        <v>67264518.2257514</v>
      </c>
      <c r="BS94" s="27">
        <f>IF(ISNUMBER(work!AN94-work!I94),work!AN94-work!I94,".")</f>
        <v>68505721.204106688</v>
      </c>
      <c r="BT94" s="27">
        <f>IF(ISNUMBER(work!AO94-work!J94),work!AO94-work!J94,".")</f>
        <v>69299794.033097893</v>
      </c>
      <c r="BU94" s="27">
        <f>IF(ISNUMBER(work!AP94-work!K94),work!AP94-work!K94,".")</f>
        <v>70469777.144069806</v>
      </c>
      <c r="BV94" s="27">
        <f>IF(ISNUMBER(work!AQ94-work!L94),work!AQ94-work!L94,".")</f>
        <v>71329249.975505188</v>
      </c>
      <c r="BW94" s="27">
        <f>IF(ISNUMBER(work!AR94-work!M94),work!AR94-work!M94,".")</f>
        <v>70591238.097360894</v>
      </c>
      <c r="BX94" s="27">
        <f>IF(ISNUMBER(work!AS94-work!N94),work!AS94-work!N94,".")</f>
        <v>64898900.575476296</v>
      </c>
      <c r="BY94" s="27">
        <f>IF(ISNUMBER(work!AT94-work!O94),work!AT94-work!O94,".")</f>
        <v>58171095.433135882</v>
      </c>
      <c r="BZ94" s="27">
        <f>IF(ISNUMBER(work!AU94-work!P94),work!AU94-work!P94,".")</f>
        <v>52933690.343177192</v>
      </c>
      <c r="CA94" s="27">
        <f>IF(ISNUMBER(work!AV94-work!Q94),work!AV94-work!Q94,".")</f>
        <v>49624612.750746399</v>
      </c>
      <c r="CB94" s="27">
        <f>IF(ISNUMBER(work!AW94-work!R94),work!AW94-work!R94,".")</f>
        <v>45517656.608818293</v>
      </c>
      <c r="CC94" s="27">
        <f>IF(ISNUMBER(work!AX94-work!S94),work!AX94-work!S94,".")</f>
        <v>41182970.461559311</v>
      </c>
      <c r="CD94" s="27">
        <f>IF(ISNUMBER(work!AY94-work!T94),work!AY94-work!T94,".")</f>
        <v>37318810.091697007</v>
      </c>
      <c r="CE94" s="27">
        <f>IF(ISNUMBER(work!AZ94-work!U94),work!AZ94-work!U94,".")</f>
        <v>34666573.753354013</v>
      </c>
      <c r="CF94" s="27">
        <f>IF(ISNUMBER(work!BA94-work!V94),work!BA94-work!V94,".")</f>
        <v>31630308.801186979</v>
      </c>
      <c r="CG94" s="27">
        <f>IF(ISNUMBER(work!BB94-work!W94),work!BB94-work!W94,".")</f>
        <v>27910025.023434013</v>
      </c>
      <c r="CH94" s="27">
        <f>IF(ISNUMBER(work!BC94-work!X94),work!BC94-work!X94,".")</f>
        <v>21600193.202664003</v>
      </c>
      <c r="CI94" s="27">
        <f>IF(ISNUMBER(work!BD94-work!Y94),work!BD94-work!Y94,".")</f>
        <v>12962875.756115019</v>
      </c>
      <c r="CJ94" s="27">
        <f>IF(ISNUMBER(work!BE94-work!Z94),work!BE94-work!Z94,".")</f>
        <v>3157998.2538020015</v>
      </c>
      <c r="CK94" s="27">
        <f>IF(ISNUMBER(work!BF94-work!AA94),work!BF94-work!AA94,".")</f>
        <v>-8191660.7329739928</v>
      </c>
      <c r="CL94" s="27">
        <f>IF(ISNUMBER(work!BG94-work!AB94),work!BG94-work!AB94,".")</f>
        <v>-22667454.729276001</v>
      </c>
      <c r="CM94" s="27">
        <f>IF(ISNUMBER(work!BH94-work!AC94),work!BH94-work!AC94,".")</f>
        <v>-39900637.746899009</v>
      </c>
      <c r="CN94" s="27">
        <f>IF(ISNUMBER(work!BI94-work!AD94),work!BI94-work!AD94,".")</f>
        <v>-62189189.560033023</v>
      </c>
      <c r="CO94" s="27">
        <f>IF(ISNUMBER(work!BJ94-work!AE94),work!BJ94-work!AE94,".")</f>
        <v>-82430315.122478992</v>
      </c>
      <c r="CP94" s="27">
        <f>IF(ISNUMBER(work!BK94-work!AF94),work!BK94-work!AF94,".")</f>
        <v>-125188716.7226871</v>
      </c>
      <c r="CQ94" s="27"/>
      <c r="CR94" s="27"/>
      <c r="CS94" s="27">
        <f>IF(ISNUMBER(work!CR94-work!BN94),work!CR94-work!BN94,".")</f>
        <v>6.9853159945589452E-2</v>
      </c>
      <c r="CT94" s="27">
        <f>IF(ISNUMBER(work!CS94-work!BO94),work!CS94-work!BO94,".")</f>
        <v>6.8853159945589451E-2</v>
      </c>
      <c r="CU94" s="27">
        <f>IF(ISNUMBER(work!CT94-work!BP94),work!CT94-work!BP94,".")</f>
        <v>6.8853159945589451E-2</v>
      </c>
      <c r="CV94" s="27">
        <f>IF(ISNUMBER(work!CU94-work!BQ94),work!CU94-work!BQ94,".")</f>
        <v>6.785315994558945E-2</v>
      </c>
      <c r="CW94" s="27">
        <f>IF(ISNUMBER(work!CV94-work!BR94),work!CV94-work!BR94,".")</f>
        <v>6.785315994558945E-2</v>
      </c>
      <c r="CX94" s="27">
        <f>IF(ISNUMBER(work!CW94-work!BS94),work!CW94-work!BS94,".")</f>
        <v>6.6853159945589463E-2</v>
      </c>
      <c r="CY94" s="27">
        <f>IF(ISNUMBER(work!CX94-work!BT94),work!CX94-work!BT94,".")</f>
        <v>6.5853159945589462E-2</v>
      </c>
      <c r="CZ94" s="27">
        <f>IF(ISNUMBER(work!CY94-work!BU94),work!CY94-work!BU94,".")</f>
        <v>6.4853159945589461E-2</v>
      </c>
      <c r="DA94" s="27">
        <f>IF(ISNUMBER(work!CZ94-work!BV94),work!CZ94-work!BV94,".")</f>
        <v>6.3853159945589461E-2</v>
      </c>
      <c r="DB94" s="27">
        <f>IF(ISNUMBER(work!DA94-work!BW94),work!DA94-work!BW94,".")</f>
        <v>6.285315994558946E-2</v>
      </c>
      <c r="DC94" s="94">
        <f>IF(ISNUMBER(work!DB94-work!BX94),work!DB94-work!BX94,".")</f>
        <v>6.0853159945589458E-2</v>
      </c>
      <c r="DD94" s="27">
        <f>IF(ISNUMBER(work!DC94-work!BY94),work!DC94-work!BY94,".")</f>
        <v>5.8853159945589456E-2</v>
      </c>
      <c r="DE94" s="27">
        <f>IF(ISNUMBER(work!DD94-work!BZ94),work!DD94-work!BZ94,".")</f>
        <v>4.323893354609349E-2</v>
      </c>
      <c r="DF94" s="27">
        <f>IF(ISNUMBER(work!DE94-work!CA94),work!DE94-work!CA94,".")</f>
        <v>4.1238933546093495E-2</v>
      </c>
      <c r="DG94" s="27">
        <f>IF(ISNUMBER(work!DF94-work!CB94),work!DF94-work!CB94,".")</f>
        <v>3.9238933546093493E-2</v>
      </c>
      <c r="DH94" s="27">
        <f>IF(ISNUMBER(work!DG94-work!CC94),work!DG94-work!CC94,".")</f>
        <v>3.7238933546093492E-2</v>
      </c>
      <c r="DI94" s="27">
        <f>IF(ISNUMBER(work!DH94-work!CD94),work!DH94-work!CD94,".")</f>
        <v>3.4238933546093489E-2</v>
      </c>
      <c r="DJ94" s="27">
        <f>IF(ISNUMBER(work!DI94-work!CE94),work!DI94-work!CE94,".")</f>
        <v>3.2238933546093487E-2</v>
      </c>
      <c r="DK94" s="27">
        <f>IF(ISNUMBER(work!DJ94-work!CF94),work!DJ94-work!CF94,".")</f>
        <v>3.0238933546093492E-2</v>
      </c>
      <c r="DL94" s="27">
        <f>IF(ISNUMBER(work!DK94-work!CG94),work!DK94-work!CG94,".")</f>
        <v>2.6439628866312466E-2</v>
      </c>
      <c r="DM94" s="94">
        <f>IF(ISNUMBER(work!DL94-work!CH94),work!DL94-work!CH94,".")</f>
        <v>2.312204732846012E-2</v>
      </c>
      <c r="DN94" s="27">
        <f>IF(ISNUMBER(work!DM94-work!CI94),work!DM94-work!CI94,".")</f>
        <v>2.0310165356912768E-2</v>
      </c>
      <c r="DO94" s="27">
        <f>IF(ISNUMBER(work!DN94-work!CJ94),work!DN94-work!CJ94,".")</f>
        <v>1.8041709382831186E-2</v>
      </c>
      <c r="DP94" s="27">
        <f>IF(ISNUMBER(work!DO94-work!CK94),work!DO94-work!CK94,".")</f>
        <v>1.6229443425193092E-2</v>
      </c>
      <c r="DQ94" s="27">
        <f>IF(ISNUMBER(work!DP94-work!CL94),work!DP94-work!CL94,".")</f>
        <v>1.360642037185622E-2</v>
      </c>
      <c r="DR94" s="94">
        <f>IF(ISNUMBER(work!DQ94-work!CM94),work!DQ94-work!CM94,".")</f>
        <v>1.1918735536779655E-2</v>
      </c>
      <c r="DS94" s="27">
        <f>IF(ISNUMBER(work!DR94-work!CN94),work!DR94-work!CN94,".")</f>
        <v>8.9575023643714904E-3</v>
      </c>
      <c r="DT94" s="27">
        <f>IF(ISNUMBER(work!DS94-work!CO94),work!DS94-work!CO94,".")</f>
        <v>5.6581850770442838E-3</v>
      </c>
      <c r="DU94" s="27">
        <f>IF(ISNUMBER(work!DT94-work!CP94),work!DT94-work!CP94,".")</f>
        <v>3.0643160193507407E-3</v>
      </c>
      <c r="DV94" s="27">
        <f t="shared" si="78"/>
        <v>3.0643160193507407E-3</v>
      </c>
      <c r="DW94" s="27"/>
      <c r="DX94" s="27">
        <f>IF(ISNUMBER(work!FJ94/work!FN94),work!FJ94/work!FN94,".")</f>
        <v>5.3530991626731265E-4</v>
      </c>
      <c r="DY94" s="27">
        <f>IF(ISNUMBER(work!FK94/work!FO94),work!FK94/work!FO94,".")</f>
        <v>7.4595332519951645E-4</v>
      </c>
      <c r="DZ94" s="27">
        <f>IF(ISNUMBER(work!FL94/work!FP94),work!FL94/work!FP94,".")</f>
        <v>1.22E-4</v>
      </c>
      <c r="EA94" s="27">
        <f>IF(ISNUMBER(work!FM94/work!FQ94),work!FM94/work!FQ94,".")</f>
        <v>1.179509426151652E-3</v>
      </c>
      <c r="EB94" s="27">
        <f>IF(ISNUMBER((work!FK94+work!FL94)/(work!FO94+work!FP94)),(work!FK94+work!FL94)/(work!FO94+work!FP94),".")</f>
        <v>4.3101838325524479E-4</v>
      </c>
      <c r="EC94" s="27">
        <f>IF(ISNUMBER(work!FR94/work!FV94),work!FR94/work!FV94,".")</f>
        <v>8.2719996034991204E-4</v>
      </c>
      <c r="ED94" s="27">
        <f>IF(ISNUMBER(work!FS94/work!FW94),work!FS94/work!FW94,".")</f>
        <v>1.010781167058519E-3</v>
      </c>
      <c r="EE94" s="27">
        <f>IF(ISNUMBER(work!FT94/work!FX94),work!FT94/work!FX94,".")</f>
        <v>2.1156097560975611E-4</v>
      </c>
      <c r="EF94" s="27">
        <f>IF(ISNUMBER(work!FU94/work!FY94),work!FU94/work!FY94,".")</f>
        <v>2.253819234157592E-3</v>
      </c>
      <c r="EG94" s="27">
        <f>IF(ISNUMBER((work!FS94+work!FT94)/(work!FW94+work!FX94)),(work!FS94+work!FT94)/(work!FW94+work!FX94),".")</f>
        <v>5.1727322999736529E-4</v>
      </c>
      <c r="EH94" s="27">
        <f>work!EZ94</f>
        <v>4.084226191052252E-3</v>
      </c>
      <c r="EI94" s="27">
        <f>work!FA94</f>
        <v>4.0176366563299277E-3</v>
      </c>
      <c r="EJ94" s="27">
        <f>work!FB94</f>
        <v>5.0366842889403565E-3</v>
      </c>
      <c r="EK94" s="27"/>
      <c r="EL94" s="27">
        <f t="shared" si="79"/>
        <v>8146.2340000000004</v>
      </c>
      <c r="EM94">
        <f t="shared" si="80"/>
        <v>115072</v>
      </c>
      <c r="EN94">
        <f>work!FM94</f>
        <v>6240</v>
      </c>
      <c r="EO94">
        <f>IF(ISNUMBER(work!FK94+work!FL94),work!FK94+work!FL94,".")</f>
        <v>14090</v>
      </c>
      <c r="EP94">
        <f>IF(ISNUMBER(work!FU94-work!FM94),work!FU94-work!FM94,".")</f>
        <v>9967</v>
      </c>
      <c r="EQ94">
        <f>IF(ISNUMBER(work!FS94+work!FT94-work!FK94-work!FL94),(work!FS94+work!FT94-work!FK94-work!FL94),".")</f>
        <v>3083</v>
      </c>
      <c r="EU94">
        <f>work!FC94</f>
        <v>230000</v>
      </c>
      <c r="EV94">
        <f>work!FD94</f>
        <v>230000</v>
      </c>
      <c r="EW94">
        <f>IF(ISNUMBER(VLOOKUP($F94,AREA_EM_ALLYEAR,Seq!B$1,FALSE)),VLOOKUP($F94,AREA_EM_ALLYEAR,Seq!B$1,FALSE),".")</f>
        <v>5000</v>
      </c>
      <c r="EX94">
        <f>IF(ISNUMBER(VLOOKUP($F94,AREA_EM_ALLYEAR,Seq!C$1,FALSE)),VLOOKUP($F94,AREA_EM_ALLYEAR,Seq!C$1,FALSE),".")</f>
        <v>3000</v>
      </c>
      <c r="EY94">
        <f>IF(ISNUMBER(VLOOKUP($F94,AREA_EM_ALLYEAR,Seq!D$1,FALSE)),VLOOKUP($F94,AREA_EM_ALLYEAR,Seq!D$1,FALSE),".")</f>
        <v>1000</v>
      </c>
      <c r="EZ94">
        <f>IF(ISNUMBER(VLOOKUP($F94,AREA_EM_ALLYEAR,Seq!E$1,FALSE)),VLOOKUP($F94,AREA_EM_ALLYEAR,Seq!E$1,FALSE),".")</f>
        <v>5779</v>
      </c>
      <c r="FA94">
        <f>IF(ISNUMBER(VLOOKUP($F94,AREA_EM_ALLYEAR,Seq!F$1,FALSE)),VLOOKUP($F94,AREA_EM_ALLYEAR,Seq!F$1,FALSE),".")</f>
        <v>15081</v>
      </c>
      <c r="FB94">
        <f>IF(ISNUMBER(VLOOKUP($F94,AREA_EM_ALLYEAR,Seq!G$1,FALSE)),VLOOKUP($F94,AREA_EM_ALLYEAR,Seq!G$1,FALSE),".")</f>
        <v>18564</v>
      </c>
      <c r="FC94">
        <f>IF(ISNUMBER(VLOOKUP($F94,AREA_EM_ALLYEAR,Seq!H$1,FALSE)),VLOOKUP($F94,AREA_EM_ALLYEAR,Seq!H$1,FALSE),".")</f>
        <v>18475</v>
      </c>
      <c r="FD94">
        <f>IF(ISNUMBER(VLOOKUP($F94,AREA_EM_ALLYEAR,Seq!I$1,FALSE)),VLOOKUP($F94,AREA_EM_ALLYEAR,Seq!I$1,FALSE),".")</f>
        <v>43000</v>
      </c>
      <c r="FE94">
        <f>IF(ISNUMBER(VLOOKUP($F94,AREA_EM_ALLYEAR,Seq!J$1,FALSE)),VLOOKUP($F94,AREA_EM_ALLYEAR,Seq!J$1,FALSE),".")</f>
        <v>53000</v>
      </c>
      <c r="FF94">
        <f>IF(ISNUMBER(VLOOKUP($F94,AREA_EM_ALLYEAR,Seq!K$1,FALSE)),VLOOKUP($F94,AREA_EM_ALLYEAR,Seq!K$1,FALSE),".")</f>
        <v>63000</v>
      </c>
      <c r="FG94">
        <f>IF(ISNUMBER(VLOOKUP($F94,AREA_EM_ALLYEAR,Seq!L$1,FALSE)),VLOOKUP($F94,AREA_EM_ALLYEAR,Seq!L$1,FALSE),".")</f>
        <v>54000</v>
      </c>
      <c r="FH94">
        <f>IF(ISNUMBER(VLOOKUP($F94,AREA_EM_ALLYEAR,Seq!M$1,FALSE)),VLOOKUP($F94,AREA_EM_ALLYEAR,Seq!M$1,FALSE),".")</f>
        <v>45000</v>
      </c>
      <c r="FI94">
        <f>IF(ISNUMBER(VLOOKUP($F94,AREA_EM_ALLYEAR,Seq!N$1,FALSE)),VLOOKUP($F94,AREA_EM_ALLYEAR,Seq!N$1,FALSE),".")</f>
        <v>31500</v>
      </c>
      <c r="FJ94">
        <f>IF(ISNUMBER(VLOOKUP($F94,AREA_EM_ALLYEAR,Seq!O$1,FALSE)),VLOOKUP($F94,AREA_EM_ALLYEAR,Seq!O$1,FALSE),".")</f>
        <v>18000</v>
      </c>
      <c r="FK94">
        <f t="shared" si="81"/>
        <v>18000</v>
      </c>
      <c r="FN94">
        <f>IF( ISNUMBER(VLOOKUP($F94,AREA_LIFE,Seq!V$1,FALSE)-Life!V$39),VLOOKUP($F94,AREA_LIFE,Seq!V$1,FALSE)-Life!V$39,".")</f>
        <v>7.7072195121951381</v>
      </c>
      <c r="FO94">
        <f>IF( ISNUMBER(VLOOKUP($F94,AREA_LIFE,Seq!W$1,FALSE)-Life!W$39),VLOOKUP($F94,AREA_LIFE,Seq!W$1,FALSE)-Life!W$39,".")</f>
        <v>7.8600975609756176</v>
      </c>
      <c r="FP94">
        <f>IF( ISNUMBER(VLOOKUP($F94,AREA_LIFE,Seq!X$1,FALSE)-Life!X$39),VLOOKUP($F94,AREA_LIFE,Seq!X$1,FALSE)-Life!X$39,".")</f>
        <v>7.8295609756097519</v>
      </c>
      <c r="FQ94">
        <f>IF( ISNUMBER(VLOOKUP($F94,AREA_LIFE,Seq!Y$1,FALSE)-Life!Y$39),VLOOKUP($F94,AREA_LIFE,Seq!Y$1,FALSE)-Life!Y$39,".")</f>
        <v>7.8568780487804872</v>
      </c>
      <c r="FR94">
        <f>IF( ISNUMBER(VLOOKUP($F94,AREA_LIFE,Seq!Z$1,FALSE)-Life!Z$39),VLOOKUP($F94,AREA_LIFE,Seq!Z$1,FALSE)-Life!Z$39,".")</f>
        <v>8.082243902439032</v>
      </c>
      <c r="FS94">
        <f>IF( ISNUMBER(VLOOKUP($F94,AREA_LIFE,Seq!AA$1,FALSE)-Life!AA$39),VLOOKUP($F94,AREA_LIFE,Seq!AA$1,FALSE)-Life!AA$39,".")</f>
        <v>7.7488292682926811</v>
      </c>
      <c r="FT94">
        <f>IF( ISNUMBER(VLOOKUP($F94,AREA_LIFE,Seq!AB$1,FALSE)-Life!AB$39),VLOOKUP($F94,AREA_LIFE,Seq!AB$1,FALSE)-Life!AB$39,".")</f>
        <v>7.8480487804878152</v>
      </c>
      <c r="FU94">
        <f>IF( ISNUMBER(VLOOKUP($F94,AREA_LIFE,Seq!AC$1,FALSE)-Life!AC$39),VLOOKUP($F94,AREA_LIFE,Seq!AC$1,FALSE)-Life!AC$39,".")</f>
        <v>7.9822926829268255</v>
      </c>
      <c r="FV94">
        <f>IF( ISNUMBER(VLOOKUP($F94,AREA_LIFE,Seq!AD$1,FALSE)-Life!AD$39),VLOOKUP($F94,AREA_LIFE,Seq!AD$1,FALSE)-Life!AD$39,".")</f>
        <v>7.8475609756097668</v>
      </c>
      <c r="FW94">
        <f>IF( ISNUMBER(VLOOKUP($F94,AREA_LIFE,Seq!AE$1,FALSE)-Life!AE$39),VLOOKUP($F94,AREA_LIFE,Seq!AE$1,FALSE)-Life!AE$39,".")</f>
        <v>7.796536585365871</v>
      </c>
      <c r="FX94">
        <f>IF( ISNUMBER(VLOOKUP($F94,AREA_LIFE,Seq!AF$1,FALSE)-Life!AF$39),VLOOKUP($F94,AREA_LIFE,Seq!AF$1,FALSE)-Life!AF$39,".")</f>
        <v>7.8214146341463504</v>
      </c>
      <c r="FY94">
        <f>IF( ISNUMBER(VLOOKUP($F94,AREA_LIFE,Seq!AG$1,FALSE)-Life!AG$39),VLOOKUP($F94,AREA_LIFE,Seq!AG$1,FALSE)-Life!AG$39,".")</f>
        <v>7.7325365853658639</v>
      </c>
      <c r="FZ94">
        <f>IF( ISNUMBER(VLOOKUP($F94,AREA_LIFE,Seq!AH$1,FALSE)-Life!AH$39),VLOOKUP($F94,AREA_LIFE,Seq!AH$1,FALSE)-Life!AH$39,".")</f>
        <v>7.7789024390243924</v>
      </c>
      <c r="GA94">
        <f>IF( ISNUMBER(VLOOKUP($F94,AREA_LIFE,Seq!AI$1,FALSE)-Life!AI$39),VLOOKUP($F94,AREA_LIFE,Seq!AI$1,FALSE)-Life!AI$39,".")</f>
        <v>7.4157804878048523</v>
      </c>
      <c r="GB94">
        <f>IF( ISNUMBER(VLOOKUP($F94,AREA_LIFE,Seq!AJ$1,FALSE)-Life!AJ$39),VLOOKUP($F94,AREA_LIFE,Seq!AJ$1,FALSE)-Life!AJ$39,".")</f>
        <v>7.5950243902438928</v>
      </c>
      <c r="GC94">
        <f>IF( ISNUMBER(VLOOKUP($F94,AREA_LIFE,Seq!AK$1,FALSE)-Life!AK$39),VLOOKUP($F94,AREA_LIFE,Seq!AK$1,FALSE)-Life!AK$39,".")</f>
        <v>7.2190487804877961</v>
      </c>
      <c r="GD94">
        <f>IF( ISNUMBER(VLOOKUP($F94,AREA_LIFE,Seq!AL$1,FALSE)-Life!AL$39),VLOOKUP($F94,AREA_LIFE,Seq!AL$1,FALSE)-Life!AL$39,".")</f>
        <v>7.136170731707324</v>
      </c>
      <c r="GE94">
        <f>IF( ISNUMBER(VLOOKUP($F94,AREA_LIFE,Seq!AM$1,FALSE)-Life!AM$39),VLOOKUP($F94,AREA_LIFE,Seq!AM$1,FALSE)-Life!AM$39,".")</f>
        <v>6.9192439024390353</v>
      </c>
      <c r="GF94">
        <f>IF( ISNUMBER(VLOOKUP($F94,AREA_LIFE,Seq!AN$1,FALSE)-Life!AN$39),VLOOKUP($F94,AREA_LIFE,Seq!AN$1,FALSE)-Life!AN$39,".")</f>
        <v>6.6581219512194991</v>
      </c>
      <c r="GG94">
        <f>IF( ISNUMBER(VLOOKUP($F94,AREA_LIFE,Seq!AO$1,FALSE)-Life!AO$39),VLOOKUP($F94,AREA_LIFE,Seq!AO$1,FALSE)-Life!AO$39,".")</f>
        <v>6.4538780487804814</v>
      </c>
      <c r="GH94">
        <f>IF( ISNUMBER(VLOOKUP($F94,AREA_LIFE,Seq!AP$1,FALSE)-Life!AP$39),VLOOKUP($F94,AREA_LIFE,Seq!AP$1,FALSE)-Life!AP$39,".")</f>
        <v>6.557219512195104</v>
      </c>
      <c r="GI94">
        <f>IF( ISNUMBER(VLOOKUP($F94,AREA_LIFE,Seq!AQ$1,FALSE)-Life!AQ$39),VLOOKUP($F94,AREA_LIFE,Seq!AQ$1,FALSE)-Life!AQ$39,".")</f>
        <v>6.5059756097561063</v>
      </c>
      <c r="GJ94">
        <f>IF( ISNUMBER(VLOOKUP($F94,AREA_LIFE,Seq!AR$1,FALSE)-Life!AR$39),VLOOKUP($F94,AREA_LIFE,Seq!AR$1,FALSE)-Life!AR$39,".")</f>
        <v>6.3305121951219547</v>
      </c>
      <c r="GK94">
        <f>IF( ISNUMBER(VLOOKUP($F94,AREA_LIFE,Seq!AS$1,FALSE)-Life!AS$39),VLOOKUP($F94,AREA_LIFE,Seq!AS$1,FALSE)-Life!AS$39,".")</f>
        <v>6.1450243902439183</v>
      </c>
      <c r="GL94">
        <f>IF( ISNUMBER(VLOOKUP($F94,AREA_LIFE,Seq!AT$1,FALSE)-Life!AT$39),VLOOKUP($F94,AREA_LIFE,Seq!AT$1,FALSE)-Life!AT$39,".")</f>
        <v>6.4653414634146174</v>
      </c>
      <c r="GM94">
        <f>IF( ISNUMBER(VLOOKUP($F94,AREA_LIFE,Seq!AU$1,FALSE)-Life!AU$39),VLOOKUP($F94,AREA_LIFE,Seq!AU$1,FALSE)-Life!AU$39,".")</f>
        <v>6.4938292682926857</v>
      </c>
      <c r="GN94">
        <f>IF( ISNUMBER(VLOOKUP($F94,AREA_LIFE,Seq!AV$1,FALSE)-Life!AV$39),VLOOKUP($F94,AREA_LIFE,Seq!AV$1,FALSE)-Life!AV$39,".")</f>
        <v>6.688341463414659</v>
      </c>
      <c r="GO94">
        <f>IF( ISNUMBER(VLOOKUP($F94,AREA_LIFE,Seq!AW$1,FALSE)-Life!AW$39),VLOOKUP($F94,AREA_LIFE,Seq!AW$1,FALSE)-Life!AW$39,".")</f>
        <v>6.6803414634146492</v>
      </c>
      <c r="GP94">
        <f>IF( ISNUMBER(VLOOKUP($F94,AREA_LIFE,Seq!AX$1,FALSE)-Life!AX$39),VLOOKUP($F94,AREA_LIFE,Seq!AX$1,FALSE)-Life!AX$39,".")</f>
        <v>6.7788048780487742</v>
      </c>
      <c r="GQ94">
        <f t="shared" si="82"/>
        <v>6.7788048780487742</v>
      </c>
      <c r="GS94">
        <f>IFERROR(VLOOKUP($F94,AREA_LIFE,Seq!V$1,FALSE),".")</f>
        <v>73.675609756097572</v>
      </c>
      <c r="GT94">
        <f>IFERROR(VLOOKUP($F94,AREA_LIFE,Seq!W$1,FALSE),".")</f>
        <v>74.026829268292687</v>
      </c>
      <c r="GU94">
        <f>IFERROR(VLOOKUP($F94,AREA_LIFE,Seq!X$1,FALSE),".")</f>
        <v>74.178048780487813</v>
      </c>
      <c r="GV94">
        <f>IFERROR(VLOOKUP($F94,AREA_LIFE,Seq!Y$1,FALSE),".")</f>
        <v>74.378048780487816</v>
      </c>
      <c r="GW94">
        <f>IFERROR(VLOOKUP($F94,AREA_LIFE,Seq!Z$1,FALSE),".")</f>
        <v>74.778048780487822</v>
      </c>
      <c r="GX94">
        <f>IFERROR(VLOOKUP($F94,AREA_LIFE,Seq!AA$1,FALSE),".")</f>
        <v>74.629268292682937</v>
      </c>
      <c r="GY94">
        <f>IFERROR(VLOOKUP($F94,AREA_LIFE,Seq!AB$1,FALSE),".")</f>
        <v>74.929268292682949</v>
      </c>
      <c r="GZ94">
        <f>IFERROR(VLOOKUP($F94,AREA_LIFE,Seq!AC$1,FALSE),".")</f>
        <v>75.280487804878049</v>
      </c>
      <c r="HA94">
        <f>IFERROR(VLOOKUP($F94,AREA_LIFE,Seq!AD$1,FALSE),".")</f>
        <v>75.380487804878058</v>
      </c>
      <c r="HB94">
        <f>IFERROR(VLOOKUP($F94,AREA_LIFE,Seq!AE$1,FALSE),".")</f>
        <v>75.582926829268317</v>
      </c>
      <c r="HC94">
        <f>IFERROR(VLOOKUP($F94,AREA_LIFE,Seq!AF$1,FALSE),".")</f>
        <v>75.880487804878058</v>
      </c>
      <c r="HD94">
        <f>IFERROR(VLOOKUP($F94,AREA_LIFE,Seq!AG$1,FALSE),".")</f>
        <v>76.082926829268317</v>
      </c>
      <c r="HE94">
        <f>IFERROR(VLOOKUP($F94,AREA_LIFE,Seq!AH$1,FALSE),".")</f>
        <v>76.434146341463418</v>
      </c>
      <c r="HF94">
        <f>IFERROR(VLOOKUP($F94,AREA_LIFE,Seq!AI$1,FALSE),".")</f>
        <v>76.385365853658527</v>
      </c>
      <c r="HG94">
        <f>IFERROR(VLOOKUP($F94,AREA_LIFE,Seq!AJ$1,FALSE),".")</f>
        <v>76.885365853658541</v>
      </c>
      <c r="HH94">
        <f>IFERROR(VLOOKUP($F94,AREA_LIFE,Seq!AK$1,FALSE),".")</f>
        <v>76.836585365853665</v>
      </c>
      <c r="HI94">
        <f>IFERROR(VLOOKUP($F94,AREA_LIFE,Seq!AL$1,FALSE),".")</f>
        <v>77.087804878048786</v>
      </c>
      <c r="HJ94">
        <f>IFERROR(VLOOKUP($F94,AREA_LIFE,Seq!AM$1,FALSE),".")</f>
        <v>77.210975609756119</v>
      </c>
      <c r="HK94">
        <f>IFERROR(VLOOKUP($F94,AREA_LIFE,Seq!AN$1,FALSE),".")</f>
        <v>77.292926829268296</v>
      </c>
      <c r="HL94">
        <f>IFERROR(VLOOKUP($F94,AREA_LIFE,Seq!AO$1,FALSE),".")</f>
        <v>77.428780487804886</v>
      </c>
      <c r="HM94">
        <f>IFERROR(VLOOKUP($F94,AREA_LIFE,Seq!AP$1,FALSE),".")</f>
        <v>77.86121951219512</v>
      </c>
      <c r="HN94">
        <f>IFERROR(VLOOKUP($F94,AREA_LIFE,Seq!AQ$1,FALSE),".")</f>
        <v>78.117560975609763</v>
      </c>
      <c r="HO94">
        <f>IFERROR(VLOOKUP($F94,AREA_LIFE,Seq!AR$1,FALSE),".")</f>
        <v>78.223658536585376</v>
      </c>
      <c r="HP94">
        <f>IFERROR(VLOOKUP($F94,AREA_LIFE,Seq!AS$1,FALSE),".")</f>
        <v>78.292195121951238</v>
      </c>
      <c r="HQ94">
        <f>IFERROR(VLOOKUP($F94,AREA_LIFE,Seq!AT$1,FALSE),".")</f>
        <v>78.839024390243907</v>
      </c>
      <c r="HR94">
        <f>IFERROR(VLOOKUP($F94,AREA_LIFE,Seq!AU$1,FALSE),".")</f>
        <v>79.070487804878056</v>
      </c>
      <c r="HS94">
        <f>IFERROR(VLOOKUP($F94,AREA_LIFE,Seq!AV$1,FALSE),".")</f>
        <v>79.45195121951221</v>
      </c>
      <c r="HT94">
        <f>IFERROR(VLOOKUP($F94,AREA_LIFE,Seq!AW$1,FALSE),".")</f>
        <v>79.623414634146357</v>
      </c>
      <c r="HU94">
        <f>IFERROR(VLOOKUP($F94,AREA_LIFE,Seq!AX$1,FALSE),".")</f>
        <v>79.903365853658542</v>
      </c>
      <c r="HV94">
        <f t="shared" si="88"/>
        <v>79.903365853658542</v>
      </c>
      <c r="HZ94">
        <f t="shared" si="85"/>
        <v>843890</v>
      </c>
      <c r="IA94">
        <f t="shared" si="83"/>
        <v>27667</v>
      </c>
      <c r="IB94">
        <f t="shared" si="86"/>
        <v>159511349.28348309</v>
      </c>
      <c r="IC94">
        <f t="shared" si="87"/>
        <v>70591238.097360894</v>
      </c>
      <c r="ID94">
        <f t="shared" si="84"/>
        <v>6.0853159945589458E-2</v>
      </c>
      <c r="IE94">
        <f>work!FK94</f>
        <v>12077</v>
      </c>
      <c r="IF94">
        <f>work!FL94</f>
        <v>2013</v>
      </c>
      <c r="IG94">
        <f>work!FM94</f>
        <v>6240</v>
      </c>
      <c r="IH94">
        <f>IF(ISNUMBER(work!FS94-work!FK94),work!FS94-work!FK94,".")</f>
        <v>759</v>
      </c>
      <c r="II94">
        <f>IF(ISNUMBER(work!FT94-work!FL94),work!FT94-work!FL94,".")</f>
        <v>2324</v>
      </c>
      <c r="IJ94">
        <f>IF(ISNUMBER(work!FU94-work!FM94),work!FU94-work!FM94,".")</f>
        <v>9967</v>
      </c>
    </row>
    <row r="95" spans="1:244">
      <c r="A95" s="24" t="str">
        <f t="shared" si="48"/>
        <v>欧洲</v>
      </c>
      <c r="B95" s="24" t="str">
        <f t="shared" si="49"/>
        <v>InEM90</v>
      </c>
      <c r="C95" s="24" t="str">
        <f t="shared" si="50"/>
        <v>InOECD90</v>
      </c>
      <c r="D95" s="24"/>
      <c r="E95" s="25" t="s">
        <v>3082</v>
      </c>
      <c r="F95" s="26" t="str">
        <f t="shared" si="51"/>
        <v>Germany</v>
      </c>
      <c r="G95" s="27">
        <f t="shared" si="52"/>
        <v>756</v>
      </c>
      <c r="H95" s="27">
        <f t="shared" si="53"/>
        <v>2414</v>
      </c>
      <c r="I95" s="27">
        <f t="shared" si="54"/>
        <v>1928</v>
      </c>
      <c r="J95" s="27">
        <f t="shared" si="55"/>
        <v>322</v>
      </c>
      <c r="K95" s="27">
        <f t="shared" si="56"/>
        <v>1490</v>
      </c>
      <c r="L95" s="27">
        <f t="shared" si="57"/>
        <v>8139</v>
      </c>
      <c r="M95" s="27">
        <f t="shared" si="58"/>
        <v>6425</v>
      </c>
      <c r="N95" s="27">
        <f t="shared" si="59"/>
        <v>16112</v>
      </c>
      <c r="O95" s="27">
        <f t="shared" si="60"/>
        <v>8857</v>
      </c>
      <c r="P95" s="27">
        <f t="shared" si="61"/>
        <v>5625</v>
      </c>
      <c r="Q95" s="27">
        <f t="shared" si="62"/>
        <v>25899</v>
      </c>
      <c r="R95" s="27">
        <f t="shared" si="63"/>
        <v>38635</v>
      </c>
      <c r="S95" s="27">
        <f t="shared" si="64"/>
        <v>51831</v>
      </c>
      <c r="T95" s="27">
        <f t="shared" si="65"/>
        <v>99263</v>
      </c>
      <c r="U95" s="27">
        <f t="shared" si="66"/>
        <v>73673</v>
      </c>
      <c r="V95" s="27">
        <f t="shared" si="67"/>
        <v>137326</v>
      </c>
      <c r="W95" s="27">
        <f t="shared" si="68"/>
        <v>104149</v>
      </c>
      <c r="X95" s="27">
        <f t="shared" si="69"/>
        <v>121292</v>
      </c>
      <c r="Y95" s="27">
        <f t="shared" si="70"/>
        <v>92796</v>
      </c>
      <c r="Z95" s="27">
        <f t="shared" si="71"/>
        <v>85697</v>
      </c>
      <c r="AA95" s="27">
        <f t="shared" si="72"/>
        <v>105848</v>
      </c>
      <c r="AB95" s="27">
        <f t="shared" si="73"/>
        <v>153004</v>
      </c>
      <c r="AC95" s="27">
        <f t="shared" si="74"/>
        <v>197871</v>
      </c>
      <c r="AD95" s="27">
        <f t="shared" si="75"/>
        <v>73397</v>
      </c>
      <c r="AE95" s="27">
        <f t="shared" si="76"/>
        <v>90049</v>
      </c>
      <c r="AF95" s="27">
        <f t="shared" si="77"/>
        <v>121657</v>
      </c>
      <c r="AG95" s="27"/>
      <c r="AH95" s="27">
        <f>IF(ISNUMBER(work!C95+work!AH95),work!C95+work!AH95,".")</f>
        <v>140887127.76227698</v>
      </c>
      <c r="AI95" s="27">
        <f>IF(ISNUMBER(work!D95+work!AI95),work!D95+work!AI95,".")</f>
        <v>142487237.36298272</v>
      </c>
      <c r="AJ95" s="27">
        <f>IF(ISNUMBER(work!E95+work!AJ95),work!E95+work!AJ95,".")</f>
        <v>143751963.93979639</v>
      </c>
      <c r="AK95" s="27">
        <f>IF(ISNUMBER(work!F95+work!AK95),work!F95+work!AK95,".")</f>
        <v>147970837.9226298</v>
      </c>
      <c r="AL95" s="27">
        <f>IF(ISNUMBER(work!G95+work!AL95),work!G95+work!AL95,".")</f>
        <v>155030031.08381161</v>
      </c>
      <c r="AM95" s="27">
        <f>IF(ISNUMBER(work!H95+work!AM95),work!H95+work!AM95,".")</f>
        <v>161635921.0549553</v>
      </c>
      <c r="AN95" s="27">
        <f>IF(ISNUMBER(work!I95+work!AN95),work!I95+work!AN95,".")</f>
        <v>167315945.6419723</v>
      </c>
      <c r="AO95" s="27">
        <f>IF(ISNUMBER(work!J95+work!AO95),work!J95+work!AO95,".")</f>
        <v>173040059.86564708</v>
      </c>
      <c r="AP95" s="27">
        <f>IF(ISNUMBER(work!K95+work!AP95),work!K95+work!AP95,".")</f>
        <v>182261960.48342222</v>
      </c>
      <c r="AQ95" s="27">
        <f>IF(ISNUMBER(work!L95+work!AQ95),work!L95+work!AQ95,".")</f>
        <v>189447597.62941182</v>
      </c>
      <c r="AR95" s="27">
        <f>IF(ISNUMBER(work!M95+work!AR95),work!M95+work!AR95,".")</f>
        <v>198779873.17183411</v>
      </c>
      <c r="AS95" s="27">
        <f>IF(ISNUMBER(work!N95+work!AS95),work!N95+work!AS95,".")</f>
        <v>210753255.2239297</v>
      </c>
      <c r="AT95" s="27">
        <f>IF(ISNUMBER(work!O95+work!AT95),work!O95+work!AT95,".")</f>
        <v>221257829.40602708</v>
      </c>
      <c r="AU95" s="27">
        <f>IF(ISNUMBER(work!P95+work!AU95),work!P95+work!AU95,".")</f>
        <v>227689909.4919138</v>
      </c>
      <c r="AV95" s="27">
        <f>IF(ISNUMBER(work!Q95+work!AV95),work!Q95+work!AV95,".")</f>
        <v>240340504.88245261</v>
      </c>
      <c r="AW95" s="27">
        <f>IF(ISNUMBER(work!R95+work!AW95),work!R95+work!AW95,".")</f>
        <v>251324943.71231872</v>
      </c>
      <c r="AX95" s="27">
        <f>IF(ISNUMBER(work!S95+work!AX95),work!S95+work!AX95,".")</f>
        <v>260963035.09847569</v>
      </c>
      <c r="AY95" s="27">
        <f>IF(ISNUMBER(work!T95+work!AY95),work!T95+work!AY95,".")</f>
        <v>272208638.45347595</v>
      </c>
      <c r="AZ95" s="27">
        <f>IF(ISNUMBER(work!U95+work!AZ95),work!U95+work!AZ95,".")</f>
        <v>283234781.66504502</v>
      </c>
      <c r="BA95" s="27">
        <f>IF(ISNUMBER(work!V95+work!BA95),work!V95+work!BA95,".")</f>
        <v>294673343.884929</v>
      </c>
      <c r="BB95" s="27">
        <f>IF(ISNUMBER(work!W95+work!BB95),work!W95+work!BB95,".")</f>
        <v>309870143.83520299</v>
      </c>
      <c r="BC95" s="27">
        <f>IF(ISNUMBER(work!X95+work!BC95),work!X95+work!BC95,".")</f>
        <v>322173804.69005299</v>
      </c>
      <c r="BD95" s="27">
        <f>IF(ISNUMBER(work!Y95+work!BD95),work!Y95+work!BD95,".")</f>
        <v>333985187.80463099</v>
      </c>
      <c r="BE95" s="27">
        <f>IF(ISNUMBER(work!Z95+work!BE95),work!Z95+work!BE95,".")</f>
        <v>347727819.354581</v>
      </c>
      <c r="BF95" s="27">
        <f>IF(ISNUMBER(work!AA95+work!BF95),work!AA95+work!BF95,".")</f>
        <v>365778604.81420195</v>
      </c>
      <c r="BG95" s="27">
        <f>IF(ISNUMBER(work!AB95+work!BG95),work!AB95+work!BG95,".")</f>
        <v>385115783.87924302</v>
      </c>
      <c r="BH95" s="27">
        <f>IF(ISNUMBER(work!AC95+work!BH95),work!AC95+work!BH95,".")</f>
        <v>412874429.402933</v>
      </c>
      <c r="BI95" s="27">
        <f>IF(ISNUMBER(work!AD95+work!BI95),work!AD95+work!BI95,".")</f>
        <v>445302877.65944004</v>
      </c>
      <c r="BJ95" s="27">
        <f>IF(ISNUMBER(work!AE95+work!BJ95),work!AE95+work!BJ95,".")</f>
        <v>469414288.39008296</v>
      </c>
      <c r="BK95" s="27">
        <f>IF(ISNUMBER(work!AF95+work!BK95),work!AF95+work!BK95,".")</f>
        <v>493619810.96248829</v>
      </c>
      <c r="BL95" s="27"/>
      <c r="BM95" s="27">
        <f>IF(ISNUMBER(work!AH95-work!C95),work!AH95-work!C95,".")</f>
        <v>104298739.19921099</v>
      </c>
      <c r="BN95" s="27">
        <f>IF(ISNUMBER(work!AI95-work!D95),work!AI95-work!D95,".")</f>
        <v>103996252.5946373</v>
      </c>
      <c r="BO95" s="27">
        <f>IF(ISNUMBER(work!AJ95-work!E95),work!AJ95-work!E95,".")</f>
        <v>101758299.5575316</v>
      </c>
      <c r="BP95" s="27">
        <f>IF(ISNUMBER(work!AK95-work!F95),work!AK95-work!F95,".")</f>
        <v>101399864.12269819</v>
      </c>
      <c r="BQ95" s="27">
        <f>IF(ISNUMBER(work!AL95-work!G95),work!AL95-work!G95,".")</f>
        <v>101380269.2662904</v>
      </c>
      <c r="BR95" s="27">
        <f>IF(ISNUMBER(work!AM95-work!H95),work!AM95-work!H95,".")</f>
        <v>100743441.39206871</v>
      </c>
      <c r="BS95" s="27">
        <f>IF(ISNUMBER(work!AN95-work!I95),work!AN95-work!I95,".")</f>
        <v>101064927.76875171</v>
      </c>
      <c r="BT95" s="27">
        <f>IF(ISNUMBER(work!AO95-work!J95),work!AO95-work!J95,".")</f>
        <v>99103923.919132888</v>
      </c>
      <c r="BU95" s="27">
        <f>IF(ISNUMBER(work!AP95-work!K95),work!AP95-work!K95,".")</f>
        <v>99971041.174951807</v>
      </c>
      <c r="BV95" s="27">
        <f>IF(ISNUMBER(work!AQ95-work!L95),work!AQ95-work!L95,".")</f>
        <v>103782750.62929422</v>
      </c>
      <c r="BW95" s="27">
        <f>IF(ISNUMBER(work!AR95-work!M95),work!AR95-work!M95,".")</f>
        <v>109859761.98571189</v>
      </c>
      <c r="BX95" s="27">
        <f>IF(ISNUMBER(work!AS95-work!N95),work!AS95-work!N95,".")</f>
        <v>113652493.80868429</v>
      </c>
      <c r="BY95" s="27">
        <f>IF(ISNUMBER(work!AT95-work!O95),work!AT95-work!O95,".")</f>
        <v>110368759.86981688</v>
      </c>
      <c r="BZ95" s="27">
        <f>IF(ISNUMBER(work!AU95-work!P95),work!AU95-work!P95,".")</f>
        <v>101276370.22063422</v>
      </c>
      <c r="CA95" s="27">
        <f>IF(ISNUMBER(work!AV95-work!Q95),work!AV95-work!Q95,".")</f>
        <v>97366791.966635406</v>
      </c>
      <c r="CB95" s="27">
        <f>IF(ISNUMBER(work!AW95-work!R95),work!AW95-work!R95,".")</f>
        <v>92767096.088677302</v>
      </c>
      <c r="CC95" s="27">
        <f>IF(ISNUMBER(work!AX95-work!S95),work!AX95-work!S95,".")</f>
        <v>86549402.712470293</v>
      </c>
      <c r="CD95" s="27">
        <f>IF(ISNUMBER(work!AY95-work!T95),work!AY95-work!T95,".")</f>
        <v>81574538.255571991</v>
      </c>
      <c r="CE95" s="27">
        <f>IF(ISNUMBER(work!AZ95-work!U95),work!AZ95-work!U95,".")</f>
        <v>77731221.651704997</v>
      </c>
      <c r="CF95" s="27">
        <f>IF(ISNUMBER(work!BA95-work!V95),work!BA95-work!V95,".")</f>
        <v>73551513.310575008</v>
      </c>
      <c r="CG95" s="27">
        <f>IF(ISNUMBER(work!BB95-work!W95),work!BB95-work!W95,".")</f>
        <v>70174079.492603004</v>
      </c>
      <c r="CH95" s="27">
        <f>IF(ISNUMBER(work!BC95-work!X95),work!BC95-work!X95,".")</f>
        <v>62582967.007017002</v>
      </c>
      <c r="CI95" s="27">
        <f>IF(ISNUMBER(work!BD95-work!Y95),work!BD95-work!Y95,".")</f>
        <v>50771583.892439008</v>
      </c>
      <c r="CJ95" s="27">
        <f>IF(ISNUMBER(work!BE95-work!Z95),work!BE95-work!Z95,".")</f>
        <v>36192855.051168978</v>
      </c>
      <c r="CK95" s="27">
        <f>IF(ISNUMBER(work!BF95-work!AA95),work!BF95-work!AA95,".")</f>
        <v>22778609.116145998</v>
      </c>
      <c r="CL95" s="27">
        <f>IF(ISNUMBER(work!BG95-work!AB95),work!BG95-work!AB95,".")</f>
        <v>6443788.6285890043</v>
      </c>
      <c r="CM95" s="27">
        <f>IF(ISNUMBER(work!BH95-work!AC95),work!BH95-work!AC95,".")</f>
        <v>-9723517.2967970073</v>
      </c>
      <c r="CN95" s="27">
        <f>IF(ISNUMBER(work!BI95-work!AD95),work!BI95-work!AD95,".")</f>
        <v>-32232802.111254007</v>
      </c>
      <c r="CO95" s="27">
        <f>IF(ISNUMBER(work!BJ95-work!AE95),work!BJ95-work!AE95,".")</f>
        <v>-51099602.559974998</v>
      </c>
      <c r="CP95" s="27">
        <f>IF(ISNUMBER(work!BK95-work!AF95),work!BK95-work!AF95,".")</f>
        <v>-93889296.866302401</v>
      </c>
      <c r="CQ95" s="27"/>
      <c r="CR95" s="27"/>
      <c r="CS95" s="27">
        <f>IF(ISNUMBER(work!CR95-work!BN95),work!CR95-work!BN95,".")</f>
        <v>7.0694503461894168E-2</v>
      </c>
      <c r="CT95" s="27">
        <f>IF(ISNUMBER(work!CS95-work!BO95),work!CS95-work!BO95,".")</f>
        <v>6.9694503461894167E-2</v>
      </c>
      <c r="CU95" s="27">
        <f>IF(ISNUMBER(work!CT95-work!BP95),work!CT95-work!BP95,".")</f>
        <v>6.9694503461894167E-2</v>
      </c>
      <c r="CV95" s="27">
        <f>IF(ISNUMBER(work!CU95-work!BQ95),work!CU95-work!BQ95,".")</f>
        <v>6.8694503461894166E-2</v>
      </c>
      <c r="CW95" s="27">
        <f>IF(ISNUMBER(work!CV95-work!BR95),work!CV95-work!BR95,".")</f>
        <v>6.8694503461894166E-2</v>
      </c>
      <c r="CX95" s="27">
        <f>IF(ISNUMBER(work!CW95-work!BS95),work!CW95-work!BS95,".")</f>
        <v>6.7694503461894179E-2</v>
      </c>
      <c r="CY95" s="27">
        <f>IF(ISNUMBER(work!CX95-work!BT95),work!CX95-work!BT95,".")</f>
        <v>6.6694503461894178E-2</v>
      </c>
      <c r="CZ95" s="27">
        <f>IF(ISNUMBER(work!CY95-work!BU95),work!CY95-work!BU95,".")</f>
        <v>6.5694503461894177E-2</v>
      </c>
      <c r="DA95" s="27">
        <f>IF(ISNUMBER(work!CZ95-work!BV95),work!CZ95-work!BV95,".")</f>
        <v>6.4694503461894176E-2</v>
      </c>
      <c r="DB95" s="27">
        <f>IF(ISNUMBER(work!DA95-work!BW95),work!DA95-work!BW95,".")</f>
        <v>6.3694503461894175E-2</v>
      </c>
      <c r="DC95" s="94">
        <f>IF(ISNUMBER(work!DB95-work!BX95),work!DB95-work!BX95,".")</f>
        <v>6.1694503461894173E-2</v>
      </c>
      <c r="DD95" s="27">
        <f>IF(ISNUMBER(work!DC95-work!BY95),work!DC95-work!BY95,".")</f>
        <v>5.9694503461894172E-2</v>
      </c>
      <c r="DE95" s="27">
        <f>IF(ISNUMBER(work!DD95-work!BZ95),work!DD95-work!BZ95,".")</f>
        <v>3.7292320255463328E-2</v>
      </c>
      <c r="DF95" s="27">
        <f>IF(ISNUMBER(work!DE95-work!CA95),work!DE95-work!CA95,".")</f>
        <v>3.5292320255463333E-2</v>
      </c>
      <c r="DG95" s="27">
        <f>IF(ISNUMBER(work!DF95-work!CB95),work!DF95-work!CB95,".")</f>
        <v>3.3292320255463331E-2</v>
      </c>
      <c r="DH95" s="27">
        <f>IF(ISNUMBER(work!DG95-work!CC95),work!DG95-work!CC95,".")</f>
        <v>3.129232025546333E-2</v>
      </c>
      <c r="DI95" s="27">
        <f>IF(ISNUMBER(work!DH95-work!CD95),work!DH95-work!CD95,".")</f>
        <v>2.829232025546333E-2</v>
      </c>
      <c r="DJ95" s="27">
        <f>IF(ISNUMBER(work!DI95-work!CE95),work!DI95-work!CE95,".")</f>
        <v>2.6292320255463329E-2</v>
      </c>
      <c r="DK95" s="27">
        <f>IF(ISNUMBER(work!DJ95-work!CF95),work!DJ95-work!CF95,".")</f>
        <v>2.429232025546333E-2</v>
      </c>
      <c r="DL95" s="27">
        <f>IF(ISNUMBER(work!DK95-work!CG95),work!DK95-work!CG95,".")</f>
        <v>2.1173364844616079E-2</v>
      </c>
      <c r="DM95" s="94">
        <f>IF(ISNUMBER(work!DL95-work!CH95),work!DL95-work!CH95,".")</f>
        <v>1.8431662814742733E-2</v>
      </c>
      <c r="DN95" s="27">
        <f>IF(ISNUMBER(work!DM95-work!CI95),work!DM95-work!CI95,".")</f>
        <v>1.5903270863444792E-2</v>
      </c>
      <c r="DO95" s="27">
        <f>IF(ISNUMBER(work!DN95-work!CJ95),work!DN95-work!CJ95,".")</f>
        <v>1.3520543462452121E-2</v>
      </c>
      <c r="DP95" s="27">
        <f>IF(ISNUMBER(work!DO95-work!CK95),work!DO95-work!CK95,".")</f>
        <v>1.1425231097272871E-2</v>
      </c>
      <c r="DQ95" s="27">
        <f>IF(ISNUMBER(work!DP95-work!CL95),work!DP95-work!CL95,".")</f>
        <v>8.4326996197718607E-3</v>
      </c>
      <c r="DR95" s="94">
        <f>IF(ISNUMBER(work!DQ95-work!CM95),work!DQ95-work!CM95,".")</f>
        <v>6.3694315709826935E-3</v>
      </c>
      <c r="DS95" s="27">
        <f>IF(ISNUMBER(work!DR95-work!CN95),work!DR95-work!CN95,".")</f>
        <v>3.1356260298225289E-3</v>
      </c>
      <c r="DT95" s="27">
        <f>IF(ISNUMBER(work!DS95-work!CO95),work!DS95-work!CO95,".")</f>
        <v>-3.3180410581373082E-4</v>
      </c>
      <c r="DU95" s="27">
        <f>IF(ISNUMBER(work!DT95-work!CP95),work!DT95-work!CP95,".")</f>
        <v>-3.0236611582616923E-3</v>
      </c>
      <c r="DV95" s="27">
        <f t="shared" si="78"/>
        <v>-3.0236611582616923E-3</v>
      </c>
      <c r="DW95" s="27"/>
      <c r="DX95" s="27">
        <f>IF(ISNUMBER(work!FJ95/work!FN95),work!FJ95/work!FN95,".")</f>
        <v>1.5641217743525405E-4</v>
      </c>
      <c r="DY95" s="27">
        <f>IF(ISNUMBER(work!FK95/work!FO95),work!FK95/work!FO95,".")</f>
        <v>4.3782725026564079E-4</v>
      </c>
      <c r="DZ95" s="27">
        <f>IF(ISNUMBER(work!FL95/work!FP95),work!FL95/work!FP95,".")</f>
        <v>3.1940298507462688E-5</v>
      </c>
      <c r="EA95" s="27">
        <f>IF(ISNUMBER(work!FM95/work!FQ95),work!FM95/work!FQ95,".")</f>
        <v>2.6319672131147538E-4</v>
      </c>
      <c r="EB95" s="27">
        <f>IF(ISNUMBER((work!FK95+work!FL95)/(work!FO95+work!FP95)),(work!FK95+work!FL95)/(work!FO95+work!FP95),".")</f>
        <v>1.2635526675369818E-4</v>
      </c>
      <c r="EC95" s="27">
        <f>IF(ISNUMBER(work!FR95/work!FV95),work!FR95/work!FV95,".")</f>
        <v>4.3254424164993616E-4</v>
      </c>
      <c r="ED95" s="27">
        <f>IF(ISNUMBER(work!FS95/work!FW95),work!FS95/work!FW95,".")</f>
        <v>1.7969291050889196E-3</v>
      </c>
      <c r="EE95" s="27">
        <f>IF(ISNUMBER(work!FT95/work!FX95),work!FT95/work!FX95,".")</f>
        <v>7.2971576227390174E-5</v>
      </c>
      <c r="EF95" s="27">
        <f>IF(ISNUMBER(work!FU95/work!FY95),work!FU95/work!FY95,".")</f>
        <v>7.9000000000000001E-4</v>
      </c>
      <c r="EG95" s="27">
        <f>IF(ISNUMBER((work!FS95+work!FT95)/(work!FW95+work!FX95)),(work!FS95+work!FT95)/(work!FW95+work!FX95),".")</f>
        <v>3.0988162853893403E-4</v>
      </c>
      <c r="EH95" s="27">
        <f>work!EZ95</f>
        <v>2.575252544602378E-4</v>
      </c>
      <c r="EI95" s="27">
        <f>work!FA95</f>
        <v>5.0356904561076629E-4</v>
      </c>
      <c r="EJ95" s="27">
        <f>work!FB95</f>
        <v>1.2772168835908041E-3</v>
      </c>
      <c r="EK95" s="27"/>
      <c r="EL95" s="27">
        <f t="shared" si="79"/>
        <v>7828.58</v>
      </c>
      <c r="EM95">
        <f t="shared" si="80"/>
        <v>97724</v>
      </c>
      <c r="EN95">
        <f>work!FM95</f>
        <v>3211</v>
      </c>
      <c r="EO95">
        <f>IF(ISNUMBER(work!FK95+work!FL95),work!FK95+work!FL95,".")</f>
        <v>5516</v>
      </c>
      <c r="EP95">
        <f>IF(ISNUMBER(work!FU95-work!FM95),work!FU95-work!FM95,".")</f>
        <v>8955</v>
      </c>
      <c r="EQ95">
        <f>IF(ISNUMBER(work!FS95+work!FT95-work!FK95-work!FL95),(work!FS95+work!FT95-work!FK95-work!FL95),".")</f>
        <v>8387</v>
      </c>
      <c r="EU95">
        <f>work!FC95</f>
        <v>20165</v>
      </c>
      <c r="EV95">
        <f>work!FD95</f>
        <v>40000</v>
      </c>
      <c r="EW95">
        <f>IF(ISNUMBER(VLOOKUP($F95,AREA_EM_ALLYEAR,Seq!B$1,FALSE)),VLOOKUP($F95,AREA_EM_ALLYEAR,Seq!B$1,FALSE),".")</f>
        <v>5464</v>
      </c>
      <c r="EX95">
        <f>IF(ISNUMBER(VLOOKUP($F95,AREA_EM_ALLYEAR,Seq!C$1,FALSE)),VLOOKUP($F95,AREA_EM_ALLYEAR,Seq!C$1,FALSE),".")</f>
        <v>5929</v>
      </c>
      <c r="EY95">
        <f>IF(ISNUMBER(VLOOKUP($F95,AREA_EM_ALLYEAR,Seq!D$1,FALSE)),VLOOKUP($F95,AREA_EM_ALLYEAR,Seq!D$1,FALSE),".")</f>
        <v>6794</v>
      </c>
      <c r="EZ95">
        <f>IF(ISNUMBER(VLOOKUP($F95,AREA_EM_ALLYEAR,Seq!E$1,FALSE)),VLOOKUP($F95,AREA_EM_ALLYEAR,Seq!E$1,FALSE),".")</f>
        <v>7237</v>
      </c>
      <c r="FA95">
        <f>IF(ISNUMBER(VLOOKUP($F95,AREA_EM_ALLYEAR,Seq!F$1,FALSE)),VLOOKUP($F95,AREA_EM_ALLYEAR,Seq!F$1,FALSE),".")</f>
        <v>10076</v>
      </c>
      <c r="FB95">
        <f>IF(ISNUMBER(VLOOKUP($F95,AREA_EM_ALLYEAR,Seq!G$1,FALSE)),VLOOKUP($F95,AREA_EM_ALLYEAR,Seq!G$1,FALSE),".")</f>
        <v>14676</v>
      </c>
      <c r="FC95">
        <f>IF(ISNUMBER(VLOOKUP($F95,AREA_EM_ALLYEAR,Seq!H$1,FALSE)),VLOOKUP($F95,AREA_EM_ALLYEAR,Seq!H$1,FALSE),".")</f>
        <v>19109</v>
      </c>
      <c r="FD95">
        <f>IF(ISNUMBER(VLOOKUP($F95,AREA_EM_ALLYEAR,Seq!I$1,FALSE)),VLOOKUP($F95,AREA_EM_ALLYEAR,Seq!I$1,FALSE),".")</f>
        <v>18463</v>
      </c>
      <c r="FE95">
        <f>IF(ISNUMBER(VLOOKUP($F95,AREA_EM_ALLYEAR,Seq!J$1,FALSE)),VLOOKUP($F95,AREA_EM_ALLYEAR,Seq!J$1,FALSE),".")</f>
        <v>16059.000000000002</v>
      </c>
      <c r="FF95">
        <f>IF(ISNUMBER(VLOOKUP($F95,AREA_EM_ALLYEAR,Seq!K$1,FALSE)),VLOOKUP($F95,AREA_EM_ALLYEAR,Seq!K$1,FALSE),".")</f>
        <v>13067</v>
      </c>
      <c r="FG95">
        <f>IF(ISNUMBER(VLOOKUP($F95,AREA_EM_ALLYEAR,Seq!L$1,FALSE)),VLOOKUP($F95,AREA_EM_ALLYEAR,Seq!L$1,FALSE),".")</f>
        <v>12034</v>
      </c>
      <c r="FH95">
        <f>IF(ISNUMBER(VLOOKUP($F95,AREA_EM_ALLYEAR,Seq!M$1,FALSE)),VLOOKUP($F95,AREA_EM_ALLYEAR,Seq!M$1,FALSE),".")</f>
        <v>12941</v>
      </c>
      <c r="FI95">
        <f>IF(ISNUMBER(VLOOKUP($F95,AREA_EM_ALLYEAR,Seq!N$1,FALSE)),VLOOKUP($F95,AREA_EM_ALLYEAR,Seq!N$1,FALSE),".")</f>
        <v>13573</v>
      </c>
      <c r="FJ95">
        <f>IF(ISNUMBER(VLOOKUP($F95,AREA_EM_ALLYEAR,Seq!O$1,FALSE)),VLOOKUP($F95,AREA_EM_ALLYEAR,Seq!O$1,FALSE),".")</f>
        <v>14293</v>
      </c>
      <c r="FK95">
        <f t="shared" si="81"/>
        <v>14293</v>
      </c>
      <c r="FN95">
        <f>IF( ISNUMBER(VLOOKUP($F95,AREA_LIFE,Seq!V$1,FALSE)-Life!V$39),VLOOKUP($F95,AREA_LIFE,Seq!V$1,FALSE)-Life!V$39,".")</f>
        <v>6.6571679957802843</v>
      </c>
      <c r="FO95" t="str">
        <f>IF( ISNUMBER(VLOOKUP($F95,AREA_LIFE,Seq!W$1,FALSE)-Life!W$39),VLOOKUP($F95,AREA_LIFE,Seq!W$1,FALSE)-Life!W$39,".")</f>
        <v>.</v>
      </c>
      <c r="FP95">
        <f>IF( ISNUMBER(VLOOKUP($F95,AREA_LIFE,Seq!X$1,FALSE)-Life!X$39),VLOOKUP($F95,AREA_LIFE,Seq!X$1,FALSE)-Life!X$39,".")</f>
        <v>6.7258038474531645</v>
      </c>
      <c r="FQ95" t="str">
        <f>IF( ISNUMBER(VLOOKUP($F95,AREA_LIFE,Seq!Y$1,FALSE)-Life!Y$39),VLOOKUP($F95,AREA_LIFE,Seq!Y$1,FALSE)-Life!Y$39,".")</f>
        <v>.</v>
      </c>
      <c r="FR95" t="str">
        <f>IF( ISNUMBER(VLOOKUP($F95,AREA_LIFE,Seq!Z$1,FALSE)-Life!Z$39),VLOOKUP($F95,AREA_LIFE,Seq!Z$1,FALSE)-Life!Z$39,".")</f>
        <v>.</v>
      </c>
      <c r="FS95">
        <f>IF( ISNUMBER(VLOOKUP($F95,AREA_LIFE,Seq!AA$1,FALSE)-Life!AA$39),VLOOKUP($F95,AREA_LIFE,Seq!AA$1,FALSE)-Life!AA$39,".")</f>
        <v>7.2717166609324835</v>
      </c>
      <c r="FT95" t="str">
        <f>IF( ISNUMBER(VLOOKUP($F95,AREA_LIFE,Seq!AB$1,FALSE)-Life!AB$39),VLOOKUP($F95,AREA_LIFE,Seq!AB$1,FALSE)-Life!AB$39,".")</f>
        <v>.</v>
      </c>
      <c r="FU95">
        <f>IF( ISNUMBER(VLOOKUP($F95,AREA_LIFE,Seq!AC$1,FALSE)-Life!AC$39),VLOOKUP($F95,AREA_LIFE,Seq!AC$1,FALSE)-Life!AC$39,".")</f>
        <v>7.5725365853658673</v>
      </c>
      <c r="FV95" t="str">
        <f>IF( ISNUMBER(VLOOKUP($F95,AREA_LIFE,Seq!AD$1,FALSE)-Life!AD$39),VLOOKUP($F95,AREA_LIFE,Seq!AD$1,FALSE)-Life!AD$39,".")</f>
        <v>.</v>
      </c>
      <c r="FW95" t="str">
        <f>IF( ISNUMBER(VLOOKUP($F95,AREA_LIFE,Seq!AE$1,FALSE)-Life!AE$39),VLOOKUP($F95,AREA_LIFE,Seq!AE$1,FALSE)-Life!AE$39,".")</f>
        <v>.</v>
      </c>
      <c r="FX95">
        <f>IF( ISNUMBER(VLOOKUP($F95,AREA_LIFE,Seq!AF$1,FALSE)-Life!AF$39),VLOOKUP($F95,AREA_LIFE,Seq!AF$1,FALSE)-Life!AF$39,".")</f>
        <v>7.1482439024390345</v>
      </c>
      <c r="FY95">
        <f>IF( ISNUMBER(VLOOKUP($F95,AREA_LIFE,Seq!AG$1,FALSE)-Life!AG$39),VLOOKUP($F95,AREA_LIFE,Seq!AG$1,FALSE)-Life!AG$39,".")</f>
        <v>6.9691219512195062</v>
      </c>
      <c r="FZ95">
        <f>IF( ISNUMBER(VLOOKUP($F95,AREA_LIFE,Seq!AH$1,FALSE)-Life!AH$39),VLOOKUP($F95,AREA_LIFE,Seq!AH$1,FALSE)-Life!AH$39,".")</f>
        <v>7.1642682926829337</v>
      </c>
      <c r="GA95">
        <f>IF( ISNUMBER(VLOOKUP($F95,AREA_LIFE,Seq!AI$1,FALSE)-Life!AI$39),VLOOKUP($F95,AREA_LIFE,Seq!AI$1,FALSE)-Life!AI$39,".")</f>
        <v>6.9011463414634164</v>
      </c>
      <c r="GB95">
        <f>IF( ISNUMBER(VLOOKUP($F95,AREA_LIFE,Seq!AJ$1,FALSE)-Life!AJ$39),VLOOKUP($F95,AREA_LIFE,Seq!AJ$1,FALSE)-Life!AJ$39,".")</f>
        <v>6.9803902439024199</v>
      </c>
      <c r="GC95">
        <f>IF( ISNUMBER(VLOOKUP($F95,AREA_LIFE,Seq!AK$1,FALSE)-Life!AK$39),VLOOKUP($F95,AREA_LIFE,Seq!AK$1,FALSE)-Life!AK$39,".")</f>
        <v>6.8044146341463403</v>
      </c>
      <c r="GD95">
        <f>IF( ISNUMBER(VLOOKUP($F95,AREA_LIFE,Seq!AL$1,FALSE)-Life!AL$39),VLOOKUP($F95,AREA_LIFE,Seq!AL$1,FALSE)-Life!AL$39,".")</f>
        <v>6.7215365853658682</v>
      </c>
      <c r="GE95">
        <f>IF( ISNUMBER(VLOOKUP($F95,AREA_LIFE,Seq!AM$1,FALSE)-Life!AM$39),VLOOKUP($F95,AREA_LIFE,Seq!AM$1,FALSE)-Life!AM$39,".")</f>
        <v>6.781439024390238</v>
      </c>
      <c r="GF95">
        <f>IF( ISNUMBER(VLOOKUP($F95,AREA_LIFE,Seq!AN$1,FALSE)-Life!AN$39),VLOOKUP($F95,AREA_LIFE,Seq!AN$1,FALSE)-Life!AN$39,".")</f>
        <v>6.8408048780487718</v>
      </c>
      <c r="GG95">
        <f>IF( ISNUMBER(VLOOKUP($F95,AREA_LIFE,Seq!AO$1,FALSE)-Life!AO$39),VLOOKUP($F95,AREA_LIFE,Seq!AO$1,FALSE)-Life!AO$39,".")</f>
        <v>6.7519268292682852</v>
      </c>
      <c r="GH95">
        <f>IF( ISNUMBER(VLOOKUP($F95,AREA_LIFE,Seq!AP$1,FALSE)-Life!AP$39),VLOOKUP($F95,AREA_LIFE,Seq!AP$1,FALSE)-Life!AP$39,".")</f>
        <v>6.6228292682926764</v>
      </c>
      <c r="GI95">
        <f>IF( ISNUMBER(VLOOKUP($F95,AREA_LIFE,Seq!AQ$1,FALSE)-Life!AQ$39),VLOOKUP($F95,AREA_LIFE,Seq!AQ$1,FALSE)-Life!AQ$39,".")</f>
        <v>6.7176829268292693</v>
      </c>
      <c r="GJ95">
        <f>IF( ISNUMBER(VLOOKUP($F95,AREA_LIFE,Seq!AR$1,FALSE)-Life!AR$39),VLOOKUP($F95,AREA_LIFE,Seq!AR$1,FALSE)-Life!AR$39,".")</f>
        <v>6.3361219512195106</v>
      </c>
      <c r="GK95">
        <f>IF( ISNUMBER(VLOOKUP($F95,AREA_LIFE,Seq!AS$1,FALSE)-Life!AS$39),VLOOKUP($F95,AREA_LIFE,Seq!AS$1,FALSE)-Life!AS$39,".")</f>
        <v>6.3333170731707327</v>
      </c>
      <c r="GL95">
        <f>IF( ISNUMBER(VLOOKUP($F95,AREA_LIFE,Seq!AT$1,FALSE)-Life!AT$39),VLOOKUP($F95,AREA_LIFE,Seq!AT$1,FALSE)-Life!AT$39,".")</f>
        <v>6.1068048780487629</v>
      </c>
      <c r="GM95">
        <f>IF( ISNUMBER(VLOOKUP($F95,AREA_LIFE,Seq!AU$1,FALSE)-Life!AU$39),VLOOKUP($F95,AREA_LIFE,Seq!AU$1,FALSE)-Life!AU$39,".")</f>
        <v>6.7284634146341347</v>
      </c>
      <c r="GN95">
        <f>IF( ISNUMBER(VLOOKUP($F95,AREA_LIFE,Seq!AV$1,FALSE)-Life!AV$39),VLOOKUP($F95,AREA_LIFE,Seq!AV$1,FALSE)-Life!AV$39,".")</f>
        <v>6.992487804878067</v>
      </c>
      <c r="GO95">
        <f>IF( ISNUMBER(VLOOKUP($F95,AREA_LIFE,Seq!AW$1,FALSE)-Life!AW$39),VLOOKUP($F95,AREA_LIFE,Seq!AW$1,FALSE)-Life!AW$39,".")</f>
        <v>7.0327804878048852</v>
      </c>
      <c r="GP95">
        <f>IF( ISNUMBER(VLOOKUP($F95,AREA_LIFE,Seq!AX$1,FALSE)-Life!AX$39),VLOOKUP($F95,AREA_LIFE,Seq!AX$1,FALSE)-Life!AX$39,".")</f>
        <v>6.9639756097560905</v>
      </c>
      <c r="GQ95">
        <f t="shared" si="82"/>
        <v>6.9639756097560905</v>
      </c>
      <c r="GS95">
        <f>IFERROR(VLOOKUP($F95,AREA_LIFE,Seq!V$1,FALSE),".")</f>
        <v>72.625558239682718</v>
      </c>
      <c r="GT95" t="str">
        <f>IFERROR(VLOOKUP($F95,AREA_LIFE,Seq!W$1,FALSE),".")</f>
        <v>.</v>
      </c>
      <c r="GU95">
        <f>IFERROR(VLOOKUP($F95,AREA_LIFE,Seq!X$1,FALSE),".")</f>
        <v>73.074291652331226</v>
      </c>
      <c r="GV95" t="str">
        <f>IFERROR(VLOOKUP($F95,AREA_LIFE,Seq!Y$1,FALSE),".")</f>
        <v>.</v>
      </c>
      <c r="GW95" t="str">
        <f>IFERROR(VLOOKUP($F95,AREA_LIFE,Seq!Z$1,FALSE),".")</f>
        <v>.</v>
      </c>
      <c r="GX95">
        <f>IFERROR(VLOOKUP($F95,AREA_LIFE,Seq!AA$1,FALSE),".")</f>
        <v>74.152155685322739</v>
      </c>
      <c r="GY95" t="str">
        <f>IFERROR(VLOOKUP($F95,AREA_LIFE,Seq!AB$1,FALSE),".")</f>
        <v>.</v>
      </c>
      <c r="GZ95">
        <f>IFERROR(VLOOKUP($F95,AREA_LIFE,Seq!AC$1,FALSE),".")</f>
        <v>74.870731707317091</v>
      </c>
      <c r="HA95" t="str">
        <f>IFERROR(VLOOKUP($F95,AREA_LIFE,Seq!AD$1,FALSE),".")</f>
        <v>.</v>
      </c>
      <c r="HB95" t="str">
        <f>IFERROR(VLOOKUP($F95,AREA_LIFE,Seq!AE$1,FALSE),".")</f>
        <v>.</v>
      </c>
      <c r="HC95">
        <f>IFERROR(VLOOKUP($F95,AREA_LIFE,Seq!AF$1,FALSE),".")</f>
        <v>75.207317073170742</v>
      </c>
      <c r="HD95">
        <f>IFERROR(VLOOKUP($F95,AREA_LIFE,Seq!AG$1,FALSE),".")</f>
        <v>75.319512195121959</v>
      </c>
      <c r="HE95">
        <f>IFERROR(VLOOKUP($F95,AREA_LIFE,Seq!AH$1,FALSE),".")</f>
        <v>75.819512195121959</v>
      </c>
      <c r="HF95">
        <f>IFERROR(VLOOKUP($F95,AREA_LIFE,Seq!AI$1,FALSE),".")</f>
        <v>75.870731707317091</v>
      </c>
      <c r="HG95">
        <f>IFERROR(VLOOKUP($F95,AREA_LIFE,Seq!AJ$1,FALSE),".")</f>
        <v>76.270731707317069</v>
      </c>
      <c r="HH95">
        <f>IFERROR(VLOOKUP($F95,AREA_LIFE,Seq!AK$1,FALSE),".")</f>
        <v>76.421951219512209</v>
      </c>
      <c r="HI95">
        <f>IFERROR(VLOOKUP($F95,AREA_LIFE,Seq!AL$1,FALSE),".")</f>
        <v>76.67317073170733</v>
      </c>
      <c r="HJ95">
        <f>IFERROR(VLOOKUP($F95,AREA_LIFE,Seq!AM$1,FALSE),".")</f>
        <v>77.073170731707322</v>
      </c>
      <c r="HK95">
        <f>IFERROR(VLOOKUP($F95,AREA_LIFE,Seq!AN$1,FALSE),".")</f>
        <v>77.475609756097569</v>
      </c>
      <c r="HL95">
        <f>IFERROR(VLOOKUP($F95,AREA_LIFE,Seq!AO$1,FALSE),".")</f>
        <v>77.72682926829269</v>
      </c>
      <c r="HM95">
        <f>IFERROR(VLOOKUP($F95,AREA_LIFE,Seq!AP$1,FALSE),".")</f>
        <v>77.926829268292693</v>
      </c>
      <c r="HN95">
        <f>IFERROR(VLOOKUP($F95,AREA_LIFE,Seq!AQ$1,FALSE),".")</f>
        <v>78.329268292682926</v>
      </c>
      <c r="HO95">
        <f>IFERROR(VLOOKUP($F95,AREA_LIFE,Seq!AR$1,FALSE),".")</f>
        <v>78.229268292682931</v>
      </c>
      <c r="HP95">
        <f>IFERROR(VLOOKUP($F95,AREA_LIFE,Seq!AS$1,FALSE),".")</f>
        <v>78.480487804878052</v>
      </c>
      <c r="HQ95">
        <f>IFERROR(VLOOKUP($F95,AREA_LIFE,Seq!AT$1,FALSE),".")</f>
        <v>78.480487804878052</v>
      </c>
      <c r="HR95">
        <f>IFERROR(VLOOKUP($F95,AREA_LIFE,Seq!AU$1,FALSE),".")</f>
        <v>79.305121951219505</v>
      </c>
      <c r="HS95">
        <f>IFERROR(VLOOKUP($F95,AREA_LIFE,Seq!AV$1,FALSE),".")</f>
        <v>79.756097560975618</v>
      </c>
      <c r="HT95">
        <f>IFERROR(VLOOKUP($F95,AREA_LIFE,Seq!AW$1,FALSE),".")</f>
        <v>79.975853658536593</v>
      </c>
      <c r="HU95">
        <f>IFERROR(VLOOKUP($F95,AREA_LIFE,Seq!AX$1,FALSE),".")</f>
        <v>80.088536585365858</v>
      </c>
      <c r="HV95">
        <f t="shared" si="88"/>
        <v>80.088536585365858</v>
      </c>
      <c r="HZ95">
        <f t="shared" si="85"/>
        <v>561370</v>
      </c>
      <c r="IA95">
        <f t="shared" si="83"/>
        <v>21474</v>
      </c>
      <c r="IB95">
        <f t="shared" si="86"/>
        <v>198779873.17183411</v>
      </c>
      <c r="IC95">
        <f t="shared" si="87"/>
        <v>109859761.98571189</v>
      </c>
      <c r="ID95">
        <f t="shared" si="84"/>
        <v>6.1694503461894173E-2</v>
      </c>
      <c r="IE95">
        <f>work!FK95</f>
        <v>4446</v>
      </c>
      <c r="IF95">
        <f>work!FL95</f>
        <v>1070</v>
      </c>
      <c r="IG95">
        <f>work!FM95</f>
        <v>3211</v>
      </c>
      <c r="IH95">
        <f>IF(ISNUMBER(work!FS95-work!FK95),work!FS95-work!FK95,".")</f>
        <v>6633</v>
      </c>
      <c r="II95">
        <f>IF(ISNUMBER(work!FT95-work!FL95),work!FT95-work!FL95,".")</f>
        <v>1754</v>
      </c>
      <c r="IJ95">
        <f>IF(ISNUMBER(work!FU95-work!FM95),work!FU95-work!FM95,".")</f>
        <v>8955</v>
      </c>
    </row>
    <row r="96" spans="1:244">
      <c r="A96" s="24" t="str">
        <f t="shared" si="48"/>
        <v>欧洲</v>
      </c>
      <c r="B96" s="24" t="str">
        <f t="shared" si="49"/>
        <v>InEM90</v>
      </c>
      <c r="C96" s="24" t="str">
        <f t="shared" si="50"/>
        <v>InOECD90</v>
      </c>
      <c r="D96" s="24"/>
      <c r="E96" s="25" t="s">
        <v>2495</v>
      </c>
      <c r="F96" s="26" t="str">
        <f t="shared" si="51"/>
        <v>France</v>
      </c>
      <c r="G96" s="27">
        <f t="shared" si="52"/>
        <v>2016</v>
      </c>
      <c r="H96" s="27">
        <f t="shared" si="53"/>
        <v>3254</v>
      </c>
      <c r="I96" s="27">
        <f t="shared" si="54"/>
        <v>4230</v>
      </c>
      <c r="J96" s="27">
        <f t="shared" si="55"/>
        <v>1555</v>
      </c>
      <c r="K96" s="27">
        <f t="shared" si="56"/>
        <v>2267</v>
      </c>
      <c r="L96" s="27">
        <f t="shared" si="57"/>
        <v>460</v>
      </c>
      <c r="M96" s="27">
        <f t="shared" si="58"/>
        <v>2106</v>
      </c>
      <c r="N96" s="27">
        <f t="shared" si="59"/>
        <v>988</v>
      </c>
      <c r="O96" s="27">
        <f t="shared" si="60"/>
        <v>4493</v>
      </c>
      <c r="P96" s="27">
        <f t="shared" si="61"/>
        <v>14141</v>
      </c>
      <c r="Q96" s="27">
        <f t="shared" si="62"/>
        <v>19204</v>
      </c>
      <c r="R96" s="27">
        <f t="shared" si="63"/>
        <v>28702</v>
      </c>
      <c r="S96" s="27">
        <f t="shared" si="64"/>
        <v>42375</v>
      </c>
      <c r="T96" s="27">
        <f t="shared" si="65"/>
        <v>47465</v>
      </c>
      <c r="U96" s="27">
        <f t="shared" si="66"/>
        <v>71489</v>
      </c>
      <c r="V96" s="27">
        <f t="shared" si="67"/>
        <v>88429</v>
      </c>
      <c r="W96" s="27">
        <f t="shared" si="68"/>
        <v>85316</v>
      </c>
      <c r="X96" s="27">
        <f t="shared" si="69"/>
        <v>53246</v>
      </c>
      <c r="Y96" s="27">
        <f t="shared" si="70"/>
        <v>57560</v>
      </c>
      <c r="Z96" s="27">
        <f t="shared" si="71"/>
        <v>60431</v>
      </c>
      <c r="AA96" s="27">
        <f t="shared" si="72"/>
        <v>65674</v>
      </c>
      <c r="AB96" s="27">
        <f t="shared" si="73"/>
        <v>61506</v>
      </c>
      <c r="AC96" s="27">
        <f t="shared" si="74"/>
        <v>38269</v>
      </c>
      <c r="AD96" s="27">
        <f t="shared" si="75"/>
        <v>45601</v>
      </c>
      <c r="AE96" s="27">
        <f t="shared" si="76"/>
        <v>58775</v>
      </c>
      <c r="AF96" s="27">
        <f t="shared" si="77"/>
        <v>65365</v>
      </c>
      <c r="AG96" s="27"/>
      <c r="AH96" s="27">
        <f>IF(ISNUMBER(work!C96+work!AH96),work!C96+work!AH96,".")</f>
        <v>104405213.26071121</v>
      </c>
      <c r="AI96" s="27">
        <f>IF(ISNUMBER(work!D96+work!AI96),work!D96+work!AI96,".")</f>
        <v>106150762.33073619</v>
      </c>
      <c r="AJ96" s="27">
        <f>IF(ISNUMBER(work!E96+work!AJ96),work!E96+work!AJ96,".")</f>
        <v>110016023.27276129</v>
      </c>
      <c r="AK96" s="27">
        <f>IF(ISNUMBER(work!F96+work!AK96),work!F96+work!AK96,".")</f>
        <v>113368396.42640769</v>
      </c>
      <c r="AL96" s="27">
        <f>IF(ISNUMBER(work!G96+work!AL96),work!G96+work!AL96,".")</f>
        <v>118245076.2284584</v>
      </c>
      <c r="AM96" s="27">
        <f>IF(ISNUMBER(work!H96+work!AM96),work!H96+work!AM96,".")</f>
        <v>123428596.56628759</v>
      </c>
      <c r="AN96" s="27">
        <f>IF(ISNUMBER(work!I96+work!AN96),work!I96+work!AN96,".")</f>
        <v>128387688.77814341</v>
      </c>
      <c r="AO96" s="27">
        <f>IF(ISNUMBER(work!J96+work!AO96),work!J96+work!AO96,".")</f>
        <v>134597669.9633069</v>
      </c>
      <c r="AP96" s="27">
        <f>IF(ISNUMBER(work!K96+work!AP96),work!K96+work!AP96,".")</f>
        <v>143264125.58384621</v>
      </c>
      <c r="AQ96" s="27">
        <f>IF(ISNUMBER(work!L96+work!AQ96),work!L96+work!AQ96,".")</f>
        <v>149203143.97177482</v>
      </c>
      <c r="AR96" s="27">
        <f>IF(ISNUMBER(work!M96+work!AR96),work!M96+work!AR96,".")</f>
        <v>153642633.44454411</v>
      </c>
      <c r="AS96" s="27">
        <f>IF(ISNUMBER(work!N96+work!AS96),work!N96+work!AS96,".")</f>
        <v>158841683.45315471</v>
      </c>
      <c r="AT96" s="27">
        <f>IF(ISNUMBER(work!O96+work!AT96),work!O96+work!AT96,".")</f>
        <v>167243069.8703711</v>
      </c>
      <c r="AU96" s="27">
        <f>IF(ISNUMBER(work!P96+work!AU96),work!P96+work!AU96,".")</f>
        <v>173983837.9975338</v>
      </c>
      <c r="AV96" s="27">
        <f>IF(ISNUMBER(work!Q96+work!AV96),work!Q96+work!AV96,".")</f>
        <v>184718107.6095576</v>
      </c>
      <c r="AW96" s="27">
        <f>IF(ISNUMBER(work!R96+work!AW96),work!R96+work!AW96,".")</f>
        <v>194907355.72632271</v>
      </c>
      <c r="AX96" s="27">
        <f>IF(ISNUMBER(work!S96+work!AX96),work!S96+work!AX96,".")</f>
        <v>204119060.52688873</v>
      </c>
      <c r="AY96" s="27">
        <f>IF(ISNUMBER(work!T96+work!AY96),work!T96+work!AY96,".")</f>
        <v>214845380.66832697</v>
      </c>
      <c r="AZ96" s="27">
        <f>IF(ISNUMBER(work!U96+work!AZ96),work!U96+work!AZ96,".")</f>
        <v>226467295.02417499</v>
      </c>
      <c r="BA96" s="27">
        <f>IF(ISNUMBER(work!V96+work!BA96),work!V96+work!BA96,".")</f>
        <v>238360030.82062098</v>
      </c>
      <c r="BB96" s="27">
        <f>IF(ISNUMBER(work!W96+work!BB96),work!W96+work!BB96,".")</f>
        <v>252644420.599529</v>
      </c>
      <c r="BC96" s="27">
        <f>IF(ISNUMBER(work!X96+work!BC96),work!X96+work!BC96,".")</f>
        <v>265054401.70497799</v>
      </c>
      <c r="BD96" s="27">
        <f>IF(ISNUMBER(work!Y96+work!BD96),work!Y96+work!BD96,".")</f>
        <v>278254249.90155399</v>
      </c>
      <c r="BE96" s="27">
        <f>IF(ISNUMBER(work!Z96+work!BE96),work!Z96+work!BE96,".")</f>
        <v>293900843.12461901</v>
      </c>
      <c r="BF96" s="27">
        <f>IF(ISNUMBER(work!AA96+work!BF96),work!AA96+work!BF96,".")</f>
        <v>313045603.15582699</v>
      </c>
      <c r="BG96" s="27">
        <f>IF(ISNUMBER(work!AB96+work!BG96),work!AB96+work!BG96,".")</f>
        <v>333565295.57999802</v>
      </c>
      <c r="BH96" s="27">
        <f>IF(ISNUMBER(work!AC96+work!BH96),work!AC96+work!BH96,".")</f>
        <v>358725571.83890104</v>
      </c>
      <c r="BI96" s="27">
        <f>IF(ISNUMBER(work!AD96+work!BI96),work!AD96+work!BI96,".")</f>
        <v>389620935.51829302</v>
      </c>
      <c r="BJ96" s="27">
        <f>IF(ISNUMBER(work!AE96+work!BJ96),work!AE96+work!BJ96,".")</f>
        <v>411757360.06872702</v>
      </c>
      <c r="BK96" s="27">
        <f>IF(ISNUMBER(work!AF96+work!BK96),work!AF96+work!BK96,".")</f>
        <v>441033397.93503284</v>
      </c>
      <c r="BL96" s="27"/>
      <c r="BM96" s="27">
        <f>IF(ISNUMBER(work!AH96-work!C96),work!AH96-work!C96,".")</f>
        <v>67816824.697645202</v>
      </c>
      <c r="BN96" s="27">
        <f>IF(ISNUMBER(work!AI96-work!D96),work!AI96-work!D96,".")</f>
        <v>67659777.562390804</v>
      </c>
      <c r="BO96" s="27">
        <f>IF(ISNUMBER(work!AJ96-work!E96),work!AJ96-work!E96,".")</f>
        <v>68022358.890496492</v>
      </c>
      <c r="BP96" s="27">
        <f>IF(ISNUMBER(work!AK96-work!F96),work!AK96-work!F96,".")</f>
        <v>66797422.626476102</v>
      </c>
      <c r="BQ96" s="27">
        <f>IF(ISNUMBER(work!AL96-work!G96),work!AL96-work!G96,".")</f>
        <v>64595314.410937198</v>
      </c>
      <c r="BR96" s="27">
        <f>IF(ISNUMBER(work!AM96-work!H96),work!AM96-work!H96,".")</f>
        <v>62536116.903401002</v>
      </c>
      <c r="BS96" s="27">
        <f>IF(ISNUMBER(work!AN96-work!I96),work!AN96-work!I96,".")</f>
        <v>62136670.904922806</v>
      </c>
      <c r="BT96" s="27">
        <f>IF(ISNUMBER(work!AO96-work!J96),work!AO96-work!J96,".")</f>
        <v>60661534.016792707</v>
      </c>
      <c r="BU96" s="27">
        <f>IF(ISNUMBER(work!AP96-work!K96),work!AP96-work!K96,".")</f>
        <v>60973206.275375798</v>
      </c>
      <c r="BV96" s="27">
        <f>IF(ISNUMBER(work!AQ96-work!L96),work!AQ96-work!L96,".")</f>
        <v>63538296.971657202</v>
      </c>
      <c r="BW96" s="27">
        <f>IF(ISNUMBER(work!AR96-work!M96),work!AR96-work!M96,".")</f>
        <v>64722522.258421898</v>
      </c>
      <c r="BX96" s="27">
        <f>IF(ISNUMBER(work!AS96-work!N96),work!AS96-work!N96,".")</f>
        <v>61740922.037909307</v>
      </c>
      <c r="BY96" s="27">
        <f>IF(ISNUMBER(work!AT96-work!O96),work!AT96-work!O96,".")</f>
        <v>56354000.334160879</v>
      </c>
      <c r="BZ96" s="27">
        <f>IF(ISNUMBER(work!AU96-work!P96),work!AU96-work!P96,".")</f>
        <v>47570298.726254202</v>
      </c>
      <c r="CA96" s="27">
        <f>IF(ISNUMBER(work!AV96-work!Q96),work!AV96-work!Q96,".")</f>
        <v>41744394.693740398</v>
      </c>
      <c r="CB96" s="27">
        <f>IF(ISNUMBER(work!AW96-work!R96),work!AW96-work!R96,".")</f>
        <v>36349508.102681294</v>
      </c>
      <c r="CC96" s="27">
        <f>IF(ISNUMBER(work!AX96-work!S96),work!AX96-work!S96,".")</f>
        <v>29705428.140883312</v>
      </c>
      <c r="CD96" s="27">
        <f>IF(ISNUMBER(work!AY96-work!T96),work!AY96-work!T96,".")</f>
        <v>24211280.470422998</v>
      </c>
      <c r="CE96" s="27">
        <f>IF(ISNUMBER(work!AZ96-work!U96),work!AZ96-work!U96,".")</f>
        <v>20963735.010835007</v>
      </c>
      <c r="CF96" s="27">
        <f>IF(ISNUMBER(work!BA96-work!V96),work!BA96-work!V96,".")</f>
        <v>17238200.246266991</v>
      </c>
      <c r="CG96" s="27">
        <f>IF(ISNUMBER(work!BB96-work!W96),work!BB96-work!W96,".")</f>
        <v>12948356.25692901</v>
      </c>
      <c r="CH96" s="27">
        <f>IF(ISNUMBER(work!BC96-work!X96),work!BC96-work!X96,".")</f>
        <v>5463564.0219420046</v>
      </c>
      <c r="CI96" s="27">
        <f>IF(ISNUMBER(work!BD96-work!Y96),work!BD96-work!Y96,".")</f>
        <v>-4959354.0106379986</v>
      </c>
      <c r="CJ96" s="27">
        <f>IF(ISNUMBER(work!BE96-work!Z96),work!BE96-work!Z96,".")</f>
        <v>-17634121.178793013</v>
      </c>
      <c r="CK96" s="27">
        <f>IF(ISNUMBER(work!BF96-work!AA96),work!BF96-work!AA96,".")</f>
        <v>-29954392.542228997</v>
      </c>
      <c r="CL96" s="27">
        <f>IF(ISNUMBER(work!BG96-work!AB96),work!BG96-work!AB96,".")</f>
        <v>-45106699.670655996</v>
      </c>
      <c r="CM96" s="27">
        <f>IF(ISNUMBER(work!BH96-work!AC96),work!BH96-work!AC96,".")</f>
        <v>-63872374.860828966</v>
      </c>
      <c r="CN96" s="27">
        <f>IF(ISNUMBER(work!BI96-work!AD96),work!BI96-work!AD96,".")</f>
        <v>-87914744.252401024</v>
      </c>
      <c r="CO96" s="27">
        <f>IF(ISNUMBER(work!BJ96-work!AE96),work!BJ96-work!AE96,".")</f>
        <v>-108756530.881331</v>
      </c>
      <c r="CP96" s="27">
        <f>IF(ISNUMBER(work!BK96-work!AF96),work!BK96-work!AF96,".")</f>
        <v>-146475709.89375782</v>
      </c>
      <c r="CQ96" s="27"/>
      <c r="CR96" s="27"/>
      <c r="CS96" s="27">
        <f>IF(ISNUMBER(work!CR96-work!BN96),work!CR96-work!BN96,".")</f>
        <v>7.034993637839497E-2</v>
      </c>
      <c r="CT96" s="27">
        <f>IF(ISNUMBER(work!CS96-work!BO96),work!CS96-work!BO96,".")</f>
        <v>6.9349936378394969E-2</v>
      </c>
      <c r="CU96" s="27">
        <f>IF(ISNUMBER(work!CT96-work!BP96),work!CT96-work!BP96,".")</f>
        <v>6.9349936378394969E-2</v>
      </c>
      <c r="CV96" s="27">
        <f>IF(ISNUMBER(work!CU96-work!BQ96),work!CU96-work!BQ96,".")</f>
        <v>6.8349936378394968E-2</v>
      </c>
      <c r="CW96" s="27">
        <f>IF(ISNUMBER(work!CV96-work!BR96),work!CV96-work!BR96,".")</f>
        <v>6.8349936378394968E-2</v>
      </c>
      <c r="CX96" s="27">
        <f>IF(ISNUMBER(work!CW96-work!BS96),work!CW96-work!BS96,".")</f>
        <v>6.7349936378394981E-2</v>
      </c>
      <c r="CY96" s="27">
        <f>IF(ISNUMBER(work!CX96-work!BT96),work!CX96-work!BT96,".")</f>
        <v>6.634993637839498E-2</v>
      </c>
      <c r="CZ96" s="27">
        <f>IF(ISNUMBER(work!CY96-work!BU96),work!CY96-work!BU96,".")</f>
        <v>6.5349936378394979E-2</v>
      </c>
      <c r="DA96" s="27">
        <f>IF(ISNUMBER(work!CZ96-work!BV96),work!CZ96-work!BV96,".")</f>
        <v>6.4349936378394978E-2</v>
      </c>
      <c r="DB96" s="27">
        <f>IF(ISNUMBER(work!DA96-work!BW96),work!DA96-work!BW96,".")</f>
        <v>6.3349936378394978E-2</v>
      </c>
      <c r="DC96" s="94">
        <f>IF(ISNUMBER(work!DB96-work!BX96),work!DB96-work!BX96,".")</f>
        <v>6.1349936378394976E-2</v>
      </c>
      <c r="DD96" s="27">
        <f>IF(ISNUMBER(work!DC96-work!BY96),work!DC96-work!BY96,".")</f>
        <v>5.9349936378394974E-2</v>
      </c>
      <c r="DE96" s="27">
        <f>IF(ISNUMBER(work!DD96-work!BZ96),work!DD96-work!BZ96,".")</f>
        <v>4.9647487927668751E-2</v>
      </c>
      <c r="DF96" s="27">
        <f>IF(ISNUMBER(work!DE96-work!CA96),work!DE96-work!CA96,".")</f>
        <v>4.764748792766875E-2</v>
      </c>
      <c r="DG96" s="27">
        <f>IF(ISNUMBER(work!DF96-work!CB96),work!DF96-work!CB96,".")</f>
        <v>4.5647487927668748E-2</v>
      </c>
      <c r="DH96" s="27">
        <f>IF(ISNUMBER(work!DG96-work!CC96),work!DG96-work!CC96,".")</f>
        <v>4.3647487927668753E-2</v>
      </c>
      <c r="DI96" s="27">
        <f>IF(ISNUMBER(work!DH96-work!CD96),work!DH96-work!CD96,".")</f>
        <v>4.0647487927668757E-2</v>
      </c>
      <c r="DJ96" s="27">
        <f>IF(ISNUMBER(work!DI96-work!CE96),work!DI96-work!CE96,".")</f>
        <v>3.8647487927668756E-2</v>
      </c>
      <c r="DK96" s="27">
        <f>IF(ISNUMBER(work!DJ96-work!CF96),work!DJ96-work!CF96,".")</f>
        <v>3.6647487927668754E-2</v>
      </c>
      <c r="DL96" s="27">
        <f>IF(ISNUMBER(work!DK96-work!CG96),work!DK96-work!CG96,".")</f>
        <v>3.2272140468286012E-2</v>
      </c>
      <c r="DM96" s="94">
        <f>IF(ISNUMBER(work!DL96-work!CH96),work!DL96-work!CH96,".")</f>
        <v>2.8205362676452149E-2</v>
      </c>
      <c r="DN96" s="27">
        <f>IF(ISNUMBER(work!DM96-work!CI96),work!DM96-work!CI96,".")</f>
        <v>2.4620470725274589E-2</v>
      </c>
      <c r="DO96" s="27">
        <f>IF(ISNUMBER(work!DN96-work!CJ96),work!DN96-work!CJ96,".")</f>
        <v>2.1514162504294422E-2</v>
      </c>
      <c r="DP96" s="27">
        <f>IF(ISNUMBER(work!DO96-work!CK96),work!DO96-work!CK96,".")</f>
        <v>1.8745565590379404E-2</v>
      </c>
      <c r="DQ96" s="27">
        <f>IF(ISNUMBER(work!DP96-work!CL96),work!DP96-work!CL96,".")</f>
        <v>1.5406203703162105E-2</v>
      </c>
      <c r="DR96" s="94">
        <f>IF(ISNUMBER(work!DQ96-work!CM96),work!DQ96-work!CM96,".")</f>
        <v>1.2941764000459981E-2</v>
      </c>
      <c r="DS96" s="27">
        <f>IF(ISNUMBER(work!DR96-work!CN96),work!DR96-work!CN96,".")</f>
        <v>8.9449871474010859E-3</v>
      </c>
      <c r="DT96" s="27">
        <f>IF(ISNUMBER(work!DS96-work!CO96),work!DS96-work!CO96,".")</f>
        <v>4.3710183061691638E-3</v>
      </c>
      <c r="DU96" s="27">
        <f>IF(ISNUMBER(work!DT96-work!CP96),work!DT96-work!CP96,".")</f>
        <v>6.8157569502866333E-4</v>
      </c>
      <c r="DV96" s="27">
        <f t="shared" si="78"/>
        <v>6.8157569502866333E-4</v>
      </c>
      <c r="DW96" s="27"/>
      <c r="DX96" s="27">
        <f>IF(ISNUMBER(work!FJ96/work!FN96),work!FJ96/work!FN96,".")</f>
        <v>3.1591843402030981E-4</v>
      </c>
      <c r="DY96" s="27">
        <f>IF(ISNUMBER(work!FK96/work!FO96),work!FK96/work!FO96,".")</f>
        <v>4.8538633435530449E-4</v>
      </c>
      <c r="DZ96" s="27">
        <f>IF(ISNUMBER(work!FL96/work!FP96),work!FL96/work!FP96,".")</f>
        <v>6.5691056910569104E-5</v>
      </c>
      <c r="EA96" s="27">
        <f>IF(ISNUMBER(work!FM96/work!FQ96),work!FM96/work!FQ96,".")</f>
        <v>3.5571298780900549E-4</v>
      </c>
      <c r="EB96" s="27">
        <f>IF(ISNUMBER((work!FK96+work!FL96)/(work!FO96+work!FP96)),(work!FK96+work!FL96)/(work!FO96+work!FP96),".")</f>
        <v>3.0515031585850831E-4</v>
      </c>
      <c r="EC96" s="27">
        <f>IF(ISNUMBER(work!FR96/work!FV96),work!FR96/work!FV96,".")</f>
        <v>6.0732841803157005E-4</v>
      </c>
      <c r="ED96" s="27">
        <f>IF(ISNUMBER(work!FS96/work!FW96),work!FS96/work!FW96,".")</f>
        <v>6.8624927303262396E-4</v>
      </c>
      <c r="EE96" s="27">
        <f>IF(ISNUMBER(work!FT96/work!FX96),work!FT96/work!FX96,".")</f>
        <v>2.4978481032946539E-4</v>
      </c>
      <c r="EF96" s="27">
        <f>IF(ISNUMBER(work!FU96/work!FY96),work!FU96/work!FY96,".")</f>
        <v>7.6267327763045525E-4</v>
      </c>
      <c r="EG96" s="27">
        <f>IF(ISNUMBER((work!FS96+work!FT96)/(work!FW96+work!FX96)),(work!FS96+work!FT96)/(work!FW96+work!FX96),".")</f>
        <v>5.637172382925293E-4</v>
      </c>
      <c r="EH96" s="27">
        <f>work!EZ96</f>
        <v>3.8975501113585748E-3</v>
      </c>
      <c r="EI96" s="27">
        <f>work!FA96</f>
        <v>2.6438706265973387E-3</v>
      </c>
      <c r="EJ96" s="27">
        <f>work!FB96</f>
        <v>3.9139651625432559E-3</v>
      </c>
      <c r="EK96" s="27"/>
      <c r="EL96" s="27">
        <f t="shared" si="79"/>
        <v>8222.2800000000007</v>
      </c>
      <c r="EM96">
        <f t="shared" si="80"/>
        <v>83210</v>
      </c>
      <c r="EN96">
        <f>work!FM96</f>
        <v>2864</v>
      </c>
      <c r="EO96">
        <f>IF(ISNUMBER(work!FK96+work!FL96),work!FK96+work!FL96,".")</f>
        <v>8740</v>
      </c>
      <c r="EP96">
        <f>IF(ISNUMBER(work!FU96-work!FM96),work!FU96-work!FM96,".")</f>
        <v>3893</v>
      </c>
      <c r="EQ96">
        <f>IF(ISNUMBER(work!FS96+work!FT96-work!FK96-work!FL96),(work!FS96+work!FT96-work!FK96-work!FL96),".")</f>
        <v>9050</v>
      </c>
      <c r="EU96">
        <f>work!FC96</f>
        <v>210000</v>
      </c>
      <c r="EV96">
        <f>work!FD96</f>
        <v>150000</v>
      </c>
      <c r="EW96">
        <f>IF(ISNUMBER(VLOOKUP($F96,AREA_EM_ALLYEAR,Seq!B$1,FALSE)),VLOOKUP($F96,AREA_EM_ALLYEAR,Seq!B$1,FALSE),".")</f>
        <v>841</v>
      </c>
      <c r="EX96">
        <f>IF(ISNUMBER(VLOOKUP($F96,AREA_EM_ALLYEAR,Seq!C$1,FALSE)),VLOOKUP($F96,AREA_EM_ALLYEAR,Seq!C$1,FALSE),".")</f>
        <v>772</v>
      </c>
      <c r="EY96">
        <f>IF(ISNUMBER(VLOOKUP($F96,AREA_EM_ALLYEAR,Seq!D$1,FALSE)),VLOOKUP($F96,AREA_EM_ALLYEAR,Seq!D$1,FALSE),".")</f>
        <v>2834</v>
      </c>
      <c r="EZ96">
        <f>IF(ISNUMBER(VLOOKUP($F96,AREA_EM_ALLYEAR,Seq!E$1,FALSE)),VLOOKUP($F96,AREA_EM_ALLYEAR,Seq!E$1,FALSE),".")</f>
        <v>5784</v>
      </c>
      <c r="FA96">
        <f>IF(ISNUMBER(VLOOKUP($F96,AREA_EM_ALLYEAR,Seq!F$1,FALSE)),VLOOKUP($F96,AREA_EM_ALLYEAR,Seq!F$1,FALSE),".")</f>
        <v>1762</v>
      </c>
      <c r="FB96">
        <f>IF(ISNUMBER(VLOOKUP($F96,AREA_EM_ALLYEAR,Seq!G$1,FALSE)),VLOOKUP($F96,AREA_EM_ALLYEAR,Seq!G$1,FALSE),".")</f>
        <v>1811</v>
      </c>
      <c r="FC96">
        <f>IF(ISNUMBER(VLOOKUP($F96,AREA_EM_ALLYEAR,Seq!H$1,FALSE)),VLOOKUP($F96,AREA_EM_ALLYEAR,Seq!H$1,FALSE),".")</f>
        <v>2349</v>
      </c>
      <c r="FD96">
        <f>IF(ISNUMBER(VLOOKUP($F96,AREA_EM_ALLYEAR,Seq!I$1,FALSE)),VLOOKUP($F96,AREA_EM_ALLYEAR,Seq!I$1,FALSE),".")</f>
        <v>1866</v>
      </c>
      <c r="FE96">
        <f>IF(ISNUMBER(VLOOKUP($F96,AREA_EM_ALLYEAR,Seq!J$1,FALSE)),VLOOKUP($F96,AREA_EM_ALLYEAR,Seq!J$1,FALSE),".")</f>
        <v>2416</v>
      </c>
      <c r="FF96">
        <f>IF(ISNUMBER(VLOOKUP($F96,AREA_EM_ALLYEAR,Seq!K$1,FALSE)),VLOOKUP($F96,AREA_EM_ALLYEAR,Seq!K$1,FALSE),".")</f>
        <v>2919</v>
      </c>
      <c r="FG96">
        <f>IF(ISNUMBER(VLOOKUP($F96,AREA_EM_ALLYEAR,Seq!L$1,FALSE)),VLOOKUP($F96,AREA_EM_ALLYEAR,Seq!L$1,FALSE),".")</f>
        <v>2790</v>
      </c>
      <c r="FH96">
        <f>IF(ISNUMBER(VLOOKUP($F96,AREA_EM_ALLYEAR,Seq!M$1,FALSE)),VLOOKUP($F96,AREA_EM_ALLYEAR,Seq!M$1,FALSE),".")</f>
        <v>4321</v>
      </c>
      <c r="FI96">
        <f>IF(ISNUMBER(VLOOKUP($F96,AREA_EM_ALLYEAR,Seq!N$1,FALSE)),VLOOKUP($F96,AREA_EM_ALLYEAR,Seq!N$1,FALSE),".")</f>
        <v>3720</v>
      </c>
      <c r="FJ96">
        <f>IF(ISNUMBER(VLOOKUP($F96,AREA_EM_ALLYEAR,Seq!O$1,FALSE)),VLOOKUP($F96,AREA_EM_ALLYEAR,Seq!O$1,FALSE),".")</f>
        <v>3952</v>
      </c>
      <c r="FK96">
        <f t="shared" si="81"/>
        <v>3952</v>
      </c>
      <c r="FN96">
        <f>IF( ISNUMBER(VLOOKUP($F96,AREA_LIFE,Seq!V$1,FALSE)-Life!V$39),VLOOKUP($F96,AREA_LIFE,Seq!V$1,FALSE)-Life!V$39,".")</f>
        <v>8.2111219512195248</v>
      </c>
      <c r="FO96">
        <f>IF( ISNUMBER(VLOOKUP($F96,AREA_LIFE,Seq!W$1,FALSE)-Life!W$39),VLOOKUP($F96,AREA_LIFE,Seq!W$1,FALSE)-Life!W$39,".")</f>
        <v>8.1742439024390308</v>
      </c>
      <c r="FP96">
        <f>IF( ISNUMBER(VLOOKUP($F96,AREA_LIFE,Seq!X$1,FALSE)-Life!X$39),VLOOKUP($F96,AREA_LIFE,Seq!X$1,FALSE)-Life!X$39,".")</f>
        <v>8.3568780487804872</v>
      </c>
      <c r="FQ96">
        <f>IF( ISNUMBER(VLOOKUP($F96,AREA_LIFE,Seq!Y$1,FALSE)-Life!Y$39),VLOOKUP($F96,AREA_LIFE,Seq!Y$1,FALSE)-Life!Y$39,".")</f>
        <v>8.1654146341463445</v>
      </c>
      <c r="FR96">
        <f>IF( ISNUMBER(VLOOKUP($F96,AREA_LIFE,Seq!Z$1,FALSE)-Life!Z$39),VLOOKUP($F96,AREA_LIFE,Seq!Z$1,FALSE)-Life!Z$39,".")</f>
        <v>8.4641951219512208</v>
      </c>
      <c r="FS96">
        <f>IF( ISNUMBER(VLOOKUP($F96,AREA_LIFE,Seq!AA$1,FALSE)-Life!AA$39),VLOOKUP($F96,AREA_LIFE,Seq!AA$1,FALSE)-Life!AA$39,".")</f>
        <v>8.3698048780487824</v>
      </c>
      <c r="FT96">
        <f>IF( ISNUMBER(VLOOKUP($F96,AREA_LIFE,Seq!AB$1,FALSE)-Life!AB$39),VLOOKUP($F96,AREA_LIFE,Seq!AB$1,FALSE)-Life!AB$39,".")</f>
        <v>8.4341463414634177</v>
      </c>
      <c r="FU96">
        <f>IF( ISNUMBER(VLOOKUP($F96,AREA_LIFE,Seq!AC$1,FALSE)-Life!AC$39),VLOOKUP($F96,AREA_LIFE,Seq!AC$1,FALSE)-Life!AC$39,".")</f>
        <v>8.7764390243902568</v>
      </c>
      <c r="FV96">
        <f>IF( ISNUMBER(VLOOKUP($F96,AREA_LIFE,Seq!AD$1,FALSE)-Life!AD$39),VLOOKUP($F96,AREA_LIFE,Seq!AD$1,FALSE)-Life!AD$39,".")</f>
        <v>8.7878048780487745</v>
      </c>
      <c r="FW96">
        <f>IF( ISNUMBER(VLOOKUP($F96,AREA_LIFE,Seq!AE$1,FALSE)-Life!AE$39),VLOOKUP($F96,AREA_LIFE,Seq!AE$1,FALSE)-Life!AE$39,".")</f>
        <v>8.6838536585365915</v>
      </c>
      <c r="FX96">
        <f>IF( ISNUMBER(VLOOKUP($F96,AREA_LIFE,Seq!AF$1,FALSE)-Life!AF$39),VLOOKUP($F96,AREA_LIFE,Seq!AF$1,FALSE)-Life!AF$39,".")</f>
        <v>8.6862926829268474</v>
      </c>
      <c r="FY96">
        <f>IF( ISNUMBER(VLOOKUP($F96,AREA_LIFE,Seq!AG$1,FALSE)-Life!AG$39),VLOOKUP($F96,AREA_LIFE,Seq!AG$1,FALSE)-Life!AG$39,".")</f>
        <v>8.569609756097563</v>
      </c>
      <c r="FZ96">
        <f>IF( ISNUMBER(VLOOKUP($F96,AREA_LIFE,Seq!AH$1,FALSE)-Life!AH$39),VLOOKUP($F96,AREA_LIFE,Seq!AH$1,FALSE)-Life!AH$39,".")</f>
        <v>8.5496341463414609</v>
      </c>
      <c r="GA96">
        <f>IF( ISNUMBER(VLOOKUP($F96,AREA_LIFE,Seq!AI$1,FALSE)-Life!AI$39),VLOOKUP($F96,AREA_LIFE,Seq!AI$1,FALSE)-Life!AI$39,".")</f>
        <v>8.2916341463414511</v>
      </c>
      <c r="GB96">
        <f>IF( ISNUMBER(VLOOKUP($F96,AREA_LIFE,Seq!AJ$1,FALSE)-Life!AJ$39),VLOOKUP($F96,AREA_LIFE,Seq!AJ$1,FALSE)-Life!AJ$39,".")</f>
        <v>8.3857560975609573</v>
      </c>
      <c r="GC96">
        <f>IF( ISNUMBER(VLOOKUP($F96,AREA_LIFE,Seq!AK$1,FALSE)-Life!AK$39),VLOOKUP($F96,AREA_LIFE,Seq!AK$1,FALSE)-Life!AK$39,".")</f>
        <v>8.1658780487804847</v>
      </c>
      <c r="GD96">
        <f>IF( ISNUMBER(VLOOKUP($F96,AREA_LIFE,Seq!AL$1,FALSE)-Life!AL$39),VLOOKUP($F96,AREA_LIFE,Seq!AL$1,FALSE)-Life!AL$39,".")</f>
        <v>8.0532439024390499</v>
      </c>
      <c r="GE96">
        <f>IF( ISNUMBER(VLOOKUP($F96,AREA_LIFE,Seq!AM$1,FALSE)-Life!AM$39),VLOOKUP($F96,AREA_LIFE,Seq!AM$1,FALSE)-Life!AM$39,".")</f>
        <v>8.0643658536585292</v>
      </c>
      <c r="GF96">
        <f>IF( ISNUMBER(VLOOKUP($F96,AREA_LIFE,Seq!AN$1,FALSE)-Life!AN$39),VLOOKUP($F96,AREA_LIFE,Seq!AN$1,FALSE)-Life!AN$39,".")</f>
        <v>7.6725121951219393</v>
      </c>
      <c r="GG96">
        <f>IF( ISNUMBER(VLOOKUP($F96,AREA_LIFE,Seq!AO$1,FALSE)-Life!AO$39),VLOOKUP($F96,AREA_LIFE,Seq!AO$1,FALSE)-Life!AO$39,".")</f>
        <v>7.5348536585365764</v>
      </c>
      <c r="GH96">
        <f>IF( ISNUMBER(VLOOKUP($F96,AREA_LIFE,Seq!AP$1,FALSE)-Life!AP$39),VLOOKUP($F96,AREA_LIFE,Seq!AP$1,FALSE)-Life!AP$39,".")</f>
        <v>7.6057560975609562</v>
      </c>
      <c r="GI96">
        <f>IF( ISNUMBER(VLOOKUP($F96,AREA_LIFE,Seq!AQ$1,FALSE)-Life!AQ$39),VLOOKUP($F96,AREA_LIFE,Seq!AQ$1,FALSE)-Life!AQ$39,".")</f>
        <v>7.4981707317073329</v>
      </c>
      <c r="GJ96">
        <f>IF( ISNUMBER(VLOOKUP($F96,AREA_LIFE,Seq!AR$1,FALSE)-Life!AR$39),VLOOKUP($F96,AREA_LIFE,Seq!AR$1,FALSE)-Life!AR$39,".")</f>
        <v>7.4190487804878131</v>
      </c>
      <c r="GK96">
        <f>IF( ISNUMBER(VLOOKUP($F96,AREA_LIFE,Seq!AS$1,FALSE)-Life!AS$39),VLOOKUP($F96,AREA_LIFE,Seq!AS$1,FALSE)-Life!AS$39,".")</f>
        <v>7.116243902439038</v>
      </c>
      <c r="GL96">
        <f>IF( ISNUMBER(VLOOKUP($F96,AREA_LIFE,Seq!AT$1,FALSE)-Life!AT$39),VLOOKUP($F96,AREA_LIFE,Seq!AT$1,FALSE)-Life!AT$39,".")</f>
        <v>7.7897317073170598</v>
      </c>
      <c r="GM96">
        <f>IF( ISNUMBER(VLOOKUP($F96,AREA_LIFE,Seq!AU$1,FALSE)-Life!AU$39),VLOOKUP($F96,AREA_LIFE,Seq!AU$1,FALSE)-Life!AU$39,".")</f>
        <v>7.6328536585366038</v>
      </c>
      <c r="GN96">
        <f>IF( ISNUMBER(VLOOKUP($F96,AREA_LIFE,Seq!AV$1,FALSE)-Life!AV$39),VLOOKUP($F96,AREA_LIFE,Seq!AV$1,FALSE)-Life!AV$39,".")</f>
        <v>8.0451707317073442</v>
      </c>
      <c r="GO96">
        <f>IF( ISNUMBER(VLOOKUP($F96,AREA_LIFE,Seq!AW$1,FALSE)-Life!AW$39),VLOOKUP($F96,AREA_LIFE,Seq!AW$1,FALSE)-Life!AW$39,".")</f>
        <v>8.2093658536585536</v>
      </c>
      <c r="GP96">
        <f>IF( ISNUMBER(VLOOKUP($F96,AREA_LIFE,Seq!AX$1,FALSE)-Life!AX$39),VLOOKUP($F96,AREA_LIFE,Seq!AX$1,FALSE)-Life!AX$39,".")</f>
        <v>8.3959268292682907</v>
      </c>
      <c r="GQ96">
        <f t="shared" si="82"/>
        <v>8.3959268292682907</v>
      </c>
      <c r="GS96">
        <f>IFERROR(VLOOKUP($F96,AREA_LIFE,Seq!V$1,FALSE),".")</f>
        <v>74.179512195121958</v>
      </c>
      <c r="GT96">
        <f>IFERROR(VLOOKUP($F96,AREA_LIFE,Seq!W$1,FALSE),".")</f>
        <v>74.3409756097561</v>
      </c>
      <c r="GU96">
        <f>IFERROR(VLOOKUP($F96,AREA_LIFE,Seq!X$1,FALSE),".")</f>
        <v>74.705365853658549</v>
      </c>
      <c r="GV96">
        <f>IFERROR(VLOOKUP($F96,AREA_LIFE,Seq!Y$1,FALSE),".")</f>
        <v>74.686585365853674</v>
      </c>
      <c r="GW96">
        <f>IFERROR(VLOOKUP($F96,AREA_LIFE,Seq!Z$1,FALSE),".")</f>
        <v>75.160000000000011</v>
      </c>
      <c r="GX96">
        <f>IFERROR(VLOOKUP($F96,AREA_LIFE,Seq!AA$1,FALSE),".")</f>
        <v>75.250243902439038</v>
      </c>
      <c r="GY96">
        <f>IFERROR(VLOOKUP($F96,AREA_LIFE,Seq!AB$1,FALSE),".")</f>
        <v>75.515365853658551</v>
      </c>
      <c r="GZ96">
        <f>IFERROR(VLOOKUP($F96,AREA_LIFE,Seq!AC$1,FALSE),".")</f>
        <v>76.074634146341481</v>
      </c>
      <c r="HA96">
        <f>IFERROR(VLOOKUP($F96,AREA_LIFE,Seq!AD$1,FALSE),".")</f>
        <v>76.320731707317066</v>
      </c>
      <c r="HB96">
        <f>IFERROR(VLOOKUP($F96,AREA_LIFE,Seq!AE$1,FALSE),".")</f>
        <v>76.470243902439037</v>
      </c>
      <c r="HC96">
        <f>IFERROR(VLOOKUP($F96,AREA_LIFE,Seq!AF$1,FALSE),".")</f>
        <v>76.745365853658555</v>
      </c>
      <c r="HD96">
        <f>IFERROR(VLOOKUP($F96,AREA_LIFE,Seq!AG$1,FALSE),".")</f>
        <v>76.920000000000016</v>
      </c>
      <c r="HE96">
        <f>IFERROR(VLOOKUP($F96,AREA_LIFE,Seq!AH$1,FALSE),".")</f>
        <v>77.204878048780486</v>
      </c>
      <c r="HF96">
        <f>IFERROR(VLOOKUP($F96,AREA_LIFE,Seq!AI$1,FALSE),".")</f>
        <v>77.261219512195126</v>
      </c>
      <c r="HG96">
        <f>IFERROR(VLOOKUP($F96,AREA_LIFE,Seq!AJ$1,FALSE),".")</f>
        <v>77.676097560975606</v>
      </c>
      <c r="HH96">
        <f>IFERROR(VLOOKUP($F96,AREA_LIFE,Seq!AK$1,FALSE),".")</f>
        <v>77.783414634146354</v>
      </c>
      <c r="HI96">
        <f>IFERROR(VLOOKUP($F96,AREA_LIFE,Seq!AL$1,FALSE),".")</f>
        <v>78.004878048780512</v>
      </c>
      <c r="HJ96">
        <f>IFERROR(VLOOKUP($F96,AREA_LIFE,Seq!AM$1,FALSE),".")</f>
        <v>78.356097560975613</v>
      </c>
      <c r="HK96">
        <f>IFERROR(VLOOKUP($F96,AREA_LIFE,Seq!AN$1,FALSE),".")</f>
        <v>78.307317073170736</v>
      </c>
      <c r="HL96">
        <f>IFERROR(VLOOKUP($F96,AREA_LIFE,Seq!AO$1,FALSE),".")</f>
        <v>78.509756097560981</v>
      </c>
      <c r="HM96">
        <f>IFERROR(VLOOKUP($F96,AREA_LIFE,Seq!AP$1,FALSE),".")</f>
        <v>78.909756097560972</v>
      </c>
      <c r="HN96">
        <f>IFERROR(VLOOKUP($F96,AREA_LIFE,Seq!AQ$1,FALSE),".")</f>
        <v>79.109756097560989</v>
      </c>
      <c r="HO96">
        <f>IFERROR(VLOOKUP($F96,AREA_LIFE,Seq!AR$1,FALSE),".")</f>
        <v>79.312195121951234</v>
      </c>
      <c r="HP96">
        <f>IFERROR(VLOOKUP($F96,AREA_LIFE,Seq!AS$1,FALSE),".")</f>
        <v>79.263414634146358</v>
      </c>
      <c r="HQ96">
        <f>IFERROR(VLOOKUP($F96,AREA_LIFE,Seq!AT$1,FALSE),".")</f>
        <v>80.163414634146349</v>
      </c>
      <c r="HR96">
        <f>IFERROR(VLOOKUP($F96,AREA_LIFE,Seq!AU$1,FALSE),".")</f>
        <v>80.209512195121974</v>
      </c>
      <c r="HS96">
        <f>IFERROR(VLOOKUP($F96,AREA_LIFE,Seq!AV$1,FALSE),".")</f>
        <v>80.808780487804896</v>
      </c>
      <c r="HT96">
        <f>IFERROR(VLOOKUP($F96,AREA_LIFE,Seq!AW$1,FALSE),".")</f>
        <v>81.152439024390262</v>
      </c>
      <c r="HU96">
        <f>IFERROR(VLOOKUP($F96,AREA_LIFE,Seq!AX$1,FALSE),".")</f>
        <v>81.520487804878059</v>
      </c>
      <c r="HV96">
        <f t="shared" si="88"/>
        <v>81.520487804878059</v>
      </c>
      <c r="HZ96">
        <f t="shared" si="85"/>
        <v>402602</v>
      </c>
      <c r="IA96">
        <f t="shared" si="83"/>
        <v>15888</v>
      </c>
      <c r="IB96">
        <f t="shared" si="86"/>
        <v>153642633.44454411</v>
      </c>
      <c r="IC96">
        <f t="shared" si="87"/>
        <v>64722522.258421898</v>
      </c>
      <c r="ID96">
        <f t="shared" si="84"/>
        <v>6.1349936378394976E-2</v>
      </c>
      <c r="IE96">
        <f>work!FK96</f>
        <v>7932</v>
      </c>
      <c r="IF96">
        <f>work!FL96</f>
        <v>808</v>
      </c>
      <c r="IG96">
        <f>work!FM96</f>
        <v>2864</v>
      </c>
      <c r="IH96">
        <f>IF(ISNUMBER(work!FS96-work!FK96),work!FS96-work!FK96,".")</f>
        <v>7645</v>
      </c>
      <c r="II96">
        <f>IF(ISNUMBER(work!FT96-work!FL96),work!FT96-work!FL96,".")</f>
        <v>1405</v>
      </c>
      <c r="IJ96">
        <f>IF(ISNUMBER(work!FU96-work!FM96),work!FU96-work!FM96,".")</f>
        <v>3893</v>
      </c>
    </row>
    <row r="97" spans="1:244">
      <c r="A97" s="24" t="str">
        <f t="shared" si="48"/>
        <v>欧洲</v>
      </c>
      <c r="B97" s="24" t="str">
        <f t="shared" si="49"/>
        <v>InEM90</v>
      </c>
      <c r="C97" s="24" t="str">
        <f t="shared" si="50"/>
        <v>InOECD90</v>
      </c>
      <c r="D97" s="24"/>
      <c r="E97" s="25" t="s">
        <v>2500</v>
      </c>
      <c r="F97" s="26" t="str">
        <f t="shared" si="51"/>
        <v>Ireland</v>
      </c>
      <c r="G97" s="27">
        <f t="shared" si="52"/>
        <v>0</v>
      </c>
      <c r="H97" s="27">
        <f t="shared" si="53"/>
        <v>0</v>
      </c>
      <c r="I97" s="27">
        <f t="shared" si="54"/>
        <v>0</v>
      </c>
      <c r="J97" s="27">
        <f t="shared" si="55"/>
        <v>0</v>
      </c>
      <c r="K97" s="27">
        <f t="shared" si="56"/>
        <v>0</v>
      </c>
      <c r="L97" s="27">
        <f t="shared" si="57"/>
        <v>0</v>
      </c>
      <c r="M97" s="27">
        <f t="shared" si="58"/>
        <v>0</v>
      </c>
      <c r="N97" s="27">
        <f t="shared" si="59"/>
        <v>250</v>
      </c>
      <c r="O97" s="27">
        <f t="shared" si="60"/>
        <v>100</v>
      </c>
      <c r="P97" s="27">
        <f t="shared" si="61"/>
        <v>150</v>
      </c>
      <c r="Q97" s="27">
        <f t="shared" si="62"/>
        <v>0</v>
      </c>
      <c r="R97" s="27">
        <f t="shared" si="63"/>
        <v>90</v>
      </c>
      <c r="S97" s="27">
        <f t="shared" si="64"/>
        <v>1003</v>
      </c>
      <c r="T97" s="27">
        <f t="shared" si="65"/>
        <v>30</v>
      </c>
      <c r="U97" s="27">
        <f t="shared" si="66"/>
        <v>0</v>
      </c>
      <c r="V97" s="27">
        <f t="shared" si="67"/>
        <v>305</v>
      </c>
      <c r="W97" s="27">
        <f t="shared" si="68"/>
        <v>76</v>
      </c>
      <c r="X97" s="27">
        <f t="shared" si="69"/>
        <v>129</v>
      </c>
      <c r="Y97" s="27">
        <f t="shared" si="70"/>
        <v>1322</v>
      </c>
      <c r="Z97" s="27">
        <f t="shared" si="71"/>
        <v>1061</v>
      </c>
      <c r="AA97" s="27">
        <f t="shared" si="72"/>
        <v>456</v>
      </c>
      <c r="AB97" s="27">
        <f t="shared" si="73"/>
        <v>973</v>
      </c>
      <c r="AC97" s="27">
        <f t="shared" si="74"/>
        <v>2402</v>
      </c>
      <c r="AD97" s="27">
        <f t="shared" si="75"/>
        <v>6103</v>
      </c>
      <c r="AE97" s="27">
        <f t="shared" si="76"/>
        <v>19829</v>
      </c>
      <c r="AF97" s="27">
        <f t="shared" si="77"/>
        <v>10125</v>
      </c>
      <c r="AG97" s="27"/>
      <c r="AH97" s="27">
        <f>IF(ISNUMBER(work!C97+work!AH97),work!C97+work!AH97,".")</f>
        <v>21706484.681385588</v>
      </c>
      <c r="AI97" s="27">
        <f>IF(ISNUMBER(work!D97+work!AI97),work!D97+work!AI97,".")</f>
        <v>22771252.472619362</v>
      </c>
      <c r="AJ97" s="27">
        <f>IF(ISNUMBER(work!E97+work!AJ97),work!E97+work!AJ97,".")</f>
        <v>24603097.162571501</v>
      </c>
      <c r="AK97" s="27">
        <f>IF(ISNUMBER(work!F97+work!AK97),work!F97+work!AK97,".")</f>
        <v>26882944.058616992</v>
      </c>
      <c r="AL97" s="27">
        <f>IF(ISNUMBER(work!G97+work!AL97),work!G97+work!AL97,".")</f>
        <v>30578989.992969189</v>
      </c>
      <c r="AM97" s="27">
        <f>IF(ISNUMBER(work!H97+work!AM97),work!H97+work!AM97,".")</f>
        <v>34316186.394922197</v>
      </c>
      <c r="AN97" s="27">
        <f>IF(ISNUMBER(work!I97+work!AN97),work!I97+work!AN97,".")</f>
        <v>36978871.752162173</v>
      </c>
      <c r="AO97" s="27">
        <f>IF(ISNUMBER(work!J97+work!AO97),work!J97+work!AO97,".")</f>
        <v>41001115.69759836</v>
      </c>
      <c r="AP97" s="27">
        <f>IF(ISNUMBER(work!K97+work!AP97),work!K97+work!AP97,".")</f>
        <v>45388936.713383898</v>
      </c>
      <c r="AQ97" s="27">
        <f>IF(ISNUMBER(work!L97+work!AQ97),work!L97+work!AQ97,".")</f>
        <v>47322611.449201971</v>
      </c>
      <c r="AR97" s="27">
        <f>IF(ISNUMBER(work!M97+work!AR97),work!M97+work!AR97,".")</f>
        <v>49330407.537044898</v>
      </c>
      <c r="AS97" s="27">
        <f>IF(ISNUMBER(work!N97+work!AS97),work!N97+work!AS97,".")</f>
        <v>53514707.223192997</v>
      </c>
      <c r="AT97" s="27">
        <f>IF(ISNUMBER(work!O97+work!AT97),work!O97+work!AT97,".")</f>
        <v>60574836.960845113</v>
      </c>
      <c r="AU97" s="27">
        <f>IF(ISNUMBER(work!P97+work!AU97),work!P97+work!AU97,".")</f>
        <v>68475205.235418677</v>
      </c>
      <c r="AV97" s="27">
        <f>IF(ISNUMBER(work!Q97+work!AV97),work!Q97+work!AV97,".")</f>
        <v>77058535.101726547</v>
      </c>
      <c r="AW97" s="27">
        <f>IF(ISNUMBER(work!R97+work!AW97),work!R97+work!AW97,".")</f>
        <v>85387399.949650064</v>
      </c>
      <c r="AX97" s="27">
        <f>IF(ISNUMBER(work!S97+work!AX97),work!S97+work!AX97,".")</f>
        <v>93812629.717970461</v>
      </c>
      <c r="AY97" s="27">
        <f>IF(ISNUMBER(work!T97+work!AY97),work!T97+work!AY97,".")</f>
        <v>102682353.21301132</v>
      </c>
      <c r="AZ97" s="27">
        <f>IF(ISNUMBER(work!U97+work!AZ97),work!U97+work!AZ97,".")</f>
        <v>110738015.49589056</v>
      </c>
      <c r="BA97" s="27">
        <f>IF(ISNUMBER(work!V97+work!BA97),work!V97+work!BA97,".")</f>
        <v>119403692.14363545</v>
      </c>
      <c r="BB97" s="27">
        <f>IF(ISNUMBER(work!W97+work!BB97),work!W97+work!BB97,".")</f>
        <v>129507604.67913121</v>
      </c>
      <c r="BC97" s="27">
        <f>IF(ISNUMBER(work!X97+work!BC97),work!X97+work!BC97,".")</f>
        <v>140014600.70995361</v>
      </c>
      <c r="BD97" s="27">
        <f>IF(ISNUMBER(work!Y97+work!BD97),work!Y97+work!BD97,".")</f>
        <v>152483050.34378719</v>
      </c>
      <c r="BE97" s="27">
        <f>IF(ISNUMBER(work!Z97+work!BE97),work!Z97+work!BE97,".")</f>
        <v>167134701.60997021</v>
      </c>
      <c r="BF97" s="27">
        <f>IF(ISNUMBER(work!AA97+work!BF97),work!AA97+work!BF97,".")</f>
        <v>183401923.40642619</v>
      </c>
      <c r="BG97" s="27">
        <f>IF(ISNUMBER(work!AB97+work!BG97),work!AB97+work!BG97,".")</f>
        <v>201996463.81290758</v>
      </c>
      <c r="BH97" s="27">
        <f>IF(ISNUMBER(work!AC97+work!BH97),work!AC97+work!BH97,".")</f>
        <v>224682159.27210557</v>
      </c>
      <c r="BI97" s="27">
        <f>IF(ISNUMBER(work!AD97+work!BI97),work!AD97+work!BI97,".")</f>
        <v>252957576.38801882</v>
      </c>
      <c r="BJ97" s="27">
        <f>IF(ISNUMBER(work!AE97+work!BJ97),work!AE97+work!BJ97,".")</f>
        <v>274020989.88262069</v>
      </c>
      <c r="BK97" s="27">
        <f>IF(ISNUMBER(work!AF97+work!BK97),work!AF97+work!BK97,".")</f>
        <v>306439416.89578468</v>
      </c>
      <c r="BL97" s="27"/>
      <c r="BM97" s="27">
        <f>IF(ISNUMBER(work!AH97-work!C97),work!AH97-work!C97,".")</f>
        <v>-14881903.881680408</v>
      </c>
      <c r="BN97" s="27">
        <f>IF(ISNUMBER(work!AI97-work!D97),work!AI97-work!D97,".")</f>
        <v>-15719732.29572604</v>
      </c>
      <c r="BO97" s="27">
        <f>IF(ISNUMBER(work!AJ97-work!E97),work!AJ97-work!E97,".")</f>
        <v>-17390567.219693299</v>
      </c>
      <c r="BP97" s="27">
        <f>IF(ISNUMBER(work!AK97-work!F97),work!AK97-work!F97,".")</f>
        <v>-19688029.741314609</v>
      </c>
      <c r="BQ97" s="27">
        <f>IF(ISNUMBER(work!AL97-work!G97),work!AL97-work!G97,".")</f>
        <v>-23070771.824552011</v>
      </c>
      <c r="BR97" s="27">
        <f>IF(ISNUMBER(work!AM97-work!H97),work!AM97-work!H97,".")</f>
        <v>-26576293.2679644</v>
      </c>
      <c r="BS97" s="27">
        <f>IF(ISNUMBER(work!AN97-work!I97),work!AN97-work!I97,".")</f>
        <v>-29272146.121058434</v>
      </c>
      <c r="BT97" s="27">
        <f>IF(ISNUMBER(work!AO97-work!J97),work!AO97-work!J97,".")</f>
        <v>-32935020.248915844</v>
      </c>
      <c r="BU97" s="27">
        <f>IF(ISNUMBER(work!AP97-work!K97),work!AP97-work!K97,".")</f>
        <v>-36901982.5950865</v>
      </c>
      <c r="BV97" s="27">
        <f>IF(ISNUMBER(work!AQ97-work!L97),work!AQ97-work!L97,".")</f>
        <v>-38342235.550915629</v>
      </c>
      <c r="BW97" s="27">
        <f>IF(ISNUMBER(work!AR97-work!M97),work!AR97-work!M97,".")</f>
        <v>-39589703.649077311</v>
      </c>
      <c r="BX97" s="27">
        <f>IF(ISNUMBER(work!AS97-work!N97),work!AS97-work!N97,".")</f>
        <v>-43586054.192052402</v>
      </c>
      <c r="BY97" s="27">
        <f>IF(ISNUMBER(work!AT97-work!O97),work!AT97-work!O97,".")</f>
        <v>-50314232.575365096</v>
      </c>
      <c r="BZ97" s="27">
        <f>IF(ISNUMBER(work!AU97-work!P97),work!AU97-work!P97,".")</f>
        <v>-57938334.035860911</v>
      </c>
      <c r="CA97" s="27">
        <f>IF(ISNUMBER(work!AV97-work!Q97),work!AV97-work!Q97,".")</f>
        <v>-65915177.814090654</v>
      </c>
      <c r="CB97" s="27">
        <f>IF(ISNUMBER(work!AW97-work!R97),work!AW97-work!R97,".")</f>
        <v>-73170447.673991337</v>
      </c>
      <c r="CC97" s="27">
        <f>IF(ISNUMBER(work!AX97-work!S97),work!AX97-work!S97,".")</f>
        <v>-80601002.668034941</v>
      </c>
      <c r="CD97" s="27">
        <f>IF(ISNUMBER(work!AY97-work!T97),work!AY97-work!T97,".")</f>
        <v>-87951746.984892666</v>
      </c>
      <c r="CE97" s="27">
        <f>IF(ISNUMBER(work!AZ97-work!U97),work!AZ97-work!U97,".")</f>
        <v>-94765544.517449439</v>
      </c>
      <c r="CF97" s="27">
        <f>IF(ISNUMBER(work!BA97-work!V97),work!BA97-work!V97,".")</f>
        <v>-101718138.43071854</v>
      </c>
      <c r="CG97" s="27">
        <f>IF(ISNUMBER(work!BB97-work!W97),work!BB97-work!W97,".")</f>
        <v>-110188459.66346878</v>
      </c>
      <c r="CH97" s="27">
        <f>IF(ISNUMBER(work!BC97-work!X97),work!BC97-work!X97,".")</f>
        <v>-119576236.97308239</v>
      </c>
      <c r="CI97" s="27">
        <f>IF(ISNUMBER(work!BD97-work!Y97),work!BD97-work!Y97,".")</f>
        <v>-130730553.56840479</v>
      </c>
      <c r="CJ97" s="27">
        <f>IF(ISNUMBER(work!BE97-work!Z97),work!BE97-work!Z97,".")</f>
        <v>-144400262.69344181</v>
      </c>
      <c r="CK97" s="27">
        <f>IF(ISNUMBER(work!BF97-work!AA97),work!BF97-work!AA97,".")</f>
        <v>-159598072.29162979</v>
      </c>
      <c r="CL97" s="27">
        <f>IF(ISNUMBER(work!BG97-work!AB97),work!BG97-work!AB97,".")</f>
        <v>-176675531.43774641</v>
      </c>
      <c r="CM97" s="27">
        <f>IF(ISNUMBER(work!BH97-work!AC97),work!BH97-work!AC97,".")</f>
        <v>-197915787.4276244</v>
      </c>
      <c r="CN97" s="27">
        <f>IF(ISNUMBER(work!BI97-work!AD97),work!BI97-work!AD97,".")</f>
        <v>-224578103.3826752</v>
      </c>
      <c r="CO97" s="27">
        <f>IF(ISNUMBER(work!BJ97-work!AE97),work!BJ97-work!AE97,".")</f>
        <v>-246492901.06743729</v>
      </c>
      <c r="CP97" s="27">
        <f>IF(ISNUMBER(work!BK97-work!AF97),work!BK97-work!AF97,".")</f>
        <v>-281069690.93300599</v>
      </c>
      <c r="CQ97" s="27"/>
      <c r="CR97" s="27"/>
      <c r="CS97" s="27">
        <f>IF(ISNUMBER(work!CR97-work!BN97),work!CR97-work!BN97,".")</f>
        <v>8.2704569305386166E-2</v>
      </c>
      <c r="CT97" s="27">
        <f>IF(ISNUMBER(work!CS97-work!BO97),work!CS97-work!BO97,".")</f>
        <v>8.1704569305386165E-2</v>
      </c>
      <c r="CU97" s="27">
        <f>IF(ISNUMBER(work!CT97-work!BP97),work!CT97-work!BP97,".")</f>
        <v>8.1704569305386165E-2</v>
      </c>
      <c r="CV97" s="27">
        <f>IF(ISNUMBER(work!CU97-work!BQ97),work!CU97-work!BQ97,".")</f>
        <v>8.0704569305386165E-2</v>
      </c>
      <c r="CW97" s="27">
        <f>IF(ISNUMBER(work!CV97-work!BR97),work!CV97-work!BR97,".")</f>
        <v>8.0704569305386165E-2</v>
      </c>
      <c r="CX97" s="27">
        <f>IF(ISNUMBER(work!CW97-work!BS97),work!CW97-work!BS97,".")</f>
        <v>7.9704569305386164E-2</v>
      </c>
      <c r="CY97" s="27">
        <f>IF(ISNUMBER(work!CX97-work!BT97),work!CX97-work!BT97,".")</f>
        <v>7.8704569305386177E-2</v>
      </c>
      <c r="CZ97" s="27">
        <f>IF(ISNUMBER(work!CY97-work!BU97),work!CY97-work!BU97,".")</f>
        <v>7.7704569305386176E-2</v>
      </c>
      <c r="DA97" s="27">
        <f>IF(ISNUMBER(work!CZ97-work!BV97),work!CZ97-work!BV97,".")</f>
        <v>7.6704569305386175E-2</v>
      </c>
      <c r="DB97" s="27">
        <f>IF(ISNUMBER(work!DA97-work!BW97),work!DA97-work!BW97,".")</f>
        <v>7.5704569305386174E-2</v>
      </c>
      <c r="DC97" s="94">
        <f>IF(ISNUMBER(work!DB97-work!BX97),work!DB97-work!BX97,".")</f>
        <v>7.3704569305386172E-2</v>
      </c>
      <c r="DD97" s="27">
        <f>IF(ISNUMBER(work!DC97-work!BY97),work!DC97-work!BY97,".")</f>
        <v>7.170456930538617E-2</v>
      </c>
      <c r="DE97" s="27">
        <f>IF(ISNUMBER(work!DD97-work!BZ97),work!DD97-work!BZ97,".")</f>
        <v>7.1279511971774082E-2</v>
      </c>
      <c r="DF97" s="27">
        <f>IF(ISNUMBER(work!DE97-work!CA97),work!DE97-work!CA97,".")</f>
        <v>6.927951197177408E-2</v>
      </c>
      <c r="DG97" s="27">
        <f>IF(ISNUMBER(work!DF97-work!CB97),work!DF97-work!CB97,".")</f>
        <v>6.7279511971774078E-2</v>
      </c>
      <c r="DH97" s="27">
        <f>IF(ISNUMBER(work!DG97-work!CC97),work!DG97-work!CC97,".")</f>
        <v>6.527951197177409E-2</v>
      </c>
      <c r="DI97" s="27">
        <f>IF(ISNUMBER(work!DH97-work!CD97),work!DH97-work!CD97,".")</f>
        <v>6.2279511971774087E-2</v>
      </c>
      <c r="DJ97" s="27">
        <f>IF(ISNUMBER(work!DI97-work!CE97),work!DI97-work!CE97,".")</f>
        <v>6.0279511971774086E-2</v>
      </c>
      <c r="DK97" s="27">
        <f>IF(ISNUMBER(work!DJ97-work!CF97),work!DJ97-work!CF97,".")</f>
        <v>5.8279511971774084E-2</v>
      </c>
      <c r="DL97" s="27">
        <f>IF(ISNUMBER(work!DK97-work!CG97),work!DK97-work!CG97,".")</f>
        <v>5.473209054593875E-2</v>
      </c>
      <c r="DM97" s="94">
        <f>IF(ISNUMBER(work!DL97-work!CH97),work!DL97-work!CH97,".")</f>
        <v>5.0789562201082668E-2</v>
      </c>
      <c r="DN97" s="27">
        <f>IF(ISNUMBER(work!DM97-work!CI97),work!DM97-work!CI97,".")</f>
        <v>4.6380129058955895E-2</v>
      </c>
      <c r="DO97" s="27">
        <f>IF(ISNUMBER(work!DN97-work!CJ97),work!DN97-work!CJ97,".")</f>
        <v>4.1655323261610457E-2</v>
      </c>
      <c r="DP97" s="27">
        <f>IF(ISNUMBER(work!DO97-work!CK97),work!DO97-work!CK97,".")</f>
        <v>3.6766899416873139E-2</v>
      </c>
      <c r="DQ97" s="27">
        <f>IF(ISNUMBER(work!DP97-work!CL97),work!DP97-work!CL97,".")</f>
        <v>3.0549214074156006E-2</v>
      </c>
      <c r="DR97" s="94">
        <f>IF(ISNUMBER(work!DQ97-work!CM97),work!DQ97-work!CM97,".")</f>
        <v>2.4914476689668445E-2</v>
      </c>
      <c r="DS97" s="27">
        <f>IF(ISNUMBER(work!DR97-work!CN97),work!DR97-work!CN97,".")</f>
        <v>1.808749539109452E-2</v>
      </c>
      <c r="DT97" s="27">
        <f>IF(ISNUMBER(work!DS97-work!CO97),work!DS97-work!CO97,".")</f>
        <v>1.1394061553878176E-2</v>
      </c>
      <c r="DU97" s="27">
        <f>IF(ISNUMBER(work!DT97-work!CP97),work!DT97-work!CP97,".")</f>
        <v>6.1790517830613428E-3</v>
      </c>
      <c r="DV97" s="27">
        <f t="shared" si="78"/>
        <v>6.1790517830613428E-3</v>
      </c>
      <c r="DW97" s="27"/>
      <c r="DX97" s="27">
        <f>IF(ISNUMBER(work!FJ97/work!FN97),work!FJ97/work!FN97,".")</f>
        <v>2.5448028673835123E-4</v>
      </c>
      <c r="DY97" s="27">
        <f>IF(ISNUMBER(work!FK97/work!FO97),work!FK97/work!FO97,".")</f>
        <v>1.6261837262373903E-4</v>
      </c>
      <c r="DZ97" s="27">
        <f>IF(ISNUMBER(work!FL97/work!FP97),work!FL97/work!FP97,".")</f>
        <v>3.4122665778320657E-4</v>
      </c>
      <c r="EA97" s="27">
        <f>IF(ISNUMBER(work!FM97/work!FQ97),work!FM97/work!FQ97,".")</f>
        <v>4.8152399772250171E-4</v>
      </c>
      <c r="EB97" s="27">
        <f>IF(ISNUMBER((work!FK97+work!FL97)/(work!FO97+work!FP97)),(work!FK97+work!FL97)/(work!FO97+work!FP97),".")</f>
        <v>2.1773439509190979E-4</v>
      </c>
      <c r="EC97" s="27">
        <f>IF(ISNUMBER(work!FR97/work!FV97),work!FR97/work!FV97,".")</f>
        <v>8.4105673451710693E-4</v>
      </c>
      <c r="ED97" s="27">
        <f>IF(ISNUMBER(work!FS97/work!FW97),work!FS97/work!FW97,".")</f>
        <v>1.3609218421660249E-4</v>
      </c>
      <c r="EE97" s="27">
        <f>IF(ISNUMBER(work!FT97/work!FX97),work!FT97/work!FX97,".")</f>
        <v>7.588644423842121E-4</v>
      </c>
      <c r="EF97" s="27">
        <f>IF(ISNUMBER(work!FU97/work!FY97),work!FU97/work!FY97,".")</f>
        <v>2.483357307128915E-3</v>
      </c>
      <c r="EG97" s="27">
        <f>IF(ISNUMBER((work!FS97+work!FT97)/(work!FW97+work!FX97)),(work!FS97+work!FT97)/(work!FW97+work!FX97),".")</f>
        <v>3.8698179958256823E-4</v>
      </c>
      <c r="EH97" s="27">
        <f>work!EZ97</f>
        <v>2.9403116730373417E-4</v>
      </c>
      <c r="EI97" s="27">
        <f>work!FA97</f>
        <v>2.8524159963489077E-4</v>
      </c>
      <c r="EJ97" s="27">
        <f>work!FB97</f>
        <v>4.344615546328901E-3</v>
      </c>
      <c r="EK97" s="27"/>
      <c r="EL97" s="27">
        <f t="shared" si="79"/>
        <v>8288.4480000000003</v>
      </c>
      <c r="EM97">
        <f t="shared" si="80"/>
        <v>76</v>
      </c>
      <c r="EN97">
        <f>work!FM97</f>
        <v>131</v>
      </c>
      <c r="EO97">
        <f>IF(ISNUMBER(work!FK97+work!FL97),work!FK97+work!FL97,".")</f>
        <v>366</v>
      </c>
      <c r="EP97">
        <f>IF(ISNUMBER(work!FU97-work!FM97),work!FU97-work!FM97,".")</f>
        <v>1111</v>
      </c>
      <c r="EQ97">
        <f>IF(ISNUMBER(work!FS97+work!FT97-work!FK97-work!FL97),(work!FS97+work!FT97-work!FK97-work!FL97),".")</f>
        <v>334</v>
      </c>
      <c r="EU97">
        <f>work!FC97</f>
        <v>1000</v>
      </c>
      <c r="EV97">
        <f>work!FD97</f>
        <v>1000</v>
      </c>
      <c r="EW97" t="str">
        <f>IF(ISNUMBER(VLOOKUP($F97,AREA_EM_ALLYEAR,Seq!B$1,FALSE)),VLOOKUP($F97,AREA_EM_ALLYEAR,Seq!B$1,FALSE),".")</f>
        <v>.</v>
      </c>
      <c r="EX97" t="str">
        <f>IF(ISNUMBER(VLOOKUP($F97,AREA_EM_ALLYEAR,Seq!C$1,FALSE)),VLOOKUP($F97,AREA_EM_ALLYEAR,Seq!C$1,FALSE),".")</f>
        <v>.</v>
      </c>
      <c r="EY97" t="str">
        <f>IF(ISNUMBER(VLOOKUP($F97,AREA_EM_ALLYEAR,Seq!D$1,FALSE)),VLOOKUP($F97,AREA_EM_ALLYEAR,Seq!D$1,FALSE),".")</f>
        <v>.</v>
      </c>
      <c r="EZ97" t="str">
        <f>IF(ISNUMBER(VLOOKUP($F97,AREA_EM_ALLYEAR,Seq!E$1,FALSE)),VLOOKUP($F97,AREA_EM_ALLYEAR,Seq!E$1,FALSE),".")</f>
        <v>.</v>
      </c>
      <c r="FA97" t="str">
        <f>IF(ISNUMBER(VLOOKUP($F97,AREA_EM_ALLYEAR,Seq!F$1,FALSE)),VLOOKUP($F97,AREA_EM_ALLYEAR,Seq!F$1,FALSE),".")</f>
        <v>.</v>
      </c>
      <c r="FB97" t="str">
        <f>IF(ISNUMBER(VLOOKUP($F97,AREA_EM_ALLYEAR,Seq!G$1,FALSE)),VLOOKUP($F97,AREA_EM_ALLYEAR,Seq!G$1,FALSE),".")</f>
        <v>.</v>
      </c>
      <c r="FC97" t="str">
        <f>IF(ISNUMBER(VLOOKUP($F97,AREA_EM_ALLYEAR,Seq!H$1,FALSE)),VLOOKUP($F97,AREA_EM_ALLYEAR,Seq!H$1,FALSE),".")</f>
        <v>.</v>
      </c>
      <c r="FD97" t="str">
        <f>IF(ISNUMBER(VLOOKUP($F97,AREA_EM_ALLYEAR,Seq!I$1,FALSE)),VLOOKUP($F97,AREA_EM_ALLYEAR,Seq!I$1,FALSE),".")</f>
        <v>.</v>
      </c>
      <c r="FE97" t="str">
        <f>IF(ISNUMBER(VLOOKUP($F97,AREA_EM_ALLYEAR,Seq!J$1,FALSE)),VLOOKUP($F97,AREA_EM_ALLYEAR,Seq!J$1,FALSE),".")</f>
        <v>.</v>
      </c>
      <c r="FF97" t="str">
        <f>IF(ISNUMBER(VLOOKUP($F97,AREA_EM_ALLYEAR,Seq!K$1,FALSE)),VLOOKUP($F97,AREA_EM_ALLYEAR,Seq!K$1,FALSE),".")</f>
        <v>.</v>
      </c>
      <c r="FG97" t="str">
        <f>IF(ISNUMBER(VLOOKUP($F97,AREA_EM_ALLYEAR,Seq!L$1,FALSE)),VLOOKUP($F97,AREA_EM_ALLYEAR,Seq!L$1,FALSE),".")</f>
        <v>.</v>
      </c>
      <c r="FH97" t="str">
        <f>IF(ISNUMBER(VLOOKUP($F97,AREA_EM_ALLYEAR,Seq!M$1,FALSE)),VLOOKUP($F97,AREA_EM_ALLYEAR,Seq!M$1,FALSE),".")</f>
        <v>.</v>
      </c>
      <c r="FI97" t="str">
        <f>IF(ISNUMBER(VLOOKUP($F97,AREA_EM_ALLYEAR,Seq!N$1,FALSE)),VLOOKUP($F97,AREA_EM_ALLYEAR,Seq!N$1,FALSE),".")</f>
        <v>.</v>
      </c>
      <c r="FJ97" t="str">
        <f>IF(ISNUMBER(VLOOKUP($F97,AREA_EM_ALLYEAR,Seq!O$1,FALSE)),VLOOKUP($F97,AREA_EM_ALLYEAR,Seq!O$1,FALSE),".")</f>
        <v>.</v>
      </c>
      <c r="FK97" t="str">
        <f t="shared" si="81"/>
        <v>.</v>
      </c>
      <c r="FN97">
        <f>IF( ISNUMBER(VLOOKUP($F97,AREA_LIFE,Seq!V$1,FALSE)-Life!V$39),VLOOKUP($F97,AREA_LIFE,Seq!V$1,FALSE)-Life!V$39,".")</f>
        <v>6.6969756097561088</v>
      </c>
      <c r="FO97" t="str">
        <f>IF( ISNUMBER(VLOOKUP($F97,AREA_LIFE,Seq!W$1,FALSE)-Life!W$39),VLOOKUP($F97,AREA_LIFE,Seq!W$1,FALSE)-Life!W$39,".")</f>
        <v>.</v>
      </c>
      <c r="FP97">
        <f>IF( ISNUMBER(VLOOKUP($F97,AREA_LIFE,Seq!X$1,FALSE)-Life!X$39),VLOOKUP($F97,AREA_LIFE,Seq!X$1,FALSE)-Life!X$39,".")</f>
        <v>6.734439024390241</v>
      </c>
      <c r="FQ97" t="str">
        <f>IF( ISNUMBER(VLOOKUP($F97,AREA_LIFE,Seq!Y$1,FALSE)-Life!Y$39),VLOOKUP($F97,AREA_LIFE,Seq!Y$1,FALSE)-Life!Y$39,".")</f>
        <v>.</v>
      </c>
      <c r="FR97" t="str">
        <f>IF( ISNUMBER(VLOOKUP($F97,AREA_LIFE,Seq!Z$1,FALSE)-Life!Z$39),VLOOKUP($F97,AREA_LIFE,Seq!Z$1,FALSE)-Life!Z$39,".")</f>
        <v>.</v>
      </c>
      <c r="FS97">
        <f>IF( ISNUMBER(VLOOKUP($F97,AREA_LIFE,Seq!AA$1,FALSE)-Life!AA$39),VLOOKUP($F97,AREA_LIFE,Seq!AA$1,FALSE)-Life!AA$39,".")</f>
        <v>6.621024390243889</v>
      </c>
      <c r="FT97" t="str">
        <f>IF( ISNUMBER(VLOOKUP($F97,AREA_LIFE,Seq!AB$1,FALSE)-Life!AB$39),VLOOKUP($F97,AREA_LIFE,Seq!AB$1,FALSE)-Life!AB$39,".")</f>
        <v>.</v>
      </c>
      <c r="FU97">
        <f>IF( ISNUMBER(VLOOKUP($F97,AREA_LIFE,Seq!AC$1,FALSE)-Life!AC$39),VLOOKUP($F97,AREA_LIFE,Seq!AC$1,FALSE)-Life!AC$39,".")</f>
        <v>6.4822926829268255</v>
      </c>
      <c r="FV97" t="str">
        <f>IF( ISNUMBER(VLOOKUP($F97,AREA_LIFE,Seq!AD$1,FALSE)-Life!AD$39),VLOOKUP($F97,AREA_LIFE,Seq!AD$1,FALSE)-Life!AD$39,".")</f>
        <v>.</v>
      </c>
      <c r="FW97">
        <f>IF( ISNUMBER(VLOOKUP($F97,AREA_LIFE,Seq!AE$1,FALSE)-Life!AE$39),VLOOKUP($F97,AREA_LIFE,Seq!AE$1,FALSE)-Life!AE$39,".")</f>
        <v>6.1404390243902469</v>
      </c>
      <c r="FX97">
        <f>IF( ISNUMBER(VLOOKUP($F97,AREA_LIFE,Seq!AF$1,FALSE)-Life!AF$39),VLOOKUP($F97,AREA_LIFE,Seq!AF$1,FALSE)-Life!AF$39,".")</f>
        <v>6.5238536585365949</v>
      </c>
      <c r="FY97">
        <f>IF( ISNUMBER(VLOOKUP($F97,AREA_LIFE,Seq!AG$1,FALSE)-Life!AG$39),VLOOKUP($F97,AREA_LIFE,Seq!AG$1,FALSE)-Life!AG$39,".")</f>
        <v>6.6813170731707174</v>
      </c>
      <c r="FZ97">
        <f>IF( ISNUMBER(VLOOKUP($F97,AREA_LIFE,Seq!AH$1,FALSE)-Life!AH$39),VLOOKUP($F97,AREA_LIFE,Seq!AH$1,FALSE)-Life!AH$39,".")</f>
        <v>7.5789024390243895</v>
      </c>
      <c r="GA97" t="str">
        <f>IF( ISNUMBER(VLOOKUP($F97,AREA_LIFE,Seq!AI$1,FALSE)-Life!AI$39),VLOOKUP($F97,AREA_LIFE,Seq!AI$1,FALSE)-Life!AI$39,".")</f>
        <v>.</v>
      </c>
      <c r="GB97">
        <f>IF( ISNUMBER(VLOOKUP($F97,AREA_LIFE,Seq!AJ$1,FALSE)-Life!AJ$39),VLOOKUP($F97,AREA_LIFE,Seq!AJ$1,FALSE)-Life!AJ$39,".")</f>
        <v>6.5925853658536511</v>
      </c>
      <c r="GC97">
        <f>IF( ISNUMBER(VLOOKUP($F97,AREA_LIFE,Seq!AK$1,FALSE)-Life!AK$39),VLOOKUP($F97,AREA_LIFE,Seq!AK$1,FALSE)-Life!AK$39,".")</f>
        <v>6.2166097560975402</v>
      </c>
      <c r="GD97">
        <f>IF( ISNUMBER(VLOOKUP($F97,AREA_LIFE,Seq!AL$1,FALSE)-Life!AL$39),VLOOKUP($F97,AREA_LIFE,Seq!AL$1,FALSE)-Life!AL$39,".")</f>
        <v>5.8337317073170851</v>
      </c>
      <c r="GE97">
        <f>IF( ISNUMBER(VLOOKUP($F97,AREA_LIFE,Seq!AM$1,FALSE)-Life!AM$39),VLOOKUP($F97,AREA_LIFE,Seq!AM$1,FALSE)-Life!AM$39,".")</f>
        <v>5.6780243902439054</v>
      </c>
      <c r="GF97">
        <f>IF( ISNUMBER(VLOOKUP($F97,AREA_LIFE,Seq!AN$1,FALSE)-Life!AN$39),VLOOKUP($F97,AREA_LIFE,Seq!AN$1,FALSE)-Life!AN$39,".")</f>
        <v>5.5605609756097465</v>
      </c>
      <c r="GG97">
        <f>IF( ISNUMBER(VLOOKUP($F97,AREA_LIFE,Seq!AO$1,FALSE)-Life!AO$39),VLOOKUP($F97,AREA_LIFE,Seq!AO$1,FALSE)-Life!AO$39,".")</f>
        <v>5.0987560975609796</v>
      </c>
      <c r="GH97">
        <f>IF( ISNUMBER(VLOOKUP($F97,AREA_LIFE,Seq!AP$1,FALSE)-Life!AP$39),VLOOKUP($F97,AREA_LIFE,Seq!AP$1,FALSE)-Life!AP$39,".")</f>
        <v>5.2367317073170625</v>
      </c>
      <c r="GI97">
        <f>IF( ISNUMBER(VLOOKUP($F97,AREA_LIFE,Seq!AQ$1,FALSE)-Life!AQ$39),VLOOKUP($F97,AREA_LIFE,Seq!AQ$1,FALSE)-Life!AQ$39,".")</f>
        <v>5.5281707317073341</v>
      </c>
      <c r="GJ97">
        <f>IF( ISNUMBER(VLOOKUP($F97,AREA_LIFE,Seq!AR$1,FALSE)-Life!AR$39),VLOOKUP($F97,AREA_LIFE,Seq!AR$1,FALSE)-Life!AR$39,".")</f>
        <v>5.9270975609756107</v>
      </c>
      <c r="GK97">
        <f>IF( ISNUMBER(VLOOKUP($F97,AREA_LIFE,Seq!AS$1,FALSE)-Life!AS$39),VLOOKUP($F97,AREA_LIFE,Seq!AS$1,FALSE)-Life!AS$39,".")</f>
        <v>6.1377073170731649</v>
      </c>
      <c r="GL97">
        <f>IF( ISNUMBER(VLOOKUP($F97,AREA_LIFE,Seq!AT$1,FALSE)-Life!AT$39),VLOOKUP($F97,AREA_LIFE,Seq!AT$1,FALSE)-Life!AT$39,".")</f>
        <v>6.4809512195121783</v>
      </c>
      <c r="GM97">
        <f>IF( ISNUMBER(VLOOKUP($F97,AREA_LIFE,Seq!AU$1,FALSE)-Life!AU$39),VLOOKUP($F97,AREA_LIFE,Seq!AU$1,FALSE)-Life!AU$39,".")</f>
        <v>6.859439024390241</v>
      </c>
      <c r="GN97">
        <f>IF( ISNUMBER(VLOOKUP($F97,AREA_LIFE,Seq!AV$1,FALSE)-Life!AV$39),VLOOKUP($F97,AREA_LIFE,Seq!AV$1,FALSE)-Life!AV$39,".")</f>
        <v>6.9580975609756308</v>
      </c>
      <c r="GO97">
        <f>IF( ISNUMBER(VLOOKUP($F97,AREA_LIFE,Seq!AW$1,FALSE)-Life!AW$39),VLOOKUP($F97,AREA_LIFE,Seq!AW$1,FALSE)-Life!AW$39,".")</f>
        <v>6.7349756097561055</v>
      </c>
      <c r="GP97">
        <f>IF( ISNUMBER(VLOOKUP($F97,AREA_LIFE,Seq!AX$1,FALSE)-Life!AX$39),VLOOKUP($F97,AREA_LIFE,Seq!AX$1,FALSE)-Life!AX$39,".")</f>
        <v>6.7322682926829316</v>
      </c>
      <c r="GQ97">
        <f t="shared" si="82"/>
        <v>6.7322682926829316</v>
      </c>
      <c r="GS97">
        <f>IFERROR(VLOOKUP($F97,AREA_LIFE,Seq!V$1,FALSE),".")</f>
        <v>72.665365853658543</v>
      </c>
      <c r="GT97" t="str">
        <f>IFERROR(VLOOKUP($F97,AREA_LIFE,Seq!W$1,FALSE),".")</f>
        <v>.</v>
      </c>
      <c r="GU97">
        <f>IFERROR(VLOOKUP($F97,AREA_LIFE,Seq!X$1,FALSE),".")</f>
        <v>73.082926829268303</v>
      </c>
      <c r="GV97" t="str">
        <f>IFERROR(VLOOKUP($F97,AREA_LIFE,Seq!Y$1,FALSE),".")</f>
        <v>.</v>
      </c>
      <c r="GW97" t="str">
        <f>IFERROR(VLOOKUP($F97,AREA_LIFE,Seq!Z$1,FALSE),".")</f>
        <v>.</v>
      </c>
      <c r="GX97">
        <f>IFERROR(VLOOKUP($F97,AREA_LIFE,Seq!AA$1,FALSE),".")</f>
        <v>73.501463414634145</v>
      </c>
      <c r="GY97" t="str">
        <f>IFERROR(VLOOKUP($F97,AREA_LIFE,Seq!AB$1,FALSE),".")</f>
        <v>.</v>
      </c>
      <c r="GZ97">
        <f>IFERROR(VLOOKUP($F97,AREA_LIFE,Seq!AC$1,FALSE),".")</f>
        <v>73.780487804878049</v>
      </c>
      <c r="HA97" t="str">
        <f>IFERROR(VLOOKUP($F97,AREA_LIFE,Seq!AD$1,FALSE),".")</f>
        <v>.</v>
      </c>
      <c r="HB97">
        <f>IFERROR(VLOOKUP($F97,AREA_LIFE,Seq!AE$1,FALSE),".")</f>
        <v>73.926829268292693</v>
      </c>
      <c r="HC97">
        <f>IFERROR(VLOOKUP($F97,AREA_LIFE,Seq!AF$1,FALSE),".")</f>
        <v>74.582926829268303</v>
      </c>
      <c r="HD97">
        <f>IFERROR(VLOOKUP($F97,AREA_LIFE,Seq!AG$1,FALSE),".")</f>
        <v>75.03170731707317</v>
      </c>
      <c r="HE97">
        <f>IFERROR(VLOOKUP($F97,AREA_LIFE,Seq!AH$1,FALSE),".")</f>
        <v>76.234146341463415</v>
      </c>
      <c r="HF97" t="str">
        <f>IFERROR(VLOOKUP($F97,AREA_LIFE,Seq!AI$1,FALSE),".")</f>
        <v>.</v>
      </c>
      <c r="HG97">
        <f>IFERROR(VLOOKUP($F97,AREA_LIFE,Seq!AJ$1,FALSE),".")</f>
        <v>75.8829268292683</v>
      </c>
      <c r="HH97">
        <f>IFERROR(VLOOKUP($F97,AREA_LIFE,Seq!AK$1,FALSE),".")</f>
        <v>75.834146341463409</v>
      </c>
      <c r="HI97">
        <f>IFERROR(VLOOKUP($F97,AREA_LIFE,Seq!AL$1,FALSE),".")</f>
        <v>75.785365853658547</v>
      </c>
      <c r="HJ97">
        <f>IFERROR(VLOOKUP($F97,AREA_LIFE,Seq!AM$1,FALSE),".")</f>
        <v>75.969756097560989</v>
      </c>
      <c r="HK97">
        <f>IFERROR(VLOOKUP($F97,AREA_LIFE,Seq!AN$1,FALSE),".")</f>
        <v>76.195365853658544</v>
      </c>
      <c r="HL97">
        <f>IFERROR(VLOOKUP($F97,AREA_LIFE,Seq!AO$1,FALSE),".")</f>
        <v>76.073658536585384</v>
      </c>
      <c r="HM97">
        <f>IFERROR(VLOOKUP($F97,AREA_LIFE,Seq!AP$1,FALSE),".")</f>
        <v>76.540731707317079</v>
      </c>
      <c r="HN97">
        <f>IFERROR(VLOOKUP($F97,AREA_LIFE,Seq!AQ$1,FALSE),".")</f>
        <v>77.139756097560991</v>
      </c>
      <c r="HO97">
        <f>IFERROR(VLOOKUP($F97,AREA_LIFE,Seq!AR$1,FALSE),".")</f>
        <v>77.820243902439032</v>
      </c>
      <c r="HP97">
        <f>IFERROR(VLOOKUP($F97,AREA_LIFE,Seq!AS$1,FALSE),".")</f>
        <v>78.284878048780485</v>
      </c>
      <c r="HQ97">
        <f>IFERROR(VLOOKUP($F97,AREA_LIFE,Seq!AT$1,FALSE),".")</f>
        <v>78.854634146341468</v>
      </c>
      <c r="HR97">
        <f>IFERROR(VLOOKUP($F97,AREA_LIFE,Seq!AU$1,FALSE),".")</f>
        <v>79.436097560975611</v>
      </c>
      <c r="HS97">
        <f>IFERROR(VLOOKUP($F97,AREA_LIFE,Seq!AV$1,FALSE),".")</f>
        <v>79.721707317073182</v>
      </c>
      <c r="HT97">
        <f>IFERROR(VLOOKUP($F97,AREA_LIFE,Seq!AW$1,FALSE),".")</f>
        <v>79.678048780487813</v>
      </c>
      <c r="HU97">
        <f>IFERROR(VLOOKUP($F97,AREA_LIFE,Seq!AX$1,FALSE),".")</f>
        <v>79.856829268292699</v>
      </c>
      <c r="HV97">
        <f t="shared" si="88"/>
        <v>79.856829268292699</v>
      </c>
      <c r="HZ97">
        <f t="shared" si="85"/>
        <v>2004</v>
      </c>
      <c r="IA97">
        <f t="shared" si="83"/>
        <v>0</v>
      </c>
      <c r="IB97">
        <f t="shared" si="86"/>
        <v>49330407.537044898</v>
      </c>
      <c r="IC97">
        <f t="shared" si="87"/>
        <v>-39589703.649077311</v>
      </c>
      <c r="ID97">
        <f t="shared" si="84"/>
        <v>7.3704569305386172E-2</v>
      </c>
      <c r="IE97">
        <f>work!FK97</f>
        <v>189</v>
      </c>
      <c r="IF97">
        <f>work!FL97</f>
        <v>177</v>
      </c>
      <c r="IG97">
        <f>work!FM97</f>
        <v>131</v>
      </c>
      <c r="IH97">
        <f>IF(ISNUMBER(work!FS97-work!FK97),work!FS97-work!FK97,".")</f>
        <v>-42</v>
      </c>
      <c r="II97">
        <f>IF(ISNUMBER(work!FT97-work!FL97),work!FT97-work!FL97,".")</f>
        <v>376</v>
      </c>
      <c r="IJ97">
        <f>IF(ISNUMBER(work!FU97-work!FM97),work!FU97-work!FM97,".")</f>
        <v>1111</v>
      </c>
    </row>
    <row r="98" spans="1:244">
      <c r="A98" s="24" t="str">
        <f t="shared" si="48"/>
        <v>欧洲</v>
      </c>
      <c r="B98" s="24" t="str">
        <f t="shared" si="49"/>
        <v>InEM90</v>
      </c>
      <c r="C98" s="24" t="str">
        <f t="shared" si="50"/>
        <v>InOECD90</v>
      </c>
      <c r="D98" s="24"/>
      <c r="E98" s="25" t="s">
        <v>2501</v>
      </c>
      <c r="F98" s="26" t="str">
        <f t="shared" si="51"/>
        <v>Italy</v>
      </c>
      <c r="G98" s="27">
        <f t="shared" si="52"/>
        <v>1800</v>
      </c>
      <c r="H98" s="27">
        <f t="shared" si="53"/>
        <v>1938</v>
      </c>
      <c r="I98" s="27">
        <f t="shared" si="54"/>
        <v>2317</v>
      </c>
      <c r="J98" s="27">
        <f t="shared" si="55"/>
        <v>1626</v>
      </c>
      <c r="K98" s="27">
        <f t="shared" si="56"/>
        <v>3054</v>
      </c>
      <c r="L98" s="27">
        <f t="shared" si="57"/>
        <v>3028</v>
      </c>
      <c r="M98" s="27">
        <f t="shared" si="58"/>
        <v>410</v>
      </c>
      <c r="N98" s="27">
        <f t="shared" si="59"/>
        <v>2821</v>
      </c>
      <c r="O98" s="27">
        <f t="shared" si="60"/>
        <v>2069</v>
      </c>
      <c r="P98" s="27">
        <f t="shared" si="61"/>
        <v>9989</v>
      </c>
      <c r="Q98" s="27">
        <f t="shared" si="62"/>
        <v>20616</v>
      </c>
      <c r="R98" s="27">
        <f t="shared" si="63"/>
        <v>26331</v>
      </c>
      <c r="S98" s="27">
        <f t="shared" si="64"/>
        <v>16694</v>
      </c>
      <c r="T98" s="27">
        <f t="shared" si="65"/>
        <v>21504</v>
      </c>
      <c r="U98" s="27">
        <f t="shared" si="66"/>
        <v>27457</v>
      </c>
      <c r="V98" s="27">
        <f t="shared" si="67"/>
        <v>18744</v>
      </c>
      <c r="W98" s="27">
        <f t="shared" si="68"/>
        <v>20951</v>
      </c>
      <c r="X98" s="27">
        <f t="shared" si="69"/>
        <v>21998</v>
      </c>
      <c r="Y98" s="27">
        <f t="shared" si="70"/>
        <v>17674</v>
      </c>
      <c r="Z98" s="27">
        <f t="shared" si="71"/>
        <v>31670</v>
      </c>
      <c r="AA98" s="27">
        <f t="shared" si="72"/>
        <v>28082</v>
      </c>
      <c r="AB98" s="27">
        <f t="shared" si="73"/>
        <v>32201</v>
      </c>
      <c r="AC98" s="27">
        <f t="shared" si="74"/>
        <v>34999</v>
      </c>
      <c r="AD98" s="27">
        <f t="shared" si="75"/>
        <v>34792</v>
      </c>
      <c r="AE98" s="27">
        <f t="shared" si="76"/>
        <v>49326</v>
      </c>
      <c r="AF98" s="27">
        <f t="shared" si="77"/>
        <v>35168</v>
      </c>
      <c r="AG98" s="27"/>
      <c r="AH98" s="27">
        <f>IF(ISNUMBER(work!C98+work!AH98),work!C98+work!AH98,".")</f>
        <v>92206696.584831402</v>
      </c>
      <c r="AI98" s="27">
        <f>IF(ISNUMBER(work!D98+work!AI98),work!D98+work!AI98,".")</f>
        <v>93781985.842805505</v>
      </c>
      <c r="AJ98" s="27">
        <f>IF(ISNUMBER(work!E98+work!AJ98),work!E98+work!AJ98,".")</f>
        <v>95841599.097342104</v>
      </c>
      <c r="AK98" s="27">
        <f>IF(ISNUMBER(work!F98+work!AK98),work!F98+work!AK98,".")</f>
        <v>99005341.331511796</v>
      </c>
      <c r="AL98" s="27">
        <f>IF(ISNUMBER(work!G98+work!AL98),work!G98+work!AL98,".")</f>
        <v>104987346.3592858</v>
      </c>
      <c r="AM98" s="27">
        <f>IF(ISNUMBER(work!H98+work!AM98),work!H98+work!AM98,".")</f>
        <v>110795760.7453921</v>
      </c>
      <c r="AN98" s="27">
        <f>IF(ISNUMBER(work!I98+work!AN98),work!I98+work!AN98,".")</f>
        <v>115773002.9480347</v>
      </c>
      <c r="AO98" s="27">
        <f>IF(ISNUMBER(work!J98+work!AO98),work!J98+work!AO98,".")</f>
        <v>122253640.1125606</v>
      </c>
      <c r="AP98" s="27">
        <f>IF(ISNUMBER(work!K98+work!AP98),work!K98+work!AP98,".")</f>
        <v>130008229.140139</v>
      </c>
      <c r="AQ98" s="27">
        <f>IF(ISNUMBER(work!L98+work!AQ98),work!L98+work!AQ98,".")</f>
        <v>134706202.75194749</v>
      </c>
      <c r="AR98" s="27">
        <f>IF(ISNUMBER(work!M98+work!AR98),work!M98+work!AR98,".")</f>
        <v>138219618.88769901</v>
      </c>
      <c r="AS98" s="27">
        <f>IF(ISNUMBER(work!N98+work!AS98),work!N98+work!AS98,".")</f>
        <v>143747966.85098001</v>
      </c>
      <c r="AT98" s="27">
        <f>IF(ISNUMBER(work!O98+work!AT98),work!O98+work!AT98,".")</f>
        <v>151377941.80698478</v>
      </c>
      <c r="AU98" s="27">
        <f>IF(ISNUMBER(work!P98+work!AU98),work!P98+work!AU98,".")</f>
        <v>158288085.27964199</v>
      </c>
      <c r="AV98" s="27">
        <f>IF(ISNUMBER(work!Q98+work!AV98),work!Q98+work!AV98,".")</f>
        <v>168614219.64198822</v>
      </c>
      <c r="AW98" s="27">
        <f>IF(ISNUMBER(work!R98+work!AW98),work!R98+work!AW98,".")</f>
        <v>179152039.71379229</v>
      </c>
      <c r="AX98" s="27">
        <f>IF(ISNUMBER(work!S98+work!AX98),work!S98+work!AX98,".")</f>
        <v>188173925.09294769</v>
      </c>
      <c r="AY98" s="27">
        <f>IF(ISNUMBER(work!T98+work!AY98),work!T98+work!AY98,".")</f>
        <v>198174512.785519</v>
      </c>
      <c r="AZ98" s="27">
        <f>IF(ISNUMBER(work!U98+work!AZ98),work!U98+work!AZ98,".")</f>
        <v>207050609.931122</v>
      </c>
      <c r="BA98" s="27">
        <f>IF(ISNUMBER(work!V98+work!BA98),work!V98+work!BA98,".")</f>
        <v>216386970.19780898</v>
      </c>
      <c r="BB98" s="27">
        <f>IF(ISNUMBER(work!W98+work!BB98),work!W98+work!BB98,".")</f>
        <v>229582415.80866897</v>
      </c>
      <c r="BC98" s="27">
        <f>IF(ISNUMBER(work!X98+work!BC98),work!X98+work!BC98,".")</f>
        <v>241525039.257954</v>
      </c>
      <c r="BD98" s="27">
        <f>IF(ISNUMBER(work!Y98+work!BD98),work!Y98+work!BD98,".")</f>
        <v>253843728.43481398</v>
      </c>
      <c r="BE98" s="27">
        <f>IF(ISNUMBER(work!Z98+work!BE98),work!Z98+work!BE98,".")</f>
        <v>267985420.23904699</v>
      </c>
      <c r="BF98" s="27">
        <f>IF(ISNUMBER(work!AA98+work!BF98),work!AA98+work!BF98,".")</f>
        <v>285436905.90135896</v>
      </c>
      <c r="BG98" s="27">
        <f>IF(ISNUMBER(work!AB98+work!BG98),work!AB98+work!BG98,".")</f>
        <v>304020187.78563702</v>
      </c>
      <c r="BH98" s="27">
        <f>IF(ISNUMBER(work!AC98+work!BH98),work!AC98+work!BH98,".")</f>
        <v>328318173.644687</v>
      </c>
      <c r="BI98" s="27">
        <f>IF(ISNUMBER(work!AD98+work!BI98),work!AD98+work!BI98,".")</f>
        <v>357616964.631984</v>
      </c>
      <c r="BJ98" s="27">
        <f>IF(ISNUMBER(work!AE98+work!BJ98),work!AE98+work!BJ98,".")</f>
        <v>377870562.57471597</v>
      </c>
      <c r="BK98" s="27">
        <f>IF(ISNUMBER(work!AF98+work!BK98),work!AF98+work!BK98,".")</f>
        <v>405038464.17789268</v>
      </c>
      <c r="BL98" s="27"/>
      <c r="BM98" s="27">
        <f>IF(ISNUMBER(work!AH98-work!C98),work!AH98-work!C98,".")</f>
        <v>55618308.021765396</v>
      </c>
      <c r="BN98" s="27">
        <f>IF(ISNUMBER(work!AI98-work!D98),work!AI98-work!D98,".")</f>
        <v>55291001.074460097</v>
      </c>
      <c r="BO98" s="27">
        <f>IF(ISNUMBER(work!AJ98-work!E98),work!AJ98-work!E98,".")</f>
        <v>53847934.715077311</v>
      </c>
      <c r="BP98" s="27">
        <f>IF(ISNUMBER(work!AK98-work!F98),work!AK98-work!F98,".")</f>
        <v>52434367.531580202</v>
      </c>
      <c r="BQ98" s="27">
        <f>IF(ISNUMBER(work!AL98-work!G98),work!AL98-work!G98,".")</f>
        <v>51337584.541764595</v>
      </c>
      <c r="BR98" s="27">
        <f>IF(ISNUMBER(work!AM98-work!H98),work!AM98-work!H98,".")</f>
        <v>49903281.082505509</v>
      </c>
      <c r="BS98" s="27">
        <f>IF(ISNUMBER(work!AN98-work!I98),work!AN98-work!I98,".")</f>
        <v>49521985.074814104</v>
      </c>
      <c r="BT98" s="27">
        <f>IF(ISNUMBER(work!AO98-work!J98),work!AO98-work!J98,".")</f>
        <v>48317504.166046403</v>
      </c>
      <c r="BU98" s="27">
        <f>IF(ISNUMBER(work!AP98-work!K98),work!AP98-work!K98,".")</f>
        <v>47717309.8316686</v>
      </c>
      <c r="BV98" s="27">
        <f>IF(ISNUMBER(work!AQ98-work!L98),work!AQ98-work!L98,".")</f>
        <v>49041355.751829892</v>
      </c>
      <c r="BW98" s="27">
        <f>IF(ISNUMBER(work!AR98-work!M98),work!AR98-work!M98,".")</f>
        <v>49299507.701576799</v>
      </c>
      <c r="BX98" s="27">
        <f>IF(ISNUMBER(work!AS98-work!N98),work!AS98-work!N98,".")</f>
        <v>46647205.435734607</v>
      </c>
      <c r="BY98" s="27">
        <f>IF(ISNUMBER(work!AT98-work!O98),work!AT98-work!O98,".")</f>
        <v>40488872.270774588</v>
      </c>
      <c r="BZ98" s="27">
        <f>IF(ISNUMBER(work!AU98-work!P98),work!AU98-work!P98,".")</f>
        <v>31874546.008362405</v>
      </c>
      <c r="CA98" s="27">
        <f>IF(ISNUMBER(work!AV98-work!Q98),work!AV98-work!Q98,".")</f>
        <v>25640506.726171002</v>
      </c>
      <c r="CB98" s="27">
        <f>IF(ISNUMBER(work!AW98-work!R98),work!AW98-work!R98,".")</f>
        <v>20594192.090150893</v>
      </c>
      <c r="CC98" s="27">
        <f>IF(ISNUMBER(work!AX98-work!S98),work!AX98-work!S98,".")</f>
        <v>13760292.70694229</v>
      </c>
      <c r="CD98" s="27">
        <f>IF(ISNUMBER(work!AY98-work!T98),work!AY98-work!T98,".")</f>
        <v>7540412.5876150131</v>
      </c>
      <c r="CE98" s="27">
        <f>IF(ISNUMBER(work!AZ98-work!U98),work!AZ98-work!U98,".")</f>
        <v>1547049.9177820086</v>
      </c>
      <c r="CF98" s="27">
        <f>IF(ISNUMBER(work!BA98-work!V98),work!BA98-work!V98,".")</f>
        <v>-4734860.3765449971</v>
      </c>
      <c r="CG98" s="27">
        <f>IF(ISNUMBER(work!BB98-work!W98),work!BB98-work!W98,".")</f>
        <v>-10113648.533931002</v>
      </c>
      <c r="CH98" s="27">
        <f>IF(ISNUMBER(work!BC98-work!X98),work!BC98-work!X98,".")</f>
        <v>-18065798.425081983</v>
      </c>
      <c r="CI98" s="27">
        <f>IF(ISNUMBER(work!BD98-work!Y98),work!BD98-work!Y98,".")</f>
        <v>-29369875.477377996</v>
      </c>
      <c r="CJ98" s="27">
        <f>IF(ISNUMBER(work!BE98-work!Z98),work!BE98-work!Z98,".")</f>
        <v>-43549544.064365014</v>
      </c>
      <c r="CK98" s="27">
        <f>IF(ISNUMBER(work!BF98-work!AA98),work!BF98-work!AA98,".")</f>
        <v>-57563089.796696991</v>
      </c>
      <c r="CL98" s="27">
        <f>IF(ISNUMBER(work!BG98-work!AB98),work!BG98-work!AB98,".")</f>
        <v>-74651807.465016976</v>
      </c>
      <c r="CM98" s="27">
        <f>IF(ISNUMBER(work!BH98-work!AC98),work!BH98-work!AC98,".")</f>
        <v>-94279773.055042997</v>
      </c>
      <c r="CN98" s="27">
        <f>IF(ISNUMBER(work!BI98-work!AD98),work!BI98-work!AD98,".")</f>
        <v>-119918715.13870999</v>
      </c>
      <c r="CO98" s="27">
        <f>IF(ISNUMBER(work!BJ98-work!AE98),work!BJ98-work!AE98,".")</f>
        <v>-142643328.37534198</v>
      </c>
      <c r="CP98" s="27">
        <f>IF(ISNUMBER(work!BK98-work!AF98),work!BK98-work!AF98,".")</f>
        <v>-182470643.65089798</v>
      </c>
      <c r="CQ98" s="27"/>
      <c r="CR98" s="27"/>
      <c r="CS98" s="27">
        <f>IF(ISNUMBER(work!CR98-work!BN98),work!CR98-work!BN98,".")</f>
        <v>7.5902399898517672E-2</v>
      </c>
      <c r="CT98" s="27">
        <f>IF(ISNUMBER(work!CS98-work!BO98),work!CS98-work!BO98,".")</f>
        <v>7.4902399898517671E-2</v>
      </c>
      <c r="CU98" s="27">
        <f>IF(ISNUMBER(work!CT98-work!BP98),work!CT98-work!BP98,".")</f>
        <v>7.4902399898517671E-2</v>
      </c>
      <c r="CV98" s="27">
        <f>IF(ISNUMBER(work!CU98-work!BQ98),work!CU98-work!BQ98,".")</f>
        <v>7.3902399898517671E-2</v>
      </c>
      <c r="CW98" s="27">
        <f>IF(ISNUMBER(work!CV98-work!BR98),work!CV98-work!BR98,".")</f>
        <v>7.3902399898517671E-2</v>
      </c>
      <c r="CX98" s="27">
        <f>IF(ISNUMBER(work!CW98-work!BS98),work!CW98-work!BS98,".")</f>
        <v>7.2902399898517684E-2</v>
      </c>
      <c r="CY98" s="27">
        <f>IF(ISNUMBER(work!CX98-work!BT98),work!CX98-work!BT98,".")</f>
        <v>7.1902399898517683E-2</v>
      </c>
      <c r="CZ98" s="27">
        <f>IF(ISNUMBER(work!CY98-work!BU98),work!CY98-work!BU98,".")</f>
        <v>7.0902399898517682E-2</v>
      </c>
      <c r="DA98" s="27">
        <f>IF(ISNUMBER(work!CZ98-work!BV98),work!CZ98-work!BV98,".")</f>
        <v>6.9902399898517681E-2</v>
      </c>
      <c r="DB98" s="27">
        <f>IF(ISNUMBER(work!DA98-work!BW98),work!DA98-work!BW98,".")</f>
        <v>6.890239989851768E-2</v>
      </c>
      <c r="DC98" s="94">
        <f>IF(ISNUMBER(work!DB98-work!BX98),work!DB98-work!BX98,".")</f>
        <v>6.6902399898517678E-2</v>
      </c>
      <c r="DD98" s="27">
        <f>IF(ISNUMBER(work!DC98-work!BY98),work!DC98-work!BY98,".")</f>
        <v>6.4902399898517676E-2</v>
      </c>
      <c r="DE98" s="27">
        <f>IF(ISNUMBER(work!DD98-work!BZ98),work!DD98-work!BZ98,".")</f>
        <v>5.2968626424264573E-2</v>
      </c>
      <c r="DF98" s="27">
        <f>IF(ISNUMBER(work!DE98-work!CA98),work!DE98-work!CA98,".")</f>
        <v>5.0968626424264571E-2</v>
      </c>
      <c r="DG98" s="27">
        <f>IF(ISNUMBER(work!DF98-work!CB98),work!DF98-work!CB98,".")</f>
        <v>4.8968626424264569E-2</v>
      </c>
      <c r="DH98" s="27">
        <f>IF(ISNUMBER(work!DG98-work!CC98),work!DG98-work!CC98,".")</f>
        <v>4.6968626424264574E-2</v>
      </c>
      <c r="DI98" s="27">
        <f>IF(ISNUMBER(work!DH98-work!CD98),work!DH98-work!CD98,".")</f>
        <v>4.3968626424264579E-2</v>
      </c>
      <c r="DJ98" s="27">
        <f>IF(ISNUMBER(work!DI98-work!CE98),work!DI98-work!CE98,".")</f>
        <v>4.1968626424264577E-2</v>
      </c>
      <c r="DK98" s="27">
        <f>IF(ISNUMBER(work!DJ98-work!CF98),work!DJ98-work!CF98,".")</f>
        <v>3.9968626424264575E-2</v>
      </c>
      <c r="DL98" s="27">
        <f>IF(ISNUMBER(work!DK98-work!CG98),work!DK98-work!CG98,".")</f>
        <v>3.3890184824552388E-2</v>
      </c>
      <c r="DM98" s="94">
        <f>IF(ISNUMBER(work!DL98-work!CH98),work!DL98-work!CH98,".")</f>
        <v>2.7912510579715742E-2</v>
      </c>
      <c r="DN98" s="27">
        <f>IF(ISNUMBER(work!DM98-work!CI98),work!DM98-work!CI98,".")</f>
        <v>2.2292016419594704E-2</v>
      </c>
      <c r="DO98" s="27">
        <f>IF(ISNUMBER(work!DN98-work!CJ98),work!DN98-work!CJ98,".")</f>
        <v>1.6970614478615191E-2</v>
      </c>
      <c r="DP98" s="27">
        <f>IF(ISNUMBER(work!DO98-work!CK98),work!DO98-work!CK98,".")</f>
        <v>1.179558855057708E-2</v>
      </c>
      <c r="DQ98" s="27">
        <f>IF(ISNUMBER(work!DP98-work!CL98),work!DP98-work!CL98,".")</f>
        <v>5.884925389297517E-3</v>
      </c>
      <c r="DR98" s="94">
        <f>IF(ISNUMBER(work!DQ98-work!CM98),work!DQ98-work!CM98,".")</f>
        <v>1.3841918335763398E-3</v>
      </c>
      <c r="DS98" s="27">
        <f>IF(ISNUMBER(work!DR98-work!CN98),work!DR98-work!CN98,".")</f>
        <v>-3.8377026006752926E-3</v>
      </c>
      <c r="DT98" s="27">
        <f>IF(ISNUMBER(work!DS98-work!CO98),work!DS98-work!CO98,".")</f>
        <v>-8.9654020884007771E-3</v>
      </c>
      <c r="DU98" s="27">
        <f>IF(ISNUMBER(work!DT98-work!CP98),work!DT98-work!CP98,".")</f>
        <v>-1.2910866525519656E-2</v>
      </c>
      <c r="DV98" s="27">
        <f t="shared" si="78"/>
        <v>-1.2910866525519656E-2</v>
      </c>
      <c r="DW98" s="27"/>
      <c r="DX98" s="27">
        <f>IF(ISNUMBER(work!FJ98/work!FN98),work!FJ98/work!FN98,".")</f>
        <v>3.9902393500784126E-4</v>
      </c>
      <c r="DY98" s="27">
        <f>IF(ISNUMBER(work!FK98/work!FO98),work!FK98/work!FO98,".")</f>
        <v>3.4950981663533148E-4</v>
      </c>
      <c r="DZ98" s="27">
        <f>IF(ISNUMBER(work!FL98/work!FP98),work!FL98/work!FP98,".")</f>
        <v>3.6801021566434478E-4</v>
      </c>
      <c r="EA98" s="27">
        <f>IF(ISNUMBER(work!FM98/work!FQ98),work!FM98/work!FQ98,".")</f>
        <v>1.0830394150444539E-3</v>
      </c>
      <c r="EB98" s="27">
        <f>IF(ISNUMBER((work!FK98+work!FL98)/(work!FO98+work!FP98)),(work!FK98+work!FL98)/(work!FO98+work!FP98),".")</f>
        <v>3.5303812117540322E-4</v>
      </c>
      <c r="EC98" s="27">
        <f>IF(ISNUMBER(work!FR98/work!FV98),work!FR98/work!FV98,".")</f>
        <v>6.2779459028315383E-4</v>
      </c>
      <c r="ED98" s="27">
        <f>IF(ISNUMBER(work!FS98/work!FW98),work!FS98/work!FW98,".")</f>
        <v>7.5743127362383836E-4</v>
      </c>
      <c r="EE98" s="27">
        <f>IF(ISNUMBER(work!FT98/work!FX98),work!FT98/work!FX98,".")</f>
        <v>3.6118181818181816E-4</v>
      </c>
      <c r="EF98" s="27">
        <f>IF(ISNUMBER(work!FU98/work!FY98),work!FU98/work!FY98,".")</f>
        <v>4.4426409007942031E-4</v>
      </c>
      <c r="EG98" s="27">
        <f>IF(ISNUMBER((work!FS98+work!FT98)/(work!FW98+work!FX98)),(work!FS98+work!FT98)/(work!FW98+work!FX98),".")</f>
        <v>6.4544084976921653E-4</v>
      </c>
      <c r="EH98" s="27">
        <f>work!EZ98</f>
        <v>6.2019350037211609E-5</v>
      </c>
      <c r="EI98" s="27">
        <f>work!FA98</f>
        <v>3.526155256615949E-4</v>
      </c>
      <c r="EJ98" s="27">
        <f>work!FB98</f>
        <v>2.7484257734167301E-3</v>
      </c>
      <c r="EK98" s="27"/>
      <c r="EL98" s="27">
        <f t="shared" si="79"/>
        <v>8131.7569999999996</v>
      </c>
      <c r="EM98">
        <f t="shared" si="80"/>
        <v>20541</v>
      </c>
      <c r="EN98">
        <f>work!FM98</f>
        <v>2654</v>
      </c>
      <c r="EO98">
        <f>IF(ISNUMBER(work!FK98+work!FL98),work!FK98+work!FL98,".")</f>
        <v>12867</v>
      </c>
      <c r="EP98">
        <f>IF(ISNUMBER(work!FU98-work!FM98),work!FU98-work!FM98,".")</f>
        <v>-1014</v>
      </c>
      <c r="EQ98">
        <f>IF(ISNUMBER(work!FS98+work!FT98-work!FK98-work!FL98),(work!FS98+work!FT98-work!FK98-work!FL98),".")</f>
        <v>12254</v>
      </c>
      <c r="EU98">
        <f>work!FC98</f>
        <v>3500</v>
      </c>
      <c r="EV98">
        <f>work!FD98</f>
        <v>20000</v>
      </c>
      <c r="EW98">
        <f>IF(ISNUMBER(VLOOKUP($F98,AREA_EM_ALLYEAR,Seq!B$1,FALSE)),VLOOKUP($F98,AREA_EM_ALLYEAR,Seq!B$1,FALSE),".")</f>
        <v>2541</v>
      </c>
      <c r="EX98">
        <f>IF(ISNUMBER(VLOOKUP($F98,AREA_EM_ALLYEAR,Seq!C$1,FALSE)),VLOOKUP($F98,AREA_EM_ALLYEAR,Seq!C$1,FALSE),".")</f>
        <v>2757</v>
      </c>
      <c r="EY98">
        <f>IF(ISNUMBER(VLOOKUP($F98,AREA_EM_ALLYEAR,Seq!D$1,FALSE)),VLOOKUP($F98,AREA_EM_ALLYEAR,Seq!D$1,FALSE),".")</f>
        <v>3159</v>
      </c>
      <c r="EZ98">
        <f>IF(ISNUMBER(VLOOKUP($F98,AREA_EM_ALLYEAR,Seq!E$1,FALSE)),VLOOKUP($F98,AREA_EM_ALLYEAR,Seq!E$1,FALSE),".")</f>
        <v>3365</v>
      </c>
      <c r="FA98">
        <f>IF(ISNUMBER(VLOOKUP($F98,AREA_EM_ALLYEAR,Seq!F$1,FALSE)),VLOOKUP($F98,AREA_EM_ALLYEAR,Seq!F$1,FALSE),".")</f>
        <v>10972</v>
      </c>
      <c r="FB98">
        <f>IF(ISNUMBER(VLOOKUP($F98,AREA_EM_ALLYEAR,Seq!G$1,FALSE)),VLOOKUP($F98,AREA_EM_ALLYEAR,Seq!G$1,FALSE),".")</f>
        <v>15422</v>
      </c>
      <c r="FC98">
        <f>IF(ISNUMBER(VLOOKUP($F98,AREA_EM_ALLYEAR,Seq!H$1,FALSE)),VLOOKUP($F98,AREA_EM_ALLYEAR,Seq!H$1,FALSE),".")</f>
        <v>8833</v>
      </c>
      <c r="FD98">
        <f>IF(ISNUMBER(VLOOKUP($F98,AREA_EM_ALLYEAR,Seq!I$1,FALSE)),VLOOKUP($F98,AREA_EM_ALLYEAR,Seq!I$1,FALSE),".")</f>
        <v>15447</v>
      </c>
      <c r="FE98">
        <f>IF(ISNUMBER(VLOOKUP($F98,AREA_EM_ALLYEAR,Seq!J$1,FALSE)),VLOOKUP($F98,AREA_EM_ALLYEAR,Seq!J$1,FALSE),".")</f>
        <v>13022</v>
      </c>
      <c r="FF98">
        <f>IF(ISNUMBER(VLOOKUP($F98,AREA_EM_ALLYEAR,Seq!K$1,FALSE)),VLOOKUP($F98,AREA_EM_ALLYEAR,Seq!K$1,FALSE),".")</f>
        <v>10596</v>
      </c>
      <c r="FG98">
        <f>IF(ISNUMBER(VLOOKUP($F98,AREA_EM_ALLYEAR,Seq!L$1,FALSE)),VLOOKUP($F98,AREA_EM_ALLYEAR,Seq!L$1,FALSE),".")</f>
        <v>9332</v>
      </c>
      <c r="FH98">
        <f>IF(ISNUMBER(VLOOKUP($F98,AREA_EM_ALLYEAR,Seq!M$1,FALSE)),VLOOKUP($F98,AREA_EM_ALLYEAR,Seq!M$1,FALSE),".")</f>
        <v>6031</v>
      </c>
      <c r="FI98">
        <f>IF(ISNUMBER(VLOOKUP($F98,AREA_EM_ALLYEAR,Seq!N$1,FALSE)),VLOOKUP($F98,AREA_EM_ALLYEAR,Seq!N$1,FALSE),".")</f>
        <v>17353</v>
      </c>
      <c r="FJ98">
        <f>IF(ISNUMBER(VLOOKUP($F98,AREA_EM_ALLYEAR,Seq!O$1,FALSE)),VLOOKUP($F98,AREA_EM_ALLYEAR,Seq!O$1,FALSE),".")</f>
        <v>18274</v>
      </c>
      <c r="FK98">
        <f t="shared" si="81"/>
        <v>18274</v>
      </c>
      <c r="FN98">
        <f>IF( ISNUMBER(VLOOKUP($F98,AREA_LIFE,Seq!V$1,FALSE)-Life!V$39),VLOOKUP($F98,AREA_LIFE,Seq!V$1,FALSE)-Life!V$39,".")</f>
        <v>7.9747804878048925</v>
      </c>
      <c r="FO98">
        <f>IF( ISNUMBER(VLOOKUP($F98,AREA_LIFE,Seq!W$1,FALSE)-Life!W$39),VLOOKUP($F98,AREA_LIFE,Seq!W$1,FALSE)-Life!W$39,".")</f>
        <v>8.1871707317073259</v>
      </c>
      <c r="FP98">
        <f>IF( ISNUMBER(VLOOKUP($F98,AREA_LIFE,Seq!X$1,FALSE)-Life!X$39),VLOOKUP($F98,AREA_LIFE,Seq!X$1,FALSE)-Life!X$39,".")</f>
        <v>8.4661463414634142</v>
      </c>
      <c r="FQ98">
        <f>IF( ISNUMBER(VLOOKUP($F98,AREA_LIFE,Seq!Y$1,FALSE)-Life!Y$39),VLOOKUP($F98,AREA_LIFE,Seq!Y$1,FALSE)-Life!Y$39,".")</f>
        <v>8.1190731707316957</v>
      </c>
      <c r="FR98">
        <f>IF( ISNUMBER(VLOOKUP($F98,AREA_LIFE,Seq!Z$1,FALSE)-Life!Z$39),VLOOKUP($F98,AREA_LIFE,Seq!Z$1,FALSE)-Life!Z$39,".")</f>
        <v>8.6937073170731622</v>
      </c>
      <c r="FS98">
        <f>IF( ISNUMBER(VLOOKUP($F98,AREA_LIFE,Seq!AA$1,FALSE)-Life!AA$39),VLOOKUP($F98,AREA_LIFE,Seq!AA$1,FALSE)-Life!AA$39,".")</f>
        <v>8.6149268292682848</v>
      </c>
      <c r="FT98">
        <f>IF( ISNUMBER(VLOOKUP($F98,AREA_LIFE,Seq!AB$1,FALSE)-Life!AB$39),VLOOKUP($F98,AREA_LIFE,Seq!AB$1,FALSE)-Life!AB$39,".")</f>
        <v>8.7295121951219556</v>
      </c>
      <c r="FU98">
        <f>IF( ISNUMBER(VLOOKUP($F98,AREA_LIFE,Seq!AC$1,FALSE)-Life!AC$39),VLOOKUP($F98,AREA_LIFE,Seq!AC$1,FALSE)-Life!AC$39,".")</f>
        <v>8.9269268292682966</v>
      </c>
      <c r="FV98">
        <f>IF( ISNUMBER(VLOOKUP($F98,AREA_LIFE,Seq!AD$1,FALSE)-Life!AD$39),VLOOKUP($F98,AREA_LIFE,Seq!AD$1,FALSE)-Life!AD$39,".")</f>
        <v>8.8726829268292846</v>
      </c>
      <c r="FW98">
        <f>IF( ISNUMBER(VLOOKUP($F98,AREA_LIFE,Seq!AE$1,FALSE)-Life!AE$39),VLOOKUP($F98,AREA_LIFE,Seq!AE$1,FALSE)-Life!AE$39,".")</f>
        <v>9.018487804878049</v>
      </c>
      <c r="FX98">
        <f>IF( ISNUMBER(VLOOKUP($F98,AREA_LIFE,Seq!AF$1,FALSE)-Life!AF$39),VLOOKUP($F98,AREA_LIFE,Seq!AF$1,FALSE)-Life!AF$39,".")</f>
        <v>8.7999512195122094</v>
      </c>
      <c r="FY98">
        <f>IF( ISNUMBER(VLOOKUP($F98,AREA_LIFE,Seq!AG$1,FALSE)-Life!AG$39),VLOOKUP($F98,AREA_LIFE,Seq!AG$1,FALSE)-Life!AG$39,".")</f>
        <v>8.5276585365853492</v>
      </c>
      <c r="FZ98">
        <f>IF( ISNUMBER(VLOOKUP($F98,AREA_LIFE,Seq!AH$1,FALSE)-Life!AH$39),VLOOKUP($F98,AREA_LIFE,Seq!AH$1,FALSE)-Life!AH$39,".")</f>
        <v>8.5825609756097663</v>
      </c>
      <c r="GA98">
        <f>IF( ISNUMBER(VLOOKUP($F98,AREA_LIFE,Seq!AI$1,FALSE)-Life!AI$39),VLOOKUP($F98,AREA_LIFE,Seq!AI$1,FALSE)-Life!AI$39,".")</f>
        <v>8.5404146341463445</v>
      </c>
      <c r="GB98">
        <f>IF( ISNUMBER(VLOOKUP($F98,AREA_LIFE,Seq!AJ$1,FALSE)-Life!AJ$39),VLOOKUP($F98,AREA_LIFE,Seq!AJ$1,FALSE)-Life!AJ$39,".")</f>
        <v>8.4594146341463272</v>
      </c>
      <c r="GC98">
        <f>IF( ISNUMBER(VLOOKUP($F98,AREA_LIFE,Seq!AK$1,FALSE)-Life!AK$39),VLOOKUP($F98,AREA_LIFE,Seq!AK$1,FALSE)-Life!AK$39,".")</f>
        <v>8.3968536585365854</v>
      </c>
      <c r="GD98">
        <f>IF( ISNUMBER(VLOOKUP($F98,AREA_LIFE,Seq!AL$1,FALSE)-Life!AL$39),VLOOKUP($F98,AREA_LIFE,Seq!AL$1,FALSE)-Life!AL$39,".")</f>
        <v>8.3803170731707439</v>
      </c>
      <c r="GE98">
        <f>IF( ISNUMBER(VLOOKUP($F98,AREA_LIFE,Seq!AM$1,FALSE)-Life!AM$39),VLOOKUP($F98,AREA_LIFE,Seq!AM$1,FALSE)-Life!AM$39,".")</f>
        <v>8.3368048780487811</v>
      </c>
      <c r="GF98">
        <f>IF( ISNUMBER(VLOOKUP($F98,AREA_LIFE,Seq!AN$1,FALSE)-Life!AN$39),VLOOKUP($F98,AREA_LIFE,Seq!AN$1,FALSE)-Life!AN$39,".")</f>
        <v>8.089585365853651</v>
      </c>
      <c r="GG98">
        <f>IF( ISNUMBER(VLOOKUP($F98,AREA_LIFE,Seq!AO$1,FALSE)-Life!AO$39),VLOOKUP($F98,AREA_LIFE,Seq!AO$1,FALSE)-Life!AO$39,".")</f>
        <v>8.1402195121951166</v>
      </c>
      <c r="GH98">
        <f>IF( ISNUMBER(VLOOKUP($F98,AREA_LIFE,Seq!AP$1,FALSE)-Life!AP$39),VLOOKUP($F98,AREA_LIFE,Seq!AP$1,FALSE)-Life!AP$39,".")</f>
        <v>8.2184390243902357</v>
      </c>
      <c r="GI98">
        <f>IF( ISNUMBER(VLOOKUP($F98,AREA_LIFE,Seq!AQ$1,FALSE)-Life!AQ$39),VLOOKUP($F98,AREA_LIFE,Seq!AQ$1,FALSE)-Life!AQ$39,".")</f>
        <v>8.0640243902439153</v>
      </c>
      <c r="GJ98">
        <f>IF( ISNUMBER(VLOOKUP($F98,AREA_LIFE,Seq!AR$1,FALSE)-Life!AR$39),VLOOKUP($F98,AREA_LIFE,Seq!AR$1,FALSE)-Life!AR$39,".")</f>
        <v>7.8824634146341594</v>
      </c>
      <c r="GK98">
        <f>IF( ISNUMBER(VLOOKUP($F98,AREA_LIFE,Seq!AS$1,FALSE)-Life!AS$39),VLOOKUP($F98,AREA_LIFE,Seq!AS$1,FALSE)-Life!AS$39,".")</f>
        <v>7.4915028639474599</v>
      </c>
      <c r="GL98">
        <f>IF( ISNUMBER(VLOOKUP($F98,AREA_LIFE,Seq!AT$1,FALSE)-Life!AT$39),VLOOKUP($F98,AREA_LIFE,Seq!AT$1,FALSE)-Life!AT$39,".")</f>
        <v>8.2794039663915413</v>
      </c>
      <c r="GM98">
        <f>IF( ISNUMBER(VLOOKUP($F98,AREA_LIFE,Seq!AU$1,FALSE)-Life!AU$39),VLOOKUP($F98,AREA_LIFE,Seq!AU$1,FALSE)-Life!AU$39,".")</f>
        <v>8.1748048780487892</v>
      </c>
      <c r="GN98">
        <f>IF( ISNUMBER(VLOOKUP($F98,AREA_LIFE,Seq!AV$1,FALSE)-Life!AV$39),VLOOKUP($F98,AREA_LIFE,Seq!AV$1,FALSE)-Life!AV$39,".")</f>
        <v>8.5020000000000238</v>
      </c>
      <c r="GO98">
        <f>IF( ISNUMBER(VLOOKUP($F98,AREA_LIFE,Seq!AW$1,FALSE)-Life!AW$39),VLOOKUP($F98,AREA_LIFE,Seq!AW$1,FALSE)-Life!AW$39,".")</f>
        <v>8.6405365853658509</v>
      </c>
      <c r="GP98">
        <f>IF( ISNUMBER(VLOOKUP($F98,AREA_LIFE,Seq!AX$1,FALSE)-Life!AX$39),VLOOKUP($F98,AREA_LIFE,Seq!AX$1,FALSE)-Life!AX$39,".")</f>
        <v>8.8206487804878009</v>
      </c>
      <c r="GQ98">
        <f t="shared" si="82"/>
        <v>8.8206487804878009</v>
      </c>
      <c r="GS98">
        <f>IFERROR(VLOOKUP($F98,AREA_LIFE,Seq!V$1,FALSE),".")</f>
        <v>73.943170731707326</v>
      </c>
      <c r="GT98">
        <f>IFERROR(VLOOKUP($F98,AREA_LIFE,Seq!W$1,FALSE),".")</f>
        <v>74.353902439024395</v>
      </c>
      <c r="GU98">
        <f>IFERROR(VLOOKUP($F98,AREA_LIFE,Seq!X$1,FALSE),".")</f>
        <v>74.814634146341476</v>
      </c>
      <c r="GV98">
        <f>IFERROR(VLOOKUP($F98,AREA_LIFE,Seq!Y$1,FALSE),".")</f>
        <v>74.640243902439025</v>
      </c>
      <c r="GW98">
        <f>IFERROR(VLOOKUP($F98,AREA_LIFE,Seq!Z$1,FALSE),".")</f>
        <v>75.389512195121952</v>
      </c>
      <c r="GX98">
        <f>IFERROR(VLOOKUP($F98,AREA_LIFE,Seq!AA$1,FALSE),".")</f>
        <v>75.495365853658541</v>
      </c>
      <c r="GY98">
        <f>IFERROR(VLOOKUP($F98,AREA_LIFE,Seq!AB$1,FALSE),".")</f>
        <v>75.810731707317089</v>
      </c>
      <c r="GZ98">
        <f>IFERROR(VLOOKUP($F98,AREA_LIFE,Seq!AC$1,FALSE),".")</f>
        <v>76.225121951219521</v>
      </c>
      <c r="HA98">
        <f>IFERROR(VLOOKUP($F98,AREA_LIFE,Seq!AD$1,FALSE),".")</f>
        <v>76.405609756097576</v>
      </c>
      <c r="HB98">
        <f>IFERROR(VLOOKUP($F98,AREA_LIFE,Seq!AE$1,FALSE),".")</f>
        <v>76.804878048780495</v>
      </c>
      <c r="HC98">
        <f>IFERROR(VLOOKUP($F98,AREA_LIFE,Seq!AF$1,FALSE),".")</f>
        <v>76.859024390243917</v>
      </c>
      <c r="HD98">
        <f>IFERROR(VLOOKUP($F98,AREA_LIFE,Seq!AG$1,FALSE),".")</f>
        <v>76.878048780487802</v>
      </c>
      <c r="HE98">
        <f>IFERROR(VLOOKUP($F98,AREA_LIFE,Seq!AH$1,FALSE),".")</f>
        <v>77.237804878048792</v>
      </c>
      <c r="HF98">
        <f>IFERROR(VLOOKUP($F98,AREA_LIFE,Seq!AI$1,FALSE),".")</f>
        <v>77.510000000000019</v>
      </c>
      <c r="HG98">
        <f>IFERROR(VLOOKUP($F98,AREA_LIFE,Seq!AJ$1,FALSE),".")</f>
        <v>77.749756097560976</v>
      </c>
      <c r="HH98">
        <f>IFERROR(VLOOKUP($F98,AREA_LIFE,Seq!AK$1,FALSE),".")</f>
        <v>78.014390243902454</v>
      </c>
      <c r="HI98">
        <f>IFERROR(VLOOKUP($F98,AREA_LIFE,Seq!AL$1,FALSE),".")</f>
        <v>78.331951219512206</v>
      </c>
      <c r="HJ98">
        <f>IFERROR(VLOOKUP($F98,AREA_LIFE,Seq!AM$1,FALSE),".")</f>
        <v>78.628536585365865</v>
      </c>
      <c r="HK98">
        <f>IFERROR(VLOOKUP($F98,AREA_LIFE,Seq!AN$1,FALSE),".")</f>
        <v>78.724390243902448</v>
      </c>
      <c r="HL98">
        <f>IFERROR(VLOOKUP($F98,AREA_LIFE,Seq!AO$1,FALSE),".")</f>
        <v>79.115121951219521</v>
      </c>
      <c r="HM98">
        <f>IFERROR(VLOOKUP($F98,AREA_LIFE,Seq!AP$1,FALSE),".")</f>
        <v>79.522439024390252</v>
      </c>
      <c r="HN98">
        <f>IFERROR(VLOOKUP($F98,AREA_LIFE,Seq!AQ$1,FALSE),".")</f>
        <v>79.675609756097572</v>
      </c>
      <c r="HO98">
        <f>IFERROR(VLOOKUP($F98,AREA_LIFE,Seq!AR$1,FALSE),".")</f>
        <v>79.77560975609758</v>
      </c>
      <c r="HP98">
        <f>IFERROR(VLOOKUP($F98,AREA_LIFE,Seq!AS$1,FALSE),".")</f>
        <v>79.63867359565478</v>
      </c>
      <c r="HQ98">
        <f>IFERROR(VLOOKUP($F98,AREA_LIFE,Seq!AT$1,FALSE),".")</f>
        <v>80.653086893220831</v>
      </c>
      <c r="HR98">
        <f>IFERROR(VLOOKUP($F98,AREA_LIFE,Seq!AU$1,FALSE),".")</f>
        <v>80.751463414634159</v>
      </c>
      <c r="HS98">
        <f>IFERROR(VLOOKUP($F98,AREA_LIFE,Seq!AV$1,FALSE),".")</f>
        <v>81.265609756097575</v>
      </c>
      <c r="HT98">
        <f>IFERROR(VLOOKUP($F98,AREA_LIFE,Seq!AW$1,FALSE),".")</f>
        <v>81.583609756097559</v>
      </c>
      <c r="HU98">
        <f>IFERROR(VLOOKUP($F98,AREA_LIFE,Seq!AX$1,FALSE),".")</f>
        <v>81.945209756097569</v>
      </c>
      <c r="HV98">
        <f t="shared" si="88"/>
        <v>81.945209756097569</v>
      </c>
      <c r="HZ98">
        <f t="shared" si="85"/>
        <v>167176</v>
      </c>
      <c r="IA98">
        <f t="shared" si="83"/>
        <v>14173</v>
      </c>
      <c r="IB98">
        <f t="shared" si="86"/>
        <v>138219618.88769901</v>
      </c>
      <c r="IC98">
        <f t="shared" si="87"/>
        <v>49299507.701576799</v>
      </c>
      <c r="ID98">
        <f t="shared" si="84"/>
        <v>6.6902399898517678E-2</v>
      </c>
      <c r="IE98">
        <f>work!FK98</f>
        <v>10309</v>
      </c>
      <c r="IF98">
        <f>work!FL98</f>
        <v>2558</v>
      </c>
      <c r="IG98">
        <f>work!FM98</f>
        <v>2654</v>
      </c>
      <c r="IH98">
        <f>IF(ISNUMBER(work!FS98-work!FK98),work!FS98-work!FK98,".")</f>
        <v>10839</v>
      </c>
      <c r="II98">
        <f>IF(ISNUMBER(work!FT98-work!FL98),work!FT98-work!FL98,".")</f>
        <v>1415</v>
      </c>
      <c r="IJ98">
        <f>IF(ISNUMBER(work!FU98-work!FM98),work!FU98-work!FM98,".")</f>
        <v>-1014</v>
      </c>
    </row>
    <row r="99" spans="1:244">
      <c r="A99" s="24" t="str">
        <f t="shared" si="48"/>
        <v>欧洲</v>
      </c>
      <c r="B99" s="24" t="str">
        <f t="shared" si="49"/>
        <v>InEM90</v>
      </c>
      <c r="C99" s="24" t="str">
        <f t="shared" si="50"/>
        <v>InOECD90</v>
      </c>
      <c r="D99" s="24"/>
      <c r="E99" s="25" t="s">
        <v>2506</v>
      </c>
      <c r="F99" s="26" t="str">
        <f t="shared" si="51"/>
        <v>Luxembourg</v>
      </c>
      <c r="G99" s="27">
        <f t="shared" si="52"/>
        <v>0</v>
      </c>
      <c r="H99" s="27">
        <f t="shared" si="53"/>
        <v>0</v>
      </c>
      <c r="I99" s="27">
        <f t="shared" si="54"/>
        <v>1</v>
      </c>
      <c r="J99" s="27">
        <f t="shared" si="55"/>
        <v>0</v>
      </c>
      <c r="K99" s="27">
        <f t="shared" si="56"/>
        <v>0</v>
      </c>
      <c r="L99" s="27">
        <f t="shared" si="57"/>
        <v>0</v>
      </c>
      <c r="M99" s="27">
        <f t="shared" si="58"/>
        <v>0</v>
      </c>
      <c r="N99" s="27">
        <f t="shared" si="59"/>
        <v>0</v>
      </c>
      <c r="O99" s="27">
        <f t="shared" si="60"/>
        <v>70</v>
      </c>
      <c r="P99" s="27">
        <f t="shared" si="61"/>
        <v>159</v>
      </c>
      <c r="Q99" s="27">
        <f t="shared" si="62"/>
        <v>144</v>
      </c>
      <c r="R99" s="27">
        <f t="shared" si="63"/>
        <v>1029</v>
      </c>
      <c r="S99" s="27">
        <f t="shared" si="64"/>
        <v>1026</v>
      </c>
      <c r="T99" s="27">
        <f t="shared" si="65"/>
        <v>100</v>
      </c>
      <c r="U99" s="27">
        <f t="shared" si="66"/>
        <v>1151</v>
      </c>
      <c r="V99" s="27">
        <f t="shared" si="67"/>
        <v>422</v>
      </c>
      <c r="W99" s="27">
        <f t="shared" si="68"/>
        <v>2344</v>
      </c>
      <c r="X99" s="27">
        <f t="shared" si="69"/>
        <v>2878</v>
      </c>
      <c r="Y99" s="27">
        <f t="shared" si="70"/>
        <v>1353</v>
      </c>
      <c r="Z99" s="27">
        <f t="shared" si="71"/>
        <v>17543</v>
      </c>
      <c r="AA99" s="27">
        <f t="shared" si="72"/>
        <v>2878</v>
      </c>
      <c r="AB99" s="27">
        <f t="shared" si="73"/>
        <v>14200</v>
      </c>
      <c r="AC99" s="27">
        <f t="shared" si="74"/>
        <v>9466</v>
      </c>
      <c r="AD99" s="27">
        <f t="shared" si="75"/>
        <v>8246</v>
      </c>
      <c r="AE99" s="27">
        <f t="shared" si="76"/>
        <v>13283</v>
      </c>
      <c r="AF99" s="27">
        <f t="shared" si="77"/>
        <v>16060</v>
      </c>
      <c r="AG99" s="27"/>
      <c r="AH99" s="27">
        <f>IF(ISNUMBER(work!C99+work!AH99),work!C99+work!AH99,".")</f>
        <v>19059110.441474035</v>
      </c>
      <c r="AI99" s="27">
        <f>IF(ISNUMBER(work!D99+work!AI99),work!D99+work!AI99,".")</f>
        <v>20006198.114778928</v>
      </c>
      <c r="AJ99" s="27">
        <f>IF(ISNUMBER(work!E99+work!AJ99),work!E99+work!AJ99,".")</f>
        <v>21766143.044274099</v>
      </c>
      <c r="AK99" s="27">
        <f>IF(ISNUMBER(work!F99+work!AK99),work!F99+work!AK99,".")</f>
        <v>24077793.883566316</v>
      </c>
      <c r="AL99" s="27">
        <f>IF(ISNUMBER(work!G99+work!AL99),work!G99+work!AL99,".")</f>
        <v>27666202.080678787</v>
      </c>
      <c r="AM99" s="27">
        <f>IF(ISNUMBER(work!H99+work!AM99),work!H99+work!AM99,".")</f>
        <v>31311045.433064822</v>
      </c>
      <c r="AN99" s="27">
        <f>IF(ISNUMBER(work!I99+work!AN99),work!I99+work!AN99,".")</f>
        <v>34076660.585771903</v>
      </c>
      <c r="AO99" s="27">
        <f>IF(ISNUMBER(work!J99+work!AO99),work!J99+work!AO99,".")</f>
        <v>37956800.237860017</v>
      </c>
      <c r="AP99" s="27">
        <f>IF(ISNUMBER(work!K99+work!AP99),work!K99+work!AP99,".")</f>
        <v>42217866.140323281</v>
      </c>
      <c r="AQ99" s="27">
        <f>IF(ISNUMBER(work!L99+work!AQ99),work!L99+work!AQ99,".")</f>
        <v>44009906.455651209</v>
      </c>
      <c r="AR99" s="27">
        <f>IF(ISNUMBER(work!M99+work!AR99),work!M99+work!AR99,".")</f>
        <v>45700179.049851224</v>
      </c>
      <c r="AS99" s="27">
        <f>IF(ISNUMBER(work!N99+work!AS99),work!N99+work!AS99,".")</f>
        <v>49897708.881567791</v>
      </c>
      <c r="AT99" s="27">
        <f>IF(ISNUMBER(work!O99+work!AT99),work!O99+work!AT99,".")</f>
        <v>56816379.249402322</v>
      </c>
      <c r="AU99" s="27">
        <f>IF(ISNUMBER(work!P99+work!AU99),work!P99+work!AU99,".")</f>
        <v>64636242.640983447</v>
      </c>
      <c r="AV99" s="27">
        <f>IF(ISNUMBER(work!Q99+work!AV99),work!Q99+work!AV99,".")</f>
        <v>72970945.273091942</v>
      </c>
      <c r="AW99" s="27">
        <f>IF(ISNUMBER(work!R99+work!AW99),work!R99+work!AW99,".")</f>
        <v>80784267.463930517</v>
      </c>
      <c r="AX99" s="27">
        <f>IF(ISNUMBER(work!S99+work!AX99),work!S99+work!AX99,".")</f>
        <v>88735008.564478651</v>
      </c>
      <c r="AY99" s="27">
        <f>IF(ISNUMBER(work!T99+work!AY99),work!T99+work!AY99,".")</f>
        <v>96936001.637555271</v>
      </c>
      <c r="AZ99" s="27">
        <f>IF(ISNUMBER(work!U99+work!AZ99),work!U99+work!AZ99,".")</f>
        <v>104475798.80158432</v>
      </c>
      <c r="BA99" s="27">
        <f>IF(ISNUMBER(work!V99+work!BA99),work!V99+work!BA99,".")</f>
        <v>112430060.30283943</v>
      </c>
      <c r="BB99" s="27">
        <f>IF(ISNUMBER(work!W99+work!BB99),work!W99+work!BB99,".")</f>
        <v>121874934.69571495</v>
      </c>
      <c r="BC99" s="27">
        <f>IF(ISNUMBER(work!X99+work!BC99),work!X99+work!BC99,".")</f>
        <v>131873399.30954821</v>
      </c>
      <c r="BD99" s="27">
        <f>IF(ISNUMBER(work!Y99+work!BD99),work!Y99+work!BD99,".")</f>
        <v>143770087.38082421</v>
      </c>
      <c r="BE99" s="27">
        <f>IF(ISNUMBER(work!Z99+work!BE99),work!Z99+work!BE99,".")</f>
        <v>157964248.32086024</v>
      </c>
      <c r="BF99" s="27">
        <f>IF(ISNUMBER(work!AA99+work!BF99),work!AA99+work!BF99,".")</f>
        <v>173796662.67305601</v>
      </c>
      <c r="BG99" s="27">
        <f>IF(ISNUMBER(work!AB99+work!BG99),work!AB99+work!BG99,".")</f>
        <v>191751761.39905095</v>
      </c>
      <c r="BH99" s="27">
        <f>IF(ISNUMBER(work!AC99+work!BH99),work!AC99+work!BH99,".")</f>
        <v>213870394.02427074</v>
      </c>
      <c r="BI99" s="27">
        <f>IF(ISNUMBER(work!AD99+work!BI99),work!AD99+work!BI99,".")</f>
        <v>241472990.06039768</v>
      </c>
      <c r="BJ99" s="27">
        <f>IF(ISNUMBER(work!AE99+work!BJ99),work!AE99+work!BJ99,".")</f>
        <v>262936879.14003727</v>
      </c>
      <c r="BK99" s="27">
        <f>IF(ISNUMBER(work!AF99+work!BK99),work!AF99+work!BK99,".")</f>
        <v>296362716.80365276</v>
      </c>
      <c r="BL99" s="27"/>
      <c r="BM99" s="27">
        <f>IF(ISNUMBER(work!AH99-work!C99),work!AH99-work!C99,".")</f>
        <v>-17529278.121591963</v>
      </c>
      <c r="BN99" s="27">
        <f>IF(ISNUMBER(work!AI99-work!D99),work!AI99-work!D99,".")</f>
        <v>-18484786.653566472</v>
      </c>
      <c r="BO99" s="27">
        <f>IF(ISNUMBER(work!AJ99-work!E99),work!AJ99-work!E99,".")</f>
        <v>-20227521.337990701</v>
      </c>
      <c r="BP99" s="27">
        <f>IF(ISNUMBER(work!AK99-work!F99),work!AK99-work!F99,".")</f>
        <v>-22493179.916365284</v>
      </c>
      <c r="BQ99" s="27">
        <f>IF(ISNUMBER(work!AL99-work!G99),work!AL99-work!G99,".")</f>
        <v>-25983559.736842413</v>
      </c>
      <c r="BR99" s="27">
        <f>IF(ISNUMBER(work!AM99-work!H99),work!AM99-work!H99,".")</f>
        <v>-29581434.229821775</v>
      </c>
      <c r="BS99" s="27">
        <f>IF(ISNUMBER(work!AN99-work!I99),work!AN99-work!I99,".")</f>
        <v>-32174357.287448704</v>
      </c>
      <c r="BT99" s="27">
        <f>IF(ISNUMBER(work!AO99-work!J99),work!AO99-work!J99,".")</f>
        <v>-35979335.708654188</v>
      </c>
      <c r="BU99" s="27">
        <f>IF(ISNUMBER(work!AP99-work!K99),work!AP99-work!K99,".")</f>
        <v>-40073053.168147117</v>
      </c>
      <c r="BV99" s="27">
        <f>IF(ISNUMBER(work!AQ99-work!L99),work!AQ99-work!L99,".")</f>
        <v>-41654940.544466391</v>
      </c>
      <c r="BW99" s="27">
        <f>IF(ISNUMBER(work!AR99-work!M99),work!AR99-work!M99,".")</f>
        <v>-43219932.136270985</v>
      </c>
      <c r="BX99" s="27">
        <f>IF(ISNUMBER(work!AS99-work!N99),work!AS99-work!N99,".")</f>
        <v>-47203052.533677608</v>
      </c>
      <c r="BY99" s="27">
        <f>IF(ISNUMBER(work!AT99-work!O99),work!AT99-work!O99,".")</f>
        <v>-54072690.286807887</v>
      </c>
      <c r="BZ99" s="27">
        <f>IF(ISNUMBER(work!AU99-work!P99),work!AU99-work!P99,".")</f>
        <v>-61777296.630296141</v>
      </c>
      <c r="CA99" s="27">
        <f>IF(ISNUMBER(work!AV99-work!Q99),work!AV99-work!Q99,".")</f>
        <v>-70002767.642725259</v>
      </c>
      <c r="CB99" s="27">
        <f>IF(ISNUMBER(work!AW99-work!R99),work!AW99-work!R99,".")</f>
        <v>-77773580.159710884</v>
      </c>
      <c r="CC99" s="27">
        <f>IF(ISNUMBER(work!AX99-work!S99),work!AX99-work!S99,".")</f>
        <v>-85678623.821526751</v>
      </c>
      <c r="CD99" s="27">
        <f>IF(ISNUMBER(work!AY99-work!T99),work!AY99-work!T99,".")</f>
        <v>-93698098.560348719</v>
      </c>
      <c r="CE99" s="27">
        <f>IF(ISNUMBER(work!AZ99-work!U99),work!AZ99-work!U99,".")</f>
        <v>-101027761.21175568</v>
      </c>
      <c r="CF99" s="27">
        <f>IF(ISNUMBER(work!BA99-work!V99),work!BA99-work!V99,".")</f>
        <v>-108691770.27151456</v>
      </c>
      <c r="CG99" s="27">
        <f>IF(ISNUMBER(work!BB99-work!W99),work!BB99-work!W99,".")</f>
        <v>-117821129.64688504</v>
      </c>
      <c r="CH99" s="27">
        <f>IF(ISNUMBER(work!BC99-work!X99),work!BC99-work!X99,".")</f>
        <v>-127717438.37348779</v>
      </c>
      <c r="CI99" s="27">
        <f>IF(ISNUMBER(work!BD99-work!Y99),work!BD99-work!Y99,".")</f>
        <v>-139443516.53136778</v>
      </c>
      <c r="CJ99" s="27">
        <f>IF(ISNUMBER(work!BE99-work!Z99),work!BE99-work!Z99,".")</f>
        <v>-153570715.98255178</v>
      </c>
      <c r="CK99" s="27">
        <f>IF(ISNUMBER(work!BF99-work!AA99),work!BF99-work!AA99,".")</f>
        <v>-169203333.02499998</v>
      </c>
      <c r="CL99" s="27">
        <f>IF(ISNUMBER(work!BG99-work!AB99),work!BG99-work!AB99,".")</f>
        <v>-186920233.85160303</v>
      </c>
      <c r="CM99" s="27">
        <f>IF(ISNUMBER(work!BH99-work!AC99),work!BH99-work!AC99,".")</f>
        <v>-208727552.67545924</v>
      </c>
      <c r="CN99" s="27">
        <f>IF(ISNUMBER(work!BI99-work!AD99),work!BI99-work!AD99,".")</f>
        <v>-236062689.71029633</v>
      </c>
      <c r="CO99" s="27">
        <f>IF(ISNUMBER(work!BJ99-work!AE99),work!BJ99-work!AE99,".")</f>
        <v>-257577011.81002071</v>
      </c>
      <c r="CP99" s="27">
        <f>IF(ISNUMBER(work!BK99-work!AF99),work!BK99-work!AF99,".")</f>
        <v>-291146391.0251379</v>
      </c>
      <c r="CQ99" s="27"/>
      <c r="CR99" s="27"/>
      <c r="CS99" s="27">
        <f>IF(ISNUMBER(work!CR99-work!BN99),work!CR99-work!BN99,".")</f>
        <v>6.5002583979328163E-2</v>
      </c>
      <c r="CT99" s="27">
        <f>IF(ISNUMBER(work!CS99-work!BO99),work!CS99-work!BO99,".")</f>
        <v>6.4002583979328162E-2</v>
      </c>
      <c r="CU99" s="27">
        <f>IF(ISNUMBER(work!CT99-work!BP99),work!CT99-work!BP99,".")</f>
        <v>6.4002583979328162E-2</v>
      </c>
      <c r="CV99" s="27">
        <f>IF(ISNUMBER(work!CU99-work!BQ99),work!CU99-work!BQ99,".")</f>
        <v>6.3002583979328161E-2</v>
      </c>
      <c r="CW99" s="27">
        <f>IF(ISNUMBER(work!CV99-work!BR99),work!CV99-work!BR99,".")</f>
        <v>6.3002583979328161E-2</v>
      </c>
      <c r="CX99" s="27">
        <f>IF(ISNUMBER(work!CW99-work!BS99),work!CW99-work!BS99,".")</f>
        <v>6.2002583979328167E-2</v>
      </c>
      <c r="CY99" s="27">
        <f>IF(ISNUMBER(work!CX99-work!BT99),work!CX99-work!BT99,".")</f>
        <v>6.1002583979328166E-2</v>
      </c>
      <c r="CZ99" s="27">
        <f>IF(ISNUMBER(work!CY99-work!BU99),work!CY99-work!BU99,".")</f>
        <v>6.0002583979328165E-2</v>
      </c>
      <c r="DA99" s="27">
        <f>IF(ISNUMBER(work!CZ99-work!BV99),work!CZ99-work!BV99,".")</f>
        <v>5.9002583979328171E-2</v>
      </c>
      <c r="DB99" s="27">
        <f>IF(ISNUMBER(work!DA99-work!BW99),work!DA99-work!BW99,".")</f>
        <v>5.8002583979328171E-2</v>
      </c>
      <c r="DC99" s="94">
        <f>IF(ISNUMBER(work!DB99-work!BX99),work!DB99-work!BX99,".")</f>
        <v>5.6002583979328169E-2</v>
      </c>
      <c r="DD99" s="27">
        <f>IF(ISNUMBER(work!DC99-work!BY99),work!DC99-work!BY99,".")</f>
        <v>5.4002583979328167E-2</v>
      </c>
      <c r="DE99" s="27">
        <f>IF(ISNUMBER(work!DD99-work!BZ99),work!DD99-work!BZ99,".")</f>
        <v>4.2131151400988935E-2</v>
      </c>
      <c r="DF99" s="27">
        <f>IF(ISNUMBER(work!DE99-work!CA99),work!DE99-work!CA99,".")</f>
        <v>4.013115140098894E-2</v>
      </c>
      <c r="DG99" s="27">
        <f>IF(ISNUMBER(work!DF99-work!CB99),work!DF99-work!CB99,".")</f>
        <v>3.8131151400988939E-2</v>
      </c>
      <c r="DH99" s="27">
        <f>IF(ISNUMBER(work!DG99-work!CC99),work!DG99-work!CC99,".")</f>
        <v>3.6131151400988937E-2</v>
      </c>
      <c r="DI99" s="27">
        <f>IF(ISNUMBER(work!DH99-work!CD99),work!DH99-work!CD99,".")</f>
        <v>3.3131151400988934E-2</v>
      </c>
      <c r="DJ99" s="27">
        <f>IF(ISNUMBER(work!DI99-work!CE99),work!DI99-work!CE99,".")</f>
        <v>3.1131151400988936E-2</v>
      </c>
      <c r="DK99" s="27">
        <f>IF(ISNUMBER(work!DJ99-work!CF99),work!DJ99-work!CF99,".")</f>
        <v>2.9131151400988937E-2</v>
      </c>
      <c r="DL99" s="27">
        <f>IF(ISNUMBER(work!DK99-work!CG99),work!DK99-work!CG99,".")</f>
        <v>2.5502816656019514E-2</v>
      </c>
      <c r="DM99" s="94">
        <f>IF(ISNUMBER(work!DL99-work!CH99),work!DL99-work!CH99,".")</f>
        <v>2.2024295209718089E-2</v>
      </c>
      <c r="DN99" s="27">
        <f>IF(ISNUMBER(work!DM99-work!CI99),work!DM99-work!CI99,".")</f>
        <v>1.872493063812921E-2</v>
      </c>
      <c r="DO99" s="27">
        <f>IF(ISNUMBER(work!DN99-work!CJ99),work!DN99-work!CJ99,".")</f>
        <v>1.5582787023029079E-2</v>
      </c>
      <c r="DP99" s="27">
        <f>IF(ISNUMBER(work!DO99-work!CK99),work!DO99-work!CK99,".")</f>
        <v>1.2427540243119373E-2</v>
      </c>
      <c r="DQ99" s="27">
        <f>IF(ISNUMBER(work!DP99-work!CL99),work!DP99-work!CL99,".")</f>
        <v>8.2675973324310426E-3</v>
      </c>
      <c r="DR99" s="94">
        <f>IF(ISNUMBER(work!DQ99-work!CM99),work!DQ99-work!CM99,".")</f>
        <v>5.1848705171146162E-3</v>
      </c>
      <c r="DS99" s="27">
        <f>IF(ISNUMBER(work!DR99-work!CN99),work!DR99-work!CN99,".")</f>
        <v>1.2215040295194823E-3</v>
      </c>
      <c r="DT99" s="27">
        <f>IF(ISNUMBER(work!DS99-work!CO99),work!DS99-work!CO99,".")</f>
        <v>-2.5637457212917686E-3</v>
      </c>
      <c r="DU99" s="27">
        <f>IF(ISNUMBER(work!DT99-work!CP99),work!DT99-work!CP99,".")</f>
        <v>-5.3800266039087316E-3</v>
      </c>
      <c r="DV99" s="27">
        <f t="shared" si="78"/>
        <v>-5.3800266039087316E-3</v>
      </c>
      <c r="DW99" s="27"/>
      <c r="DX99" s="27">
        <f>IF(ISNUMBER(work!FJ99/work!FN99),work!FJ99/work!FN99,".")</f>
        <v>6.7307692307692305E-4</v>
      </c>
      <c r="DY99" s="27">
        <f>IF(ISNUMBER(work!FK99/work!FO99),work!FK99/work!FO99,".")</f>
        <v>4.0321531697926695E-4</v>
      </c>
      <c r="DZ99" s="27">
        <f>IF(ISNUMBER(work!FL99/work!FP99),work!FL99/work!FP99,".")</f>
        <v>1.6264829697665518E-3</v>
      </c>
      <c r="EA99" s="27">
        <f>IF(ISNUMBER(work!FM99/work!FQ99),work!FM99/work!FQ99,".")</f>
        <v>5.1874907366236851E-4</v>
      </c>
      <c r="EB99" s="27">
        <f>IF(ISNUMBER((work!FK99+work!FL99)/(work!FO99+work!FP99)),(work!FK99+work!FL99)/(work!FO99+work!FP99),".")</f>
        <v>7.1350910573525419E-4</v>
      </c>
      <c r="EC99" s="27">
        <f>IF(ISNUMBER(work!FR99/work!FV99),work!FR99/work!FV99,".")</f>
        <v>2.1089108910888619E-3</v>
      </c>
      <c r="ED99" s="27">
        <f>IF(ISNUMBER(work!FS99/work!FW99),work!FS99/work!FW99,".")</f>
        <v>1.8211389674335794E-3</v>
      </c>
      <c r="EE99" s="27">
        <f>IF(ISNUMBER(work!FT99/work!FX99),work!FT99/work!FX99,".")</f>
        <v>3.6165892177933111E-3</v>
      </c>
      <c r="EF99" s="27">
        <f>IF(ISNUMBER(work!FU99/work!FY99),work!FU99/work!FY99,".")</f>
        <v>1.4788364082309871E-3</v>
      </c>
      <c r="EG99" s="27">
        <f>IF(ISNUMBER((work!FS99+work!FT99)/(work!FW99+work!FX99)),(work!FS99+work!FT99)/(work!FW99+work!FX99),".")</f>
        <v>2.3518547581842953E-3</v>
      </c>
      <c r="EH99" s="27">
        <f>work!EZ99</f>
        <v>1.8635242532200602E-3</v>
      </c>
      <c r="EI99" s="27">
        <f>work!FA99</f>
        <v>1.7808039806206627E-3</v>
      </c>
      <c r="EJ99" s="27" t="str">
        <f>work!FB99</f>
        <v>.</v>
      </c>
      <c r="EK99" s="27"/>
      <c r="EL99" s="27">
        <f t="shared" si="79"/>
        <v>7957.11</v>
      </c>
      <c r="EM99">
        <f t="shared" si="80"/>
        <v>2344</v>
      </c>
      <c r="EN99">
        <f>work!FM99</f>
        <v>28</v>
      </c>
      <c r="EO99">
        <f>IF(ISNUMBER(work!FK99+work!FL99),work!FK99+work!FL99,".")</f>
        <v>147</v>
      </c>
      <c r="EP99">
        <f>IF(ISNUMBER(work!FU99-work!FM99),work!FU99-work!FM99,".")</f>
        <v>95</v>
      </c>
      <c r="EQ99">
        <f>IF(ISNUMBER(work!FS99+work!FT99-work!FK99-work!FL99),(work!FS99+work!FT99-work!FK99-work!FL99),".")</f>
        <v>370</v>
      </c>
      <c r="EU99">
        <f>work!FC99</f>
        <v>680</v>
      </c>
      <c r="EV99">
        <f>work!FD99</f>
        <v>680</v>
      </c>
      <c r="EW99">
        <f>IF(ISNUMBER(VLOOKUP($F99,AREA_EM_ALLYEAR,Seq!B$1,FALSE)),VLOOKUP($F99,AREA_EM_ALLYEAR,Seq!B$1,FALSE),".")</f>
        <v>306</v>
      </c>
      <c r="EX99">
        <f>IF(ISNUMBER(VLOOKUP($F99,AREA_EM_ALLYEAR,Seq!C$1,FALSE)),VLOOKUP($F99,AREA_EM_ALLYEAR,Seq!C$1,FALSE),".")</f>
        <v>343</v>
      </c>
      <c r="EY99">
        <f>IF(ISNUMBER(VLOOKUP($F99,AREA_EM_ALLYEAR,Seq!D$1,FALSE)),VLOOKUP($F99,AREA_EM_ALLYEAR,Seq!D$1,FALSE),".")</f>
        <v>117</v>
      </c>
      <c r="EZ99">
        <f>IF(ISNUMBER(VLOOKUP($F99,AREA_EM_ALLYEAR,Seq!E$1,FALSE)),VLOOKUP($F99,AREA_EM_ALLYEAR,Seq!E$1,FALSE),".")</f>
        <v>118</v>
      </c>
      <c r="FA99">
        <f>IF(ISNUMBER(VLOOKUP($F99,AREA_EM_ALLYEAR,Seq!F$1,FALSE)),VLOOKUP($F99,AREA_EM_ALLYEAR,Seq!F$1,FALSE),".")</f>
        <v>119</v>
      </c>
      <c r="FB99">
        <f>IF(ISNUMBER(VLOOKUP($F99,AREA_EM_ALLYEAR,Seq!G$1,FALSE)),VLOOKUP($F99,AREA_EM_ALLYEAR,Seq!G$1,FALSE),".")</f>
        <v>72</v>
      </c>
      <c r="FC99">
        <f>IF(ISNUMBER(VLOOKUP($F99,AREA_EM_ALLYEAR,Seq!H$1,FALSE)),VLOOKUP($F99,AREA_EM_ALLYEAR,Seq!H$1,FALSE),".")</f>
        <v>69</v>
      </c>
      <c r="FD99">
        <f>IF(ISNUMBER(VLOOKUP($F99,AREA_EM_ALLYEAR,Seq!I$1,FALSE)),VLOOKUP($F99,AREA_EM_ALLYEAR,Seq!I$1,FALSE),".")</f>
        <v>103</v>
      </c>
      <c r="FE99">
        <f>IF(ISNUMBER(VLOOKUP($F99,AREA_EM_ALLYEAR,Seq!J$1,FALSE)),VLOOKUP($F99,AREA_EM_ALLYEAR,Seq!J$1,FALSE),".")</f>
        <v>91</v>
      </c>
      <c r="FF99">
        <f>IF(ISNUMBER(VLOOKUP($F99,AREA_EM_ALLYEAR,Seq!K$1,FALSE)),VLOOKUP($F99,AREA_EM_ALLYEAR,Seq!K$1,FALSE),".")</f>
        <v>86</v>
      </c>
      <c r="FG99">
        <f>IF(ISNUMBER(VLOOKUP($F99,AREA_EM_ALLYEAR,Seq!L$1,FALSE)),VLOOKUP($F99,AREA_EM_ALLYEAR,Seq!L$1,FALSE),".")</f>
        <v>76</v>
      </c>
      <c r="FH99">
        <f>IF(ISNUMBER(VLOOKUP($F99,AREA_EM_ALLYEAR,Seq!M$1,FALSE)),VLOOKUP($F99,AREA_EM_ALLYEAR,Seq!M$1,FALSE),".")</f>
        <v>90</v>
      </c>
      <c r="FI99">
        <f>IF(ISNUMBER(VLOOKUP($F99,AREA_EM_ALLYEAR,Seq!N$1,FALSE)),VLOOKUP($F99,AREA_EM_ALLYEAR,Seq!N$1,FALSE),".")</f>
        <v>125</v>
      </c>
      <c r="FJ99">
        <f>IF(ISNUMBER(VLOOKUP($F99,AREA_EM_ALLYEAR,Seq!O$1,FALSE)),VLOOKUP($F99,AREA_EM_ALLYEAR,Seq!O$1,FALSE),".")</f>
        <v>100</v>
      </c>
      <c r="FK99">
        <f t="shared" si="81"/>
        <v>100</v>
      </c>
      <c r="FN99">
        <f>IF( ISNUMBER(VLOOKUP($F99,AREA_LIFE,Seq!V$1,FALSE)-Life!V$39),VLOOKUP($F99,AREA_LIFE,Seq!V$1,FALSE)-Life!V$39,".")</f>
        <v>6.7360000000000042</v>
      </c>
      <c r="FO99" t="str">
        <f>IF( ISNUMBER(VLOOKUP($F99,AREA_LIFE,Seq!W$1,FALSE)-Life!W$39),VLOOKUP($F99,AREA_LIFE,Seq!W$1,FALSE)-Life!W$39,".")</f>
        <v>.</v>
      </c>
      <c r="FP99">
        <f>IF( ISNUMBER(VLOOKUP($F99,AREA_LIFE,Seq!X$1,FALSE)-Life!X$39),VLOOKUP($F99,AREA_LIFE,Seq!X$1,FALSE)-Life!X$39,".")</f>
        <v>6.9198048780487653</v>
      </c>
      <c r="FQ99" t="str">
        <f>IF( ISNUMBER(VLOOKUP($F99,AREA_LIFE,Seq!Y$1,FALSE)-Life!Y$39),VLOOKUP($F99,AREA_LIFE,Seq!Y$1,FALSE)-Life!Y$39,".")</f>
        <v>.</v>
      </c>
      <c r="FR99" t="str">
        <f>IF( ISNUMBER(VLOOKUP($F99,AREA_LIFE,Seq!Z$1,FALSE)-Life!Z$39),VLOOKUP($F99,AREA_LIFE,Seq!Z$1,FALSE)-Life!Z$39,".")</f>
        <v>.</v>
      </c>
      <c r="FS99">
        <f>IF( ISNUMBER(VLOOKUP($F99,AREA_LIFE,Seq!AA$1,FALSE)-Life!AA$39),VLOOKUP($F99,AREA_LIFE,Seq!AA$1,FALSE)-Life!AA$39,".")</f>
        <v>7.055609756097553</v>
      </c>
      <c r="FT99" t="str">
        <f>IF( ISNUMBER(VLOOKUP($F99,AREA_LIFE,Seq!AB$1,FALSE)-Life!AB$39),VLOOKUP($F99,AREA_LIFE,Seq!AB$1,FALSE)-Life!AB$39,".")</f>
        <v>.</v>
      </c>
      <c r="FU99">
        <f>IF( ISNUMBER(VLOOKUP($F99,AREA_LIFE,Seq!AC$1,FALSE)-Life!AC$39),VLOOKUP($F99,AREA_LIFE,Seq!AC$1,FALSE)-Life!AC$39,".")</f>
        <v>7.0830243902439065</v>
      </c>
      <c r="FV99" t="str">
        <f>IF( ISNUMBER(VLOOKUP($F99,AREA_LIFE,Seq!AD$1,FALSE)-Life!AD$39),VLOOKUP($F99,AREA_LIFE,Seq!AD$1,FALSE)-Life!AD$39,".")</f>
        <v>.</v>
      </c>
      <c r="FW99" t="str">
        <f>IF( ISNUMBER(VLOOKUP($F99,AREA_LIFE,Seq!AE$1,FALSE)-Life!AE$39),VLOOKUP($F99,AREA_LIFE,Seq!AE$1,FALSE)-Life!AE$39,".")</f>
        <v>.</v>
      </c>
      <c r="FX99">
        <f>IF( ISNUMBER(VLOOKUP($F99,AREA_LIFE,Seq!AF$1,FALSE)-Life!AF$39),VLOOKUP($F99,AREA_LIFE,Seq!AF$1,FALSE)-Life!AF$39,".")</f>
        <v>7.1337926829268383</v>
      </c>
      <c r="FY99">
        <f>IF( ISNUMBER(VLOOKUP($F99,AREA_LIFE,Seq!AG$1,FALSE)-Life!AG$39),VLOOKUP($F99,AREA_LIFE,Seq!AG$1,FALSE)-Life!AG$39,".")</f>
        <v>7.1130243902438934</v>
      </c>
      <c r="FZ99">
        <f>IF( ISNUMBER(VLOOKUP($F99,AREA_LIFE,Seq!AH$1,FALSE)-Life!AH$39),VLOOKUP($F99,AREA_LIFE,Seq!AH$1,FALSE)-Life!AH$39,".")</f>
        <v>7.1154878048780432</v>
      </c>
      <c r="GA99">
        <f>IF( ISNUMBER(VLOOKUP($F99,AREA_LIFE,Seq!AI$1,FALSE)-Life!AI$39),VLOOKUP($F99,AREA_LIFE,Seq!AI$1,FALSE)-Life!AI$39,".")</f>
        <v>6.7426097560975506</v>
      </c>
      <c r="GB99">
        <f>IF( ISNUMBER(VLOOKUP($F99,AREA_LIFE,Seq!AJ$1,FALSE)-Life!AJ$39),VLOOKUP($F99,AREA_LIFE,Seq!AJ$1,FALSE)-Life!AJ$39,".")</f>
        <v>7.0803902439024284</v>
      </c>
      <c r="GC99">
        <f>IF( ISNUMBER(VLOOKUP($F99,AREA_LIFE,Seq!AK$1,FALSE)-Life!AK$39),VLOOKUP($F99,AREA_LIFE,Seq!AK$1,FALSE)-Life!AK$39,".")</f>
        <v>6.8946585365853679</v>
      </c>
      <c r="GD99">
        <f>IF( ISNUMBER(VLOOKUP($F99,AREA_LIFE,Seq!AL$1,FALSE)-Life!AL$39),VLOOKUP($F99,AREA_LIFE,Seq!AL$1,FALSE)-Life!AL$39,".")</f>
        <v>6.5678780487805</v>
      </c>
      <c r="GE99">
        <f>IF( ISNUMBER(VLOOKUP($F99,AREA_LIFE,Seq!AM$1,FALSE)-Life!AM$39),VLOOKUP($F99,AREA_LIFE,Seq!AM$1,FALSE)-Life!AM$39,".")</f>
        <v>6.5887560975609603</v>
      </c>
      <c r="GF99">
        <f>IF( ISNUMBER(VLOOKUP($F99,AREA_LIFE,Seq!AN$1,FALSE)-Life!AN$39),VLOOKUP($F99,AREA_LIFE,Seq!AN$1,FALSE)-Life!AN$39,".")</f>
        <v>6.3822682926829089</v>
      </c>
      <c r="GG99">
        <f>IF( ISNUMBER(VLOOKUP($F99,AREA_LIFE,Seq!AO$1,FALSE)-Life!AO$39),VLOOKUP($F99,AREA_LIFE,Seq!AO$1,FALSE)-Life!AO$39,".")</f>
        <v>6.7958292682926782</v>
      </c>
      <c r="GH99">
        <f>IF( ISNUMBER(VLOOKUP($F99,AREA_LIFE,Seq!AP$1,FALSE)-Life!AP$39),VLOOKUP($F99,AREA_LIFE,Seq!AP$1,FALSE)-Life!AP$39,".")</f>
        <v>6.5691707317073025</v>
      </c>
      <c r="GI99">
        <f>IF( ISNUMBER(VLOOKUP($F99,AREA_LIFE,Seq!AQ$1,FALSE)-Life!AQ$39),VLOOKUP($F99,AREA_LIFE,Seq!AQ$1,FALSE)-Life!AQ$39,".")</f>
        <v>6.2713414634146574</v>
      </c>
      <c r="GJ99">
        <f>IF( ISNUMBER(VLOOKUP($F99,AREA_LIFE,Seq!AR$1,FALSE)-Life!AR$39),VLOOKUP($F99,AREA_LIFE,Seq!AR$1,FALSE)-Life!AR$39,".")</f>
        <v>6.2263658536585353</v>
      </c>
      <c r="GK99">
        <f>IF( ISNUMBER(VLOOKUP($F99,AREA_LIFE,Seq!AS$1,FALSE)-Life!AS$39),VLOOKUP($F99,AREA_LIFE,Seq!AS$1,FALSE)-Life!AS$39,".")</f>
        <v>5.779658536585373</v>
      </c>
      <c r="GL99">
        <f>IF( ISNUMBER(VLOOKUP($F99,AREA_LIFE,Seq!AT$1,FALSE)-Life!AT$39),VLOOKUP($F99,AREA_LIFE,Seq!AT$1,FALSE)-Life!AT$39,".")</f>
        <v>6.7236341463414391</v>
      </c>
      <c r="GM99">
        <f>IF( ISNUMBER(VLOOKUP($F99,AREA_LIFE,Seq!AU$1,FALSE)-Life!AU$39),VLOOKUP($F99,AREA_LIFE,Seq!AU$1,FALSE)-Life!AU$39,".")</f>
        <v>6.8455365853658492</v>
      </c>
      <c r="GN99">
        <f>IF( ISNUMBER(VLOOKUP($F99,AREA_LIFE,Seq!AV$1,FALSE)-Life!AV$39),VLOOKUP($F99,AREA_LIFE,Seq!AV$1,FALSE)-Life!AV$39,".")</f>
        <v>6.529804878048779</v>
      </c>
      <c r="GO99">
        <f>IF( ISNUMBER(VLOOKUP($F99,AREA_LIFE,Seq!AW$1,FALSE)-Life!AW$39),VLOOKUP($F99,AREA_LIFE,Seq!AW$1,FALSE)-Life!AW$39,".")</f>
        <v>6.4242439024390166</v>
      </c>
      <c r="GP99">
        <f>IF( ISNUMBER(VLOOKUP($F99,AREA_LIFE,Seq!AX$1,FALSE)-Life!AX$39),VLOOKUP($F99,AREA_LIFE,Seq!AX$1,FALSE)-Life!AX$39,".")</f>
        <v>7.4000731707317016</v>
      </c>
      <c r="GQ99">
        <f t="shared" si="82"/>
        <v>7.4000731707317016</v>
      </c>
      <c r="GS99">
        <f>IFERROR(VLOOKUP($F99,AREA_LIFE,Seq!V$1,FALSE),".")</f>
        <v>72.704390243902438</v>
      </c>
      <c r="GT99" t="str">
        <f>IFERROR(VLOOKUP($F99,AREA_LIFE,Seq!W$1,FALSE),".")</f>
        <v>.</v>
      </c>
      <c r="GU99">
        <f>IFERROR(VLOOKUP($F99,AREA_LIFE,Seq!X$1,FALSE),".")</f>
        <v>73.268292682926827</v>
      </c>
      <c r="GV99" t="str">
        <f>IFERROR(VLOOKUP($F99,AREA_LIFE,Seq!Y$1,FALSE),".")</f>
        <v>.</v>
      </c>
      <c r="GW99" t="str">
        <f>IFERROR(VLOOKUP($F99,AREA_LIFE,Seq!Z$1,FALSE),".")</f>
        <v>.</v>
      </c>
      <c r="GX99">
        <f>IFERROR(VLOOKUP($F99,AREA_LIFE,Seq!AA$1,FALSE),".")</f>
        <v>73.936048780487809</v>
      </c>
      <c r="GY99" t="str">
        <f>IFERROR(VLOOKUP($F99,AREA_LIFE,Seq!AB$1,FALSE),".")</f>
        <v>.</v>
      </c>
      <c r="GZ99">
        <f>IFERROR(VLOOKUP($F99,AREA_LIFE,Seq!AC$1,FALSE),".")</f>
        <v>74.381219512195131</v>
      </c>
      <c r="HA99" t="str">
        <f>IFERROR(VLOOKUP($F99,AREA_LIFE,Seq!AD$1,FALSE),".")</f>
        <v>.</v>
      </c>
      <c r="HB99" t="str">
        <f>IFERROR(VLOOKUP($F99,AREA_LIFE,Seq!AE$1,FALSE),".")</f>
        <v>.</v>
      </c>
      <c r="HC99">
        <f>IFERROR(VLOOKUP($F99,AREA_LIFE,Seq!AF$1,FALSE),".")</f>
        <v>75.192865853658546</v>
      </c>
      <c r="HD99">
        <f>IFERROR(VLOOKUP($F99,AREA_LIFE,Seq!AG$1,FALSE),".")</f>
        <v>75.463414634146346</v>
      </c>
      <c r="HE99">
        <f>IFERROR(VLOOKUP($F99,AREA_LIFE,Seq!AH$1,FALSE),".")</f>
        <v>75.770731707317069</v>
      </c>
      <c r="HF99">
        <f>IFERROR(VLOOKUP($F99,AREA_LIFE,Seq!AI$1,FALSE),".")</f>
        <v>75.712195121951225</v>
      </c>
      <c r="HG99">
        <f>IFERROR(VLOOKUP($F99,AREA_LIFE,Seq!AJ$1,FALSE),".")</f>
        <v>76.370731707317077</v>
      </c>
      <c r="HH99">
        <f>IFERROR(VLOOKUP($F99,AREA_LIFE,Seq!AK$1,FALSE),".")</f>
        <v>76.512195121951237</v>
      </c>
      <c r="HI99">
        <f>IFERROR(VLOOKUP($F99,AREA_LIFE,Seq!AL$1,FALSE),".")</f>
        <v>76.519512195121962</v>
      </c>
      <c r="HJ99">
        <f>IFERROR(VLOOKUP($F99,AREA_LIFE,Seq!AM$1,FALSE),".")</f>
        <v>76.880487804878044</v>
      </c>
      <c r="HK99">
        <f>IFERROR(VLOOKUP($F99,AREA_LIFE,Seq!AN$1,FALSE),".")</f>
        <v>77.017073170731706</v>
      </c>
      <c r="HL99">
        <f>IFERROR(VLOOKUP($F99,AREA_LIFE,Seq!AO$1,FALSE),".")</f>
        <v>77.770731707317083</v>
      </c>
      <c r="HM99">
        <f>IFERROR(VLOOKUP($F99,AREA_LIFE,Seq!AP$1,FALSE),".")</f>
        <v>77.873170731707319</v>
      </c>
      <c r="HN99">
        <f>IFERROR(VLOOKUP($F99,AREA_LIFE,Seq!AQ$1,FALSE),".")</f>
        <v>77.882926829268314</v>
      </c>
      <c r="HO99">
        <f>IFERROR(VLOOKUP($F99,AREA_LIFE,Seq!AR$1,FALSE),".")</f>
        <v>78.119512195121956</v>
      </c>
      <c r="HP99">
        <f>IFERROR(VLOOKUP($F99,AREA_LIFE,Seq!AS$1,FALSE),".")</f>
        <v>77.926829268292693</v>
      </c>
      <c r="HQ99">
        <f>IFERROR(VLOOKUP($F99,AREA_LIFE,Seq!AT$1,FALSE),".")</f>
        <v>79.097317073170728</v>
      </c>
      <c r="HR99">
        <f>IFERROR(VLOOKUP($F99,AREA_LIFE,Seq!AU$1,FALSE),".")</f>
        <v>79.422195121951219</v>
      </c>
      <c r="HS99">
        <f>IFERROR(VLOOKUP($F99,AREA_LIFE,Seq!AV$1,FALSE),".")</f>
        <v>79.29341463414633</v>
      </c>
      <c r="HT99">
        <f>IFERROR(VLOOKUP($F99,AREA_LIFE,Seq!AW$1,FALSE),".")</f>
        <v>79.367317073170724</v>
      </c>
      <c r="HU99">
        <f>IFERROR(VLOOKUP($F99,AREA_LIFE,Seq!AX$1,FALSE),".")</f>
        <v>80.524634146341469</v>
      </c>
      <c r="HV99">
        <f t="shared" si="88"/>
        <v>80.524634146341469</v>
      </c>
      <c r="HZ99">
        <f t="shared" si="85"/>
        <v>6445</v>
      </c>
      <c r="IA99">
        <f t="shared" si="83"/>
        <v>1</v>
      </c>
      <c r="IB99">
        <f t="shared" si="86"/>
        <v>45700179.049851224</v>
      </c>
      <c r="IC99">
        <f t="shared" si="87"/>
        <v>-43219932.136270985</v>
      </c>
      <c r="ID99">
        <f t="shared" si="84"/>
        <v>5.6002583979328169E-2</v>
      </c>
      <c r="IE99">
        <f>work!FK99</f>
        <v>62</v>
      </c>
      <c r="IF99">
        <f>work!FL99</f>
        <v>85</v>
      </c>
      <c r="IG99">
        <f>work!FM99</f>
        <v>28</v>
      </c>
      <c r="IH99">
        <f>IF(ISNUMBER(work!FS99-work!FK99),work!FS99-work!FK99,".")</f>
        <v>220</v>
      </c>
      <c r="II99">
        <f>IF(ISNUMBER(work!FT99-work!FL99),work!FT99-work!FL99,".")</f>
        <v>150</v>
      </c>
      <c r="IJ99">
        <f>IF(ISNUMBER(work!FU99-work!FM99),work!FU99-work!FM99,".")</f>
        <v>95</v>
      </c>
    </row>
    <row r="100" spans="1:244">
      <c r="A100" s="24" t="str">
        <f t="shared" si="48"/>
        <v>欧洲</v>
      </c>
      <c r="B100" s="24" t="str">
        <f t="shared" si="49"/>
        <v>InEM90</v>
      </c>
      <c r="C100" s="24" t="str">
        <f t="shared" si="50"/>
        <v>InOECD90</v>
      </c>
      <c r="D100" s="24"/>
      <c r="E100" s="25" t="s">
        <v>2511</v>
      </c>
      <c r="F100" s="26" t="str">
        <f t="shared" si="51"/>
        <v>Netherlands</v>
      </c>
      <c r="G100" s="27">
        <f t="shared" si="52"/>
        <v>0</v>
      </c>
      <c r="H100" s="27">
        <f t="shared" si="53"/>
        <v>13</v>
      </c>
      <c r="I100" s="27">
        <f t="shared" si="54"/>
        <v>249</v>
      </c>
      <c r="J100" s="27">
        <f t="shared" si="55"/>
        <v>21</v>
      </c>
      <c r="K100" s="27">
        <f t="shared" si="56"/>
        <v>2062</v>
      </c>
      <c r="L100" s="27">
        <f t="shared" si="57"/>
        <v>1773</v>
      </c>
      <c r="M100" s="27">
        <f t="shared" si="58"/>
        <v>1598</v>
      </c>
      <c r="N100" s="27">
        <f t="shared" si="59"/>
        <v>667</v>
      </c>
      <c r="O100" s="27">
        <f t="shared" si="60"/>
        <v>2841</v>
      </c>
      <c r="P100" s="27">
        <f t="shared" si="61"/>
        <v>8400</v>
      </c>
      <c r="Q100" s="27">
        <f t="shared" si="62"/>
        <v>11105</v>
      </c>
      <c r="R100" s="27">
        <f t="shared" si="63"/>
        <v>11411</v>
      </c>
      <c r="S100" s="27">
        <f t="shared" si="64"/>
        <v>12511</v>
      </c>
      <c r="T100" s="27">
        <f t="shared" si="65"/>
        <v>41380</v>
      </c>
      <c r="U100" s="27">
        <f t="shared" si="66"/>
        <v>71882</v>
      </c>
      <c r="V100" s="27">
        <f t="shared" si="67"/>
        <v>54168</v>
      </c>
      <c r="W100" s="27">
        <f t="shared" si="68"/>
        <v>78948</v>
      </c>
      <c r="X100" s="27">
        <f t="shared" si="69"/>
        <v>77611</v>
      </c>
      <c r="Y100" s="27">
        <f t="shared" si="70"/>
        <v>57175</v>
      </c>
      <c r="Z100" s="27">
        <f t="shared" si="71"/>
        <v>72549</v>
      </c>
      <c r="AA100" s="27">
        <f t="shared" si="72"/>
        <v>81056</v>
      </c>
      <c r="AB100" s="27">
        <f t="shared" si="73"/>
        <v>104358</v>
      </c>
      <c r="AC100" s="27">
        <f t="shared" si="74"/>
        <v>84104</v>
      </c>
      <c r="AD100" s="27">
        <f t="shared" si="75"/>
        <v>61666</v>
      </c>
      <c r="AE100" s="27">
        <f t="shared" si="76"/>
        <v>86216</v>
      </c>
      <c r="AF100" s="27">
        <f t="shared" si="77"/>
        <v>74128</v>
      </c>
      <c r="AG100" s="27"/>
      <c r="AH100" s="27">
        <f>IF(ISNUMBER(work!C100+work!AH100),work!C100+work!AH100,".")</f>
        <v>40680779.872098699</v>
      </c>
      <c r="AI100" s="27">
        <f>IF(ISNUMBER(work!D100+work!AI100),work!D100+work!AI100,".")</f>
        <v>41535063.049365297</v>
      </c>
      <c r="AJ100" s="27">
        <f>IF(ISNUMBER(work!E100+work!AJ100),work!E100+work!AJ100,".")</f>
        <v>43015995.633181401</v>
      </c>
      <c r="AK100" s="27">
        <f>IF(ISNUMBER(work!F100+work!AK100),work!F100+work!AK100,".")</f>
        <v>45745593.773008004</v>
      </c>
      <c r="AL100" s="27">
        <f>IF(ISNUMBER(work!G100+work!AL100),work!G100+work!AL100,".")</f>
        <v>50062028.504117206</v>
      </c>
      <c r="AM100" s="27">
        <f>IF(ISNUMBER(work!H100+work!AM100),work!H100+work!AM100,".")</f>
        <v>54210382.083147801</v>
      </c>
      <c r="AN100" s="27">
        <f>IF(ISNUMBER(work!I100+work!AN100),work!I100+work!AN100,".")</f>
        <v>57678300.534178004</v>
      </c>
      <c r="AO100" s="27">
        <f>IF(ISNUMBER(work!J100+work!AO100),work!J100+work!AO100,".")</f>
        <v>62023623.528812706</v>
      </c>
      <c r="AP100" s="27">
        <f>IF(ISNUMBER(work!K100+work!AP100),work!K100+work!AP100,".")</f>
        <v>67063277.970063493</v>
      </c>
      <c r="AQ100" s="27">
        <f>IF(ISNUMBER(work!L100+work!AQ100),work!L100+work!AQ100,".")</f>
        <v>69895810.269913197</v>
      </c>
      <c r="AR100" s="27">
        <f>IF(ISNUMBER(work!M100+work!AR100),work!M100+work!AR100,".")</f>
        <v>72655559.5547342</v>
      </c>
      <c r="AS100" s="27">
        <f>IF(ISNUMBER(work!N100+work!AS100),work!N100+work!AS100,".")</f>
        <v>77433649.548602998</v>
      </c>
      <c r="AT100" s="27">
        <f>IF(ISNUMBER(work!O100+work!AT100),work!O100+work!AT100,".")</f>
        <v>84820525.186384112</v>
      </c>
      <c r="AU100" s="27">
        <f>IF(ISNUMBER(work!P100+work!AU100),work!P100+work!AU100,".")</f>
        <v>92952209.10495989</v>
      </c>
      <c r="AV100" s="27">
        <f>IF(ISNUMBER(work!Q100+work!AV100),work!Q100+work!AV100,".")</f>
        <v>102113077.20601989</v>
      </c>
      <c r="AW100" s="27">
        <f>IF(ISNUMBER(work!R100+work!AW100),work!R100+work!AW100,".")</f>
        <v>110859539.2531327</v>
      </c>
      <c r="AX100" s="27">
        <f>IF(ISNUMBER(work!S100+work!AX100),work!S100+work!AX100,".")</f>
        <v>119863164.0831814</v>
      </c>
      <c r="AY100" s="27">
        <f>IF(ISNUMBER(work!T100+work!AY100),work!T100+work!AY100,".")</f>
        <v>129370578.75198309</v>
      </c>
      <c r="AZ100" s="27">
        <f>IF(ISNUMBER(work!U100+work!AZ100),work!U100+work!AZ100,".")</f>
        <v>138141405.9510223</v>
      </c>
      <c r="BA100" s="27">
        <f>IF(ISNUMBER(work!V100+work!BA100),work!V100+work!BA100,".")</f>
        <v>147608363.2326349</v>
      </c>
      <c r="BB100" s="27">
        <f>IF(ISNUMBER(work!W100+work!BB100),work!W100+work!BB100,".")</f>
        <v>158355494.85786718</v>
      </c>
      <c r="BC100" s="27">
        <f>IF(ISNUMBER(work!X100+work!BC100),work!X100+work!BC100,".")</f>
        <v>169044451.4562223</v>
      </c>
      <c r="BD100" s="27">
        <f>IF(ISNUMBER(work!Y100+work!BD100),work!Y100+work!BD100,".")</f>
        <v>180885777.44900191</v>
      </c>
      <c r="BE100" s="27">
        <f>IF(ISNUMBER(work!Z100+work!BE100),work!Z100+work!BE100,".")</f>
        <v>195178298.44063181</v>
      </c>
      <c r="BF100" s="27">
        <f>IF(ISNUMBER(work!AA100+work!BF100),work!AA100+work!BF100,".")</f>
        <v>211792240.3402755</v>
      </c>
      <c r="BG100" s="27">
        <f>IF(ISNUMBER(work!AB100+work!BG100),work!AB100+work!BG100,".")</f>
        <v>230452820.91627967</v>
      </c>
      <c r="BH100" s="27">
        <f>IF(ISNUMBER(work!AC100+work!BH100),work!AC100+work!BH100,".")</f>
        <v>253803948.4742431</v>
      </c>
      <c r="BI100" s="27">
        <f>IF(ISNUMBER(work!AD100+work!BI100),work!AD100+work!BI100,".")</f>
        <v>282743793.45085281</v>
      </c>
      <c r="BJ100" s="27">
        <f>IF(ISNUMBER(work!AE100+work!BJ100),work!AE100+work!BJ100,".")</f>
        <v>305164260.75050348</v>
      </c>
      <c r="BK100" s="27">
        <f>IF(ISNUMBER(work!AF100+work!BK100),work!AF100+work!BK100,".")</f>
        <v>336891277.70286041</v>
      </c>
      <c r="BL100" s="27"/>
      <c r="BM100" s="27">
        <f>IF(ISNUMBER(work!AH100-work!C100),work!AH100-work!C100,".")</f>
        <v>4092391.309032701</v>
      </c>
      <c r="BN100" s="27">
        <f>IF(ISNUMBER(work!AI100-work!D100),work!AI100-work!D100,".")</f>
        <v>3044078.2810199</v>
      </c>
      <c r="BO100" s="27">
        <f>IF(ISNUMBER(work!AJ100-work!E100),work!AJ100-work!E100,".")</f>
        <v>1022331.2509166002</v>
      </c>
      <c r="BP100" s="27">
        <f>IF(ISNUMBER(work!AK100-work!F100),work!AK100-work!F100,".")</f>
        <v>-825380.02692360058</v>
      </c>
      <c r="BQ100" s="27">
        <f>IF(ISNUMBER(work!AL100-work!G100),work!AL100-work!G100,".")</f>
        <v>-3587733.3134039976</v>
      </c>
      <c r="BR100" s="27">
        <f>IF(ISNUMBER(work!AM100-work!H100),work!AM100-work!H100,".")</f>
        <v>-6682097.5797387958</v>
      </c>
      <c r="BS100" s="27">
        <f>IF(ISNUMBER(work!AN100-work!I100),work!AN100-work!I100,".")</f>
        <v>-8572717.339042604</v>
      </c>
      <c r="BT100" s="27">
        <f>IF(ISNUMBER(work!AO100-work!J100),work!AO100-work!J100,".")</f>
        <v>-11912512.417701501</v>
      </c>
      <c r="BU100" s="27">
        <f>IF(ISNUMBER(work!AP100-work!K100),work!AP100-work!K100,".")</f>
        <v>-15227641.338406902</v>
      </c>
      <c r="BV100" s="27">
        <f>IF(ISNUMBER(work!AQ100-work!L100),work!AQ100-work!L100,".")</f>
        <v>-15769036.7302044</v>
      </c>
      <c r="BW100" s="27">
        <f>IF(ISNUMBER(work!AR100-work!M100),work!AR100-work!M100,".")</f>
        <v>-16264551.631388001</v>
      </c>
      <c r="BX100" s="27">
        <f>IF(ISNUMBER(work!AS100-work!N100),work!AS100-work!N100,".")</f>
        <v>-19667111.866642401</v>
      </c>
      <c r="BY100" s="27">
        <f>IF(ISNUMBER(work!AT100-work!O100),work!AT100-work!O100,".")</f>
        <v>-26068544.349826105</v>
      </c>
      <c r="BZ100" s="27">
        <f>IF(ISNUMBER(work!AU100-work!P100),work!AU100-work!P100,".")</f>
        <v>-33461330.166319694</v>
      </c>
      <c r="CA100" s="27">
        <f>IF(ISNUMBER(work!AV100-work!Q100),work!AV100-work!Q100,".")</f>
        <v>-40860635.709797308</v>
      </c>
      <c r="CB100" s="27">
        <f>IF(ISNUMBER(work!AW100-work!R100),work!AW100-work!R100,".")</f>
        <v>-47698308.370508701</v>
      </c>
      <c r="CC100" s="27">
        <f>IF(ISNUMBER(work!AX100-work!S100),work!AX100-work!S100,".")</f>
        <v>-54550468.302824005</v>
      </c>
      <c r="CD100" s="27">
        <f>IF(ISNUMBER(work!AY100-work!T100),work!AY100-work!T100,".")</f>
        <v>-61263521.4459209</v>
      </c>
      <c r="CE100" s="27">
        <f>IF(ISNUMBER(work!AZ100-work!U100),work!AZ100-work!U100,".")</f>
        <v>-67362154.062317699</v>
      </c>
      <c r="CF100" s="27">
        <f>IF(ISNUMBER(work!BA100-work!V100),work!BA100-work!V100,".")</f>
        <v>-73513467.341719091</v>
      </c>
      <c r="CG100" s="27">
        <f>IF(ISNUMBER(work!BB100-work!W100),work!BB100-work!W100,".")</f>
        <v>-81340569.484732792</v>
      </c>
      <c r="CH100" s="27">
        <f>IF(ISNUMBER(work!BC100-work!X100),work!BC100-work!X100,".")</f>
        <v>-90546386.226813704</v>
      </c>
      <c r="CI100" s="27">
        <f>IF(ISNUMBER(work!BD100-work!Y100),work!BD100-work!Y100,".")</f>
        <v>-102327826.46319009</v>
      </c>
      <c r="CJ100" s="27">
        <f>IF(ISNUMBER(work!BE100-work!Z100),work!BE100-work!Z100,".")</f>
        <v>-116356665.86278021</v>
      </c>
      <c r="CK100" s="27">
        <f>IF(ISNUMBER(work!BF100-work!AA100),work!BF100-work!AA100,".")</f>
        <v>-131207755.35778049</v>
      </c>
      <c r="CL100" s="27">
        <f>IF(ISNUMBER(work!BG100-work!AB100),work!BG100-work!AB100,".")</f>
        <v>-148219174.33437431</v>
      </c>
      <c r="CM100" s="27">
        <f>IF(ISNUMBER(work!BH100-work!AC100),work!BH100-work!AC100,".")</f>
        <v>-168793998.22548687</v>
      </c>
      <c r="CN100" s="27">
        <f>IF(ISNUMBER(work!BI100-work!AD100),work!BI100-work!AD100,".")</f>
        <v>-194791886.31984121</v>
      </c>
      <c r="CO100" s="27">
        <f>IF(ISNUMBER(work!BJ100-work!AE100),work!BJ100-work!AE100,".")</f>
        <v>-215349630.1995545</v>
      </c>
      <c r="CP100" s="27">
        <f>IF(ISNUMBER(work!BK100-work!AF100),work!BK100-work!AF100,".")</f>
        <v>-250617830.12593025</v>
      </c>
      <c r="CQ100" s="27"/>
      <c r="CR100" s="27"/>
      <c r="CS100" s="27">
        <f>IF(ISNUMBER(work!CR100-work!BN100),work!CR100-work!BN100,".")</f>
        <v>7.4780225613802251E-2</v>
      </c>
      <c r="CT100" s="27">
        <f>IF(ISNUMBER(work!CS100-work!BO100),work!CS100-work!BO100,".")</f>
        <v>7.378022561380225E-2</v>
      </c>
      <c r="CU100" s="27">
        <f>IF(ISNUMBER(work!CT100-work!BP100),work!CT100-work!BP100,".")</f>
        <v>7.378022561380225E-2</v>
      </c>
      <c r="CV100" s="27">
        <f>IF(ISNUMBER(work!CU100-work!BQ100),work!CU100-work!BQ100,".")</f>
        <v>7.2780225613802249E-2</v>
      </c>
      <c r="CW100" s="27">
        <f>IF(ISNUMBER(work!CV100-work!BR100),work!CV100-work!BR100,".")</f>
        <v>7.2780225613802249E-2</v>
      </c>
      <c r="CX100" s="27">
        <f>IF(ISNUMBER(work!CW100-work!BS100),work!CW100-work!BS100,".")</f>
        <v>7.1780225613802262E-2</v>
      </c>
      <c r="CY100" s="27">
        <f>IF(ISNUMBER(work!CX100-work!BT100),work!CX100-work!BT100,".")</f>
        <v>7.0780225613802261E-2</v>
      </c>
      <c r="CZ100" s="27">
        <f>IF(ISNUMBER(work!CY100-work!BU100),work!CY100-work!BU100,".")</f>
        <v>6.978022561380226E-2</v>
      </c>
      <c r="DA100" s="27">
        <f>IF(ISNUMBER(work!CZ100-work!BV100),work!CZ100-work!BV100,".")</f>
        <v>6.8780225613802259E-2</v>
      </c>
      <c r="DB100" s="27">
        <f>IF(ISNUMBER(work!DA100-work!BW100),work!DA100-work!BW100,".")</f>
        <v>6.7780225613802259E-2</v>
      </c>
      <c r="DC100" s="94">
        <f>IF(ISNUMBER(work!DB100-work!BX100),work!DB100-work!BX100,".")</f>
        <v>6.5780225613802257E-2</v>
      </c>
      <c r="DD100" s="27">
        <f>IF(ISNUMBER(work!DC100-work!BY100),work!DC100-work!BY100,".")</f>
        <v>6.3780225613802255E-2</v>
      </c>
      <c r="DE100" s="27">
        <f>IF(ISNUMBER(work!DD100-work!BZ100),work!DD100-work!BZ100,".")</f>
        <v>4.4755573958466043E-2</v>
      </c>
      <c r="DF100" s="27">
        <f>IF(ISNUMBER(work!DE100-work!CA100),work!DE100-work!CA100,".")</f>
        <v>4.2755573958466048E-2</v>
      </c>
      <c r="DG100" s="27">
        <f>IF(ISNUMBER(work!DF100-work!CB100),work!DF100-work!CB100,".")</f>
        <v>4.0755573958466046E-2</v>
      </c>
      <c r="DH100" s="27">
        <f>IF(ISNUMBER(work!DG100-work!CC100),work!DG100-work!CC100,".")</f>
        <v>3.8755573958466044E-2</v>
      </c>
      <c r="DI100" s="27">
        <f>IF(ISNUMBER(work!DH100-work!CD100),work!DH100-work!CD100,".")</f>
        <v>3.5755573958466041E-2</v>
      </c>
      <c r="DJ100" s="27">
        <f>IF(ISNUMBER(work!DI100-work!CE100),work!DI100-work!CE100,".")</f>
        <v>3.375557395846604E-2</v>
      </c>
      <c r="DK100" s="27">
        <f>IF(ISNUMBER(work!DJ100-work!CF100),work!DJ100-work!CF100,".")</f>
        <v>3.1755573958466045E-2</v>
      </c>
      <c r="DL100" s="27">
        <f>IF(ISNUMBER(work!DK100-work!CG100),work!DK100-work!CG100,".")</f>
        <v>2.7093514710534637E-2</v>
      </c>
      <c r="DM100" s="94">
        <f>IF(ISNUMBER(work!DL100-work!CH100),work!DL100-work!CH100,".")</f>
        <v>2.2781014878625862E-2</v>
      </c>
      <c r="DN100" s="27">
        <f>IF(ISNUMBER(work!DM100-work!CI100),work!DM100-work!CI100,".")</f>
        <v>1.8879890531087157E-2</v>
      </c>
      <c r="DO100" s="27">
        <f>IF(ISNUMBER(work!DN100-work!CJ100),work!DN100-work!CJ100,".")</f>
        <v>1.5476888013851067E-2</v>
      </c>
      <c r="DP100" s="27">
        <f>IF(ISNUMBER(work!DO100-work!CK100),work!DO100-work!CK100,".")</f>
        <v>1.2568112574007126E-2</v>
      </c>
      <c r="DQ100" s="27">
        <f>IF(ISNUMBER(work!DP100-work!CL100),work!DP100-work!CL100,".")</f>
        <v>9.0124989567266361E-3</v>
      </c>
      <c r="DR100" s="94">
        <f>IF(ISNUMBER(work!DQ100-work!CM100),work!DQ100-work!CM100,".")</f>
        <v>6.647720414096947E-3</v>
      </c>
      <c r="DS100" s="27">
        <f>IF(ISNUMBER(work!DR100-work!CN100),work!DR100-work!CN100,".")</f>
        <v>3.3302341640982155E-3</v>
      </c>
      <c r="DT100" s="27">
        <f>IF(ISNUMBER(work!DS100-work!CO100),work!DS100-work!CO100,".")</f>
        <v>-5.2360878873586314E-5</v>
      </c>
      <c r="DU100" s="27">
        <f>IF(ISNUMBER(work!DT100-work!CP100),work!DT100-work!CP100,".")</f>
        <v>-2.5678830188732016E-3</v>
      </c>
      <c r="DV100" s="27">
        <f t="shared" si="78"/>
        <v>-2.5678830188732016E-3</v>
      </c>
      <c r="DW100" s="27"/>
      <c r="DX100" s="27">
        <f>IF(ISNUMBER(work!FJ100/work!FN100),work!FJ100/work!FN100,".")</f>
        <v>1.2343212587271073E-3</v>
      </c>
      <c r="DY100" s="27">
        <f>IF(ISNUMBER(work!FK100/work!FO100),work!FK100/work!FO100,".")</f>
        <v>1.6964468138172546E-3</v>
      </c>
      <c r="DZ100" s="27">
        <f>IF(ISNUMBER(work!FL100/work!FP100),work!FL100/work!FP100,".")</f>
        <v>5.6506731915878874E-4</v>
      </c>
      <c r="EA100" s="27">
        <f>IF(ISNUMBER(work!FM100/work!FQ100),work!FM100/work!FQ100,".")</f>
        <v>1.3478255812901651E-3</v>
      </c>
      <c r="EB100" s="27">
        <f>IF(ISNUMBER((work!FK100+work!FL100)/(work!FO100+work!FP100)),(work!FK100+work!FL100)/(work!FO100+work!FP100),".")</f>
        <v>1.2133904510634435E-3</v>
      </c>
      <c r="EC100" s="27">
        <f>IF(ISNUMBER(work!FR100/work!FV100),work!FR100/work!FV100,".")</f>
        <v>1.6561104779908183E-3</v>
      </c>
      <c r="ED100" s="27">
        <f>IF(ISNUMBER(work!FS100/work!FW100),work!FS100/work!FW100,".")</f>
        <v>2.3849406733539758E-3</v>
      </c>
      <c r="EE100" s="27">
        <f>IF(ISNUMBER(work!FT100/work!FX100),work!FT100/work!FX100,".")</f>
        <v>1.0478660230132202E-3</v>
      </c>
      <c r="EF100" s="27">
        <f>IF(ISNUMBER(work!FU100/work!FY100),work!FU100/work!FY100,".")</f>
        <v>1.8431684378406269E-3</v>
      </c>
      <c r="EG100" s="27">
        <f>IF(ISNUMBER((work!FS100+work!FT100)/(work!FW100+work!FX100)),(work!FS100+work!FT100)/(work!FW100+work!FX100),".")</f>
        <v>1.6038111585051913E-3</v>
      </c>
      <c r="EH100" s="27">
        <f>work!EZ100</f>
        <v>4.2402826855123671E-3</v>
      </c>
      <c r="EI100" s="27">
        <f>work!FA100</f>
        <v>4.6816479400749065E-3</v>
      </c>
      <c r="EJ100" s="27">
        <f>work!FB100</f>
        <v>9.1004130103197883E-3</v>
      </c>
      <c r="EK100" s="27"/>
      <c r="EL100" s="27">
        <f t="shared" si="79"/>
        <v>7827.2669999999998</v>
      </c>
      <c r="EM100">
        <f t="shared" si="80"/>
        <v>77350</v>
      </c>
      <c r="EN100">
        <f>work!FM100</f>
        <v>2086</v>
      </c>
      <c r="EO100">
        <f>IF(ISNUMBER(work!FK100+work!FL100),work!FK100+work!FL100,".")</f>
        <v>10114</v>
      </c>
      <c r="EP100">
        <f>IF(ISNUMBER(work!FU100-work!FM100),work!FU100-work!FM100,".")</f>
        <v>2390</v>
      </c>
      <c r="EQ100">
        <f>IF(ISNUMBER(work!FS100+work!FT100-work!FK100-work!FL100),(work!FS100+work!FT100-work!FK100-work!FL100),".")</f>
        <v>3808</v>
      </c>
      <c r="EU100">
        <f>work!FC100</f>
        <v>60000</v>
      </c>
      <c r="EV100">
        <f>work!FD100</f>
        <v>70000</v>
      </c>
      <c r="EW100">
        <f>IF(ISNUMBER(VLOOKUP($F100,AREA_EM_ALLYEAR,Seq!B$1,FALSE)),VLOOKUP($F100,AREA_EM_ALLYEAR,Seq!B$1,FALSE),".")</f>
        <v>1165</v>
      </c>
      <c r="EX100">
        <f>IF(ISNUMBER(VLOOKUP($F100,AREA_EM_ALLYEAR,Seq!C$1,FALSE)),VLOOKUP($F100,AREA_EM_ALLYEAR,Seq!C$1,FALSE),".")</f>
        <v>1305</v>
      </c>
      <c r="EY100">
        <f>IF(ISNUMBER(VLOOKUP($F100,AREA_EM_ALLYEAR,Seq!D$1,FALSE)),VLOOKUP($F100,AREA_EM_ALLYEAR,Seq!D$1,FALSE),".")</f>
        <v>1643</v>
      </c>
      <c r="EZ100">
        <f>IF(ISNUMBER(VLOOKUP($F100,AREA_EM_ALLYEAR,Seq!E$1,FALSE)),VLOOKUP($F100,AREA_EM_ALLYEAR,Seq!E$1,FALSE),".")</f>
        <v>1388</v>
      </c>
      <c r="FA100">
        <f>IF(ISNUMBER(VLOOKUP($F100,AREA_EM_ALLYEAR,Seq!F$1,FALSE)),VLOOKUP($F100,AREA_EM_ALLYEAR,Seq!F$1,FALSE),".")</f>
        <v>1273</v>
      </c>
      <c r="FB100">
        <f>IF(ISNUMBER(VLOOKUP($F100,AREA_EM_ALLYEAR,Seq!G$1,FALSE)),VLOOKUP($F100,AREA_EM_ALLYEAR,Seq!G$1,FALSE),".")</f>
        <v>1824</v>
      </c>
      <c r="FC100">
        <f>IF(ISNUMBER(VLOOKUP($F100,AREA_EM_ALLYEAR,Seq!H$1,FALSE)),VLOOKUP($F100,AREA_EM_ALLYEAR,Seq!H$1,FALSE),".")</f>
        <v>2816</v>
      </c>
      <c r="FD100">
        <f>IF(ISNUMBER(VLOOKUP($F100,AREA_EM_ALLYEAR,Seq!I$1,FALSE)),VLOOKUP($F100,AREA_EM_ALLYEAR,Seq!I$1,FALSE),".")</f>
        <v>3428</v>
      </c>
      <c r="FE100">
        <f>IF(ISNUMBER(VLOOKUP($F100,AREA_EM_ALLYEAR,Seq!J$1,FALSE)),VLOOKUP($F100,AREA_EM_ALLYEAR,Seq!J$1,FALSE),".")</f>
        <v>3772</v>
      </c>
      <c r="FF100">
        <f>IF(ISNUMBER(VLOOKUP($F100,AREA_EM_ALLYEAR,Seq!K$1,FALSE)),VLOOKUP($F100,AREA_EM_ALLYEAR,Seq!K$1,FALSE),".")</f>
        <v>2956</v>
      </c>
      <c r="FG100">
        <f>IF(ISNUMBER(VLOOKUP($F100,AREA_EM_ALLYEAR,Seq!L$1,FALSE)),VLOOKUP($F100,AREA_EM_ALLYEAR,Seq!L$1,FALSE),".")</f>
        <v>3030</v>
      </c>
      <c r="FH100">
        <f>IF(ISNUMBER(VLOOKUP($F100,AREA_EM_ALLYEAR,Seq!M$1,FALSE)),VLOOKUP($F100,AREA_EM_ALLYEAR,Seq!M$1,FALSE),".")</f>
        <v>2908</v>
      </c>
      <c r="FI100">
        <f>IF(ISNUMBER(VLOOKUP($F100,AREA_EM_ALLYEAR,Seq!N$1,FALSE)),VLOOKUP($F100,AREA_EM_ALLYEAR,Seq!N$1,FALSE),".")</f>
        <v>3413</v>
      </c>
      <c r="FJ100">
        <f>IF(ISNUMBER(VLOOKUP($F100,AREA_EM_ALLYEAR,Seq!O$1,FALSE)),VLOOKUP($F100,AREA_EM_ALLYEAR,Seq!O$1,FALSE),".")</f>
        <v>4234</v>
      </c>
      <c r="FK100">
        <f t="shared" si="81"/>
        <v>4234</v>
      </c>
      <c r="FN100">
        <f>IF( ISNUMBER(VLOOKUP($F100,AREA_LIFE,Seq!V$1,FALSE)-Life!V$39),VLOOKUP($F100,AREA_LIFE,Seq!V$1,FALSE)-Life!V$39,".")</f>
        <v>9.7747804878048896</v>
      </c>
      <c r="FO100">
        <f>IF( ISNUMBER(VLOOKUP($F100,AREA_LIFE,Seq!W$1,FALSE)-Life!W$39),VLOOKUP($F100,AREA_LIFE,Seq!W$1,FALSE)-Life!W$39,".")</f>
        <v>9.7676585365853867</v>
      </c>
      <c r="FP100">
        <f>IF( ISNUMBER(VLOOKUP($F100,AREA_LIFE,Seq!X$1,FALSE)-Life!X$39),VLOOKUP($F100,AREA_LIFE,Seq!X$1,FALSE)-Life!X$39,".")</f>
        <v>9.6400487804878026</v>
      </c>
      <c r="FQ100">
        <f>IF( ISNUMBER(VLOOKUP($F100,AREA_LIFE,Seq!Y$1,FALSE)-Life!Y$39),VLOOKUP($F100,AREA_LIFE,Seq!Y$1,FALSE)-Life!Y$39,".")</f>
        <v>9.6429756097560926</v>
      </c>
      <c r="FR100">
        <f>IF( ISNUMBER(VLOOKUP($F100,AREA_LIFE,Seq!Z$1,FALSE)-Life!Z$39),VLOOKUP($F100,AREA_LIFE,Seq!Z$1,FALSE)-Life!Z$39,".")</f>
        <v>9.5373658536585282</v>
      </c>
      <c r="FS100">
        <f>IF( ISNUMBER(VLOOKUP($F100,AREA_LIFE,Seq!AA$1,FALSE)-Life!AA$39),VLOOKUP($F100,AREA_LIFE,Seq!AA$1,FALSE)-Life!AA$39,".")</f>
        <v>9.4041951219512185</v>
      </c>
      <c r="FT100">
        <f>IF( ISNUMBER(VLOOKUP($F100,AREA_LIFE,Seq!AB$1,FALSE)-Life!AB$39),VLOOKUP($F100,AREA_LIFE,Seq!AB$1,FALSE)-Life!AB$39,".")</f>
        <v>9.1892682926829252</v>
      </c>
      <c r="FU100">
        <f>IF( ISNUMBER(VLOOKUP($F100,AREA_LIFE,Seq!AC$1,FALSE)-Life!AC$39),VLOOKUP($F100,AREA_LIFE,Seq!AC$1,FALSE)-Life!AC$39,".")</f>
        <v>9.4069268292682864</v>
      </c>
      <c r="FV100">
        <f>IF( ISNUMBER(VLOOKUP($F100,AREA_LIFE,Seq!AD$1,FALSE)-Life!AD$39),VLOOKUP($F100,AREA_LIFE,Seq!AD$1,FALSE)-Life!AD$39,".")</f>
        <v>9.3573170731707336</v>
      </c>
      <c r="FW100">
        <f>IF( ISNUMBER(VLOOKUP($F100,AREA_LIFE,Seq!AE$1,FALSE)-Life!AE$39),VLOOKUP($F100,AREA_LIFE,Seq!AE$1,FALSE)-Life!AE$39,".")</f>
        <v>8.9477560975609833</v>
      </c>
      <c r="FX100">
        <f>IF( ISNUMBER(VLOOKUP($F100,AREA_LIFE,Seq!AF$1,FALSE)-Life!AF$39),VLOOKUP($F100,AREA_LIFE,Seq!AF$1,FALSE)-Life!AF$39,".")</f>
        <v>8.8189756097560945</v>
      </c>
      <c r="FY100">
        <f>IF( ISNUMBER(VLOOKUP($F100,AREA_LIFE,Seq!AG$1,FALSE)-Life!AG$39),VLOOKUP($F100,AREA_LIFE,Seq!AG$1,FALSE)-Life!AG$39,".")</f>
        <v>8.6496097560975613</v>
      </c>
      <c r="FZ100">
        <f>IF( ISNUMBER(VLOOKUP($F100,AREA_LIFE,Seq!AH$1,FALSE)-Life!AH$39),VLOOKUP($F100,AREA_LIFE,Seq!AH$1,FALSE)-Life!AH$39,".")</f>
        <v>8.5618292682926977</v>
      </c>
      <c r="GA100">
        <f>IF( ISNUMBER(VLOOKUP($F100,AREA_LIFE,Seq!AI$1,FALSE)-Life!AI$39),VLOOKUP($F100,AREA_LIFE,Seq!AI$1,FALSE)-Life!AI$39,".")</f>
        <v>7.9469999999999885</v>
      </c>
      <c r="GB100">
        <f>IF( ISNUMBER(VLOOKUP($F100,AREA_LIFE,Seq!AJ$1,FALSE)-Life!AJ$39),VLOOKUP($F100,AREA_LIFE,Seq!AJ$1,FALSE)-Life!AJ$39,".")</f>
        <v>8.0847804878048635</v>
      </c>
      <c r="GC100">
        <f>IF( ISNUMBER(VLOOKUP($F100,AREA_LIFE,Seq!AK$1,FALSE)-Life!AK$39),VLOOKUP($F100,AREA_LIFE,Seq!AK$1,FALSE)-Life!AK$39,".")</f>
        <v>7.7870975609756101</v>
      </c>
      <c r="GD100">
        <f>IF( ISNUMBER(VLOOKUP($F100,AREA_LIFE,Seq!AL$1,FALSE)-Life!AL$39),VLOOKUP($F100,AREA_LIFE,Seq!AL$1,FALSE)-Life!AL$39,".")</f>
        <v>7.4839756097561008</v>
      </c>
      <c r="GE100">
        <f>IF( ISNUMBER(VLOOKUP($F100,AREA_LIFE,Seq!AM$1,FALSE)-Life!AM$39),VLOOKUP($F100,AREA_LIFE,Seq!AM$1,FALSE)-Life!AM$39,".")</f>
        <v>7.5026585365853578</v>
      </c>
      <c r="GF100">
        <f>IF( ISNUMBER(VLOOKUP($F100,AREA_LIFE,Seq!AN$1,FALSE)-Life!AN$39),VLOOKUP($F100,AREA_LIFE,Seq!AN$1,FALSE)-Life!AN$39,".")</f>
        <v>7.2381219512194974</v>
      </c>
      <c r="GG100">
        <f>IF( ISNUMBER(VLOOKUP($F100,AREA_LIFE,Seq!AO$1,FALSE)-Life!AO$39),VLOOKUP($F100,AREA_LIFE,Seq!AO$1,FALSE)-Life!AO$39,".")</f>
        <v>6.8577804878048738</v>
      </c>
      <c r="GH100">
        <f>IF( ISNUMBER(VLOOKUP($F100,AREA_LIFE,Seq!AP$1,FALSE)-Life!AP$39),VLOOKUP($F100,AREA_LIFE,Seq!AP$1,FALSE)-Life!AP$39,".")</f>
        <v>6.6838048780487753</v>
      </c>
      <c r="GI100">
        <f>IF( ISNUMBER(VLOOKUP($F100,AREA_LIFE,Seq!AQ$1,FALSE)-Life!AQ$39),VLOOKUP($F100,AREA_LIFE,Seq!AQ$1,FALSE)-Life!AQ$39,".")</f>
        <v>6.5835365853658629</v>
      </c>
      <c r="GJ100">
        <f>IF( ISNUMBER(VLOOKUP($F100,AREA_LIFE,Seq!AR$1,FALSE)-Life!AR$39),VLOOKUP($F100,AREA_LIFE,Seq!AR$1,FALSE)-Life!AR$39,".")</f>
        <v>6.3895365853658603</v>
      </c>
      <c r="GK100">
        <f>IF( ISNUMBER(VLOOKUP($F100,AREA_LIFE,Seq!AS$1,FALSE)-Life!AS$39),VLOOKUP($F100,AREA_LIFE,Seq!AS$1,FALSE)-Life!AS$39,".")</f>
        <v>6.3455121951219695</v>
      </c>
      <c r="GL100">
        <f>IF( ISNUMBER(VLOOKUP($F100,AREA_LIFE,Seq!AT$1,FALSE)-Life!AT$39),VLOOKUP($F100,AREA_LIFE,Seq!AT$1,FALSE)-Life!AT$39,".")</f>
        <v>6.3189999999999884</v>
      </c>
      <c r="GM100">
        <f>IF( ISNUMBER(VLOOKUP($F100,AREA_LIFE,Seq!AU$1,FALSE)-Life!AU$39),VLOOKUP($F100,AREA_LIFE,Seq!AU$1,FALSE)-Life!AU$39,".")</f>
        <v>6.8538292682926709</v>
      </c>
      <c r="GN100">
        <f>IF( ISNUMBER(VLOOKUP($F100,AREA_LIFE,Seq!AV$1,FALSE)-Life!AV$39),VLOOKUP($F100,AREA_LIFE,Seq!AV$1,FALSE)-Life!AV$39,".")</f>
        <v>7.0537073170731759</v>
      </c>
      <c r="GO100">
        <f>IF( ISNUMBER(VLOOKUP($F100,AREA_LIFE,Seq!AW$1,FALSE)-Life!AW$39),VLOOKUP($F100,AREA_LIFE,Seq!AW$1,FALSE)-Life!AW$39,".")</f>
        <v>7.3330243902439207</v>
      </c>
      <c r="GP100">
        <f>IF( ISNUMBER(VLOOKUP($F100,AREA_LIFE,Seq!AX$1,FALSE)-Life!AX$39),VLOOKUP($F100,AREA_LIFE,Seq!AX$1,FALSE)-Life!AX$39,".")</f>
        <v>7.2761707317073245</v>
      </c>
      <c r="GQ100">
        <f t="shared" si="82"/>
        <v>7.2761707317073245</v>
      </c>
      <c r="GS100">
        <f>IFERROR(VLOOKUP($F100,AREA_LIFE,Seq!V$1,FALSE),".")</f>
        <v>75.743170731707323</v>
      </c>
      <c r="GT100">
        <f>IFERROR(VLOOKUP($F100,AREA_LIFE,Seq!W$1,FALSE),".")</f>
        <v>75.934390243902456</v>
      </c>
      <c r="GU100">
        <f>IFERROR(VLOOKUP($F100,AREA_LIFE,Seq!X$1,FALSE),".")</f>
        <v>75.988536585365864</v>
      </c>
      <c r="GV100">
        <f>IFERROR(VLOOKUP($F100,AREA_LIFE,Seq!Y$1,FALSE),".")</f>
        <v>76.164146341463422</v>
      </c>
      <c r="GW100">
        <f>IFERROR(VLOOKUP($F100,AREA_LIFE,Seq!Z$1,FALSE),".")</f>
        <v>76.233170731707318</v>
      </c>
      <c r="GX100">
        <f>IFERROR(VLOOKUP($F100,AREA_LIFE,Seq!AA$1,FALSE),".")</f>
        <v>76.284634146341475</v>
      </c>
      <c r="GY100">
        <f>IFERROR(VLOOKUP($F100,AREA_LIFE,Seq!AB$1,FALSE),".")</f>
        <v>76.270487804878059</v>
      </c>
      <c r="GZ100">
        <f>IFERROR(VLOOKUP($F100,AREA_LIFE,Seq!AC$1,FALSE),".")</f>
        <v>76.70512195121951</v>
      </c>
      <c r="HA100">
        <f>IFERROR(VLOOKUP($F100,AREA_LIFE,Seq!AD$1,FALSE),".")</f>
        <v>76.890243902439025</v>
      </c>
      <c r="HB100">
        <f>IFERROR(VLOOKUP($F100,AREA_LIFE,Seq!AE$1,FALSE),".")</f>
        <v>76.734146341463429</v>
      </c>
      <c r="HC100">
        <f>IFERROR(VLOOKUP($F100,AREA_LIFE,Seq!AF$1,FALSE),".")</f>
        <v>76.878048780487802</v>
      </c>
      <c r="HD100">
        <f>IFERROR(VLOOKUP($F100,AREA_LIFE,Seq!AG$1,FALSE),".")</f>
        <v>77.000000000000014</v>
      </c>
      <c r="HE100">
        <f>IFERROR(VLOOKUP($F100,AREA_LIFE,Seq!AH$1,FALSE),".")</f>
        <v>77.217073170731723</v>
      </c>
      <c r="HF100">
        <f>IFERROR(VLOOKUP($F100,AREA_LIFE,Seq!AI$1,FALSE),".")</f>
        <v>76.916585365853663</v>
      </c>
      <c r="HG100">
        <f>IFERROR(VLOOKUP($F100,AREA_LIFE,Seq!AJ$1,FALSE),".")</f>
        <v>77.375121951219512</v>
      </c>
      <c r="HH100">
        <f>IFERROR(VLOOKUP($F100,AREA_LIFE,Seq!AK$1,FALSE),".")</f>
        <v>77.404634146341479</v>
      </c>
      <c r="HI100">
        <f>IFERROR(VLOOKUP($F100,AREA_LIFE,Seq!AL$1,FALSE),".")</f>
        <v>77.435609756097563</v>
      </c>
      <c r="HJ100">
        <f>IFERROR(VLOOKUP($F100,AREA_LIFE,Seq!AM$1,FALSE),".")</f>
        <v>77.794390243902441</v>
      </c>
      <c r="HK100">
        <f>IFERROR(VLOOKUP($F100,AREA_LIFE,Seq!AN$1,FALSE),".")</f>
        <v>77.872926829268295</v>
      </c>
      <c r="HL100">
        <f>IFERROR(VLOOKUP($F100,AREA_LIFE,Seq!AO$1,FALSE),".")</f>
        <v>77.832682926829278</v>
      </c>
      <c r="HM100">
        <f>IFERROR(VLOOKUP($F100,AREA_LIFE,Seq!AP$1,FALSE),".")</f>
        <v>77.987804878048792</v>
      </c>
      <c r="HN100">
        <f>IFERROR(VLOOKUP($F100,AREA_LIFE,Seq!AQ$1,FALSE),".")</f>
        <v>78.195121951219519</v>
      </c>
      <c r="HO100">
        <f>IFERROR(VLOOKUP($F100,AREA_LIFE,Seq!AR$1,FALSE),".")</f>
        <v>78.282682926829281</v>
      </c>
      <c r="HP100">
        <f>IFERROR(VLOOKUP($F100,AREA_LIFE,Seq!AS$1,FALSE),".")</f>
        <v>78.492682926829289</v>
      </c>
      <c r="HQ100">
        <f>IFERROR(VLOOKUP($F100,AREA_LIFE,Seq!AT$1,FALSE),".")</f>
        <v>78.692682926829278</v>
      </c>
      <c r="HR100">
        <f>IFERROR(VLOOKUP($F100,AREA_LIFE,Seq!AU$1,FALSE),".")</f>
        <v>79.430487804878041</v>
      </c>
      <c r="HS100">
        <f>IFERROR(VLOOKUP($F100,AREA_LIFE,Seq!AV$1,FALSE),".")</f>
        <v>79.817317073170727</v>
      </c>
      <c r="HT100">
        <f>IFERROR(VLOOKUP($F100,AREA_LIFE,Seq!AW$1,FALSE),".")</f>
        <v>80.276097560975629</v>
      </c>
      <c r="HU100">
        <f>IFERROR(VLOOKUP($F100,AREA_LIFE,Seq!AX$1,FALSE),".")</f>
        <v>80.400731707317092</v>
      </c>
      <c r="HV100">
        <f t="shared" si="88"/>
        <v>80.400731707317092</v>
      </c>
      <c r="HZ100">
        <f t="shared" si="85"/>
        <v>293313</v>
      </c>
      <c r="IA100">
        <f t="shared" si="83"/>
        <v>5716</v>
      </c>
      <c r="IB100">
        <f t="shared" si="86"/>
        <v>72655559.5547342</v>
      </c>
      <c r="IC100">
        <f t="shared" si="87"/>
        <v>-16264551.631388001</v>
      </c>
      <c r="ID100">
        <f t="shared" si="84"/>
        <v>6.5780225613802257E-2</v>
      </c>
      <c r="IE100">
        <f>work!FK100</f>
        <v>8103</v>
      </c>
      <c r="IF100">
        <f>work!FL100</f>
        <v>2011</v>
      </c>
      <c r="IG100">
        <f>work!FM100</f>
        <v>2086</v>
      </c>
      <c r="IH100">
        <f>IF(ISNUMBER(work!FS100-work!FK100),work!FS100-work!FK100,".")</f>
        <v>505</v>
      </c>
      <c r="II100">
        <f>IF(ISNUMBER(work!FT100-work!FL100),work!FT100-work!FL100,".")</f>
        <v>3303</v>
      </c>
      <c r="IJ100">
        <f>IF(ISNUMBER(work!FU100-work!FM100),work!FU100-work!FM100,".")</f>
        <v>2390</v>
      </c>
    </row>
    <row r="101" spans="1:244">
      <c r="A101" s="24" t="str">
        <f t="shared" si="48"/>
        <v>欧洲</v>
      </c>
      <c r="B101" s="24" t="str">
        <f t="shared" ref="B101:B132" si="89">IF(ISNA(VLOOKUP(F101,Area_EM_90_2,1,FALSE)),"Out","InEM90")</f>
        <v>InEM90</v>
      </c>
      <c r="C101" s="24" t="str">
        <f t="shared" ref="C101:C132" si="90">IF(ISNA(VLOOKUP($F101,Area_EM_90,1,FALSE)),"Out","InOECD90")</f>
        <v>InOECD90</v>
      </c>
      <c r="D101" s="24"/>
      <c r="E101" s="25" t="s">
        <v>2516</v>
      </c>
      <c r="F101" s="26" t="str">
        <f t="shared" si="51"/>
        <v>Greece</v>
      </c>
      <c r="G101" s="27">
        <f t="shared" si="52"/>
        <v>0</v>
      </c>
      <c r="H101" s="27">
        <f t="shared" si="53"/>
        <v>0</v>
      </c>
      <c r="I101" s="27">
        <f t="shared" si="54"/>
        <v>0</v>
      </c>
      <c r="J101" s="27">
        <f t="shared" si="55"/>
        <v>0</v>
      </c>
      <c r="K101" s="27">
        <f t="shared" si="56"/>
        <v>0</v>
      </c>
      <c r="L101" s="27">
        <f t="shared" si="57"/>
        <v>0</v>
      </c>
      <c r="M101" s="27">
        <f t="shared" si="58"/>
        <v>0</v>
      </c>
      <c r="N101" s="27">
        <f t="shared" si="59"/>
        <v>0</v>
      </c>
      <c r="O101" s="27">
        <f t="shared" si="60"/>
        <v>0</v>
      </c>
      <c r="P101" s="27">
        <f t="shared" si="61"/>
        <v>0</v>
      </c>
      <c r="Q101" s="27">
        <f t="shared" si="62"/>
        <v>5</v>
      </c>
      <c r="R101" s="27">
        <f t="shared" si="63"/>
        <v>102</v>
      </c>
      <c r="S101" s="27">
        <f t="shared" si="64"/>
        <v>0</v>
      </c>
      <c r="T101" s="27">
        <f t="shared" si="65"/>
        <v>0</v>
      </c>
      <c r="U101" s="27">
        <f t="shared" si="66"/>
        <v>30</v>
      </c>
      <c r="V101" s="27">
        <f t="shared" si="67"/>
        <v>3</v>
      </c>
      <c r="W101" s="27">
        <f t="shared" si="68"/>
        <v>1289</v>
      </c>
      <c r="X101" s="27">
        <f t="shared" si="69"/>
        <v>731</v>
      </c>
      <c r="Y101" s="27">
        <f t="shared" si="70"/>
        <v>617</v>
      </c>
      <c r="Z101" s="27">
        <f t="shared" si="71"/>
        <v>177</v>
      </c>
      <c r="AA101" s="27">
        <f t="shared" si="72"/>
        <v>2819</v>
      </c>
      <c r="AB101" s="27">
        <f t="shared" si="73"/>
        <v>184</v>
      </c>
      <c r="AC101" s="27">
        <f t="shared" si="74"/>
        <v>17</v>
      </c>
      <c r="AD101" s="27">
        <f t="shared" si="75"/>
        <v>235</v>
      </c>
      <c r="AE101" s="27">
        <f t="shared" ref="AE101:AE132" si="91">IF(ISNA(VLOOKUP($E101,AREA_FDI_08_09,2,FALSE)),".",VALUE(VLOOKUP($E101,AREA_FDI_08_09,2,FALSE)))</f>
        <v>1309</v>
      </c>
      <c r="AF101" s="27">
        <f t="shared" ref="AF101:AF132" si="92">IF(ISNA(VLOOKUP($E101,AREA_FDI_08_09,4,FALSE)),".",VALUE(VLOOKUP($E101,AREA_FDI_08_09,4,FALSE)))</f>
        <v>897</v>
      </c>
      <c r="AG101" s="27"/>
      <c r="AH101" s="27">
        <f>IF(ISNUMBER(work!C101+work!AH101),work!C101+work!AH101,".")</f>
        <v>27596737.122881807</v>
      </c>
      <c r="AI101" s="27">
        <f>IF(ISNUMBER(work!D101+work!AI101),work!D101+work!AI101,".")</f>
        <v>28403498.649144143</v>
      </c>
      <c r="AJ101" s="27">
        <f>IF(ISNUMBER(work!E101+work!AJ101),work!E101+work!AJ101,".")</f>
        <v>30051107.11282026</v>
      </c>
      <c r="AK101" s="27">
        <f>IF(ISNUMBER(work!F101+work!AK101),work!F101+work!AK101,".")</f>
        <v>32242101.97275003</v>
      </c>
      <c r="AL101" s="27">
        <f>IF(ISNUMBER(work!G101+work!AL101),work!G101+work!AL101,".")</f>
        <v>35961577.057645798</v>
      </c>
      <c r="AM101" s="27">
        <f>IF(ISNUMBER(work!H101+work!AM101),work!H101+work!AM101,".")</f>
        <v>39812224.721806303</v>
      </c>
      <c r="AN101" s="27">
        <f>IF(ISNUMBER(work!I101+work!AN101),work!I101+work!AN101,".")</f>
        <v>42539973.650079995</v>
      </c>
      <c r="AO101" s="27">
        <f>IF(ISNUMBER(work!J101+work!AO101),work!J101+work!AO101,".")</f>
        <v>46169873.759142488</v>
      </c>
      <c r="AP101" s="27">
        <f>IF(ISNUMBER(work!K101+work!AP101),work!K101+work!AP101,".")</f>
        <v>50741829.656077839</v>
      </c>
      <c r="AQ101" s="27">
        <f>IF(ISNUMBER(work!L101+work!AQ101),work!L101+work!AQ101,".")</f>
        <v>52793451.69243028</v>
      </c>
      <c r="AR101" s="27">
        <f>IF(ISNUMBER(work!M101+work!AR101),work!M101+work!AR101,".")</f>
        <v>54421083.785432585</v>
      </c>
      <c r="AS101" s="27">
        <f>IF(ISNUMBER(work!N101+work!AS101),work!N101+work!AS101,".")</f>
        <v>58820207.499588802</v>
      </c>
      <c r="AT101" s="27">
        <f>IF(ISNUMBER(work!O101+work!AT101),work!O101+work!AT101,".")</f>
        <v>65786242.894141607</v>
      </c>
      <c r="AU101" s="27">
        <f>IF(ISNUMBER(work!P101+work!AU101),work!P101+work!AU101,".")</f>
        <v>73383018.023330986</v>
      </c>
      <c r="AV101" s="27">
        <f>IF(ISNUMBER(work!Q101+work!AV101),work!Q101+work!AV101,".")</f>
        <v>81866624.285437599</v>
      </c>
      <c r="AW101" s="27">
        <f>IF(ISNUMBER(work!R101+work!AW101),work!R101+work!AW101,".")</f>
        <v>89876638.939884096</v>
      </c>
      <c r="AX101" s="27">
        <f>IF(ISNUMBER(work!S101+work!AX101),work!S101+work!AX101,".")</f>
        <v>98054466.828713</v>
      </c>
      <c r="AY101" s="27">
        <f>IF(ISNUMBER(work!T101+work!AY101),work!T101+work!AY101,".")</f>
        <v>106559301.8033928</v>
      </c>
      <c r="AZ101" s="27">
        <f>IF(ISNUMBER(work!U101+work!AZ101),work!U101+work!AZ101,".")</f>
        <v>114372178.0166202</v>
      </c>
      <c r="BA101" s="27">
        <f>IF(ISNUMBER(work!V101+work!BA101),work!V101+work!BA101,".")</f>
        <v>122578659.8974589</v>
      </c>
      <c r="BB101" s="27">
        <f>IF(ISNUMBER(work!W101+work!BB101),work!W101+work!BB101,".")</f>
        <v>132403864.12265429</v>
      </c>
      <c r="BC101" s="27">
        <f>IF(ISNUMBER(work!X101+work!BC101),work!X101+work!BC101,".")</f>
        <v>142878245.44922021</v>
      </c>
      <c r="BD101" s="27">
        <f>IF(ISNUMBER(work!Y101+work!BD101),work!Y101+work!BD101,".")</f>
        <v>155139591.71102509</v>
      </c>
      <c r="BE101" s="27">
        <f>IF(ISNUMBER(work!Z101+work!BE101),work!Z101+work!BE101,".")</f>
        <v>170055643.1983248</v>
      </c>
      <c r="BF101" s="27">
        <f>IF(ISNUMBER(work!AA101+work!BF101),work!AA101+work!BF101,".")</f>
        <v>186490581.9654828</v>
      </c>
      <c r="BG101" s="27">
        <f>IF(ISNUMBER(work!AB101+work!BG101),work!AB101+work!BG101,".")</f>
        <v>204761075.93746999</v>
      </c>
      <c r="BH101" s="27">
        <f>IF(ISNUMBER(work!AC101+work!BH101),work!AC101+work!BH101,".")</f>
        <v>227417694.55863598</v>
      </c>
      <c r="BI101" s="27">
        <f>IF(ISNUMBER(work!AD101+work!BI101),work!AD101+work!BI101,".")</f>
        <v>255537123.09890881</v>
      </c>
      <c r="BJ101" s="27">
        <f>IF(ISNUMBER(work!AE101+work!BJ101),work!AE101+work!BJ101,".")</f>
        <v>277517992.09378707</v>
      </c>
      <c r="BK101" s="27">
        <f>IF(ISNUMBER(work!AF101+work!BK101),work!AF101+work!BK101,".")</f>
        <v>310503114.94258773</v>
      </c>
      <c r="BL101" s="27"/>
      <c r="BM101" s="27">
        <f>IF(ISNUMBER(work!AH101-work!C101),work!AH101-work!C101,".")</f>
        <v>-8991651.440184189</v>
      </c>
      <c r="BN101" s="27">
        <f>IF(ISNUMBER(work!AI101-work!D101),work!AI101-work!D101,".")</f>
        <v>-10087486.11920126</v>
      </c>
      <c r="BO101" s="27">
        <f>IF(ISNUMBER(work!AJ101-work!E101),work!AJ101-work!E101,".")</f>
        <v>-11942557.26944454</v>
      </c>
      <c r="BP101" s="27">
        <f>IF(ISNUMBER(work!AK101-work!F101),work!AK101-work!F101,".")</f>
        <v>-14328871.82718157</v>
      </c>
      <c r="BQ101" s="27">
        <f>IF(ISNUMBER(work!AL101-work!G101),work!AL101-work!G101,".")</f>
        <v>-17688184.759875402</v>
      </c>
      <c r="BR101" s="27">
        <f>IF(ISNUMBER(work!AM101-work!H101),work!AM101-work!H101,".")</f>
        <v>-21080254.941080298</v>
      </c>
      <c r="BS101" s="27">
        <f>IF(ISNUMBER(work!AN101-work!I101),work!AN101-work!I101,".")</f>
        <v>-23711044.223140612</v>
      </c>
      <c r="BT101" s="27">
        <f>IF(ISNUMBER(work!AO101-work!J101),work!AO101-work!J101,".")</f>
        <v>-27766262.187371712</v>
      </c>
      <c r="BU101" s="27">
        <f>IF(ISNUMBER(work!AP101-work!K101),work!AP101-work!K101,".")</f>
        <v>-31549089.652392559</v>
      </c>
      <c r="BV101" s="27">
        <f>IF(ISNUMBER(work!AQ101-work!L101),work!AQ101-work!L101,".")</f>
        <v>-32871395.30768732</v>
      </c>
      <c r="BW101" s="27">
        <f>IF(ISNUMBER(work!AR101-work!M101),work!AR101-work!M101,".")</f>
        <v>-34499027.400689624</v>
      </c>
      <c r="BX101" s="27">
        <f>IF(ISNUMBER(work!AS101-work!N101),work!AS101-work!N101,".")</f>
        <v>-38280553.915656596</v>
      </c>
      <c r="BY101" s="27">
        <f>IF(ISNUMBER(work!AT101-work!O101),work!AT101-work!O101,".")</f>
        <v>-45102826.642068602</v>
      </c>
      <c r="BZ101" s="27">
        <f>IF(ISNUMBER(work!AU101-work!P101),work!AU101-work!P101,".")</f>
        <v>-53030521.247948594</v>
      </c>
      <c r="CA101" s="27">
        <f>IF(ISNUMBER(work!AV101-work!Q101),work!AV101-work!Q101,".")</f>
        <v>-61107088.630379602</v>
      </c>
      <c r="CB101" s="27">
        <f>IF(ISNUMBER(work!AW101-work!R101),work!AW101-work!R101,".")</f>
        <v>-68681208.683757305</v>
      </c>
      <c r="CC101" s="27">
        <f>IF(ISNUMBER(work!AX101-work!S101),work!AX101-work!S101,".")</f>
        <v>-76359165.557292402</v>
      </c>
      <c r="CD101" s="27">
        <f>IF(ISNUMBER(work!AY101-work!T101),work!AY101-work!T101,".")</f>
        <v>-84074798.394511193</v>
      </c>
      <c r="CE101" s="27">
        <f>IF(ISNUMBER(work!AZ101-work!U101),work!AZ101-work!U101,".")</f>
        <v>-91131381.996719792</v>
      </c>
      <c r="CF101" s="27">
        <f>IF(ISNUMBER(work!BA101-work!V101),work!BA101-work!V101,".")</f>
        <v>-98543170.676895097</v>
      </c>
      <c r="CG101" s="27">
        <f>IF(ISNUMBER(work!BB101-work!W101),work!BB101-work!W101,".")</f>
        <v>-107292200.2199457</v>
      </c>
      <c r="CH101" s="27">
        <f>IF(ISNUMBER(work!BC101-work!X101),work!BC101-work!X101,".")</f>
        <v>-116712592.2338158</v>
      </c>
      <c r="CI101" s="27">
        <f>IF(ISNUMBER(work!BD101-work!Y101),work!BD101-work!Y101,".")</f>
        <v>-128074012.2011669</v>
      </c>
      <c r="CJ101" s="27">
        <f>IF(ISNUMBER(work!BE101-work!Z101),work!BE101-work!Z101,".")</f>
        <v>-141479321.10508722</v>
      </c>
      <c r="CK101" s="27">
        <f>IF(ISNUMBER(work!BF101-work!AA101),work!BF101-work!AA101,".")</f>
        <v>-156509413.73257318</v>
      </c>
      <c r="CL101" s="27">
        <f>IF(ISNUMBER(work!BG101-work!AB101),work!BG101-work!AB101,".")</f>
        <v>-173910919.31318399</v>
      </c>
      <c r="CM101" s="27">
        <f>IF(ISNUMBER(work!BH101-work!AC101),work!BH101-work!AC101,".")</f>
        <v>-195180252.141094</v>
      </c>
      <c r="CN101" s="27">
        <f>IF(ISNUMBER(work!BI101-work!AD101),work!BI101-work!AD101,".")</f>
        <v>-221998556.67178521</v>
      </c>
      <c r="CO101" s="27">
        <f>IF(ISNUMBER(work!BJ101-work!AE101),work!BJ101-work!AE101,".")</f>
        <v>-242995898.85627088</v>
      </c>
      <c r="CP101" s="27">
        <f>IF(ISNUMBER(work!BK101-work!AF101),work!BK101-work!AF101,".")</f>
        <v>-277005992.88620293</v>
      </c>
      <c r="CQ101" s="27"/>
      <c r="CR101" s="27"/>
      <c r="CS101" s="27">
        <f>IF(ISNUMBER(work!CR101-work!BN101),work!CR101-work!BN101,".")</f>
        <v>7.1179434697855745E-2</v>
      </c>
      <c r="CT101" s="27">
        <f>IF(ISNUMBER(work!CS101-work!BO101),work!CS101-work!BO101,".")</f>
        <v>7.0179434697855744E-2</v>
      </c>
      <c r="CU101" s="27">
        <f>IF(ISNUMBER(work!CT101-work!BP101),work!CT101-work!BP101,".")</f>
        <v>7.0179434697855744E-2</v>
      </c>
      <c r="CV101" s="27">
        <f>IF(ISNUMBER(work!CU101-work!BQ101),work!CU101-work!BQ101,".")</f>
        <v>6.9179434697855743E-2</v>
      </c>
      <c r="CW101" s="27">
        <f>IF(ISNUMBER(work!CV101-work!BR101),work!CV101-work!BR101,".")</f>
        <v>6.9179434697855743E-2</v>
      </c>
      <c r="CX101" s="27">
        <f>IF(ISNUMBER(work!CW101-work!BS101),work!CW101-work!BS101,".")</f>
        <v>6.8179434697855756E-2</v>
      </c>
      <c r="CY101" s="27">
        <f>IF(ISNUMBER(work!CX101-work!BT101),work!CX101-work!BT101,".")</f>
        <v>6.7179434697855755E-2</v>
      </c>
      <c r="CZ101" s="27">
        <f>IF(ISNUMBER(work!CY101-work!BU101),work!CY101-work!BU101,".")</f>
        <v>6.6179434697855755E-2</v>
      </c>
      <c r="DA101" s="27">
        <f>IF(ISNUMBER(work!CZ101-work!BV101),work!CZ101-work!BV101,".")</f>
        <v>6.5179434697855754E-2</v>
      </c>
      <c r="DB101" s="27">
        <f>IF(ISNUMBER(work!DA101-work!BW101),work!DA101-work!BW101,".")</f>
        <v>6.4179434697855753E-2</v>
      </c>
      <c r="DC101" s="94">
        <f>IF(ISNUMBER(work!DB101-work!BX101),work!DB101-work!BX101,".")</f>
        <v>6.2179434697855751E-2</v>
      </c>
      <c r="DD101" s="27">
        <f>IF(ISNUMBER(work!DC101-work!BY101),work!DC101-work!BY101,".")</f>
        <v>6.0179434697855749E-2</v>
      </c>
      <c r="DE101" s="27">
        <f>IF(ISNUMBER(work!DD101-work!BZ101),work!DD101-work!BZ101,".")</f>
        <v>5.9292478080295336E-2</v>
      </c>
      <c r="DF101" s="27">
        <f>IF(ISNUMBER(work!DE101-work!CA101),work!DE101-work!CA101,".")</f>
        <v>5.7292478080295334E-2</v>
      </c>
      <c r="DG101" s="27">
        <f>IF(ISNUMBER(work!DF101-work!CB101),work!DF101-work!CB101,".")</f>
        <v>5.5292478080295332E-2</v>
      </c>
      <c r="DH101" s="27">
        <f>IF(ISNUMBER(work!DG101-work!CC101),work!DG101-work!CC101,".")</f>
        <v>5.3292478080295337E-2</v>
      </c>
      <c r="DI101" s="27">
        <f>IF(ISNUMBER(work!DH101-work!CD101),work!DH101-work!CD101,".")</f>
        <v>5.0292478080295341E-2</v>
      </c>
      <c r="DJ101" s="27">
        <f>IF(ISNUMBER(work!DI101-work!CE101),work!DI101-work!CE101,".")</f>
        <v>4.829247808029534E-2</v>
      </c>
      <c r="DK101" s="27">
        <f>IF(ISNUMBER(work!DJ101-work!CF101),work!DJ101-work!CF101,".")</f>
        <v>4.6292478080295338E-2</v>
      </c>
      <c r="DL101" s="27">
        <f>IF(ISNUMBER(work!DK101-work!CG101),work!DK101-work!CG101,".")</f>
        <v>4.3105209960488833E-2</v>
      </c>
      <c r="DM101" s="94">
        <f>IF(ISNUMBER(work!DL101-work!CH101),work!DL101-work!CH101,".")</f>
        <v>3.9536798717655149E-2</v>
      </c>
      <c r="DN101" s="27">
        <f>IF(ISNUMBER(work!DM101-work!CI101),work!DM101-work!CI101,".")</f>
        <v>3.5372029096023265E-2</v>
      </c>
      <c r="DO101" s="27">
        <f>IF(ISNUMBER(work!DN101-work!CJ101),work!DN101-work!CJ101,".")</f>
        <v>3.0502241172963941E-2</v>
      </c>
      <c r="DP101" s="27">
        <f>IF(ISNUMBER(work!DO101-work!CK101),work!DO101-work!CK101,".")</f>
        <v>2.5071710111533946E-2</v>
      </c>
      <c r="DQ101" s="27">
        <f>IF(ISNUMBER(work!DP101-work!CL101),work!DP101-work!CL101,".")</f>
        <v>1.8275883110719371E-2</v>
      </c>
      <c r="DR101" s="94">
        <f>IF(ISNUMBER(work!DQ101-work!CM101),work!DQ101-work!CM101,".")</f>
        <v>1.241327449567723E-2</v>
      </c>
      <c r="DS101" s="27">
        <f>IF(ISNUMBER(work!DR101-work!CN101),work!DR101-work!CN101,".")</f>
        <v>5.7283463366240711E-3</v>
      </c>
      <c r="DT101" s="27">
        <f>IF(ISNUMBER(work!DS101-work!CO101),work!DS101-work!CO101,".")</f>
        <v>-7.0114769695382717E-4</v>
      </c>
      <c r="DU101" s="27">
        <f>IF(ISNUMBER(work!DT101-work!CP101),work!DT101-work!CP101,".")</f>
        <v>-5.904010592062324E-3</v>
      </c>
      <c r="DV101" s="27">
        <f t="shared" si="78"/>
        <v>-5.904010592062324E-3</v>
      </c>
      <c r="DW101" s="27"/>
      <c r="DX101" s="27">
        <f>IF(ISNUMBER(work!FJ101/work!FN101),work!FJ101/work!FN101,".")</f>
        <v>5.7637254083331784E-5</v>
      </c>
      <c r="DY101" s="27">
        <f>IF(ISNUMBER(work!FK101/work!FO101),work!FK101/work!FO101,".")</f>
        <v>2.9377124603333213E-5</v>
      </c>
      <c r="DZ101" s="27">
        <f>IF(ISNUMBER(work!FL101/work!FP101),work!FL101/work!FP101,".")</f>
        <v>1.2220457045093486E-4</v>
      </c>
      <c r="EA101" s="27">
        <f>IF(ISNUMBER(work!FM101/work!FQ101),work!FM101/work!FQ101,".")</f>
        <v>1.2288267286658075E-4</v>
      </c>
      <c r="EB101" s="27">
        <f>IF(ISNUMBER((work!FK101+work!FL101)/(work!FO101+work!FP101)),(work!FK101+work!FL101)/(work!FO101+work!FP101),".")</f>
        <v>4.9842286209090676E-5</v>
      </c>
      <c r="EC101" s="27">
        <f>IF(ISNUMBER(work!FR101/work!FV101),work!FR101/work!FV101,".")</f>
        <v>6.905806451612904E-5</v>
      </c>
      <c r="ED101" s="27">
        <f>IF(ISNUMBER(work!FS101/work!FW101),work!FS101/work!FW101,".")</f>
        <v>9.1920346000102187E-5</v>
      </c>
      <c r="EE101" s="27">
        <f>IF(ISNUMBER(work!FT101/work!FX101),work!FT101/work!FX101,".")</f>
        <v>6.0561550194904242E-5</v>
      </c>
      <c r="EF101" s="27">
        <f>IF(ISNUMBER(work!FU101/work!FY101),work!FU101/work!FY101,".")</f>
        <v>0</v>
      </c>
      <c r="EG101" s="27">
        <f>IF(ISNUMBER((work!FS101+work!FT101)/(work!FW101+work!FX101)),(work!FS101+work!FT101)/(work!FW101+work!FX101),".")</f>
        <v>8.1367612225746847E-5</v>
      </c>
      <c r="EH101" s="27">
        <f>work!EZ101</f>
        <v>1.9288603131805454E-5</v>
      </c>
      <c r="EI101" s="27">
        <f>work!FA101</f>
        <v>1.18098612341305E-5</v>
      </c>
      <c r="EJ101" s="27" t="str">
        <f>work!FB101</f>
        <v>.</v>
      </c>
      <c r="EK101" s="27"/>
      <c r="EL101" s="27">
        <f t="shared" ref="EL101:EL132" si="93">IF(ISNA(VLOOKUP(F101,Area_Dist,2,FALSE)),".",VLOOKUP(F101,Area_Dist,2,FALSE))</f>
        <v>7621.7979999999998</v>
      </c>
      <c r="EM101">
        <f t="shared" si="80"/>
        <v>1289</v>
      </c>
      <c r="EN101">
        <f>work!FM101</f>
        <v>89</v>
      </c>
      <c r="EO101">
        <f>IF(ISNUMBER(work!FK101+work!FL101),work!FK101+work!FL101,".")</f>
        <v>296</v>
      </c>
      <c r="EP101">
        <f>IF(ISNUMBER(work!FU101-work!FM101),work!FU101-work!FM101,".")</f>
        <v>-89</v>
      </c>
      <c r="EQ101">
        <f>IF(ISNUMBER(work!FS101+work!FT101-work!FK101-work!FL101),(work!FS101+work!FT101-work!FK101-work!FL101),".")</f>
        <v>239</v>
      </c>
      <c r="EU101">
        <f>work!FC101</f>
        <v>186</v>
      </c>
      <c r="EV101">
        <f>work!FD101</f>
        <v>120</v>
      </c>
      <c r="EW101" t="str">
        <f>IF(ISNUMBER(VLOOKUP($F101,AREA_EM_ALLYEAR,Seq!B$1,FALSE)),VLOOKUP($F101,AREA_EM_ALLYEAR,Seq!B$1,FALSE),".")</f>
        <v>.</v>
      </c>
      <c r="EX101" t="str">
        <f>IF(ISNUMBER(VLOOKUP($F101,AREA_EM_ALLYEAR,Seq!C$1,FALSE)),VLOOKUP($F101,AREA_EM_ALLYEAR,Seq!C$1,FALSE),".")</f>
        <v>.</v>
      </c>
      <c r="EY101" t="str">
        <f>IF(ISNUMBER(VLOOKUP($F101,AREA_EM_ALLYEAR,Seq!D$1,FALSE)),VLOOKUP($F101,AREA_EM_ALLYEAR,Seq!D$1,FALSE),".")</f>
        <v>.</v>
      </c>
      <c r="EZ101" t="str">
        <f>IF(ISNUMBER(VLOOKUP($F101,AREA_EM_ALLYEAR,Seq!E$1,FALSE)),VLOOKUP($F101,AREA_EM_ALLYEAR,Seq!E$1,FALSE),".")</f>
        <v>.</v>
      </c>
      <c r="FA101" t="str">
        <f>IF(ISNUMBER(VLOOKUP($F101,AREA_EM_ALLYEAR,Seq!F$1,FALSE)),VLOOKUP($F101,AREA_EM_ALLYEAR,Seq!F$1,FALSE),".")</f>
        <v>.</v>
      </c>
      <c r="FB101" t="str">
        <f>IF(ISNUMBER(VLOOKUP($F101,AREA_EM_ALLYEAR,Seq!G$1,FALSE)),VLOOKUP($F101,AREA_EM_ALLYEAR,Seq!G$1,FALSE),".")</f>
        <v>.</v>
      </c>
      <c r="FC101" t="str">
        <f>IF(ISNUMBER(VLOOKUP($F101,AREA_EM_ALLYEAR,Seq!H$1,FALSE)),VLOOKUP($F101,AREA_EM_ALLYEAR,Seq!H$1,FALSE),".")</f>
        <v>.</v>
      </c>
      <c r="FD101" t="str">
        <f>IF(ISNUMBER(VLOOKUP($F101,AREA_EM_ALLYEAR,Seq!I$1,FALSE)),VLOOKUP($F101,AREA_EM_ALLYEAR,Seq!I$1,FALSE),".")</f>
        <v>.</v>
      </c>
      <c r="FE101" t="str">
        <f>IF(ISNUMBER(VLOOKUP($F101,AREA_EM_ALLYEAR,Seq!J$1,FALSE)),VLOOKUP($F101,AREA_EM_ALLYEAR,Seq!J$1,FALSE),".")</f>
        <v>.</v>
      </c>
      <c r="FF101" t="str">
        <f>IF(ISNUMBER(VLOOKUP($F101,AREA_EM_ALLYEAR,Seq!K$1,FALSE)),VLOOKUP($F101,AREA_EM_ALLYEAR,Seq!K$1,FALSE),".")</f>
        <v>.</v>
      </c>
      <c r="FG101" t="str">
        <f>IF(ISNUMBER(VLOOKUP($F101,AREA_EM_ALLYEAR,Seq!L$1,FALSE)),VLOOKUP($F101,AREA_EM_ALLYEAR,Seq!L$1,FALSE),".")</f>
        <v>.</v>
      </c>
      <c r="FH101" t="str">
        <f>IF(ISNUMBER(VLOOKUP($F101,AREA_EM_ALLYEAR,Seq!M$1,FALSE)),VLOOKUP($F101,AREA_EM_ALLYEAR,Seq!M$1,FALSE),".")</f>
        <v>.</v>
      </c>
      <c r="FI101" t="str">
        <f>IF(ISNUMBER(VLOOKUP($F101,AREA_EM_ALLYEAR,Seq!N$1,FALSE)),VLOOKUP($F101,AREA_EM_ALLYEAR,Seq!N$1,FALSE),".")</f>
        <v>.</v>
      </c>
      <c r="FJ101" t="str">
        <f>IF(ISNUMBER(VLOOKUP($F101,AREA_EM_ALLYEAR,Seq!O$1,FALSE)),VLOOKUP($F101,AREA_EM_ALLYEAR,Seq!O$1,FALSE),".")</f>
        <v>.</v>
      </c>
      <c r="FK101" t="str">
        <f t="shared" si="81"/>
        <v>.</v>
      </c>
      <c r="FN101">
        <f>IF( ISNUMBER(VLOOKUP($F101,AREA_LIFE,Seq!V$1,FALSE)-Life!V$39),VLOOKUP($F101,AREA_LIFE,Seq!V$1,FALSE)-Life!V$39,".")</f>
        <v>8.3901463414634208</v>
      </c>
      <c r="FO101" t="str">
        <f>IF( ISNUMBER(VLOOKUP($F101,AREA_LIFE,Seq!W$1,FALSE)-Life!W$39),VLOOKUP($F101,AREA_LIFE,Seq!W$1,FALSE)-Life!W$39,".")</f>
        <v>.</v>
      </c>
      <c r="FP101">
        <f>IF( ISNUMBER(VLOOKUP($F101,AREA_LIFE,Seq!X$1,FALSE)-Life!X$39),VLOOKUP($F101,AREA_LIFE,Seq!X$1,FALSE)-Life!X$39,".")</f>
        <v>8.4490731707317082</v>
      </c>
      <c r="FQ101" t="str">
        <f>IF( ISNUMBER(VLOOKUP($F101,AREA_LIFE,Seq!Y$1,FALSE)-Life!Y$39),VLOOKUP($F101,AREA_LIFE,Seq!Y$1,FALSE)-Life!Y$39,".")</f>
        <v>.</v>
      </c>
      <c r="FR101" t="str">
        <f>IF( ISNUMBER(VLOOKUP($F101,AREA_LIFE,Seq!Z$1,FALSE)-Life!Z$39),VLOOKUP($F101,AREA_LIFE,Seq!Z$1,FALSE)-Life!Z$39,".")</f>
        <v>.</v>
      </c>
      <c r="FS101">
        <f>IF( ISNUMBER(VLOOKUP($F101,AREA_LIFE,Seq!AA$1,FALSE)-Life!AA$39),VLOOKUP($F101,AREA_LIFE,Seq!AA$1,FALSE)-Life!AA$39,".")</f>
        <v>8.1585853658536394</v>
      </c>
      <c r="FT101" t="str">
        <f>IF( ISNUMBER(VLOOKUP($F101,AREA_LIFE,Seq!AB$1,FALSE)-Life!AB$39),VLOOKUP($F101,AREA_LIFE,Seq!AB$1,FALSE)-Life!AB$39,".")</f>
        <v>.</v>
      </c>
      <c r="FU101">
        <f>IF( ISNUMBER(VLOOKUP($F101,AREA_LIFE,Seq!AC$1,FALSE)-Life!AC$39),VLOOKUP($F101,AREA_LIFE,Seq!AC$1,FALSE)-Life!AC$39,".")</f>
        <v>9.0847317073170757</v>
      </c>
      <c r="FV101" t="str">
        <f>IF( ISNUMBER(VLOOKUP($F101,AREA_LIFE,Seq!AD$1,FALSE)-Life!AD$39),VLOOKUP($F101,AREA_LIFE,Seq!AD$1,FALSE)-Life!AD$39,".")</f>
        <v>.</v>
      </c>
      <c r="FW101">
        <f>IF( ISNUMBER(VLOOKUP($F101,AREA_LIFE,Seq!AE$1,FALSE)-Life!AE$39),VLOOKUP($F101,AREA_LIFE,Seq!AE$1,FALSE)-Life!AE$39,".")</f>
        <v>8.9014146341463487</v>
      </c>
      <c r="FX101">
        <f>IF( ISNUMBER(VLOOKUP($F101,AREA_LIFE,Seq!AF$1,FALSE)-Life!AF$39),VLOOKUP($F101,AREA_LIFE,Seq!AF$1,FALSE)-Life!AF$39,".")</f>
        <v>8.8799512195122077</v>
      </c>
      <c r="FY101">
        <f>IF( ISNUMBER(VLOOKUP($F101,AREA_LIFE,Seq!AG$1,FALSE)-Life!AG$39),VLOOKUP($F101,AREA_LIFE,Seq!AG$1,FALSE)-Life!AG$39,".")</f>
        <v>8.7861951219512093</v>
      </c>
      <c r="FZ101">
        <f>IF( ISNUMBER(VLOOKUP($F101,AREA_LIFE,Seq!AH$1,FALSE)-Life!AH$39),VLOOKUP($F101,AREA_LIFE,Seq!AH$1,FALSE)-Life!AH$39,".")</f>
        <v>8.7276829268292744</v>
      </c>
      <c r="GA101">
        <f>IF( ISNUMBER(VLOOKUP($F101,AREA_LIFE,Seq!AI$1,FALSE)-Life!AI$39),VLOOKUP($F101,AREA_LIFE,Seq!AI$1,FALSE)-Life!AI$39,".")</f>
        <v>8.4206585365853641</v>
      </c>
      <c r="GB101">
        <f>IF( ISNUMBER(VLOOKUP($F101,AREA_LIFE,Seq!AJ$1,FALSE)-Life!AJ$39),VLOOKUP($F101,AREA_LIFE,Seq!AJ$1,FALSE)-Life!AJ$39,".")</f>
        <v>8.3486829268292695</v>
      </c>
      <c r="GC101">
        <f>IF( ISNUMBER(VLOOKUP($F101,AREA_LIFE,Seq!AK$1,FALSE)-Life!AK$39),VLOOKUP($F101,AREA_LIFE,Seq!AK$1,FALSE)-Life!AK$39,".")</f>
        <v>7.9678292682926752</v>
      </c>
      <c r="GD101">
        <f>IF( ISNUMBER(VLOOKUP($F101,AREA_LIFE,Seq!AL$1,FALSE)-Life!AL$39),VLOOKUP($F101,AREA_LIFE,Seq!AL$1,FALSE)-Life!AL$39,".")</f>
        <v>7.7337317073170766</v>
      </c>
      <c r="GE101">
        <f>IF( ISNUMBER(VLOOKUP($F101,AREA_LIFE,Seq!AM$1,FALSE)-Life!AM$39),VLOOKUP($F101,AREA_LIFE,Seq!AM$1,FALSE)-Life!AM$39,".")</f>
        <v>7.8448536585365787</v>
      </c>
      <c r="GF101">
        <f>IF( ISNUMBER(VLOOKUP($F101,AREA_LIFE,Seq!AN$1,FALSE)-Life!AN$39),VLOOKUP($F101,AREA_LIFE,Seq!AN$1,FALSE)-Life!AN$39,".")</f>
        <v>7.2042195121951238</v>
      </c>
      <c r="GG101">
        <f>IF( ISNUMBER(VLOOKUP($F101,AREA_LIFE,Seq!AO$1,FALSE)-Life!AO$39),VLOOKUP($F101,AREA_LIFE,Seq!AO$1,FALSE)-Life!AO$39,".")</f>
        <v>7.012902439024387</v>
      </c>
      <c r="GH101">
        <f>IF( ISNUMBER(VLOOKUP($F101,AREA_LIFE,Seq!AP$1,FALSE)-Life!AP$39),VLOOKUP($F101,AREA_LIFE,Seq!AP$1,FALSE)-Life!AP$39,".")</f>
        <v>6.6838048780487753</v>
      </c>
      <c r="GI101">
        <f>IF( ISNUMBER(VLOOKUP($F101,AREA_LIFE,Seq!AQ$1,FALSE)-Life!AQ$39),VLOOKUP($F101,AREA_LIFE,Seq!AQ$1,FALSE)-Life!AQ$39,".")</f>
        <v>6.3737804878048934</v>
      </c>
      <c r="GJ101">
        <f>IF( ISNUMBER(VLOOKUP($F101,AREA_LIFE,Seq!AR$1,FALSE)-Life!AR$39),VLOOKUP($F101,AREA_LIFE,Seq!AR$1,FALSE)-Life!AR$39,".")</f>
        <v>6.7995365853658569</v>
      </c>
      <c r="GK101">
        <f>IF( ISNUMBER(VLOOKUP($F101,AREA_LIFE,Seq!AS$1,FALSE)-Life!AS$39),VLOOKUP($F101,AREA_LIFE,Seq!AS$1,FALSE)-Life!AS$39,".")</f>
        <v>6.6942926829268288</v>
      </c>
      <c r="GL101">
        <f>IF( ISNUMBER(VLOOKUP($F101,AREA_LIFE,Seq!AT$1,FALSE)-Life!AT$39),VLOOKUP($F101,AREA_LIFE,Seq!AT$1,FALSE)-Life!AT$39,".")</f>
        <v>6.5677804878048534</v>
      </c>
      <c r="GM101">
        <f>IF( ISNUMBER(VLOOKUP($F101,AREA_LIFE,Seq!AU$1,FALSE)-Life!AU$39),VLOOKUP($F101,AREA_LIFE,Seq!AU$1,FALSE)-Life!AU$39,".")</f>
        <v>6.5896829268292691</v>
      </c>
      <c r="GN101">
        <f>IF( ISNUMBER(VLOOKUP($F101,AREA_LIFE,Seq!AV$1,FALSE)-Life!AV$39),VLOOKUP($F101,AREA_LIFE,Seq!AV$1,FALSE)-Life!AV$39,".")</f>
        <v>6.743951219512212</v>
      </c>
      <c r="GO101">
        <f>IF( ISNUMBER(VLOOKUP($F101,AREA_LIFE,Seq!AW$1,FALSE)-Life!AW$39),VLOOKUP($F101,AREA_LIFE,Seq!AW$1,FALSE)-Life!AW$39,".")</f>
        <v>6.448878048780486</v>
      </c>
      <c r="GP101">
        <f>IF( ISNUMBER(VLOOKUP($F101,AREA_LIFE,Seq!AX$1,FALSE)-Life!AX$39),VLOOKUP($F101,AREA_LIFE,Seq!AX$1,FALSE)-Life!AX$39,".")</f>
        <v>6.8386097560975543</v>
      </c>
      <c r="GQ101">
        <f t="shared" si="82"/>
        <v>6.8386097560975543</v>
      </c>
      <c r="GS101">
        <f>IFERROR(VLOOKUP($F101,AREA_LIFE,Seq!V$1,FALSE),".")</f>
        <v>74.358536585365854</v>
      </c>
      <c r="GT101" t="str">
        <f>IFERROR(VLOOKUP($F101,AREA_LIFE,Seq!W$1,FALSE),".")</f>
        <v>.</v>
      </c>
      <c r="GU101">
        <f>IFERROR(VLOOKUP($F101,AREA_LIFE,Seq!X$1,FALSE),".")</f>
        <v>74.79756097560977</v>
      </c>
      <c r="GV101" t="str">
        <f>IFERROR(VLOOKUP($F101,AREA_LIFE,Seq!Y$1,FALSE),".")</f>
        <v>.</v>
      </c>
      <c r="GW101" t="str">
        <f>IFERROR(VLOOKUP($F101,AREA_LIFE,Seq!Z$1,FALSE),".")</f>
        <v>.</v>
      </c>
      <c r="GX101">
        <f>IFERROR(VLOOKUP($F101,AREA_LIFE,Seq!AA$1,FALSE),".")</f>
        <v>75.039024390243895</v>
      </c>
      <c r="GY101" t="str">
        <f>IFERROR(VLOOKUP($F101,AREA_LIFE,Seq!AB$1,FALSE),".")</f>
        <v>.</v>
      </c>
      <c r="GZ101">
        <f>IFERROR(VLOOKUP($F101,AREA_LIFE,Seq!AC$1,FALSE),".")</f>
        <v>76.3829268292683</v>
      </c>
      <c r="HA101" t="str">
        <f>IFERROR(VLOOKUP($F101,AREA_LIFE,Seq!AD$1,FALSE),".")</f>
        <v>.</v>
      </c>
      <c r="HB101">
        <f>IFERROR(VLOOKUP($F101,AREA_LIFE,Seq!AE$1,FALSE),".")</f>
        <v>76.687804878048794</v>
      </c>
      <c r="HC101">
        <f>IFERROR(VLOOKUP($F101,AREA_LIFE,Seq!AF$1,FALSE),".")</f>
        <v>76.939024390243915</v>
      </c>
      <c r="HD101">
        <f>IFERROR(VLOOKUP($F101,AREA_LIFE,Seq!AG$1,FALSE),".")</f>
        <v>77.136585365853662</v>
      </c>
      <c r="HE101">
        <f>IFERROR(VLOOKUP($F101,AREA_LIFE,Seq!AH$1,FALSE),".")</f>
        <v>77.3829268292683</v>
      </c>
      <c r="HF101">
        <f>IFERROR(VLOOKUP($F101,AREA_LIFE,Seq!AI$1,FALSE),".")</f>
        <v>77.390243902439039</v>
      </c>
      <c r="HG101">
        <f>IFERROR(VLOOKUP($F101,AREA_LIFE,Seq!AJ$1,FALSE),".")</f>
        <v>77.639024390243918</v>
      </c>
      <c r="HH101">
        <f>IFERROR(VLOOKUP($F101,AREA_LIFE,Seq!AK$1,FALSE),".")</f>
        <v>77.585365853658544</v>
      </c>
      <c r="HI101">
        <f>IFERROR(VLOOKUP($F101,AREA_LIFE,Seq!AL$1,FALSE),".")</f>
        <v>77.685365853658539</v>
      </c>
      <c r="HJ101">
        <f>IFERROR(VLOOKUP($F101,AREA_LIFE,Seq!AM$1,FALSE),".")</f>
        <v>78.136585365853662</v>
      </c>
      <c r="HK101">
        <f>IFERROR(VLOOKUP($F101,AREA_LIFE,Seq!AN$1,FALSE),".")</f>
        <v>77.839024390243921</v>
      </c>
      <c r="HL101">
        <f>IFERROR(VLOOKUP($F101,AREA_LIFE,Seq!AO$1,FALSE),".")</f>
        <v>77.987804878048792</v>
      </c>
      <c r="HM101">
        <f>IFERROR(VLOOKUP($F101,AREA_LIFE,Seq!AP$1,FALSE),".")</f>
        <v>77.987804878048792</v>
      </c>
      <c r="HN101">
        <f>IFERROR(VLOOKUP($F101,AREA_LIFE,Seq!AQ$1,FALSE),".")</f>
        <v>77.98536585365855</v>
      </c>
      <c r="HO101">
        <f>IFERROR(VLOOKUP($F101,AREA_LIFE,Seq!AR$1,FALSE),".")</f>
        <v>78.692682926829278</v>
      </c>
      <c r="HP101">
        <f>IFERROR(VLOOKUP($F101,AREA_LIFE,Seq!AS$1,FALSE),".")</f>
        <v>78.841463414634148</v>
      </c>
      <c r="HQ101">
        <f>IFERROR(VLOOKUP($F101,AREA_LIFE,Seq!AT$1,FALSE),".")</f>
        <v>78.941463414634143</v>
      </c>
      <c r="HR101">
        <f>IFERROR(VLOOKUP($F101,AREA_LIFE,Seq!AU$1,FALSE),".")</f>
        <v>79.166341463414639</v>
      </c>
      <c r="HS101">
        <f>IFERROR(VLOOKUP($F101,AREA_LIFE,Seq!AV$1,FALSE),".")</f>
        <v>79.507560975609763</v>
      </c>
      <c r="HT101">
        <f>IFERROR(VLOOKUP($F101,AREA_LIFE,Seq!AW$1,FALSE),".")</f>
        <v>79.391951219512194</v>
      </c>
      <c r="HU101">
        <f>IFERROR(VLOOKUP($F101,AREA_LIFE,Seq!AX$1,FALSE),".")</f>
        <v>79.963170731707322</v>
      </c>
      <c r="HV101">
        <f t="shared" si="88"/>
        <v>79.963170731707322</v>
      </c>
      <c r="HZ101">
        <f t="shared" si="85"/>
        <v>1429</v>
      </c>
      <c r="IA101">
        <f t="shared" si="83"/>
        <v>0</v>
      </c>
      <c r="IB101">
        <f t="shared" si="86"/>
        <v>54421083.785432585</v>
      </c>
      <c r="IC101">
        <f t="shared" si="87"/>
        <v>-34499027.400689624</v>
      </c>
      <c r="ID101">
        <f t="shared" si="84"/>
        <v>6.2179434697855751E-2</v>
      </c>
      <c r="IE101">
        <f>work!FK101</f>
        <v>136</v>
      </c>
      <c r="IF101">
        <f>work!FL101</f>
        <v>160</v>
      </c>
      <c r="IG101">
        <f>work!FM101</f>
        <v>89</v>
      </c>
      <c r="IH101">
        <f>IF(ISNUMBER(work!FS101-work!FK101),work!FS101-work!FK101,".")</f>
        <v>265</v>
      </c>
      <c r="II101">
        <f>IF(ISNUMBER(work!FT101-work!FL101),work!FT101-work!FL101,".")</f>
        <v>-26</v>
      </c>
      <c r="IJ101">
        <f>IF(ISNUMBER(work!FU101-work!FM101),work!FU101-work!FM101,".")</f>
        <v>-89</v>
      </c>
    </row>
    <row r="102" spans="1:244">
      <c r="A102" s="24" t="str">
        <f t="shared" si="48"/>
        <v>欧洲</v>
      </c>
      <c r="B102" s="24" t="str">
        <f t="shared" si="89"/>
        <v>InEM90</v>
      </c>
      <c r="C102" s="24" t="str">
        <f t="shared" si="90"/>
        <v>InOECD90</v>
      </c>
      <c r="D102" s="24"/>
      <c r="E102" s="25" t="s">
        <v>2518</v>
      </c>
      <c r="F102" s="26" t="str">
        <f t="shared" si="51"/>
        <v>Portugal</v>
      </c>
      <c r="G102" s="27">
        <f t="shared" si="52"/>
        <v>0</v>
      </c>
      <c r="H102" s="27">
        <f t="shared" si="53"/>
        <v>0</v>
      </c>
      <c r="I102" s="27">
        <f t="shared" si="54"/>
        <v>0</v>
      </c>
      <c r="J102" s="27">
        <f t="shared" si="55"/>
        <v>0</v>
      </c>
      <c r="K102" s="27">
        <f t="shared" si="56"/>
        <v>0</v>
      </c>
      <c r="L102" s="27">
        <f t="shared" si="57"/>
        <v>0</v>
      </c>
      <c r="M102" s="27">
        <f t="shared" si="58"/>
        <v>0</v>
      </c>
      <c r="N102" s="27">
        <f t="shared" si="59"/>
        <v>0</v>
      </c>
      <c r="O102" s="27">
        <f t="shared" si="60"/>
        <v>0</v>
      </c>
      <c r="P102" s="27">
        <f t="shared" si="61"/>
        <v>23</v>
      </c>
      <c r="Q102" s="27">
        <f t="shared" si="62"/>
        <v>0</v>
      </c>
      <c r="R102" s="27">
        <f t="shared" si="63"/>
        <v>136</v>
      </c>
      <c r="S102" s="27">
        <f t="shared" si="64"/>
        <v>632</v>
      </c>
      <c r="T102" s="27">
        <f t="shared" si="65"/>
        <v>489</v>
      </c>
      <c r="U102" s="27">
        <f t="shared" si="66"/>
        <v>867</v>
      </c>
      <c r="V102" s="27">
        <f t="shared" si="67"/>
        <v>831</v>
      </c>
      <c r="W102" s="27">
        <f t="shared" si="68"/>
        <v>340</v>
      </c>
      <c r="X102" s="27">
        <f t="shared" si="69"/>
        <v>2602</v>
      </c>
      <c r="Y102" s="27">
        <f t="shared" si="70"/>
        <v>976</v>
      </c>
      <c r="Z102" s="27">
        <f t="shared" si="71"/>
        <v>415</v>
      </c>
      <c r="AA102" s="27">
        <f t="shared" si="72"/>
        <v>3322</v>
      </c>
      <c r="AB102" s="27">
        <f t="shared" si="73"/>
        <v>413</v>
      </c>
      <c r="AC102" s="27">
        <f t="shared" si="74"/>
        <v>990</v>
      </c>
      <c r="AD102" s="27">
        <f t="shared" si="75"/>
        <v>823</v>
      </c>
      <c r="AE102" s="27">
        <f t="shared" si="91"/>
        <v>829</v>
      </c>
      <c r="AF102" s="27">
        <f t="shared" si="92"/>
        <v>1175</v>
      </c>
      <c r="AG102" s="27"/>
      <c r="AH102" s="27">
        <f>IF(ISNUMBER(work!C102+work!AH102),work!C102+work!AH102,".")</f>
        <v>24448284.939355001</v>
      </c>
      <c r="AI102" s="27">
        <f>IF(ISNUMBER(work!D102+work!AI102),work!D102+work!AI102,".")</f>
        <v>25499168.448296532</v>
      </c>
      <c r="AJ102" s="27">
        <f>IF(ISNUMBER(work!E102+work!AJ102),work!E102+work!AJ102,".")</f>
        <v>27384044.278842002</v>
      </c>
      <c r="AK102" s="27">
        <f>IF(ISNUMBER(work!F102+work!AK102),work!F102+work!AK102,".")</f>
        <v>29661643.155724049</v>
      </c>
      <c r="AL102" s="27">
        <f>IF(ISNUMBER(work!G102+work!AL102),work!G102+work!AL102,".")</f>
        <v>33081164.306586288</v>
      </c>
      <c r="AM102" s="27">
        <f>IF(ISNUMBER(work!H102+work!AM102),work!H102+work!AM102,".")</f>
        <v>36878163.546202838</v>
      </c>
      <c r="AN102" s="27">
        <f>IF(ISNUMBER(work!I102+work!AN102),work!I102+work!AN102,".")</f>
        <v>39823776.856271252</v>
      </c>
      <c r="AO102" s="27">
        <f>IF(ISNUMBER(work!J102+work!AO102),work!J102+work!AO102,".")</f>
        <v>44093781.995737292</v>
      </c>
      <c r="AP102" s="27">
        <f>IF(ISNUMBER(work!K102+work!AP102),work!K102+work!AP102,".")</f>
        <v>48804820.258620679</v>
      </c>
      <c r="AQ102" s="27">
        <f>IF(ISNUMBER(work!L102+work!AQ102),work!L102+work!AQ102,".")</f>
        <v>50985104.539306998</v>
      </c>
      <c r="AR102" s="27">
        <f>IF(ISNUMBER(work!M102+work!AR102),work!M102+work!AR102,".")</f>
        <v>52934802.230245553</v>
      </c>
      <c r="AS102" s="27">
        <f>IF(ISNUMBER(work!N102+work!AS102),work!N102+work!AS102,".")</f>
        <v>57395322.66450496</v>
      </c>
      <c r="AT102" s="27">
        <f>IF(ISNUMBER(work!O102+work!AT102),work!O102+work!AT102,".")</f>
        <v>64385846.726830006</v>
      </c>
      <c r="AU102" s="27">
        <f>IF(ISNUMBER(work!P102+work!AU102),work!P102+work!AU102,".")</f>
        <v>71965383.971368566</v>
      </c>
      <c r="AV102" s="27">
        <f>IF(ISNUMBER(work!Q102+work!AV102),work!Q102+work!AV102,".")</f>
        <v>80329974.20251888</v>
      </c>
      <c r="AW102" s="27">
        <f>IF(ISNUMBER(work!R102+work!AW102),work!R102+work!AW102,".")</f>
        <v>88500777.506311208</v>
      </c>
      <c r="AX102" s="27">
        <f>IF(ISNUMBER(work!S102+work!AX102),work!S102+work!AX102,".")</f>
        <v>96762362.535364971</v>
      </c>
      <c r="AY102" s="27">
        <f>IF(ISNUMBER(work!T102+work!AY102),work!T102+work!AY102,".")</f>
        <v>105272596.44131427</v>
      </c>
      <c r="AZ102" s="27">
        <f>IF(ISNUMBER(work!U102+work!AZ102),work!U102+work!AZ102,".")</f>
        <v>113190364.8601802</v>
      </c>
      <c r="BA102" s="27">
        <f>IF(ISNUMBER(work!V102+work!BA102),work!V102+work!BA102,".")</f>
        <v>121400485.9523696</v>
      </c>
      <c r="BB102" s="27">
        <f>IF(ISNUMBER(work!W102+work!BB102),work!W102+work!BB102,".")</f>
        <v>131113003.6104008</v>
      </c>
      <c r="BC102" s="27">
        <f>IF(ISNUMBER(work!X102+work!BC102),work!X102+work!BC102,".")</f>
        <v>141287523.13486609</v>
      </c>
      <c r="BD102" s="27">
        <f>IF(ISNUMBER(work!Y102+work!BD102),work!Y102+work!BD102,".")</f>
        <v>153186173.6163134</v>
      </c>
      <c r="BE102" s="27">
        <f>IF(ISNUMBER(work!Z102+work!BE102),work!Z102+work!BE102,".")</f>
        <v>167253616.2958003</v>
      </c>
      <c r="BF102" s="27">
        <f>IF(ISNUMBER(work!AA102+work!BF102),work!AA102+work!BF102,".")</f>
        <v>183160206.0671964</v>
      </c>
      <c r="BG102" s="27">
        <f>IF(ISNUMBER(work!AB102+work!BG102),work!AB102+work!BG102,".")</f>
        <v>201102295.76426199</v>
      </c>
      <c r="BH102" s="27">
        <f>IF(ISNUMBER(work!AC102+work!BH102),work!AC102+work!BH102,".")</f>
        <v>223226216.7624318</v>
      </c>
      <c r="BI102" s="27">
        <f>IF(ISNUMBER(work!AD102+work!BI102),work!AD102+work!BI102,".")</f>
        <v>250918392.67694461</v>
      </c>
      <c r="BJ102" s="27">
        <f>IF(ISNUMBER(work!AE102+work!BJ102),work!AE102+work!BJ102,".")</f>
        <v>272402071.69577712</v>
      </c>
      <c r="BK102" s="27">
        <f>IF(ISNUMBER(work!AF102+work!BK102),work!AF102+work!BK102,".")</f>
        <v>306075061.10989928</v>
      </c>
      <c r="BL102" s="27"/>
      <c r="BM102" s="27">
        <f>IF(ISNUMBER(work!AH102-work!C102),work!AH102-work!C102,".")</f>
        <v>-12140103.623710999</v>
      </c>
      <c r="BN102" s="27">
        <f>IF(ISNUMBER(work!AI102-work!D102),work!AI102-work!D102,".")</f>
        <v>-12991816.320048871</v>
      </c>
      <c r="BO102" s="27">
        <f>IF(ISNUMBER(work!AJ102-work!E102),work!AJ102-work!E102,".")</f>
        <v>-14609620.1034228</v>
      </c>
      <c r="BP102" s="27">
        <f>IF(ISNUMBER(work!AK102-work!F102),work!AK102-work!F102,".")</f>
        <v>-16909330.644207552</v>
      </c>
      <c r="BQ102" s="27">
        <f>IF(ISNUMBER(work!AL102-work!G102),work!AL102-work!G102,".")</f>
        <v>-20568597.510934912</v>
      </c>
      <c r="BR102" s="27">
        <f>IF(ISNUMBER(work!AM102-work!H102),work!AM102-work!H102,".")</f>
        <v>-24014316.116683759</v>
      </c>
      <c r="BS102" s="27">
        <f>IF(ISNUMBER(work!AN102-work!I102),work!AN102-work!I102,".")</f>
        <v>-26427241.016949356</v>
      </c>
      <c r="BT102" s="27">
        <f>IF(ISNUMBER(work!AO102-work!J102),work!AO102-work!J102,".")</f>
        <v>-29842353.950776912</v>
      </c>
      <c r="BU102" s="27">
        <f>IF(ISNUMBER(work!AP102-work!K102),work!AP102-work!K102,".")</f>
        <v>-33486099.049849719</v>
      </c>
      <c r="BV102" s="27">
        <f>IF(ISNUMBER(work!AQ102-work!L102),work!AQ102-work!L102,".")</f>
        <v>-34679742.460810602</v>
      </c>
      <c r="BW102" s="27">
        <f>IF(ISNUMBER(work!AR102-work!M102),work!AR102-work!M102,".")</f>
        <v>-35985308.955876656</v>
      </c>
      <c r="BX102" s="27">
        <f>IF(ISNUMBER(work!AS102-work!N102),work!AS102-work!N102,".")</f>
        <v>-39705438.750740439</v>
      </c>
      <c r="BY102" s="27">
        <f>IF(ISNUMBER(work!AT102-work!O102),work!AT102-work!O102,".")</f>
        <v>-46503222.809380203</v>
      </c>
      <c r="BZ102" s="27">
        <f>IF(ISNUMBER(work!AU102-work!P102),work!AU102-work!P102,".")</f>
        <v>-54448155.299911022</v>
      </c>
      <c r="CA102" s="27">
        <f>IF(ISNUMBER(work!AV102-work!Q102),work!AV102-work!Q102,".")</f>
        <v>-62643738.713298321</v>
      </c>
      <c r="CB102" s="27">
        <f>IF(ISNUMBER(work!AW102-work!R102),work!AW102-work!R102,".")</f>
        <v>-70057070.117330194</v>
      </c>
      <c r="CC102" s="27">
        <f>IF(ISNUMBER(work!AX102-work!S102),work!AX102-work!S102,".")</f>
        <v>-77651269.850640431</v>
      </c>
      <c r="CD102" s="27">
        <f>IF(ISNUMBER(work!AY102-work!T102),work!AY102-work!T102,".")</f>
        <v>-85361503.756589726</v>
      </c>
      <c r="CE102" s="27">
        <f>IF(ISNUMBER(work!AZ102-work!U102),work!AZ102-work!U102,".")</f>
        <v>-92313195.153159797</v>
      </c>
      <c r="CF102" s="27">
        <f>IF(ISNUMBER(work!BA102-work!V102),work!BA102-work!V102,".")</f>
        <v>-99721344.621984392</v>
      </c>
      <c r="CG102" s="27">
        <f>IF(ISNUMBER(work!BB102-work!W102),work!BB102-work!W102,".")</f>
        <v>-108583060.73219919</v>
      </c>
      <c r="CH102" s="27">
        <f>IF(ISNUMBER(work!BC102-work!X102),work!BC102-work!X102,".")</f>
        <v>-118303314.5481699</v>
      </c>
      <c r="CI102" s="27">
        <f>IF(ISNUMBER(work!BD102-work!Y102),work!BD102-work!Y102,".")</f>
        <v>-130027430.29587859</v>
      </c>
      <c r="CJ102" s="27">
        <f>IF(ISNUMBER(work!BE102-work!Z102),work!BE102-work!Z102,".")</f>
        <v>-144281348.00761172</v>
      </c>
      <c r="CK102" s="27">
        <f>IF(ISNUMBER(work!BF102-work!AA102),work!BF102-work!AA102,".")</f>
        <v>-159839789.63085958</v>
      </c>
      <c r="CL102" s="27">
        <f>IF(ISNUMBER(work!BG102-work!AB102),work!BG102-work!AB102,".")</f>
        <v>-177569699.48639199</v>
      </c>
      <c r="CM102" s="27">
        <f>IF(ISNUMBER(work!BH102-work!AC102),work!BH102-work!AC102,".")</f>
        <v>-199371729.93729818</v>
      </c>
      <c r="CN102" s="27">
        <f>IF(ISNUMBER(work!BI102-work!AD102),work!BI102-work!AD102,".")</f>
        <v>-226617287.0937494</v>
      </c>
      <c r="CO102" s="27">
        <f>IF(ISNUMBER(work!BJ102-work!AE102),work!BJ102-work!AE102,".")</f>
        <v>-248111819.25428089</v>
      </c>
      <c r="CP102" s="27">
        <f>IF(ISNUMBER(work!BK102-work!AF102),work!BK102-work!AF102,".")</f>
        <v>-281434046.71889138</v>
      </c>
      <c r="CQ102" s="27"/>
      <c r="CR102" s="27"/>
      <c r="CS102" s="27">
        <f>IF(ISNUMBER(work!CR102-work!BN102),work!CR102-work!BN102,".")</f>
        <v>7.6226270759939596E-2</v>
      </c>
      <c r="CT102" s="27">
        <f>IF(ISNUMBER(work!CS102-work!BO102),work!CS102-work!BO102,".")</f>
        <v>7.5226270759939595E-2</v>
      </c>
      <c r="CU102" s="27">
        <f>IF(ISNUMBER(work!CT102-work!BP102),work!CT102-work!BP102,".")</f>
        <v>7.5226270759939595E-2</v>
      </c>
      <c r="CV102" s="27">
        <f>IF(ISNUMBER(work!CU102-work!BQ102),work!CU102-work!BQ102,".")</f>
        <v>7.4226270759939594E-2</v>
      </c>
      <c r="CW102" s="27">
        <f>IF(ISNUMBER(work!CV102-work!BR102),work!CV102-work!BR102,".")</f>
        <v>7.4226270759939594E-2</v>
      </c>
      <c r="CX102" s="27">
        <f>IF(ISNUMBER(work!CW102-work!BS102),work!CW102-work!BS102,".")</f>
        <v>7.3226270759939593E-2</v>
      </c>
      <c r="CY102" s="27">
        <f>IF(ISNUMBER(work!CX102-work!BT102),work!CX102-work!BT102,".")</f>
        <v>7.2226270759939606E-2</v>
      </c>
      <c r="CZ102" s="27">
        <f>IF(ISNUMBER(work!CY102-work!BU102),work!CY102-work!BU102,".")</f>
        <v>7.1226270759939606E-2</v>
      </c>
      <c r="DA102" s="27">
        <f>IF(ISNUMBER(work!CZ102-work!BV102),work!CZ102-work!BV102,".")</f>
        <v>7.0226270759939605E-2</v>
      </c>
      <c r="DB102" s="27">
        <f>IF(ISNUMBER(work!DA102-work!BW102),work!DA102-work!BW102,".")</f>
        <v>6.9226270759939604E-2</v>
      </c>
      <c r="DC102" s="94">
        <f>IF(ISNUMBER(work!DB102-work!BX102),work!DB102-work!BX102,".")</f>
        <v>6.7226270759939602E-2</v>
      </c>
      <c r="DD102" s="27">
        <f>IF(ISNUMBER(work!DC102-work!BY102),work!DC102-work!BY102,".")</f>
        <v>6.52262707599396E-2</v>
      </c>
      <c r="DE102" s="27">
        <f>IF(ISNUMBER(work!DD102-work!BZ102),work!DD102-work!BZ102,".")</f>
        <v>6.2415934445651106E-2</v>
      </c>
      <c r="DF102" s="27">
        <f>IF(ISNUMBER(work!DE102-work!CA102),work!DE102-work!CA102,".")</f>
        <v>6.0415934445651104E-2</v>
      </c>
      <c r="DG102" s="27">
        <f>IF(ISNUMBER(work!DF102-work!CB102),work!DF102-work!CB102,".")</f>
        <v>5.8415934445651102E-2</v>
      </c>
      <c r="DH102" s="27">
        <f>IF(ISNUMBER(work!DG102-work!CC102),work!DG102-work!CC102,".")</f>
        <v>5.6415934445651107E-2</v>
      </c>
      <c r="DI102" s="27">
        <f>IF(ISNUMBER(work!DH102-work!CD102),work!DH102-work!CD102,".")</f>
        <v>5.3415934445651111E-2</v>
      </c>
      <c r="DJ102" s="27">
        <f>IF(ISNUMBER(work!DI102-work!CE102),work!DI102-work!CE102,".")</f>
        <v>5.141593444565111E-2</v>
      </c>
      <c r="DK102" s="27">
        <f>IF(ISNUMBER(work!DJ102-work!CF102),work!DJ102-work!CF102,".")</f>
        <v>4.9415934445651108E-2</v>
      </c>
      <c r="DL102" s="27">
        <f>IF(ISNUMBER(work!DK102-work!CG102),work!DK102-work!CG102,".")</f>
        <v>4.4812266561824257E-2</v>
      </c>
      <c r="DM102" s="94">
        <f>IF(ISNUMBER(work!DL102-work!CH102),work!DL102-work!CH102,".")</f>
        <v>3.9946012719289777E-2</v>
      </c>
      <c r="DN102" s="27">
        <f>IF(ISNUMBER(work!DM102-work!CI102),work!DM102-work!CI102,".")</f>
        <v>3.4850065781226437E-2</v>
      </c>
      <c r="DO102" s="27">
        <f>IF(ISNUMBER(work!DN102-work!CJ102),work!DN102-work!CJ102,".")</f>
        <v>2.9604806821362774E-2</v>
      </c>
      <c r="DP102" s="27">
        <f>IF(ISNUMBER(work!DO102-work!CK102),work!DO102-work!CK102,".")</f>
        <v>2.4288652151665452E-2</v>
      </c>
      <c r="DQ102" s="27">
        <f>IF(ISNUMBER(work!DP102-work!CL102),work!DP102-work!CL102,".")</f>
        <v>1.8005177829452185E-2</v>
      </c>
      <c r="DR102" s="94">
        <f>IF(ISNUMBER(work!DQ102-work!CM102),work!DQ102-work!CM102,".")</f>
        <v>1.2809350250486996E-2</v>
      </c>
      <c r="DS102" s="27">
        <f>IF(ISNUMBER(work!DR102-work!CN102),work!DR102-work!CN102,".")</f>
        <v>6.7337886977218361E-3</v>
      </c>
      <c r="DT102" s="27">
        <f>IF(ISNUMBER(work!DS102-work!CO102),work!DS102-work!CO102,".")</f>
        <v>7.7720961866306615E-4</v>
      </c>
      <c r="DU102" s="27">
        <f>IF(ISNUMBER(work!DT102-work!CP102),work!DT102-work!CP102,".")</f>
        <v>-4.046539990489921E-3</v>
      </c>
      <c r="DV102" s="27">
        <f t="shared" si="78"/>
        <v>-4.046539990489921E-3</v>
      </c>
      <c r="DW102" s="27"/>
      <c r="DX102" s="27">
        <f>IF(ISNUMBER(work!FJ102/work!FN102),work!FJ102/work!FN102,".")</f>
        <v>3.7595177664974619E-5</v>
      </c>
      <c r="DY102" s="27">
        <f>IF(ISNUMBER(work!FK102/work!FO102),work!FK102/work!FO102,".")</f>
        <v>2.5629684740232161E-5</v>
      </c>
      <c r="DZ102" s="27">
        <f>IF(ISNUMBER(work!FL102/work!FP102),work!FL102/work!FP102,".")</f>
        <v>1.0420912223498462E-4</v>
      </c>
      <c r="EA102" s="27">
        <f>IF(ISNUMBER(work!FM102/work!FQ102),work!FM102/work!FQ102,".")</f>
        <v>1.2690355329949239E-4</v>
      </c>
      <c r="EB102" s="27">
        <f>IF(ISNUMBER((work!FK102+work!FL102)/(work!FO102+work!FP102)),(work!FK102+work!FL102)/(work!FO102+work!FP102),".")</f>
        <v>3.1386574011238092E-5</v>
      </c>
      <c r="EC102" s="27">
        <f>IF(ISNUMBER(work!FR102/work!FV102),work!FR102/work!FV102,".")</f>
        <v>2.2252866889243723E-4</v>
      </c>
      <c r="ED102" s="27">
        <f>IF(ISNUMBER(work!FS102/work!FW102),work!FS102/work!FW102,".")</f>
        <v>1.8975370039902344E-4</v>
      </c>
      <c r="EE102" s="27">
        <f>IF(ISNUMBER(work!FT102/work!FX102),work!FT102/work!FX102,".")</f>
        <v>5.6422206344215471E-4</v>
      </c>
      <c r="EF102" s="27">
        <f>IF(ISNUMBER(work!FU102/work!FY102),work!FU102/work!FY102,".")</f>
        <v>2.0090066071616473E-4</v>
      </c>
      <c r="EG102" s="27">
        <f>IF(ISNUMBER((work!FS102+work!FT102)/(work!FW102+work!FX102)),(work!FS102+work!FT102)/(work!FW102+work!FX102),".")</f>
        <v>2.2461948289538558E-4</v>
      </c>
      <c r="EH102" s="27">
        <f>work!EZ102</f>
        <v>2.5599016997747285E-4</v>
      </c>
      <c r="EI102" s="27">
        <f>work!FA102</f>
        <v>4.7493936944219885E-4</v>
      </c>
      <c r="EJ102" s="27">
        <f>work!FB102</f>
        <v>9.4750500861720446E-4</v>
      </c>
      <c r="EK102" s="27"/>
      <c r="EL102" s="27">
        <f t="shared" si="93"/>
        <v>9673.7240000000002</v>
      </c>
      <c r="EM102">
        <f t="shared" si="80"/>
        <v>340</v>
      </c>
      <c r="EN102">
        <f>work!FM102</f>
        <v>52</v>
      </c>
      <c r="EO102">
        <f>IF(ISNUMBER(work!FK102+work!FL102),work!FK102+work!FL102,".")</f>
        <v>185</v>
      </c>
      <c r="EP102">
        <f>IF(ISNUMBER(work!FU102-work!FM102),work!FU102-work!FM102,".")</f>
        <v>70</v>
      </c>
      <c r="EQ102">
        <f>IF(ISNUMBER(work!FS102+work!FT102-work!FK102-work!FL102),(work!FS102+work!FT102-work!FK102-work!FL102),".")</f>
        <v>1226</v>
      </c>
      <c r="EU102">
        <f>work!FC102</f>
        <v>2500</v>
      </c>
      <c r="EV102">
        <f>work!FD102</f>
        <v>4700</v>
      </c>
      <c r="EW102">
        <f>IF(ISNUMBER(VLOOKUP($F102,AREA_EM_ALLYEAR,Seq!B$1,FALSE)),VLOOKUP($F102,AREA_EM_ALLYEAR,Seq!B$1,FALSE),".")</f>
        <v>79</v>
      </c>
      <c r="EX102">
        <f>IF(ISNUMBER(VLOOKUP($F102,AREA_EM_ALLYEAR,Seq!C$1,FALSE)),VLOOKUP($F102,AREA_EM_ALLYEAR,Seq!C$1,FALSE),".")</f>
        <v>85</v>
      </c>
      <c r="EY102">
        <f>IF(ISNUMBER(VLOOKUP($F102,AREA_EM_ALLYEAR,Seq!D$1,FALSE)),VLOOKUP($F102,AREA_EM_ALLYEAR,Seq!D$1,FALSE),".")</f>
        <v>98</v>
      </c>
      <c r="EZ102">
        <f>IF(ISNUMBER(VLOOKUP($F102,AREA_EM_ALLYEAR,Seq!E$1,FALSE)),VLOOKUP($F102,AREA_EM_ALLYEAR,Seq!E$1,FALSE),".")</f>
        <v>104</v>
      </c>
      <c r="FA102">
        <f>IF(ISNUMBER(VLOOKUP($F102,AREA_EM_ALLYEAR,Seq!F$1,FALSE)),VLOOKUP($F102,AREA_EM_ALLYEAR,Seq!F$1,FALSE),".")</f>
        <v>149</v>
      </c>
      <c r="FB102">
        <f>IF(ISNUMBER(VLOOKUP($F102,AREA_EM_ALLYEAR,Seq!G$1,FALSE)),VLOOKUP($F102,AREA_EM_ALLYEAR,Seq!G$1,FALSE),".")</f>
        <v>409</v>
      </c>
      <c r="FC102">
        <f>IF(ISNUMBER(VLOOKUP($F102,AREA_EM_ALLYEAR,Seq!H$1,FALSE)),VLOOKUP($F102,AREA_EM_ALLYEAR,Seq!H$1,FALSE),".")</f>
        <v>3925</v>
      </c>
      <c r="FD102">
        <f>IF(ISNUMBER(VLOOKUP($F102,AREA_EM_ALLYEAR,Seq!I$1,FALSE)),VLOOKUP($F102,AREA_EM_ALLYEAR,Seq!I$1,FALSE),".")</f>
        <v>1036</v>
      </c>
      <c r="FE102">
        <f>IF(ISNUMBER(VLOOKUP($F102,AREA_EM_ALLYEAR,Seq!J$1,FALSE)),VLOOKUP($F102,AREA_EM_ALLYEAR,Seq!J$1,FALSE),".")</f>
        <v>578</v>
      </c>
      <c r="FF102">
        <f>IF(ISNUMBER(VLOOKUP($F102,AREA_EM_ALLYEAR,Seq!K$1,FALSE)),VLOOKUP($F102,AREA_EM_ALLYEAR,Seq!K$1,FALSE),".")</f>
        <v>787</v>
      </c>
      <c r="FG102">
        <f>IF(ISNUMBER(VLOOKUP($F102,AREA_EM_ALLYEAR,Seq!L$1,FALSE)),VLOOKUP($F102,AREA_EM_ALLYEAR,Seq!L$1,FALSE),".")</f>
        <v>315</v>
      </c>
      <c r="FH102">
        <f>IF(ISNUMBER(VLOOKUP($F102,AREA_EM_ALLYEAR,Seq!M$1,FALSE)),VLOOKUP($F102,AREA_EM_ALLYEAR,Seq!M$1,FALSE),".")</f>
        <v>531</v>
      </c>
      <c r="FI102">
        <f>IF(ISNUMBER(VLOOKUP($F102,AREA_EM_ALLYEAR,Seq!N$1,FALSE)),VLOOKUP($F102,AREA_EM_ALLYEAR,Seq!N$1,FALSE),".")</f>
        <v>962</v>
      </c>
      <c r="FJ102">
        <f>IF(ISNUMBER(VLOOKUP($F102,AREA_EM_ALLYEAR,Seq!O$1,FALSE)),VLOOKUP($F102,AREA_EM_ALLYEAR,Seq!O$1,FALSE),".")</f>
        <v>1326</v>
      </c>
      <c r="FK102">
        <f t="shared" si="81"/>
        <v>1326</v>
      </c>
      <c r="FN102">
        <f>IF( ISNUMBER(VLOOKUP($F102,AREA_LIFE,Seq!V$1,FALSE)-Life!V$39),VLOOKUP($F102,AREA_LIFE,Seq!V$1,FALSE)-Life!V$39,".")</f>
        <v>5.4172195121951177</v>
      </c>
      <c r="FO102" t="str">
        <f>IF( ISNUMBER(VLOOKUP($F102,AREA_LIFE,Seq!W$1,FALSE)-Life!W$39),VLOOKUP($F102,AREA_LIFE,Seq!W$1,FALSE)-Life!W$39,".")</f>
        <v>.</v>
      </c>
      <c r="FP102">
        <f>IF( ISNUMBER(VLOOKUP($F102,AREA_LIFE,Seq!X$1,FALSE)-Life!X$39),VLOOKUP($F102,AREA_LIFE,Seq!X$1,FALSE)-Life!X$39,".")</f>
        <v>5.8661463414634056</v>
      </c>
      <c r="FQ102" t="str">
        <f>IF( ISNUMBER(VLOOKUP($F102,AREA_LIFE,Seq!Y$1,FALSE)-Life!Y$39),VLOOKUP($F102,AREA_LIFE,Seq!Y$1,FALSE)-Life!Y$39,".")</f>
        <v>.</v>
      </c>
      <c r="FR102" t="str">
        <f>IF( ISNUMBER(VLOOKUP($F102,AREA_LIFE,Seq!Z$1,FALSE)-Life!Z$39),VLOOKUP($F102,AREA_LIFE,Seq!Z$1,FALSE)-Life!Z$39,".")</f>
        <v>.</v>
      </c>
      <c r="FS102">
        <f>IF( ISNUMBER(VLOOKUP($F102,AREA_LIFE,Seq!AA$1,FALSE)-Life!AA$39),VLOOKUP($F102,AREA_LIFE,Seq!AA$1,FALSE)-Life!AA$39,".")</f>
        <v>6.4741951219512117</v>
      </c>
      <c r="FT102" t="str">
        <f>IF( ISNUMBER(VLOOKUP($F102,AREA_LIFE,Seq!AB$1,FALSE)-Life!AB$39),VLOOKUP($F102,AREA_LIFE,Seq!AB$1,FALSE)-Life!AB$39,".")</f>
        <v>.</v>
      </c>
      <c r="FU102">
        <f>IF( ISNUMBER(VLOOKUP($F102,AREA_LIFE,Seq!AC$1,FALSE)-Life!AC$39),VLOOKUP($F102,AREA_LIFE,Seq!AC$1,FALSE)-Life!AC$39,".")</f>
        <v>6.8164390243902488</v>
      </c>
      <c r="FV102" t="str">
        <f>IF( ISNUMBER(VLOOKUP($F102,AREA_LIFE,Seq!AD$1,FALSE)-Life!AD$39),VLOOKUP($F102,AREA_LIFE,Seq!AD$1,FALSE)-Life!AD$39,".")</f>
        <v>.</v>
      </c>
      <c r="FW102">
        <f>IF( ISNUMBER(VLOOKUP($F102,AREA_LIFE,Seq!AE$1,FALSE)-Life!AE$39),VLOOKUP($F102,AREA_LIFE,Seq!AE$1,FALSE)-Life!AE$39,".")</f>
        <v>6.5282439024390442</v>
      </c>
      <c r="FX102">
        <f>IF( ISNUMBER(VLOOKUP($F102,AREA_LIFE,Seq!AF$1,FALSE)-Life!AF$39),VLOOKUP($F102,AREA_LIFE,Seq!AF$1,FALSE)-Life!AF$39,".")</f>
        <v>5.6043414634146416</v>
      </c>
      <c r="FY102">
        <f>IF( ISNUMBER(VLOOKUP($F102,AREA_LIFE,Seq!AG$1,FALSE)-Life!AG$39),VLOOKUP($F102,AREA_LIFE,Seq!AG$1,FALSE)-Life!AG$39,".")</f>
        <v>5.1081463414634101</v>
      </c>
      <c r="FZ102">
        <f>IF( ISNUMBER(VLOOKUP($F102,AREA_LIFE,Seq!AH$1,FALSE)-Life!AH$39),VLOOKUP($F102,AREA_LIFE,Seq!AH$1,FALSE)-Life!AH$39,".")</f>
        <v>5.0179268292683048</v>
      </c>
      <c r="GA102">
        <f>IF( ISNUMBER(VLOOKUP($F102,AREA_LIFE,Seq!AI$1,FALSE)-Life!AI$39),VLOOKUP($F102,AREA_LIFE,Seq!AI$1,FALSE)-Life!AI$39,".")</f>
        <v>5.1426097560975563</v>
      </c>
      <c r="GB102">
        <f>IF( ISNUMBER(VLOOKUP($F102,AREA_LIFE,Seq!AJ$1,FALSE)-Life!AJ$39),VLOOKUP($F102,AREA_LIFE,Seq!AJ$1,FALSE)-Life!AJ$39,".")</f>
        <v>5.3242926829268242</v>
      </c>
      <c r="GC102">
        <f>IF( ISNUMBER(VLOOKUP($F102,AREA_LIFE,Seq!AK$1,FALSE)-Life!AK$39),VLOOKUP($F102,AREA_LIFE,Seq!AK$1,FALSE)-Life!AK$39,".")</f>
        <v>5.4458780487804717</v>
      </c>
      <c r="GD102">
        <f>IF( ISNUMBER(VLOOKUP($F102,AREA_LIFE,Seq!AL$1,FALSE)-Life!AL$39),VLOOKUP($F102,AREA_LIFE,Seq!AL$1,FALSE)-Life!AL$39,".")</f>
        <v>5.058121951219519</v>
      </c>
      <c r="GE102">
        <f>IF( ISNUMBER(VLOOKUP($F102,AREA_LIFE,Seq!AM$1,FALSE)-Life!AM$39),VLOOKUP($F102,AREA_LIFE,Seq!AM$1,FALSE)-Life!AM$39,".")</f>
        <v>5.1229024390244007</v>
      </c>
      <c r="GF102">
        <f>IF( ISNUMBER(VLOOKUP($F102,AREA_LIFE,Seq!AN$1,FALSE)-Life!AN$39),VLOOKUP($F102,AREA_LIFE,Seq!AN$1,FALSE)-Life!AN$39,".")</f>
        <v>5.028609756097552</v>
      </c>
      <c r="GG102">
        <f>IF( ISNUMBER(VLOOKUP($F102,AREA_LIFE,Seq!AO$1,FALSE)-Life!AO$39),VLOOKUP($F102,AREA_LIFE,Seq!AO$1,FALSE)-Life!AO$39,".")</f>
        <v>4.9909512195121977</v>
      </c>
      <c r="GH102">
        <f>IF( ISNUMBER(VLOOKUP($F102,AREA_LIFE,Seq!AP$1,FALSE)-Life!AP$39),VLOOKUP($F102,AREA_LIFE,Seq!AP$1,FALSE)-Life!AP$39,".")</f>
        <v>5.213073170731704</v>
      </c>
      <c r="GI102">
        <f>IF( ISNUMBER(VLOOKUP($F102,AREA_LIFE,Seq!AQ$1,FALSE)-Life!AQ$39),VLOOKUP($F102,AREA_LIFE,Seq!AQ$1,FALSE)-Life!AQ$39,".")</f>
        <v>5.2054878048780608</v>
      </c>
      <c r="GJ102">
        <f>IF( ISNUMBER(VLOOKUP($F102,AREA_LIFE,Seq!AR$1,FALSE)-Life!AR$39),VLOOKUP($F102,AREA_LIFE,Seq!AR$1,FALSE)-Life!AR$39,".")</f>
        <v>5.1751463414634173</v>
      </c>
      <c r="GK102">
        <f>IF( ISNUMBER(VLOOKUP($F102,AREA_LIFE,Seq!AS$1,FALSE)-Life!AS$39),VLOOKUP($F102,AREA_LIFE,Seq!AS$1,FALSE)-Life!AS$39,".")</f>
        <v>5.126000000000019</v>
      </c>
      <c r="GL102">
        <f>IF( ISNUMBER(VLOOKUP($F102,AREA_LIFE,Seq!AT$1,FALSE)-Life!AT$39),VLOOKUP($F102,AREA_LIFE,Seq!AT$1,FALSE)-Life!AT$39,".")</f>
        <v>5.7960731707316882</v>
      </c>
      <c r="GM102">
        <f>IF( ISNUMBER(VLOOKUP($F102,AREA_LIFE,Seq!AU$1,FALSE)-Life!AU$39),VLOOKUP($F102,AREA_LIFE,Seq!AU$1,FALSE)-Life!AU$39,".")</f>
        <v>5.4599268292683121</v>
      </c>
      <c r="GN102">
        <f>IF( ISNUMBER(VLOOKUP($F102,AREA_LIFE,Seq!AV$1,FALSE)-Life!AV$39),VLOOKUP($F102,AREA_LIFE,Seq!AV$1,FALSE)-Life!AV$39,".")</f>
        <v>6.0590731707317218</v>
      </c>
      <c r="GO102">
        <f>IF( ISNUMBER(VLOOKUP($F102,AREA_LIFE,Seq!AW$1,FALSE)-Life!AW$39),VLOOKUP($F102,AREA_LIFE,Seq!AW$1,FALSE)-Life!AW$39,".")</f>
        <v>6.0600975609756205</v>
      </c>
      <c r="GP102">
        <f>IF( ISNUMBER(VLOOKUP($F102,AREA_LIFE,Seq!AX$1,FALSE)-Life!AX$39),VLOOKUP($F102,AREA_LIFE,Seq!AX$1,FALSE)-Life!AX$39,".")</f>
        <v>6.125195121951208</v>
      </c>
      <c r="GQ102">
        <f t="shared" si="82"/>
        <v>6.125195121951208</v>
      </c>
      <c r="GS102">
        <f>IFERROR(VLOOKUP($F102,AREA_LIFE,Seq!V$1,FALSE),".")</f>
        <v>71.385609756097551</v>
      </c>
      <c r="GT102" t="str">
        <f>IFERROR(VLOOKUP($F102,AREA_LIFE,Seq!W$1,FALSE),".")</f>
        <v>.</v>
      </c>
      <c r="GU102">
        <f>IFERROR(VLOOKUP($F102,AREA_LIFE,Seq!X$1,FALSE),".")</f>
        <v>72.214634146341467</v>
      </c>
      <c r="GV102" t="str">
        <f>IFERROR(VLOOKUP($F102,AREA_LIFE,Seq!Y$1,FALSE),".")</f>
        <v>.</v>
      </c>
      <c r="GW102" t="str">
        <f>IFERROR(VLOOKUP($F102,AREA_LIFE,Seq!Z$1,FALSE),".")</f>
        <v>.</v>
      </c>
      <c r="GX102">
        <f>IFERROR(VLOOKUP($F102,AREA_LIFE,Seq!AA$1,FALSE),".")</f>
        <v>73.354634146341468</v>
      </c>
      <c r="GY102" t="str">
        <f>IFERROR(VLOOKUP($F102,AREA_LIFE,Seq!AB$1,FALSE),".")</f>
        <v>.</v>
      </c>
      <c r="GZ102">
        <f>IFERROR(VLOOKUP($F102,AREA_LIFE,Seq!AC$1,FALSE),".")</f>
        <v>74.114634146341473</v>
      </c>
      <c r="HA102" t="str">
        <f>IFERROR(VLOOKUP($F102,AREA_LIFE,Seq!AD$1,FALSE),".")</f>
        <v>.</v>
      </c>
      <c r="HB102">
        <f>IFERROR(VLOOKUP($F102,AREA_LIFE,Seq!AE$1,FALSE),".")</f>
        <v>74.31463414634149</v>
      </c>
      <c r="HC102">
        <f>IFERROR(VLOOKUP($F102,AREA_LIFE,Seq!AF$1,FALSE),".")</f>
        <v>73.663414634146349</v>
      </c>
      <c r="HD102">
        <f>IFERROR(VLOOKUP($F102,AREA_LIFE,Seq!AG$1,FALSE),".")</f>
        <v>73.458536585365863</v>
      </c>
      <c r="HE102">
        <f>IFERROR(VLOOKUP($F102,AREA_LIFE,Seq!AH$1,FALSE),".")</f>
        <v>73.67317073170733</v>
      </c>
      <c r="HF102">
        <f>IFERROR(VLOOKUP($F102,AREA_LIFE,Seq!AI$1,FALSE),".")</f>
        <v>74.112195121951231</v>
      </c>
      <c r="HG102">
        <f>IFERROR(VLOOKUP($F102,AREA_LIFE,Seq!AJ$1,FALSE),".")</f>
        <v>74.614634146341473</v>
      </c>
      <c r="HH102">
        <f>IFERROR(VLOOKUP($F102,AREA_LIFE,Seq!AK$1,FALSE),".")</f>
        <v>75.063414634146341</v>
      </c>
      <c r="HI102">
        <f>IFERROR(VLOOKUP($F102,AREA_LIFE,Seq!AL$1,FALSE),".")</f>
        <v>75.009756097560981</v>
      </c>
      <c r="HJ102">
        <f>IFERROR(VLOOKUP($F102,AREA_LIFE,Seq!AM$1,FALSE),".")</f>
        <v>75.414634146341484</v>
      </c>
      <c r="HK102">
        <f>IFERROR(VLOOKUP($F102,AREA_LIFE,Seq!AN$1,FALSE),".")</f>
        <v>75.663414634146349</v>
      </c>
      <c r="HL102">
        <f>IFERROR(VLOOKUP($F102,AREA_LIFE,Seq!AO$1,FALSE),".")</f>
        <v>75.965853658536602</v>
      </c>
      <c r="HM102">
        <f>IFERROR(VLOOKUP($F102,AREA_LIFE,Seq!AP$1,FALSE),".")</f>
        <v>76.51707317073172</v>
      </c>
      <c r="HN102">
        <f>IFERROR(VLOOKUP($F102,AREA_LIFE,Seq!AQ$1,FALSE),".")</f>
        <v>76.817073170731717</v>
      </c>
      <c r="HO102">
        <f>IFERROR(VLOOKUP($F102,AREA_LIFE,Seq!AR$1,FALSE),".")</f>
        <v>77.068292682926838</v>
      </c>
      <c r="HP102">
        <f>IFERROR(VLOOKUP($F102,AREA_LIFE,Seq!AS$1,FALSE),".")</f>
        <v>77.273170731707339</v>
      </c>
      <c r="HQ102">
        <f>IFERROR(VLOOKUP($F102,AREA_LIFE,Seq!AT$1,FALSE),".")</f>
        <v>78.169756097560978</v>
      </c>
      <c r="HR102">
        <f>IFERROR(VLOOKUP($F102,AREA_LIFE,Seq!AU$1,FALSE),".")</f>
        <v>78.036585365853682</v>
      </c>
      <c r="HS102">
        <f>IFERROR(VLOOKUP($F102,AREA_LIFE,Seq!AV$1,FALSE),".")</f>
        <v>78.822682926829273</v>
      </c>
      <c r="HT102">
        <f>IFERROR(VLOOKUP($F102,AREA_LIFE,Seq!AW$1,FALSE),".")</f>
        <v>79.003170731707328</v>
      </c>
      <c r="HU102">
        <f>IFERROR(VLOOKUP($F102,AREA_LIFE,Seq!AX$1,FALSE),".")</f>
        <v>79.249756097560976</v>
      </c>
      <c r="HV102">
        <f t="shared" si="88"/>
        <v>79.249756097560976</v>
      </c>
      <c r="HZ102">
        <f t="shared" si="85"/>
        <v>3318</v>
      </c>
      <c r="IA102">
        <f t="shared" si="83"/>
        <v>0</v>
      </c>
      <c r="IB102">
        <f t="shared" si="86"/>
        <v>52934802.230245553</v>
      </c>
      <c r="IC102">
        <f t="shared" si="87"/>
        <v>-35985308.955876656</v>
      </c>
      <c r="ID102">
        <f t="shared" si="84"/>
        <v>6.7226270759939602E-2</v>
      </c>
      <c r="IE102">
        <f>work!FK102</f>
        <v>140</v>
      </c>
      <c r="IF102">
        <f>work!FL102</f>
        <v>45</v>
      </c>
      <c r="IG102">
        <f>work!FM102</f>
        <v>52</v>
      </c>
      <c r="IH102">
        <f>IF(ISNUMBER(work!FS102-work!FK102),work!FS102-work!FK102,".")</f>
        <v>941</v>
      </c>
      <c r="II102">
        <f>IF(ISNUMBER(work!FT102-work!FL102),work!FT102-work!FL102,".")</f>
        <v>285</v>
      </c>
      <c r="IJ102">
        <f>IF(ISNUMBER(work!FU102-work!FM102),work!FU102-work!FM102,".")</f>
        <v>70</v>
      </c>
    </row>
    <row r="103" spans="1:244">
      <c r="A103" s="24" t="str">
        <f t="shared" si="48"/>
        <v>欧洲</v>
      </c>
      <c r="B103" s="24" t="str">
        <f t="shared" si="89"/>
        <v>InEM90</v>
      </c>
      <c r="C103" s="24" t="str">
        <f t="shared" si="90"/>
        <v>InOECD90</v>
      </c>
      <c r="D103" s="24"/>
      <c r="E103" s="25" t="s">
        <v>2520</v>
      </c>
      <c r="F103" s="26" t="str">
        <f t="shared" si="51"/>
        <v>Spain</v>
      </c>
      <c r="G103" s="27">
        <f t="shared" si="52"/>
        <v>0</v>
      </c>
      <c r="H103" s="27">
        <f t="shared" si="53"/>
        <v>265</v>
      </c>
      <c r="I103" s="27">
        <f t="shared" si="54"/>
        <v>0</v>
      </c>
      <c r="J103" s="27">
        <f t="shared" si="55"/>
        <v>25</v>
      </c>
      <c r="K103" s="27">
        <f t="shared" si="56"/>
        <v>0</v>
      </c>
      <c r="L103" s="27">
        <f t="shared" si="57"/>
        <v>162</v>
      </c>
      <c r="M103" s="27">
        <f t="shared" si="58"/>
        <v>725</v>
      </c>
      <c r="N103" s="27">
        <f t="shared" si="59"/>
        <v>94</v>
      </c>
      <c r="O103" s="27">
        <f t="shared" si="60"/>
        <v>165</v>
      </c>
      <c r="P103" s="27">
        <f t="shared" si="61"/>
        <v>970</v>
      </c>
      <c r="Q103" s="27">
        <f t="shared" si="62"/>
        <v>1018</v>
      </c>
      <c r="R103" s="27">
        <f t="shared" si="63"/>
        <v>2632</v>
      </c>
      <c r="S103" s="27">
        <f t="shared" si="64"/>
        <v>2073</v>
      </c>
      <c r="T103" s="27">
        <f t="shared" si="65"/>
        <v>3881</v>
      </c>
      <c r="U103" s="27">
        <f t="shared" si="66"/>
        <v>5383</v>
      </c>
      <c r="V103" s="27">
        <f t="shared" si="67"/>
        <v>1754</v>
      </c>
      <c r="W103" s="27">
        <f t="shared" si="68"/>
        <v>3400</v>
      </c>
      <c r="X103" s="27">
        <f t="shared" si="69"/>
        <v>3389</v>
      </c>
      <c r="Y103" s="27">
        <f t="shared" si="70"/>
        <v>9224</v>
      </c>
      <c r="Z103" s="27">
        <f t="shared" si="71"/>
        <v>9181</v>
      </c>
      <c r="AA103" s="27">
        <f t="shared" si="72"/>
        <v>15075</v>
      </c>
      <c r="AB103" s="27">
        <f t="shared" si="73"/>
        <v>19690</v>
      </c>
      <c r="AC103" s="27">
        <f t="shared" si="74"/>
        <v>23517</v>
      </c>
      <c r="AD103" s="27">
        <f t="shared" si="75"/>
        <v>21324</v>
      </c>
      <c r="AE103" s="27">
        <f t="shared" si="91"/>
        <v>20890</v>
      </c>
      <c r="AF103" s="27">
        <f t="shared" si="92"/>
        <v>30285</v>
      </c>
      <c r="AG103" s="27"/>
      <c r="AH103" s="27">
        <f>IF(ISNUMBER(work!C103+work!AH103),work!C103+work!AH103,".")</f>
        <v>51292222.658168301</v>
      </c>
      <c r="AI103" s="27">
        <f>IF(ISNUMBER(work!D103+work!AI103),work!D103+work!AI103,".")</f>
        <v>52199804.158633694</v>
      </c>
      <c r="AJ103" s="27">
        <f>IF(ISNUMBER(work!E103+work!AJ103),work!E103+work!AJ103,".")</f>
        <v>54361914.1885527</v>
      </c>
      <c r="AK103" s="27">
        <f>IF(ISNUMBER(work!F103+work!AK103),work!F103+work!AK103,".")</f>
        <v>57241162.227034204</v>
      </c>
      <c r="AL103" s="27">
        <f>IF(ISNUMBER(work!G103+work!AL103),work!G103+work!AL103,".")</f>
        <v>61386563.237855904</v>
      </c>
      <c r="AM103" s="27">
        <f>IF(ISNUMBER(work!H103+work!AM103),work!H103+work!AM103,".")</f>
        <v>65810243.885248408</v>
      </c>
      <c r="AN103" s="27">
        <f>IF(ISNUMBER(work!I103+work!AN103),work!I103+work!AN103,".")</f>
        <v>69640019.716046512</v>
      </c>
      <c r="AO103" s="27">
        <f>IF(ISNUMBER(work!J103+work!AO103),work!J103+work!AO103,".")</f>
        <v>75508090.084921002</v>
      </c>
      <c r="AP103" s="27">
        <f>IF(ISNUMBER(work!K103+work!AP103),work!K103+work!AP103,".")</f>
        <v>81648831.682980403</v>
      </c>
      <c r="AQ103" s="27">
        <f>IF(ISNUMBER(work!L103+work!AQ103),work!L103+work!AQ103,".")</f>
        <v>85290908.851081491</v>
      </c>
      <c r="AR103" s="27">
        <f>IF(ISNUMBER(work!M103+work!AR103),work!M103+work!AR103,".")</f>
        <v>88524059.646866113</v>
      </c>
      <c r="AS103" s="27">
        <f>IF(ISNUMBER(work!N103+work!AS103),work!N103+work!AS103,".")</f>
        <v>93736256.882304788</v>
      </c>
      <c r="AT103" s="27">
        <f>IF(ISNUMBER(work!O103+work!AT103),work!O103+work!AT103,".")</f>
        <v>101050283.8007198</v>
      </c>
      <c r="AU103" s="27">
        <f>IF(ISNUMBER(work!P103+work!AU103),work!P103+work!AU103,".")</f>
        <v>108342102.23191769</v>
      </c>
      <c r="AV103" s="27">
        <f>IF(ISNUMBER(work!Q103+work!AV103),work!Q103+work!AV103,".")</f>
        <v>117697847.7975069</v>
      </c>
      <c r="AW103" s="27">
        <f>IF(ISNUMBER(work!R103+work!AW103),work!R103+work!AW103,".")</f>
        <v>126764182.7025522</v>
      </c>
      <c r="AX103" s="27">
        <f>IF(ISNUMBER(work!S103+work!AX103),work!S103+work!AX103,".")</f>
        <v>135839799.42499089</v>
      </c>
      <c r="AY103" s="27">
        <f>IF(ISNUMBER(work!T103+work!AY103),work!T103+work!AY103,".")</f>
        <v>145831496.38603508</v>
      </c>
      <c r="AZ103" s="27">
        <f>IF(ISNUMBER(work!U103+work!AZ103),work!U103+work!AZ103,".")</f>
        <v>155523292.8130087</v>
      </c>
      <c r="BA103" s="27">
        <f>IF(ISNUMBER(work!V103+work!BA103),work!V103+work!BA103,".")</f>
        <v>165836924.13184261</v>
      </c>
      <c r="BB103" s="27">
        <f>IF(ISNUMBER(work!W103+work!BB103),work!W103+work!BB103,".")</f>
        <v>177915380.6142703</v>
      </c>
      <c r="BC103" s="27">
        <f>IF(ISNUMBER(work!X103+work!BC103),work!X103+work!BC103,".")</f>
        <v>189981064.68636781</v>
      </c>
      <c r="BD103" s="27">
        <f>IF(ISNUMBER(work!Y103+work!BD103),work!Y103+work!BD103,".")</f>
        <v>203419995.24889129</v>
      </c>
      <c r="BE103" s="27">
        <f>IF(ISNUMBER(work!Z103+work!BE103),work!Z103+work!BE103,".")</f>
        <v>219494651.8587265</v>
      </c>
      <c r="BF103" s="27">
        <f>IF(ISNUMBER(work!AA103+work!BF103),work!AA103+work!BF103,".")</f>
        <v>237309026.7784549</v>
      </c>
      <c r="BG103" s="27">
        <f>IF(ISNUMBER(work!AB103+work!BG103),work!AB103+work!BG103,".")</f>
        <v>257523578.24076828</v>
      </c>
      <c r="BH103" s="27">
        <f>IF(ISNUMBER(work!AC103+work!BH103),work!AC103+work!BH103,".")</f>
        <v>282138304.47203189</v>
      </c>
      <c r="BI103" s="27">
        <f>IF(ISNUMBER(work!AD103+work!BI103),work!AD103+work!BI103,".")</f>
        <v>312201818.14221078</v>
      </c>
      <c r="BJ103" s="27">
        <f>IF(ISNUMBER(work!AE103+work!BJ103),work!AE103+work!BJ103,".")</f>
        <v>334541854.26441538</v>
      </c>
      <c r="BK103" s="27">
        <f>IF(ISNUMBER(work!AF103+work!BK103),work!AF103+work!BK103,".")</f>
        <v>365144074.77306497</v>
      </c>
      <c r="BL103" s="27"/>
      <c r="BM103" s="27">
        <f>IF(ISNUMBER(work!AH103-work!C103),work!AH103-work!C103,".")</f>
        <v>14703834.095102303</v>
      </c>
      <c r="BN103" s="27">
        <f>IF(ISNUMBER(work!AI103-work!D103),work!AI103-work!D103,".")</f>
        <v>13708819.390288297</v>
      </c>
      <c r="BO103" s="27">
        <f>IF(ISNUMBER(work!AJ103-work!E103),work!AJ103-work!E103,".")</f>
        <v>12368249.8062879</v>
      </c>
      <c r="BP103" s="27">
        <f>IF(ISNUMBER(work!AK103-work!F103),work!AK103-work!F103,".")</f>
        <v>10670188.427102603</v>
      </c>
      <c r="BQ103" s="27">
        <f>IF(ISNUMBER(work!AL103-work!G103),work!AL103-work!G103,".")</f>
        <v>7736801.4203347042</v>
      </c>
      <c r="BR103" s="27">
        <f>IF(ISNUMBER(work!AM103-work!H103),work!AM103-work!H103,".")</f>
        <v>4917764.2223618068</v>
      </c>
      <c r="BS103" s="27">
        <f>IF(ISNUMBER(work!AN103-work!I103),work!AN103-work!I103,".")</f>
        <v>3389001.842825897</v>
      </c>
      <c r="BT103" s="27">
        <f>IF(ISNUMBER(work!AO103-work!J103),work!AO103-work!J103,".")</f>
        <v>1571954.1384067982</v>
      </c>
      <c r="BU103" s="27">
        <f>IF(ISNUMBER(work!AP103-work!K103),work!AP103-work!K103,".")</f>
        <v>-642087.62548999488</v>
      </c>
      <c r="BV103" s="27">
        <f>IF(ISNUMBER(work!AQ103-work!L103),work!AQ103-work!L103,".")</f>
        <v>-373938.149036102</v>
      </c>
      <c r="BW103" s="27">
        <f>IF(ISNUMBER(work!AR103-work!M103),work!AR103-work!M103,".")</f>
        <v>-396051.53925610334</v>
      </c>
      <c r="BX103" s="27">
        <f>IF(ISNUMBER(work!AS103-work!N103),work!AS103-work!N103,".")</f>
        <v>-3364504.5329406038</v>
      </c>
      <c r="BY103" s="27">
        <f>IF(ISNUMBER(work!AT103-work!O103),work!AT103-work!O103,".")</f>
        <v>-9838785.7354904041</v>
      </c>
      <c r="BZ103" s="27">
        <f>IF(ISNUMBER(work!AU103-work!P103),work!AU103-work!P103,".")</f>
        <v>-18071437.039361894</v>
      </c>
      <c r="CA103" s="27">
        <f>IF(ISNUMBER(work!AV103-work!Q103),work!AV103-work!Q103,".")</f>
        <v>-25275865.118310302</v>
      </c>
      <c r="CB103" s="27">
        <f>IF(ISNUMBER(work!AW103-work!R103),work!AW103-work!R103,".")</f>
        <v>-31793664.921089202</v>
      </c>
      <c r="CC103" s="27">
        <f>IF(ISNUMBER(work!AX103-work!S103),work!AX103-work!S103,".")</f>
        <v>-38573832.961014502</v>
      </c>
      <c r="CD103" s="27">
        <f>IF(ISNUMBER(work!AY103-work!T103),work!AY103-work!T103,".")</f>
        <v>-44802603.811868899</v>
      </c>
      <c r="CE103" s="27">
        <f>IF(ISNUMBER(work!AZ103-work!U103),work!AZ103-work!U103,".")</f>
        <v>-49980267.200331293</v>
      </c>
      <c r="CF103" s="27">
        <f>IF(ISNUMBER(work!BA103-work!V103),work!BA103-work!V103,".")</f>
        <v>-55284906.442511395</v>
      </c>
      <c r="CG103" s="27">
        <f>IF(ISNUMBER(work!BB103-work!W103),work!BB103-work!W103,".")</f>
        <v>-61780683.728329696</v>
      </c>
      <c r="CH103" s="27">
        <f>IF(ISNUMBER(work!BC103-work!X103),work!BC103-work!X103,".")</f>
        <v>-69609772.99666819</v>
      </c>
      <c r="CI103" s="27">
        <f>IF(ISNUMBER(work!BD103-work!Y103),work!BD103-work!Y103,".")</f>
        <v>-79793608.663300693</v>
      </c>
      <c r="CJ103" s="27">
        <f>IF(ISNUMBER(work!BE103-work!Z103),work!BE103-work!Z103,".")</f>
        <v>-92040312.444685519</v>
      </c>
      <c r="CK103" s="27">
        <f>IF(ISNUMBER(work!BF103-work!AA103),work!BF103-work!AA103,".")</f>
        <v>-105690968.91960108</v>
      </c>
      <c r="CL103" s="27">
        <f>IF(ISNUMBER(work!BG103-work!AB103),work!BG103-work!AB103,".")</f>
        <v>-121148417.0098857</v>
      </c>
      <c r="CM103" s="27">
        <f>IF(ISNUMBER(work!BH103-work!AC103),work!BH103-work!AC103,".")</f>
        <v>-140459642.22769809</v>
      </c>
      <c r="CN103" s="27">
        <f>IF(ISNUMBER(work!BI103-work!AD103),work!BI103-work!AD103,".")</f>
        <v>-165333861.62848324</v>
      </c>
      <c r="CO103" s="27">
        <f>IF(ISNUMBER(work!BJ103-work!AE103),work!BJ103-work!AE103,".")</f>
        <v>-185972036.6856426</v>
      </c>
      <c r="CP103" s="27">
        <f>IF(ISNUMBER(work!BK103-work!AF103),work!BK103-work!AF103,".")</f>
        <v>-222365033.05572569</v>
      </c>
      <c r="CQ103" s="27"/>
      <c r="CR103" s="27"/>
      <c r="CS103" s="27">
        <f>IF(ISNUMBER(work!CR103-work!BN103),work!CR103-work!BN103,".")</f>
        <v>7.9336238300626236E-2</v>
      </c>
      <c r="CT103" s="27">
        <f>IF(ISNUMBER(work!CS103-work!BO103),work!CS103-work!BO103,".")</f>
        <v>7.8336238300626235E-2</v>
      </c>
      <c r="CU103" s="27">
        <f>IF(ISNUMBER(work!CT103-work!BP103),work!CT103-work!BP103,".")</f>
        <v>7.8336238300626235E-2</v>
      </c>
      <c r="CV103" s="27">
        <f>IF(ISNUMBER(work!CU103-work!BQ103),work!CU103-work!BQ103,".")</f>
        <v>7.7336238300626234E-2</v>
      </c>
      <c r="CW103" s="27">
        <f>IF(ISNUMBER(work!CV103-work!BR103),work!CV103-work!BR103,".")</f>
        <v>7.7336238300626234E-2</v>
      </c>
      <c r="CX103" s="27">
        <f>IF(ISNUMBER(work!CW103-work!BS103),work!CW103-work!BS103,".")</f>
        <v>7.6336238300626247E-2</v>
      </c>
      <c r="CY103" s="27">
        <f>IF(ISNUMBER(work!CX103-work!BT103),work!CX103-work!BT103,".")</f>
        <v>7.5336238300626246E-2</v>
      </c>
      <c r="CZ103" s="27">
        <f>IF(ISNUMBER(work!CY103-work!BU103),work!CY103-work!BU103,".")</f>
        <v>7.4336238300626245E-2</v>
      </c>
      <c r="DA103" s="27">
        <f>IF(ISNUMBER(work!CZ103-work!BV103),work!CZ103-work!BV103,".")</f>
        <v>7.3336238300626244E-2</v>
      </c>
      <c r="DB103" s="27">
        <f>IF(ISNUMBER(work!DA103-work!BW103),work!DA103-work!BW103,".")</f>
        <v>7.2336238300626243E-2</v>
      </c>
      <c r="DC103" s="94">
        <f>IF(ISNUMBER(work!DB103-work!BX103),work!DB103-work!BX103,".")</f>
        <v>7.0336238300626241E-2</v>
      </c>
      <c r="DD103" s="27">
        <f>IF(ISNUMBER(work!DC103-work!BY103),work!DC103-work!BY103,".")</f>
        <v>6.833623830062624E-2</v>
      </c>
      <c r="DE103" s="27">
        <f>IF(ISNUMBER(work!DD103-work!BZ103),work!DD103-work!BZ103,".")</f>
        <v>6.3828879361346985E-2</v>
      </c>
      <c r="DF103" s="27">
        <f>IF(ISNUMBER(work!DE103-work!CA103),work!DE103-work!CA103,".")</f>
        <v>6.1828879361346983E-2</v>
      </c>
      <c r="DG103" s="27">
        <f>IF(ISNUMBER(work!DF103-work!CB103),work!DF103-work!CB103,".")</f>
        <v>5.9828879361346982E-2</v>
      </c>
      <c r="DH103" s="27">
        <f>IF(ISNUMBER(work!DG103-work!CC103),work!DG103-work!CC103,".")</f>
        <v>5.7828879361346987E-2</v>
      </c>
      <c r="DI103" s="27">
        <f>IF(ISNUMBER(work!DH103-work!CD103),work!DH103-work!CD103,".")</f>
        <v>5.4828879361346991E-2</v>
      </c>
      <c r="DJ103" s="27">
        <f>IF(ISNUMBER(work!DI103-work!CE103),work!DI103-work!CE103,".")</f>
        <v>5.2828879361346989E-2</v>
      </c>
      <c r="DK103" s="27">
        <f>IF(ISNUMBER(work!DJ103-work!CF103),work!DJ103-work!CF103,".")</f>
        <v>5.0828879361346987E-2</v>
      </c>
      <c r="DL103" s="27">
        <f>IF(ISNUMBER(work!DK103-work!CG103),work!DK103-work!CG103,".")</f>
        <v>4.5885945962869032E-2</v>
      </c>
      <c r="DM103" s="94">
        <f>IF(ISNUMBER(work!DL103-work!CH103),work!DL103-work!CH103,".")</f>
        <v>4.0567659798525703E-2</v>
      </c>
      <c r="DN103" s="27">
        <f>IF(ISNUMBER(work!DM103-work!CI103),work!DM103-work!CI103,".")</f>
        <v>3.5030174028037507E-2</v>
      </c>
      <c r="DO103" s="27">
        <f>IF(ISNUMBER(work!DN103-work!CJ103),work!DN103-work!CJ103,".")</f>
        <v>2.9316419756522917E-2</v>
      </c>
      <c r="DP103" s="27">
        <f>IF(ISNUMBER(work!DO103-work!CK103),work!DO103-work!CK103,".")</f>
        <v>2.3516087562046928E-2</v>
      </c>
      <c r="DQ103" s="27">
        <f>IF(ISNUMBER(work!DP103-work!CL103),work!DP103-work!CL103,".")</f>
        <v>1.6803102011751711E-2</v>
      </c>
      <c r="DR103" s="94">
        <f>IF(ISNUMBER(work!DQ103-work!CM103),work!DQ103-work!CM103,".")</f>
        <v>1.1120847317224354E-2</v>
      </c>
      <c r="DS103" s="27">
        <f>IF(ISNUMBER(work!DR103-work!CN103),work!DR103-work!CN103,".")</f>
        <v>4.4773852904408107E-3</v>
      </c>
      <c r="DT103" s="27">
        <f>IF(ISNUMBER(work!DS103-work!CO103),work!DS103-work!CO103,".")</f>
        <v>-2.167045147785894E-3</v>
      </c>
      <c r="DU103" s="27">
        <f>IF(ISNUMBER(work!DT103-work!CP103),work!DT103-work!CP103,".")</f>
        <v>-7.6096950819519588E-3</v>
      </c>
      <c r="DV103" s="27">
        <f t="shared" si="78"/>
        <v>-7.6096950819519588E-3</v>
      </c>
      <c r="DW103" s="27"/>
      <c r="DX103" s="27">
        <f>IF(ISNUMBER(work!FJ103/work!FN103),work!FJ103/work!FN103,".")</f>
        <v>3.4061718689730734E-4</v>
      </c>
      <c r="DY103" s="27">
        <f>IF(ISNUMBER(work!FK103/work!FO103),work!FK103/work!FO103,".")</f>
        <v>1.9455473575017427E-4</v>
      </c>
      <c r="DZ103" s="27">
        <f>IF(ISNUMBER(work!FL103/work!FP103),work!FL103/work!FP103,".")</f>
        <v>1.2650028265054447E-3</v>
      </c>
      <c r="EA103" s="27">
        <f>IF(ISNUMBER(work!FM103/work!FQ103),work!FM103/work!FQ103,".")</f>
        <v>3.0251793514234564E-4</v>
      </c>
      <c r="EB103" s="27">
        <f>IF(ISNUMBER((work!FK103+work!FL103)/(work!FO103+work!FP103)),(work!FK103+work!FL103)/(work!FO103+work!FP103),".")</f>
        <v>3.446208502144967E-4</v>
      </c>
      <c r="EC103" s="27">
        <f>IF(ISNUMBER(work!FR103/work!FV103),work!FR103/work!FV103,".")</f>
        <v>8.7444086133361076E-4</v>
      </c>
      <c r="ED103" s="27">
        <f>IF(ISNUMBER(work!FS103/work!FW103),work!FS103/work!FW103,".")</f>
        <v>5.7489499852699194E-4</v>
      </c>
      <c r="EE103" s="27">
        <f>IF(ISNUMBER(work!FT103/work!FX103),work!FT103/work!FX103,".")</f>
        <v>2.3122134901470068E-3</v>
      </c>
      <c r="EF103" s="27">
        <f>IF(ISNUMBER(work!FU103/work!FY103),work!FU103/work!FY103,".")</f>
        <v>5.4109273536259164E-4</v>
      </c>
      <c r="EG103" s="27">
        <f>IF(ISNUMBER((work!FS103+work!FT103)/(work!FW103+work!FX103)),(work!FS103+work!FT103)/(work!FW103+work!FX103),".")</f>
        <v>9.2093335892622996E-4</v>
      </c>
      <c r="EH103" s="27">
        <f>work!EZ103</f>
        <v>9.3617931846145611E-5</v>
      </c>
      <c r="EI103" s="27">
        <f>work!FA103</f>
        <v>3.8623957153156863E-4</v>
      </c>
      <c r="EJ103" s="27">
        <f>work!FB103</f>
        <v>3.1796280474477934E-3</v>
      </c>
      <c r="EK103" s="27"/>
      <c r="EL103" s="27">
        <f t="shared" si="93"/>
        <v>9228.67</v>
      </c>
      <c r="EM103">
        <f t="shared" si="80"/>
        <v>2675</v>
      </c>
      <c r="EN103">
        <f>work!FM103</f>
        <v>718</v>
      </c>
      <c r="EO103">
        <f>IF(ISNUMBER(work!FK103+work!FL103),work!FK103+work!FL103,".")</f>
        <v>7810</v>
      </c>
      <c r="EP103">
        <f>IF(ISNUMBER(work!FU103-work!FM103),work!FU103-work!FM103,".")</f>
        <v>1192</v>
      </c>
      <c r="EQ103">
        <f>IF(ISNUMBER(work!FS103+work!FT103-work!FK103-work!FL103),(work!FS103+work!FT103-work!FK103-work!FL103),".")</f>
        <v>15498</v>
      </c>
      <c r="EU103">
        <f>work!FC103</f>
        <v>3500</v>
      </c>
      <c r="EV103">
        <f>work!FD103</f>
        <v>15000</v>
      </c>
      <c r="EW103">
        <f>IF(ISNUMBER(VLOOKUP($F103,AREA_EM_ALLYEAR,Seq!B$1,FALSE)),VLOOKUP($F103,AREA_EM_ALLYEAR,Seq!B$1,FALSE),".")</f>
        <v>760</v>
      </c>
      <c r="EX103">
        <f>IF(ISNUMBER(VLOOKUP($F103,AREA_EM_ALLYEAR,Seq!C$1,FALSE)),VLOOKUP($F103,AREA_EM_ALLYEAR,Seq!C$1,FALSE),".")</f>
        <v>825</v>
      </c>
      <c r="EY103">
        <f>IF(ISNUMBER(VLOOKUP($F103,AREA_EM_ALLYEAR,Seq!D$1,FALSE)),VLOOKUP($F103,AREA_EM_ALLYEAR,Seq!D$1,FALSE),".")</f>
        <v>764</v>
      </c>
      <c r="EZ103">
        <f>IF(ISNUMBER(VLOOKUP($F103,AREA_EM_ALLYEAR,Seq!E$1,FALSE)),VLOOKUP($F103,AREA_EM_ALLYEAR,Seq!E$1,FALSE),".")</f>
        <v>1006.9999999999999</v>
      </c>
      <c r="FA103">
        <f>IF(ISNUMBER(VLOOKUP($F103,AREA_EM_ALLYEAR,Seq!F$1,FALSE)),VLOOKUP($F103,AREA_EM_ALLYEAR,Seq!F$1,FALSE),".")</f>
        <v>1627</v>
      </c>
      <c r="FB103">
        <f>IF(ISNUMBER(VLOOKUP($F103,AREA_EM_ALLYEAR,Seq!G$1,FALSE)),VLOOKUP($F103,AREA_EM_ALLYEAR,Seq!G$1,FALSE),".")</f>
        <v>4822</v>
      </c>
      <c r="FC103">
        <f>IF(ISNUMBER(VLOOKUP($F103,AREA_EM_ALLYEAR,Seq!H$1,FALSE)),VLOOKUP($F103,AREA_EM_ALLYEAR,Seq!H$1,FALSE),".")</f>
        <v>5231</v>
      </c>
      <c r="FD103">
        <f>IF(ISNUMBER(VLOOKUP($F103,AREA_EM_ALLYEAR,Seq!I$1,FALSE)),VLOOKUP($F103,AREA_EM_ALLYEAR,Seq!I$1,FALSE),".")</f>
        <v>5692</v>
      </c>
      <c r="FE103">
        <f>IF(ISNUMBER(VLOOKUP($F103,AREA_EM_ALLYEAR,Seq!J$1,FALSE)),VLOOKUP($F103,AREA_EM_ALLYEAR,Seq!J$1,FALSE),".")</f>
        <v>7518</v>
      </c>
      <c r="FF103">
        <f>IF(ISNUMBER(VLOOKUP($F103,AREA_EM_ALLYEAR,Seq!K$1,FALSE)),VLOOKUP($F103,AREA_EM_ALLYEAR,Seq!K$1,FALSE),".")</f>
        <v>20296</v>
      </c>
      <c r="FG103">
        <f>IF(ISNUMBER(VLOOKUP($F103,AREA_EM_ALLYEAR,Seq!L$1,FALSE)),VLOOKUP($F103,AREA_EM_ALLYEAR,Seq!L$1,FALSE),".")</f>
        <v>18406</v>
      </c>
      <c r="FH103">
        <f>IF(ISNUMBER(VLOOKUP($F103,AREA_EM_ALLYEAR,Seq!M$1,FALSE)),VLOOKUP($F103,AREA_EM_ALLYEAR,Seq!M$1,FALSE),".")</f>
        <v>16882</v>
      </c>
      <c r="FI103">
        <f>IF(ISNUMBER(VLOOKUP($F103,AREA_EM_ALLYEAR,Seq!N$1,FALSE)),VLOOKUP($F103,AREA_EM_ALLYEAR,Seq!N$1,FALSE),".")</f>
        <v>20394</v>
      </c>
      <c r="FJ103">
        <f>IF(ISNUMBER(VLOOKUP($F103,AREA_EM_ALLYEAR,Seq!O$1,FALSE)),VLOOKUP($F103,AREA_EM_ALLYEAR,Seq!O$1,FALSE),".")</f>
        <v>27162</v>
      </c>
      <c r="FK103">
        <f t="shared" si="81"/>
        <v>27162</v>
      </c>
      <c r="FN103">
        <f>IF( ISNUMBER(VLOOKUP($F103,AREA_LIFE,Seq!V$1,FALSE)-Life!V$39),VLOOKUP($F103,AREA_LIFE,Seq!V$1,FALSE)-Life!V$39,".")</f>
        <v>9.3808780487805024</v>
      </c>
      <c r="FO103">
        <f>IF( ISNUMBER(VLOOKUP($F103,AREA_LIFE,Seq!W$1,FALSE)-Life!W$39),VLOOKUP($F103,AREA_LIFE,Seq!W$1,FALSE)-Life!W$39,".")</f>
        <v>9.361804878048801</v>
      </c>
      <c r="FP103">
        <f>IF( ISNUMBER(VLOOKUP($F103,AREA_LIFE,Seq!X$1,FALSE)-Life!X$39),VLOOKUP($F103,AREA_LIFE,Seq!X$1,FALSE)-Life!X$39,".")</f>
        <v>9.785658536585359</v>
      </c>
      <c r="FQ103">
        <f>IF( ISNUMBER(VLOOKUP($F103,AREA_LIFE,Seq!Y$1,FALSE)-Life!Y$39),VLOOKUP($F103,AREA_LIFE,Seq!Y$1,FALSE)-Life!Y$39,".")</f>
        <v>9.3878536585365708</v>
      </c>
      <c r="FR103">
        <f>IF( ISNUMBER(VLOOKUP($F103,AREA_LIFE,Seq!Z$1,FALSE)-Life!Z$39),VLOOKUP($F103,AREA_LIFE,Seq!Z$1,FALSE)-Life!Z$39,".")</f>
        <v>9.5995609756097622</v>
      </c>
      <c r="FS103">
        <f>IF( ISNUMBER(VLOOKUP($F103,AREA_LIFE,Seq!AA$1,FALSE)-Life!AA$39),VLOOKUP($F103,AREA_LIFE,Seq!AA$1,FALSE)-Life!AA$39,".")</f>
        <v>9.3790731707317008</v>
      </c>
      <c r="FT103">
        <f>IF( ISNUMBER(VLOOKUP($F103,AREA_LIFE,Seq!AB$1,FALSE)-Life!AB$39),VLOOKUP($F103,AREA_LIFE,Seq!AB$1,FALSE)-Life!AB$39,".")</f>
        <v>9.4292682926829201</v>
      </c>
      <c r="FU103">
        <f>IF( ISNUMBER(VLOOKUP($F103,AREA_LIFE,Seq!AC$1,FALSE)-Life!AC$39),VLOOKUP($F103,AREA_LIFE,Seq!AC$1,FALSE)-Life!AC$39,".")</f>
        <v>9.4298536585366008</v>
      </c>
      <c r="FV103">
        <f>IF( ISNUMBER(VLOOKUP($F103,AREA_LIFE,Seq!AD$1,FALSE)-Life!AD$39),VLOOKUP($F103,AREA_LIFE,Seq!AD$1,FALSE)-Life!AD$39,".")</f>
        <v>9.2141463414634188</v>
      </c>
      <c r="FW103">
        <f>IF( ISNUMBER(VLOOKUP($F103,AREA_LIFE,Seq!AE$1,FALSE)-Life!AE$39),VLOOKUP($F103,AREA_LIFE,Seq!AE$1,FALSE)-Life!AE$39,".")</f>
        <v>9.0272682926829333</v>
      </c>
      <c r="FX103">
        <f>IF( ISNUMBER(VLOOKUP($F103,AREA_LIFE,Seq!AF$1,FALSE)-Life!AF$39),VLOOKUP($F103,AREA_LIFE,Seq!AF$1,FALSE)-Life!AF$39,".")</f>
        <v>8.7784878048780541</v>
      </c>
      <c r="FY103">
        <f>IF( ISNUMBER(VLOOKUP($F103,AREA_LIFE,Seq!AG$1,FALSE)-Life!AG$39),VLOOKUP($F103,AREA_LIFE,Seq!AG$1,FALSE)-Life!AG$39,".")</f>
        <v>8.620829268292681</v>
      </c>
      <c r="FZ103">
        <f>IF( ISNUMBER(VLOOKUP($F103,AREA_LIFE,Seq!AH$1,FALSE)-Life!AH$39),VLOOKUP($F103,AREA_LIFE,Seq!AH$1,FALSE)-Life!AH$39,".")</f>
        <v>8.7547560975609713</v>
      </c>
      <c r="GA103">
        <f>IF( ISNUMBER(VLOOKUP($F103,AREA_LIFE,Seq!AI$1,FALSE)-Life!AI$39),VLOOKUP($F103,AREA_LIFE,Seq!AI$1,FALSE)-Life!AI$39,".")</f>
        <v>8.5769999999999982</v>
      </c>
      <c r="GB103">
        <f>IF( ISNUMBER(VLOOKUP($F103,AREA_LIFE,Seq!AJ$1,FALSE)-Life!AJ$39),VLOOKUP($F103,AREA_LIFE,Seq!AJ$1,FALSE)-Life!AJ$39,".")</f>
        <v>8.6111219512195021</v>
      </c>
      <c r="GC103">
        <f>IF( ISNUMBER(VLOOKUP($F103,AREA_LIFE,Seq!AK$1,FALSE)-Life!AK$39),VLOOKUP($F103,AREA_LIFE,Seq!AK$1,FALSE)-Life!AK$39,".")</f>
        <v>8.3631951219512075</v>
      </c>
      <c r="GD103">
        <f>IF( ISNUMBER(VLOOKUP($F103,AREA_LIFE,Seq!AL$1,FALSE)-Life!AL$39),VLOOKUP($F103,AREA_LIFE,Seq!AL$1,FALSE)-Life!AL$39,".")</f>
        <v>8.168853658536591</v>
      </c>
      <c r="GE103">
        <f>IF( ISNUMBER(VLOOKUP($F103,AREA_LIFE,Seq!AM$1,FALSE)-Life!AM$39),VLOOKUP($F103,AREA_LIFE,Seq!AM$1,FALSE)-Life!AM$39,".")</f>
        <v>8.3124146341463359</v>
      </c>
      <c r="GF103">
        <f>IF( ISNUMBER(VLOOKUP($F103,AREA_LIFE,Seq!AN$1,FALSE)-Life!AN$39),VLOOKUP($F103,AREA_LIFE,Seq!AN$1,FALSE)-Life!AN$39,".")</f>
        <v>8.0498292682926689</v>
      </c>
      <c r="GG103">
        <f>IF( ISNUMBER(VLOOKUP($F103,AREA_LIFE,Seq!AO$1,FALSE)-Life!AO$39),VLOOKUP($F103,AREA_LIFE,Seq!AO$1,FALSE)-Life!AO$39,".")</f>
        <v>7.7050975609756023</v>
      </c>
      <c r="GH103">
        <f>IF( ISNUMBER(VLOOKUP($F103,AREA_LIFE,Seq!AP$1,FALSE)-Life!AP$39),VLOOKUP($F103,AREA_LIFE,Seq!AP$1,FALSE)-Life!AP$39,".")</f>
        <v>7.6618536585365717</v>
      </c>
      <c r="GI103">
        <f>IF( ISNUMBER(VLOOKUP($F103,AREA_LIFE,Seq!AQ$1,FALSE)-Life!AQ$39),VLOOKUP($F103,AREA_LIFE,Seq!AQ$1,FALSE)-Life!AQ$39,".")</f>
        <v>7.4054878048780637</v>
      </c>
      <c r="GJ103">
        <f>IF( ISNUMBER(VLOOKUP($F103,AREA_LIFE,Seq!AR$1,FALSE)-Life!AR$39),VLOOKUP($F103,AREA_LIFE,Seq!AR$1,FALSE)-Life!AR$39,".")</f>
        <v>7.2678292682926866</v>
      </c>
      <c r="GK103">
        <f>IF( ISNUMBER(VLOOKUP($F103,AREA_LIFE,Seq!AS$1,FALSE)-Life!AS$39),VLOOKUP($F103,AREA_LIFE,Seq!AS$1,FALSE)-Life!AS$39,".")</f>
        <v>7.4089268292682959</v>
      </c>
      <c r="GL103">
        <f>IF( ISNUMBER(VLOOKUP($F103,AREA_LIFE,Seq!AT$1,FALSE)-Life!AT$39),VLOOKUP($F103,AREA_LIFE,Seq!AT$1,FALSE)-Life!AT$39,".")</f>
        <v>7.7199756097560908</v>
      </c>
      <c r="GM103">
        <f>IF( ISNUMBER(VLOOKUP($F103,AREA_LIFE,Seq!AU$1,FALSE)-Life!AU$39),VLOOKUP($F103,AREA_LIFE,Seq!AU$1,FALSE)-Life!AU$39,".")</f>
        <v>7.6618780487804941</v>
      </c>
      <c r="GN103">
        <f>IF( ISNUMBER(VLOOKUP($F103,AREA_LIFE,Seq!AV$1,FALSE)-Life!AV$39),VLOOKUP($F103,AREA_LIFE,Seq!AV$1,FALSE)-Life!AV$39,".")</f>
        <v>8.2251707317073226</v>
      </c>
      <c r="GO103">
        <f>IF( ISNUMBER(VLOOKUP($F103,AREA_LIFE,Seq!AW$1,FALSE)-Life!AW$39),VLOOKUP($F103,AREA_LIFE,Seq!AW$1,FALSE)-Life!AW$39,".")</f>
        <v>8.0218048780487976</v>
      </c>
      <c r="GP103">
        <f>IF( ISNUMBER(VLOOKUP($F103,AREA_LIFE,Seq!AX$1,FALSE)-Life!AX$39),VLOOKUP($F103,AREA_LIFE,Seq!AX$1,FALSE)-Life!AX$39,".")</f>
        <v>7.9634878048780422</v>
      </c>
      <c r="GQ103">
        <f t="shared" si="82"/>
        <v>7.9634878048780422</v>
      </c>
      <c r="GS103">
        <f>IFERROR(VLOOKUP($F103,AREA_LIFE,Seq!V$1,FALSE),".")</f>
        <v>75.349268292682936</v>
      </c>
      <c r="GT103">
        <f>IFERROR(VLOOKUP($F103,AREA_LIFE,Seq!W$1,FALSE),".")</f>
        <v>75.52853658536587</v>
      </c>
      <c r="GU103">
        <f>IFERROR(VLOOKUP($F103,AREA_LIFE,Seq!X$1,FALSE),".")</f>
        <v>76.134146341463421</v>
      </c>
      <c r="GV103">
        <f>IFERROR(VLOOKUP($F103,AREA_LIFE,Seq!Y$1,FALSE),".")</f>
        <v>75.9090243902439</v>
      </c>
      <c r="GW103">
        <f>IFERROR(VLOOKUP($F103,AREA_LIFE,Seq!Z$1,FALSE),".")</f>
        <v>76.295365853658552</v>
      </c>
      <c r="GX103">
        <f>IFERROR(VLOOKUP($F103,AREA_LIFE,Seq!AA$1,FALSE),".")</f>
        <v>76.259512195121957</v>
      </c>
      <c r="GY103">
        <f>IFERROR(VLOOKUP($F103,AREA_LIFE,Seq!AB$1,FALSE),".")</f>
        <v>76.510487804878053</v>
      </c>
      <c r="GZ103">
        <f>IFERROR(VLOOKUP($F103,AREA_LIFE,Seq!AC$1,FALSE),".")</f>
        <v>76.728048780487825</v>
      </c>
      <c r="HA103">
        <f>IFERROR(VLOOKUP($F103,AREA_LIFE,Seq!AD$1,FALSE),".")</f>
        <v>76.74707317073171</v>
      </c>
      <c r="HB103">
        <f>IFERROR(VLOOKUP($F103,AREA_LIFE,Seq!AE$1,FALSE),".")</f>
        <v>76.813658536585379</v>
      </c>
      <c r="HC103">
        <f>IFERROR(VLOOKUP($F103,AREA_LIFE,Seq!AF$1,FALSE),".")</f>
        <v>76.837560975609762</v>
      </c>
      <c r="HD103">
        <f>IFERROR(VLOOKUP($F103,AREA_LIFE,Seq!AG$1,FALSE),".")</f>
        <v>76.971219512195134</v>
      </c>
      <c r="HE103">
        <f>IFERROR(VLOOKUP($F103,AREA_LIFE,Seq!AH$1,FALSE),".")</f>
        <v>77.41</v>
      </c>
      <c r="HF103">
        <f>IFERROR(VLOOKUP($F103,AREA_LIFE,Seq!AI$1,FALSE),".")</f>
        <v>77.546585365853673</v>
      </c>
      <c r="HG103">
        <f>IFERROR(VLOOKUP($F103,AREA_LIFE,Seq!AJ$1,FALSE),".")</f>
        <v>77.901463414634151</v>
      </c>
      <c r="HH103">
        <f>IFERROR(VLOOKUP($F103,AREA_LIFE,Seq!AK$1,FALSE),".")</f>
        <v>77.980731707317076</v>
      </c>
      <c r="HI103">
        <f>IFERROR(VLOOKUP($F103,AREA_LIFE,Seq!AL$1,FALSE),".")</f>
        <v>78.120487804878053</v>
      </c>
      <c r="HJ103">
        <f>IFERROR(VLOOKUP($F103,AREA_LIFE,Seq!AM$1,FALSE),".")</f>
        <v>78.604146341463419</v>
      </c>
      <c r="HK103">
        <f>IFERROR(VLOOKUP($F103,AREA_LIFE,Seq!AN$1,FALSE),".")</f>
        <v>78.684634146341466</v>
      </c>
      <c r="HL103">
        <f>IFERROR(VLOOKUP($F103,AREA_LIFE,Seq!AO$1,FALSE),".")</f>
        <v>78.680000000000007</v>
      </c>
      <c r="HM103">
        <f>IFERROR(VLOOKUP($F103,AREA_LIFE,Seq!AP$1,FALSE),".")</f>
        <v>78.965853658536588</v>
      </c>
      <c r="HN103">
        <f>IFERROR(VLOOKUP($F103,AREA_LIFE,Seq!AQ$1,FALSE),".")</f>
        <v>79.01707317073172</v>
      </c>
      <c r="HO103">
        <f>IFERROR(VLOOKUP($F103,AREA_LIFE,Seq!AR$1,FALSE),".")</f>
        <v>79.160975609756107</v>
      </c>
      <c r="HP103">
        <f>IFERROR(VLOOKUP($F103,AREA_LIFE,Seq!AS$1,FALSE),".")</f>
        <v>79.556097560975616</v>
      </c>
      <c r="HQ103">
        <f>IFERROR(VLOOKUP($F103,AREA_LIFE,Seq!AT$1,FALSE),".")</f>
        <v>80.09365853658538</v>
      </c>
      <c r="HR103">
        <f>IFERROR(VLOOKUP($F103,AREA_LIFE,Seq!AU$1,FALSE),".")</f>
        <v>80.238536585365864</v>
      </c>
      <c r="HS103">
        <f>IFERROR(VLOOKUP($F103,AREA_LIFE,Seq!AV$1,FALSE),".")</f>
        <v>80.988780487804874</v>
      </c>
      <c r="HT103">
        <f>IFERROR(VLOOKUP($F103,AREA_LIFE,Seq!AW$1,FALSE),".")</f>
        <v>80.964878048780506</v>
      </c>
      <c r="HU103">
        <f>IFERROR(VLOOKUP($F103,AREA_LIFE,Seq!AX$1,FALSE),".")</f>
        <v>81.08804878048781</v>
      </c>
      <c r="HV103">
        <f t="shared" si="88"/>
        <v>81.08804878048781</v>
      </c>
      <c r="HZ103">
        <f t="shared" si="85"/>
        <v>21370</v>
      </c>
      <c r="IA103">
        <f t="shared" si="83"/>
        <v>1177</v>
      </c>
      <c r="IB103">
        <f t="shared" si="86"/>
        <v>88524059.646866113</v>
      </c>
      <c r="IC103">
        <f t="shared" si="87"/>
        <v>-396051.53925610334</v>
      </c>
      <c r="ID103">
        <f t="shared" si="84"/>
        <v>7.0336238300626241E-2</v>
      </c>
      <c r="IE103">
        <f>work!FK103</f>
        <v>3791</v>
      </c>
      <c r="IF103">
        <f>work!FL103</f>
        <v>4019</v>
      </c>
      <c r="IG103">
        <f>work!FM103</f>
        <v>718</v>
      </c>
      <c r="IH103">
        <f>IF(ISNUMBER(work!FS103-work!FK103),work!FS103-work!FK103,".")</f>
        <v>7861</v>
      </c>
      <c r="II103">
        <f>IF(ISNUMBER(work!FT103-work!FL103),work!FT103-work!FL103,".")</f>
        <v>7637</v>
      </c>
      <c r="IJ103">
        <f>IF(ISNUMBER(work!FU103-work!FM103),work!FU103-work!FM103,".")</f>
        <v>1192</v>
      </c>
    </row>
    <row r="104" spans="1:244" hidden="1">
      <c r="A104" s="24" t="str">
        <f t="shared" si="48"/>
        <v>欧洲</v>
      </c>
      <c r="B104" s="24" t="str">
        <f t="shared" si="89"/>
        <v>Out</v>
      </c>
      <c r="C104" s="24" t="str">
        <f t="shared" si="90"/>
        <v>Out</v>
      </c>
      <c r="D104" s="24"/>
      <c r="E104" s="25" t="s">
        <v>2524</v>
      </c>
      <c r="F104" s="26" t="str">
        <f t="shared" si="51"/>
        <v>Albania</v>
      </c>
      <c r="G104" s="27" t="str">
        <f t="shared" si="52"/>
        <v>.</v>
      </c>
      <c r="H104" s="27" t="str">
        <f t="shared" si="53"/>
        <v>.</v>
      </c>
      <c r="I104" s="27" t="str">
        <f t="shared" si="54"/>
        <v>.</v>
      </c>
      <c r="J104" s="27" t="str">
        <f t="shared" si="55"/>
        <v>.</v>
      </c>
      <c r="K104" s="27" t="str">
        <f t="shared" si="56"/>
        <v>.</v>
      </c>
      <c r="L104" s="27" t="str">
        <f t="shared" si="57"/>
        <v>.</v>
      </c>
      <c r="M104" s="27" t="str">
        <f t="shared" si="58"/>
        <v>.</v>
      </c>
      <c r="N104" s="27" t="str">
        <f t="shared" si="59"/>
        <v>.</v>
      </c>
      <c r="O104" s="27">
        <f t="shared" si="60"/>
        <v>0</v>
      </c>
      <c r="P104" s="27">
        <f t="shared" si="61"/>
        <v>0</v>
      </c>
      <c r="Q104" s="27">
        <f t="shared" si="62"/>
        <v>0</v>
      </c>
      <c r="R104" s="27">
        <f t="shared" si="63"/>
        <v>6</v>
      </c>
      <c r="S104" s="27">
        <f t="shared" si="64"/>
        <v>0</v>
      </c>
      <c r="T104" s="27">
        <f t="shared" si="65"/>
        <v>0</v>
      </c>
      <c r="U104" s="27">
        <f t="shared" si="66"/>
        <v>1117</v>
      </c>
      <c r="V104" s="27">
        <f t="shared" si="67"/>
        <v>0</v>
      </c>
      <c r="W104" s="27" t="str">
        <f t="shared" si="68"/>
        <v>.</v>
      </c>
      <c r="X104" s="27" t="str">
        <f t="shared" si="69"/>
        <v>.</v>
      </c>
      <c r="Y104" s="27">
        <f t="shared" si="70"/>
        <v>0</v>
      </c>
      <c r="Z104" s="27">
        <f t="shared" si="71"/>
        <v>65</v>
      </c>
      <c r="AA104" s="27">
        <f t="shared" si="72"/>
        <v>13</v>
      </c>
      <c r="AB104" s="27">
        <f t="shared" si="73"/>
        <v>15</v>
      </c>
      <c r="AC104" s="27" t="str">
        <f t="shared" si="74"/>
        <v>.</v>
      </c>
      <c r="AD104" s="27" t="str">
        <f t="shared" si="75"/>
        <v>.</v>
      </c>
      <c r="AE104" s="27">
        <f t="shared" si="91"/>
        <v>0</v>
      </c>
      <c r="AF104" s="27">
        <f t="shared" si="92"/>
        <v>1</v>
      </c>
      <c r="AG104" s="27"/>
      <c r="AH104" s="27">
        <f>IF(ISNUMBER(work!C104+work!AH104),work!C104+work!AH104,".")</f>
        <v>18577534.959389456</v>
      </c>
      <c r="AI104" s="27">
        <f>IF(ISNUMBER(work!D104+work!AI104),work!D104+work!AI104,".")</f>
        <v>19545112.78401988</v>
      </c>
      <c r="AJ104" s="27">
        <f>IF(ISNUMBER(work!E104+work!AJ104),work!E104+work!AJ104,".")</f>
        <v>21305287.188433021</v>
      </c>
      <c r="AK104" s="27">
        <f>IF(ISNUMBER(work!F104+work!AK104),work!F104+work!AK104,".")</f>
        <v>23597350.134647638</v>
      </c>
      <c r="AL104" s="27">
        <f>IF(ISNUMBER(work!G104+work!AL104),work!G104+work!AL104,".")</f>
        <v>27132840.873644471</v>
      </c>
      <c r="AM104" s="27">
        <f>IF(ISNUMBER(work!H104+work!AM104),work!H104+work!AM104,".")</f>
        <v>30759683.466822438</v>
      </c>
      <c r="AN104" s="27">
        <f>IF(ISNUMBER(work!I104+work!AN104),work!I104+work!AN104,".")</f>
        <v>33456622.151960757</v>
      </c>
      <c r="AO104" s="27">
        <f>IF(ISNUMBER(work!J104+work!AO104),work!J104+work!AO104,".")</f>
        <v>37296572.537520528</v>
      </c>
      <c r="AP104" s="27">
        <f>IF(ISNUMBER(work!K104+work!AP104),work!K104+work!AP104,".")</f>
        <v>41469299.323341779</v>
      </c>
      <c r="AQ104" s="27">
        <f>IF(ISNUMBER(work!L104+work!AQ104),work!L104+work!AQ104,".")</f>
        <v>43188117.816880435</v>
      </c>
      <c r="AR104" s="27">
        <f>IF(ISNUMBER(work!M104+work!AR104),work!M104+work!AR104,".")</f>
        <v>44781689.90189635</v>
      </c>
      <c r="AS104" s="27">
        <f>IF(ISNUMBER(work!N104+work!AS104),work!N104+work!AS104,".")</f>
        <v>48776846.648299806</v>
      </c>
      <c r="AT104" s="27">
        <f>IF(ISNUMBER(work!O104+work!AT104),work!O104+work!AT104,".")</f>
        <v>55654695.161053464</v>
      </c>
      <c r="AU104" s="27">
        <f>IF(ISNUMBER(work!P104+work!AU104),work!P104+work!AU104,".")</f>
        <v>63437105.426311195</v>
      </c>
      <c r="AV104" s="27">
        <f>IF(ISNUMBER(work!Q104+work!AV104),work!Q104+work!AV104,".")</f>
        <v>71736310.119205728</v>
      </c>
      <c r="AW104" s="27">
        <f>IF(ISNUMBER(work!R104+work!AW104),work!R104+work!AW104,".")</f>
        <v>79561554.810070351</v>
      </c>
      <c r="AX104" s="27">
        <f>IF(ISNUMBER(work!S104+work!AX104),work!S104+work!AX104,".")</f>
        <v>87515166.613221183</v>
      </c>
      <c r="AY104" s="27">
        <f>IF(ISNUMBER(work!T104+work!AY104),work!T104+work!AY104,".")</f>
        <v>95593948.775295138</v>
      </c>
      <c r="AZ104" s="27">
        <f>IF(ISNUMBER(work!U104+work!AZ104),work!U104+work!AZ104,".")</f>
        <v>103063844.81490873</v>
      </c>
      <c r="BA104" s="27">
        <f>IF(ISNUMBER(work!V104+work!BA104),work!V104+work!BA104,".")</f>
        <v>110904498.64104784</v>
      </c>
      <c r="BB104" s="27">
        <f>IF(ISNUMBER(work!W104+work!BB104),work!W104+work!BB104,".")</f>
        <v>120216697.1100034</v>
      </c>
      <c r="BC104" s="27">
        <f>IF(ISNUMBER(work!X104+work!BC104),work!X104+work!BC104,".")</f>
        <v>130189890.32593064</v>
      </c>
      <c r="BD104" s="27">
        <f>IF(ISNUMBER(work!Y104+work!BD104),work!Y104+work!BD104,".")</f>
        <v>142012713.11355659</v>
      </c>
      <c r="BE104" s="27">
        <f>IF(ISNUMBER(work!Z104+work!BE104),work!Z104+work!BE104,".")</f>
        <v>156196530.24514186</v>
      </c>
      <c r="BF104" s="27">
        <f>IF(ISNUMBER(work!AA104+work!BF104),work!AA104+work!BF104,".")</f>
        <v>171954359.77997658</v>
      </c>
      <c r="BG104" s="27">
        <f>IF(ISNUMBER(work!AB104+work!BG104),work!AB104+work!BG104,".")</f>
        <v>189815349.46247774</v>
      </c>
      <c r="BH104" s="27">
        <f>IF(ISNUMBER(work!AC104+work!BH104),work!AC104+work!BH104,".")</f>
        <v>211802292.77887329</v>
      </c>
      <c r="BI104" s="27">
        <f>IF(ISNUMBER(work!AD104+work!BI104),work!AD104+work!BI104,".")</f>
        <v>239301358.4800958</v>
      </c>
      <c r="BJ104" s="27">
        <f>IF(ISNUMBER(work!AE104+work!BJ104),work!AE104+work!BJ104,".")</f>
        <v>260822475.18546271</v>
      </c>
      <c r="BK104" s="27">
        <f>IF(ISNUMBER(work!AF104+work!BK104),work!AF104+work!BK104,".")</f>
        <v>294342424.71598417</v>
      </c>
      <c r="BL104" s="27"/>
      <c r="BM104" s="27">
        <f>IF(ISNUMBER(work!AH104-work!C104),work!AH104-work!C104,".")</f>
        <v>-18010853.603676543</v>
      </c>
      <c r="BN104" s="27">
        <f>IF(ISNUMBER(work!AI104-work!D104),work!AI104-work!D104,".")</f>
        <v>-18945871.984325521</v>
      </c>
      <c r="BO104" s="27">
        <f>IF(ISNUMBER(work!AJ104-work!E104),work!AJ104-work!E104,".")</f>
        <v>-20688377.193831779</v>
      </c>
      <c r="BP104" s="27">
        <f>IF(ISNUMBER(work!AK104-work!F104),work!AK104-work!F104,".")</f>
        <v>-22973623.665283963</v>
      </c>
      <c r="BQ104" s="27">
        <f>IF(ISNUMBER(work!AL104-work!G104),work!AL104-work!G104,".")</f>
        <v>-26516920.943876728</v>
      </c>
      <c r="BR104" s="27">
        <f>IF(ISNUMBER(work!AM104-work!H104),work!AM104-work!H104,".")</f>
        <v>-30132796.196064159</v>
      </c>
      <c r="BS104" s="27">
        <f>IF(ISNUMBER(work!AN104-work!I104),work!AN104-work!I104,".")</f>
        <v>-32794395.721259851</v>
      </c>
      <c r="BT104" s="27">
        <f>IF(ISNUMBER(work!AO104-work!J104),work!AO104-work!J104,".")</f>
        <v>-36639563.408993676</v>
      </c>
      <c r="BU104" s="27">
        <f>IF(ISNUMBER(work!AP104-work!K104),work!AP104-work!K104,".")</f>
        <v>-40821619.985128619</v>
      </c>
      <c r="BV104" s="27">
        <f>IF(ISNUMBER(work!AQ104-work!L104),work!AQ104-work!L104,".")</f>
        <v>-42476729.183237165</v>
      </c>
      <c r="BW104" s="27">
        <f>IF(ISNUMBER(work!AR104-work!M104),work!AR104-work!M104,".")</f>
        <v>-44138421.284225859</v>
      </c>
      <c r="BX104" s="27">
        <f>IF(ISNUMBER(work!AS104-work!N104),work!AS104-work!N104,".")</f>
        <v>-48323914.766945593</v>
      </c>
      <c r="BY104" s="27">
        <f>IF(ISNUMBER(work!AT104-work!O104),work!AT104-work!O104,".")</f>
        <v>-55234374.375156745</v>
      </c>
      <c r="BZ104" s="27">
        <f>IF(ISNUMBER(work!AU104-work!P104),work!AU104-work!P104,".")</f>
        <v>-62976433.844968393</v>
      </c>
      <c r="CA104" s="27">
        <f>IF(ISNUMBER(work!AV104-work!Q104),work!AV104-work!Q104,".")</f>
        <v>-71237402.796611473</v>
      </c>
      <c r="CB104" s="27">
        <f>IF(ISNUMBER(work!AW104-work!R104),work!AW104-work!R104,".")</f>
        <v>-78996292.813571051</v>
      </c>
      <c r="CC104" s="27">
        <f>IF(ISNUMBER(work!AX104-work!S104),work!AX104-work!S104,".")</f>
        <v>-86898465.772784218</v>
      </c>
      <c r="CD104" s="27">
        <f>IF(ISNUMBER(work!AY104-work!T104),work!AY104-work!T104,".")</f>
        <v>-95040151.422608852</v>
      </c>
      <c r="CE104" s="27">
        <f>IF(ISNUMBER(work!AZ104-work!U104),work!AZ104-work!U104,".")</f>
        <v>-102439715.19843127</v>
      </c>
      <c r="CF104" s="27">
        <f>IF(ISNUMBER(work!BA104-work!V104),work!BA104-work!V104,".")</f>
        <v>-110217331.93330616</v>
      </c>
      <c r="CG104" s="27">
        <f>IF(ISNUMBER(work!BB104-work!W104),work!BB104-work!W104,".")</f>
        <v>-119479367.23259659</v>
      </c>
      <c r="CH104" s="27">
        <f>IF(ISNUMBER(work!BC104-work!X104),work!BC104-work!X104,".")</f>
        <v>-129400947.35710536</v>
      </c>
      <c r="CI104" s="27">
        <f>IF(ISNUMBER(work!BD104-work!Y104),work!BD104-work!Y104,".")</f>
        <v>-141200890.79863539</v>
      </c>
      <c r="CJ104" s="27">
        <f>IF(ISNUMBER(work!BE104-work!Z104),work!BE104-work!Z104,".")</f>
        <v>-155338434.05827016</v>
      </c>
      <c r="CK104" s="27">
        <f>IF(ISNUMBER(work!BF104-work!AA104),work!BF104-work!AA104,".")</f>
        <v>-171045635.91807941</v>
      </c>
      <c r="CL104" s="27">
        <f>IF(ISNUMBER(work!BG104-work!AB104),work!BG104-work!AB104,".")</f>
        <v>-188856645.78817624</v>
      </c>
      <c r="CM104" s="27">
        <f>IF(ISNUMBER(work!BH104-work!AC104),work!BH104-work!AC104,".")</f>
        <v>-210795653.92085668</v>
      </c>
      <c r="CN104" s="27">
        <f>IF(ISNUMBER(work!BI104-work!AD104),work!BI104-work!AD104,".")</f>
        <v>-238234321.29059821</v>
      </c>
      <c r="CO104" s="27">
        <f>IF(ISNUMBER(work!BJ104-work!AE104),work!BJ104-work!AE104,".")</f>
        <v>-259691415.76459527</v>
      </c>
      <c r="CP104" s="27">
        <f>IF(ISNUMBER(work!BK104-work!AF104),work!BK104-work!AF104,".")</f>
        <v>-293166683.1128065</v>
      </c>
      <c r="CQ104" s="27"/>
      <c r="CR104" s="27"/>
      <c r="CS104" s="27">
        <f>IF(ISNUMBER(work!CR104-work!BN104),work!CR104-work!BN104,".")</f>
        <v>9.1851613671838903E-2</v>
      </c>
      <c r="CT104" s="27">
        <f>IF(ISNUMBER(work!CS104-work!BO104),work!CS104-work!BO104,".")</f>
        <v>9.0851613671838902E-2</v>
      </c>
      <c r="CU104" s="27">
        <f>IF(ISNUMBER(work!CT104-work!BP104),work!CT104-work!BP104,".")</f>
        <v>9.0851613671838902E-2</v>
      </c>
      <c r="CV104" s="27">
        <f>IF(ISNUMBER(work!CU104-work!BQ104),work!CU104-work!BQ104,".")</f>
        <v>8.9851613671838901E-2</v>
      </c>
      <c r="CW104" s="27">
        <f>IF(ISNUMBER(work!CV104-work!BR104),work!CV104-work!BR104,".")</f>
        <v>8.9851613671838901E-2</v>
      </c>
      <c r="CX104" s="27">
        <f>IF(ISNUMBER(work!CW104-work!BS104),work!CW104-work!BS104,".")</f>
        <v>8.8851613671838914E-2</v>
      </c>
      <c r="CY104" s="27">
        <f>IF(ISNUMBER(work!CX104-work!BT104),work!CX104-work!BT104,".")</f>
        <v>8.7851613671838913E-2</v>
      </c>
      <c r="CZ104" s="27">
        <f>IF(ISNUMBER(work!CY104-work!BU104),work!CY104-work!BU104,".")</f>
        <v>8.6851613671838912E-2</v>
      </c>
      <c r="DA104" s="27">
        <f>IF(ISNUMBER(work!CZ104-work!BV104),work!CZ104-work!BV104,".")</f>
        <v>8.5851613671838911E-2</v>
      </c>
      <c r="DB104" s="27">
        <f>IF(ISNUMBER(work!DA104-work!BW104),work!DA104-work!BW104,".")</f>
        <v>8.485161367183891E-2</v>
      </c>
      <c r="DC104" s="27">
        <f>IF(ISNUMBER(work!DB104-work!BX104),work!DB104-work!BX104,".")</f>
        <v>8.2851613671838908E-2</v>
      </c>
      <c r="DD104" s="27">
        <f>IF(ISNUMBER(work!DC104-work!BY104),work!DC104-work!BY104,".")</f>
        <v>8.0851613671838907E-2</v>
      </c>
      <c r="DE104" s="27">
        <f>IF(ISNUMBER(work!DD104-work!BZ104),work!DD104-work!BZ104,".")</f>
        <v>6.3939242327095469E-2</v>
      </c>
      <c r="DF104" s="27">
        <f>IF(ISNUMBER(work!DE104-work!CA104),work!DE104-work!CA104,".")</f>
        <v>6.1939242327095467E-2</v>
      </c>
      <c r="DG104" s="27">
        <f>IF(ISNUMBER(work!DF104-work!CB104),work!DF104-work!CB104,".")</f>
        <v>5.9939242327095466E-2</v>
      </c>
      <c r="DH104" s="27">
        <f>IF(ISNUMBER(work!DG104-work!CC104),work!DG104-work!CC104,".")</f>
        <v>5.7939242327095471E-2</v>
      </c>
      <c r="DI104" s="27">
        <f>IF(ISNUMBER(work!DH104-work!CD104),work!DH104-work!CD104,".")</f>
        <v>5.4939242327095475E-2</v>
      </c>
      <c r="DJ104" s="27">
        <f>IF(ISNUMBER(work!DI104-work!CE104),work!DI104-work!CE104,".")</f>
        <v>5.2939242327095473E-2</v>
      </c>
      <c r="DK104" s="27">
        <f>IF(ISNUMBER(work!DJ104-work!CF104),work!DJ104-work!CF104,".")</f>
        <v>5.0939242327095471E-2</v>
      </c>
      <c r="DL104" s="27">
        <f>IF(ISNUMBER(work!DK104-work!CG104),work!DK104-work!CG104,".")</f>
        <v>4.7630492114288089E-2</v>
      </c>
      <c r="DM104" s="27">
        <f>IF(ISNUMBER(work!DL104-work!CH104),work!DL104-work!CH104,".")</f>
        <v>4.50684466722042E-2</v>
      </c>
      <c r="DN104" s="27">
        <f>IF(ISNUMBER(work!DM104-work!CI104),work!DM104-work!CI104,".")</f>
        <v>4.3122693714013539E-2</v>
      </c>
      <c r="DO104" s="27">
        <f>IF(ISNUMBER(work!DN104-work!CJ104),work!DN104-work!CJ104,".")</f>
        <v>4.1822289373991066E-2</v>
      </c>
      <c r="DP104" s="27">
        <f>IF(ISNUMBER(work!DO104-work!CK104),work!DO104-work!CK104,".")</f>
        <v>4.1151844537401325E-2</v>
      </c>
      <c r="DQ104" s="27">
        <f>IF(ISNUMBER(work!DP104-work!CL104),work!DP104-work!CL104,".")</f>
        <v>3.9801123834462257E-2</v>
      </c>
      <c r="DR104" s="27">
        <f>IF(ISNUMBER(work!DQ104-work!CM104),work!DQ104-work!CM104,".")</f>
        <v>3.9335085847361541E-2</v>
      </c>
      <c r="DS104" s="27">
        <f>IF(ISNUMBER(work!DR104-work!CN104),work!DR104-work!CN104,".")</f>
        <v>3.742545257453269E-2</v>
      </c>
      <c r="DT104" s="27">
        <f>IF(ISNUMBER(work!DS104-work!CO104),work!DS104-work!CO104,".")</f>
        <v>3.4910131277099327E-2</v>
      </c>
      <c r="DU104" s="27">
        <f>IF(ISNUMBER(work!DT104-work!CP104),work!DT104-work!CP104,".")</f>
        <v>3.2813273413120195E-2</v>
      </c>
      <c r="DV104" s="27">
        <f t="shared" si="78"/>
        <v>3.2813273413120195E-2</v>
      </c>
      <c r="DW104" s="27"/>
      <c r="DX104" s="27" t="str">
        <f>IF(ISNUMBER(work!FJ104/work!FN104),work!FJ104/work!FN104,".")</f>
        <v>.</v>
      </c>
      <c r="DY104" s="27" t="str">
        <f>IF(ISNUMBER(work!FK104/work!FO104),work!FK104/work!FO104,".")</f>
        <v>.</v>
      </c>
      <c r="DZ104" s="27" t="str">
        <f>IF(ISNUMBER(work!FL104/work!FP104),work!FL104/work!FP104,".")</f>
        <v>.</v>
      </c>
      <c r="EA104" s="27" t="str">
        <f>IF(ISNUMBER(work!FM104/work!FQ104),work!FM104/work!FQ104,".")</f>
        <v>.</v>
      </c>
      <c r="EB104" s="27" t="str">
        <f>IF(ISNUMBER((work!FK104+work!FL104)/(work!FO104+work!FP104)),(work!FK104+work!FL104)/(work!FO104+work!FP104),".")</f>
        <v>.</v>
      </c>
      <c r="EC104" s="27" t="str">
        <f>IF(ISNUMBER(work!FR104/work!FV104),work!FR104/work!FV104,".")</f>
        <v>.</v>
      </c>
      <c r="ED104" s="27" t="str">
        <f>IF(ISNUMBER(work!FS104/work!FW104),work!FS104/work!FW104,".")</f>
        <v>.</v>
      </c>
      <c r="EE104" s="27" t="str">
        <f>IF(ISNUMBER(work!FT104/work!FX104),work!FT104/work!FX104,".")</f>
        <v>.</v>
      </c>
      <c r="EF104" s="27" t="str">
        <f>IF(ISNUMBER(work!FU104/work!FY104),work!FU104/work!FY104,".")</f>
        <v>.</v>
      </c>
      <c r="EG104" s="27" t="str">
        <f>IF(ISNUMBER((work!FS104+work!FT104)/(work!FW104+work!FX104)),(work!FS104+work!FT104)/(work!FW104+work!FX104),".")</f>
        <v>.</v>
      </c>
      <c r="EH104" s="27" t="str">
        <f>work!EZ104</f>
        <v>.</v>
      </c>
      <c r="EI104" s="27" t="str">
        <f>work!FA104</f>
        <v>.</v>
      </c>
      <c r="EJ104" s="27" t="str">
        <f>work!FB104</f>
        <v>.</v>
      </c>
      <c r="EK104" s="27"/>
      <c r="EL104" s="27" t="str">
        <f t="shared" si="93"/>
        <v>.</v>
      </c>
      <c r="EM104" t="str">
        <f t="shared" si="80"/>
        <v>.</v>
      </c>
      <c r="EN104" t="str">
        <f>work!FM104</f>
        <v>.</v>
      </c>
      <c r="EO104" t="str">
        <f>IF(ISNUMBER(work!FK104+work!FL104),work!FK104+work!FL104,".")</f>
        <v>.</v>
      </c>
      <c r="EP104" t="str">
        <f>IF(ISNUMBER(work!FU104-work!FM104),work!FU104-work!FM104,".")</f>
        <v>.</v>
      </c>
      <c r="EQ104" t="str">
        <f>IF(ISNUMBER(work!FS104+work!FT104-work!FK104-work!FL104),(work!FS104+work!FT104-work!FK104-work!FL104),".")</f>
        <v>.</v>
      </c>
      <c r="EU104" t="str">
        <f>work!FC104</f>
        <v>.</v>
      </c>
      <c r="EV104" t="str">
        <f>work!FD104</f>
        <v>.</v>
      </c>
      <c r="EW104" t="str">
        <f>IF(ISNUMBER(VLOOKUP($F104,AREA_EM_ALLYEAR,Seq!B$1,FALSE)),VLOOKUP($F104,AREA_EM_ALLYEAR,Seq!B$1,FALSE),".")</f>
        <v>.</v>
      </c>
      <c r="EX104" t="str">
        <f>IF(ISNUMBER(VLOOKUP($F104,AREA_EM_ALLYEAR,Seq!C$1,FALSE)),VLOOKUP($F104,AREA_EM_ALLYEAR,Seq!C$1,FALSE),".")</f>
        <v>.</v>
      </c>
      <c r="EY104" t="str">
        <f>IF(ISNUMBER(VLOOKUP($F104,AREA_EM_ALLYEAR,Seq!D$1,FALSE)),VLOOKUP($F104,AREA_EM_ALLYEAR,Seq!D$1,FALSE),".")</f>
        <v>.</v>
      </c>
      <c r="EZ104" t="str">
        <f>IF(ISNUMBER(VLOOKUP($F104,AREA_EM_ALLYEAR,Seq!E$1,FALSE)),VLOOKUP($F104,AREA_EM_ALLYEAR,Seq!E$1,FALSE),".")</f>
        <v>.</v>
      </c>
      <c r="FA104" t="str">
        <f>IF(ISNUMBER(VLOOKUP($F104,AREA_EM_ALLYEAR,Seq!F$1,FALSE)),VLOOKUP($F104,AREA_EM_ALLYEAR,Seq!F$1,FALSE),".")</f>
        <v>.</v>
      </c>
      <c r="FB104" t="str">
        <f>IF(ISNUMBER(VLOOKUP($F104,AREA_EM_ALLYEAR,Seq!G$1,FALSE)),VLOOKUP($F104,AREA_EM_ALLYEAR,Seq!G$1,FALSE),".")</f>
        <v>.</v>
      </c>
      <c r="FC104" t="str">
        <f>IF(ISNUMBER(VLOOKUP($F104,AREA_EM_ALLYEAR,Seq!H$1,FALSE)),VLOOKUP($F104,AREA_EM_ALLYEAR,Seq!H$1,FALSE),".")</f>
        <v>.</v>
      </c>
      <c r="FD104" t="str">
        <f>IF(ISNUMBER(VLOOKUP($F104,AREA_EM_ALLYEAR,Seq!I$1,FALSE)),VLOOKUP($F104,AREA_EM_ALLYEAR,Seq!I$1,FALSE),".")</f>
        <v>.</v>
      </c>
      <c r="FE104" t="str">
        <f>IF(ISNUMBER(VLOOKUP($F104,AREA_EM_ALLYEAR,Seq!J$1,FALSE)),VLOOKUP($F104,AREA_EM_ALLYEAR,Seq!J$1,FALSE),".")</f>
        <v>.</v>
      </c>
      <c r="FF104" t="str">
        <f>IF(ISNUMBER(VLOOKUP($F104,AREA_EM_ALLYEAR,Seq!K$1,FALSE)),VLOOKUP($F104,AREA_EM_ALLYEAR,Seq!K$1,FALSE),".")</f>
        <v>.</v>
      </c>
      <c r="FG104" t="str">
        <f>IF(ISNUMBER(VLOOKUP($F104,AREA_EM_ALLYEAR,Seq!L$1,FALSE)),VLOOKUP($F104,AREA_EM_ALLYEAR,Seq!L$1,FALSE),".")</f>
        <v>.</v>
      </c>
      <c r="FH104" t="str">
        <f>IF(ISNUMBER(VLOOKUP($F104,AREA_EM_ALLYEAR,Seq!M$1,FALSE)),VLOOKUP($F104,AREA_EM_ALLYEAR,Seq!M$1,FALSE),".")</f>
        <v>.</v>
      </c>
      <c r="FI104" t="str">
        <f>IF(ISNUMBER(VLOOKUP($F104,AREA_EM_ALLYEAR,Seq!N$1,FALSE)),VLOOKUP($F104,AREA_EM_ALLYEAR,Seq!N$1,FALSE),".")</f>
        <v>.</v>
      </c>
      <c r="FJ104" t="str">
        <f>IF(ISNUMBER(VLOOKUP($F104,AREA_EM_ALLYEAR,Seq!O$1,FALSE)),VLOOKUP($F104,AREA_EM_ALLYEAR,Seq!O$1,FALSE),".")</f>
        <v>.</v>
      </c>
      <c r="FK104" t="str">
        <f t="shared" si="81"/>
        <v>.</v>
      </c>
      <c r="FN104">
        <f>IF( ISNUMBER(VLOOKUP($F104,AREA_LIFE,Seq!V$1,FALSE)-Life!V$39),VLOOKUP($F104,AREA_LIFE,Seq!V$1,FALSE)-Life!V$39,".")</f>
        <v>3.7036585365853796</v>
      </c>
      <c r="FO104">
        <f>IF( ISNUMBER(VLOOKUP($F104,AREA_LIFE,Seq!W$1,FALSE)-Life!W$39),VLOOKUP($F104,AREA_LIFE,Seq!W$1,FALSE)-Life!W$39,".")</f>
        <v>3.8262439024390318</v>
      </c>
      <c r="FP104">
        <f>IF( ISNUMBER(VLOOKUP($F104,AREA_LIFE,Seq!X$1,FALSE)-Life!X$39),VLOOKUP($F104,AREA_LIFE,Seq!X$1,FALSE)-Life!X$39,".")</f>
        <v>3.9868048780487726</v>
      </c>
      <c r="FQ104">
        <f>IF( ISNUMBER(VLOOKUP($F104,AREA_LIFE,Seq!Y$1,FALSE)-Life!Y$39),VLOOKUP($F104,AREA_LIFE,Seq!Y$1,FALSE)-Life!Y$39,".")</f>
        <v>4.1663170731707311</v>
      </c>
      <c r="FR104">
        <f>IF( ISNUMBER(VLOOKUP($F104,AREA_LIFE,Seq!Z$1,FALSE)-Life!Z$39),VLOOKUP($F104,AREA_LIFE,Seq!Z$1,FALSE)-Life!Z$39,".")</f>
        <v>4.3428048780487671</v>
      </c>
      <c r="FS104">
        <f>IF( ISNUMBER(VLOOKUP($F104,AREA_LIFE,Seq!AA$1,FALSE)-Life!AA$39),VLOOKUP($F104,AREA_LIFE,Seq!AA$1,FALSE)-Life!AA$39,".")</f>
        <v>4.480268292682922</v>
      </c>
      <c r="FT104">
        <f>IF( ISNUMBER(VLOOKUP($F104,AREA_LIFE,Seq!AB$1,FALSE)-Life!AB$39),VLOOKUP($F104,AREA_LIFE,Seq!AB$1,FALSE)-Life!AB$39,".")</f>
        <v>4.541195121951219</v>
      </c>
      <c r="FU104">
        <f>IF( ISNUMBER(VLOOKUP($F104,AREA_LIFE,Seq!AC$1,FALSE)-Life!AC$39),VLOOKUP($F104,AREA_LIFE,Seq!AC$1,FALSE)-Life!AC$39,".")</f>
        <v>4.5096585365853628</v>
      </c>
      <c r="FV104">
        <f>IF( ISNUMBER(VLOOKUP($F104,AREA_LIFE,Seq!AD$1,FALSE)-Life!AD$39),VLOOKUP($F104,AREA_LIFE,Seq!AD$1,FALSE)-Life!AD$39,".")</f>
        <v>4.3816829268292707</v>
      </c>
      <c r="FW104">
        <f>IF( ISNUMBER(VLOOKUP($F104,AREA_LIFE,Seq!AE$1,FALSE)-Life!AE$39),VLOOKUP($F104,AREA_LIFE,Seq!AE$1,FALSE)-Life!AE$39,".")</f>
        <v>4.1648048780487841</v>
      </c>
      <c r="FX104">
        <f>IF( ISNUMBER(VLOOKUP($F104,AREA_LIFE,Seq!AF$1,FALSE)-Life!AF$39),VLOOKUP($F104,AREA_LIFE,Seq!AF$1,FALSE)-Life!AF$39,".")</f>
        <v>3.8780487804878163</v>
      </c>
      <c r="FY104">
        <f>IF( ISNUMBER(VLOOKUP($F104,AREA_LIFE,Seq!AG$1,FALSE)-Life!AG$39),VLOOKUP($F104,AREA_LIFE,Seq!AG$1,FALSE)-Life!AG$39,".")</f>
        <v>3.5525121951219347</v>
      </c>
      <c r="FZ104">
        <f>IF( ISNUMBER(VLOOKUP($F104,AREA_LIFE,Seq!AH$1,FALSE)-Life!AH$39),VLOOKUP($F104,AREA_LIFE,Seq!AH$1,FALSE)-Life!AH$39,".")</f>
        <v>3.2306585365853806</v>
      </c>
      <c r="GA104">
        <f>IF( ISNUMBER(VLOOKUP($F104,AREA_LIFE,Seq!AI$1,FALSE)-Life!AI$39),VLOOKUP($F104,AREA_LIFE,Seq!AI$1,FALSE)-Life!AI$39,".")</f>
        <v>2.9494146341463363</v>
      </c>
      <c r="GB104">
        <f>IF( ISNUMBER(VLOOKUP($F104,AREA_LIFE,Seq!AJ$1,FALSE)-Life!AJ$39),VLOOKUP($F104,AREA_LIFE,Seq!AJ$1,FALSE)-Life!AJ$39,".")</f>
        <v>2.7323170731707336</v>
      </c>
      <c r="GC104">
        <f>IF( ISNUMBER(VLOOKUP($F104,AREA_LIFE,Seq!AK$1,FALSE)-Life!AK$39),VLOOKUP($F104,AREA_LIFE,Seq!AK$1,FALSE)-Life!AK$39,".")</f>
        <v>2.6016585365853615</v>
      </c>
      <c r="GD104">
        <f>IF( ISNUMBER(VLOOKUP($F104,AREA_LIFE,Seq!AL$1,FALSE)-Life!AL$39),VLOOKUP($F104,AREA_LIFE,Seq!AL$1,FALSE)-Life!AL$39,".")</f>
        <v>2.5698780487805095</v>
      </c>
      <c r="GE104">
        <f>IF( ISNUMBER(VLOOKUP($F104,AREA_LIFE,Seq!AM$1,FALSE)-Life!AM$39),VLOOKUP($F104,AREA_LIFE,Seq!AM$1,FALSE)-Life!AM$39,".")</f>
        <v>2.6233414634146328</v>
      </c>
      <c r="GF104">
        <f>IF( ISNUMBER(VLOOKUP($F104,AREA_LIFE,Seq!AN$1,FALSE)-Life!AN$39),VLOOKUP($F104,AREA_LIFE,Seq!AN$1,FALSE)-Life!AN$39,".")</f>
        <v>2.7410487804878017</v>
      </c>
      <c r="GG104">
        <f>IF( ISNUMBER(VLOOKUP($F104,AREA_LIFE,Seq!AO$1,FALSE)-Life!AO$39),VLOOKUP($F104,AREA_LIFE,Seq!AO$1,FALSE)-Life!AO$39,".")</f>
        <v>2.9080243902438951</v>
      </c>
      <c r="GH104">
        <f>IF( ISNUMBER(VLOOKUP($F104,AREA_LIFE,Seq!AP$1,FALSE)-Life!AP$39),VLOOKUP($F104,AREA_LIFE,Seq!AP$1,FALSE)-Life!AP$39,".")</f>
        <v>3.1003658536585306</v>
      </c>
      <c r="GI104">
        <f>IF( ISNUMBER(VLOOKUP($F104,AREA_LIFE,Seq!AQ$1,FALSE)-Life!AQ$39),VLOOKUP($F104,AREA_LIFE,Seq!AQ$1,FALSE)-Life!AQ$39,".")</f>
        <v>3.2907804878048807</v>
      </c>
      <c r="GJ104">
        <f>IF( ISNUMBER(VLOOKUP($F104,AREA_LIFE,Seq!AR$1,FALSE)-Life!AR$39),VLOOKUP($F104,AREA_LIFE,Seq!AR$1,FALSE)-Life!AR$39,".")</f>
        <v>3.4563902439024332</v>
      </c>
      <c r="GK104">
        <f>IF( ISNUMBER(VLOOKUP($F104,AREA_LIFE,Seq!AS$1,FALSE)-Life!AS$39),VLOOKUP($F104,AREA_LIFE,Seq!AS$1,FALSE)-Life!AS$39,".")</f>
        <v>3.5778292682926889</v>
      </c>
      <c r="GL104">
        <f>IF( ISNUMBER(VLOOKUP($F104,AREA_LIFE,Seq!AT$1,FALSE)-Life!AT$39),VLOOKUP($F104,AREA_LIFE,Seq!AT$1,FALSE)-Life!AT$39,".")</f>
        <v>3.6476097560975518</v>
      </c>
      <c r="GM104">
        <f>IF( ISNUMBER(VLOOKUP($F104,AREA_LIFE,Seq!AU$1,FALSE)-Life!AU$39),VLOOKUP($F104,AREA_LIFE,Seq!AU$1,FALSE)-Life!AU$39,".")</f>
        <v>3.6622439024390303</v>
      </c>
      <c r="GN104">
        <f>IF( ISNUMBER(VLOOKUP($F104,AREA_LIFE,Seq!AV$1,FALSE)-Life!AV$39),VLOOKUP($F104,AREA_LIFE,Seq!AV$1,FALSE)-Life!AV$39,".")</f>
        <v>3.6311463414634346</v>
      </c>
      <c r="GO104">
        <f>IF( ISNUMBER(VLOOKUP($F104,AREA_LIFE,Seq!AW$1,FALSE)-Life!AW$39),VLOOKUP($F104,AREA_LIFE,Seq!AW$1,FALSE)-Life!AW$39,".")</f>
        <v>3.575146341463423</v>
      </c>
      <c r="GP104">
        <f>IF( ISNUMBER(VLOOKUP($F104,AREA_LIFE,Seq!AX$1,FALSE)-Life!AX$39),VLOOKUP($F104,AREA_LIFE,Seq!AX$1,FALSE)-Life!AX$39,".")</f>
        <v>3.5091463414634063</v>
      </c>
      <c r="GQ104">
        <f t="shared" si="82"/>
        <v>3.5091463414634063</v>
      </c>
      <c r="GS104">
        <f>IFERROR(VLOOKUP($F104,AREA_LIFE,Seq!V$1,FALSE),".")</f>
        <v>69.672048780487813</v>
      </c>
      <c r="GT104">
        <f>IFERROR(VLOOKUP($F104,AREA_LIFE,Seq!W$1,FALSE),".")</f>
        <v>69.992975609756101</v>
      </c>
      <c r="GU104">
        <f>IFERROR(VLOOKUP($F104,AREA_LIFE,Seq!X$1,FALSE),".")</f>
        <v>70.335292682926834</v>
      </c>
      <c r="GV104">
        <f>IFERROR(VLOOKUP($F104,AREA_LIFE,Seq!Y$1,FALSE),".")</f>
        <v>70.68748780487806</v>
      </c>
      <c r="GW104">
        <f>IFERROR(VLOOKUP($F104,AREA_LIFE,Seq!Z$1,FALSE),".")</f>
        <v>71.038609756097557</v>
      </c>
      <c r="GX104">
        <f>IFERROR(VLOOKUP($F104,AREA_LIFE,Seq!AA$1,FALSE),".")</f>
        <v>71.360707317073178</v>
      </c>
      <c r="GY104">
        <f>IFERROR(VLOOKUP($F104,AREA_LIFE,Seq!AB$1,FALSE),".")</f>
        <v>71.622414634146352</v>
      </c>
      <c r="GZ104">
        <f>IFERROR(VLOOKUP($F104,AREA_LIFE,Seq!AC$1,FALSE),".")</f>
        <v>71.807853658536587</v>
      </c>
      <c r="HA104">
        <f>IFERROR(VLOOKUP($F104,AREA_LIFE,Seq!AD$1,FALSE),".")</f>
        <v>71.914609756097562</v>
      </c>
      <c r="HB104">
        <f>IFERROR(VLOOKUP($F104,AREA_LIFE,Seq!AE$1,FALSE),".")</f>
        <v>71.95119512195123</v>
      </c>
      <c r="HC104">
        <f>IFERROR(VLOOKUP($F104,AREA_LIFE,Seq!AF$1,FALSE),".")</f>
        <v>71.937121951219524</v>
      </c>
      <c r="HD104">
        <f>IFERROR(VLOOKUP($F104,AREA_LIFE,Seq!AG$1,FALSE),".")</f>
        <v>71.902902439024388</v>
      </c>
      <c r="HE104">
        <f>IFERROR(VLOOKUP($F104,AREA_LIFE,Seq!AH$1,FALSE),".")</f>
        <v>71.885902439024406</v>
      </c>
      <c r="HF104">
        <f>IFERROR(VLOOKUP($F104,AREA_LIFE,Seq!AI$1,FALSE),".")</f>
        <v>71.919000000000011</v>
      </c>
      <c r="HG104">
        <f>IFERROR(VLOOKUP($F104,AREA_LIFE,Seq!AJ$1,FALSE),".")</f>
        <v>72.022658536585382</v>
      </c>
      <c r="HH104">
        <f>IFERROR(VLOOKUP($F104,AREA_LIFE,Seq!AK$1,FALSE),".")</f>
        <v>72.21919512195123</v>
      </c>
      <c r="HI104">
        <f>IFERROR(VLOOKUP($F104,AREA_LIFE,Seq!AL$1,FALSE),".")</f>
        <v>72.521512195121971</v>
      </c>
      <c r="HJ104">
        <f>IFERROR(VLOOKUP($F104,AREA_LIFE,Seq!AM$1,FALSE),".")</f>
        <v>72.915073170731716</v>
      </c>
      <c r="HK104">
        <f>IFERROR(VLOOKUP($F104,AREA_LIFE,Seq!AN$1,FALSE),".")</f>
        <v>73.375853658536599</v>
      </c>
      <c r="HL104">
        <f>IFERROR(VLOOKUP($F104,AREA_LIFE,Seq!AO$1,FALSE),".")</f>
        <v>73.8829268292683</v>
      </c>
      <c r="HM104">
        <f>IFERROR(VLOOKUP($F104,AREA_LIFE,Seq!AP$1,FALSE),".")</f>
        <v>74.404365853658547</v>
      </c>
      <c r="HN104">
        <f>IFERROR(VLOOKUP($F104,AREA_LIFE,Seq!AQ$1,FALSE),".")</f>
        <v>74.902365853658537</v>
      </c>
      <c r="HO104">
        <f>IFERROR(VLOOKUP($F104,AREA_LIFE,Seq!AR$1,FALSE),".")</f>
        <v>75.349536585365854</v>
      </c>
      <c r="HP104">
        <f>IFERROR(VLOOKUP($F104,AREA_LIFE,Seq!AS$1,FALSE),".")</f>
        <v>75.725000000000009</v>
      </c>
      <c r="HQ104">
        <f>IFERROR(VLOOKUP($F104,AREA_LIFE,Seq!AT$1,FALSE),".")</f>
        <v>76.021292682926841</v>
      </c>
      <c r="HR104">
        <f>IFERROR(VLOOKUP($F104,AREA_LIFE,Seq!AU$1,FALSE),".")</f>
        <v>76.2389024390244</v>
      </c>
      <c r="HS104">
        <f>IFERROR(VLOOKUP($F104,AREA_LIFE,Seq!AV$1,FALSE),".")</f>
        <v>76.394756097560986</v>
      </c>
      <c r="HT104">
        <f>IFERROR(VLOOKUP($F104,AREA_LIFE,Seq!AW$1,FALSE),".")</f>
        <v>76.518219512195131</v>
      </c>
      <c r="HU104">
        <f>IFERROR(VLOOKUP($F104,AREA_LIFE,Seq!AX$1,FALSE),".")</f>
        <v>76.633707317073174</v>
      </c>
      <c r="HV104" t="str">
        <f>IFERROR(VLOOKUP($F104,AREA_LIFE,Seq!AY$1,FALSE),".")</f>
        <v>.</v>
      </c>
      <c r="HZ104">
        <f t="shared" si="85"/>
        <v>1123</v>
      </c>
      <c r="IA104">
        <f t="shared" si="83"/>
        <v>0</v>
      </c>
      <c r="IB104">
        <f t="shared" si="86"/>
        <v>44781689.90189635</v>
      </c>
      <c r="IC104">
        <f t="shared" si="87"/>
        <v>-44138421.284225859</v>
      </c>
      <c r="ID104">
        <f t="shared" si="84"/>
        <v>8.2851613671838908E-2</v>
      </c>
      <c r="IE104" t="str">
        <f>work!FK104</f>
        <v>.</v>
      </c>
      <c r="IF104" t="str">
        <f>work!FL104</f>
        <v>.</v>
      </c>
      <c r="IG104" t="str">
        <f>work!FM104</f>
        <v>.</v>
      </c>
      <c r="IH104" t="str">
        <f>IF(ISNUMBER(work!FS104-work!FK104),work!FS104-work!FK104,".")</f>
        <v>.</v>
      </c>
      <c r="II104" t="str">
        <f>IF(ISNUMBER(work!FT104-work!FL104),work!FT104-work!FL104,".")</f>
        <v>.</v>
      </c>
      <c r="IJ104" t="str">
        <f>IF(ISNUMBER(work!FU104-work!FM104),work!FU104-work!FM104,".")</f>
        <v>.</v>
      </c>
    </row>
    <row r="105" spans="1:244">
      <c r="A105" s="24" t="str">
        <f t="shared" si="48"/>
        <v>欧洲</v>
      </c>
      <c r="B105" s="24" t="str">
        <f t="shared" si="89"/>
        <v>InEM90</v>
      </c>
      <c r="C105" s="24" t="str">
        <f t="shared" si="90"/>
        <v>InOECD90</v>
      </c>
      <c r="D105" s="24"/>
      <c r="E105" s="25" t="s">
        <v>2525</v>
      </c>
      <c r="F105" s="26" t="str">
        <f t="shared" si="51"/>
        <v>Austria</v>
      </c>
      <c r="G105" s="27">
        <f t="shared" si="52"/>
        <v>0</v>
      </c>
      <c r="H105" s="27">
        <f t="shared" si="53"/>
        <v>0</v>
      </c>
      <c r="I105" s="27">
        <f t="shared" si="54"/>
        <v>0</v>
      </c>
      <c r="J105" s="27">
        <f t="shared" si="55"/>
        <v>90</v>
      </c>
      <c r="K105" s="27">
        <f t="shared" si="56"/>
        <v>35</v>
      </c>
      <c r="L105" s="27">
        <f t="shared" si="57"/>
        <v>69</v>
      </c>
      <c r="M105" s="27">
        <f t="shared" si="58"/>
        <v>138</v>
      </c>
      <c r="N105" s="27">
        <f t="shared" si="59"/>
        <v>4</v>
      </c>
      <c r="O105" s="27">
        <f t="shared" si="60"/>
        <v>29</v>
      </c>
      <c r="P105" s="27">
        <f t="shared" si="61"/>
        <v>1080</v>
      </c>
      <c r="Q105" s="27">
        <f t="shared" si="62"/>
        <v>1010</v>
      </c>
      <c r="R105" s="27">
        <f t="shared" si="63"/>
        <v>1865</v>
      </c>
      <c r="S105" s="27">
        <f t="shared" si="64"/>
        <v>1675</v>
      </c>
      <c r="T105" s="27">
        <f t="shared" si="65"/>
        <v>7461</v>
      </c>
      <c r="U105" s="27">
        <f t="shared" si="66"/>
        <v>2113</v>
      </c>
      <c r="V105" s="27">
        <f t="shared" si="67"/>
        <v>2317</v>
      </c>
      <c r="W105" s="27">
        <f t="shared" si="68"/>
        <v>2259</v>
      </c>
      <c r="X105" s="27">
        <f t="shared" si="69"/>
        <v>5778</v>
      </c>
      <c r="Y105" s="27">
        <f t="shared" si="70"/>
        <v>6727</v>
      </c>
      <c r="Z105" s="27">
        <f t="shared" si="71"/>
        <v>9450</v>
      </c>
      <c r="AA105" s="27">
        <f t="shared" si="72"/>
        <v>9761</v>
      </c>
      <c r="AB105" s="27">
        <f t="shared" si="73"/>
        <v>7630</v>
      </c>
      <c r="AC105" s="27">
        <f t="shared" si="74"/>
        <v>14943</v>
      </c>
      <c r="AD105" s="27">
        <f t="shared" si="75"/>
        <v>8234</v>
      </c>
      <c r="AE105" s="27">
        <f t="shared" si="91"/>
        <v>13255</v>
      </c>
      <c r="AF105" s="27">
        <f t="shared" si="92"/>
        <v>8857</v>
      </c>
      <c r="AG105" s="27"/>
      <c r="AH105" s="27">
        <f>IF(ISNUMBER(work!C105+work!AH105),work!C105+work!AH105,".")</f>
        <v>30324229.291667499</v>
      </c>
      <c r="AI105" s="27">
        <f>IF(ISNUMBER(work!D105+work!AI105),work!D105+work!AI105,".")</f>
        <v>31258188.164530203</v>
      </c>
      <c r="AJ105" s="27">
        <f>IF(ISNUMBER(work!E105+work!AJ105),work!E105+work!AJ105,".")</f>
        <v>33243414.096420802</v>
      </c>
      <c r="AK105" s="27">
        <f>IF(ISNUMBER(work!F105+work!AK105),work!F105+work!AK105,".")</f>
        <v>35893686.641996399</v>
      </c>
      <c r="AL105" s="27">
        <f>IF(ISNUMBER(work!G105+work!AL105),work!G105+work!AL105,".")</f>
        <v>39440727.601224199</v>
      </c>
      <c r="AM105" s="27">
        <f>IF(ISNUMBER(work!H105+work!AM105),work!H105+work!AM105,".")</f>
        <v>43371972.280310094</v>
      </c>
      <c r="AN105" s="27">
        <f>IF(ISNUMBER(work!I105+work!AN105),work!I105+work!AN105,".")</f>
        <v>46350679.380686209</v>
      </c>
      <c r="AO105" s="27">
        <f>IF(ISNUMBER(work!J105+work!AO105),work!J105+work!AO105,".")</f>
        <v>50371301.804102898</v>
      </c>
      <c r="AP105" s="27">
        <f>IF(ISNUMBER(work!K105+work!AP105),work!K105+work!AP105,".")</f>
        <v>54933224.533542395</v>
      </c>
      <c r="AQ105" s="27">
        <f>IF(ISNUMBER(work!L105+work!AQ105),work!L105+work!AQ105,".")</f>
        <v>57136062.711409405</v>
      </c>
      <c r="AR105" s="27">
        <f>IF(ISNUMBER(work!M105+work!AR105),work!M105+work!AR105,".")</f>
        <v>59360285.922893405</v>
      </c>
      <c r="AS105" s="27">
        <f>IF(ISNUMBER(work!N105+work!AS105),work!N105+work!AS105,".")</f>
        <v>63948012.916946396</v>
      </c>
      <c r="AT105" s="27">
        <f>IF(ISNUMBER(work!O105+work!AT105),work!O105+work!AT105,".")</f>
        <v>71132843.225816503</v>
      </c>
      <c r="AU105" s="27">
        <f>IF(ISNUMBER(work!P105+work!AU105),work!P105+work!AU105,".")</f>
        <v>78953802.987399489</v>
      </c>
      <c r="AV105" s="27">
        <f>IF(ISNUMBER(work!Q105+work!AV105),work!Q105+work!AV105,".")</f>
        <v>87582360.419581696</v>
      </c>
      <c r="AW105" s="27">
        <f>IF(ISNUMBER(work!R105+work!AW105),work!R105+work!AW105,".")</f>
        <v>95783115.814768896</v>
      </c>
      <c r="AX105" s="27">
        <f>IF(ISNUMBER(work!S105+work!AX105),work!S105+work!AX105,".")</f>
        <v>104079038.41522489</v>
      </c>
      <c r="AY105" s="27">
        <f>IF(ISNUMBER(work!T105+work!AY105),work!T105+work!AY105,".")</f>
        <v>112547905.08328959</v>
      </c>
      <c r="AZ105" s="27">
        <f>IF(ISNUMBER(work!U105+work!AZ105),work!U105+work!AZ105,".")</f>
        <v>120602120.89482179</v>
      </c>
      <c r="BA105" s="27">
        <f>IF(ISNUMBER(work!V105+work!BA105),work!V105+work!BA105,".")</f>
        <v>129007460.33969221</v>
      </c>
      <c r="BB105" s="27">
        <f>IF(ISNUMBER(work!W105+work!BB105),work!W105+work!BB105,".")</f>
        <v>138967987.94797218</v>
      </c>
      <c r="BC105" s="27">
        <f>IF(ISNUMBER(work!X105+work!BC105),work!X105+work!BC105,".")</f>
        <v>149014895.532139</v>
      </c>
      <c r="BD105" s="27">
        <f>IF(ISNUMBER(work!Y105+work!BD105),work!Y105+work!BD105,".")</f>
        <v>161142899.24741718</v>
      </c>
      <c r="BE105" s="27">
        <f>IF(ISNUMBER(work!Z105+work!BE105),work!Z105+work!BE105,".")</f>
        <v>175460083.9574919</v>
      </c>
      <c r="BF105" s="27">
        <f>IF(ISNUMBER(work!AA105+work!BF105),work!AA105+work!BF105,".")</f>
        <v>191693696.02481568</v>
      </c>
      <c r="BG105" s="27">
        <f>IF(ISNUMBER(work!AB105+work!BG105),work!AB105+work!BG105,".")</f>
        <v>210110154.6181407</v>
      </c>
      <c r="BH105" s="27">
        <f>IF(ISNUMBER(work!AC105+work!BH105),work!AC105+work!BH105,".")</f>
        <v>232774106.94116768</v>
      </c>
      <c r="BI105" s="27">
        <f>IF(ISNUMBER(work!AD105+work!BI105),work!AD105+work!BI105,".")</f>
        <v>260901228.49784011</v>
      </c>
      <c r="BJ105" s="27">
        <f>IF(ISNUMBER(work!AE105+work!BJ105),work!AE105+work!BJ105,".")</f>
        <v>282781203.81296891</v>
      </c>
      <c r="BK105" s="27">
        <f>IF(ISNUMBER(work!AF105+work!BK105),work!AF105+work!BK105,".")</f>
        <v>315590017.46700269</v>
      </c>
      <c r="BL105" s="27"/>
      <c r="BM105" s="27">
        <f>IF(ISNUMBER(work!AH105-work!C105),work!AH105-work!C105,".")</f>
        <v>-6264159.2713984996</v>
      </c>
      <c r="BN105" s="27">
        <f>IF(ISNUMBER(work!AI105-work!D105),work!AI105-work!D105,".")</f>
        <v>-7232796.6038151998</v>
      </c>
      <c r="BO105" s="27">
        <f>IF(ISNUMBER(work!AJ105-work!E105),work!AJ105-work!E105,".")</f>
        <v>-8750250.2858440001</v>
      </c>
      <c r="BP105" s="27">
        <f>IF(ISNUMBER(work!AK105-work!F105),work!AK105-work!F105,".")</f>
        <v>-10677287.1579352</v>
      </c>
      <c r="BQ105" s="27">
        <f>IF(ISNUMBER(work!AL105-work!G105),work!AL105-work!G105,".")</f>
        <v>-14209034.216296999</v>
      </c>
      <c r="BR105" s="27">
        <f>IF(ISNUMBER(work!AM105-work!H105),work!AM105-work!H105,".")</f>
        <v>-17520507.382576499</v>
      </c>
      <c r="BS105" s="27">
        <f>IF(ISNUMBER(work!AN105-work!I105),work!AN105-work!I105,".")</f>
        <v>-19900338.492534403</v>
      </c>
      <c r="BT105" s="27">
        <f>IF(ISNUMBER(work!AO105-work!J105),work!AO105-work!J105,".")</f>
        <v>-23564834.142411303</v>
      </c>
      <c r="BU105" s="27">
        <f>IF(ISNUMBER(work!AP105-work!K105),work!AP105-work!K105,".")</f>
        <v>-27357694.774928</v>
      </c>
      <c r="BV105" s="27">
        <f>IF(ISNUMBER(work!AQ105-work!L105),work!AQ105-work!L105,".")</f>
        <v>-28528784.288708199</v>
      </c>
      <c r="BW105" s="27">
        <f>IF(ISNUMBER(work!AR105-work!M105),work!AR105-work!M105,".")</f>
        <v>-29559825.263228804</v>
      </c>
      <c r="BX105" s="27">
        <f>IF(ISNUMBER(work!AS105-work!N105),work!AS105-work!N105,".")</f>
        <v>-33152748.498298999</v>
      </c>
      <c r="BY105" s="27">
        <f>IF(ISNUMBER(work!AT105-work!O105),work!AT105-work!O105,".")</f>
        <v>-39756226.310393706</v>
      </c>
      <c r="BZ105" s="27">
        <f>IF(ISNUMBER(work!AU105-work!P105),work!AU105-work!P105,".")</f>
        <v>-47459736.2838801</v>
      </c>
      <c r="CA105" s="27">
        <f>IF(ISNUMBER(work!AV105-work!Q105),work!AV105-work!Q105,".")</f>
        <v>-55391352.496235505</v>
      </c>
      <c r="CB105" s="27">
        <f>IF(ISNUMBER(work!AW105-work!R105),work!AW105-work!R105,".")</f>
        <v>-62774731.808872499</v>
      </c>
      <c r="CC105" s="27">
        <f>IF(ISNUMBER(work!AX105-work!S105),work!AX105-work!S105,".")</f>
        <v>-70334593.970780507</v>
      </c>
      <c r="CD105" s="27">
        <f>IF(ISNUMBER(work!AY105-work!T105),work!AY105-work!T105,".")</f>
        <v>-78086195.114614397</v>
      </c>
      <c r="CE105" s="27">
        <f>IF(ISNUMBER(work!AZ105-work!U105),work!AZ105-work!U105,".")</f>
        <v>-84901439.118518203</v>
      </c>
      <c r="CF105" s="27">
        <f>IF(ISNUMBER(work!BA105-work!V105),work!BA105-work!V105,".")</f>
        <v>-92114370.234661788</v>
      </c>
      <c r="CG105" s="27">
        <f>IF(ISNUMBER(work!BB105-work!W105),work!BB105-work!W105,".")</f>
        <v>-100728076.39462779</v>
      </c>
      <c r="CH105" s="27">
        <f>IF(ISNUMBER(work!BC105-work!X105),work!BC105-work!X105,".")</f>
        <v>-110575942.150897</v>
      </c>
      <c r="CI105" s="27">
        <f>IF(ISNUMBER(work!BD105-work!Y105),work!BD105-work!Y105,".")</f>
        <v>-122070704.66477479</v>
      </c>
      <c r="CJ105" s="27">
        <f>IF(ISNUMBER(work!BE105-work!Z105),work!BE105-work!Z105,".")</f>
        <v>-136074880.34592012</v>
      </c>
      <c r="CK105" s="27">
        <f>IF(ISNUMBER(work!BF105-work!AA105),work!BF105-work!AA105,".")</f>
        <v>-151306299.6732403</v>
      </c>
      <c r="CL105" s="27">
        <f>IF(ISNUMBER(work!BG105-work!AB105),work!BG105-work!AB105,".")</f>
        <v>-168561840.63251328</v>
      </c>
      <c r="CM105" s="27">
        <f>IF(ISNUMBER(work!BH105-work!AC105),work!BH105-work!AC105,".")</f>
        <v>-189823839.7585623</v>
      </c>
      <c r="CN105" s="27">
        <f>IF(ISNUMBER(work!BI105-work!AD105),work!BI105-work!AD105,".")</f>
        <v>-216634451.27285391</v>
      </c>
      <c r="CO105" s="27">
        <f>IF(ISNUMBER(work!BJ105-work!AE105),work!BJ105-work!AE105,".")</f>
        <v>-237732687.1370891</v>
      </c>
      <c r="CP105" s="27">
        <f>IF(ISNUMBER(work!BK105-work!AF105),work!BK105-work!AF105,".")</f>
        <v>-271919090.36178797</v>
      </c>
      <c r="CQ105" s="27"/>
      <c r="CR105" s="27"/>
      <c r="CS105" s="27">
        <f>IF(ISNUMBER(work!CR105-work!BN105),work!CR105-work!BN105,".")</f>
        <v>7.1140106443229989E-2</v>
      </c>
      <c r="CT105" s="27">
        <f>IF(ISNUMBER(work!CS105-work!BO105),work!CS105-work!BO105,".")</f>
        <v>7.0140106443229988E-2</v>
      </c>
      <c r="CU105" s="27">
        <f>IF(ISNUMBER(work!CT105-work!BP105),work!CT105-work!BP105,".")</f>
        <v>7.0140106443229988E-2</v>
      </c>
      <c r="CV105" s="27">
        <f>IF(ISNUMBER(work!CU105-work!BQ105),work!CU105-work!BQ105,".")</f>
        <v>6.9140106443229987E-2</v>
      </c>
      <c r="CW105" s="27">
        <f>IF(ISNUMBER(work!CV105-work!BR105),work!CV105-work!BR105,".")</f>
        <v>6.9140106443229987E-2</v>
      </c>
      <c r="CX105" s="27">
        <f>IF(ISNUMBER(work!CW105-work!BS105),work!CW105-work!BS105,".")</f>
        <v>6.8140106443229986E-2</v>
      </c>
      <c r="CY105" s="27">
        <f>IF(ISNUMBER(work!CX105-work!BT105),work!CX105-work!BT105,".")</f>
        <v>6.7140106443229999E-2</v>
      </c>
      <c r="CZ105" s="27">
        <f>IF(ISNUMBER(work!CY105-work!BU105),work!CY105-work!BU105,".")</f>
        <v>6.6140106443229998E-2</v>
      </c>
      <c r="DA105" s="27">
        <f>IF(ISNUMBER(work!CZ105-work!BV105),work!CZ105-work!BV105,".")</f>
        <v>6.5140106443229998E-2</v>
      </c>
      <c r="DB105" s="27">
        <f>IF(ISNUMBER(work!DA105-work!BW105),work!DA105-work!BW105,".")</f>
        <v>6.4140106443229997E-2</v>
      </c>
      <c r="DC105" s="94">
        <f>IF(ISNUMBER(work!DB105-work!BX105),work!DB105-work!BX105,".")</f>
        <v>6.2140106443229995E-2</v>
      </c>
      <c r="DD105" s="27">
        <f>IF(ISNUMBER(work!DC105-work!BY105),work!DC105-work!BY105,".")</f>
        <v>6.0140106443229993E-2</v>
      </c>
      <c r="DE105" s="27">
        <f>IF(ISNUMBER(work!DD105-work!BZ105),work!DD105-work!BZ105,".")</f>
        <v>4.2865873444292428E-2</v>
      </c>
      <c r="DF105" s="27">
        <f>IF(ISNUMBER(work!DE105-work!CA105),work!DE105-work!CA105,".")</f>
        <v>4.0865873444292433E-2</v>
      </c>
      <c r="DG105" s="27">
        <f>IF(ISNUMBER(work!DF105-work!CB105),work!DF105-work!CB105,".")</f>
        <v>3.8865873444292431E-2</v>
      </c>
      <c r="DH105" s="27">
        <f>IF(ISNUMBER(work!DG105-work!CC105),work!DG105-work!CC105,".")</f>
        <v>3.686587344429243E-2</v>
      </c>
      <c r="DI105" s="27">
        <f>IF(ISNUMBER(work!DH105-work!CD105),work!DH105-work!CD105,".")</f>
        <v>3.3865873444292427E-2</v>
      </c>
      <c r="DJ105" s="27">
        <f>IF(ISNUMBER(work!DI105-work!CE105),work!DI105-work!CE105,".")</f>
        <v>3.1865873444292425E-2</v>
      </c>
      <c r="DK105" s="27">
        <f>IF(ISNUMBER(work!DJ105-work!CF105),work!DJ105-work!CF105,".")</f>
        <v>2.986587344429243E-2</v>
      </c>
      <c r="DL105" s="27">
        <f>IF(ISNUMBER(work!DK105-work!CG105),work!DK105-work!CG105,".")</f>
        <v>2.5949142146908355E-2</v>
      </c>
      <c r="DM105" s="94">
        <f>IF(ISNUMBER(work!DL105-work!CH105),work!DL105-work!CH105,".")</f>
        <v>2.2575729344861253E-2</v>
      </c>
      <c r="DN105" s="27">
        <f>IF(ISNUMBER(work!DM105-work!CI105),work!DM105-work!CI105,".")</f>
        <v>1.9510765265053687E-2</v>
      </c>
      <c r="DO105" s="27">
        <f>IF(ISNUMBER(work!DN105-work!CJ105),work!DN105-work!CJ105,".")</f>
        <v>1.6886472104900484E-2</v>
      </c>
      <c r="DP105" s="27">
        <f>IF(ISNUMBER(work!DO105-work!CK105),work!DO105-work!CK105,".")</f>
        <v>1.4751780038926805E-2</v>
      </c>
      <c r="DQ105" s="27">
        <f>IF(ISNUMBER(work!DP105-work!CL105),work!DP105-work!CL105,".")</f>
        <v>1.1663265930248204E-2</v>
      </c>
      <c r="DR105" s="94">
        <f>IF(ISNUMBER(work!DQ105-work!CM105),work!DQ105-work!CM105,".")</f>
        <v>9.4752286446503839E-3</v>
      </c>
      <c r="DS105" s="27">
        <f>IF(ISNUMBER(work!DR105-work!CN105),work!DR105-work!CN105,".")</f>
        <v>6.0564704246003354E-3</v>
      </c>
      <c r="DT105" s="27">
        <f>IF(ISNUMBER(work!DS105-work!CO105),work!DS105-work!CO105,".")</f>
        <v>2.4832244842296902E-3</v>
      </c>
      <c r="DU105" s="27">
        <f>IF(ISNUMBER(work!DT105-work!CP105),work!DT105-work!CP105,".")</f>
        <v>-5.6667625453314663E-4</v>
      </c>
      <c r="DV105" s="27">
        <f t="shared" si="78"/>
        <v>-5.6667625453314663E-4</v>
      </c>
      <c r="DW105" s="27"/>
      <c r="DX105" s="27">
        <f>IF(ISNUMBER(work!FJ105/work!FN105),work!FJ105/work!FN105,".")</f>
        <v>4.3866385102706853E-4</v>
      </c>
      <c r="DY105" s="27">
        <f>IF(ISNUMBER(work!FK105/work!FO105),work!FK105/work!FO105,".")</f>
        <v>5.5620340990016265E-4</v>
      </c>
      <c r="DZ105" s="27">
        <f>IF(ISNUMBER(work!FL105/work!FP105),work!FL105/work!FP105,".")</f>
        <v>2.791999311986155E-4</v>
      </c>
      <c r="EA105" s="27">
        <f>IF(ISNUMBER(work!FM105/work!FQ105),work!FM105/work!FQ105,".")</f>
        <v>6.7123080843516797E-4</v>
      </c>
      <c r="EB105" s="27">
        <f>IF(ISNUMBER((work!FK105+work!FL105)/(work!FO105+work!FP105)),(work!FK105+work!FL105)/(work!FO105+work!FP105),".")</f>
        <v>4.0921305560945878E-4</v>
      </c>
      <c r="EC105" s="27">
        <f>IF(ISNUMBER(work!FR105/work!FV105),work!FR105/work!FV105,".")</f>
        <v>8.9089968976215094E-4</v>
      </c>
      <c r="ED105" s="27">
        <f>IF(ISNUMBER(work!FS105/work!FW105),work!FS105/work!FW105,".")</f>
        <v>1.7089705540281877E-3</v>
      </c>
      <c r="EE105" s="27">
        <f>IF(ISNUMBER(work!FT105/work!FX105),work!FT105/work!FX105,".")</f>
        <v>3.7431442474535775E-4</v>
      </c>
      <c r="EF105" s="27">
        <f>IF(ISNUMBER(work!FU105/work!FY105),work!FU105/work!FY105,".")</f>
        <v>1.1111533724162694E-3</v>
      </c>
      <c r="EG105" s="27">
        <f>IF(ISNUMBER((work!FS105+work!FT105)/(work!FW105+work!FX105)),(work!FS105+work!FT105)/(work!FW105+work!FX105),".")</f>
        <v>8.5381757140452188E-4</v>
      </c>
      <c r="EH105" s="27">
        <f>work!EZ105</f>
        <v>5.9578975241625842E-4</v>
      </c>
      <c r="EI105" s="27">
        <f>work!FA105</f>
        <v>4.9281003132974933E-4</v>
      </c>
      <c r="EJ105" s="27" t="str">
        <f>work!FB105</f>
        <v>.</v>
      </c>
      <c r="EK105" s="27"/>
      <c r="EL105" s="27">
        <f t="shared" si="93"/>
        <v>7465.857</v>
      </c>
      <c r="EM105">
        <f t="shared" si="80"/>
        <v>2121</v>
      </c>
      <c r="EN105">
        <f>work!FM105</f>
        <v>393</v>
      </c>
      <c r="EO105">
        <f>IF(ISNUMBER(work!FK105+work!FL105),work!FK105+work!FL105,".")</f>
        <v>1892</v>
      </c>
      <c r="EP105">
        <f>IF(ISNUMBER(work!FU105-work!FM105),work!FU105-work!FM105,".")</f>
        <v>536</v>
      </c>
      <c r="EQ105">
        <f>IF(ISNUMBER(work!FS105+work!FT105-work!FK105-work!FL105),(work!FS105+work!FT105-work!FK105-work!FL105),".")</f>
        <v>2348</v>
      </c>
      <c r="EU105">
        <f>work!FC105</f>
        <v>4500</v>
      </c>
      <c r="EV105">
        <f>work!FD105</f>
        <v>3800</v>
      </c>
      <c r="EW105" t="str">
        <f>IF(ISNUMBER(VLOOKUP($F105,AREA_EM_ALLYEAR,Seq!B$1,FALSE)),VLOOKUP($F105,AREA_EM_ALLYEAR,Seq!B$1,FALSE),".")</f>
        <v>.</v>
      </c>
      <c r="EX105" t="str">
        <f>IF(ISNUMBER(VLOOKUP($F105,AREA_EM_ALLYEAR,Seq!C$1,FALSE)),VLOOKUP($F105,AREA_EM_ALLYEAR,Seq!C$1,FALSE),".")</f>
        <v>.</v>
      </c>
      <c r="EY105" t="str">
        <f>IF(ISNUMBER(VLOOKUP($F105,AREA_EM_ALLYEAR,Seq!D$1,FALSE)),VLOOKUP($F105,AREA_EM_ALLYEAR,Seq!D$1,FALSE),".")</f>
        <v>.</v>
      </c>
      <c r="EZ105" t="str">
        <f>IF(ISNUMBER(VLOOKUP($F105,AREA_EM_ALLYEAR,Seq!E$1,FALSE)),VLOOKUP($F105,AREA_EM_ALLYEAR,Seq!E$1,FALSE),".")</f>
        <v>.</v>
      </c>
      <c r="FA105" t="str">
        <f>IF(ISNUMBER(VLOOKUP($F105,AREA_EM_ALLYEAR,Seq!F$1,FALSE)),VLOOKUP($F105,AREA_EM_ALLYEAR,Seq!F$1,FALSE),".")</f>
        <v>.</v>
      </c>
      <c r="FB105" t="str">
        <f>IF(ISNUMBER(VLOOKUP($F105,AREA_EM_ALLYEAR,Seq!G$1,FALSE)),VLOOKUP($F105,AREA_EM_ALLYEAR,Seq!G$1,FALSE),".")</f>
        <v>.</v>
      </c>
      <c r="FC105" t="str">
        <f>IF(ISNUMBER(VLOOKUP($F105,AREA_EM_ALLYEAR,Seq!H$1,FALSE)),VLOOKUP($F105,AREA_EM_ALLYEAR,Seq!H$1,FALSE),".")</f>
        <v>.</v>
      </c>
      <c r="FD105" t="str">
        <f>IF(ISNUMBER(VLOOKUP($F105,AREA_EM_ALLYEAR,Seq!I$1,FALSE)),VLOOKUP($F105,AREA_EM_ALLYEAR,Seq!I$1,FALSE),".")</f>
        <v>.</v>
      </c>
      <c r="FE105" t="str">
        <f>IF(ISNUMBER(VLOOKUP($F105,AREA_EM_ALLYEAR,Seq!J$1,FALSE)),VLOOKUP($F105,AREA_EM_ALLYEAR,Seq!J$1,FALSE),".")</f>
        <v>.</v>
      </c>
      <c r="FF105" t="str">
        <f>IF(ISNUMBER(VLOOKUP($F105,AREA_EM_ALLYEAR,Seq!K$1,FALSE)),VLOOKUP($F105,AREA_EM_ALLYEAR,Seq!K$1,FALSE),".")</f>
        <v>.</v>
      </c>
      <c r="FG105" t="str">
        <f>IF(ISNUMBER(VLOOKUP($F105,AREA_EM_ALLYEAR,Seq!L$1,FALSE)),VLOOKUP($F105,AREA_EM_ALLYEAR,Seq!L$1,FALSE),".")</f>
        <v>.</v>
      </c>
      <c r="FH105" t="str">
        <f>IF(ISNUMBER(VLOOKUP($F105,AREA_EM_ALLYEAR,Seq!M$1,FALSE)),VLOOKUP($F105,AREA_EM_ALLYEAR,Seq!M$1,FALSE),".")</f>
        <v>.</v>
      </c>
      <c r="FI105" t="str">
        <f>IF(ISNUMBER(VLOOKUP($F105,AREA_EM_ALLYEAR,Seq!N$1,FALSE)),VLOOKUP($F105,AREA_EM_ALLYEAR,Seq!N$1,FALSE),".")</f>
        <v>.</v>
      </c>
      <c r="FJ105" t="str">
        <f>IF(ISNUMBER(VLOOKUP($F105,AREA_EM_ALLYEAR,Seq!O$1,FALSE)),VLOOKUP($F105,AREA_EM_ALLYEAR,Seq!O$1,FALSE),".")</f>
        <v>.</v>
      </c>
      <c r="FK105" t="str">
        <f t="shared" si="81"/>
        <v>.</v>
      </c>
      <c r="FN105">
        <f>IF( ISNUMBER(VLOOKUP($F105,AREA_LIFE,Seq!V$1,FALSE)-Life!V$39),VLOOKUP($F105,AREA_LIFE,Seq!V$1,FALSE)-Life!V$39,".")</f>
        <v>6.4552682926829448</v>
      </c>
      <c r="FO105">
        <f>IF( ISNUMBER(VLOOKUP($F105,AREA_LIFE,Seq!W$1,FALSE)-Life!W$39),VLOOKUP($F105,AREA_LIFE,Seq!W$1,FALSE)-Life!W$39,".")</f>
        <v>6.5913170731707424</v>
      </c>
      <c r="FP105">
        <f>IF( ISNUMBER(VLOOKUP($F105,AREA_LIFE,Seq!X$1,FALSE)-Life!X$39),VLOOKUP($F105,AREA_LIFE,Seq!X$1,FALSE)-Life!X$39,".")</f>
        <v>6.5485853658536683</v>
      </c>
      <c r="FQ105">
        <f>IF( ISNUMBER(VLOOKUP($F105,AREA_LIFE,Seq!Y$1,FALSE)-Life!Y$39),VLOOKUP($F105,AREA_LIFE,Seq!Y$1,FALSE)-Life!Y$39,".")</f>
        <v>6.4473658536585248</v>
      </c>
      <c r="FR105">
        <f>IF( ISNUMBER(VLOOKUP($F105,AREA_LIFE,Seq!Z$1,FALSE)-Life!Z$39),VLOOKUP($F105,AREA_LIFE,Seq!Z$1,FALSE)-Life!Z$39,".")</f>
        <v>6.8317560975609837</v>
      </c>
      <c r="FS105">
        <f>IF( ISNUMBER(VLOOKUP($F105,AREA_LIFE,Seq!AA$1,FALSE)-Life!AA$39),VLOOKUP($F105,AREA_LIFE,Seq!AA$1,FALSE)-Life!AA$39,".")</f>
        <v>6.8646829268292606</v>
      </c>
      <c r="FT105">
        <f>IF( ISNUMBER(VLOOKUP($F105,AREA_LIFE,Seq!AB$1,FALSE)-Life!AB$39),VLOOKUP($F105,AREA_LIFE,Seq!AB$1,FALSE)-Life!AB$39,".")</f>
        <v>7.1417073170731555</v>
      </c>
      <c r="FU105">
        <f>IF( ISNUMBER(VLOOKUP($F105,AREA_LIFE,Seq!AC$1,FALSE)-Life!AC$39),VLOOKUP($F105,AREA_LIFE,Seq!AC$1,FALSE)-Life!AC$39,".")</f>
        <v>7.3710731707317052</v>
      </c>
      <c r="FV105">
        <f>IF( ISNUMBER(VLOOKUP($F105,AREA_LIFE,Seq!AD$1,FALSE)-Life!AD$39),VLOOKUP($F105,AREA_LIFE,Seq!AD$1,FALSE)-Life!AD$39,".")</f>
        <v>7.6112195121951345</v>
      </c>
      <c r="FW105">
        <f>IF( ISNUMBER(VLOOKUP($F105,AREA_LIFE,Seq!AE$1,FALSE)-Life!AE$39),VLOOKUP($F105,AREA_LIFE,Seq!AE$1,FALSE)-Life!AE$39,".")</f>
        <v>7.4616585365853609</v>
      </c>
      <c r="FX105">
        <f>IF( ISNUMBER(VLOOKUP($F105,AREA_LIFE,Seq!AF$1,FALSE)-Life!AF$39),VLOOKUP($F105,AREA_LIFE,Seq!AF$1,FALSE)-Life!AF$39,".")</f>
        <v>7.4709268292682935</v>
      </c>
      <c r="FY105">
        <f>IF( ISNUMBER(VLOOKUP($F105,AREA_LIFE,Seq!AG$1,FALSE)-Life!AG$39),VLOOKUP($F105,AREA_LIFE,Seq!AG$1,FALSE)-Life!AG$39,".")</f>
        <v>7.2174146341463228</v>
      </c>
      <c r="FZ105">
        <f>IF( ISNUMBER(VLOOKUP($F105,AREA_LIFE,Seq!AH$1,FALSE)-Life!AH$39),VLOOKUP($F105,AREA_LIFE,Seq!AH$1,FALSE)-Life!AH$39,".")</f>
        <v>7.2001219512195149</v>
      </c>
      <c r="GA105">
        <f>IF( ISNUMBER(VLOOKUP($F105,AREA_LIFE,Seq!AI$1,FALSE)-Life!AI$39),VLOOKUP($F105,AREA_LIFE,Seq!AI$1,FALSE)-Life!AI$39,".")</f>
        <v>7.1367560975609479</v>
      </c>
      <c r="GB105">
        <f>IF( ISNUMBER(VLOOKUP($F105,AREA_LIFE,Seq!AJ$1,FALSE)-Life!AJ$39),VLOOKUP($F105,AREA_LIFE,Seq!AJ$1,FALSE)-Life!AJ$39,".")</f>
        <v>7.1667317073170835</v>
      </c>
      <c r="GC105">
        <f>IF( ISNUMBER(VLOOKUP($F105,AREA_LIFE,Seq!AK$1,FALSE)-Life!AK$39),VLOOKUP($F105,AREA_LIFE,Seq!AK$1,FALSE)-Life!AK$39,".")</f>
        <v>7.0980731707316949</v>
      </c>
      <c r="GD105">
        <f>IF( ISNUMBER(VLOOKUP($F105,AREA_LIFE,Seq!AL$1,FALSE)-Life!AL$39),VLOOKUP($F105,AREA_LIFE,Seq!AL$1,FALSE)-Life!AL$39,".")</f>
        <v>7.0320243902439188</v>
      </c>
      <c r="GE105">
        <f>IF( ISNUMBER(VLOOKUP($F105,AREA_LIFE,Seq!AM$1,FALSE)-Life!AM$39),VLOOKUP($F105,AREA_LIFE,Seq!AM$1,FALSE)-Life!AM$39,".")</f>
        <v>7.0958292682926754</v>
      </c>
      <c r="GF105">
        <f>IF( ISNUMBER(VLOOKUP($F105,AREA_LIFE,Seq!AN$1,FALSE)-Life!AN$39),VLOOKUP($F105,AREA_LIFE,Seq!AN$1,FALSE)-Life!AN$39,".")</f>
        <v>7.1195853658536521</v>
      </c>
      <c r="GG105">
        <f>IF( ISNUMBER(VLOOKUP($F105,AREA_LIFE,Seq!AO$1,FALSE)-Life!AO$39),VLOOKUP($F105,AREA_LIFE,Seq!AO$1,FALSE)-Life!AO$39,".")</f>
        <v>6.7660731707317012</v>
      </c>
      <c r="GH105">
        <f>IF( ISNUMBER(VLOOKUP($F105,AREA_LIFE,Seq!AP$1,FALSE)-Life!AP$39),VLOOKUP($F105,AREA_LIFE,Seq!AP$1,FALSE)-Life!AP$39,".")</f>
        <v>6.7377073170731592</v>
      </c>
      <c r="GI105">
        <f>IF( ISNUMBER(VLOOKUP($F105,AREA_LIFE,Seq!AQ$1,FALSE)-Life!AQ$39),VLOOKUP($F105,AREA_LIFE,Seq!AQ$1,FALSE)-Life!AQ$39,".")</f>
        <v>6.920365853658538</v>
      </c>
      <c r="GJ105">
        <f>IF( ISNUMBER(VLOOKUP($F105,AREA_LIFE,Seq!AR$1,FALSE)-Life!AR$39),VLOOKUP($F105,AREA_LIFE,Seq!AR$1,FALSE)-Life!AR$39,".")</f>
        <v>6.800024390243891</v>
      </c>
      <c r="GK105">
        <f>IF( ISNUMBER(VLOOKUP($F105,AREA_LIFE,Seq!AS$1,FALSE)-Life!AS$39),VLOOKUP($F105,AREA_LIFE,Seq!AS$1,FALSE)-Life!AS$39,".")</f>
        <v>6.5391707317073156</v>
      </c>
      <c r="GL105">
        <f>IF( ISNUMBER(VLOOKUP($F105,AREA_LIFE,Seq!AT$1,FALSE)-Life!AT$39),VLOOKUP($F105,AREA_LIFE,Seq!AT$1,FALSE)-Life!AT$39,".")</f>
        <v>6.8416829268292645</v>
      </c>
      <c r="GM105">
        <f>IF( ISNUMBER(VLOOKUP($F105,AREA_LIFE,Seq!AU$1,FALSE)-Life!AU$39),VLOOKUP($F105,AREA_LIFE,Seq!AU$1,FALSE)-Life!AU$39,".")</f>
        <v>6.7952926829268421</v>
      </c>
      <c r="GN105">
        <f>IF( ISNUMBER(VLOOKUP($F105,AREA_LIFE,Seq!AV$1,FALSE)-Life!AV$39),VLOOKUP($F105,AREA_LIFE,Seq!AV$1,FALSE)-Life!AV$39,".")</f>
        <v>7.1327317073171059</v>
      </c>
      <c r="GO105">
        <f>IF( ISNUMBER(VLOOKUP($F105,AREA_LIFE,Seq!AW$1,FALSE)-Life!AW$39),VLOOKUP($F105,AREA_LIFE,Seq!AW$1,FALSE)-Life!AW$39,".")</f>
        <v>7.2381463414634197</v>
      </c>
      <c r="GP105">
        <f>IF( ISNUMBER(VLOOKUP($F105,AREA_LIFE,Seq!AX$1,FALSE)-Life!AX$39),VLOOKUP($F105,AREA_LIFE,Seq!AX$1,FALSE)-Life!AX$39,".")</f>
        <v>7.3230000000000075</v>
      </c>
      <c r="GQ105">
        <f t="shared" si="82"/>
        <v>7.3230000000000075</v>
      </c>
      <c r="GS105">
        <f>IFERROR(VLOOKUP($F105,AREA_LIFE,Seq!V$1,FALSE),".")</f>
        <v>72.423658536585378</v>
      </c>
      <c r="GT105">
        <f>IFERROR(VLOOKUP($F105,AREA_LIFE,Seq!W$1,FALSE),".")</f>
        <v>72.758048780487812</v>
      </c>
      <c r="GU105">
        <f>IFERROR(VLOOKUP($F105,AREA_LIFE,Seq!X$1,FALSE),".")</f>
        <v>72.89707317073173</v>
      </c>
      <c r="GV105">
        <f>IFERROR(VLOOKUP($F105,AREA_LIFE,Seq!Y$1,FALSE),".")</f>
        <v>72.968536585365854</v>
      </c>
      <c r="GW105">
        <f>IFERROR(VLOOKUP($F105,AREA_LIFE,Seq!Z$1,FALSE),".")</f>
        <v>73.527560975609774</v>
      </c>
      <c r="GX105">
        <f>IFERROR(VLOOKUP($F105,AREA_LIFE,Seq!AA$1,FALSE),".")</f>
        <v>73.745121951219517</v>
      </c>
      <c r="GY105">
        <f>IFERROR(VLOOKUP($F105,AREA_LIFE,Seq!AB$1,FALSE),".")</f>
        <v>74.222926829268289</v>
      </c>
      <c r="GZ105">
        <f>IFERROR(VLOOKUP($F105,AREA_LIFE,Seq!AC$1,FALSE),".")</f>
        <v>74.669268292682929</v>
      </c>
      <c r="HA105">
        <f>IFERROR(VLOOKUP($F105,AREA_LIFE,Seq!AD$1,FALSE),".")</f>
        <v>75.144146341463426</v>
      </c>
      <c r="HB105">
        <f>IFERROR(VLOOKUP($F105,AREA_LIFE,Seq!AE$1,FALSE),".")</f>
        <v>75.248048780487807</v>
      </c>
      <c r="HC105">
        <f>IFERROR(VLOOKUP($F105,AREA_LIFE,Seq!AF$1,FALSE),".")</f>
        <v>75.53</v>
      </c>
      <c r="HD105">
        <f>IFERROR(VLOOKUP($F105,AREA_LIFE,Seq!AG$1,FALSE),".")</f>
        <v>75.567804878048776</v>
      </c>
      <c r="HE105">
        <f>IFERROR(VLOOKUP($F105,AREA_LIFE,Seq!AH$1,FALSE),".")</f>
        <v>75.85536585365854</v>
      </c>
      <c r="HF105">
        <f>IFERROR(VLOOKUP($F105,AREA_LIFE,Seq!AI$1,FALSE),".")</f>
        <v>76.106341463414623</v>
      </c>
      <c r="HG105">
        <f>IFERROR(VLOOKUP($F105,AREA_LIFE,Seq!AJ$1,FALSE),".")</f>
        <v>76.457073170731732</v>
      </c>
      <c r="HH105">
        <f>IFERROR(VLOOKUP($F105,AREA_LIFE,Seq!AK$1,FALSE),".")</f>
        <v>76.715609756097564</v>
      </c>
      <c r="HI105">
        <f>IFERROR(VLOOKUP($F105,AREA_LIFE,Seq!AL$1,FALSE),".")</f>
        <v>76.983658536585381</v>
      </c>
      <c r="HJ105">
        <f>IFERROR(VLOOKUP($F105,AREA_LIFE,Seq!AM$1,FALSE),".")</f>
        <v>77.387560975609759</v>
      </c>
      <c r="HK105">
        <f>IFERROR(VLOOKUP($F105,AREA_LIFE,Seq!AN$1,FALSE),".")</f>
        <v>77.754390243902449</v>
      </c>
      <c r="HL105">
        <f>IFERROR(VLOOKUP($F105,AREA_LIFE,Seq!AO$1,FALSE),".")</f>
        <v>77.740975609756106</v>
      </c>
      <c r="HM105">
        <f>IFERROR(VLOOKUP($F105,AREA_LIFE,Seq!AP$1,FALSE),".")</f>
        <v>78.041707317073175</v>
      </c>
      <c r="HN105">
        <f>IFERROR(VLOOKUP($F105,AREA_LIFE,Seq!AQ$1,FALSE),".")</f>
        <v>78.531951219512194</v>
      </c>
      <c r="HO105">
        <f>IFERROR(VLOOKUP($F105,AREA_LIFE,Seq!AR$1,FALSE),".")</f>
        <v>78.693170731707312</v>
      </c>
      <c r="HP105">
        <f>IFERROR(VLOOKUP($F105,AREA_LIFE,Seq!AS$1,FALSE),".")</f>
        <v>78.686341463414635</v>
      </c>
      <c r="HQ105">
        <f>IFERROR(VLOOKUP($F105,AREA_LIFE,Seq!AT$1,FALSE),".")</f>
        <v>79.215365853658554</v>
      </c>
      <c r="HR105">
        <f>IFERROR(VLOOKUP($F105,AREA_LIFE,Seq!AU$1,FALSE),".")</f>
        <v>79.371951219512212</v>
      </c>
      <c r="HS105">
        <f>IFERROR(VLOOKUP($F105,AREA_LIFE,Seq!AV$1,FALSE),".")</f>
        <v>79.896341463414657</v>
      </c>
      <c r="HT105">
        <f>IFERROR(VLOOKUP($F105,AREA_LIFE,Seq!AW$1,FALSE),".")</f>
        <v>80.181219512195128</v>
      </c>
      <c r="HU105">
        <f>IFERROR(VLOOKUP($F105,AREA_LIFE,Seq!AX$1,FALSE),".")</f>
        <v>80.447560975609775</v>
      </c>
      <c r="HV105">
        <f>HU105</f>
        <v>80.447560975609775</v>
      </c>
      <c r="HZ105">
        <f t="shared" si="85"/>
        <v>19813</v>
      </c>
      <c r="IA105">
        <f t="shared" si="83"/>
        <v>332</v>
      </c>
      <c r="IB105">
        <f t="shared" si="86"/>
        <v>59360285.922893405</v>
      </c>
      <c r="IC105">
        <f t="shared" si="87"/>
        <v>-29559825.263228804</v>
      </c>
      <c r="ID105">
        <f t="shared" si="84"/>
        <v>6.2140106443229995E-2</v>
      </c>
      <c r="IE105">
        <f>work!FK105</f>
        <v>1207</v>
      </c>
      <c r="IF105">
        <f>work!FL105</f>
        <v>685</v>
      </c>
      <c r="IG105">
        <f>work!FM105</f>
        <v>393</v>
      </c>
      <c r="IH105">
        <f>IF(ISNUMBER(work!FS105-work!FK105),work!FS105-work!FK105,".")</f>
        <v>1842</v>
      </c>
      <c r="II105">
        <f>IF(ISNUMBER(work!FT105-work!FL105),work!FT105-work!FL105,".")</f>
        <v>506</v>
      </c>
      <c r="IJ105">
        <f>IF(ISNUMBER(work!FU105-work!FM105),work!FU105-work!FM105,".")</f>
        <v>536</v>
      </c>
    </row>
    <row r="106" spans="1:244" hidden="1">
      <c r="A106" s="24" t="str">
        <f t="shared" si="48"/>
        <v>欧洲</v>
      </c>
      <c r="B106" s="24" t="str">
        <f t="shared" si="89"/>
        <v>Out</v>
      </c>
      <c r="C106" s="24" t="str">
        <f t="shared" si="90"/>
        <v>Out</v>
      </c>
      <c r="D106" s="24"/>
      <c r="E106" s="25" t="s">
        <v>2530</v>
      </c>
      <c r="F106" s="26" t="str">
        <f t="shared" si="51"/>
        <v>Bulgaria</v>
      </c>
      <c r="G106" s="27" t="str">
        <f t="shared" si="52"/>
        <v>.</v>
      </c>
      <c r="H106" s="27" t="str">
        <f t="shared" si="53"/>
        <v>.</v>
      </c>
      <c r="I106" s="27" t="str">
        <f t="shared" si="54"/>
        <v>.</v>
      </c>
      <c r="J106" s="27" t="str">
        <f t="shared" si="55"/>
        <v>.</v>
      </c>
      <c r="K106" s="27" t="str">
        <f t="shared" si="56"/>
        <v>.</v>
      </c>
      <c r="L106" s="27" t="str">
        <f t="shared" si="57"/>
        <v>.</v>
      </c>
      <c r="M106" s="27" t="str">
        <f t="shared" si="58"/>
        <v>.</v>
      </c>
      <c r="N106" s="27" t="str">
        <f t="shared" si="59"/>
        <v>.</v>
      </c>
      <c r="O106" s="27">
        <f t="shared" si="60"/>
        <v>0</v>
      </c>
      <c r="P106" s="27">
        <f t="shared" si="61"/>
        <v>28</v>
      </c>
      <c r="Q106" s="27">
        <f t="shared" si="62"/>
        <v>11</v>
      </c>
      <c r="R106" s="27">
        <f t="shared" si="63"/>
        <v>28</v>
      </c>
      <c r="S106" s="27">
        <f t="shared" si="64"/>
        <v>309</v>
      </c>
      <c r="T106" s="27">
        <f t="shared" si="65"/>
        <v>154</v>
      </c>
      <c r="U106" s="27">
        <f t="shared" si="66"/>
        <v>171</v>
      </c>
      <c r="V106" s="27">
        <f t="shared" si="67"/>
        <v>10</v>
      </c>
      <c r="W106" s="27">
        <f t="shared" si="68"/>
        <v>381</v>
      </c>
      <c r="X106" s="27">
        <f t="shared" si="69"/>
        <v>89</v>
      </c>
      <c r="Y106" s="27">
        <f t="shared" si="70"/>
        <v>214</v>
      </c>
      <c r="Z106" s="27">
        <f t="shared" si="71"/>
        <v>234</v>
      </c>
      <c r="AA106" s="27">
        <f t="shared" si="72"/>
        <v>577</v>
      </c>
      <c r="AB106" s="27">
        <f t="shared" si="73"/>
        <v>23</v>
      </c>
      <c r="AC106" s="27">
        <f t="shared" si="74"/>
        <v>311</v>
      </c>
      <c r="AD106" s="27">
        <f t="shared" si="75"/>
        <v>258</v>
      </c>
      <c r="AE106" s="27">
        <f t="shared" si="91"/>
        <v>30</v>
      </c>
      <c r="AF106" s="27">
        <f t="shared" si="92"/>
        <v>380</v>
      </c>
      <c r="AG106" s="27"/>
      <c r="AH106" s="27">
        <f>IF(ISNUMBER(work!C106+work!AH106),work!C106+work!AH106,".")</f>
        <v>19474718.11722381</v>
      </c>
      <c r="AI106" s="27">
        <f>IF(ISNUMBER(work!D106+work!AI106),work!D106+work!AI106,".")</f>
        <v>20483863.795760181</v>
      </c>
      <c r="AJ106" s="27">
        <f>IF(ISNUMBER(work!E106+work!AJ106),work!E106+work!AJ106,".")</f>
        <v>22264114.19554035</v>
      </c>
      <c r="AK106" s="27">
        <f>IF(ISNUMBER(work!F106+work!AK106),work!F106+work!AK106,".")</f>
        <v>24596240.557629351</v>
      </c>
      <c r="AL106" s="27">
        <f>IF(ISNUMBER(work!G106+work!AL106),work!G106+work!AL106,".")</f>
        <v>28180153.574495651</v>
      </c>
      <c r="AM106" s="27">
        <f>IF(ISNUMBER(work!H106+work!AM106),work!H106+work!AM106,".")</f>
        <v>31837880.434929777</v>
      </c>
      <c r="AN106" s="27">
        <f>IF(ISNUMBER(work!I106+work!AN106),work!I106+work!AN106,".")</f>
        <v>34575704.239512391</v>
      </c>
      <c r="AO106" s="27">
        <f>IF(ISNUMBER(work!J106+work!AO106),work!J106+work!AO106,".")</f>
        <v>38506065.551660769</v>
      </c>
      <c r="AP106" s="27">
        <f>IF(ISNUMBER(work!K106+work!AP106),work!K106+work!AP106,".")</f>
        <v>42851786.32847362</v>
      </c>
      <c r="AQ106" s="27">
        <f>IF(ISNUMBER(work!L106+work!AQ106),work!L106+work!AQ106,".")</f>
        <v>44482614.040318362</v>
      </c>
      <c r="AR106" s="27">
        <f>IF(ISNUMBER(work!M106+work!AR106),work!M106+work!AR106,".")</f>
        <v>45959792.037367605</v>
      </c>
      <c r="AS106" s="27">
        <f>IF(ISNUMBER(work!N106+work!AS106),work!N106+work!AS106,".")</f>
        <v>49923459.081901327</v>
      </c>
      <c r="AT106" s="27">
        <f>IF(ISNUMBER(work!O106+work!AT106),work!O106+work!AT106,".")</f>
        <v>56717757.557414688</v>
      </c>
      <c r="AU106" s="27">
        <f>IF(ISNUMBER(work!P106+work!AU106),work!P106+work!AU106,".")</f>
        <v>64461145.992987491</v>
      </c>
      <c r="AV106" s="27">
        <f>IF(ISNUMBER(work!Q106+work!AV106),work!Q106+work!AV106,".")</f>
        <v>72764037.514908522</v>
      </c>
      <c r="AW106" s="27">
        <f>IF(ISNUMBER(work!R106+work!AW106),work!R106+work!AW106,".")</f>
        <v>80592634.666807204</v>
      </c>
      <c r="AX106" s="27">
        <f>IF(ISNUMBER(work!S106+work!AX106),work!S106+work!AX106,".")</f>
        <v>88397038.227620468</v>
      </c>
      <c r="AY106" s="27">
        <f>IF(ISNUMBER(work!T106+work!AY106),work!T106+work!AY106,".")</f>
        <v>96440619.699631169</v>
      </c>
      <c r="AZ106" s="27">
        <f>IF(ISNUMBER(work!U106+work!AZ106),work!U106+work!AZ106,".")</f>
        <v>103920292.39137633</v>
      </c>
      <c r="BA106" s="27">
        <f>IF(ISNUMBER(work!V106+work!BA106),work!V106+work!BA106,".")</f>
        <v>111756303.45673159</v>
      </c>
      <c r="BB106" s="27">
        <f>IF(ISNUMBER(work!W106+work!BB106),work!W106+work!BB106,".")</f>
        <v>121107971.30201052</v>
      </c>
      <c r="BC106" s="27">
        <f>IF(ISNUMBER(work!X106+work!BC106),work!X106+work!BC106,".")</f>
        <v>131107015.47658767</v>
      </c>
      <c r="BD106" s="27">
        <f>IF(ISNUMBER(work!Y106+work!BD106),work!Y106+work!BD106,".")</f>
        <v>142977420.43974379</v>
      </c>
      <c r="BE106" s="27">
        <f>IF(ISNUMBER(work!Z106+work!BE106),work!Z106+work!BE106,".")</f>
        <v>157206729.83052674</v>
      </c>
      <c r="BF106" s="27">
        <f>IF(ISNUMBER(work!AA106+work!BF106),work!AA106+work!BF106,".")</f>
        <v>173034835.55645585</v>
      </c>
      <c r="BG106" s="27">
        <f>IF(ISNUMBER(work!AB106+work!BG106),work!AB106+work!BG106,".")</f>
        <v>190966694.93703413</v>
      </c>
      <c r="BH106" s="27">
        <f>IF(ISNUMBER(work!AC106+work!BH106),work!AC106+work!BH106,".")</f>
        <v>213039684.37560022</v>
      </c>
      <c r="BI106" s="27">
        <f>IF(ISNUMBER(work!AD106+work!BI106),work!AD106+work!BI106,".")</f>
        <v>240615905.16987669</v>
      </c>
      <c r="BJ106" s="27">
        <f>IF(ISNUMBER(work!AE106+work!BJ106),work!AE106+work!BJ106,".")</f>
        <v>262216150.79471505</v>
      </c>
      <c r="BK106" s="27">
        <f>IF(ISNUMBER(work!AF106+work!BK106),work!AF106+work!BK106,".")</f>
        <v>295683050.14493817</v>
      </c>
      <c r="BL106" s="27"/>
      <c r="BM106" s="27">
        <f>IF(ISNUMBER(work!AH106-work!C106),work!AH106-work!C106,".")</f>
        <v>-17113670.445842188</v>
      </c>
      <c r="BN106" s="27">
        <f>IF(ISNUMBER(work!AI106-work!D106),work!AI106-work!D106,".")</f>
        <v>-18007120.97258522</v>
      </c>
      <c r="BO106" s="27">
        <f>IF(ISNUMBER(work!AJ106-work!E106),work!AJ106-work!E106,".")</f>
        <v>-19729550.18672445</v>
      </c>
      <c r="BP106" s="27">
        <f>IF(ISNUMBER(work!AK106-work!F106),work!AK106-work!F106,".")</f>
        <v>-21974733.24230225</v>
      </c>
      <c r="BQ106" s="27">
        <f>IF(ISNUMBER(work!AL106-work!G106),work!AL106-work!G106,".")</f>
        <v>-25469608.243025549</v>
      </c>
      <c r="BR106" s="27">
        <f>IF(ISNUMBER(work!AM106-work!H106),work!AM106-work!H106,".")</f>
        <v>-29054599.22795682</v>
      </c>
      <c r="BS106" s="27">
        <f>IF(ISNUMBER(work!AN106-work!I106),work!AN106-work!I106,".")</f>
        <v>-31675313.633708213</v>
      </c>
      <c r="BT106" s="27">
        <f>IF(ISNUMBER(work!AO106-work!J106),work!AO106-work!J106,".")</f>
        <v>-35430070.394853435</v>
      </c>
      <c r="BU106" s="27">
        <f>IF(ISNUMBER(work!AP106-work!K106),work!AP106-work!K106,".")</f>
        <v>-39439132.979996778</v>
      </c>
      <c r="BV106" s="27">
        <f>IF(ISNUMBER(work!AQ106-work!L106),work!AQ106-work!L106,".")</f>
        <v>-41182232.959799238</v>
      </c>
      <c r="BW106" s="27">
        <f>IF(ISNUMBER(work!AR106-work!M106),work!AR106-work!M106,".")</f>
        <v>-42960319.148754604</v>
      </c>
      <c r="BX106" s="27">
        <f>IF(ISNUMBER(work!AS106-work!N106),work!AS106-work!N106,".")</f>
        <v>-47177302.333344072</v>
      </c>
      <c r="BY106" s="27">
        <f>IF(ISNUMBER(work!AT106-work!O106),work!AT106-work!O106,".")</f>
        <v>-54171311.978795521</v>
      </c>
      <c r="BZ106" s="27">
        <f>IF(ISNUMBER(work!AU106-work!P106),work!AU106-work!P106,".")</f>
        <v>-61952393.278292097</v>
      </c>
      <c r="CA106" s="27">
        <f>IF(ISNUMBER(work!AV106-work!Q106),work!AV106-work!Q106,".")</f>
        <v>-70209675.400908679</v>
      </c>
      <c r="CB106" s="27">
        <f>IF(ISNUMBER(work!AW106-work!R106),work!AW106-work!R106,".")</f>
        <v>-77965212.956834197</v>
      </c>
      <c r="CC106" s="27">
        <f>IF(ISNUMBER(work!AX106-work!S106),work!AX106-work!S106,".")</f>
        <v>-86016594.158384934</v>
      </c>
      <c r="CD106" s="27">
        <f>IF(ISNUMBER(work!AY106-work!T106),work!AY106-work!T106,".")</f>
        <v>-94193480.498272821</v>
      </c>
      <c r="CE106" s="27">
        <f>IF(ISNUMBER(work!AZ106-work!U106),work!AZ106-work!U106,".")</f>
        <v>-101583267.62196366</v>
      </c>
      <c r="CF106" s="27">
        <f>IF(ISNUMBER(work!BA106-work!V106),work!BA106-work!V106,".")</f>
        <v>-109365527.11762241</v>
      </c>
      <c r="CG106" s="27">
        <f>IF(ISNUMBER(work!BB106-work!W106),work!BB106-work!W106,".")</f>
        <v>-118588093.04058947</v>
      </c>
      <c r="CH106" s="27">
        <f>IF(ISNUMBER(work!BC106-work!X106),work!BC106-work!X106,".")</f>
        <v>-128483822.20644833</v>
      </c>
      <c r="CI106" s="27">
        <f>IF(ISNUMBER(work!BD106-work!Y106),work!BD106-work!Y106,".")</f>
        <v>-140236183.4724482</v>
      </c>
      <c r="CJ106" s="27">
        <f>IF(ISNUMBER(work!BE106-work!Z106),work!BE106-work!Z106,".")</f>
        <v>-154328234.47288528</v>
      </c>
      <c r="CK106" s="27">
        <f>IF(ISNUMBER(work!BF106-work!AA106),work!BF106-work!AA106,".")</f>
        <v>-169965160.14160013</v>
      </c>
      <c r="CL106" s="27">
        <f>IF(ISNUMBER(work!BG106-work!AB106),work!BG106-work!AB106,".")</f>
        <v>-187705300.31361985</v>
      </c>
      <c r="CM106" s="27">
        <f>IF(ISNUMBER(work!BH106-work!AC106),work!BH106-work!AC106,".")</f>
        <v>-209558262.32412976</v>
      </c>
      <c r="CN106" s="27">
        <f>IF(ISNUMBER(work!BI106-work!AD106),work!BI106-work!AD106,".")</f>
        <v>-236919774.60081732</v>
      </c>
      <c r="CO106" s="27">
        <f>IF(ISNUMBER(work!BJ106-work!AE106),work!BJ106-work!AE106,".")</f>
        <v>-258297740.15534294</v>
      </c>
      <c r="CP106" s="27">
        <f>IF(ISNUMBER(work!BK106-work!AF106),work!BK106-work!AF106,".")</f>
        <v>-291826057.68385249</v>
      </c>
      <c r="CQ106" s="27"/>
      <c r="CR106" s="27"/>
      <c r="CS106" s="27">
        <f>IF(ISNUMBER(work!CR106-work!BN106),work!CR106-work!BN106,".")</f>
        <v>6.4094647822057454E-2</v>
      </c>
      <c r="CT106" s="27">
        <f>IF(ISNUMBER(work!CS106-work!BO106),work!CS106-work!BO106,".")</f>
        <v>6.3094647822057454E-2</v>
      </c>
      <c r="CU106" s="27">
        <f>IF(ISNUMBER(work!CT106-work!BP106),work!CT106-work!BP106,".")</f>
        <v>6.3094647822057454E-2</v>
      </c>
      <c r="CV106" s="27">
        <f>IF(ISNUMBER(work!CU106-work!BQ106),work!CU106-work!BQ106,".")</f>
        <v>6.209464782205746E-2</v>
      </c>
      <c r="CW106" s="27">
        <f>IF(ISNUMBER(work!CV106-work!BR106),work!CV106-work!BR106,".")</f>
        <v>6.209464782205746E-2</v>
      </c>
      <c r="CX106" s="27">
        <f>IF(ISNUMBER(work!CW106-work!BS106),work!CW106-work!BS106,".")</f>
        <v>6.1094647822057459E-2</v>
      </c>
      <c r="CY106" s="27">
        <f>IF(ISNUMBER(work!CX106-work!BT106),work!CX106-work!BT106,".")</f>
        <v>6.0094647822057458E-2</v>
      </c>
      <c r="CZ106" s="27">
        <f>IF(ISNUMBER(work!CY106-work!BU106),work!CY106-work!BU106,".")</f>
        <v>5.9094647822057457E-2</v>
      </c>
      <c r="DA106" s="27">
        <f>IF(ISNUMBER(work!CZ106-work!BV106),work!CZ106-work!BV106,".")</f>
        <v>5.8094647822057463E-2</v>
      </c>
      <c r="DB106" s="27">
        <f>IF(ISNUMBER(work!DA106-work!BW106),work!DA106-work!BW106,".")</f>
        <v>5.7094647822057462E-2</v>
      </c>
      <c r="DC106" s="27">
        <f>IF(ISNUMBER(work!DB106-work!BX106),work!DB106-work!BX106,".")</f>
        <v>5.509464782205746E-2</v>
      </c>
      <c r="DD106" s="27">
        <f>IF(ISNUMBER(work!DC106-work!BY106),work!DC106-work!BY106,".")</f>
        <v>5.3094647822057459E-2</v>
      </c>
      <c r="DE106" s="27">
        <f>IF(ISNUMBER(work!DD106-work!BZ106),work!DD106-work!BZ106,".")</f>
        <v>5.5628799806225024E-2</v>
      </c>
      <c r="DF106" s="27">
        <f>IF(ISNUMBER(work!DE106-work!CA106),work!DE106-work!CA106,".")</f>
        <v>5.3628799806225022E-2</v>
      </c>
      <c r="DG106" s="27">
        <f>IF(ISNUMBER(work!DF106-work!CB106),work!DF106-work!CB106,".")</f>
        <v>5.162879980622502E-2</v>
      </c>
      <c r="DH106" s="27">
        <f>IF(ISNUMBER(work!DG106-work!CC106),work!DG106-work!CC106,".")</f>
        <v>4.9628799806225025E-2</v>
      </c>
      <c r="DI106" s="27">
        <f>IF(ISNUMBER(work!DH106-work!CD106),work!DH106-work!CD106,".")</f>
        <v>4.662879980622503E-2</v>
      </c>
      <c r="DJ106" s="27">
        <f>IF(ISNUMBER(work!DI106-work!CE106),work!DI106-work!CE106,".")</f>
        <v>4.4628799806225028E-2</v>
      </c>
      <c r="DK106" s="27">
        <f>IF(ISNUMBER(work!DJ106-work!CF106),work!DJ106-work!CF106,".")</f>
        <v>4.2628799806225026E-2</v>
      </c>
      <c r="DL106" s="27">
        <f>IF(ISNUMBER(work!DK106-work!CG106),work!DK106-work!CG106,".")</f>
        <v>3.9191764132553611E-2</v>
      </c>
      <c r="DM106" s="27">
        <f>IF(ISNUMBER(work!DL106-work!CH106),work!DL106-work!CH106,".")</f>
        <v>3.6537717121588091E-2</v>
      </c>
      <c r="DN106" s="27">
        <f>IF(ISNUMBER(work!DM106-work!CI106),work!DM106-work!CI106,".")</f>
        <v>3.3879013906447535E-2</v>
      </c>
      <c r="DO106" s="27">
        <f>IF(ISNUMBER(work!DN106-work!CJ106),work!DN106-work!CJ106,".")</f>
        <v>3.0186808997331303E-2</v>
      </c>
      <c r="DP106" s="27">
        <f>IF(ISNUMBER(work!DO106-work!CK106),work!DO106-work!CK106,".")</f>
        <v>2.6480378371468744E-2</v>
      </c>
      <c r="DQ106" s="27">
        <f>IF(ISNUMBER(work!DP106-work!CL106),work!DP106-work!CL106,".")</f>
        <v>2.1681017864027763E-2</v>
      </c>
      <c r="DR106" s="27">
        <f>IF(ISNUMBER(work!DQ106-work!CM106),work!DQ106-work!CM106,".")</f>
        <v>1.7816279069767439E-2</v>
      </c>
      <c r="DS106" s="27">
        <f>IF(ISNUMBER(work!DR106-work!CN106),work!DR106-work!CN106,".")</f>
        <v>1.2887988341373315E-2</v>
      </c>
      <c r="DT106" s="27">
        <f>IF(ISNUMBER(work!DS106-work!CO106),work!DS106-work!CO106,".")</f>
        <v>7.9279413830504464E-3</v>
      </c>
      <c r="DU106" s="27">
        <f>IF(ISNUMBER(work!DT106-work!CP106),work!DT106-work!CP106,".")</f>
        <v>3.9158557309440234E-3</v>
      </c>
      <c r="DV106" s="27">
        <f t="shared" si="78"/>
        <v>3.9158557309440234E-3</v>
      </c>
      <c r="DW106" s="27"/>
      <c r="DX106" s="27" t="str">
        <f>IF(ISNUMBER(work!FJ106/work!FN106),work!FJ106/work!FN106,".")</f>
        <v>.</v>
      </c>
      <c r="DY106" s="27" t="str">
        <f>IF(ISNUMBER(work!FK106/work!FO106),work!FK106/work!FO106,".")</f>
        <v>.</v>
      </c>
      <c r="DZ106" s="27" t="str">
        <f>IF(ISNUMBER(work!FL106/work!FP106),work!FL106/work!FP106,".")</f>
        <v>.</v>
      </c>
      <c r="EA106" s="27" t="str">
        <f>IF(ISNUMBER(work!FM106/work!FQ106),work!FM106/work!FQ106,".")</f>
        <v>.</v>
      </c>
      <c r="EB106" s="27" t="str">
        <f>IF(ISNUMBER((work!FK106+work!FL106)/(work!FO106+work!FP106)),(work!FK106+work!FL106)/(work!FO106+work!FP106),".")</f>
        <v>.</v>
      </c>
      <c r="EC106" s="27" t="str">
        <f>IF(ISNUMBER(work!FR106/work!FV106),work!FR106/work!FV106,".")</f>
        <v>.</v>
      </c>
      <c r="ED106" s="27" t="str">
        <f>IF(ISNUMBER(work!FS106/work!FW106),work!FS106/work!FW106,".")</f>
        <v>.</v>
      </c>
      <c r="EE106" s="27" t="str">
        <f>IF(ISNUMBER(work!FT106/work!FX106),work!FT106/work!FX106,".")</f>
        <v>.</v>
      </c>
      <c r="EF106" s="27" t="str">
        <f>IF(ISNUMBER(work!FU106/work!FY106),work!FU106/work!FY106,".")</f>
        <v>.</v>
      </c>
      <c r="EG106" s="27" t="str">
        <f>IF(ISNUMBER((work!FS106+work!FT106)/(work!FW106+work!FX106)),(work!FS106+work!FT106)/(work!FW106+work!FX106),".")</f>
        <v>.</v>
      </c>
      <c r="EH106" s="27">
        <f>work!EZ106</f>
        <v>2.8210336267208305E-6</v>
      </c>
      <c r="EI106" s="27" t="str">
        <f>work!FA106</f>
        <v>.</v>
      </c>
      <c r="EJ106" s="27">
        <f>work!FB106</f>
        <v>1.2406947890818859E-3</v>
      </c>
      <c r="EK106" s="27"/>
      <c r="EL106" s="27">
        <f t="shared" si="93"/>
        <v>7359.15</v>
      </c>
      <c r="EM106" t="str">
        <f t="shared" si="80"/>
        <v>.</v>
      </c>
      <c r="EN106" t="str">
        <f>work!FM106</f>
        <v>.</v>
      </c>
      <c r="EO106" t="str">
        <f>IF(ISNUMBER(work!FK106+work!FL106),work!FK106+work!FL106,".")</f>
        <v>.</v>
      </c>
      <c r="EP106" t="str">
        <f>IF(ISNUMBER(work!FU106-work!FM106),work!FU106-work!FM106,".")</f>
        <v>.</v>
      </c>
      <c r="EQ106" t="str">
        <f>IF(ISNUMBER(work!FS106+work!FT106-work!FK106-work!FL106),(work!FS106+work!FT106-work!FK106-work!FL106),".")</f>
        <v>.</v>
      </c>
      <c r="EU106">
        <f>work!FC106</f>
        <v>25</v>
      </c>
      <c r="EV106" t="str">
        <f>work!FD106</f>
        <v>.</v>
      </c>
      <c r="EW106" t="str">
        <f>IF(ISNUMBER(VLOOKUP($F106,AREA_EM_ALLYEAR,Seq!B$1,FALSE)),VLOOKUP($F106,AREA_EM_ALLYEAR,Seq!B$1,FALSE),".")</f>
        <v>.</v>
      </c>
      <c r="EX106" t="str">
        <f>IF(ISNUMBER(VLOOKUP($F106,AREA_EM_ALLYEAR,Seq!C$1,FALSE)),VLOOKUP($F106,AREA_EM_ALLYEAR,Seq!C$1,FALSE),".")</f>
        <v>.</v>
      </c>
      <c r="EY106" t="str">
        <f>IF(ISNUMBER(VLOOKUP($F106,AREA_EM_ALLYEAR,Seq!D$1,FALSE)),VLOOKUP($F106,AREA_EM_ALLYEAR,Seq!D$1,FALSE),".")</f>
        <v>.</v>
      </c>
      <c r="EZ106" t="str">
        <f>IF(ISNUMBER(VLOOKUP($F106,AREA_EM_ALLYEAR,Seq!E$1,FALSE)),VLOOKUP($F106,AREA_EM_ALLYEAR,Seq!E$1,FALSE),".")</f>
        <v>.</v>
      </c>
      <c r="FA106" t="str">
        <f>IF(ISNUMBER(VLOOKUP($F106,AREA_EM_ALLYEAR,Seq!F$1,FALSE)),VLOOKUP($F106,AREA_EM_ALLYEAR,Seq!F$1,FALSE),".")</f>
        <v>.</v>
      </c>
      <c r="FB106" t="str">
        <f>IF(ISNUMBER(VLOOKUP($F106,AREA_EM_ALLYEAR,Seq!G$1,FALSE)),VLOOKUP($F106,AREA_EM_ALLYEAR,Seq!G$1,FALSE),".")</f>
        <v>.</v>
      </c>
      <c r="FC106" t="str">
        <f>IF(ISNUMBER(VLOOKUP($F106,AREA_EM_ALLYEAR,Seq!H$1,FALSE)),VLOOKUP($F106,AREA_EM_ALLYEAR,Seq!H$1,FALSE),".")</f>
        <v>.</v>
      </c>
      <c r="FD106" t="str">
        <f>IF(ISNUMBER(VLOOKUP($F106,AREA_EM_ALLYEAR,Seq!I$1,FALSE)),VLOOKUP($F106,AREA_EM_ALLYEAR,Seq!I$1,FALSE),".")</f>
        <v>.</v>
      </c>
      <c r="FE106" t="str">
        <f>IF(ISNUMBER(VLOOKUP($F106,AREA_EM_ALLYEAR,Seq!J$1,FALSE)),VLOOKUP($F106,AREA_EM_ALLYEAR,Seq!J$1,FALSE),".")</f>
        <v>.</v>
      </c>
      <c r="FF106" t="str">
        <f>IF(ISNUMBER(VLOOKUP($F106,AREA_EM_ALLYEAR,Seq!K$1,FALSE)),VLOOKUP($F106,AREA_EM_ALLYEAR,Seq!K$1,FALSE),".")</f>
        <v>.</v>
      </c>
      <c r="FG106" t="str">
        <f>IF(ISNUMBER(VLOOKUP($F106,AREA_EM_ALLYEAR,Seq!L$1,FALSE)),VLOOKUP($F106,AREA_EM_ALLYEAR,Seq!L$1,FALSE),".")</f>
        <v>.</v>
      </c>
      <c r="FH106" t="str">
        <f>IF(ISNUMBER(VLOOKUP($F106,AREA_EM_ALLYEAR,Seq!M$1,FALSE)),VLOOKUP($F106,AREA_EM_ALLYEAR,Seq!M$1,FALSE),".")</f>
        <v>.</v>
      </c>
      <c r="FI106" t="str">
        <f>IF(ISNUMBER(VLOOKUP($F106,AREA_EM_ALLYEAR,Seq!N$1,FALSE)),VLOOKUP($F106,AREA_EM_ALLYEAR,Seq!N$1,FALSE),".")</f>
        <v>.</v>
      </c>
      <c r="FJ106" t="str">
        <f>IF(ISNUMBER(VLOOKUP($F106,AREA_EM_ALLYEAR,Seq!O$1,FALSE)),VLOOKUP($F106,AREA_EM_ALLYEAR,Seq!O$1,FALSE),".")</f>
        <v>.</v>
      </c>
      <c r="FK106" t="str">
        <f t="shared" si="81"/>
        <v>.</v>
      </c>
      <c r="FN106">
        <f>IF( ISNUMBER(VLOOKUP($F106,AREA_LIFE,Seq!V$1,FALSE)-Life!V$39),VLOOKUP($F106,AREA_LIFE,Seq!V$1,FALSE)-Life!V$39,".")</f>
        <v>5.1891707317073212</v>
      </c>
      <c r="FO106">
        <f>IF( ISNUMBER(VLOOKUP($F106,AREA_LIFE,Seq!W$1,FALSE)-Life!W$39),VLOOKUP($F106,AREA_LIFE,Seq!W$1,FALSE)-Life!W$39,".")</f>
        <v>5.4052195121951456</v>
      </c>
      <c r="FP106">
        <f>IF( ISNUMBER(VLOOKUP($F106,AREA_LIFE,Seq!X$1,FALSE)-Life!X$39),VLOOKUP($F106,AREA_LIFE,Seq!X$1,FALSE)-Life!X$39,".")</f>
        <v>4.8376097560975637</v>
      </c>
      <c r="FQ106">
        <f>IF( ISNUMBER(VLOOKUP($F106,AREA_LIFE,Seq!Y$1,FALSE)-Life!Y$39),VLOOKUP($F106,AREA_LIFE,Seq!Y$1,FALSE)-Life!Y$39,".")</f>
        <v>4.865170731707309</v>
      </c>
      <c r="FR106">
        <f>IF( ISNUMBER(VLOOKUP($F106,AREA_LIFE,Seq!Z$1,FALSE)-Life!Z$39),VLOOKUP($F106,AREA_LIFE,Seq!Z$1,FALSE)-Life!Z$39,".")</f>
        <v>4.8039512195121858</v>
      </c>
      <c r="FS106">
        <f>IF( ISNUMBER(VLOOKUP($F106,AREA_LIFE,Seq!AA$1,FALSE)-Life!AA$39),VLOOKUP($F106,AREA_LIFE,Seq!AA$1,FALSE)-Life!AA$39,".")</f>
        <v>4.3476097560975404</v>
      </c>
      <c r="FT106">
        <f>IF( ISNUMBER(VLOOKUP($F106,AREA_LIFE,Seq!AB$1,FALSE)-Life!AB$39),VLOOKUP($F106,AREA_LIFE,Seq!AB$1,FALSE)-Life!AB$39,".")</f>
        <v>4.6495121951219431</v>
      </c>
      <c r="FU106">
        <f>IF( ISNUMBER(VLOOKUP($F106,AREA_LIFE,Seq!AC$1,FALSE)-Life!AC$39),VLOOKUP($F106,AREA_LIFE,Seq!AC$1,FALSE)-Life!AC$39,".")</f>
        <v>4.228634146341463</v>
      </c>
      <c r="FV106">
        <f>IF( ISNUMBER(VLOOKUP($F106,AREA_LIFE,Seq!AD$1,FALSE)-Life!AD$39),VLOOKUP($F106,AREA_LIFE,Seq!AD$1,FALSE)-Life!AD$39,".")</f>
        <v>4.0714634146341524</v>
      </c>
      <c r="FW106">
        <f>IF( ISNUMBER(VLOOKUP($F106,AREA_LIFE,Seq!AE$1,FALSE)-Life!AE$39),VLOOKUP($F106,AREA_LIFE,Seq!AE$1,FALSE)-Life!AE$39,".")</f>
        <v>3.936048780487809</v>
      </c>
      <c r="FX106">
        <f>IF( ISNUMBER(VLOOKUP($F106,AREA_LIFE,Seq!AF$1,FALSE)-Life!AF$39),VLOOKUP($F106,AREA_LIFE,Seq!AF$1,FALSE)-Life!AF$39,".")</f>
        <v>3.5823902439024522</v>
      </c>
      <c r="FY106">
        <f>IF( ISNUMBER(VLOOKUP($F106,AREA_LIFE,Seq!AG$1,FALSE)-Life!AG$39),VLOOKUP($F106,AREA_LIFE,Seq!AG$1,FALSE)-Life!AG$39,".")</f>
        <v>3.2105853658536461</v>
      </c>
      <c r="FZ106">
        <f>IF( ISNUMBER(VLOOKUP($F106,AREA_LIFE,Seq!AH$1,FALSE)-Life!AH$39),VLOOKUP($F106,AREA_LIFE,Seq!AH$1,FALSE)-Life!AH$39,".")</f>
        <v>2.8391463414634188</v>
      </c>
      <c r="GA106">
        <f>IF( ISNUMBER(VLOOKUP($F106,AREA_LIFE,Seq!AI$1,FALSE)-Life!AI$39),VLOOKUP($F106,AREA_LIFE,Seq!AI$1,FALSE)-Life!AI$39,".")</f>
        <v>2.3772439024390195</v>
      </c>
      <c r="GB106">
        <f>IF( ISNUMBER(VLOOKUP($F106,AREA_LIFE,Seq!AJ$1,FALSE)-Life!AJ$39),VLOOKUP($F106,AREA_LIFE,Seq!AJ$1,FALSE)-Life!AJ$39,".")</f>
        <v>1.9184390243902385</v>
      </c>
      <c r="GC106">
        <f>IF( ISNUMBER(VLOOKUP($F106,AREA_LIFE,Seq!AK$1,FALSE)-Life!AK$39),VLOOKUP($F106,AREA_LIFE,Seq!AK$1,FALSE)-Life!AK$39,".")</f>
        <v>1.4358780487804808</v>
      </c>
      <c r="GD106">
        <f>IF( ISNUMBER(VLOOKUP($F106,AREA_LIFE,Seq!AL$1,FALSE)-Life!AL$39),VLOOKUP($F106,AREA_LIFE,Seq!AL$1,FALSE)-Life!AL$39,".")</f>
        <v>0.94568292682926369</v>
      </c>
      <c r="GE106">
        <f>IF( ISNUMBER(VLOOKUP($F106,AREA_LIFE,Seq!AM$1,FALSE)-Life!AM$39),VLOOKUP($F106,AREA_LIFE,Seq!AM$1,FALSE)-Life!AM$39,".")</f>
        <v>5.9487804878060047E-2</v>
      </c>
      <c r="GF106">
        <f>IF( ISNUMBER(VLOOKUP($F106,AREA_LIFE,Seq!AN$1,FALSE)-Life!AN$39),VLOOKUP($F106,AREA_LIFE,Seq!AN$1,FALSE)-Life!AN$39,".")</f>
        <v>0.42617073170731601</v>
      </c>
      <c r="GG106">
        <f>IF( ISNUMBER(VLOOKUP($F106,AREA_LIFE,Seq!AO$1,FALSE)-Life!AO$39),VLOOKUP($F106,AREA_LIFE,Seq!AO$1,FALSE)-Life!AO$39,".")</f>
        <v>0.43729268292682377</v>
      </c>
      <c r="GH106">
        <f>IF( ISNUMBER(VLOOKUP($F106,AREA_LIFE,Seq!AP$1,FALSE)-Life!AP$39),VLOOKUP($F106,AREA_LIFE,Seq!AP$1,FALSE)-Life!AP$39,".")</f>
        <v>0.3594146341463329</v>
      </c>
      <c r="GI106">
        <f>IF( ISNUMBER(VLOOKUP($F106,AREA_LIFE,Seq!AQ$1,FALSE)-Life!AQ$39),VLOOKUP($F106,AREA_LIFE,Seq!AQ$1,FALSE)-Life!AQ$39,".")</f>
        <v>0.15670731707318453</v>
      </c>
      <c r="GJ106">
        <f>IF( ISNUMBER(VLOOKUP($F106,AREA_LIFE,Seq!AR$1,FALSE)-Life!AR$39),VLOOKUP($F106,AREA_LIFE,Seq!AR$1,FALSE)-Life!AR$39,".")</f>
        <v>-2.7292682926841394E-2</v>
      </c>
      <c r="GK106">
        <f>IF( ISNUMBER(VLOOKUP($F106,AREA_LIFE,Seq!AS$1,FALSE)-Life!AS$39),VLOOKUP($F106,AREA_LIFE,Seq!AS$1,FALSE)-Life!AS$39,".")</f>
        <v>-8.131707317072312E-2</v>
      </c>
      <c r="GL106">
        <f>IF( ISNUMBER(VLOOKUP($F106,AREA_LIFE,Seq!AT$1,FALSE)-Life!AT$39),VLOOKUP($F106,AREA_LIFE,Seq!AT$1,FALSE)-Life!AT$39,".")</f>
        <v>-1.0268292682923175E-2</v>
      </c>
      <c r="GM106">
        <f>IF( ISNUMBER(VLOOKUP($F106,AREA_LIFE,Seq!AU$1,FALSE)-Life!AU$39),VLOOKUP($F106,AREA_LIFE,Seq!AU$1,FALSE)-Life!AU$39,".")</f>
        <v>-5.0073170731707251E-2</v>
      </c>
      <c r="GN106">
        <f>IF( ISNUMBER(VLOOKUP($F106,AREA_LIFE,Seq!AV$1,FALSE)-Life!AV$39),VLOOKUP($F106,AREA_LIFE,Seq!AV$1,FALSE)-Life!AV$39,".")</f>
        <v>-9.0439024390221334E-2</v>
      </c>
      <c r="GO106">
        <f>IF( ISNUMBER(VLOOKUP($F106,AREA_LIFE,Seq!AW$1,FALSE)-Life!AW$39),VLOOKUP($F106,AREA_LIFE,Seq!AW$1,FALSE)-Life!AW$39,".")</f>
        <v>3.960975609757611E-2</v>
      </c>
      <c r="GP106">
        <f>IF( ISNUMBER(VLOOKUP($F106,AREA_LIFE,Seq!AX$1,FALSE)-Life!AX$39),VLOOKUP($F106,AREA_LIFE,Seq!AX$1,FALSE)-Life!AX$39,".")</f>
        <v>0.19202439024390117</v>
      </c>
      <c r="GQ106">
        <f t="shared" si="82"/>
        <v>0.19202439024390117</v>
      </c>
      <c r="GS106">
        <f>IFERROR(VLOOKUP($F106,AREA_LIFE,Seq!V$1,FALSE),".")</f>
        <v>71.157560975609755</v>
      </c>
      <c r="GT106">
        <f>IFERROR(VLOOKUP($F106,AREA_LIFE,Seq!W$1,FALSE),".")</f>
        <v>71.571951219512215</v>
      </c>
      <c r="GU106">
        <f>IFERROR(VLOOKUP($F106,AREA_LIFE,Seq!X$1,FALSE),".")</f>
        <v>71.186097560975625</v>
      </c>
      <c r="GV106">
        <f>IFERROR(VLOOKUP($F106,AREA_LIFE,Seq!Y$1,FALSE),".")</f>
        <v>71.386341463414638</v>
      </c>
      <c r="GW106">
        <f>IFERROR(VLOOKUP($F106,AREA_LIFE,Seq!Z$1,FALSE),".")</f>
        <v>71.499756097560976</v>
      </c>
      <c r="GX106">
        <f>IFERROR(VLOOKUP($F106,AREA_LIFE,Seq!AA$1,FALSE),".")</f>
        <v>71.228048780487796</v>
      </c>
      <c r="GY106">
        <f>IFERROR(VLOOKUP($F106,AREA_LIFE,Seq!AB$1,FALSE),".")</f>
        <v>71.730731707317076</v>
      </c>
      <c r="GZ106">
        <f>IFERROR(VLOOKUP($F106,AREA_LIFE,Seq!AC$1,FALSE),".")</f>
        <v>71.526829268292687</v>
      </c>
      <c r="HA106">
        <f>IFERROR(VLOOKUP($F106,AREA_LIFE,Seq!AD$1,FALSE),".")</f>
        <v>71.604390243902444</v>
      </c>
      <c r="HB106">
        <f>IFERROR(VLOOKUP($F106,AREA_LIFE,Seq!AE$1,FALSE),".")</f>
        <v>71.722439024390255</v>
      </c>
      <c r="HC106">
        <f>IFERROR(VLOOKUP($F106,AREA_LIFE,Seq!AF$1,FALSE),".")</f>
        <v>71.64146341463416</v>
      </c>
      <c r="HD106">
        <f>IFERROR(VLOOKUP($F106,AREA_LIFE,Seq!AG$1,FALSE),".")</f>
        <v>71.560975609756099</v>
      </c>
      <c r="HE106">
        <f>IFERROR(VLOOKUP($F106,AREA_LIFE,Seq!AH$1,FALSE),".")</f>
        <v>71.494390243902444</v>
      </c>
      <c r="HF106">
        <f>IFERROR(VLOOKUP($F106,AREA_LIFE,Seq!AI$1,FALSE),".")</f>
        <v>71.346829268292694</v>
      </c>
      <c r="HG106">
        <f>IFERROR(VLOOKUP($F106,AREA_LIFE,Seq!AJ$1,FALSE),".")</f>
        <v>71.208780487804887</v>
      </c>
      <c r="HH106">
        <f>IFERROR(VLOOKUP($F106,AREA_LIFE,Seq!AK$1,FALSE),".")</f>
        <v>71.05341463414635</v>
      </c>
      <c r="HI106">
        <f>IFERROR(VLOOKUP($F106,AREA_LIFE,Seq!AL$1,FALSE),".")</f>
        <v>70.897317073170726</v>
      </c>
      <c r="HJ106">
        <f>IFERROR(VLOOKUP($F106,AREA_LIFE,Seq!AM$1,FALSE),".")</f>
        <v>70.351219512195144</v>
      </c>
      <c r="HK106">
        <f>IFERROR(VLOOKUP($F106,AREA_LIFE,Seq!AN$1,FALSE),".")</f>
        <v>71.060975609756113</v>
      </c>
      <c r="HL106">
        <f>IFERROR(VLOOKUP($F106,AREA_LIFE,Seq!AO$1,FALSE),".")</f>
        <v>71.412195121951228</v>
      </c>
      <c r="HM106">
        <f>IFERROR(VLOOKUP($F106,AREA_LIFE,Seq!AP$1,FALSE),".")</f>
        <v>71.663414634146349</v>
      </c>
      <c r="HN106">
        <f>IFERROR(VLOOKUP($F106,AREA_LIFE,Seq!AQ$1,FALSE),".")</f>
        <v>71.768292682926841</v>
      </c>
      <c r="HO106">
        <f>IFERROR(VLOOKUP($F106,AREA_LIFE,Seq!AR$1,FALSE),".")</f>
        <v>71.865853658536579</v>
      </c>
      <c r="HP106">
        <f>IFERROR(VLOOKUP($F106,AREA_LIFE,Seq!AS$1,FALSE),".")</f>
        <v>72.065853658536597</v>
      </c>
      <c r="HQ106">
        <f>IFERROR(VLOOKUP($F106,AREA_LIFE,Seq!AT$1,FALSE),".")</f>
        <v>72.363414634146366</v>
      </c>
      <c r="HR106">
        <f>IFERROR(VLOOKUP($F106,AREA_LIFE,Seq!AU$1,FALSE),".")</f>
        <v>72.526585365853663</v>
      </c>
      <c r="HS106">
        <f>IFERROR(VLOOKUP($F106,AREA_LIFE,Seq!AV$1,FALSE),".")</f>
        <v>72.67317073170733</v>
      </c>
      <c r="HT106">
        <f>IFERROR(VLOOKUP($F106,AREA_LIFE,Seq!AW$1,FALSE),".")</f>
        <v>72.982682926829284</v>
      </c>
      <c r="HU106">
        <f>IFERROR(VLOOKUP($F106,AREA_LIFE,Seq!AX$1,FALSE),".")</f>
        <v>73.316585365853669</v>
      </c>
      <c r="HV106" t="str">
        <f>IFERROR(VLOOKUP($F106,AREA_LIFE,Seq!AY$1,FALSE),".")</f>
        <v>.</v>
      </c>
      <c r="HZ106">
        <f t="shared" si="85"/>
        <v>1092</v>
      </c>
      <c r="IA106">
        <f t="shared" si="83"/>
        <v>0</v>
      </c>
      <c r="IB106">
        <f t="shared" si="86"/>
        <v>45959792.037367605</v>
      </c>
      <c r="IC106">
        <f t="shared" si="87"/>
        <v>-42960319.148754604</v>
      </c>
      <c r="ID106">
        <f t="shared" si="84"/>
        <v>5.509464782205746E-2</v>
      </c>
      <c r="IE106" t="str">
        <f>work!FK106</f>
        <v>.</v>
      </c>
      <c r="IF106" t="str">
        <f>work!FL106</f>
        <v>.</v>
      </c>
      <c r="IG106" t="str">
        <f>work!FM106</f>
        <v>.</v>
      </c>
      <c r="IH106" t="str">
        <f>IF(ISNUMBER(work!FS106-work!FK106),work!FS106-work!FK106,".")</f>
        <v>.</v>
      </c>
      <c r="II106" t="str">
        <f>IF(ISNUMBER(work!FT106-work!FL106),work!FT106-work!FL106,".")</f>
        <v>.</v>
      </c>
      <c r="IJ106" t="str">
        <f>IF(ISNUMBER(work!FU106-work!FM106),work!FU106-work!FM106,".")</f>
        <v>.</v>
      </c>
    </row>
    <row r="107" spans="1:244">
      <c r="A107" s="24" t="str">
        <f t="shared" si="48"/>
        <v>欧洲</v>
      </c>
      <c r="B107" s="24" t="str">
        <f t="shared" si="89"/>
        <v>InEM90</v>
      </c>
      <c r="C107" s="24" t="str">
        <f t="shared" si="90"/>
        <v>InOECD90</v>
      </c>
      <c r="D107" s="24"/>
      <c r="E107" s="25" t="s">
        <v>2532</v>
      </c>
      <c r="F107" s="26" t="str">
        <f t="shared" si="51"/>
        <v>Finland</v>
      </c>
      <c r="G107" s="27">
        <f t="shared" si="52"/>
        <v>0</v>
      </c>
      <c r="H107" s="27">
        <f t="shared" si="53"/>
        <v>0</v>
      </c>
      <c r="I107" s="27">
        <f t="shared" si="54"/>
        <v>591</v>
      </c>
      <c r="J107" s="27">
        <f t="shared" si="55"/>
        <v>0</v>
      </c>
      <c r="K107" s="27">
        <f t="shared" si="56"/>
        <v>1034</v>
      </c>
      <c r="L107" s="27">
        <f t="shared" si="57"/>
        <v>1126</v>
      </c>
      <c r="M107" s="27">
        <f t="shared" si="58"/>
        <v>150</v>
      </c>
      <c r="N107" s="27">
        <f t="shared" si="59"/>
        <v>0</v>
      </c>
      <c r="O107" s="27">
        <f t="shared" si="60"/>
        <v>16</v>
      </c>
      <c r="P107" s="27">
        <f t="shared" si="61"/>
        <v>51</v>
      </c>
      <c r="Q107" s="27">
        <f t="shared" si="62"/>
        <v>118</v>
      </c>
      <c r="R107" s="27">
        <f t="shared" si="63"/>
        <v>486</v>
      </c>
      <c r="S107" s="27">
        <f t="shared" si="64"/>
        <v>710</v>
      </c>
      <c r="T107" s="27">
        <f t="shared" si="65"/>
        <v>495</v>
      </c>
      <c r="U107" s="27">
        <f t="shared" si="66"/>
        <v>3930</v>
      </c>
      <c r="V107" s="27">
        <f t="shared" si="67"/>
        <v>6765</v>
      </c>
      <c r="W107" s="27">
        <f t="shared" si="68"/>
        <v>5983</v>
      </c>
      <c r="X107" s="27">
        <f t="shared" si="69"/>
        <v>7371</v>
      </c>
      <c r="Y107" s="27">
        <f t="shared" si="70"/>
        <v>6465</v>
      </c>
      <c r="Z107" s="27">
        <f t="shared" si="71"/>
        <v>3239</v>
      </c>
      <c r="AA107" s="27">
        <f t="shared" si="72"/>
        <v>2801</v>
      </c>
      <c r="AB107" s="27">
        <f t="shared" si="73"/>
        <v>2172</v>
      </c>
      <c r="AC107" s="27">
        <f t="shared" si="74"/>
        <v>5544</v>
      </c>
      <c r="AD107" s="27">
        <f t="shared" si="75"/>
        <v>5589</v>
      </c>
      <c r="AE107" s="27">
        <f t="shared" si="91"/>
        <v>5410</v>
      </c>
      <c r="AF107" s="27">
        <f t="shared" si="92"/>
        <v>5294</v>
      </c>
      <c r="AG107" s="27"/>
      <c r="AH107" s="27">
        <f>IF(ISNUMBER(work!C107+work!AH107),work!C107+work!AH107,".")</f>
        <v>25719106.756196719</v>
      </c>
      <c r="AI107" s="27">
        <f>IF(ISNUMBER(work!D107+work!AI107),work!D107+work!AI107,".")</f>
        <v>26764655.826221712</v>
      </c>
      <c r="AJ107" s="27">
        <f>IF(ISNUMBER(work!E107+work!AJ107),work!E107+work!AJ107,".")</f>
        <v>28743377.243647598</v>
      </c>
      <c r="AK107" s="27">
        <f>IF(ISNUMBER(work!F107+work!AK107),work!F107+work!AK107,".")</f>
        <v>31260427.014209401</v>
      </c>
      <c r="AL107" s="27">
        <f>IF(ISNUMBER(work!G107+work!AL107),work!G107+work!AL107,".")</f>
        <v>35042496.534336418</v>
      </c>
      <c r="AM107" s="27">
        <f>IF(ISNUMBER(work!H107+work!AM107),work!H107+work!AM107,".")</f>
        <v>38933433.492766306</v>
      </c>
      <c r="AN107" s="27">
        <f>IF(ISNUMBER(work!I107+work!AN107),work!I107+work!AN107,".")</f>
        <v>41835569.743686035</v>
      </c>
      <c r="AO107" s="27">
        <f>IF(ISNUMBER(work!J107+work!AO107),work!J107+work!AO107,".")</f>
        <v>45988060.602702469</v>
      </c>
      <c r="AP107" s="27">
        <f>IF(ISNUMBER(work!K107+work!AP107),work!K107+work!AP107,".")</f>
        <v>50625559.156722754</v>
      </c>
      <c r="AQ107" s="27">
        <f>IF(ISNUMBER(work!L107+work!AQ107),work!L107+work!AQ107,".")</f>
        <v>52825882.132820919</v>
      </c>
      <c r="AR107" s="27">
        <f>IF(ISNUMBER(work!M107+work!AR107),work!M107+work!AR107,".")</f>
        <v>54461806.099786706</v>
      </c>
      <c r="AS107" s="27">
        <f>IF(ISNUMBER(work!N107+work!AS107),work!N107+work!AS107,".")</f>
        <v>57927568.841029741</v>
      </c>
      <c r="AT107" s="27">
        <f>IF(ISNUMBER(work!O107+work!AT107),work!O107+work!AT107,".")</f>
        <v>64471437.292520061</v>
      </c>
      <c r="AU107" s="27">
        <f>IF(ISNUMBER(work!P107+work!AU107),work!P107+work!AU107,".")</f>
        <v>72150661.288486674</v>
      </c>
      <c r="AV107" s="27">
        <f>IF(ISNUMBER(work!Q107+work!AV107),work!Q107+work!AV107,".")</f>
        <v>80750353.786082551</v>
      </c>
      <c r="AW107" s="27">
        <f>IF(ISNUMBER(work!R107+work!AW107),work!R107+work!AW107,".")</f>
        <v>88905789.483462483</v>
      </c>
      <c r="AX107" s="27">
        <f>IF(ISNUMBER(work!S107+work!AX107),work!S107+work!AX107,".")</f>
        <v>97189863.917343959</v>
      </c>
      <c r="AY107" s="27">
        <f>IF(ISNUMBER(work!T107+work!AY107),work!T107+work!AY107,".")</f>
        <v>105919040.14870319</v>
      </c>
      <c r="AZ107" s="27">
        <f>IF(ISNUMBER(work!U107+work!AZ107),work!U107+work!AZ107,".")</f>
        <v>113907759.36911699</v>
      </c>
      <c r="BA107" s="27">
        <f>IF(ISNUMBER(work!V107+work!BA107),work!V107+work!BA107,".")</f>
        <v>122154337.0671659</v>
      </c>
      <c r="BB107" s="27">
        <f>IF(ISNUMBER(work!W107+work!BB107),work!W107+work!BB107,".")</f>
        <v>132027689.4405095</v>
      </c>
      <c r="BC107" s="27">
        <f>IF(ISNUMBER(work!X107+work!BC107),work!X107+work!BC107,".")</f>
        <v>142304539.9028779</v>
      </c>
      <c r="BD107" s="27">
        <f>IF(ISNUMBER(work!Y107+work!BD107),work!Y107+work!BD107,".")</f>
        <v>154312716.82618999</v>
      </c>
      <c r="BE107" s="27">
        <f>IF(ISNUMBER(work!Z107+work!BE107),work!Z107+work!BE107,".")</f>
        <v>168703450.45832109</v>
      </c>
      <c r="BF107" s="27">
        <f>IF(ISNUMBER(work!AA107+work!BF107),work!AA107+work!BF107,".")</f>
        <v>184914130.88753909</v>
      </c>
      <c r="BG107" s="27">
        <f>IF(ISNUMBER(work!AB107+work!BG107),work!AB107+work!BG107,".")</f>
        <v>203121514.48547068</v>
      </c>
      <c r="BH107" s="27">
        <f>IF(ISNUMBER(work!AC107+work!BH107),work!AC107+work!BH107,".")</f>
        <v>225763134.02795598</v>
      </c>
      <c r="BI107" s="27">
        <f>IF(ISNUMBER(work!AD107+work!BI107),work!AD107+work!BI107,".")</f>
        <v>253839887.05689672</v>
      </c>
      <c r="BJ107" s="27">
        <f>IF(ISNUMBER(work!AE107+work!BJ107),work!AE107+work!BJ107,".")</f>
        <v>275467466.94176936</v>
      </c>
      <c r="BK107" s="27">
        <f>IF(ISNUMBER(work!AF107+work!BK107),work!AF107+work!BK107,".")</f>
        <v>307899108.91715932</v>
      </c>
      <c r="BL107" s="27"/>
      <c r="BM107" s="27">
        <f>IF(ISNUMBER(work!AH107-work!C107),work!AH107-work!C107,".")</f>
        <v>-10869281.80686928</v>
      </c>
      <c r="BN107" s="27">
        <f>IF(ISNUMBER(work!AI107-work!D107),work!AI107-work!D107,".")</f>
        <v>-11726328.942123691</v>
      </c>
      <c r="BO107" s="27">
        <f>IF(ISNUMBER(work!AJ107-work!E107),work!AJ107-work!E107,".")</f>
        <v>-13250287.138617201</v>
      </c>
      <c r="BP107" s="27">
        <f>IF(ISNUMBER(work!AK107-work!F107),work!AK107-work!F107,".")</f>
        <v>-15310546.7857222</v>
      </c>
      <c r="BQ107" s="27">
        <f>IF(ISNUMBER(work!AL107-work!G107),work!AL107-work!G107,".")</f>
        <v>-18607265.283184782</v>
      </c>
      <c r="BR107" s="27">
        <f>IF(ISNUMBER(work!AM107-work!H107),work!AM107-work!H107,".")</f>
        <v>-21959046.170120288</v>
      </c>
      <c r="BS107" s="27">
        <f>IF(ISNUMBER(work!AN107-work!I107),work!AN107-work!I107,".")</f>
        <v>-24415448.129534572</v>
      </c>
      <c r="BT107" s="27">
        <f>IF(ISNUMBER(work!AO107-work!J107),work!AO107-work!J107,".")</f>
        <v>-27948075.343811732</v>
      </c>
      <c r="BU107" s="27">
        <f>IF(ISNUMBER(work!AP107-work!K107),work!AP107-work!K107,".")</f>
        <v>-31665360.15174764</v>
      </c>
      <c r="BV107" s="27">
        <f>IF(ISNUMBER(work!AQ107-work!L107),work!AQ107-work!L107,".")</f>
        <v>-32838964.867296681</v>
      </c>
      <c r="BW107" s="27">
        <f>IF(ISNUMBER(work!AR107-work!M107),work!AR107-work!M107,".")</f>
        <v>-34458305.086335503</v>
      </c>
      <c r="BX107" s="27">
        <f>IF(ISNUMBER(work!AS107-work!N107),work!AS107-work!N107,".")</f>
        <v>-39173192.574215658</v>
      </c>
      <c r="BY107" s="27">
        <f>IF(ISNUMBER(work!AT107-work!O107),work!AT107-work!O107,".")</f>
        <v>-46417632.243690148</v>
      </c>
      <c r="BZ107" s="27">
        <f>IF(ISNUMBER(work!AU107-work!P107),work!AU107-work!P107,".")</f>
        <v>-54262877.982792914</v>
      </c>
      <c r="CA107" s="27">
        <f>IF(ISNUMBER(work!AV107-work!Q107),work!AV107-work!Q107,".")</f>
        <v>-62223359.12973465</v>
      </c>
      <c r="CB107" s="27">
        <f>IF(ISNUMBER(work!AW107-work!R107),work!AW107-work!R107,".")</f>
        <v>-69652058.140178919</v>
      </c>
      <c r="CC107" s="27">
        <f>IF(ISNUMBER(work!AX107-work!S107),work!AX107-work!S107,".")</f>
        <v>-77223768.468661442</v>
      </c>
      <c r="CD107" s="27">
        <f>IF(ISNUMBER(work!AY107-work!T107),work!AY107-work!T107,".")</f>
        <v>-84715060.049200803</v>
      </c>
      <c r="CE107" s="27">
        <f>IF(ISNUMBER(work!AZ107-work!U107),work!AZ107-work!U107,".")</f>
        <v>-91595800.644223005</v>
      </c>
      <c r="CF107" s="27">
        <f>IF(ISNUMBER(work!BA107-work!V107),work!BA107-work!V107,".")</f>
        <v>-98967493.507188097</v>
      </c>
      <c r="CG107" s="27">
        <f>IF(ISNUMBER(work!BB107-work!W107),work!BB107-work!W107,".")</f>
        <v>-107668374.90209049</v>
      </c>
      <c r="CH107" s="27">
        <f>IF(ISNUMBER(work!BC107-work!X107),work!BC107-work!X107,".")</f>
        <v>-117286297.7801581</v>
      </c>
      <c r="CI107" s="27">
        <f>IF(ISNUMBER(work!BD107-work!Y107),work!BD107-work!Y107,".")</f>
        <v>-128900887.08600199</v>
      </c>
      <c r="CJ107" s="27">
        <f>IF(ISNUMBER(work!BE107-work!Z107),work!BE107-work!Z107,".")</f>
        <v>-142831513.84509093</v>
      </c>
      <c r="CK107" s="27">
        <f>IF(ISNUMBER(work!BF107-work!AA107),work!BF107-work!AA107,".")</f>
        <v>-158085864.81051689</v>
      </c>
      <c r="CL107" s="27">
        <f>IF(ISNUMBER(work!BG107-work!AB107),work!BG107-work!AB107,".")</f>
        <v>-175550480.7651833</v>
      </c>
      <c r="CM107" s="27">
        <f>IF(ISNUMBER(work!BH107-work!AC107),work!BH107-work!AC107,".")</f>
        <v>-196834812.671774</v>
      </c>
      <c r="CN107" s="27">
        <f>IF(ISNUMBER(work!BI107-work!AD107),work!BI107-work!AD107,".")</f>
        <v>-223695792.7137973</v>
      </c>
      <c r="CO107" s="27">
        <f>IF(ISNUMBER(work!BJ107-work!AE107),work!BJ107-work!AE107,".")</f>
        <v>-245046424.00828859</v>
      </c>
      <c r="CP107" s="27">
        <f>IF(ISNUMBER(work!BK107-work!AF107),work!BK107-work!AF107,".")</f>
        <v>-279609998.91163135</v>
      </c>
      <c r="CQ107" s="27"/>
      <c r="CR107" s="27"/>
      <c r="CS107" s="27">
        <f>IF(ISNUMBER(work!CR107-work!BN107),work!CR107-work!BN107,".")</f>
        <v>6.2542680494615074E-2</v>
      </c>
      <c r="CT107" s="27">
        <f>IF(ISNUMBER(work!CS107-work!BO107),work!CS107-work!BO107,".")</f>
        <v>6.154268049461508E-2</v>
      </c>
      <c r="CU107" s="27">
        <f>IF(ISNUMBER(work!CT107-work!BP107),work!CT107-work!BP107,".")</f>
        <v>6.154268049461508E-2</v>
      </c>
      <c r="CV107" s="27">
        <f>IF(ISNUMBER(work!CU107-work!BQ107),work!CU107-work!BQ107,".")</f>
        <v>6.054268049461508E-2</v>
      </c>
      <c r="CW107" s="27">
        <f>IF(ISNUMBER(work!CV107-work!BR107),work!CV107-work!BR107,".")</f>
        <v>6.054268049461508E-2</v>
      </c>
      <c r="CX107" s="27">
        <f>IF(ISNUMBER(work!CW107-work!BS107),work!CW107-work!BS107,".")</f>
        <v>5.9542680494615079E-2</v>
      </c>
      <c r="CY107" s="27">
        <f>IF(ISNUMBER(work!CX107-work!BT107),work!CX107-work!BT107,".")</f>
        <v>5.8542680494615078E-2</v>
      </c>
      <c r="CZ107" s="27">
        <f>IF(ISNUMBER(work!CY107-work!BU107),work!CY107-work!BU107,".")</f>
        <v>5.7542680494615077E-2</v>
      </c>
      <c r="DA107" s="27">
        <f>IF(ISNUMBER(work!CZ107-work!BV107),work!CZ107-work!BV107,".")</f>
        <v>5.6542680494615083E-2</v>
      </c>
      <c r="DB107" s="27">
        <f>IF(ISNUMBER(work!DA107-work!BW107),work!DA107-work!BW107,".")</f>
        <v>5.5542680494615082E-2</v>
      </c>
      <c r="DC107" s="94">
        <f>IF(ISNUMBER(work!DB107-work!BX107),work!DB107-work!BX107,".")</f>
        <v>5.354268049461508E-2</v>
      </c>
      <c r="DD107" s="27">
        <f>IF(ISNUMBER(work!DC107-work!BY107),work!DC107-work!BY107,".")</f>
        <v>5.1542680494615079E-2</v>
      </c>
      <c r="DE107" s="27">
        <f>IF(ISNUMBER(work!DD107-work!BZ107),work!DD107-work!BZ107,".")</f>
        <v>4.3435086357461669E-2</v>
      </c>
      <c r="DF107" s="27">
        <f>IF(ISNUMBER(work!DE107-work!CA107),work!DE107-work!CA107,".")</f>
        <v>4.1435086357461667E-2</v>
      </c>
      <c r="DG107" s="27">
        <f>IF(ISNUMBER(work!DF107-work!CB107),work!DF107-work!CB107,".")</f>
        <v>3.9435086357461666E-2</v>
      </c>
      <c r="DH107" s="27">
        <f>IF(ISNUMBER(work!DG107-work!CC107),work!DG107-work!CC107,".")</f>
        <v>3.7435086357461671E-2</v>
      </c>
      <c r="DI107" s="27">
        <f>IF(ISNUMBER(work!DH107-work!CD107),work!DH107-work!CD107,".")</f>
        <v>3.4435086357461675E-2</v>
      </c>
      <c r="DJ107" s="27">
        <f>IF(ISNUMBER(work!DI107-work!CE107),work!DI107-work!CE107,".")</f>
        <v>3.2435086357461673E-2</v>
      </c>
      <c r="DK107" s="27">
        <f>IF(ISNUMBER(work!DJ107-work!CF107),work!DJ107-work!CF107,".")</f>
        <v>3.0435086357461671E-2</v>
      </c>
      <c r="DL107" s="27">
        <f>IF(ISNUMBER(work!DK107-work!CG107),work!DK107-work!CG107,".")</f>
        <v>2.87648422895272E-2</v>
      </c>
      <c r="DM107" s="94">
        <f>IF(ISNUMBER(work!DL107-work!CH107),work!DL107-work!CH107,".")</f>
        <v>2.7045312433651915E-2</v>
      </c>
      <c r="DN107" s="27">
        <f>IF(ISNUMBER(work!DM107-work!CI107),work!DM107-work!CI107,".")</f>
        <v>2.4920642501599387E-2</v>
      </c>
      <c r="DO107" s="27">
        <f>IF(ISNUMBER(work!DN107-work!CJ107),work!DN107-work!CJ107,".")</f>
        <v>2.2293966241147344E-2</v>
      </c>
      <c r="DP107" s="27">
        <f>IF(ISNUMBER(work!DO107-work!CK107),work!DO107-work!CK107,".")</f>
        <v>1.9271681704800134E-2</v>
      </c>
      <c r="DQ107" s="27">
        <f>IF(ISNUMBER(work!DP107-work!CL107),work!DP107-work!CL107,".")</f>
        <v>1.4918869290361542E-2</v>
      </c>
      <c r="DR107" s="94">
        <f>IF(ISNUMBER(work!DQ107-work!CM107),work!DQ107-work!CM107,".")</f>
        <v>1.1410152303616021E-2</v>
      </c>
      <c r="DS107" s="27">
        <f>IF(ISNUMBER(work!DR107-work!CN107),work!DR107-work!CN107,".")</f>
        <v>6.8864691276630738E-3</v>
      </c>
      <c r="DT107" s="27">
        <f>IF(ISNUMBER(work!DS107-work!CO107),work!DS107-work!CO107,".")</f>
        <v>2.3302046619976119E-3</v>
      </c>
      <c r="DU107" s="27">
        <f>IF(ISNUMBER(work!DT107-work!CP107),work!DT107-work!CP107,".")</f>
        <v>-1.2933598624910378E-3</v>
      </c>
      <c r="DV107" s="27">
        <f t="shared" si="78"/>
        <v>-1.2933598624910378E-3</v>
      </c>
      <c r="DW107" s="27"/>
      <c r="DX107" s="27">
        <f>IF(ISNUMBER(work!FJ107/work!FN107),work!FJ107/work!FN107,".")</f>
        <v>9.0720426919656093E-5</v>
      </c>
      <c r="DY107" s="27">
        <f>IF(ISNUMBER(work!FK107/work!FO107),work!FK107/work!FO107,".")</f>
        <v>1.6087161682637878E-4</v>
      </c>
      <c r="DZ107" s="27">
        <f>IF(ISNUMBER(work!FL107/work!FP107),work!FL107/work!FP107,".")</f>
        <v>1.5598662024764827E-5</v>
      </c>
      <c r="EA107" s="27">
        <f>IF(ISNUMBER(work!FM107/work!FQ107),work!FM107/work!FQ107,".")</f>
        <v>3.2289027894784737E-5</v>
      </c>
      <c r="EB107" s="27">
        <f>IF(ISNUMBER((work!FK107+work!FL107)/(work!FO107+work!FP107)),(work!FK107+work!FL107)/(work!FO107+work!FP107),".")</f>
        <v>1.0551134419706367E-4</v>
      </c>
      <c r="EC107" s="27">
        <f>IF(ISNUMBER(work!FR107/work!FV107),work!FR107/work!FV107,".")</f>
        <v>4.3491620111731842E-4</v>
      </c>
      <c r="ED107" s="27">
        <f>IF(ISNUMBER(work!FS107/work!FW107),work!FS107/work!FW107,".")</f>
        <v>7.6084640573740149E-4</v>
      </c>
      <c r="EE107" s="27">
        <f>IF(ISNUMBER(work!FT107/work!FX107),work!FT107/work!FX107,".")</f>
        <v>8.0546622816882578E-5</v>
      </c>
      <c r="EF107" s="27">
        <f>IF(ISNUMBER(work!FU107/work!FY107),work!FU107/work!FY107,".")</f>
        <v>4.7210638130458732E-4</v>
      </c>
      <c r="EG107" s="27">
        <f>IF(ISNUMBER((work!FS107+work!FT107)/(work!FW107+work!FX107)),(work!FS107+work!FT107)/(work!FW107+work!FX107),".")</f>
        <v>4.2166533941218412E-4</v>
      </c>
      <c r="EH107" s="27">
        <f>work!EZ107</f>
        <v>1.8828451882845188E-6</v>
      </c>
      <c r="EI107" s="27">
        <f>work!FA107</f>
        <v>1.8050541516245488E-6</v>
      </c>
      <c r="EJ107" s="27">
        <f>work!FB107</f>
        <v>1.3674130001544063E-3</v>
      </c>
      <c r="EK107" s="27"/>
      <c r="EL107" s="27">
        <f t="shared" si="93"/>
        <v>6323.9219999999996</v>
      </c>
      <c r="EM107">
        <f t="shared" si="80"/>
        <v>5833</v>
      </c>
      <c r="EN107">
        <f>work!FM107</f>
        <v>22</v>
      </c>
      <c r="EO107">
        <f>IF(ISNUMBER(work!FK107+work!FL107),work!FK107+work!FL107,".")</f>
        <v>284</v>
      </c>
      <c r="EP107">
        <f>IF(ISNUMBER(work!FU107-work!FM107),work!FU107-work!FM107,".")</f>
        <v>422</v>
      </c>
      <c r="EQ107">
        <f>IF(ISNUMBER(work!FS107+work!FT107-work!FK107-work!FL107),(work!FS107+work!FT107-work!FK107-work!FL107),".")</f>
        <v>829</v>
      </c>
      <c r="EU107">
        <f>work!FC107</f>
        <v>9</v>
      </c>
      <c r="EV107">
        <f>work!FD107</f>
        <v>9</v>
      </c>
      <c r="EW107">
        <f>IF(ISNUMBER(VLOOKUP($F107,AREA_EM_ALLYEAR,Seq!B$1,FALSE)),VLOOKUP($F107,AREA_EM_ALLYEAR,Seq!B$1,FALSE),".")</f>
        <v>138</v>
      </c>
      <c r="EX107">
        <f>IF(ISNUMBER(VLOOKUP($F107,AREA_EM_ALLYEAR,Seq!C$1,FALSE)),VLOOKUP($F107,AREA_EM_ALLYEAR,Seq!C$1,FALSE),".")</f>
        <v>137</v>
      </c>
      <c r="EY107">
        <f>IF(ISNUMBER(VLOOKUP($F107,AREA_EM_ALLYEAR,Seq!D$1,FALSE)),VLOOKUP($F107,AREA_EM_ALLYEAR,Seq!D$1,FALSE),".")</f>
        <v>146</v>
      </c>
      <c r="EZ107">
        <f>IF(ISNUMBER(VLOOKUP($F107,AREA_EM_ALLYEAR,Seq!E$1,FALSE)),VLOOKUP($F107,AREA_EM_ALLYEAR,Seq!E$1,FALSE),".")</f>
        <v>199</v>
      </c>
      <c r="FA107">
        <f>IF(ISNUMBER(VLOOKUP($F107,AREA_EM_ALLYEAR,Seq!F$1,FALSE)),VLOOKUP($F107,AREA_EM_ALLYEAR,Seq!F$1,FALSE),".")</f>
        <v>170</v>
      </c>
      <c r="FB107">
        <f>IF(ISNUMBER(VLOOKUP($F107,AREA_EM_ALLYEAR,Seq!G$1,FALSE)),VLOOKUP($F107,AREA_EM_ALLYEAR,Seq!G$1,FALSE),".")</f>
        <v>230</v>
      </c>
      <c r="FC107">
        <f>IF(ISNUMBER(VLOOKUP($F107,AREA_EM_ALLYEAR,Seq!H$1,FALSE)),VLOOKUP($F107,AREA_EM_ALLYEAR,Seq!H$1,FALSE),".")</f>
        <v>331</v>
      </c>
      <c r="FD107">
        <f>IF(ISNUMBER(VLOOKUP($F107,AREA_EM_ALLYEAR,Seq!I$1,FALSE)),VLOOKUP($F107,AREA_EM_ALLYEAR,Seq!I$1,FALSE),".")</f>
        <v>356</v>
      </c>
      <c r="FE107">
        <f>IF(ISNUMBER(VLOOKUP($F107,AREA_EM_ALLYEAR,Seq!J$1,FALSE)),VLOOKUP($F107,AREA_EM_ALLYEAR,Seq!J$1,FALSE),".")</f>
        <v>423</v>
      </c>
      <c r="FF107">
        <f>IF(ISNUMBER(VLOOKUP($F107,AREA_EM_ALLYEAR,Seq!K$1,FALSE)),VLOOKUP($F107,AREA_EM_ALLYEAR,Seq!K$1,FALSE),".")</f>
        <v>433</v>
      </c>
      <c r="FG107">
        <f>IF(ISNUMBER(VLOOKUP($F107,AREA_EM_ALLYEAR,Seq!L$1,FALSE)),VLOOKUP($F107,AREA_EM_ALLYEAR,Seq!L$1,FALSE),".")</f>
        <v>596</v>
      </c>
      <c r="FH107">
        <f>IF(ISNUMBER(VLOOKUP($F107,AREA_EM_ALLYEAR,Seq!M$1,FALSE)),VLOOKUP($F107,AREA_EM_ALLYEAR,Seq!M$1,FALSE),".")</f>
        <v>512</v>
      </c>
      <c r="FI107">
        <f>IF(ISNUMBER(VLOOKUP($F107,AREA_EM_ALLYEAR,Seq!N$1,FALSE)),VLOOKUP($F107,AREA_EM_ALLYEAR,Seq!N$1,FALSE),".")</f>
        <v>727</v>
      </c>
      <c r="FJ107">
        <f>IF(ISNUMBER(VLOOKUP($F107,AREA_EM_ALLYEAR,Seq!O$1,FALSE)),VLOOKUP($F107,AREA_EM_ALLYEAR,Seq!O$1,FALSE),".")</f>
        <v>963</v>
      </c>
      <c r="FK107">
        <f t="shared" si="81"/>
        <v>963</v>
      </c>
      <c r="FN107">
        <f>IF( ISNUMBER(VLOOKUP($F107,AREA_LIFE,Seq!V$1,FALSE)-Life!V$39),VLOOKUP($F107,AREA_LIFE,Seq!V$1,FALSE)-Life!V$39,".")</f>
        <v>7.4716097560975641</v>
      </c>
      <c r="FO107">
        <f>IF( ISNUMBER(VLOOKUP($F107,AREA_LIFE,Seq!W$1,FALSE)-Life!W$39),VLOOKUP($F107,AREA_LIFE,Seq!W$1,FALSE)-Life!W$39,".")</f>
        <v>7.5798536585365923</v>
      </c>
      <c r="FP107">
        <f>IF( ISNUMBER(VLOOKUP($F107,AREA_LIFE,Seq!X$1,FALSE)-Life!X$39),VLOOKUP($F107,AREA_LIFE,Seq!X$1,FALSE)-Life!X$39,".")</f>
        <v>7.9495609756097565</v>
      </c>
      <c r="FQ107">
        <f>IF( ISNUMBER(VLOOKUP($F107,AREA_LIFE,Seq!Y$1,FALSE)-Life!Y$39),VLOOKUP($F107,AREA_LIFE,Seq!Y$1,FALSE)-Life!Y$39,".")</f>
        <v>7.6798048780487704</v>
      </c>
      <c r="FR107">
        <f>IF( ISNUMBER(VLOOKUP($F107,AREA_LIFE,Seq!Z$1,FALSE)-Life!Z$39),VLOOKUP($F107,AREA_LIFE,Seq!Z$1,FALSE)-Life!Z$39,".")</f>
        <v>7.8232195121951236</v>
      </c>
      <c r="FS107">
        <f>IF( ISNUMBER(VLOOKUP($F107,AREA_LIFE,Seq!AA$1,FALSE)-Life!AA$39),VLOOKUP($F107,AREA_LIFE,Seq!AA$1,FALSE)-Life!AA$39,".")</f>
        <v>7.3424878048780471</v>
      </c>
      <c r="FT107">
        <f>IF( ISNUMBER(VLOOKUP($F107,AREA_LIFE,Seq!AB$1,FALSE)-Life!AB$39),VLOOKUP($F107,AREA_LIFE,Seq!AB$1,FALSE)-Life!AB$39,".")</f>
        <v>7.4787804878048831</v>
      </c>
      <c r="FU107">
        <f>IF( ISNUMBER(VLOOKUP($F107,AREA_LIFE,Seq!AC$1,FALSE)-Life!AC$39),VLOOKUP($F107,AREA_LIFE,Seq!AC$1,FALSE)-Life!AC$39,".")</f>
        <v>7.2937560975609728</v>
      </c>
      <c r="FV107">
        <f>IF( ISNUMBER(VLOOKUP($F107,AREA_LIFE,Seq!AD$1,FALSE)-Life!AD$39),VLOOKUP($F107,AREA_LIFE,Seq!AD$1,FALSE)-Life!AD$39,".")</f>
        <v>7.0441463414634171</v>
      </c>
      <c r="FW107">
        <f>IF( ISNUMBER(VLOOKUP($F107,AREA_LIFE,Seq!AE$1,FALSE)-Life!AE$39),VLOOKUP($F107,AREA_LIFE,Seq!AE$1,FALSE)-Life!AE$39,".")</f>
        <v>7.0058048780487923</v>
      </c>
      <c r="FX107">
        <f>IF( ISNUMBER(VLOOKUP($F107,AREA_LIFE,Seq!AF$1,FALSE)-Life!AF$39),VLOOKUP($F107,AREA_LIFE,Seq!AF$1,FALSE)-Life!AF$39,".")</f>
        <v>6.7540975609756089</v>
      </c>
      <c r="FY107">
        <f>IF( ISNUMBER(VLOOKUP($F107,AREA_LIFE,Seq!AG$1,FALSE)-Life!AG$39),VLOOKUP($F107,AREA_LIFE,Seq!AG$1,FALSE)-Life!AG$39,".")</f>
        <v>6.8771707317073094</v>
      </c>
      <c r="FZ107">
        <f>IF( ISNUMBER(VLOOKUP($F107,AREA_LIFE,Seq!AH$1,FALSE)-Life!AH$39),VLOOKUP($F107,AREA_LIFE,Seq!AH$1,FALSE)-Life!AH$39,".")</f>
        <v>6.8001219512195235</v>
      </c>
      <c r="GA107">
        <f>IF( ISNUMBER(VLOOKUP($F107,AREA_LIFE,Seq!AI$1,FALSE)-Life!AI$39),VLOOKUP($F107,AREA_LIFE,Seq!AI$1,FALSE)-Life!AI$39,".")</f>
        <v>6.7355365853658498</v>
      </c>
      <c r="GB107">
        <f>IF( ISNUMBER(VLOOKUP($F107,AREA_LIFE,Seq!AJ$1,FALSE)-Life!AJ$39),VLOOKUP($F107,AREA_LIFE,Seq!AJ$1,FALSE)-Life!AJ$39,".")</f>
        <v>7.1052682926829078</v>
      </c>
      <c r="GC107">
        <f>IF( ISNUMBER(VLOOKUP($F107,AREA_LIFE,Seq!AK$1,FALSE)-Life!AK$39),VLOOKUP($F107,AREA_LIFE,Seq!AK$1,FALSE)-Life!AK$39,".")</f>
        <v>6.7919756097560935</v>
      </c>
      <c r="GD107">
        <f>IF( ISNUMBER(VLOOKUP($F107,AREA_LIFE,Seq!AL$1,FALSE)-Life!AL$39),VLOOKUP($F107,AREA_LIFE,Seq!AL$1,FALSE)-Life!AL$39,".")</f>
        <v>6.7417804878048884</v>
      </c>
      <c r="GE107">
        <f>IF( ISNUMBER(VLOOKUP($F107,AREA_LIFE,Seq!AM$1,FALSE)-Life!AM$39),VLOOKUP($F107,AREA_LIFE,Seq!AM$1,FALSE)-Life!AM$39,".")</f>
        <v>6.5868048780487811</v>
      </c>
      <c r="GF107">
        <f>IF( ISNUMBER(VLOOKUP($F107,AREA_LIFE,Seq!AN$1,FALSE)-Life!AN$39),VLOOKUP($F107,AREA_LIFE,Seq!AN$1,FALSE)-Life!AN$39,".")</f>
        <v>6.4559268292682788</v>
      </c>
      <c r="GG107">
        <f>IF( ISNUMBER(VLOOKUP($F107,AREA_LIFE,Seq!AO$1,FALSE)-Life!AO$39),VLOOKUP($F107,AREA_LIFE,Seq!AO$1,FALSE)-Life!AO$39,".")</f>
        <v>6.3163170731707226</v>
      </c>
      <c r="GH107">
        <f>IF( ISNUMBER(VLOOKUP($F107,AREA_LIFE,Seq!AP$1,FALSE)-Life!AP$39),VLOOKUP($F107,AREA_LIFE,Seq!AP$1,FALSE)-Life!AP$39,".")</f>
        <v>6.1972195121951046</v>
      </c>
      <c r="GI107">
        <f>IF( ISNUMBER(VLOOKUP($F107,AREA_LIFE,Seq!AQ$1,FALSE)-Life!AQ$39),VLOOKUP($F107,AREA_LIFE,Seq!AQ$1,FALSE)-Life!AQ$39,".")</f>
        <v>6.3635365853658641</v>
      </c>
      <c r="GJ107">
        <f>IF( ISNUMBER(VLOOKUP($F107,AREA_LIFE,Seq!AR$1,FALSE)-Life!AR$39),VLOOKUP($F107,AREA_LIFE,Seq!AR$1,FALSE)-Life!AR$39,".")</f>
        <v>6.2305121951219604</v>
      </c>
      <c r="GK107">
        <f>IF( ISNUMBER(VLOOKUP($F107,AREA_LIFE,Seq!AS$1,FALSE)-Life!AS$39),VLOOKUP($F107,AREA_LIFE,Seq!AS$1,FALSE)-Life!AS$39,".")</f>
        <v>6.2211219512195157</v>
      </c>
      <c r="GL107">
        <f>IF( ISNUMBER(VLOOKUP($F107,AREA_LIFE,Seq!AT$1,FALSE)-Life!AT$39),VLOOKUP($F107,AREA_LIFE,Seq!AT$1,FALSE)-Life!AT$39,".")</f>
        <v>6.340951219512192</v>
      </c>
      <c r="GM107">
        <f>IF( ISNUMBER(VLOOKUP($F107,AREA_LIFE,Seq!AU$1,FALSE)-Life!AU$39),VLOOKUP($F107,AREA_LIFE,Seq!AU$1,FALSE)-Life!AU$39,".")</f>
        <v>6.388951219512208</v>
      </c>
      <c r="GN107">
        <f>IF( ISNUMBER(VLOOKUP($F107,AREA_LIFE,Seq!AV$1,FALSE)-Life!AV$39),VLOOKUP($F107,AREA_LIFE,Seq!AV$1,FALSE)-Life!AV$39,".")</f>
        <v>6.6437073170731935</v>
      </c>
      <c r="GO107">
        <f>IF( ISNUMBER(VLOOKUP($F107,AREA_LIFE,Seq!AW$1,FALSE)-Life!AW$39),VLOOKUP($F107,AREA_LIFE,Seq!AW$1,FALSE)-Life!AW$39,".")</f>
        <v>6.5096097560975608</v>
      </c>
      <c r="GP107">
        <f>IF( ISNUMBER(VLOOKUP($F107,AREA_LIFE,Seq!AX$1,FALSE)-Life!AX$39),VLOOKUP($F107,AREA_LIFE,Seq!AX$1,FALSE)-Life!AX$39,".")</f>
        <v>6.6673902439024459</v>
      </c>
      <c r="GQ107">
        <f t="shared" si="82"/>
        <v>6.6673902439024459</v>
      </c>
      <c r="GS107">
        <f>IFERROR(VLOOKUP($F107,AREA_LIFE,Seq!V$1,FALSE),".")</f>
        <v>73.44</v>
      </c>
      <c r="GT107">
        <f>IFERROR(VLOOKUP($F107,AREA_LIFE,Seq!W$1,FALSE),".")</f>
        <v>73.746585365853662</v>
      </c>
      <c r="GU107">
        <f>IFERROR(VLOOKUP($F107,AREA_LIFE,Seq!X$1,FALSE),".")</f>
        <v>74.298048780487818</v>
      </c>
      <c r="GV107">
        <f>IFERROR(VLOOKUP($F107,AREA_LIFE,Seq!Y$1,FALSE),".")</f>
        <v>74.2009756097561</v>
      </c>
      <c r="GW107">
        <f>IFERROR(VLOOKUP($F107,AREA_LIFE,Seq!Z$1,FALSE),".")</f>
        <v>74.519024390243914</v>
      </c>
      <c r="GX107">
        <f>IFERROR(VLOOKUP($F107,AREA_LIFE,Seq!AA$1,FALSE),".")</f>
        <v>74.222926829268303</v>
      </c>
      <c r="GY107">
        <f>IFERROR(VLOOKUP($F107,AREA_LIFE,Seq!AB$1,FALSE),".")</f>
        <v>74.560000000000016</v>
      </c>
      <c r="GZ107">
        <f>IFERROR(VLOOKUP($F107,AREA_LIFE,Seq!AC$1,FALSE),".")</f>
        <v>74.591951219512197</v>
      </c>
      <c r="HA107">
        <f>IFERROR(VLOOKUP($F107,AREA_LIFE,Seq!AD$1,FALSE),".")</f>
        <v>74.577073170731708</v>
      </c>
      <c r="HB107">
        <f>IFERROR(VLOOKUP($F107,AREA_LIFE,Seq!AE$1,FALSE),".")</f>
        <v>74.792195121951238</v>
      </c>
      <c r="HC107">
        <f>IFERROR(VLOOKUP($F107,AREA_LIFE,Seq!AF$1,FALSE),".")</f>
        <v>74.813170731707316</v>
      </c>
      <c r="HD107">
        <f>IFERROR(VLOOKUP($F107,AREA_LIFE,Seq!AG$1,FALSE),".")</f>
        <v>75.227560975609762</v>
      </c>
      <c r="HE107">
        <f>IFERROR(VLOOKUP($F107,AREA_LIFE,Seq!AH$1,FALSE),".")</f>
        <v>75.455365853658549</v>
      </c>
      <c r="HF107">
        <f>IFERROR(VLOOKUP($F107,AREA_LIFE,Seq!AI$1,FALSE),".")</f>
        <v>75.705121951219525</v>
      </c>
      <c r="HG107">
        <f>IFERROR(VLOOKUP($F107,AREA_LIFE,Seq!AJ$1,FALSE),".")</f>
        <v>76.395609756097556</v>
      </c>
      <c r="HH107">
        <f>IFERROR(VLOOKUP($F107,AREA_LIFE,Seq!AK$1,FALSE),".")</f>
        <v>76.409512195121962</v>
      </c>
      <c r="HI107">
        <f>IFERROR(VLOOKUP($F107,AREA_LIFE,Seq!AL$1,FALSE),".")</f>
        <v>76.69341463414635</v>
      </c>
      <c r="HJ107">
        <f>IFERROR(VLOOKUP($F107,AREA_LIFE,Seq!AM$1,FALSE),".")</f>
        <v>76.878536585365865</v>
      </c>
      <c r="HK107">
        <f>IFERROR(VLOOKUP($F107,AREA_LIFE,Seq!AN$1,FALSE),".")</f>
        <v>77.090731707317076</v>
      </c>
      <c r="HL107">
        <f>IFERROR(VLOOKUP($F107,AREA_LIFE,Seq!AO$1,FALSE),".")</f>
        <v>77.291219512195127</v>
      </c>
      <c r="HM107">
        <f>IFERROR(VLOOKUP($F107,AREA_LIFE,Seq!AP$1,FALSE),".")</f>
        <v>77.501219512195121</v>
      </c>
      <c r="HN107">
        <f>IFERROR(VLOOKUP($F107,AREA_LIFE,Seq!AQ$1,FALSE),".")</f>
        <v>77.975121951219521</v>
      </c>
      <c r="HO107">
        <f>IFERROR(VLOOKUP($F107,AREA_LIFE,Seq!AR$1,FALSE),".")</f>
        <v>78.123658536585381</v>
      </c>
      <c r="HP107">
        <f>IFERROR(VLOOKUP($F107,AREA_LIFE,Seq!AS$1,FALSE),".")</f>
        <v>78.368292682926835</v>
      </c>
      <c r="HQ107">
        <f>IFERROR(VLOOKUP($F107,AREA_LIFE,Seq!AT$1,FALSE),".")</f>
        <v>78.714634146341481</v>
      </c>
      <c r="HR107">
        <f>IFERROR(VLOOKUP($F107,AREA_LIFE,Seq!AU$1,FALSE),".")</f>
        <v>78.965609756097578</v>
      </c>
      <c r="HS107">
        <f>IFERROR(VLOOKUP($F107,AREA_LIFE,Seq!AV$1,FALSE),".")</f>
        <v>79.407317073170745</v>
      </c>
      <c r="HT107">
        <f>IFERROR(VLOOKUP($F107,AREA_LIFE,Seq!AW$1,FALSE),".")</f>
        <v>79.452682926829269</v>
      </c>
      <c r="HU107">
        <f>IFERROR(VLOOKUP($F107,AREA_LIFE,Seq!AX$1,FALSE),".")</f>
        <v>79.791951219512214</v>
      </c>
      <c r="HV107">
        <f>HU107</f>
        <v>79.791951219512214</v>
      </c>
      <c r="HZ107">
        <f t="shared" si="85"/>
        <v>18554</v>
      </c>
      <c r="IA107">
        <f t="shared" si="83"/>
        <v>2901</v>
      </c>
      <c r="IB107">
        <f t="shared" si="86"/>
        <v>54461806.099786706</v>
      </c>
      <c r="IC107">
        <f t="shared" si="87"/>
        <v>-34458305.086335503</v>
      </c>
      <c r="ID107">
        <f t="shared" si="84"/>
        <v>5.354268049461508E-2</v>
      </c>
      <c r="IE107">
        <f>work!FK107</f>
        <v>268</v>
      </c>
      <c r="IF107">
        <f>work!FL107</f>
        <v>16</v>
      </c>
      <c r="IG107">
        <f>work!FM107</f>
        <v>22</v>
      </c>
      <c r="IH107">
        <f>IF(ISNUMBER(work!FS107-work!FK107),work!FS107-work!FK107,".")</f>
        <v>739</v>
      </c>
      <c r="II107">
        <f>IF(ISNUMBER(work!FT107-work!FL107),work!FT107-work!FL107,".")</f>
        <v>90</v>
      </c>
      <c r="IJ107">
        <f>IF(ISNUMBER(work!FU107-work!FM107),work!FU107-work!FM107,".")</f>
        <v>422</v>
      </c>
    </row>
    <row r="108" spans="1:244" hidden="1">
      <c r="A108" s="24" t="str">
        <f t="shared" si="48"/>
        <v>欧洲</v>
      </c>
      <c r="B108" s="24" t="str">
        <f t="shared" si="89"/>
        <v>Out</v>
      </c>
      <c r="C108" s="24" t="str">
        <f t="shared" si="90"/>
        <v>Out</v>
      </c>
      <c r="D108" s="24"/>
      <c r="E108" s="25" t="s">
        <v>2536</v>
      </c>
      <c r="F108" s="26" t="str">
        <f t="shared" si="51"/>
        <v>Gibraltar</v>
      </c>
      <c r="G108" s="27" t="str">
        <f t="shared" si="52"/>
        <v>.</v>
      </c>
      <c r="H108" s="27" t="str">
        <f t="shared" si="53"/>
        <v>.</v>
      </c>
      <c r="I108" s="27" t="str">
        <f t="shared" si="54"/>
        <v>.</v>
      </c>
      <c r="J108" s="27" t="str">
        <f t="shared" si="55"/>
        <v>.</v>
      </c>
      <c r="K108" s="27" t="str">
        <f t="shared" si="56"/>
        <v>.</v>
      </c>
      <c r="L108" s="27" t="str">
        <f t="shared" si="57"/>
        <v>.</v>
      </c>
      <c r="M108" s="27" t="str">
        <f t="shared" si="58"/>
        <v>.</v>
      </c>
      <c r="N108" s="27" t="str">
        <f t="shared" si="59"/>
        <v>.</v>
      </c>
      <c r="O108" s="27">
        <f t="shared" si="60"/>
        <v>0</v>
      </c>
      <c r="P108" s="27">
        <f t="shared" si="61"/>
        <v>0</v>
      </c>
      <c r="Q108" s="27">
        <f t="shared" si="62"/>
        <v>0</v>
      </c>
      <c r="R108" s="27">
        <f t="shared" si="63"/>
        <v>5</v>
      </c>
      <c r="S108" s="27">
        <f t="shared" si="64"/>
        <v>406</v>
      </c>
      <c r="T108" s="27">
        <f t="shared" si="65"/>
        <v>340</v>
      </c>
      <c r="U108" s="27">
        <f t="shared" si="66"/>
        <v>0</v>
      </c>
      <c r="V108" s="27">
        <f t="shared" si="67"/>
        <v>39</v>
      </c>
      <c r="W108" s="27">
        <f t="shared" si="68"/>
        <v>3</v>
      </c>
      <c r="X108" s="27">
        <f t="shared" si="69"/>
        <v>38</v>
      </c>
      <c r="Y108" s="27">
        <f t="shared" si="70"/>
        <v>31</v>
      </c>
      <c r="Z108" s="27">
        <f t="shared" si="71"/>
        <v>49</v>
      </c>
      <c r="AA108" s="27">
        <f t="shared" si="72"/>
        <v>100</v>
      </c>
      <c r="AB108" s="27">
        <f t="shared" si="73"/>
        <v>155</v>
      </c>
      <c r="AC108" s="27">
        <f t="shared" si="74"/>
        <v>320</v>
      </c>
      <c r="AD108" s="27">
        <f t="shared" si="75"/>
        <v>1588</v>
      </c>
      <c r="AE108" s="27">
        <f t="shared" si="91"/>
        <v>1549</v>
      </c>
      <c r="AF108" s="27">
        <f t="shared" si="92"/>
        <v>113</v>
      </c>
      <c r="AG108" s="27"/>
      <c r="AH108" s="27" t="str">
        <f>IF(ISNUMBER(work!C108+work!AH108),work!C108+work!AH108,".")</f>
        <v>.</v>
      </c>
      <c r="AI108" s="27" t="str">
        <f>IF(ISNUMBER(work!D108+work!AI108),work!D108+work!AI108,".")</f>
        <v>.</v>
      </c>
      <c r="AJ108" s="27" t="str">
        <f>IF(ISNUMBER(work!E108+work!AJ108),work!E108+work!AJ108,".")</f>
        <v>.</v>
      </c>
      <c r="AK108" s="27" t="str">
        <f>IF(ISNUMBER(work!F108+work!AK108),work!F108+work!AK108,".")</f>
        <v>.</v>
      </c>
      <c r="AL108" s="27" t="str">
        <f>IF(ISNUMBER(work!G108+work!AL108),work!G108+work!AL108,".")</f>
        <v>.</v>
      </c>
      <c r="AM108" s="27" t="str">
        <f>IF(ISNUMBER(work!H108+work!AM108),work!H108+work!AM108,".")</f>
        <v>.</v>
      </c>
      <c r="AN108" s="27" t="str">
        <f>IF(ISNUMBER(work!I108+work!AN108),work!I108+work!AN108,".")</f>
        <v>.</v>
      </c>
      <c r="AO108" s="27" t="str">
        <f>IF(ISNUMBER(work!J108+work!AO108),work!J108+work!AO108,".")</f>
        <v>.</v>
      </c>
      <c r="AP108" s="27" t="str">
        <f>IF(ISNUMBER(work!K108+work!AP108),work!K108+work!AP108,".")</f>
        <v>.</v>
      </c>
      <c r="AQ108" s="27" t="str">
        <f>IF(ISNUMBER(work!L108+work!AQ108),work!L108+work!AQ108,".")</f>
        <v>.</v>
      </c>
      <c r="AR108" s="27" t="str">
        <f>IF(ISNUMBER(work!M108+work!AR108),work!M108+work!AR108,".")</f>
        <v>.</v>
      </c>
      <c r="AS108" s="27" t="str">
        <f>IF(ISNUMBER(work!N108+work!AS108),work!N108+work!AS108,".")</f>
        <v>.</v>
      </c>
      <c r="AT108" s="27" t="str">
        <f>IF(ISNUMBER(work!O108+work!AT108),work!O108+work!AT108,".")</f>
        <v>.</v>
      </c>
      <c r="AU108" s="27" t="str">
        <f>IF(ISNUMBER(work!P108+work!AU108),work!P108+work!AU108,".")</f>
        <v>.</v>
      </c>
      <c r="AV108" s="27" t="str">
        <f>IF(ISNUMBER(work!Q108+work!AV108),work!Q108+work!AV108,".")</f>
        <v>.</v>
      </c>
      <c r="AW108" s="27" t="str">
        <f>IF(ISNUMBER(work!R108+work!AW108),work!R108+work!AW108,".")</f>
        <v>.</v>
      </c>
      <c r="AX108" s="27" t="str">
        <f>IF(ISNUMBER(work!S108+work!AX108),work!S108+work!AX108,".")</f>
        <v>.</v>
      </c>
      <c r="AY108" s="27" t="str">
        <f>IF(ISNUMBER(work!T108+work!AY108),work!T108+work!AY108,".")</f>
        <v>.</v>
      </c>
      <c r="AZ108" s="27" t="str">
        <f>IF(ISNUMBER(work!U108+work!AZ108),work!U108+work!AZ108,".")</f>
        <v>.</v>
      </c>
      <c r="BA108" s="27" t="str">
        <f>IF(ISNUMBER(work!V108+work!BA108),work!V108+work!BA108,".")</f>
        <v>.</v>
      </c>
      <c r="BB108" s="27" t="str">
        <f>IF(ISNUMBER(work!W108+work!BB108),work!W108+work!BB108,".")</f>
        <v>.</v>
      </c>
      <c r="BC108" s="27" t="str">
        <f>IF(ISNUMBER(work!X108+work!BC108),work!X108+work!BC108,".")</f>
        <v>.</v>
      </c>
      <c r="BD108" s="27" t="str">
        <f>IF(ISNUMBER(work!Y108+work!BD108),work!Y108+work!BD108,".")</f>
        <v>.</v>
      </c>
      <c r="BE108" s="27" t="str">
        <f>IF(ISNUMBER(work!Z108+work!BE108),work!Z108+work!BE108,".")</f>
        <v>.</v>
      </c>
      <c r="BF108" s="27" t="str">
        <f>IF(ISNUMBER(work!AA108+work!BF108),work!AA108+work!BF108,".")</f>
        <v>.</v>
      </c>
      <c r="BG108" s="27" t="str">
        <f>IF(ISNUMBER(work!AB108+work!BG108),work!AB108+work!BG108,".")</f>
        <v>.</v>
      </c>
      <c r="BH108" s="27" t="str">
        <f>IF(ISNUMBER(work!AC108+work!BH108),work!AC108+work!BH108,".")</f>
        <v>.</v>
      </c>
      <c r="BI108" s="27" t="str">
        <f>IF(ISNUMBER(work!AD108+work!BI108),work!AD108+work!BI108,".")</f>
        <v>.</v>
      </c>
      <c r="BJ108" s="27" t="str">
        <f>IF(ISNUMBER(work!AE108+work!BJ108),work!AE108+work!BJ108,".")</f>
        <v>.</v>
      </c>
      <c r="BK108" s="27" t="str">
        <f>IF(ISNUMBER(work!AF108+work!BK108),work!AF108+work!BK108,".")</f>
        <v>.</v>
      </c>
      <c r="BL108" s="27"/>
      <c r="BM108" s="27" t="str">
        <f>IF(ISNUMBER(work!AH108-work!C108),work!AH108-work!C108,".")</f>
        <v>.</v>
      </c>
      <c r="BN108" s="27" t="str">
        <f>IF(ISNUMBER(work!AI108-work!D108),work!AI108-work!D108,".")</f>
        <v>.</v>
      </c>
      <c r="BO108" s="27" t="str">
        <f>IF(ISNUMBER(work!AJ108-work!E108),work!AJ108-work!E108,".")</f>
        <v>.</v>
      </c>
      <c r="BP108" s="27" t="str">
        <f>IF(ISNUMBER(work!AK108-work!F108),work!AK108-work!F108,".")</f>
        <v>.</v>
      </c>
      <c r="BQ108" s="27" t="str">
        <f>IF(ISNUMBER(work!AL108-work!G108),work!AL108-work!G108,".")</f>
        <v>.</v>
      </c>
      <c r="BR108" s="27" t="str">
        <f>IF(ISNUMBER(work!AM108-work!H108),work!AM108-work!H108,".")</f>
        <v>.</v>
      </c>
      <c r="BS108" s="27" t="str">
        <f>IF(ISNUMBER(work!AN108-work!I108),work!AN108-work!I108,".")</f>
        <v>.</v>
      </c>
      <c r="BT108" s="27" t="str">
        <f>IF(ISNUMBER(work!AO108-work!J108),work!AO108-work!J108,".")</f>
        <v>.</v>
      </c>
      <c r="BU108" s="27" t="str">
        <f>IF(ISNUMBER(work!AP108-work!K108),work!AP108-work!K108,".")</f>
        <v>.</v>
      </c>
      <c r="BV108" s="27" t="str">
        <f>IF(ISNUMBER(work!AQ108-work!L108),work!AQ108-work!L108,".")</f>
        <v>.</v>
      </c>
      <c r="BW108" s="27" t="str">
        <f>IF(ISNUMBER(work!AR108-work!M108),work!AR108-work!M108,".")</f>
        <v>.</v>
      </c>
      <c r="BX108" s="27" t="str">
        <f>IF(ISNUMBER(work!AS108-work!N108),work!AS108-work!N108,".")</f>
        <v>.</v>
      </c>
      <c r="BY108" s="27" t="str">
        <f>IF(ISNUMBER(work!AT108-work!O108),work!AT108-work!O108,".")</f>
        <v>.</v>
      </c>
      <c r="BZ108" s="27" t="str">
        <f>IF(ISNUMBER(work!AU108-work!P108),work!AU108-work!P108,".")</f>
        <v>.</v>
      </c>
      <c r="CA108" s="27" t="str">
        <f>IF(ISNUMBER(work!AV108-work!Q108),work!AV108-work!Q108,".")</f>
        <v>.</v>
      </c>
      <c r="CB108" s="27" t="str">
        <f>IF(ISNUMBER(work!AW108-work!R108),work!AW108-work!R108,".")</f>
        <v>.</v>
      </c>
      <c r="CC108" s="27" t="str">
        <f>IF(ISNUMBER(work!AX108-work!S108),work!AX108-work!S108,".")</f>
        <v>.</v>
      </c>
      <c r="CD108" s="27" t="str">
        <f>IF(ISNUMBER(work!AY108-work!T108),work!AY108-work!T108,".")</f>
        <v>.</v>
      </c>
      <c r="CE108" s="27" t="str">
        <f>IF(ISNUMBER(work!AZ108-work!U108),work!AZ108-work!U108,".")</f>
        <v>.</v>
      </c>
      <c r="CF108" s="27" t="str">
        <f>IF(ISNUMBER(work!BA108-work!V108),work!BA108-work!V108,".")</f>
        <v>.</v>
      </c>
      <c r="CG108" s="27" t="str">
        <f>IF(ISNUMBER(work!BB108-work!W108),work!BB108-work!W108,".")</f>
        <v>.</v>
      </c>
      <c r="CH108" s="27" t="str">
        <f>IF(ISNUMBER(work!BC108-work!X108),work!BC108-work!X108,".")</f>
        <v>.</v>
      </c>
      <c r="CI108" s="27" t="str">
        <f>IF(ISNUMBER(work!BD108-work!Y108),work!BD108-work!Y108,".")</f>
        <v>.</v>
      </c>
      <c r="CJ108" s="27" t="str">
        <f>IF(ISNUMBER(work!BE108-work!Z108),work!BE108-work!Z108,".")</f>
        <v>.</v>
      </c>
      <c r="CK108" s="27" t="str">
        <f>IF(ISNUMBER(work!BF108-work!AA108),work!BF108-work!AA108,".")</f>
        <v>.</v>
      </c>
      <c r="CL108" s="27" t="str">
        <f>IF(ISNUMBER(work!BG108-work!AB108),work!BG108-work!AB108,".")</f>
        <v>.</v>
      </c>
      <c r="CM108" s="27" t="str">
        <f>IF(ISNUMBER(work!BH108-work!AC108),work!BH108-work!AC108,".")</f>
        <v>.</v>
      </c>
      <c r="CN108" s="27" t="str">
        <f>IF(ISNUMBER(work!BI108-work!AD108),work!BI108-work!AD108,".")</f>
        <v>.</v>
      </c>
      <c r="CO108" s="27" t="str">
        <f>IF(ISNUMBER(work!BJ108-work!AE108),work!BJ108-work!AE108,".")</f>
        <v>.</v>
      </c>
      <c r="CP108" s="27" t="str">
        <f>IF(ISNUMBER(work!BK108-work!AF108),work!BK108-work!AF108,".")</f>
        <v>.</v>
      </c>
      <c r="CQ108" s="27"/>
      <c r="CR108" s="27"/>
      <c r="CS108" s="27" t="str">
        <f>IF(ISNUMBER(work!CR108-work!BN108),work!CR108-work!BN108,".")</f>
        <v>.</v>
      </c>
      <c r="CT108" s="27" t="str">
        <f>IF(ISNUMBER(work!CS108-work!BO108),work!CS108-work!BO108,".")</f>
        <v>.</v>
      </c>
      <c r="CU108" s="27" t="str">
        <f>IF(ISNUMBER(work!CT108-work!BP108),work!CT108-work!BP108,".")</f>
        <v>.</v>
      </c>
      <c r="CV108" s="27" t="str">
        <f>IF(ISNUMBER(work!CU108-work!BQ108),work!CU108-work!BQ108,".")</f>
        <v>.</v>
      </c>
      <c r="CW108" s="27" t="str">
        <f>IF(ISNUMBER(work!CV108-work!BR108),work!CV108-work!BR108,".")</f>
        <v>.</v>
      </c>
      <c r="CX108" s="27" t="str">
        <f>IF(ISNUMBER(work!CW108-work!BS108),work!CW108-work!BS108,".")</f>
        <v>.</v>
      </c>
      <c r="CY108" s="27" t="str">
        <f>IF(ISNUMBER(work!CX108-work!BT108),work!CX108-work!BT108,".")</f>
        <v>.</v>
      </c>
      <c r="CZ108" s="27" t="str">
        <f>IF(ISNUMBER(work!CY108-work!BU108),work!CY108-work!BU108,".")</f>
        <v>.</v>
      </c>
      <c r="DA108" s="27" t="str">
        <f>IF(ISNUMBER(work!CZ108-work!BV108),work!CZ108-work!BV108,".")</f>
        <v>.</v>
      </c>
      <c r="DB108" s="27" t="str">
        <f>IF(ISNUMBER(work!DA108-work!BW108),work!DA108-work!BW108,".")</f>
        <v>.</v>
      </c>
      <c r="DC108" s="27" t="str">
        <f>IF(ISNUMBER(work!DB108-work!BX108),work!DB108-work!BX108,".")</f>
        <v>.</v>
      </c>
      <c r="DD108" s="27" t="str">
        <f>IF(ISNUMBER(work!DC108-work!BY108),work!DC108-work!BY108,".")</f>
        <v>.</v>
      </c>
      <c r="DE108" s="27" t="str">
        <f>IF(ISNUMBER(work!DD108-work!BZ108),work!DD108-work!BZ108,".")</f>
        <v>.</v>
      </c>
      <c r="DF108" s="27" t="str">
        <f>IF(ISNUMBER(work!DE108-work!CA108),work!DE108-work!CA108,".")</f>
        <v>.</v>
      </c>
      <c r="DG108" s="27" t="str">
        <f>IF(ISNUMBER(work!DF108-work!CB108),work!DF108-work!CB108,".")</f>
        <v>.</v>
      </c>
      <c r="DH108" s="27" t="str">
        <f>IF(ISNUMBER(work!DG108-work!CC108),work!DG108-work!CC108,".")</f>
        <v>.</v>
      </c>
      <c r="DI108" s="27" t="str">
        <f>IF(ISNUMBER(work!DH108-work!CD108),work!DH108-work!CD108,".")</f>
        <v>.</v>
      </c>
      <c r="DJ108" s="27" t="str">
        <f>IF(ISNUMBER(work!DI108-work!CE108),work!DI108-work!CE108,".")</f>
        <v>.</v>
      </c>
      <c r="DK108" s="27" t="str">
        <f>IF(ISNUMBER(work!DJ108-work!CF108),work!DJ108-work!CF108,".")</f>
        <v>.</v>
      </c>
      <c r="DL108" s="27" t="str">
        <f>IF(ISNUMBER(work!DK108-work!CG108),work!DK108-work!CG108,".")</f>
        <v>.</v>
      </c>
      <c r="DM108" s="27" t="str">
        <f>IF(ISNUMBER(work!DL108-work!CH108),work!DL108-work!CH108,".")</f>
        <v>.</v>
      </c>
      <c r="DN108" s="27" t="str">
        <f>IF(ISNUMBER(work!DM108-work!CI108),work!DM108-work!CI108,".")</f>
        <v>.</v>
      </c>
      <c r="DO108" s="27" t="str">
        <f>IF(ISNUMBER(work!DN108-work!CJ108),work!DN108-work!CJ108,".")</f>
        <v>.</v>
      </c>
      <c r="DP108" s="27" t="str">
        <f>IF(ISNUMBER(work!DO108-work!CK108),work!DO108-work!CK108,".")</f>
        <v>.</v>
      </c>
      <c r="DQ108" s="27" t="str">
        <f>IF(ISNUMBER(work!DP108-work!CL108),work!DP108-work!CL108,".")</f>
        <v>.</v>
      </c>
      <c r="DR108" s="27" t="str">
        <f>IF(ISNUMBER(work!DQ108-work!CM108),work!DQ108-work!CM108,".")</f>
        <v>.</v>
      </c>
      <c r="DS108" s="27" t="str">
        <f>IF(ISNUMBER(work!DR108-work!CN108),work!DR108-work!CN108,".")</f>
        <v>.</v>
      </c>
      <c r="DT108" s="27" t="str">
        <f>IF(ISNUMBER(work!DS108-work!CO108),work!DS108-work!CO108,".")</f>
        <v>.</v>
      </c>
      <c r="DU108" s="27" t="str">
        <f>IF(ISNUMBER(work!DT108-work!CP108),work!DT108-work!CP108,".")</f>
        <v>.</v>
      </c>
      <c r="DV108" s="27" t="str">
        <f t="shared" si="78"/>
        <v>.</v>
      </c>
      <c r="DW108" s="27"/>
      <c r="DX108" s="27" t="str">
        <f>IF(ISNUMBER(work!FJ108/work!FN108),work!FJ108/work!FN108,".")</f>
        <v>.</v>
      </c>
      <c r="DY108" s="27" t="str">
        <f>IF(ISNUMBER(work!FK108/work!FO108),work!FK108/work!FO108,".")</f>
        <v>.</v>
      </c>
      <c r="DZ108" s="27" t="str">
        <f>IF(ISNUMBER(work!FL108/work!FP108),work!FL108/work!FP108,".")</f>
        <v>.</v>
      </c>
      <c r="EA108" s="27" t="str">
        <f>IF(ISNUMBER(work!FM108/work!FQ108),work!FM108/work!FQ108,".")</f>
        <v>.</v>
      </c>
      <c r="EB108" s="27" t="str">
        <f>IF(ISNUMBER((work!FK108+work!FL108)/(work!FO108+work!FP108)),(work!FK108+work!FL108)/(work!FO108+work!FP108),".")</f>
        <v>.</v>
      </c>
      <c r="EC108" s="27" t="str">
        <f>IF(ISNUMBER(work!FR108/work!FV108),work!FR108/work!FV108,".")</f>
        <v>.</v>
      </c>
      <c r="ED108" s="27" t="str">
        <f>IF(ISNUMBER(work!FS108/work!FW108),work!FS108/work!FW108,".")</f>
        <v>.</v>
      </c>
      <c r="EE108" s="27" t="str">
        <f>IF(ISNUMBER(work!FT108/work!FX108),work!FT108/work!FX108,".")</f>
        <v>.</v>
      </c>
      <c r="EF108" s="27" t="str">
        <f>IF(ISNUMBER(work!FU108/work!FY108),work!FU108/work!FY108,".")</f>
        <v>.</v>
      </c>
      <c r="EG108" s="27" t="str">
        <f>IF(ISNUMBER((work!FS108+work!FT108)/(work!FW108+work!FX108)),(work!FS108+work!FT108)/(work!FW108+work!FX108),".")</f>
        <v>.</v>
      </c>
      <c r="EH108" s="27" t="str">
        <f>work!EZ108</f>
        <v>.</v>
      </c>
      <c r="EI108" s="27" t="str">
        <f>work!FA108</f>
        <v>.</v>
      </c>
      <c r="EJ108" s="27" t="str">
        <f>work!FB108</f>
        <v>.</v>
      </c>
      <c r="EK108" s="27"/>
      <c r="EL108" s="27" t="str">
        <f t="shared" si="93"/>
        <v>.</v>
      </c>
      <c r="EM108" t="str">
        <f t="shared" si="80"/>
        <v>.</v>
      </c>
      <c r="EN108" t="str">
        <f>work!FM108</f>
        <v>.</v>
      </c>
      <c r="EO108" t="str">
        <f>IF(ISNUMBER(work!FK108+work!FL108),work!FK108+work!FL108,".")</f>
        <v>.</v>
      </c>
      <c r="EP108" t="str">
        <f>IF(ISNUMBER(work!FU108-work!FM108),work!FU108-work!FM108,".")</f>
        <v>.</v>
      </c>
      <c r="EQ108" t="str">
        <f>IF(ISNUMBER(work!FS108+work!FT108-work!FK108-work!FL108),(work!FS108+work!FT108-work!FK108-work!FL108),".")</f>
        <v>.</v>
      </c>
      <c r="EU108" t="str">
        <f>work!FC108</f>
        <v>.</v>
      </c>
      <c r="EV108" t="str">
        <f>work!FD108</f>
        <v>.</v>
      </c>
      <c r="EW108" t="str">
        <f>IF(ISNUMBER(VLOOKUP($F108,AREA_EM_ALLYEAR,Seq!B$1,FALSE)),VLOOKUP($F108,AREA_EM_ALLYEAR,Seq!B$1,FALSE),".")</f>
        <v>.</v>
      </c>
      <c r="EX108" t="str">
        <f>IF(ISNUMBER(VLOOKUP($F108,AREA_EM_ALLYEAR,Seq!C$1,FALSE)),VLOOKUP($F108,AREA_EM_ALLYEAR,Seq!C$1,FALSE),".")</f>
        <v>.</v>
      </c>
      <c r="EY108" t="str">
        <f>IF(ISNUMBER(VLOOKUP($F108,AREA_EM_ALLYEAR,Seq!D$1,FALSE)),VLOOKUP($F108,AREA_EM_ALLYEAR,Seq!D$1,FALSE),".")</f>
        <v>.</v>
      </c>
      <c r="EZ108" t="str">
        <f>IF(ISNUMBER(VLOOKUP($F108,AREA_EM_ALLYEAR,Seq!E$1,FALSE)),VLOOKUP($F108,AREA_EM_ALLYEAR,Seq!E$1,FALSE),".")</f>
        <v>.</v>
      </c>
      <c r="FA108" t="str">
        <f>IF(ISNUMBER(VLOOKUP($F108,AREA_EM_ALLYEAR,Seq!F$1,FALSE)),VLOOKUP($F108,AREA_EM_ALLYEAR,Seq!F$1,FALSE),".")</f>
        <v>.</v>
      </c>
      <c r="FB108" t="str">
        <f>IF(ISNUMBER(VLOOKUP($F108,AREA_EM_ALLYEAR,Seq!G$1,FALSE)),VLOOKUP($F108,AREA_EM_ALLYEAR,Seq!G$1,FALSE),".")</f>
        <v>.</v>
      </c>
      <c r="FC108" t="str">
        <f>IF(ISNUMBER(VLOOKUP($F108,AREA_EM_ALLYEAR,Seq!H$1,FALSE)),VLOOKUP($F108,AREA_EM_ALLYEAR,Seq!H$1,FALSE),".")</f>
        <v>.</v>
      </c>
      <c r="FD108" t="str">
        <f>IF(ISNUMBER(VLOOKUP($F108,AREA_EM_ALLYEAR,Seq!I$1,FALSE)),VLOOKUP($F108,AREA_EM_ALLYEAR,Seq!I$1,FALSE),".")</f>
        <v>.</v>
      </c>
      <c r="FE108" t="str">
        <f>IF(ISNUMBER(VLOOKUP($F108,AREA_EM_ALLYEAR,Seq!J$1,FALSE)),VLOOKUP($F108,AREA_EM_ALLYEAR,Seq!J$1,FALSE),".")</f>
        <v>.</v>
      </c>
      <c r="FF108" t="str">
        <f>IF(ISNUMBER(VLOOKUP($F108,AREA_EM_ALLYEAR,Seq!K$1,FALSE)),VLOOKUP($F108,AREA_EM_ALLYEAR,Seq!K$1,FALSE),".")</f>
        <v>.</v>
      </c>
      <c r="FG108" t="str">
        <f>IF(ISNUMBER(VLOOKUP($F108,AREA_EM_ALLYEAR,Seq!L$1,FALSE)),VLOOKUP($F108,AREA_EM_ALLYEAR,Seq!L$1,FALSE),".")</f>
        <v>.</v>
      </c>
      <c r="FH108" t="str">
        <f>IF(ISNUMBER(VLOOKUP($F108,AREA_EM_ALLYEAR,Seq!M$1,FALSE)),VLOOKUP($F108,AREA_EM_ALLYEAR,Seq!M$1,FALSE),".")</f>
        <v>.</v>
      </c>
      <c r="FI108" t="str">
        <f>IF(ISNUMBER(VLOOKUP($F108,AREA_EM_ALLYEAR,Seq!N$1,FALSE)),VLOOKUP($F108,AREA_EM_ALLYEAR,Seq!N$1,FALSE),".")</f>
        <v>.</v>
      </c>
      <c r="FJ108" t="str">
        <f>IF(ISNUMBER(VLOOKUP($F108,AREA_EM_ALLYEAR,Seq!O$1,FALSE)),VLOOKUP($F108,AREA_EM_ALLYEAR,Seq!O$1,FALSE),".")</f>
        <v>.</v>
      </c>
      <c r="FK108" t="str">
        <f t="shared" si="81"/>
        <v>.</v>
      </c>
      <c r="FN108" t="str">
        <f>IF( ISNUMBER(VLOOKUP($F108,AREA_LIFE,Seq!V$1,FALSE)-Life!V$39),VLOOKUP($F108,AREA_LIFE,Seq!V$1,FALSE)-Life!V$39,".")</f>
        <v>.</v>
      </c>
      <c r="FO108" t="str">
        <f>IF( ISNUMBER(VLOOKUP($F108,AREA_LIFE,Seq!W$1,FALSE)-Life!W$39),VLOOKUP($F108,AREA_LIFE,Seq!W$1,FALSE)-Life!W$39,".")</f>
        <v>.</v>
      </c>
      <c r="FP108" t="str">
        <f>IF( ISNUMBER(VLOOKUP($F108,AREA_LIFE,Seq!X$1,FALSE)-Life!X$39),VLOOKUP($F108,AREA_LIFE,Seq!X$1,FALSE)-Life!X$39,".")</f>
        <v>.</v>
      </c>
      <c r="FQ108" t="str">
        <f>IF( ISNUMBER(VLOOKUP($F108,AREA_LIFE,Seq!Y$1,FALSE)-Life!Y$39),VLOOKUP($F108,AREA_LIFE,Seq!Y$1,FALSE)-Life!Y$39,".")</f>
        <v>.</v>
      </c>
      <c r="FR108" t="str">
        <f>IF( ISNUMBER(VLOOKUP($F108,AREA_LIFE,Seq!Z$1,FALSE)-Life!Z$39),VLOOKUP($F108,AREA_LIFE,Seq!Z$1,FALSE)-Life!Z$39,".")</f>
        <v>.</v>
      </c>
      <c r="FS108" t="str">
        <f>IF( ISNUMBER(VLOOKUP($F108,AREA_LIFE,Seq!AA$1,FALSE)-Life!AA$39),VLOOKUP($F108,AREA_LIFE,Seq!AA$1,FALSE)-Life!AA$39,".")</f>
        <v>.</v>
      </c>
      <c r="FT108" t="str">
        <f>IF( ISNUMBER(VLOOKUP($F108,AREA_LIFE,Seq!AB$1,FALSE)-Life!AB$39),VLOOKUP($F108,AREA_LIFE,Seq!AB$1,FALSE)-Life!AB$39,".")</f>
        <v>.</v>
      </c>
      <c r="FU108" t="str">
        <f>IF( ISNUMBER(VLOOKUP($F108,AREA_LIFE,Seq!AC$1,FALSE)-Life!AC$39),VLOOKUP($F108,AREA_LIFE,Seq!AC$1,FALSE)-Life!AC$39,".")</f>
        <v>.</v>
      </c>
      <c r="FV108" t="str">
        <f>IF( ISNUMBER(VLOOKUP($F108,AREA_LIFE,Seq!AD$1,FALSE)-Life!AD$39),VLOOKUP($F108,AREA_LIFE,Seq!AD$1,FALSE)-Life!AD$39,".")</f>
        <v>.</v>
      </c>
      <c r="FW108" t="str">
        <f>IF( ISNUMBER(VLOOKUP($F108,AREA_LIFE,Seq!AE$1,FALSE)-Life!AE$39),VLOOKUP($F108,AREA_LIFE,Seq!AE$1,FALSE)-Life!AE$39,".")</f>
        <v>.</v>
      </c>
      <c r="FX108" t="str">
        <f>IF( ISNUMBER(VLOOKUP($F108,AREA_LIFE,Seq!AF$1,FALSE)-Life!AF$39),VLOOKUP($F108,AREA_LIFE,Seq!AF$1,FALSE)-Life!AF$39,".")</f>
        <v>.</v>
      </c>
      <c r="FY108" t="str">
        <f>IF( ISNUMBER(VLOOKUP($F108,AREA_LIFE,Seq!AG$1,FALSE)-Life!AG$39),VLOOKUP($F108,AREA_LIFE,Seq!AG$1,FALSE)-Life!AG$39,".")</f>
        <v>.</v>
      </c>
      <c r="FZ108" t="str">
        <f>IF( ISNUMBER(VLOOKUP($F108,AREA_LIFE,Seq!AH$1,FALSE)-Life!AH$39),VLOOKUP($F108,AREA_LIFE,Seq!AH$1,FALSE)-Life!AH$39,".")</f>
        <v>.</v>
      </c>
      <c r="GA108" t="str">
        <f>IF( ISNUMBER(VLOOKUP($F108,AREA_LIFE,Seq!AI$1,FALSE)-Life!AI$39),VLOOKUP($F108,AREA_LIFE,Seq!AI$1,FALSE)-Life!AI$39,".")</f>
        <v>.</v>
      </c>
      <c r="GB108" t="str">
        <f>IF( ISNUMBER(VLOOKUP($F108,AREA_LIFE,Seq!AJ$1,FALSE)-Life!AJ$39),VLOOKUP($F108,AREA_LIFE,Seq!AJ$1,FALSE)-Life!AJ$39,".")</f>
        <v>.</v>
      </c>
      <c r="GC108" t="str">
        <f>IF( ISNUMBER(VLOOKUP($F108,AREA_LIFE,Seq!AK$1,FALSE)-Life!AK$39),VLOOKUP($F108,AREA_LIFE,Seq!AK$1,FALSE)-Life!AK$39,".")</f>
        <v>.</v>
      </c>
      <c r="GD108" t="str">
        <f>IF( ISNUMBER(VLOOKUP($F108,AREA_LIFE,Seq!AL$1,FALSE)-Life!AL$39),VLOOKUP($F108,AREA_LIFE,Seq!AL$1,FALSE)-Life!AL$39,".")</f>
        <v>.</v>
      </c>
      <c r="GE108" t="str">
        <f>IF( ISNUMBER(VLOOKUP($F108,AREA_LIFE,Seq!AM$1,FALSE)-Life!AM$39),VLOOKUP($F108,AREA_LIFE,Seq!AM$1,FALSE)-Life!AM$39,".")</f>
        <v>.</v>
      </c>
      <c r="GF108" t="str">
        <f>IF( ISNUMBER(VLOOKUP($F108,AREA_LIFE,Seq!AN$1,FALSE)-Life!AN$39),VLOOKUP($F108,AREA_LIFE,Seq!AN$1,FALSE)-Life!AN$39,".")</f>
        <v>.</v>
      </c>
      <c r="GG108" t="str">
        <f>IF( ISNUMBER(VLOOKUP($F108,AREA_LIFE,Seq!AO$1,FALSE)-Life!AO$39),VLOOKUP($F108,AREA_LIFE,Seq!AO$1,FALSE)-Life!AO$39,".")</f>
        <v>.</v>
      </c>
      <c r="GH108" t="str">
        <f>IF( ISNUMBER(VLOOKUP($F108,AREA_LIFE,Seq!AP$1,FALSE)-Life!AP$39),VLOOKUP($F108,AREA_LIFE,Seq!AP$1,FALSE)-Life!AP$39,".")</f>
        <v>.</v>
      </c>
      <c r="GI108" t="str">
        <f>IF( ISNUMBER(VLOOKUP($F108,AREA_LIFE,Seq!AQ$1,FALSE)-Life!AQ$39),VLOOKUP($F108,AREA_LIFE,Seq!AQ$1,FALSE)-Life!AQ$39,".")</f>
        <v>.</v>
      </c>
      <c r="GJ108" t="str">
        <f>IF( ISNUMBER(VLOOKUP($F108,AREA_LIFE,Seq!AR$1,FALSE)-Life!AR$39),VLOOKUP($F108,AREA_LIFE,Seq!AR$1,FALSE)-Life!AR$39,".")</f>
        <v>.</v>
      </c>
      <c r="GK108" t="str">
        <f>IF( ISNUMBER(VLOOKUP($F108,AREA_LIFE,Seq!AS$1,FALSE)-Life!AS$39),VLOOKUP($F108,AREA_LIFE,Seq!AS$1,FALSE)-Life!AS$39,".")</f>
        <v>.</v>
      </c>
      <c r="GL108" t="str">
        <f>IF( ISNUMBER(VLOOKUP($F108,AREA_LIFE,Seq!AT$1,FALSE)-Life!AT$39),VLOOKUP($F108,AREA_LIFE,Seq!AT$1,FALSE)-Life!AT$39,".")</f>
        <v>.</v>
      </c>
      <c r="GM108" t="str">
        <f>IF( ISNUMBER(VLOOKUP($F108,AREA_LIFE,Seq!AU$1,FALSE)-Life!AU$39),VLOOKUP($F108,AREA_LIFE,Seq!AU$1,FALSE)-Life!AU$39,".")</f>
        <v>.</v>
      </c>
      <c r="GN108" t="str">
        <f>IF( ISNUMBER(VLOOKUP($F108,AREA_LIFE,Seq!AV$1,FALSE)-Life!AV$39),VLOOKUP($F108,AREA_LIFE,Seq!AV$1,FALSE)-Life!AV$39,".")</f>
        <v>.</v>
      </c>
      <c r="GO108" t="str">
        <f>IF( ISNUMBER(VLOOKUP($F108,AREA_LIFE,Seq!AW$1,FALSE)-Life!AW$39),VLOOKUP($F108,AREA_LIFE,Seq!AW$1,FALSE)-Life!AW$39,".")</f>
        <v>.</v>
      </c>
      <c r="GP108" t="str">
        <f>IF( ISNUMBER(VLOOKUP($F108,AREA_LIFE,Seq!AX$1,FALSE)-Life!AX$39),VLOOKUP($F108,AREA_LIFE,Seq!AX$1,FALSE)-Life!AX$39,".")</f>
        <v>.</v>
      </c>
      <c r="GQ108" t="str">
        <f t="shared" si="82"/>
        <v>.</v>
      </c>
      <c r="GS108" t="str">
        <f>IFERROR(VLOOKUP($F108,AREA_LIFE,Seq!V$1,FALSE),".")</f>
        <v>.</v>
      </c>
      <c r="GT108" t="str">
        <f>IFERROR(VLOOKUP($F108,AREA_LIFE,Seq!W$1,FALSE),".")</f>
        <v>.</v>
      </c>
      <c r="GU108" t="str">
        <f>IFERROR(VLOOKUP($F108,AREA_LIFE,Seq!X$1,FALSE),".")</f>
        <v>.</v>
      </c>
      <c r="GV108" t="str">
        <f>IFERROR(VLOOKUP($F108,AREA_LIFE,Seq!Y$1,FALSE),".")</f>
        <v>.</v>
      </c>
      <c r="GW108" t="str">
        <f>IFERROR(VLOOKUP($F108,AREA_LIFE,Seq!Z$1,FALSE),".")</f>
        <v>.</v>
      </c>
      <c r="GX108" t="str">
        <f>IFERROR(VLOOKUP($F108,AREA_LIFE,Seq!AA$1,FALSE),".")</f>
        <v>.</v>
      </c>
      <c r="GY108" t="str">
        <f>IFERROR(VLOOKUP($F108,AREA_LIFE,Seq!AB$1,FALSE),".")</f>
        <v>.</v>
      </c>
      <c r="GZ108" t="str">
        <f>IFERROR(VLOOKUP($F108,AREA_LIFE,Seq!AC$1,FALSE),".")</f>
        <v>.</v>
      </c>
      <c r="HA108" t="str">
        <f>IFERROR(VLOOKUP($F108,AREA_LIFE,Seq!AD$1,FALSE),".")</f>
        <v>.</v>
      </c>
      <c r="HB108" t="str">
        <f>IFERROR(VLOOKUP($F108,AREA_LIFE,Seq!AE$1,FALSE),".")</f>
        <v>.</v>
      </c>
      <c r="HC108" t="str">
        <f>IFERROR(VLOOKUP($F108,AREA_LIFE,Seq!AF$1,FALSE),".")</f>
        <v>.</v>
      </c>
      <c r="HD108" t="str">
        <f>IFERROR(VLOOKUP($F108,AREA_LIFE,Seq!AG$1,FALSE),".")</f>
        <v>.</v>
      </c>
      <c r="HE108" t="str">
        <f>IFERROR(VLOOKUP($F108,AREA_LIFE,Seq!AH$1,FALSE),".")</f>
        <v>.</v>
      </c>
      <c r="HF108" t="str">
        <f>IFERROR(VLOOKUP($F108,AREA_LIFE,Seq!AI$1,FALSE),".")</f>
        <v>.</v>
      </c>
      <c r="HG108" t="str">
        <f>IFERROR(VLOOKUP($F108,AREA_LIFE,Seq!AJ$1,FALSE),".")</f>
        <v>.</v>
      </c>
      <c r="HH108" t="str">
        <f>IFERROR(VLOOKUP($F108,AREA_LIFE,Seq!AK$1,FALSE),".")</f>
        <v>.</v>
      </c>
      <c r="HI108" t="str">
        <f>IFERROR(VLOOKUP($F108,AREA_LIFE,Seq!AL$1,FALSE),".")</f>
        <v>.</v>
      </c>
      <c r="HJ108" t="str">
        <f>IFERROR(VLOOKUP($F108,AREA_LIFE,Seq!AM$1,FALSE),".")</f>
        <v>.</v>
      </c>
      <c r="HK108" t="str">
        <f>IFERROR(VLOOKUP($F108,AREA_LIFE,Seq!AN$1,FALSE),".")</f>
        <v>.</v>
      </c>
      <c r="HL108" t="str">
        <f>IFERROR(VLOOKUP($F108,AREA_LIFE,Seq!AO$1,FALSE),".")</f>
        <v>.</v>
      </c>
      <c r="HM108" t="str">
        <f>IFERROR(VLOOKUP($F108,AREA_LIFE,Seq!AP$1,FALSE),".")</f>
        <v>.</v>
      </c>
      <c r="HN108" t="str">
        <f>IFERROR(VLOOKUP($F108,AREA_LIFE,Seq!AQ$1,FALSE),".")</f>
        <v>.</v>
      </c>
      <c r="HO108" t="str">
        <f>IFERROR(VLOOKUP($F108,AREA_LIFE,Seq!AR$1,FALSE),".")</f>
        <v>.</v>
      </c>
      <c r="HP108" t="str">
        <f>IFERROR(VLOOKUP($F108,AREA_LIFE,Seq!AS$1,FALSE),".")</f>
        <v>.</v>
      </c>
      <c r="HQ108" t="str">
        <f>IFERROR(VLOOKUP($F108,AREA_LIFE,Seq!AT$1,FALSE),".")</f>
        <v>.</v>
      </c>
      <c r="HR108" t="str">
        <f>IFERROR(VLOOKUP($F108,AREA_LIFE,Seq!AU$1,FALSE),".")</f>
        <v>.</v>
      </c>
      <c r="HS108" t="str">
        <f>IFERROR(VLOOKUP($F108,AREA_LIFE,Seq!AV$1,FALSE),".")</f>
        <v>.</v>
      </c>
      <c r="HT108" t="str">
        <f>IFERROR(VLOOKUP($F108,AREA_LIFE,Seq!AW$1,FALSE),".")</f>
        <v>.</v>
      </c>
      <c r="HU108" t="str">
        <f>IFERROR(VLOOKUP($F108,AREA_LIFE,Seq!AX$1,FALSE),".")</f>
        <v>.</v>
      </c>
      <c r="HV108" t="str">
        <f>IFERROR(VLOOKUP($F108,AREA_LIFE,Seq!AY$1,FALSE),".")</f>
        <v>.</v>
      </c>
      <c r="HZ108">
        <f t="shared" si="85"/>
        <v>793</v>
      </c>
      <c r="IA108">
        <f t="shared" si="83"/>
        <v>0</v>
      </c>
      <c r="IB108" t="str">
        <f t="shared" si="86"/>
        <v>.</v>
      </c>
      <c r="IC108" t="str">
        <f t="shared" si="87"/>
        <v>.</v>
      </c>
      <c r="ID108" t="str">
        <f t="shared" si="84"/>
        <v>.</v>
      </c>
      <c r="IE108" t="str">
        <f>work!FK108</f>
        <v>.</v>
      </c>
      <c r="IF108" t="str">
        <f>work!FL108</f>
        <v>.</v>
      </c>
      <c r="IG108" t="str">
        <f>work!FM108</f>
        <v>.</v>
      </c>
      <c r="IH108" t="str">
        <f>IF(ISNUMBER(work!FS108-work!FK108),work!FS108-work!FK108,".")</f>
        <v>.</v>
      </c>
      <c r="II108" t="str">
        <f>IF(ISNUMBER(work!FT108-work!FL108),work!FT108-work!FL108,".")</f>
        <v>.</v>
      </c>
      <c r="IJ108" t="str">
        <f>IF(ISNUMBER(work!FU108-work!FM108),work!FU108-work!FM108,".")</f>
        <v>.</v>
      </c>
    </row>
    <row r="109" spans="1:244">
      <c r="A109" s="24" t="str">
        <f t="shared" si="48"/>
        <v>欧洲</v>
      </c>
      <c r="B109" s="24" t="str">
        <f t="shared" si="89"/>
        <v>InEM90</v>
      </c>
      <c r="C109" s="24" t="str">
        <f t="shared" si="90"/>
        <v>InOECD90</v>
      </c>
      <c r="D109" s="24"/>
      <c r="E109" s="25" t="s">
        <v>2537</v>
      </c>
      <c r="F109" s="26" t="str">
        <f t="shared" si="51"/>
        <v>Hungary</v>
      </c>
      <c r="G109" s="27">
        <f t="shared" si="52"/>
        <v>0</v>
      </c>
      <c r="H109" s="27">
        <f t="shared" si="53"/>
        <v>0</v>
      </c>
      <c r="I109" s="27">
        <f t="shared" si="54"/>
        <v>0</v>
      </c>
      <c r="J109" s="27">
        <f t="shared" si="55"/>
        <v>0</v>
      </c>
      <c r="K109" s="27">
        <f t="shared" si="56"/>
        <v>0</v>
      </c>
      <c r="L109" s="27">
        <f t="shared" si="57"/>
        <v>0</v>
      </c>
      <c r="M109" s="27">
        <f t="shared" si="58"/>
        <v>0</v>
      </c>
      <c r="N109" s="27">
        <f t="shared" si="59"/>
        <v>0</v>
      </c>
      <c r="O109" s="27">
        <f t="shared" si="60"/>
        <v>306</v>
      </c>
      <c r="P109" s="27">
        <f t="shared" si="61"/>
        <v>609</v>
      </c>
      <c r="Q109" s="27">
        <f t="shared" si="62"/>
        <v>371</v>
      </c>
      <c r="R109" s="27">
        <f t="shared" si="63"/>
        <v>306</v>
      </c>
      <c r="S109" s="27">
        <f t="shared" si="64"/>
        <v>393</v>
      </c>
      <c r="T109" s="27">
        <f t="shared" si="65"/>
        <v>567</v>
      </c>
      <c r="U109" s="27">
        <f t="shared" si="66"/>
        <v>1073</v>
      </c>
      <c r="V109" s="27">
        <f t="shared" si="67"/>
        <v>1204</v>
      </c>
      <c r="W109" s="27">
        <f t="shared" si="68"/>
        <v>1065</v>
      </c>
      <c r="X109" s="27">
        <f t="shared" si="69"/>
        <v>2153</v>
      </c>
      <c r="Y109" s="27">
        <f t="shared" si="70"/>
        <v>3073</v>
      </c>
      <c r="Z109" s="27">
        <f t="shared" si="71"/>
        <v>2366</v>
      </c>
      <c r="AA109" s="27">
        <f t="shared" si="72"/>
        <v>4996</v>
      </c>
      <c r="AB109" s="27">
        <f t="shared" si="73"/>
        <v>4545</v>
      </c>
      <c r="AC109" s="27">
        <f t="shared" si="74"/>
        <v>3152</v>
      </c>
      <c r="AD109" s="27">
        <f t="shared" si="75"/>
        <v>2109</v>
      </c>
      <c r="AE109" s="27">
        <f t="shared" si="91"/>
        <v>1748</v>
      </c>
      <c r="AF109" s="27">
        <f t="shared" si="92"/>
        <v>2026</v>
      </c>
      <c r="AG109" s="27"/>
      <c r="AH109" s="27">
        <f>IF(ISNUMBER(work!C109+work!AH109),work!C109+work!AH109,".")</f>
        <v>22257931.791100688</v>
      </c>
      <c r="AI109" s="27">
        <f>IF(ISNUMBER(work!D109+work!AI109),work!D109+work!AI109,".")</f>
        <v>23322860.13900619</v>
      </c>
      <c r="AJ109" s="27">
        <f>IF(ISNUMBER(work!E109+work!AJ109),work!E109+work!AJ109,".")</f>
        <v>25190041.574081961</v>
      </c>
      <c r="AK109" s="27">
        <f>IF(ISNUMBER(work!F109+work!AK109),work!F109+work!AK109,".")</f>
        <v>27509011.755688552</v>
      </c>
      <c r="AL109" s="27">
        <f>IF(ISNUMBER(work!G109+work!AL109),work!G109+work!AL109,".")</f>
        <v>31160669.069037408</v>
      </c>
      <c r="AM109" s="27">
        <f>IF(ISNUMBER(work!H109+work!AM109),work!H109+work!AM109,".")</f>
        <v>34771055.521682598</v>
      </c>
      <c r="AN109" s="27">
        <f>IF(ISNUMBER(work!I109+work!AN109),work!I109+work!AN109,".")</f>
        <v>37516708.334464706</v>
      </c>
      <c r="AO109" s="27">
        <f>IF(ISNUMBER(work!J109+work!AO109),work!J109+work!AO109,".")</f>
        <v>41537164.94088272</v>
      </c>
      <c r="AP109" s="27">
        <f>IF(ISNUMBER(work!K109+work!AP109),work!K109+work!AP109,".")</f>
        <v>45711574.685559139</v>
      </c>
      <c r="AQ109" s="27">
        <f>IF(ISNUMBER(work!L109+work!AQ109),work!L109+work!AQ109,".")</f>
        <v>47432164.535851046</v>
      </c>
      <c r="AR109" s="27">
        <f>IF(ISNUMBER(work!M109+work!AR109),work!M109+work!AR109,".")</f>
        <v>48898959.334907025</v>
      </c>
      <c r="AS109" s="27">
        <f>IF(ISNUMBER(work!N109+work!AS109),work!N109+work!AS109,".")</f>
        <v>52461408.20267041</v>
      </c>
      <c r="AT109" s="27">
        <f>IF(ISNUMBER(work!O109+work!AT109),work!O109+work!AT109,".")</f>
        <v>59235721.326975971</v>
      </c>
      <c r="AU109" s="27">
        <f>IF(ISNUMBER(work!P109+work!AU109),work!P109+work!AU109,".")</f>
        <v>66976114.846143663</v>
      </c>
      <c r="AV109" s="27">
        <f>IF(ISNUMBER(work!Q109+work!AV109),work!Q109+work!AV109,".")</f>
        <v>75367290.097513631</v>
      </c>
      <c r="AW109" s="27">
        <f>IF(ISNUMBER(work!R109+work!AW109),work!R109+work!AW109,".")</f>
        <v>83217157.499046609</v>
      </c>
      <c r="AX109" s="27">
        <f>IF(ISNUMBER(work!S109+work!AX109),work!S109+work!AX109,".")</f>
        <v>91197809.976503134</v>
      </c>
      <c r="AY109" s="27">
        <f>IF(ISNUMBER(work!T109+work!AY109),work!T109+work!AY109,".")</f>
        <v>99490561.963458881</v>
      </c>
      <c r="AZ109" s="27">
        <f>IF(ISNUMBER(work!U109+work!AZ109),work!U109+work!AZ109,".")</f>
        <v>107128035.39996327</v>
      </c>
      <c r="BA109" s="27">
        <f>IF(ISNUMBER(work!V109+work!BA109),work!V109+work!BA109,".")</f>
        <v>115119719.23856722</v>
      </c>
      <c r="BB109" s="27">
        <f>IF(ISNUMBER(work!W109+work!BB109),work!W109+work!BB109,".")</f>
        <v>124636577.74665844</v>
      </c>
      <c r="BC109" s="27">
        <f>IF(ISNUMBER(work!X109+work!BC109),work!X109+work!BC109,".")</f>
        <v>134780294.78546613</v>
      </c>
      <c r="BD109" s="27">
        <f>IF(ISNUMBER(work!Y109+work!BD109),work!Y109+work!BD109,".")</f>
        <v>146811012.44157785</v>
      </c>
      <c r="BE109" s="27">
        <f>IF(ISNUMBER(work!Z109+work!BE109),work!Z109+work!BE109,".")</f>
        <v>161195473.68806359</v>
      </c>
      <c r="BF109" s="27">
        <f>IF(ISNUMBER(work!AA109+work!BF109),work!AA109+work!BF109,".")</f>
        <v>177183104.9875944</v>
      </c>
      <c r="BG109" s="27">
        <f>IF(ISNUMBER(work!AB109+work!BG109),work!AB109+work!BG109,".")</f>
        <v>195240745.94229746</v>
      </c>
      <c r="BH109" s="27">
        <f>IF(ISNUMBER(work!AC109+work!BH109),work!AC109+work!BH109,".")</f>
        <v>217439911.59951428</v>
      </c>
      <c r="BI109" s="27">
        <f>IF(ISNUMBER(work!AD109+work!BI109),work!AD109+work!BI109,".")</f>
        <v>244982469.3939921</v>
      </c>
      <c r="BJ109" s="27">
        <f>IF(ISNUMBER(work!AE109+work!BJ109),work!AE109+work!BJ109,".")</f>
        <v>266508862.76072595</v>
      </c>
      <c r="BK109" s="27">
        <f>IF(ISNUMBER(work!AF109+work!BK109),work!AF109+work!BK109,".")</f>
        <v>299601023.24410385</v>
      </c>
      <c r="BL109" s="27"/>
      <c r="BM109" s="27">
        <f>IF(ISNUMBER(work!AH109-work!C109),work!AH109-work!C109,".")</f>
        <v>-14330456.77196531</v>
      </c>
      <c r="BN109" s="27">
        <f>IF(ISNUMBER(work!AI109-work!D109),work!AI109-work!D109,".")</f>
        <v>-15168124.629339211</v>
      </c>
      <c r="BO109" s="27">
        <f>IF(ISNUMBER(work!AJ109-work!E109),work!AJ109-work!E109,".")</f>
        <v>-16803622.808182839</v>
      </c>
      <c r="BP109" s="27">
        <f>IF(ISNUMBER(work!AK109-work!F109),work!AK109-work!F109,".")</f>
        <v>-19061962.044243049</v>
      </c>
      <c r="BQ109" s="27">
        <f>IF(ISNUMBER(work!AL109-work!G109),work!AL109-work!G109,".")</f>
        <v>-22489092.748483792</v>
      </c>
      <c r="BR109" s="27">
        <f>IF(ISNUMBER(work!AM109-work!H109),work!AM109-work!H109,".")</f>
        <v>-26121424.141204</v>
      </c>
      <c r="BS109" s="27">
        <f>IF(ISNUMBER(work!AN109-work!I109),work!AN109-work!I109,".")</f>
        <v>-28734309.538755905</v>
      </c>
      <c r="BT109" s="27">
        <f>IF(ISNUMBER(work!AO109-work!J109),work!AO109-work!J109,".")</f>
        <v>-32398971.005631484</v>
      </c>
      <c r="BU109" s="27">
        <f>IF(ISNUMBER(work!AP109-work!K109),work!AP109-work!K109,".")</f>
        <v>-36579344.62291126</v>
      </c>
      <c r="BV109" s="27">
        <f>IF(ISNUMBER(work!AQ109-work!L109),work!AQ109-work!L109,".")</f>
        <v>-38232682.464266554</v>
      </c>
      <c r="BW109" s="27">
        <f>IF(ISNUMBER(work!AR109-work!M109),work!AR109-work!M109,".")</f>
        <v>-40021151.851215184</v>
      </c>
      <c r="BX109" s="27">
        <f>IF(ISNUMBER(work!AS109-work!N109),work!AS109-work!N109,".")</f>
        <v>-44639353.212574989</v>
      </c>
      <c r="BY109" s="27">
        <f>IF(ISNUMBER(work!AT109-work!O109),work!AT109-work!O109,".")</f>
        <v>-51653348.209234238</v>
      </c>
      <c r="BZ109" s="27">
        <f>IF(ISNUMBER(work!AU109-work!P109),work!AU109-work!P109,".")</f>
        <v>-59437424.425135925</v>
      </c>
      <c r="CA109" s="27">
        <f>IF(ISNUMBER(work!AV109-work!Q109),work!AV109-work!Q109,".")</f>
        <v>-67606422.81830357</v>
      </c>
      <c r="CB109" s="27">
        <f>IF(ISNUMBER(work!AW109-work!R109),work!AW109-work!R109,".")</f>
        <v>-75340690.124594793</v>
      </c>
      <c r="CC109" s="27">
        <f>IF(ISNUMBER(work!AX109-work!S109),work!AX109-work!S109,".")</f>
        <v>-83215822.409502268</v>
      </c>
      <c r="CD109" s="27">
        <f>IF(ISNUMBER(work!AY109-work!T109),work!AY109-work!T109,".")</f>
        <v>-91143538.23444511</v>
      </c>
      <c r="CE109" s="27">
        <f>IF(ISNUMBER(work!AZ109-work!U109),work!AZ109-work!U109,".")</f>
        <v>-98375524.613376722</v>
      </c>
      <c r="CF109" s="27">
        <f>IF(ISNUMBER(work!BA109-work!V109),work!BA109-work!V109,".")</f>
        <v>-106002111.33578677</v>
      </c>
      <c r="CG109" s="27">
        <f>IF(ISNUMBER(work!BB109-work!W109),work!BB109-work!W109,".")</f>
        <v>-115059486.59594154</v>
      </c>
      <c r="CH109" s="27">
        <f>IF(ISNUMBER(work!BC109-work!X109),work!BC109-work!X109,".")</f>
        <v>-124810542.89756986</v>
      </c>
      <c r="CI109" s="27">
        <f>IF(ISNUMBER(work!BD109-work!Y109),work!BD109-work!Y109,".")</f>
        <v>-136402591.47061414</v>
      </c>
      <c r="CJ109" s="27">
        <f>IF(ISNUMBER(work!BE109-work!Z109),work!BE109-work!Z109,".")</f>
        <v>-150339490.61534843</v>
      </c>
      <c r="CK109" s="27">
        <f>IF(ISNUMBER(work!BF109-work!AA109),work!BF109-work!AA109,".")</f>
        <v>-165816890.71046159</v>
      </c>
      <c r="CL109" s="27">
        <f>IF(ISNUMBER(work!BG109-work!AB109),work!BG109-work!AB109,".")</f>
        <v>-183431249.30835652</v>
      </c>
      <c r="CM109" s="27">
        <f>IF(ISNUMBER(work!BH109-work!AC109),work!BH109-work!AC109,".")</f>
        <v>-205158035.1002157</v>
      </c>
      <c r="CN109" s="27">
        <f>IF(ISNUMBER(work!BI109-work!AD109),work!BI109-work!AD109,".")</f>
        <v>-232553210.37670192</v>
      </c>
      <c r="CO109" s="27">
        <f>IF(ISNUMBER(work!BJ109-work!AE109),work!BJ109-work!AE109,".")</f>
        <v>-254005028.18933204</v>
      </c>
      <c r="CP109" s="27">
        <f>IF(ISNUMBER(work!BK109-work!AF109),work!BK109-work!AF109,".")</f>
        <v>-287908084.58468682</v>
      </c>
      <c r="CQ109" s="27"/>
      <c r="CR109" s="27"/>
      <c r="CS109" s="27">
        <f>IF(ISNUMBER(work!CR109-work!BN109),work!CR109-work!BN109,".")</f>
        <v>6.549646210499932E-2</v>
      </c>
      <c r="CT109" s="27">
        <f>IF(ISNUMBER(work!CS109-work!BO109),work!CS109-work!BO109,".")</f>
        <v>6.4496462104999319E-2</v>
      </c>
      <c r="CU109" s="27">
        <f>IF(ISNUMBER(work!CT109-work!BP109),work!CT109-work!BP109,".")</f>
        <v>6.4496462104999319E-2</v>
      </c>
      <c r="CV109" s="27">
        <f>IF(ISNUMBER(work!CU109-work!BQ109),work!CU109-work!BQ109,".")</f>
        <v>6.3496462104999318E-2</v>
      </c>
      <c r="CW109" s="27">
        <f>IF(ISNUMBER(work!CV109-work!BR109),work!CV109-work!BR109,".")</f>
        <v>6.3496462104999318E-2</v>
      </c>
      <c r="CX109" s="27">
        <f>IF(ISNUMBER(work!CW109-work!BS109),work!CW109-work!BS109,".")</f>
        <v>6.2496462104999324E-2</v>
      </c>
      <c r="CY109" s="27">
        <f>IF(ISNUMBER(work!CX109-work!BT109),work!CX109-work!BT109,".")</f>
        <v>6.1496462104999323E-2</v>
      </c>
      <c r="CZ109" s="27">
        <f>IF(ISNUMBER(work!CY109-work!BU109),work!CY109-work!BU109,".")</f>
        <v>6.0496462104999323E-2</v>
      </c>
      <c r="DA109" s="27">
        <f>IF(ISNUMBER(work!CZ109-work!BV109),work!CZ109-work!BV109,".")</f>
        <v>5.9496462104999329E-2</v>
      </c>
      <c r="DB109" s="27">
        <f>IF(ISNUMBER(work!DA109-work!BW109),work!DA109-work!BW109,".")</f>
        <v>5.8496462104999328E-2</v>
      </c>
      <c r="DC109" s="94">
        <f>IF(ISNUMBER(work!DB109-work!BX109),work!DB109-work!BX109,".")</f>
        <v>5.6496462104999326E-2</v>
      </c>
      <c r="DD109" s="27">
        <f>IF(ISNUMBER(work!DC109-work!BY109),work!DC109-work!BY109,".")</f>
        <v>5.4496462104999324E-2</v>
      </c>
      <c r="DE109" s="27">
        <f>IF(ISNUMBER(work!DD109-work!BZ109),work!DD109-work!BZ109,".")</f>
        <v>6.2855199935324069E-2</v>
      </c>
      <c r="DF109" s="27">
        <f>IF(ISNUMBER(work!DE109-work!CA109),work!DE109-work!CA109,".")</f>
        <v>6.0855199935324067E-2</v>
      </c>
      <c r="DG109" s="27">
        <f>IF(ISNUMBER(work!DF109-work!CB109),work!DF109-work!CB109,".")</f>
        <v>5.8855199935324065E-2</v>
      </c>
      <c r="DH109" s="27">
        <f>IF(ISNUMBER(work!DG109-work!CC109),work!DG109-work!CC109,".")</f>
        <v>5.685519993532407E-2</v>
      </c>
      <c r="DI109" s="27">
        <f>IF(ISNUMBER(work!DH109-work!CD109),work!DH109-work!CD109,".")</f>
        <v>5.3855199935324075E-2</v>
      </c>
      <c r="DJ109" s="27">
        <f>IF(ISNUMBER(work!DI109-work!CE109),work!DI109-work!CE109,".")</f>
        <v>5.1855199935324073E-2</v>
      </c>
      <c r="DK109" s="27">
        <f>IF(ISNUMBER(work!DJ109-work!CF109),work!DJ109-work!CF109,".")</f>
        <v>4.9855199935324071E-2</v>
      </c>
      <c r="DL109" s="27">
        <f>IF(ISNUMBER(work!DK109-work!CG109),work!DK109-work!CG109,".")</f>
        <v>4.7651582950184276E-2</v>
      </c>
      <c r="DM109" s="94">
        <f>IF(ISNUMBER(work!DL109-work!CH109),work!DL109-work!CH109,".")</f>
        <v>4.4650312296450549E-2</v>
      </c>
      <c r="DN109" s="27">
        <f>IF(ISNUMBER(work!DM109-work!CI109),work!DM109-work!CI109,".")</f>
        <v>4.0649957948779965E-2</v>
      </c>
      <c r="DO109" s="27">
        <f>IF(ISNUMBER(work!DN109-work!CJ109),work!DN109-work!CJ109,".")</f>
        <v>3.55560982370813E-2</v>
      </c>
      <c r="DP109" s="27">
        <f>IF(ISNUMBER(work!DO109-work!CK109),work!DO109-work!CK109,".")</f>
        <v>2.9487993151128503E-2</v>
      </c>
      <c r="DQ109" s="27">
        <f>IF(ISNUMBER(work!DP109-work!CL109),work!DP109-work!CL109,".")</f>
        <v>2.1931893137785874E-2</v>
      </c>
      <c r="DR109" s="94">
        <f>IF(ISNUMBER(work!DQ109-work!CM109),work!DQ109-work!CM109,".")</f>
        <v>1.567300647860375E-2</v>
      </c>
      <c r="DS109" s="27">
        <f>IF(ISNUMBER(work!DR109-work!CN109),work!DR109-work!CN109,".")</f>
        <v>9.2363084664747672E-3</v>
      </c>
      <c r="DT109" s="27">
        <f>IF(ISNUMBER(work!DS109-work!CO109),work!DS109-work!CO109,".")</f>
        <v>3.8607845438146104E-3</v>
      </c>
      <c r="DU109" s="27">
        <f>IF(ISNUMBER(work!DT109-work!CP109),work!DT109-work!CP109,".")</f>
        <v>3.8952807020549429E-4</v>
      </c>
      <c r="DV109" s="27">
        <f t="shared" si="78"/>
        <v>3.8952807020549429E-4</v>
      </c>
      <c r="DW109" s="27"/>
      <c r="DX109" s="27">
        <f>IF(ISNUMBER(work!FJ109/work!FN109),work!FJ109/work!FN109,".")</f>
        <v>3.5894473265576671E-4</v>
      </c>
      <c r="DY109" s="27">
        <f>IF(ISNUMBER(work!FK109/work!FO109),work!FK109/work!FO109,".")</f>
        <v>3.9158292621044235E-4</v>
      </c>
      <c r="DZ109" s="27">
        <f>IF(ISNUMBER(work!FL109/work!FP109),work!FL109/work!FP109,".")</f>
        <v>2.0418425343227635E-4</v>
      </c>
      <c r="EA109" s="27">
        <f>IF(ISNUMBER(work!FM109/work!FQ109),work!FM109/work!FQ109,".")</f>
        <v>6.0814742543631299E-4</v>
      </c>
      <c r="EB109" s="27">
        <f>IF(ISNUMBER((work!FK109+work!FL109)/(work!FO109+work!FP109)),(work!FK109+work!FL109)/(work!FO109+work!FP109),".")</f>
        <v>3.3113174144329199E-4</v>
      </c>
      <c r="EC109" s="27">
        <f>IF(ISNUMBER(work!FR109/work!FV109),work!FR109/work!FV109,".")</f>
        <v>4.4499707431246345E-4</v>
      </c>
      <c r="ED109" s="27">
        <f>IF(ISNUMBER(work!FS109/work!FW109),work!FS109/work!FW109,".")</f>
        <v>3.3483478373515338E-4</v>
      </c>
      <c r="EE109" s="27">
        <f>IF(ISNUMBER(work!FT109/work!FX109),work!FT109/work!FX109,".")</f>
        <v>3.5917662552717179E-4</v>
      </c>
      <c r="EF109" s="27">
        <f>IF(ISNUMBER(work!FU109/work!FY109),work!FU109/work!FY109,".")</f>
        <v>1.1824653793641505E-3</v>
      </c>
      <c r="EG109" s="27">
        <f>IF(ISNUMBER((work!FS109+work!FT109)/(work!FW109+work!FX109)),(work!FS109+work!FT109)/(work!FW109+work!FX109),".")</f>
        <v>3.4443321453268789E-4</v>
      </c>
      <c r="EH109" s="27">
        <f>work!EZ109</f>
        <v>2.2414247990305839E-6</v>
      </c>
      <c r="EI109" s="27">
        <f>work!FA109</f>
        <v>2.3134786737752156E-6</v>
      </c>
      <c r="EJ109" s="27" t="str">
        <f>work!FB109</f>
        <v>.</v>
      </c>
      <c r="EK109" s="27"/>
      <c r="EL109" s="27">
        <f t="shared" si="93"/>
        <v>7342.4560000000001</v>
      </c>
      <c r="EM109">
        <f t="shared" si="80"/>
        <v>1065</v>
      </c>
      <c r="EN109">
        <f>work!FM109</f>
        <v>417</v>
      </c>
      <c r="EO109">
        <f>IF(ISNUMBER(work!FK109+work!FL109),work!FK109+work!FL109,".")</f>
        <v>2021</v>
      </c>
      <c r="EP109">
        <f>IF(ISNUMBER(work!FU109-work!FM109),work!FU109-work!FM109,".")</f>
        <v>553</v>
      </c>
      <c r="EQ109">
        <f>IF(ISNUMBER(work!FS109+work!FT109-work!FK109-work!FL109),(work!FS109+work!FT109-work!FK109-work!FL109),".")</f>
        <v>51</v>
      </c>
      <c r="EU109">
        <f>work!FC109</f>
        <v>24</v>
      </c>
      <c r="EV109">
        <f>work!FD109</f>
        <v>24</v>
      </c>
      <c r="EW109">
        <f>IF(ISNUMBER(VLOOKUP($F109,AREA_EM_ALLYEAR,Seq!B$1,FALSE)),VLOOKUP($F109,AREA_EM_ALLYEAR,Seq!B$1,FALSE),".")</f>
        <v>1206</v>
      </c>
      <c r="EX109">
        <f>IF(ISNUMBER(VLOOKUP($F109,AREA_EM_ALLYEAR,Seq!C$1,FALSE)),VLOOKUP($F109,AREA_EM_ALLYEAR,Seq!C$1,FALSE),".")</f>
        <v>1781</v>
      </c>
      <c r="EY109">
        <f>IF(ISNUMBER(VLOOKUP($F109,AREA_EM_ALLYEAR,Seq!D$1,FALSE)),VLOOKUP($F109,AREA_EM_ALLYEAR,Seq!D$1,FALSE),".")</f>
        <v>1740</v>
      </c>
      <c r="EZ109">
        <f>IF(ISNUMBER(VLOOKUP($F109,AREA_EM_ALLYEAR,Seq!E$1,FALSE)),VLOOKUP($F109,AREA_EM_ALLYEAR,Seq!E$1,FALSE),".")</f>
        <v>1282</v>
      </c>
      <c r="FA109">
        <f>IF(ISNUMBER(VLOOKUP($F109,AREA_EM_ALLYEAR,Seq!F$1,FALSE)),VLOOKUP($F109,AREA_EM_ALLYEAR,Seq!F$1,FALSE),".")</f>
        <v>1185</v>
      </c>
      <c r="FB109">
        <f>IF(ISNUMBER(VLOOKUP($F109,AREA_EM_ALLYEAR,Seq!G$1,FALSE)),VLOOKUP($F109,AREA_EM_ALLYEAR,Seq!G$1,FALSE),".")</f>
        <v>1066</v>
      </c>
      <c r="FC109">
        <f>IF(ISNUMBER(VLOOKUP($F109,AREA_EM_ALLYEAR,Seq!H$1,FALSE)),VLOOKUP($F109,AREA_EM_ALLYEAR,Seq!H$1,FALSE),".")</f>
        <v>361</v>
      </c>
      <c r="FD109">
        <f>IF(ISNUMBER(VLOOKUP($F109,AREA_EM_ALLYEAR,Seq!I$1,FALSE)),VLOOKUP($F109,AREA_EM_ALLYEAR,Seq!I$1,FALSE),".")</f>
        <v>106</v>
      </c>
      <c r="FE109">
        <f>IF(ISNUMBER(VLOOKUP($F109,AREA_EM_ALLYEAR,Seq!J$1,FALSE)),VLOOKUP($F109,AREA_EM_ALLYEAR,Seq!J$1,FALSE),".")</f>
        <v>738</v>
      </c>
      <c r="FF109">
        <f>IF(ISNUMBER(VLOOKUP($F109,AREA_EM_ALLYEAR,Seq!K$1,FALSE)),VLOOKUP($F109,AREA_EM_ALLYEAR,Seq!K$1,FALSE),".")</f>
        <v>802</v>
      </c>
      <c r="FG109">
        <f>IF(ISNUMBER(VLOOKUP($F109,AREA_EM_ALLYEAR,Seq!L$1,FALSE)),VLOOKUP($F109,AREA_EM_ALLYEAR,Seq!L$1,FALSE),".")</f>
        <v>544</v>
      </c>
      <c r="FH109">
        <f>IF(ISNUMBER(VLOOKUP($F109,AREA_EM_ALLYEAR,Seq!M$1,FALSE)),VLOOKUP($F109,AREA_EM_ALLYEAR,Seq!M$1,FALSE),".")</f>
        <v>1439</v>
      </c>
      <c r="FI109">
        <f>IF(ISNUMBER(VLOOKUP($F109,AREA_EM_ALLYEAR,Seq!N$1,FALSE)),VLOOKUP($F109,AREA_EM_ALLYEAR,Seq!N$1,FALSE),".")</f>
        <v>1948</v>
      </c>
      <c r="FJ109">
        <f>IF(ISNUMBER(VLOOKUP($F109,AREA_EM_ALLYEAR,Seq!O$1,FALSE)),VLOOKUP($F109,AREA_EM_ALLYEAR,Seq!O$1,FALSE),".")</f>
        <v>1523</v>
      </c>
      <c r="FK109">
        <f t="shared" si="81"/>
        <v>1523</v>
      </c>
      <c r="FN109">
        <f>IF( ISNUMBER(VLOOKUP($F109,AREA_LIFE,Seq!V$1,FALSE)-Life!V$39),VLOOKUP($F109,AREA_LIFE,Seq!V$1,FALSE)-Life!V$39,".")</f>
        <v>3.093317073170752</v>
      </c>
      <c r="FO109">
        <f>IF( ISNUMBER(VLOOKUP($F109,AREA_LIFE,Seq!W$1,FALSE)-Life!W$39),VLOOKUP($F109,AREA_LIFE,Seq!W$1,FALSE)-Life!W$39,".")</f>
        <v>2.9725365853658587</v>
      </c>
      <c r="FP109">
        <f>IF( ISNUMBER(VLOOKUP($F109,AREA_LIFE,Seq!X$1,FALSE)-Life!X$39),VLOOKUP($F109,AREA_LIFE,Seq!X$1,FALSE)-Life!X$39,".")</f>
        <v>3.0093170731707346</v>
      </c>
      <c r="FQ109">
        <f>IF( ISNUMBER(VLOOKUP($F109,AREA_LIFE,Seq!Y$1,FALSE)-Life!Y$39),VLOOKUP($F109,AREA_LIFE,Seq!Y$1,FALSE)-Life!Y$39,".")</f>
        <v>2.4524878048780465</v>
      </c>
      <c r="FR109">
        <f>IF( ISNUMBER(VLOOKUP($F109,AREA_LIFE,Seq!Z$1,FALSE)-Life!Z$39),VLOOKUP($F109,AREA_LIFE,Seq!Z$1,FALSE)-Life!Z$39,".")</f>
        <v>2.3300487804878003</v>
      </c>
      <c r="FS109">
        <f>IF( ISNUMBER(VLOOKUP($F109,AREA_LIFE,Seq!AA$1,FALSE)-Life!AA$39),VLOOKUP($F109,AREA_LIFE,Seq!AA$1,FALSE)-Life!AA$39,".")</f>
        <v>2.0917560975609746</v>
      </c>
      <c r="FT109">
        <f>IF( ISNUMBER(VLOOKUP($F109,AREA_LIFE,Seq!AB$1,FALSE)-Life!AB$39),VLOOKUP($F109,AREA_LIFE,Seq!AB$1,FALSE)-Life!AB$39,".")</f>
        <v>2.0921951219512067</v>
      </c>
      <c r="FU109">
        <f>IF( ISNUMBER(VLOOKUP($F109,AREA_LIFE,Seq!AC$1,FALSE)-Life!AC$39),VLOOKUP($F109,AREA_LIFE,Seq!AC$1,FALSE)-Life!AC$39,".")</f>
        <v>2.3530243902439025</v>
      </c>
      <c r="FV109">
        <f>IF( ISNUMBER(VLOOKUP($F109,AREA_LIFE,Seq!AD$1,FALSE)-Life!AD$39),VLOOKUP($F109,AREA_LIFE,Seq!AD$1,FALSE)-Life!AD$39,".")</f>
        <v>2.4904878048780574</v>
      </c>
      <c r="FW109">
        <f>IF( ISNUMBER(VLOOKUP($F109,AREA_LIFE,Seq!AE$1,FALSE)-Life!AE$39),VLOOKUP($F109,AREA_LIFE,Seq!AE$1,FALSE)-Life!AE$39,".")</f>
        <v>1.6753170731707314</v>
      </c>
      <c r="FX109">
        <f>IF( ISNUMBER(VLOOKUP($F109,AREA_LIFE,Seq!AF$1,FALSE)-Life!AF$39),VLOOKUP($F109,AREA_LIFE,Seq!AF$1,FALSE)-Life!AF$39,".")</f>
        <v>1.2565365853658648</v>
      </c>
      <c r="FY109">
        <f>IF( ISNUMBER(VLOOKUP($F109,AREA_LIFE,Seq!AG$1,FALSE)-Life!AG$39),VLOOKUP($F109,AREA_LIFE,Seq!AG$1,FALSE)-Life!AG$39,".")</f>
        <v>1.0266829268292668</v>
      </c>
      <c r="FZ109">
        <f>IF( ISNUMBER(VLOOKUP($F109,AREA_LIFE,Seq!AH$1,FALSE)-Life!AH$39),VLOOKUP($F109,AREA_LIFE,Seq!AH$1,FALSE)-Life!AH$39,".")</f>
        <v>0.46182926829268922</v>
      </c>
      <c r="GA109">
        <f>IF( ISNUMBER(VLOOKUP($F109,AREA_LIFE,Seq!AI$1,FALSE)-Life!AI$39),VLOOKUP($F109,AREA_LIFE,Seq!AI$1,FALSE)-Life!AI$39,".")</f>
        <v>0.13163414634145454</v>
      </c>
      <c r="GB109">
        <f>IF( ISNUMBER(VLOOKUP($F109,AREA_LIFE,Seq!AJ$1,FALSE)-Life!AJ$39),VLOOKUP($F109,AREA_LIFE,Seq!AJ$1,FALSE)-Life!AJ$39,".")</f>
        <v>0.17941463414634029</v>
      </c>
      <c r="GC109">
        <f>IF( ISNUMBER(VLOOKUP($F109,AREA_LIFE,Seq!AK$1,FALSE)-Life!AK$39),VLOOKUP($F109,AREA_LIFE,Seq!AK$1,FALSE)-Life!AK$39,".")</f>
        <v>0.17417073170730646</v>
      </c>
      <c r="GD109">
        <f>IF( ISNUMBER(VLOOKUP($F109,AREA_LIFE,Seq!AL$1,FALSE)-Life!AL$39),VLOOKUP($F109,AREA_LIFE,Seq!AL$1,FALSE)-Life!AL$39,".")</f>
        <v>0.37714634146342974</v>
      </c>
      <c r="GE109">
        <f>IF( ISNUMBER(VLOOKUP($F109,AREA_LIFE,Seq!AM$1,FALSE)-Life!AM$39),VLOOKUP($F109,AREA_LIFE,Seq!AM$1,FALSE)-Life!AM$39,".")</f>
        <v>0.41070731707316099</v>
      </c>
      <c r="GF109">
        <f>IF( ISNUMBER(VLOOKUP($F109,AREA_LIFE,Seq!AN$1,FALSE)-Life!AN$39),VLOOKUP($F109,AREA_LIFE,Seq!AN$1,FALSE)-Life!AN$39,".")</f>
        <v>-7.6999999999998181E-2</v>
      </c>
      <c r="GG109">
        <f>IF( ISNUMBER(VLOOKUP($F109,AREA_LIFE,Seq!AO$1,FALSE)-Life!AO$39),VLOOKUP($F109,AREA_LIFE,Seq!AO$1,FALSE)-Life!AO$39,".")</f>
        <v>-0.29782926829270195</v>
      </c>
      <c r="GH109">
        <f>IF( ISNUMBER(VLOOKUP($F109,AREA_LIFE,Seq!AP$1,FALSE)-Life!AP$39),VLOOKUP($F109,AREA_LIFE,Seq!AP$1,FALSE)-Life!AP$39,".")</f>
        <v>-5.7658536585378783E-2</v>
      </c>
      <c r="GI109">
        <f>IF( ISNUMBER(VLOOKUP($F109,AREA_LIFE,Seq!AQ$1,FALSE)-Life!AQ$39),VLOOKUP($F109,AREA_LIFE,Seq!AQ$1,FALSE)-Life!AQ$39,".")</f>
        <v>0.58597560975610463</v>
      </c>
      <c r="GJ109">
        <f>IF( ISNUMBER(VLOOKUP($F109,AREA_LIFE,Seq!AR$1,FALSE)-Life!AR$39),VLOOKUP($F109,AREA_LIFE,Seq!AR$1,FALSE)-Life!AR$39,".")</f>
        <v>0.45563414634146682</v>
      </c>
      <c r="GK109">
        <f>IF( ISNUMBER(VLOOKUP($F109,AREA_LIFE,Seq!AS$1,FALSE)-Life!AS$39),VLOOKUP($F109,AREA_LIFE,Seq!AS$1,FALSE)-Life!AS$39,".")</f>
        <v>0.30160975609757656</v>
      </c>
      <c r="GL109">
        <f>IF( ISNUMBER(VLOOKUP($F109,AREA_LIFE,Seq!AT$1,FALSE)-Life!AT$39),VLOOKUP($F109,AREA_LIFE,Seq!AT$1,FALSE)-Life!AT$39,".")</f>
        <v>0.27509756097559546</v>
      </c>
      <c r="GM109">
        <f>IF( ISNUMBER(VLOOKUP($F109,AREA_LIFE,Seq!AU$1,FALSE)-Life!AU$39),VLOOKUP($F109,AREA_LIFE,Seq!AU$1,FALSE)-Life!AU$39,".")</f>
        <v>0.24992682926828991</v>
      </c>
      <c r="GN109">
        <f>IF( ISNUMBER(VLOOKUP($F109,AREA_LIFE,Seq!AV$1,FALSE)-Life!AV$39),VLOOKUP($F109,AREA_LIFE,Seq!AV$1,FALSE)-Life!AV$39,".")</f>
        <v>0.61200000000002319</v>
      </c>
      <c r="GO109">
        <f>IF( ISNUMBER(VLOOKUP($F109,AREA_LIFE,Seq!AW$1,FALSE)-Life!AW$39),VLOOKUP($F109,AREA_LIFE,Seq!AW$1,FALSE)-Life!AW$39,".")</f>
        <v>0.52473170731708763</v>
      </c>
      <c r="GP109">
        <f>IF( ISNUMBER(VLOOKUP($F109,AREA_LIFE,Seq!AX$1,FALSE)-Life!AX$39),VLOOKUP($F109,AREA_LIFE,Seq!AX$1,FALSE)-Life!AX$39,".")</f>
        <v>0.88446341463414058</v>
      </c>
      <c r="GQ109">
        <f t="shared" si="82"/>
        <v>0.88446341463414058</v>
      </c>
      <c r="GS109">
        <f>IFERROR(VLOOKUP($F109,AREA_LIFE,Seq!V$1,FALSE),".")</f>
        <v>69.061707317073186</v>
      </c>
      <c r="GT109">
        <f>IFERROR(VLOOKUP($F109,AREA_LIFE,Seq!W$1,FALSE),".")</f>
        <v>69.139268292682928</v>
      </c>
      <c r="GU109">
        <f>IFERROR(VLOOKUP($F109,AREA_LIFE,Seq!X$1,FALSE),".")</f>
        <v>69.357804878048796</v>
      </c>
      <c r="GV109">
        <f>IFERROR(VLOOKUP($F109,AREA_LIFE,Seq!Y$1,FALSE),".")</f>
        <v>68.973658536585376</v>
      </c>
      <c r="GW109">
        <f>IFERROR(VLOOKUP($F109,AREA_LIFE,Seq!Z$1,FALSE),".")</f>
        <v>69.02585365853659</v>
      </c>
      <c r="GX109">
        <f>IFERROR(VLOOKUP($F109,AREA_LIFE,Seq!AA$1,FALSE),".")</f>
        <v>68.972195121951231</v>
      </c>
      <c r="GY109">
        <f>IFERROR(VLOOKUP($F109,AREA_LIFE,Seq!AB$1,FALSE),".")</f>
        <v>69.17341463414634</v>
      </c>
      <c r="GZ109">
        <f>IFERROR(VLOOKUP($F109,AREA_LIFE,Seq!AC$1,FALSE),".")</f>
        <v>69.651219512195127</v>
      </c>
      <c r="HA109">
        <f>IFERROR(VLOOKUP($F109,AREA_LIFE,Seq!AD$1,FALSE),".")</f>
        <v>70.023414634146349</v>
      </c>
      <c r="HB109">
        <f>IFERROR(VLOOKUP($F109,AREA_LIFE,Seq!AE$1,FALSE),".")</f>
        <v>69.461707317073177</v>
      </c>
      <c r="HC109">
        <f>IFERROR(VLOOKUP($F109,AREA_LIFE,Seq!AF$1,FALSE),".")</f>
        <v>69.315609756097572</v>
      </c>
      <c r="HD109">
        <f>IFERROR(VLOOKUP($F109,AREA_LIFE,Seq!AG$1,FALSE),".")</f>
        <v>69.37707317073172</v>
      </c>
      <c r="HE109">
        <f>IFERROR(VLOOKUP($F109,AREA_LIFE,Seq!AH$1,FALSE),".")</f>
        <v>69.117073170731715</v>
      </c>
      <c r="HF109">
        <f>IFERROR(VLOOKUP($F109,AREA_LIFE,Seq!AI$1,FALSE),".")</f>
        <v>69.101219512195129</v>
      </c>
      <c r="HG109">
        <f>IFERROR(VLOOKUP($F109,AREA_LIFE,Seq!AJ$1,FALSE),".")</f>
        <v>69.469756097560989</v>
      </c>
      <c r="HH109">
        <f>IFERROR(VLOOKUP($F109,AREA_LIFE,Seq!AK$1,FALSE),".")</f>
        <v>69.791707317073175</v>
      </c>
      <c r="HI109">
        <f>IFERROR(VLOOKUP($F109,AREA_LIFE,Seq!AL$1,FALSE),".")</f>
        <v>70.328780487804892</v>
      </c>
      <c r="HJ109">
        <f>IFERROR(VLOOKUP($F109,AREA_LIFE,Seq!AM$1,FALSE),".")</f>
        <v>70.702439024390245</v>
      </c>
      <c r="HK109">
        <f>IFERROR(VLOOKUP($F109,AREA_LIFE,Seq!AN$1,FALSE),".")</f>
        <v>70.557804878048799</v>
      </c>
      <c r="HL109">
        <f>IFERROR(VLOOKUP($F109,AREA_LIFE,Seq!AO$1,FALSE),".")</f>
        <v>70.677073170731703</v>
      </c>
      <c r="HM109">
        <f>IFERROR(VLOOKUP($F109,AREA_LIFE,Seq!AP$1,FALSE),".")</f>
        <v>71.246341463414637</v>
      </c>
      <c r="HN109">
        <f>IFERROR(VLOOKUP($F109,AREA_LIFE,Seq!AQ$1,FALSE),".")</f>
        <v>72.197560975609761</v>
      </c>
      <c r="HO109">
        <f>IFERROR(VLOOKUP($F109,AREA_LIFE,Seq!AR$1,FALSE),".")</f>
        <v>72.348780487804888</v>
      </c>
      <c r="HP109">
        <f>IFERROR(VLOOKUP($F109,AREA_LIFE,Seq!AS$1,FALSE),".")</f>
        <v>72.448780487804896</v>
      </c>
      <c r="HQ109">
        <f>IFERROR(VLOOKUP($F109,AREA_LIFE,Seq!AT$1,FALSE),".")</f>
        <v>72.648780487804885</v>
      </c>
      <c r="HR109">
        <f>IFERROR(VLOOKUP($F109,AREA_LIFE,Seq!AU$1,FALSE),".")</f>
        <v>72.82658536585366</v>
      </c>
      <c r="HS109">
        <f>IFERROR(VLOOKUP($F109,AREA_LIFE,Seq!AV$1,FALSE),".")</f>
        <v>73.375609756097575</v>
      </c>
      <c r="HT109">
        <f>IFERROR(VLOOKUP($F109,AREA_LIFE,Seq!AW$1,FALSE),".")</f>
        <v>73.467804878048796</v>
      </c>
      <c r="HU109">
        <f>IFERROR(VLOOKUP($F109,AREA_LIFE,Seq!AX$1,FALSE),".")</f>
        <v>74.009024390243908</v>
      </c>
      <c r="HV109">
        <f t="shared" ref="HV109:HV110" si="94">HU109</f>
        <v>74.009024390243908</v>
      </c>
      <c r="HZ109">
        <f t="shared" si="85"/>
        <v>5894</v>
      </c>
      <c r="IA109">
        <f t="shared" si="83"/>
        <v>0</v>
      </c>
      <c r="IB109">
        <f t="shared" si="86"/>
        <v>48898959.334907025</v>
      </c>
      <c r="IC109">
        <f t="shared" si="87"/>
        <v>-40021151.851215184</v>
      </c>
      <c r="ID109">
        <f t="shared" si="84"/>
        <v>5.6496462104999326E-2</v>
      </c>
      <c r="IE109">
        <f>work!FK109</f>
        <v>1619</v>
      </c>
      <c r="IF109">
        <f>work!FL109</f>
        <v>402</v>
      </c>
      <c r="IG109">
        <f>work!FM109</f>
        <v>417</v>
      </c>
      <c r="IH109">
        <f>IF(ISNUMBER(work!FS109-work!FK109),work!FS109-work!FK109,".")</f>
        <v>-399</v>
      </c>
      <c r="II109">
        <f>IF(ISNUMBER(work!FT109-work!FL109),work!FT109-work!FL109,".")</f>
        <v>450</v>
      </c>
      <c r="IJ109">
        <f>IF(ISNUMBER(work!FU109-work!FM109),work!FU109-work!FM109,".")</f>
        <v>553</v>
      </c>
    </row>
    <row r="110" spans="1:244">
      <c r="A110" s="24" t="str">
        <f t="shared" si="48"/>
        <v>欧洲</v>
      </c>
      <c r="B110" s="24" t="str">
        <f t="shared" si="89"/>
        <v>Out</v>
      </c>
      <c r="C110" s="24" t="str">
        <f t="shared" si="90"/>
        <v>InOECD90</v>
      </c>
      <c r="D110" s="24"/>
      <c r="E110" s="25" t="s">
        <v>3125</v>
      </c>
      <c r="F110" s="26" t="str">
        <f t="shared" si="51"/>
        <v>Iceland</v>
      </c>
      <c r="G110" s="27" t="str">
        <f t="shared" si="52"/>
        <v>.</v>
      </c>
      <c r="H110" s="27" t="str">
        <f t="shared" si="53"/>
        <v>.</v>
      </c>
      <c r="I110" s="27" t="str">
        <f t="shared" si="54"/>
        <v>.</v>
      </c>
      <c r="J110" s="27" t="str">
        <f t="shared" si="55"/>
        <v>.</v>
      </c>
      <c r="K110" s="27" t="str">
        <f t="shared" si="56"/>
        <v>.</v>
      </c>
      <c r="L110" s="27" t="str">
        <f t="shared" si="57"/>
        <v>.</v>
      </c>
      <c r="M110" s="27" t="str">
        <f t="shared" si="58"/>
        <v>.</v>
      </c>
      <c r="N110" s="27" t="str">
        <f t="shared" si="59"/>
        <v>.</v>
      </c>
      <c r="O110" s="27" t="str">
        <f t="shared" si="60"/>
        <v>.</v>
      </c>
      <c r="P110" s="27" t="str">
        <f t="shared" si="61"/>
        <v>.</v>
      </c>
      <c r="Q110" s="27" t="str">
        <f t="shared" si="62"/>
        <v>.</v>
      </c>
      <c r="R110" s="27" t="str">
        <f t="shared" si="63"/>
        <v>.</v>
      </c>
      <c r="S110" s="27">
        <f t="shared" si="64"/>
        <v>0</v>
      </c>
      <c r="T110" s="27">
        <f t="shared" si="65"/>
        <v>10</v>
      </c>
      <c r="U110" s="27">
        <f t="shared" si="66"/>
        <v>0</v>
      </c>
      <c r="V110" s="27">
        <f t="shared" si="67"/>
        <v>1</v>
      </c>
      <c r="W110" s="27">
        <f t="shared" si="68"/>
        <v>24</v>
      </c>
      <c r="X110" s="27">
        <f t="shared" si="69"/>
        <v>36</v>
      </c>
      <c r="Y110" s="27">
        <f t="shared" si="70"/>
        <v>28</v>
      </c>
      <c r="Z110" s="27">
        <f t="shared" si="71"/>
        <v>0</v>
      </c>
      <c r="AA110" s="27">
        <f t="shared" si="72"/>
        <v>50</v>
      </c>
      <c r="AB110" s="27">
        <f t="shared" si="73"/>
        <v>15</v>
      </c>
      <c r="AC110" s="27">
        <f t="shared" si="74"/>
        <v>220</v>
      </c>
      <c r="AD110" s="27">
        <f t="shared" si="75"/>
        <v>600</v>
      </c>
      <c r="AE110" s="27">
        <f t="shared" si="91"/>
        <v>101</v>
      </c>
      <c r="AF110" s="27">
        <f t="shared" si="92"/>
        <v>85</v>
      </c>
      <c r="AG110" s="27"/>
      <c r="AH110" s="27">
        <f>IF(ISNUMBER(work!C110+work!AH110),work!C110+work!AH110,".")</f>
        <v>18810327.257008728</v>
      </c>
      <c r="AI110" s="27">
        <f>IF(ISNUMBER(work!D110+work!AI110),work!D110+work!AI110,".")</f>
        <v>19783638.435867012</v>
      </c>
      <c r="AJ110" s="27">
        <f>IF(ISNUMBER(work!E110+work!AJ110),work!E110+work!AJ110,".")</f>
        <v>21546572.956371028</v>
      </c>
      <c r="AK110" s="27">
        <f>IF(ISNUMBER(work!F110+work!AK110),work!F110+work!AK110,".")</f>
        <v>23823401.955425248</v>
      </c>
      <c r="AL110" s="27">
        <f>IF(ISNUMBER(work!G110+work!AL110),work!G110+work!AL110,".")</f>
        <v>27385007.091725901</v>
      </c>
      <c r="AM110" s="27">
        <f>IF(ISNUMBER(work!H110+work!AM110),work!H110+work!AM110,".")</f>
        <v>31024810.09703809</v>
      </c>
      <c r="AN110" s="27">
        <f>IF(ISNUMBER(work!I110+work!AN110),work!I110+work!AN110,".")</f>
        <v>33740358.585536733</v>
      </c>
      <c r="AO110" s="27">
        <f>IF(ISNUMBER(work!J110+work!AO110),work!J110+work!AO110,".")</f>
        <v>37635462.396784119</v>
      </c>
      <c r="AP110" s="27">
        <f>IF(ISNUMBER(work!K110+work!AP110),work!K110+work!AP110,".")</f>
        <v>41812255.217479318</v>
      </c>
      <c r="AQ110" s="27">
        <f>IF(ISNUMBER(work!L110+work!AQ110),work!L110+work!AQ110,".")</f>
        <v>43500942.37662337</v>
      </c>
      <c r="AR110" s="27">
        <f>IF(ISNUMBER(work!M110+work!AR110),work!M110+work!AR110,".")</f>
        <v>45136391.835047469</v>
      </c>
      <c r="AS110" s="27">
        <f>IF(ISNUMBER(work!N110+work!AS110),work!N110+work!AS110,".")</f>
        <v>49225204.534833446</v>
      </c>
      <c r="AT110" s="27">
        <f>IF(ISNUMBER(work!O110+work!AT110),work!O110+work!AT110,".")</f>
        <v>56096589.94771231</v>
      </c>
      <c r="AU110" s="27">
        <f>IF(ISNUMBER(work!P110+work!AU110),work!P110+work!AU110,".")</f>
        <v>63867388.975214437</v>
      </c>
      <c r="AV110" s="27">
        <f>IF(ISNUMBER(work!Q110+work!AV110),work!Q110+work!AV110,".")</f>
        <v>72171316.873091266</v>
      </c>
      <c r="AW110" s="27">
        <f>IF(ISNUMBER(work!R110+work!AW110),work!R110+work!AW110,".")</f>
        <v>79964182.537779793</v>
      </c>
      <c r="AX110" s="27">
        <f>IF(ISNUMBER(work!S110+work!AX110),work!S110+work!AX110,".")</f>
        <v>87924865.063461646</v>
      </c>
      <c r="AY110" s="27">
        <f>IF(ISNUMBER(work!T110+work!AY110),work!T110+work!AY110,".")</f>
        <v>96070378.17466177</v>
      </c>
      <c r="AZ110" s="27">
        <f>IF(ISNUMBER(work!U110+work!AZ110),work!U110+work!AZ110,".")</f>
        <v>103552692.92515987</v>
      </c>
      <c r="BA110" s="27">
        <f>IF(ISNUMBER(work!V110+work!BA110),work!V110+work!BA110,".")</f>
        <v>111394615.67895475</v>
      </c>
      <c r="BB110" s="27">
        <f>IF(ISNUMBER(work!W110+work!BB110),work!W110+work!BB110,".")</f>
        <v>120717760.97968505</v>
      </c>
      <c r="BC110" s="27">
        <f>IF(ISNUMBER(work!X110+work!BC110),work!X110+work!BC110,".")</f>
        <v>130699258.39071918</v>
      </c>
      <c r="BD110" s="27">
        <f>IF(ISNUMBER(work!Y110+work!BD110),work!Y110+work!BD110,".")</f>
        <v>142511897.48372397</v>
      </c>
      <c r="BE110" s="27">
        <f>IF(ISNUMBER(work!Z110+work!BE110),work!Z110+work!BE110,".")</f>
        <v>156694387.99784419</v>
      </c>
      <c r="BF110" s="27">
        <f>IF(ISNUMBER(work!AA110+work!BF110),work!AA110+work!BF110,".")</f>
        <v>172498313.20468077</v>
      </c>
      <c r="BG110" s="27">
        <f>IF(ISNUMBER(work!AB110+work!BG110),work!AB110+work!BG110,".")</f>
        <v>190408540.49191904</v>
      </c>
      <c r="BH110" s="27">
        <f>IF(ISNUMBER(work!AC110+work!BH110),work!AC110+work!BH110,".")</f>
        <v>212419448.18959227</v>
      </c>
      <c r="BI110" s="27">
        <f>IF(ISNUMBER(work!AD110+work!BI110),work!AD110+work!BI110,".")</f>
        <v>239950085.86580899</v>
      </c>
      <c r="BJ110" s="27">
        <f>IF(ISNUMBER(work!AE110+work!BJ110),work!AE110+work!BJ110,".")</f>
        <v>261443281.84421593</v>
      </c>
      <c r="BK110" s="27">
        <f>IF(ISNUMBER(work!AF110+work!BK110),work!AF110+work!BK110,".")</f>
        <v>294877135.95342046</v>
      </c>
      <c r="BL110" s="27"/>
      <c r="BM110" s="27">
        <f>IF(ISNUMBER(work!AH110-work!C110),work!AH110-work!C110,".")</f>
        <v>-17778061.306057271</v>
      </c>
      <c r="BN110" s="27">
        <f>IF(ISNUMBER(work!AI110-work!D110),work!AI110-work!D110,".")</f>
        <v>-18707346.332478389</v>
      </c>
      <c r="BO110" s="27">
        <f>IF(ISNUMBER(work!AJ110-work!E110),work!AJ110-work!E110,".")</f>
        <v>-20447091.425893772</v>
      </c>
      <c r="BP110" s="27">
        <f>IF(ISNUMBER(work!AK110-work!F110),work!AK110-work!F110,".")</f>
        <v>-22747571.844506353</v>
      </c>
      <c r="BQ110" s="27">
        <f>IF(ISNUMBER(work!AL110-work!G110),work!AL110-work!G110,".")</f>
        <v>-26264754.725795299</v>
      </c>
      <c r="BR110" s="27">
        <f>IF(ISNUMBER(work!AM110-work!H110),work!AM110-work!H110,".")</f>
        <v>-29867669.565848507</v>
      </c>
      <c r="BS110" s="27">
        <f>IF(ISNUMBER(work!AN110-work!I110),work!AN110-work!I110,".")</f>
        <v>-32510659.287683878</v>
      </c>
      <c r="BT110" s="27">
        <f>IF(ISNUMBER(work!AO110-work!J110),work!AO110-work!J110,".")</f>
        <v>-36300673.549730085</v>
      </c>
      <c r="BU110" s="27">
        <f>IF(ISNUMBER(work!AP110-work!K110),work!AP110-work!K110,".")</f>
        <v>-40478664.09099108</v>
      </c>
      <c r="BV110" s="27">
        <f>IF(ISNUMBER(work!AQ110-work!L110),work!AQ110-work!L110,".")</f>
        <v>-42163904.62349423</v>
      </c>
      <c r="BW110" s="27">
        <f>IF(ISNUMBER(work!AR110-work!M110),work!AR110-work!M110,".")</f>
        <v>-43783719.35107474</v>
      </c>
      <c r="BX110" s="27">
        <f>IF(ISNUMBER(work!AS110-work!N110),work!AS110-work!N110,".")</f>
        <v>-47875556.880411953</v>
      </c>
      <c r="BY110" s="27">
        <f>IF(ISNUMBER(work!AT110-work!O110),work!AT110-work!O110,".")</f>
        <v>-54792479.588497899</v>
      </c>
      <c r="BZ110" s="27">
        <f>IF(ISNUMBER(work!AU110-work!P110),work!AU110-work!P110,".")</f>
        <v>-62546150.296065152</v>
      </c>
      <c r="CA110" s="27">
        <f>IF(ISNUMBER(work!AV110-work!Q110),work!AV110-work!Q110,".")</f>
        <v>-70802396.042725936</v>
      </c>
      <c r="CB110" s="27">
        <f>IF(ISNUMBER(work!AW110-work!R110),work!AW110-work!R110,".")</f>
        <v>-78593665.085861608</v>
      </c>
      <c r="CC110" s="27">
        <f>IF(ISNUMBER(work!AX110-work!S110),work!AX110-work!S110,".")</f>
        <v>-86488767.322543755</v>
      </c>
      <c r="CD110" s="27">
        <f>IF(ISNUMBER(work!AY110-work!T110),work!AY110-work!T110,".")</f>
        <v>-94563722.02324222</v>
      </c>
      <c r="CE110" s="27">
        <f>IF(ISNUMBER(work!AZ110-work!U110),work!AZ110-work!U110,".")</f>
        <v>-101950867.08818012</v>
      </c>
      <c r="CF110" s="27">
        <f>IF(ISNUMBER(work!BA110-work!V110),work!BA110-work!V110,".")</f>
        <v>-109727214.89539924</v>
      </c>
      <c r="CG110" s="27">
        <f>IF(ISNUMBER(work!BB110-work!W110),work!BB110-work!W110,".")</f>
        <v>-118978303.36291493</v>
      </c>
      <c r="CH110" s="27">
        <f>IF(ISNUMBER(work!BC110-work!X110),work!BC110-work!X110,".")</f>
        <v>-128891579.29231682</v>
      </c>
      <c r="CI110" s="27">
        <f>IF(ISNUMBER(work!BD110-work!Y110),work!BD110-work!Y110,".")</f>
        <v>-140701706.42846802</v>
      </c>
      <c r="CJ110" s="27">
        <f>IF(ISNUMBER(work!BE110-work!Z110),work!BE110-work!Z110,".")</f>
        <v>-154840576.30556783</v>
      </c>
      <c r="CK110" s="27">
        <f>IF(ISNUMBER(work!BF110-work!AA110),work!BF110-work!AA110,".")</f>
        <v>-170501682.49337521</v>
      </c>
      <c r="CL110" s="27">
        <f>IF(ISNUMBER(work!BG110-work!AB110),work!BG110-work!AB110,".")</f>
        <v>-188263454.75873494</v>
      </c>
      <c r="CM110" s="27">
        <f>IF(ISNUMBER(work!BH110-work!AC110),work!BH110-work!AC110,".")</f>
        <v>-210178498.51013771</v>
      </c>
      <c r="CN110" s="27">
        <f>IF(ISNUMBER(work!BI110-work!AD110),work!BI110-work!AD110,".")</f>
        <v>-237585593.90488502</v>
      </c>
      <c r="CO110" s="27">
        <f>IF(ISNUMBER(work!BJ110-work!AE110),work!BJ110-work!AE110,".")</f>
        <v>-259070609.10584205</v>
      </c>
      <c r="CP110" s="27">
        <f>IF(ISNUMBER(work!BK110-work!AF110),work!BK110-work!AF110,".")</f>
        <v>-292631971.8753702</v>
      </c>
      <c r="CQ110" s="27"/>
      <c r="CR110" s="27"/>
      <c r="CS110" s="27">
        <f>IF(ISNUMBER(work!CR110-work!BN110),work!CR110-work!BN110,".")</f>
        <v>7.6217054263565884E-2</v>
      </c>
      <c r="CT110" s="27">
        <f>IF(ISNUMBER(work!CS110-work!BO110),work!CS110-work!BO110,".")</f>
        <v>7.5217054263565883E-2</v>
      </c>
      <c r="CU110" s="27">
        <f>IF(ISNUMBER(work!CT110-work!BP110),work!CT110-work!BP110,".")</f>
        <v>7.5217054263565883E-2</v>
      </c>
      <c r="CV110" s="27">
        <f>IF(ISNUMBER(work!CU110-work!BQ110),work!CU110-work!BQ110,".")</f>
        <v>7.4217054263565882E-2</v>
      </c>
      <c r="CW110" s="27">
        <f>IF(ISNUMBER(work!CV110-work!BR110),work!CV110-work!BR110,".")</f>
        <v>7.4217054263565882E-2</v>
      </c>
      <c r="CX110" s="27">
        <f>IF(ISNUMBER(work!CW110-work!BS110),work!CW110-work!BS110,".")</f>
        <v>7.3217054263565895E-2</v>
      </c>
      <c r="CY110" s="27">
        <f>IF(ISNUMBER(work!CX110-work!BT110),work!CX110-work!BT110,".")</f>
        <v>7.2217054263565894E-2</v>
      </c>
      <c r="CZ110" s="27">
        <f>IF(ISNUMBER(work!CY110-work!BU110),work!CY110-work!BU110,".")</f>
        <v>7.1217054263565893E-2</v>
      </c>
      <c r="DA110" s="27">
        <f>IF(ISNUMBER(work!CZ110-work!BV110),work!CZ110-work!BV110,".")</f>
        <v>7.0217054263565892E-2</v>
      </c>
      <c r="DB110" s="27">
        <f>IF(ISNUMBER(work!DA110-work!BW110),work!DA110-work!BW110,".")</f>
        <v>6.9217054263565891E-2</v>
      </c>
      <c r="DC110" s="27">
        <f>IF(ISNUMBER(work!DB110-work!BX110),work!DB110-work!BX110,".")</f>
        <v>6.721705426356589E-2</v>
      </c>
      <c r="DD110" s="27">
        <f>IF(ISNUMBER(work!DC110-work!BY110),work!DC110-work!BY110,".")</f>
        <v>6.5217054263565888E-2</v>
      </c>
      <c r="DE110" s="27">
        <f>IF(ISNUMBER(work!DD110-work!BZ110),work!DD110-work!BZ110,".")</f>
        <v>5.9817518248175175E-2</v>
      </c>
      <c r="DF110" s="27">
        <f>IF(ISNUMBER(work!DE110-work!CA110),work!DE110-work!CA110,".")</f>
        <v>5.7817518248175173E-2</v>
      </c>
      <c r="DG110" s="27">
        <f>IF(ISNUMBER(work!DF110-work!CB110),work!DF110-work!CB110,".")</f>
        <v>5.5817518248175171E-2</v>
      </c>
      <c r="DH110" s="27">
        <f>IF(ISNUMBER(work!DG110-work!CC110),work!DG110-work!CC110,".")</f>
        <v>5.3817518248175177E-2</v>
      </c>
      <c r="DI110" s="27">
        <f>IF(ISNUMBER(work!DH110-work!CD110),work!DH110-work!CD110,".")</f>
        <v>5.0817518248175181E-2</v>
      </c>
      <c r="DJ110" s="27">
        <f>IF(ISNUMBER(work!DI110-work!CE110),work!DI110-work!CE110,".")</f>
        <v>4.8817518248175179E-2</v>
      </c>
      <c r="DK110" s="27">
        <f>IF(ISNUMBER(work!DJ110-work!CF110),work!DJ110-work!CF110,".")</f>
        <v>4.6817518248175177E-2</v>
      </c>
      <c r="DL110" s="27">
        <f>IF(ISNUMBER(work!DK110-work!CG110),work!DK110-work!CG110,".")</f>
        <v>4.3270270270270264E-2</v>
      </c>
      <c r="DM110" s="27">
        <f>IF(ISNUMBER(work!DL110-work!CH110),work!DL110-work!CH110,".")</f>
        <v>3.9676156583629892E-2</v>
      </c>
      <c r="DN110" s="27">
        <f>IF(ISNUMBER(work!DM110-work!CI110),work!DM110-work!CI110,".")</f>
        <v>3.584912280701754E-2</v>
      </c>
      <c r="DO110" s="27">
        <f>IF(ISNUMBER(work!DN110-work!CJ110),work!DN110-work!CJ110,".")</f>
        <v>3.2131944444444442E-2</v>
      </c>
      <c r="DP110" s="27">
        <f>IF(ISNUMBER(work!DO110-work!CK110),work!DO110-work!CK110,".")</f>
        <v>2.865961055025322E-2</v>
      </c>
      <c r="DQ110" s="27">
        <f>IF(ISNUMBER(work!DP110-work!CL110),work!DP110-work!CL110,".")</f>
        <v>2.3979394304027193E-2</v>
      </c>
      <c r="DR110" s="27">
        <f>IF(ISNUMBER(work!DQ110-work!CM110),work!DQ110-work!CM110,".")</f>
        <v>2.004380791912385E-2</v>
      </c>
      <c r="DS110" s="27">
        <f>IF(ISNUMBER(work!DR110-work!CN110),work!DR110-work!CN110,".")</f>
        <v>1.497523882257671E-2</v>
      </c>
      <c r="DT110" s="27">
        <f>IF(ISNUMBER(work!DS110-work!CO110),work!DS110-work!CO110,".")</f>
        <v>1.0206633586463218E-2</v>
      </c>
      <c r="DU110" s="27">
        <f>IF(ISNUMBER(work!DT110-work!CP110),work!DT110-work!CP110,".")</f>
        <v>7.2331970234457144E-3</v>
      </c>
      <c r="DV110" s="27">
        <f t="shared" si="78"/>
        <v>7.2331970234457144E-3</v>
      </c>
      <c r="DW110" s="27"/>
      <c r="DX110" s="27">
        <f>IF(ISNUMBER(work!FJ110/work!FN110),work!FJ110/work!FN110,".")</f>
        <v>4.697986577181208E-4</v>
      </c>
      <c r="DY110" s="27">
        <f>IF(ISNUMBER(work!FK110/work!FO110),work!FK110/work!FO110,".")</f>
        <v>2.7241883157086606E-4</v>
      </c>
      <c r="DZ110" s="27">
        <f>IF(ISNUMBER(work!FL110/work!FP110),work!FL110/work!FP110,".")</f>
        <v>5.97855434698758E-4</v>
      </c>
      <c r="EA110" s="27">
        <f>IF(ISNUMBER(work!FM110/work!FQ110),work!FM110/work!FQ110,".")</f>
        <v>1.0372178157413057E-3</v>
      </c>
      <c r="EB110" s="27">
        <f>IF(ISNUMBER((work!FK110+work!FL110)/(work!FO110+work!FP110)),(work!FK110+work!FL110)/(work!FO110+work!FP110),".")</f>
        <v>3.9966819998491816E-4</v>
      </c>
      <c r="EC110" s="27">
        <f>IF(ISNUMBER(work!FR110/work!FV110),work!FR110/work!FV110,".")</f>
        <v>1.0862068965517241E-3</v>
      </c>
      <c r="ED110" s="27">
        <f>IF(ISNUMBER(work!FS110/work!FW110),work!FS110/work!FW110,".")</f>
        <v>5.9759943037330891E-4</v>
      </c>
      <c r="EE110" s="27">
        <f>IF(ISNUMBER(work!FT110/work!FX110),work!FT110/work!FX110,".")</f>
        <v>1.2576408996519551E-3</v>
      </c>
      <c r="EF110" s="27">
        <f>IF(ISNUMBER(work!FU110/work!FY110),work!FU110/work!FY110,".")</f>
        <v>2.0393029291805708E-3</v>
      </c>
      <c r="EG110" s="27">
        <f>IF(ISNUMBER((work!FS110+work!FT110)/(work!FW110+work!FX110)),(work!FS110+work!FT110)/(work!FW110+work!FX110),".")</f>
        <v>9.0457729715024142E-4</v>
      </c>
      <c r="EH110" s="27" t="str">
        <f>work!EZ110</f>
        <v>.</v>
      </c>
      <c r="EI110" s="27" t="str">
        <f>work!FA110</f>
        <v>.</v>
      </c>
      <c r="EJ110" s="27" t="str">
        <f>work!FB110</f>
        <v>.</v>
      </c>
      <c r="EK110" s="27"/>
      <c r="EL110" s="27">
        <f t="shared" si="93"/>
        <v>7887.2809999999999</v>
      </c>
      <c r="EM110" t="str">
        <f t="shared" si="80"/>
        <v>.</v>
      </c>
      <c r="EN110">
        <f>work!FM110</f>
        <v>17</v>
      </c>
      <c r="EO110">
        <f>IF(ISNUMBER(work!FK110+work!FL110),work!FK110+work!FL110,".")</f>
        <v>53</v>
      </c>
      <c r="EP110">
        <f>IF(ISNUMBER(work!FU110-work!FM110),work!FU110-work!FM110,".")</f>
        <v>38</v>
      </c>
      <c r="EQ110">
        <f>IF(ISNUMBER(work!FS110+work!FT110-work!FK110-work!FL110),(work!FS110+work!FT110-work!FK110-work!FL110),".")</f>
        <v>80</v>
      </c>
      <c r="EU110" t="str">
        <f>work!FC110</f>
        <v>.</v>
      </c>
      <c r="EV110" t="str">
        <f>work!FD110</f>
        <v>.</v>
      </c>
      <c r="EW110" t="str">
        <f>IF(ISNUMBER(VLOOKUP($F110,AREA_EM_ALLYEAR,Seq!B$1,FALSE)),VLOOKUP($F110,AREA_EM_ALLYEAR,Seq!B$1,FALSE),".")</f>
        <v>.</v>
      </c>
      <c r="EX110" t="str">
        <f>IF(ISNUMBER(VLOOKUP($F110,AREA_EM_ALLYEAR,Seq!C$1,FALSE)),VLOOKUP($F110,AREA_EM_ALLYEAR,Seq!C$1,FALSE),".")</f>
        <v>.</v>
      </c>
      <c r="EY110" t="str">
        <f>IF(ISNUMBER(VLOOKUP($F110,AREA_EM_ALLYEAR,Seq!D$1,FALSE)),VLOOKUP($F110,AREA_EM_ALLYEAR,Seq!D$1,FALSE),".")</f>
        <v>.</v>
      </c>
      <c r="EZ110" t="str">
        <f>IF(ISNUMBER(VLOOKUP($F110,AREA_EM_ALLYEAR,Seq!E$1,FALSE)),VLOOKUP($F110,AREA_EM_ALLYEAR,Seq!E$1,FALSE),".")</f>
        <v>.</v>
      </c>
      <c r="FA110" t="str">
        <f>IF(ISNUMBER(VLOOKUP($F110,AREA_EM_ALLYEAR,Seq!F$1,FALSE)),VLOOKUP($F110,AREA_EM_ALLYEAR,Seq!F$1,FALSE),".")</f>
        <v>.</v>
      </c>
      <c r="FB110" t="str">
        <f>IF(ISNUMBER(VLOOKUP($F110,AREA_EM_ALLYEAR,Seq!G$1,FALSE)),VLOOKUP($F110,AREA_EM_ALLYEAR,Seq!G$1,FALSE),".")</f>
        <v>.</v>
      </c>
      <c r="FC110" t="str">
        <f>IF(ISNUMBER(VLOOKUP($F110,AREA_EM_ALLYEAR,Seq!H$1,FALSE)),VLOOKUP($F110,AREA_EM_ALLYEAR,Seq!H$1,FALSE),".")</f>
        <v>.</v>
      </c>
      <c r="FD110" t="str">
        <f>IF(ISNUMBER(VLOOKUP($F110,AREA_EM_ALLYEAR,Seq!I$1,FALSE)),VLOOKUP($F110,AREA_EM_ALLYEAR,Seq!I$1,FALSE),".")</f>
        <v>.</v>
      </c>
      <c r="FE110" t="str">
        <f>IF(ISNUMBER(VLOOKUP($F110,AREA_EM_ALLYEAR,Seq!J$1,FALSE)),VLOOKUP($F110,AREA_EM_ALLYEAR,Seq!J$1,FALSE),".")</f>
        <v>.</v>
      </c>
      <c r="FF110" t="str">
        <f>IF(ISNUMBER(VLOOKUP($F110,AREA_EM_ALLYEAR,Seq!K$1,FALSE)),VLOOKUP($F110,AREA_EM_ALLYEAR,Seq!K$1,FALSE),".")</f>
        <v>.</v>
      </c>
      <c r="FG110" t="str">
        <f>IF(ISNUMBER(VLOOKUP($F110,AREA_EM_ALLYEAR,Seq!L$1,FALSE)),VLOOKUP($F110,AREA_EM_ALLYEAR,Seq!L$1,FALSE),".")</f>
        <v>.</v>
      </c>
      <c r="FH110" t="str">
        <f>IF(ISNUMBER(VLOOKUP($F110,AREA_EM_ALLYEAR,Seq!M$1,FALSE)),VLOOKUP($F110,AREA_EM_ALLYEAR,Seq!M$1,FALSE),".")</f>
        <v>.</v>
      </c>
      <c r="FI110" t="str">
        <f>IF(ISNUMBER(VLOOKUP($F110,AREA_EM_ALLYEAR,Seq!N$1,FALSE)),VLOOKUP($F110,AREA_EM_ALLYEAR,Seq!N$1,FALSE),".")</f>
        <v>.</v>
      </c>
      <c r="FJ110" t="str">
        <f>IF(ISNUMBER(VLOOKUP($F110,AREA_EM_ALLYEAR,Seq!O$1,FALSE)),VLOOKUP($F110,AREA_EM_ALLYEAR,Seq!O$1,FALSE),".")</f>
        <v>.</v>
      </c>
      <c r="FK110" t="str">
        <f t="shared" si="81"/>
        <v>.</v>
      </c>
      <c r="FN110">
        <f>IF( ISNUMBER(VLOOKUP($F110,AREA_LIFE,Seq!V$1,FALSE)-Life!V$39),VLOOKUP($F110,AREA_LIFE,Seq!V$1,FALSE)-Life!V$39,".")</f>
        <v>7.9072195121951268</v>
      </c>
      <c r="FO110">
        <f>IF( ISNUMBER(VLOOKUP($F110,AREA_LIFE,Seq!W$1,FALSE)-Life!W$39),VLOOKUP($F110,AREA_LIFE,Seq!W$1,FALSE)-Life!W$39,".")</f>
        <v>8.0942439024390467</v>
      </c>
      <c r="FP110">
        <f>IF( ISNUMBER(VLOOKUP($F110,AREA_LIFE,Seq!X$1,FALSE)-Life!X$39),VLOOKUP($F110,AREA_LIFE,Seq!X$1,FALSE)-Life!X$39,".")</f>
        <v>7.7612682926829279</v>
      </c>
      <c r="FQ110">
        <f>IF( ISNUMBER(VLOOKUP($F110,AREA_LIFE,Seq!Y$1,FALSE)-Life!Y$39),VLOOKUP($F110,AREA_LIFE,Seq!Y$1,FALSE)-Life!Y$39,".")</f>
        <v>7.9373658536585197</v>
      </c>
      <c r="FR110">
        <f>IF( ISNUMBER(VLOOKUP($F110,AREA_LIFE,Seq!Z$1,FALSE)-Life!Z$39),VLOOKUP($F110,AREA_LIFE,Seq!Z$1,FALSE)-Life!Z$39,".")</f>
        <v>8.1115121951219464</v>
      </c>
      <c r="FS110">
        <f>IF( ISNUMBER(VLOOKUP($F110,AREA_LIFE,Seq!AA$1,FALSE)-Life!AA$39),VLOOKUP($F110,AREA_LIFE,Seq!AA$1,FALSE)-Life!AA$39,".")</f>
        <v>8.3268780487804861</v>
      </c>
      <c r="FT110">
        <f>IF( ISNUMBER(VLOOKUP($F110,AREA_LIFE,Seq!AB$1,FALSE)-Life!AB$39),VLOOKUP($F110,AREA_LIFE,Seq!AB$1,FALSE)-Life!AB$39,".")</f>
        <v>7.8748780487804879</v>
      </c>
      <c r="FU110">
        <f>IF( ISNUMBER(VLOOKUP($F110,AREA_LIFE,Seq!AC$1,FALSE)-Life!AC$39),VLOOKUP($F110,AREA_LIFE,Seq!AC$1,FALSE)-Life!AC$39,".")</f>
        <v>7.9603414634146361</v>
      </c>
      <c r="FV110">
        <f>IF( ISNUMBER(VLOOKUP($F110,AREA_LIFE,Seq!AD$1,FALSE)-Life!AD$39),VLOOKUP($F110,AREA_LIFE,Seq!AD$1,FALSE)-Life!AD$39,".")</f>
        <v>6.9036585365853824</v>
      </c>
      <c r="FW110">
        <f>IF( ISNUMBER(VLOOKUP($F110,AREA_LIFE,Seq!AE$1,FALSE)-Life!AE$39),VLOOKUP($F110,AREA_LIFE,Seq!AE$1,FALSE)-Life!AE$39,".")</f>
        <v>8.5209268292682907</v>
      </c>
      <c r="FX110">
        <f>IF( ISNUMBER(VLOOKUP($F110,AREA_LIFE,Seq!AF$1,FALSE)-Life!AF$39),VLOOKUP($F110,AREA_LIFE,Seq!AF$1,FALSE)-Life!AF$39,".")</f>
        <v>8.5482439024390402</v>
      </c>
      <c r="FY110">
        <f>IF( ISNUMBER(VLOOKUP($F110,AREA_LIFE,Seq!AG$1,FALSE)-Life!AG$39),VLOOKUP($F110,AREA_LIFE,Seq!AG$1,FALSE)-Life!AG$39,".")</f>
        <v>8.4081463414634214</v>
      </c>
      <c r="FZ110">
        <f>IF( ISNUMBER(VLOOKUP($F110,AREA_LIFE,Seq!AH$1,FALSE)-Life!AH$39),VLOOKUP($F110,AREA_LIFE,Seq!AH$1,FALSE)-Life!AH$39,".")</f>
        <v>7.8496341463414723</v>
      </c>
      <c r="GA110">
        <f>IF( ISNUMBER(VLOOKUP($F110,AREA_LIFE,Seq!AI$1,FALSE)-Life!AI$39),VLOOKUP($F110,AREA_LIFE,Seq!AI$1,FALSE)-Life!AI$39,".")</f>
        <v>8.1840731707316934</v>
      </c>
      <c r="GB110">
        <f>IF( ISNUMBER(VLOOKUP($F110,AREA_LIFE,Seq!AJ$1,FALSE)-Life!AJ$39),VLOOKUP($F110,AREA_LIFE,Seq!AJ$1,FALSE)-Life!AJ$39,".")</f>
        <v>8.112097560975613</v>
      </c>
      <c r="GC110">
        <f>IF( ISNUMBER(VLOOKUP($F110,AREA_LIFE,Seq!AK$1,FALSE)-Life!AK$39),VLOOKUP($F110,AREA_LIFE,Seq!AK$1,FALSE)-Life!AK$39,".")</f>
        <v>7.8336829268292689</v>
      </c>
      <c r="GD110">
        <f>IF( ISNUMBER(VLOOKUP($F110,AREA_LIFE,Seq!AL$1,FALSE)-Life!AL$39),VLOOKUP($F110,AREA_LIFE,Seq!AL$1,FALSE)-Life!AL$39,".")</f>
        <v>8.1532439024390442</v>
      </c>
      <c r="GE110">
        <f>IF( ISNUMBER(VLOOKUP($F110,AREA_LIFE,Seq!AM$1,FALSE)-Life!AM$39),VLOOKUP($F110,AREA_LIFE,Seq!AM$1,FALSE)-Life!AM$39,".")</f>
        <v>7.7082682926829165</v>
      </c>
      <c r="GF110">
        <f>IF( ISNUMBER(VLOOKUP($F110,AREA_LIFE,Seq!AN$1,FALSE)-Life!AN$39),VLOOKUP($F110,AREA_LIFE,Seq!AN$1,FALSE)-Life!AN$39,".")</f>
        <v>7.5139756097560735</v>
      </c>
      <c r="GG110">
        <f>IF( ISNUMBER(VLOOKUP($F110,AREA_LIFE,Seq!AO$1,FALSE)-Life!AO$39),VLOOKUP($F110,AREA_LIFE,Seq!AO$1,FALSE)-Life!AO$39,".")</f>
        <v>7.6836341463414612</v>
      </c>
      <c r="GH110">
        <f>IF( ISNUMBER(VLOOKUP($F110,AREA_LIFE,Seq!AP$1,FALSE)-Life!AP$39),VLOOKUP($F110,AREA_LIFE,Seq!AP$1,FALSE)-Life!AP$39,".")</f>
        <v>7.6496585365853633</v>
      </c>
      <c r="GI110">
        <f>IF( ISNUMBER(VLOOKUP($F110,AREA_LIFE,Seq!AQ$1,FALSE)-Life!AQ$39),VLOOKUP($F110,AREA_LIFE,Seq!AQ$1,FALSE)-Life!AQ$39,".")</f>
        <v>7.7957317073170884</v>
      </c>
      <c r="GJ110">
        <f>IF( ISNUMBER(VLOOKUP($F110,AREA_LIFE,Seq!AR$1,FALSE)-Life!AR$39),VLOOKUP($F110,AREA_LIFE,Seq!AR$1,FALSE)-Life!AR$39,".")</f>
        <v>7.5580731707317028</v>
      </c>
      <c r="GK110">
        <f>IF( ISNUMBER(VLOOKUP($F110,AREA_LIFE,Seq!AS$1,FALSE)-Life!AS$39),VLOOKUP($F110,AREA_LIFE,Seq!AS$1,FALSE)-Life!AS$39,".")</f>
        <v>7.5016097560975652</v>
      </c>
      <c r="GL110">
        <f>IF( ISNUMBER(VLOOKUP($F110,AREA_LIFE,Seq!AT$1,FALSE)-Life!AT$39),VLOOKUP($F110,AREA_LIFE,Seq!AT$1,FALSE)-Life!AT$39,".")</f>
        <v>8.5336341463414556</v>
      </c>
      <c r="GM110">
        <f>IF( ISNUMBER(VLOOKUP($F110,AREA_LIFE,Seq!AU$1,FALSE)-Life!AU$39),VLOOKUP($F110,AREA_LIFE,Seq!AU$1,FALSE)-Life!AU$39,".")</f>
        <v>8.9155365853658566</v>
      </c>
      <c r="GN110">
        <f>IF( ISNUMBER(VLOOKUP($F110,AREA_LIFE,Seq!AV$1,FALSE)-Life!AV$39),VLOOKUP($F110,AREA_LIFE,Seq!AV$1,FALSE)-Life!AV$39,".")</f>
        <v>8.4093170731707403</v>
      </c>
      <c r="GO110">
        <f>IF( ISNUMBER(VLOOKUP($F110,AREA_LIFE,Seq!AW$1,FALSE)-Life!AW$39),VLOOKUP($F110,AREA_LIFE,Seq!AW$1,FALSE)-Life!AW$39,".")</f>
        <v>8.5098536585365849</v>
      </c>
      <c r="GP110">
        <f>IF( ISNUMBER(VLOOKUP($F110,AREA_LIFE,Seq!AX$1,FALSE)-Life!AX$39),VLOOKUP($F110,AREA_LIFE,Seq!AX$1,FALSE)-Life!AX$39,".")</f>
        <v>8.4505609756097613</v>
      </c>
      <c r="GQ110">
        <f t="shared" si="82"/>
        <v>8.4505609756097613</v>
      </c>
      <c r="GS110">
        <f>IFERROR(VLOOKUP($F110,AREA_LIFE,Seq!V$1,FALSE),".")</f>
        <v>73.87560975609756</v>
      </c>
      <c r="GT110">
        <f>IFERROR(VLOOKUP($F110,AREA_LIFE,Seq!W$1,FALSE),".")</f>
        <v>74.260975609756116</v>
      </c>
      <c r="GU110">
        <f>IFERROR(VLOOKUP($F110,AREA_LIFE,Seq!X$1,FALSE),".")</f>
        <v>74.109756097560989</v>
      </c>
      <c r="GV110">
        <f>IFERROR(VLOOKUP($F110,AREA_LIFE,Seq!Y$1,FALSE),".")</f>
        <v>74.458536585365849</v>
      </c>
      <c r="GW110">
        <f>IFERROR(VLOOKUP($F110,AREA_LIFE,Seq!Z$1,FALSE),".")</f>
        <v>74.807317073170736</v>
      </c>
      <c r="GX110">
        <f>IFERROR(VLOOKUP($F110,AREA_LIFE,Seq!AA$1,FALSE),".")</f>
        <v>75.207317073170742</v>
      </c>
      <c r="GY110">
        <f>IFERROR(VLOOKUP($F110,AREA_LIFE,Seq!AB$1,FALSE),".")</f>
        <v>74.956097560975621</v>
      </c>
      <c r="GZ110">
        <f>IFERROR(VLOOKUP($F110,AREA_LIFE,Seq!AC$1,FALSE),".")</f>
        <v>75.25853658536586</v>
      </c>
      <c r="HA110">
        <f>IFERROR(VLOOKUP($F110,AREA_LIFE,Seq!AD$1,FALSE),".")</f>
        <v>74.436585365853674</v>
      </c>
      <c r="HB110">
        <f>IFERROR(VLOOKUP($F110,AREA_LIFE,Seq!AE$1,FALSE),".")</f>
        <v>76.307317073170736</v>
      </c>
      <c r="HC110">
        <f>IFERROR(VLOOKUP($F110,AREA_LIFE,Seq!AF$1,FALSE),".")</f>
        <v>76.607317073170748</v>
      </c>
      <c r="HD110">
        <f>IFERROR(VLOOKUP($F110,AREA_LIFE,Seq!AG$1,FALSE),".")</f>
        <v>76.758536585365874</v>
      </c>
      <c r="HE110">
        <f>IFERROR(VLOOKUP($F110,AREA_LIFE,Seq!AH$1,FALSE),".")</f>
        <v>76.504878048780498</v>
      </c>
      <c r="HF110">
        <f>IFERROR(VLOOKUP($F110,AREA_LIFE,Seq!AI$1,FALSE),".")</f>
        <v>77.153658536585368</v>
      </c>
      <c r="HG110">
        <f>IFERROR(VLOOKUP($F110,AREA_LIFE,Seq!AJ$1,FALSE),".")</f>
        <v>77.402439024390262</v>
      </c>
      <c r="HH110">
        <f>IFERROR(VLOOKUP($F110,AREA_LIFE,Seq!AK$1,FALSE),".")</f>
        <v>77.451219512195138</v>
      </c>
      <c r="HI110">
        <f>IFERROR(VLOOKUP($F110,AREA_LIFE,Seq!AL$1,FALSE),".")</f>
        <v>78.104878048780506</v>
      </c>
      <c r="HJ110">
        <f>IFERROR(VLOOKUP($F110,AREA_LIFE,Seq!AM$1,FALSE),".")</f>
        <v>78</v>
      </c>
      <c r="HK110">
        <f>IFERROR(VLOOKUP($F110,AREA_LIFE,Seq!AN$1,FALSE),".")</f>
        <v>78.148780487804871</v>
      </c>
      <c r="HL110">
        <f>IFERROR(VLOOKUP($F110,AREA_LIFE,Seq!AO$1,FALSE),".")</f>
        <v>78.658536585365866</v>
      </c>
      <c r="HM110">
        <f>IFERROR(VLOOKUP($F110,AREA_LIFE,Seq!AP$1,FALSE),".")</f>
        <v>78.95365853658538</v>
      </c>
      <c r="HN110">
        <f>IFERROR(VLOOKUP($F110,AREA_LIFE,Seq!AQ$1,FALSE),".")</f>
        <v>79.407317073170745</v>
      </c>
      <c r="HO110">
        <f>IFERROR(VLOOKUP($F110,AREA_LIFE,Seq!AR$1,FALSE),".")</f>
        <v>79.451219512195124</v>
      </c>
      <c r="HP110">
        <f>IFERROR(VLOOKUP($F110,AREA_LIFE,Seq!AS$1,FALSE),".")</f>
        <v>79.648780487804885</v>
      </c>
      <c r="HQ110">
        <f>IFERROR(VLOOKUP($F110,AREA_LIFE,Seq!AT$1,FALSE),".")</f>
        <v>80.907317073170745</v>
      </c>
      <c r="HR110">
        <f>IFERROR(VLOOKUP($F110,AREA_LIFE,Seq!AU$1,FALSE),".")</f>
        <v>81.492195121951227</v>
      </c>
      <c r="HS110">
        <f>IFERROR(VLOOKUP($F110,AREA_LIFE,Seq!AV$1,FALSE),".")</f>
        <v>81.172926829268292</v>
      </c>
      <c r="HT110">
        <f>IFERROR(VLOOKUP($F110,AREA_LIFE,Seq!AW$1,FALSE),".")</f>
        <v>81.452926829268293</v>
      </c>
      <c r="HU110">
        <f>IFERROR(VLOOKUP($F110,AREA_LIFE,Seq!AX$1,FALSE),".")</f>
        <v>81.575121951219529</v>
      </c>
      <c r="HV110">
        <f t="shared" si="94"/>
        <v>81.575121951219529</v>
      </c>
      <c r="HZ110">
        <f t="shared" si="85"/>
        <v>35</v>
      </c>
      <c r="IA110">
        <f t="shared" si="83"/>
        <v>0</v>
      </c>
      <c r="IB110">
        <f t="shared" si="86"/>
        <v>45136391.835047469</v>
      </c>
      <c r="IC110">
        <f t="shared" si="87"/>
        <v>-43783719.35107474</v>
      </c>
      <c r="ID110">
        <f t="shared" si="84"/>
        <v>6.721705426356589E-2</v>
      </c>
      <c r="IE110">
        <f>work!FK110</f>
        <v>22</v>
      </c>
      <c r="IF110">
        <f>work!FL110</f>
        <v>31</v>
      </c>
      <c r="IG110">
        <f>work!FM110</f>
        <v>17</v>
      </c>
      <c r="IH110">
        <f>IF(ISNUMBER(work!FS110-work!FK110),work!FS110-work!FK110,".")</f>
        <v>25</v>
      </c>
      <c r="II110">
        <f>IF(ISNUMBER(work!FT110-work!FL110),work!FT110-work!FL110,".")</f>
        <v>55</v>
      </c>
      <c r="IJ110">
        <f>IF(ISNUMBER(work!FU110-work!FM110),work!FU110-work!FM110,".")</f>
        <v>38</v>
      </c>
    </row>
    <row r="111" spans="1:244" hidden="1">
      <c r="A111" s="24" t="str">
        <f t="shared" si="48"/>
        <v>欧洲</v>
      </c>
      <c r="B111" s="24" t="str">
        <f t="shared" si="89"/>
        <v>Out</v>
      </c>
      <c r="C111" s="24" t="str">
        <f t="shared" si="90"/>
        <v>Out</v>
      </c>
      <c r="D111" s="24"/>
      <c r="E111" s="25" t="s">
        <v>2545</v>
      </c>
      <c r="F111" s="26" t="str">
        <f t="shared" si="51"/>
        <v>Liechtenstein</v>
      </c>
      <c r="G111" s="27" t="str">
        <f t="shared" si="52"/>
        <v>.</v>
      </c>
      <c r="H111" s="27" t="str">
        <f t="shared" si="53"/>
        <v>.</v>
      </c>
      <c r="I111" s="27" t="str">
        <f t="shared" si="54"/>
        <v>.</v>
      </c>
      <c r="J111" s="27" t="str">
        <f t="shared" si="55"/>
        <v>.</v>
      </c>
      <c r="K111" s="27" t="str">
        <f t="shared" si="56"/>
        <v>.</v>
      </c>
      <c r="L111" s="27" t="str">
        <f t="shared" si="57"/>
        <v>.</v>
      </c>
      <c r="M111" s="27" t="str">
        <f t="shared" si="58"/>
        <v>.</v>
      </c>
      <c r="N111" s="27" t="str">
        <f t="shared" si="59"/>
        <v>.</v>
      </c>
      <c r="O111" s="27">
        <f t="shared" si="60"/>
        <v>0</v>
      </c>
      <c r="P111" s="27">
        <f t="shared" si="61"/>
        <v>0</v>
      </c>
      <c r="Q111" s="27">
        <f t="shared" si="62"/>
        <v>181</v>
      </c>
      <c r="R111" s="27">
        <f t="shared" si="63"/>
        <v>0</v>
      </c>
      <c r="S111" s="27">
        <f t="shared" si="64"/>
        <v>0</v>
      </c>
      <c r="T111" s="27">
        <f t="shared" si="65"/>
        <v>0</v>
      </c>
      <c r="U111" s="27">
        <f t="shared" si="66"/>
        <v>63</v>
      </c>
      <c r="V111" s="27">
        <f t="shared" si="67"/>
        <v>416</v>
      </c>
      <c r="W111" s="27">
        <f t="shared" si="68"/>
        <v>399</v>
      </c>
      <c r="X111" s="27">
        <f t="shared" si="69"/>
        <v>0</v>
      </c>
      <c r="Y111" s="27">
        <f t="shared" si="70"/>
        <v>0</v>
      </c>
      <c r="Z111" s="27">
        <f t="shared" si="71"/>
        <v>229</v>
      </c>
      <c r="AA111" s="27">
        <f t="shared" si="72"/>
        <v>4780</v>
      </c>
      <c r="AB111" s="27">
        <f t="shared" si="73"/>
        <v>286</v>
      </c>
      <c r="AC111" s="27">
        <f t="shared" si="74"/>
        <v>28</v>
      </c>
      <c r="AD111" s="27">
        <f t="shared" si="75"/>
        <v>75</v>
      </c>
      <c r="AE111" s="27">
        <f t="shared" si="91"/>
        <v>496</v>
      </c>
      <c r="AF111" s="27">
        <f t="shared" si="92"/>
        <v>7</v>
      </c>
      <c r="AG111" s="27"/>
      <c r="AH111" s="27">
        <f>IF(ISNUMBER(work!C111+work!AH111),work!C111+work!AH111,".")</f>
        <v>18389719.771033064</v>
      </c>
      <c r="AI111" s="27">
        <f>IF(ISNUMBER(work!D111+work!AI111),work!D111+work!AI111,".")</f>
        <v>19345611.135376748</v>
      </c>
      <c r="AJ111" s="27">
        <f>IF(ISNUMBER(work!E111+work!AJ111),work!E111+work!AJ111,".")</f>
        <v>21095372.008625705</v>
      </c>
      <c r="AK111" s="27">
        <f>IF(ISNUMBER(work!F111+work!AK111),work!F111+work!AK111,".")</f>
        <v>23384529.105457976</v>
      </c>
      <c r="AL111" s="27">
        <f>IF(ISNUMBER(work!G111+work!AL111),work!G111+work!AL111,".")</f>
        <v>26928157.527386136</v>
      </c>
      <c r="AM111" s="27">
        <f>IF(ISNUMBER(work!H111+work!AM111),work!H111+work!AM111,".")</f>
        <v>30556765.19119544</v>
      </c>
      <c r="AN111" s="27">
        <f>IF(ISNUMBER(work!I111+work!AN111),work!I111+work!AN111,".")</f>
        <v>33240484.018638179</v>
      </c>
      <c r="AO111" s="27">
        <f>IF(ISNUMBER(work!J111+work!AO111),work!J111+work!AO111,".")</f>
        <v>37093664.97297544</v>
      </c>
      <c r="AP111" s="27">
        <f>IF(ISNUMBER(work!K111+work!AP111),work!K111+work!AP111,".")</f>
        <v>41278090.085937768</v>
      </c>
      <c r="AQ111" s="27">
        <f>IF(ISNUMBER(work!L111+work!AQ111),work!L111+work!AQ111,".")</f>
        <v>42971010.818033725</v>
      </c>
      <c r="AR111" s="27">
        <f>IF(ISNUMBER(work!M111+work!AR111),work!M111+work!AR111,".")</f>
        <v>44601800.778457515</v>
      </c>
      <c r="AS111" s="27">
        <f>IF(ISNUMBER(work!N111+work!AS111),work!N111+work!AS111,".")</f>
        <v>48694637.833013482</v>
      </c>
      <c r="AT111" s="27">
        <f>IF(ISNUMBER(work!O111+work!AT111),work!O111+work!AT111,".")</f>
        <v>55594031.082626991</v>
      </c>
      <c r="AU111" s="27">
        <f>IF(ISNUMBER(work!P111+work!AU111),work!P111+work!AU111,".")</f>
        <v>63362725.224432908</v>
      </c>
      <c r="AV111" s="27">
        <f>IF(ISNUMBER(work!Q111+work!AV111),work!Q111+work!AV111,".")</f>
        <v>71653505.734106302</v>
      </c>
      <c r="AW111" s="27">
        <f>IF(ISNUMBER(work!R111+work!AW111),work!R111+work!AW111,".")</f>
        <v>79455405.538853496</v>
      </c>
      <c r="AX111" s="27">
        <f>IF(ISNUMBER(work!S111+work!AX111),work!S111+work!AX111,".")</f>
        <v>87395427.001722589</v>
      </c>
      <c r="AY111" s="27">
        <f>IF(ISNUMBER(work!T111+work!AY111),work!T111+work!AY111,".")</f>
        <v>95519297.153355584</v>
      </c>
      <c r="AZ111" s="27">
        <f>IF(ISNUMBER(work!U111+work!AZ111),work!U111+work!AZ111,".")</f>
        <v>102969744.62846692</v>
      </c>
      <c r="BA111" s="27">
        <f>IF(ISNUMBER(work!V111+work!BA111),work!V111+work!BA111,".")</f>
        <v>110801559.13863733</v>
      </c>
      <c r="BB111" s="27">
        <f>IF(ISNUMBER(work!W111+work!BB111),work!W111+work!BB111,".")</f>
        <v>120096427.15188581</v>
      </c>
      <c r="BC111" s="27">
        <f>IF(ISNUMBER(work!X111+work!BC111),work!X111+work!BC111,".")</f>
        <v>130042019.57925069</v>
      </c>
      <c r="BD111" s="27">
        <f>IF(ISNUMBER(work!Y111+work!BD111),work!Y111+work!BD111,".")</f>
        <v>141850962.52354845</v>
      </c>
      <c r="BE111" s="27">
        <f>IF(ISNUMBER(work!Z111+work!BE111),work!Z111+work!BE111,".")</f>
        <v>156006905.91802624</v>
      </c>
      <c r="BF111" s="27">
        <f>IF(ISNUMBER(work!AA111+work!BF111),work!AA111+work!BF111,".")</f>
        <v>171746670.35647482</v>
      </c>
      <c r="BG111" s="27">
        <f>IF(ISNUMBER(work!AB111+work!BG111),work!AB111+work!BG111,".")</f>
        <v>189594583.90531853</v>
      </c>
      <c r="BH111" s="27">
        <f>IF(ISNUMBER(work!AC111+work!BH111),work!AC111+work!BH111,".")</f>
        <v>211565956.68640912</v>
      </c>
      <c r="BI111" s="27">
        <f>IF(ISNUMBER(work!AD111+work!BI111),work!AD111+work!BI111,".")</f>
        <v>239043076.73901549</v>
      </c>
      <c r="BJ111" s="27" t="str">
        <f>IF(ISNUMBER(work!AE111+work!BJ111),work!AE111+work!BJ111,".")</f>
        <v>.</v>
      </c>
      <c r="BK111" s="27" t="str">
        <f>IF(ISNUMBER(work!AF111+work!BK111),work!AF111+work!BK111,".")</f>
        <v>.</v>
      </c>
      <c r="BL111" s="27"/>
      <c r="BM111" s="27">
        <f>IF(ISNUMBER(work!AH111-work!C111),work!AH111-work!C111,".")</f>
        <v>-18198668.792032935</v>
      </c>
      <c r="BN111" s="27">
        <f>IF(ISNUMBER(work!AI111-work!D111),work!AI111-work!D111,".")</f>
        <v>-19145373.632968653</v>
      </c>
      <c r="BO111" s="27">
        <f>IF(ISNUMBER(work!AJ111-work!E111),work!AJ111-work!E111,".")</f>
        <v>-20898292.373639096</v>
      </c>
      <c r="BP111" s="27">
        <f>IF(ISNUMBER(work!AK111-work!F111),work!AK111-work!F111,".")</f>
        <v>-23186444.694473624</v>
      </c>
      <c r="BQ111" s="27">
        <f>IF(ISNUMBER(work!AL111-work!G111),work!AL111-work!G111,".")</f>
        <v>-26721604.290135063</v>
      </c>
      <c r="BR111" s="27">
        <f>IF(ISNUMBER(work!AM111-work!H111),work!AM111-work!H111,".")</f>
        <v>-30335714.471691158</v>
      </c>
      <c r="BS111" s="27">
        <f>IF(ISNUMBER(work!AN111-work!I111),work!AN111-work!I111,".")</f>
        <v>-33010533.854582429</v>
      </c>
      <c r="BT111" s="27">
        <f>IF(ISNUMBER(work!AO111-work!J111),work!AO111-work!J111,".")</f>
        <v>-36842470.973538764</v>
      </c>
      <c r="BU111" s="27">
        <f>IF(ISNUMBER(work!AP111-work!K111),work!AP111-work!K111,".")</f>
        <v>-41012829.22253263</v>
      </c>
      <c r="BV111" s="27">
        <f>IF(ISNUMBER(work!AQ111-work!L111),work!AQ111-work!L111,".")</f>
        <v>-42693836.182083875</v>
      </c>
      <c r="BW111" s="27">
        <f>IF(ISNUMBER(work!AR111-work!M111),work!AR111-work!M111,".")</f>
        <v>-44318310.407664694</v>
      </c>
      <c r="BX111" s="27">
        <f>IF(ISNUMBER(work!AS111-work!N111),work!AS111-work!N111,".")</f>
        <v>-48406123.582231916</v>
      </c>
      <c r="BY111" s="27">
        <f>IF(ISNUMBER(work!AT111-work!O111),work!AT111-work!O111,".")</f>
        <v>-55295038.453583218</v>
      </c>
      <c r="BZ111" s="27">
        <f>IF(ISNUMBER(work!AU111-work!P111),work!AU111-work!P111,".")</f>
        <v>-63050814.04684668</v>
      </c>
      <c r="CA111" s="27">
        <f>IF(ISNUMBER(work!AV111-work!Q111),work!AV111-work!Q111,".")</f>
        <v>-71320207.181710899</v>
      </c>
      <c r="CB111" s="27">
        <f>IF(ISNUMBER(work!AW111-work!R111),work!AW111-work!R111,".")</f>
        <v>-79102442.084787905</v>
      </c>
      <c r="CC111" s="27">
        <f>IF(ISNUMBER(work!AX111-work!S111),work!AX111-work!S111,".")</f>
        <v>-87018205.384282812</v>
      </c>
      <c r="CD111" s="27">
        <f>IF(ISNUMBER(work!AY111-work!T111),work!AY111-work!T111,".")</f>
        <v>-95114803.044548407</v>
      </c>
      <c r="CE111" s="27">
        <f>IF(ISNUMBER(work!AZ111-work!U111),work!AZ111-work!U111,".")</f>
        <v>-102533815.38487308</v>
      </c>
      <c r="CF111" s="27">
        <f>IF(ISNUMBER(work!BA111-work!V111),work!BA111-work!V111,".")</f>
        <v>-110320271.43571666</v>
      </c>
      <c r="CG111" s="27">
        <f>IF(ISNUMBER(work!BB111-work!W111),work!BB111-work!W111,".")</f>
        <v>-119599637.19071418</v>
      </c>
      <c r="CH111" s="27">
        <f>IF(ISNUMBER(work!BC111-work!X111),work!BC111-work!X111,".")</f>
        <v>-129548818.10378531</v>
      </c>
      <c r="CI111" s="27">
        <f>IF(ISNUMBER(work!BD111-work!Y111),work!BD111-work!Y111,".")</f>
        <v>-141362641.38864353</v>
      </c>
      <c r="CJ111" s="27">
        <f>IF(ISNUMBER(work!BE111-work!Z111),work!BE111-work!Z111,".")</f>
        <v>-155528058.38538578</v>
      </c>
      <c r="CK111" s="27">
        <f>IF(ISNUMBER(work!BF111-work!AA111),work!BF111-work!AA111,".")</f>
        <v>-171253325.34158117</v>
      </c>
      <c r="CL111" s="27">
        <f>IF(ISNUMBER(work!BG111-work!AB111),work!BG111-work!AB111,".")</f>
        <v>-189077411.34533545</v>
      </c>
      <c r="CM111" s="27">
        <f>IF(ISNUMBER(work!BH111-work!AC111),work!BH111-work!AC111,".")</f>
        <v>-211031990.01332086</v>
      </c>
      <c r="CN111" s="27">
        <f>IF(ISNUMBER(work!BI111-work!AD111),work!BI111-work!AD111,".")</f>
        <v>-238492603.03167853</v>
      </c>
      <c r="CO111" s="27" t="str">
        <f>IF(ISNUMBER(work!BJ111-work!AE111),work!BJ111-work!AE111,".")</f>
        <v>.</v>
      </c>
      <c r="CP111" s="27" t="str">
        <f>IF(ISNUMBER(work!BK111-work!AF111),work!BK111-work!AF111,".")</f>
        <v>.</v>
      </c>
      <c r="CQ111" s="27"/>
      <c r="CR111" s="27"/>
      <c r="CS111" s="27">
        <f>IF(ISNUMBER(work!CR111-work!BN111),work!CR111-work!BN111,".")</f>
        <v>5.7867560573982589E-2</v>
      </c>
      <c r="CT111" s="27">
        <f>IF(ISNUMBER(work!CS111-work!BO111),work!CS111-work!BO111,".")</f>
        <v>5.6867560573982588E-2</v>
      </c>
      <c r="CU111" s="27">
        <f>IF(ISNUMBER(work!CT111-work!BP111),work!CT111-work!BP111,".")</f>
        <v>5.6867560573982588E-2</v>
      </c>
      <c r="CV111" s="27">
        <f>IF(ISNUMBER(work!CU111-work!BQ111),work!CU111-work!BQ111,".")</f>
        <v>5.5867560573982587E-2</v>
      </c>
      <c r="CW111" s="27">
        <f>IF(ISNUMBER(work!CV111-work!BR111),work!CV111-work!BR111,".")</f>
        <v>5.5867560573982587E-2</v>
      </c>
      <c r="CX111" s="27">
        <f>IF(ISNUMBER(work!CW111-work!BS111),work!CW111-work!BS111,".")</f>
        <v>5.4867560573982586E-2</v>
      </c>
      <c r="CY111" s="27">
        <f>IF(ISNUMBER(work!CX111-work!BT111),work!CX111-work!BT111,".")</f>
        <v>5.3867560573982586E-2</v>
      </c>
      <c r="CZ111" s="27">
        <f>IF(ISNUMBER(work!CY111-work!BU111),work!CY111-work!BU111,".")</f>
        <v>5.2867560573982585E-2</v>
      </c>
      <c r="DA111" s="27">
        <f>IF(ISNUMBER(work!CZ111-work!BV111),work!CZ111-work!BV111,".")</f>
        <v>5.1867560573982591E-2</v>
      </c>
      <c r="DB111" s="27">
        <f>IF(ISNUMBER(work!DA111-work!BW111),work!DA111-work!BW111,".")</f>
        <v>5.086756057398259E-2</v>
      </c>
      <c r="DC111" s="27">
        <f>IF(ISNUMBER(work!DB111-work!BX111),work!DB111-work!BX111,".")</f>
        <v>4.8867560573982588E-2</v>
      </c>
      <c r="DD111" s="27">
        <f>IF(ISNUMBER(work!DC111-work!BY111),work!DC111-work!BY111,".")</f>
        <v>4.6867560573982586E-2</v>
      </c>
      <c r="DE111" s="27">
        <f>IF(ISNUMBER(work!DD111-work!BZ111),work!DD111-work!BZ111,".")</f>
        <v>4.5867560573982585E-2</v>
      </c>
      <c r="DF111" s="27">
        <f>IF(ISNUMBER(work!DE111-work!CA111),work!DE111-work!CA111,".")</f>
        <v>4.3867560573982584E-2</v>
      </c>
      <c r="DG111" s="27">
        <f>IF(ISNUMBER(work!DF111-work!CB111),work!DF111-work!CB111,".")</f>
        <v>4.1867560573982582E-2</v>
      </c>
      <c r="DH111" s="27">
        <f>IF(ISNUMBER(work!DG111-work!CC111),work!DG111-work!CC111,".")</f>
        <v>3.9867560573982587E-2</v>
      </c>
      <c r="DI111" s="27">
        <f>IF(ISNUMBER(work!DH111-work!CD111),work!DH111-work!CD111,".")</f>
        <v>3.6867560573982591E-2</v>
      </c>
      <c r="DJ111" s="27">
        <f>IF(ISNUMBER(work!DI111-work!CE111),work!DI111-work!CE111,".")</f>
        <v>3.4867560573982589E-2</v>
      </c>
      <c r="DK111" s="27">
        <f>IF(ISNUMBER(work!DJ111-work!CF111),work!DJ111-work!CF111,".")</f>
        <v>3.2867560573982588E-2</v>
      </c>
      <c r="DL111" s="27">
        <f>IF(ISNUMBER(work!DK111-work!CG111),work!DK111-work!CG111,".")</f>
        <v>2.9867560573982585E-2</v>
      </c>
      <c r="DM111" s="27">
        <f>IF(ISNUMBER(work!DL111-work!CH111),work!DL111-work!CH111,".")</f>
        <v>2.6867560573982589E-2</v>
      </c>
      <c r="DN111" s="27">
        <f>IF(ISNUMBER(work!DM111-work!CI111),work!DM111-work!CI111,".")</f>
        <v>2.3867560573982587E-2</v>
      </c>
      <c r="DO111" s="27">
        <f>IF(ISNUMBER(work!DN111-work!CJ111),work!DN111-work!CJ111,".")</f>
        <v>2.0867560573982584E-2</v>
      </c>
      <c r="DP111" s="27">
        <f>IF(ISNUMBER(work!DO111-work!CK111),work!DO111-work!CK111,".")</f>
        <v>1.7867560573982588E-2</v>
      </c>
      <c r="DQ111" s="27">
        <f>IF(ISNUMBER(work!DP111-work!CL111),work!DP111-work!CL111,".")</f>
        <v>1.2650810276104853E-2</v>
      </c>
      <c r="DR111" s="27">
        <f>IF(ISNUMBER(work!DQ111-work!CM111),work!DQ111-work!CM111,".")</f>
        <v>8.190073917634641E-3</v>
      </c>
      <c r="DS111" s="27">
        <f>IF(ISNUMBER(work!DR111-work!CN111),work!DR111-work!CN111,".")</f>
        <v>4.1900739176346374E-3</v>
      </c>
      <c r="DT111" s="27">
        <f>IF(ISNUMBER(work!DS111-work!CO111),work!DS111-work!CO111,".")</f>
        <v>1.0622223479811038E-3</v>
      </c>
      <c r="DU111" s="27">
        <f>IF(ISNUMBER(work!DT111-work!CP111),work!DT111-work!CP111,".")</f>
        <v>-2.4313620926773166E-3</v>
      </c>
      <c r="DV111" s="27">
        <f t="shared" si="78"/>
        <v>-2.4313620926773166E-3</v>
      </c>
      <c r="DW111" s="27"/>
      <c r="DX111" s="27" t="str">
        <f>IF(ISNUMBER(work!FJ111/work!FN111),work!FJ111/work!FN111,".")</f>
        <v>.</v>
      </c>
      <c r="DY111" s="27" t="str">
        <f>IF(ISNUMBER(work!FK111/work!FO111),work!FK111/work!FO111,".")</f>
        <v>.</v>
      </c>
      <c r="DZ111" s="27" t="str">
        <f>IF(ISNUMBER(work!FL111/work!FP111),work!FL111/work!FP111,".")</f>
        <v>.</v>
      </c>
      <c r="EA111" s="27" t="str">
        <f>IF(ISNUMBER(work!FM111/work!FQ111),work!FM111/work!FQ111,".")</f>
        <v>.</v>
      </c>
      <c r="EB111" s="27" t="str">
        <f>IF(ISNUMBER((work!FK111+work!FL111)/(work!FO111+work!FP111)),(work!FK111+work!FL111)/(work!FO111+work!FP111),".")</f>
        <v>.</v>
      </c>
      <c r="EC111" s="27" t="str">
        <f>IF(ISNUMBER(work!FR111/work!FV111),work!FR111/work!FV111,".")</f>
        <v>.</v>
      </c>
      <c r="ED111" s="27" t="str">
        <f>IF(ISNUMBER(work!FS111/work!FW111),work!FS111/work!FW111,".")</f>
        <v>.</v>
      </c>
      <c r="EE111" s="27" t="str">
        <f>IF(ISNUMBER(work!FT111/work!FX111),work!FT111/work!FX111,".")</f>
        <v>.</v>
      </c>
      <c r="EF111" s="27" t="str">
        <f>IF(ISNUMBER(work!FU111/work!FY111),work!FU111/work!FY111,".")</f>
        <v>.</v>
      </c>
      <c r="EG111" s="27" t="str">
        <f>IF(ISNUMBER((work!FS111+work!FT111)/(work!FW111+work!FX111)),(work!FS111+work!FT111)/(work!FW111+work!FX111),".")</f>
        <v>.</v>
      </c>
      <c r="EH111" s="27" t="str">
        <f>work!EZ111</f>
        <v>.</v>
      </c>
      <c r="EI111" s="27" t="str">
        <f>work!FA111</f>
        <v>.</v>
      </c>
      <c r="EJ111" s="27" t="str">
        <f>work!FB111</f>
        <v>.</v>
      </c>
      <c r="EK111" s="27"/>
      <c r="EL111" s="27" t="str">
        <f t="shared" si="93"/>
        <v>.</v>
      </c>
      <c r="EM111" t="str">
        <f t="shared" si="80"/>
        <v>.</v>
      </c>
      <c r="EN111" t="str">
        <f>work!FM111</f>
        <v>.</v>
      </c>
      <c r="EO111" t="str">
        <f>IF(ISNUMBER(work!FK111+work!FL111),work!FK111+work!FL111,".")</f>
        <v>.</v>
      </c>
      <c r="EP111" t="str">
        <f>IF(ISNUMBER(work!FU111-work!FM111),work!FU111-work!FM111,".")</f>
        <v>.</v>
      </c>
      <c r="EQ111" t="str">
        <f>IF(ISNUMBER(work!FS111+work!FT111-work!FK111-work!FL111),(work!FS111+work!FT111-work!FK111-work!FL111),".")</f>
        <v>.</v>
      </c>
      <c r="EU111" t="str">
        <f>work!FC111</f>
        <v>.</v>
      </c>
      <c r="EV111" t="str">
        <f>work!FD111</f>
        <v>.</v>
      </c>
      <c r="EW111" t="str">
        <f>IF(ISNUMBER(VLOOKUP($F111,AREA_EM_ALLYEAR,Seq!B$1,FALSE)),VLOOKUP($F111,AREA_EM_ALLYEAR,Seq!B$1,FALSE),".")</f>
        <v>.</v>
      </c>
      <c r="EX111" t="str">
        <f>IF(ISNUMBER(VLOOKUP($F111,AREA_EM_ALLYEAR,Seq!C$1,FALSE)),VLOOKUP($F111,AREA_EM_ALLYEAR,Seq!C$1,FALSE),".")</f>
        <v>.</v>
      </c>
      <c r="EY111" t="str">
        <f>IF(ISNUMBER(VLOOKUP($F111,AREA_EM_ALLYEAR,Seq!D$1,FALSE)),VLOOKUP($F111,AREA_EM_ALLYEAR,Seq!D$1,FALSE),".")</f>
        <v>.</v>
      </c>
      <c r="EZ111" t="str">
        <f>IF(ISNUMBER(VLOOKUP($F111,AREA_EM_ALLYEAR,Seq!E$1,FALSE)),VLOOKUP($F111,AREA_EM_ALLYEAR,Seq!E$1,FALSE),".")</f>
        <v>.</v>
      </c>
      <c r="FA111" t="str">
        <f>IF(ISNUMBER(VLOOKUP($F111,AREA_EM_ALLYEAR,Seq!F$1,FALSE)),VLOOKUP($F111,AREA_EM_ALLYEAR,Seq!F$1,FALSE),".")</f>
        <v>.</v>
      </c>
      <c r="FB111" t="str">
        <f>IF(ISNUMBER(VLOOKUP($F111,AREA_EM_ALLYEAR,Seq!G$1,FALSE)),VLOOKUP($F111,AREA_EM_ALLYEAR,Seq!G$1,FALSE),".")</f>
        <v>.</v>
      </c>
      <c r="FC111" t="str">
        <f>IF(ISNUMBER(VLOOKUP($F111,AREA_EM_ALLYEAR,Seq!H$1,FALSE)),VLOOKUP($F111,AREA_EM_ALLYEAR,Seq!H$1,FALSE),".")</f>
        <v>.</v>
      </c>
      <c r="FD111" t="str">
        <f>IF(ISNUMBER(VLOOKUP($F111,AREA_EM_ALLYEAR,Seq!I$1,FALSE)),VLOOKUP($F111,AREA_EM_ALLYEAR,Seq!I$1,FALSE),".")</f>
        <v>.</v>
      </c>
      <c r="FE111" t="str">
        <f>IF(ISNUMBER(VLOOKUP($F111,AREA_EM_ALLYEAR,Seq!J$1,FALSE)),VLOOKUP($F111,AREA_EM_ALLYEAR,Seq!J$1,FALSE),".")</f>
        <v>.</v>
      </c>
      <c r="FF111" t="str">
        <f>IF(ISNUMBER(VLOOKUP($F111,AREA_EM_ALLYEAR,Seq!K$1,FALSE)),VLOOKUP($F111,AREA_EM_ALLYEAR,Seq!K$1,FALSE),".")</f>
        <v>.</v>
      </c>
      <c r="FG111" t="str">
        <f>IF(ISNUMBER(VLOOKUP($F111,AREA_EM_ALLYEAR,Seq!L$1,FALSE)),VLOOKUP($F111,AREA_EM_ALLYEAR,Seq!L$1,FALSE),".")</f>
        <v>.</v>
      </c>
      <c r="FH111" t="str">
        <f>IF(ISNUMBER(VLOOKUP($F111,AREA_EM_ALLYEAR,Seq!M$1,FALSE)),VLOOKUP($F111,AREA_EM_ALLYEAR,Seq!M$1,FALSE),".")</f>
        <v>.</v>
      </c>
      <c r="FI111" t="str">
        <f>IF(ISNUMBER(VLOOKUP($F111,AREA_EM_ALLYEAR,Seq!N$1,FALSE)),VLOOKUP($F111,AREA_EM_ALLYEAR,Seq!N$1,FALSE),".")</f>
        <v>.</v>
      </c>
      <c r="FJ111" t="str">
        <f>IF(ISNUMBER(VLOOKUP($F111,AREA_EM_ALLYEAR,Seq!O$1,FALSE)),VLOOKUP($F111,AREA_EM_ALLYEAR,Seq!O$1,FALSE),".")</f>
        <v>.</v>
      </c>
      <c r="FK111" t="str">
        <f t="shared" si="81"/>
        <v>.</v>
      </c>
      <c r="FN111" t="str">
        <f>IF( ISNUMBER(VLOOKUP($F111,AREA_LIFE,Seq!V$1,FALSE)-Life!V$39),VLOOKUP($F111,AREA_LIFE,Seq!V$1,FALSE)-Life!V$39,".")</f>
        <v>.</v>
      </c>
      <c r="FO111" t="str">
        <f>IF( ISNUMBER(VLOOKUP($F111,AREA_LIFE,Seq!W$1,FALSE)-Life!W$39),VLOOKUP($F111,AREA_LIFE,Seq!W$1,FALSE)-Life!W$39,".")</f>
        <v>.</v>
      </c>
      <c r="FP111" t="str">
        <f>IF( ISNUMBER(VLOOKUP($F111,AREA_LIFE,Seq!X$1,FALSE)-Life!X$39),VLOOKUP($F111,AREA_LIFE,Seq!X$1,FALSE)-Life!X$39,".")</f>
        <v>.</v>
      </c>
      <c r="FQ111" t="str">
        <f>IF( ISNUMBER(VLOOKUP($F111,AREA_LIFE,Seq!Y$1,FALSE)-Life!Y$39),VLOOKUP($F111,AREA_LIFE,Seq!Y$1,FALSE)-Life!Y$39,".")</f>
        <v>.</v>
      </c>
      <c r="FR111" t="str">
        <f>IF( ISNUMBER(VLOOKUP($F111,AREA_LIFE,Seq!Z$1,FALSE)-Life!Z$39),VLOOKUP($F111,AREA_LIFE,Seq!Z$1,FALSE)-Life!Z$39,".")</f>
        <v>.</v>
      </c>
      <c r="FS111" t="str">
        <f>IF( ISNUMBER(VLOOKUP($F111,AREA_LIFE,Seq!AA$1,FALSE)-Life!AA$39),VLOOKUP($F111,AREA_LIFE,Seq!AA$1,FALSE)-Life!AA$39,".")</f>
        <v>.</v>
      </c>
      <c r="FT111" t="str">
        <f>IF( ISNUMBER(VLOOKUP($F111,AREA_LIFE,Seq!AB$1,FALSE)-Life!AB$39),VLOOKUP($F111,AREA_LIFE,Seq!AB$1,FALSE)-Life!AB$39,".")</f>
        <v>.</v>
      </c>
      <c r="FU111" t="str">
        <f>IF( ISNUMBER(VLOOKUP($F111,AREA_LIFE,Seq!AC$1,FALSE)-Life!AC$39),VLOOKUP($F111,AREA_LIFE,Seq!AC$1,FALSE)-Life!AC$39,".")</f>
        <v>.</v>
      </c>
      <c r="FV111" t="str">
        <f>IF( ISNUMBER(VLOOKUP($F111,AREA_LIFE,Seq!AD$1,FALSE)-Life!AD$39),VLOOKUP($F111,AREA_LIFE,Seq!AD$1,FALSE)-Life!AD$39,".")</f>
        <v>.</v>
      </c>
      <c r="FW111" t="str">
        <f>IF( ISNUMBER(VLOOKUP($F111,AREA_LIFE,Seq!AE$1,FALSE)-Life!AE$39),VLOOKUP($F111,AREA_LIFE,Seq!AE$1,FALSE)-Life!AE$39,".")</f>
        <v>.</v>
      </c>
      <c r="FX111" t="str">
        <f>IF( ISNUMBER(VLOOKUP($F111,AREA_LIFE,Seq!AF$1,FALSE)-Life!AF$39),VLOOKUP($F111,AREA_LIFE,Seq!AF$1,FALSE)-Life!AF$39,".")</f>
        <v>.</v>
      </c>
      <c r="FY111" t="str">
        <f>IF( ISNUMBER(VLOOKUP($F111,AREA_LIFE,Seq!AG$1,FALSE)-Life!AG$39),VLOOKUP($F111,AREA_LIFE,Seq!AG$1,FALSE)-Life!AG$39,".")</f>
        <v>.</v>
      </c>
      <c r="FZ111" t="str">
        <f>IF( ISNUMBER(VLOOKUP($F111,AREA_LIFE,Seq!AH$1,FALSE)-Life!AH$39),VLOOKUP($F111,AREA_LIFE,Seq!AH$1,FALSE)-Life!AH$39,".")</f>
        <v>.</v>
      </c>
      <c r="GA111" t="str">
        <f>IF( ISNUMBER(VLOOKUP($F111,AREA_LIFE,Seq!AI$1,FALSE)-Life!AI$39),VLOOKUP($F111,AREA_LIFE,Seq!AI$1,FALSE)-Life!AI$39,".")</f>
        <v>.</v>
      </c>
      <c r="GB111" t="str">
        <f>IF( ISNUMBER(VLOOKUP($F111,AREA_LIFE,Seq!AJ$1,FALSE)-Life!AJ$39),VLOOKUP($F111,AREA_LIFE,Seq!AJ$1,FALSE)-Life!AJ$39,".")</f>
        <v>.</v>
      </c>
      <c r="GC111" t="str">
        <f>IF( ISNUMBER(VLOOKUP($F111,AREA_LIFE,Seq!AK$1,FALSE)-Life!AK$39),VLOOKUP($F111,AREA_LIFE,Seq!AK$1,FALSE)-Life!AK$39,".")</f>
        <v>.</v>
      </c>
      <c r="GD111" t="str">
        <f>IF( ISNUMBER(VLOOKUP($F111,AREA_LIFE,Seq!AL$1,FALSE)-Life!AL$39),VLOOKUP($F111,AREA_LIFE,Seq!AL$1,FALSE)-Life!AL$39,".")</f>
        <v>.</v>
      </c>
      <c r="GE111" t="str">
        <f>IF( ISNUMBER(VLOOKUP($F111,AREA_LIFE,Seq!AM$1,FALSE)-Life!AM$39),VLOOKUP($F111,AREA_LIFE,Seq!AM$1,FALSE)-Life!AM$39,".")</f>
        <v>.</v>
      </c>
      <c r="GF111" t="str">
        <f>IF( ISNUMBER(VLOOKUP($F111,AREA_LIFE,Seq!AN$1,FALSE)-Life!AN$39),VLOOKUP($F111,AREA_LIFE,Seq!AN$1,FALSE)-Life!AN$39,".")</f>
        <v>.</v>
      </c>
      <c r="GG111" t="str">
        <f>IF( ISNUMBER(VLOOKUP($F111,AREA_LIFE,Seq!AO$1,FALSE)-Life!AO$39),VLOOKUP($F111,AREA_LIFE,Seq!AO$1,FALSE)-Life!AO$39,".")</f>
        <v>.</v>
      </c>
      <c r="GH111" t="str">
        <f>IF( ISNUMBER(VLOOKUP($F111,AREA_LIFE,Seq!AP$1,FALSE)-Life!AP$39),VLOOKUP($F111,AREA_LIFE,Seq!AP$1,FALSE)-Life!AP$39,".")</f>
        <v>.</v>
      </c>
      <c r="GI111" t="str">
        <f>IF( ISNUMBER(VLOOKUP($F111,AREA_LIFE,Seq!AQ$1,FALSE)-Life!AQ$39),VLOOKUP($F111,AREA_LIFE,Seq!AQ$1,FALSE)-Life!AQ$39,".")</f>
        <v>.</v>
      </c>
      <c r="GJ111" t="str">
        <f>IF( ISNUMBER(VLOOKUP($F111,AREA_LIFE,Seq!AR$1,FALSE)-Life!AR$39),VLOOKUP($F111,AREA_LIFE,Seq!AR$1,FALSE)-Life!AR$39,".")</f>
        <v>.</v>
      </c>
      <c r="GK111" t="str">
        <f>IF( ISNUMBER(VLOOKUP($F111,AREA_LIFE,Seq!AS$1,FALSE)-Life!AS$39),VLOOKUP($F111,AREA_LIFE,Seq!AS$1,FALSE)-Life!AS$39,".")</f>
        <v>.</v>
      </c>
      <c r="GL111" t="str">
        <f>IF( ISNUMBER(VLOOKUP($F111,AREA_LIFE,Seq!AT$1,FALSE)-Life!AT$39),VLOOKUP($F111,AREA_LIFE,Seq!AT$1,FALSE)-Life!AT$39,".")</f>
        <v>.</v>
      </c>
      <c r="GM111">
        <f>IF( ISNUMBER(VLOOKUP($F111,AREA_LIFE,Seq!AU$1,FALSE)-Life!AU$39),VLOOKUP($F111,AREA_LIFE,Seq!AU$1,FALSE)-Life!AU$39,".")</f>
        <v>8.0916341463414625</v>
      </c>
      <c r="GN111">
        <f>IF( ISNUMBER(VLOOKUP($F111,AREA_LIFE,Seq!AV$1,FALSE)-Life!AV$39),VLOOKUP($F111,AREA_LIFE,Seq!AV$1,FALSE)-Life!AV$39,".")</f>
        <v>8.1851707317073306</v>
      </c>
      <c r="GO111">
        <f>IF( ISNUMBER(VLOOKUP($F111,AREA_LIFE,Seq!AW$1,FALSE)-Life!AW$39),VLOOKUP($F111,AREA_LIFE,Seq!AW$1,FALSE)-Life!AW$39,".")</f>
        <v>8.3520487804877916</v>
      </c>
      <c r="GP111">
        <f>IF( ISNUMBER(VLOOKUP($F111,AREA_LIFE,Seq!AX$1,FALSE)-Life!AX$39),VLOOKUP($F111,AREA_LIFE,Seq!AX$1,FALSE)-Life!AX$39,".")</f>
        <v>9.5095853658536527</v>
      </c>
      <c r="GQ111">
        <f t="shared" si="82"/>
        <v>9.5095853658536527</v>
      </c>
      <c r="GS111" t="str">
        <f>IFERROR(VLOOKUP($F111,AREA_LIFE,Seq!V$1,FALSE),".")</f>
        <v>.</v>
      </c>
      <c r="GT111" t="str">
        <f>IFERROR(VLOOKUP($F111,AREA_LIFE,Seq!W$1,FALSE),".")</f>
        <v>.</v>
      </c>
      <c r="GU111" t="str">
        <f>IFERROR(VLOOKUP($F111,AREA_LIFE,Seq!X$1,FALSE),".")</f>
        <v>.</v>
      </c>
      <c r="GV111" t="str">
        <f>IFERROR(VLOOKUP($F111,AREA_LIFE,Seq!Y$1,FALSE),".")</f>
        <v>.</v>
      </c>
      <c r="GW111" t="str">
        <f>IFERROR(VLOOKUP($F111,AREA_LIFE,Seq!Z$1,FALSE),".")</f>
        <v>.</v>
      </c>
      <c r="GX111" t="str">
        <f>IFERROR(VLOOKUP($F111,AREA_LIFE,Seq!AA$1,FALSE),".")</f>
        <v>.</v>
      </c>
      <c r="GY111" t="str">
        <f>IFERROR(VLOOKUP($F111,AREA_LIFE,Seq!AB$1,FALSE),".")</f>
        <v>.</v>
      </c>
      <c r="GZ111" t="str">
        <f>IFERROR(VLOOKUP($F111,AREA_LIFE,Seq!AC$1,FALSE),".")</f>
        <v>.</v>
      </c>
      <c r="HA111" t="str">
        <f>IFERROR(VLOOKUP($F111,AREA_LIFE,Seq!AD$1,FALSE),".")</f>
        <v>.</v>
      </c>
      <c r="HB111" t="str">
        <f>IFERROR(VLOOKUP($F111,AREA_LIFE,Seq!AE$1,FALSE),".")</f>
        <v>.</v>
      </c>
      <c r="HC111" t="str">
        <f>IFERROR(VLOOKUP($F111,AREA_LIFE,Seq!AF$1,FALSE),".")</f>
        <v>.</v>
      </c>
      <c r="HD111" t="str">
        <f>IFERROR(VLOOKUP($F111,AREA_LIFE,Seq!AG$1,FALSE),".")</f>
        <v>.</v>
      </c>
      <c r="HE111" t="str">
        <f>IFERROR(VLOOKUP($F111,AREA_LIFE,Seq!AH$1,FALSE),".")</f>
        <v>.</v>
      </c>
      <c r="HF111" t="str">
        <f>IFERROR(VLOOKUP($F111,AREA_LIFE,Seq!AI$1,FALSE),".")</f>
        <v>.</v>
      </c>
      <c r="HG111" t="str">
        <f>IFERROR(VLOOKUP($F111,AREA_LIFE,Seq!AJ$1,FALSE),".")</f>
        <v>.</v>
      </c>
      <c r="HH111" t="str">
        <f>IFERROR(VLOOKUP($F111,AREA_LIFE,Seq!AK$1,FALSE),".")</f>
        <v>.</v>
      </c>
      <c r="HI111" t="str">
        <f>IFERROR(VLOOKUP($F111,AREA_LIFE,Seq!AL$1,FALSE),".")</f>
        <v>.</v>
      </c>
      <c r="HJ111" t="str">
        <f>IFERROR(VLOOKUP($F111,AREA_LIFE,Seq!AM$1,FALSE),".")</f>
        <v>.</v>
      </c>
      <c r="HK111" t="str">
        <f>IFERROR(VLOOKUP($F111,AREA_LIFE,Seq!AN$1,FALSE),".")</f>
        <v>.</v>
      </c>
      <c r="HL111" t="str">
        <f>IFERROR(VLOOKUP($F111,AREA_LIFE,Seq!AO$1,FALSE),".")</f>
        <v>.</v>
      </c>
      <c r="HM111" t="str">
        <f>IFERROR(VLOOKUP($F111,AREA_LIFE,Seq!AP$1,FALSE),".")</f>
        <v>.</v>
      </c>
      <c r="HN111" t="str">
        <f>IFERROR(VLOOKUP($F111,AREA_LIFE,Seq!AQ$1,FALSE),".")</f>
        <v>.</v>
      </c>
      <c r="HO111" t="str">
        <f>IFERROR(VLOOKUP($F111,AREA_LIFE,Seq!AR$1,FALSE),".")</f>
        <v>.</v>
      </c>
      <c r="HP111" t="str">
        <f>IFERROR(VLOOKUP($F111,AREA_LIFE,Seq!AS$1,FALSE),".")</f>
        <v>.</v>
      </c>
      <c r="HQ111" t="str">
        <f>IFERROR(VLOOKUP($F111,AREA_LIFE,Seq!AT$1,FALSE),".")</f>
        <v>.</v>
      </c>
      <c r="HR111">
        <f>IFERROR(VLOOKUP($F111,AREA_LIFE,Seq!AU$1,FALSE),".")</f>
        <v>80.668292682926833</v>
      </c>
      <c r="HS111">
        <f>IFERROR(VLOOKUP($F111,AREA_LIFE,Seq!AV$1,FALSE),".")</f>
        <v>80.948780487804882</v>
      </c>
      <c r="HT111">
        <f>IFERROR(VLOOKUP($F111,AREA_LIFE,Seq!AW$1,FALSE),".")</f>
        <v>81.2951219512195</v>
      </c>
      <c r="HU111">
        <f>IFERROR(VLOOKUP($F111,AREA_LIFE,Seq!AX$1,FALSE),".")</f>
        <v>82.634146341463421</v>
      </c>
      <c r="HV111" t="str">
        <f>IFERROR(VLOOKUP($F111,AREA_LIFE,Seq!AY$1,FALSE),".")</f>
        <v>.</v>
      </c>
      <c r="HZ111">
        <f t="shared" si="85"/>
        <v>1059</v>
      </c>
      <c r="IA111">
        <f t="shared" si="83"/>
        <v>0</v>
      </c>
      <c r="IB111">
        <f t="shared" si="86"/>
        <v>44601800.778457515</v>
      </c>
      <c r="IC111">
        <f t="shared" si="87"/>
        <v>-44318310.407664694</v>
      </c>
      <c r="ID111">
        <f t="shared" si="84"/>
        <v>4.8867560573982588E-2</v>
      </c>
      <c r="IE111" t="str">
        <f>work!FK111</f>
        <v>.</v>
      </c>
      <c r="IF111" t="str">
        <f>work!FL111</f>
        <v>.</v>
      </c>
      <c r="IG111" t="str">
        <f>work!FM111</f>
        <v>.</v>
      </c>
      <c r="IH111" t="str">
        <f>IF(ISNUMBER(work!FS111-work!FK111),work!FS111-work!FK111,".")</f>
        <v>.</v>
      </c>
      <c r="II111" t="str">
        <f>IF(ISNUMBER(work!FT111-work!FL111),work!FT111-work!FL111,".")</f>
        <v>.</v>
      </c>
      <c r="IJ111" t="str">
        <f>IF(ISNUMBER(work!FU111-work!FM111),work!FU111-work!FM111,".")</f>
        <v>.</v>
      </c>
    </row>
    <row r="112" spans="1:244" hidden="1">
      <c r="A112" s="24" t="str">
        <f t="shared" si="48"/>
        <v>欧洲</v>
      </c>
      <c r="B112" s="24" t="str">
        <f t="shared" si="89"/>
        <v>Out</v>
      </c>
      <c r="C112" s="24" t="str">
        <f t="shared" si="90"/>
        <v>Out</v>
      </c>
      <c r="D112" s="24"/>
      <c r="E112" s="25" t="s">
        <v>2543</v>
      </c>
      <c r="F112" s="26" t="str">
        <f t="shared" si="51"/>
        <v>Malta</v>
      </c>
      <c r="G112" s="27" t="str">
        <f t="shared" si="52"/>
        <v>.</v>
      </c>
      <c r="H112" s="27" t="str">
        <f t="shared" si="53"/>
        <v>.</v>
      </c>
      <c r="I112" s="27" t="str">
        <f t="shared" si="54"/>
        <v>.</v>
      </c>
      <c r="J112" s="27" t="str">
        <f t="shared" si="55"/>
        <v>.</v>
      </c>
      <c r="K112" s="27" t="str">
        <f t="shared" si="56"/>
        <v>.</v>
      </c>
      <c r="L112" s="27" t="str">
        <f t="shared" si="57"/>
        <v>.</v>
      </c>
      <c r="M112" s="27" t="str">
        <f t="shared" si="58"/>
        <v>.</v>
      </c>
      <c r="N112" s="27" t="str">
        <f t="shared" si="59"/>
        <v>.</v>
      </c>
      <c r="O112" s="27">
        <f t="shared" si="60"/>
        <v>0</v>
      </c>
      <c r="P112" s="27">
        <f t="shared" si="61"/>
        <v>0</v>
      </c>
      <c r="Q112" s="27">
        <f t="shared" si="62"/>
        <v>17</v>
      </c>
      <c r="R112" s="27">
        <f t="shared" si="63"/>
        <v>422</v>
      </c>
      <c r="S112" s="27">
        <f t="shared" si="64"/>
        <v>4</v>
      </c>
      <c r="T112" s="27">
        <f t="shared" si="65"/>
        <v>28</v>
      </c>
      <c r="U112" s="27">
        <f t="shared" si="66"/>
        <v>57</v>
      </c>
      <c r="V112" s="27">
        <f t="shared" si="67"/>
        <v>279</v>
      </c>
      <c r="W112" s="27">
        <f t="shared" si="68"/>
        <v>110</v>
      </c>
      <c r="X112" s="27">
        <f t="shared" si="69"/>
        <v>228</v>
      </c>
      <c r="Y112" s="27">
        <f t="shared" si="70"/>
        <v>133</v>
      </c>
      <c r="Z112" s="27">
        <f t="shared" si="71"/>
        <v>113</v>
      </c>
      <c r="AA112" s="27">
        <f t="shared" si="72"/>
        <v>73</v>
      </c>
      <c r="AB112" s="27">
        <f t="shared" si="73"/>
        <v>10</v>
      </c>
      <c r="AC112" s="27">
        <f t="shared" si="74"/>
        <v>27</v>
      </c>
      <c r="AD112" s="27">
        <f t="shared" si="75"/>
        <v>103</v>
      </c>
      <c r="AE112" s="27">
        <f t="shared" si="91"/>
        <v>0</v>
      </c>
      <c r="AF112" s="27">
        <f t="shared" si="92"/>
        <v>51</v>
      </c>
      <c r="AG112" s="27"/>
      <c r="AH112" s="27">
        <f>IF(ISNUMBER(work!C112+work!AH112),work!C112+work!AH112,".")</f>
        <v>18457320.271933001</v>
      </c>
      <c r="AI112" s="27">
        <f>IF(ISNUMBER(work!D112+work!AI112),work!D112+work!AI112,".")</f>
        <v>19414020.716972701</v>
      </c>
      <c r="AJ112" s="27">
        <f>IF(ISNUMBER(work!E112+work!AJ112),work!E112+work!AJ112,".")</f>
        <v>21169210.4695324</v>
      </c>
      <c r="AK112" s="27">
        <f>IF(ISNUMBER(work!F112+work!AK112),work!F112+work!AK112,".")</f>
        <v>23456809.5495658</v>
      </c>
      <c r="AL112" s="27">
        <f>IF(ISNUMBER(work!G112+work!AL112),work!G112+work!AL112,".")</f>
        <v>26997818.060760599</v>
      </c>
      <c r="AM112" s="27">
        <f>IF(ISNUMBER(work!H112+work!AM112),work!H112+work!AM112,".")</f>
        <v>30623647.882643297</v>
      </c>
      <c r="AN112" s="27">
        <f>IF(ISNUMBER(work!I112+work!AN112),work!I112+work!AN112,".")</f>
        <v>33309809.634210303</v>
      </c>
      <c r="AO112" s="27">
        <f>IF(ISNUMBER(work!J112+work!AO112),work!J112+work!AO112,".")</f>
        <v>37159944.376457103</v>
      </c>
      <c r="AP112" s="27">
        <f>IF(ISNUMBER(work!K112+work!AP112),work!K112+work!AP112,".")</f>
        <v>41353481.0046352</v>
      </c>
      <c r="AQ112" s="27">
        <f>IF(ISNUMBER(work!L112+work!AQ112),work!L112+work!AQ112,".")</f>
        <v>43057459.122458801</v>
      </c>
      <c r="AR112" s="27">
        <f>IF(ISNUMBER(work!M112+work!AR112),work!M112+work!AR112,".")</f>
        <v>44699186.985061102</v>
      </c>
      <c r="AS112" s="27">
        <f>IF(ISNUMBER(work!N112+work!AS112),work!N112+work!AS112,".")</f>
        <v>48804539.325222701</v>
      </c>
      <c r="AT112" s="27">
        <f>IF(ISNUMBER(work!O112+work!AT112),work!O112+work!AT112,".")</f>
        <v>55710615.792105101</v>
      </c>
      <c r="AU112" s="27">
        <f>IF(ISNUMBER(work!P112+work!AU112),work!P112+work!AU112,".")</f>
        <v>63484773.091639794</v>
      </c>
      <c r="AV112" s="27">
        <f>IF(ISNUMBER(work!Q112+work!AV112),work!Q112+work!AV112,".")</f>
        <v>71780942.755508602</v>
      </c>
      <c r="AW112" s="27">
        <f>IF(ISNUMBER(work!R112+work!AW112),work!R112+work!AW112,".")</f>
        <v>79591142.128620699</v>
      </c>
      <c r="AX112" s="27">
        <f>IF(ISNUMBER(work!S112+work!AX112),work!S112+work!AX112,".")</f>
        <v>87531492.007402703</v>
      </c>
      <c r="AY112" s="27">
        <f>IF(ISNUMBER(work!T112+work!AY112),work!T112+work!AY112,".")</f>
        <v>95657310.348551989</v>
      </c>
      <c r="AZ112" s="27">
        <f>IF(ISNUMBER(work!U112+work!AZ112),work!U112+work!AZ112,".")</f>
        <v>103103915.35387</v>
      </c>
      <c r="BA112" s="27">
        <f>IF(ISNUMBER(work!V112+work!BA112),work!V112+work!BA112,".")</f>
        <v>110927097.303177</v>
      </c>
      <c r="BB112" s="27">
        <f>IF(ISNUMBER(work!W112+work!BB112),work!W112+work!BB112,".")</f>
        <v>120237283.6529</v>
      </c>
      <c r="BC112" s="27">
        <f>IF(ISNUMBER(work!X112+work!BC112),work!X112+work!BC112,".")</f>
        <v>130178403.366318</v>
      </c>
      <c r="BD112" s="27">
        <f>IF(ISNUMBER(work!Y112+work!BD112),work!Y112+work!BD112,".")</f>
        <v>141999782.38489598</v>
      </c>
      <c r="BE112" s="27">
        <f>IF(ISNUMBER(work!Z112+work!BE112),work!Z112+work!BE112,".")</f>
        <v>156159244.353306</v>
      </c>
      <c r="BF112" s="27">
        <f>IF(ISNUMBER(work!AA112+work!BF112),work!AA112+work!BF112,".")</f>
        <v>171892582.73222798</v>
      </c>
      <c r="BG112" s="27">
        <f>IF(ISNUMBER(work!AB112+work!BG112),work!AB112+work!BG112,".")</f>
        <v>189741184.49252698</v>
      </c>
      <c r="BH112" s="27">
        <f>IF(ISNUMBER(work!AC112+work!BH112),work!AC112+work!BH112,".")</f>
        <v>211717936.57546499</v>
      </c>
      <c r="BI112" s="27">
        <f>IF(ISNUMBER(work!AD112+work!BI112),work!AD112+work!BI112,".")</f>
        <v>239202681.79254702</v>
      </c>
      <c r="BJ112" s="27" t="str">
        <f>IF(ISNUMBER(work!AE112+work!BJ112),work!AE112+work!BJ112,".")</f>
        <v>.</v>
      </c>
      <c r="BK112" s="27" t="str">
        <f>IF(ISNUMBER(work!AF112+work!BK112),work!AF112+work!BK112,".")</f>
        <v>.</v>
      </c>
      <c r="BL112" s="27"/>
      <c r="BM112" s="27">
        <f>IF(ISNUMBER(work!AH112-work!C112),work!AH112-work!C112,".")</f>
        <v>-18131068.291132998</v>
      </c>
      <c r="BN112" s="27">
        <f>IF(ISNUMBER(work!AI112-work!D112),work!AI112-work!D112,".")</f>
        <v>-19076964.051372699</v>
      </c>
      <c r="BO112" s="27">
        <f>IF(ISNUMBER(work!AJ112-work!E112),work!AJ112-work!E112,".")</f>
        <v>-20824453.9127324</v>
      </c>
      <c r="BP112" s="27">
        <f>IF(ISNUMBER(work!AK112-work!F112),work!AK112-work!F112,".")</f>
        <v>-23114164.250365801</v>
      </c>
      <c r="BQ112" s="27">
        <f>IF(ISNUMBER(work!AL112-work!G112),work!AL112-work!G112,".")</f>
        <v>-26651943.756760601</v>
      </c>
      <c r="BR112" s="27">
        <f>IF(ISNUMBER(work!AM112-work!H112),work!AM112-work!H112,".")</f>
        <v>-30268831.7802433</v>
      </c>
      <c r="BS112" s="27">
        <f>IF(ISNUMBER(work!AN112-work!I112),work!AN112-work!I112,".")</f>
        <v>-32941208.239010304</v>
      </c>
      <c r="BT112" s="27">
        <f>IF(ISNUMBER(work!AO112-work!J112),work!AO112-work!J112,".")</f>
        <v>-36776191.570057102</v>
      </c>
      <c r="BU112" s="27">
        <f>IF(ISNUMBER(work!AP112-work!K112),work!AP112-work!K112,".")</f>
        <v>-40937438.303835198</v>
      </c>
      <c r="BV112" s="27">
        <f>IF(ISNUMBER(work!AQ112-work!L112),work!AQ112-work!L112,".")</f>
        <v>-42607387.877658799</v>
      </c>
      <c r="BW112" s="27">
        <f>IF(ISNUMBER(work!AR112-work!M112),work!AR112-work!M112,".")</f>
        <v>-44220924.201061107</v>
      </c>
      <c r="BX112" s="27">
        <f>IF(ISNUMBER(work!AS112-work!N112),work!AS112-work!N112,".")</f>
        <v>-48296222.090022698</v>
      </c>
      <c r="BY112" s="27">
        <f>IF(ISNUMBER(work!AT112-work!O112),work!AT112-work!O112,".")</f>
        <v>-55178453.744105108</v>
      </c>
      <c r="BZ112" s="27">
        <f>IF(ISNUMBER(work!AU112-work!P112),work!AU112-work!P112,".")</f>
        <v>-62928766.179639794</v>
      </c>
      <c r="CA112" s="27">
        <f>IF(ISNUMBER(work!AV112-work!Q112),work!AV112-work!Q112,".")</f>
        <v>-71192770.160308599</v>
      </c>
      <c r="CB112" s="27">
        <f>IF(ISNUMBER(work!AW112-work!R112),work!AW112-work!R112,".")</f>
        <v>-78966705.495020702</v>
      </c>
      <c r="CC112" s="27">
        <f>IF(ISNUMBER(work!AX112-work!S112),work!AX112-work!S112,".")</f>
        <v>-86882140.378602698</v>
      </c>
      <c r="CD112" s="27">
        <f>IF(ISNUMBER(work!AY112-work!T112),work!AY112-work!T112,".")</f>
        <v>-94976789.849352002</v>
      </c>
      <c r="CE112" s="27">
        <f>IF(ISNUMBER(work!AZ112-work!U112),work!AZ112-work!U112,".")</f>
        <v>-102399644.65946999</v>
      </c>
      <c r="CF112" s="27">
        <f>IF(ISNUMBER(work!BA112-work!V112),work!BA112-work!V112,".")</f>
        <v>-110194733.27117699</v>
      </c>
      <c r="CG112" s="27">
        <f>IF(ISNUMBER(work!BB112-work!W112),work!BB112-work!W112,".")</f>
        <v>-119458780.68969999</v>
      </c>
      <c r="CH112" s="27">
        <f>IF(ISNUMBER(work!BC112-work!X112),work!BC112-work!X112,".")</f>
        <v>-129412434.316718</v>
      </c>
      <c r="CI112" s="27">
        <f>IF(ISNUMBER(work!BD112-work!Y112),work!BD112-work!Y112,".")</f>
        <v>-141213821.52729601</v>
      </c>
      <c r="CJ112" s="27">
        <f>IF(ISNUMBER(work!BE112-work!Z112),work!BE112-work!Z112,".")</f>
        <v>-155375719.95010602</v>
      </c>
      <c r="CK112" s="27">
        <f>IF(ISNUMBER(work!BF112-work!AA112),work!BF112-work!AA112,".")</f>
        <v>-171107412.965828</v>
      </c>
      <c r="CL112" s="27">
        <f>IF(ISNUMBER(work!BG112-work!AB112),work!BG112-work!AB112,".")</f>
        <v>-188930810.758127</v>
      </c>
      <c r="CM112" s="27">
        <f>IF(ISNUMBER(work!BH112-work!AC112),work!BH112-work!AC112,".")</f>
        <v>-210880010.12426499</v>
      </c>
      <c r="CN112" s="27">
        <f>IF(ISNUMBER(work!BI112-work!AD112),work!BI112-work!AD112,".")</f>
        <v>-238332997.978147</v>
      </c>
      <c r="CO112" s="27" t="str">
        <f>IF(ISNUMBER(work!BJ112-work!AE112),work!BJ112-work!AE112,".")</f>
        <v>.</v>
      </c>
      <c r="CP112" s="27" t="str">
        <f>IF(ISNUMBER(work!BK112-work!AF112),work!BK112-work!AF112,".")</f>
        <v>.</v>
      </c>
      <c r="CQ112" s="27"/>
      <c r="CR112" s="27"/>
      <c r="CS112" s="27">
        <f>IF(ISNUMBER(work!CR112-work!BN112),work!CR112-work!BN112,".")</f>
        <v>6.2457168407322343E-2</v>
      </c>
      <c r="CT112" s="27">
        <f>IF(ISNUMBER(work!CS112-work!BO112),work!CS112-work!BO112,".")</f>
        <v>6.1457168407322342E-2</v>
      </c>
      <c r="CU112" s="27">
        <f>IF(ISNUMBER(work!CT112-work!BP112),work!CT112-work!BP112,".")</f>
        <v>6.1457168407322342E-2</v>
      </c>
      <c r="CV112" s="27">
        <f>IF(ISNUMBER(work!CU112-work!BQ112),work!CU112-work!BQ112,".")</f>
        <v>6.0457168407322341E-2</v>
      </c>
      <c r="CW112" s="27">
        <f>IF(ISNUMBER(work!CV112-work!BR112),work!CV112-work!BR112,".")</f>
        <v>6.0457168407322341E-2</v>
      </c>
      <c r="CX112" s="27">
        <f>IF(ISNUMBER(work!CW112-work!BS112),work!CW112-work!BS112,".")</f>
        <v>5.945716840732234E-2</v>
      </c>
      <c r="CY112" s="27">
        <f>IF(ISNUMBER(work!CX112-work!BT112),work!CX112-work!BT112,".")</f>
        <v>5.8457168407322339E-2</v>
      </c>
      <c r="CZ112" s="27">
        <f>IF(ISNUMBER(work!CY112-work!BU112),work!CY112-work!BU112,".")</f>
        <v>5.7457168407322338E-2</v>
      </c>
      <c r="DA112" s="27">
        <f>IF(ISNUMBER(work!CZ112-work!BV112),work!CZ112-work!BV112,".")</f>
        <v>5.6457168407322345E-2</v>
      </c>
      <c r="DB112" s="27">
        <f>IF(ISNUMBER(work!DA112-work!BW112),work!DA112-work!BW112,".")</f>
        <v>5.5457168407322344E-2</v>
      </c>
      <c r="DC112" s="27">
        <f>IF(ISNUMBER(work!DB112-work!BX112),work!DB112-work!BX112,".")</f>
        <v>5.3457168407322342E-2</v>
      </c>
      <c r="DD112" s="27">
        <f>IF(ISNUMBER(work!DC112-work!BY112),work!DC112-work!BY112,".")</f>
        <v>5.145716840732234E-2</v>
      </c>
      <c r="DE112" s="27">
        <f>IF(ISNUMBER(work!DD112-work!BZ112),work!DD112-work!BZ112,".")</f>
        <v>5.8371428571428574E-2</v>
      </c>
      <c r="DF112" s="27">
        <f>IF(ISNUMBER(work!DE112-work!CA112),work!DE112-work!CA112,".")</f>
        <v>5.6371428571428572E-2</v>
      </c>
      <c r="DG112" s="27">
        <f>IF(ISNUMBER(work!DF112-work!CB112),work!DF112-work!CB112,".")</f>
        <v>5.4371428571428571E-2</v>
      </c>
      <c r="DH112" s="27">
        <f>IF(ISNUMBER(work!DG112-work!CC112),work!DG112-work!CC112,".")</f>
        <v>5.2371428571428576E-2</v>
      </c>
      <c r="DI112" s="27">
        <f>IF(ISNUMBER(work!DH112-work!CD112),work!DH112-work!CD112,".")</f>
        <v>4.937142857142858E-2</v>
      </c>
      <c r="DJ112" s="27">
        <f>IF(ISNUMBER(work!DI112-work!CE112),work!DI112-work!CE112,".")</f>
        <v>4.7371428571428578E-2</v>
      </c>
      <c r="DK112" s="27">
        <f>IF(ISNUMBER(work!DJ112-work!CF112),work!DJ112-work!CF112,".")</f>
        <v>4.5371428571428576E-2</v>
      </c>
      <c r="DL112" s="27">
        <f>IF(ISNUMBER(work!DK112-work!CG112),work!DK112-work!CG112,".")</f>
        <v>4.2538659793814437E-2</v>
      </c>
      <c r="DM112" s="27">
        <f>IF(ISNUMBER(work!DL112-work!CH112),work!DL112-work!CH112,".")</f>
        <v>3.9712820512820511E-2</v>
      </c>
      <c r="DN112" s="27">
        <f>IF(ISNUMBER(work!DM112-work!CI112),work!DM112-work!CI112,".")</f>
        <v>3.6610687022900761E-2</v>
      </c>
      <c r="DO112" s="27">
        <f>IF(ISNUMBER(work!DN112-work!CJ112),work!DN112-work!CJ112,".")</f>
        <v>3.3436292461169338E-2</v>
      </c>
      <c r="DP112" s="27">
        <f>IF(ISNUMBER(work!DO112-work!CK112),work!DO112-work!CK112,".")</f>
        <v>3.0190667335674867E-2</v>
      </c>
      <c r="DQ112" s="27">
        <f>IF(ISNUMBER(work!DP112-work!CL112),work!DP112-work!CL112,".")</f>
        <v>2.5796910042362314E-2</v>
      </c>
      <c r="DR112" s="27">
        <f>IF(ISNUMBER(work!DQ112-work!CM112),work!DQ112-work!CM112,".")</f>
        <v>2.2317224287484512E-2</v>
      </c>
      <c r="DS112" s="27">
        <f>IF(ISNUMBER(work!DR112-work!CN112),work!DR112-work!CN112,".")</f>
        <v>1.7517253597370129E-2</v>
      </c>
      <c r="DT112" s="27">
        <f>IF(ISNUMBER(work!DS112-work!CO112),work!DS112-work!CO112,".")</f>
        <v>1.2585258525852586E-2</v>
      </c>
      <c r="DU112" s="27">
        <f>IF(ISNUMBER(work!DT112-work!CP112),work!DT112-work!CP112,".")</f>
        <v>8.4285714285714242E-3</v>
      </c>
      <c r="DV112" s="27">
        <f t="shared" si="78"/>
        <v>8.4285714285714242E-3</v>
      </c>
      <c r="DW112" s="27"/>
      <c r="DX112" s="27" t="str">
        <f>IF(ISNUMBER(work!FJ112/work!FN112),work!FJ112/work!FN112,".")</f>
        <v>.</v>
      </c>
      <c r="DY112" s="27" t="str">
        <f>IF(ISNUMBER(work!FK112/work!FO112),work!FK112/work!FO112,".")</f>
        <v>.</v>
      </c>
      <c r="DZ112" s="27" t="str">
        <f>IF(ISNUMBER(work!FL112/work!FP112),work!FL112/work!FP112,".")</f>
        <v>.</v>
      </c>
      <c r="EA112" s="27" t="str">
        <f>IF(ISNUMBER(work!FM112/work!FQ112),work!FM112/work!FQ112,".")</f>
        <v>.</v>
      </c>
      <c r="EB112" s="27" t="str">
        <f>IF(ISNUMBER((work!FK112+work!FL112)/(work!FO112+work!FP112)),(work!FK112+work!FL112)/(work!FO112+work!FP112),".")</f>
        <v>.</v>
      </c>
      <c r="EC112" s="27" t="str">
        <f>IF(ISNUMBER(work!FR112/work!FV112),work!FR112/work!FV112,".")</f>
        <v>.</v>
      </c>
      <c r="ED112" s="27" t="str">
        <f>IF(ISNUMBER(work!FS112/work!FW112),work!FS112/work!FW112,".")</f>
        <v>.</v>
      </c>
      <c r="EE112" s="27" t="str">
        <f>IF(ISNUMBER(work!FT112/work!FX112),work!FT112/work!FX112,".")</f>
        <v>.</v>
      </c>
      <c r="EF112" s="27" t="str">
        <f>IF(ISNUMBER(work!FU112/work!FY112),work!FU112/work!FY112,".")</f>
        <v>.</v>
      </c>
      <c r="EG112" s="27" t="str">
        <f>IF(ISNUMBER((work!FS112+work!FT112)/(work!FW112+work!FX112)),(work!FS112+work!FT112)/(work!FW112+work!FX112),".")</f>
        <v>.</v>
      </c>
      <c r="EH112" s="27">
        <f>work!EZ112</f>
        <v>4.1208791208791209E-5</v>
      </c>
      <c r="EI112" s="27" t="str">
        <f>work!FA112</f>
        <v>.</v>
      </c>
      <c r="EJ112" s="27" t="str">
        <f>work!FB112</f>
        <v>.</v>
      </c>
      <c r="EK112" s="27"/>
      <c r="EL112" s="27">
        <f t="shared" si="93"/>
        <v>8415.6</v>
      </c>
      <c r="EM112" t="str">
        <f t="shared" si="80"/>
        <v>.</v>
      </c>
      <c r="EN112" t="str">
        <f>work!FM112</f>
        <v>.</v>
      </c>
      <c r="EO112" t="str">
        <f>IF(ISNUMBER(work!FK112+work!FL112),work!FK112+work!FL112,".")</f>
        <v>.</v>
      </c>
      <c r="EP112" t="str">
        <f>IF(ISNUMBER(work!FU112-work!FM112),work!FU112-work!FM112,".")</f>
        <v>.</v>
      </c>
      <c r="EQ112" t="str">
        <f>IF(ISNUMBER(work!FS112+work!FT112-work!FK112-work!FL112),(work!FS112+work!FT112-work!FK112-work!FL112),".")</f>
        <v>.</v>
      </c>
      <c r="EU112">
        <f>work!FC112</f>
        <v>15</v>
      </c>
      <c r="EV112" t="str">
        <f>work!FD112</f>
        <v>.</v>
      </c>
      <c r="EW112" t="str">
        <f>IF(ISNUMBER(VLOOKUP($F112,AREA_EM_ALLYEAR,Seq!B$1,FALSE)),VLOOKUP($F112,AREA_EM_ALLYEAR,Seq!B$1,FALSE),".")</f>
        <v>.</v>
      </c>
      <c r="EX112" t="str">
        <f>IF(ISNUMBER(VLOOKUP($F112,AREA_EM_ALLYEAR,Seq!C$1,FALSE)),VLOOKUP($F112,AREA_EM_ALLYEAR,Seq!C$1,FALSE),".")</f>
        <v>.</v>
      </c>
      <c r="EY112" t="str">
        <f>IF(ISNUMBER(VLOOKUP($F112,AREA_EM_ALLYEAR,Seq!D$1,FALSE)),VLOOKUP($F112,AREA_EM_ALLYEAR,Seq!D$1,FALSE),".")</f>
        <v>.</v>
      </c>
      <c r="EZ112" t="str">
        <f>IF(ISNUMBER(VLOOKUP($F112,AREA_EM_ALLYEAR,Seq!E$1,FALSE)),VLOOKUP($F112,AREA_EM_ALLYEAR,Seq!E$1,FALSE),".")</f>
        <v>.</v>
      </c>
      <c r="FA112" t="str">
        <f>IF(ISNUMBER(VLOOKUP($F112,AREA_EM_ALLYEAR,Seq!F$1,FALSE)),VLOOKUP($F112,AREA_EM_ALLYEAR,Seq!F$1,FALSE),".")</f>
        <v>.</v>
      </c>
      <c r="FB112" t="str">
        <f>IF(ISNUMBER(VLOOKUP($F112,AREA_EM_ALLYEAR,Seq!G$1,FALSE)),VLOOKUP($F112,AREA_EM_ALLYEAR,Seq!G$1,FALSE),".")</f>
        <v>.</v>
      </c>
      <c r="FC112" t="str">
        <f>IF(ISNUMBER(VLOOKUP($F112,AREA_EM_ALLYEAR,Seq!H$1,FALSE)),VLOOKUP($F112,AREA_EM_ALLYEAR,Seq!H$1,FALSE),".")</f>
        <v>.</v>
      </c>
      <c r="FD112" t="str">
        <f>IF(ISNUMBER(VLOOKUP($F112,AREA_EM_ALLYEAR,Seq!I$1,FALSE)),VLOOKUP($F112,AREA_EM_ALLYEAR,Seq!I$1,FALSE),".")</f>
        <v>.</v>
      </c>
      <c r="FE112" t="str">
        <f>IF(ISNUMBER(VLOOKUP($F112,AREA_EM_ALLYEAR,Seq!J$1,FALSE)),VLOOKUP($F112,AREA_EM_ALLYEAR,Seq!J$1,FALSE),".")</f>
        <v>.</v>
      </c>
      <c r="FF112" t="str">
        <f>IF(ISNUMBER(VLOOKUP($F112,AREA_EM_ALLYEAR,Seq!K$1,FALSE)),VLOOKUP($F112,AREA_EM_ALLYEAR,Seq!K$1,FALSE),".")</f>
        <v>.</v>
      </c>
      <c r="FG112" t="str">
        <f>IF(ISNUMBER(VLOOKUP($F112,AREA_EM_ALLYEAR,Seq!L$1,FALSE)),VLOOKUP($F112,AREA_EM_ALLYEAR,Seq!L$1,FALSE),".")</f>
        <v>.</v>
      </c>
      <c r="FH112" t="str">
        <f>IF(ISNUMBER(VLOOKUP($F112,AREA_EM_ALLYEAR,Seq!M$1,FALSE)),VLOOKUP($F112,AREA_EM_ALLYEAR,Seq!M$1,FALSE),".")</f>
        <v>.</v>
      </c>
      <c r="FI112" t="str">
        <f>IF(ISNUMBER(VLOOKUP($F112,AREA_EM_ALLYEAR,Seq!N$1,FALSE)),VLOOKUP($F112,AREA_EM_ALLYEAR,Seq!N$1,FALSE),".")</f>
        <v>.</v>
      </c>
      <c r="FJ112" t="str">
        <f>IF(ISNUMBER(VLOOKUP($F112,AREA_EM_ALLYEAR,Seq!O$1,FALSE)),VLOOKUP($F112,AREA_EM_ALLYEAR,Seq!O$1,FALSE),".")</f>
        <v>.</v>
      </c>
      <c r="FK112" t="str">
        <f t="shared" si="81"/>
        <v>.</v>
      </c>
      <c r="FN112">
        <f>IF( ISNUMBER(VLOOKUP($F112,AREA_LIFE,Seq!V$1,FALSE)-Life!V$39),VLOOKUP($F112,AREA_LIFE,Seq!V$1,FALSE)-Life!V$39,".")</f>
        <v>6.9677073170731916</v>
      </c>
      <c r="FO112" t="str">
        <f>IF( ISNUMBER(VLOOKUP($F112,AREA_LIFE,Seq!W$1,FALSE)-Life!W$39),VLOOKUP($F112,AREA_LIFE,Seq!W$1,FALSE)-Life!W$39,".")</f>
        <v>.</v>
      </c>
      <c r="FP112">
        <f>IF( ISNUMBER(VLOOKUP($F112,AREA_LIFE,Seq!X$1,FALSE)-Life!X$39),VLOOKUP($F112,AREA_LIFE,Seq!X$1,FALSE)-Life!X$39,".")</f>
        <v>7.1466341463414551</v>
      </c>
      <c r="FQ112" t="str">
        <f>IF( ISNUMBER(VLOOKUP($F112,AREA_LIFE,Seq!Y$1,FALSE)-Life!Y$39),VLOOKUP($F112,AREA_LIFE,Seq!Y$1,FALSE)-Life!Y$39,".")</f>
        <v>.</v>
      </c>
      <c r="FR112" t="str">
        <f>IF( ISNUMBER(VLOOKUP($F112,AREA_LIFE,Seq!Z$1,FALSE)-Life!Z$39),VLOOKUP($F112,AREA_LIFE,Seq!Z$1,FALSE)-Life!Z$39,".")</f>
        <v>.</v>
      </c>
      <c r="FS112">
        <f>IF( ISNUMBER(VLOOKUP($F112,AREA_LIFE,Seq!AA$1,FALSE)-Life!AA$39),VLOOKUP($F112,AREA_LIFE,Seq!AA$1,FALSE)-Life!AA$39,".")</f>
        <v>7.5146829268292521</v>
      </c>
      <c r="FT112" t="str">
        <f>IF( ISNUMBER(VLOOKUP($F112,AREA_LIFE,Seq!AB$1,FALSE)-Life!AB$39),VLOOKUP($F112,AREA_LIFE,Seq!AB$1,FALSE)-Life!AB$39,".")</f>
        <v>.</v>
      </c>
      <c r="FU112">
        <f>IF( ISNUMBER(VLOOKUP($F112,AREA_LIFE,Seq!AC$1,FALSE)-Life!AC$39),VLOOKUP($F112,AREA_LIFE,Seq!AC$1,FALSE)-Life!AC$39,".")</f>
        <v>7.6969268292682926</v>
      </c>
      <c r="FV112" t="str">
        <f>IF( ISNUMBER(VLOOKUP($F112,AREA_LIFE,Seq!AD$1,FALSE)-Life!AD$39),VLOOKUP($F112,AREA_LIFE,Seq!AD$1,FALSE)-Life!AD$39,".")</f>
        <v>.</v>
      </c>
      <c r="FW112" t="str">
        <f>IF( ISNUMBER(VLOOKUP($F112,AREA_LIFE,Seq!AE$1,FALSE)-Life!AE$39),VLOOKUP($F112,AREA_LIFE,Seq!AE$1,FALSE)-Life!AE$39,".")</f>
        <v>.</v>
      </c>
      <c r="FX112">
        <f>IF( ISNUMBER(VLOOKUP($F112,AREA_LIFE,Seq!AF$1,FALSE)-Life!AF$39),VLOOKUP($F112,AREA_LIFE,Seq!AF$1,FALSE)-Life!AF$39,".")</f>
        <v>7.4390243902439011</v>
      </c>
      <c r="FY112" t="str">
        <f>IF( ISNUMBER(VLOOKUP($F112,AREA_LIFE,Seq!AG$1,FALSE)-Life!AG$39),VLOOKUP($F112,AREA_LIFE,Seq!AG$1,FALSE)-Life!AG$39,".")</f>
        <v>.</v>
      </c>
      <c r="FZ112">
        <f>IF( ISNUMBER(VLOOKUP($F112,AREA_LIFE,Seq!AH$1,FALSE)-Life!AH$39),VLOOKUP($F112,AREA_LIFE,Seq!AH$1,FALSE)-Life!AH$39,".")</f>
        <v>7.1781707317073113</v>
      </c>
      <c r="GA112">
        <f>IF( ISNUMBER(VLOOKUP($F112,AREA_LIFE,Seq!AI$1,FALSE)-Life!AI$39),VLOOKUP($F112,AREA_LIFE,Seq!AI$1,FALSE)-Life!AI$39,".")</f>
        <v>7.6328536585365754</v>
      </c>
      <c r="GB112">
        <f>IF( ISNUMBER(VLOOKUP($F112,AREA_LIFE,Seq!AJ$1,FALSE)-Life!AJ$39),VLOOKUP($F112,AREA_LIFE,Seq!AJ$1,FALSE)-Life!AJ$39,".")</f>
        <v>7.6096585365853571</v>
      </c>
      <c r="GC112">
        <f>IF( ISNUMBER(VLOOKUP($F112,AREA_LIFE,Seq!AK$1,FALSE)-Life!AK$39),VLOOKUP($F112,AREA_LIFE,Seq!AK$1,FALSE)-Life!AK$39,".")</f>
        <v>7.5263658536585325</v>
      </c>
      <c r="GD112">
        <f>IF( ISNUMBER(VLOOKUP($F112,AREA_LIFE,Seq!AL$1,FALSE)-Life!AL$39),VLOOKUP($F112,AREA_LIFE,Seq!AL$1,FALSE)-Life!AL$39,".")</f>
        <v>7.3386097560975685</v>
      </c>
      <c r="GE112">
        <f>IF( ISNUMBER(VLOOKUP($F112,AREA_LIFE,Seq!AM$1,FALSE)-Life!AM$39),VLOOKUP($F112,AREA_LIFE,Seq!AM$1,FALSE)-Life!AM$39,".")</f>
        <v>7.14485365853659</v>
      </c>
      <c r="GF112">
        <f>IF( ISNUMBER(VLOOKUP($F112,AREA_LIFE,Seq!AN$1,FALSE)-Life!AN$39),VLOOKUP($F112,AREA_LIFE,Seq!AN$1,FALSE)-Life!AN$39,".")</f>
        <v>6.545682926829258</v>
      </c>
      <c r="GG112">
        <f>IF( ISNUMBER(VLOOKUP($F112,AREA_LIFE,Seq!AO$1,FALSE)-Life!AO$39),VLOOKUP($F112,AREA_LIFE,Seq!AO$1,FALSE)-Life!AO$39,".")</f>
        <v>6.1738780487804803</v>
      </c>
      <c r="GH112">
        <f>IF( ISNUMBER(VLOOKUP($F112,AREA_LIFE,Seq!AP$1,FALSE)-Life!AP$39),VLOOKUP($F112,AREA_LIFE,Seq!AP$1,FALSE)-Life!AP$39,".")</f>
        <v>6.8959999999999866</v>
      </c>
      <c r="GI112">
        <f>IF( ISNUMBER(VLOOKUP($F112,AREA_LIFE,Seq!AQ$1,FALSE)-Life!AQ$39),VLOOKUP($F112,AREA_LIFE,Seq!AQ$1,FALSE)-Life!AQ$39,".")</f>
        <v>6.8298780487805004</v>
      </c>
      <c r="GJ112">
        <f>IF( ISNUMBER(VLOOKUP($F112,AREA_LIFE,Seq!AR$1,FALSE)-Life!AR$39),VLOOKUP($F112,AREA_LIFE,Seq!AR$1,FALSE)-Life!AR$39,".")</f>
        <v>6.4946585365853622</v>
      </c>
      <c r="GK112">
        <f>IF( ISNUMBER(VLOOKUP($F112,AREA_LIFE,Seq!AS$1,FALSE)-Life!AS$39),VLOOKUP($F112,AREA_LIFE,Seq!AS$1,FALSE)-Life!AS$39,".")</f>
        <v>6.5040487804878211</v>
      </c>
      <c r="GL112">
        <f>IF( ISNUMBER(VLOOKUP($F112,AREA_LIFE,Seq!AT$1,FALSE)-Life!AT$39),VLOOKUP($F112,AREA_LIFE,Seq!AT$1,FALSE)-Life!AT$39,".")</f>
        <v>6.1772926829268044</v>
      </c>
      <c r="GM112">
        <f>IF( ISNUMBER(VLOOKUP($F112,AREA_LIFE,Seq!AU$1,FALSE)-Life!AU$39),VLOOKUP($F112,AREA_LIFE,Seq!AU$1,FALSE)-Life!AU$39,".")</f>
        <v>6.6977317073170752</v>
      </c>
      <c r="GN112">
        <f>IF( ISNUMBER(VLOOKUP($F112,AREA_LIFE,Seq!AV$1,FALSE)-Life!AV$39),VLOOKUP($F112,AREA_LIFE,Seq!AV$1,FALSE)-Life!AV$39,".")</f>
        <v>6.6310243902439225</v>
      </c>
      <c r="GO112">
        <f>IF( ISNUMBER(VLOOKUP($F112,AREA_LIFE,Seq!AW$1,FALSE)-Life!AW$39),VLOOKUP($F112,AREA_LIFE,Seq!AW$1,FALSE)-Life!AW$39,".")</f>
        <v>6.8600975609756176</v>
      </c>
      <c r="GP112">
        <f>IF( ISNUMBER(VLOOKUP($F112,AREA_LIFE,Seq!AX$1,FALSE)-Life!AX$39),VLOOKUP($F112,AREA_LIFE,Seq!AX$1,FALSE)-Life!AX$39,".")</f>
        <v>6.5164146341463436</v>
      </c>
      <c r="GQ112">
        <f t="shared" si="82"/>
        <v>6.5164146341463436</v>
      </c>
      <c r="GS112">
        <f>IFERROR(VLOOKUP($F112,AREA_LIFE,Seq!V$1,FALSE),".")</f>
        <v>72.936097560975625</v>
      </c>
      <c r="GT112" t="str">
        <f>IFERROR(VLOOKUP($F112,AREA_LIFE,Seq!W$1,FALSE),".")</f>
        <v>.</v>
      </c>
      <c r="GU112">
        <f>IFERROR(VLOOKUP($F112,AREA_LIFE,Seq!X$1,FALSE),".")</f>
        <v>73.495121951219517</v>
      </c>
      <c r="GV112" t="str">
        <f>IFERROR(VLOOKUP($F112,AREA_LIFE,Seq!Y$1,FALSE),".")</f>
        <v>.</v>
      </c>
      <c r="GW112" t="str">
        <f>IFERROR(VLOOKUP($F112,AREA_LIFE,Seq!Z$1,FALSE),".")</f>
        <v>.</v>
      </c>
      <c r="GX112">
        <f>IFERROR(VLOOKUP($F112,AREA_LIFE,Seq!AA$1,FALSE),".")</f>
        <v>74.395121951219508</v>
      </c>
      <c r="GY112" t="str">
        <f>IFERROR(VLOOKUP($F112,AREA_LIFE,Seq!AB$1,FALSE),".")</f>
        <v>.</v>
      </c>
      <c r="GZ112">
        <f>IFERROR(VLOOKUP($F112,AREA_LIFE,Seq!AC$1,FALSE),".")</f>
        <v>74.995121951219517</v>
      </c>
      <c r="HA112" t="str">
        <f>IFERROR(VLOOKUP($F112,AREA_LIFE,Seq!AD$1,FALSE),".")</f>
        <v>.</v>
      </c>
      <c r="HB112" t="str">
        <f>IFERROR(VLOOKUP($F112,AREA_LIFE,Seq!AE$1,FALSE),".")</f>
        <v>.</v>
      </c>
      <c r="HC112">
        <f>IFERROR(VLOOKUP($F112,AREA_LIFE,Seq!AF$1,FALSE),".")</f>
        <v>75.498097560975609</v>
      </c>
      <c r="HD112" t="str">
        <f>IFERROR(VLOOKUP($F112,AREA_LIFE,Seq!AG$1,FALSE),".")</f>
        <v>.</v>
      </c>
      <c r="HE112">
        <f>IFERROR(VLOOKUP($F112,AREA_LIFE,Seq!AH$1,FALSE),".")</f>
        <v>75.833414634146337</v>
      </c>
      <c r="HF112">
        <f>IFERROR(VLOOKUP($F112,AREA_LIFE,Seq!AI$1,FALSE),".")</f>
        <v>76.60243902439025</v>
      </c>
      <c r="HG112">
        <f>IFERROR(VLOOKUP($F112,AREA_LIFE,Seq!AJ$1,FALSE),".")</f>
        <v>76.900000000000006</v>
      </c>
      <c r="HH112">
        <f>IFERROR(VLOOKUP($F112,AREA_LIFE,Seq!AK$1,FALSE),".")</f>
        <v>77.143902439024401</v>
      </c>
      <c r="HI112">
        <f>IFERROR(VLOOKUP($F112,AREA_LIFE,Seq!AL$1,FALSE),".")</f>
        <v>77.29024390243903</v>
      </c>
      <c r="HJ112">
        <f>IFERROR(VLOOKUP($F112,AREA_LIFE,Seq!AM$1,FALSE),".")</f>
        <v>77.436585365853674</v>
      </c>
      <c r="HK112">
        <f>IFERROR(VLOOKUP($F112,AREA_LIFE,Seq!AN$1,FALSE),".")</f>
        <v>77.180487804878055</v>
      </c>
      <c r="HL112">
        <f>IFERROR(VLOOKUP($F112,AREA_LIFE,Seq!AO$1,FALSE),".")</f>
        <v>77.148780487804885</v>
      </c>
      <c r="HM112">
        <f>IFERROR(VLOOKUP($F112,AREA_LIFE,Seq!AP$1,FALSE),".")</f>
        <v>78.2</v>
      </c>
      <c r="HN112">
        <f>IFERROR(VLOOKUP($F112,AREA_LIFE,Seq!AQ$1,FALSE),".")</f>
        <v>78.441463414634157</v>
      </c>
      <c r="HO112">
        <f>IFERROR(VLOOKUP($F112,AREA_LIFE,Seq!AR$1,FALSE),".")</f>
        <v>78.387804878048783</v>
      </c>
      <c r="HP112">
        <f>IFERROR(VLOOKUP($F112,AREA_LIFE,Seq!AS$1,FALSE),".")</f>
        <v>78.651219512195141</v>
      </c>
      <c r="HQ112">
        <f>IFERROR(VLOOKUP($F112,AREA_LIFE,Seq!AT$1,FALSE),".")</f>
        <v>78.550975609756094</v>
      </c>
      <c r="HR112">
        <f>IFERROR(VLOOKUP($F112,AREA_LIFE,Seq!AU$1,FALSE),".")</f>
        <v>79.274390243902445</v>
      </c>
      <c r="HS112">
        <f>IFERROR(VLOOKUP($F112,AREA_LIFE,Seq!AV$1,FALSE),".")</f>
        <v>79.394634146341474</v>
      </c>
      <c r="HT112">
        <f>IFERROR(VLOOKUP($F112,AREA_LIFE,Seq!AW$1,FALSE),".")</f>
        <v>79.803170731707326</v>
      </c>
      <c r="HU112">
        <f>IFERROR(VLOOKUP($F112,AREA_LIFE,Seq!AX$1,FALSE),".")</f>
        <v>79.640975609756111</v>
      </c>
      <c r="HV112" t="str">
        <f>IFERROR(VLOOKUP($F112,AREA_LIFE,Seq!AY$1,FALSE),".")</f>
        <v>.</v>
      </c>
      <c r="HZ112">
        <f t="shared" si="85"/>
        <v>917</v>
      </c>
      <c r="IA112">
        <f t="shared" si="83"/>
        <v>0</v>
      </c>
      <c r="IB112">
        <f t="shared" si="86"/>
        <v>44699186.985061102</v>
      </c>
      <c r="IC112">
        <f t="shared" si="87"/>
        <v>-44220924.201061107</v>
      </c>
      <c r="ID112">
        <f t="shared" si="84"/>
        <v>5.3457168407322342E-2</v>
      </c>
      <c r="IE112" t="str">
        <f>work!FK112</f>
        <v>.</v>
      </c>
      <c r="IF112" t="str">
        <f>work!FL112</f>
        <v>.</v>
      </c>
      <c r="IG112" t="str">
        <f>work!FM112</f>
        <v>.</v>
      </c>
      <c r="IH112" t="str">
        <f>IF(ISNUMBER(work!FS112-work!FK112),work!FS112-work!FK112,".")</f>
        <v>.</v>
      </c>
      <c r="II112" t="str">
        <f>IF(ISNUMBER(work!FT112-work!FL112),work!FT112-work!FL112,".")</f>
        <v>.</v>
      </c>
      <c r="IJ112" t="str">
        <f>IF(ISNUMBER(work!FU112-work!FM112),work!FU112-work!FM112,".")</f>
        <v>.</v>
      </c>
    </row>
    <row r="113" spans="1:244" hidden="1">
      <c r="A113" s="24" t="str">
        <f t="shared" si="48"/>
        <v>欧洲</v>
      </c>
      <c r="B113" s="24" t="str">
        <f t="shared" si="89"/>
        <v>Out</v>
      </c>
      <c r="C113" s="24" t="str">
        <f t="shared" si="90"/>
        <v>Out</v>
      </c>
      <c r="D113" s="24"/>
      <c r="E113" s="25" t="s">
        <v>2541</v>
      </c>
      <c r="F113" s="26" t="str">
        <f t="shared" si="51"/>
        <v>Monaco</v>
      </c>
      <c r="G113" s="27" t="str">
        <f t="shared" si="52"/>
        <v>.</v>
      </c>
      <c r="H113" s="27" t="str">
        <f t="shared" si="53"/>
        <v>.</v>
      </c>
      <c r="I113" s="27" t="str">
        <f t="shared" si="54"/>
        <v>.</v>
      </c>
      <c r="J113" s="27" t="str">
        <f t="shared" si="55"/>
        <v>.</v>
      </c>
      <c r="K113" s="27" t="str">
        <f t="shared" si="56"/>
        <v>.</v>
      </c>
      <c r="L113" s="27" t="str">
        <f t="shared" si="57"/>
        <v>.</v>
      </c>
      <c r="M113" s="27" t="str">
        <f t="shared" si="58"/>
        <v>.</v>
      </c>
      <c r="N113" s="27" t="str">
        <f t="shared" si="59"/>
        <v>.</v>
      </c>
      <c r="O113" s="27">
        <f t="shared" si="60"/>
        <v>0</v>
      </c>
      <c r="P113" s="27">
        <f t="shared" si="61"/>
        <v>0</v>
      </c>
      <c r="Q113" s="27">
        <f t="shared" si="62"/>
        <v>0</v>
      </c>
      <c r="R113" s="27">
        <f t="shared" si="63"/>
        <v>40</v>
      </c>
      <c r="S113" s="27">
        <f t="shared" si="64"/>
        <v>0</v>
      </c>
      <c r="T113" s="27">
        <f t="shared" si="65"/>
        <v>49</v>
      </c>
      <c r="U113" s="27">
        <f t="shared" si="66"/>
        <v>0</v>
      </c>
      <c r="V113" s="27">
        <f t="shared" si="67"/>
        <v>10</v>
      </c>
      <c r="W113" s="27">
        <f t="shared" si="68"/>
        <v>3</v>
      </c>
      <c r="X113" s="27">
        <f t="shared" si="69"/>
        <v>0</v>
      </c>
      <c r="Y113" s="27" t="str">
        <f t="shared" si="70"/>
        <v>.</v>
      </c>
      <c r="Z113" s="27" t="str">
        <f t="shared" si="71"/>
        <v>.</v>
      </c>
      <c r="AA113" s="27">
        <f t="shared" si="72"/>
        <v>188</v>
      </c>
      <c r="AB113" s="27">
        <f t="shared" si="73"/>
        <v>4</v>
      </c>
      <c r="AC113" s="27" t="str">
        <f t="shared" si="74"/>
        <v>.</v>
      </c>
      <c r="AD113" s="27" t="str">
        <f t="shared" si="75"/>
        <v>.</v>
      </c>
      <c r="AE113" s="27">
        <f t="shared" si="91"/>
        <v>0</v>
      </c>
      <c r="AF113" s="27">
        <f t="shared" si="92"/>
        <v>14</v>
      </c>
      <c r="AG113" s="27"/>
      <c r="AH113" s="27" t="str">
        <f>IF(ISNUMBER(work!C113+work!AH113),work!C113+work!AH113,".")</f>
        <v>.</v>
      </c>
      <c r="AI113" s="27" t="str">
        <f>IF(ISNUMBER(work!D113+work!AI113),work!D113+work!AI113,".")</f>
        <v>.</v>
      </c>
      <c r="AJ113" s="27" t="str">
        <f>IF(ISNUMBER(work!E113+work!AJ113),work!E113+work!AJ113,".")</f>
        <v>.</v>
      </c>
      <c r="AK113" s="27" t="str">
        <f>IF(ISNUMBER(work!F113+work!AK113),work!F113+work!AK113,".")</f>
        <v>.</v>
      </c>
      <c r="AL113" s="27" t="str">
        <f>IF(ISNUMBER(work!G113+work!AL113),work!G113+work!AL113,".")</f>
        <v>.</v>
      </c>
      <c r="AM113" s="27" t="str">
        <f>IF(ISNUMBER(work!H113+work!AM113),work!H113+work!AM113,".")</f>
        <v>.</v>
      </c>
      <c r="AN113" s="27" t="str">
        <f>IF(ISNUMBER(work!I113+work!AN113),work!I113+work!AN113,".")</f>
        <v>.</v>
      </c>
      <c r="AO113" s="27" t="str">
        <f>IF(ISNUMBER(work!J113+work!AO113),work!J113+work!AO113,".")</f>
        <v>.</v>
      </c>
      <c r="AP113" s="27" t="str">
        <f>IF(ISNUMBER(work!K113+work!AP113),work!K113+work!AP113,".")</f>
        <v>.</v>
      </c>
      <c r="AQ113" s="27" t="str">
        <f>IF(ISNUMBER(work!L113+work!AQ113),work!L113+work!AQ113,".")</f>
        <v>.</v>
      </c>
      <c r="AR113" s="27" t="str">
        <f>IF(ISNUMBER(work!M113+work!AR113),work!M113+work!AR113,".")</f>
        <v>.</v>
      </c>
      <c r="AS113" s="27" t="str">
        <f>IF(ISNUMBER(work!N113+work!AS113),work!N113+work!AS113,".")</f>
        <v>.</v>
      </c>
      <c r="AT113" s="27" t="str">
        <f>IF(ISNUMBER(work!O113+work!AT113),work!O113+work!AT113,".")</f>
        <v>.</v>
      </c>
      <c r="AU113" s="27" t="str">
        <f>IF(ISNUMBER(work!P113+work!AU113),work!P113+work!AU113,".")</f>
        <v>.</v>
      </c>
      <c r="AV113" s="27" t="str">
        <f>IF(ISNUMBER(work!Q113+work!AV113),work!Q113+work!AV113,".")</f>
        <v>.</v>
      </c>
      <c r="AW113" s="27" t="str">
        <f>IF(ISNUMBER(work!R113+work!AW113),work!R113+work!AW113,".")</f>
        <v>.</v>
      </c>
      <c r="AX113" s="27" t="str">
        <f>IF(ISNUMBER(work!S113+work!AX113),work!S113+work!AX113,".")</f>
        <v>.</v>
      </c>
      <c r="AY113" s="27" t="str">
        <f>IF(ISNUMBER(work!T113+work!AY113),work!T113+work!AY113,".")</f>
        <v>.</v>
      </c>
      <c r="AZ113" s="27" t="str">
        <f>IF(ISNUMBER(work!U113+work!AZ113),work!U113+work!AZ113,".")</f>
        <v>.</v>
      </c>
      <c r="BA113" s="27" t="str">
        <f>IF(ISNUMBER(work!V113+work!BA113),work!V113+work!BA113,".")</f>
        <v>.</v>
      </c>
      <c r="BB113" s="27" t="str">
        <f>IF(ISNUMBER(work!W113+work!BB113),work!W113+work!BB113,".")</f>
        <v>.</v>
      </c>
      <c r="BC113" s="27" t="str">
        <f>IF(ISNUMBER(work!X113+work!BC113),work!X113+work!BC113,".")</f>
        <v>.</v>
      </c>
      <c r="BD113" s="27" t="str">
        <f>IF(ISNUMBER(work!Y113+work!BD113),work!Y113+work!BD113,".")</f>
        <v>.</v>
      </c>
      <c r="BE113" s="27" t="str">
        <f>IF(ISNUMBER(work!Z113+work!BE113),work!Z113+work!BE113,".")</f>
        <v>.</v>
      </c>
      <c r="BF113" s="27" t="str">
        <f>IF(ISNUMBER(work!AA113+work!BF113),work!AA113+work!BF113,".")</f>
        <v>.</v>
      </c>
      <c r="BG113" s="27" t="str">
        <f>IF(ISNUMBER(work!AB113+work!BG113),work!AB113+work!BG113,".")</f>
        <v>.</v>
      </c>
      <c r="BH113" s="27" t="str">
        <f>IF(ISNUMBER(work!AC113+work!BH113),work!AC113+work!BH113,".")</f>
        <v>.</v>
      </c>
      <c r="BI113" s="27" t="str">
        <f>IF(ISNUMBER(work!AD113+work!BI113),work!AD113+work!BI113,".")</f>
        <v>.</v>
      </c>
      <c r="BJ113" s="27" t="str">
        <f>IF(ISNUMBER(work!AE113+work!BJ113),work!AE113+work!BJ113,".")</f>
        <v>.</v>
      </c>
      <c r="BK113" s="27" t="str">
        <f>IF(ISNUMBER(work!AF113+work!BK113),work!AF113+work!BK113,".")</f>
        <v>.</v>
      </c>
      <c r="BL113" s="27"/>
      <c r="BM113" s="27" t="str">
        <f>IF(ISNUMBER(work!AH113-work!C113),work!AH113-work!C113,".")</f>
        <v>.</v>
      </c>
      <c r="BN113" s="27" t="str">
        <f>IF(ISNUMBER(work!AI113-work!D113),work!AI113-work!D113,".")</f>
        <v>.</v>
      </c>
      <c r="BO113" s="27" t="str">
        <f>IF(ISNUMBER(work!AJ113-work!E113),work!AJ113-work!E113,".")</f>
        <v>.</v>
      </c>
      <c r="BP113" s="27" t="str">
        <f>IF(ISNUMBER(work!AK113-work!F113),work!AK113-work!F113,".")</f>
        <v>.</v>
      </c>
      <c r="BQ113" s="27" t="str">
        <f>IF(ISNUMBER(work!AL113-work!G113),work!AL113-work!G113,".")</f>
        <v>.</v>
      </c>
      <c r="BR113" s="27" t="str">
        <f>IF(ISNUMBER(work!AM113-work!H113),work!AM113-work!H113,".")</f>
        <v>.</v>
      </c>
      <c r="BS113" s="27" t="str">
        <f>IF(ISNUMBER(work!AN113-work!I113),work!AN113-work!I113,".")</f>
        <v>.</v>
      </c>
      <c r="BT113" s="27" t="str">
        <f>IF(ISNUMBER(work!AO113-work!J113),work!AO113-work!J113,".")</f>
        <v>.</v>
      </c>
      <c r="BU113" s="27" t="str">
        <f>IF(ISNUMBER(work!AP113-work!K113),work!AP113-work!K113,".")</f>
        <v>.</v>
      </c>
      <c r="BV113" s="27" t="str">
        <f>IF(ISNUMBER(work!AQ113-work!L113),work!AQ113-work!L113,".")</f>
        <v>.</v>
      </c>
      <c r="BW113" s="27" t="str">
        <f>IF(ISNUMBER(work!AR113-work!M113),work!AR113-work!M113,".")</f>
        <v>.</v>
      </c>
      <c r="BX113" s="27" t="str">
        <f>IF(ISNUMBER(work!AS113-work!N113),work!AS113-work!N113,".")</f>
        <v>.</v>
      </c>
      <c r="BY113" s="27" t="str">
        <f>IF(ISNUMBER(work!AT113-work!O113),work!AT113-work!O113,".")</f>
        <v>.</v>
      </c>
      <c r="BZ113" s="27" t="str">
        <f>IF(ISNUMBER(work!AU113-work!P113),work!AU113-work!P113,".")</f>
        <v>.</v>
      </c>
      <c r="CA113" s="27" t="str">
        <f>IF(ISNUMBER(work!AV113-work!Q113),work!AV113-work!Q113,".")</f>
        <v>.</v>
      </c>
      <c r="CB113" s="27" t="str">
        <f>IF(ISNUMBER(work!AW113-work!R113),work!AW113-work!R113,".")</f>
        <v>.</v>
      </c>
      <c r="CC113" s="27" t="str">
        <f>IF(ISNUMBER(work!AX113-work!S113),work!AX113-work!S113,".")</f>
        <v>.</v>
      </c>
      <c r="CD113" s="27" t="str">
        <f>IF(ISNUMBER(work!AY113-work!T113),work!AY113-work!T113,".")</f>
        <v>.</v>
      </c>
      <c r="CE113" s="27" t="str">
        <f>IF(ISNUMBER(work!AZ113-work!U113),work!AZ113-work!U113,".")</f>
        <v>.</v>
      </c>
      <c r="CF113" s="27" t="str">
        <f>IF(ISNUMBER(work!BA113-work!V113),work!BA113-work!V113,".")</f>
        <v>.</v>
      </c>
      <c r="CG113" s="27" t="str">
        <f>IF(ISNUMBER(work!BB113-work!W113),work!BB113-work!W113,".")</f>
        <v>.</v>
      </c>
      <c r="CH113" s="27" t="str">
        <f>IF(ISNUMBER(work!BC113-work!X113),work!BC113-work!X113,".")</f>
        <v>.</v>
      </c>
      <c r="CI113" s="27" t="str">
        <f>IF(ISNUMBER(work!BD113-work!Y113),work!BD113-work!Y113,".")</f>
        <v>.</v>
      </c>
      <c r="CJ113" s="27" t="str">
        <f>IF(ISNUMBER(work!BE113-work!Z113),work!BE113-work!Z113,".")</f>
        <v>.</v>
      </c>
      <c r="CK113" s="27" t="str">
        <f>IF(ISNUMBER(work!BF113-work!AA113),work!BF113-work!AA113,".")</f>
        <v>.</v>
      </c>
      <c r="CL113" s="27" t="str">
        <f>IF(ISNUMBER(work!BG113-work!AB113),work!BG113-work!AB113,".")</f>
        <v>.</v>
      </c>
      <c r="CM113" s="27" t="str">
        <f>IF(ISNUMBER(work!BH113-work!AC113),work!BH113-work!AC113,".")</f>
        <v>.</v>
      </c>
      <c r="CN113" s="27" t="str">
        <f>IF(ISNUMBER(work!BI113-work!AD113),work!BI113-work!AD113,".")</f>
        <v>.</v>
      </c>
      <c r="CO113" s="27" t="str">
        <f>IF(ISNUMBER(work!BJ113-work!AE113),work!BJ113-work!AE113,".")</f>
        <v>.</v>
      </c>
      <c r="CP113" s="27" t="str">
        <f>IF(ISNUMBER(work!BK113-work!AF113),work!BK113-work!AF113,".")</f>
        <v>.</v>
      </c>
      <c r="CQ113" s="27"/>
      <c r="CR113" s="27"/>
      <c r="CS113" s="27" t="str">
        <f>IF(ISNUMBER(work!CR113-work!BN113),work!CR113-work!BN113,".")</f>
        <v>.</v>
      </c>
      <c r="CT113" s="27" t="str">
        <f>IF(ISNUMBER(work!CS113-work!BO113),work!CS113-work!BO113,".")</f>
        <v>.</v>
      </c>
      <c r="CU113" s="27" t="str">
        <f>IF(ISNUMBER(work!CT113-work!BP113),work!CT113-work!BP113,".")</f>
        <v>.</v>
      </c>
      <c r="CV113" s="27" t="str">
        <f>IF(ISNUMBER(work!CU113-work!BQ113),work!CU113-work!BQ113,".")</f>
        <v>.</v>
      </c>
      <c r="CW113" s="27" t="str">
        <f>IF(ISNUMBER(work!CV113-work!BR113),work!CV113-work!BR113,".")</f>
        <v>.</v>
      </c>
      <c r="CX113" s="27" t="str">
        <f>IF(ISNUMBER(work!CW113-work!BS113),work!CW113-work!BS113,".")</f>
        <v>.</v>
      </c>
      <c r="CY113" s="27" t="str">
        <f>IF(ISNUMBER(work!CX113-work!BT113),work!CX113-work!BT113,".")</f>
        <v>.</v>
      </c>
      <c r="CZ113" s="27" t="str">
        <f>IF(ISNUMBER(work!CY113-work!BU113),work!CY113-work!BU113,".")</f>
        <v>.</v>
      </c>
      <c r="DA113" s="27" t="str">
        <f>IF(ISNUMBER(work!CZ113-work!BV113),work!CZ113-work!BV113,".")</f>
        <v>.</v>
      </c>
      <c r="DB113" s="27" t="str">
        <f>IF(ISNUMBER(work!DA113-work!BW113),work!DA113-work!BW113,".")</f>
        <v>.</v>
      </c>
      <c r="DC113" s="27" t="str">
        <f>IF(ISNUMBER(work!DB113-work!BX113),work!DB113-work!BX113,".")</f>
        <v>.</v>
      </c>
      <c r="DD113" s="27" t="str">
        <f>IF(ISNUMBER(work!DC113-work!BY113),work!DC113-work!BY113,".")</f>
        <v>.</v>
      </c>
      <c r="DE113" s="27" t="str">
        <f>IF(ISNUMBER(work!DD113-work!BZ113),work!DD113-work!BZ113,".")</f>
        <v>.</v>
      </c>
      <c r="DF113" s="27" t="str">
        <f>IF(ISNUMBER(work!DE113-work!CA113),work!DE113-work!CA113,".")</f>
        <v>.</v>
      </c>
      <c r="DG113" s="27" t="str">
        <f>IF(ISNUMBER(work!DF113-work!CB113),work!DF113-work!CB113,".")</f>
        <v>.</v>
      </c>
      <c r="DH113" s="27" t="str">
        <f>IF(ISNUMBER(work!DG113-work!CC113),work!DG113-work!CC113,".")</f>
        <v>.</v>
      </c>
      <c r="DI113" s="27" t="str">
        <f>IF(ISNUMBER(work!DH113-work!CD113),work!DH113-work!CD113,".")</f>
        <v>.</v>
      </c>
      <c r="DJ113" s="27" t="str">
        <f>IF(ISNUMBER(work!DI113-work!CE113),work!DI113-work!CE113,".")</f>
        <v>.</v>
      </c>
      <c r="DK113" s="27" t="str">
        <f>IF(ISNUMBER(work!DJ113-work!CF113),work!DJ113-work!CF113,".")</f>
        <v>.</v>
      </c>
      <c r="DL113" s="27" t="str">
        <f>IF(ISNUMBER(work!DK113-work!CG113),work!DK113-work!CG113,".")</f>
        <v>.</v>
      </c>
      <c r="DM113" s="27" t="str">
        <f>IF(ISNUMBER(work!DL113-work!CH113),work!DL113-work!CH113,".")</f>
        <v>.</v>
      </c>
      <c r="DN113" s="27" t="str">
        <f>IF(ISNUMBER(work!DM113-work!CI113),work!DM113-work!CI113,".")</f>
        <v>.</v>
      </c>
      <c r="DO113" s="27" t="str">
        <f>IF(ISNUMBER(work!DN113-work!CJ113),work!DN113-work!CJ113,".")</f>
        <v>.</v>
      </c>
      <c r="DP113" s="27" t="str">
        <f>IF(ISNUMBER(work!DO113-work!CK113),work!DO113-work!CK113,".")</f>
        <v>.</v>
      </c>
      <c r="DQ113" s="27" t="str">
        <f>IF(ISNUMBER(work!DP113-work!CL113),work!DP113-work!CL113,".")</f>
        <v>.</v>
      </c>
      <c r="DR113" s="27" t="str">
        <f>IF(ISNUMBER(work!DQ113-work!CM113),work!DQ113-work!CM113,".")</f>
        <v>.</v>
      </c>
      <c r="DS113" s="27" t="str">
        <f>IF(ISNUMBER(work!DR113-work!CN113),work!DR113-work!CN113,".")</f>
        <v>.</v>
      </c>
      <c r="DT113" s="27" t="str">
        <f>IF(ISNUMBER(work!DS113-work!CO113),work!DS113-work!CO113,".")</f>
        <v>.</v>
      </c>
      <c r="DU113" s="27" t="str">
        <f>IF(ISNUMBER(work!DT113-work!CP113),work!DT113-work!CP113,".")</f>
        <v>.</v>
      </c>
      <c r="DV113" s="27" t="str">
        <f t="shared" si="78"/>
        <v>.</v>
      </c>
      <c r="DW113" s="27"/>
      <c r="DX113" s="27" t="str">
        <f>IF(ISNUMBER(work!FJ113/work!FN113),work!FJ113/work!FN113,".")</f>
        <v>.</v>
      </c>
      <c r="DY113" s="27" t="str">
        <f>IF(ISNUMBER(work!FK113/work!FO113),work!FK113/work!FO113,".")</f>
        <v>.</v>
      </c>
      <c r="DZ113" s="27" t="str">
        <f>IF(ISNUMBER(work!FL113/work!FP113),work!FL113/work!FP113,".")</f>
        <v>.</v>
      </c>
      <c r="EA113" s="27" t="str">
        <f>IF(ISNUMBER(work!FM113/work!FQ113),work!FM113/work!FQ113,".")</f>
        <v>.</v>
      </c>
      <c r="EB113" s="27" t="str">
        <f>IF(ISNUMBER((work!FK113+work!FL113)/(work!FO113+work!FP113)),(work!FK113+work!FL113)/(work!FO113+work!FP113),".")</f>
        <v>.</v>
      </c>
      <c r="EC113" s="27" t="str">
        <f>IF(ISNUMBER(work!FR113/work!FV113),work!FR113/work!FV113,".")</f>
        <v>.</v>
      </c>
      <c r="ED113" s="27" t="str">
        <f>IF(ISNUMBER(work!FS113/work!FW113),work!FS113/work!FW113,".")</f>
        <v>.</v>
      </c>
      <c r="EE113" s="27" t="str">
        <f>IF(ISNUMBER(work!FT113/work!FX113),work!FT113/work!FX113,".")</f>
        <v>.</v>
      </c>
      <c r="EF113" s="27" t="str">
        <f>IF(ISNUMBER(work!FU113/work!FY113),work!FU113/work!FY113,".")</f>
        <v>.</v>
      </c>
      <c r="EG113" s="27" t="str">
        <f>IF(ISNUMBER((work!FS113+work!FT113)/(work!FW113+work!FX113)),(work!FS113+work!FT113)/(work!FW113+work!FX113),".")</f>
        <v>.</v>
      </c>
      <c r="EH113" s="27" t="str">
        <f>work!EZ113</f>
        <v>.</v>
      </c>
      <c r="EI113" s="27" t="str">
        <f>work!FA113</f>
        <v>.</v>
      </c>
      <c r="EJ113" s="27" t="str">
        <f>work!FB113</f>
        <v>.</v>
      </c>
      <c r="EK113" s="27"/>
      <c r="EL113" s="27" t="str">
        <f t="shared" si="93"/>
        <v>.</v>
      </c>
      <c r="EM113" t="str">
        <f t="shared" si="80"/>
        <v>.</v>
      </c>
      <c r="EN113" t="str">
        <f>work!FM113</f>
        <v>.</v>
      </c>
      <c r="EO113" t="str">
        <f>IF(ISNUMBER(work!FK113+work!FL113),work!FK113+work!FL113,".")</f>
        <v>.</v>
      </c>
      <c r="EP113" t="str">
        <f>IF(ISNUMBER(work!FU113-work!FM113),work!FU113-work!FM113,".")</f>
        <v>.</v>
      </c>
      <c r="EQ113" t="str">
        <f>IF(ISNUMBER(work!FS113+work!FT113-work!FK113-work!FL113),(work!FS113+work!FT113-work!FK113-work!FL113),".")</f>
        <v>.</v>
      </c>
      <c r="EU113" t="str">
        <f>work!FC113</f>
        <v>.</v>
      </c>
      <c r="EV113" t="str">
        <f>work!FD113</f>
        <v>.</v>
      </c>
      <c r="EW113" t="str">
        <f>IF(ISNUMBER(VLOOKUP($F113,AREA_EM_ALLYEAR,Seq!B$1,FALSE)),VLOOKUP($F113,AREA_EM_ALLYEAR,Seq!B$1,FALSE),".")</f>
        <v>.</v>
      </c>
      <c r="EX113" t="str">
        <f>IF(ISNUMBER(VLOOKUP($F113,AREA_EM_ALLYEAR,Seq!C$1,FALSE)),VLOOKUP($F113,AREA_EM_ALLYEAR,Seq!C$1,FALSE),".")</f>
        <v>.</v>
      </c>
      <c r="EY113" t="str">
        <f>IF(ISNUMBER(VLOOKUP($F113,AREA_EM_ALLYEAR,Seq!D$1,FALSE)),VLOOKUP($F113,AREA_EM_ALLYEAR,Seq!D$1,FALSE),".")</f>
        <v>.</v>
      </c>
      <c r="EZ113" t="str">
        <f>IF(ISNUMBER(VLOOKUP($F113,AREA_EM_ALLYEAR,Seq!E$1,FALSE)),VLOOKUP($F113,AREA_EM_ALLYEAR,Seq!E$1,FALSE),".")</f>
        <v>.</v>
      </c>
      <c r="FA113" t="str">
        <f>IF(ISNUMBER(VLOOKUP($F113,AREA_EM_ALLYEAR,Seq!F$1,FALSE)),VLOOKUP($F113,AREA_EM_ALLYEAR,Seq!F$1,FALSE),".")</f>
        <v>.</v>
      </c>
      <c r="FB113" t="str">
        <f>IF(ISNUMBER(VLOOKUP($F113,AREA_EM_ALLYEAR,Seq!G$1,FALSE)),VLOOKUP($F113,AREA_EM_ALLYEAR,Seq!G$1,FALSE),".")</f>
        <v>.</v>
      </c>
      <c r="FC113" t="str">
        <f>IF(ISNUMBER(VLOOKUP($F113,AREA_EM_ALLYEAR,Seq!H$1,FALSE)),VLOOKUP($F113,AREA_EM_ALLYEAR,Seq!H$1,FALSE),".")</f>
        <v>.</v>
      </c>
      <c r="FD113" t="str">
        <f>IF(ISNUMBER(VLOOKUP($F113,AREA_EM_ALLYEAR,Seq!I$1,FALSE)),VLOOKUP($F113,AREA_EM_ALLYEAR,Seq!I$1,FALSE),".")</f>
        <v>.</v>
      </c>
      <c r="FE113" t="str">
        <f>IF(ISNUMBER(VLOOKUP($F113,AREA_EM_ALLYEAR,Seq!J$1,FALSE)),VLOOKUP($F113,AREA_EM_ALLYEAR,Seq!J$1,FALSE),".")</f>
        <v>.</v>
      </c>
      <c r="FF113" t="str">
        <f>IF(ISNUMBER(VLOOKUP($F113,AREA_EM_ALLYEAR,Seq!K$1,FALSE)),VLOOKUP($F113,AREA_EM_ALLYEAR,Seq!K$1,FALSE),".")</f>
        <v>.</v>
      </c>
      <c r="FG113" t="str">
        <f>IF(ISNUMBER(VLOOKUP($F113,AREA_EM_ALLYEAR,Seq!L$1,FALSE)),VLOOKUP($F113,AREA_EM_ALLYEAR,Seq!L$1,FALSE),".")</f>
        <v>.</v>
      </c>
      <c r="FH113" t="str">
        <f>IF(ISNUMBER(VLOOKUP($F113,AREA_EM_ALLYEAR,Seq!M$1,FALSE)),VLOOKUP($F113,AREA_EM_ALLYEAR,Seq!M$1,FALSE),".")</f>
        <v>.</v>
      </c>
      <c r="FI113" t="str">
        <f>IF(ISNUMBER(VLOOKUP($F113,AREA_EM_ALLYEAR,Seq!N$1,FALSE)),VLOOKUP($F113,AREA_EM_ALLYEAR,Seq!N$1,FALSE),".")</f>
        <v>.</v>
      </c>
      <c r="FJ113" t="str">
        <f>IF(ISNUMBER(VLOOKUP($F113,AREA_EM_ALLYEAR,Seq!O$1,FALSE)),VLOOKUP($F113,AREA_EM_ALLYEAR,Seq!O$1,FALSE),".")</f>
        <v>.</v>
      </c>
      <c r="FK113" t="str">
        <f t="shared" si="81"/>
        <v>.</v>
      </c>
      <c r="FN113" t="str">
        <f>IF( ISNUMBER(VLOOKUP($F113,AREA_LIFE,Seq!V$1,FALSE)-Life!V$39),VLOOKUP($F113,AREA_LIFE,Seq!V$1,FALSE)-Life!V$39,".")</f>
        <v>.</v>
      </c>
      <c r="FO113" t="str">
        <f>IF( ISNUMBER(VLOOKUP($F113,AREA_LIFE,Seq!W$1,FALSE)-Life!W$39),VLOOKUP($F113,AREA_LIFE,Seq!W$1,FALSE)-Life!W$39,".")</f>
        <v>.</v>
      </c>
      <c r="FP113" t="str">
        <f>IF( ISNUMBER(VLOOKUP($F113,AREA_LIFE,Seq!X$1,FALSE)-Life!X$39),VLOOKUP($F113,AREA_LIFE,Seq!X$1,FALSE)-Life!X$39,".")</f>
        <v>.</v>
      </c>
      <c r="FQ113" t="str">
        <f>IF( ISNUMBER(VLOOKUP($F113,AREA_LIFE,Seq!Y$1,FALSE)-Life!Y$39),VLOOKUP($F113,AREA_LIFE,Seq!Y$1,FALSE)-Life!Y$39,".")</f>
        <v>.</v>
      </c>
      <c r="FR113" t="str">
        <f>IF( ISNUMBER(VLOOKUP($F113,AREA_LIFE,Seq!Z$1,FALSE)-Life!Z$39),VLOOKUP($F113,AREA_LIFE,Seq!Z$1,FALSE)-Life!Z$39,".")</f>
        <v>.</v>
      </c>
      <c r="FS113" t="str">
        <f>IF( ISNUMBER(VLOOKUP($F113,AREA_LIFE,Seq!AA$1,FALSE)-Life!AA$39),VLOOKUP($F113,AREA_LIFE,Seq!AA$1,FALSE)-Life!AA$39,".")</f>
        <v>.</v>
      </c>
      <c r="FT113" t="str">
        <f>IF( ISNUMBER(VLOOKUP($F113,AREA_LIFE,Seq!AB$1,FALSE)-Life!AB$39),VLOOKUP($F113,AREA_LIFE,Seq!AB$1,FALSE)-Life!AB$39,".")</f>
        <v>.</v>
      </c>
      <c r="FU113" t="str">
        <f>IF( ISNUMBER(VLOOKUP($F113,AREA_LIFE,Seq!AC$1,FALSE)-Life!AC$39),VLOOKUP($F113,AREA_LIFE,Seq!AC$1,FALSE)-Life!AC$39,".")</f>
        <v>.</v>
      </c>
      <c r="FV113" t="str">
        <f>IF( ISNUMBER(VLOOKUP($F113,AREA_LIFE,Seq!AD$1,FALSE)-Life!AD$39),VLOOKUP($F113,AREA_LIFE,Seq!AD$1,FALSE)-Life!AD$39,".")</f>
        <v>.</v>
      </c>
      <c r="FW113" t="str">
        <f>IF( ISNUMBER(VLOOKUP($F113,AREA_LIFE,Seq!AE$1,FALSE)-Life!AE$39),VLOOKUP($F113,AREA_LIFE,Seq!AE$1,FALSE)-Life!AE$39,".")</f>
        <v>.</v>
      </c>
      <c r="FX113" t="str">
        <f>IF( ISNUMBER(VLOOKUP($F113,AREA_LIFE,Seq!AF$1,FALSE)-Life!AF$39),VLOOKUP($F113,AREA_LIFE,Seq!AF$1,FALSE)-Life!AF$39,".")</f>
        <v>.</v>
      </c>
      <c r="FY113" t="str">
        <f>IF( ISNUMBER(VLOOKUP($F113,AREA_LIFE,Seq!AG$1,FALSE)-Life!AG$39),VLOOKUP($F113,AREA_LIFE,Seq!AG$1,FALSE)-Life!AG$39,".")</f>
        <v>.</v>
      </c>
      <c r="FZ113" t="str">
        <f>IF( ISNUMBER(VLOOKUP($F113,AREA_LIFE,Seq!AH$1,FALSE)-Life!AH$39),VLOOKUP($F113,AREA_LIFE,Seq!AH$1,FALSE)-Life!AH$39,".")</f>
        <v>.</v>
      </c>
      <c r="GA113" t="str">
        <f>IF( ISNUMBER(VLOOKUP($F113,AREA_LIFE,Seq!AI$1,FALSE)-Life!AI$39),VLOOKUP($F113,AREA_LIFE,Seq!AI$1,FALSE)-Life!AI$39,".")</f>
        <v>.</v>
      </c>
      <c r="GB113" t="str">
        <f>IF( ISNUMBER(VLOOKUP($F113,AREA_LIFE,Seq!AJ$1,FALSE)-Life!AJ$39),VLOOKUP($F113,AREA_LIFE,Seq!AJ$1,FALSE)-Life!AJ$39,".")</f>
        <v>.</v>
      </c>
      <c r="GC113" t="str">
        <f>IF( ISNUMBER(VLOOKUP($F113,AREA_LIFE,Seq!AK$1,FALSE)-Life!AK$39),VLOOKUP($F113,AREA_LIFE,Seq!AK$1,FALSE)-Life!AK$39,".")</f>
        <v>.</v>
      </c>
      <c r="GD113" t="str">
        <f>IF( ISNUMBER(VLOOKUP($F113,AREA_LIFE,Seq!AL$1,FALSE)-Life!AL$39),VLOOKUP($F113,AREA_LIFE,Seq!AL$1,FALSE)-Life!AL$39,".")</f>
        <v>.</v>
      </c>
      <c r="GE113" t="str">
        <f>IF( ISNUMBER(VLOOKUP($F113,AREA_LIFE,Seq!AM$1,FALSE)-Life!AM$39),VLOOKUP($F113,AREA_LIFE,Seq!AM$1,FALSE)-Life!AM$39,".")</f>
        <v>.</v>
      </c>
      <c r="GF113" t="str">
        <f>IF( ISNUMBER(VLOOKUP($F113,AREA_LIFE,Seq!AN$1,FALSE)-Life!AN$39),VLOOKUP($F113,AREA_LIFE,Seq!AN$1,FALSE)-Life!AN$39,".")</f>
        <v>.</v>
      </c>
      <c r="GG113" t="str">
        <f>IF( ISNUMBER(VLOOKUP($F113,AREA_LIFE,Seq!AO$1,FALSE)-Life!AO$39),VLOOKUP($F113,AREA_LIFE,Seq!AO$1,FALSE)-Life!AO$39,".")</f>
        <v>.</v>
      </c>
      <c r="GH113" t="str">
        <f>IF( ISNUMBER(VLOOKUP($F113,AREA_LIFE,Seq!AP$1,FALSE)-Life!AP$39),VLOOKUP($F113,AREA_LIFE,Seq!AP$1,FALSE)-Life!AP$39,".")</f>
        <v>.</v>
      </c>
      <c r="GI113" t="str">
        <f>IF( ISNUMBER(VLOOKUP($F113,AREA_LIFE,Seq!AQ$1,FALSE)-Life!AQ$39),VLOOKUP($F113,AREA_LIFE,Seq!AQ$1,FALSE)-Life!AQ$39,".")</f>
        <v>.</v>
      </c>
      <c r="GJ113" t="str">
        <f>IF( ISNUMBER(VLOOKUP($F113,AREA_LIFE,Seq!AR$1,FALSE)-Life!AR$39),VLOOKUP($F113,AREA_LIFE,Seq!AR$1,FALSE)-Life!AR$39,".")</f>
        <v>.</v>
      </c>
      <c r="GK113" t="str">
        <f>IF( ISNUMBER(VLOOKUP($F113,AREA_LIFE,Seq!AS$1,FALSE)-Life!AS$39),VLOOKUP($F113,AREA_LIFE,Seq!AS$1,FALSE)-Life!AS$39,".")</f>
        <v>.</v>
      </c>
      <c r="GL113" t="str">
        <f>IF( ISNUMBER(VLOOKUP($F113,AREA_LIFE,Seq!AT$1,FALSE)-Life!AT$39),VLOOKUP($F113,AREA_LIFE,Seq!AT$1,FALSE)-Life!AT$39,".")</f>
        <v>.</v>
      </c>
      <c r="GM113" t="str">
        <f>IF( ISNUMBER(VLOOKUP($F113,AREA_LIFE,Seq!AU$1,FALSE)-Life!AU$39),VLOOKUP($F113,AREA_LIFE,Seq!AU$1,FALSE)-Life!AU$39,".")</f>
        <v>.</v>
      </c>
      <c r="GN113" t="str">
        <f>IF( ISNUMBER(VLOOKUP($F113,AREA_LIFE,Seq!AV$1,FALSE)-Life!AV$39),VLOOKUP($F113,AREA_LIFE,Seq!AV$1,FALSE)-Life!AV$39,".")</f>
        <v>.</v>
      </c>
      <c r="GO113" t="str">
        <f>IF( ISNUMBER(VLOOKUP($F113,AREA_LIFE,Seq!AW$1,FALSE)-Life!AW$39),VLOOKUP($F113,AREA_LIFE,Seq!AW$1,FALSE)-Life!AW$39,".")</f>
        <v>.</v>
      </c>
      <c r="GP113" t="str">
        <f>IF( ISNUMBER(VLOOKUP($F113,AREA_LIFE,Seq!AX$1,FALSE)-Life!AX$39),VLOOKUP($F113,AREA_LIFE,Seq!AX$1,FALSE)-Life!AX$39,".")</f>
        <v>.</v>
      </c>
      <c r="GQ113" t="str">
        <f t="shared" si="82"/>
        <v>.</v>
      </c>
      <c r="GS113" t="str">
        <f>IFERROR(VLOOKUP($F113,AREA_LIFE,Seq!V$1,FALSE),".")</f>
        <v>.</v>
      </c>
      <c r="GT113" t="str">
        <f>IFERROR(VLOOKUP($F113,AREA_LIFE,Seq!W$1,FALSE),".")</f>
        <v>.</v>
      </c>
      <c r="GU113" t="str">
        <f>IFERROR(VLOOKUP($F113,AREA_LIFE,Seq!X$1,FALSE),".")</f>
        <v>.</v>
      </c>
      <c r="GV113" t="str">
        <f>IFERROR(VLOOKUP($F113,AREA_LIFE,Seq!Y$1,FALSE),".")</f>
        <v>.</v>
      </c>
      <c r="GW113" t="str">
        <f>IFERROR(VLOOKUP($F113,AREA_LIFE,Seq!Z$1,FALSE),".")</f>
        <v>.</v>
      </c>
      <c r="GX113" t="str">
        <f>IFERROR(VLOOKUP($F113,AREA_LIFE,Seq!AA$1,FALSE),".")</f>
        <v>.</v>
      </c>
      <c r="GY113" t="str">
        <f>IFERROR(VLOOKUP($F113,AREA_LIFE,Seq!AB$1,FALSE),".")</f>
        <v>.</v>
      </c>
      <c r="GZ113" t="str">
        <f>IFERROR(VLOOKUP($F113,AREA_LIFE,Seq!AC$1,FALSE),".")</f>
        <v>.</v>
      </c>
      <c r="HA113" t="str">
        <f>IFERROR(VLOOKUP($F113,AREA_LIFE,Seq!AD$1,FALSE),".")</f>
        <v>.</v>
      </c>
      <c r="HB113" t="str">
        <f>IFERROR(VLOOKUP($F113,AREA_LIFE,Seq!AE$1,FALSE),".")</f>
        <v>.</v>
      </c>
      <c r="HC113" t="str">
        <f>IFERROR(VLOOKUP($F113,AREA_LIFE,Seq!AF$1,FALSE),".")</f>
        <v>.</v>
      </c>
      <c r="HD113" t="str">
        <f>IFERROR(VLOOKUP($F113,AREA_LIFE,Seq!AG$1,FALSE),".")</f>
        <v>.</v>
      </c>
      <c r="HE113" t="str">
        <f>IFERROR(VLOOKUP($F113,AREA_LIFE,Seq!AH$1,FALSE),".")</f>
        <v>.</v>
      </c>
      <c r="HF113" t="str">
        <f>IFERROR(VLOOKUP($F113,AREA_LIFE,Seq!AI$1,FALSE),".")</f>
        <v>.</v>
      </c>
      <c r="HG113" t="str">
        <f>IFERROR(VLOOKUP($F113,AREA_LIFE,Seq!AJ$1,FALSE),".")</f>
        <v>.</v>
      </c>
      <c r="HH113" t="str">
        <f>IFERROR(VLOOKUP($F113,AREA_LIFE,Seq!AK$1,FALSE),".")</f>
        <v>.</v>
      </c>
      <c r="HI113" t="str">
        <f>IFERROR(VLOOKUP($F113,AREA_LIFE,Seq!AL$1,FALSE),".")</f>
        <v>.</v>
      </c>
      <c r="HJ113" t="str">
        <f>IFERROR(VLOOKUP($F113,AREA_LIFE,Seq!AM$1,FALSE),".")</f>
        <v>.</v>
      </c>
      <c r="HK113" t="str">
        <f>IFERROR(VLOOKUP($F113,AREA_LIFE,Seq!AN$1,FALSE),".")</f>
        <v>.</v>
      </c>
      <c r="HL113" t="str">
        <f>IFERROR(VLOOKUP($F113,AREA_LIFE,Seq!AO$1,FALSE),".")</f>
        <v>.</v>
      </c>
      <c r="HM113" t="str">
        <f>IFERROR(VLOOKUP($F113,AREA_LIFE,Seq!AP$1,FALSE),".")</f>
        <v>.</v>
      </c>
      <c r="HN113" t="str">
        <f>IFERROR(VLOOKUP($F113,AREA_LIFE,Seq!AQ$1,FALSE),".")</f>
        <v>.</v>
      </c>
      <c r="HO113" t="str">
        <f>IFERROR(VLOOKUP($F113,AREA_LIFE,Seq!AR$1,FALSE),".")</f>
        <v>.</v>
      </c>
      <c r="HP113" t="str">
        <f>IFERROR(VLOOKUP($F113,AREA_LIFE,Seq!AS$1,FALSE),".")</f>
        <v>.</v>
      </c>
      <c r="HQ113" t="str">
        <f>IFERROR(VLOOKUP($F113,AREA_LIFE,Seq!AT$1,FALSE),".")</f>
        <v>.</v>
      </c>
      <c r="HR113" t="str">
        <f>IFERROR(VLOOKUP($F113,AREA_LIFE,Seq!AU$1,FALSE),".")</f>
        <v>.</v>
      </c>
      <c r="HS113" t="str">
        <f>IFERROR(VLOOKUP($F113,AREA_LIFE,Seq!AV$1,FALSE),".")</f>
        <v>.</v>
      </c>
      <c r="HT113" t="str">
        <f>IFERROR(VLOOKUP($F113,AREA_LIFE,Seq!AW$1,FALSE),".")</f>
        <v>.</v>
      </c>
      <c r="HU113" t="str">
        <f>IFERROR(VLOOKUP($F113,AREA_LIFE,Seq!AX$1,FALSE),".")</f>
        <v>.</v>
      </c>
      <c r="HV113" t="str">
        <f>IFERROR(VLOOKUP($F113,AREA_LIFE,Seq!AY$1,FALSE),".")</f>
        <v>.</v>
      </c>
      <c r="HZ113">
        <f t="shared" si="85"/>
        <v>102</v>
      </c>
      <c r="IA113">
        <f t="shared" si="83"/>
        <v>0</v>
      </c>
      <c r="IB113" t="str">
        <f t="shared" si="86"/>
        <v>.</v>
      </c>
      <c r="IC113" t="str">
        <f t="shared" si="87"/>
        <v>.</v>
      </c>
      <c r="ID113" t="str">
        <f t="shared" si="84"/>
        <v>.</v>
      </c>
      <c r="IE113" t="str">
        <f>work!FK113</f>
        <v>.</v>
      </c>
      <c r="IF113" t="str">
        <f>work!FL113</f>
        <v>.</v>
      </c>
      <c r="IG113" t="str">
        <f>work!FM113</f>
        <v>.</v>
      </c>
      <c r="IH113" t="str">
        <f>IF(ISNUMBER(work!FS113-work!FK113),work!FS113-work!FK113,".")</f>
        <v>.</v>
      </c>
      <c r="II113" t="str">
        <f>IF(ISNUMBER(work!FT113-work!FL113),work!FT113-work!FL113,".")</f>
        <v>.</v>
      </c>
      <c r="IJ113" t="str">
        <f>IF(ISNUMBER(work!FU113-work!FM113),work!FU113-work!FM113,".")</f>
        <v>.</v>
      </c>
    </row>
    <row r="114" spans="1:244">
      <c r="A114" s="24" t="str">
        <f t="shared" si="48"/>
        <v>欧洲</v>
      </c>
      <c r="B114" s="24" t="str">
        <f t="shared" si="89"/>
        <v>InEM90</v>
      </c>
      <c r="C114" s="24" t="str">
        <f t="shared" si="90"/>
        <v>InOECD90</v>
      </c>
      <c r="D114" s="24"/>
      <c r="E114" s="25" t="s">
        <v>2547</v>
      </c>
      <c r="F114" s="26" t="str">
        <f t="shared" si="51"/>
        <v>Norway</v>
      </c>
      <c r="G114" s="27">
        <f t="shared" si="52"/>
        <v>0</v>
      </c>
      <c r="H114" s="27">
        <f t="shared" si="53"/>
        <v>0</v>
      </c>
      <c r="I114" s="27">
        <f t="shared" si="54"/>
        <v>0</v>
      </c>
      <c r="J114" s="27">
        <f t="shared" si="55"/>
        <v>150</v>
      </c>
      <c r="K114" s="27">
        <f t="shared" si="56"/>
        <v>3201</v>
      </c>
      <c r="L114" s="27">
        <f t="shared" si="57"/>
        <v>1866</v>
      </c>
      <c r="M114" s="27">
        <f t="shared" si="58"/>
        <v>223</v>
      </c>
      <c r="N114" s="27">
        <f t="shared" si="59"/>
        <v>605</v>
      </c>
      <c r="O114" s="27">
        <f t="shared" si="60"/>
        <v>506</v>
      </c>
      <c r="P114" s="27">
        <f t="shared" si="61"/>
        <v>134</v>
      </c>
      <c r="Q114" s="27">
        <f t="shared" si="62"/>
        <v>231</v>
      </c>
      <c r="R114" s="27">
        <f t="shared" si="63"/>
        <v>153</v>
      </c>
      <c r="S114" s="27">
        <f t="shared" si="64"/>
        <v>2679</v>
      </c>
      <c r="T114" s="27">
        <f t="shared" si="65"/>
        <v>646</v>
      </c>
      <c r="U114" s="27">
        <f t="shared" si="66"/>
        <v>2592</v>
      </c>
      <c r="V114" s="27">
        <f t="shared" si="67"/>
        <v>1859</v>
      </c>
      <c r="W114" s="27">
        <f t="shared" si="68"/>
        <v>2410</v>
      </c>
      <c r="X114" s="27">
        <f t="shared" si="69"/>
        <v>622</v>
      </c>
      <c r="Y114" s="27">
        <f t="shared" si="70"/>
        <v>2899</v>
      </c>
      <c r="Z114" s="27">
        <f t="shared" si="71"/>
        <v>1861</v>
      </c>
      <c r="AA114" s="27">
        <f t="shared" si="72"/>
        <v>178</v>
      </c>
      <c r="AB114" s="27">
        <f t="shared" si="73"/>
        <v>2624</v>
      </c>
      <c r="AC114" s="27">
        <f t="shared" si="74"/>
        <v>1319</v>
      </c>
      <c r="AD114" s="27">
        <f t="shared" si="75"/>
        <v>3424</v>
      </c>
      <c r="AE114" s="27">
        <f t="shared" si="91"/>
        <v>2409</v>
      </c>
      <c r="AF114" s="27">
        <f t="shared" si="92"/>
        <v>3988</v>
      </c>
      <c r="AG114" s="27"/>
      <c r="AH114" s="27">
        <f>IF(ISNUMBER(work!C114+work!AH114),work!C114+work!AH114,".")</f>
        <v>27417438.39069248</v>
      </c>
      <c r="AI114" s="27">
        <f>IF(ISNUMBER(work!D114+work!AI114),work!D114+work!AI114,".")</f>
        <v>28509928.067782871</v>
      </c>
      <c r="AJ114" s="27">
        <f>IF(ISNUMBER(work!E114+work!AJ114),work!E114+work!AJ114,".")</f>
        <v>30272850.73279433</v>
      </c>
      <c r="AK114" s="27">
        <f>IF(ISNUMBER(work!F114+work!AK114),work!F114+work!AK114,".")</f>
        <v>32920200.25405246</v>
      </c>
      <c r="AL114" s="27">
        <f>IF(ISNUMBER(work!G114+work!AL114),work!G114+work!AL114,".")</f>
        <v>37027472.424132496</v>
      </c>
      <c r="AM114" s="27">
        <f>IF(ISNUMBER(work!H114+work!AM114),work!H114+work!AM114,".")</f>
        <v>41195077.569178797</v>
      </c>
      <c r="AN114" s="27">
        <f>IF(ISNUMBER(work!I114+work!AN114),work!I114+work!AN114,".")</f>
        <v>44308341.993485004</v>
      </c>
      <c r="AO114" s="27">
        <f>IF(ISNUMBER(work!J114+work!AO114),work!J114+work!AO114,".")</f>
        <v>48349960.313460201</v>
      </c>
      <c r="AP114" s="27">
        <f>IF(ISNUMBER(work!K114+work!AP114),work!K114+work!AP114,".")</f>
        <v>52507670.792865902</v>
      </c>
      <c r="AQ114" s="27">
        <f>IF(ISNUMBER(work!L114+work!AQ114),work!L114+work!AQ114,".")</f>
        <v>54307986.4530911</v>
      </c>
      <c r="AR114" s="27">
        <f>IF(ISNUMBER(work!M114+work!AR114),work!M114+work!AR114,".")</f>
        <v>56156799.440910406</v>
      </c>
      <c r="AS114" s="27">
        <f>IF(ISNUMBER(work!N114+work!AS114),work!N114+work!AS114,".")</f>
        <v>60610271.866249301</v>
      </c>
      <c r="AT114" s="27">
        <f>IF(ISNUMBER(work!O114+work!AT114),work!O114+work!AT114,".")</f>
        <v>67929310.609410301</v>
      </c>
      <c r="AU114" s="27">
        <f>IF(ISNUMBER(work!P114+work!AU114),work!P114+work!AU114,".")</f>
        <v>76039448.178665102</v>
      </c>
      <c r="AV114" s="27">
        <f>IF(ISNUMBER(work!Q114+work!AV114),work!Q114+work!AV114,".")</f>
        <v>84967759.227796599</v>
      </c>
      <c r="AW114" s="27">
        <f>IF(ISNUMBER(work!R114+work!AW114),work!R114+work!AW114,".")</f>
        <v>93324190.689050406</v>
      </c>
      <c r="AX114" s="27">
        <f>IF(ISNUMBER(work!S114+work!AX114),work!S114+work!AX114,".")</f>
        <v>101968357.01419839</v>
      </c>
      <c r="AY114" s="27">
        <f>IF(ISNUMBER(work!T114+work!AY114),work!T114+work!AY114,".")</f>
        <v>110874617.8691808</v>
      </c>
      <c r="AZ114" s="27">
        <f>IF(ISNUMBER(work!U114+work!AZ114),work!U114+work!AZ114,".")</f>
        <v>118726728.3126983</v>
      </c>
      <c r="BA114" s="27">
        <f>IF(ISNUMBER(work!V114+work!BA114),work!V114+work!BA114,".")</f>
        <v>126859484.8979384</v>
      </c>
      <c r="BB114" s="27">
        <f>IF(ISNUMBER(work!W114+work!BB114),work!W114+work!BB114,".")</f>
        <v>136676873.9991079</v>
      </c>
      <c r="BC114" s="27">
        <f>IF(ISNUMBER(work!X114+work!BC114),work!X114+work!BC114,".")</f>
        <v>146959180.79929939</v>
      </c>
      <c r="BD114" s="27">
        <f>IF(ISNUMBER(work!Y114+work!BD114),work!Y114+work!BD114,".")</f>
        <v>159028382.76911148</v>
      </c>
      <c r="BE114" s="27">
        <f>IF(ISNUMBER(work!Z114+work!BE114),work!Z114+work!BE114,".")</f>
        <v>173365641.6190877</v>
      </c>
      <c r="BF114" s="27">
        <f>IF(ISNUMBER(work!AA114+work!BF114),work!AA114+work!BF114,".")</f>
        <v>189778167.08713838</v>
      </c>
      <c r="BG114" s="27">
        <f>IF(ISNUMBER(work!AB114+work!BG114),work!AB114+work!BG114,".")</f>
        <v>208114842.86152869</v>
      </c>
      <c r="BH114" s="27">
        <f>IF(ISNUMBER(work!AC114+work!BH114),work!AC114+work!BH114,".")</f>
        <v>230506142.33802649</v>
      </c>
      <c r="BI114" s="27">
        <f>IF(ISNUMBER(work!AD114+work!BI114),work!AD114+work!BI114,".")</f>
        <v>258576992.55866382</v>
      </c>
      <c r="BJ114" s="27">
        <f>IF(ISNUMBER(work!AE114+work!BJ114),work!AE114+work!BJ114,".")</f>
        <v>280488437.89703357</v>
      </c>
      <c r="BK114" s="27">
        <f>IF(ISNUMBER(work!AF114+work!BK114),work!AF114+work!BK114,".")</f>
        <v>313514489.52983761</v>
      </c>
      <c r="BL114" s="27"/>
      <c r="BM114" s="27">
        <f>IF(ISNUMBER(work!AH114-work!C114),work!AH114-work!C114,".")</f>
        <v>-9170950.1723735183</v>
      </c>
      <c r="BN114" s="27">
        <f>IF(ISNUMBER(work!AI114-work!D114),work!AI114-work!D114,".")</f>
        <v>-9981056.7005625311</v>
      </c>
      <c r="BO114" s="27">
        <f>IF(ISNUMBER(work!AJ114-work!E114),work!AJ114-work!E114,".")</f>
        <v>-11720813.649470471</v>
      </c>
      <c r="BP114" s="27">
        <f>IF(ISNUMBER(work!AK114-work!F114),work!AK114-work!F114,".")</f>
        <v>-13650773.54587914</v>
      </c>
      <c r="BQ114" s="27">
        <f>IF(ISNUMBER(work!AL114-work!G114),work!AL114-work!G114,".")</f>
        <v>-16622289.3933887</v>
      </c>
      <c r="BR114" s="27">
        <f>IF(ISNUMBER(work!AM114-work!H114),work!AM114-work!H114,".")</f>
        <v>-19697402.0937078</v>
      </c>
      <c r="BS114" s="27">
        <f>IF(ISNUMBER(work!AN114-work!I114),work!AN114-work!I114,".")</f>
        <v>-21942675.879735604</v>
      </c>
      <c r="BT114" s="27">
        <f>IF(ISNUMBER(work!AO114-work!J114),work!AO114-work!J114,".")</f>
        <v>-25586175.633054003</v>
      </c>
      <c r="BU114" s="27">
        <f>IF(ISNUMBER(work!AP114-work!K114),work!AP114-work!K114,".")</f>
        <v>-29783248.515604496</v>
      </c>
      <c r="BV114" s="27">
        <f>IF(ISNUMBER(work!AQ114-work!L114),work!AQ114-work!L114,".")</f>
        <v>-31356860.5470265</v>
      </c>
      <c r="BW114" s="27">
        <f>IF(ISNUMBER(work!AR114-work!M114),work!AR114-work!M114,".")</f>
        <v>-32763311.745211802</v>
      </c>
      <c r="BX114" s="27">
        <f>IF(ISNUMBER(work!AS114-work!N114),work!AS114-work!N114,".")</f>
        <v>-36490489.548996098</v>
      </c>
      <c r="BY114" s="27">
        <f>IF(ISNUMBER(work!AT114-work!O114),work!AT114-work!O114,".")</f>
        <v>-42959758.926799908</v>
      </c>
      <c r="BZ114" s="27">
        <f>IF(ISNUMBER(work!AU114-work!P114),work!AU114-work!P114,".")</f>
        <v>-50374091.092614494</v>
      </c>
      <c r="CA114" s="27">
        <f>IF(ISNUMBER(work!AV114-work!Q114),work!AV114-work!Q114,".")</f>
        <v>-58005953.688020602</v>
      </c>
      <c r="CB114" s="27">
        <f>IF(ISNUMBER(work!AW114-work!R114),work!AW114-work!R114,".")</f>
        <v>-65233656.934591003</v>
      </c>
      <c r="CC114" s="27">
        <f>IF(ISNUMBER(work!AX114-work!S114),work!AX114-work!S114,".")</f>
        <v>-72445275.371807009</v>
      </c>
      <c r="CD114" s="27">
        <f>IF(ISNUMBER(work!AY114-work!T114),work!AY114-work!T114,".")</f>
        <v>-79759482.328723192</v>
      </c>
      <c r="CE114" s="27">
        <f>IF(ISNUMBER(work!AZ114-work!U114),work!AZ114-work!U114,".")</f>
        <v>-86776831.700641692</v>
      </c>
      <c r="CF114" s="27">
        <f>IF(ISNUMBER(work!BA114-work!V114),work!BA114-work!V114,".")</f>
        <v>-94262345.676415592</v>
      </c>
      <c r="CG114" s="27">
        <f>IF(ISNUMBER(work!BB114-work!W114),work!BB114-work!W114,".")</f>
        <v>-103019190.34349209</v>
      </c>
      <c r="CH114" s="27">
        <f>IF(ISNUMBER(work!BC114-work!X114),work!BC114-work!X114,".")</f>
        <v>-112631656.8837366</v>
      </c>
      <c r="CI114" s="27">
        <f>IF(ISNUMBER(work!BD114-work!Y114),work!BD114-work!Y114,".")</f>
        <v>-124185221.1430805</v>
      </c>
      <c r="CJ114" s="27">
        <f>IF(ISNUMBER(work!BE114-work!Z114),work!BE114-work!Z114,".")</f>
        <v>-138169322.68432432</v>
      </c>
      <c r="CK114" s="27">
        <f>IF(ISNUMBER(work!BF114-work!AA114),work!BF114-work!AA114,".")</f>
        <v>-153221828.6109176</v>
      </c>
      <c r="CL114" s="27">
        <f>IF(ISNUMBER(work!BG114-work!AB114),work!BG114-work!AB114,".")</f>
        <v>-170557152.38912529</v>
      </c>
      <c r="CM114" s="27">
        <f>IF(ISNUMBER(work!BH114-work!AC114),work!BH114-work!AC114,".")</f>
        <v>-192091804.36170349</v>
      </c>
      <c r="CN114" s="27">
        <f>IF(ISNUMBER(work!BI114-work!AD114),work!BI114-work!AD114,".")</f>
        <v>-218958687.2120302</v>
      </c>
      <c r="CO114" s="27">
        <f>IF(ISNUMBER(work!BJ114-work!AE114),work!BJ114-work!AE114,".")</f>
        <v>-240025453.05302438</v>
      </c>
      <c r="CP114" s="27">
        <f>IF(ISNUMBER(work!BK114-work!AF114),work!BK114-work!AF114,".")</f>
        <v>-273994618.29895306</v>
      </c>
      <c r="CQ114" s="27"/>
      <c r="CR114" s="27"/>
      <c r="CS114" s="27">
        <f>IF(ISNUMBER(work!CR114-work!BN114),work!CR114-work!BN114,".")</f>
        <v>7.3999460309266255E-2</v>
      </c>
      <c r="CT114" s="27">
        <f>IF(ISNUMBER(work!CS114-work!BO114),work!CS114-work!BO114,".")</f>
        <v>7.2999460309266254E-2</v>
      </c>
      <c r="CU114" s="27">
        <f>IF(ISNUMBER(work!CT114-work!BP114),work!CT114-work!BP114,".")</f>
        <v>7.2999460309266254E-2</v>
      </c>
      <c r="CV114" s="27">
        <f>IF(ISNUMBER(work!CU114-work!BQ114),work!CU114-work!BQ114,".")</f>
        <v>7.1999460309266253E-2</v>
      </c>
      <c r="CW114" s="27">
        <f>IF(ISNUMBER(work!CV114-work!BR114),work!CV114-work!BR114,".")</f>
        <v>7.1999460309266253E-2</v>
      </c>
      <c r="CX114" s="27">
        <f>IF(ISNUMBER(work!CW114-work!BS114),work!CW114-work!BS114,".")</f>
        <v>7.0999460309266266E-2</v>
      </c>
      <c r="CY114" s="27">
        <f>IF(ISNUMBER(work!CX114-work!BT114),work!CX114-work!BT114,".")</f>
        <v>6.9999460309266265E-2</v>
      </c>
      <c r="CZ114" s="27">
        <f>IF(ISNUMBER(work!CY114-work!BU114),work!CY114-work!BU114,".")</f>
        <v>6.8999460309266264E-2</v>
      </c>
      <c r="DA114" s="27">
        <f>IF(ISNUMBER(work!CZ114-work!BV114),work!CZ114-work!BV114,".")</f>
        <v>6.7999460309266263E-2</v>
      </c>
      <c r="DB114" s="27">
        <f>IF(ISNUMBER(work!DA114-work!BW114),work!DA114-work!BW114,".")</f>
        <v>6.6999460309266262E-2</v>
      </c>
      <c r="DC114" s="94">
        <f>IF(ISNUMBER(work!DB114-work!BX114),work!DB114-work!BX114,".")</f>
        <v>6.499946030926626E-2</v>
      </c>
      <c r="DD114" s="27">
        <f>IF(ISNUMBER(work!DC114-work!BY114),work!DC114-work!BY114,".")</f>
        <v>6.2999460309266259E-2</v>
      </c>
      <c r="DE114" s="27">
        <f>IF(ISNUMBER(work!DD114-work!BZ114),work!DD114-work!BZ114,".")</f>
        <v>4.8986010830324903E-2</v>
      </c>
      <c r="DF114" s="27">
        <f>IF(ISNUMBER(work!DE114-work!CA114),work!DE114-work!CA114,".")</f>
        <v>4.6986010830324901E-2</v>
      </c>
      <c r="DG114" s="27">
        <f>IF(ISNUMBER(work!DF114-work!CB114),work!DF114-work!CB114,".")</f>
        <v>4.4986010830324899E-2</v>
      </c>
      <c r="DH114" s="27">
        <f>IF(ISNUMBER(work!DG114-work!CC114),work!DG114-work!CC114,".")</f>
        <v>4.2986010830324904E-2</v>
      </c>
      <c r="DI114" s="27">
        <f>IF(ISNUMBER(work!DH114-work!CD114),work!DH114-work!CD114,".")</f>
        <v>3.9986010830324908E-2</v>
      </c>
      <c r="DJ114" s="27">
        <f>IF(ISNUMBER(work!DI114-work!CE114),work!DI114-work!CE114,".")</f>
        <v>3.7986010830324907E-2</v>
      </c>
      <c r="DK114" s="27">
        <f>IF(ISNUMBER(work!DJ114-work!CF114),work!DJ114-work!CF114,".")</f>
        <v>3.5986010830324905E-2</v>
      </c>
      <c r="DL114" s="27">
        <f>IF(ISNUMBER(work!DK114-work!CG114),work!DK114-work!CG114,".")</f>
        <v>3.055739910313901E-2</v>
      </c>
      <c r="DM114" s="94">
        <f>IF(ISNUMBER(work!DL114-work!CH114),work!DL114-work!CH114,".")</f>
        <v>2.5433311066577605E-2</v>
      </c>
      <c r="DN114" s="27">
        <f>IF(ISNUMBER(work!DM114-work!CI114),work!DM114-work!CI114,".")</f>
        <v>2.0953024595612678E-2</v>
      </c>
      <c r="DO114" s="27">
        <f>IF(ISNUMBER(work!DN114-work!CJ114),work!DN114-work!CJ114,".")</f>
        <v>1.7008373732921987E-2</v>
      </c>
      <c r="DP114" s="27">
        <f>IF(ISNUMBER(work!DO114-work!CK114),work!DO114-work!CK114,".")</f>
        <v>1.3575215229249274E-2</v>
      </c>
      <c r="DQ114" s="27">
        <f>IF(ISNUMBER(work!DP114-work!CL114),work!DP114-work!CL114,".")</f>
        <v>9.6136608630320447E-3</v>
      </c>
      <c r="DR114" s="94">
        <f>IF(ISNUMBER(work!DQ114-work!CM114),work!DQ114-work!CM114,".")</f>
        <v>6.9663227564726524E-3</v>
      </c>
      <c r="DS114" s="27">
        <f>IF(ISNUMBER(work!DR114-work!CN114),work!DR114-work!CN114,".")</f>
        <v>3.5153880004986371E-3</v>
      </c>
      <c r="DT114" s="27">
        <f>IF(ISNUMBER(work!DS114-work!CO114),work!DS114-work!CO114,".")</f>
        <v>1.7939956505979432E-4</v>
      </c>
      <c r="DU114" s="27">
        <f>IF(ISNUMBER(work!DT114-work!CP114),work!DT114-work!CP114,".")</f>
        <v>-2.0622732378509992E-3</v>
      </c>
      <c r="DV114" s="27">
        <f t="shared" si="78"/>
        <v>-2.0622732378509992E-3</v>
      </c>
      <c r="DW114" s="27"/>
      <c r="DX114" s="27">
        <f>IF(ISNUMBER(work!FJ114/work!FN114),work!FJ114/work!FN114,".")</f>
        <v>5.1293103448275866E-4</v>
      </c>
      <c r="DY114" s="27">
        <f>IF(ISNUMBER(work!FK114/work!FO114),work!FK114/work!FO114,".")</f>
        <v>7.5355678803954668E-5</v>
      </c>
      <c r="DZ114" s="27">
        <f>IF(ISNUMBER(work!FL114/work!FP114),work!FL114/work!FP114,".")</f>
        <v>5.5874840357598976E-4</v>
      </c>
      <c r="EA114" s="27">
        <f>IF(ISNUMBER(work!FM114/work!FQ114),work!FM114/work!FQ114,".")</f>
        <v>1.5877809502891865E-3</v>
      </c>
      <c r="EB114" s="27">
        <f>IF(ISNUMBER((work!FK114+work!FL114)/(work!FO114+work!FP114)),(work!FK114+work!FL114)/(work!FO114+work!FP114),".")</f>
        <v>3.1275139417242745E-4</v>
      </c>
      <c r="EC114" s="27">
        <f>IF(ISNUMBER(work!FR114/work!FV114),work!FR114/work!FV114,".")</f>
        <v>7.4598492297607338E-4</v>
      </c>
      <c r="ED114" s="27">
        <f>IF(ISNUMBER(work!FS114/work!FW114),work!FS114/work!FW114,".")</f>
        <v>1.4965708737623915E-4</v>
      </c>
      <c r="EE114" s="27">
        <f>IF(ISNUMBER(work!FT114/work!FX114),work!FT114/work!FX114,".")</f>
        <v>7.9169392732756434E-4</v>
      </c>
      <c r="EF114" s="27">
        <f>IF(ISNUMBER(work!FU114/work!FY114),work!FU114/work!FY114,".")</f>
        <v>1.3637887709701359E-3</v>
      </c>
      <c r="EG114" s="27">
        <f>IF(ISNUMBER((work!FS114+work!FT114)/(work!FW114+work!FX114)),(work!FS114+work!FT114)/(work!FW114+work!FX114),".")</f>
        <v>5.7426296636352064E-4</v>
      </c>
      <c r="EH114" s="27">
        <f>work!EZ114</f>
        <v>1.4666340747983379E-4</v>
      </c>
      <c r="EI114" s="27">
        <f>work!FA114</f>
        <v>2.2397736649770129E-4</v>
      </c>
      <c r="EJ114" s="27" t="str">
        <f>work!FB114</f>
        <v>.</v>
      </c>
      <c r="EK114" s="27"/>
      <c r="EL114" s="27">
        <f t="shared" si="93"/>
        <v>7028.0630000000001</v>
      </c>
      <c r="EM114">
        <f t="shared" si="80"/>
        <v>2187</v>
      </c>
      <c r="EN114">
        <f>work!FM114</f>
        <v>694</v>
      </c>
      <c r="EO114">
        <f>IF(ISNUMBER(work!FK114+work!FL114),work!FK114+work!FL114,".")</f>
        <v>734</v>
      </c>
      <c r="EP114">
        <f>IF(ISNUMBER(work!FU114-work!FM114),work!FU114-work!FM114,".")</f>
        <v>211</v>
      </c>
      <c r="EQ114">
        <f>IF(ISNUMBER(work!FS114+work!FT114-work!FK114-work!FL114),(work!FS114+work!FT114-work!FK114-work!FL114),".")</f>
        <v>637</v>
      </c>
      <c r="EU114">
        <f>work!FC114</f>
        <v>600</v>
      </c>
      <c r="EV114">
        <f>work!FD114</f>
        <v>950</v>
      </c>
      <c r="EW114">
        <f>IF(ISNUMBER(VLOOKUP($F114,AREA_EM_ALLYEAR,Seq!B$1,FALSE)),VLOOKUP($F114,AREA_EM_ALLYEAR,Seq!B$1,FALSE),".")</f>
        <v>198</v>
      </c>
      <c r="EX114">
        <f>IF(ISNUMBER(VLOOKUP($F114,AREA_EM_ALLYEAR,Seq!C$1,FALSE)),VLOOKUP($F114,AREA_EM_ALLYEAR,Seq!C$1,FALSE),".")</f>
        <v>268</v>
      </c>
      <c r="EY114">
        <f>IF(ISNUMBER(VLOOKUP($F114,AREA_EM_ALLYEAR,Seq!D$1,FALSE)),VLOOKUP($F114,AREA_EM_ALLYEAR,Seq!D$1,FALSE),".")</f>
        <v>304</v>
      </c>
      <c r="EZ114">
        <f>IF(ISNUMBER(VLOOKUP($F114,AREA_EM_ALLYEAR,Seq!E$1,FALSE)),VLOOKUP($F114,AREA_EM_ALLYEAR,Seq!E$1,FALSE),".")</f>
        <v>414</v>
      </c>
      <c r="FA114">
        <f>IF(ISNUMBER(VLOOKUP($F114,AREA_EM_ALLYEAR,Seq!F$1,FALSE)),VLOOKUP($F114,AREA_EM_ALLYEAR,Seq!F$1,FALSE),".")</f>
        <v>333</v>
      </c>
      <c r="FB114">
        <f>IF(ISNUMBER(VLOOKUP($F114,AREA_EM_ALLYEAR,Seq!G$1,FALSE)),VLOOKUP($F114,AREA_EM_ALLYEAR,Seq!G$1,FALSE),".")</f>
        <v>258</v>
      </c>
      <c r="FC114">
        <f>IF(ISNUMBER(VLOOKUP($F114,AREA_EM_ALLYEAR,Seq!H$1,FALSE)),VLOOKUP($F114,AREA_EM_ALLYEAR,Seq!H$1,FALSE),".")</f>
        <v>333</v>
      </c>
      <c r="FD114">
        <f>IF(ISNUMBER(VLOOKUP($F114,AREA_EM_ALLYEAR,Seq!I$1,FALSE)),VLOOKUP($F114,AREA_EM_ALLYEAR,Seq!I$1,FALSE),".")</f>
        <v>494</v>
      </c>
      <c r="FE114">
        <f>IF(ISNUMBER(VLOOKUP($F114,AREA_EM_ALLYEAR,Seq!J$1,FALSE)),VLOOKUP($F114,AREA_EM_ALLYEAR,Seq!J$1,FALSE),".")</f>
        <v>616</v>
      </c>
      <c r="FF114">
        <f>IF(ISNUMBER(VLOOKUP($F114,AREA_EM_ALLYEAR,Seq!K$1,FALSE)),VLOOKUP($F114,AREA_EM_ALLYEAR,Seq!K$1,FALSE),".")</f>
        <v>512</v>
      </c>
      <c r="FG114">
        <f>IF(ISNUMBER(VLOOKUP($F114,AREA_EM_ALLYEAR,Seq!L$1,FALSE)),VLOOKUP($F114,AREA_EM_ALLYEAR,Seq!L$1,FALSE),".")</f>
        <v>589</v>
      </c>
      <c r="FH114">
        <f>IF(ISNUMBER(VLOOKUP($F114,AREA_EM_ALLYEAR,Seq!M$1,FALSE)),VLOOKUP($F114,AREA_EM_ALLYEAR,Seq!M$1,FALSE),".")</f>
        <v>607</v>
      </c>
      <c r="FI114">
        <f>IF(ISNUMBER(VLOOKUP($F114,AREA_EM_ALLYEAR,Seq!N$1,FALSE)),VLOOKUP($F114,AREA_EM_ALLYEAR,Seq!N$1,FALSE),".")</f>
        <v>757</v>
      </c>
      <c r="FJ114">
        <f>IF(ISNUMBER(VLOOKUP($F114,AREA_EM_ALLYEAR,Seq!O$1,FALSE)),VLOOKUP($F114,AREA_EM_ALLYEAR,Seq!O$1,FALSE),".")</f>
        <v>837</v>
      </c>
      <c r="FK114">
        <f t="shared" si="81"/>
        <v>837</v>
      </c>
      <c r="FN114">
        <f>IF( ISNUMBER(VLOOKUP($F114,AREA_LIFE,Seq!V$1,FALSE)-Life!V$39),VLOOKUP($F114,AREA_LIFE,Seq!V$1,FALSE)-Life!V$39,".")</f>
        <v>9.7033170731707514</v>
      </c>
      <c r="FO114">
        <f>IF( ISNUMBER(VLOOKUP($F114,AREA_LIFE,Seq!W$1,FALSE)-Life!W$39),VLOOKUP($F114,AREA_LIFE,Seq!W$1,FALSE)-Life!W$39,".")</f>
        <v>9.7022926829268386</v>
      </c>
      <c r="FP114">
        <f>IF( ISNUMBER(VLOOKUP($F114,AREA_LIFE,Seq!X$1,FALSE)-Life!X$39),VLOOKUP($F114,AREA_LIFE,Seq!X$1,FALSE)-Life!X$39,".")</f>
        <v>9.6624878048780545</v>
      </c>
      <c r="FQ114">
        <f>IF( ISNUMBER(VLOOKUP($F114,AREA_LIFE,Seq!Y$1,FALSE)-Life!Y$39),VLOOKUP($F114,AREA_LIFE,Seq!Y$1,FALSE)-Life!Y$39,".")</f>
        <v>9.5456585365853641</v>
      </c>
      <c r="FR114">
        <f>IF( ISNUMBER(VLOOKUP($F114,AREA_LIFE,Seq!Z$1,FALSE)-Life!Z$39),VLOOKUP($F114,AREA_LIFE,Seq!Z$1,FALSE)-Life!Z$39,".")</f>
        <v>9.5285853658536581</v>
      </c>
      <c r="FS114">
        <f>IF( ISNUMBER(VLOOKUP($F114,AREA_LIFE,Seq!AA$1,FALSE)-Life!AA$39),VLOOKUP($F114,AREA_LIFE,Seq!AA$1,FALSE)-Life!AA$39,".")</f>
        <v>9.0363902439024315</v>
      </c>
      <c r="FT114">
        <f>IF( ISNUMBER(VLOOKUP($F114,AREA_LIFE,Seq!AB$1,FALSE)-Life!AB$39),VLOOKUP($F114,AREA_LIFE,Seq!AB$1,FALSE)-Life!AB$39,".")</f>
        <v>9.1600000000000108</v>
      </c>
      <c r="FU114">
        <f>IF( ISNUMBER(VLOOKUP($F114,AREA_LIFE,Seq!AC$1,FALSE)-Life!AC$39),VLOOKUP($F114,AREA_LIFE,Seq!AC$1,FALSE)-Life!AC$39,".")</f>
        <v>8.7835121951219577</v>
      </c>
      <c r="FV114">
        <f>IF( ISNUMBER(VLOOKUP($F114,AREA_LIFE,Seq!AD$1,FALSE)-Life!AD$39),VLOOKUP($F114,AREA_LIFE,Seq!AD$1,FALSE)-Life!AD$39,".")</f>
        <v>8.6875609756097703</v>
      </c>
      <c r="FW114">
        <f>IF( ISNUMBER(VLOOKUP($F114,AREA_LIFE,Seq!AE$1,FALSE)-Life!AE$39),VLOOKUP($F114,AREA_LIFE,Seq!AE$1,FALSE)-Life!AE$39,".")</f>
        <v>8.7140975609756026</v>
      </c>
      <c r="FX114">
        <f>IF( ISNUMBER(VLOOKUP($F114,AREA_LIFE,Seq!AF$1,FALSE)-Life!AF$39),VLOOKUP($F114,AREA_LIFE,Seq!AF$1,FALSE)-Life!AF$39,".")</f>
        <v>8.4782439024390328</v>
      </c>
      <c r="FY114">
        <f>IF( ISNUMBER(VLOOKUP($F114,AREA_LIFE,Seq!AG$1,FALSE)-Life!AG$39),VLOOKUP($F114,AREA_LIFE,Seq!AG$1,FALSE)-Life!AG$39,".")</f>
        <v>8.6303414634146236</v>
      </c>
      <c r="FZ114">
        <f>IF( ISNUMBER(VLOOKUP($F114,AREA_LIFE,Seq!AH$1,FALSE)-Life!AH$39),VLOOKUP($F114,AREA_LIFE,Seq!AH$1,FALSE)-Life!AH$39,".")</f>
        <v>8.5291463414634308</v>
      </c>
      <c r="GA114">
        <f>IF( ISNUMBER(VLOOKUP($F114,AREA_LIFE,Seq!AI$1,FALSE)-Life!AI$39),VLOOKUP($F114,AREA_LIFE,Seq!AI$1,FALSE)-Life!AI$39,".")</f>
        <v>8.1821219512195</v>
      </c>
      <c r="GB114">
        <f>IF( ISNUMBER(VLOOKUP($F114,AREA_LIFE,Seq!AJ$1,FALSE)-Life!AJ$39),VLOOKUP($F114,AREA_LIFE,Seq!AJ$1,FALSE)-Life!AJ$39,".")</f>
        <v>8.3994146341463392</v>
      </c>
      <c r="GC114">
        <f>IF( ISNUMBER(VLOOKUP($F114,AREA_LIFE,Seq!AK$1,FALSE)-Life!AK$39),VLOOKUP($F114,AREA_LIFE,Seq!AK$1,FALSE)-Life!AK$39,".")</f>
        <v>8.1190487804878018</v>
      </c>
      <c r="GD114">
        <f>IF( ISNUMBER(VLOOKUP($F114,AREA_LIFE,Seq!AL$1,FALSE)-Life!AL$39),VLOOKUP($F114,AREA_LIFE,Seq!AL$1,FALSE)-Life!AL$39,".")</f>
        <v>8.1988536585366063</v>
      </c>
      <c r="GE114">
        <f>IF( ISNUMBER(VLOOKUP($F114,AREA_LIFE,Seq!AM$1,FALSE)-Life!AM$39),VLOOKUP($F114,AREA_LIFE,Seq!AM$1,FALSE)-Life!AM$39,".")</f>
        <v>7.8509512195121829</v>
      </c>
      <c r="GF114">
        <f>IF( ISNUMBER(VLOOKUP($F114,AREA_LIFE,Seq!AN$1,FALSE)-Life!AN$39),VLOOKUP($F114,AREA_LIFE,Seq!AN$1,FALSE)-Life!AN$39,".")</f>
        <v>7.7051951219512205</v>
      </c>
      <c r="GG114">
        <f>IF( ISNUMBER(VLOOKUP($F114,AREA_LIFE,Seq!AO$1,FALSE)-Life!AO$39),VLOOKUP($F114,AREA_LIFE,Seq!AO$1,FALSE)-Life!AO$39,".")</f>
        <v>7.3329024390243802</v>
      </c>
      <c r="GH114">
        <f>IF( ISNUMBER(VLOOKUP($F114,AREA_LIFE,Seq!AP$1,FALSE)-Life!AP$39),VLOOKUP($F114,AREA_LIFE,Seq!AP$1,FALSE)-Life!AP$39,".")</f>
        <v>7.2999024390243648</v>
      </c>
      <c r="GI114">
        <f>IF( ISNUMBER(VLOOKUP($F114,AREA_LIFE,Seq!AQ$1,FALSE)-Life!AQ$39),VLOOKUP($F114,AREA_LIFE,Seq!AQ$1,FALSE)-Life!AQ$39,".")</f>
        <v>7.1986585365853841</v>
      </c>
      <c r="GJ114">
        <f>IF( ISNUMBER(VLOOKUP($F114,AREA_LIFE,Seq!AR$1,FALSE)-Life!AR$39),VLOOKUP($F114,AREA_LIFE,Seq!AR$1,FALSE)-Life!AR$39,".")</f>
        <v>7.0300243902439092</v>
      </c>
      <c r="GK114">
        <f>IF( ISNUMBER(VLOOKUP($F114,AREA_LIFE,Seq!AS$1,FALSE)-Life!AS$39),VLOOKUP($F114,AREA_LIFE,Seq!AS$1,FALSE)-Life!AS$39,".")</f>
        <v>7.3430731707316994</v>
      </c>
      <c r="GL114">
        <f>IF( ISNUMBER(VLOOKUP($F114,AREA_LIFE,Seq!AT$1,FALSE)-Life!AT$39),VLOOKUP($F114,AREA_LIFE,Seq!AT$1,FALSE)-Life!AT$39,".")</f>
        <v>7.4677804878048732</v>
      </c>
      <c r="GM114">
        <f>IF( ISNUMBER(VLOOKUP($F114,AREA_LIFE,Seq!AU$1,FALSE)-Life!AU$39),VLOOKUP($F114,AREA_LIFE,Seq!AU$1,FALSE)-Life!AU$39,".")</f>
        <v>7.6282195121951304</v>
      </c>
      <c r="GN114">
        <f>IF( ISNUMBER(VLOOKUP($F114,AREA_LIFE,Seq!AV$1,FALSE)-Life!AV$39),VLOOKUP($F114,AREA_LIFE,Seq!AV$1,FALSE)-Life!AV$39,".")</f>
        <v>7.7249268292683126</v>
      </c>
      <c r="GO114">
        <f>IF( ISNUMBER(VLOOKUP($F114,AREA_LIFE,Seq!AW$1,FALSE)-Life!AW$39),VLOOKUP($F114,AREA_LIFE,Seq!AW$1,FALSE)-Life!AW$39,".")</f>
        <v>7.59643902439025</v>
      </c>
      <c r="GP114">
        <f>IF( ISNUMBER(VLOOKUP($F114,AREA_LIFE,Seq!AX$1,FALSE)-Life!AX$39),VLOOKUP($F114,AREA_LIFE,Seq!AX$1,FALSE)-Life!AX$39,".")</f>
        <v>7.6169024390243862</v>
      </c>
      <c r="GQ114">
        <f t="shared" si="82"/>
        <v>7.6169024390243862</v>
      </c>
      <c r="GS114">
        <f>IFERROR(VLOOKUP($F114,AREA_LIFE,Seq!V$1,FALSE),".")</f>
        <v>75.671707317073185</v>
      </c>
      <c r="GT114">
        <f>IFERROR(VLOOKUP($F114,AREA_LIFE,Seq!W$1,FALSE),".")</f>
        <v>75.869024390243908</v>
      </c>
      <c r="GU114">
        <f>IFERROR(VLOOKUP($F114,AREA_LIFE,Seq!X$1,FALSE),".")</f>
        <v>76.010975609756116</v>
      </c>
      <c r="GV114">
        <f>IFERROR(VLOOKUP($F114,AREA_LIFE,Seq!Y$1,FALSE),".")</f>
        <v>76.066829268292693</v>
      </c>
      <c r="GW114">
        <f>IFERROR(VLOOKUP($F114,AREA_LIFE,Seq!Z$1,FALSE),".")</f>
        <v>76.224390243902448</v>
      </c>
      <c r="GX114">
        <f>IFERROR(VLOOKUP($F114,AREA_LIFE,Seq!AA$1,FALSE),".")</f>
        <v>75.916829268292688</v>
      </c>
      <c r="GY114">
        <f>IFERROR(VLOOKUP($F114,AREA_LIFE,Seq!AB$1,FALSE),".")</f>
        <v>76.241219512195144</v>
      </c>
      <c r="GZ114">
        <f>IFERROR(VLOOKUP($F114,AREA_LIFE,Seq!AC$1,FALSE),".")</f>
        <v>76.081707317073182</v>
      </c>
      <c r="HA114">
        <f>IFERROR(VLOOKUP($F114,AREA_LIFE,Seq!AD$1,FALSE),".")</f>
        <v>76.220487804878061</v>
      </c>
      <c r="HB114">
        <f>IFERROR(VLOOKUP($F114,AREA_LIFE,Seq!AE$1,FALSE),".")</f>
        <v>76.500487804878048</v>
      </c>
      <c r="HC114">
        <f>IFERROR(VLOOKUP($F114,AREA_LIFE,Seq!AF$1,FALSE),".")</f>
        <v>76.53731707317074</v>
      </c>
      <c r="HD114">
        <f>IFERROR(VLOOKUP($F114,AREA_LIFE,Seq!AG$1,FALSE),".")</f>
        <v>76.980731707317076</v>
      </c>
      <c r="HE114">
        <f>IFERROR(VLOOKUP($F114,AREA_LIFE,Seq!AH$1,FALSE),".")</f>
        <v>77.184390243902456</v>
      </c>
      <c r="HF114">
        <f>IFERROR(VLOOKUP($F114,AREA_LIFE,Seq!AI$1,FALSE),".")</f>
        <v>77.151707317073175</v>
      </c>
      <c r="HG114">
        <f>IFERROR(VLOOKUP($F114,AREA_LIFE,Seq!AJ$1,FALSE),".")</f>
        <v>77.689756097560988</v>
      </c>
      <c r="HH114">
        <f>IFERROR(VLOOKUP($F114,AREA_LIFE,Seq!AK$1,FALSE),".")</f>
        <v>77.736585365853671</v>
      </c>
      <c r="HI114">
        <f>IFERROR(VLOOKUP($F114,AREA_LIFE,Seq!AL$1,FALSE),".")</f>
        <v>78.150487804878068</v>
      </c>
      <c r="HJ114">
        <f>IFERROR(VLOOKUP($F114,AREA_LIFE,Seq!AM$1,FALSE),".")</f>
        <v>78.142682926829266</v>
      </c>
      <c r="HK114">
        <f>IFERROR(VLOOKUP($F114,AREA_LIFE,Seq!AN$1,FALSE),".")</f>
        <v>78.340000000000018</v>
      </c>
      <c r="HL114">
        <f>IFERROR(VLOOKUP($F114,AREA_LIFE,Seq!AO$1,FALSE),".")</f>
        <v>78.307804878048785</v>
      </c>
      <c r="HM114">
        <f>IFERROR(VLOOKUP($F114,AREA_LIFE,Seq!AP$1,FALSE),".")</f>
        <v>78.603902439024381</v>
      </c>
      <c r="HN114">
        <f>IFERROR(VLOOKUP($F114,AREA_LIFE,Seq!AQ$1,FALSE),".")</f>
        <v>78.810243902439041</v>
      </c>
      <c r="HO114">
        <f>IFERROR(VLOOKUP($F114,AREA_LIFE,Seq!AR$1,FALSE),".")</f>
        <v>78.92317073170733</v>
      </c>
      <c r="HP114">
        <f>IFERROR(VLOOKUP($F114,AREA_LIFE,Seq!AS$1,FALSE),".")</f>
        <v>79.490243902439019</v>
      </c>
      <c r="HQ114">
        <f>IFERROR(VLOOKUP($F114,AREA_LIFE,Seq!AT$1,FALSE),".")</f>
        <v>79.841463414634163</v>
      </c>
      <c r="HR114">
        <f>IFERROR(VLOOKUP($F114,AREA_LIFE,Seq!AU$1,FALSE),".")</f>
        <v>80.2048780487805</v>
      </c>
      <c r="HS114">
        <f>IFERROR(VLOOKUP($F114,AREA_LIFE,Seq!AV$1,FALSE),".")</f>
        <v>80.488536585365864</v>
      </c>
      <c r="HT114">
        <f>IFERROR(VLOOKUP($F114,AREA_LIFE,Seq!AW$1,FALSE),".")</f>
        <v>80.539512195121958</v>
      </c>
      <c r="HU114">
        <f>IFERROR(VLOOKUP($F114,AREA_LIFE,Seq!AX$1,FALSE),".")</f>
        <v>80.741463414634154</v>
      </c>
      <c r="HV114">
        <f t="shared" ref="HV114:HV115" si="95">HU114</f>
        <v>80.741463414634154</v>
      </c>
      <c r="HZ114">
        <f t="shared" si="85"/>
        <v>11815</v>
      </c>
      <c r="IA114">
        <f t="shared" si="83"/>
        <v>5440</v>
      </c>
      <c r="IB114">
        <f t="shared" si="86"/>
        <v>56156799.440910406</v>
      </c>
      <c r="IC114">
        <f t="shared" si="87"/>
        <v>-32763311.745211802</v>
      </c>
      <c r="ID114">
        <f t="shared" si="84"/>
        <v>6.499946030926626E-2</v>
      </c>
      <c r="IE114">
        <f>work!FK114</f>
        <v>90</v>
      </c>
      <c r="IF114">
        <f>work!FL114</f>
        <v>644</v>
      </c>
      <c r="IG114">
        <f>work!FM114</f>
        <v>694</v>
      </c>
      <c r="IH114">
        <f>IF(ISNUMBER(work!FS114-work!FK114),work!FS114-work!FK114,".")</f>
        <v>31</v>
      </c>
      <c r="II114">
        <f>IF(ISNUMBER(work!FT114-work!FL114),work!FT114-work!FL114,".")</f>
        <v>606</v>
      </c>
      <c r="IJ114">
        <f>IF(ISNUMBER(work!FU114-work!FM114),work!FU114-work!FM114,".")</f>
        <v>211</v>
      </c>
    </row>
    <row r="115" spans="1:244">
      <c r="A115" s="24" t="str">
        <f t="shared" si="48"/>
        <v>欧洲</v>
      </c>
      <c r="B115" s="24" t="str">
        <f t="shared" si="89"/>
        <v>InEM90</v>
      </c>
      <c r="C115" s="24" t="str">
        <f t="shared" si="90"/>
        <v>InOECD90</v>
      </c>
      <c r="D115" s="24"/>
      <c r="E115" s="25" t="s">
        <v>2551</v>
      </c>
      <c r="F115" s="26" t="str">
        <f t="shared" si="51"/>
        <v>Poland</v>
      </c>
      <c r="G115" s="27">
        <f t="shared" si="52"/>
        <v>0</v>
      </c>
      <c r="H115" s="27">
        <f t="shared" si="53"/>
        <v>0</v>
      </c>
      <c r="I115" s="27">
        <f t="shared" si="54"/>
        <v>0</v>
      </c>
      <c r="J115" s="27">
        <f t="shared" si="55"/>
        <v>2130</v>
      </c>
      <c r="K115" s="27">
        <f t="shared" si="56"/>
        <v>50</v>
      </c>
      <c r="L115" s="27">
        <f t="shared" si="57"/>
        <v>0</v>
      </c>
      <c r="M115" s="27">
        <f t="shared" si="58"/>
        <v>0</v>
      </c>
      <c r="N115" s="27">
        <f t="shared" si="59"/>
        <v>0</v>
      </c>
      <c r="O115" s="27">
        <f t="shared" si="60"/>
        <v>0</v>
      </c>
      <c r="P115" s="27">
        <f t="shared" si="61"/>
        <v>101</v>
      </c>
      <c r="Q115" s="27">
        <f t="shared" si="62"/>
        <v>186</v>
      </c>
      <c r="R115" s="27">
        <f t="shared" si="63"/>
        <v>157</v>
      </c>
      <c r="S115" s="27">
        <f t="shared" si="64"/>
        <v>338</v>
      </c>
      <c r="T115" s="27">
        <f t="shared" si="65"/>
        <v>94</v>
      </c>
      <c r="U115" s="27">
        <f t="shared" si="66"/>
        <v>94</v>
      </c>
      <c r="V115" s="27">
        <f t="shared" si="67"/>
        <v>354</v>
      </c>
      <c r="W115" s="27">
        <f t="shared" si="68"/>
        <v>464</v>
      </c>
      <c r="X115" s="27">
        <f t="shared" si="69"/>
        <v>367</v>
      </c>
      <c r="Y115" s="27">
        <f t="shared" si="70"/>
        <v>367</v>
      </c>
      <c r="Z115" s="27">
        <f t="shared" si="71"/>
        <v>364</v>
      </c>
      <c r="AA115" s="27">
        <f t="shared" si="72"/>
        <v>318</v>
      </c>
      <c r="AB115" s="27">
        <f t="shared" si="73"/>
        <v>749</v>
      </c>
      <c r="AC115" s="27">
        <f t="shared" si="74"/>
        <v>825</v>
      </c>
      <c r="AD115" s="27">
        <f t="shared" si="75"/>
        <v>920</v>
      </c>
      <c r="AE115" s="27">
        <f t="shared" si="91"/>
        <v>1109</v>
      </c>
      <c r="AF115" s="27">
        <f t="shared" si="92"/>
        <v>1084</v>
      </c>
      <c r="AG115" s="27"/>
      <c r="AH115" s="27" t="str">
        <f>IF(ISNUMBER(work!C115+work!AH115),work!C115+work!AH115,".")</f>
        <v>.</v>
      </c>
      <c r="AI115" s="27" t="str">
        <f>IF(ISNUMBER(work!D115+work!AI115),work!D115+work!AI115,".")</f>
        <v>.</v>
      </c>
      <c r="AJ115" s="27" t="str">
        <f>IF(ISNUMBER(work!E115+work!AJ115),work!E115+work!AJ115,".")</f>
        <v>.</v>
      </c>
      <c r="AK115" s="27" t="str">
        <f>IF(ISNUMBER(work!F115+work!AK115),work!F115+work!AK115,".")</f>
        <v>.</v>
      </c>
      <c r="AL115" s="27" t="str">
        <f>IF(ISNUMBER(work!G115+work!AL115),work!G115+work!AL115,".")</f>
        <v>.</v>
      </c>
      <c r="AM115" s="27" t="str">
        <f>IF(ISNUMBER(work!H115+work!AM115),work!H115+work!AM115,".")</f>
        <v>.</v>
      </c>
      <c r="AN115" s="27" t="str">
        <f>IF(ISNUMBER(work!I115+work!AN115),work!I115+work!AN115,".")</f>
        <v>.</v>
      </c>
      <c r="AO115" s="27" t="str">
        <f>IF(ISNUMBER(work!J115+work!AO115),work!J115+work!AO115,".")</f>
        <v>.</v>
      </c>
      <c r="AP115" s="27" t="str">
        <f>IF(ISNUMBER(work!K115+work!AP115),work!K115+work!AP115,".")</f>
        <v>.</v>
      </c>
      <c r="AQ115" s="27" t="str">
        <f>IF(ISNUMBER(work!L115+work!AQ115),work!L115+work!AQ115,".")</f>
        <v>.</v>
      </c>
      <c r="AR115" s="27">
        <f>IF(ISNUMBER(work!M115+work!AR115),work!M115+work!AR115,".")</f>
        <v>56264125.565151408</v>
      </c>
      <c r="AS115" s="27">
        <f>IF(ISNUMBER(work!N115+work!AS115),work!N115+work!AS115,".")</f>
        <v>59528165.781666696</v>
      </c>
      <c r="AT115" s="27">
        <f>IF(ISNUMBER(work!O115+work!AT115),work!O115+work!AT115,".")</f>
        <v>66707742.254074201</v>
      </c>
      <c r="AU115" s="27">
        <f>IF(ISNUMBER(work!P115+work!AU115),work!P115+work!AU115,".")</f>
        <v>74897979.006075695</v>
      </c>
      <c r="AV115" s="27">
        <f>IF(ISNUMBER(work!Q115+work!AV115),work!Q115+work!AV115,".")</f>
        <v>83786008.715607196</v>
      </c>
      <c r="AW115" s="27">
        <f>IF(ISNUMBER(work!R115+work!AW115),work!R115+work!AW115,".")</f>
        <v>92439016.727558196</v>
      </c>
      <c r="AX115" s="27">
        <f>IF(ISNUMBER(work!S115+work!AX115),work!S115+work!AX115,".")</f>
        <v>101187980.0146035</v>
      </c>
      <c r="AY115" s="27">
        <f>IF(ISNUMBER(work!T115+work!AY115),work!T115+work!AY115,".")</f>
        <v>110288978.7366454</v>
      </c>
      <c r="AZ115" s="27">
        <f>IF(ISNUMBER(work!U115+work!AZ115),work!U115+work!AZ115,".")</f>
        <v>118469557.9397755</v>
      </c>
      <c r="BA115" s="27">
        <f>IF(ISNUMBER(work!V115+work!BA115),work!V115+work!BA115,".")</f>
        <v>126989804.6782805</v>
      </c>
      <c r="BB115" s="27">
        <f>IF(ISNUMBER(work!W115+work!BB115),work!W115+work!BB115,".")</f>
        <v>136975644.01372319</v>
      </c>
      <c r="BC115" s="27">
        <f>IF(ISNUMBER(work!X115+work!BC115),work!X115+work!BC115,".")</f>
        <v>147129467.76387769</v>
      </c>
      <c r="BD115" s="27">
        <f>IF(ISNUMBER(work!Y115+work!BD115),work!Y115+work!BD115,".")</f>
        <v>159191058.90364081</v>
      </c>
      <c r="BE115" s="27">
        <f>IF(ISNUMBER(work!Z115+work!BE115),work!Z115+work!BE115,".")</f>
        <v>174031732.6077185</v>
      </c>
      <c r="BF115" s="27">
        <f>IF(ISNUMBER(work!AA115+work!BF115),work!AA115+work!BF115,".")</f>
        <v>190740420.52772579</v>
      </c>
      <c r="BG115" s="27">
        <f>IF(ISNUMBER(work!AB115+work!BG115),work!AB115+work!BG115,".")</f>
        <v>209272356.27763829</v>
      </c>
      <c r="BH115" s="27">
        <f>IF(ISNUMBER(work!AC115+work!BH115),work!AC115+work!BH115,".")</f>
        <v>232476867.7086525</v>
      </c>
      <c r="BI115" s="27">
        <f>IF(ISNUMBER(work!AD115+work!BI115),work!AD115+work!BI115,".")</f>
        <v>261382701.7157613</v>
      </c>
      <c r="BJ115" s="27">
        <f>IF(ISNUMBER(work!AE115+work!BJ115),work!AE115+work!BJ115,".")</f>
        <v>283977560.18771988</v>
      </c>
      <c r="BK115" s="27">
        <f>IF(ISNUMBER(work!AF115+work!BK115),work!AF115+work!BK115,".")</f>
        <v>317905584.30743861</v>
      </c>
      <c r="BL115" s="27"/>
      <c r="BM115" s="27" t="str">
        <f>IF(ISNUMBER(work!AH115-work!C115),work!AH115-work!C115,".")</f>
        <v>.</v>
      </c>
      <c r="BN115" s="27" t="str">
        <f>IF(ISNUMBER(work!AI115-work!D115),work!AI115-work!D115,".")</f>
        <v>.</v>
      </c>
      <c r="BO115" s="27" t="str">
        <f>IF(ISNUMBER(work!AJ115-work!E115),work!AJ115-work!E115,".")</f>
        <v>.</v>
      </c>
      <c r="BP115" s="27" t="str">
        <f>IF(ISNUMBER(work!AK115-work!F115),work!AK115-work!F115,".")</f>
        <v>.</v>
      </c>
      <c r="BQ115" s="27" t="str">
        <f>IF(ISNUMBER(work!AL115-work!G115),work!AL115-work!G115,".")</f>
        <v>.</v>
      </c>
      <c r="BR115" s="27" t="str">
        <f>IF(ISNUMBER(work!AM115-work!H115),work!AM115-work!H115,".")</f>
        <v>.</v>
      </c>
      <c r="BS115" s="27" t="str">
        <f>IF(ISNUMBER(work!AN115-work!I115),work!AN115-work!I115,".")</f>
        <v>.</v>
      </c>
      <c r="BT115" s="27" t="str">
        <f>IF(ISNUMBER(work!AO115-work!J115),work!AO115-work!J115,".")</f>
        <v>.</v>
      </c>
      <c r="BU115" s="27" t="str">
        <f>IF(ISNUMBER(work!AP115-work!K115),work!AP115-work!K115,".")</f>
        <v>.</v>
      </c>
      <c r="BV115" s="27" t="str">
        <f>IF(ISNUMBER(work!AQ115-work!L115),work!AQ115-work!L115,".")</f>
        <v>.</v>
      </c>
      <c r="BW115" s="27">
        <f>IF(ISNUMBER(work!AR115-work!M115),work!AR115-work!M115,".")</f>
        <v>-32655985.620970804</v>
      </c>
      <c r="BX115" s="27">
        <f>IF(ISNUMBER(work!AS115-work!N115),work!AS115-work!N115,".")</f>
        <v>-37572595.633578703</v>
      </c>
      <c r="BY115" s="27">
        <f>IF(ISNUMBER(work!AT115-work!O115),work!AT115-work!O115,".")</f>
        <v>-44181327.282136008</v>
      </c>
      <c r="BZ115" s="27">
        <f>IF(ISNUMBER(work!AU115-work!P115),work!AU115-work!P115,".")</f>
        <v>-51515560.265203893</v>
      </c>
      <c r="CA115" s="27">
        <f>IF(ISNUMBER(work!AV115-work!Q115),work!AV115-work!Q115,".")</f>
        <v>-59187704.200210005</v>
      </c>
      <c r="CB115" s="27">
        <f>IF(ISNUMBER(work!AW115-work!R115),work!AW115-work!R115,".")</f>
        <v>-66118830.896083198</v>
      </c>
      <c r="CC115" s="27">
        <f>IF(ISNUMBER(work!AX115-work!S115),work!AX115-work!S115,".")</f>
        <v>-73225652.371401906</v>
      </c>
      <c r="CD115" s="27">
        <f>IF(ISNUMBER(work!AY115-work!T115),work!AY115-work!T115,".")</f>
        <v>-80345121.46125859</v>
      </c>
      <c r="CE115" s="27">
        <f>IF(ISNUMBER(work!AZ115-work!U115),work!AZ115-work!U115,".")</f>
        <v>-87034002.0735645</v>
      </c>
      <c r="CF115" s="27">
        <f>IF(ISNUMBER(work!BA115-work!V115),work!BA115-work!V115,".")</f>
        <v>-94132025.89607349</v>
      </c>
      <c r="CG115" s="27">
        <f>IF(ISNUMBER(work!BB115-work!W115),work!BB115-work!W115,".")</f>
        <v>-102720420.32887679</v>
      </c>
      <c r="CH115" s="27">
        <f>IF(ISNUMBER(work!BC115-work!X115),work!BC115-work!X115,".")</f>
        <v>-112461369.91915831</v>
      </c>
      <c r="CI115" s="27">
        <f>IF(ISNUMBER(work!BD115-work!Y115),work!BD115-work!Y115,".")</f>
        <v>-124022545.0085512</v>
      </c>
      <c r="CJ115" s="27">
        <f>IF(ISNUMBER(work!BE115-work!Z115),work!BE115-work!Z115,".")</f>
        <v>-137503231.69569352</v>
      </c>
      <c r="CK115" s="27">
        <f>IF(ISNUMBER(work!BF115-work!AA115),work!BF115-work!AA115,".")</f>
        <v>-152259575.1703302</v>
      </c>
      <c r="CL115" s="27">
        <f>IF(ISNUMBER(work!BG115-work!AB115),work!BG115-work!AB115,".")</f>
        <v>-169399638.9730157</v>
      </c>
      <c r="CM115" s="27">
        <f>IF(ISNUMBER(work!BH115-work!AC115),work!BH115-work!AC115,".")</f>
        <v>-190121078.99107748</v>
      </c>
      <c r="CN115" s="27">
        <f>IF(ISNUMBER(work!BI115-work!AD115),work!BI115-work!AD115,".")</f>
        <v>-216152978.05493271</v>
      </c>
      <c r="CO115" s="27">
        <f>IF(ISNUMBER(work!BJ115-work!AE115),work!BJ115-work!AE115,".")</f>
        <v>-236536330.7623381</v>
      </c>
      <c r="CP115" s="27">
        <f>IF(ISNUMBER(work!BK115-work!AF115),work!BK115-work!AF115,".")</f>
        <v>-269603523.52135205</v>
      </c>
      <c r="CQ115" s="27"/>
      <c r="CR115" s="27"/>
      <c r="CS115" s="27">
        <f>IF(ISNUMBER(work!CR115-work!BN115),work!CR115-work!BN115,".")</f>
        <v>7.5861141290289202E-2</v>
      </c>
      <c r="CT115" s="27">
        <f>IF(ISNUMBER(work!CS115-work!BO115),work!CS115-work!BO115,".")</f>
        <v>7.4861141290289201E-2</v>
      </c>
      <c r="CU115" s="27">
        <f>IF(ISNUMBER(work!CT115-work!BP115),work!CT115-work!BP115,".")</f>
        <v>7.4861141290289201E-2</v>
      </c>
      <c r="CV115" s="27">
        <f>IF(ISNUMBER(work!CU115-work!BQ115),work!CU115-work!BQ115,".")</f>
        <v>7.3861141290289201E-2</v>
      </c>
      <c r="CW115" s="27">
        <f>IF(ISNUMBER(work!CV115-work!BR115),work!CV115-work!BR115,".")</f>
        <v>7.3861141290289201E-2</v>
      </c>
      <c r="CX115" s="27">
        <f>IF(ISNUMBER(work!CW115-work!BS115),work!CW115-work!BS115,".")</f>
        <v>7.28611412902892E-2</v>
      </c>
      <c r="CY115" s="27">
        <f>IF(ISNUMBER(work!CX115-work!BT115),work!CX115-work!BT115,".")</f>
        <v>7.1861141290289213E-2</v>
      </c>
      <c r="CZ115" s="27">
        <f>IF(ISNUMBER(work!CY115-work!BU115),work!CY115-work!BU115,".")</f>
        <v>7.0861141290289212E-2</v>
      </c>
      <c r="DA115" s="27">
        <f>IF(ISNUMBER(work!CZ115-work!BV115),work!CZ115-work!BV115,".")</f>
        <v>6.9861141290289211E-2</v>
      </c>
      <c r="DB115" s="27">
        <f>IF(ISNUMBER(work!DA115-work!BW115),work!DA115-work!BW115,".")</f>
        <v>6.886114129028921E-2</v>
      </c>
      <c r="DC115" s="94">
        <f>IF(ISNUMBER(work!DB115-work!BX115),work!DB115-work!BX115,".")</f>
        <v>6.6861141290289208E-2</v>
      </c>
      <c r="DD115" s="27">
        <f>IF(ISNUMBER(work!DC115-work!BY115),work!DC115-work!BY115,".")</f>
        <v>6.4861141290289206E-2</v>
      </c>
      <c r="DE115" s="27">
        <f>IF(ISNUMBER(work!DD115-work!BZ115),work!DD115-work!BZ115,".")</f>
        <v>6.3861141290289206E-2</v>
      </c>
      <c r="DF115" s="27">
        <f>IF(ISNUMBER(work!DE115-work!CA115),work!DE115-work!CA115,".")</f>
        <v>6.1861141290289204E-2</v>
      </c>
      <c r="DG115" s="27">
        <f>IF(ISNUMBER(work!DF115-work!CB115),work!DF115-work!CB115,".")</f>
        <v>5.9861141290289202E-2</v>
      </c>
      <c r="DH115" s="27">
        <f>IF(ISNUMBER(work!DG115-work!CC115),work!DG115-work!CC115,".")</f>
        <v>5.7861141290289207E-2</v>
      </c>
      <c r="DI115" s="27">
        <f>IF(ISNUMBER(work!DH115-work!CD115),work!DH115-work!CD115,".")</f>
        <v>5.4861141290289211E-2</v>
      </c>
      <c r="DJ115" s="27">
        <f>IF(ISNUMBER(work!DI115-work!CE115),work!DI115-work!CE115,".")</f>
        <v>5.286114129028921E-2</v>
      </c>
      <c r="DK115" s="27">
        <f>IF(ISNUMBER(work!DJ115-work!CF115),work!DJ115-work!CF115,".")</f>
        <v>5.0861141290289208E-2</v>
      </c>
      <c r="DL115" s="27">
        <f>IF(ISNUMBER(work!DK115-work!CG115),work!DK115-work!CG115,".")</f>
        <v>4.7861141290289205E-2</v>
      </c>
      <c r="DM115" s="94">
        <f>IF(ISNUMBER(work!DL115-work!CH115),work!DL115-work!CH115,".")</f>
        <v>4.6654810555962066E-2</v>
      </c>
      <c r="DN115" s="27">
        <f>IF(ISNUMBER(work!DM115-work!CI115),work!DM115-work!CI115,".")</f>
        <v>4.5299743600174823E-2</v>
      </c>
      <c r="DO115" s="27">
        <f>IF(ISNUMBER(work!DN115-work!CJ115),work!DN115-work!CJ115,".")</f>
        <v>4.3381295349424344E-2</v>
      </c>
      <c r="DP115" s="27">
        <f>IF(ISNUMBER(work!DO115-work!CK115),work!DO115-work!CK115,".")</f>
        <v>4.1248399078958359E-2</v>
      </c>
      <c r="DQ115" s="27">
        <f>IF(ISNUMBER(work!DP115-work!CL115),work!DP115-work!CL115,".")</f>
        <v>3.7721720909799333E-2</v>
      </c>
      <c r="DR115" s="94">
        <f>IF(ISNUMBER(work!DQ115-work!CM115),work!DQ115-work!CM115,".")</f>
        <v>3.4597406816898539E-2</v>
      </c>
      <c r="DS115" s="27">
        <f>IF(ISNUMBER(work!DR115-work!CN115),work!DR115-work!CN115,".")</f>
        <v>2.9780186588977235E-2</v>
      </c>
      <c r="DT115" s="27">
        <f>IF(ISNUMBER(work!DS115-work!CO115),work!DS115-work!CO115,".")</f>
        <v>2.4176150612687755E-2</v>
      </c>
      <c r="DU115" s="27">
        <f>IF(ISNUMBER(work!DT115-work!CP115),work!DT115-work!CP115,".")</f>
        <v>2.0576093527738037E-2</v>
      </c>
      <c r="DV115" s="27">
        <f t="shared" si="78"/>
        <v>2.0576093527738037E-2</v>
      </c>
      <c r="DW115" s="27"/>
      <c r="DX115" s="27">
        <f>IF(ISNUMBER(work!FJ115/work!FN115),work!FJ115/work!FN115,".")</f>
        <v>2.3933616225992593E-5</v>
      </c>
      <c r="DY115" s="27">
        <f>IF(ISNUMBER(work!FK115/work!FO115),work!FK115/work!FO115,".")</f>
        <v>3.5869309732558813E-5</v>
      </c>
      <c r="DZ115" s="27">
        <f>IF(ISNUMBER(work!FL115/work!FP115),work!FL115/work!FP115,".")</f>
        <v>8.2882882882882891E-6</v>
      </c>
      <c r="EA115" s="27">
        <f>IF(ISNUMBER(work!FM115/work!FQ115),work!FM115/work!FQ115,".")</f>
        <v>5.1784154920748441E-5</v>
      </c>
      <c r="EB115" s="27">
        <f>IF(ISNUMBER((work!FK115+work!FL115)/(work!FO115+work!FP115)),(work!FK115+work!FL115)/(work!FO115+work!FP115),".")</f>
        <v>2.1554801610260572E-5</v>
      </c>
      <c r="EC115" s="27">
        <f>IF(ISNUMBER(work!FR115/work!FV115),work!FR115/work!FV115,".")</f>
        <v>2.524822695035461E-5</v>
      </c>
      <c r="ED115" s="27">
        <f>IF(ISNUMBER(work!FS115/work!FW115),work!FS115/work!FW115,".")</f>
        <v>1.1726042614907502E-5</v>
      </c>
      <c r="EE115" s="27">
        <f>IF(ISNUMBER(work!FT115/work!FX115),work!FT115/work!FX115,".")</f>
        <v>1.8032786885245903E-5</v>
      </c>
      <c r="EF115" s="27">
        <f>IF(ISNUMBER(work!FU115/work!FY115),work!FU115/work!FY115,".")</f>
        <v>1.0551585019670126E-4</v>
      </c>
      <c r="EG115" s="27">
        <f>IF(ISNUMBER((work!FS115+work!FT115)/(work!FW115+work!FX115)),(work!FS115+work!FT115)/(work!FW115+work!FX115),".")</f>
        <v>1.5235870896521524E-5</v>
      </c>
      <c r="EH115" s="27">
        <f>work!EZ115</f>
        <v>2.1642588116251615E-6</v>
      </c>
      <c r="EI115" s="27">
        <f>work!FA115</f>
        <v>2.020000629610586E-6</v>
      </c>
      <c r="EJ115" s="27" t="str">
        <f>work!FB115</f>
        <v>.</v>
      </c>
      <c r="EK115" s="27"/>
      <c r="EL115" s="27">
        <f t="shared" si="93"/>
        <v>6944.9160000000002</v>
      </c>
      <c r="EM115">
        <f t="shared" si="80"/>
        <v>464</v>
      </c>
      <c r="EN115">
        <f>work!FM115</f>
        <v>95</v>
      </c>
      <c r="EO115">
        <f>IF(ISNUMBER(work!FK115+work!FL115),work!FK115+work!FL115,".")</f>
        <v>461</v>
      </c>
      <c r="EP115">
        <f>IF(ISNUMBER(work!FU115-work!FM115),work!FU115-work!FM115,".")</f>
        <v>194</v>
      </c>
      <c r="EQ115">
        <f>IF(ISNUMBER(work!FS115+work!FT115-work!FK115-work!FL115),(work!FS115+work!FT115-work!FK115-work!FL115),".")</f>
        <v>-127</v>
      </c>
      <c r="EU115">
        <f>work!FC115</f>
        <v>77</v>
      </c>
      <c r="EV115">
        <f>work!FD115</f>
        <v>77</v>
      </c>
      <c r="EW115">
        <f>IF(ISNUMBER(VLOOKUP($F115,AREA_EM_ALLYEAR,Seq!B$1,FALSE)),VLOOKUP($F115,AREA_EM_ALLYEAR,Seq!B$1,FALSE),".")</f>
        <v>107</v>
      </c>
      <c r="EX115">
        <f>IF(ISNUMBER(VLOOKUP($F115,AREA_EM_ALLYEAR,Seq!C$1,FALSE)),VLOOKUP($F115,AREA_EM_ALLYEAR,Seq!C$1,FALSE),".")</f>
        <v>116</v>
      </c>
      <c r="EY115">
        <f>IF(ISNUMBER(VLOOKUP($F115,AREA_EM_ALLYEAR,Seq!D$1,FALSE)),VLOOKUP($F115,AREA_EM_ALLYEAR,Seq!D$1,FALSE),".")</f>
        <v>133</v>
      </c>
      <c r="EZ115">
        <f>IF(ISNUMBER(VLOOKUP($F115,AREA_EM_ALLYEAR,Seq!E$1,FALSE)),VLOOKUP($F115,AREA_EM_ALLYEAR,Seq!E$1,FALSE),".")</f>
        <v>142</v>
      </c>
      <c r="FA115">
        <f>IF(ISNUMBER(VLOOKUP($F115,AREA_EM_ALLYEAR,Seq!F$1,FALSE)),VLOOKUP($F115,AREA_EM_ALLYEAR,Seq!F$1,FALSE),".")</f>
        <v>429</v>
      </c>
      <c r="FB115">
        <f>IF(ISNUMBER(VLOOKUP($F115,AREA_EM_ALLYEAR,Seq!G$1,FALSE)),VLOOKUP($F115,AREA_EM_ALLYEAR,Seq!G$1,FALSE),".")</f>
        <v>407</v>
      </c>
      <c r="FC115">
        <f>IF(ISNUMBER(VLOOKUP($F115,AREA_EM_ALLYEAR,Seq!H$1,FALSE)),VLOOKUP($F115,AREA_EM_ALLYEAR,Seq!H$1,FALSE),".")</f>
        <v>379</v>
      </c>
      <c r="FD115">
        <f>IF(ISNUMBER(VLOOKUP($F115,AREA_EM_ALLYEAR,Seq!I$1,FALSE)),VLOOKUP($F115,AREA_EM_ALLYEAR,Seq!I$1,FALSE),".")</f>
        <v>459</v>
      </c>
      <c r="FE115">
        <f>IF(ISNUMBER(VLOOKUP($F115,AREA_EM_ALLYEAR,Seq!J$1,FALSE)),VLOOKUP($F115,AREA_EM_ALLYEAR,Seq!J$1,FALSE),".")</f>
        <v>440</v>
      </c>
      <c r="FF115">
        <f>IF(ISNUMBER(VLOOKUP($F115,AREA_EM_ALLYEAR,Seq!K$1,FALSE)),VLOOKUP($F115,AREA_EM_ALLYEAR,Seq!K$1,FALSE),".")</f>
        <v>457</v>
      </c>
      <c r="FG115">
        <f>IF(ISNUMBER(VLOOKUP($F115,AREA_EM_ALLYEAR,Seq!L$1,FALSE)),VLOOKUP($F115,AREA_EM_ALLYEAR,Seq!L$1,FALSE),".")</f>
        <v>647</v>
      </c>
      <c r="FH115">
        <f>IF(ISNUMBER(VLOOKUP($F115,AREA_EM_ALLYEAR,Seq!M$1,FALSE)),VLOOKUP($F115,AREA_EM_ALLYEAR,Seq!M$1,FALSE),".")</f>
        <v>422</v>
      </c>
      <c r="FI115">
        <f>IF(ISNUMBER(VLOOKUP($F115,AREA_EM_ALLYEAR,Seq!N$1,FALSE)),VLOOKUP($F115,AREA_EM_ALLYEAR,Seq!N$1,FALSE),".")</f>
        <v>696</v>
      </c>
      <c r="FJ115">
        <f>IF(ISNUMBER(VLOOKUP($F115,AREA_EM_ALLYEAR,Seq!O$1,FALSE)),VLOOKUP($F115,AREA_EM_ALLYEAR,Seq!O$1,FALSE),".")</f>
        <v>1235</v>
      </c>
      <c r="FK115">
        <f t="shared" si="81"/>
        <v>1235</v>
      </c>
      <c r="FN115">
        <f>IF( ISNUMBER(VLOOKUP($F115,AREA_LIFE,Seq!V$1,FALSE)-Life!V$39),VLOOKUP($F115,AREA_LIFE,Seq!V$1,FALSE)-Life!V$39,".")</f>
        <v>4.129170731707319</v>
      </c>
      <c r="FO115">
        <f>IF( ISNUMBER(VLOOKUP($F115,AREA_LIFE,Seq!W$1,FALSE)-Life!W$39),VLOOKUP($F115,AREA_LIFE,Seq!W$1,FALSE)-Life!W$39,".")</f>
        <v>4.8844878048780629</v>
      </c>
      <c r="FP115">
        <f>IF( ISNUMBER(VLOOKUP($F115,AREA_LIFE,Seq!X$1,FALSE)-Life!X$39),VLOOKUP($F115,AREA_LIFE,Seq!X$1,FALSE)-Life!X$39,".")</f>
        <v>4.7539512195121887</v>
      </c>
      <c r="FQ115">
        <f>IF( ISNUMBER(VLOOKUP($F115,AREA_LIFE,Seq!Y$1,FALSE)-Life!Y$39),VLOOKUP($F115,AREA_LIFE,Seq!Y$1,FALSE)-Life!Y$39,".")</f>
        <v>4.4788292682926851</v>
      </c>
      <c r="FR115">
        <f>IF( ISNUMBER(VLOOKUP($F115,AREA_LIFE,Seq!Z$1,FALSE)-Life!Z$39),VLOOKUP($F115,AREA_LIFE,Seq!Z$1,FALSE)-Life!Z$39,".")</f>
        <v>4.1041951219512072</v>
      </c>
      <c r="FS115">
        <f>IF( ISNUMBER(VLOOKUP($F115,AREA_LIFE,Seq!AA$1,FALSE)-Life!AA$39),VLOOKUP($F115,AREA_LIFE,Seq!AA$1,FALSE)-Life!AA$39,".")</f>
        <v>3.6683414634146345</v>
      </c>
      <c r="FT115">
        <f>IF( ISNUMBER(VLOOKUP($F115,AREA_LIFE,Seq!AB$1,FALSE)-Life!AB$39),VLOOKUP($F115,AREA_LIFE,Seq!AB$1,FALSE)-Life!AB$39,".")</f>
        <v>3.7675609756097543</v>
      </c>
      <c r="FU115">
        <f>IF( ISNUMBER(VLOOKUP($F115,AREA_LIFE,Seq!AC$1,FALSE)-Life!AC$39),VLOOKUP($F115,AREA_LIFE,Seq!AC$1,FALSE)-Life!AC$39,".")</f>
        <v>3.59936585365854</v>
      </c>
      <c r="FV115">
        <f>IF( ISNUMBER(VLOOKUP($F115,AREA_LIFE,Seq!AD$1,FALSE)-Life!AD$39),VLOOKUP($F115,AREA_LIFE,Seq!AD$1,FALSE)-Life!AD$39,".")</f>
        <v>3.7987804878048905</v>
      </c>
      <c r="FW115">
        <f>IF( ISNUMBER(VLOOKUP($F115,AREA_LIFE,Seq!AE$1,FALSE)-Life!AE$39),VLOOKUP($F115,AREA_LIFE,Seq!AE$1,FALSE)-Life!AE$39,".")</f>
        <v>3.2575121951219472</v>
      </c>
      <c r="FX115">
        <f>IF( ISNUMBER(VLOOKUP($F115,AREA_LIFE,Seq!AF$1,FALSE)-Life!AF$39),VLOOKUP($F115,AREA_LIFE,Seq!AF$1,FALSE)-Life!AF$39,".")</f>
        <v>2.8311707317073171</v>
      </c>
      <c r="FY115">
        <f>IF( ISNUMBER(VLOOKUP($F115,AREA_LIFE,Seq!AG$1,FALSE)-Life!AG$39),VLOOKUP($F115,AREA_LIFE,Seq!AG$1,FALSE)-Life!AG$39,".")</f>
        <v>2.237414634146333</v>
      </c>
      <c r="FZ115">
        <f>IF( ISNUMBER(VLOOKUP($F115,AREA_LIFE,Seq!AH$1,FALSE)-Life!AH$39),VLOOKUP($F115,AREA_LIFE,Seq!AH$1,FALSE)-Life!AH$39,".")</f>
        <v>2.4350000000000165</v>
      </c>
      <c r="GA115">
        <f>IF( ISNUMBER(VLOOKUP($F115,AREA_LIFE,Seq!AI$1,FALSE)-Life!AI$39),VLOOKUP($F115,AREA_LIFE,Seq!AI$1,FALSE)-Life!AI$39,".")</f>
        <v>2.6255365853658503</v>
      </c>
      <c r="GB115">
        <f>IF( ISNUMBER(VLOOKUP($F115,AREA_LIFE,Seq!AJ$1,FALSE)-Life!AJ$39),VLOOKUP($F115,AREA_LIFE,Seq!AJ$1,FALSE)-Life!AJ$39,".")</f>
        <v>2.4047804878048709</v>
      </c>
      <c r="GC115">
        <f>IF( ISNUMBER(VLOOKUP($F115,AREA_LIFE,Seq!AK$1,FALSE)-Life!AK$39),VLOOKUP($F115,AREA_LIFE,Seq!AK$1,FALSE)-Life!AK$39,".")</f>
        <v>2.2751463414633974</v>
      </c>
      <c r="GD115">
        <f>IF( ISNUMBER(VLOOKUP($F115,AREA_LIFE,Seq!AL$1,FALSE)-Life!AL$39),VLOOKUP($F115,AREA_LIFE,Seq!AL$1,FALSE)-Life!AL$39,".")</f>
        <v>2.2947073170731755</v>
      </c>
      <c r="GE115">
        <f>IF( ISNUMBER(VLOOKUP($F115,AREA_LIFE,Seq!AM$1,FALSE)-Life!AM$39),VLOOKUP($F115,AREA_LIFE,Seq!AM$1,FALSE)-Life!AM$39,".")</f>
        <v>2.3546097560975596</v>
      </c>
      <c r="GF115">
        <f>IF( ISNUMBER(VLOOKUP($F115,AREA_LIFE,Seq!AN$1,FALSE)-Life!AN$39),VLOOKUP($F115,AREA_LIFE,Seq!AN$1,FALSE)-Life!AN$39,".")</f>
        <v>2.3627560975609754</v>
      </c>
      <c r="GG115">
        <f>IF( ISNUMBER(VLOOKUP($F115,AREA_LIFE,Seq!AO$1,FALSE)-Life!AO$39),VLOOKUP($F115,AREA_LIFE,Seq!AO$1,FALSE)-Life!AO$39,".")</f>
        <v>2.0690000000000026</v>
      </c>
      <c r="GH115">
        <f>IF( ISNUMBER(VLOOKUP($F115,AREA_LIFE,Seq!AP$1,FALSE)-Life!AP$39),VLOOKUP($F115,AREA_LIFE,Seq!AP$1,FALSE)-Life!AP$39,".")</f>
        <v>2.4447804878048629</v>
      </c>
      <c r="GI115">
        <f>IF( ISNUMBER(VLOOKUP($F115,AREA_LIFE,Seq!AQ$1,FALSE)-Life!AQ$39),VLOOKUP($F115,AREA_LIFE,Seq!AQ$1,FALSE)-Life!AQ$39,".")</f>
        <v>2.5884146341463605</v>
      </c>
      <c r="GJ115">
        <f>IF( ISNUMBER(VLOOKUP($F115,AREA_LIFE,Seq!AR$1,FALSE)-Life!AR$39),VLOOKUP($F115,AREA_LIFE,Seq!AR$1,FALSE)-Life!AR$39,".")</f>
        <v>2.6044146341463517</v>
      </c>
      <c r="GK115">
        <f>IF( ISNUMBER(VLOOKUP($F115,AREA_LIFE,Seq!AS$1,FALSE)-Life!AS$39),VLOOKUP($F115,AREA_LIFE,Seq!AS$1,FALSE)-Life!AS$39,".")</f>
        <v>2.4503902439024472</v>
      </c>
      <c r="GL115">
        <f>IF( ISNUMBER(VLOOKUP($F115,AREA_LIFE,Seq!AT$1,FALSE)-Life!AT$39),VLOOKUP($F115,AREA_LIFE,Seq!AT$1,FALSE)-Life!AT$39,".")</f>
        <v>2.114121951219488</v>
      </c>
      <c r="GM115">
        <f>IF( ISNUMBER(VLOOKUP($F115,AREA_LIFE,Seq!AU$1,FALSE)-Life!AU$39),VLOOKUP($F115,AREA_LIFE,Seq!AU$1,FALSE)-Life!AU$39,".")</f>
        <v>2.3587073170731827</v>
      </c>
      <c r="GN115">
        <f>IF( ISNUMBER(VLOOKUP($F115,AREA_LIFE,Seq!AV$1,FALSE)-Life!AV$39),VLOOKUP($F115,AREA_LIFE,Seq!AV$1,FALSE)-Life!AV$39,".")</f>
        <v>2.4200487804878321</v>
      </c>
      <c r="GO115">
        <f>IF( ISNUMBER(VLOOKUP($F115,AREA_LIFE,Seq!AW$1,FALSE)-Life!AW$39),VLOOKUP($F115,AREA_LIFE,Seq!AW$1,FALSE)-Life!AW$39,".")</f>
        <v>2.3193658536585531</v>
      </c>
      <c r="GP115">
        <f>IF( ISNUMBER(VLOOKUP($F115,AREA_LIFE,Seq!AX$1,FALSE)-Life!AX$39),VLOOKUP($F115,AREA_LIFE,Seq!AX$1,FALSE)-Life!AX$39,".")</f>
        <v>2.4086097560975617</v>
      </c>
      <c r="GQ115">
        <f t="shared" si="82"/>
        <v>2.4086097560975617</v>
      </c>
      <c r="GS115">
        <f>IFERROR(VLOOKUP($F115,AREA_LIFE,Seq!V$1,FALSE),".")</f>
        <v>70.097560975609753</v>
      </c>
      <c r="GT115">
        <f>IFERROR(VLOOKUP($F115,AREA_LIFE,Seq!W$1,FALSE),".")</f>
        <v>71.051219512195132</v>
      </c>
      <c r="GU115">
        <f>IFERROR(VLOOKUP($F115,AREA_LIFE,Seq!X$1,FALSE),".")</f>
        <v>71.10243902439025</v>
      </c>
      <c r="GV115">
        <f>IFERROR(VLOOKUP($F115,AREA_LIFE,Seq!Y$1,FALSE),".")</f>
        <v>71.000000000000014</v>
      </c>
      <c r="GW115">
        <f>IFERROR(VLOOKUP($F115,AREA_LIFE,Seq!Z$1,FALSE),".")</f>
        <v>70.8</v>
      </c>
      <c r="GX115">
        <f>IFERROR(VLOOKUP($F115,AREA_LIFE,Seq!AA$1,FALSE),".")</f>
        <v>70.548780487804891</v>
      </c>
      <c r="GY115">
        <f>IFERROR(VLOOKUP($F115,AREA_LIFE,Seq!AB$1,FALSE),".")</f>
        <v>70.848780487804888</v>
      </c>
      <c r="GZ115">
        <f>IFERROR(VLOOKUP($F115,AREA_LIFE,Seq!AC$1,FALSE),".")</f>
        <v>70.897560975609764</v>
      </c>
      <c r="HA115">
        <f>IFERROR(VLOOKUP($F115,AREA_LIFE,Seq!AD$1,FALSE),".")</f>
        <v>71.331707317073182</v>
      </c>
      <c r="HB115">
        <f>IFERROR(VLOOKUP($F115,AREA_LIFE,Seq!AE$1,FALSE),".")</f>
        <v>71.043902439024393</v>
      </c>
      <c r="HC115">
        <f>IFERROR(VLOOKUP($F115,AREA_LIFE,Seq!AF$1,FALSE),".")</f>
        <v>70.890243902439025</v>
      </c>
      <c r="HD115">
        <f>IFERROR(VLOOKUP($F115,AREA_LIFE,Seq!AG$1,FALSE),".")</f>
        <v>70.587804878048786</v>
      </c>
      <c r="HE115">
        <f>IFERROR(VLOOKUP($F115,AREA_LIFE,Seq!AH$1,FALSE),".")</f>
        <v>71.090243902439042</v>
      </c>
      <c r="HF115">
        <f>IFERROR(VLOOKUP($F115,AREA_LIFE,Seq!AI$1,FALSE),".")</f>
        <v>71.595121951219525</v>
      </c>
      <c r="HG115">
        <f>IFERROR(VLOOKUP($F115,AREA_LIFE,Seq!AJ$1,FALSE),".")</f>
        <v>71.695121951219519</v>
      </c>
      <c r="HH115">
        <f>IFERROR(VLOOKUP($F115,AREA_LIFE,Seq!AK$1,FALSE),".")</f>
        <v>71.892682926829266</v>
      </c>
      <c r="HI115">
        <f>IFERROR(VLOOKUP($F115,AREA_LIFE,Seq!AL$1,FALSE),".")</f>
        <v>72.246341463414637</v>
      </c>
      <c r="HJ115">
        <f>IFERROR(VLOOKUP($F115,AREA_LIFE,Seq!AM$1,FALSE),".")</f>
        <v>72.646341463414643</v>
      </c>
      <c r="HK115">
        <f>IFERROR(VLOOKUP($F115,AREA_LIFE,Seq!AN$1,FALSE),".")</f>
        <v>72.997560975609773</v>
      </c>
      <c r="HL115">
        <f>IFERROR(VLOOKUP($F115,AREA_LIFE,Seq!AO$1,FALSE),".")</f>
        <v>73.043902439024407</v>
      </c>
      <c r="HM115">
        <f>IFERROR(VLOOKUP($F115,AREA_LIFE,Seq!AP$1,FALSE),".")</f>
        <v>73.748780487804879</v>
      </c>
      <c r="HN115">
        <f>IFERROR(VLOOKUP($F115,AREA_LIFE,Seq!AQ$1,FALSE),".")</f>
        <v>74.200000000000017</v>
      </c>
      <c r="HO115">
        <f>IFERROR(VLOOKUP($F115,AREA_LIFE,Seq!AR$1,FALSE),".")</f>
        <v>74.497560975609773</v>
      </c>
      <c r="HP115">
        <f>IFERROR(VLOOKUP($F115,AREA_LIFE,Seq!AS$1,FALSE),".")</f>
        <v>74.597560975609767</v>
      </c>
      <c r="HQ115">
        <f>IFERROR(VLOOKUP($F115,AREA_LIFE,Seq!AT$1,FALSE),".")</f>
        <v>74.487804878048777</v>
      </c>
      <c r="HR115">
        <f>IFERROR(VLOOKUP($F115,AREA_LIFE,Seq!AU$1,FALSE),".")</f>
        <v>74.935365853658553</v>
      </c>
      <c r="HS115">
        <f>IFERROR(VLOOKUP($F115,AREA_LIFE,Seq!AV$1,FALSE),".")</f>
        <v>75.183658536585384</v>
      </c>
      <c r="HT115">
        <f>IFERROR(VLOOKUP($F115,AREA_LIFE,Seq!AW$1,FALSE),".")</f>
        <v>75.262439024390261</v>
      </c>
      <c r="HU115">
        <f>IFERROR(VLOOKUP($F115,AREA_LIFE,Seq!AX$1,FALSE),".")</f>
        <v>75.53317073170733</v>
      </c>
      <c r="HV115">
        <f t="shared" si="95"/>
        <v>75.53317073170733</v>
      </c>
      <c r="HZ115">
        <f t="shared" si="85"/>
        <v>1788</v>
      </c>
      <c r="IA115">
        <f t="shared" si="83"/>
        <v>2180</v>
      </c>
      <c r="IB115">
        <f t="shared" si="86"/>
        <v>56264125.565151408</v>
      </c>
      <c r="IC115">
        <f t="shared" si="87"/>
        <v>-32655985.620970804</v>
      </c>
      <c r="ID115">
        <f t="shared" si="84"/>
        <v>6.6861141290289208E-2</v>
      </c>
      <c r="IE115">
        <f>work!FK115</f>
        <v>369</v>
      </c>
      <c r="IF115">
        <f>work!FL115</f>
        <v>92</v>
      </c>
      <c r="IG115">
        <f>work!FM115</f>
        <v>95</v>
      </c>
      <c r="IH115">
        <f>IF(ISNUMBER(work!FS115-work!FK115),work!FS115-work!FK115,".")</f>
        <v>-255</v>
      </c>
      <c r="II115">
        <f>IF(ISNUMBER(work!FT115-work!FL115),work!FT115-work!FL115,".")</f>
        <v>128</v>
      </c>
      <c r="IJ115">
        <f>IF(ISNUMBER(work!FU115-work!FM115),work!FU115-work!FM115,".")</f>
        <v>194</v>
      </c>
    </row>
    <row r="116" spans="1:244" hidden="1">
      <c r="A116" s="24" t="str">
        <f t="shared" si="48"/>
        <v>欧洲</v>
      </c>
      <c r="B116" s="24" t="str">
        <f t="shared" si="89"/>
        <v>Out</v>
      </c>
      <c r="C116" s="24" t="str">
        <f t="shared" si="90"/>
        <v>Out</v>
      </c>
      <c r="D116" s="24"/>
      <c r="E116" s="25" t="s">
        <v>2555</v>
      </c>
      <c r="F116" s="26" t="str">
        <f t="shared" si="51"/>
        <v>Romania</v>
      </c>
      <c r="G116" s="27" t="str">
        <f t="shared" si="52"/>
        <v>.</v>
      </c>
      <c r="H116" s="27" t="str">
        <f t="shared" si="53"/>
        <v>.</v>
      </c>
      <c r="I116" s="27" t="str">
        <f t="shared" si="54"/>
        <v>.</v>
      </c>
      <c r="J116" s="27" t="str">
        <f t="shared" si="55"/>
        <v>.</v>
      </c>
      <c r="K116" s="27" t="str">
        <f t="shared" si="56"/>
        <v>.</v>
      </c>
      <c r="L116" s="27" t="str">
        <f t="shared" si="57"/>
        <v>.</v>
      </c>
      <c r="M116" s="27" t="str">
        <f t="shared" si="58"/>
        <v>.</v>
      </c>
      <c r="N116" s="27" t="str">
        <f t="shared" si="59"/>
        <v>.</v>
      </c>
      <c r="O116" s="27">
        <f t="shared" si="60"/>
        <v>8</v>
      </c>
      <c r="P116" s="27">
        <f t="shared" si="61"/>
        <v>144</v>
      </c>
      <c r="Q116" s="27">
        <f t="shared" si="62"/>
        <v>231</v>
      </c>
      <c r="R116" s="27">
        <f t="shared" si="63"/>
        <v>77</v>
      </c>
      <c r="S116" s="27">
        <f t="shared" si="64"/>
        <v>148</v>
      </c>
      <c r="T116" s="27">
        <f t="shared" si="65"/>
        <v>377</v>
      </c>
      <c r="U116" s="27">
        <f t="shared" si="66"/>
        <v>1441</v>
      </c>
      <c r="V116" s="27">
        <f t="shared" si="67"/>
        <v>642</v>
      </c>
      <c r="W116" s="27">
        <f t="shared" si="68"/>
        <v>772</v>
      </c>
      <c r="X116" s="27">
        <f t="shared" si="69"/>
        <v>1020</v>
      </c>
      <c r="Y116" s="27">
        <f t="shared" si="70"/>
        <v>2059</v>
      </c>
      <c r="Z116" s="27">
        <f t="shared" si="71"/>
        <v>1527</v>
      </c>
      <c r="AA116" s="27">
        <f t="shared" si="72"/>
        <v>3058</v>
      </c>
      <c r="AB116" s="27">
        <f t="shared" si="73"/>
        <v>5710</v>
      </c>
      <c r="AC116" s="27">
        <f t="shared" si="74"/>
        <v>1779</v>
      </c>
      <c r="AD116" s="27">
        <f t="shared" si="75"/>
        <v>3044</v>
      </c>
      <c r="AE116" s="27">
        <f t="shared" si="91"/>
        <v>3205</v>
      </c>
      <c r="AF116" s="27">
        <f t="shared" si="92"/>
        <v>385</v>
      </c>
      <c r="AG116" s="27"/>
      <c r="AH116" s="27">
        <f>IF(ISNUMBER(work!C116+work!AH116),work!C116+work!AH116,".")</f>
        <v>22388716.607517079</v>
      </c>
      <c r="AI116" s="27">
        <f>IF(ISNUMBER(work!D116+work!AI116),work!D116+work!AI116,".")</f>
        <v>23371367.707119759</v>
      </c>
      <c r="AJ116" s="27">
        <f>IF(ISNUMBER(work!E116+work!AJ116),work!E116+work!AJ116,".")</f>
        <v>25287764.765728381</v>
      </c>
      <c r="AK116" s="27">
        <f>IF(ISNUMBER(work!F116+work!AK116),work!F116+work!AK116,".")</f>
        <v>27838166.280996732</v>
      </c>
      <c r="AL116" s="27">
        <f>IF(ISNUMBER(work!G116+work!AL116),work!G116+work!AL116,".")</f>
        <v>31646168.300718501</v>
      </c>
      <c r="AM116" s="27">
        <f>IF(ISNUMBER(work!H116+work!AM116),work!H116+work!AM116,".")</f>
        <v>35262742.004451141</v>
      </c>
      <c r="AN116" s="27">
        <f>IF(ISNUMBER(work!I116+work!AN116),work!I116+work!AN116,".")</f>
        <v>38057644.727434784</v>
      </c>
      <c r="AO116" s="27">
        <f>IF(ISNUMBER(work!J116+work!AO116),work!J116+work!AO116,".")</f>
        <v>41939699.194428235</v>
      </c>
      <c r="AP116" s="27">
        <f>IF(ISNUMBER(work!K116+work!AP116),work!K116+work!AP116,".")</f>
        <v>46092275.231414676</v>
      </c>
      <c r="AQ116" s="27">
        <f>IF(ISNUMBER(work!L116+work!AQ116),work!L116+work!AQ116,".")</f>
        <v>47492338.598099977</v>
      </c>
      <c r="AR116" s="27">
        <f>IF(ISNUMBER(work!M116+work!AR116),work!M116+work!AR116,".")</f>
        <v>48859015.305507973</v>
      </c>
      <c r="AS116" s="27">
        <f>IF(ISNUMBER(work!N116+work!AS116),work!N116+work!AS116,".")</f>
        <v>52381874.442311898</v>
      </c>
      <c r="AT116" s="27">
        <f>IF(ISNUMBER(work!O116+work!AT116),work!O116+work!AT116,".")</f>
        <v>58937308.722523183</v>
      </c>
      <c r="AU116" s="27">
        <f>IF(ISNUMBER(work!P116+work!AU116),work!P116+work!AU116,".")</f>
        <v>66752331.109943047</v>
      </c>
      <c r="AV116" s="27">
        <f>IF(ISNUMBER(work!Q116+work!AV116),work!Q116+work!AV116,".")</f>
        <v>75173184.651905656</v>
      </c>
      <c r="AW116" s="27">
        <f>IF(ISNUMBER(work!R116+work!AW116),work!R116+work!AW116,".")</f>
        <v>83229189.605243608</v>
      </c>
      <c r="AX116" s="27">
        <f>IF(ISNUMBER(work!S116+work!AX116),work!S116+work!AX116,".")</f>
        <v>91315444.268096983</v>
      </c>
      <c r="AY116" s="27">
        <f>IF(ISNUMBER(work!T116+work!AY116),work!T116+work!AY116,".")</f>
        <v>99174937.87156792</v>
      </c>
      <c r="AZ116" s="27">
        <f>IF(ISNUMBER(work!U116+work!AZ116),work!U116+work!AZ116,".")</f>
        <v>106424911.18170367</v>
      </c>
      <c r="BA116" s="27">
        <f>IF(ISNUMBER(work!V116+work!BA116),work!V116+work!BA116,".")</f>
        <v>114189968.74133465</v>
      </c>
      <c r="BB116" s="27">
        <f>IF(ISNUMBER(work!W116+work!BB116),work!W116+work!BB116,".")</f>
        <v>123553295.81081937</v>
      </c>
      <c r="BC116" s="27">
        <f>IF(ISNUMBER(work!X116+work!BC116),work!X116+work!BC116,".")</f>
        <v>133711882.59772289</v>
      </c>
      <c r="BD116" s="27">
        <f>IF(ISNUMBER(work!Y116+work!BD116),work!Y116+work!BD116,".")</f>
        <v>145723005.37693259</v>
      </c>
      <c r="BE116" s="27">
        <f>IF(ISNUMBER(work!Z116+work!BE116),work!Z116+work!BE116,".")</f>
        <v>160097728.07703829</v>
      </c>
      <c r="BF116" s="27">
        <f>IF(ISNUMBER(work!AA116+work!BF116),work!AA116+work!BF116,".")</f>
        <v>176193984.07293269</v>
      </c>
      <c r="BG116" s="27">
        <f>IF(ISNUMBER(work!AB116+work!BG116),work!AB116+work!BG116,".")</f>
        <v>194225830.91066718</v>
      </c>
      <c r="BH116" s="27">
        <f>IF(ISNUMBER(work!AC116+work!BH116),work!AC116+work!BH116,".")</f>
        <v>216575103.46474704</v>
      </c>
      <c r="BI116" s="27">
        <f>IF(ISNUMBER(work!AD116+work!BI116),work!AD116+work!BI116,".")</f>
        <v>244360537.80712199</v>
      </c>
      <c r="BJ116" s="27">
        <f>IF(ISNUMBER(work!AE116+work!BJ116),work!AE116+work!BJ116,".")</f>
        <v>266376800.03969339</v>
      </c>
      <c r="BK116" s="27" t="str">
        <f>IF(ISNUMBER(work!AF116+work!BK116),work!AF116+work!BK116,".")</f>
        <v>.</v>
      </c>
      <c r="BL116" s="27"/>
      <c r="BM116" s="27">
        <f>IF(ISNUMBER(work!AH116-work!C116),work!AH116-work!C116,".")</f>
        <v>-14199671.95554892</v>
      </c>
      <c r="BN116" s="27">
        <f>IF(ISNUMBER(work!AI116-work!D116),work!AI116-work!D116,".")</f>
        <v>-15119617.061225642</v>
      </c>
      <c r="BO116" s="27">
        <f>IF(ISNUMBER(work!AJ116-work!E116),work!AJ116-work!E116,".")</f>
        <v>-16705899.61653642</v>
      </c>
      <c r="BP116" s="27">
        <f>IF(ISNUMBER(work!AK116-work!F116),work!AK116-work!F116,".")</f>
        <v>-18732807.518934868</v>
      </c>
      <c r="BQ116" s="27">
        <f>IF(ISNUMBER(work!AL116-work!G116),work!AL116-work!G116,".")</f>
        <v>-22003593.516802698</v>
      </c>
      <c r="BR116" s="27">
        <f>IF(ISNUMBER(work!AM116-work!H116),work!AM116-work!H116,".")</f>
        <v>-25629737.658435456</v>
      </c>
      <c r="BS116" s="27">
        <f>IF(ISNUMBER(work!AN116-work!I116),work!AN116-work!I116,".")</f>
        <v>-28193373.145785823</v>
      </c>
      <c r="BT116" s="27">
        <f>IF(ISNUMBER(work!AO116-work!J116),work!AO116-work!J116,".")</f>
        <v>-31996436.752085973</v>
      </c>
      <c r="BU116" s="27">
        <f>IF(ISNUMBER(work!AP116-work!K116),work!AP116-work!K116,".")</f>
        <v>-36198644.077055722</v>
      </c>
      <c r="BV116" s="27">
        <f>IF(ISNUMBER(work!AQ116-work!L116),work!AQ116-work!L116,".")</f>
        <v>-38172508.402017623</v>
      </c>
      <c r="BW116" s="27">
        <f>IF(ISNUMBER(work!AR116-work!M116),work!AR116-work!M116,".")</f>
        <v>-40061095.880614236</v>
      </c>
      <c r="BX116" s="27">
        <f>IF(ISNUMBER(work!AS116-work!N116),work!AS116-work!N116,".")</f>
        <v>-44718886.972933501</v>
      </c>
      <c r="BY116" s="27">
        <f>IF(ISNUMBER(work!AT116-work!O116),work!AT116-work!O116,".")</f>
        <v>-51951760.813687027</v>
      </c>
      <c r="BZ116" s="27">
        <f>IF(ISNUMBER(work!AU116-work!P116),work!AU116-work!P116,".")</f>
        <v>-59661208.161336541</v>
      </c>
      <c r="CA116" s="27">
        <f>IF(ISNUMBER(work!AV116-work!Q116),work!AV116-work!Q116,".")</f>
        <v>-67800528.263911545</v>
      </c>
      <c r="CB116" s="27">
        <f>IF(ISNUMBER(work!AW116-work!R116),work!AW116-work!R116,".")</f>
        <v>-75328658.018397793</v>
      </c>
      <c r="CC116" s="27">
        <f>IF(ISNUMBER(work!AX116-work!S116),work!AX116-work!S116,".")</f>
        <v>-83098188.117908418</v>
      </c>
      <c r="CD116" s="27">
        <f>IF(ISNUMBER(work!AY116-work!T116),work!AY116-work!T116,".")</f>
        <v>-91459162.326336071</v>
      </c>
      <c r="CE116" s="27">
        <f>IF(ISNUMBER(work!AZ116-work!U116),work!AZ116-work!U116,".")</f>
        <v>-99078648.831636325</v>
      </c>
      <c r="CF116" s="27">
        <f>IF(ISNUMBER(work!BA116-work!V116),work!BA116-work!V116,".")</f>
        <v>-106931861.83301935</v>
      </c>
      <c r="CG116" s="27">
        <f>IF(ISNUMBER(work!BB116-work!W116),work!BB116-work!W116,".")</f>
        <v>-116142768.53178062</v>
      </c>
      <c r="CH116" s="27">
        <f>IF(ISNUMBER(work!BC116-work!X116),work!BC116-work!X116,".")</f>
        <v>-125878955.08531311</v>
      </c>
      <c r="CI116" s="27">
        <f>IF(ISNUMBER(work!BD116-work!Y116),work!BD116-work!Y116,".")</f>
        <v>-137490598.5352594</v>
      </c>
      <c r="CJ116" s="27">
        <f>IF(ISNUMBER(work!BE116-work!Z116),work!BE116-work!Z116,".")</f>
        <v>-151437236.22637373</v>
      </c>
      <c r="CK116" s="27">
        <f>IF(ISNUMBER(work!BF116-work!AA116),work!BF116-work!AA116,".")</f>
        <v>-166806011.62512329</v>
      </c>
      <c r="CL116" s="27">
        <f>IF(ISNUMBER(work!BG116-work!AB116),work!BG116-work!AB116,".")</f>
        <v>-184446164.3399868</v>
      </c>
      <c r="CM116" s="27">
        <f>IF(ISNUMBER(work!BH116-work!AC116),work!BH116-work!AC116,".")</f>
        <v>-206022843.23498294</v>
      </c>
      <c r="CN116" s="27">
        <f>IF(ISNUMBER(work!BI116-work!AD116),work!BI116-work!AD116,".")</f>
        <v>-233175141.96357203</v>
      </c>
      <c r="CO116" s="27">
        <f>IF(ISNUMBER(work!BJ116-work!AE116),work!BJ116-work!AE116,".")</f>
        <v>-254137090.9103646</v>
      </c>
      <c r="CP116" s="27" t="str">
        <f>IF(ISNUMBER(work!BK116-work!AF116),work!BK116-work!AF116,".")</f>
        <v>.</v>
      </c>
      <c r="CQ116" s="27"/>
      <c r="CR116" s="27"/>
      <c r="CS116" s="27">
        <f>IF(ISNUMBER(work!CR116-work!BN116),work!CR116-work!BN116,".")</f>
        <v>8.0960793616562429E-2</v>
      </c>
      <c r="CT116" s="27">
        <f>IF(ISNUMBER(work!CS116-work!BO116),work!CS116-work!BO116,".")</f>
        <v>7.9960793616562428E-2</v>
      </c>
      <c r="CU116" s="27">
        <f>IF(ISNUMBER(work!CT116-work!BP116),work!CT116-work!BP116,".")</f>
        <v>7.9960793616562428E-2</v>
      </c>
      <c r="CV116" s="27">
        <f>IF(ISNUMBER(work!CU116-work!BQ116),work!CU116-work!BQ116,".")</f>
        <v>7.8960793616562427E-2</v>
      </c>
      <c r="CW116" s="27">
        <f>IF(ISNUMBER(work!CV116-work!BR116),work!CV116-work!BR116,".")</f>
        <v>7.8960793616562427E-2</v>
      </c>
      <c r="CX116" s="27">
        <f>IF(ISNUMBER(work!CW116-work!BS116),work!CW116-work!BS116,".")</f>
        <v>7.796079361656244E-2</v>
      </c>
      <c r="CY116" s="27">
        <f>IF(ISNUMBER(work!CX116-work!BT116),work!CX116-work!BT116,".")</f>
        <v>7.696079361656244E-2</v>
      </c>
      <c r="CZ116" s="27">
        <f>IF(ISNUMBER(work!CY116-work!BU116),work!CY116-work!BU116,".")</f>
        <v>7.5960793616562439E-2</v>
      </c>
      <c r="DA116" s="27">
        <f>IF(ISNUMBER(work!CZ116-work!BV116),work!CZ116-work!BV116,".")</f>
        <v>7.4960793616562438E-2</v>
      </c>
      <c r="DB116" s="27">
        <f>IF(ISNUMBER(work!DA116-work!BW116),work!DA116-work!BW116,".")</f>
        <v>7.3960793616562437E-2</v>
      </c>
      <c r="DC116" s="27">
        <f>IF(ISNUMBER(work!DB116-work!BX116),work!DB116-work!BX116,".")</f>
        <v>7.1960793616562435E-2</v>
      </c>
      <c r="DD116" s="27">
        <f>IF(ISNUMBER(work!DC116-work!BY116),work!DC116-work!BY116,".")</f>
        <v>6.9960793616562433E-2</v>
      </c>
      <c r="DE116" s="27">
        <f>IF(ISNUMBER(work!DD116-work!BZ116),work!DD116-work!BZ116,".")</f>
        <v>6.5076834199884456E-2</v>
      </c>
      <c r="DF116" s="27">
        <f>IF(ISNUMBER(work!DE116-work!CA116),work!DE116-work!CA116,".")</f>
        <v>6.3076834199884455E-2</v>
      </c>
      <c r="DG116" s="27">
        <f>IF(ISNUMBER(work!DF116-work!CB116),work!DF116-work!CB116,".")</f>
        <v>6.1076834199884453E-2</v>
      </c>
      <c r="DH116" s="27">
        <f>IF(ISNUMBER(work!DG116-work!CC116),work!DG116-work!CC116,".")</f>
        <v>5.9076834199884458E-2</v>
      </c>
      <c r="DI116" s="27">
        <f>IF(ISNUMBER(work!DH116-work!CD116),work!DH116-work!CD116,".")</f>
        <v>5.6076834199884462E-2</v>
      </c>
      <c r="DJ116" s="27">
        <f>IF(ISNUMBER(work!DI116-work!CE116),work!DI116-work!CE116,".")</f>
        <v>5.407683419988446E-2</v>
      </c>
      <c r="DK116" s="27">
        <f>IF(ISNUMBER(work!DJ116-work!CF116),work!DJ116-work!CF116,".")</f>
        <v>5.2076834199884459E-2</v>
      </c>
      <c r="DL116" s="27">
        <f>IF(ISNUMBER(work!DK116-work!CG116),work!DK116-work!CG116,".")</f>
        <v>5.026838986598714E-2</v>
      </c>
      <c r="DM116" s="27">
        <f>IF(ISNUMBER(work!DL116-work!CH116),work!DL116-work!CH116,".")</f>
        <v>4.7888651249832916E-2</v>
      </c>
      <c r="DN116" s="27">
        <f>IF(ISNUMBER(work!DM116-work!CI116),work!DM116-work!CI116,".")</f>
        <v>4.5577173323694202E-2</v>
      </c>
      <c r="DO116" s="27">
        <f>IF(ISNUMBER(work!DN116-work!CJ116),work!DN116-work!CJ116,".")</f>
        <v>4.2010786267671969E-2</v>
      </c>
      <c r="DP116" s="27">
        <f>IF(ISNUMBER(work!DO116-work!CK116),work!DO116-work!CK116,".")</f>
        <v>3.6351747834083473E-2</v>
      </c>
      <c r="DQ116" s="27">
        <f>IF(ISNUMBER(work!DP116-work!CL116),work!DP116-work!CL116,".")</f>
        <v>2.924759429153477E-2</v>
      </c>
      <c r="DR116" s="27">
        <f>IF(ISNUMBER(work!DQ116-work!CM116),work!DQ116-work!CM116,".")</f>
        <v>2.3601578046024037E-2</v>
      </c>
      <c r="DS116" s="27">
        <f>IF(ISNUMBER(work!DR116-work!CN116),work!DR116-work!CN116,".")</f>
        <v>1.8044734618369578E-2</v>
      </c>
      <c r="DT116" s="27">
        <f>IF(ISNUMBER(work!DS116-work!CO116),work!DS116-work!CO116,".")</f>
        <v>1.3921631226953446E-2</v>
      </c>
      <c r="DU116" s="27">
        <f>IF(ISNUMBER(work!DT116-work!CP116),work!DT116-work!CP116,".")</f>
        <v>1.1918486529139544E-2</v>
      </c>
      <c r="DV116" s="27">
        <f t="shared" si="78"/>
        <v>1.1918486529139544E-2</v>
      </c>
      <c r="DW116" s="27"/>
      <c r="DX116" s="27" t="str">
        <f>IF(ISNUMBER(work!FJ116/work!FN116),work!FJ116/work!FN116,".")</f>
        <v>.</v>
      </c>
      <c r="DY116" s="27" t="str">
        <f>IF(ISNUMBER(work!FK116/work!FO116),work!FK116/work!FO116,".")</f>
        <v>.</v>
      </c>
      <c r="DZ116" s="27" t="str">
        <f>IF(ISNUMBER(work!FL116/work!FP116),work!FL116/work!FP116,".")</f>
        <v>.</v>
      </c>
      <c r="EA116" s="27" t="str">
        <f>IF(ISNUMBER(work!FM116/work!FQ116),work!FM116/work!FQ116,".")</f>
        <v>.</v>
      </c>
      <c r="EB116" s="27" t="str">
        <f>IF(ISNUMBER((work!FK116+work!FL116)/(work!FO116+work!FP116)),(work!FK116+work!FL116)/(work!FO116+work!FP116),".")</f>
        <v>.</v>
      </c>
      <c r="EC116" s="27" t="str">
        <f>IF(ISNUMBER(work!FR116/work!FV116),work!FR116/work!FV116,".")</f>
        <v>.</v>
      </c>
      <c r="ED116" s="27" t="str">
        <f>IF(ISNUMBER(work!FS116/work!FW116),work!FS116/work!FW116,".")</f>
        <v>.</v>
      </c>
      <c r="EE116" s="27" t="str">
        <f>IF(ISNUMBER(work!FT116/work!FX116),work!FT116/work!FX116,".")</f>
        <v>.</v>
      </c>
      <c r="EF116" s="27" t="str">
        <f>IF(ISNUMBER(work!FU116/work!FY116),work!FU116/work!FY116,".")</f>
        <v>.</v>
      </c>
      <c r="EG116" s="27" t="str">
        <f>IF(ISNUMBER((work!FS116+work!FT116)/(work!FW116+work!FX116)),(work!FS116+work!FT116)/(work!FW116+work!FX116),".")</f>
        <v>.</v>
      </c>
      <c r="EH116" s="27">
        <f>work!EZ116</f>
        <v>1.4864195306517724E-6</v>
      </c>
      <c r="EI116" s="27" t="str">
        <f>work!FA116</f>
        <v>.</v>
      </c>
      <c r="EJ116" s="27">
        <f>work!FB116</f>
        <v>1.0020941941808136E-4</v>
      </c>
      <c r="EK116" s="27"/>
      <c r="EL116" s="27">
        <f t="shared" si="93"/>
        <v>7065.7340000000004</v>
      </c>
      <c r="EM116" t="str">
        <f t="shared" si="80"/>
        <v>.</v>
      </c>
      <c r="EN116" t="str">
        <f>work!FM116</f>
        <v>.</v>
      </c>
      <c r="EO116" t="str">
        <f>IF(ISNUMBER(work!FK116+work!FL116),work!FK116+work!FL116,".")</f>
        <v>.</v>
      </c>
      <c r="EP116" t="str">
        <f>IF(ISNUMBER(work!FU116-work!FM116),work!FU116-work!FM116,".")</f>
        <v>.</v>
      </c>
      <c r="EQ116" t="str">
        <f>IF(ISNUMBER(work!FS116+work!FT116-work!FK116-work!FL116),(work!FS116+work!FT116-work!FK116-work!FL116),".")</f>
        <v>.</v>
      </c>
      <c r="EU116">
        <f>work!FC116</f>
        <v>33</v>
      </c>
      <c r="EV116" t="str">
        <f>work!FD116</f>
        <v>.</v>
      </c>
      <c r="EW116" t="str">
        <f>IF(ISNUMBER(VLOOKUP($F116,AREA_EM_ALLYEAR,Seq!B$1,FALSE)),VLOOKUP($F116,AREA_EM_ALLYEAR,Seq!B$1,FALSE),".")</f>
        <v>.</v>
      </c>
      <c r="EX116" t="str">
        <f>IF(ISNUMBER(VLOOKUP($F116,AREA_EM_ALLYEAR,Seq!C$1,FALSE)),VLOOKUP($F116,AREA_EM_ALLYEAR,Seq!C$1,FALSE),".")</f>
        <v>.</v>
      </c>
      <c r="EY116" t="str">
        <f>IF(ISNUMBER(VLOOKUP($F116,AREA_EM_ALLYEAR,Seq!D$1,FALSE)),VLOOKUP($F116,AREA_EM_ALLYEAR,Seq!D$1,FALSE),".")</f>
        <v>.</v>
      </c>
      <c r="EZ116" t="str">
        <f>IF(ISNUMBER(VLOOKUP($F116,AREA_EM_ALLYEAR,Seq!E$1,FALSE)),VLOOKUP($F116,AREA_EM_ALLYEAR,Seq!E$1,FALSE),".")</f>
        <v>.</v>
      </c>
      <c r="FA116" t="str">
        <f>IF(ISNUMBER(VLOOKUP($F116,AREA_EM_ALLYEAR,Seq!F$1,FALSE)),VLOOKUP($F116,AREA_EM_ALLYEAR,Seq!F$1,FALSE),".")</f>
        <v>.</v>
      </c>
      <c r="FB116" t="str">
        <f>IF(ISNUMBER(VLOOKUP($F116,AREA_EM_ALLYEAR,Seq!G$1,FALSE)),VLOOKUP($F116,AREA_EM_ALLYEAR,Seq!G$1,FALSE),".")</f>
        <v>.</v>
      </c>
      <c r="FC116" t="str">
        <f>IF(ISNUMBER(VLOOKUP($F116,AREA_EM_ALLYEAR,Seq!H$1,FALSE)),VLOOKUP($F116,AREA_EM_ALLYEAR,Seq!H$1,FALSE),".")</f>
        <v>.</v>
      </c>
      <c r="FD116" t="str">
        <f>IF(ISNUMBER(VLOOKUP($F116,AREA_EM_ALLYEAR,Seq!I$1,FALSE)),VLOOKUP($F116,AREA_EM_ALLYEAR,Seq!I$1,FALSE),".")</f>
        <v>.</v>
      </c>
      <c r="FE116" t="str">
        <f>IF(ISNUMBER(VLOOKUP($F116,AREA_EM_ALLYEAR,Seq!J$1,FALSE)),VLOOKUP($F116,AREA_EM_ALLYEAR,Seq!J$1,FALSE),".")</f>
        <v>.</v>
      </c>
      <c r="FF116" t="str">
        <f>IF(ISNUMBER(VLOOKUP($F116,AREA_EM_ALLYEAR,Seq!K$1,FALSE)),VLOOKUP($F116,AREA_EM_ALLYEAR,Seq!K$1,FALSE),".")</f>
        <v>.</v>
      </c>
      <c r="FG116" t="str">
        <f>IF(ISNUMBER(VLOOKUP($F116,AREA_EM_ALLYEAR,Seq!L$1,FALSE)),VLOOKUP($F116,AREA_EM_ALLYEAR,Seq!L$1,FALSE),".")</f>
        <v>.</v>
      </c>
      <c r="FH116" t="str">
        <f>IF(ISNUMBER(VLOOKUP($F116,AREA_EM_ALLYEAR,Seq!M$1,FALSE)),VLOOKUP($F116,AREA_EM_ALLYEAR,Seq!M$1,FALSE),".")</f>
        <v>.</v>
      </c>
      <c r="FI116" t="str">
        <f>IF(ISNUMBER(VLOOKUP($F116,AREA_EM_ALLYEAR,Seq!N$1,FALSE)),VLOOKUP($F116,AREA_EM_ALLYEAR,Seq!N$1,FALSE),".")</f>
        <v>.</v>
      </c>
      <c r="FJ116" t="str">
        <f>IF(ISNUMBER(VLOOKUP($F116,AREA_EM_ALLYEAR,Seq!O$1,FALSE)),VLOOKUP($F116,AREA_EM_ALLYEAR,Seq!O$1,FALSE),".")</f>
        <v>.</v>
      </c>
      <c r="FK116" t="str">
        <f t="shared" si="81"/>
        <v>.</v>
      </c>
      <c r="FN116" t="str">
        <f>IF( ISNUMBER(VLOOKUP($F116,AREA_LIFE,Seq!V$1,FALSE)-Life!V$39),VLOOKUP($F116,AREA_LIFE,Seq!V$1,FALSE)-Life!V$39,".")</f>
        <v>.</v>
      </c>
      <c r="FO116" t="str">
        <f>IF( ISNUMBER(VLOOKUP($F116,AREA_LIFE,Seq!W$1,FALSE)-Life!W$39),VLOOKUP($F116,AREA_LIFE,Seq!W$1,FALSE)-Life!W$39,".")</f>
        <v>.</v>
      </c>
      <c r="FP116" t="str">
        <f>IF( ISNUMBER(VLOOKUP($F116,AREA_LIFE,Seq!X$1,FALSE)-Life!X$39),VLOOKUP($F116,AREA_LIFE,Seq!X$1,FALSE)-Life!X$39,".")</f>
        <v>.</v>
      </c>
      <c r="FQ116" t="str">
        <f>IF( ISNUMBER(VLOOKUP($F116,AREA_LIFE,Seq!Y$1,FALSE)-Life!Y$39),VLOOKUP($F116,AREA_LIFE,Seq!Y$1,FALSE)-Life!Y$39,".")</f>
        <v>.</v>
      </c>
      <c r="FR116" t="str">
        <f>IF( ISNUMBER(VLOOKUP($F116,AREA_LIFE,Seq!Z$1,FALSE)-Life!Z$39),VLOOKUP($F116,AREA_LIFE,Seq!Z$1,FALSE)-Life!Z$39,".")</f>
        <v>.</v>
      </c>
      <c r="FS116" t="str">
        <f>IF( ISNUMBER(VLOOKUP($F116,AREA_LIFE,Seq!AA$1,FALSE)-Life!AA$39),VLOOKUP($F116,AREA_LIFE,Seq!AA$1,FALSE)-Life!AA$39,".")</f>
        <v>.</v>
      </c>
      <c r="FT116" t="str">
        <f>IF( ISNUMBER(VLOOKUP($F116,AREA_LIFE,Seq!AB$1,FALSE)-Life!AB$39),VLOOKUP($F116,AREA_LIFE,Seq!AB$1,FALSE)-Life!AB$39,".")</f>
        <v>.</v>
      </c>
      <c r="FU116" t="str">
        <f>IF( ISNUMBER(VLOOKUP($F116,AREA_LIFE,Seq!AC$1,FALSE)-Life!AC$39),VLOOKUP($F116,AREA_LIFE,Seq!AC$1,FALSE)-Life!AC$39,".")</f>
        <v>.</v>
      </c>
      <c r="FV116" t="str">
        <f>IF( ISNUMBER(VLOOKUP($F116,AREA_LIFE,Seq!AD$1,FALSE)-Life!AD$39),VLOOKUP($F116,AREA_LIFE,Seq!AD$1,FALSE)-Life!AD$39,".")</f>
        <v>.</v>
      </c>
      <c r="FW116" t="str">
        <f>IF( ISNUMBER(VLOOKUP($F116,AREA_LIFE,Seq!AE$1,FALSE)-Life!AE$39),VLOOKUP($F116,AREA_LIFE,Seq!AE$1,FALSE)-Life!AE$39,".")</f>
        <v>.</v>
      </c>
      <c r="FX116" t="str">
        <f>IF( ISNUMBER(VLOOKUP($F116,AREA_LIFE,Seq!AF$1,FALSE)-Life!AF$39),VLOOKUP($F116,AREA_LIFE,Seq!AF$1,FALSE)-Life!AF$39,".")</f>
        <v>.</v>
      </c>
      <c r="FY116" t="str">
        <f>IF( ISNUMBER(VLOOKUP($F116,AREA_LIFE,Seq!AG$1,FALSE)-Life!AG$39),VLOOKUP($F116,AREA_LIFE,Seq!AG$1,FALSE)-Life!AG$39,".")</f>
        <v>.</v>
      </c>
      <c r="FZ116" t="str">
        <f>IF( ISNUMBER(VLOOKUP($F116,AREA_LIFE,Seq!AH$1,FALSE)-Life!AH$39),VLOOKUP($F116,AREA_LIFE,Seq!AH$1,FALSE)-Life!AH$39,".")</f>
        <v>.</v>
      </c>
      <c r="GA116" t="str">
        <f>IF( ISNUMBER(VLOOKUP($F116,AREA_LIFE,Seq!AI$1,FALSE)-Life!AI$39),VLOOKUP($F116,AREA_LIFE,Seq!AI$1,FALSE)-Life!AI$39,".")</f>
        <v>.</v>
      </c>
      <c r="GB116" t="str">
        <f>IF( ISNUMBER(VLOOKUP($F116,AREA_LIFE,Seq!AJ$1,FALSE)-Life!AJ$39),VLOOKUP($F116,AREA_LIFE,Seq!AJ$1,FALSE)-Life!AJ$39,".")</f>
        <v>.</v>
      </c>
      <c r="GC116" t="str">
        <f>IF( ISNUMBER(VLOOKUP($F116,AREA_LIFE,Seq!AK$1,FALSE)-Life!AK$39),VLOOKUP($F116,AREA_LIFE,Seq!AK$1,FALSE)-Life!AK$39,".")</f>
        <v>.</v>
      </c>
      <c r="GD116" t="str">
        <f>IF( ISNUMBER(VLOOKUP($F116,AREA_LIFE,Seq!AL$1,FALSE)-Life!AL$39),VLOOKUP($F116,AREA_LIFE,Seq!AL$1,FALSE)-Life!AL$39,".")</f>
        <v>.</v>
      </c>
      <c r="GE116" t="str">
        <f>IF( ISNUMBER(VLOOKUP($F116,AREA_LIFE,Seq!AM$1,FALSE)-Life!AM$39),VLOOKUP($F116,AREA_LIFE,Seq!AM$1,FALSE)-Life!AM$39,".")</f>
        <v>.</v>
      </c>
      <c r="GF116" t="str">
        <f>IF( ISNUMBER(VLOOKUP($F116,AREA_LIFE,Seq!AN$1,FALSE)-Life!AN$39),VLOOKUP($F116,AREA_LIFE,Seq!AN$1,FALSE)-Life!AN$39,".")</f>
        <v>.</v>
      </c>
      <c r="GG116" t="str">
        <f>IF( ISNUMBER(VLOOKUP($F116,AREA_LIFE,Seq!AO$1,FALSE)-Life!AO$39),VLOOKUP($F116,AREA_LIFE,Seq!AO$1,FALSE)-Life!AO$39,".")</f>
        <v>.</v>
      </c>
      <c r="GH116" t="str">
        <f>IF( ISNUMBER(VLOOKUP($F116,AREA_LIFE,Seq!AP$1,FALSE)-Life!AP$39),VLOOKUP($F116,AREA_LIFE,Seq!AP$1,FALSE)-Life!AP$39,".")</f>
        <v>.</v>
      </c>
      <c r="GI116" t="str">
        <f>IF( ISNUMBER(VLOOKUP($F116,AREA_LIFE,Seq!AQ$1,FALSE)-Life!AQ$39),VLOOKUP($F116,AREA_LIFE,Seq!AQ$1,FALSE)-Life!AQ$39,".")</f>
        <v>.</v>
      </c>
      <c r="GJ116" t="str">
        <f>IF( ISNUMBER(VLOOKUP($F116,AREA_LIFE,Seq!AR$1,FALSE)-Life!AR$39),VLOOKUP($F116,AREA_LIFE,Seq!AR$1,FALSE)-Life!AR$39,".")</f>
        <v>.</v>
      </c>
      <c r="GK116" t="str">
        <f>IF( ISNUMBER(VLOOKUP($F116,AREA_LIFE,Seq!AS$1,FALSE)-Life!AS$39),VLOOKUP($F116,AREA_LIFE,Seq!AS$1,FALSE)-Life!AS$39,".")</f>
        <v>.</v>
      </c>
      <c r="GL116" t="str">
        <f>IF( ISNUMBER(VLOOKUP($F116,AREA_LIFE,Seq!AT$1,FALSE)-Life!AT$39),VLOOKUP($F116,AREA_LIFE,Seq!AT$1,FALSE)-Life!AT$39,".")</f>
        <v>.</v>
      </c>
      <c r="GM116" t="str">
        <f>IF( ISNUMBER(VLOOKUP($F116,AREA_LIFE,Seq!AU$1,FALSE)-Life!AU$39),VLOOKUP($F116,AREA_LIFE,Seq!AU$1,FALSE)-Life!AU$39,".")</f>
        <v>.</v>
      </c>
      <c r="GN116" t="str">
        <f>IF( ISNUMBER(VLOOKUP($F116,AREA_LIFE,Seq!AV$1,FALSE)-Life!AV$39),VLOOKUP($F116,AREA_LIFE,Seq!AV$1,FALSE)-Life!AV$39,".")</f>
        <v>.</v>
      </c>
      <c r="GO116" t="str">
        <f>IF( ISNUMBER(VLOOKUP($F116,AREA_LIFE,Seq!AW$1,FALSE)-Life!AW$39),VLOOKUP($F116,AREA_LIFE,Seq!AW$1,FALSE)-Life!AW$39,".")</f>
        <v>.</v>
      </c>
      <c r="GP116" t="str">
        <f>IF( ISNUMBER(VLOOKUP($F116,AREA_LIFE,Seq!AX$1,FALSE)-Life!AX$39),VLOOKUP($F116,AREA_LIFE,Seq!AX$1,FALSE)-Life!AX$39,".")</f>
        <v>.</v>
      </c>
      <c r="GQ116" t="str">
        <f t="shared" si="82"/>
        <v>.</v>
      </c>
      <c r="GS116" t="str">
        <f>IFERROR(VLOOKUP($F116,AREA_LIFE,Seq!V$1,FALSE),".")</f>
        <v>.</v>
      </c>
      <c r="GT116" t="str">
        <f>IFERROR(VLOOKUP($F116,AREA_LIFE,Seq!W$1,FALSE),".")</f>
        <v>.</v>
      </c>
      <c r="GU116" t="str">
        <f>IFERROR(VLOOKUP($F116,AREA_LIFE,Seq!X$1,FALSE),".")</f>
        <v>.</v>
      </c>
      <c r="GV116" t="str">
        <f>IFERROR(VLOOKUP($F116,AREA_LIFE,Seq!Y$1,FALSE),".")</f>
        <v>.</v>
      </c>
      <c r="GW116" t="str">
        <f>IFERROR(VLOOKUP($F116,AREA_LIFE,Seq!Z$1,FALSE),".")</f>
        <v>.</v>
      </c>
      <c r="GX116" t="str">
        <f>IFERROR(VLOOKUP($F116,AREA_LIFE,Seq!AA$1,FALSE),".")</f>
        <v>.</v>
      </c>
      <c r="GY116" t="str">
        <f>IFERROR(VLOOKUP($F116,AREA_LIFE,Seq!AB$1,FALSE),".")</f>
        <v>.</v>
      </c>
      <c r="GZ116" t="str">
        <f>IFERROR(VLOOKUP($F116,AREA_LIFE,Seq!AC$1,FALSE),".")</f>
        <v>.</v>
      </c>
      <c r="HA116" t="str">
        <f>IFERROR(VLOOKUP($F116,AREA_LIFE,Seq!AD$1,FALSE),".")</f>
        <v>.</v>
      </c>
      <c r="HB116" t="str">
        <f>IFERROR(VLOOKUP($F116,AREA_LIFE,Seq!AE$1,FALSE),".")</f>
        <v>.</v>
      </c>
      <c r="HC116" t="str">
        <f>IFERROR(VLOOKUP($F116,AREA_LIFE,Seq!AF$1,FALSE),".")</f>
        <v>.</v>
      </c>
      <c r="HD116" t="str">
        <f>IFERROR(VLOOKUP($F116,AREA_LIFE,Seq!AG$1,FALSE),".")</f>
        <v>.</v>
      </c>
      <c r="HE116" t="str">
        <f>IFERROR(VLOOKUP($F116,AREA_LIFE,Seq!AH$1,FALSE),".")</f>
        <v>.</v>
      </c>
      <c r="HF116" t="str">
        <f>IFERROR(VLOOKUP($F116,AREA_LIFE,Seq!AI$1,FALSE),".")</f>
        <v>.</v>
      </c>
      <c r="HG116" t="str">
        <f>IFERROR(VLOOKUP($F116,AREA_LIFE,Seq!AJ$1,FALSE),".")</f>
        <v>.</v>
      </c>
      <c r="HH116" t="str">
        <f>IFERROR(VLOOKUP($F116,AREA_LIFE,Seq!AK$1,FALSE),".")</f>
        <v>.</v>
      </c>
      <c r="HI116" t="str">
        <f>IFERROR(VLOOKUP($F116,AREA_LIFE,Seq!AL$1,FALSE),".")</f>
        <v>.</v>
      </c>
      <c r="HJ116" t="str">
        <f>IFERROR(VLOOKUP($F116,AREA_LIFE,Seq!AM$1,FALSE),".")</f>
        <v>.</v>
      </c>
      <c r="HK116" t="str">
        <f>IFERROR(VLOOKUP($F116,AREA_LIFE,Seq!AN$1,FALSE),".")</f>
        <v>.</v>
      </c>
      <c r="HL116" t="str">
        <f>IFERROR(VLOOKUP($F116,AREA_LIFE,Seq!AO$1,FALSE),".")</f>
        <v>.</v>
      </c>
      <c r="HM116" t="str">
        <f>IFERROR(VLOOKUP($F116,AREA_LIFE,Seq!AP$1,FALSE),".")</f>
        <v>.</v>
      </c>
      <c r="HN116" t="str">
        <f>IFERROR(VLOOKUP($F116,AREA_LIFE,Seq!AQ$1,FALSE),".")</f>
        <v>.</v>
      </c>
      <c r="HO116" t="str">
        <f>IFERROR(VLOOKUP($F116,AREA_LIFE,Seq!AR$1,FALSE),".")</f>
        <v>.</v>
      </c>
      <c r="HP116" t="str">
        <f>IFERROR(VLOOKUP($F116,AREA_LIFE,Seq!AS$1,FALSE),".")</f>
        <v>.</v>
      </c>
      <c r="HQ116" t="str">
        <f>IFERROR(VLOOKUP($F116,AREA_LIFE,Seq!AT$1,FALSE),".")</f>
        <v>.</v>
      </c>
      <c r="HR116" t="str">
        <f>IFERROR(VLOOKUP($F116,AREA_LIFE,Seq!AU$1,FALSE),".")</f>
        <v>.</v>
      </c>
      <c r="HS116" t="str">
        <f>IFERROR(VLOOKUP($F116,AREA_LIFE,Seq!AV$1,FALSE),".")</f>
        <v>.</v>
      </c>
      <c r="HT116" t="str">
        <f>IFERROR(VLOOKUP($F116,AREA_LIFE,Seq!AW$1,FALSE),".")</f>
        <v>.</v>
      </c>
      <c r="HU116" t="str">
        <f>IFERROR(VLOOKUP($F116,AREA_LIFE,Seq!AX$1,FALSE),".")</f>
        <v>.</v>
      </c>
      <c r="HV116" t="str">
        <f>IFERROR(VLOOKUP($F116,AREA_LIFE,Seq!AY$1,FALSE),".")</f>
        <v>.</v>
      </c>
      <c r="HZ116">
        <f t="shared" si="85"/>
        <v>3840</v>
      </c>
      <c r="IA116">
        <f t="shared" si="83"/>
        <v>0</v>
      </c>
      <c r="IB116">
        <f t="shared" si="86"/>
        <v>48859015.305507973</v>
      </c>
      <c r="IC116">
        <f t="shared" si="87"/>
        <v>-40061095.880614236</v>
      </c>
      <c r="ID116">
        <f t="shared" si="84"/>
        <v>7.1960793616562435E-2</v>
      </c>
      <c r="IE116" t="str">
        <f>work!FK116</f>
        <v>.</v>
      </c>
      <c r="IF116" t="str">
        <f>work!FL116</f>
        <v>.</v>
      </c>
      <c r="IG116" t="str">
        <f>work!FM116</f>
        <v>.</v>
      </c>
      <c r="IH116" t="str">
        <f>IF(ISNUMBER(work!FS116-work!FK116),work!FS116-work!FK116,".")</f>
        <v>.</v>
      </c>
      <c r="II116" t="str">
        <f>IF(ISNUMBER(work!FT116-work!FL116),work!FT116-work!FL116,".")</f>
        <v>.</v>
      </c>
      <c r="IJ116" t="str">
        <f>IF(ISNUMBER(work!FU116-work!FM116),work!FU116-work!FM116,".")</f>
        <v>.</v>
      </c>
    </row>
    <row r="117" spans="1:244" hidden="1">
      <c r="A117" s="24" t="str">
        <f t="shared" si="48"/>
        <v>欧洲</v>
      </c>
      <c r="B117" s="24" t="str">
        <f t="shared" si="89"/>
        <v>Out</v>
      </c>
      <c r="C117" s="24" t="str">
        <f t="shared" si="90"/>
        <v>Out</v>
      </c>
      <c r="D117" s="24"/>
      <c r="E117" s="25" t="s">
        <v>3137</v>
      </c>
      <c r="F117" s="26" t="str">
        <f t="shared" si="51"/>
        <v>SanMarino</v>
      </c>
      <c r="G117" s="27" t="str">
        <f t="shared" si="52"/>
        <v>.</v>
      </c>
      <c r="H117" s="27" t="str">
        <f t="shared" si="53"/>
        <v>.</v>
      </c>
      <c r="I117" s="27" t="str">
        <f t="shared" si="54"/>
        <v>.</v>
      </c>
      <c r="J117" s="27" t="str">
        <f t="shared" si="55"/>
        <v>.</v>
      </c>
      <c r="K117" s="27" t="str">
        <f t="shared" si="56"/>
        <v>.</v>
      </c>
      <c r="L117" s="27" t="str">
        <f t="shared" si="57"/>
        <v>.</v>
      </c>
      <c r="M117" s="27" t="str">
        <f t="shared" si="58"/>
        <v>.</v>
      </c>
      <c r="N117" s="27" t="str">
        <f t="shared" si="59"/>
        <v>.</v>
      </c>
      <c r="O117" s="27" t="str">
        <f t="shared" si="60"/>
        <v>.</v>
      </c>
      <c r="P117" s="27" t="str">
        <f t="shared" si="61"/>
        <v>.</v>
      </c>
      <c r="Q117" s="27" t="str">
        <f t="shared" si="62"/>
        <v>.</v>
      </c>
      <c r="R117" s="27" t="str">
        <f t="shared" si="63"/>
        <v>.</v>
      </c>
      <c r="S117" s="27">
        <f t="shared" si="64"/>
        <v>0</v>
      </c>
      <c r="T117" s="27">
        <f t="shared" si="65"/>
        <v>3</v>
      </c>
      <c r="U117" s="27">
        <f t="shared" si="66"/>
        <v>0</v>
      </c>
      <c r="V117" s="27">
        <f t="shared" si="67"/>
        <v>0</v>
      </c>
      <c r="W117" s="27" t="str">
        <f t="shared" si="68"/>
        <v>.</v>
      </c>
      <c r="X117" s="27" t="str">
        <f t="shared" si="69"/>
        <v>.</v>
      </c>
      <c r="Y117" s="27">
        <f t="shared" si="70"/>
        <v>0</v>
      </c>
      <c r="Z117" s="27">
        <f t="shared" si="71"/>
        <v>450</v>
      </c>
      <c r="AA117" s="27" t="str">
        <f t="shared" si="72"/>
        <v>.</v>
      </c>
      <c r="AB117" s="27" t="str">
        <f t="shared" si="73"/>
        <v>.</v>
      </c>
      <c r="AC117" s="27">
        <f t="shared" si="74"/>
        <v>177</v>
      </c>
      <c r="AD117" s="27">
        <f t="shared" si="75"/>
        <v>224</v>
      </c>
      <c r="AE117" s="27">
        <f t="shared" si="91"/>
        <v>10</v>
      </c>
      <c r="AF117" s="27">
        <f t="shared" si="92"/>
        <v>26</v>
      </c>
      <c r="AG117" s="27"/>
      <c r="AH117" s="27" t="str">
        <f>IF(ISNUMBER(work!C117+work!AH117),work!C117+work!AH117,".")</f>
        <v>.</v>
      </c>
      <c r="AI117" s="27" t="str">
        <f>IF(ISNUMBER(work!D117+work!AI117),work!D117+work!AI117,".")</f>
        <v>.</v>
      </c>
      <c r="AJ117" s="27" t="str">
        <f>IF(ISNUMBER(work!E117+work!AJ117),work!E117+work!AJ117,".")</f>
        <v>.</v>
      </c>
      <c r="AK117" s="27" t="str">
        <f>IF(ISNUMBER(work!F117+work!AK117),work!F117+work!AK117,".")</f>
        <v>.</v>
      </c>
      <c r="AL117" s="27" t="str">
        <f>IF(ISNUMBER(work!G117+work!AL117),work!G117+work!AL117,".")</f>
        <v>.</v>
      </c>
      <c r="AM117" s="27" t="str">
        <f>IF(ISNUMBER(work!H117+work!AM117),work!H117+work!AM117,".")</f>
        <v>.</v>
      </c>
      <c r="AN117" s="27" t="str">
        <f>IF(ISNUMBER(work!I117+work!AN117),work!I117+work!AN117,".")</f>
        <v>.</v>
      </c>
      <c r="AO117" s="27" t="str">
        <f>IF(ISNUMBER(work!J117+work!AO117),work!J117+work!AO117,".")</f>
        <v>.</v>
      </c>
      <c r="AP117" s="27" t="str">
        <f>IF(ISNUMBER(work!K117+work!AP117),work!K117+work!AP117,".")</f>
        <v>.</v>
      </c>
      <c r="AQ117" s="27" t="str">
        <f>IF(ISNUMBER(work!L117+work!AQ117),work!L117+work!AQ117,".")</f>
        <v>.</v>
      </c>
      <c r="AR117" s="27" t="str">
        <f>IF(ISNUMBER(work!M117+work!AR117),work!M117+work!AR117,".")</f>
        <v>.</v>
      </c>
      <c r="AS117" s="27" t="str">
        <f>IF(ISNUMBER(work!N117+work!AS117),work!N117+work!AS117,".")</f>
        <v>.</v>
      </c>
      <c r="AT117" s="27" t="str">
        <f>IF(ISNUMBER(work!O117+work!AT117),work!O117+work!AT117,".")</f>
        <v>.</v>
      </c>
      <c r="AU117" s="27" t="str">
        <f>IF(ISNUMBER(work!P117+work!AU117),work!P117+work!AU117,".")</f>
        <v>.</v>
      </c>
      <c r="AV117" s="27" t="str">
        <f>IF(ISNUMBER(work!Q117+work!AV117),work!Q117+work!AV117,".")</f>
        <v>.</v>
      </c>
      <c r="AW117" s="27" t="str">
        <f>IF(ISNUMBER(work!R117+work!AW117),work!R117+work!AW117,".")</f>
        <v>.</v>
      </c>
      <c r="AX117" s="27" t="str">
        <f>IF(ISNUMBER(work!S117+work!AX117),work!S117+work!AX117,".")</f>
        <v>.</v>
      </c>
      <c r="AY117" s="27" t="str">
        <f>IF(ISNUMBER(work!T117+work!AY117),work!T117+work!AY117,".")</f>
        <v>.</v>
      </c>
      <c r="AZ117" s="27" t="str">
        <f>IF(ISNUMBER(work!U117+work!AZ117),work!U117+work!AZ117,".")</f>
        <v>.</v>
      </c>
      <c r="BA117" s="27" t="str">
        <f>IF(ISNUMBER(work!V117+work!BA117),work!V117+work!BA117,".")</f>
        <v>.</v>
      </c>
      <c r="BB117" s="27" t="str">
        <f>IF(ISNUMBER(work!W117+work!BB117),work!W117+work!BB117,".")</f>
        <v>.</v>
      </c>
      <c r="BC117" s="27" t="str">
        <f>IF(ISNUMBER(work!X117+work!BC117),work!X117+work!BC117,".")</f>
        <v>.</v>
      </c>
      <c r="BD117" s="27" t="str">
        <f>IF(ISNUMBER(work!Y117+work!BD117),work!Y117+work!BD117,".")</f>
        <v>.</v>
      </c>
      <c r="BE117" s="27" t="str">
        <f>IF(ISNUMBER(work!Z117+work!BE117),work!Z117+work!BE117,".")</f>
        <v>.</v>
      </c>
      <c r="BF117" s="27" t="str">
        <f>IF(ISNUMBER(work!AA117+work!BF117),work!AA117+work!BF117,".")</f>
        <v>.</v>
      </c>
      <c r="BG117" s="27" t="str">
        <f>IF(ISNUMBER(work!AB117+work!BG117),work!AB117+work!BG117,".")</f>
        <v>.</v>
      </c>
      <c r="BH117" s="27" t="str">
        <f>IF(ISNUMBER(work!AC117+work!BH117),work!AC117+work!BH117,".")</f>
        <v>.</v>
      </c>
      <c r="BI117" s="27" t="str">
        <f>IF(ISNUMBER(work!AD117+work!BI117),work!AD117+work!BI117,".")</f>
        <v>.</v>
      </c>
      <c r="BJ117" s="27" t="str">
        <f>IF(ISNUMBER(work!AE117+work!BJ117),work!AE117+work!BJ117,".")</f>
        <v>.</v>
      </c>
      <c r="BK117" s="27" t="str">
        <f>IF(ISNUMBER(work!AF117+work!BK117),work!AF117+work!BK117,".")</f>
        <v>.</v>
      </c>
      <c r="BL117" s="27"/>
      <c r="BM117" s="27" t="str">
        <f>IF(ISNUMBER(work!AH117-work!C117),work!AH117-work!C117,".")</f>
        <v>.</v>
      </c>
      <c r="BN117" s="27" t="str">
        <f>IF(ISNUMBER(work!AI117-work!D117),work!AI117-work!D117,".")</f>
        <v>.</v>
      </c>
      <c r="BO117" s="27" t="str">
        <f>IF(ISNUMBER(work!AJ117-work!E117),work!AJ117-work!E117,".")</f>
        <v>.</v>
      </c>
      <c r="BP117" s="27" t="str">
        <f>IF(ISNUMBER(work!AK117-work!F117),work!AK117-work!F117,".")</f>
        <v>.</v>
      </c>
      <c r="BQ117" s="27" t="str">
        <f>IF(ISNUMBER(work!AL117-work!G117),work!AL117-work!G117,".")</f>
        <v>.</v>
      </c>
      <c r="BR117" s="27" t="str">
        <f>IF(ISNUMBER(work!AM117-work!H117),work!AM117-work!H117,".")</f>
        <v>.</v>
      </c>
      <c r="BS117" s="27" t="str">
        <f>IF(ISNUMBER(work!AN117-work!I117),work!AN117-work!I117,".")</f>
        <v>.</v>
      </c>
      <c r="BT117" s="27" t="str">
        <f>IF(ISNUMBER(work!AO117-work!J117),work!AO117-work!J117,".")</f>
        <v>.</v>
      </c>
      <c r="BU117" s="27" t="str">
        <f>IF(ISNUMBER(work!AP117-work!K117),work!AP117-work!K117,".")</f>
        <v>.</v>
      </c>
      <c r="BV117" s="27" t="str">
        <f>IF(ISNUMBER(work!AQ117-work!L117),work!AQ117-work!L117,".")</f>
        <v>.</v>
      </c>
      <c r="BW117" s="27" t="str">
        <f>IF(ISNUMBER(work!AR117-work!M117),work!AR117-work!M117,".")</f>
        <v>.</v>
      </c>
      <c r="BX117" s="27" t="str">
        <f>IF(ISNUMBER(work!AS117-work!N117),work!AS117-work!N117,".")</f>
        <v>.</v>
      </c>
      <c r="BY117" s="27" t="str">
        <f>IF(ISNUMBER(work!AT117-work!O117),work!AT117-work!O117,".")</f>
        <v>.</v>
      </c>
      <c r="BZ117" s="27" t="str">
        <f>IF(ISNUMBER(work!AU117-work!P117),work!AU117-work!P117,".")</f>
        <v>.</v>
      </c>
      <c r="CA117" s="27" t="str">
        <f>IF(ISNUMBER(work!AV117-work!Q117),work!AV117-work!Q117,".")</f>
        <v>.</v>
      </c>
      <c r="CB117" s="27" t="str">
        <f>IF(ISNUMBER(work!AW117-work!R117),work!AW117-work!R117,".")</f>
        <v>.</v>
      </c>
      <c r="CC117" s="27" t="str">
        <f>IF(ISNUMBER(work!AX117-work!S117),work!AX117-work!S117,".")</f>
        <v>.</v>
      </c>
      <c r="CD117" s="27" t="str">
        <f>IF(ISNUMBER(work!AY117-work!T117),work!AY117-work!T117,".")</f>
        <v>.</v>
      </c>
      <c r="CE117" s="27" t="str">
        <f>IF(ISNUMBER(work!AZ117-work!U117),work!AZ117-work!U117,".")</f>
        <v>.</v>
      </c>
      <c r="CF117" s="27" t="str">
        <f>IF(ISNUMBER(work!BA117-work!V117),work!BA117-work!V117,".")</f>
        <v>.</v>
      </c>
      <c r="CG117" s="27" t="str">
        <f>IF(ISNUMBER(work!BB117-work!W117),work!BB117-work!W117,".")</f>
        <v>.</v>
      </c>
      <c r="CH117" s="27" t="str">
        <f>IF(ISNUMBER(work!BC117-work!X117),work!BC117-work!X117,".")</f>
        <v>.</v>
      </c>
      <c r="CI117" s="27" t="str">
        <f>IF(ISNUMBER(work!BD117-work!Y117),work!BD117-work!Y117,".")</f>
        <v>.</v>
      </c>
      <c r="CJ117" s="27" t="str">
        <f>IF(ISNUMBER(work!BE117-work!Z117),work!BE117-work!Z117,".")</f>
        <v>.</v>
      </c>
      <c r="CK117" s="27" t="str">
        <f>IF(ISNUMBER(work!BF117-work!AA117),work!BF117-work!AA117,".")</f>
        <v>.</v>
      </c>
      <c r="CL117" s="27" t="str">
        <f>IF(ISNUMBER(work!BG117-work!AB117),work!BG117-work!AB117,".")</f>
        <v>.</v>
      </c>
      <c r="CM117" s="27" t="str">
        <f>IF(ISNUMBER(work!BH117-work!AC117),work!BH117-work!AC117,".")</f>
        <v>.</v>
      </c>
      <c r="CN117" s="27" t="str">
        <f>IF(ISNUMBER(work!BI117-work!AD117),work!BI117-work!AD117,".")</f>
        <v>.</v>
      </c>
      <c r="CO117" s="27" t="str">
        <f>IF(ISNUMBER(work!BJ117-work!AE117),work!BJ117-work!AE117,".")</f>
        <v>.</v>
      </c>
      <c r="CP117" s="27" t="str">
        <f>IF(ISNUMBER(work!BK117-work!AF117),work!BK117-work!AF117,".")</f>
        <v>.</v>
      </c>
      <c r="CQ117" s="27"/>
      <c r="CR117" s="27"/>
      <c r="CS117" s="27" t="str">
        <f>IF(ISNUMBER(work!CR117-work!BN117),work!CR117-work!BN117,".")</f>
        <v>.</v>
      </c>
      <c r="CT117" s="27" t="str">
        <f>IF(ISNUMBER(work!CS117-work!BO117),work!CS117-work!BO117,".")</f>
        <v>.</v>
      </c>
      <c r="CU117" s="27" t="str">
        <f>IF(ISNUMBER(work!CT117-work!BP117),work!CT117-work!BP117,".")</f>
        <v>.</v>
      </c>
      <c r="CV117" s="27" t="str">
        <f>IF(ISNUMBER(work!CU117-work!BQ117),work!CU117-work!BQ117,".")</f>
        <v>.</v>
      </c>
      <c r="CW117" s="27" t="str">
        <f>IF(ISNUMBER(work!CV117-work!BR117),work!CV117-work!BR117,".")</f>
        <v>.</v>
      </c>
      <c r="CX117" s="27" t="str">
        <f>IF(ISNUMBER(work!CW117-work!BS117),work!CW117-work!BS117,".")</f>
        <v>.</v>
      </c>
      <c r="CY117" s="27" t="str">
        <f>IF(ISNUMBER(work!CX117-work!BT117),work!CX117-work!BT117,".")</f>
        <v>.</v>
      </c>
      <c r="CZ117" s="27" t="str">
        <f>IF(ISNUMBER(work!CY117-work!BU117),work!CY117-work!BU117,".")</f>
        <v>.</v>
      </c>
      <c r="DA117" s="27" t="str">
        <f>IF(ISNUMBER(work!CZ117-work!BV117),work!CZ117-work!BV117,".")</f>
        <v>.</v>
      </c>
      <c r="DB117" s="27" t="str">
        <f>IF(ISNUMBER(work!DA117-work!BW117),work!DA117-work!BW117,".")</f>
        <v>.</v>
      </c>
      <c r="DC117" s="27" t="str">
        <f>IF(ISNUMBER(work!DB117-work!BX117),work!DB117-work!BX117,".")</f>
        <v>.</v>
      </c>
      <c r="DD117" s="27" t="str">
        <f>IF(ISNUMBER(work!DC117-work!BY117),work!DC117-work!BY117,".")</f>
        <v>.</v>
      </c>
      <c r="DE117" s="27" t="str">
        <f>IF(ISNUMBER(work!DD117-work!BZ117),work!DD117-work!BZ117,".")</f>
        <v>.</v>
      </c>
      <c r="DF117" s="27" t="str">
        <f>IF(ISNUMBER(work!DE117-work!CA117),work!DE117-work!CA117,".")</f>
        <v>.</v>
      </c>
      <c r="DG117" s="27" t="str">
        <f>IF(ISNUMBER(work!DF117-work!CB117),work!DF117-work!CB117,".")</f>
        <v>.</v>
      </c>
      <c r="DH117" s="27" t="str">
        <f>IF(ISNUMBER(work!DG117-work!CC117),work!DG117-work!CC117,".")</f>
        <v>.</v>
      </c>
      <c r="DI117" s="27" t="str">
        <f>IF(ISNUMBER(work!DH117-work!CD117),work!DH117-work!CD117,".")</f>
        <v>.</v>
      </c>
      <c r="DJ117" s="27" t="str">
        <f>IF(ISNUMBER(work!DI117-work!CE117),work!DI117-work!CE117,".")</f>
        <v>.</v>
      </c>
      <c r="DK117" s="27" t="str">
        <f>IF(ISNUMBER(work!DJ117-work!CF117),work!DJ117-work!CF117,".")</f>
        <v>.</v>
      </c>
      <c r="DL117" s="27" t="str">
        <f>IF(ISNUMBER(work!DK117-work!CG117),work!DK117-work!CG117,".")</f>
        <v>.</v>
      </c>
      <c r="DM117" s="27" t="str">
        <f>IF(ISNUMBER(work!DL117-work!CH117),work!DL117-work!CH117,".")</f>
        <v>.</v>
      </c>
      <c r="DN117" s="27" t="str">
        <f>IF(ISNUMBER(work!DM117-work!CI117),work!DM117-work!CI117,".")</f>
        <v>.</v>
      </c>
      <c r="DO117" s="27" t="str">
        <f>IF(ISNUMBER(work!DN117-work!CJ117),work!DN117-work!CJ117,".")</f>
        <v>.</v>
      </c>
      <c r="DP117" s="27" t="str">
        <f>IF(ISNUMBER(work!DO117-work!CK117),work!DO117-work!CK117,".")</f>
        <v>.</v>
      </c>
      <c r="DQ117" s="27" t="str">
        <f>IF(ISNUMBER(work!DP117-work!CL117),work!DP117-work!CL117,".")</f>
        <v>.</v>
      </c>
      <c r="DR117" s="27" t="str">
        <f>IF(ISNUMBER(work!DQ117-work!CM117),work!DQ117-work!CM117,".")</f>
        <v>.</v>
      </c>
      <c r="DS117" s="27" t="str">
        <f>IF(ISNUMBER(work!DR117-work!CN117),work!DR117-work!CN117,".")</f>
        <v>.</v>
      </c>
      <c r="DT117" s="27" t="str">
        <f>IF(ISNUMBER(work!DS117-work!CO117),work!DS117-work!CO117,".")</f>
        <v>.</v>
      </c>
      <c r="DU117" s="27" t="str">
        <f>IF(ISNUMBER(work!DT117-work!CP117),work!DT117-work!CP117,".")</f>
        <v>.</v>
      </c>
      <c r="DV117" s="27" t="str">
        <f t="shared" si="78"/>
        <v>.</v>
      </c>
      <c r="DW117" s="27"/>
      <c r="DX117" s="27" t="str">
        <f>IF(ISNUMBER(work!FJ117/work!FN117),work!FJ117/work!FN117,".")</f>
        <v>.</v>
      </c>
      <c r="DY117" s="27" t="str">
        <f>IF(ISNUMBER(work!FK117/work!FO117),work!FK117/work!FO117,".")</f>
        <v>.</v>
      </c>
      <c r="DZ117" s="27" t="str">
        <f>IF(ISNUMBER(work!FL117/work!FP117),work!FL117/work!FP117,".")</f>
        <v>.</v>
      </c>
      <c r="EA117" s="27" t="str">
        <f>IF(ISNUMBER(work!FM117/work!FQ117),work!FM117/work!FQ117,".")</f>
        <v>.</v>
      </c>
      <c r="EB117" s="27" t="str">
        <f>IF(ISNUMBER((work!FK117+work!FL117)/(work!FO117+work!FP117)),(work!FK117+work!FL117)/(work!FO117+work!FP117),".")</f>
        <v>.</v>
      </c>
      <c r="EC117" s="27" t="str">
        <f>IF(ISNUMBER(work!FR117/work!FV117),work!FR117/work!FV117,".")</f>
        <v>.</v>
      </c>
      <c r="ED117" s="27" t="str">
        <f>IF(ISNUMBER(work!FS117/work!FW117),work!FS117/work!FW117,".")</f>
        <v>.</v>
      </c>
      <c r="EE117" s="27" t="str">
        <f>IF(ISNUMBER(work!FT117/work!FX117),work!FT117/work!FX117,".")</f>
        <v>.</v>
      </c>
      <c r="EF117" s="27" t="str">
        <f>IF(ISNUMBER(work!FU117/work!FY117),work!FU117/work!FY117,".")</f>
        <v>.</v>
      </c>
      <c r="EG117" s="27" t="str">
        <f>IF(ISNUMBER((work!FS117+work!FT117)/(work!FW117+work!FX117)),(work!FS117+work!FT117)/(work!FW117+work!FX117),".")</f>
        <v>.</v>
      </c>
      <c r="EH117" s="27" t="str">
        <f>work!EZ117</f>
        <v>.</v>
      </c>
      <c r="EI117" s="27" t="str">
        <f>work!FA117</f>
        <v>.</v>
      </c>
      <c r="EJ117" s="27" t="str">
        <f>work!FB117</f>
        <v>.</v>
      </c>
      <c r="EK117" s="27"/>
      <c r="EL117" s="27" t="str">
        <f t="shared" si="93"/>
        <v>.</v>
      </c>
      <c r="EM117" t="str">
        <f t="shared" si="80"/>
        <v>.</v>
      </c>
      <c r="EN117" t="str">
        <f>work!FM117</f>
        <v>.</v>
      </c>
      <c r="EO117" t="str">
        <f>IF(ISNUMBER(work!FK117+work!FL117),work!FK117+work!FL117,".")</f>
        <v>.</v>
      </c>
      <c r="EP117" t="str">
        <f>IF(ISNUMBER(work!FU117-work!FM117),work!FU117-work!FM117,".")</f>
        <v>.</v>
      </c>
      <c r="EQ117" t="str">
        <f>IF(ISNUMBER(work!FS117+work!FT117-work!FK117-work!FL117),(work!FS117+work!FT117-work!FK117-work!FL117),".")</f>
        <v>.</v>
      </c>
      <c r="EU117" t="str">
        <f>work!FC117</f>
        <v>.</v>
      </c>
      <c r="EV117" t="str">
        <f>work!FD117</f>
        <v>.</v>
      </c>
      <c r="EW117" t="str">
        <f>IF(ISNUMBER(VLOOKUP($F117,AREA_EM_ALLYEAR,Seq!B$1,FALSE)),VLOOKUP($F117,AREA_EM_ALLYEAR,Seq!B$1,FALSE),".")</f>
        <v>.</v>
      </c>
      <c r="EX117" t="str">
        <f>IF(ISNUMBER(VLOOKUP($F117,AREA_EM_ALLYEAR,Seq!C$1,FALSE)),VLOOKUP($F117,AREA_EM_ALLYEAR,Seq!C$1,FALSE),".")</f>
        <v>.</v>
      </c>
      <c r="EY117" t="str">
        <f>IF(ISNUMBER(VLOOKUP($F117,AREA_EM_ALLYEAR,Seq!D$1,FALSE)),VLOOKUP($F117,AREA_EM_ALLYEAR,Seq!D$1,FALSE),".")</f>
        <v>.</v>
      </c>
      <c r="EZ117" t="str">
        <f>IF(ISNUMBER(VLOOKUP($F117,AREA_EM_ALLYEAR,Seq!E$1,FALSE)),VLOOKUP($F117,AREA_EM_ALLYEAR,Seq!E$1,FALSE),".")</f>
        <v>.</v>
      </c>
      <c r="FA117" t="str">
        <f>IF(ISNUMBER(VLOOKUP($F117,AREA_EM_ALLYEAR,Seq!F$1,FALSE)),VLOOKUP($F117,AREA_EM_ALLYEAR,Seq!F$1,FALSE),".")</f>
        <v>.</v>
      </c>
      <c r="FB117" t="str">
        <f>IF(ISNUMBER(VLOOKUP($F117,AREA_EM_ALLYEAR,Seq!G$1,FALSE)),VLOOKUP($F117,AREA_EM_ALLYEAR,Seq!G$1,FALSE),".")</f>
        <v>.</v>
      </c>
      <c r="FC117" t="str">
        <f>IF(ISNUMBER(VLOOKUP($F117,AREA_EM_ALLYEAR,Seq!H$1,FALSE)),VLOOKUP($F117,AREA_EM_ALLYEAR,Seq!H$1,FALSE),".")</f>
        <v>.</v>
      </c>
      <c r="FD117" t="str">
        <f>IF(ISNUMBER(VLOOKUP($F117,AREA_EM_ALLYEAR,Seq!I$1,FALSE)),VLOOKUP($F117,AREA_EM_ALLYEAR,Seq!I$1,FALSE),".")</f>
        <v>.</v>
      </c>
      <c r="FE117" t="str">
        <f>IF(ISNUMBER(VLOOKUP($F117,AREA_EM_ALLYEAR,Seq!J$1,FALSE)),VLOOKUP($F117,AREA_EM_ALLYEAR,Seq!J$1,FALSE),".")</f>
        <v>.</v>
      </c>
      <c r="FF117" t="str">
        <f>IF(ISNUMBER(VLOOKUP($F117,AREA_EM_ALLYEAR,Seq!K$1,FALSE)),VLOOKUP($F117,AREA_EM_ALLYEAR,Seq!K$1,FALSE),".")</f>
        <v>.</v>
      </c>
      <c r="FG117" t="str">
        <f>IF(ISNUMBER(VLOOKUP($F117,AREA_EM_ALLYEAR,Seq!L$1,FALSE)),VLOOKUP($F117,AREA_EM_ALLYEAR,Seq!L$1,FALSE),".")</f>
        <v>.</v>
      </c>
      <c r="FH117" t="str">
        <f>IF(ISNUMBER(VLOOKUP($F117,AREA_EM_ALLYEAR,Seq!M$1,FALSE)),VLOOKUP($F117,AREA_EM_ALLYEAR,Seq!M$1,FALSE),".")</f>
        <v>.</v>
      </c>
      <c r="FI117" t="str">
        <f>IF(ISNUMBER(VLOOKUP($F117,AREA_EM_ALLYEAR,Seq!N$1,FALSE)),VLOOKUP($F117,AREA_EM_ALLYEAR,Seq!N$1,FALSE),".")</f>
        <v>.</v>
      </c>
      <c r="FJ117" t="str">
        <f>IF(ISNUMBER(VLOOKUP($F117,AREA_EM_ALLYEAR,Seq!O$1,FALSE)),VLOOKUP($F117,AREA_EM_ALLYEAR,Seq!O$1,FALSE),".")</f>
        <v>.</v>
      </c>
      <c r="FK117" t="str">
        <f t="shared" si="81"/>
        <v>.</v>
      </c>
      <c r="FN117" t="str">
        <f>IF( ISNUMBER(VLOOKUP($F117,AREA_LIFE,Seq!V$1,FALSE)-Life!V$39),VLOOKUP($F117,AREA_LIFE,Seq!V$1,FALSE)-Life!V$39,".")</f>
        <v>.</v>
      </c>
      <c r="FO117" t="str">
        <f>IF( ISNUMBER(VLOOKUP($F117,AREA_LIFE,Seq!W$1,FALSE)-Life!W$39),VLOOKUP($F117,AREA_LIFE,Seq!W$1,FALSE)-Life!W$39,".")</f>
        <v>.</v>
      </c>
      <c r="FP117" t="str">
        <f>IF( ISNUMBER(VLOOKUP($F117,AREA_LIFE,Seq!X$1,FALSE)-Life!X$39),VLOOKUP($F117,AREA_LIFE,Seq!X$1,FALSE)-Life!X$39,".")</f>
        <v>.</v>
      </c>
      <c r="FQ117" t="str">
        <f>IF( ISNUMBER(VLOOKUP($F117,AREA_LIFE,Seq!Y$1,FALSE)-Life!Y$39),VLOOKUP($F117,AREA_LIFE,Seq!Y$1,FALSE)-Life!Y$39,".")</f>
        <v>.</v>
      </c>
      <c r="FR117" t="str">
        <f>IF( ISNUMBER(VLOOKUP($F117,AREA_LIFE,Seq!Z$1,FALSE)-Life!Z$39),VLOOKUP($F117,AREA_LIFE,Seq!Z$1,FALSE)-Life!Z$39,".")</f>
        <v>.</v>
      </c>
      <c r="FS117" t="str">
        <f>IF( ISNUMBER(VLOOKUP($F117,AREA_LIFE,Seq!AA$1,FALSE)-Life!AA$39),VLOOKUP($F117,AREA_LIFE,Seq!AA$1,FALSE)-Life!AA$39,".")</f>
        <v>.</v>
      </c>
      <c r="FT117" t="str">
        <f>IF( ISNUMBER(VLOOKUP($F117,AREA_LIFE,Seq!AB$1,FALSE)-Life!AB$39),VLOOKUP($F117,AREA_LIFE,Seq!AB$1,FALSE)-Life!AB$39,".")</f>
        <v>.</v>
      </c>
      <c r="FU117" t="str">
        <f>IF( ISNUMBER(VLOOKUP($F117,AREA_LIFE,Seq!AC$1,FALSE)-Life!AC$39),VLOOKUP($F117,AREA_LIFE,Seq!AC$1,FALSE)-Life!AC$39,".")</f>
        <v>.</v>
      </c>
      <c r="FV117" t="str">
        <f>IF( ISNUMBER(VLOOKUP($F117,AREA_LIFE,Seq!AD$1,FALSE)-Life!AD$39),VLOOKUP($F117,AREA_LIFE,Seq!AD$1,FALSE)-Life!AD$39,".")</f>
        <v>.</v>
      </c>
      <c r="FW117" t="str">
        <f>IF( ISNUMBER(VLOOKUP($F117,AREA_LIFE,Seq!AE$1,FALSE)-Life!AE$39),VLOOKUP($F117,AREA_LIFE,Seq!AE$1,FALSE)-Life!AE$39,".")</f>
        <v>.</v>
      </c>
      <c r="FX117" t="str">
        <f>IF( ISNUMBER(VLOOKUP($F117,AREA_LIFE,Seq!AF$1,FALSE)-Life!AF$39),VLOOKUP($F117,AREA_LIFE,Seq!AF$1,FALSE)-Life!AF$39,".")</f>
        <v>.</v>
      </c>
      <c r="FY117" t="str">
        <f>IF( ISNUMBER(VLOOKUP($F117,AREA_LIFE,Seq!AG$1,FALSE)-Life!AG$39),VLOOKUP($F117,AREA_LIFE,Seq!AG$1,FALSE)-Life!AG$39,".")</f>
        <v>.</v>
      </c>
      <c r="FZ117" t="str">
        <f>IF( ISNUMBER(VLOOKUP($F117,AREA_LIFE,Seq!AH$1,FALSE)-Life!AH$39),VLOOKUP($F117,AREA_LIFE,Seq!AH$1,FALSE)-Life!AH$39,".")</f>
        <v>.</v>
      </c>
      <c r="GA117" t="str">
        <f>IF( ISNUMBER(VLOOKUP($F117,AREA_LIFE,Seq!AI$1,FALSE)-Life!AI$39),VLOOKUP($F117,AREA_LIFE,Seq!AI$1,FALSE)-Life!AI$39,".")</f>
        <v>.</v>
      </c>
      <c r="GB117" t="str">
        <f>IF( ISNUMBER(VLOOKUP($F117,AREA_LIFE,Seq!AJ$1,FALSE)-Life!AJ$39),VLOOKUP($F117,AREA_LIFE,Seq!AJ$1,FALSE)-Life!AJ$39,".")</f>
        <v>.</v>
      </c>
      <c r="GC117" t="str">
        <f>IF( ISNUMBER(VLOOKUP($F117,AREA_LIFE,Seq!AK$1,FALSE)-Life!AK$39),VLOOKUP($F117,AREA_LIFE,Seq!AK$1,FALSE)-Life!AK$39,".")</f>
        <v>.</v>
      </c>
      <c r="GD117" t="str">
        <f>IF( ISNUMBER(VLOOKUP($F117,AREA_LIFE,Seq!AL$1,FALSE)-Life!AL$39),VLOOKUP($F117,AREA_LIFE,Seq!AL$1,FALSE)-Life!AL$39,".")</f>
        <v>.</v>
      </c>
      <c r="GE117" t="str">
        <f>IF( ISNUMBER(VLOOKUP($F117,AREA_LIFE,Seq!AM$1,FALSE)-Life!AM$39),VLOOKUP($F117,AREA_LIFE,Seq!AM$1,FALSE)-Life!AM$39,".")</f>
        <v>.</v>
      </c>
      <c r="GF117" t="str">
        <f>IF( ISNUMBER(VLOOKUP($F117,AREA_LIFE,Seq!AN$1,FALSE)-Life!AN$39),VLOOKUP($F117,AREA_LIFE,Seq!AN$1,FALSE)-Life!AN$39,".")</f>
        <v>.</v>
      </c>
      <c r="GG117" t="str">
        <f>IF( ISNUMBER(VLOOKUP($F117,AREA_LIFE,Seq!AO$1,FALSE)-Life!AO$39),VLOOKUP($F117,AREA_LIFE,Seq!AO$1,FALSE)-Life!AO$39,".")</f>
        <v>.</v>
      </c>
      <c r="GH117" t="str">
        <f>IF( ISNUMBER(VLOOKUP($F117,AREA_LIFE,Seq!AP$1,FALSE)-Life!AP$39),VLOOKUP($F117,AREA_LIFE,Seq!AP$1,FALSE)-Life!AP$39,".")</f>
        <v>.</v>
      </c>
      <c r="GI117" t="str">
        <f>IF( ISNUMBER(VLOOKUP($F117,AREA_LIFE,Seq!AQ$1,FALSE)-Life!AQ$39),VLOOKUP($F117,AREA_LIFE,Seq!AQ$1,FALSE)-Life!AQ$39,".")</f>
        <v>.</v>
      </c>
      <c r="GJ117" t="str">
        <f>IF( ISNUMBER(VLOOKUP($F117,AREA_LIFE,Seq!AR$1,FALSE)-Life!AR$39),VLOOKUP($F117,AREA_LIFE,Seq!AR$1,FALSE)-Life!AR$39,".")</f>
        <v>.</v>
      </c>
      <c r="GK117" t="str">
        <f>IF( ISNUMBER(VLOOKUP($F117,AREA_LIFE,Seq!AS$1,FALSE)-Life!AS$39),VLOOKUP($F117,AREA_LIFE,Seq!AS$1,FALSE)-Life!AS$39,".")</f>
        <v>.</v>
      </c>
      <c r="GL117" t="str">
        <f>IF( ISNUMBER(VLOOKUP($F117,AREA_LIFE,Seq!AT$1,FALSE)-Life!AT$39),VLOOKUP($F117,AREA_LIFE,Seq!AT$1,FALSE)-Life!AT$39,".")</f>
        <v>.</v>
      </c>
      <c r="GM117" t="str">
        <f>IF( ISNUMBER(VLOOKUP($F117,AREA_LIFE,Seq!AU$1,FALSE)-Life!AU$39),VLOOKUP($F117,AREA_LIFE,Seq!AU$1,FALSE)-Life!AU$39,".")</f>
        <v>.</v>
      </c>
      <c r="GN117" t="str">
        <f>IF( ISNUMBER(VLOOKUP($F117,AREA_LIFE,Seq!AV$1,FALSE)-Life!AV$39),VLOOKUP($F117,AREA_LIFE,Seq!AV$1,FALSE)-Life!AV$39,".")</f>
        <v>.</v>
      </c>
      <c r="GO117" t="str">
        <f>IF( ISNUMBER(VLOOKUP($F117,AREA_LIFE,Seq!AW$1,FALSE)-Life!AW$39),VLOOKUP($F117,AREA_LIFE,Seq!AW$1,FALSE)-Life!AW$39,".")</f>
        <v>.</v>
      </c>
      <c r="GP117" t="str">
        <f>IF( ISNUMBER(VLOOKUP($F117,AREA_LIFE,Seq!AX$1,FALSE)-Life!AX$39),VLOOKUP($F117,AREA_LIFE,Seq!AX$1,FALSE)-Life!AX$39,".")</f>
        <v>.</v>
      </c>
      <c r="GQ117" t="str">
        <f t="shared" si="82"/>
        <v>.</v>
      </c>
      <c r="GS117" t="str">
        <f>IFERROR(VLOOKUP($F117,AREA_LIFE,Seq!V$1,FALSE),".")</f>
        <v>.</v>
      </c>
      <c r="GT117" t="str">
        <f>IFERROR(VLOOKUP($F117,AREA_LIFE,Seq!W$1,FALSE),".")</f>
        <v>.</v>
      </c>
      <c r="GU117" t="str">
        <f>IFERROR(VLOOKUP($F117,AREA_LIFE,Seq!X$1,FALSE),".")</f>
        <v>.</v>
      </c>
      <c r="GV117" t="str">
        <f>IFERROR(VLOOKUP($F117,AREA_LIFE,Seq!Y$1,FALSE),".")</f>
        <v>.</v>
      </c>
      <c r="GW117" t="str">
        <f>IFERROR(VLOOKUP($F117,AREA_LIFE,Seq!Z$1,FALSE),".")</f>
        <v>.</v>
      </c>
      <c r="GX117" t="str">
        <f>IFERROR(VLOOKUP($F117,AREA_LIFE,Seq!AA$1,FALSE),".")</f>
        <v>.</v>
      </c>
      <c r="GY117" t="str">
        <f>IFERROR(VLOOKUP($F117,AREA_LIFE,Seq!AB$1,FALSE),".")</f>
        <v>.</v>
      </c>
      <c r="GZ117" t="str">
        <f>IFERROR(VLOOKUP($F117,AREA_LIFE,Seq!AC$1,FALSE),".")</f>
        <v>.</v>
      </c>
      <c r="HA117" t="str">
        <f>IFERROR(VLOOKUP($F117,AREA_LIFE,Seq!AD$1,FALSE),".")</f>
        <v>.</v>
      </c>
      <c r="HB117" t="str">
        <f>IFERROR(VLOOKUP($F117,AREA_LIFE,Seq!AE$1,FALSE),".")</f>
        <v>.</v>
      </c>
      <c r="HC117" t="str">
        <f>IFERROR(VLOOKUP($F117,AREA_LIFE,Seq!AF$1,FALSE),".")</f>
        <v>.</v>
      </c>
      <c r="HD117" t="str">
        <f>IFERROR(VLOOKUP($F117,AREA_LIFE,Seq!AG$1,FALSE),".")</f>
        <v>.</v>
      </c>
      <c r="HE117" t="str">
        <f>IFERROR(VLOOKUP($F117,AREA_LIFE,Seq!AH$1,FALSE),".")</f>
        <v>.</v>
      </c>
      <c r="HF117" t="str">
        <f>IFERROR(VLOOKUP($F117,AREA_LIFE,Seq!AI$1,FALSE),".")</f>
        <v>.</v>
      </c>
      <c r="HG117" t="str">
        <f>IFERROR(VLOOKUP($F117,AREA_LIFE,Seq!AJ$1,FALSE),".")</f>
        <v>.</v>
      </c>
      <c r="HH117" t="str">
        <f>IFERROR(VLOOKUP($F117,AREA_LIFE,Seq!AK$1,FALSE),".")</f>
        <v>.</v>
      </c>
      <c r="HI117" t="str">
        <f>IFERROR(VLOOKUP($F117,AREA_LIFE,Seq!AL$1,FALSE),".")</f>
        <v>.</v>
      </c>
      <c r="HJ117" t="str">
        <f>IFERROR(VLOOKUP($F117,AREA_LIFE,Seq!AM$1,FALSE),".")</f>
        <v>.</v>
      </c>
      <c r="HK117" t="str">
        <f>IFERROR(VLOOKUP($F117,AREA_LIFE,Seq!AN$1,FALSE),".")</f>
        <v>.</v>
      </c>
      <c r="HL117" t="str">
        <f>IFERROR(VLOOKUP($F117,AREA_LIFE,Seq!AO$1,FALSE),".")</f>
        <v>.</v>
      </c>
      <c r="HM117" t="str">
        <f>IFERROR(VLOOKUP($F117,AREA_LIFE,Seq!AP$1,FALSE),".")</f>
        <v>.</v>
      </c>
      <c r="HN117" t="str">
        <f>IFERROR(VLOOKUP($F117,AREA_LIFE,Seq!AQ$1,FALSE),".")</f>
        <v>.</v>
      </c>
      <c r="HO117" t="str">
        <f>IFERROR(VLOOKUP($F117,AREA_LIFE,Seq!AR$1,FALSE),".")</f>
        <v>.</v>
      </c>
      <c r="HP117" t="str">
        <f>IFERROR(VLOOKUP($F117,AREA_LIFE,Seq!AS$1,FALSE),".")</f>
        <v>.</v>
      </c>
      <c r="HQ117" t="str">
        <f>IFERROR(VLOOKUP($F117,AREA_LIFE,Seq!AT$1,FALSE),".")</f>
        <v>.</v>
      </c>
      <c r="HR117" t="str">
        <f>IFERROR(VLOOKUP($F117,AREA_LIFE,Seq!AU$1,FALSE),".")</f>
        <v>.</v>
      </c>
      <c r="HS117" t="str">
        <f>IFERROR(VLOOKUP($F117,AREA_LIFE,Seq!AV$1,FALSE),".")</f>
        <v>.</v>
      </c>
      <c r="HT117" t="str">
        <f>IFERROR(VLOOKUP($F117,AREA_LIFE,Seq!AW$1,FALSE),".")</f>
        <v>.</v>
      </c>
      <c r="HU117" t="str">
        <f>IFERROR(VLOOKUP($F117,AREA_LIFE,Seq!AX$1,FALSE),".")</f>
        <v>.</v>
      </c>
      <c r="HV117" t="str">
        <f>IFERROR(VLOOKUP($F117,AREA_LIFE,Seq!AY$1,FALSE),".")</f>
        <v>.</v>
      </c>
      <c r="HZ117">
        <f t="shared" si="85"/>
        <v>3</v>
      </c>
      <c r="IA117">
        <f t="shared" si="83"/>
        <v>0</v>
      </c>
      <c r="IB117" t="str">
        <f t="shared" si="86"/>
        <v>.</v>
      </c>
      <c r="IC117" t="str">
        <f t="shared" si="87"/>
        <v>.</v>
      </c>
      <c r="ID117" t="str">
        <f t="shared" si="84"/>
        <v>.</v>
      </c>
      <c r="IE117" t="str">
        <f>work!FK117</f>
        <v>.</v>
      </c>
      <c r="IF117" t="str">
        <f>work!FL117</f>
        <v>.</v>
      </c>
      <c r="IG117" t="str">
        <f>work!FM117</f>
        <v>.</v>
      </c>
      <c r="IH117" t="str">
        <f>IF(ISNUMBER(work!FS117-work!FK117),work!FS117-work!FK117,".")</f>
        <v>.</v>
      </c>
      <c r="II117" t="str">
        <f>IF(ISNUMBER(work!FT117-work!FL117),work!FT117-work!FL117,".")</f>
        <v>.</v>
      </c>
      <c r="IJ117" t="str">
        <f>IF(ISNUMBER(work!FU117-work!FM117),work!FU117-work!FM117,".")</f>
        <v>.</v>
      </c>
    </row>
    <row r="118" spans="1:244">
      <c r="A118" s="24" t="str">
        <f t="shared" si="48"/>
        <v>欧洲</v>
      </c>
      <c r="B118" s="24" t="str">
        <f t="shared" si="89"/>
        <v>InEM90</v>
      </c>
      <c r="C118" s="24" t="str">
        <f t="shared" si="90"/>
        <v>InOECD90</v>
      </c>
      <c r="D118" s="24"/>
      <c r="E118" s="25" t="s">
        <v>2557</v>
      </c>
      <c r="F118" s="26" t="str">
        <f t="shared" si="51"/>
        <v>Sweden</v>
      </c>
      <c r="G118" s="27">
        <f t="shared" si="52"/>
        <v>390</v>
      </c>
      <c r="H118" s="27">
        <f t="shared" si="53"/>
        <v>357</v>
      </c>
      <c r="I118" s="27">
        <f t="shared" si="54"/>
        <v>0</v>
      </c>
      <c r="J118" s="27">
        <f t="shared" si="55"/>
        <v>181</v>
      </c>
      <c r="K118" s="27">
        <f t="shared" si="56"/>
        <v>0</v>
      </c>
      <c r="L118" s="27">
        <f t="shared" si="57"/>
        <v>325</v>
      </c>
      <c r="M118" s="27">
        <f t="shared" si="58"/>
        <v>11</v>
      </c>
      <c r="N118" s="27">
        <f t="shared" si="59"/>
        <v>77</v>
      </c>
      <c r="O118" s="27">
        <f t="shared" si="60"/>
        <v>199</v>
      </c>
      <c r="P118" s="27">
        <f t="shared" si="61"/>
        <v>1496</v>
      </c>
      <c r="Q118" s="27">
        <f t="shared" si="62"/>
        <v>2418</v>
      </c>
      <c r="R118" s="27">
        <f t="shared" si="63"/>
        <v>1356</v>
      </c>
      <c r="S118" s="27">
        <f t="shared" si="64"/>
        <v>5669</v>
      </c>
      <c r="T118" s="27">
        <f t="shared" si="65"/>
        <v>4284</v>
      </c>
      <c r="U118" s="27">
        <f t="shared" si="66"/>
        <v>13342</v>
      </c>
      <c r="V118" s="27">
        <f t="shared" si="67"/>
        <v>15580</v>
      </c>
      <c r="W118" s="27">
        <f t="shared" si="68"/>
        <v>15924</v>
      </c>
      <c r="X118" s="27">
        <f t="shared" si="69"/>
        <v>8439</v>
      </c>
      <c r="Y118" s="27">
        <f t="shared" si="70"/>
        <v>9980</v>
      </c>
      <c r="Z118" s="27">
        <f t="shared" si="71"/>
        <v>12030</v>
      </c>
      <c r="AA118" s="27">
        <f t="shared" si="72"/>
        <v>12070</v>
      </c>
      <c r="AB118" s="27">
        <f t="shared" si="73"/>
        <v>11145</v>
      </c>
      <c r="AC118" s="27">
        <f t="shared" si="74"/>
        <v>20447</v>
      </c>
      <c r="AD118" s="27">
        <f t="shared" si="75"/>
        <v>12636</v>
      </c>
      <c r="AE118" s="27">
        <f t="shared" si="91"/>
        <v>13917</v>
      </c>
      <c r="AF118" s="27">
        <f t="shared" si="92"/>
        <v>32712</v>
      </c>
      <c r="AG118" s="27"/>
      <c r="AH118" s="27">
        <f>IF(ISNUMBER(work!C118+work!AH118),work!C118+work!AH118,".")</f>
        <v>34511303.7093997</v>
      </c>
      <c r="AI118" s="27">
        <f>IF(ISNUMBER(work!D118+work!AI118),work!D118+work!AI118,".")</f>
        <v>35429804.012384295</v>
      </c>
      <c r="AJ118" s="27">
        <f>IF(ISNUMBER(work!E118+work!AJ118),work!E118+work!AJ118,".")</f>
        <v>37374241.546964005</v>
      </c>
      <c r="AK118" s="27">
        <f>IF(ISNUMBER(work!F118+work!AK118),work!F118+work!AK118,".")</f>
        <v>39959287.952114798</v>
      </c>
      <c r="AL118" s="27">
        <f>IF(ISNUMBER(work!G118+work!AL118),work!G118+work!AL118,".")</f>
        <v>44210868.990225703</v>
      </c>
      <c r="AM118" s="27">
        <f>IF(ISNUMBER(work!H118+work!AM118),work!H118+work!AM118,".")</f>
        <v>48212922.505910099</v>
      </c>
      <c r="AN118" s="27">
        <f>IF(ISNUMBER(work!I118+work!AN118),work!I118+work!AN118,".")</f>
        <v>51400508.390889809</v>
      </c>
      <c r="AO118" s="27">
        <f>IF(ISNUMBER(work!J118+work!AO118),work!J118+work!AO118,".")</f>
        <v>55874858.918663204</v>
      </c>
      <c r="AP118" s="27">
        <f>IF(ISNUMBER(work!K118+work!AP118),work!K118+work!AP118,".")</f>
        <v>60556387.160729304</v>
      </c>
      <c r="AQ118" s="27">
        <f>IF(ISNUMBER(work!L118+work!AQ118),work!L118+work!AQ118,".")</f>
        <v>62782806.595821798</v>
      </c>
      <c r="AR118" s="27">
        <f>IF(ISNUMBER(work!M118+work!AR118),work!M118+work!AR118,".")</f>
        <v>64611995.0835765</v>
      </c>
      <c r="AS118" s="27">
        <f>IF(ISNUMBER(work!N118+work!AS118),work!N118+work!AS118,".")</f>
        <v>68476359.184407696</v>
      </c>
      <c r="AT118" s="27">
        <f>IF(ISNUMBER(work!O118+work!AT118),work!O118+work!AT118,".")</f>
        <v>75130701.845881209</v>
      </c>
      <c r="AU118" s="27">
        <f>IF(ISNUMBER(work!P118+work!AU118),work!P118+work!AU118,".")</f>
        <v>82487837.501436189</v>
      </c>
      <c r="AV118" s="27">
        <f>IF(ISNUMBER(work!Q118+work!AV118),work!Q118+work!AV118,".")</f>
        <v>91528920.590977103</v>
      </c>
      <c r="AW118" s="27">
        <f>IF(ISNUMBER(work!R118+work!AW118),work!R118+work!AW118,".")</f>
        <v>100117270.4971146</v>
      </c>
      <c r="AX118" s="27">
        <f>IF(ISNUMBER(work!S118+work!AX118),work!S118+work!AX118,".")</f>
        <v>108349511.1789231</v>
      </c>
      <c r="AY118" s="27">
        <f>IF(ISNUMBER(work!T118+work!AY118),work!T118+work!AY118,".")</f>
        <v>116979914.91307959</v>
      </c>
      <c r="AZ118" s="27">
        <f>IF(ISNUMBER(work!U118+work!AZ118),work!U118+work!AZ118,".")</f>
        <v>125240854.6830578</v>
      </c>
      <c r="BA118" s="27">
        <f>IF(ISNUMBER(work!V118+work!BA118),work!V118+work!BA118,".")</f>
        <v>134083453.5421813</v>
      </c>
      <c r="BB118" s="27">
        <f>IF(ISNUMBER(work!W118+work!BB118),work!W118+work!BB118,".")</f>
        <v>144405310.99079749</v>
      </c>
      <c r="BC118" s="27">
        <f>IF(ISNUMBER(work!X118+work!BC118),work!X118+work!BC118,".")</f>
        <v>154612449.6856384</v>
      </c>
      <c r="BD118" s="27">
        <f>IF(ISNUMBER(work!Y118+work!BD118),work!Y118+work!BD118,".")</f>
        <v>167022248.02800009</v>
      </c>
      <c r="BE118" s="27">
        <f>IF(ISNUMBER(work!Z118+work!BE118),work!Z118+work!BE118,".")</f>
        <v>181669023.26628551</v>
      </c>
      <c r="BF118" s="27">
        <f>IF(ISNUMBER(work!AA118+work!BF118),work!AA118+work!BF118,".")</f>
        <v>198470507.11536139</v>
      </c>
      <c r="BG118" s="27">
        <f>IF(ISNUMBER(work!AB118+work!BG118),work!AB118+work!BG118,".")</f>
        <v>217196085.8137534</v>
      </c>
      <c r="BH118" s="27">
        <f>IF(ISNUMBER(work!AC118+work!BH118),work!AC118+work!BH118,".")</f>
        <v>240342128.92385378</v>
      </c>
      <c r="BI118" s="27">
        <f>IF(ISNUMBER(work!AD118+work!BI118),work!AD118+work!BI118,".")</f>
        <v>268554419.52779102</v>
      </c>
      <c r="BJ118" s="27">
        <f>IF(ISNUMBER(work!AE118+work!BJ118),work!AE118+work!BJ118,".")</f>
        <v>289997335.3377257</v>
      </c>
      <c r="BK118" s="27">
        <f>IF(ISNUMBER(work!AF118+work!BK118),work!AF118+work!BK118,".")</f>
        <v>322497445.74168575</v>
      </c>
      <c r="BL118" s="27"/>
      <c r="BM118" s="27">
        <f>IF(ISNUMBER(work!AH118-work!C118),work!AH118-work!C118,".")</f>
        <v>-2077084.8536663</v>
      </c>
      <c r="BN118" s="27">
        <f>IF(ISNUMBER(work!AI118-work!D118),work!AI118-work!D118,".")</f>
        <v>-3061180.7559611015</v>
      </c>
      <c r="BO118" s="27">
        <f>IF(ISNUMBER(work!AJ118-work!E118),work!AJ118-work!E118,".")</f>
        <v>-4619422.8353007995</v>
      </c>
      <c r="BP118" s="27">
        <f>IF(ISNUMBER(work!AK118-work!F118),work!AK118-work!F118,".")</f>
        <v>-6611685.8478168007</v>
      </c>
      <c r="BQ118" s="27">
        <f>IF(ISNUMBER(work!AL118-work!G118),work!AL118-work!G118,".")</f>
        <v>-9438892.8272955008</v>
      </c>
      <c r="BR118" s="27">
        <f>IF(ISNUMBER(work!AM118-work!H118),work!AM118-work!H118,".")</f>
        <v>-12679557.156976499</v>
      </c>
      <c r="BS118" s="27">
        <f>IF(ISNUMBER(work!AN118-work!I118),work!AN118-work!I118,".")</f>
        <v>-14850509.482330803</v>
      </c>
      <c r="BT118" s="27">
        <f>IF(ISNUMBER(work!AO118-work!J118),work!AO118-work!J118,".")</f>
        <v>-18061277.027851</v>
      </c>
      <c r="BU118" s="27">
        <f>IF(ISNUMBER(work!AP118-work!K118),work!AP118-work!K118,".")</f>
        <v>-21734532.147741098</v>
      </c>
      <c r="BV118" s="27">
        <f>IF(ISNUMBER(work!AQ118-work!L118),work!AQ118-work!L118,".")</f>
        <v>-22882040.404295798</v>
      </c>
      <c r="BW118" s="27">
        <f>IF(ISNUMBER(work!AR118-work!M118),work!AR118-work!M118,".")</f>
        <v>-24308116.102545705</v>
      </c>
      <c r="BX118" s="27">
        <f>IF(ISNUMBER(work!AS118-work!N118),work!AS118-work!N118,".")</f>
        <v>-28624402.230837699</v>
      </c>
      <c r="BY118" s="27">
        <f>IF(ISNUMBER(work!AT118-work!O118),work!AT118-work!O118,".")</f>
        <v>-35758367.690329</v>
      </c>
      <c r="BZ118" s="27">
        <f>IF(ISNUMBER(work!AU118-work!P118),work!AU118-work!P118,".")</f>
        <v>-43925701.7698434</v>
      </c>
      <c r="CA118" s="27">
        <f>IF(ISNUMBER(work!AV118-work!Q118),work!AV118-work!Q118,".")</f>
        <v>-51444792.324840099</v>
      </c>
      <c r="CB118" s="27">
        <f>IF(ISNUMBER(work!AW118-work!R118),work!AW118-work!R118,".")</f>
        <v>-58440577.126526803</v>
      </c>
      <c r="CC118" s="27">
        <f>IF(ISNUMBER(work!AX118-work!S118),work!AX118-work!S118,".")</f>
        <v>-66064121.207082301</v>
      </c>
      <c r="CD118" s="27">
        <f>IF(ISNUMBER(work!AY118-work!T118),work!AY118-work!T118,".")</f>
        <v>-73654185.284824401</v>
      </c>
      <c r="CE118" s="27">
        <f>IF(ISNUMBER(work!AZ118-work!U118),work!AZ118-work!U118,".")</f>
        <v>-80262705.330282196</v>
      </c>
      <c r="CF118" s="27">
        <f>IF(ISNUMBER(work!BA118-work!V118),work!BA118-work!V118,".")</f>
        <v>-87038377.032172695</v>
      </c>
      <c r="CG118" s="27">
        <f>IF(ISNUMBER(work!BB118-work!W118),work!BB118-work!W118,".")</f>
        <v>-95290753.351802498</v>
      </c>
      <c r="CH118" s="27">
        <f>IF(ISNUMBER(work!BC118-work!X118),work!BC118-work!X118,".")</f>
        <v>-104978387.9973976</v>
      </c>
      <c r="CI118" s="27">
        <f>IF(ISNUMBER(work!BD118-work!Y118),work!BD118-work!Y118,".")</f>
        <v>-116191355.8841919</v>
      </c>
      <c r="CJ118" s="27">
        <f>IF(ISNUMBER(work!BE118-work!Z118),work!BE118-work!Z118,".")</f>
        <v>-129865941.03712651</v>
      </c>
      <c r="CK118" s="27">
        <f>IF(ISNUMBER(work!BF118-work!AA118),work!BF118-work!AA118,".")</f>
        <v>-144529488.58269459</v>
      </c>
      <c r="CL118" s="27">
        <f>IF(ISNUMBER(work!BG118-work!AB118),work!BG118-work!AB118,".")</f>
        <v>-161475909.43690059</v>
      </c>
      <c r="CM118" s="27">
        <f>IF(ISNUMBER(work!BH118-work!AC118),work!BH118-work!AC118,".")</f>
        <v>-182255817.77587619</v>
      </c>
      <c r="CN118" s="27">
        <f>IF(ISNUMBER(work!BI118-work!AD118),work!BI118-work!AD118,".")</f>
        <v>-208981260.24290299</v>
      </c>
      <c r="CO118" s="27">
        <f>IF(ISNUMBER(work!BJ118-work!AE118),work!BJ118-work!AE118,".")</f>
        <v>-230516555.61233228</v>
      </c>
      <c r="CP118" s="27">
        <f>IF(ISNUMBER(work!BK118-work!AF118),work!BK118-work!AF118,".")</f>
        <v>-265011662.08710495</v>
      </c>
      <c r="CQ118" s="27"/>
      <c r="CR118" s="27"/>
      <c r="CS118" s="27">
        <f>IF(ISNUMBER(work!CR118-work!BN118),work!CR118-work!BN118,".")</f>
        <v>6.4856801355397217E-2</v>
      </c>
      <c r="CT118" s="27">
        <f>IF(ISNUMBER(work!CS118-work!BO118),work!CS118-work!BO118,".")</f>
        <v>6.3856801355397216E-2</v>
      </c>
      <c r="CU118" s="27">
        <f>IF(ISNUMBER(work!CT118-work!BP118),work!CT118-work!BP118,".")</f>
        <v>6.3856801355397216E-2</v>
      </c>
      <c r="CV118" s="27">
        <f>IF(ISNUMBER(work!CU118-work!BQ118),work!CU118-work!BQ118,".")</f>
        <v>6.2856801355397215E-2</v>
      </c>
      <c r="CW118" s="27">
        <f>IF(ISNUMBER(work!CV118-work!BR118),work!CV118-work!BR118,".")</f>
        <v>6.2856801355397215E-2</v>
      </c>
      <c r="CX118" s="27">
        <f>IF(ISNUMBER(work!CW118-work!BS118),work!CW118-work!BS118,".")</f>
        <v>6.1856801355397222E-2</v>
      </c>
      <c r="CY118" s="27">
        <f>IF(ISNUMBER(work!CX118-work!BT118),work!CX118-work!BT118,".")</f>
        <v>6.0856801355397221E-2</v>
      </c>
      <c r="CZ118" s="27">
        <f>IF(ISNUMBER(work!CY118-work!BU118),work!CY118-work!BU118,".")</f>
        <v>5.985680135539722E-2</v>
      </c>
      <c r="DA118" s="27">
        <f>IF(ISNUMBER(work!CZ118-work!BV118),work!CZ118-work!BV118,".")</f>
        <v>5.8856801355397226E-2</v>
      </c>
      <c r="DB118" s="27">
        <f>IF(ISNUMBER(work!DA118-work!BW118),work!DA118-work!BW118,".")</f>
        <v>5.7856801355397225E-2</v>
      </c>
      <c r="DC118" s="94">
        <f>IF(ISNUMBER(work!DB118-work!BX118),work!DB118-work!BX118,".")</f>
        <v>5.5856801355397223E-2</v>
      </c>
      <c r="DD118" s="27">
        <f>IF(ISNUMBER(work!DC118-work!BY118),work!DC118-work!BY118,".")</f>
        <v>5.3856801355397221E-2</v>
      </c>
      <c r="DE118" s="27">
        <f>IF(ISNUMBER(work!DD118-work!BZ118),work!DD118-work!BZ118,".")</f>
        <v>4.4132650986240085E-2</v>
      </c>
      <c r="DF118" s="27">
        <f>IF(ISNUMBER(work!DE118-work!CA118),work!DE118-work!CA118,".")</f>
        <v>4.2132650986240083E-2</v>
      </c>
      <c r="DG118" s="27">
        <f>IF(ISNUMBER(work!DF118-work!CB118),work!DF118-work!CB118,".")</f>
        <v>4.0132650986240082E-2</v>
      </c>
      <c r="DH118" s="27">
        <f>IF(ISNUMBER(work!DG118-work!CC118),work!DG118-work!CC118,".")</f>
        <v>3.8132650986240087E-2</v>
      </c>
      <c r="DI118" s="27">
        <f>IF(ISNUMBER(work!DH118-work!CD118),work!DH118-work!CD118,".")</f>
        <v>3.5132650986240091E-2</v>
      </c>
      <c r="DJ118" s="27">
        <f>IF(ISNUMBER(work!DI118-work!CE118),work!DI118-work!CE118,".")</f>
        <v>3.3132650986240089E-2</v>
      </c>
      <c r="DK118" s="27">
        <f>IF(ISNUMBER(work!DJ118-work!CF118),work!DJ118-work!CF118,".")</f>
        <v>3.1132650986240087E-2</v>
      </c>
      <c r="DL118" s="27">
        <f>IF(ISNUMBER(work!DK118-work!CG118),work!DK118-work!CG118,".")</f>
        <v>2.6539255311942553E-2</v>
      </c>
      <c r="DM118" s="94">
        <f>IF(ISNUMBER(work!DL118-work!CH118),work!DL118-work!CH118,".")</f>
        <v>2.2212763558462065E-2</v>
      </c>
      <c r="DN118" s="27">
        <f>IF(ISNUMBER(work!DM118-work!CI118),work!DM118-work!CI118,".")</f>
        <v>1.829806611198561E-2</v>
      </c>
      <c r="DO118" s="27">
        <f>IF(ISNUMBER(work!DN118-work!CJ118),work!DN118-work!CJ118,".")</f>
        <v>1.4897019273868217E-2</v>
      </c>
      <c r="DP118" s="27">
        <f>IF(ISNUMBER(work!DO118-work!CK118),work!DO118-work!CK118,".")</f>
        <v>1.1975882090218846E-2</v>
      </c>
      <c r="DQ118" s="27">
        <f>IF(ISNUMBER(work!DP118-work!CL118),work!DP118-work!CL118,".")</f>
        <v>8.4825783914001737E-3</v>
      </c>
      <c r="DR118" s="94">
        <f>IF(ISNUMBER(work!DQ118-work!CM118),work!DQ118-work!CM118,".")</f>
        <v>6.3898121018967149E-3</v>
      </c>
      <c r="DS118" s="27">
        <f>IF(ISNUMBER(work!DR118-work!CN118),work!DR118-work!CN118,".")</f>
        <v>3.4307254937913714E-3</v>
      </c>
      <c r="DT118" s="27">
        <f>IF(ISNUMBER(work!DS118-work!CO118),work!DS118-work!CO118,".")</f>
        <v>6.7549386254532606E-4</v>
      </c>
      <c r="DU118" s="27">
        <f>IF(ISNUMBER(work!DT118-work!CP118),work!DT118-work!CP118,".")</f>
        <v>-8.8920323001871054E-4</v>
      </c>
      <c r="DV118" s="27">
        <f t="shared" si="78"/>
        <v>-8.8920323001871054E-4</v>
      </c>
      <c r="DW118" s="27"/>
      <c r="DX118" s="27">
        <f>IF(ISNUMBER(work!FJ118/work!FN118),work!FJ118/work!FN118,".")</f>
        <v>6.6678058783321945E-4</v>
      </c>
      <c r="DY118" s="27">
        <f>IF(ISNUMBER(work!FK118/work!FO118),work!FK118/work!FO118,".")</f>
        <v>5.1028666539368393E-4</v>
      </c>
      <c r="DZ118" s="27">
        <f>IF(ISNUMBER(work!FL118/work!FP118),work!FL118/work!FP118,".")</f>
        <v>2.2221730262446152E-4</v>
      </c>
      <c r="EA118" s="27">
        <f>IF(ISNUMBER(work!FM118/work!FQ118),work!FM118/work!FQ118,".")</f>
        <v>1.8455493898625361E-3</v>
      </c>
      <c r="EB118" s="27">
        <f>IF(ISNUMBER((work!FK118+work!FL118)/(work!FO118+work!FP118)),(work!FK118+work!FL118)/(work!FO118+work!FP118),".")</f>
        <v>3.6196289185682208E-4</v>
      </c>
      <c r="EC118" s="27">
        <f>IF(ISNUMBER(work!FR118/work!FV118),work!FR118/work!FV118,".")</f>
        <v>9.8665380286219653E-4</v>
      </c>
      <c r="ED118" s="27">
        <f>IF(ISNUMBER(work!FS118/work!FW118),work!FS118/work!FW118,".")</f>
        <v>8.4356814571212384E-4</v>
      </c>
      <c r="EE118" s="27">
        <f>IF(ISNUMBER(work!FT118/work!FX118),work!FT118/work!FX118,".")</f>
        <v>3.2200180727751202E-4</v>
      </c>
      <c r="EF118" s="27">
        <f>IF(ISNUMBER(work!FU118/work!FY118),work!FU118/work!FY118,".")</f>
        <v>2.2645234792251024E-3</v>
      </c>
      <c r="EG118" s="27">
        <f>IF(ISNUMBER((work!FS118+work!FT118)/(work!FW118+work!FX118)),(work!FS118+work!FT118)/(work!FW118+work!FX118),".")</f>
        <v>5.0231213276741716E-4</v>
      </c>
      <c r="EH118" s="27">
        <f>work!EZ118</f>
        <v>6.0168471720818293E-4</v>
      </c>
      <c r="EI118" s="27">
        <f>work!FA118</f>
        <v>1.0515247108307045E-3</v>
      </c>
      <c r="EJ118" s="27" t="str">
        <f>work!FB118</f>
        <v>.</v>
      </c>
      <c r="EK118" s="27"/>
      <c r="EL118" s="27">
        <f t="shared" si="93"/>
        <v>6712.808</v>
      </c>
      <c r="EM118">
        <f t="shared" si="80"/>
        <v>15913</v>
      </c>
      <c r="EN118">
        <f>work!FM118</f>
        <v>2219</v>
      </c>
      <c r="EO118">
        <f>IF(ISNUMBER(work!FK118+work!FL118),work!FK118+work!FL118,".")</f>
        <v>1683</v>
      </c>
      <c r="EP118">
        <f>IF(ISNUMBER(work!FU118-work!FM118),work!FU118-work!FM118,".")</f>
        <v>1653</v>
      </c>
      <c r="EQ118">
        <f>IF(ISNUMBER(work!FS118+work!FT118-work!FK118-work!FL118),(work!FS118+work!FT118-work!FK118-work!FL118),".")</f>
        <v>582</v>
      </c>
      <c r="EU118">
        <f>work!FC118</f>
        <v>5000</v>
      </c>
      <c r="EV118">
        <f>work!FD118</f>
        <v>9000</v>
      </c>
      <c r="EW118">
        <f>IF(ISNUMBER(VLOOKUP($F118,AREA_EM_ALLYEAR,Seq!B$1,FALSE)),VLOOKUP($F118,AREA_EM_ALLYEAR,Seq!B$1,FALSE),".")</f>
        <v>540</v>
      </c>
      <c r="EX118">
        <f>IF(ISNUMBER(VLOOKUP($F118,AREA_EM_ALLYEAR,Seq!C$1,FALSE)),VLOOKUP($F118,AREA_EM_ALLYEAR,Seq!C$1,FALSE),".")</f>
        <v>639</v>
      </c>
      <c r="EY118">
        <f>IF(ISNUMBER(VLOOKUP($F118,AREA_EM_ALLYEAR,Seq!D$1,FALSE)),VLOOKUP($F118,AREA_EM_ALLYEAR,Seq!D$1,FALSE),".")</f>
        <v>624</v>
      </c>
      <c r="EZ118">
        <f>IF(ISNUMBER(VLOOKUP($F118,AREA_EM_ALLYEAR,Seq!E$1,FALSE)),VLOOKUP($F118,AREA_EM_ALLYEAR,Seq!E$1,FALSE),".")</f>
        <v>704</v>
      </c>
      <c r="FA118">
        <f>IF(ISNUMBER(VLOOKUP($F118,AREA_EM_ALLYEAR,Seq!F$1,FALSE)),VLOOKUP($F118,AREA_EM_ALLYEAR,Seq!F$1,FALSE),".")</f>
        <v>781</v>
      </c>
      <c r="FB118">
        <f>IF(ISNUMBER(VLOOKUP($F118,AREA_EM_ALLYEAR,Seq!G$1,FALSE)),VLOOKUP($F118,AREA_EM_ALLYEAR,Seq!G$1,FALSE),".")</f>
        <v>911</v>
      </c>
      <c r="FC118">
        <f>IF(ISNUMBER(VLOOKUP($F118,AREA_EM_ALLYEAR,Seq!H$1,FALSE)),VLOOKUP($F118,AREA_EM_ALLYEAR,Seq!H$1,FALSE),".")</f>
        <v>1018</v>
      </c>
      <c r="FD118">
        <f>IF(ISNUMBER(VLOOKUP($F118,AREA_EM_ALLYEAR,Seq!I$1,FALSE)),VLOOKUP($F118,AREA_EM_ALLYEAR,Seq!I$1,FALSE),".")</f>
        <v>1179</v>
      </c>
      <c r="FE118">
        <f>IF(ISNUMBER(VLOOKUP($F118,AREA_EM_ALLYEAR,Seq!J$1,FALSE)),VLOOKUP($F118,AREA_EM_ALLYEAR,Seq!J$1,FALSE),".")</f>
        <v>1390</v>
      </c>
      <c r="FF118">
        <f>IF(ISNUMBER(VLOOKUP($F118,AREA_EM_ALLYEAR,Seq!K$1,FALSE)),VLOOKUP($F118,AREA_EM_ALLYEAR,Seq!K$1,FALSE),".")</f>
        <v>1519</v>
      </c>
      <c r="FG118">
        <f>IF(ISNUMBER(VLOOKUP($F118,AREA_EM_ALLYEAR,Seq!L$1,FALSE)),VLOOKUP($F118,AREA_EM_ALLYEAR,Seq!L$1,FALSE),".")</f>
        <v>1701</v>
      </c>
      <c r="FH118">
        <f>IF(ISNUMBER(VLOOKUP($F118,AREA_EM_ALLYEAR,Seq!M$1,FALSE)),VLOOKUP($F118,AREA_EM_ALLYEAR,Seq!M$1,FALSE),".")</f>
        <v>1985</v>
      </c>
      <c r="FI118">
        <f>IF(ISNUMBER(VLOOKUP($F118,AREA_EM_ALLYEAR,Seq!N$1,FALSE)),VLOOKUP($F118,AREA_EM_ALLYEAR,Seq!N$1,FALSE),".")</f>
        <v>2386</v>
      </c>
      <c r="FJ118">
        <f>IF(ISNUMBER(VLOOKUP($F118,AREA_EM_ALLYEAR,Seq!O$1,FALSE)),VLOOKUP($F118,AREA_EM_ALLYEAR,Seq!O$1,FALSE),".")</f>
        <v>2677</v>
      </c>
      <c r="FK118">
        <f t="shared" si="81"/>
        <v>2677</v>
      </c>
      <c r="FN118">
        <f>IF( ISNUMBER(VLOOKUP($F118,AREA_LIFE,Seq!V$1,FALSE)-Life!V$39),VLOOKUP($F118,AREA_LIFE,Seq!V$1,FALSE)-Life!V$39,".")</f>
        <v>9.7725853658536721</v>
      </c>
      <c r="FO118">
        <f>IF( ISNUMBER(VLOOKUP($F118,AREA_LIFE,Seq!W$1,FALSE)-Life!W$39),VLOOKUP($F118,AREA_LIFE,Seq!W$1,FALSE)-Life!W$39,".")</f>
        <v>9.8593658536585451</v>
      </c>
      <c r="FP118">
        <f>IF( ISNUMBER(VLOOKUP($F118,AREA_LIFE,Seq!X$1,FALSE)-Life!X$39),VLOOKUP($F118,AREA_LIFE,Seq!X$1,FALSE)-Life!X$39,".")</f>
        <v>9.9788292682926851</v>
      </c>
      <c r="FQ118">
        <f>IF( ISNUMBER(VLOOKUP($F118,AREA_LIFE,Seq!Y$1,FALSE)-Life!Y$39),VLOOKUP($F118,AREA_LIFE,Seq!Y$1,FALSE)-Life!Y$39,".")</f>
        <v>10.030536585365837</v>
      </c>
      <c r="FR118">
        <f>IF( ISNUMBER(VLOOKUP($F118,AREA_LIFE,Seq!Z$1,FALSE)-Life!Z$39),VLOOKUP($F118,AREA_LIFE,Seq!Z$1,FALSE)-Life!Z$39,".")</f>
        <v>10.120048780487821</v>
      </c>
      <c r="FS118">
        <f>IF( ISNUMBER(VLOOKUP($F118,AREA_LIFE,Seq!AA$1,FALSE)-Life!AA$39),VLOOKUP($F118,AREA_LIFE,Seq!AA$1,FALSE)-Life!AA$39,".")</f>
        <v>9.7873658536585424</v>
      </c>
      <c r="FT118">
        <f>IF( ISNUMBER(VLOOKUP($F118,AREA_LIFE,Seq!AB$1,FALSE)-Life!AB$39),VLOOKUP($F118,AREA_LIFE,Seq!AB$1,FALSE)-Life!AB$39,".")</f>
        <v>9.8499999999999943</v>
      </c>
      <c r="FU118">
        <f>IF( ISNUMBER(VLOOKUP($F118,AREA_LIFE,Seq!AC$1,FALSE)-Life!AC$39),VLOOKUP($F118,AREA_LIFE,Seq!AC$1,FALSE)-Life!AC$39,".")</f>
        <v>9.7940000000000111</v>
      </c>
      <c r="FV118">
        <f>IF( ISNUMBER(VLOOKUP($F118,AREA_LIFE,Seq!AD$1,FALSE)-Life!AD$39),VLOOKUP($F118,AREA_LIFE,Seq!AD$1,FALSE)-Life!AD$39,".")</f>
        <v>9.4463414634146403</v>
      </c>
      <c r="FW118">
        <f>IF( ISNUMBER(VLOOKUP($F118,AREA_LIFE,Seq!AE$1,FALSE)-Life!AE$39),VLOOKUP($F118,AREA_LIFE,Seq!AE$1,FALSE)-Life!AE$39,".")</f>
        <v>9.9404390243902441</v>
      </c>
      <c r="FX118">
        <f>IF( ISNUMBER(VLOOKUP($F118,AREA_LIFE,Seq!AF$1,FALSE)-Life!AF$39),VLOOKUP($F118,AREA_LIFE,Seq!AF$1,FALSE)-Life!AF$39,".")</f>
        <v>9.4777560975609845</v>
      </c>
      <c r="FY118">
        <f>IF( ISNUMBER(VLOOKUP($F118,AREA_LIFE,Seq!AG$1,FALSE)-Life!AG$39),VLOOKUP($F118,AREA_LIFE,Seq!AG$1,FALSE)-Life!AG$39,".")</f>
        <v>9.3164390243902346</v>
      </c>
      <c r="FZ118">
        <f>IF( ISNUMBER(VLOOKUP($F118,AREA_LIFE,Seq!AH$1,FALSE)-Life!AH$39),VLOOKUP($F118,AREA_LIFE,Seq!AH$1,FALSE)-Life!AH$39,".")</f>
        <v>9.3435365853658539</v>
      </c>
      <c r="GA118">
        <f>IF( ISNUMBER(VLOOKUP($F118,AREA_LIFE,Seq!AI$1,FALSE)-Life!AI$39),VLOOKUP($F118,AREA_LIFE,Seq!AI$1,FALSE)-Life!AI$39,".")</f>
        <v>9.0909024390243758</v>
      </c>
      <c r="GB118">
        <f>IF( ISNUMBER(VLOOKUP($F118,AREA_LIFE,Seq!AJ$1,FALSE)-Life!AJ$39),VLOOKUP($F118,AREA_LIFE,Seq!AJ$1,FALSE)-Life!AJ$39,".")</f>
        <v>9.3599024390243812</v>
      </c>
      <c r="GC118">
        <f>IF( ISNUMBER(VLOOKUP($F118,AREA_LIFE,Seq!AK$1,FALSE)-Life!AK$39),VLOOKUP($F118,AREA_LIFE,Seq!AK$1,FALSE)-Life!AK$39,".")</f>
        <v>9.1229512195121885</v>
      </c>
      <c r="GD118">
        <f>IF( ISNUMBER(VLOOKUP($F118,AREA_LIFE,Seq!AL$1,FALSE)-Life!AL$39),VLOOKUP($F118,AREA_LIFE,Seq!AL$1,FALSE)-Life!AL$39,".")</f>
        <v>9.0073902439024351</v>
      </c>
      <c r="GE118">
        <f>IF( ISNUMBER(VLOOKUP($F118,AREA_LIFE,Seq!AM$1,FALSE)-Life!AM$39),VLOOKUP($F118,AREA_LIFE,Seq!AM$1,FALSE)-Life!AM$39,".")</f>
        <v>8.9058292682926918</v>
      </c>
      <c r="GF118">
        <f>IF( ISNUMBER(VLOOKUP($F118,AREA_LIFE,Seq!AN$1,FALSE)-Life!AN$39),VLOOKUP($F118,AREA_LIFE,Seq!AN$1,FALSE)-Life!AN$39,".")</f>
        <v>8.7083658536585347</v>
      </c>
      <c r="GG118">
        <f>IF( ISNUMBER(VLOOKUP($F118,AREA_LIFE,Seq!AO$1,FALSE)-Life!AO$39),VLOOKUP($F118,AREA_LIFE,Seq!AO$1,FALSE)-Life!AO$39,".")</f>
        <v>8.456073170731699</v>
      </c>
      <c r="GH118">
        <f>IF( ISNUMBER(VLOOKUP($F118,AREA_LIFE,Seq!AP$1,FALSE)-Life!AP$39),VLOOKUP($F118,AREA_LIFE,Seq!AP$1,FALSE)-Life!AP$39,".")</f>
        <v>8.3442926829268202</v>
      </c>
      <c r="GI118">
        <f>IF( ISNUMBER(VLOOKUP($F118,AREA_LIFE,Seq!AQ$1,FALSE)-Life!AQ$39),VLOOKUP($F118,AREA_LIFE,Seq!AQ$1,FALSE)-Life!AQ$39,".")</f>
        <v>8.1432926829268411</v>
      </c>
      <c r="GJ118">
        <f>IF( ISNUMBER(VLOOKUP($F118,AREA_LIFE,Seq!AR$1,FALSE)-Life!AR$39),VLOOKUP($F118,AREA_LIFE,Seq!AR$1,FALSE)-Life!AR$39,".")</f>
        <v>7.9531951219512251</v>
      </c>
      <c r="GK118">
        <f>IF( ISNUMBER(VLOOKUP($F118,AREA_LIFE,Seq!AS$1,FALSE)-Life!AS$39),VLOOKUP($F118,AREA_LIFE,Seq!AS$1,FALSE)-Life!AS$39,".")</f>
        <v>7.9677073170731774</v>
      </c>
      <c r="GL118">
        <f>IF( ISNUMBER(VLOOKUP($F118,AREA_LIFE,Seq!AT$1,FALSE)-Life!AT$39),VLOOKUP($F118,AREA_LIFE,Seq!AT$1,FALSE)-Life!AT$39,".")</f>
        <v>8.1238780487804831</v>
      </c>
      <c r="GM118">
        <f>IF( ISNUMBER(VLOOKUP($F118,AREA_LIFE,Seq!AU$1,FALSE)-Life!AU$39),VLOOKUP($F118,AREA_LIFE,Seq!AU$1,FALSE)-Life!AU$39,".")</f>
        <v>8.0645609756097656</v>
      </c>
      <c r="GN118">
        <f>IF( ISNUMBER(VLOOKUP($F118,AREA_LIFE,Seq!AV$1,FALSE)-Life!AV$39),VLOOKUP($F118,AREA_LIFE,Seq!AV$1,FALSE)-Life!AV$39,".")</f>
        <v>8.1093170731707573</v>
      </c>
      <c r="GO118">
        <f>IF( ISNUMBER(VLOOKUP($F118,AREA_LIFE,Seq!AW$1,FALSE)-Life!AW$39),VLOOKUP($F118,AREA_LIFE,Seq!AW$1,FALSE)-Life!AW$39,".")</f>
        <v>8.062292682926838</v>
      </c>
      <c r="GP118">
        <f>IF( ISNUMBER(VLOOKUP($F118,AREA_LIFE,Seq!AX$1,FALSE)-Life!AX$39),VLOOKUP($F118,AREA_LIFE,Seq!AX$1,FALSE)-Life!AX$39,".")</f>
        <v>8.1126097560975552</v>
      </c>
      <c r="GQ118">
        <f t="shared" si="82"/>
        <v>8.1126097560975552</v>
      </c>
      <c r="GS118">
        <f>IFERROR(VLOOKUP($F118,AREA_LIFE,Seq!V$1,FALSE),".")</f>
        <v>75.740975609756106</v>
      </c>
      <c r="GT118">
        <f>IFERROR(VLOOKUP($F118,AREA_LIFE,Seq!W$1,FALSE),".")</f>
        <v>76.026097560975614</v>
      </c>
      <c r="GU118">
        <f>IFERROR(VLOOKUP($F118,AREA_LIFE,Seq!X$1,FALSE),".")</f>
        <v>76.327317073170747</v>
      </c>
      <c r="GV118">
        <f>IFERROR(VLOOKUP($F118,AREA_LIFE,Seq!Y$1,FALSE),".")</f>
        <v>76.551707317073166</v>
      </c>
      <c r="GW118">
        <f>IFERROR(VLOOKUP($F118,AREA_LIFE,Seq!Z$1,FALSE),".")</f>
        <v>76.815853658536611</v>
      </c>
      <c r="GX118">
        <f>IFERROR(VLOOKUP($F118,AREA_LIFE,Seq!AA$1,FALSE),".")</f>
        <v>76.667804878048798</v>
      </c>
      <c r="GY118">
        <f>IFERROR(VLOOKUP($F118,AREA_LIFE,Seq!AB$1,FALSE),".")</f>
        <v>76.931219512195128</v>
      </c>
      <c r="GZ118">
        <f>IFERROR(VLOOKUP($F118,AREA_LIFE,Seq!AC$1,FALSE),".")</f>
        <v>77.092195121951235</v>
      </c>
      <c r="HA118">
        <f>IFERROR(VLOOKUP($F118,AREA_LIFE,Seq!AD$1,FALSE),".")</f>
        <v>76.979268292682931</v>
      </c>
      <c r="HB118">
        <f>IFERROR(VLOOKUP($F118,AREA_LIFE,Seq!AE$1,FALSE),".")</f>
        <v>77.72682926829269</v>
      </c>
      <c r="HC118">
        <f>IFERROR(VLOOKUP($F118,AREA_LIFE,Seq!AF$1,FALSE),".")</f>
        <v>77.536829268292692</v>
      </c>
      <c r="HD118">
        <f>IFERROR(VLOOKUP($F118,AREA_LIFE,Seq!AG$1,FALSE),".")</f>
        <v>77.666829268292688</v>
      </c>
      <c r="HE118">
        <f>IFERROR(VLOOKUP($F118,AREA_LIFE,Seq!AH$1,FALSE),".")</f>
        <v>77.998780487804879</v>
      </c>
      <c r="HF118">
        <f>IFERROR(VLOOKUP($F118,AREA_LIFE,Seq!AI$1,FALSE),".")</f>
        <v>78.060487804878051</v>
      </c>
      <c r="HG118">
        <f>IFERROR(VLOOKUP($F118,AREA_LIFE,Seq!AJ$1,FALSE),".")</f>
        <v>78.65024390243903</v>
      </c>
      <c r="HH118">
        <f>IFERROR(VLOOKUP($F118,AREA_LIFE,Seq!AK$1,FALSE),".")</f>
        <v>78.740487804878057</v>
      </c>
      <c r="HI118">
        <f>IFERROR(VLOOKUP($F118,AREA_LIFE,Seq!AL$1,FALSE),".")</f>
        <v>78.959024390243897</v>
      </c>
      <c r="HJ118">
        <f>IFERROR(VLOOKUP($F118,AREA_LIFE,Seq!AM$1,FALSE),".")</f>
        <v>79.197560975609775</v>
      </c>
      <c r="HK118">
        <f>IFERROR(VLOOKUP($F118,AREA_LIFE,Seq!AN$1,FALSE),".")</f>
        <v>79.343170731707332</v>
      </c>
      <c r="HL118">
        <f>IFERROR(VLOOKUP($F118,AREA_LIFE,Seq!AO$1,FALSE),".")</f>
        <v>79.430975609756103</v>
      </c>
      <c r="HM118">
        <f>IFERROR(VLOOKUP($F118,AREA_LIFE,Seq!AP$1,FALSE),".")</f>
        <v>79.648292682926837</v>
      </c>
      <c r="HN118">
        <f>IFERROR(VLOOKUP($F118,AREA_LIFE,Seq!AQ$1,FALSE),".")</f>
        <v>79.754878048780498</v>
      </c>
      <c r="HO118">
        <f>IFERROR(VLOOKUP($F118,AREA_LIFE,Seq!AR$1,FALSE),".")</f>
        <v>79.846341463414646</v>
      </c>
      <c r="HP118">
        <f>IFERROR(VLOOKUP($F118,AREA_LIFE,Seq!AS$1,FALSE),".")</f>
        <v>80.114878048780497</v>
      </c>
      <c r="HQ118">
        <f>IFERROR(VLOOKUP($F118,AREA_LIFE,Seq!AT$1,FALSE),".")</f>
        <v>80.497560975609773</v>
      </c>
      <c r="HR118">
        <f>IFERROR(VLOOKUP($F118,AREA_LIFE,Seq!AU$1,FALSE),".")</f>
        <v>80.641219512195136</v>
      </c>
      <c r="HS118">
        <f>IFERROR(VLOOKUP($F118,AREA_LIFE,Seq!AV$1,FALSE),".")</f>
        <v>80.872926829268309</v>
      </c>
      <c r="HT118">
        <f>IFERROR(VLOOKUP($F118,AREA_LIFE,Seq!AW$1,FALSE),".")</f>
        <v>81.005365853658546</v>
      </c>
      <c r="HU118">
        <f>IFERROR(VLOOKUP($F118,AREA_LIFE,Seq!AX$1,FALSE),".")</f>
        <v>81.237170731707323</v>
      </c>
      <c r="HV118">
        <f t="shared" ref="HV118:HV119" si="96">HU118</f>
        <v>81.237170731707323</v>
      </c>
      <c r="HZ118">
        <f t="shared" si="85"/>
        <v>60345</v>
      </c>
      <c r="IA118">
        <f t="shared" si="83"/>
        <v>1264</v>
      </c>
      <c r="IB118">
        <f t="shared" si="86"/>
        <v>64611995.0835765</v>
      </c>
      <c r="IC118">
        <f t="shared" si="87"/>
        <v>-24308116.102545705</v>
      </c>
      <c r="ID118">
        <f t="shared" si="84"/>
        <v>5.5856801355397223E-2</v>
      </c>
      <c r="IE118">
        <f>work!FK118</f>
        <v>1151</v>
      </c>
      <c r="IF118">
        <f>work!FL118</f>
        <v>532</v>
      </c>
      <c r="IG118">
        <f>work!FM118</f>
        <v>2219</v>
      </c>
      <c r="IH118">
        <f>IF(ISNUMBER(work!FS118-work!FK118),work!FS118-work!FK118,".")</f>
        <v>164</v>
      </c>
      <c r="II118">
        <f>IF(ISNUMBER(work!FT118-work!FL118),work!FT118-work!FL118,".")</f>
        <v>418</v>
      </c>
      <c r="IJ118">
        <f>IF(ISNUMBER(work!FU118-work!FM118),work!FU118-work!FM118,".")</f>
        <v>1653</v>
      </c>
    </row>
    <row r="119" spans="1:244">
      <c r="A119" s="24" t="str">
        <f t="shared" si="48"/>
        <v>欧洲</v>
      </c>
      <c r="B119" s="24" t="str">
        <f t="shared" si="89"/>
        <v>InEM90</v>
      </c>
      <c r="C119" s="24" t="str">
        <f t="shared" si="90"/>
        <v>InOECD90</v>
      </c>
      <c r="D119" s="24"/>
      <c r="E119" s="25" t="s">
        <v>2562</v>
      </c>
      <c r="F119" s="26" t="str">
        <f t="shared" si="51"/>
        <v>Switzerland</v>
      </c>
      <c r="G119" s="27">
        <f t="shared" si="52"/>
        <v>0</v>
      </c>
      <c r="H119" s="27">
        <f t="shared" si="53"/>
        <v>0</v>
      </c>
      <c r="I119" s="27">
        <f t="shared" si="54"/>
        <v>183</v>
      </c>
      <c r="J119" s="27">
        <f t="shared" si="55"/>
        <v>0</v>
      </c>
      <c r="K119" s="27">
        <f t="shared" si="56"/>
        <v>615</v>
      </c>
      <c r="L119" s="27">
        <f t="shared" si="57"/>
        <v>872</v>
      </c>
      <c r="M119" s="27">
        <f t="shared" si="58"/>
        <v>148</v>
      </c>
      <c r="N119" s="27">
        <f t="shared" si="59"/>
        <v>1231</v>
      </c>
      <c r="O119" s="27">
        <f t="shared" si="60"/>
        <v>2914</v>
      </c>
      <c r="P119" s="27">
        <f t="shared" si="61"/>
        <v>4102</v>
      </c>
      <c r="Q119" s="27">
        <f t="shared" si="62"/>
        <v>7054</v>
      </c>
      <c r="R119" s="27">
        <f t="shared" si="63"/>
        <v>6353</v>
      </c>
      <c r="S119" s="27">
        <f t="shared" si="64"/>
        <v>18761</v>
      </c>
      <c r="T119" s="27">
        <f t="shared" si="65"/>
        <v>21567</v>
      </c>
      <c r="U119" s="27">
        <f t="shared" si="66"/>
        <v>22882</v>
      </c>
      <c r="V119" s="27">
        <f t="shared" si="67"/>
        <v>24709</v>
      </c>
      <c r="W119" s="27">
        <f t="shared" si="68"/>
        <v>19403</v>
      </c>
      <c r="X119" s="27">
        <f t="shared" si="69"/>
        <v>20544</v>
      </c>
      <c r="Y119" s="27">
        <f t="shared" si="70"/>
        <v>19980</v>
      </c>
      <c r="Z119" s="27">
        <f t="shared" si="71"/>
        <v>18134</v>
      </c>
      <c r="AA119" s="27">
        <f t="shared" si="72"/>
        <v>20312</v>
      </c>
      <c r="AB119" s="27">
        <f t="shared" si="73"/>
        <v>20588</v>
      </c>
      <c r="AC119" s="27">
        <f t="shared" si="74"/>
        <v>19663</v>
      </c>
      <c r="AD119" s="27">
        <f t="shared" si="75"/>
        <v>29932</v>
      </c>
      <c r="AE119" s="27">
        <f t="shared" si="91"/>
        <v>24259</v>
      </c>
      <c r="AF119" s="27">
        <f t="shared" si="92"/>
        <v>30169</v>
      </c>
      <c r="AG119" s="27"/>
      <c r="AH119" s="27">
        <f>IF(ISNUMBER(work!C119+work!AH119),work!C119+work!AH119,".")</f>
        <v>36364492.718292803</v>
      </c>
      <c r="AI119" s="27">
        <f>IF(ISNUMBER(work!D119+work!AI119),work!D119+work!AI119,".")</f>
        <v>37635556.334906906</v>
      </c>
      <c r="AJ119" s="27">
        <f>IF(ISNUMBER(work!E119+work!AJ119),work!E119+work!AJ119,".")</f>
        <v>39142610.258399099</v>
      </c>
      <c r="AK119" s="27">
        <f>IF(ISNUMBER(work!F119+work!AK119),work!F119+work!AK119,".")</f>
        <v>41527540.429098904</v>
      </c>
      <c r="AL119" s="27">
        <f>IF(ISNUMBER(work!G119+work!AL119),work!G119+work!AL119,".")</f>
        <v>45637659.2128819</v>
      </c>
      <c r="AM119" s="27">
        <f>IF(ISNUMBER(work!H119+work!AM119),work!H119+work!AM119,".")</f>
        <v>49919943.052665502</v>
      </c>
      <c r="AN119" s="27">
        <f>IF(ISNUMBER(work!I119+work!AN119),work!I119+work!AN119,".")</f>
        <v>52931809.268206701</v>
      </c>
      <c r="AO119" s="27">
        <f>IF(ISNUMBER(work!J119+work!AO119),work!J119+work!AO119,".")</f>
        <v>57022959.020154297</v>
      </c>
      <c r="AP119" s="27">
        <f>IF(ISNUMBER(work!K119+work!AP119),work!K119+work!AP119,".")</f>
        <v>61857864.912406698</v>
      </c>
      <c r="AQ119" s="27">
        <f>IF(ISNUMBER(work!L119+work!AQ119),work!L119+work!AQ119,".")</f>
        <v>64487367.839234501</v>
      </c>
      <c r="AR119" s="27">
        <f>IF(ISNUMBER(work!M119+work!AR119),work!M119+work!AR119,".")</f>
        <v>66937388.610588305</v>
      </c>
      <c r="AS119" s="27">
        <f>IF(ISNUMBER(work!N119+work!AS119),work!N119+work!AS119,".")</f>
        <v>70815036.084221497</v>
      </c>
      <c r="AT119" s="27">
        <f>IF(ISNUMBER(work!O119+work!AT119),work!O119+work!AT119,".")</f>
        <v>77731413.024855509</v>
      </c>
      <c r="AU119" s="27">
        <f>IF(ISNUMBER(work!P119+work!AU119),work!P119+work!AU119,".")</f>
        <v>85452352.297885194</v>
      </c>
      <c r="AV119" s="27">
        <f>IF(ISNUMBER(work!Q119+work!AV119),work!Q119+work!AV119,".")</f>
        <v>93997343.194052607</v>
      </c>
      <c r="AW119" s="27">
        <f>IF(ISNUMBER(work!R119+work!AW119),work!R119+work!AW119,".")</f>
        <v>101868253.5133839</v>
      </c>
      <c r="AX119" s="27">
        <f>IF(ISNUMBER(work!S119+work!AX119),work!S119+work!AX119,".")</f>
        <v>109938104.68187051</v>
      </c>
      <c r="AY119" s="27">
        <f>IF(ISNUMBER(work!T119+work!AY119),work!T119+work!AY119,".")</f>
        <v>118520164.73656449</v>
      </c>
      <c r="AZ119" s="27">
        <f>IF(ISNUMBER(work!U119+work!AZ119),work!U119+work!AZ119,".")</f>
        <v>126567128.18288979</v>
      </c>
      <c r="BA119" s="27">
        <f>IF(ISNUMBER(work!V119+work!BA119),work!V119+work!BA119,".")</f>
        <v>134688514.76609689</v>
      </c>
      <c r="BB119" s="27">
        <f>IF(ISNUMBER(work!W119+work!BB119),work!W119+work!BB119,".")</f>
        <v>144839860.68859041</v>
      </c>
      <c r="BC119" s="27">
        <f>IF(ISNUMBER(work!X119+work!BC119),work!X119+work!BC119,".")</f>
        <v>155075221.06795099</v>
      </c>
      <c r="BD119" s="27">
        <f>IF(ISNUMBER(work!Y119+work!BD119),work!Y119+work!BD119,".")</f>
        <v>166998624.5520221</v>
      </c>
      <c r="BE119" s="27">
        <f>IF(ISNUMBER(work!Z119+work!BE119),work!Z119+work!BE119,".")</f>
        <v>181109085.65715373</v>
      </c>
      <c r="BF119" s="27">
        <f>IF(ISNUMBER(work!AA119+work!BF119),work!AA119+work!BF119,".")</f>
        <v>197483423.95040169</v>
      </c>
      <c r="BG119" s="27">
        <f>IF(ISNUMBER(work!AB119+work!BG119),work!AB119+work!BG119,".")</f>
        <v>215969891.5144791</v>
      </c>
      <c r="BH119" s="27">
        <f>IF(ISNUMBER(work!AC119+work!BH119),work!AC119+work!BH119,".")</f>
        <v>238834027.82641637</v>
      </c>
      <c r="BI119" s="27">
        <f>IF(ISNUMBER(work!AD119+work!BI119),work!AD119+work!BI119,".")</f>
        <v>267218704.40453219</v>
      </c>
      <c r="BJ119" s="27">
        <f>IF(ISNUMBER(work!AE119+work!BJ119),work!AE119+work!BJ119,".")</f>
        <v>289219925.55555952</v>
      </c>
      <c r="BK119" s="27">
        <f>IF(ISNUMBER(work!AF119+work!BK119),work!AF119+work!BK119,".")</f>
        <v>322384841.69269943</v>
      </c>
      <c r="BL119" s="27"/>
      <c r="BM119" s="27">
        <f>IF(ISNUMBER(work!AH119-work!C119),work!AH119-work!C119,".")</f>
        <v>-223895.84477319941</v>
      </c>
      <c r="BN119" s="27">
        <f>IF(ISNUMBER(work!AI119-work!D119),work!AI119-work!D119,".")</f>
        <v>-855428.43343849853</v>
      </c>
      <c r="BO119" s="27">
        <f>IF(ISNUMBER(work!AJ119-work!E119),work!AJ119-work!E119,".")</f>
        <v>-2851054.1238657013</v>
      </c>
      <c r="BP119" s="27">
        <f>IF(ISNUMBER(work!AK119-work!F119),work!AK119-work!F119,".")</f>
        <v>-5043433.3708327003</v>
      </c>
      <c r="BQ119" s="27">
        <f>IF(ISNUMBER(work!AL119-work!G119),work!AL119-work!G119,".")</f>
        <v>-8012102.6046392992</v>
      </c>
      <c r="BR119" s="27">
        <f>IF(ISNUMBER(work!AM119-work!H119),work!AM119-work!H119,".")</f>
        <v>-10972536.610221099</v>
      </c>
      <c r="BS119" s="27">
        <f>IF(ISNUMBER(work!AN119-work!I119),work!AN119-work!I119,".")</f>
        <v>-13319208.605013903</v>
      </c>
      <c r="BT119" s="27">
        <f>IF(ISNUMBER(work!AO119-work!J119),work!AO119-work!J119,".")</f>
        <v>-16913176.926359903</v>
      </c>
      <c r="BU119" s="27">
        <f>IF(ISNUMBER(work!AP119-work!K119),work!AP119-work!K119,".")</f>
        <v>-20433054.3960637</v>
      </c>
      <c r="BV119" s="27">
        <f>IF(ISNUMBER(work!AQ119-work!L119),work!AQ119-work!L119,".")</f>
        <v>-21177479.160883103</v>
      </c>
      <c r="BW119" s="27">
        <f>IF(ISNUMBER(work!AR119-work!M119),work!AR119-work!M119,".")</f>
        <v>-21982722.575533904</v>
      </c>
      <c r="BX119" s="27">
        <f>IF(ISNUMBER(work!AS119-work!N119),work!AS119-work!N119,".")</f>
        <v>-26285725.331023898</v>
      </c>
      <c r="BY119" s="27">
        <f>IF(ISNUMBER(work!AT119-work!O119),work!AT119-work!O119,".")</f>
        <v>-33157656.511354703</v>
      </c>
      <c r="BZ119" s="27">
        <f>IF(ISNUMBER(work!AU119-work!P119),work!AU119-work!P119,".")</f>
        <v>-40961186.973394394</v>
      </c>
      <c r="CA119" s="27">
        <f>IF(ISNUMBER(work!AV119-work!Q119),work!AV119-work!Q119,".")</f>
        <v>-48976369.721764602</v>
      </c>
      <c r="CB119" s="27">
        <f>IF(ISNUMBER(work!AW119-work!R119),work!AW119-work!R119,".")</f>
        <v>-56689594.110257506</v>
      </c>
      <c r="CC119" s="27">
        <f>IF(ISNUMBER(work!AX119-work!S119),work!AX119-work!S119,".")</f>
        <v>-64475527.704134896</v>
      </c>
      <c r="CD119" s="27">
        <f>IF(ISNUMBER(work!AY119-work!T119),work!AY119-work!T119,".")</f>
        <v>-72113935.461339504</v>
      </c>
      <c r="CE119" s="27">
        <f>IF(ISNUMBER(work!AZ119-work!U119),work!AZ119-work!U119,".")</f>
        <v>-78936431.830450207</v>
      </c>
      <c r="CF119" s="27">
        <f>IF(ISNUMBER(work!BA119-work!V119),work!BA119-work!V119,".")</f>
        <v>-86433315.808257103</v>
      </c>
      <c r="CG119" s="27">
        <f>IF(ISNUMBER(work!BB119-work!W119),work!BB119-work!W119,".")</f>
        <v>-94856203.654009596</v>
      </c>
      <c r="CH119" s="27">
        <f>IF(ISNUMBER(work!BC119-work!X119),work!BC119-work!X119,".")</f>
        <v>-104515616.61508501</v>
      </c>
      <c r="CI119" s="27">
        <f>IF(ISNUMBER(work!BD119-work!Y119),work!BD119-work!Y119,".")</f>
        <v>-116214979.36016989</v>
      </c>
      <c r="CJ119" s="27">
        <f>IF(ISNUMBER(work!BE119-work!Z119),work!BE119-work!Z119,".")</f>
        <v>-130425878.64625831</v>
      </c>
      <c r="CK119" s="27">
        <f>IF(ISNUMBER(work!BF119-work!AA119),work!BF119-work!AA119,".")</f>
        <v>-145516571.74765429</v>
      </c>
      <c r="CL119" s="27">
        <f>IF(ISNUMBER(work!BG119-work!AB119),work!BG119-work!AB119,".")</f>
        <v>-162702103.73617488</v>
      </c>
      <c r="CM119" s="27">
        <f>IF(ISNUMBER(work!BH119-work!AC119),work!BH119-work!AC119,".")</f>
        <v>-183763918.87331361</v>
      </c>
      <c r="CN119" s="27">
        <f>IF(ISNUMBER(work!BI119-work!AD119),work!BI119-work!AD119,".")</f>
        <v>-210316975.36616182</v>
      </c>
      <c r="CO119" s="27">
        <f>IF(ISNUMBER(work!BJ119-work!AE119),work!BJ119-work!AE119,".")</f>
        <v>-231293965.3944985</v>
      </c>
      <c r="CP119" s="27">
        <f>IF(ISNUMBER(work!BK119-work!AF119),work!BK119-work!AF119,".")</f>
        <v>-265124266.1360912</v>
      </c>
      <c r="CQ119" s="27"/>
      <c r="CR119" s="27"/>
      <c r="CS119" s="27">
        <f>IF(ISNUMBER(work!CR119-work!BN119),work!CR119-work!BN119,".")</f>
        <v>7.0110294117647048E-2</v>
      </c>
      <c r="CT119" s="27">
        <f>IF(ISNUMBER(work!CS119-work!BO119),work!CS119-work!BO119,".")</f>
        <v>6.9110294117647048E-2</v>
      </c>
      <c r="CU119" s="27">
        <f>IF(ISNUMBER(work!CT119-work!BP119),work!CT119-work!BP119,".")</f>
        <v>6.9110294117647048E-2</v>
      </c>
      <c r="CV119" s="27">
        <f>IF(ISNUMBER(work!CU119-work!BQ119),work!CU119-work!BQ119,".")</f>
        <v>6.8110294117647047E-2</v>
      </c>
      <c r="CW119" s="27">
        <f>IF(ISNUMBER(work!CV119-work!BR119),work!CV119-work!BR119,".")</f>
        <v>6.8110294117647047E-2</v>
      </c>
      <c r="CX119" s="27">
        <f>IF(ISNUMBER(work!CW119-work!BS119),work!CW119-work!BS119,".")</f>
        <v>6.7110294117647046E-2</v>
      </c>
      <c r="CY119" s="27">
        <f>IF(ISNUMBER(work!CX119-work!BT119),work!CX119-work!BT119,".")</f>
        <v>6.6110294117647059E-2</v>
      </c>
      <c r="CZ119" s="27">
        <f>IF(ISNUMBER(work!CY119-work!BU119),work!CY119-work!BU119,".")</f>
        <v>6.5110294117647058E-2</v>
      </c>
      <c r="DA119" s="27">
        <f>IF(ISNUMBER(work!CZ119-work!BV119),work!CZ119-work!BV119,".")</f>
        <v>6.4110294117647057E-2</v>
      </c>
      <c r="DB119" s="27">
        <f>IF(ISNUMBER(work!DA119-work!BW119),work!DA119-work!BW119,".")</f>
        <v>6.3110294117647056E-2</v>
      </c>
      <c r="DC119" s="94">
        <f>IF(ISNUMBER(work!DB119-work!BX119),work!DB119-work!BX119,".")</f>
        <v>6.1110294117647054E-2</v>
      </c>
      <c r="DD119" s="27">
        <f>IF(ISNUMBER(work!DC119-work!BY119),work!DC119-work!BY119,".")</f>
        <v>5.9110294117647053E-2</v>
      </c>
      <c r="DE119" s="27">
        <f>IF(ISNUMBER(work!DD119-work!BZ119),work!DD119-work!BZ119,".")</f>
        <v>4.3902953586497886E-2</v>
      </c>
      <c r="DF119" s="27">
        <f>IF(ISNUMBER(work!DE119-work!CA119),work!DE119-work!CA119,".")</f>
        <v>4.1902953586497885E-2</v>
      </c>
      <c r="DG119" s="27">
        <f>IF(ISNUMBER(work!DF119-work!CB119),work!DF119-work!CB119,".")</f>
        <v>3.9902953586497883E-2</v>
      </c>
      <c r="DH119" s="27">
        <f>IF(ISNUMBER(work!DG119-work!CC119),work!DG119-work!CC119,".")</f>
        <v>3.7902953586497888E-2</v>
      </c>
      <c r="DI119" s="27">
        <f>IF(ISNUMBER(work!DH119-work!CD119),work!DH119-work!CD119,".")</f>
        <v>3.4902953586497892E-2</v>
      </c>
      <c r="DJ119" s="27">
        <f>IF(ISNUMBER(work!DI119-work!CE119),work!DI119-work!CE119,".")</f>
        <v>3.2902953586497891E-2</v>
      </c>
      <c r="DK119" s="27">
        <f>IF(ISNUMBER(work!DJ119-work!CF119),work!DJ119-work!CF119,".")</f>
        <v>3.0902953586497889E-2</v>
      </c>
      <c r="DL119" s="27">
        <f>IF(ISNUMBER(work!DK119-work!CG119),work!DK119-work!CG119,".")</f>
        <v>2.6260784313725485E-2</v>
      </c>
      <c r="DM119" s="94">
        <f>IF(ISNUMBER(work!DL119-work!CH119),work!DL119-work!CH119,".")</f>
        <v>2.1951993744592571E-2</v>
      </c>
      <c r="DN119" s="27">
        <f>IF(ISNUMBER(work!DM119-work!CI119),work!DM119-work!CI119,".")</f>
        <v>1.8212999536999105E-2</v>
      </c>
      <c r="DO119" s="27">
        <f>IF(ISNUMBER(work!DN119-work!CJ119),work!DN119-work!CJ119,".")</f>
        <v>1.506141533438457E-2</v>
      </c>
      <c r="DP119" s="27">
        <f>IF(ISNUMBER(work!DO119-work!CK119),work!DO119-work!CK119,".")</f>
        <v>1.249127241502225E-2</v>
      </c>
      <c r="DQ119" s="27">
        <f>IF(ISNUMBER(work!DP119-work!CL119),work!DP119-work!CL119,".")</f>
        <v>9.28395347962159E-3</v>
      </c>
      <c r="DR119" s="94">
        <f>IF(ISNUMBER(work!DQ119-work!CM119),work!DQ119-work!CM119,".")</f>
        <v>7.1034139651208125E-3</v>
      </c>
      <c r="DS119" s="27">
        <f>IF(ISNUMBER(work!DR119-work!CN119),work!DR119-work!CN119,".")</f>
        <v>3.6950748095854399E-3</v>
      </c>
      <c r="DT119" s="27">
        <f>IF(ISNUMBER(work!DS119-work!CO119),work!DS119-work!CO119,".")</f>
        <v>-1.9970820211102219E-4</v>
      </c>
      <c r="DU119" s="27">
        <f>IF(ISNUMBER(work!DT119-work!CP119),work!DT119-work!CP119,".")</f>
        <v>-3.5814185356987591E-3</v>
      </c>
      <c r="DV119" s="27">
        <f t="shared" si="78"/>
        <v>-3.5814185356987591E-3</v>
      </c>
      <c r="DW119" s="27"/>
      <c r="DX119" s="27">
        <f>IF(ISNUMBER(work!FJ119/work!FN119),work!FJ119/work!FN119,".")</f>
        <v>4.7396274343776461E-4</v>
      </c>
      <c r="DY119" s="27">
        <f>IF(ISNUMBER(work!FK119/work!FO119),work!FK119/work!FO119,".")</f>
        <v>1.0083822147866158E-4</v>
      </c>
      <c r="DZ119" s="27">
        <f>IF(ISNUMBER(work!FL119/work!FP119),work!FL119/work!FP119,".")</f>
        <v>4.9017309503816961E-4</v>
      </c>
      <c r="EA119" s="27">
        <f>IF(ISNUMBER(work!FM119/work!FQ119),work!FM119/work!FQ119,".")</f>
        <v>1.0314118948313495E-3</v>
      </c>
      <c r="EB119" s="27">
        <f>IF(ISNUMBER((work!FK119+work!FL119)/(work!FO119+work!FP119)),(work!FK119+work!FL119)/(work!FO119+work!FP119),".")</f>
        <v>3.5783874808924596E-4</v>
      </c>
      <c r="EC119" s="27">
        <f>IF(ISNUMBER(work!FR119/work!FV119),work!FR119/work!FV119,".")</f>
        <v>1.3507692307692307E-3</v>
      </c>
      <c r="ED119" s="27">
        <f>IF(ISNUMBER(work!FS119/work!FW119),work!FS119/work!FW119,".")</f>
        <v>2.189583920353151E-4</v>
      </c>
      <c r="EE119" s="27">
        <f>IF(ISNUMBER(work!FT119/work!FX119),work!FT119/work!FX119,".")</f>
        <v>3.9855880778154563E-3</v>
      </c>
      <c r="EF119" s="27">
        <f>IF(ISNUMBER(work!FU119/work!FY119),work!FU119/work!FY119,".")</f>
        <v>3.0173567731572371E-3</v>
      </c>
      <c r="EG119" s="27">
        <f>IF(ISNUMBER((work!FS119+work!FT119)/(work!FW119+work!FX119)),(work!FS119+work!FT119)/(work!FW119+work!FX119),".")</f>
        <v>1.0035970554336914E-3</v>
      </c>
      <c r="EH119" s="27">
        <f>work!EZ119</f>
        <v>5.064092419686659E-4</v>
      </c>
      <c r="EI119" s="27">
        <f>work!FA119</f>
        <v>1.1174016686531585E-3</v>
      </c>
      <c r="EJ119" s="27" t="str">
        <f>work!FB119</f>
        <v>.</v>
      </c>
      <c r="EK119" s="27"/>
      <c r="EL119" s="27">
        <f t="shared" si="93"/>
        <v>8081.357</v>
      </c>
      <c r="EM119">
        <f t="shared" si="80"/>
        <v>19255</v>
      </c>
      <c r="EN119">
        <f>work!FM119</f>
        <v>840</v>
      </c>
      <c r="EO119">
        <f>IF(ISNUMBER(work!FK119+work!FL119),work!FK119+work!FL119,".")</f>
        <v>1399</v>
      </c>
      <c r="EP119">
        <f>IF(ISNUMBER(work!FU119-work!FM119),work!FU119-work!FM119,".")</f>
        <v>1865</v>
      </c>
      <c r="EQ119">
        <f>IF(ISNUMBER(work!FS119+work!FT119-work!FK119-work!FL119),(work!FS119+work!FT119-work!FK119-work!FL119),".")</f>
        <v>2920</v>
      </c>
      <c r="EU119">
        <f>work!FC119</f>
        <v>3200</v>
      </c>
      <c r="EV119">
        <f>work!FD119</f>
        <v>7500</v>
      </c>
      <c r="EW119" t="str">
        <f>IF(ISNUMBER(VLOOKUP($F119,AREA_EM_ALLYEAR,Seq!B$1,FALSE)),VLOOKUP($F119,AREA_EM_ALLYEAR,Seq!B$1,FALSE),".")</f>
        <v>.</v>
      </c>
      <c r="EX119" t="str">
        <f>IF(ISNUMBER(VLOOKUP($F119,AREA_EM_ALLYEAR,Seq!C$1,FALSE)),VLOOKUP($F119,AREA_EM_ALLYEAR,Seq!C$1,FALSE),".")</f>
        <v>.</v>
      </c>
      <c r="EY119" t="str">
        <f>IF(ISNUMBER(VLOOKUP($F119,AREA_EM_ALLYEAR,Seq!D$1,FALSE)),VLOOKUP($F119,AREA_EM_ALLYEAR,Seq!D$1,FALSE),".")</f>
        <v>.</v>
      </c>
      <c r="EZ119" t="str">
        <f>IF(ISNUMBER(VLOOKUP($F119,AREA_EM_ALLYEAR,Seq!E$1,FALSE)),VLOOKUP($F119,AREA_EM_ALLYEAR,Seq!E$1,FALSE),".")</f>
        <v>.</v>
      </c>
      <c r="FA119" t="str">
        <f>IF(ISNUMBER(VLOOKUP($F119,AREA_EM_ALLYEAR,Seq!F$1,FALSE)),VLOOKUP($F119,AREA_EM_ALLYEAR,Seq!F$1,FALSE),".")</f>
        <v>.</v>
      </c>
      <c r="FB119" t="str">
        <f>IF(ISNUMBER(VLOOKUP($F119,AREA_EM_ALLYEAR,Seq!G$1,FALSE)),VLOOKUP($F119,AREA_EM_ALLYEAR,Seq!G$1,FALSE),".")</f>
        <v>.</v>
      </c>
      <c r="FC119" t="str">
        <f>IF(ISNUMBER(VLOOKUP($F119,AREA_EM_ALLYEAR,Seq!H$1,FALSE)),VLOOKUP($F119,AREA_EM_ALLYEAR,Seq!H$1,FALSE),".")</f>
        <v>.</v>
      </c>
      <c r="FD119" t="str">
        <f>IF(ISNUMBER(VLOOKUP($F119,AREA_EM_ALLYEAR,Seq!I$1,FALSE)),VLOOKUP($F119,AREA_EM_ALLYEAR,Seq!I$1,FALSE),".")</f>
        <v>.</v>
      </c>
      <c r="FE119" t="str">
        <f>IF(ISNUMBER(VLOOKUP($F119,AREA_EM_ALLYEAR,Seq!J$1,FALSE)),VLOOKUP($F119,AREA_EM_ALLYEAR,Seq!J$1,FALSE),".")</f>
        <v>.</v>
      </c>
      <c r="FF119" t="str">
        <f>IF(ISNUMBER(VLOOKUP($F119,AREA_EM_ALLYEAR,Seq!K$1,FALSE)),VLOOKUP($F119,AREA_EM_ALLYEAR,Seq!K$1,FALSE),".")</f>
        <v>.</v>
      </c>
      <c r="FG119" t="str">
        <f>IF(ISNUMBER(VLOOKUP($F119,AREA_EM_ALLYEAR,Seq!L$1,FALSE)),VLOOKUP($F119,AREA_EM_ALLYEAR,Seq!L$1,FALSE),".")</f>
        <v>.</v>
      </c>
      <c r="FH119" t="str">
        <f>IF(ISNUMBER(VLOOKUP($F119,AREA_EM_ALLYEAR,Seq!M$1,FALSE)),VLOOKUP($F119,AREA_EM_ALLYEAR,Seq!M$1,FALSE),".")</f>
        <v>.</v>
      </c>
      <c r="FI119" t="str">
        <f>IF(ISNUMBER(VLOOKUP($F119,AREA_EM_ALLYEAR,Seq!N$1,FALSE)),VLOOKUP($F119,AREA_EM_ALLYEAR,Seq!N$1,FALSE),".")</f>
        <v>.</v>
      </c>
      <c r="FJ119" t="str">
        <f>IF(ISNUMBER(VLOOKUP($F119,AREA_EM_ALLYEAR,Seq!O$1,FALSE)),VLOOKUP($F119,AREA_EM_ALLYEAR,Seq!O$1,FALSE),".")</f>
        <v>.</v>
      </c>
      <c r="FK119" t="str">
        <f t="shared" si="81"/>
        <v>.</v>
      </c>
      <c r="FN119">
        <f>IF( ISNUMBER(VLOOKUP($F119,AREA_LIFE,Seq!V$1,FALSE)-Life!V$39),VLOOKUP($F119,AREA_LIFE,Seq!V$1,FALSE)-Life!V$39,".")</f>
        <v>9.490878048780516</v>
      </c>
      <c r="FO119">
        <f>IF( ISNUMBER(VLOOKUP($F119,AREA_LIFE,Seq!W$1,FALSE)-Life!W$39),VLOOKUP($F119,AREA_LIFE,Seq!W$1,FALSE)-Life!W$39,".")</f>
        <v>9.5264390243902568</v>
      </c>
      <c r="FP119">
        <f>IF( ISNUMBER(VLOOKUP($F119,AREA_LIFE,Seq!X$1,FALSE)-Life!X$39),VLOOKUP($F119,AREA_LIFE,Seq!X$1,FALSE)-Life!X$39,".")</f>
        <v>9.6854146341463405</v>
      </c>
      <c r="FQ119">
        <f>IF( ISNUMBER(VLOOKUP($F119,AREA_LIFE,Seq!Y$1,FALSE)-Life!Y$39),VLOOKUP($F119,AREA_LIFE,Seq!Y$1,FALSE)-Life!Y$39,".")</f>
        <v>9.5100487804878071</v>
      </c>
      <c r="FR119">
        <f>IF( ISNUMBER(VLOOKUP($F119,AREA_LIFE,Seq!Z$1,FALSE)-Life!Z$39),VLOOKUP($F119,AREA_LIFE,Seq!Z$1,FALSE)-Life!Z$39,".")</f>
        <v>9.9127317073170786</v>
      </c>
      <c r="FS119">
        <f>IF( ISNUMBER(VLOOKUP($F119,AREA_LIFE,Seq!AA$1,FALSE)-Life!AA$39),VLOOKUP($F119,AREA_LIFE,Seq!AA$1,FALSE)-Life!AA$39,".")</f>
        <v>9.8532195121951247</v>
      </c>
      <c r="FT119">
        <f>IF( ISNUMBER(VLOOKUP($F119,AREA_LIFE,Seq!AB$1,FALSE)-Life!AB$39),VLOOKUP($F119,AREA_LIFE,Seq!AB$1,FALSE)-Life!AB$39,".")</f>
        <v>9.8178048780487757</v>
      </c>
      <c r="FU119">
        <f>IF( ISNUMBER(VLOOKUP($F119,AREA_LIFE,Seq!AC$1,FALSE)-Life!AC$39),VLOOKUP($F119,AREA_LIFE,Seq!AC$1,FALSE)-Life!AC$39,".")</f>
        <v>9.8993658536585372</v>
      </c>
      <c r="FV119">
        <f>IF( ISNUMBER(VLOOKUP($F119,AREA_LIFE,Seq!AD$1,FALSE)-Life!AD$39),VLOOKUP($F119,AREA_LIFE,Seq!AD$1,FALSE)-Life!AD$39,".")</f>
        <v>9.6936585365853745</v>
      </c>
      <c r="FW119">
        <f>IF( ISNUMBER(VLOOKUP($F119,AREA_LIFE,Seq!AE$1,FALSE)-Life!AE$39),VLOOKUP($F119,AREA_LIFE,Seq!AE$1,FALSE)-Life!AE$39,".")</f>
        <v>9.634829268292691</v>
      </c>
      <c r="FX119">
        <f>IF( ISNUMBER(VLOOKUP($F119,AREA_LIFE,Seq!AF$1,FALSE)-Life!AF$39),VLOOKUP($F119,AREA_LIFE,Seq!AF$1,FALSE)-Life!AF$39,".")</f>
        <v>9.183365853658529</v>
      </c>
      <c r="FY119">
        <f>IF( ISNUMBER(VLOOKUP($F119,AREA_LIFE,Seq!AG$1,FALSE)-Life!AG$39),VLOOKUP($F119,AREA_LIFE,Seq!AG$1,FALSE)-Life!AG$39,".")</f>
        <v>9.1642439024389972</v>
      </c>
      <c r="FZ119">
        <f>IF( ISNUMBER(VLOOKUP($F119,AREA_LIFE,Seq!AH$1,FALSE)-Life!AH$39),VLOOKUP($F119,AREA_LIFE,Seq!AH$1,FALSE)-Life!AH$39,".")</f>
        <v>9.1508536585365903</v>
      </c>
      <c r="GA119">
        <f>IF( ISNUMBER(VLOOKUP($F119,AREA_LIFE,Seq!AI$1,FALSE)-Life!AI$39),VLOOKUP($F119,AREA_LIFE,Seq!AI$1,FALSE)-Life!AI$39,".")</f>
        <v>9.1157804878048836</v>
      </c>
      <c r="GB119">
        <f>IF( ISNUMBER(VLOOKUP($F119,AREA_LIFE,Seq!AJ$1,FALSE)-Life!AJ$39),VLOOKUP($F119,AREA_LIFE,Seq!AJ$1,FALSE)-Life!AJ$39,".")</f>
        <v>9.0596585365853599</v>
      </c>
      <c r="GC119">
        <f>IF( ISNUMBER(VLOOKUP($F119,AREA_LIFE,Seq!AK$1,FALSE)-Life!AK$39),VLOOKUP($F119,AREA_LIFE,Seq!AK$1,FALSE)-Life!AK$39,".")</f>
        <v>8.7995365853658427</v>
      </c>
      <c r="GD119">
        <f>IF( ISNUMBER(VLOOKUP($F119,AREA_LIFE,Seq!AL$1,FALSE)-Life!AL$39),VLOOKUP($F119,AREA_LIFE,Seq!AL$1,FALSE)-Life!AL$39,".")</f>
        <v>8.9444634146341571</v>
      </c>
      <c r="GE119">
        <f>IF( ISNUMBER(VLOOKUP($F119,AREA_LIFE,Seq!AM$1,FALSE)-Life!AM$39),VLOOKUP($F119,AREA_LIFE,Seq!AM$1,FALSE)-Life!AM$39,".")</f>
        <v>8.7877804878048806</v>
      </c>
      <c r="GF119">
        <f>IF( ISNUMBER(VLOOKUP($F119,AREA_LIFE,Seq!AN$1,FALSE)-Life!AN$39),VLOOKUP($F119,AREA_LIFE,Seq!AN$1,FALSE)-Life!AN$39,".")</f>
        <v>8.6898292682926694</v>
      </c>
      <c r="GG119">
        <f>IF( ISNUMBER(VLOOKUP($F119,AREA_LIFE,Seq!AO$1,FALSE)-Life!AO$39),VLOOKUP($F119,AREA_LIFE,Seq!AO$1,FALSE)-Life!AO$39,".")</f>
        <v>8.595341463414627</v>
      </c>
      <c r="GH119">
        <f>IF( ISNUMBER(VLOOKUP($F119,AREA_LIFE,Seq!AP$1,FALSE)-Life!AP$39),VLOOKUP($F119,AREA_LIFE,Seq!AP$1,FALSE)-Life!AP$39,".")</f>
        <v>8.3769756097560872</v>
      </c>
      <c r="GI119">
        <f>IF( ISNUMBER(VLOOKUP($F119,AREA_LIFE,Seq!AQ$1,FALSE)-Life!AQ$39),VLOOKUP($F119,AREA_LIFE,Seq!AQ$1,FALSE)-Life!AQ$39,".")</f>
        <v>8.4798780487804919</v>
      </c>
      <c r="GJ119">
        <f>IF( ISNUMBER(VLOOKUP($F119,AREA_LIFE,Seq!AR$1,FALSE)-Life!AR$39),VLOOKUP($F119,AREA_LIFE,Seq!AR$1,FALSE)-Life!AR$39,".")</f>
        <v>8.4029512195121896</v>
      </c>
      <c r="GK119">
        <f>IF( ISNUMBER(VLOOKUP($F119,AREA_LIFE,Seq!AS$1,FALSE)-Life!AS$39),VLOOKUP($F119,AREA_LIFE,Seq!AS$1,FALSE)-Life!AS$39,".")</f>
        <v>8.3406341463414719</v>
      </c>
      <c r="GL119">
        <f>IF( ISNUMBER(VLOOKUP($F119,AREA_LIFE,Seq!AT$1,FALSE)-Life!AT$39),VLOOKUP($F119,AREA_LIFE,Seq!AT$1,FALSE)-Life!AT$39,".")</f>
        <v>8.7141219512195107</v>
      </c>
      <c r="GM119">
        <f>IF( ISNUMBER(VLOOKUP($F119,AREA_LIFE,Seq!AU$1,FALSE)-Life!AU$39),VLOOKUP($F119,AREA_LIFE,Seq!AU$1,FALSE)-Life!AU$39,".")</f>
        <v>8.7096829268292737</v>
      </c>
      <c r="GN119">
        <f>IF( ISNUMBER(VLOOKUP($F119,AREA_LIFE,Seq!AV$1,FALSE)-Life!AV$39),VLOOKUP($F119,AREA_LIFE,Seq!AV$1,FALSE)-Life!AV$39,".")</f>
        <v>8.9002926829268461</v>
      </c>
      <c r="GO119">
        <f>IF( ISNUMBER(VLOOKUP($F119,AREA_LIFE,Seq!AW$1,FALSE)-Life!AW$39),VLOOKUP($F119,AREA_LIFE,Seq!AW$1,FALSE)-Life!AW$39,".")</f>
        <v>8.917414634146354</v>
      </c>
      <c r="GP119">
        <f>IF( ISNUMBER(VLOOKUP($F119,AREA_LIFE,Seq!AX$1,FALSE)-Life!AX$39),VLOOKUP($F119,AREA_LIFE,Seq!AX$1,FALSE)-Life!AX$39,".")</f>
        <v>9.0371463414634121</v>
      </c>
      <c r="GQ119">
        <f t="shared" si="82"/>
        <v>9.0371463414634121</v>
      </c>
      <c r="GS119">
        <f>IFERROR(VLOOKUP($F119,AREA_LIFE,Seq!V$1,FALSE),".")</f>
        <v>75.45926829268295</v>
      </c>
      <c r="GT119">
        <f>IFERROR(VLOOKUP($F119,AREA_LIFE,Seq!W$1,FALSE),".")</f>
        <v>75.693170731707326</v>
      </c>
      <c r="GU119">
        <f>IFERROR(VLOOKUP($F119,AREA_LIFE,Seq!X$1,FALSE),".")</f>
        <v>76.033902439024402</v>
      </c>
      <c r="GV119">
        <f>IFERROR(VLOOKUP($F119,AREA_LIFE,Seq!Y$1,FALSE),".")</f>
        <v>76.031219512195136</v>
      </c>
      <c r="GW119">
        <f>IFERROR(VLOOKUP($F119,AREA_LIFE,Seq!Z$1,FALSE),".")</f>
        <v>76.608536585365869</v>
      </c>
      <c r="GX119">
        <f>IFERROR(VLOOKUP($F119,AREA_LIFE,Seq!AA$1,FALSE),".")</f>
        <v>76.733658536585381</v>
      </c>
      <c r="GY119">
        <f>IFERROR(VLOOKUP($F119,AREA_LIFE,Seq!AB$1,FALSE),".")</f>
        <v>76.899024390243909</v>
      </c>
      <c r="GZ119">
        <f>IFERROR(VLOOKUP($F119,AREA_LIFE,Seq!AC$1,FALSE),".")</f>
        <v>77.197560975609761</v>
      </c>
      <c r="HA119">
        <f>IFERROR(VLOOKUP($F119,AREA_LIFE,Seq!AD$1,FALSE),".")</f>
        <v>77.226585365853666</v>
      </c>
      <c r="HB119">
        <f>IFERROR(VLOOKUP($F119,AREA_LIFE,Seq!AE$1,FALSE),".")</f>
        <v>77.421219512195137</v>
      </c>
      <c r="HC119">
        <f>IFERROR(VLOOKUP($F119,AREA_LIFE,Seq!AF$1,FALSE),".")</f>
        <v>77.242439024390237</v>
      </c>
      <c r="HD119">
        <f>IFERROR(VLOOKUP($F119,AREA_LIFE,Seq!AG$1,FALSE),".")</f>
        <v>77.51463414634145</v>
      </c>
      <c r="HE119">
        <f>IFERROR(VLOOKUP($F119,AREA_LIFE,Seq!AH$1,FALSE),".")</f>
        <v>77.806097560975616</v>
      </c>
      <c r="HF119">
        <f>IFERROR(VLOOKUP($F119,AREA_LIFE,Seq!AI$1,FALSE),".")</f>
        <v>78.085365853658558</v>
      </c>
      <c r="HG119">
        <f>IFERROR(VLOOKUP($F119,AREA_LIFE,Seq!AJ$1,FALSE),".")</f>
        <v>78.350000000000009</v>
      </c>
      <c r="HH119">
        <f>IFERROR(VLOOKUP($F119,AREA_LIFE,Seq!AK$1,FALSE),".")</f>
        <v>78.417073170731712</v>
      </c>
      <c r="HI119">
        <f>IFERROR(VLOOKUP($F119,AREA_LIFE,Seq!AL$1,FALSE),".")</f>
        <v>78.896097560975619</v>
      </c>
      <c r="HJ119">
        <f>IFERROR(VLOOKUP($F119,AREA_LIFE,Seq!AM$1,FALSE),".")</f>
        <v>79.079512195121964</v>
      </c>
      <c r="HK119">
        <f>IFERROR(VLOOKUP($F119,AREA_LIFE,Seq!AN$1,FALSE),".")</f>
        <v>79.324634146341467</v>
      </c>
      <c r="HL119">
        <f>IFERROR(VLOOKUP($F119,AREA_LIFE,Seq!AO$1,FALSE),".")</f>
        <v>79.570243902439032</v>
      </c>
      <c r="HM119">
        <f>IFERROR(VLOOKUP($F119,AREA_LIFE,Seq!AP$1,FALSE),".")</f>
        <v>79.680975609756103</v>
      </c>
      <c r="HN119">
        <f>IFERROR(VLOOKUP($F119,AREA_LIFE,Seq!AQ$1,FALSE),".")</f>
        <v>80.091463414634148</v>
      </c>
      <c r="HO119">
        <f>IFERROR(VLOOKUP($F119,AREA_LIFE,Seq!AR$1,FALSE),".")</f>
        <v>80.29609756097561</v>
      </c>
      <c r="HP119">
        <f>IFERROR(VLOOKUP($F119,AREA_LIFE,Seq!AS$1,FALSE),".")</f>
        <v>80.487804878048792</v>
      </c>
      <c r="HQ119">
        <f>IFERROR(VLOOKUP($F119,AREA_LIFE,Seq!AT$1,FALSE),".")</f>
        <v>81.0878048780488</v>
      </c>
      <c r="HR119">
        <f>IFERROR(VLOOKUP($F119,AREA_LIFE,Seq!AU$1,FALSE),".")</f>
        <v>81.286341463414644</v>
      </c>
      <c r="HS119">
        <f>IFERROR(VLOOKUP($F119,AREA_LIFE,Seq!AV$1,FALSE),".")</f>
        <v>81.663902439024397</v>
      </c>
      <c r="HT119">
        <f>IFERROR(VLOOKUP($F119,AREA_LIFE,Seq!AW$1,FALSE),".")</f>
        <v>81.860487804878062</v>
      </c>
      <c r="HU119">
        <f>IFERROR(VLOOKUP($F119,AREA_LIFE,Seq!AX$1,FALSE),".")</f>
        <v>82.16170731707318</v>
      </c>
      <c r="HV119">
        <f t="shared" si="96"/>
        <v>82.16170731707318</v>
      </c>
      <c r="HZ119">
        <f t="shared" si="85"/>
        <v>128976</v>
      </c>
      <c r="IA119">
        <f t="shared" si="83"/>
        <v>1818</v>
      </c>
      <c r="IB119">
        <f t="shared" si="86"/>
        <v>66937388.610588305</v>
      </c>
      <c r="IC119">
        <f t="shared" si="87"/>
        <v>-21982722.575533904</v>
      </c>
      <c r="ID119">
        <f t="shared" si="84"/>
        <v>6.1110294117647054E-2</v>
      </c>
      <c r="IE119">
        <f>work!FK119</f>
        <v>134</v>
      </c>
      <c r="IF119">
        <f>work!FL119</f>
        <v>1265</v>
      </c>
      <c r="IG119">
        <f>work!FM119</f>
        <v>840</v>
      </c>
      <c r="IH119">
        <f>IF(ISNUMBER(work!FS119-work!FK119),work!FS119-work!FK119,".")</f>
        <v>612</v>
      </c>
      <c r="II119">
        <f>IF(ISNUMBER(work!FT119-work!FL119),work!FT119-work!FL119,".")</f>
        <v>2308</v>
      </c>
      <c r="IJ119">
        <f>IF(ISNUMBER(work!FU119-work!FM119),work!FU119-work!FM119,".")</f>
        <v>1865</v>
      </c>
    </row>
    <row r="120" spans="1:244" hidden="1">
      <c r="A120" s="24" t="str">
        <f t="shared" si="48"/>
        <v>欧洲</v>
      </c>
      <c r="B120" s="24" t="str">
        <f t="shared" si="89"/>
        <v>Out</v>
      </c>
      <c r="C120" s="24" t="str">
        <f t="shared" si="90"/>
        <v>Out</v>
      </c>
      <c r="D120" s="24"/>
      <c r="E120" s="25" t="s">
        <v>3970</v>
      </c>
      <c r="F120" s="26" t="str">
        <f t="shared" si="51"/>
        <v>Georgia</v>
      </c>
      <c r="G120" s="27" t="str">
        <f t="shared" si="52"/>
        <v>.</v>
      </c>
      <c r="H120" s="27" t="str">
        <f t="shared" si="53"/>
        <v>.</v>
      </c>
      <c r="I120" s="27" t="str">
        <f t="shared" si="54"/>
        <v>.</v>
      </c>
      <c r="J120" s="27" t="str">
        <f t="shared" si="55"/>
        <v>.</v>
      </c>
      <c r="K120" s="27" t="str">
        <f t="shared" si="56"/>
        <v>.</v>
      </c>
      <c r="L120" s="27" t="str">
        <f t="shared" si="57"/>
        <v>.</v>
      </c>
      <c r="M120" s="27" t="str">
        <f t="shared" si="58"/>
        <v>.</v>
      </c>
      <c r="N120" s="27" t="str">
        <f t="shared" si="59"/>
        <v>.</v>
      </c>
      <c r="O120" s="27" t="str">
        <f t="shared" si="60"/>
        <v>.</v>
      </c>
      <c r="P120" s="27" t="str">
        <f t="shared" si="61"/>
        <v>.</v>
      </c>
      <c r="Q120" s="27" t="str">
        <f t="shared" si="62"/>
        <v>.</v>
      </c>
      <c r="R120" s="27" t="str">
        <f t="shared" si="63"/>
        <v>.</v>
      </c>
      <c r="S120" s="27" t="str">
        <f t="shared" si="64"/>
        <v>.</v>
      </c>
      <c r="T120" s="27" t="str">
        <f t="shared" si="65"/>
        <v>.</v>
      </c>
      <c r="U120" s="27" t="str">
        <f t="shared" si="66"/>
        <v>.</v>
      </c>
      <c r="V120" s="27" t="str">
        <f t="shared" si="67"/>
        <v>.</v>
      </c>
      <c r="W120" s="27" t="str">
        <f t="shared" si="68"/>
        <v>.</v>
      </c>
      <c r="X120" s="27" t="str">
        <f t="shared" si="69"/>
        <v>.</v>
      </c>
      <c r="Y120" s="27">
        <f t="shared" si="70"/>
        <v>20</v>
      </c>
      <c r="Z120" s="27">
        <f t="shared" si="71"/>
        <v>0</v>
      </c>
      <c r="AA120" s="27" t="str">
        <f t="shared" si="72"/>
        <v>.</v>
      </c>
      <c r="AB120" s="27" t="str">
        <f t="shared" si="73"/>
        <v>.</v>
      </c>
      <c r="AC120" s="27" t="str">
        <f t="shared" si="74"/>
        <v>.</v>
      </c>
      <c r="AD120" s="27" t="str">
        <f t="shared" si="75"/>
        <v>.</v>
      </c>
      <c r="AE120" s="27" t="str">
        <f t="shared" si="91"/>
        <v>.</v>
      </c>
      <c r="AF120" s="27" t="str">
        <f t="shared" si="92"/>
        <v>.</v>
      </c>
      <c r="AG120" s="27"/>
      <c r="AH120" s="27">
        <f>IF(ISNUMBER(work!C120+work!AH120),work!C120+work!AH120,".")</f>
        <v>19141622.211840458</v>
      </c>
      <c r="AI120" s="27">
        <f>IF(ISNUMBER(work!D120+work!AI120),work!D120+work!AI120,".")</f>
        <v>20137557.93125521</v>
      </c>
      <c r="AJ120" s="27">
        <f>IF(ISNUMBER(work!E120+work!AJ120),work!E120+work!AJ120,".")</f>
        <v>21906752.772186577</v>
      </c>
      <c r="AK120" s="27">
        <f>IF(ISNUMBER(work!F120+work!AK120),work!F120+work!AK120,".")</f>
        <v>24234551.236288998</v>
      </c>
      <c r="AL120" s="27">
        <f>IF(ISNUMBER(work!G120+work!AL120),work!G120+work!AL120,".")</f>
        <v>27825450.236510221</v>
      </c>
      <c r="AM120" s="27">
        <f>IF(ISNUMBER(work!H120+work!AM120),work!H120+work!AM120,".")</f>
        <v>31496253.849055447</v>
      </c>
      <c r="AN120" s="27">
        <f>IF(ISNUMBER(work!I120+work!AN120),work!I120+work!AN120,".")</f>
        <v>34089681.40799804</v>
      </c>
      <c r="AO120" s="27">
        <f>IF(ISNUMBER(work!J120+work!AO120),work!J120+work!AO120,".")</f>
        <v>37944601.553418696</v>
      </c>
      <c r="AP120" s="27">
        <f>IF(ISNUMBER(work!K120+work!AP120),work!K120+work!AP120,".")</f>
        <v>42176245.124730349</v>
      </c>
      <c r="AQ120" s="27">
        <f>IF(ISNUMBER(work!L120+work!AQ120),work!L120+work!AQ120,".")</f>
        <v>43789041.872068375</v>
      </c>
      <c r="AR120" s="27">
        <f>IF(ISNUMBER(work!M120+work!AR120),work!M120+work!AR120,".")</f>
        <v>45275207.079059139</v>
      </c>
      <c r="AS120" s="27">
        <f>IF(ISNUMBER(work!N120+work!AS120),work!N120+work!AS120,".")</f>
        <v>49193535.228100702</v>
      </c>
      <c r="AT120" s="27">
        <f>IF(ISNUMBER(work!O120+work!AT120),work!O120+work!AT120,".")</f>
        <v>55798912.910735548</v>
      </c>
      <c r="AU120" s="27">
        <f>IF(ISNUMBER(work!P120+work!AU120),work!P120+work!AU120,".")</f>
        <v>63457314.977288634</v>
      </c>
      <c r="AV120" s="27">
        <f>IF(ISNUMBER(work!Q120+work!AV120),work!Q120+work!AV120,".")</f>
        <v>71711345.096000016</v>
      </c>
      <c r="AW120" s="27">
        <f>IF(ISNUMBER(work!R120+work!AW120),work!R120+work!AW120,".")</f>
        <v>79509249.1483244</v>
      </c>
      <c r="AX120" s="27">
        <f>IF(ISNUMBER(work!S120+work!AX120),work!S120+work!AX120,".")</f>
        <v>87462937.972544909</v>
      </c>
      <c r="AY120" s="27">
        <f>IF(ISNUMBER(work!T120+work!AY120),work!T120+work!AY120,".")</f>
        <v>95600113.429903522</v>
      </c>
      <c r="AZ120" s="27">
        <f>IF(ISNUMBER(work!U120+work!AZ120),work!U120+work!AZ120,".")</f>
        <v>103043632.18361884</v>
      </c>
      <c r="BA120" s="27">
        <f>IF(ISNUMBER(work!V120+work!BA120),work!V120+work!BA120,".")</f>
        <v>110861141.45213841</v>
      </c>
      <c r="BB120" s="27">
        <f>IF(ISNUMBER(work!W120+work!BB120),work!W120+work!BB120,".")</f>
        <v>120153777.51738498</v>
      </c>
      <c r="BC120" s="27">
        <f>IF(ISNUMBER(work!X120+work!BC120),work!X120+work!BC120,".")</f>
        <v>130115856.63266222</v>
      </c>
      <c r="BD120" s="27">
        <f>IF(ISNUMBER(work!Y120+work!BD120),work!Y120+work!BD120,".")</f>
        <v>141944779.99728352</v>
      </c>
      <c r="BE120" s="27">
        <f>IF(ISNUMBER(work!Z120+work!BE120),work!Z120+work!BE120,".")</f>
        <v>156142834.14608577</v>
      </c>
      <c r="BF120" s="27">
        <f>IF(ISNUMBER(work!AA120+work!BF120),work!AA120+work!BF120,".")</f>
        <v>171897335.44927189</v>
      </c>
      <c r="BG120" s="27">
        <f>IF(ISNUMBER(work!AB120+work!BG120),work!AB120+work!BG120,".")</f>
        <v>189771478.20706394</v>
      </c>
      <c r="BH120" s="27">
        <f>IF(ISNUMBER(work!AC120+work!BH120),work!AC120+work!BH120,".")</f>
        <v>211775316.2791796</v>
      </c>
      <c r="BI120" s="27">
        <f>IF(ISNUMBER(work!AD120+work!BI120),work!AD120+work!BI120,".")</f>
        <v>239303391.32585847</v>
      </c>
      <c r="BJ120" s="27">
        <f>IF(ISNUMBER(work!AE120+work!BJ120),work!AE120+work!BJ120,".")</f>
        <v>260803207.94435069</v>
      </c>
      <c r="BK120" s="27">
        <f>IF(ISNUMBER(work!AF120+work!BK120),work!AF120+work!BK120,".")</f>
        <v>294280521.15490383</v>
      </c>
      <c r="BL120" s="27"/>
      <c r="BM120" s="27">
        <f>IF(ISNUMBER(work!AH120-work!C120),work!AH120-work!C120,".")</f>
        <v>-17446766.35122554</v>
      </c>
      <c r="BN120" s="27">
        <f>IF(ISNUMBER(work!AI120-work!D120),work!AI120-work!D120,".")</f>
        <v>-18353426.837090191</v>
      </c>
      <c r="BO120" s="27">
        <f>IF(ISNUMBER(work!AJ120-work!E120),work!AJ120-work!E120,".")</f>
        <v>-20086911.610078223</v>
      </c>
      <c r="BP120" s="27">
        <f>IF(ISNUMBER(work!AK120-work!F120),work!AK120-work!F120,".")</f>
        <v>-22336422.563642602</v>
      </c>
      <c r="BQ120" s="27">
        <f>IF(ISNUMBER(work!AL120-work!G120),work!AL120-work!G120,".")</f>
        <v>-25824311.581010979</v>
      </c>
      <c r="BR120" s="27">
        <f>IF(ISNUMBER(work!AM120-work!H120),work!AM120-work!H120,".")</f>
        <v>-29396225.813831151</v>
      </c>
      <c r="BS120" s="27">
        <f>IF(ISNUMBER(work!AN120-work!I120),work!AN120-work!I120,".")</f>
        <v>-32161336.465222571</v>
      </c>
      <c r="BT120" s="27">
        <f>IF(ISNUMBER(work!AO120-work!J120),work!AO120-work!J120,".")</f>
        <v>-35991534.393095508</v>
      </c>
      <c r="BU120" s="27">
        <f>IF(ISNUMBER(work!AP120-work!K120),work!AP120-work!K120,".")</f>
        <v>-40114674.18374005</v>
      </c>
      <c r="BV120" s="27">
        <f>IF(ISNUMBER(work!AQ120-work!L120),work!AQ120-work!L120,".")</f>
        <v>-41875805.128049225</v>
      </c>
      <c r="BW120" s="27">
        <f>IF(ISNUMBER(work!AR120-work!M120),work!AR120-work!M120,".")</f>
        <v>-43644904.10706307</v>
      </c>
      <c r="BX120" s="27">
        <f>IF(ISNUMBER(work!AS120-work!N120),work!AS120-work!N120,".")</f>
        <v>-47907226.187144697</v>
      </c>
      <c r="BY120" s="27">
        <f>IF(ISNUMBER(work!AT120-work!O120),work!AT120-work!O120,".")</f>
        <v>-55090156.625474662</v>
      </c>
      <c r="BZ120" s="27">
        <f>IF(ISNUMBER(work!AU120-work!P120),work!AU120-work!P120,".")</f>
        <v>-62956224.293990955</v>
      </c>
      <c r="CA120" s="27">
        <f>IF(ISNUMBER(work!AV120-work!Q120),work!AV120-work!Q120,".")</f>
        <v>-71262367.819817185</v>
      </c>
      <c r="CB120" s="27">
        <f>IF(ISNUMBER(work!AW120-work!R120),work!AW120-work!R120,".")</f>
        <v>-79048598.475317001</v>
      </c>
      <c r="CC120" s="27">
        <f>IF(ISNUMBER(work!AX120-work!S120),work!AX120-work!S120,".")</f>
        <v>-86950694.413460493</v>
      </c>
      <c r="CD120" s="27">
        <f>IF(ISNUMBER(work!AY120-work!T120),work!AY120-work!T120,".")</f>
        <v>-95033986.768000469</v>
      </c>
      <c r="CE120" s="27">
        <f>IF(ISNUMBER(work!AZ120-work!U120),work!AZ120-work!U120,".")</f>
        <v>-102459927.82972115</v>
      </c>
      <c r="CF120" s="27">
        <f>IF(ISNUMBER(work!BA120-work!V120),work!BA120-work!V120,".")</f>
        <v>-110260689.12221558</v>
      </c>
      <c r="CG120" s="27">
        <f>IF(ISNUMBER(work!BB120-work!W120),work!BB120-work!W120,".")</f>
        <v>-119542286.82521501</v>
      </c>
      <c r="CH120" s="27">
        <f>IF(ISNUMBER(work!BC120-work!X120),work!BC120-work!X120,".")</f>
        <v>-129474981.05037378</v>
      </c>
      <c r="CI120" s="27">
        <f>IF(ISNUMBER(work!BD120-work!Y120),work!BD120-work!Y120,".")</f>
        <v>-141268823.91490847</v>
      </c>
      <c r="CJ120" s="27">
        <f>IF(ISNUMBER(work!BE120-work!Z120),work!BE120-work!Z120,".")</f>
        <v>-155392130.15732625</v>
      </c>
      <c r="CK120" s="27">
        <f>IF(ISNUMBER(work!BF120-work!AA120),work!BF120-work!AA120,".")</f>
        <v>-171102660.2487841</v>
      </c>
      <c r="CL120" s="27">
        <f>IF(ISNUMBER(work!BG120-work!AB120),work!BG120-work!AB120,".")</f>
        <v>-188900517.04359004</v>
      </c>
      <c r="CM120" s="27">
        <f>IF(ISNUMBER(work!BH120-work!AC120),work!BH120-work!AC120,".")</f>
        <v>-210822630.42055038</v>
      </c>
      <c r="CN120" s="27">
        <f>IF(ISNUMBER(work!BI120-work!AD120),work!BI120-work!AD120,".")</f>
        <v>-238232288.44483554</v>
      </c>
      <c r="CO120" s="27">
        <f>IF(ISNUMBER(work!BJ120-work!AE120),work!BJ120-work!AE120,".")</f>
        <v>-259710683.00570729</v>
      </c>
      <c r="CP120" s="27">
        <f>IF(ISNUMBER(work!BK120-work!AF120),work!BK120-work!AF120,".")</f>
        <v>-293228586.67388684</v>
      </c>
      <c r="CQ120" s="27"/>
      <c r="CR120" s="27"/>
      <c r="CS120" s="27">
        <f>IF(ISNUMBER(work!CR120-work!BN120),work!CR120-work!BN120,".")</f>
        <v>6.9610068449451695E-2</v>
      </c>
      <c r="CT120" s="27">
        <f>IF(ISNUMBER(work!CS120-work!BO120),work!CS120-work!BO120,".")</f>
        <v>6.8610068449451694E-2</v>
      </c>
      <c r="CU120" s="27">
        <f>IF(ISNUMBER(work!CT120-work!BP120),work!CT120-work!BP120,".")</f>
        <v>6.8610068449451694E-2</v>
      </c>
      <c r="CV120" s="27">
        <f>IF(ISNUMBER(work!CU120-work!BQ120),work!CU120-work!BQ120,".")</f>
        <v>6.7610068449451693E-2</v>
      </c>
      <c r="CW120" s="27">
        <f>IF(ISNUMBER(work!CV120-work!BR120),work!CV120-work!BR120,".")</f>
        <v>6.7610068449451693E-2</v>
      </c>
      <c r="CX120" s="27">
        <f>IF(ISNUMBER(work!CW120-work!BS120),work!CW120-work!BS120,".")</f>
        <v>6.6610068449451693E-2</v>
      </c>
      <c r="CY120" s="27">
        <f>IF(ISNUMBER(work!CX120-work!BT120),work!CX120-work!BT120,".")</f>
        <v>6.5610068449451706E-2</v>
      </c>
      <c r="CZ120" s="27">
        <f>IF(ISNUMBER(work!CY120-work!BU120),work!CY120-work!BU120,".")</f>
        <v>6.4610068449451705E-2</v>
      </c>
      <c r="DA120" s="27">
        <f>IF(ISNUMBER(work!CZ120-work!BV120),work!CZ120-work!BV120,".")</f>
        <v>6.3610068449451704E-2</v>
      </c>
      <c r="DB120" s="27">
        <f>IF(ISNUMBER(work!DA120-work!BW120),work!DA120-work!BW120,".")</f>
        <v>6.2610068449451703E-2</v>
      </c>
      <c r="DC120" s="27">
        <f>IF(ISNUMBER(work!DB120-work!BX120),work!DB120-work!BX120,".")</f>
        <v>6.0610068449451701E-2</v>
      </c>
      <c r="DD120" s="27">
        <f>IF(ISNUMBER(work!DC120-work!BY120),work!DC120-work!BY120,".")</f>
        <v>5.8610068449451699E-2</v>
      </c>
      <c r="DE120" s="27">
        <f>IF(ISNUMBER(work!DD120-work!BZ120),work!DD120-work!BZ120,".")</f>
        <v>5.806186824516299E-2</v>
      </c>
      <c r="DF120" s="27">
        <f>IF(ISNUMBER(work!DE120-work!CA120),work!DE120-work!CA120,".")</f>
        <v>5.6061868245162988E-2</v>
      </c>
      <c r="DG120" s="27">
        <f>IF(ISNUMBER(work!DF120-work!CB120),work!DF120-work!CB120,".")</f>
        <v>5.4061868245162986E-2</v>
      </c>
      <c r="DH120" s="27">
        <f>IF(ISNUMBER(work!DG120-work!CC120),work!DG120-work!CC120,".")</f>
        <v>5.2061868245162991E-2</v>
      </c>
      <c r="DI120" s="27">
        <f>IF(ISNUMBER(work!DH120-work!CD120),work!DH120-work!CD120,".")</f>
        <v>4.9061868245162996E-2</v>
      </c>
      <c r="DJ120" s="27">
        <f>IF(ISNUMBER(work!DI120-work!CE120),work!DI120-work!CE120,".")</f>
        <v>4.7061868245162994E-2</v>
      </c>
      <c r="DK120" s="27">
        <f>IF(ISNUMBER(work!DJ120-work!CF120),work!DJ120-work!CF120,".")</f>
        <v>4.5061868245162992E-2</v>
      </c>
      <c r="DL120" s="27">
        <f>IF(ISNUMBER(work!DK120-work!CG120),work!DK120-work!CG120,".")</f>
        <v>4.2343405378118024E-2</v>
      </c>
      <c r="DM120" s="27">
        <f>IF(ISNUMBER(work!DL120-work!CH120),work!DL120-work!CH120,".")</f>
        <v>4.0007587333368462E-2</v>
      </c>
      <c r="DN120" s="27">
        <f>IF(ISNUMBER(work!DM120-work!CI120),work!DM120-work!CI120,".")</f>
        <v>3.8140161502456423E-2</v>
      </c>
      <c r="DO120" s="27">
        <f>IF(ISNUMBER(work!DN120-work!CJ120),work!DN120-work!CJ120,".")</f>
        <v>3.6770513300780801E-2</v>
      </c>
      <c r="DP120" s="27">
        <f>IF(ISNUMBER(work!DO120-work!CK120),work!DO120-work!CK120,".")</f>
        <v>3.5812418765995335E-2</v>
      </c>
      <c r="DQ120" s="27">
        <f>IF(ISNUMBER(work!DP120-work!CL120),work!DP120-work!CL120,".")</f>
        <v>3.4019956941729698E-2</v>
      </c>
      <c r="DR120" s="27">
        <f>IF(ISNUMBER(work!DQ120-work!CM120),work!DQ120-work!CM120,".")</f>
        <v>3.303401131985962E-2</v>
      </c>
      <c r="DS120" s="27">
        <f>IF(ISNUMBER(work!DR120-work!CN120),work!DR120-work!CN120,".")</f>
        <v>3.0569059095051761E-2</v>
      </c>
      <c r="DT120" s="27">
        <f>IF(ISNUMBER(work!DS120-work!CO120),work!DS120-work!CO120,".")</f>
        <v>2.7556337897273825E-2</v>
      </c>
      <c r="DU120" s="27">
        <f>IF(ISNUMBER(work!DT120-work!CP120),work!DT120-work!CP120,".")</f>
        <v>2.4975860753548115E-2</v>
      </c>
      <c r="DV120" s="27">
        <f t="shared" si="78"/>
        <v>2.4975860753548115E-2</v>
      </c>
      <c r="DW120" s="27"/>
      <c r="DX120" s="27" t="str">
        <f>IF(ISNUMBER(work!FJ120/work!FN120),work!FJ120/work!FN120,".")</f>
        <v>.</v>
      </c>
      <c r="DY120" s="27" t="str">
        <f>IF(ISNUMBER(work!FK120/work!FO120),work!FK120/work!FO120,".")</f>
        <v>.</v>
      </c>
      <c r="DZ120" s="27" t="str">
        <f>IF(ISNUMBER(work!FL120/work!FP120),work!FL120/work!FP120,".")</f>
        <v>.</v>
      </c>
      <c r="EA120" s="27" t="str">
        <f>IF(ISNUMBER(work!FM120/work!FQ120),work!FM120/work!FQ120,".")</f>
        <v>.</v>
      </c>
      <c r="EB120" s="27" t="str">
        <f>IF(ISNUMBER((work!FK120+work!FL120)/(work!FO120+work!FP120)),(work!FK120+work!FL120)/(work!FO120+work!FP120),".")</f>
        <v>.</v>
      </c>
      <c r="EC120" s="27" t="str">
        <f>IF(ISNUMBER(work!FR120/work!FV120),work!FR120/work!FV120,".")</f>
        <v>.</v>
      </c>
      <c r="ED120" s="27" t="str">
        <f>IF(ISNUMBER(work!FS120/work!FW120),work!FS120/work!FW120,".")</f>
        <v>.</v>
      </c>
      <c r="EE120" s="27" t="str">
        <f>IF(ISNUMBER(work!FT120/work!FX120),work!FT120/work!FX120,".")</f>
        <v>.</v>
      </c>
      <c r="EF120" s="27" t="str">
        <f>IF(ISNUMBER(work!FU120/work!FY120),work!FU120/work!FY120,".")</f>
        <v>.</v>
      </c>
      <c r="EG120" s="27" t="str">
        <f>IF(ISNUMBER((work!FS120+work!FT120)/(work!FW120+work!FX120)),(work!FS120+work!FT120)/(work!FW120+work!FX120),".")</f>
        <v>.</v>
      </c>
      <c r="EH120" s="27" t="str">
        <f>work!EZ120</f>
        <v>.</v>
      </c>
      <c r="EI120" s="27" t="str">
        <f>work!FA120</f>
        <v>.</v>
      </c>
      <c r="EJ120" s="27" t="str">
        <f>work!FB120</f>
        <v>.</v>
      </c>
      <c r="EK120" s="27"/>
      <c r="EL120" s="27" t="str">
        <f t="shared" si="93"/>
        <v>.</v>
      </c>
      <c r="EM120" t="str">
        <f t="shared" si="80"/>
        <v>.</v>
      </c>
      <c r="EN120" t="str">
        <f>work!FM120</f>
        <v>.</v>
      </c>
      <c r="EO120" t="str">
        <f>IF(ISNUMBER(work!FK120+work!FL120),work!FK120+work!FL120,".")</f>
        <v>.</v>
      </c>
      <c r="EP120" t="str">
        <f>IF(ISNUMBER(work!FU120-work!FM120),work!FU120-work!FM120,".")</f>
        <v>.</v>
      </c>
      <c r="EQ120" t="str">
        <f>IF(ISNUMBER(work!FS120+work!FT120-work!FK120-work!FL120),(work!FS120+work!FT120-work!FK120-work!FL120),".")</f>
        <v>.</v>
      </c>
      <c r="EU120" t="str">
        <f>work!FC120</f>
        <v>.</v>
      </c>
      <c r="EV120" t="str">
        <f>work!FD120</f>
        <v>.</v>
      </c>
      <c r="EW120" t="str">
        <f>IF(ISNUMBER(VLOOKUP($F120,AREA_EM_ALLYEAR,Seq!B$1,FALSE)),VLOOKUP($F120,AREA_EM_ALLYEAR,Seq!B$1,FALSE),".")</f>
        <v>.</v>
      </c>
      <c r="EX120" t="str">
        <f>IF(ISNUMBER(VLOOKUP($F120,AREA_EM_ALLYEAR,Seq!C$1,FALSE)),VLOOKUP($F120,AREA_EM_ALLYEAR,Seq!C$1,FALSE),".")</f>
        <v>.</v>
      </c>
      <c r="EY120" t="str">
        <f>IF(ISNUMBER(VLOOKUP($F120,AREA_EM_ALLYEAR,Seq!D$1,FALSE)),VLOOKUP($F120,AREA_EM_ALLYEAR,Seq!D$1,FALSE),".")</f>
        <v>.</v>
      </c>
      <c r="EZ120" t="str">
        <f>IF(ISNUMBER(VLOOKUP($F120,AREA_EM_ALLYEAR,Seq!E$1,FALSE)),VLOOKUP($F120,AREA_EM_ALLYEAR,Seq!E$1,FALSE),".")</f>
        <v>.</v>
      </c>
      <c r="FA120" t="str">
        <f>IF(ISNUMBER(VLOOKUP($F120,AREA_EM_ALLYEAR,Seq!F$1,FALSE)),VLOOKUP($F120,AREA_EM_ALLYEAR,Seq!F$1,FALSE),".")</f>
        <v>.</v>
      </c>
      <c r="FB120" t="str">
        <f>IF(ISNUMBER(VLOOKUP($F120,AREA_EM_ALLYEAR,Seq!G$1,FALSE)),VLOOKUP($F120,AREA_EM_ALLYEAR,Seq!G$1,FALSE),".")</f>
        <v>.</v>
      </c>
      <c r="FC120" t="str">
        <f>IF(ISNUMBER(VLOOKUP($F120,AREA_EM_ALLYEAR,Seq!H$1,FALSE)),VLOOKUP($F120,AREA_EM_ALLYEAR,Seq!H$1,FALSE),".")</f>
        <v>.</v>
      </c>
      <c r="FD120" t="str">
        <f>IF(ISNUMBER(VLOOKUP($F120,AREA_EM_ALLYEAR,Seq!I$1,FALSE)),VLOOKUP($F120,AREA_EM_ALLYEAR,Seq!I$1,FALSE),".")</f>
        <v>.</v>
      </c>
      <c r="FE120" t="str">
        <f>IF(ISNUMBER(VLOOKUP($F120,AREA_EM_ALLYEAR,Seq!J$1,FALSE)),VLOOKUP($F120,AREA_EM_ALLYEAR,Seq!J$1,FALSE),".")</f>
        <v>.</v>
      </c>
      <c r="FF120" t="str">
        <f>IF(ISNUMBER(VLOOKUP($F120,AREA_EM_ALLYEAR,Seq!K$1,FALSE)),VLOOKUP($F120,AREA_EM_ALLYEAR,Seq!K$1,FALSE),".")</f>
        <v>.</v>
      </c>
      <c r="FG120" t="str">
        <f>IF(ISNUMBER(VLOOKUP($F120,AREA_EM_ALLYEAR,Seq!L$1,FALSE)),VLOOKUP($F120,AREA_EM_ALLYEAR,Seq!L$1,FALSE),".")</f>
        <v>.</v>
      </c>
      <c r="FH120" t="str">
        <f>IF(ISNUMBER(VLOOKUP($F120,AREA_EM_ALLYEAR,Seq!M$1,FALSE)),VLOOKUP($F120,AREA_EM_ALLYEAR,Seq!M$1,FALSE),".")</f>
        <v>.</v>
      </c>
      <c r="FI120" t="str">
        <f>IF(ISNUMBER(VLOOKUP($F120,AREA_EM_ALLYEAR,Seq!N$1,FALSE)),VLOOKUP($F120,AREA_EM_ALLYEAR,Seq!N$1,FALSE),".")</f>
        <v>.</v>
      </c>
      <c r="FJ120" t="str">
        <f>IF(ISNUMBER(VLOOKUP($F120,AREA_EM_ALLYEAR,Seq!O$1,FALSE)),VLOOKUP($F120,AREA_EM_ALLYEAR,Seq!O$1,FALSE),".")</f>
        <v>.</v>
      </c>
      <c r="FK120" t="str">
        <f t="shared" si="81"/>
        <v>.</v>
      </c>
      <c r="FN120">
        <f>IF( ISNUMBER(VLOOKUP($F120,AREA_LIFE,Seq!V$1,FALSE)-Life!V$39),VLOOKUP($F120,AREA_LIFE,Seq!V$1,FALSE)-Life!V$39,".")</f>
        <v>3.3943902439024498</v>
      </c>
      <c r="FO120">
        <f>IF( ISNUMBER(VLOOKUP($F120,AREA_LIFE,Seq!W$1,FALSE)-Life!W$39),VLOOKUP($F120,AREA_LIFE,Seq!W$1,FALSE)-Life!W$39,".")</f>
        <v>3.219829268292699</v>
      </c>
      <c r="FP120">
        <f>IF( ISNUMBER(VLOOKUP($F120,AREA_LIFE,Seq!X$1,FALSE)-Life!X$39),VLOOKUP($F120,AREA_LIFE,Seq!X$1,FALSE)-Life!X$39,".")</f>
        <v>3.0758780487804813</v>
      </c>
      <c r="FQ120">
        <f>IF( ISNUMBER(VLOOKUP($F120,AREA_LIFE,Seq!Y$1,FALSE)-Life!Y$39),VLOOKUP($F120,AREA_LIFE,Seq!Y$1,FALSE)-Life!Y$39,".")</f>
        <v>2.972999999999999</v>
      </c>
      <c r="FR120">
        <f>IF( ISNUMBER(VLOOKUP($F120,AREA_LIFE,Seq!Z$1,FALSE)-Life!Z$39),VLOOKUP($F120,AREA_LIFE,Seq!Z$1,FALSE)-Life!Z$39,".")</f>
        <v>2.9041219512195084</v>
      </c>
      <c r="FS120">
        <f>IF( ISNUMBER(VLOOKUP($F120,AREA_LIFE,Seq!AA$1,FALSE)-Life!AA$39),VLOOKUP($F120,AREA_LIFE,Seq!AA$1,FALSE)-Life!AA$39,".")</f>
        <v>2.8536341463414487</v>
      </c>
      <c r="FT120">
        <f>IF( ISNUMBER(VLOOKUP($F120,AREA_LIFE,Seq!AB$1,FALSE)-Life!AB$39),VLOOKUP($F120,AREA_LIFE,Seq!AB$1,FALSE)-Life!AB$39,".")</f>
        <v>2.7992926829268328</v>
      </c>
      <c r="FU120">
        <f>IF( ISNUMBER(VLOOKUP($F120,AREA_LIFE,Seq!AC$1,FALSE)-Life!AC$39),VLOOKUP($F120,AREA_LIFE,Seq!AC$1,FALSE)-Life!AC$39,".")</f>
        <v>2.7165121951219504</v>
      </c>
      <c r="FV120">
        <f>IF( ISNUMBER(VLOOKUP($F120,AREA_LIFE,Seq!AD$1,FALSE)-Life!AD$39),VLOOKUP($F120,AREA_LIFE,Seq!AD$1,FALSE)-Life!AD$39,".")</f>
        <v>2.5887804878048968</v>
      </c>
      <c r="FW120">
        <f>IF( ISNUMBER(VLOOKUP($F120,AREA_LIFE,Seq!AE$1,FALSE)-Life!AE$39),VLOOKUP($F120,AREA_LIFE,Seq!AE$1,FALSE)-Life!AE$39,".")</f>
        <v>2.4121707317073202</v>
      </c>
      <c r="FX120">
        <f>IF( ISNUMBER(VLOOKUP($F120,AREA_LIFE,Seq!AF$1,FALSE)-Life!AF$39),VLOOKUP($F120,AREA_LIFE,Seq!AF$1,FALSE)-Life!AF$39,".")</f>
        <v>2.1918048780487851</v>
      </c>
      <c r="FY120">
        <f>IF( ISNUMBER(VLOOKUP($F120,AREA_LIFE,Seq!AG$1,FALSE)-Life!AG$39),VLOOKUP($F120,AREA_LIFE,Seq!AG$1,FALSE)-Life!AG$39,".")</f>
        <v>1.9384390243902487</v>
      </c>
      <c r="FZ120">
        <f>IF( ISNUMBER(VLOOKUP($F120,AREA_LIFE,Seq!AH$1,FALSE)-Life!AH$39),VLOOKUP($F120,AREA_LIFE,Seq!AH$1,FALSE)-Life!AH$39,".")</f>
        <v>1.6742682926829389</v>
      </c>
      <c r="GA120">
        <f>IF( ISNUMBER(VLOOKUP($F120,AREA_LIFE,Seq!AI$1,FALSE)-Life!AI$39),VLOOKUP($F120,AREA_LIFE,Seq!AI$1,FALSE)-Life!AI$39,".")</f>
        <v>1.4154634146341465</v>
      </c>
      <c r="GB120">
        <f>IF( ISNUMBER(VLOOKUP($F120,AREA_LIFE,Seq!AJ$1,FALSE)-Life!AJ$39),VLOOKUP($F120,AREA_LIFE,Seq!AJ$1,FALSE)-Life!AJ$39,".")</f>
        <v>1.1686097560975526</v>
      </c>
      <c r="GC120">
        <f>IF( ISNUMBER(VLOOKUP($F120,AREA_LIFE,Seq!AK$1,FALSE)-Life!AK$39),VLOOKUP($F120,AREA_LIFE,Seq!AK$1,FALSE)-Life!AK$39,".")</f>
        <v>0.93765853658536003</v>
      </c>
      <c r="GD120">
        <f>IF( ISNUMBER(VLOOKUP($F120,AREA_LIFE,Seq!AL$1,FALSE)-Life!AL$39),VLOOKUP($F120,AREA_LIFE,Seq!AL$1,FALSE)-Life!AL$39,".")</f>
        <v>0.71960975609758293</v>
      </c>
      <c r="GE120">
        <f>IF( ISNUMBER(VLOOKUP($F120,AREA_LIFE,Seq!AM$1,FALSE)-Life!AM$39),VLOOKUP($F120,AREA_LIFE,Seq!AM$1,FALSE)-Life!AM$39,".")</f>
        <v>0.50873170731706807</v>
      </c>
      <c r="GF120">
        <f>IF( ISNUMBER(VLOOKUP($F120,AREA_LIFE,Seq!AN$1,FALSE)-Life!AN$39),VLOOKUP($F120,AREA_LIFE,Seq!AN$1,FALSE)-Life!AN$39,".")</f>
        <v>0.29692682926828695</v>
      </c>
      <c r="GG120">
        <f>IF( ISNUMBER(VLOOKUP($F120,AREA_LIFE,Seq!AO$1,FALSE)-Life!AO$39),VLOOKUP($F120,AREA_LIFE,Seq!AO$1,FALSE)-Life!AO$39,".")</f>
        <v>8.6048780487814724E-2</v>
      </c>
      <c r="GH120">
        <f>IF( ISNUMBER(VLOOKUP($F120,AREA_LIFE,Seq!AP$1,FALSE)-Life!AP$39),VLOOKUP($F120,AREA_LIFE,Seq!AP$1,FALSE)-Life!AP$39,".")</f>
        <v>-0.12897560975609679</v>
      </c>
      <c r="GI120">
        <f>IF( ISNUMBER(VLOOKUP($F120,AREA_LIFE,Seq!AQ$1,FALSE)-Life!AQ$39),VLOOKUP($F120,AREA_LIFE,Seq!AQ$1,FALSE)-Life!AQ$39,".")</f>
        <v>-0.34819512195122115</v>
      </c>
      <c r="GJ120">
        <f>IF( ISNUMBER(VLOOKUP($F120,AREA_LIFE,Seq!AR$1,FALSE)-Life!AR$39),VLOOKUP($F120,AREA_LIFE,Seq!AR$1,FALSE)-Life!AR$39,".")</f>
        <v>-0.5691219512195147</v>
      </c>
      <c r="GK120">
        <f>IF( ISNUMBER(VLOOKUP($F120,AREA_LIFE,Seq!AS$1,FALSE)-Life!AS$39),VLOOKUP($F120,AREA_LIFE,Seq!AS$1,FALSE)-Life!AS$39,".")</f>
        <v>-0.79021951219512232</v>
      </c>
      <c r="GL120">
        <f>IF( ISNUMBER(VLOOKUP($F120,AREA_LIFE,Seq!AT$1,FALSE)-Life!AT$39),VLOOKUP($F120,AREA_LIFE,Seq!AT$1,FALSE)-Life!AT$39,".")</f>
        <v>-1.0020000000000095</v>
      </c>
      <c r="GM120">
        <f>IF( ISNUMBER(VLOOKUP($F120,AREA_LIFE,Seq!AU$1,FALSE)-Life!AU$39),VLOOKUP($F120,AREA_LIFE,Seq!AU$1,FALSE)-Life!AU$39,".")</f>
        <v>-1.1968780487804764</v>
      </c>
      <c r="GN120">
        <f>IF( ISNUMBER(VLOOKUP($F120,AREA_LIFE,Seq!AV$1,FALSE)-Life!AV$39),VLOOKUP($F120,AREA_LIFE,Seq!AV$1,FALSE)-Life!AV$39,".")</f>
        <v>-1.3607804878048597</v>
      </c>
      <c r="GO120">
        <f>IF( ISNUMBER(VLOOKUP($F120,AREA_LIFE,Seq!AW$1,FALSE)-Life!AW$39),VLOOKUP($F120,AREA_LIFE,Seq!AW$1,FALSE)-Life!AW$39,".")</f>
        <v>-1.4881463414634055</v>
      </c>
      <c r="GP120">
        <f>IF( ISNUMBER(VLOOKUP($F120,AREA_LIFE,Seq!AX$1,FALSE)-Life!AX$39),VLOOKUP($F120,AREA_LIFE,Seq!AX$1,FALSE)-Life!AX$39,".")</f>
        <v>-1.5764390243902398</v>
      </c>
      <c r="GQ120">
        <f t="shared" si="82"/>
        <v>-1.5764390243902398</v>
      </c>
      <c r="GS120">
        <f>IFERROR(VLOOKUP($F120,AREA_LIFE,Seq!V$1,FALSE),".")</f>
        <v>69.362780487804883</v>
      </c>
      <c r="GT120">
        <f>IFERROR(VLOOKUP($F120,AREA_LIFE,Seq!W$1,FALSE),".")</f>
        <v>69.386560975609768</v>
      </c>
      <c r="GU120">
        <f>IFERROR(VLOOKUP($F120,AREA_LIFE,Seq!X$1,FALSE),".")</f>
        <v>69.424365853658543</v>
      </c>
      <c r="GV120">
        <f>IFERROR(VLOOKUP($F120,AREA_LIFE,Seq!Y$1,FALSE),".")</f>
        <v>69.494170731707328</v>
      </c>
      <c r="GW120">
        <f>IFERROR(VLOOKUP($F120,AREA_LIFE,Seq!Z$1,FALSE),".")</f>
        <v>69.599926829268298</v>
      </c>
      <c r="GX120">
        <f>IFERROR(VLOOKUP($F120,AREA_LIFE,Seq!AA$1,FALSE),".")</f>
        <v>69.734073170731705</v>
      </c>
      <c r="GY120">
        <f>IFERROR(VLOOKUP($F120,AREA_LIFE,Seq!AB$1,FALSE),".")</f>
        <v>69.880512195121966</v>
      </c>
      <c r="GZ120">
        <f>IFERROR(VLOOKUP($F120,AREA_LIFE,Seq!AC$1,FALSE),".")</f>
        <v>70.014707317073174</v>
      </c>
      <c r="HA120">
        <f>IFERROR(VLOOKUP($F120,AREA_LIFE,Seq!AD$1,FALSE),".")</f>
        <v>70.121707317073188</v>
      </c>
      <c r="HB120">
        <f>IFERROR(VLOOKUP($F120,AREA_LIFE,Seq!AE$1,FALSE),".")</f>
        <v>70.198560975609766</v>
      </c>
      <c r="HC120">
        <f>IFERROR(VLOOKUP($F120,AREA_LIFE,Seq!AF$1,FALSE),".")</f>
        <v>70.250878048780493</v>
      </c>
      <c r="HD120">
        <f>IFERROR(VLOOKUP($F120,AREA_LIFE,Seq!AG$1,FALSE),".")</f>
        <v>70.288829268292702</v>
      </c>
      <c r="HE120">
        <f>IFERROR(VLOOKUP($F120,AREA_LIFE,Seq!AH$1,FALSE),".")</f>
        <v>70.329512195121964</v>
      </c>
      <c r="HF120">
        <f>IFERROR(VLOOKUP($F120,AREA_LIFE,Seq!AI$1,FALSE),".")</f>
        <v>70.385048780487821</v>
      </c>
      <c r="HG120">
        <f>IFERROR(VLOOKUP($F120,AREA_LIFE,Seq!AJ$1,FALSE),".")</f>
        <v>70.458951219512201</v>
      </c>
      <c r="HH120">
        <f>IFERROR(VLOOKUP($F120,AREA_LIFE,Seq!AK$1,FALSE),".")</f>
        <v>70.555195121951229</v>
      </c>
      <c r="HI120">
        <f>IFERROR(VLOOKUP($F120,AREA_LIFE,Seq!AL$1,FALSE),".")</f>
        <v>70.671243902439045</v>
      </c>
      <c r="HJ120">
        <f>IFERROR(VLOOKUP($F120,AREA_LIFE,Seq!AM$1,FALSE),".")</f>
        <v>70.800463414634152</v>
      </c>
      <c r="HK120">
        <f>IFERROR(VLOOKUP($F120,AREA_LIFE,Seq!AN$1,FALSE),".")</f>
        <v>70.931731707317084</v>
      </c>
      <c r="HL120">
        <f>IFERROR(VLOOKUP($F120,AREA_LIFE,Seq!AO$1,FALSE),".")</f>
        <v>71.060951219512219</v>
      </c>
      <c r="HM120">
        <f>IFERROR(VLOOKUP($F120,AREA_LIFE,Seq!AP$1,FALSE),".")</f>
        <v>71.175024390243919</v>
      </c>
      <c r="HN120">
        <f>IFERROR(VLOOKUP($F120,AREA_LIFE,Seq!AQ$1,FALSE),".")</f>
        <v>71.263390243902435</v>
      </c>
      <c r="HO120">
        <f>IFERROR(VLOOKUP($F120,AREA_LIFE,Seq!AR$1,FALSE),".")</f>
        <v>71.324024390243906</v>
      </c>
      <c r="HP120">
        <f>IFERROR(VLOOKUP($F120,AREA_LIFE,Seq!AS$1,FALSE),".")</f>
        <v>71.356951219512197</v>
      </c>
      <c r="HQ120">
        <f>IFERROR(VLOOKUP($F120,AREA_LIFE,Seq!AT$1,FALSE),".")</f>
        <v>71.37168292682928</v>
      </c>
      <c r="HR120">
        <f>IFERROR(VLOOKUP($F120,AREA_LIFE,Seq!AU$1,FALSE),".")</f>
        <v>71.379780487804894</v>
      </c>
      <c r="HS120">
        <f>IFERROR(VLOOKUP($F120,AREA_LIFE,Seq!AV$1,FALSE),".")</f>
        <v>71.402829268292692</v>
      </c>
      <c r="HT120">
        <f>IFERROR(VLOOKUP($F120,AREA_LIFE,Seq!AW$1,FALSE),".")</f>
        <v>71.454926829268302</v>
      </c>
      <c r="HU120">
        <f>IFERROR(VLOOKUP($F120,AREA_LIFE,Seq!AX$1,FALSE),".")</f>
        <v>71.548121951219528</v>
      </c>
      <c r="HV120" t="str">
        <f>IFERROR(VLOOKUP($F120,AREA_LIFE,Seq!AY$1,FALSE),".")</f>
        <v>.</v>
      </c>
      <c r="HZ120">
        <f t="shared" si="85"/>
        <v>0</v>
      </c>
      <c r="IA120">
        <f t="shared" si="83"/>
        <v>0</v>
      </c>
      <c r="IB120">
        <f t="shared" si="86"/>
        <v>45275207.079059139</v>
      </c>
      <c r="IC120">
        <f t="shared" si="87"/>
        <v>-43644904.10706307</v>
      </c>
      <c r="ID120">
        <f t="shared" si="84"/>
        <v>6.0610068449451701E-2</v>
      </c>
      <c r="IE120" t="str">
        <f>work!FK120</f>
        <v>.</v>
      </c>
      <c r="IF120" t="str">
        <f>work!FL120</f>
        <v>.</v>
      </c>
      <c r="IG120" t="str">
        <f>work!FM120</f>
        <v>.</v>
      </c>
      <c r="IH120" t="str">
        <f>IF(ISNUMBER(work!FS120-work!FK120),work!FS120-work!FK120,".")</f>
        <v>.</v>
      </c>
      <c r="II120" t="str">
        <f>IF(ISNUMBER(work!FT120-work!FL120),work!FT120-work!FL120,".")</f>
        <v>.</v>
      </c>
      <c r="IJ120" t="str">
        <f>IF(ISNUMBER(work!FU120-work!FM120),work!FU120-work!FM120,".")</f>
        <v>.</v>
      </c>
    </row>
    <row r="121" spans="1:244" hidden="1">
      <c r="A121" s="24" t="str">
        <f t="shared" si="48"/>
        <v>欧洲</v>
      </c>
      <c r="B121" s="24" t="str">
        <f t="shared" si="89"/>
        <v>Out</v>
      </c>
      <c r="C121" s="24" t="str">
        <f t="shared" si="90"/>
        <v>Out</v>
      </c>
      <c r="D121" s="24"/>
      <c r="E121" s="25" t="s">
        <v>3940</v>
      </c>
      <c r="F121" s="26" t="str">
        <f t="shared" si="51"/>
        <v>Lithuania</v>
      </c>
      <c r="G121" s="27" t="str">
        <f t="shared" si="52"/>
        <v>.</v>
      </c>
      <c r="H121" s="27" t="str">
        <f t="shared" si="53"/>
        <v>.</v>
      </c>
      <c r="I121" s="27" t="str">
        <f t="shared" si="54"/>
        <v>.</v>
      </c>
      <c r="J121" s="27" t="str">
        <f t="shared" si="55"/>
        <v>.</v>
      </c>
      <c r="K121" s="27" t="str">
        <f t="shared" si="56"/>
        <v>.</v>
      </c>
      <c r="L121" s="27" t="str">
        <f t="shared" si="57"/>
        <v>.</v>
      </c>
      <c r="M121" s="27" t="str">
        <f t="shared" si="58"/>
        <v>.</v>
      </c>
      <c r="N121" s="27" t="str">
        <f t="shared" si="59"/>
        <v>.</v>
      </c>
      <c r="O121" s="27">
        <f t="shared" si="60"/>
        <v>0</v>
      </c>
      <c r="P121" s="27">
        <f t="shared" si="61"/>
        <v>0</v>
      </c>
      <c r="Q121" s="27">
        <f t="shared" si="62"/>
        <v>24</v>
      </c>
      <c r="R121" s="27">
        <f t="shared" si="63"/>
        <v>15</v>
      </c>
      <c r="S121" s="27" t="str">
        <f t="shared" si="64"/>
        <v>.</v>
      </c>
      <c r="T121" s="27" t="str">
        <f t="shared" si="65"/>
        <v>.</v>
      </c>
      <c r="U121" s="27" t="str">
        <f t="shared" si="66"/>
        <v>.</v>
      </c>
      <c r="V121" s="27" t="str">
        <f t="shared" si="67"/>
        <v>.</v>
      </c>
      <c r="W121" s="27" t="str">
        <f t="shared" si="68"/>
        <v>.</v>
      </c>
      <c r="X121" s="27" t="str">
        <f t="shared" si="69"/>
        <v>.</v>
      </c>
      <c r="Y121" s="27" t="str">
        <f t="shared" si="70"/>
        <v>.</v>
      </c>
      <c r="Z121" s="27" t="str">
        <f t="shared" si="71"/>
        <v>.</v>
      </c>
      <c r="AA121" s="27">
        <f t="shared" si="72"/>
        <v>364</v>
      </c>
      <c r="AB121" s="27">
        <f t="shared" si="73"/>
        <v>32</v>
      </c>
      <c r="AC121" s="27">
        <f t="shared" si="74"/>
        <v>180</v>
      </c>
      <c r="AD121" s="27">
        <f t="shared" si="75"/>
        <v>14</v>
      </c>
      <c r="AE121" s="27">
        <f t="shared" si="91"/>
        <v>21</v>
      </c>
      <c r="AF121" s="27">
        <f t="shared" si="92"/>
        <v>24</v>
      </c>
      <c r="AG121" s="27"/>
      <c r="AH121" s="27" t="str">
        <f>IF(ISNUMBER(work!C121+work!AH121),work!C121+work!AH121,".")</f>
        <v>.</v>
      </c>
      <c r="AI121" s="27" t="str">
        <f>IF(ISNUMBER(work!D121+work!AI121),work!D121+work!AI121,".")</f>
        <v>.</v>
      </c>
      <c r="AJ121" s="27" t="str">
        <f>IF(ISNUMBER(work!E121+work!AJ121),work!E121+work!AJ121,".")</f>
        <v>.</v>
      </c>
      <c r="AK121" s="27" t="str">
        <f>IF(ISNUMBER(work!F121+work!AK121),work!F121+work!AK121,".")</f>
        <v>.</v>
      </c>
      <c r="AL121" s="27" t="str">
        <f>IF(ISNUMBER(work!G121+work!AL121),work!G121+work!AL121,".")</f>
        <v>.</v>
      </c>
      <c r="AM121" s="27" t="str">
        <f>IF(ISNUMBER(work!H121+work!AM121),work!H121+work!AM121,".")</f>
        <v>.</v>
      </c>
      <c r="AN121" s="27" t="str">
        <f>IF(ISNUMBER(work!I121+work!AN121),work!I121+work!AN121,".")</f>
        <v>.</v>
      </c>
      <c r="AO121" s="27" t="str">
        <f>IF(ISNUMBER(work!J121+work!AO121),work!J121+work!AO121,".")</f>
        <v>.</v>
      </c>
      <c r="AP121" s="27" t="str">
        <f>IF(ISNUMBER(work!K121+work!AP121),work!K121+work!AP121,".")</f>
        <v>.</v>
      </c>
      <c r="AQ121" s="27" t="str">
        <f>IF(ISNUMBER(work!L121+work!AQ121),work!L121+work!AQ121,".")</f>
        <v>.</v>
      </c>
      <c r="AR121" s="27">
        <f>IF(ISNUMBER(work!M121+work!AR121),work!M121+work!AR121,".")</f>
        <v>46066262.078600101</v>
      </c>
      <c r="AS121" s="27">
        <f>IF(ISNUMBER(work!N121+work!AS121),work!N121+work!AS121,".")</f>
        <v>50065424.326002568</v>
      </c>
      <c r="AT121" s="27">
        <f>IF(ISNUMBER(work!O121+work!AT121),work!O121+work!AT121,".")</f>
        <v>56637495.709635094</v>
      </c>
      <c r="AU121" s="27">
        <f>IF(ISNUMBER(work!P121+work!AU121),work!P121+work!AU121,".")</f>
        <v>64206150.446958184</v>
      </c>
      <c r="AV121" s="27">
        <f>IF(ISNUMBER(work!Q121+work!AV121),work!Q121+work!AV121,".")</f>
        <v>72388637.219145611</v>
      </c>
      <c r="AW121" s="27">
        <f>IF(ISNUMBER(work!R121+work!AW121),work!R121+work!AW121,".")</f>
        <v>80210373.883186668</v>
      </c>
      <c r="AX121" s="27">
        <f>IF(ISNUMBER(work!S121+work!AX121),work!S121+work!AX121,".")</f>
        <v>88181832.153939217</v>
      </c>
      <c r="AY121" s="27">
        <f>IF(ISNUMBER(work!T121+work!AY121),work!T121+work!AY121,".")</f>
        <v>96360393.62968944</v>
      </c>
      <c r="AZ121" s="27">
        <f>IF(ISNUMBER(work!U121+work!AZ121),work!U121+work!AZ121,".")</f>
        <v>103871071.24493217</v>
      </c>
      <c r="BA121" s="27">
        <f>IF(ISNUMBER(work!V121+work!BA121),work!V121+work!BA121,".")</f>
        <v>111661226.50540662</v>
      </c>
      <c r="BB121" s="27">
        <f>IF(ISNUMBER(work!W121+work!BB121),work!W121+work!BB121,".")</f>
        <v>120991452.17129999</v>
      </c>
      <c r="BC121" s="27">
        <f>IF(ISNUMBER(work!X121+work!BC121),work!X121+work!BC121,".")</f>
        <v>131015856.341518</v>
      </c>
      <c r="BD121" s="27">
        <f>IF(ISNUMBER(work!Y121+work!BD121),work!Y121+work!BD121,".")</f>
        <v>142911004.45609599</v>
      </c>
      <c r="BE121" s="27">
        <f>IF(ISNUMBER(work!Z121+work!BE121),work!Z121+work!BE121,".")</f>
        <v>157205322.15170601</v>
      </c>
      <c r="BF121" s="27">
        <f>IF(ISNUMBER(work!AA121+work!BF121),work!AA121+work!BF121,".")</f>
        <v>173043530.34902799</v>
      </c>
      <c r="BG121" s="27">
        <f>IF(ISNUMBER(work!AB121+work!BG121),work!AB121+work!BG121,".")</f>
        <v>190999960.12532699</v>
      </c>
      <c r="BH121" s="27">
        <f>IF(ISNUMBER(work!AC121+work!BH121),work!AC121+work!BH121,".")</f>
        <v>213093470.84986499</v>
      </c>
      <c r="BI121" s="27">
        <f>IF(ISNUMBER(work!AD121+work!BI121),work!AD121+work!BI121,".")</f>
        <v>240722489.88534701</v>
      </c>
      <c r="BJ121" s="27">
        <f>IF(ISNUMBER(work!AE121+work!BJ121),work!AE121+work!BJ121,".")</f>
        <v>262270560.10002899</v>
      </c>
      <c r="BK121" s="27">
        <f>IF(ISNUMBER(work!AF121+work!BK121),work!AF121+work!BK121,".")</f>
        <v>295475683.91439533</v>
      </c>
      <c r="BL121" s="27"/>
      <c r="BM121" s="27" t="str">
        <f>IF(ISNUMBER(work!AH121-work!C121),work!AH121-work!C121,".")</f>
        <v>.</v>
      </c>
      <c r="BN121" s="27" t="str">
        <f>IF(ISNUMBER(work!AI121-work!D121),work!AI121-work!D121,".")</f>
        <v>.</v>
      </c>
      <c r="BO121" s="27" t="str">
        <f>IF(ISNUMBER(work!AJ121-work!E121),work!AJ121-work!E121,".")</f>
        <v>.</v>
      </c>
      <c r="BP121" s="27" t="str">
        <f>IF(ISNUMBER(work!AK121-work!F121),work!AK121-work!F121,".")</f>
        <v>.</v>
      </c>
      <c r="BQ121" s="27" t="str">
        <f>IF(ISNUMBER(work!AL121-work!G121),work!AL121-work!G121,".")</f>
        <v>.</v>
      </c>
      <c r="BR121" s="27" t="str">
        <f>IF(ISNUMBER(work!AM121-work!H121),work!AM121-work!H121,".")</f>
        <v>.</v>
      </c>
      <c r="BS121" s="27" t="str">
        <f>IF(ISNUMBER(work!AN121-work!I121),work!AN121-work!I121,".")</f>
        <v>.</v>
      </c>
      <c r="BT121" s="27" t="str">
        <f>IF(ISNUMBER(work!AO121-work!J121),work!AO121-work!J121,".")</f>
        <v>.</v>
      </c>
      <c r="BU121" s="27" t="str">
        <f>IF(ISNUMBER(work!AP121-work!K121),work!AP121-work!K121,".")</f>
        <v>.</v>
      </c>
      <c r="BV121" s="27" t="str">
        <f>IF(ISNUMBER(work!AQ121-work!L121),work!AQ121-work!L121,".")</f>
        <v>.</v>
      </c>
      <c r="BW121" s="27">
        <f>IF(ISNUMBER(work!AR121-work!M121),work!AR121-work!M121,".")</f>
        <v>-42853849.107522108</v>
      </c>
      <c r="BX121" s="27">
        <f>IF(ISNUMBER(work!AS121-work!N121),work!AS121-work!N121,".")</f>
        <v>-47035337.089242831</v>
      </c>
      <c r="BY121" s="27">
        <f>IF(ISNUMBER(work!AT121-work!O121),work!AT121-work!O121,".")</f>
        <v>-54251573.826575115</v>
      </c>
      <c r="BZ121" s="27">
        <f>IF(ISNUMBER(work!AU121-work!P121),work!AU121-work!P121,".")</f>
        <v>-62207388.824321404</v>
      </c>
      <c r="CA121" s="27">
        <f>IF(ISNUMBER(work!AV121-work!Q121),work!AV121-work!Q121,".")</f>
        <v>-70585075.69667159</v>
      </c>
      <c r="CB121" s="27">
        <f>IF(ISNUMBER(work!AW121-work!R121),work!AW121-work!R121,".")</f>
        <v>-78347473.740454733</v>
      </c>
      <c r="CC121" s="27">
        <f>IF(ISNUMBER(work!AX121-work!S121),work!AX121-work!S121,".")</f>
        <v>-86231800.232066184</v>
      </c>
      <c r="CD121" s="27">
        <f>IF(ISNUMBER(work!AY121-work!T121),work!AY121-work!T121,".")</f>
        <v>-94273706.568214551</v>
      </c>
      <c r="CE121" s="27">
        <f>IF(ISNUMBER(work!AZ121-work!U121),work!AZ121-work!U121,".")</f>
        <v>-101632488.76840782</v>
      </c>
      <c r="CF121" s="27">
        <f>IF(ISNUMBER(work!BA121-work!V121),work!BA121-work!V121,".")</f>
        <v>-109460604.06894737</v>
      </c>
      <c r="CG121" s="27">
        <f>IF(ISNUMBER(work!BB121-work!W121),work!BB121-work!W121,".")</f>
        <v>-118704612.17129999</v>
      </c>
      <c r="CH121" s="27">
        <f>IF(ISNUMBER(work!BC121-work!X121),work!BC121-work!X121,".")</f>
        <v>-128574981.341518</v>
      </c>
      <c r="CI121" s="27">
        <f>IF(ISNUMBER(work!BD121-work!Y121),work!BD121-work!Y121,".")</f>
        <v>-140302599.45609599</v>
      </c>
      <c r="CJ121" s="27">
        <f>IF(ISNUMBER(work!BE121-work!Z121),work!BE121-work!Z121,".")</f>
        <v>-154329642.15170601</v>
      </c>
      <c r="CK121" s="27">
        <f>IF(ISNUMBER(work!BF121-work!AA121),work!BF121-work!AA121,".")</f>
        <v>-169956465.34902799</v>
      </c>
      <c r="CL121" s="27">
        <f>IF(ISNUMBER(work!BG121-work!AB121),work!BG121-work!AB121,".")</f>
        <v>-187672035.12532699</v>
      </c>
      <c r="CM121" s="27">
        <f>IF(ISNUMBER(work!BH121-work!AC121),work!BH121-work!AC121,".")</f>
        <v>-209504475.84986499</v>
      </c>
      <c r="CN121" s="27">
        <f>IF(ISNUMBER(work!BI121-work!AD121),work!BI121-work!AD121,".")</f>
        <v>-236813189.88534701</v>
      </c>
      <c r="CO121" s="27">
        <f>IF(ISNUMBER(work!BJ121-work!AE121),work!BJ121-work!AE121,".")</f>
        <v>-258243330.85002899</v>
      </c>
      <c r="CP121" s="27">
        <f>IF(ISNUMBER(work!BK121-work!AF121),work!BK121-work!AF121,".")</f>
        <v>-292033423.91439533</v>
      </c>
      <c r="CQ121" s="27"/>
      <c r="CR121" s="27"/>
      <c r="CS121" s="27">
        <f>IF(ISNUMBER(work!CR121-work!BN121),work!CR121-work!BN121,".")</f>
        <v>6.9638228941684657E-2</v>
      </c>
      <c r="CT121" s="27">
        <f>IF(ISNUMBER(work!CS121-work!BO121),work!CS121-work!BO121,".")</f>
        <v>6.8638228941684656E-2</v>
      </c>
      <c r="CU121" s="27">
        <f>IF(ISNUMBER(work!CT121-work!BP121),work!CT121-work!BP121,".")</f>
        <v>6.8638228941684656E-2</v>
      </c>
      <c r="CV121" s="27">
        <f>IF(ISNUMBER(work!CU121-work!BQ121),work!CU121-work!BQ121,".")</f>
        <v>6.7638228941684655E-2</v>
      </c>
      <c r="CW121" s="27">
        <f>IF(ISNUMBER(work!CV121-work!BR121),work!CV121-work!BR121,".")</f>
        <v>6.7638228941684655E-2</v>
      </c>
      <c r="CX121" s="27">
        <f>IF(ISNUMBER(work!CW121-work!BS121),work!CW121-work!BS121,".")</f>
        <v>6.6638228941684668E-2</v>
      </c>
      <c r="CY121" s="27">
        <f>IF(ISNUMBER(work!CX121-work!BT121),work!CX121-work!BT121,".")</f>
        <v>6.5638228941684668E-2</v>
      </c>
      <c r="CZ121" s="27">
        <f>IF(ISNUMBER(work!CY121-work!BU121),work!CY121-work!BU121,".")</f>
        <v>6.4638228941684667E-2</v>
      </c>
      <c r="DA121" s="27">
        <f>IF(ISNUMBER(work!CZ121-work!BV121),work!CZ121-work!BV121,".")</f>
        <v>6.3638228941684666E-2</v>
      </c>
      <c r="DB121" s="27">
        <f>IF(ISNUMBER(work!DA121-work!BW121),work!DA121-work!BW121,".")</f>
        <v>6.2638228941684665E-2</v>
      </c>
      <c r="DC121" s="27">
        <f>IF(ISNUMBER(work!DB121-work!BX121),work!DB121-work!BX121,".")</f>
        <v>6.0638228941684663E-2</v>
      </c>
      <c r="DD121" s="27">
        <f>IF(ISNUMBER(work!DC121-work!BY121),work!DC121-work!BY121,".")</f>
        <v>5.8638228941684661E-2</v>
      </c>
      <c r="DE121" s="27">
        <f>IF(ISNUMBER(work!DD121-work!BZ121),work!DD121-work!BZ121,".")</f>
        <v>5.4117580872011253E-2</v>
      </c>
      <c r="DF121" s="27">
        <f>IF(ISNUMBER(work!DE121-work!CA121),work!DE121-work!CA121,".")</f>
        <v>5.2117580872011252E-2</v>
      </c>
      <c r="DG121" s="27">
        <f>IF(ISNUMBER(work!DF121-work!CB121),work!DF121-work!CB121,".")</f>
        <v>5.011758087201125E-2</v>
      </c>
      <c r="DH121" s="27">
        <f>IF(ISNUMBER(work!DG121-work!CC121),work!DG121-work!CC121,".")</f>
        <v>4.8117580872011255E-2</v>
      </c>
      <c r="DI121" s="27">
        <f>IF(ISNUMBER(work!DH121-work!CD121),work!DH121-work!CD121,".")</f>
        <v>4.5117580872011259E-2</v>
      </c>
      <c r="DJ121" s="27">
        <f>IF(ISNUMBER(work!DI121-work!CE121),work!DI121-work!CE121,".")</f>
        <v>4.3117580872011257E-2</v>
      </c>
      <c r="DK121" s="27">
        <f>IF(ISNUMBER(work!DJ121-work!CF121),work!DJ121-work!CF121,".")</f>
        <v>4.1117580872011256E-2</v>
      </c>
      <c r="DL121" s="27">
        <f>IF(ISNUMBER(work!DK121-work!CG121),work!DK121-work!CG121,".")</f>
        <v>3.6833758142169354E-2</v>
      </c>
      <c r="DM121" s="27">
        <f>IF(ISNUMBER(work!DL121-work!CH121),work!DL121-work!CH121,".")</f>
        <v>3.3149049473040683E-2</v>
      </c>
      <c r="DN121" s="27">
        <f>IF(ISNUMBER(work!DM121-work!CI121),work!DM121-work!CI121,".")</f>
        <v>2.99806457038349E-2</v>
      </c>
      <c r="DO121" s="27">
        <f>IF(ISNUMBER(work!DN121-work!CJ121),work!DN121-work!CJ121,".")</f>
        <v>2.7591947127162599E-2</v>
      </c>
      <c r="DP121" s="27">
        <f>IF(ISNUMBER(work!DO121-work!CK121),work!DO121-work!CK121,".")</f>
        <v>2.6002885309945045E-2</v>
      </c>
      <c r="DQ121" s="27">
        <f>IF(ISNUMBER(work!DP121-work!CL121),work!DP121-work!CL121,".")</f>
        <v>2.3951486307887973E-2</v>
      </c>
      <c r="DR121" s="27">
        <f>IF(ISNUMBER(work!DQ121-work!CM121),work!DQ121-work!CM121,".")</f>
        <v>2.298696658172978E-2</v>
      </c>
      <c r="DS121" s="27">
        <f>IF(ISNUMBER(work!DR121-work!CN121),work!DR121-work!CN121,".")</f>
        <v>2.0690840115235871E-2</v>
      </c>
      <c r="DT121" s="27">
        <f>IF(ISNUMBER(work!DS121-work!CO121),work!DS121-work!CO121,".")</f>
        <v>1.7973277782023914E-2</v>
      </c>
      <c r="DU121" s="27">
        <f>IF(ISNUMBER(work!DT121-work!CP121),work!DT121-work!CP121,".")</f>
        <v>1.5880562458402997E-2</v>
      </c>
      <c r="DV121" s="27">
        <f t="shared" si="78"/>
        <v>1.5880562458402997E-2</v>
      </c>
      <c r="DW121" s="27"/>
      <c r="DX121" s="27" t="str">
        <f>IF(ISNUMBER(work!FJ121/work!FN121),work!FJ121/work!FN121,".")</f>
        <v>.</v>
      </c>
      <c r="DY121" s="27" t="str">
        <f>IF(ISNUMBER(work!FK121/work!FO121),work!FK121/work!FO121,".")</f>
        <v>.</v>
      </c>
      <c r="DZ121" s="27" t="str">
        <f>IF(ISNUMBER(work!FL121/work!FP121),work!FL121/work!FP121,".")</f>
        <v>.</v>
      </c>
      <c r="EA121" s="27" t="str">
        <f>IF(ISNUMBER(work!FM121/work!FQ121),work!FM121/work!FQ121,".")</f>
        <v>.</v>
      </c>
      <c r="EB121" s="27" t="str">
        <f>IF(ISNUMBER((work!FK121+work!FL121)/(work!FO121+work!FP121)),(work!FK121+work!FL121)/(work!FO121+work!FP121),".")</f>
        <v>.</v>
      </c>
      <c r="EC121" s="27" t="str">
        <f>IF(ISNUMBER(work!FR121/work!FV121),work!FR121/work!FV121,".")</f>
        <v>.</v>
      </c>
      <c r="ED121" s="27" t="str">
        <f>IF(ISNUMBER(work!FS121/work!FW121),work!FS121/work!FW121,".")</f>
        <v>.</v>
      </c>
      <c r="EE121" s="27" t="str">
        <f>IF(ISNUMBER(work!FT121/work!FX121),work!FT121/work!FX121,".")</f>
        <v>.</v>
      </c>
      <c r="EF121" s="27" t="str">
        <f>IF(ISNUMBER(work!FU121/work!FY121),work!FU121/work!FY121,".")</f>
        <v>.</v>
      </c>
      <c r="EG121" s="27" t="str">
        <f>IF(ISNUMBER((work!FS121+work!FT121)/(work!FW121+work!FX121)),(work!FS121+work!FT121)/(work!FW121+work!FX121),".")</f>
        <v>.</v>
      </c>
      <c r="EH121" s="27" t="str">
        <f>work!EZ121</f>
        <v>.</v>
      </c>
      <c r="EI121" s="27" t="str">
        <f>work!FA121</f>
        <v>.</v>
      </c>
      <c r="EJ121" s="27" t="str">
        <f>work!FB121</f>
        <v>.</v>
      </c>
      <c r="EK121" s="27"/>
      <c r="EL121" s="27" t="str">
        <f t="shared" si="93"/>
        <v>.</v>
      </c>
      <c r="EM121" t="str">
        <f t="shared" si="80"/>
        <v>.</v>
      </c>
      <c r="EN121" t="str">
        <f>work!FM121</f>
        <v>.</v>
      </c>
      <c r="EO121" t="str">
        <f>IF(ISNUMBER(work!FK121+work!FL121),work!FK121+work!FL121,".")</f>
        <v>.</v>
      </c>
      <c r="EP121" t="str">
        <f>IF(ISNUMBER(work!FU121-work!FM121),work!FU121-work!FM121,".")</f>
        <v>.</v>
      </c>
      <c r="EQ121" t="str">
        <f>IF(ISNUMBER(work!FS121+work!FT121-work!FK121-work!FL121),(work!FS121+work!FT121-work!FK121-work!FL121),".")</f>
        <v>.</v>
      </c>
      <c r="EU121" t="str">
        <f>work!FC121</f>
        <v>.</v>
      </c>
      <c r="EV121" t="str">
        <f>work!FD121</f>
        <v>.</v>
      </c>
      <c r="EW121" t="str">
        <f>IF(ISNUMBER(VLOOKUP($F121,AREA_EM_ALLYEAR,Seq!B$1,FALSE)),VLOOKUP($F121,AREA_EM_ALLYEAR,Seq!B$1,FALSE),".")</f>
        <v>.</v>
      </c>
      <c r="EX121" t="str">
        <f>IF(ISNUMBER(VLOOKUP($F121,AREA_EM_ALLYEAR,Seq!C$1,FALSE)),VLOOKUP($F121,AREA_EM_ALLYEAR,Seq!C$1,FALSE),".")</f>
        <v>.</v>
      </c>
      <c r="EY121" t="str">
        <f>IF(ISNUMBER(VLOOKUP($F121,AREA_EM_ALLYEAR,Seq!D$1,FALSE)),VLOOKUP($F121,AREA_EM_ALLYEAR,Seq!D$1,FALSE),".")</f>
        <v>.</v>
      </c>
      <c r="EZ121" t="str">
        <f>IF(ISNUMBER(VLOOKUP($F121,AREA_EM_ALLYEAR,Seq!E$1,FALSE)),VLOOKUP($F121,AREA_EM_ALLYEAR,Seq!E$1,FALSE),".")</f>
        <v>.</v>
      </c>
      <c r="FA121" t="str">
        <f>IF(ISNUMBER(VLOOKUP($F121,AREA_EM_ALLYEAR,Seq!F$1,FALSE)),VLOOKUP($F121,AREA_EM_ALLYEAR,Seq!F$1,FALSE),".")</f>
        <v>.</v>
      </c>
      <c r="FB121" t="str">
        <f>IF(ISNUMBER(VLOOKUP($F121,AREA_EM_ALLYEAR,Seq!G$1,FALSE)),VLOOKUP($F121,AREA_EM_ALLYEAR,Seq!G$1,FALSE),".")</f>
        <v>.</v>
      </c>
      <c r="FC121" t="str">
        <f>IF(ISNUMBER(VLOOKUP($F121,AREA_EM_ALLYEAR,Seq!H$1,FALSE)),VLOOKUP($F121,AREA_EM_ALLYEAR,Seq!H$1,FALSE),".")</f>
        <v>.</v>
      </c>
      <c r="FD121" t="str">
        <f>IF(ISNUMBER(VLOOKUP($F121,AREA_EM_ALLYEAR,Seq!I$1,FALSE)),VLOOKUP($F121,AREA_EM_ALLYEAR,Seq!I$1,FALSE),".")</f>
        <v>.</v>
      </c>
      <c r="FE121" t="str">
        <f>IF(ISNUMBER(VLOOKUP($F121,AREA_EM_ALLYEAR,Seq!J$1,FALSE)),VLOOKUP($F121,AREA_EM_ALLYEAR,Seq!J$1,FALSE),".")</f>
        <v>.</v>
      </c>
      <c r="FF121" t="str">
        <f>IF(ISNUMBER(VLOOKUP($F121,AREA_EM_ALLYEAR,Seq!K$1,FALSE)),VLOOKUP($F121,AREA_EM_ALLYEAR,Seq!K$1,FALSE),".")</f>
        <v>.</v>
      </c>
      <c r="FG121" t="str">
        <f>IF(ISNUMBER(VLOOKUP($F121,AREA_EM_ALLYEAR,Seq!L$1,FALSE)),VLOOKUP($F121,AREA_EM_ALLYEAR,Seq!L$1,FALSE),".")</f>
        <v>.</v>
      </c>
      <c r="FH121" t="str">
        <f>IF(ISNUMBER(VLOOKUP($F121,AREA_EM_ALLYEAR,Seq!M$1,FALSE)),VLOOKUP($F121,AREA_EM_ALLYEAR,Seq!M$1,FALSE),".")</f>
        <v>.</v>
      </c>
      <c r="FI121" t="str">
        <f>IF(ISNUMBER(VLOOKUP($F121,AREA_EM_ALLYEAR,Seq!N$1,FALSE)),VLOOKUP($F121,AREA_EM_ALLYEAR,Seq!N$1,FALSE),".")</f>
        <v>.</v>
      </c>
      <c r="FJ121" t="str">
        <f>IF(ISNUMBER(VLOOKUP($F121,AREA_EM_ALLYEAR,Seq!O$1,FALSE)),VLOOKUP($F121,AREA_EM_ALLYEAR,Seq!O$1,FALSE),".")</f>
        <v>.</v>
      </c>
      <c r="FK121" t="str">
        <f t="shared" si="81"/>
        <v>.</v>
      </c>
      <c r="FN121">
        <f>IF( ISNUMBER(VLOOKUP($F121,AREA_LIFE,Seq!V$1,FALSE)-Life!V$39),VLOOKUP($F121,AREA_LIFE,Seq!V$1,FALSE)-Life!V$39,".")</f>
        <v>4.5138048780487878</v>
      </c>
      <c r="FO121">
        <f>IF( ISNUMBER(VLOOKUP($F121,AREA_LIFE,Seq!W$1,FALSE)-Life!W$39),VLOOKUP($F121,AREA_LIFE,Seq!W$1,FALSE)-Life!W$39,".")</f>
        <v>4.2940000000000111</v>
      </c>
      <c r="FP121">
        <f>IF( ISNUMBER(VLOOKUP($F121,AREA_LIFE,Seq!X$1,FALSE)-Life!X$39),VLOOKUP($F121,AREA_LIFE,Seq!X$1,FALSE)-Life!X$39,".")</f>
        <v>4.4883414634146419</v>
      </c>
      <c r="FQ121">
        <f>IF( ISNUMBER(VLOOKUP($F121,AREA_LIFE,Seq!Y$1,FALSE)-Life!Y$39),VLOOKUP($F121,AREA_LIFE,Seq!Y$1,FALSE)-Life!Y$39,".")</f>
        <v>4.2566341463414545</v>
      </c>
      <c r="FR121">
        <f>IF( ISNUMBER(VLOOKUP($F121,AREA_LIFE,Seq!Z$1,FALSE)-Life!Z$39),VLOOKUP($F121,AREA_LIFE,Seq!Z$1,FALSE)-Life!Z$39,".")</f>
        <v>3.6241951219512174</v>
      </c>
      <c r="FS121">
        <f>IF( ISNUMBER(VLOOKUP($F121,AREA_LIFE,Seq!AA$1,FALSE)-Life!AA$39),VLOOKUP($F121,AREA_LIFE,Seq!AA$1,FALSE)-Life!AA$39,".")</f>
        <v>3.620780487804879</v>
      </c>
      <c r="FT121">
        <f>IF( ISNUMBER(VLOOKUP($F121,AREA_LIFE,Seq!AB$1,FALSE)-Life!AB$39),VLOOKUP($F121,AREA_LIFE,Seq!AB$1,FALSE)-Life!AB$39,".")</f>
        <v>4.9995121951219375</v>
      </c>
      <c r="FU121">
        <f>IF( ISNUMBER(VLOOKUP($F121,AREA_LIFE,Seq!AC$1,FALSE)-Life!AC$39),VLOOKUP($F121,AREA_LIFE,Seq!AC$1,FALSE)-Life!AC$39,".")</f>
        <v>4.6364390243902562</v>
      </c>
      <c r="FV121">
        <f>IF( ISNUMBER(VLOOKUP($F121,AREA_LIFE,Seq!AD$1,FALSE)-Life!AD$39),VLOOKUP($F121,AREA_LIFE,Seq!AD$1,FALSE)-Life!AD$39,".")</f>
        <v>4.2292682926829457</v>
      </c>
      <c r="FW121">
        <f>IF( ISNUMBER(VLOOKUP($F121,AREA_LIFE,Seq!AE$1,FALSE)-Life!AE$39),VLOOKUP($F121,AREA_LIFE,Seq!AE$1,FALSE)-Life!AE$39,".")</f>
        <v>3.6389756097561019</v>
      </c>
      <c r="FX121">
        <f>IF( ISNUMBER(VLOOKUP($F121,AREA_LIFE,Seq!AF$1,FALSE)-Life!AF$39),VLOOKUP($F121,AREA_LIFE,Seq!AF$1,FALSE)-Life!AF$39,".")</f>
        <v>3.1016585365853757</v>
      </c>
      <c r="FY121">
        <f>IF( ISNUMBER(VLOOKUP($F121,AREA_LIFE,Seq!AG$1,FALSE)-Life!AG$39),VLOOKUP($F121,AREA_LIFE,Seq!AG$1,FALSE)-Life!AG$39,".")</f>
        <v>2.0137560975609716</v>
      </c>
      <c r="FZ121">
        <f>IF( ISNUMBER(VLOOKUP($F121,AREA_LIFE,Seq!AH$1,FALSE)-Life!AH$39),VLOOKUP($F121,AREA_LIFE,Seq!AH$1,FALSE)-Life!AH$39,".")</f>
        <v>1.5791463414634279</v>
      </c>
      <c r="GA121">
        <f>IF( ISNUMBER(VLOOKUP($F121,AREA_LIFE,Seq!AI$1,FALSE)-Life!AI$39),VLOOKUP($F121,AREA_LIFE,Seq!AI$1,FALSE)-Life!AI$39,".")</f>
        <v>-5.9097560975615693E-2</v>
      </c>
      <c r="GB121">
        <f>IF( ISNUMBER(VLOOKUP($F121,AREA_LIFE,Seq!AJ$1,FALSE)-Life!AJ$39),VLOOKUP($F121,AREA_LIFE,Seq!AJ$1,FALSE)-Life!AJ$39,".")</f>
        <v>-0.76009756097562331</v>
      </c>
      <c r="GC121">
        <f>IF( ISNUMBER(VLOOKUP($F121,AREA_LIFE,Seq!AK$1,FALSE)-Life!AK$39),VLOOKUP($F121,AREA_LIFE,Seq!AK$1,FALSE)-Life!AK$39,".")</f>
        <v>-0.61119512195121217</v>
      </c>
      <c r="GD121">
        <f>IF( ISNUMBER(VLOOKUP($F121,AREA_LIFE,Seq!AL$1,FALSE)-Life!AL$39),VLOOKUP($F121,AREA_LIFE,Seq!AL$1,FALSE)-Life!AL$39,".")</f>
        <v>0.15641463414634416</v>
      </c>
      <c r="GE121">
        <f>IF( ISNUMBER(VLOOKUP($F121,AREA_LIFE,Seq!AM$1,FALSE)-Life!AM$39),VLOOKUP($F121,AREA_LIFE,Seq!AM$1,FALSE)-Life!AM$39,".")</f>
        <v>0.61729268292681638</v>
      </c>
      <c r="GF121">
        <f>IF( ISNUMBER(VLOOKUP($F121,AREA_LIFE,Seq!AN$1,FALSE)-Life!AN$39),VLOOKUP($F121,AREA_LIFE,Seq!AN$1,FALSE)-Life!AN$39,".")</f>
        <v>0.55031707317073142</v>
      </c>
      <c r="GG121">
        <f>IF( ISNUMBER(VLOOKUP($F121,AREA_LIFE,Seq!AO$1,FALSE)-Life!AO$39),VLOOKUP($F121,AREA_LIFE,Seq!AO$1,FALSE)-Life!AO$39,".")</f>
        <v>0.57509756097560683</v>
      </c>
      <c r="GH121">
        <f>IF( ISNUMBER(VLOOKUP($F121,AREA_LIFE,Seq!AP$1,FALSE)-Life!AP$39),VLOOKUP($F121,AREA_LIFE,Seq!AP$1,FALSE)-Life!AP$39,".")</f>
        <v>0.67087804878046597</v>
      </c>
      <c r="GI121">
        <f>IF( ISNUMBER(VLOOKUP($F121,AREA_LIFE,Seq!AQ$1,FALSE)-Life!AQ$39),VLOOKUP($F121,AREA_LIFE,Seq!AQ$1,FALSE)-Life!AQ$39,".")</f>
        <v>-1.8292682926670523E-3</v>
      </c>
      <c r="GJ121">
        <f>IF( ISNUMBER(VLOOKUP($F121,AREA_LIFE,Seq!AR$1,FALSE)-Life!AR$39),VLOOKUP($F121,AREA_LIFE,Seq!AR$1,FALSE)-Life!AR$39,".")</f>
        <v>-0.12973170731706318</v>
      </c>
      <c r="GK121">
        <f>IF( ISNUMBER(VLOOKUP($F121,AREA_LIFE,Seq!AS$1,FALSE)-Life!AS$39),VLOOKUP($F121,AREA_LIFE,Seq!AS$1,FALSE)-Life!AS$39,".")</f>
        <v>-0.28619512195122354</v>
      </c>
      <c r="GL121">
        <f>IF( ISNUMBER(VLOOKUP($F121,AREA_LIFE,Seq!AT$1,FALSE)-Life!AT$39),VLOOKUP($F121,AREA_LIFE,Seq!AT$1,FALSE)-Life!AT$39,".")</f>
        <v>-0.45758536585367438</v>
      </c>
      <c r="GM121">
        <f>IF( ISNUMBER(VLOOKUP($F121,AREA_LIFE,Seq!AU$1,FALSE)-Life!AU$39),VLOOKUP($F121,AREA_LIFE,Seq!AU$1,FALSE)-Life!AU$39,".")</f>
        <v>-1.3983658536585324</v>
      </c>
      <c r="GN121">
        <f>IF( ISNUMBER(VLOOKUP($F121,AREA_LIFE,Seq!AV$1,FALSE)-Life!AV$39),VLOOKUP($F121,AREA_LIFE,Seq!AV$1,FALSE)-Life!AV$39,".")</f>
        <v>-1.7519024390243629</v>
      </c>
      <c r="GO121">
        <f>IF( ISNUMBER(VLOOKUP($F121,AREA_LIFE,Seq!AW$1,FALSE)-Life!AW$39),VLOOKUP($F121,AREA_LIFE,Seq!AW$1,FALSE)-Life!AW$39,".")</f>
        <v>-2.054048780487804</v>
      </c>
      <c r="GP121">
        <f>IF( ISNUMBER(VLOOKUP($F121,AREA_LIFE,Seq!AX$1,FALSE)-Life!AX$39),VLOOKUP($F121,AREA_LIFE,Seq!AX$1,FALSE)-Life!AX$39,".")</f>
        <v>-1.3028536585365771</v>
      </c>
      <c r="GQ121">
        <f t="shared" si="82"/>
        <v>-1.3028536585365771</v>
      </c>
      <c r="GS121">
        <f>IFERROR(VLOOKUP($F121,AREA_LIFE,Seq!V$1,FALSE),".")</f>
        <v>70.482195121951221</v>
      </c>
      <c r="GT121">
        <f>IFERROR(VLOOKUP($F121,AREA_LIFE,Seq!W$1,FALSE),".")</f>
        <v>70.46073170731708</v>
      </c>
      <c r="GU121">
        <f>IFERROR(VLOOKUP($F121,AREA_LIFE,Seq!X$1,FALSE),".")</f>
        <v>70.836829268292703</v>
      </c>
      <c r="GV121">
        <f>IFERROR(VLOOKUP($F121,AREA_LIFE,Seq!Y$1,FALSE),".")</f>
        <v>70.777804878048784</v>
      </c>
      <c r="GW121">
        <f>IFERROR(VLOOKUP($F121,AREA_LIFE,Seq!Z$1,FALSE),".")</f>
        <v>70.320000000000007</v>
      </c>
      <c r="GX121">
        <f>IFERROR(VLOOKUP($F121,AREA_LIFE,Seq!AA$1,FALSE),".")</f>
        <v>70.501219512195135</v>
      </c>
      <c r="GY121">
        <f>IFERROR(VLOOKUP($F121,AREA_LIFE,Seq!AB$1,FALSE),".")</f>
        <v>72.080731707317071</v>
      </c>
      <c r="GZ121">
        <f>IFERROR(VLOOKUP($F121,AREA_LIFE,Seq!AC$1,FALSE),".")</f>
        <v>71.93463414634148</v>
      </c>
      <c r="HA121">
        <f>IFERROR(VLOOKUP($F121,AREA_LIFE,Seq!AD$1,FALSE),".")</f>
        <v>71.762195121951237</v>
      </c>
      <c r="HB121">
        <f>IFERROR(VLOOKUP($F121,AREA_LIFE,Seq!AE$1,FALSE),".")</f>
        <v>71.425365853658548</v>
      </c>
      <c r="HC121">
        <f>IFERROR(VLOOKUP($F121,AREA_LIFE,Seq!AF$1,FALSE),".")</f>
        <v>71.160731707317083</v>
      </c>
      <c r="HD121">
        <f>IFERROR(VLOOKUP($F121,AREA_LIFE,Seq!AG$1,FALSE),".")</f>
        <v>70.364146341463425</v>
      </c>
      <c r="HE121">
        <f>IFERROR(VLOOKUP($F121,AREA_LIFE,Seq!AH$1,FALSE),".")</f>
        <v>70.234390243902453</v>
      </c>
      <c r="HF121">
        <f>IFERROR(VLOOKUP($F121,AREA_LIFE,Seq!AI$1,FALSE),".")</f>
        <v>68.910487804878059</v>
      </c>
      <c r="HG121">
        <f>IFERROR(VLOOKUP($F121,AREA_LIFE,Seq!AJ$1,FALSE),".")</f>
        <v>68.530243902439025</v>
      </c>
      <c r="HH121">
        <f>IFERROR(VLOOKUP($F121,AREA_LIFE,Seq!AK$1,FALSE),".")</f>
        <v>69.006341463414657</v>
      </c>
      <c r="HI121">
        <f>IFERROR(VLOOKUP($F121,AREA_LIFE,Seq!AL$1,FALSE),".")</f>
        <v>70.108048780487806</v>
      </c>
      <c r="HJ121">
        <f>IFERROR(VLOOKUP($F121,AREA_LIFE,Seq!AM$1,FALSE),".")</f>
        <v>70.9090243902439</v>
      </c>
      <c r="HK121">
        <f>IFERROR(VLOOKUP($F121,AREA_LIFE,Seq!AN$1,FALSE),".")</f>
        <v>71.185121951219529</v>
      </c>
      <c r="HL121">
        <f>IFERROR(VLOOKUP($F121,AREA_LIFE,Seq!AO$1,FALSE),".")</f>
        <v>71.550000000000011</v>
      </c>
      <c r="HM121">
        <f>IFERROR(VLOOKUP($F121,AREA_LIFE,Seq!AP$1,FALSE),".")</f>
        <v>71.974878048780482</v>
      </c>
      <c r="HN121">
        <f>IFERROR(VLOOKUP($F121,AREA_LIFE,Seq!AQ$1,FALSE),".")</f>
        <v>71.609756097560989</v>
      </c>
      <c r="HO121">
        <f>IFERROR(VLOOKUP($F121,AREA_LIFE,Seq!AR$1,FALSE),".")</f>
        <v>71.763414634146358</v>
      </c>
      <c r="HP121">
        <f>IFERROR(VLOOKUP($F121,AREA_LIFE,Seq!AS$1,FALSE),".")</f>
        <v>71.860975609756096</v>
      </c>
      <c r="HQ121">
        <f>IFERROR(VLOOKUP($F121,AREA_LIFE,Seq!AT$1,FALSE),".")</f>
        <v>71.916097560975615</v>
      </c>
      <c r="HR121">
        <f>IFERROR(VLOOKUP($F121,AREA_LIFE,Seq!AU$1,FALSE),".")</f>
        <v>71.178292682926838</v>
      </c>
      <c r="HS121">
        <f>IFERROR(VLOOKUP($F121,AREA_LIFE,Seq!AV$1,FALSE),".")</f>
        <v>71.011707317073189</v>
      </c>
      <c r="HT121">
        <f>IFERROR(VLOOKUP($F121,AREA_LIFE,Seq!AW$1,FALSE),".")</f>
        <v>70.889024390243904</v>
      </c>
      <c r="HU121">
        <f>IFERROR(VLOOKUP($F121,AREA_LIFE,Seq!AX$1,FALSE),".")</f>
        <v>71.821707317073191</v>
      </c>
      <c r="HV121" t="str">
        <f>IFERROR(VLOOKUP($F121,AREA_LIFE,Seq!AY$1,FALSE),".")</f>
        <v>.</v>
      </c>
      <c r="HZ121">
        <f t="shared" si="85"/>
        <v>39</v>
      </c>
      <c r="IA121">
        <f t="shared" si="83"/>
        <v>0</v>
      </c>
      <c r="IB121">
        <f t="shared" si="86"/>
        <v>46066262.078600101</v>
      </c>
      <c r="IC121">
        <f t="shared" si="87"/>
        <v>-42853849.107522108</v>
      </c>
      <c r="ID121">
        <f t="shared" si="84"/>
        <v>6.0638228941684663E-2</v>
      </c>
      <c r="IE121" t="str">
        <f>work!FK121</f>
        <v>.</v>
      </c>
      <c r="IF121" t="str">
        <f>work!FL121</f>
        <v>.</v>
      </c>
      <c r="IG121" t="str">
        <f>work!FM121</f>
        <v>.</v>
      </c>
      <c r="IH121" t="str">
        <f>IF(ISNUMBER(work!FS121-work!FK121),work!FS121-work!FK121,".")</f>
        <v>.</v>
      </c>
      <c r="II121" t="str">
        <f>IF(ISNUMBER(work!FT121-work!FL121),work!FT121-work!FL121,".")</f>
        <v>.</v>
      </c>
      <c r="IJ121" t="str">
        <f>IF(ISNUMBER(work!FU121-work!FM121),work!FU121-work!FM121,".")</f>
        <v>.</v>
      </c>
    </row>
    <row r="122" spans="1:244" hidden="1">
      <c r="A122" s="24" t="str">
        <f t="shared" si="48"/>
        <v>欧洲</v>
      </c>
      <c r="B122" s="24" t="str">
        <f t="shared" si="89"/>
        <v>Out</v>
      </c>
      <c r="C122" s="24" t="str">
        <f t="shared" si="90"/>
        <v>Out</v>
      </c>
      <c r="D122" s="24"/>
      <c r="E122" s="25" t="s">
        <v>3984</v>
      </c>
      <c r="F122" s="26" t="str">
        <f t="shared" si="51"/>
        <v>Armenia</v>
      </c>
      <c r="G122" s="27" t="str">
        <f t="shared" si="52"/>
        <v>.</v>
      </c>
      <c r="H122" s="27" t="str">
        <f t="shared" si="53"/>
        <v>.</v>
      </c>
      <c r="I122" s="27" t="str">
        <f t="shared" si="54"/>
        <v>.</v>
      </c>
      <c r="J122" s="27" t="str">
        <f t="shared" si="55"/>
        <v>.</v>
      </c>
      <c r="K122" s="27" t="str">
        <f t="shared" si="56"/>
        <v>.</v>
      </c>
      <c r="L122" s="27" t="str">
        <f t="shared" si="57"/>
        <v>.</v>
      </c>
      <c r="M122" s="27" t="str">
        <f t="shared" si="58"/>
        <v>.</v>
      </c>
      <c r="N122" s="27" t="str">
        <f t="shared" si="59"/>
        <v>.</v>
      </c>
      <c r="O122" s="27" t="str">
        <f t="shared" si="60"/>
        <v>.</v>
      </c>
      <c r="P122" s="27" t="str">
        <f t="shared" si="61"/>
        <v>.</v>
      </c>
      <c r="Q122" s="27" t="str">
        <f t="shared" si="62"/>
        <v>.</v>
      </c>
      <c r="R122" s="27" t="str">
        <f t="shared" si="63"/>
        <v>.</v>
      </c>
      <c r="S122" s="27" t="str">
        <f t="shared" si="64"/>
        <v>.</v>
      </c>
      <c r="T122" s="27" t="str">
        <f t="shared" si="65"/>
        <v>.</v>
      </c>
      <c r="U122" s="27" t="str">
        <f t="shared" si="66"/>
        <v>.</v>
      </c>
      <c r="V122" s="27" t="str">
        <f t="shared" si="67"/>
        <v>.</v>
      </c>
      <c r="W122" s="27" t="str">
        <f t="shared" si="68"/>
        <v>.</v>
      </c>
      <c r="X122" s="27" t="str">
        <f t="shared" si="69"/>
        <v>.</v>
      </c>
      <c r="Y122" s="27" t="str">
        <f t="shared" si="70"/>
        <v>.</v>
      </c>
      <c r="Z122" s="27" t="str">
        <f t="shared" si="71"/>
        <v>.</v>
      </c>
      <c r="AA122" s="27">
        <f t="shared" si="72"/>
        <v>359</v>
      </c>
      <c r="AB122" s="27">
        <f t="shared" si="73"/>
        <v>0</v>
      </c>
      <c r="AC122" s="27" t="str">
        <f t="shared" si="74"/>
        <v>.</v>
      </c>
      <c r="AD122" s="27" t="str">
        <f t="shared" si="75"/>
        <v>.</v>
      </c>
      <c r="AE122" s="27" t="str">
        <f t="shared" si="91"/>
        <v>.</v>
      </c>
      <c r="AF122" s="27" t="str">
        <f t="shared" si="92"/>
        <v>.</v>
      </c>
      <c r="AG122" s="27"/>
      <c r="AH122" s="27" t="str">
        <f>IF(ISNUMBER(work!C122+work!AH122),work!C122+work!AH122,".")</f>
        <v>.</v>
      </c>
      <c r="AI122" s="27" t="str">
        <f>IF(ISNUMBER(work!D122+work!AI122),work!D122+work!AI122,".")</f>
        <v>.</v>
      </c>
      <c r="AJ122" s="27" t="str">
        <f>IF(ISNUMBER(work!E122+work!AJ122),work!E122+work!AJ122,".")</f>
        <v>.</v>
      </c>
      <c r="AK122" s="27" t="str">
        <f>IF(ISNUMBER(work!F122+work!AK122),work!F122+work!AK122,".")</f>
        <v>.</v>
      </c>
      <c r="AL122" s="27" t="str">
        <f>IF(ISNUMBER(work!G122+work!AL122),work!G122+work!AL122,".")</f>
        <v>.</v>
      </c>
      <c r="AM122" s="27" t="str">
        <f>IF(ISNUMBER(work!H122+work!AM122),work!H122+work!AM122,".")</f>
        <v>.</v>
      </c>
      <c r="AN122" s="27" t="str">
        <f>IF(ISNUMBER(work!I122+work!AN122),work!I122+work!AN122,".")</f>
        <v>.</v>
      </c>
      <c r="AO122" s="27" t="str">
        <f>IF(ISNUMBER(work!J122+work!AO122),work!J122+work!AO122,".")</f>
        <v>.</v>
      </c>
      <c r="AP122" s="27" t="str">
        <f>IF(ISNUMBER(work!K122+work!AP122),work!K122+work!AP122,".")</f>
        <v>.</v>
      </c>
      <c r="AQ122" s="27" t="str">
        <f>IF(ISNUMBER(work!L122+work!AQ122),work!L122+work!AQ122,".")</f>
        <v>.</v>
      </c>
      <c r="AR122" s="27">
        <f>IF(ISNUMBER(work!M122+work!AR122),work!M122+work!AR122,".")</f>
        <v>44741993.155914925</v>
      </c>
      <c r="AS122" s="27">
        <f>IF(ISNUMBER(work!N122+work!AS122),work!N122+work!AS122,".")</f>
        <v>48799331.579903133</v>
      </c>
      <c r="AT122" s="27">
        <f>IF(ISNUMBER(work!O122+work!AT122),work!O122+work!AT122,".")</f>
        <v>55589424.168929748</v>
      </c>
      <c r="AU122" s="27">
        <f>IF(ISNUMBER(work!P122+work!AU122),work!P122+work!AU122,".")</f>
        <v>63338908.77094157</v>
      </c>
      <c r="AV122" s="27">
        <f>IF(ISNUMBER(work!Q122+work!AV122),work!Q122+work!AV122,".")</f>
        <v>71626131.110203534</v>
      </c>
      <c r="AW122" s="27">
        <f>IF(ISNUMBER(work!R122+work!AW122),work!R122+work!AW122,".")</f>
        <v>79427808.412905619</v>
      </c>
      <c r="AX122" s="27">
        <f>IF(ISNUMBER(work!S122+work!AX122),work!S122+work!AX122,".")</f>
        <v>87364433.47259362</v>
      </c>
      <c r="AY122" s="27">
        <f>IF(ISNUMBER(work!T122+work!AY122),work!T122+work!AY122,".")</f>
        <v>95479901.974012509</v>
      </c>
      <c r="AZ122" s="27">
        <f>IF(ISNUMBER(work!U122+work!AZ122),work!U122+work!AZ122,".")</f>
        <v>102926520.06860994</v>
      </c>
      <c r="BA122" s="27">
        <f>IF(ISNUMBER(work!V122+work!BA122),work!V122+work!BA122,".")</f>
        <v>110741421.77116095</v>
      </c>
      <c r="BB122" s="27">
        <f>IF(ISNUMBER(work!W122+work!BB122),work!W122+work!BB122,".")</f>
        <v>120039188.537839</v>
      </c>
      <c r="BC122" s="27">
        <f>IF(ISNUMBER(work!X122+work!BC122),work!X122+work!BC122,".")</f>
        <v>130004926.21924475</v>
      </c>
      <c r="BD122" s="27">
        <f>IF(ISNUMBER(work!Y122+work!BD122),work!Y122+work!BD122,".")</f>
        <v>141843935.60628664</v>
      </c>
      <c r="BE122" s="27">
        <f>IF(ISNUMBER(work!Z122+work!BE122),work!Z122+work!BE122,".")</f>
        <v>156037814.51292336</v>
      </c>
      <c r="BF122" s="27">
        <f>IF(ISNUMBER(work!AA122+work!BF122),work!AA122+work!BF122,".")</f>
        <v>171798715.10817316</v>
      </c>
      <c r="BG122" s="27">
        <f>IF(ISNUMBER(work!AB122+work!BG122),work!AB122+work!BG122,".")</f>
        <v>189676236.58349332</v>
      </c>
      <c r="BH122" s="27">
        <f>IF(ISNUMBER(work!AC122+work!BH122),work!AC122+work!BH122,".")</f>
        <v>211684123.85050929</v>
      </c>
      <c r="BI122" s="27">
        <f>IF(ISNUMBER(work!AD122+work!BI122),work!AD122+work!BI122,".")</f>
        <v>239205756.00457957</v>
      </c>
      <c r="BJ122" s="27">
        <f>IF(ISNUMBER(work!AE122+work!BJ122),work!AE122+work!BJ122,".")</f>
        <v>260724639.89036939</v>
      </c>
      <c r="BK122" s="27">
        <f>IF(ISNUMBER(work!AF122+work!BK122),work!AF122+work!BK122,".")</f>
        <v>294154900.33392668</v>
      </c>
      <c r="BL122" s="27"/>
      <c r="BM122" s="27" t="str">
        <f>IF(ISNUMBER(work!AH122-work!C122),work!AH122-work!C122,".")</f>
        <v>.</v>
      </c>
      <c r="BN122" s="27" t="str">
        <f>IF(ISNUMBER(work!AI122-work!D122),work!AI122-work!D122,".")</f>
        <v>.</v>
      </c>
      <c r="BO122" s="27" t="str">
        <f>IF(ISNUMBER(work!AJ122-work!E122),work!AJ122-work!E122,".")</f>
        <v>.</v>
      </c>
      <c r="BP122" s="27" t="str">
        <f>IF(ISNUMBER(work!AK122-work!F122),work!AK122-work!F122,".")</f>
        <v>.</v>
      </c>
      <c r="BQ122" s="27" t="str">
        <f>IF(ISNUMBER(work!AL122-work!G122),work!AL122-work!G122,".")</f>
        <v>.</v>
      </c>
      <c r="BR122" s="27" t="str">
        <f>IF(ISNUMBER(work!AM122-work!H122),work!AM122-work!H122,".")</f>
        <v>.</v>
      </c>
      <c r="BS122" s="27" t="str">
        <f>IF(ISNUMBER(work!AN122-work!I122),work!AN122-work!I122,".")</f>
        <v>.</v>
      </c>
      <c r="BT122" s="27" t="str">
        <f>IF(ISNUMBER(work!AO122-work!J122),work!AO122-work!J122,".")</f>
        <v>.</v>
      </c>
      <c r="BU122" s="27" t="str">
        <f>IF(ISNUMBER(work!AP122-work!K122),work!AP122-work!K122,".")</f>
        <v>.</v>
      </c>
      <c r="BV122" s="27" t="str">
        <f>IF(ISNUMBER(work!AQ122-work!L122),work!AQ122-work!L122,".")</f>
        <v>.</v>
      </c>
      <c r="BW122" s="27">
        <f>IF(ISNUMBER(work!AR122-work!M122),work!AR122-work!M122,".")</f>
        <v>-44178118.030207284</v>
      </c>
      <c r="BX122" s="27">
        <f>IF(ISNUMBER(work!AS122-work!N122),work!AS122-work!N122,".")</f>
        <v>-48301429.835342266</v>
      </c>
      <c r="BY122" s="27">
        <f>IF(ISNUMBER(work!AT122-work!O122),work!AT122-work!O122,".")</f>
        <v>-55299645.367280461</v>
      </c>
      <c r="BZ122" s="27">
        <f>IF(ISNUMBER(work!AU122-work!P122),work!AU122-work!P122,".")</f>
        <v>-63074630.500338018</v>
      </c>
      <c r="CA122" s="27">
        <f>IF(ISNUMBER(work!AV122-work!Q122),work!AV122-work!Q122,".")</f>
        <v>-71347581.805613667</v>
      </c>
      <c r="CB122" s="27">
        <f>IF(ISNUMBER(work!AW122-work!R122),work!AW122-work!R122,".")</f>
        <v>-79130039.210735783</v>
      </c>
      <c r="CC122" s="27">
        <f>IF(ISNUMBER(work!AX122-work!S122),work!AX122-work!S122,".")</f>
        <v>-87049198.913411781</v>
      </c>
      <c r="CD122" s="27">
        <f>IF(ISNUMBER(work!AY122-work!T122),work!AY122-work!T122,".")</f>
        <v>-95154198.223891482</v>
      </c>
      <c r="CE122" s="27">
        <f>IF(ISNUMBER(work!AZ122-work!U122),work!AZ122-work!U122,".")</f>
        <v>-102577039.94473006</v>
      </c>
      <c r="CF122" s="27">
        <f>IF(ISNUMBER(work!BA122-work!V122),work!BA122-work!V122,".")</f>
        <v>-110380408.80319305</v>
      </c>
      <c r="CG122" s="27">
        <f>IF(ISNUMBER(work!BB122-work!W122),work!BB122-work!W122,".")</f>
        <v>-119656875.80476099</v>
      </c>
      <c r="CH122" s="27">
        <f>IF(ISNUMBER(work!BC122-work!X122),work!BC122-work!X122,".")</f>
        <v>-129585911.46379125</v>
      </c>
      <c r="CI122" s="27">
        <f>IF(ISNUMBER(work!BD122-work!Y122),work!BD122-work!Y122,".")</f>
        <v>-141369668.30590534</v>
      </c>
      <c r="CJ122" s="27">
        <f>IF(ISNUMBER(work!BE122-work!Z122),work!BE122-work!Z122,".")</f>
        <v>-155497149.79048866</v>
      </c>
      <c r="CK122" s="27">
        <f>IF(ISNUMBER(work!BF122-work!AA122),work!BF122-work!AA122,".")</f>
        <v>-171201280.58988282</v>
      </c>
      <c r="CL122" s="27">
        <f>IF(ISNUMBER(work!BG122-work!AB122),work!BG122-work!AB122,".")</f>
        <v>-188995758.66716066</v>
      </c>
      <c r="CM122" s="27">
        <f>IF(ISNUMBER(work!BH122-work!AC122),work!BH122-work!AC122,".")</f>
        <v>-210913822.84922069</v>
      </c>
      <c r="CN122" s="27">
        <f>IF(ISNUMBER(work!BI122-work!AD122),work!BI122-work!AD122,".")</f>
        <v>-238329923.76611444</v>
      </c>
      <c r="CO122" s="27">
        <f>IF(ISNUMBER(work!BJ122-work!AE122),work!BJ122-work!AE122,".")</f>
        <v>-259789251.0596886</v>
      </c>
      <c r="CP122" s="27">
        <f>IF(ISNUMBER(work!BK122-work!AF122),work!BK122-work!AF122,".")</f>
        <v>-293354207.49486399</v>
      </c>
      <c r="CQ122" s="27"/>
      <c r="CR122" s="27"/>
      <c r="CS122" s="27">
        <f>IF(ISNUMBER(work!CR122-work!BN122),work!CR122-work!BN122,".")</f>
        <v>7.2811116907019705E-2</v>
      </c>
      <c r="CT122" s="27">
        <f>IF(ISNUMBER(work!CS122-work!BO122),work!CS122-work!BO122,".")</f>
        <v>7.1811116907019704E-2</v>
      </c>
      <c r="CU122" s="27">
        <f>IF(ISNUMBER(work!CT122-work!BP122),work!CT122-work!BP122,".")</f>
        <v>7.1811116907019704E-2</v>
      </c>
      <c r="CV122" s="27">
        <f>IF(ISNUMBER(work!CU122-work!BQ122),work!CU122-work!BQ122,".")</f>
        <v>7.0811116907019703E-2</v>
      </c>
      <c r="CW122" s="27">
        <f>IF(ISNUMBER(work!CV122-work!BR122),work!CV122-work!BR122,".")</f>
        <v>7.0811116907019703E-2</v>
      </c>
      <c r="CX122" s="27">
        <f>IF(ISNUMBER(work!CW122-work!BS122),work!CW122-work!BS122,".")</f>
        <v>6.9811116907019716E-2</v>
      </c>
      <c r="CY122" s="27">
        <f>IF(ISNUMBER(work!CX122-work!BT122),work!CX122-work!BT122,".")</f>
        <v>6.8811116907019715E-2</v>
      </c>
      <c r="CZ122" s="27">
        <f>IF(ISNUMBER(work!CY122-work!BU122),work!CY122-work!BU122,".")</f>
        <v>6.7811116907019714E-2</v>
      </c>
      <c r="DA122" s="27">
        <f>IF(ISNUMBER(work!CZ122-work!BV122),work!CZ122-work!BV122,".")</f>
        <v>6.6811116907019713E-2</v>
      </c>
      <c r="DB122" s="27">
        <f>IF(ISNUMBER(work!DA122-work!BW122),work!DA122-work!BW122,".")</f>
        <v>6.5811116907019712E-2</v>
      </c>
      <c r="DC122" s="27">
        <f>IF(ISNUMBER(work!DB122-work!BX122),work!DB122-work!BX122,".")</f>
        <v>6.381111690701971E-2</v>
      </c>
      <c r="DD122" s="27">
        <f>IF(ISNUMBER(work!DC122-work!BY122),work!DC122-work!BY122,".")</f>
        <v>6.1811116907019709E-2</v>
      </c>
      <c r="DE122" s="27">
        <f>IF(ISNUMBER(work!DD122-work!BZ122),work!DD122-work!BZ122,".")</f>
        <v>6.2740571029359454E-2</v>
      </c>
      <c r="DF122" s="27">
        <f>IF(ISNUMBER(work!DE122-work!CA122),work!DE122-work!CA122,".")</f>
        <v>6.0740571029359453E-2</v>
      </c>
      <c r="DG122" s="27">
        <f>IF(ISNUMBER(work!DF122-work!CB122),work!DF122-work!CB122,".")</f>
        <v>5.8740571029359451E-2</v>
      </c>
      <c r="DH122" s="27">
        <f>IF(ISNUMBER(work!DG122-work!CC122),work!DG122-work!CC122,".")</f>
        <v>5.6740571029359456E-2</v>
      </c>
      <c r="DI122" s="27">
        <f>IF(ISNUMBER(work!DH122-work!CD122),work!DH122-work!CD122,".")</f>
        <v>5.374057102935946E-2</v>
      </c>
      <c r="DJ122" s="27">
        <f>IF(ISNUMBER(work!DI122-work!CE122),work!DI122-work!CE122,".")</f>
        <v>5.1740571029359458E-2</v>
      </c>
      <c r="DK122" s="27">
        <f>IF(ISNUMBER(work!DJ122-work!CF122),work!DJ122-work!CF122,".")</f>
        <v>4.9740571029359457E-2</v>
      </c>
      <c r="DL122" s="27">
        <f>IF(ISNUMBER(work!DK122-work!CG122),work!DK122-work!CG122,".")</f>
        <v>4.9923007876242584E-2</v>
      </c>
      <c r="DM122" s="27">
        <f>IF(ISNUMBER(work!DL122-work!CH122),work!DL122-work!CH122,".")</f>
        <v>5.0431513509770272E-2</v>
      </c>
      <c r="DN122" s="27">
        <f>IF(ISNUMBER(work!DM122-work!CI122),work!DM122-work!CI122,".")</f>
        <v>5.088734355355503E-2</v>
      </c>
      <c r="DO122" s="27">
        <f>IF(ISNUMBER(work!DN122-work!CJ122),work!DN122-work!CJ122,".")</f>
        <v>5.1141130866185359E-2</v>
      </c>
      <c r="DP122" s="27">
        <f>IF(ISNUMBER(work!DO122-work!CK122),work!DO122-work!CK122,".")</f>
        <v>5.1178255691897032E-2</v>
      </c>
      <c r="DQ122" s="27">
        <f>IF(ISNUMBER(work!DP122-work!CL122),work!DP122-work!CL122,".")</f>
        <v>4.9798632458087341E-2</v>
      </c>
      <c r="DR122" s="27">
        <f>IF(ISNUMBER(work!DQ122-work!CM122),work!DQ122-work!CM122,".")</f>
        <v>4.8770165664738942E-2</v>
      </c>
      <c r="DS122" s="27">
        <f>IF(ISNUMBER(work!DR122-work!CN122),work!DR122-work!CN122,".")</f>
        <v>4.5910558176292783E-2</v>
      </c>
      <c r="DT122" s="27">
        <f>IF(ISNUMBER(work!DS122-work!CO122),work!DS122-work!CO122,".")</f>
        <v>4.2189132451301084E-2</v>
      </c>
      <c r="DU122" s="27">
        <f>IF(ISNUMBER(work!DT122-work!CP122),work!DT122-work!CP122,".")</f>
        <v>3.8599662277992136E-2</v>
      </c>
      <c r="DV122" s="27">
        <f t="shared" si="78"/>
        <v>3.8599662277992136E-2</v>
      </c>
      <c r="DW122" s="27"/>
      <c r="DX122" s="27" t="str">
        <f>IF(ISNUMBER(work!FJ122/work!FN122),work!FJ122/work!FN122,".")</f>
        <v>.</v>
      </c>
      <c r="DY122" s="27" t="str">
        <f>IF(ISNUMBER(work!FK122/work!FO122),work!FK122/work!FO122,".")</f>
        <v>.</v>
      </c>
      <c r="DZ122" s="27" t="str">
        <f>IF(ISNUMBER(work!FL122/work!FP122),work!FL122/work!FP122,".")</f>
        <v>.</v>
      </c>
      <c r="EA122" s="27" t="str">
        <f>IF(ISNUMBER(work!FM122/work!FQ122),work!FM122/work!FQ122,".")</f>
        <v>.</v>
      </c>
      <c r="EB122" s="27" t="str">
        <f>IF(ISNUMBER((work!FK122+work!FL122)/(work!FO122+work!FP122)),(work!FK122+work!FL122)/(work!FO122+work!FP122),".")</f>
        <v>.</v>
      </c>
      <c r="EC122" s="27" t="str">
        <f>IF(ISNUMBER(work!FR122/work!FV122),work!FR122/work!FV122,".")</f>
        <v>.</v>
      </c>
      <c r="ED122" s="27" t="str">
        <f>IF(ISNUMBER(work!FS122/work!FW122),work!FS122/work!FW122,".")</f>
        <v>.</v>
      </c>
      <c r="EE122" s="27" t="str">
        <f>IF(ISNUMBER(work!FT122/work!FX122),work!FT122/work!FX122,".")</f>
        <v>.</v>
      </c>
      <c r="EF122" s="27" t="str">
        <f>IF(ISNUMBER(work!FU122/work!FY122),work!FU122/work!FY122,".")</f>
        <v>.</v>
      </c>
      <c r="EG122" s="27" t="str">
        <f>IF(ISNUMBER((work!FS122+work!FT122)/(work!FW122+work!FX122)),(work!FS122+work!FT122)/(work!FW122+work!FX122),".")</f>
        <v>.</v>
      </c>
      <c r="EH122" s="27" t="str">
        <f>work!EZ122</f>
        <v>.</v>
      </c>
      <c r="EI122" s="27" t="str">
        <f>work!FA122</f>
        <v>.</v>
      </c>
      <c r="EJ122" s="27" t="str">
        <f>work!FB122</f>
        <v>.</v>
      </c>
      <c r="EK122" s="27"/>
      <c r="EL122" s="27" t="str">
        <f t="shared" si="93"/>
        <v>.</v>
      </c>
      <c r="EM122" t="str">
        <f t="shared" si="80"/>
        <v>.</v>
      </c>
      <c r="EN122" t="str">
        <f>work!FM122</f>
        <v>.</v>
      </c>
      <c r="EO122" t="str">
        <f>IF(ISNUMBER(work!FK122+work!FL122),work!FK122+work!FL122,".")</f>
        <v>.</v>
      </c>
      <c r="EP122" t="str">
        <f>IF(ISNUMBER(work!FU122-work!FM122),work!FU122-work!FM122,".")</f>
        <v>.</v>
      </c>
      <c r="EQ122" t="str">
        <f>IF(ISNUMBER(work!FS122+work!FT122-work!FK122-work!FL122),(work!FS122+work!FT122-work!FK122-work!FL122),".")</f>
        <v>.</v>
      </c>
      <c r="EU122" t="str">
        <f>work!FC122</f>
        <v>.</v>
      </c>
      <c r="EV122" t="str">
        <f>work!FD122</f>
        <v>.</v>
      </c>
      <c r="EW122" t="str">
        <f>IF(ISNUMBER(VLOOKUP($F122,AREA_EM_ALLYEAR,Seq!B$1,FALSE)),VLOOKUP($F122,AREA_EM_ALLYEAR,Seq!B$1,FALSE),".")</f>
        <v>.</v>
      </c>
      <c r="EX122" t="str">
        <f>IF(ISNUMBER(VLOOKUP($F122,AREA_EM_ALLYEAR,Seq!C$1,FALSE)),VLOOKUP($F122,AREA_EM_ALLYEAR,Seq!C$1,FALSE),".")</f>
        <v>.</v>
      </c>
      <c r="EY122" t="str">
        <f>IF(ISNUMBER(VLOOKUP($F122,AREA_EM_ALLYEAR,Seq!D$1,FALSE)),VLOOKUP($F122,AREA_EM_ALLYEAR,Seq!D$1,FALSE),".")</f>
        <v>.</v>
      </c>
      <c r="EZ122" t="str">
        <f>IF(ISNUMBER(VLOOKUP($F122,AREA_EM_ALLYEAR,Seq!E$1,FALSE)),VLOOKUP($F122,AREA_EM_ALLYEAR,Seq!E$1,FALSE),".")</f>
        <v>.</v>
      </c>
      <c r="FA122" t="str">
        <f>IF(ISNUMBER(VLOOKUP($F122,AREA_EM_ALLYEAR,Seq!F$1,FALSE)),VLOOKUP($F122,AREA_EM_ALLYEAR,Seq!F$1,FALSE),".")</f>
        <v>.</v>
      </c>
      <c r="FB122" t="str">
        <f>IF(ISNUMBER(VLOOKUP($F122,AREA_EM_ALLYEAR,Seq!G$1,FALSE)),VLOOKUP($F122,AREA_EM_ALLYEAR,Seq!G$1,FALSE),".")</f>
        <v>.</v>
      </c>
      <c r="FC122" t="str">
        <f>IF(ISNUMBER(VLOOKUP($F122,AREA_EM_ALLYEAR,Seq!H$1,FALSE)),VLOOKUP($F122,AREA_EM_ALLYEAR,Seq!H$1,FALSE),".")</f>
        <v>.</v>
      </c>
      <c r="FD122" t="str">
        <f>IF(ISNUMBER(VLOOKUP($F122,AREA_EM_ALLYEAR,Seq!I$1,FALSE)),VLOOKUP($F122,AREA_EM_ALLYEAR,Seq!I$1,FALSE),".")</f>
        <v>.</v>
      </c>
      <c r="FE122" t="str">
        <f>IF(ISNUMBER(VLOOKUP($F122,AREA_EM_ALLYEAR,Seq!J$1,FALSE)),VLOOKUP($F122,AREA_EM_ALLYEAR,Seq!J$1,FALSE),".")</f>
        <v>.</v>
      </c>
      <c r="FF122" t="str">
        <f>IF(ISNUMBER(VLOOKUP($F122,AREA_EM_ALLYEAR,Seq!K$1,FALSE)),VLOOKUP($F122,AREA_EM_ALLYEAR,Seq!K$1,FALSE),".")</f>
        <v>.</v>
      </c>
      <c r="FG122" t="str">
        <f>IF(ISNUMBER(VLOOKUP($F122,AREA_EM_ALLYEAR,Seq!L$1,FALSE)),VLOOKUP($F122,AREA_EM_ALLYEAR,Seq!L$1,FALSE),".")</f>
        <v>.</v>
      </c>
      <c r="FH122" t="str">
        <f>IF(ISNUMBER(VLOOKUP($F122,AREA_EM_ALLYEAR,Seq!M$1,FALSE)),VLOOKUP($F122,AREA_EM_ALLYEAR,Seq!M$1,FALSE),".")</f>
        <v>.</v>
      </c>
      <c r="FI122" t="str">
        <f>IF(ISNUMBER(VLOOKUP($F122,AREA_EM_ALLYEAR,Seq!N$1,FALSE)),VLOOKUP($F122,AREA_EM_ALLYEAR,Seq!N$1,FALSE),".")</f>
        <v>.</v>
      </c>
      <c r="FJ122" t="str">
        <f>IF(ISNUMBER(VLOOKUP($F122,AREA_EM_ALLYEAR,Seq!O$1,FALSE)),VLOOKUP($F122,AREA_EM_ALLYEAR,Seq!O$1,FALSE),".")</f>
        <v>.</v>
      </c>
      <c r="FK122" t="str">
        <f t="shared" si="81"/>
        <v>.</v>
      </c>
      <c r="FN122">
        <f>IF( ISNUMBER(VLOOKUP($F122,AREA_LIFE,Seq!V$1,FALSE)-Life!V$39),VLOOKUP($F122,AREA_LIFE,Seq!V$1,FALSE)-Life!V$39,".")</f>
        <v>4.7117073170731913</v>
      </c>
      <c r="FO122">
        <f>IF( ISNUMBER(VLOOKUP($F122,AREA_LIFE,Seq!W$1,FALSE)-Life!W$39),VLOOKUP($F122,AREA_LIFE,Seq!W$1,FALSE)-Life!W$39,".")</f>
        <v>4.4920000000000329</v>
      </c>
      <c r="FP122">
        <f>IF( ISNUMBER(VLOOKUP($F122,AREA_LIFE,Seq!X$1,FALSE)-Life!X$39),VLOOKUP($F122,AREA_LIFE,Seq!X$1,FALSE)-Life!X$39,".")</f>
        <v>4.1867317073170653</v>
      </c>
      <c r="FQ122">
        <f>IF( ISNUMBER(VLOOKUP($F122,AREA_LIFE,Seq!Y$1,FALSE)-Life!Y$39),VLOOKUP($F122,AREA_LIFE,Seq!Y$1,FALSE)-Life!Y$39,".")</f>
        <v>3.7707560975609766</v>
      </c>
      <c r="FR122">
        <f>IF( ISNUMBER(VLOOKUP($F122,AREA_LIFE,Seq!Z$1,FALSE)-Life!Z$39),VLOOKUP($F122,AREA_LIFE,Seq!Z$1,FALSE)-Life!Z$39,".")</f>
        <v>3.2432439024390192</v>
      </c>
      <c r="FS122">
        <f>IF( ISNUMBER(VLOOKUP($F122,AREA_LIFE,Seq!AA$1,FALSE)-Life!AA$39),VLOOKUP($F122,AREA_LIFE,Seq!AA$1,FALSE)-Life!AA$39,".")</f>
        <v>2.6239756097561013</v>
      </c>
      <c r="FT122">
        <f>IF( ISNUMBER(VLOOKUP($F122,AREA_LIFE,Seq!AB$1,FALSE)-Life!AB$39),VLOOKUP($F122,AREA_LIFE,Seq!AB$1,FALSE)-Life!AB$39,".")</f>
        <v>1.9500000000000028</v>
      </c>
      <c r="FU122">
        <f>IF( ISNUMBER(VLOOKUP($F122,AREA_LIFE,Seq!AC$1,FALSE)-Life!AC$39),VLOOKUP($F122,AREA_LIFE,Seq!AC$1,FALSE)-Life!AC$39,".")</f>
        <v>1.2787317073170641</v>
      </c>
      <c r="FV122">
        <f>IF( ISNUMBER(VLOOKUP($F122,AREA_LIFE,Seq!AD$1,FALSE)-Life!AD$39),VLOOKUP($F122,AREA_LIFE,Seq!AD$1,FALSE)-Life!AD$39,".")</f>
        <v>0.66092682926830548</v>
      </c>
      <c r="FW122">
        <f>IF( ISNUMBER(VLOOKUP($F122,AREA_LIFE,Seq!AE$1,FALSE)-Life!AE$39),VLOOKUP($F122,AREA_LIFE,Seq!AE$1,FALSE)-Life!AE$39,".")</f>
        <v>0.12621951219510663</v>
      </c>
      <c r="FX122">
        <f>IF( ISNUMBER(VLOOKUP($F122,AREA_LIFE,Seq!AF$1,FALSE)-Life!AF$39),VLOOKUP($F122,AREA_LIFE,Seq!AF$1,FALSE)-Life!AF$39,".")</f>
        <v>-0.30182926829266421</v>
      </c>
      <c r="FY122">
        <f>IF( ISNUMBER(VLOOKUP($F122,AREA_LIFE,Seq!AG$1,FALSE)-Life!AG$39),VLOOKUP($F122,AREA_LIFE,Seq!AG$1,FALSE)-Life!AG$39,".")</f>
        <v>-0.61431707317073858</v>
      </c>
      <c r="FZ122">
        <f>IF( ISNUMBER(VLOOKUP($F122,AREA_LIFE,Seq!AH$1,FALSE)-Life!AH$39),VLOOKUP($F122,AREA_LIFE,Seq!AH$1,FALSE)-Life!AH$39,".")</f>
        <v>-0.82670731707317202</v>
      </c>
      <c r="GA122">
        <f>IF( ISNUMBER(VLOOKUP($F122,AREA_LIFE,Seq!AI$1,FALSE)-Life!AI$39),VLOOKUP($F122,AREA_LIFE,Seq!AI$1,FALSE)-Life!AI$39,".")</f>
        <v>-0.95682926829269377</v>
      </c>
      <c r="GB122">
        <f>IF( ISNUMBER(VLOOKUP($F122,AREA_LIFE,Seq!AJ$1,FALSE)-Life!AJ$39),VLOOKUP($F122,AREA_LIFE,Seq!AJ$1,FALSE)-Life!AJ$39,".")</f>
        <v>-1.0114146341463481</v>
      </c>
      <c r="GC122">
        <f>IF( ISNUMBER(VLOOKUP($F122,AREA_LIFE,Seq!AK$1,FALSE)-Life!AK$39),VLOOKUP($F122,AREA_LIFE,Seq!AK$1,FALSE)-Life!AK$39,".")</f>
        <v>-0.99707317073170998</v>
      </c>
      <c r="GD122">
        <f>IF( ISNUMBER(VLOOKUP($F122,AREA_LIFE,Seq!AL$1,FALSE)-Life!AL$39),VLOOKUP($F122,AREA_LIFE,Seq!AL$1,FALSE)-Life!AL$39,".")</f>
        <v>-0.92219512195120501</v>
      </c>
      <c r="GE122">
        <f>IF( ISNUMBER(VLOOKUP($F122,AREA_LIFE,Seq!AM$1,FALSE)-Life!AM$39),VLOOKUP($F122,AREA_LIFE,Seq!AM$1,FALSE)-Life!AM$39,".")</f>
        <v>-0.80009756097561535</v>
      </c>
      <c r="GF122">
        <f>IF( ISNUMBER(VLOOKUP($F122,AREA_LIFE,Seq!AN$1,FALSE)-Life!AN$39),VLOOKUP($F122,AREA_LIFE,Seq!AN$1,FALSE)-Life!AN$39,".")</f>
        <v>-0.64926829268293318</v>
      </c>
      <c r="GG122">
        <f>IF( ISNUMBER(VLOOKUP($F122,AREA_LIFE,Seq!AO$1,FALSE)-Life!AO$39),VLOOKUP($F122,AREA_LIFE,Seq!AO$1,FALSE)-Life!AO$39,".")</f>
        <v>-0.48241463414635177</v>
      </c>
      <c r="GH122">
        <f>IF( ISNUMBER(VLOOKUP($F122,AREA_LIFE,Seq!AP$1,FALSE)-Life!AP$39),VLOOKUP($F122,AREA_LIFE,Seq!AP$1,FALSE)-Life!AP$39,".")</f>
        <v>-0.31556097560977037</v>
      </c>
      <c r="GI122">
        <f>IF( ISNUMBER(VLOOKUP($F122,AREA_LIFE,Seq!AQ$1,FALSE)-Life!AQ$39),VLOOKUP($F122,AREA_LIFE,Seq!AQ$1,FALSE)-Life!AQ$39,".")</f>
        <v>-0.15853658536585158</v>
      </c>
      <c r="GJ122">
        <f>IF( ISNUMBER(VLOOKUP($F122,AREA_LIFE,Seq!AR$1,FALSE)-Life!AR$39),VLOOKUP($F122,AREA_LIFE,Seq!AR$1,FALSE)-Life!AR$39,".")</f>
        <v>-1.3512195121947457E-2</v>
      </c>
      <c r="GK122">
        <f>IF( ISNUMBER(VLOOKUP($F122,AREA_LIFE,Seq!AS$1,FALSE)-Life!AS$39),VLOOKUP($F122,AREA_LIFE,Seq!AS$1,FALSE)-Life!AS$39,".")</f>
        <v>0.11373170731707205</v>
      </c>
      <c r="GL122">
        <f>IF( ISNUMBER(VLOOKUP($F122,AREA_LIFE,Seq!AT$1,FALSE)-Life!AT$39),VLOOKUP($F122,AREA_LIFE,Seq!AT$1,FALSE)-Life!AT$39,".")</f>
        <v>0.21926829268291215</v>
      </c>
      <c r="GM122">
        <f>IF( ISNUMBER(VLOOKUP($F122,AREA_LIFE,Seq!AU$1,FALSE)-Life!AU$39),VLOOKUP($F122,AREA_LIFE,Seq!AU$1,FALSE)-Life!AU$39,".")</f>
        <v>0.29958536585365891</v>
      </c>
      <c r="GN122">
        <f>IF( ISNUMBER(VLOOKUP($F122,AREA_LIFE,Seq!AV$1,FALSE)-Life!AV$39),VLOOKUP($F122,AREA_LIFE,Seq!AV$1,FALSE)-Life!AV$39,".")</f>
        <v>0.35463414634148194</v>
      </c>
      <c r="GO122">
        <f>IF( ISNUMBER(VLOOKUP($F122,AREA_LIFE,Seq!AW$1,FALSE)-Life!AW$39),VLOOKUP($F122,AREA_LIFE,Seq!AW$1,FALSE)-Life!AW$39,".")</f>
        <v>0.39124390243902951</v>
      </c>
      <c r="GP122">
        <f>IF( ISNUMBER(VLOOKUP($F122,AREA_LIFE,Seq!AX$1,FALSE)-Life!AX$39),VLOOKUP($F122,AREA_LIFE,Seq!AX$1,FALSE)-Life!AX$39,".")</f>
        <v>0.41282926829266842</v>
      </c>
      <c r="GQ122">
        <f t="shared" si="82"/>
        <v>0.41282926829266842</v>
      </c>
      <c r="GS122">
        <f>IFERROR(VLOOKUP($F122,AREA_LIFE,Seq!V$1,FALSE),".")</f>
        <v>70.680097560975625</v>
      </c>
      <c r="GT122">
        <f>IFERROR(VLOOKUP($F122,AREA_LIFE,Seq!W$1,FALSE),".")</f>
        <v>70.658731707317102</v>
      </c>
      <c r="GU122">
        <f>IFERROR(VLOOKUP($F122,AREA_LIFE,Seq!X$1,FALSE),".")</f>
        <v>70.535219512195127</v>
      </c>
      <c r="GV122">
        <f>IFERROR(VLOOKUP($F122,AREA_LIFE,Seq!Y$1,FALSE),".")</f>
        <v>70.291926829268306</v>
      </c>
      <c r="GW122">
        <f>IFERROR(VLOOKUP($F122,AREA_LIFE,Seq!Z$1,FALSE),".")</f>
        <v>69.939048780487809</v>
      </c>
      <c r="GX122">
        <f>IFERROR(VLOOKUP($F122,AREA_LIFE,Seq!AA$1,FALSE),".")</f>
        <v>69.504414634146357</v>
      </c>
      <c r="GY122">
        <f>IFERROR(VLOOKUP($F122,AREA_LIFE,Seq!AB$1,FALSE),".")</f>
        <v>69.031219512195136</v>
      </c>
      <c r="GZ122">
        <f>IFERROR(VLOOKUP($F122,AREA_LIFE,Seq!AC$1,FALSE),".")</f>
        <v>68.576926829268288</v>
      </c>
      <c r="HA122">
        <f>IFERROR(VLOOKUP($F122,AREA_LIFE,Seq!AD$1,FALSE),".")</f>
        <v>68.193853658536597</v>
      </c>
      <c r="HB122">
        <f>IFERROR(VLOOKUP($F122,AREA_LIFE,Seq!AE$1,FALSE),".")</f>
        <v>67.912609756097552</v>
      </c>
      <c r="HC122">
        <f>IFERROR(VLOOKUP($F122,AREA_LIFE,Seq!AF$1,FALSE),".")</f>
        <v>67.757243902439043</v>
      </c>
      <c r="HD122">
        <f>IFERROR(VLOOKUP($F122,AREA_LIFE,Seq!AG$1,FALSE),".")</f>
        <v>67.736073170731714</v>
      </c>
      <c r="HE122">
        <f>IFERROR(VLOOKUP($F122,AREA_LIFE,Seq!AH$1,FALSE),".")</f>
        <v>67.828536585365853</v>
      </c>
      <c r="HF122">
        <f>IFERROR(VLOOKUP($F122,AREA_LIFE,Seq!AI$1,FALSE),".")</f>
        <v>68.012756097560981</v>
      </c>
      <c r="HG122">
        <f>IFERROR(VLOOKUP($F122,AREA_LIFE,Seq!AJ$1,FALSE),".")</f>
        <v>68.2789268292683</v>
      </c>
      <c r="HH122">
        <f>IFERROR(VLOOKUP($F122,AREA_LIFE,Seq!AK$1,FALSE),".")</f>
        <v>68.620463414634159</v>
      </c>
      <c r="HI122">
        <f>IFERROR(VLOOKUP($F122,AREA_LIFE,Seq!AL$1,FALSE),".")</f>
        <v>69.029439024390257</v>
      </c>
      <c r="HJ122">
        <f>IFERROR(VLOOKUP($F122,AREA_LIFE,Seq!AM$1,FALSE),".")</f>
        <v>69.491634146341468</v>
      </c>
      <c r="HK122">
        <f>IFERROR(VLOOKUP($F122,AREA_LIFE,Seq!AN$1,FALSE),".")</f>
        <v>69.985536585365864</v>
      </c>
      <c r="HL122">
        <f>IFERROR(VLOOKUP($F122,AREA_LIFE,Seq!AO$1,FALSE),".")</f>
        <v>70.492487804878053</v>
      </c>
      <c r="HM122">
        <f>IFERROR(VLOOKUP($F122,AREA_LIFE,Seq!AP$1,FALSE),".")</f>
        <v>70.988439024390246</v>
      </c>
      <c r="HN122">
        <f>IFERROR(VLOOKUP($F122,AREA_LIFE,Seq!AQ$1,FALSE),".")</f>
        <v>71.453048780487805</v>
      </c>
      <c r="HO122">
        <f>IFERROR(VLOOKUP($F122,AREA_LIFE,Seq!AR$1,FALSE),".")</f>
        <v>71.879634146341473</v>
      </c>
      <c r="HP122">
        <f>IFERROR(VLOOKUP($F122,AREA_LIFE,Seq!AS$1,FALSE),".")</f>
        <v>72.260902439024392</v>
      </c>
      <c r="HQ122">
        <f>IFERROR(VLOOKUP($F122,AREA_LIFE,Seq!AT$1,FALSE),".")</f>
        <v>72.592951219512202</v>
      </c>
      <c r="HR122">
        <f>IFERROR(VLOOKUP($F122,AREA_LIFE,Seq!AU$1,FALSE),".")</f>
        <v>72.876243902439029</v>
      </c>
      <c r="HS122">
        <f>IFERROR(VLOOKUP($F122,AREA_LIFE,Seq!AV$1,FALSE),".")</f>
        <v>73.118243902439033</v>
      </c>
      <c r="HT122">
        <f>IFERROR(VLOOKUP($F122,AREA_LIFE,Seq!AW$1,FALSE),".")</f>
        <v>73.334317073170737</v>
      </c>
      <c r="HU122">
        <f>IFERROR(VLOOKUP($F122,AREA_LIFE,Seq!AX$1,FALSE),".")</f>
        <v>73.537390243902436</v>
      </c>
      <c r="HV122" t="str">
        <f>IFERROR(VLOOKUP($F122,AREA_LIFE,Seq!AY$1,FALSE),".")</f>
        <v>.</v>
      </c>
      <c r="HZ122">
        <f t="shared" si="85"/>
        <v>0</v>
      </c>
      <c r="IA122">
        <f t="shared" si="83"/>
        <v>0</v>
      </c>
      <c r="IB122">
        <f t="shared" si="86"/>
        <v>44741993.155914925</v>
      </c>
      <c r="IC122">
        <f t="shared" si="87"/>
        <v>-44178118.030207284</v>
      </c>
      <c r="ID122">
        <f t="shared" si="84"/>
        <v>6.381111690701971E-2</v>
      </c>
      <c r="IE122" t="str">
        <f>work!FK122</f>
        <v>.</v>
      </c>
      <c r="IF122" t="str">
        <f>work!FL122</f>
        <v>.</v>
      </c>
      <c r="IG122" t="str">
        <f>work!FM122</f>
        <v>.</v>
      </c>
      <c r="IH122" t="str">
        <f>IF(ISNUMBER(work!FS122-work!FK122),work!FS122-work!FK122,".")</f>
        <v>.</v>
      </c>
      <c r="II122" t="str">
        <f>IF(ISNUMBER(work!FT122-work!FL122),work!FT122-work!FL122,".")</f>
        <v>.</v>
      </c>
      <c r="IJ122" t="str">
        <f>IF(ISNUMBER(work!FU122-work!FM122),work!FU122-work!FM122,".")</f>
        <v>.</v>
      </c>
    </row>
    <row r="123" spans="1:244" hidden="1">
      <c r="A123" s="24" t="str">
        <f t="shared" si="48"/>
        <v>欧洲</v>
      </c>
      <c r="B123" s="24" t="str">
        <f t="shared" si="89"/>
        <v>Out</v>
      </c>
      <c r="C123" s="24" t="str">
        <f t="shared" si="90"/>
        <v>Out</v>
      </c>
      <c r="D123" s="24"/>
      <c r="E123" s="25" t="s">
        <v>3146</v>
      </c>
      <c r="F123" s="26" t="str">
        <f t="shared" si="51"/>
        <v>Estonia</v>
      </c>
      <c r="G123" s="27" t="str">
        <f t="shared" si="52"/>
        <v>.</v>
      </c>
      <c r="H123" s="27" t="str">
        <f t="shared" si="53"/>
        <v>.</v>
      </c>
      <c r="I123" s="27" t="str">
        <f t="shared" si="54"/>
        <v>.</v>
      </c>
      <c r="J123" s="27" t="str">
        <f t="shared" si="55"/>
        <v>.</v>
      </c>
      <c r="K123" s="27" t="str">
        <f t="shared" si="56"/>
        <v>.</v>
      </c>
      <c r="L123" s="27" t="str">
        <f t="shared" si="57"/>
        <v>.</v>
      </c>
      <c r="M123" s="27" t="str">
        <f t="shared" si="58"/>
        <v>.</v>
      </c>
      <c r="N123" s="27" t="str">
        <f t="shared" si="59"/>
        <v>.</v>
      </c>
      <c r="O123" s="27" t="str">
        <f t="shared" si="60"/>
        <v>.</v>
      </c>
      <c r="P123" s="27" t="str">
        <f t="shared" si="61"/>
        <v>.</v>
      </c>
      <c r="Q123" s="27" t="str">
        <f t="shared" si="62"/>
        <v>.</v>
      </c>
      <c r="R123" s="27" t="str">
        <f t="shared" si="63"/>
        <v>.</v>
      </c>
      <c r="S123" s="27">
        <f t="shared" si="64"/>
        <v>0</v>
      </c>
      <c r="T123" s="27">
        <f t="shared" si="65"/>
        <v>0</v>
      </c>
      <c r="U123" s="27">
        <f t="shared" si="66"/>
        <v>0</v>
      </c>
      <c r="V123" s="27">
        <f t="shared" si="67"/>
        <v>30</v>
      </c>
      <c r="W123" s="27" t="str">
        <f t="shared" si="68"/>
        <v>.</v>
      </c>
      <c r="X123" s="27" t="str">
        <f t="shared" si="69"/>
        <v>.</v>
      </c>
      <c r="Y123" s="27" t="str">
        <f t="shared" si="70"/>
        <v>.</v>
      </c>
      <c r="Z123" s="27" t="str">
        <f t="shared" si="71"/>
        <v>.</v>
      </c>
      <c r="AA123" s="27">
        <f t="shared" si="72"/>
        <v>0</v>
      </c>
      <c r="AB123" s="27">
        <f t="shared" si="73"/>
        <v>53</v>
      </c>
      <c r="AC123" s="27">
        <f t="shared" si="74"/>
        <v>0</v>
      </c>
      <c r="AD123" s="27">
        <f t="shared" si="75"/>
        <v>42</v>
      </c>
      <c r="AE123" s="27">
        <f t="shared" si="91"/>
        <v>63</v>
      </c>
      <c r="AF123" s="27">
        <f t="shared" si="92"/>
        <v>83</v>
      </c>
      <c r="AG123" s="27"/>
      <c r="AH123" s="27">
        <f>IF(ISNUMBER(work!C123+work!AH123),work!C123+work!AH123,".")</f>
        <v>18795933.069074079</v>
      </c>
      <c r="AI123" s="27">
        <f>IF(ISNUMBER(work!D123+work!AI123),work!D123+work!AI123,".")</f>
        <v>19754406.885665596</v>
      </c>
      <c r="AJ123" s="27">
        <f>IF(ISNUMBER(work!E123+work!AJ123),work!E123+work!AJ123,".")</f>
        <v>21534755.164145086</v>
      </c>
      <c r="AK123" s="27">
        <f>IF(ISNUMBER(work!F123+work!AK123),work!F123+work!AK123,".")</f>
        <v>23843312.426046342</v>
      </c>
      <c r="AL123" s="27">
        <f>IF(ISNUMBER(work!G123+work!AL123),work!G123+work!AL123,".")</f>
        <v>27398326.793480963</v>
      </c>
      <c r="AM123" s="27">
        <f>IF(ISNUMBER(work!H123+work!AM123),work!H123+work!AM123,".")</f>
        <v>31022552.427291609</v>
      </c>
      <c r="AN123" s="27">
        <f>IF(ISNUMBER(work!I123+work!AN123),work!I123+work!AN123,".")</f>
        <v>33708175.122271493</v>
      </c>
      <c r="AO123" s="27">
        <f>IF(ISNUMBER(work!J123+work!AO123),work!J123+work!AO123,".")</f>
        <v>37571158.582091734</v>
      </c>
      <c r="AP123" s="27">
        <f>IF(ISNUMBER(work!K123+work!AP123),work!K123+work!AP123,".")</f>
        <v>41765791.636044472</v>
      </c>
      <c r="AQ123" s="27">
        <f>IF(ISNUMBER(work!L123+work!AQ123),work!L123+work!AQ123,".")</f>
        <v>43471782.294005319</v>
      </c>
      <c r="AR123" s="27">
        <f>IF(ISNUMBER(work!M123+work!AR123),work!M123+work!AR123,".")</f>
        <v>45054252.963384092</v>
      </c>
      <c r="AS123" s="27">
        <f>IF(ISNUMBER(work!N123+work!AS123),work!N123+work!AS123,".")</f>
        <v>49097043.217677571</v>
      </c>
      <c r="AT123" s="27">
        <f>IF(ISNUMBER(work!O123+work!AT123),work!O123+work!AT123,".")</f>
        <v>55875476.170787849</v>
      </c>
      <c r="AU123" s="27">
        <f>IF(ISNUMBER(work!P123+work!AU123),work!P123+work!AU123,".")</f>
        <v>63612972.87200848</v>
      </c>
      <c r="AV123" s="27">
        <f>IF(ISNUMBER(work!Q123+work!AV123),work!Q123+work!AV123,".")</f>
        <v>71886388.113242924</v>
      </c>
      <c r="AW123" s="27">
        <f>IF(ISNUMBER(work!R123+work!AW123),work!R123+work!AW123,".")</f>
        <v>79689642.687996224</v>
      </c>
      <c r="AX123" s="27">
        <f>IF(ISNUMBER(work!S123+work!AX123),work!S123+work!AX123,".")</f>
        <v>87640899.441809401</v>
      </c>
      <c r="AY123" s="27">
        <f>IF(ISNUMBER(work!T123+work!AY123),work!T123+work!AY123,".")</f>
        <v>95802094.474775314</v>
      </c>
      <c r="AZ123" s="27">
        <f>IF(ISNUMBER(work!U123+work!AZ123),work!U123+work!AZ123,".")</f>
        <v>103269433.80328926</v>
      </c>
      <c r="BA123" s="27">
        <f>IF(ISNUMBER(work!V123+work!BA123),work!V123+work!BA123,".")</f>
        <v>111077016.7590009</v>
      </c>
      <c r="BB123" s="27">
        <f>IF(ISNUMBER(work!W123+work!BB123),work!W123+work!BB123,".")</f>
        <v>120415610.64135475</v>
      </c>
      <c r="BC123" s="27">
        <f>IF(ISNUMBER(work!X123+work!BC123),work!X123+work!BC123,".")</f>
        <v>130405657.38763516</v>
      </c>
      <c r="BD123" s="27">
        <f>IF(ISNUMBER(work!Y123+work!BD123),work!Y123+work!BD123,".")</f>
        <v>142265489.40708372</v>
      </c>
      <c r="BE123" s="27">
        <f>IF(ISNUMBER(work!Z123+work!BE123),work!Z123+work!BE123,".")</f>
        <v>156475961.7749612</v>
      </c>
      <c r="BF123" s="27">
        <f>IF(ISNUMBER(work!AA123+work!BF123),work!AA123+work!BF123,".")</f>
        <v>172259692.41264838</v>
      </c>
      <c r="BG123" s="27">
        <f>IF(ISNUMBER(work!AB123+work!BG123),work!AB123+work!BG123,".")</f>
        <v>190167339.9872126</v>
      </c>
      <c r="BH123" s="27">
        <f>IF(ISNUMBER(work!AC123+work!BH123),work!AC123+work!BH123,".")</f>
        <v>212213081.24135554</v>
      </c>
      <c r="BI123" s="27">
        <f>IF(ISNUMBER(work!AD123+work!BI123),work!AD123+work!BI123,".")</f>
        <v>239747797.32398933</v>
      </c>
      <c r="BJ123" s="27">
        <f>IF(ISNUMBER(work!AE123+work!BJ123),work!AE123+work!BJ123,".")</f>
        <v>261201857.23806566</v>
      </c>
      <c r="BK123" s="27">
        <f>IF(ISNUMBER(work!AF123+work!BK123),work!AF123+work!BK123,".")</f>
        <v>294573941.4889316</v>
      </c>
      <c r="BL123" s="27"/>
      <c r="BM123" s="27">
        <f>IF(ISNUMBER(work!AH123-work!C123),work!AH123-work!C123,".")</f>
        <v>-17792455.493991919</v>
      </c>
      <c r="BN123" s="27">
        <f>IF(ISNUMBER(work!AI123-work!D123),work!AI123-work!D123,".")</f>
        <v>-18736577.882679805</v>
      </c>
      <c r="BO123" s="27">
        <f>IF(ISNUMBER(work!AJ123-work!E123),work!AJ123-work!E123,".")</f>
        <v>-20458909.218119714</v>
      </c>
      <c r="BP123" s="27">
        <f>IF(ISNUMBER(work!AK123-work!F123),work!AK123-work!F123,".")</f>
        <v>-22727661.373885259</v>
      </c>
      <c r="BQ123" s="27">
        <f>IF(ISNUMBER(work!AL123-work!G123),work!AL123-work!G123,".")</f>
        <v>-26251435.024040237</v>
      </c>
      <c r="BR123" s="27">
        <f>IF(ISNUMBER(work!AM123-work!H123),work!AM123-work!H123,".")</f>
        <v>-29869927.235594988</v>
      </c>
      <c r="BS123" s="27">
        <f>IF(ISNUMBER(work!AN123-work!I123),work!AN123-work!I123,".")</f>
        <v>-32542842.750949115</v>
      </c>
      <c r="BT123" s="27">
        <f>IF(ISNUMBER(work!AO123-work!J123),work!AO123-work!J123,".")</f>
        <v>-36364977.36442247</v>
      </c>
      <c r="BU123" s="27">
        <f>IF(ISNUMBER(work!AP123-work!K123),work!AP123-work!K123,".")</f>
        <v>-40525127.672425926</v>
      </c>
      <c r="BV123" s="27">
        <f>IF(ISNUMBER(work!AQ123-work!L123),work!AQ123-work!L123,".")</f>
        <v>-42193064.70611228</v>
      </c>
      <c r="BW123" s="27">
        <f>IF(ISNUMBER(work!AR123-work!M123),work!AR123-work!M123,".")</f>
        <v>-43865858.222738117</v>
      </c>
      <c r="BX123" s="27">
        <f>IF(ISNUMBER(work!AS123-work!N123),work!AS123-work!N123,".")</f>
        <v>-48003718.197567828</v>
      </c>
      <c r="BY123" s="27">
        <f>IF(ISNUMBER(work!AT123-work!O123),work!AT123-work!O123,".")</f>
        <v>-55013593.365422361</v>
      </c>
      <c r="BZ123" s="27">
        <f>IF(ISNUMBER(work!AU123-work!P123),work!AU123-work!P123,".")</f>
        <v>-62800566.399271108</v>
      </c>
      <c r="CA123" s="27">
        <f>IF(ISNUMBER(work!AV123-work!Q123),work!AV123-work!Q123,".")</f>
        <v>-71087324.802574277</v>
      </c>
      <c r="CB123" s="27">
        <f>IF(ISNUMBER(work!AW123-work!R123),work!AW123-work!R123,".")</f>
        <v>-78868204.935645178</v>
      </c>
      <c r="CC123" s="27">
        <f>IF(ISNUMBER(work!AX123-work!S123),work!AX123-work!S123,".")</f>
        <v>-86772732.944196001</v>
      </c>
      <c r="CD123" s="27">
        <f>IF(ISNUMBER(work!AY123-work!T123),work!AY123-work!T123,".")</f>
        <v>-94832005.723128676</v>
      </c>
      <c r="CE123" s="27">
        <f>IF(ISNUMBER(work!AZ123-work!U123),work!AZ123-work!U123,".")</f>
        <v>-102234126.21005073</v>
      </c>
      <c r="CF123" s="27">
        <f>IF(ISNUMBER(work!BA123-work!V123),work!BA123-work!V123,".")</f>
        <v>-110044813.8153531</v>
      </c>
      <c r="CG123" s="27">
        <f>IF(ISNUMBER(work!BB123-work!W123),work!BB123-work!W123,".")</f>
        <v>-119280453.70124523</v>
      </c>
      <c r="CH123" s="27">
        <f>IF(ISNUMBER(work!BC123-work!X123),work!BC123-work!X123,".")</f>
        <v>-129185180.29540084</v>
      </c>
      <c r="CI123" s="27">
        <f>IF(ISNUMBER(work!BD123-work!Y123),work!BD123-work!Y123,".")</f>
        <v>-140948114.50510827</v>
      </c>
      <c r="CJ123" s="27">
        <f>IF(ISNUMBER(work!BE123-work!Z123),work!BE123-work!Z123,".")</f>
        <v>-155059002.52845082</v>
      </c>
      <c r="CK123" s="27">
        <f>IF(ISNUMBER(work!BF123-work!AA123),work!BF123-work!AA123,".")</f>
        <v>-170740303.2854076</v>
      </c>
      <c r="CL123" s="27">
        <f>IF(ISNUMBER(work!BG123-work!AB123),work!BG123-work!AB123,".")</f>
        <v>-188504655.26344138</v>
      </c>
      <c r="CM123" s="27">
        <f>IF(ISNUMBER(work!BH123-work!AC123),work!BH123-work!AC123,".")</f>
        <v>-210384865.45837444</v>
      </c>
      <c r="CN123" s="27">
        <f>IF(ISNUMBER(work!BI123-work!AD123),work!BI123-work!AD123,".")</f>
        <v>-237787882.44670469</v>
      </c>
      <c r="CO123" s="27">
        <f>IF(ISNUMBER(work!BJ123-work!AE123),work!BJ123-work!AE123,".")</f>
        <v>-259312033.71199232</v>
      </c>
      <c r="CP123" s="27">
        <f>IF(ISNUMBER(work!BK123-work!AF123),work!BK123-work!AF123,".")</f>
        <v>-292935166.33985907</v>
      </c>
      <c r="CQ123" s="27"/>
      <c r="CR123" s="27"/>
      <c r="CS123" s="27">
        <f>IF(ISNUMBER(work!CR123-work!BN123),work!CR123-work!BN123,".")</f>
        <v>6.2918001281229971E-2</v>
      </c>
      <c r="CT123" s="27">
        <f>IF(ISNUMBER(work!CS123-work!BO123),work!CS123-work!BO123,".")</f>
        <v>6.1918001281229977E-2</v>
      </c>
      <c r="CU123" s="27">
        <f>IF(ISNUMBER(work!CT123-work!BP123),work!CT123-work!BP123,".")</f>
        <v>6.1918001281229977E-2</v>
      </c>
      <c r="CV123" s="27">
        <f>IF(ISNUMBER(work!CU123-work!BQ123),work!CU123-work!BQ123,".")</f>
        <v>6.0918001281229976E-2</v>
      </c>
      <c r="CW123" s="27">
        <f>IF(ISNUMBER(work!CV123-work!BR123),work!CV123-work!BR123,".")</f>
        <v>6.0918001281229976E-2</v>
      </c>
      <c r="CX123" s="27">
        <f>IF(ISNUMBER(work!CW123-work!BS123),work!CW123-work!BS123,".")</f>
        <v>5.9918001281229975E-2</v>
      </c>
      <c r="CY123" s="27">
        <f>IF(ISNUMBER(work!CX123-work!BT123),work!CX123-work!BT123,".")</f>
        <v>5.8918001281229974E-2</v>
      </c>
      <c r="CZ123" s="27">
        <f>IF(ISNUMBER(work!CY123-work!BU123),work!CY123-work!BU123,".")</f>
        <v>5.7918001281229974E-2</v>
      </c>
      <c r="DA123" s="27">
        <f>IF(ISNUMBER(work!CZ123-work!BV123),work!CZ123-work!BV123,".")</f>
        <v>5.691800128122998E-2</v>
      </c>
      <c r="DB123" s="27">
        <f>IF(ISNUMBER(work!DA123-work!BW123),work!DA123-work!BW123,".")</f>
        <v>5.5918001281229979E-2</v>
      </c>
      <c r="DC123" s="27">
        <f>IF(ISNUMBER(work!DB123-work!BX123),work!DB123-work!BX123,".")</f>
        <v>5.3918001281229977E-2</v>
      </c>
      <c r="DD123" s="27">
        <f>IF(ISNUMBER(work!DC123-work!BY123),work!DC123-work!BY123,".")</f>
        <v>5.1918001281229975E-2</v>
      </c>
      <c r="DE123" s="27">
        <f>IF(ISNUMBER(work!DD123-work!BZ123),work!DD123-work!BZ123,".")</f>
        <v>5.340758909248304E-2</v>
      </c>
      <c r="DF123" s="27">
        <f>IF(ISNUMBER(work!DE123-work!CA123),work!DE123-work!CA123,".")</f>
        <v>5.1407589092483039E-2</v>
      </c>
      <c r="DG123" s="27">
        <f>IF(ISNUMBER(work!DF123-work!CB123),work!DF123-work!CB123,".")</f>
        <v>4.9407589092483037E-2</v>
      </c>
      <c r="DH123" s="27">
        <f>IF(ISNUMBER(work!DG123-work!CC123),work!DG123-work!CC123,".")</f>
        <v>4.7407589092483042E-2</v>
      </c>
      <c r="DI123" s="27">
        <f>IF(ISNUMBER(work!DH123-work!CD123),work!DH123-work!CD123,".")</f>
        <v>4.4407589092483046E-2</v>
      </c>
      <c r="DJ123" s="27">
        <f>IF(ISNUMBER(work!DI123-work!CE123),work!DI123-work!CE123,".")</f>
        <v>4.2407589092483045E-2</v>
      </c>
      <c r="DK123" s="27">
        <f>IF(ISNUMBER(work!DJ123-work!CF123),work!DJ123-work!CF123,".")</f>
        <v>4.0407589092483043E-2</v>
      </c>
      <c r="DL123" s="27">
        <f>IF(ISNUMBER(work!DK123-work!CG123),work!DK123-work!CG123,".")</f>
        <v>3.7193033661475958E-2</v>
      </c>
      <c r="DM123" s="27">
        <f>IF(ISNUMBER(work!DL123-work!CH123),work!DL123-work!CH123,".")</f>
        <v>3.4372480661131473E-2</v>
      </c>
      <c r="DN123" s="27">
        <f>IF(ISNUMBER(work!DM123-work!CI123),work!DM123-work!CI123,".")</f>
        <v>3.1938477379444892E-2</v>
      </c>
      <c r="DO123" s="27">
        <f>IF(ISNUMBER(work!DN123-work!CJ123),work!DN123-work!CJ123,".")</f>
        <v>2.9942477015083367E-2</v>
      </c>
      <c r="DP123" s="27">
        <f>IF(ISNUMBER(work!DO123-work!CK123),work!DO123-work!CK123,".")</f>
        <v>2.8290375499338299E-2</v>
      </c>
      <c r="DQ123" s="27">
        <f>IF(ISNUMBER(work!DP123-work!CL123),work!DP123-work!CL123,".")</f>
        <v>2.5831809447132287E-2</v>
      </c>
      <c r="DR123" s="27">
        <f>IF(ISNUMBER(work!DQ123-work!CM123),work!DQ123-work!CM123,".")</f>
        <v>2.4314538295817555E-2</v>
      </c>
      <c r="DS123" s="27">
        <f>IF(ISNUMBER(work!DR123-work!CN123),work!DR123-work!CN123,".")</f>
        <v>2.1634053739839391E-2</v>
      </c>
      <c r="DT123" s="27">
        <f>IF(ISNUMBER(work!DS123-work!CO123),work!DS123-work!CO123,".")</f>
        <v>1.8823289149658043E-2</v>
      </c>
      <c r="DU123" s="27">
        <f>IF(ISNUMBER(work!DT123-work!CP123),work!DT123-work!CP123,".")</f>
        <v>1.6812780875305355E-2</v>
      </c>
      <c r="DV123" s="27">
        <f t="shared" si="78"/>
        <v>1.6812780875305355E-2</v>
      </c>
      <c r="DW123" s="27"/>
      <c r="DX123" s="27" t="str">
        <f>IF(ISNUMBER(work!FJ123/work!FN123),work!FJ123/work!FN123,".")</f>
        <v>.</v>
      </c>
      <c r="DY123" s="27" t="str">
        <f>IF(ISNUMBER(work!FK123/work!FO123),work!FK123/work!FO123,".")</f>
        <v>.</v>
      </c>
      <c r="DZ123" s="27" t="str">
        <f>IF(ISNUMBER(work!FL123/work!FP123),work!FL123/work!FP123,".")</f>
        <v>.</v>
      </c>
      <c r="EA123" s="27" t="str">
        <f>IF(ISNUMBER(work!FM123/work!FQ123),work!FM123/work!FQ123,".")</f>
        <v>.</v>
      </c>
      <c r="EB123" s="27" t="str">
        <f>IF(ISNUMBER((work!FK123+work!FL123)/(work!FO123+work!FP123)),(work!FK123+work!FL123)/(work!FO123+work!FP123),".")</f>
        <v>.</v>
      </c>
      <c r="EC123" s="27" t="str">
        <f>IF(ISNUMBER(work!FR123/work!FV123),work!FR123/work!FV123,".")</f>
        <v>.</v>
      </c>
      <c r="ED123" s="27" t="str">
        <f>IF(ISNUMBER(work!FS123/work!FW123),work!FS123/work!FW123,".")</f>
        <v>.</v>
      </c>
      <c r="EE123" s="27" t="str">
        <f>IF(ISNUMBER(work!FT123/work!FX123),work!FT123/work!FX123,".")</f>
        <v>.</v>
      </c>
      <c r="EF123" s="27" t="str">
        <f>IF(ISNUMBER(work!FU123/work!FY123),work!FU123/work!FY123,".")</f>
        <v>.</v>
      </c>
      <c r="EG123" s="27" t="str">
        <f>IF(ISNUMBER((work!FS123+work!FT123)/(work!FW123+work!FX123)),(work!FS123+work!FT123)/(work!FW123+work!FX123),".")</f>
        <v>.</v>
      </c>
      <c r="EH123" s="27" t="str">
        <f>work!EZ123</f>
        <v>.</v>
      </c>
      <c r="EI123" s="27" t="str">
        <f>work!FA123</f>
        <v>.</v>
      </c>
      <c r="EJ123" s="27" t="str">
        <f>work!FB123</f>
        <v>.</v>
      </c>
      <c r="EK123" s="27"/>
      <c r="EL123" s="27" t="str">
        <f t="shared" si="93"/>
        <v>.</v>
      </c>
      <c r="EM123" t="str">
        <f t="shared" si="80"/>
        <v>.</v>
      </c>
      <c r="EN123" t="str">
        <f>work!FM123</f>
        <v>.</v>
      </c>
      <c r="EO123" t="str">
        <f>IF(ISNUMBER(work!FK123+work!FL123),work!FK123+work!FL123,".")</f>
        <v>.</v>
      </c>
      <c r="EP123" t="str">
        <f>IF(ISNUMBER(work!FU123-work!FM123),work!FU123-work!FM123,".")</f>
        <v>.</v>
      </c>
      <c r="EQ123" t="str">
        <f>IF(ISNUMBER(work!FS123+work!FT123-work!FK123-work!FL123),(work!FS123+work!FT123-work!FK123-work!FL123),".")</f>
        <v>.</v>
      </c>
      <c r="EU123" t="str">
        <f>work!FC123</f>
        <v>.</v>
      </c>
      <c r="EV123" t="str">
        <f>work!FD123</f>
        <v>.</v>
      </c>
      <c r="EW123" t="str">
        <f>IF(ISNUMBER(VLOOKUP($F123,AREA_EM_ALLYEAR,Seq!B$1,FALSE)),VLOOKUP($F123,AREA_EM_ALLYEAR,Seq!B$1,FALSE),".")</f>
        <v>.</v>
      </c>
      <c r="EX123" t="str">
        <f>IF(ISNUMBER(VLOOKUP($F123,AREA_EM_ALLYEAR,Seq!C$1,FALSE)),VLOOKUP($F123,AREA_EM_ALLYEAR,Seq!C$1,FALSE),".")</f>
        <v>.</v>
      </c>
      <c r="EY123" t="str">
        <f>IF(ISNUMBER(VLOOKUP($F123,AREA_EM_ALLYEAR,Seq!D$1,FALSE)),VLOOKUP($F123,AREA_EM_ALLYEAR,Seq!D$1,FALSE),".")</f>
        <v>.</v>
      </c>
      <c r="EZ123" t="str">
        <f>IF(ISNUMBER(VLOOKUP($F123,AREA_EM_ALLYEAR,Seq!E$1,FALSE)),VLOOKUP($F123,AREA_EM_ALLYEAR,Seq!E$1,FALSE),".")</f>
        <v>.</v>
      </c>
      <c r="FA123" t="str">
        <f>IF(ISNUMBER(VLOOKUP($F123,AREA_EM_ALLYEAR,Seq!F$1,FALSE)),VLOOKUP($F123,AREA_EM_ALLYEAR,Seq!F$1,FALSE),".")</f>
        <v>.</v>
      </c>
      <c r="FB123" t="str">
        <f>IF(ISNUMBER(VLOOKUP($F123,AREA_EM_ALLYEAR,Seq!G$1,FALSE)),VLOOKUP($F123,AREA_EM_ALLYEAR,Seq!G$1,FALSE),".")</f>
        <v>.</v>
      </c>
      <c r="FC123" t="str">
        <f>IF(ISNUMBER(VLOOKUP($F123,AREA_EM_ALLYEAR,Seq!H$1,FALSE)),VLOOKUP($F123,AREA_EM_ALLYEAR,Seq!H$1,FALSE),".")</f>
        <v>.</v>
      </c>
      <c r="FD123" t="str">
        <f>IF(ISNUMBER(VLOOKUP($F123,AREA_EM_ALLYEAR,Seq!I$1,FALSE)),VLOOKUP($F123,AREA_EM_ALLYEAR,Seq!I$1,FALSE),".")</f>
        <v>.</v>
      </c>
      <c r="FE123" t="str">
        <f>IF(ISNUMBER(VLOOKUP($F123,AREA_EM_ALLYEAR,Seq!J$1,FALSE)),VLOOKUP($F123,AREA_EM_ALLYEAR,Seq!J$1,FALSE),".")</f>
        <v>.</v>
      </c>
      <c r="FF123" t="str">
        <f>IF(ISNUMBER(VLOOKUP($F123,AREA_EM_ALLYEAR,Seq!K$1,FALSE)),VLOOKUP($F123,AREA_EM_ALLYEAR,Seq!K$1,FALSE),".")</f>
        <v>.</v>
      </c>
      <c r="FG123" t="str">
        <f>IF(ISNUMBER(VLOOKUP($F123,AREA_EM_ALLYEAR,Seq!L$1,FALSE)),VLOOKUP($F123,AREA_EM_ALLYEAR,Seq!L$1,FALSE),".")</f>
        <v>.</v>
      </c>
      <c r="FH123" t="str">
        <f>IF(ISNUMBER(VLOOKUP($F123,AREA_EM_ALLYEAR,Seq!M$1,FALSE)),VLOOKUP($F123,AREA_EM_ALLYEAR,Seq!M$1,FALSE),".")</f>
        <v>.</v>
      </c>
      <c r="FI123" t="str">
        <f>IF(ISNUMBER(VLOOKUP($F123,AREA_EM_ALLYEAR,Seq!N$1,FALSE)),VLOOKUP($F123,AREA_EM_ALLYEAR,Seq!N$1,FALSE),".")</f>
        <v>.</v>
      </c>
      <c r="FJ123" t="str">
        <f>IF(ISNUMBER(VLOOKUP($F123,AREA_EM_ALLYEAR,Seq!O$1,FALSE)),VLOOKUP($F123,AREA_EM_ALLYEAR,Seq!O$1,FALSE),".")</f>
        <v>.</v>
      </c>
      <c r="FK123" t="str">
        <f t="shared" si="81"/>
        <v>.</v>
      </c>
      <c r="FN123">
        <f>IF( ISNUMBER(VLOOKUP($F123,AREA_LIFE,Seq!V$1,FALSE)-Life!V$39),VLOOKUP($F123,AREA_LIFE,Seq!V$1,FALSE)-Life!V$39,".")</f>
        <v>3.1096585365853855</v>
      </c>
      <c r="FO123" t="str">
        <f>IF( ISNUMBER(VLOOKUP($F123,AREA_LIFE,Seq!W$1,FALSE)-Life!W$39),VLOOKUP($F123,AREA_LIFE,Seq!W$1,FALSE)-Life!W$39,".")</f>
        <v>.</v>
      </c>
      <c r="FP123">
        <f>IF( ISNUMBER(VLOOKUP($F123,AREA_LIFE,Seq!X$1,FALSE)-Life!X$39),VLOOKUP($F123,AREA_LIFE,Seq!X$1,FALSE)-Life!X$39,".")</f>
        <v>2.9295609756097605</v>
      </c>
      <c r="FQ123" t="str">
        <f>IF( ISNUMBER(VLOOKUP($F123,AREA_LIFE,Seq!Y$1,FALSE)-Life!Y$39),VLOOKUP($F123,AREA_LIFE,Seq!Y$1,FALSE)-Life!Y$39,".")</f>
        <v>.</v>
      </c>
      <c r="FR123" t="str">
        <f>IF( ISNUMBER(VLOOKUP($F123,AREA_LIFE,Seq!Z$1,FALSE)-Life!Z$39),VLOOKUP($F123,AREA_LIFE,Seq!Z$1,FALSE)-Life!Z$39,".")</f>
        <v>.</v>
      </c>
      <c r="FS123">
        <f>IF( ISNUMBER(VLOOKUP($F123,AREA_LIFE,Seq!AA$1,FALSE)-Life!AA$39),VLOOKUP($F123,AREA_LIFE,Seq!AA$1,FALSE)-Life!AA$39,".")</f>
        <v>3.1561463414633977</v>
      </c>
      <c r="FT123" t="str">
        <f>IF( ISNUMBER(VLOOKUP($F123,AREA_LIFE,Seq!AB$1,FALSE)-Life!AB$39),VLOOKUP($F123,AREA_LIFE,Seq!AB$1,FALSE)-Life!AB$39,".")</f>
        <v>.</v>
      </c>
      <c r="FU123">
        <f>IF( ISNUMBER(VLOOKUP($F123,AREA_LIFE,Seq!AC$1,FALSE)-Life!AC$39),VLOOKUP($F123,AREA_LIFE,Seq!AC$1,FALSE)-Life!AC$39,".")</f>
        <v>3.3969268292682955</v>
      </c>
      <c r="FV123">
        <f>IF( ISNUMBER(VLOOKUP($F123,AREA_LIFE,Seq!AD$1,FALSE)-Life!AD$39),VLOOKUP($F123,AREA_LIFE,Seq!AD$1,FALSE)-Life!AD$39,".")</f>
        <v>3.16463414634147</v>
      </c>
      <c r="FW123">
        <f>IF( ISNUMBER(VLOOKUP($F123,AREA_LIFE,Seq!AE$1,FALSE)-Life!AE$39),VLOOKUP($F123,AREA_LIFE,Seq!AE$1,FALSE)-Life!AE$39,".")</f>
        <v>2.3038536585365819</v>
      </c>
      <c r="FX123">
        <f>IF( ISNUMBER(VLOOKUP($F123,AREA_LIFE,Seq!AF$1,FALSE)-Life!AF$39),VLOOKUP($F123,AREA_LIFE,Seq!AF$1,FALSE)-Life!AF$39,".")</f>
        <v>1.418975609756103</v>
      </c>
      <c r="FY123">
        <f>IF( ISNUMBER(VLOOKUP($F123,AREA_LIFE,Seq!AG$1,FALSE)-Life!AG$39),VLOOKUP($F123,AREA_LIFE,Seq!AG$1,FALSE)-Life!AG$39,".")</f>
        <v>1.1227804878048744</v>
      </c>
      <c r="FZ123">
        <f>IF( ISNUMBER(VLOOKUP($F123,AREA_LIFE,Seq!AH$1,FALSE)-Life!AH$39),VLOOKUP($F123,AREA_LIFE,Seq!AH$1,FALSE)-Life!AH$39,".")</f>
        <v>0.30817073170732101</v>
      </c>
      <c r="GA123">
        <f>IF( ISNUMBER(VLOOKUP($F123,AREA_LIFE,Seq!AI$1,FALSE)-Life!AI$39),VLOOKUP($F123,AREA_LIFE,Seq!AI$1,FALSE)-Life!AI$39,".")</f>
        <v>-1.0086097560975702</v>
      </c>
      <c r="GB123">
        <f>IF( ISNUMBER(VLOOKUP($F123,AREA_LIFE,Seq!AJ$1,FALSE)-Life!AJ$39),VLOOKUP($F123,AREA_LIFE,Seq!AJ$1,FALSE)-Life!AJ$39,".")</f>
        <v>-2.3366829268292832</v>
      </c>
      <c r="GC123">
        <f>IF( ISNUMBER(VLOOKUP($F123,AREA_LIFE,Seq!AK$1,FALSE)-Life!AK$39),VLOOKUP($F123,AREA_LIFE,Seq!AK$1,FALSE)-Life!AK$39,".")</f>
        <v>-1.771195121951223</v>
      </c>
      <c r="GD123">
        <f>IF( ISNUMBER(VLOOKUP($F123,AREA_LIFE,Seq!AL$1,FALSE)-Life!AL$39),VLOOKUP($F123,AREA_LIFE,Seq!AL$1,FALSE)-Life!AL$39,".")</f>
        <v>-0.11090243902438601</v>
      </c>
      <c r="GE123">
        <f>IF( ISNUMBER(VLOOKUP($F123,AREA_LIFE,Seq!AM$1,FALSE)-Life!AM$39),VLOOKUP($F123,AREA_LIFE,Seq!AM$1,FALSE)-Life!AM$39,".")</f>
        <v>-0.10441463414633745</v>
      </c>
      <c r="GF123">
        <f>IF( ISNUMBER(VLOOKUP($F123,AREA_LIFE,Seq!AN$1,FALSE)-Life!AN$39),VLOOKUP($F123,AREA_LIFE,Seq!AN$1,FALSE)-Life!AN$39,".")</f>
        <v>-0.84456097560976673</v>
      </c>
      <c r="GG123">
        <f>IF( ISNUMBER(VLOOKUP($F123,AREA_LIFE,Seq!AO$1,FALSE)-Life!AO$39),VLOOKUP($F123,AREA_LIFE,Seq!AO$1,FALSE)-Life!AO$39,".")</f>
        <v>-0.38587804878049781</v>
      </c>
      <c r="GH123">
        <f>IF( ISNUMBER(VLOOKUP($F123,AREA_LIFE,Seq!AP$1,FALSE)-Life!AP$39),VLOOKUP($F123,AREA_LIFE,Seq!AP$1,FALSE)-Life!AP$39,".")</f>
        <v>-0.43570731707318089</v>
      </c>
      <c r="GI123">
        <f>IF( ISNUMBER(VLOOKUP($F123,AREA_LIFE,Seq!AQ$1,FALSE)-Life!AQ$39),VLOOKUP($F123,AREA_LIFE,Seq!AQ$1,FALSE)-Life!AQ$39,".")</f>
        <v>-1.1018292682926614</v>
      </c>
      <c r="GJ123">
        <f>IF( ISNUMBER(VLOOKUP($F123,AREA_LIFE,Seq!AR$1,FALSE)-Life!AR$39),VLOOKUP($F123,AREA_LIFE,Seq!AR$1,FALSE)-Life!AR$39,".")</f>
        <v>-0.83704878048780529</v>
      </c>
      <c r="GK123">
        <f>IF( ISNUMBER(VLOOKUP($F123,AREA_LIFE,Seq!AS$1,FALSE)-Life!AS$39),VLOOKUP($F123,AREA_LIFE,Seq!AS$1,FALSE)-Life!AS$39,".")</f>
        <v>-0.83009756097561649</v>
      </c>
      <c r="GL123">
        <f>IF( ISNUMBER(VLOOKUP($F123,AREA_LIFE,Seq!AT$1,FALSE)-Life!AT$39),VLOOKUP($F123,AREA_LIFE,Seq!AT$1,FALSE)-Life!AT$39,".")</f>
        <v>-0.49929268292684981</v>
      </c>
      <c r="GM123">
        <f>IF( ISNUMBER(VLOOKUP($F123,AREA_LIFE,Seq!AU$1,FALSE)-Life!AU$39),VLOOKUP($F123,AREA_LIFE,Seq!AU$1,FALSE)-Life!AU$39,".")</f>
        <v>-4.2195121951067449E-3</v>
      </c>
      <c r="GN123">
        <f>IF( ISNUMBER(VLOOKUP($F123,AREA_LIFE,Seq!AV$1,FALSE)-Life!AV$39),VLOOKUP($F123,AREA_LIFE,Seq!AV$1,FALSE)-Life!AV$39,".")</f>
        <v>6.0048780487818476E-2</v>
      </c>
      <c r="GO123">
        <f>IF( ISNUMBER(VLOOKUP($F123,AREA_LIFE,Seq!AW$1,FALSE)-Life!AW$39),VLOOKUP($F123,AREA_LIFE,Seq!AW$1,FALSE)-Life!AW$39,".")</f>
        <v>-4.9658536585340585E-2</v>
      </c>
      <c r="GP123">
        <f>IF( ISNUMBER(VLOOKUP($F123,AREA_LIFE,Seq!AX$1,FALSE)-Life!AX$39),VLOOKUP($F123,AREA_LIFE,Seq!AX$1,FALSE)-Life!AX$39,".")</f>
        <v>0.8486097560975594</v>
      </c>
      <c r="GQ123">
        <f t="shared" si="82"/>
        <v>0.8486097560975594</v>
      </c>
      <c r="GS123">
        <f>IFERROR(VLOOKUP($F123,AREA_LIFE,Seq!V$1,FALSE),".")</f>
        <v>69.078048780487819</v>
      </c>
      <c r="GT123" t="str">
        <f>IFERROR(VLOOKUP($F123,AREA_LIFE,Seq!W$1,FALSE),".")</f>
        <v>.</v>
      </c>
      <c r="GU123">
        <f>IFERROR(VLOOKUP($F123,AREA_LIFE,Seq!X$1,FALSE),".")</f>
        <v>69.278048780487822</v>
      </c>
      <c r="GV123" t="str">
        <f>IFERROR(VLOOKUP($F123,AREA_LIFE,Seq!Y$1,FALSE),".")</f>
        <v>.</v>
      </c>
      <c r="GW123" t="str">
        <f>IFERROR(VLOOKUP($F123,AREA_LIFE,Seq!Z$1,FALSE),".")</f>
        <v>.</v>
      </c>
      <c r="GX123">
        <f>IFERROR(VLOOKUP($F123,AREA_LIFE,Seq!AA$1,FALSE),".")</f>
        <v>70.036585365853654</v>
      </c>
      <c r="GY123" t="str">
        <f>IFERROR(VLOOKUP($F123,AREA_LIFE,Seq!AB$1,FALSE),".")</f>
        <v>.</v>
      </c>
      <c r="GZ123">
        <f>IFERROR(VLOOKUP($F123,AREA_LIFE,Seq!AC$1,FALSE),".")</f>
        <v>70.695121951219519</v>
      </c>
      <c r="HA123">
        <f>IFERROR(VLOOKUP($F123,AREA_LIFE,Seq!AD$1,FALSE),".")</f>
        <v>70.697560975609761</v>
      </c>
      <c r="HB123">
        <f>IFERROR(VLOOKUP($F123,AREA_LIFE,Seq!AE$1,FALSE),".")</f>
        <v>70.090243902439028</v>
      </c>
      <c r="HC123">
        <f>IFERROR(VLOOKUP($F123,AREA_LIFE,Seq!AF$1,FALSE),".")</f>
        <v>69.478048780487811</v>
      </c>
      <c r="HD123">
        <f>IFERROR(VLOOKUP($F123,AREA_LIFE,Seq!AG$1,FALSE),".")</f>
        <v>69.473170731707327</v>
      </c>
      <c r="HE123">
        <f>IFERROR(VLOOKUP($F123,AREA_LIFE,Seq!AH$1,FALSE),".")</f>
        <v>68.963414634146346</v>
      </c>
      <c r="HF123">
        <f>IFERROR(VLOOKUP($F123,AREA_LIFE,Seq!AI$1,FALSE),".")</f>
        <v>67.960975609756105</v>
      </c>
      <c r="HG123">
        <f>IFERROR(VLOOKUP($F123,AREA_LIFE,Seq!AJ$1,FALSE),".")</f>
        <v>66.953658536585365</v>
      </c>
      <c r="HH123">
        <f>IFERROR(VLOOKUP($F123,AREA_LIFE,Seq!AK$1,FALSE),".")</f>
        <v>67.846341463414646</v>
      </c>
      <c r="HI123">
        <f>IFERROR(VLOOKUP($F123,AREA_LIFE,Seq!AL$1,FALSE),".")</f>
        <v>69.840731707317076</v>
      </c>
      <c r="HJ123">
        <f>IFERROR(VLOOKUP($F123,AREA_LIFE,Seq!AM$1,FALSE),".")</f>
        <v>70.187317073170746</v>
      </c>
      <c r="HK123">
        <f>IFERROR(VLOOKUP($F123,AREA_LIFE,Seq!AN$1,FALSE),".")</f>
        <v>69.79024390243903</v>
      </c>
      <c r="HL123">
        <f>IFERROR(VLOOKUP($F123,AREA_LIFE,Seq!AO$1,FALSE),".")</f>
        <v>70.589024390243907</v>
      </c>
      <c r="HM123">
        <f>IFERROR(VLOOKUP($F123,AREA_LIFE,Seq!AP$1,FALSE),".")</f>
        <v>70.868292682926835</v>
      </c>
      <c r="HN123">
        <f>IFERROR(VLOOKUP($F123,AREA_LIFE,Seq!AQ$1,FALSE),".")</f>
        <v>70.509756097560995</v>
      </c>
      <c r="HO123">
        <f>IFERROR(VLOOKUP($F123,AREA_LIFE,Seq!AR$1,FALSE),".")</f>
        <v>71.056097560975616</v>
      </c>
      <c r="HP123">
        <f>IFERROR(VLOOKUP($F123,AREA_LIFE,Seq!AS$1,FALSE),".")</f>
        <v>71.317073170731703</v>
      </c>
      <c r="HQ123">
        <f>IFERROR(VLOOKUP($F123,AREA_LIFE,Seq!AT$1,FALSE),".")</f>
        <v>71.87439024390244</v>
      </c>
      <c r="HR123">
        <f>IFERROR(VLOOKUP($F123,AREA_LIFE,Seq!AU$1,FALSE),".")</f>
        <v>72.572439024390263</v>
      </c>
      <c r="HS123">
        <f>IFERROR(VLOOKUP($F123,AREA_LIFE,Seq!AV$1,FALSE),".")</f>
        <v>72.82365853658537</v>
      </c>
      <c r="HT123">
        <f>IFERROR(VLOOKUP($F123,AREA_LIFE,Seq!AW$1,FALSE),".")</f>
        <v>72.893414634146367</v>
      </c>
      <c r="HU123">
        <f>IFERROR(VLOOKUP($F123,AREA_LIFE,Seq!AX$1,FALSE),".")</f>
        <v>73.973170731707327</v>
      </c>
      <c r="HV123" t="str">
        <f>IFERROR(VLOOKUP($F123,AREA_LIFE,Seq!AY$1,FALSE),".")</f>
        <v>.</v>
      </c>
      <c r="HZ123">
        <f t="shared" si="85"/>
        <v>30</v>
      </c>
      <c r="IA123">
        <f t="shared" si="83"/>
        <v>0</v>
      </c>
      <c r="IB123">
        <f t="shared" si="86"/>
        <v>45054252.963384092</v>
      </c>
      <c r="IC123">
        <f t="shared" si="87"/>
        <v>-43865858.222738117</v>
      </c>
      <c r="ID123">
        <f t="shared" si="84"/>
        <v>5.3918001281229977E-2</v>
      </c>
      <c r="IE123" t="str">
        <f>work!FK123</f>
        <v>.</v>
      </c>
      <c r="IF123" t="str">
        <f>work!FL123</f>
        <v>.</v>
      </c>
      <c r="IG123" t="str">
        <f>work!FM123</f>
        <v>.</v>
      </c>
      <c r="IH123" t="str">
        <f>IF(ISNUMBER(work!FS123-work!FK123),work!FS123-work!FK123,".")</f>
        <v>.</v>
      </c>
      <c r="II123" t="str">
        <f>IF(ISNUMBER(work!FT123-work!FL123),work!FT123-work!FL123,".")</f>
        <v>.</v>
      </c>
      <c r="IJ123" t="str">
        <f>IF(ISNUMBER(work!FU123-work!FM123),work!FU123-work!FM123,".")</f>
        <v>.</v>
      </c>
    </row>
    <row r="124" spans="1:244" hidden="1">
      <c r="A124" s="24" t="str">
        <f t="shared" si="48"/>
        <v>欧洲</v>
      </c>
      <c r="B124" s="24" t="str">
        <f t="shared" si="89"/>
        <v>Out</v>
      </c>
      <c r="C124" s="24" t="str">
        <f t="shared" si="90"/>
        <v>Out</v>
      </c>
      <c r="D124" s="24"/>
      <c r="E124" s="25" t="s">
        <v>3952</v>
      </c>
      <c r="F124" s="26" t="str">
        <f t="shared" si="51"/>
        <v>Azerbaijan</v>
      </c>
      <c r="G124" s="27" t="str">
        <f t="shared" si="52"/>
        <v>.</v>
      </c>
      <c r="H124" s="27" t="str">
        <f t="shared" si="53"/>
        <v>.</v>
      </c>
      <c r="I124" s="27" t="str">
        <f t="shared" si="54"/>
        <v>.</v>
      </c>
      <c r="J124" s="27" t="str">
        <f t="shared" si="55"/>
        <v>.</v>
      </c>
      <c r="K124" s="27" t="str">
        <f t="shared" si="56"/>
        <v>.</v>
      </c>
      <c r="L124" s="27" t="str">
        <f t="shared" si="57"/>
        <v>.</v>
      </c>
      <c r="M124" s="27" t="str">
        <f t="shared" si="58"/>
        <v>.</v>
      </c>
      <c r="N124" s="27" t="str">
        <f t="shared" si="59"/>
        <v>.</v>
      </c>
      <c r="O124" s="27" t="str">
        <f t="shared" si="60"/>
        <v>.</v>
      </c>
      <c r="P124" s="27" t="str">
        <f t="shared" si="61"/>
        <v>.</v>
      </c>
      <c r="Q124" s="27" t="str">
        <f t="shared" si="62"/>
        <v>.</v>
      </c>
      <c r="R124" s="27" t="str">
        <f t="shared" si="63"/>
        <v>.</v>
      </c>
      <c r="S124" s="27" t="str">
        <f t="shared" si="64"/>
        <v>.</v>
      </c>
      <c r="T124" s="27" t="str">
        <f t="shared" si="65"/>
        <v>.</v>
      </c>
      <c r="U124" s="27" t="str">
        <f t="shared" si="66"/>
        <v>.</v>
      </c>
      <c r="V124" s="27" t="str">
        <f t="shared" si="67"/>
        <v>.</v>
      </c>
      <c r="W124" s="27">
        <f t="shared" si="68"/>
        <v>0</v>
      </c>
      <c r="X124" s="27">
        <f t="shared" si="69"/>
        <v>31</v>
      </c>
      <c r="Y124" s="27">
        <f t="shared" si="70"/>
        <v>53</v>
      </c>
      <c r="Z124" s="27">
        <f t="shared" si="71"/>
        <v>25</v>
      </c>
      <c r="AA124" s="27">
        <f t="shared" si="72"/>
        <v>230</v>
      </c>
      <c r="AB124" s="27">
        <f t="shared" si="73"/>
        <v>74</v>
      </c>
      <c r="AC124" s="27">
        <f t="shared" si="74"/>
        <v>17</v>
      </c>
      <c r="AD124" s="27">
        <f t="shared" si="75"/>
        <v>40</v>
      </c>
      <c r="AE124" s="27">
        <f t="shared" si="91"/>
        <v>14</v>
      </c>
      <c r="AF124" s="27">
        <f t="shared" si="92"/>
        <v>12</v>
      </c>
      <c r="AG124" s="27"/>
      <c r="AH124" s="27" t="str">
        <f>IF(ISNUMBER(work!C124+work!AH124),work!C124+work!AH124,".")</f>
        <v>.</v>
      </c>
      <c r="AI124" s="27" t="str">
        <f>IF(ISNUMBER(work!D124+work!AI124),work!D124+work!AI124,".")</f>
        <v>.</v>
      </c>
      <c r="AJ124" s="27" t="str">
        <f>IF(ISNUMBER(work!E124+work!AJ124),work!E124+work!AJ124,".")</f>
        <v>.</v>
      </c>
      <c r="AK124" s="27" t="str">
        <f>IF(ISNUMBER(work!F124+work!AK124),work!F124+work!AK124,".")</f>
        <v>.</v>
      </c>
      <c r="AL124" s="27" t="str">
        <f>IF(ISNUMBER(work!G124+work!AL124),work!G124+work!AL124,".")</f>
        <v>.</v>
      </c>
      <c r="AM124" s="27" t="str">
        <f>IF(ISNUMBER(work!H124+work!AM124),work!H124+work!AM124,".")</f>
        <v>.</v>
      </c>
      <c r="AN124" s="27" t="str">
        <f>IF(ISNUMBER(work!I124+work!AN124),work!I124+work!AN124,".")</f>
        <v>.</v>
      </c>
      <c r="AO124" s="27" t="str">
        <f>IF(ISNUMBER(work!J124+work!AO124),work!J124+work!AO124,".")</f>
        <v>.</v>
      </c>
      <c r="AP124" s="27" t="str">
        <f>IF(ISNUMBER(work!K124+work!AP124),work!K124+work!AP124,".")</f>
        <v>.</v>
      </c>
      <c r="AQ124" s="27" t="str">
        <f>IF(ISNUMBER(work!L124+work!AQ124),work!L124+work!AQ124,".")</f>
        <v>.</v>
      </c>
      <c r="AR124" s="27">
        <f>IF(ISNUMBER(work!M124+work!AR124),work!M124+work!AR124,".")</f>
        <v>45355460.391304828</v>
      </c>
      <c r="AS124" s="27">
        <f>IF(ISNUMBER(work!N124+work!AS124),work!N124+work!AS124,".")</f>
        <v>49439517.672278717</v>
      </c>
      <c r="AT124" s="27">
        <f>IF(ISNUMBER(work!O124+work!AT124),work!O124+work!AT124,".")</f>
        <v>56132726.778748862</v>
      </c>
      <c r="AU124" s="27">
        <f>IF(ISNUMBER(work!P124+work!AU124),work!P124+work!AU124,".")</f>
        <v>63735989.291824847</v>
      </c>
      <c r="AV124" s="27">
        <f>IF(ISNUMBER(work!Q124+work!AV124),work!Q124+work!AV124,".")</f>
        <v>71911819.841825202</v>
      </c>
      <c r="AW124" s="27">
        <f>IF(ISNUMBER(work!R124+work!AW124),work!R124+work!AW124,".")</f>
        <v>79653741.516435131</v>
      </c>
      <c r="AX124" s="27">
        <f>IF(ISNUMBER(work!S124+work!AX124),work!S124+work!AX124,".")</f>
        <v>87586506.52777712</v>
      </c>
      <c r="AY124" s="27">
        <f>IF(ISNUMBER(work!T124+work!AY124),work!T124+work!AY124,".")</f>
        <v>95718762.473143339</v>
      </c>
      <c r="AZ124" s="27">
        <f>IF(ISNUMBER(work!U124+work!AZ124),work!U124+work!AZ124,".")</f>
        <v>103193663.61828047</v>
      </c>
      <c r="BA124" s="27">
        <f>IF(ISNUMBER(work!V124+work!BA124),work!V124+work!BA124,".")</f>
        <v>111035498.28604665</v>
      </c>
      <c r="BB124" s="27">
        <f>IF(ISNUMBER(work!W124+work!BB124),work!W124+work!BB124,".")</f>
        <v>120375293.88304418</v>
      </c>
      <c r="BC124" s="27">
        <f>IF(ISNUMBER(work!X124+work!BC124),work!X124+work!BC124,".")</f>
        <v>130374879.46272485</v>
      </c>
      <c r="BD124" s="27">
        <f>IF(ISNUMBER(work!Y124+work!BD124),work!Y124+work!BD124,".")</f>
        <v>142247685.40315077</v>
      </c>
      <c r="BE124" s="27">
        <f>IF(ISNUMBER(work!Z124+work!BE124),work!Z124+work!BE124,".")</f>
        <v>156480144.54483092</v>
      </c>
      <c r="BF124" s="27">
        <f>IF(ISNUMBER(work!AA124+work!BF124),work!AA124+work!BF124,".")</f>
        <v>172285351.80625165</v>
      </c>
      <c r="BG124" s="27">
        <f>IF(ISNUMBER(work!AB124+work!BG124),work!AB124+work!BG124,".")</f>
        <v>190328685.02725771</v>
      </c>
      <c r="BH124" s="27">
        <f>IF(ISNUMBER(work!AC124+work!BH124),work!AC124+work!BH124,".")</f>
        <v>212634137.90546179</v>
      </c>
      <c r="BI124" s="27">
        <f>IF(ISNUMBER(work!AD124+work!BI124),work!AD124+work!BI124,".")</f>
        <v>240437449.81047526</v>
      </c>
      <c r="BJ124" s="27">
        <f>IF(ISNUMBER(work!AE124+work!BJ124),work!AE124+work!BJ124,".")</f>
        <v>262106873.27207109</v>
      </c>
      <c r="BK124" s="27">
        <f>IF(ISNUMBER(work!AF124+work!BK124),work!AF124+work!BK124,".")</f>
        <v>295776525.02670556</v>
      </c>
      <c r="BL124" s="27"/>
      <c r="BM124" s="27" t="str">
        <f>IF(ISNUMBER(work!AH124-work!C124),work!AH124-work!C124,".")</f>
        <v>.</v>
      </c>
      <c r="BN124" s="27" t="str">
        <f>IF(ISNUMBER(work!AI124-work!D124),work!AI124-work!D124,".")</f>
        <v>.</v>
      </c>
      <c r="BO124" s="27" t="str">
        <f>IF(ISNUMBER(work!AJ124-work!E124),work!AJ124-work!E124,".")</f>
        <v>.</v>
      </c>
      <c r="BP124" s="27" t="str">
        <f>IF(ISNUMBER(work!AK124-work!F124),work!AK124-work!F124,".")</f>
        <v>.</v>
      </c>
      <c r="BQ124" s="27" t="str">
        <f>IF(ISNUMBER(work!AL124-work!G124),work!AL124-work!G124,".")</f>
        <v>.</v>
      </c>
      <c r="BR124" s="27" t="str">
        <f>IF(ISNUMBER(work!AM124-work!H124),work!AM124-work!H124,".")</f>
        <v>.</v>
      </c>
      <c r="BS124" s="27" t="str">
        <f>IF(ISNUMBER(work!AN124-work!I124),work!AN124-work!I124,".")</f>
        <v>.</v>
      </c>
      <c r="BT124" s="27" t="str">
        <f>IF(ISNUMBER(work!AO124-work!J124),work!AO124-work!J124,".")</f>
        <v>.</v>
      </c>
      <c r="BU124" s="27" t="str">
        <f>IF(ISNUMBER(work!AP124-work!K124),work!AP124-work!K124,".")</f>
        <v>.</v>
      </c>
      <c r="BV124" s="27" t="str">
        <f>IF(ISNUMBER(work!AQ124-work!L124),work!AQ124-work!L124,".")</f>
        <v>.</v>
      </c>
      <c r="BW124" s="27">
        <f>IF(ISNUMBER(work!AR124-work!M124),work!AR124-work!M124,".")</f>
        <v>-43564650.794817381</v>
      </c>
      <c r="BX124" s="27">
        <f>IF(ISNUMBER(work!AS124-work!N124),work!AS124-work!N124,".")</f>
        <v>-47661243.742966682</v>
      </c>
      <c r="BY124" s="27">
        <f>IF(ISNUMBER(work!AT124-work!O124),work!AT124-work!O124,".")</f>
        <v>-54756342.757461347</v>
      </c>
      <c r="BZ124" s="27">
        <f>IF(ISNUMBER(work!AU124-work!P124),work!AU124-work!P124,".")</f>
        <v>-62677549.979454741</v>
      </c>
      <c r="CA124" s="27">
        <f>IF(ISNUMBER(work!AV124-work!Q124),work!AV124-work!Q124,".")</f>
        <v>-71061893.073991999</v>
      </c>
      <c r="CB124" s="27">
        <f>IF(ISNUMBER(work!AW124-work!R124),work!AW124-work!R124,".")</f>
        <v>-78904106.10720627</v>
      </c>
      <c r="CC124" s="27">
        <f>IF(ISNUMBER(work!AX124-work!S124),work!AX124-work!S124,".")</f>
        <v>-86827125.858228281</v>
      </c>
      <c r="CD124" s="27">
        <f>IF(ISNUMBER(work!AY124-work!T124),work!AY124-work!T124,".")</f>
        <v>-94915337.724760652</v>
      </c>
      <c r="CE124" s="27">
        <f>IF(ISNUMBER(work!AZ124-work!U124),work!AZ124-work!U124,".")</f>
        <v>-102309896.39505953</v>
      </c>
      <c r="CF124" s="27">
        <f>IF(ISNUMBER(work!BA124-work!V124),work!BA124-work!V124,".")</f>
        <v>-110086332.28830734</v>
      </c>
      <c r="CG124" s="27">
        <f>IF(ISNUMBER(work!BB124-work!W124),work!BB124-work!W124,".")</f>
        <v>-119320770.4595558</v>
      </c>
      <c r="CH124" s="27">
        <f>IF(ISNUMBER(work!BC124-work!X124),work!BC124-work!X124,".")</f>
        <v>-129215958.22031115</v>
      </c>
      <c r="CI124" s="27">
        <f>IF(ISNUMBER(work!BD124-work!Y124),work!BD124-work!Y124,".")</f>
        <v>-140965918.50904122</v>
      </c>
      <c r="CJ124" s="27">
        <f>IF(ISNUMBER(work!BE124-work!Z124),work!BE124-work!Z124,".")</f>
        <v>-155054819.7585811</v>
      </c>
      <c r="CK124" s="27">
        <f>IF(ISNUMBER(work!BF124-work!AA124),work!BF124-work!AA124,".")</f>
        <v>-170714643.89180434</v>
      </c>
      <c r="CL124" s="27">
        <f>IF(ISNUMBER(work!BG124-work!AB124),work!BG124-work!AB124,".")</f>
        <v>-188343310.22339627</v>
      </c>
      <c r="CM124" s="27">
        <f>IF(ISNUMBER(work!BH124-work!AC124),work!BH124-work!AC124,".")</f>
        <v>-209963808.79426819</v>
      </c>
      <c r="CN124" s="27">
        <f>IF(ISNUMBER(work!BI124-work!AD124),work!BI124-work!AD124,".")</f>
        <v>-237098229.96021876</v>
      </c>
      <c r="CO124" s="27">
        <f>IF(ISNUMBER(work!BJ124-work!AE124),work!BJ124-work!AE124,".")</f>
        <v>-258407017.67798689</v>
      </c>
      <c r="CP124" s="27">
        <f>IF(ISNUMBER(work!BK124-work!AF124),work!BK124-work!AF124,".")</f>
        <v>-291732582.8020851</v>
      </c>
      <c r="CQ124" s="27"/>
      <c r="CR124" s="27"/>
      <c r="CS124" s="27">
        <f>IF(ISNUMBER(work!CR124-work!BN124),work!CR124-work!BN124,".")</f>
        <v>9.0399257323614354E-2</v>
      </c>
      <c r="CT124" s="27">
        <f>IF(ISNUMBER(work!CS124-work!BO124),work!CS124-work!BO124,".")</f>
        <v>8.9399257323614353E-2</v>
      </c>
      <c r="CU124" s="27">
        <f>IF(ISNUMBER(work!CT124-work!BP124),work!CT124-work!BP124,".")</f>
        <v>8.9399257323614353E-2</v>
      </c>
      <c r="CV124" s="27">
        <f>IF(ISNUMBER(work!CU124-work!BQ124),work!CU124-work!BQ124,".")</f>
        <v>8.8399257323614353E-2</v>
      </c>
      <c r="CW124" s="27">
        <f>IF(ISNUMBER(work!CV124-work!BR124),work!CV124-work!BR124,".")</f>
        <v>8.8399257323614353E-2</v>
      </c>
      <c r="CX124" s="27">
        <f>IF(ISNUMBER(work!CW124-work!BS124),work!CW124-work!BS124,".")</f>
        <v>8.7399257323614366E-2</v>
      </c>
      <c r="CY124" s="27">
        <f>IF(ISNUMBER(work!CX124-work!BT124),work!CX124-work!BT124,".")</f>
        <v>8.6399257323614365E-2</v>
      </c>
      <c r="CZ124" s="27">
        <f>IF(ISNUMBER(work!CY124-work!BU124),work!CY124-work!BU124,".")</f>
        <v>8.5399257323614364E-2</v>
      </c>
      <c r="DA124" s="27">
        <f>IF(ISNUMBER(work!CZ124-work!BV124),work!CZ124-work!BV124,".")</f>
        <v>8.4399257323614363E-2</v>
      </c>
      <c r="DB124" s="27">
        <f>IF(ISNUMBER(work!DA124-work!BW124),work!DA124-work!BW124,".")</f>
        <v>8.3399257323614362E-2</v>
      </c>
      <c r="DC124" s="27">
        <f>IF(ISNUMBER(work!DB124-work!BX124),work!DB124-work!BX124,".")</f>
        <v>8.139925732361436E-2</v>
      </c>
      <c r="DD124" s="27">
        <f>IF(ISNUMBER(work!DC124-work!BY124),work!DC124-work!BY124,".")</f>
        <v>7.9399257323614358E-2</v>
      </c>
      <c r="DE124" s="27">
        <f>IF(ISNUMBER(work!DD124-work!BZ124),work!DD124-work!BZ124,".")</f>
        <v>6.9868444332111715E-2</v>
      </c>
      <c r="DF124" s="27">
        <f>IF(ISNUMBER(work!DE124-work!CA124),work!DE124-work!CA124,".")</f>
        <v>6.7868444332111713E-2</v>
      </c>
      <c r="DG124" s="27">
        <f>IF(ISNUMBER(work!DF124-work!CB124),work!DF124-work!CB124,".")</f>
        <v>6.5868444332111711E-2</v>
      </c>
      <c r="DH124" s="27">
        <f>IF(ISNUMBER(work!DG124-work!CC124),work!DG124-work!CC124,".")</f>
        <v>6.3868444332111723E-2</v>
      </c>
      <c r="DI124" s="27">
        <f>IF(ISNUMBER(work!DH124-work!CD124),work!DH124-work!CD124,".")</f>
        <v>6.0868444332111721E-2</v>
      </c>
      <c r="DJ124" s="27">
        <f>IF(ISNUMBER(work!DI124-work!CE124),work!DI124-work!CE124,".")</f>
        <v>5.8868444332111719E-2</v>
      </c>
      <c r="DK124" s="27">
        <f>IF(ISNUMBER(work!DJ124-work!CF124),work!DJ124-work!CF124,".")</f>
        <v>5.6868444332111717E-2</v>
      </c>
      <c r="DL124" s="27">
        <f>IF(ISNUMBER(work!DK124-work!CG124),work!DK124-work!CG124,".")</f>
        <v>5.2870975823625196E-2</v>
      </c>
      <c r="DM124" s="27">
        <f>IF(ISNUMBER(work!DL124-work!CH124),work!DL124-work!CH124,".")</f>
        <v>5.2211086723873375E-2</v>
      </c>
      <c r="DN124" s="27">
        <f>IF(ISNUMBER(work!DM124-work!CI124),work!DM124-work!CI124,".")</f>
        <v>5.1439156302388621E-2</v>
      </c>
      <c r="DO124" s="27">
        <f>IF(ISNUMBER(work!DN124-work!CJ124),work!DN124-work!CJ124,".")</f>
        <v>5.1491680537700778E-2</v>
      </c>
      <c r="DP124" s="27">
        <f>IF(ISNUMBER(work!DO124-work!CK124),work!DO124-work!CK124,".")</f>
        <v>5.1087468739450581E-2</v>
      </c>
      <c r="DQ124" s="27">
        <f>IF(ISNUMBER(work!DP124-work!CL124),work!DP124-work!CL124,".")</f>
        <v>5.0093713279208765E-2</v>
      </c>
      <c r="DR124" s="27">
        <f>IF(ISNUMBER(work!DQ124-work!CM124),work!DQ124-work!CM124,".")</f>
        <v>4.9132289066177302E-2</v>
      </c>
      <c r="DS124" s="27">
        <f>IF(ISNUMBER(work!DR124-work!CN124),work!DR124-work!CN124,".")</f>
        <v>4.6595659168724331E-2</v>
      </c>
      <c r="DT124" s="27">
        <f>IF(ISNUMBER(work!DS124-work!CO124),work!DS124-work!CO124,".")</f>
        <v>4.3323505762530148E-2</v>
      </c>
      <c r="DU124" s="27">
        <f>IF(ISNUMBER(work!DT124-work!CP124),work!DT124-work!CP124,".")</f>
        <v>4.0768965795324935E-2</v>
      </c>
      <c r="DV124" s="27">
        <f t="shared" si="78"/>
        <v>4.0768965795324935E-2</v>
      </c>
      <c r="DW124" s="27"/>
      <c r="DX124" s="27" t="str">
        <f>IF(ISNUMBER(work!FJ124/work!FN124),work!FJ124/work!FN124,".")</f>
        <v>.</v>
      </c>
      <c r="DY124" s="27" t="str">
        <f>IF(ISNUMBER(work!FK124/work!FO124),work!FK124/work!FO124,".")</f>
        <v>.</v>
      </c>
      <c r="DZ124" s="27" t="str">
        <f>IF(ISNUMBER(work!FL124/work!FP124),work!FL124/work!FP124,".")</f>
        <v>.</v>
      </c>
      <c r="EA124" s="27" t="str">
        <f>IF(ISNUMBER(work!FM124/work!FQ124),work!FM124/work!FQ124,".")</f>
        <v>.</v>
      </c>
      <c r="EB124" s="27" t="str">
        <f>IF(ISNUMBER((work!FK124+work!FL124)/(work!FO124+work!FP124)),(work!FK124+work!FL124)/(work!FO124+work!FP124),".")</f>
        <v>.</v>
      </c>
      <c r="EC124" s="27" t="str">
        <f>IF(ISNUMBER(work!FR124/work!FV124),work!FR124/work!FV124,".")</f>
        <v>.</v>
      </c>
      <c r="ED124" s="27" t="str">
        <f>IF(ISNUMBER(work!FS124/work!FW124),work!FS124/work!FW124,".")</f>
        <v>.</v>
      </c>
      <c r="EE124" s="27" t="str">
        <f>IF(ISNUMBER(work!FT124/work!FX124),work!FT124/work!FX124,".")</f>
        <v>.</v>
      </c>
      <c r="EF124" s="27" t="str">
        <f>IF(ISNUMBER(work!FU124/work!FY124),work!FU124/work!FY124,".")</f>
        <v>.</v>
      </c>
      <c r="EG124" s="27" t="str">
        <f>IF(ISNUMBER((work!FS124+work!FT124)/(work!FW124+work!FX124)),(work!FS124+work!FT124)/(work!FW124+work!FX124),".")</f>
        <v>.</v>
      </c>
      <c r="EH124" s="27" t="str">
        <f>work!EZ124</f>
        <v>.</v>
      </c>
      <c r="EI124" s="27" t="str">
        <f>work!FA124</f>
        <v>.</v>
      </c>
      <c r="EJ124" s="27" t="str">
        <f>work!FB124</f>
        <v>.</v>
      </c>
      <c r="EK124" s="27"/>
      <c r="EL124" s="27" t="str">
        <f t="shared" si="93"/>
        <v>.</v>
      </c>
      <c r="EM124" t="str">
        <f t="shared" si="80"/>
        <v>.</v>
      </c>
      <c r="EN124" t="str">
        <f>work!FM124</f>
        <v>.</v>
      </c>
      <c r="EO124" t="str">
        <f>IF(ISNUMBER(work!FK124+work!FL124),work!FK124+work!FL124,".")</f>
        <v>.</v>
      </c>
      <c r="EP124" t="str">
        <f>IF(ISNUMBER(work!FU124-work!FM124),work!FU124-work!FM124,".")</f>
        <v>.</v>
      </c>
      <c r="EQ124" t="str">
        <f>IF(ISNUMBER(work!FS124+work!FT124-work!FK124-work!FL124),(work!FS124+work!FT124-work!FK124-work!FL124),".")</f>
        <v>.</v>
      </c>
      <c r="EU124" t="str">
        <f>work!FC124</f>
        <v>.</v>
      </c>
      <c r="EV124" t="str">
        <f>work!FD124</f>
        <v>.</v>
      </c>
      <c r="EW124" t="str">
        <f>IF(ISNUMBER(VLOOKUP($F124,AREA_EM_ALLYEAR,Seq!B$1,FALSE)),VLOOKUP($F124,AREA_EM_ALLYEAR,Seq!B$1,FALSE),".")</f>
        <v>.</v>
      </c>
      <c r="EX124" t="str">
        <f>IF(ISNUMBER(VLOOKUP($F124,AREA_EM_ALLYEAR,Seq!C$1,FALSE)),VLOOKUP($F124,AREA_EM_ALLYEAR,Seq!C$1,FALSE),".")</f>
        <v>.</v>
      </c>
      <c r="EY124" t="str">
        <f>IF(ISNUMBER(VLOOKUP($F124,AREA_EM_ALLYEAR,Seq!D$1,FALSE)),VLOOKUP($F124,AREA_EM_ALLYEAR,Seq!D$1,FALSE),".")</f>
        <v>.</v>
      </c>
      <c r="EZ124" t="str">
        <f>IF(ISNUMBER(VLOOKUP($F124,AREA_EM_ALLYEAR,Seq!E$1,FALSE)),VLOOKUP($F124,AREA_EM_ALLYEAR,Seq!E$1,FALSE),".")</f>
        <v>.</v>
      </c>
      <c r="FA124" t="str">
        <f>IF(ISNUMBER(VLOOKUP($F124,AREA_EM_ALLYEAR,Seq!F$1,FALSE)),VLOOKUP($F124,AREA_EM_ALLYEAR,Seq!F$1,FALSE),".")</f>
        <v>.</v>
      </c>
      <c r="FB124" t="str">
        <f>IF(ISNUMBER(VLOOKUP($F124,AREA_EM_ALLYEAR,Seq!G$1,FALSE)),VLOOKUP($F124,AREA_EM_ALLYEAR,Seq!G$1,FALSE),".")</f>
        <v>.</v>
      </c>
      <c r="FC124" t="str">
        <f>IF(ISNUMBER(VLOOKUP($F124,AREA_EM_ALLYEAR,Seq!H$1,FALSE)),VLOOKUP($F124,AREA_EM_ALLYEAR,Seq!H$1,FALSE),".")</f>
        <v>.</v>
      </c>
      <c r="FD124" t="str">
        <f>IF(ISNUMBER(VLOOKUP($F124,AREA_EM_ALLYEAR,Seq!I$1,FALSE)),VLOOKUP($F124,AREA_EM_ALLYEAR,Seq!I$1,FALSE),".")</f>
        <v>.</v>
      </c>
      <c r="FE124" t="str">
        <f>IF(ISNUMBER(VLOOKUP($F124,AREA_EM_ALLYEAR,Seq!J$1,FALSE)),VLOOKUP($F124,AREA_EM_ALLYEAR,Seq!J$1,FALSE),".")</f>
        <v>.</v>
      </c>
      <c r="FF124" t="str">
        <f>IF(ISNUMBER(VLOOKUP($F124,AREA_EM_ALLYEAR,Seq!K$1,FALSE)),VLOOKUP($F124,AREA_EM_ALLYEAR,Seq!K$1,FALSE),".")</f>
        <v>.</v>
      </c>
      <c r="FG124" t="str">
        <f>IF(ISNUMBER(VLOOKUP($F124,AREA_EM_ALLYEAR,Seq!L$1,FALSE)),VLOOKUP($F124,AREA_EM_ALLYEAR,Seq!L$1,FALSE),".")</f>
        <v>.</v>
      </c>
      <c r="FH124" t="str">
        <f>IF(ISNUMBER(VLOOKUP($F124,AREA_EM_ALLYEAR,Seq!M$1,FALSE)),VLOOKUP($F124,AREA_EM_ALLYEAR,Seq!M$1,FALSE),".")</f>
        <v>.</v>
      </c>
      <c r="FI124" t="str">
        <f>IF(ISNUMBER(VLOOKUP($F124,AREA_EM_ALLYEAR,Seq!N$1,FALSE)),VLOOKUP($F124,AREA_EM_ALLYEAR,Seq!N$1,FALSE),".")</f>
        <v>.</v>
      </c>
      <c r="FJ124" t="str">
        <f>IF(ISNUMBER(VLOOKUP($F124,AREA_EM_ALLYEAR,Seq!O$1,FALSE)),VLOOKUP($F124,AREA_EM_ALLYEAR,Seq!O$1,FALSE),".")</f>
        <v>.</v>
      </c>
      <c r="FK124" t="str">
        <f t="shared" si="81"/>
        <v>.</v>
      </c>
      <c r="FN124">
        <f>IF( ISNUMBER(VLOOKUP($F124,AREA_LIFE,Seq!V$1,FALSE)-Life!V$39),VLOOKUP($F124,AREA_LIFE,Seq!V$1,FALSE)-Life!V$39,".")</f>
        <v>-1.2915853658536491</v>
      </c>
      <c r="FO124">
        <f>IF( ISNUMBER(VLOOKUP($F124,AREA_LIFE,Seq!W$1,FALSE)-Life!W$39),VLOOKUP($F124,AREA_LIFE,Seq!W$1,FALSE)-Life!W$39,".")</f>
        <v>-1.4683170731707236</v>
      </c>
      <c r="FP124">
        <f>IF( ISNUMBER(VLOOKUP($F124,AREA_LIFE,Seq!X$1,FALSE)-Life!X$39),VLOOKUP($F124,AREA_LIFE,Seq!X$1,FALSE)-Life!X$39,".")</f>
        <v>-1.5593170731707318</v>
      </c>
      <c r="FQ124">
        <f>IF( ISNUMBER(VLOOKUP($F124,AREA_LIFE,Seq!Y$1,FALSE)-Life!Y$39),VLOOKUP($F124,AREA_LIFE,Seq!Y$1,FALSE)-Life!Y$39,".")</f>
        <v>-1.5821707317073219</v>
      </c>
      <c r="FR124">
        <f>IF( ISNUMBER(VLOOKUP($F124,AREA_LIFE,Seq!Z$1,FALSE)-Life!Z$39),VLOOKUP($F124,AREA_LIFE,Seq!Z$1,FALSE)-Life!Z$39,".")</f>
        <v>-1.5630487804878044</v>
      </c>
      <c r="FS124">
        <f>IF( ISNUMBER(VLOOKUP($F124,AREA_LIFE,Seq!AA$1,FALSE)-Life!AA$39),VLOOKUP($F124,AREA_LIFE,Seq!AA$1,FALSE)-Life!AA$39,".")</f>
        <v>-1.5432682926829386</v>
      </c>
      <c r="FT124">
        <f>IF( ISNUMBER(VLOOKUP($F124,AREA_LIFE,Seq!AB$1,FALSE)-Life!AB$39),VLOOKUP($F124,AREA_LIFE,Seq!AB$1,FALSE)-Life!AB$39,".")</f>
        <v>-1.5723658536585248</v>
      </c>
      <c r="FU124">
        <f>IF( ISNUMBER(VLOOKUP($F124,AREA_LIFE,Seq!AC$1,FALSE)-Life!AC$39),VLOOKUP($F124,AREA_LIFE,Seq!AC$1,FALSE)-Life!AC$39,".")</f>
        <v>-1.6814878048780457</v>
      </c>
      <c r="FV124">
        <f>IF( ISNUMBER(VLOOKUP($F124,AREA_LIFE,Seq!AD$1,FALSE)-Life!AD$39),VLOOKUP($F124,AREA_LIFE,Seq!AD$1,FALSE)-Life!AD$39,".")</f>
        <v>-1.8886341463414453</v>
      </c>
      <c r="FW124">
        <f>IF( ISNUMBER(VLOOKUP($F124,AREA_LIFE,Seq!AE$1,FALSE)-Life!AE$39),VLOOKUP($F124,AREA_LIFE,Seq!AE$1,FALSE)-Life!AE$39,".")</f>
        <v>-2.1915609756097467</v>
      </c>
      <c r="FX124">
        <f>IF( ISNUMBER(VLOOKUP($F124,AREA_LIFE,Seq!AF$1,FALSE)-Life!AF$39),VLOOKUP($F124,AREA_LIFE,Seq!AF$1,FALSE)-Life!AF$39,".")</f>
        <v>-2.5748292682926746</v>
      </c>
      <c r="FY124">
        <f>IF( ISNUMBER(VLOOKUP($F124,AREA_LIFE,Seq!AG$1,FALSE)-Life!AG$39),VLOOKUP($F124,AREA_LIFE,Seq!AG$1,FALSE)-Life!AG$39,".")</f>
        <v>-3.0062682926829467</v>
      </c>
      <c r="FZ124">
        <f>IF( ISNUMBER(VLOOKUP($F124,AREA_LIFE,Seq!AH$1,FALSE)-Life!AH$39),VLOOKUP($F124,AREA_LIFE,Seq!AH$1,FALSE)-Life!AH$39,".")</f>
        <v>-3.4372926829268238</v>
      </c>
      <c r="GA124">
        <f>IF( ISNUMBER(VLOOKUP($F124,AREA_LIFE,Seq!AI$1,FALSE)-Life!AI$39),VLOOKUP($F124,AREA_LIFE,Seq!AI$1,FALSE)-Life!AI$39,".")</f>
        <v>-3.8234878048780558</v>
      </c>
      <c r="GB124">
        <f>IF( ISNUMBER(VLOOKUP($F124,AREA_LIFE,Seq!AJ$1,FALSE)-Life!AJ$39),VLOOKUP($F124,AREA_LIFE,Seq!AJ$1,FALSE)-Life!AJ$39,".")</f>
        <v>-4.1396585365853724</v>
      </c>
      <c r="GC124">
        <f>IF( ISNUMBER(VLOOKUP($F124,AREA_LIFE,Seq!AK$1,FALSE)-Life!AK$39),VLOOKUP($F124,AREA_LIFE,Seq!AK$1,FALSE)-Life!AK$39,".")</f>
        <v>-4.3668048780487823</v>
      </c>
      <c r="GD124">
        <f>IF( ISNUMBER(VLOOKUP($F124,AREA_LIFE,Seq!AL$1,FALSE)-Life!AL$39),VLOOKUP($F124,AREA_LIFE,Seq!AL$1,FALSE)-Life!AL$39,".")</f>
        <v>-4.4930243902439031</v>
      </c>
      <c r="GE124">
        <f>IF( ISNUMBER(VLOOKUP($F124,AREA_LIFE,Seq!AM$1,FALSE)-Life!AM$39),VLOOKUP($F124,AREA_LIFE,Seq!AM$1,FALSE)-Life!AM$39,".")</f>
        <v>-4.5333902439024456</v>
      </c>
      <c r="GF124">
        <f>IF( ISNUMBER(VLOOKUP($F124,AREA_LIFE,Seq!AN$1,FALSE)-Life!AN$39),VLOOKUP($F124,AREA_LIFE,Seq!AN$1,FALSE)-Life!AN$39,".")</f>
        <v>-4.5048780487804976</v>
      </c>
      <c r="GG124">
        <f>IF( ISNUMBER(VLOOKUP($F124,AREA_LIFE,Seq!AO$1,FALSE)-Life!AO$39),VLOOKUP($F124,AREA_LIFE,Seq!AO$1,FALSE)-Life!AO$39,".")</f>
        <v>-4.4152682926829385</v>
      </c>
      <c r="GH124">
        <f>IF( ISNUMBER(VLOOKUP($F124,AREA_LIFE,Seq!AP$1,FALSE)-Life!AP$39),VLOOKUP($F124,AREA_LIFE,Seq!AP$1,FALSE)-Life!AP$39,".")</f>
        <v>-4.2763902439024548</v>
      </c>
      <c r="GI124">
        <f>IF( ISNUMBER(VLOOKUP($F124,AREA_LIFE,Seq!AQ$1,FALSE)-Life!AQ$39),VLOOKUP($F124,AREA_LIFE,Seq!AQ$1,FALSE)-Life!AQ$39,".")</f>
        <v>-4.0999024390243761</v>
      </c>
      <c r="GJ124">
        <f>IF( ISNUMBER(VLOOKUP($F124,AREA_LIFE,Seq!AR$1,FALSE)-Life!AR$39),VLOOKUP($F124,AREA_LIFE,Seq!AR$1,FALSE)-Life!AR$39,".")</f>
        <v>-3.9013658536585325</v>
      </c>
      <c r="GK124">
        <f>IF( ISNUMBER(VLOOKUP($F124,AREA_LIFE,Seq!AS$1,FALSE)-Life!AS$39),VLOOKUP($F124,AREA_LIFE,Seq!AS$1,FALSE)-Life!AS$39,".")</f>
        <v>-3.6972926829268289</v>
      </c>
      <c r="GL124">
        <f>IF( ISNUMBER(VLOOKUP($F124,AREA_LIFE,Seq!AT$1,FALSE)-Life!AT$39),VLOOKUP($F124,AREA_LIFE,Seq!AT$1,FALSE)-Life!AT$39,".")</f>
        <v>-3.5018048780487874</v>
      </c>
      <c r="GM124">
        <f>IF( ISNUMBER(VLOOKUP($F124,AREA_LIFE,Seq!AU$1,FALSE)-Life!AU$39),VLOOKUP($F124,AREA_LIFE,Seq!AU$1,FALSE)-Life!AU$39,".")</f>
        <v>-3.325390243902433</v>
      </c>
      <c r="GN124">
        <f>IF( ISNUMBER(VLOOKUP($F124,AREA_LIFE,Seq!AV$1,FALSE)-Life!AV$39),VLOOKUP($F124,AREA_LIFE,Seq!AV$1,FALSE)-Life!AV$39,".")</f>
        <v>-3.1755121951219394</v>
      </c>
      <c r="GO124">
        <f>IF( ISNUMBER(VLOOKUP($F124,AREA_LIFE,Seq!AW$1,FALSE)-Life!AW$39),VLOOKUP($F124,AREA_LIFE,Seq!AW$1,FALSE)-Life!AW$39,".")</f>
        <v>-3.0495365853658427</v>
      </c>
      <c r="GP124">
        <f>IF( ISNUMBER(VLOOKUP($F124,AREA_LIFE,Seq!AX$1,FALSE)-Life!AX$39),VLOOKUP($F124,AREA_LIFE,Seq!AX$1,FALSE)-Life!AX$39,".")</f>
        <v>-2.9468780487804906</v>
      </c>
      <c r="GQ124">
        <f t="shared" si="82"/>
        <v>-2.9468780487804906</v>
      </c>
      <c r="GS124">
        <f>IFERROR(VLOOKUP($F124,AREA_LIFE,Seq!V$1,FALSE),".")</f>
        <v>64.676804878048785</v>
      </c>
      <c r="GT124">
        <f>IFERROR(VLOOKUP($F124,AREA_LIFE,Seq!W$1,FALSE),".")</f>
        <v>64.698414634146346</v>
      </c>
      <c r="GU124">
        <f>IFERROR(VLOOKUP($F124,AREA_LIFE,Seq!X$1,FALSE),".")</f>
        <v>64.78917073170733</v>
      </c>
      <c r="GV124">
        <f>IFERROR(VLOOKUP($F124,AREA_LIFE,Seq!Y$1,FALSE),".")</f>
        <v>64.939000000000007</v>
      </c>
      <c r="GW124">
        <f>IFERROR(VLOOKUP($F124,AREA_LIFE,Seq!Z$1,FALSE),".")</f>
        <v>65.132756097560986</v>
      </c>
      <c r="GX124">
        <f>IFERROR(VLOOKUP($F124,AREA_LIFE,Seq!AA$1,FALSE),".")</f>
        <v>65.337170731707317</v>
      </c>
      <c r="GY124">
        <f>IFERROR(VLOOKUP($F124,AREA_LIFE,Seq!AB$1,FALSE),".")</f>
        <v>65.508853658536609</v>
      </c>
      <c r="GZ124">
        <f>IFERROR(VLOOKUP($F124,AREA_LIFE,Seq!AC$1,FALSE),".")</f>
        <v>65.616707317073178</v>
      </c>
      <c r="HA124">
        <f>IFERROR(VLOOKUP($F124,AREA_LIFE,Seq!AD$1,FALSE),".")</f>
        <v>65.644292682926846</v>
      </c>
      <c r="HB124">
        <f>IFERROR(VLOOKUP($F124,AREA_LIFE,Seq!AE$1,FALSE),".")</f>
        <v>65.594829268292699</v>
      </c>
      <c r="HC124">
        <f>IFERROR(VLOOKUP($F124,AREA_LIFE,Seq!AF$1,FALSE),".")</f>
        <v>65.484243902439033</v>
      </c>
      <c r="HD124">
        <f>IFERROR(VLOOKUP($F124,AREA_LIFE,Seq!AG$1,FALSE),".")</f>
        <v>65.344121951219506</v>
      </c>
      <c r="HE124">
        <f>IFERROR(VLOOKUP($F124,AREA_LIFE,Seq!AH$1,FALSE),".")</f>
        <v>65.217951219512202</v>
      </c>
      <c r="HF124">
        <f>IFERROR(VLOOKUP($F124,AREA_LIFE,Seq!AI$1,FALSE),".")</f>
        <v>65.146097560975619</v>
      </c>
      <c r="HG124">
        <f>IFERROR(VLOOKUP($F124,AREA_LIFE,Seq!AJ$1,FALSE),".")</f>
        <v>65.150682926829276</v>
      </c>
      <c r="HH124">
        <f>IFERROR(VLOOKUP($F124,AREA_LIFE,Seq!AK$1,FALSE),".")</f>
        <v>65.250731707317087</v>
      </c>
      <c r="HI124">
        <f>IFERROR(VLOOKUP($F124,AREA_LIFE,Seq!AL$1,FALSE),".")</f>
        <v>65.458609756097559</v>
      </c>
      <c r="HJ124">
        <f>IFERROR(VLOOKUP($F124,AREA_LIFE,Seq!AM$1,FALSE),".")</f>
        <v>65.758341463414638</v>
      </c>
      <c r="HK124">
        <f>IFERROR(VLOOKUP($F124,AREA_LIFE,Seq!AN$1,FALSE),".")</f>
        <v>66.1299268292683</v>
      </c>
      <c r="HL124">
        <f>IFERROR(VLOOKUP($F124,AREA_LIFE,Seq!AO$1,FALSE),".")</f>
        <v>66.559634146341466</v>
      </c>
      <c r="HM124">
        <f>IFERROR(VLOOKUP($F124,AREA_LIFE,Seq!AP$1,FALSE),".")</f>
        <v>67.027609756097561</v>
      </c>
      <c r="HN124">
        <f>IFERROR(VLOOKUP($F124,AREA_LIFE,Seq!AQ$1,FALSE),".")</f>
        <v>67.51168292682928</v>
      </c>
      <c r="HO124">
        <f>IFERROR(VLOOKUP($F124,AREA_LIFE,Seq!AR$1,FALSE),".")</f>
        <v>67.991780487804888</v>
      </c>
      <c r="HP124">
        <f>IFERROR(VLOOKUP($F124,AREA_LIFE,Seq!AS$1,FALSE),".")</f>
        <v>68.449878048780491</v>
      </c>
      <c r="HQ124">
        <f>IFERROR(VLOOKUP($F124,AREA_LIFE,Seq!AT$1,FALSE),".")</f>
        <v>68.871878048780502</v>
      </c>
      <c r="HR124">
        <f>IFERROR(VLOOKUP($F124,AREA_LIFE,Seq!AU$1,FALSE),".")</f>
        <v>69.251268292682937</v>
      </c>
      <c r="HS124">
        <f>IFERROR(VLOOKUP($F124,AREA_LIFE,Seq!AV$1,FALSE),".")</f>
        <v>69.588097560975612</v>
      </c>
      <c r="HT124">
        <f>IFERROR(VLOOKUP($F124,AREA_LIFE,Seq!AW$1,FALSE),".")</f>
        <v>69.893536585365865</v>
      </c>
      <c r="HU124">
        <f>IFERROR(VLOOKUP($F124,AREA_LIFE,Seq!AX$1,FALSE),".")</f>
        <v>70.177682926829277</v>
      </c>
      <c r="HV124" t="str">
        <f>IFERROR(VLOOKUP($F124,AREA_LIFE,Seq!AY$1,FALSE),".")</f>
        <v>.</v>
      </c>
      <c r="HZ124">
        <f t="shared" si="85"/>
        <v>0</v>
      </c>
      <c r="IA124">
        <f t="shared" si="83"/>
        <v>0</v>
      </c>
      <c r="IB124">
        <f t="shared" si="86"/>
        <v>45355460.391304828</v>
      </c>
      <c r="IC124">
        <f t="shared" si="87"/>
        <v>-43564650.794817381</v>
      </c>
      <c r="ID124">
        <f t="shared" si="84"/>
        <v>8.139925732361436E-2</v>
      </c>
      <c r="IE124" t="str">
        <f>work!FK124</f>
        <v>.</v>
      </c>
      <c r="IF124" t="str">
        <f>work!FL124</f>
        <v>.</v>
      </c>
      <c r="IG124" t="str">
        <f>work!FM124</f>
        <v>.</v>
      </c>
      <c r="IH124" t="str">
        <f>IF(ISNUMBER(work!FS124-work!FK124),work!FS124-work!FK124,".")</f>
        <v>.</v>
      </c>
      <c r="II124" t="str">
        <f>IF(ISNUMBER(work!FT124-work!FL124),work!FT124-work!FL124,".")</f>
        <v>.</v>
      </c>
      <c r="IJ124" t="str">
        <f>IF(ISNUMBER(work!FU124-work!FM124),work!FU124-work!FM124,".")</f>
        <v>.</v>
      </c>
    </row>
    <row r="125" spans="1:244" hidden="1">
      <c r="A125" s="24" t="str">
        <f t="shared" si="48"/>
        <v>欧洲</v>
      </c>
      <c r="B125" s="24" t="str">
        <f t="shared" si="89"/>
        <v>Out</v>
      </c>
      <c r="C125" s="24" t="str">
        <f t="shared" si="90"/>
        <v>Out</v>
      </c>
      <c r="D125" s="24"/>
      <c r="E125" s="25" t="s">
        <v>2569</v>
      </c>
      <c r="F125" s="26" t="str">
        <f t="shared" si="51"/>
        <v>Byelorussia</v>
      </c>
      <c r="G125" s="27" t="str">
        <f t="shared" si="52"/>
        <v>.</v>
      </c>
      <c r="H125" s="27" t="str">
        <f t="shared" si="53"/>
        <v>.</v>
      </c>
      <c r="I125" s="27" t="str">
        <f t="shared" si="54"/>
        <v>.</v>
      </c>
      <c r="J125" s="27" t="str">
        <f t="shared" si="55"/>
        <v>.</v>
      </c>
      <c r="K125" s="27" t="str">
        <f t="shared" si="56"/>
        <v>.</v>
      </c>
      <c r="L125" s="27" t="str">
        <f t="shared" si="57"/>
        <v>.</v>
      </c>
      <c r="M125" s="27" t="str">
        <f t="shared" si="58"/>
        <v>.</v>
      </c>
      <c r="N125" s="27" t="str">
        <f t="shared" si="59"/>
        <v>.</v>
      </c>
      <c r="O125" s="27">
        <f t="shared" si="60"/>
        <v>0</v>
      </c>
      <c r="P125" s="27">
        <f t="shared" si="61"/>
        <v>126</v>
      </c>
      <c r="Q125" s="27">
        <f t="shared" si="62"/>
        <v>8</v>
      </c>
      <c r="R125" s="27">
        <f t="shared" si="63"/>
        <v>26</v>
      </c>
      <c r="S125" s="27">
        <f t="shared" si="64"/>
        <v>0</v>
      </c>
      <c r="T125" s="27">
        <f t="shared" si="65"/>
        <v>25</v>
      </c>
      <c r="U125" s="27">
        <f t="shared" si="66"/>
        <v>106</v>
      </c>
      <c r="V125" s="27">
        <f t="shared" si="67"/>
        <v>7</v>
      </c>
      <c r="W125" s="27">
        <f t="shared" si="68"/>
        <v>108</v>
      </c>
      <c r="X125" s="27">
        <f t="shared" si="69"/>
        <v>0</v>
      </c>
      <c r="Y125" s="27">
        <f t="shared" si="70"/>
        <v>2</v>
      </c>
      <c r="Z125" s="27">
        <f t="shared" si="71"/>
        <v>83</v>
      </c>
      <c r="AA125" s="27" t="str">
        <f t="shared" si="72"/>
        <v>.</v>
      </c>
      <c r="AB125" s="27" t="str">
        <f t="shared" si="73"/>
        <v>.</v>
      </c>
      <c r="AC125" s="27">
        <f t="shared" si="74"/>
        <v>53</v>
      </c>
      <c r="AD125" s="27">
        <f t="shared" si="75"/>
        <v>35</v>
      </c>
      <c r="AE125" s="27" t="str">
        <f t="shared" si="91"/>
        <v>.</v>
      </c>
      <c r="AF125" s="27" t="str">
        <f t="shared" si="92"/>
        <v>.</v>
      </c>
      <c r="AG125" s="27"/>
      <c r="AH125" s="27" t="str">
        <f>IF(ISNUMBER(work!C125+work!AH125),work!C125+work!AH125,".")</f>
        <v>.</v>
      </c>
      <c r="AI125" s="27" t="str">
        <f>IF(ISNUMBER(work!D125+work!AI125),work!D125+work!AI125,".")</f>
        <v>.</v>
      </c>
      <c r="AJ125" s="27" t="str">
        <f>IF(ISNUMBER(work!E125+work!AJ125),work!E125+work!AJ125,".")</f>
        <v>.</v>
      </c>
      <c r="AK125" s="27" t="str">
        <f>IF(ISNUMBER(work!F125+work!AK125),work!F125+work!AK125,".")</f>
        <v>.</v>
      </c>
      <c r="AL125" s="27" t="str">
        <f>IF(ISNUMBER(work!G125+work!AL125),work!G125+work!AL125,".")</f>
        <v>.</v>
      </c>
      <c r="AM125" s="27" t="str">
        <f>IF(ISNUMBER(work!H125+work!AM125),work!H125+work!AM125,".")</f>
        <v>.</v>
      </c>
      <c r="AN125" s="27" t="str">
        <f>IF(ISNUMBER(work!I125+work!AN125),work!I125+work!AN125,".")</f>
        <v>.</v>
      </c>
      <c r="AO125" s="27" t="str">
        <f>IF(ISNUMBER(work!J125+work!AO125),work!J125+work!AO125,".")</f>
        <v>.</v>
      </c>
      <c r="AP125" s="27" t="str">
        <f>IF(ISNUMBER(work!K125+work!AP125),work!K125+work!AP125,".")</f>
        <v>.</v>
      </c>
      <c r="AQ125" s="27" t="str">
        <f>IF(ISNUMBER(work!L125+work!AQ125),work!L125+work!AQ125,".")</f>
        <v>.</v>
      </c>
      <c r="AR125" s="27" t="str">
        <f>IF(ISNUMBER(work!M125+work!AR125),work!M125+work!AR125,".")</f>
        <v>.</v>
      </c>
      <c r="AS125" s="27" t="str">
        <f>IF(ISNUMBER(work!N125+work!AS125),work!N125+work!AS125,".")</f>
        <v>.</v>
      </c>
      <c r="AT125" s="27" t="str">
        <f>IF(ISNUMBER(work!O125+work!AT125),work!O125+work!AT125,".")</f>
        <v>.</v>
      </c>
      <c r="AU125" s="27" t="str">
        <f>IF(ISNUMBER(work!P125+work!AU125),work!P125+work!AU125,".")</f>
        <v>.</v>
      </c>
      <c r="AV125" s="27" t="str">
        <f>IF(ISNUMBER(work!Q125+work!AV125),work!Q125+work!AV125,".")</f>
        <v>.</v>
      </c>
      <c r="AW125" s="27" t="str">
        <f>IF(ISNUMBER(work!R125+work!AW125),work!R125+work!AW125,".")</f>
        <v>.</v>
      </c>
      <c r="AX125" s="27" t="str">
        <f>IF(ISNUMBER(work!S125+work!AX125),work!S125+work!AX125,".")</f>
        <v>.</v>
      </c>
      <c r="AY125" s="27" t="str">
        <f>IF(ISNUMBER(work!T125+work!AY125),work!T125+work!AY125,".")</f>
        <v>.</v>
      </c>
      <c r="AZ125" s="27" t="str">
        <f>IF(ISNUMBER(work!U125+work!AZ125),work!U125+work!AZ125,".")</f>
        <v>.</v>
      </c>
      <c r="BA125" s="27" t="str">
        <f>IF(ISNUMBER(work!V125+work!BA125),work!V125+work!BA125,".")</f>
        <v>.</v>
      </c>
      <c r="BB125" s="27" t="str">
        <f>IF(ISNUMBER(work!W125+work!BB125),work!W125+work!BB125,".")</f>
        <v>.</v>
      </c>
      <c r="BC125" s="27" t="str">
        <f>IF(ISNUMBER(work!X125+work!BC125),work!X125+work!BC125,".")</f>
        <v>.</v>
      </c>
      <c r="BD125" s="27" t="str">
        <f>IF(ISNUMBER(work!Y125+work!BD125),work!Y125+work!BD125,".")</f>
        <v>.</v>
      </c>
      <c r="BE125" s="27" t="str">
        <f>IF(ISNUMBER(work!Z125+work!BE125),work!Z125+work!BE125,".")</f>
        <v>.</v>
      </c>
      <c r="BF125" s="27" t="str">
        <f>IF(ISNUMBER(work!AA125+work!BF125),work!AA125+work!BF125,".")</f>
        <v>.</v>
      </c>
      <c r="BG125" s="27" t="str">
        <f>IF(ISNUMBER(work!AB125+work!BG125),work!AB125+work!BG125,".")</f>
        <v>.</v>
      </c>
      <c r="BH125" s="27" t="str">
        <f>IF(ISNUMBER(work!AC125+work!BH125),work!AC125+work!BH125,".")</f>
        <v>.</v>
      </c>
      <c r="BI125" s="27" t="str">
        <f>IF(ISNUMBER(work!AD125+work!BI125),work!AD125+work!BI125,".")</f>
        <v>.</v>
      </c>
      <c r="BJ125" s="27" t="str">
        <f>IF(ISNUMBER(work!AE125+work!BJ125),work!AE125+work!BJ125,".")</f>
        <v>.</v>
      </c>
      <c r="BK125" s="27" t="str">
        <f>IF(ISNUMBER(work!AF125+work!BK125),work!AF125+work!BK125,".")</f>
        <v>.</v>
      </c>
      <c r="BL125" s="27"/>
      <c r="BM125" s="27" t="str">
        <f>IF(ISNUMBER(work!AH125-work!C125),work!AH125-work!C125,".")</f>
        <v>.</v>
      </c>
      <c r="BN125" s="27" t="str">
        <f>IF(ISNUMBER(work!AI125-work!D125),work!AI125-work!D125,".")</f>
        <v>.</v>
      </c>
      <c r="BO125" s="27" t="str">
        <f>IF(ISNUMBER(work!AJ125-work!E125),work!AJ125-work!E125,".")</f>
        <v>.</v>
      </c>
      <c r="BP125" s="27" t="str">
        <f>IF(ISNUMBER(work!AK125-work!F125),work!AK125-work!F125,".")</f>
        <v>.</v>
      </c>
      <c r="BQ125" s="27" t="str">
        <f>IF(ISNUMBER(work!AL125-work!G125),work!AL125-work!G125,".")</f>
        <v>.</v>
      </c>
      <c r="BR125" s="27" t="str">
        <f>IF(ISNUMBER(work!AM125-work!H125),work!AM125-work!H125,".")</f>
        <v>.</v>
      </c>
      <c r="BS125" s="27" t="str">
        <f>IF(ISNUMBER(work!AN125-work!I125),work!AN125-work!I125,".")</f>
        <v>.</v>
      </c>
      <c r="BT125" s="27" t="str">
        <f>IF(ISNUMBER(work!AO125-work!J125),work!AO125-work!J125,".")</f>
        <v>.</v>
      </c>
      <c r="BU125" s="27" t="str">
        <f>IF(ISNUMBER(work!AP125-work!K125),work!AP125-work!K125,".")</f>
        <v>.</v>
      </c>
      <c r="BV125" s="27" t="str">
        <f>IF(ISNUMBER(work!AQ125-work!L125),work!AQ125-work!L125,".")</f>
        <v>.</v>
      </c>
      <c r="BW125" s="27" t="str">
        <f>IF(ISNUMBER(work!AR125-work!M125),work!AR125-work!M125,".")</f>
        <v>.</v>
      </c>
      <c r="BX125" s="27" t="str">
        <f>IF(ISNUMBER(work!AS125-work!N125),work!AS125-work!N125,".")</f>
        <v>.</v>
      </c>
      <c r="BY125" s="27" t="str">
        <f>IF(ISNUMBER(work!AT125-work!O125),work!AT125-work!O125,".")</f>
        <v>.</v>
      </c>
      <c r="BZ125" s="27" t="str">
        <f>IF(ISNUMBER(work!AU125-work!P125),work!AU125-work!P125,".")</f>
        <v>.</v>
      </c>
      <c r="CA125" s="27" t="str">
        <f>IF(ISNUMBER(work!AV125-work!Q125),work!AV125-work!Q125,".")</f>
        <v>.</v>
      </c>
      <c r="CB125" s="27" t="str">
        <f>IF(ISNUMBER(work!AW125-work!R125),work!AW125-work!R125,".")</f>
        <v>.</v>
      </c>
      <c r="CC125" s="27" t="str">
        <f>IF(ISNUMBER(work!AX125-work!S125),work!AX125-work!S125,".")</f>
        <v>.</v>
      </c>
      <c r="CD125" s="27" t="str">
        <f>IF(ISNUMBER(work!AY125-work!T125),work!AY125-work!T125,".")</f>
        <v>.</v>
      </c>
      <c r="CE125" s="27" t="str">
        <f>IF(ISNUMBER(work!AZ125-work!U125),work!AZ125-work!U125,".")</f>
        <v>.</v>
      </c>
      <c r="CF125" s="27" t="str">
        <f>IF(ISNUMBER(work!BA125-work!V125),work!BA125-work!V125,".")</f>
        <v>.</v>
      </c>
      <c r="CG125" s="27" t="str">
        <f>IF(ISNUMBER(work!BB125-work!W125),work!BB125-work!W125,".")</f>
        <v>.</v>
      </c>
      <c r="CH125" s="27" t="str">
        <f>IF(ISNUMBER(work!BC125-work!X125),work!BC125-work!X125,".")</f>
        <v>.</v>
      </c>
      <c r="CI125" s="27" t="str">
        <f>IF(ISNUMBER(work!BD125-work!Y125),work!BD125-work!Y125,".")</f>
        <v>.</v>
      </c>
      <c r="CJ125" s="27" t="str">
        <f>IF(ISNUMBER(work!BE125-work!Z125),work!BE125-work!Z125,".")</f>
        <v>.</v>
      </c>
      <c r="CK125" s="27" t="str">
        <f>IF(ISNUMBER(work!BF125-work!AA125),work!BF125-work!AA125,".")</f>
        <v>.</v>
      </c>
      <c r="CL125" s="27" t="str">
        <f>IF(ISNUMBER(work!BG125-work!AB125),work!BG125-work!AB125,".")</f>
        <v>.</v>
      </c>
      <c r="CM125" s="27" t="str">
        <f>IF(ISNUMBER(work!BH125-work!AC125),work!BH125-work!AC125,".")</f>
        <v>.</v>
      </c>
      <c r="CN125" s="27" t="str">
        <f>IF(ISNUMBER(work!BI125-work!AD125),work!BI125-work!AD125,".")</f>
        <v>.</v>
      </c>
      <c r="CO125" s="27" t="str">
        <f>IF(ISNUMBER(work!BJ125-work!AE125),work!BJ125-work!AE125,".")</f>
        <v>.</v>
      </c>
      <c r="CP125" s="27" t="str">
        <f>IF(ISNUMBER(work!BK125-work!AF125),work!BK125-work!AF125,".")</f>
        <v>.</v>
      </c>
      <c r="CQ125" s="27"/>
      <c r="CR125" s="27"/>
      <c r="CS125" s="27">
        <f>IF(ISNUMBER(work!CR125-work!BN125),work!CR125-work!BN125,".")</f>
        <v>6.4074455562095345E-2</v>
      </c>
      <c r="CT125" s="27">
        <f>IF(ISNUMBER(work!CS125-work!BO125),work!CS125-work!BO125,".")</f>
        <v>6.3074455562095344E-2</v>
      </c>
      <c r="CU125" s="27">
        <f>IF(ISNUMBER(work!CT125-work!BP125),work!CT125-work!BP125,".")</f>
        <v>6.3074455562095344E-2</v>
      </c>
      <c r="CV125" s="27">
        <f>IF(ISNUMBER(work!CU125-work!BQ125),work!CU125-work!BQ125,".")</f>
        <v>6.207445556209535E-2</v>
      </c>
      <c r="CW125" s="27">
        <f>IF(ISNUMBER(work!CV125-work!BR125),work!CV125-work!BR125,".")</f>
        <v>6.207445556209535E-2</v>
      </c>
      <c r="CX125" s="27">
        <f>IF(ISNUMBER(work!CW125-work!BS125),work!CW125-work!BS125,".")</f>
        <v>6.1074455562095349E-2</v>
      </c>
      <c r="CY125" s="27">
        <f>IF(ISNUMBER(work!CX125-work!BT125),work!CX125-work!BT125,".")</f>
        <v>6.0074455562095348E-2</v>
      </c>
      <c r="CZ125" s="27">
        <f>IF(ISNUMBER(work!CY125-work!BU125),work!CY125-work!BU125,".")</f>
        <v>5.9074455562095347E-2</v>
      </c>
      <c r="DA125" s="27">
        <f>IF(ISNUMBER(work!CZ125-work!BV125),work!CZ125-work!BV125,".")</f>
        <v>5.8074455562095353E-2</v>
      </c>
      <c r="DB125" s="27">
        <f>IF(ISNUMBER(work!DA125-work!BW125),work!DA125-work!BW125,".")</f>
        <v>5.7074455562095353E-2</v>
      </c>
      <c r="DC125" s="27">
        <f>IF(ISNUMBER(work!DB125-work!BX125),work!DB125-work!BX125,".")</f>
        <v>5.5074455562095351E-2</v>
      </c>
      <c r="DD125" s="27">
        <f>IF(ISNUMBER(work!DC125-work!BY125),work!DC125-work!BY125,".")</f>
        <v>5.3074455562095349E-2</v>
      </c>
      <c r="DE125" s="27">
        <f>IF(ISNUMBER(work!DD125-work!BZ125),work!DD125-work!BZ125,".")</f>
        <v>5.7610785579501445E-2</v>
      </c>
      <c r="DF125" s="27">
        <f>IF(ISNUMBER(work!DE125-work!CA125),work!DE125-work!CA125,".")</f>
        <v>5.5610785579501443E-2</v>
      </c>
      <c r="DG125" s="27">
        <f>IF(ISNUMBER(work!DF125-work!CB125),work!DF125-work!CB125,".")</f>
        <v>5.3610785579501441E-2</v>
      </c>
      <c r="DH125" s="27">
        <f>IF(ISNUMBER(work!DG125-work!CC125),work!DG125-work!CC125,".")</f>
        <v>5.1610785579501446E-2</v>
      </c>
      <c r="DI125" s="27">
        <f>IF(ISNUMBER(work!DH125-work!CD125),work!DH125-work!CD125,".")</f>
        <v>4.861078557950145E-2</v>
      </c>
      <c r="DJ125" s="27">
        <f>IF(ISNUMBER(work!DI125-work!CE125),work!DI125-work!CE125,".")</f>
        <v>4.6610785579501449E-2</v>
      </c>
      <c r="DK125" s="27">
        <f>IF(ISNUMBER(work!DJ125-work!CF125),work!DJ125-work!CF125,".")</f>
        <v>4.4610785579501447E-2</v>
      </c>
      <c r="DL125" s="27">
        <f>IF(ISNUMBER(work!DK125-work!CG125),work!DK125-work!CG125,".")</f>
        <v>4.2801893373193817E-2</v>
      </c>
      <c r="DM125" s="27">
        <f>IF(ISNUMBER(work!DL125-work!CH125),work!DL125-work!CH125,".")</f>
        <v>4.1088055972014002E-2</v>
      </c>
      <c r="DN125" s="27">
        <f>IF(ISNUMBER(work!DM125-work!CI125),work!DM125-work!CI125,".")</f>
        <v>3.9570468137757366E-2</v>
      </c>
      <c r="DO125" s="27">
        <f>IF(ISNUMBER(work!DN125-work!CJ125),work!DN125-work!CJ125,".")</f>
        <v>3.8342569269521405E-2</v>
      </c>
      <c r="DP125" s="27">
        <f>IF(ISNUMBER(work!DO125-work!CK125),work!DO125-work!CK125,".")</f>
        <v>3.7257910002655617E-2</v>
      </c>
      <c r="DQ125" s="27">
        <f>IF(ISNUMBER(work!DP125-work!CL125),work!DP125-work!CL125,".")</f>
        <v>3.4942955300131029E-2</v>
      </c>
      <c r="DR125" s="27">
        <f>IF(ISNUMBER(work!DQ125-work!CM125),work!DQ125-work!CM125,".")</f>
        <v>3.2981353867152431E-2</v>
      </c>
      <c r="DS125" s="27">
        <f>IF(ISNUMBER(work!DR125-work!CN125),work!DR125-work!CN125,".")</f>
        <v>2.9025224762394046E-2</v>
      </c>
      <c r="DT125" s="27">
        <f>IF(ISNUMBER(work!DS125-work!CO125),work!DS125-work!CO125,".")</f>
        <v>2.3912079983508555E-2</v>
      </c>
      <c r="DU125" s="27">
        <f>IF(ISNUMBER(work!DT125-work!CP125),work!DT125-work!CP125,".")</f>
        <v>1.8781248547389953E-2</v>
      </c>
      <c r="DV125" s="27">
        <f t="shared" si="78"/>
        <v>1.8781248547389953E-2</v>
      </c>
      <c r="DW125" s="27"/>
      <c r="DX125" s="27" t="str">
        <f>IF(ISNUMBER(work!FJ125/work!FN125),work!FJ125/work!FN125,".")</f>
        <v>.</v>
      </c>
      <c r="DY125" s="27" t="str">
        <f>IF(ISNUMBER(work!FK125/work!FO125),work!FK125/work!FO125,".")</f>
        <v>.</v>
      </c>
      <c r="DZ125" s="27" t="str">
        <f>IF(ISNUMBER(work!FL125/work!FP125),work!FL125/work!FP125,".")</f>
        <v>.</v>
      </c>
      <c r="EA125" s="27" t="str">
        <f>IF(ISNUMBER(work!FM125/work!FQ125),work!FM125/work!FQ125,".")</f>
        <v>.</v>
      </c>
      <c r="EB125" s="27" t="str">
        <f>IF(ISNUMBER((work!FK125+work!FL125)/(work!FO125+work!FP125)),(work!FK125+work!FL125)/(work!FO125+work!FP125),".")</f>
        <v>.</v>
      </c>
      <c r="EC125" s="27" t="str">
        <f>IF(ISNUMBER(work!FR125/work!FV125),work!FR125/work!FV125,".")</f>
        <v>.</v>
      </c>
      <c r="ED125" s="27" t="str">
        <f>IF(ISNUMBER(work!FS125/work!FW125),work!FS125/work!FW125,".")</f>
        <v>.</v>
      </c>
      <c r="EE125" s="27" t="str">
        <f>IF(ISNUMBER(work!FT125/work!FX125),work!FT125/work!FX125,".")</f>
        <v>.</v>
      </c>
      <c r="EF125" s="27" t="str">
        <f>IF(ISNUMBER(work!FU125/work!FY125),work!FU125/work!FY125,".")</f>
        <v>.</v>
      </c>
      <c r="EG125" s="27" t="str">
        <f>IF(ISNUMBER((work!FS125+work!FT125)/(work!FW125+work!FX125)),(work!FS125+work!FT125)/(work!FW125+work!FX125),".")</f>
        <v>.</v>
      </c>
      <c r="EH125" s="27" t="str">
        <f>work!EZ125</f>
        <v>.</v>
      </c>
      <c r="EI125" s="27" t="str">
        <f>work!FA125</f>
        <v>.</v>
      </c>
      <c r="EJ125" s="27" t="str">
        <f>work!FB125</f>
        <v>.</v>
      </c>
      <c r="EK125" s="27"/>
      <c r="EL125" s="27" t="str">
        <f t="shared" si="93"/>
        <v>.</v>
      </c>
      <c r="EM125" t="str">
        <f t="shared" si="80"/>
        <v>.</v>
      </c>
      <c r="EN125" t="str">
        <f>work!FM125</f>
        <v>.</v>
      </c>
      <c r="EO125" t="str">
        <f>IF(ISNUMBER(work!FK125+work!FL125),work!FK125+work!FL125,".")</f>
        <v>.</v>
      </c>
      <c r="EP125" t="str">
        <f>IF(ISNUMBER(work!FU125-work!FM125),work!FU125-work!FM125,".")</f>
        <v>.</v>
      </c>
      <c r="EQ125" t="str">
        <f>IF(ISNUMBER(work!FS125+work!FT125-work!FK125-work!FL125),(work!FS125+work!FT125-work!FK125-work!FL125),".")</f>
        <v>.</v>
      </c>
      <c r="EU125" t="str">
        <f>work!FC125</f>
        <v>.</v>
      </c>
      <c r="EV125" t="str">
        <f>work!FD125</f>
        <v>.</v>
      </c>
      <c r="EW125" t="str">
        <f>IF(ISNUMBER(VLOOKUP($F125,AREA_EM_ALLYEAR,Seq!B$1,FALSE)),VLOOKUP($F125,AREA_EM_ALLYEAR,Seq!B$1,FALSE),".")</f>
        <v>.</v>
      </c>
      <c r="EX125" t="str">
        <f>IF(ISNUMBER(VLOOKUP($F125,AREA_EM_ALLYEAR,Seq!C$1,FALSE)),VLOOKUP($F125,AREA_EM_ALLYEAR,Seq!C$1,FALSE),".")</f>
        <v>.</v>
      </c>
      <c r="EY125" t="str">
        <f>IF(ISNUMBER(VLOOKUP($F125,AREA_EM_ALLYEAR,Seq!D$1,FALSE)),VLOOKUP($F125,AREA_EM_ALLYEAR,Seq!D$1,FALSE),".")</f>
        <v>.</v>
      </c>
      <c r="EZ125" t="str">
        <f>IF(ISNUMBER(VLOOKUP($F125,AREA_EM_ALLYEAR,Seq!E$1,FALSE)),VLOOKUP($F125,AREA_EM_ALLYEAR,Seq!E$1,FALSE),".")</f>
        <v>.</v>
      </c>
      <c r="FA125" t="str">
        <f>IF(ISNUMBER(VLOOKUP($F125,AREA_EM_ALLYEAR,Seq!F$1,FALSE)),VLOOKUP($F125,AREA_EM_ALLYEAR,Seq!F$1,FALSE),".")</f>
        <v>.</v>
      </c>
      <c r="FB125" t="str">
        <f>IF(ISNUMBER(VLOOKUP($F125,AREA_EM_ALLYEAR,Seq!G$1,FALSE)),VLOOKUP($F125,AREA_EM_ALLYEAR,Seq!G$1,FALSE),".")</f>
        <v>.</v>
      </c>
      <c r="FC125" t="str">
        <f>IF(ISNUMBER(VLOOKUP($F125,AREA_EM_ALLYEAR,Seq!H$1,FALSE)),VLOOKUP($F125,AREA_EM_ALLYEAR,Seq!H$1,FALSE),".")</f>
        <v>.</v>
      </c>
      <c r="FD125" t="str">
        <f>IF(ISNUMBER(VLOOKUP($F125,AREA_EM_ALLYEAR,Seq!I$1,FALSE)),VLOOKUP($F125,AREA_EM_ALLYEAR,Seq!I$1,FALSE),".")</f>
        <v>.</v>
      </c>
      <c r="FE125" t="str">
        <f>IF(ISNUMBER(VLOOKUP($F125,AREA_EM_ALLYEAR,Seq!J$1,FALSE)),VLOOKUP($F125,AREA_EM_ALLYEAR,Seq!J$1,FALSE),".")</f>
        <v>.</v>
      </c>
      <c r="FF125" t="str">
        <f>IF(ISNUMBER(VLOOKUP($F125,AREA_EM_ALLYEAR,Seq!K$1,FALSE)),VLOOKUP($F125,AREA_EM_ALLYEAR,Seq!K$1,FALSE),".")</f>
        <v>.</v>
      </c>
      <c r="FG125" t="str">
        <f>IF(ISNUMBER(VLOOKUP($F125,AREA_EM_ALLYEAR,Seq!L$1,FALSE)),VLOOKUP($F125,AREA_EM_ALLYEAR,Seq!L$1,FALSE),".")</f>
        <v>.</v>
      </c>
      <c r="FH125" t="str">
        <f>IF(ISNUMBER(VLOOKUP($F125,AREA_EM_ALLYEAR,Seq!M$1,FALSE)),VLOOKUP($F125,AREA_EM_ALLYEAR,Seq!M$1,FALSE),".")</f>
        <v>.</v>
      </c>
      <c r="FI125" t="str">
        <f>IF(ISNUMBER(VLOOKUP($F125,AREA_EM_ALLYEAR,Seq!N$1,FALSE)),VLOOKUP($F125,AREA_EM_ALLYEAR,Seq!N$1,FALSE),".")</f>
        <v>.</v>
      </c>
      <c r="FJ125" t="str">
        <f>IF(ISNUMBER(VLOOKUP($F125,AREA_EM_ALLYEAR,Seq!O$1,FALSE)),VLOOKUP($F125,AREA_EM_ALLYEAR,Seq!O$1,FALSE),".")</f>
        <v>.</v>
      </c>
      <c r="FK125" t="str">
        <f t="shared" si="81"/>
        <v>.</v>
      </c>
      <c r="FN125" t="str">
        <f>IF( ISNUMBER(VLOOKUP($F125,AREA_LIFE,Seq!V$1,FALSE)-Life!V$39),VLOOKUP($F125,AREA_LIFE,Seq!V$1,FALSE)-Life!V$39,".")</f>
        <v>.</v>
      </c>
      <c r="FO125" t="str">
        <f>IF( ISNUMBER(VLOOKUP($F125,AREA_LIFE,Seq!W$1,FALSE)-Life!W$39),VLOOKUP($F125,AREA_LIFE,Seq!W$1,FALSE)-Life!W$39,".")</f>
        <v>.</v>
      </c>
      <c r="FP125" t="str">
        <f>IF( ISNUMBER(VLOOKUP($F125,AREA_LIFE,Seq!X$1,FALSE)-Life!X$39),VLOOKUP($F125,AREA_LIFE,Seq!X$1,FALSE)-Life!X$39,".")</f>
        <v>.</v>
      </c>
      <c r="FQ125" t="str">
        <f>IF( ISNUMBER(VLOOKUP($F125,AREA_LIFE,Seq!Y$1,FALSE)-Life!Y$39),VLOOKUP($F125,AREA_LIFE,Seq!Y$1,FALSE)-Life!Y$39,".")</f>
        <v>.</v>
      </c>
      <c r="FR125" t="str">
        <f>IF( ISNUMBER(VLOOKUP($F125,AREA_LIFE,Seq!Z$1,FALSE)-Life!Z$39),VLOOKUP($F125,AREA_LIFE,Seq!Z$1,FALSE)-Life!Z$39,".")</f>
        <v>.</v>
      </c>
      <c r="FS125" t="str">
        <f>IF( ISNUMBER(VLOOKUP($F125,AREA_LIFE,Seq!AA$1,FALSE)-Life!AA$39),VLOOKUP($F125,AREA_LIFE,Seq!AA$1,FALSE)-Life!AA$39,".")</f>
        <v>.</v>
      </c>
      <c r="FT125" t="str">
        <f>IF( ISNUMBER(VLOOKUP($F125,AREA_LIFE,Seq!AB$1,FALSE)-Life!AB$39),VLOOKUP($F125,AREA_LIFE,Seq!AB$1,FALSE)-Life!AB$39,".")</f>
        <v>.</v>
      </c>
      <c r="FU125" t="str">
        <f>IF( ISNUMBER(VLOOKUP($F125,AREA_LIFE,Seq!AC$1,FALSE)-Life!AC$39),VLOOKUP($F125,AREA_LIFE,Seq!AC$1,FALSE)-Life!AC$39,".")</f>
        <v>.</v>
      </c>
      <c r="FV125" t="str">
        <f>IF( ISNUMBER(VLOOKUP($F125,AREA_LIFE,Seq!AD$1,FALSE)-Life!AD$39),VLOOKUP($F125,AREA_LIFE,Seq!AD$1,FALSE)-Life!AD$39,".")</f>
        <v>.</v>
      </c>
      <c r="FW125" t="str">
        <f>IF( ISNUMBER(VLOOKUP($F125,AREA_LIFE,Seq!AE$1,FALSE)-Life!AE$39),VLOOKUP($F125,AREA_LIFE,Seq!AE$1,FALSE)-Life!AE$39,".")</f>
        <v>.</v>
      </c>
      <c r="FX125" t="str">
        <f>IF( ISNUMBER(VLOOKUP($F125,AREA_LIFE,Seq!AF$1,FALSE)-Life!AF$39),VLOOKUP($F125,AREA_LIFE,Seq!AF$1,FALSE)-Life!AF$39,".")</f>
        <v>.</v>
      </c>
      <c r="FY125" t="str">
        <f>IF( ISNUMBER(VLOOKUP($F125,AREA_LIFE,Seq!AG$1,FALSE)-Life!AG$39),VLOOKUP($F125,AREA_LIFE,Seq!AG$1,FALSE)-Life!AG$39,".")</f>
        <v>.</v>
      </c>
      <c r="FZ125" t="str">
        <f>IF( ISNUMBER(VLOOKUP($F125,AREA_LIFE,Seq!AH$1,FALSE)-Life!AH$39),VLOOKUP($F125,AREA_LIFE,Seq!AH$1,FALSE)-Life!AH$39,".")</f>
        <v>.</v>
      </c>
      <c r="GA125" t="str">
        <f>IF( ISNUMBER(VLOOKUP($F125,AREA_LIFE,Seq!AI$1,FALSE)-Life!AI$39),VLOOKUP($F125,AREA_LIFE,Seq!AI$1,FALSE)-Life!AI$39,".")</f>
        <v>.</v>
      </c>
      <c r="GB125" t="str">
        <f>IF( ISNUMBER(VLOOKUP($F125,AREA_LIFE,Seq!AJ$1,FALSE)-Life!AJ$39),VLOOKUP($F125,AREA_LIFE,Seq!AJ$1,FALSE)-Life!AJ$39,".")</f>
        <v>.</v>
      </c>
      <c r="GC125" t="str">
        <f>IF( ISNUMBER(VLOOKUP($F125,AREA_LIFE,Seq!AK$1,FALSE)-Life!AK$39),VLOOKUP($F125,AREA_LIFE,Seq!AK$1,FALSE)-Life!AK$39,".")</f>
        <v>.</v>
      </c>
      <c r="GD125" t="str">
        <f>IF( ISNUMBER(VLOOKUP($F125,AREA_LIFE,Seq!AL$1,FALSE)-Life!AL$39),VLOOKUP($F125,AREA_LIFE,Seq!AL$1,FALSE)-Life!AL$39,".")</f>
        <v>.</v>
      </c>
      <c r="GE125" t="str">
        <f>IF( ISNUMBER(VLOOKUP($F125,AREA_LIFE,Seq!AM$1,FALSE)-Life!AM$39),VLOOKUP($F125,AREA_LIFE,Seq!AM$1,FALSE)-Life!AM$39,".")</f>
        <v>.</v>
      </c>
      <c r="GF125" t="str">
        <f>IF( ISNUMBER(VLOOKUP($F125,AREA_LIFE,Seq!AN$1,FALSE)-Life!AN$39),VLOOKUP($F125,AREA_LIFE,Seq!AN$1,FALSE)-Life!AN$39,".")</f>
        <v>.</v>
      </c>
      <c r="GG125" t="str">
        <f>IF( ISNUMBER(VLOOKUP($F125,AREA_LIFE,Seq!AO$1,FALSE)-Life!AO$39),VLOOKUP($F125,AREA_LIFE,Seq!AO$1,FALSE)-Life!AO$39,".")</f>
        <v>.</v>
      </c>
      <c r="GH125" t="str">
        <f>IF( ISNUMBER(VLOOKUP($F125,AREA_LIFE,Seq!AP$1,FALSE)-Life!AP$39),VLOOKUP($F125,AREA_LIFE,Seq!AP$1,FALSE)-Life!AP$39,".")</f>
        <v>.</v>
      </c>
      <c r="GI125" t="str">
        <f>IF( ISNUMBER(VLOOKUP($F125,AREA_LIFE,Seq!AQ$1,FALSE)-Life!AQ$39),VLOOKUP($F125,AREA_LIFE,Seq!AQ$1,FALSE)-Life!AQ$39,".")</f>
        <v>.</v>
      </c>
      <c r="GJ125" t="str">
        <f>IF( ISNUMBER(VLOOKUP($F125,AREA_LIFE,Seq!AR$1,FALSE)-Life!AR$39),VLOOKUP($F125,AREA_LIFE,Seq!AR$1,FALSE)-Life!AR$39,".")</f>
        <v>.</v>
      </c>
      <c r="GK125" t="str">
        <f>IF( ISNUMBER(VLOOKUP($F125,AREA_LIFE,Seq!AS$1,FALSE)-Life!AS$39),VLOOKUP($F125,AREA_LIFE,Seq!AS$1,FALSE)-Life!AS$39,".")</f>
        <v>.</v>
      </c>
      <c r="GL125" t="str">
        <f>IF( ISNUMBER(VLOOKUP($F125,AREA_LIFE,Seq!AT$1,FALSE)-Life!AT$39),VLOOKUP($F125,AREA_LIFE,Seq!AT$1,FALSE)-Life!AT$39,".")</f>
        <v>.</v>
      </c>
      <c r="GM125" t="str">
        <f>IF( ISNUMBER(VLOOKUP($F125,AREA_LIFE,Seq!AU$1,FALSE)-Life!AU$39),VLOOKUP($F125,AREA_LIFE,Seq!AU$1,FALSE)-Life!AU$39,".")</f>
        <v>.</v>
      </c>
      <c r="GN125" t="str">
        <f>IF( ISNUMBER(VLOOKUP($F125,AREA_LIFE,Seq!AV$1,FALSE)-Life!AV$39),VLOOKUP($F125,AREA_LIFE,Seq!AV$1,FALSE)-Life!AV$39,".")</f>
        <v>.</v>
      </c>
      <c r="GO125" t="str">
        <f>IF( ISNUMBER(VLOOKUP($F125,AREA_LIFE,Seq!AW$1,FALSE)-Life!AW$39),VLOOKUP($F125,AREA_LIFE,Seq!AW$1,FALSE)-Life!AW$39,".")</f>
        <v>.</v>
      </c>
      <c r="GP125" t="str">
        <f>IF( ISNUMBER(VLOOKUP($F125,AREA_LIFE,Seq!AX$1,FALSE)-Life!AX$39),VLOOKUP($F125,AREA_LIFE,Seq!AX$1,FALSE)-Life!AX$39,".")</f>
        <v>.</v>
      </c>
      <c r="GQ125" t="str">
        <f t="shared" si="82"/>
        <v>.</v>
      </c>
      <c r="GS125" t="str">
        <f>IFERROR(VLOOKUP($F125,AREA_LIFE,Seq!V$1,FALSE),".")</f>
        <v>.</v>
      </c>
      <c r="GT125" t="str">
        <f>IFERROR(VLOOKUP($F125,AREA_LIFE,Seq!W$1,FALSE),".")</f>
        <v>.</v>
      </c>
      <c r="GU125" t="str">
        <f>IFERROR(VLOOKUP($F125,AREA_LIFE,Seq!X$1,FALSE),".")</f>
        <v>.</v>
      </c>
      <c r="GV125" t="str">
        <f>IFERROR(VLOOKUP($F125,AREA_LIFE,Seq!Y$1,FALSE),".")</f>
        <v>.</v>
      </c>
      <c r="GW125" t="str">
        <f>IFERROR(VLOOKUP($F125,AREA_LIFE,Seq!Z$1,FALSE),".")</f>
        <v>.</v>
      </c>
      <c r="GX125" t="str">
        <f>IFERROR(VLOOKUP($F125,AREA_LIFE,Seq!AA$1,FALSE),".")</f>
        <v>.</v>
      </c>
      <c r="GY125" t="str">
        <f>IFERROR(VLOOKUP($F125,AREA_LIFE,Seq!AB$1,FALSE),".")</f>
        <v>.</v>
      </c>
      <c r="GZ125" t="str">
        <f>IFERROR(VLOOKUP($F125,AREA_LIFE,Seq!AC$1,FALSE),".")</f>
        <v>.</v>
      </c>
      <c r="HA125" t="str">
        <f>IFERROR(VLOOKUP($F125,AREA_LIFE,Seq!AD$1,FALSE),".")</f>
        <v>.</v>
      </c>
      <c r="HB125" t="str">
        <f>IFERROR(VLOOKUP($F125,AREA_LIFE,Seq!AE$1,FALSE),".")</f>
        <v>.</v>
      </c>
      <c r="HC125" t="str">
        <f>IFERROR(VLOOKUP($F125,AREA_LIFE,Seq!AF$1,FALSE),".")</f>
        <v>.</v>
      </c>
      <c r="HD125" t="str">
        <f>IFERROR(VLOOKUP($F125,AREA_LIFE,Seq!AG$1,FALSE),".")</f>
        <v>.</v>
      </c>
      <c r="HE125" t="str">
        <f>IFERROR(VLOOKUP($F125,AREA_LIFE,Seq!AH$1,FALSE),".")</f>
        <v>.</v>
      </c>
      <c r="HF125" t="str">
        <f>IFERROR(VLOOKUP($F125,AREA_LIFE,Seq!AI$1,FALSE),".")</f>
        <v>.</v>
      </c>
      <c r="HG125" t="str">
        <f>IFERROR(VLOOKUP($F125,AREA_LIFE,Seq!AJ$1,FALSE),".")</f>
        <v>.</v>
      </c>
      <c r="HH125" t="str">
        <f>IFERROR(VLOOKUP($F125,AREA_LIFE,Seq!AK$1,FALSE),".")</f>
        <v>.</v>
      </c>
      <c r="HI125" t="str">
        <f>IFERROR(VLOOKUP($F125,AREA_LIFE,Seq!AL$1,FALSE),".")</f>
        <v>.</v>
      </c>
      <c r="HJ125" t="str">
        <f>IFERROR(VLOOKUP($F125,AREA_LIFE,Seq!AM$1,FALSE),".")</f>
        <v>.</v>
      </c>
      <c r="HK125" t="str">
        <f>IFERROR(VLOOKUP($F125,AREA_LIFE,Seq!AN$1,FALSE),".")</f>
        <v>.</v>
      </c>
      <c r="HL125" t="str">
        <f>IFERROR(VLOOKUP($F125,AREA_LIFE,Seq!AO$1,FALSE),".")</f>
        <v>.</v>
      </c>
      <c r="HM125" t="str">
        <f>IFERROR(VLOOKUP($F125,AREA_LIFE,Seq!AP$1,FALSE),".")</f>
        <v>.</v>
      </c>
      <c r="HN125" t="str">
        <f>IFERROR(VLOOKUP($F125,AREA_LIFE,Seq!AQ$1,FALSE),".")</f>
        <v>.</v>
      </c>
      <c r="HO125" t="str">
        <f>IFERROR(VLOOKUP($F125,AREA_LIFE,Seq!AR$1,FALSE),".")</f>
        <v>.</v>
      </c>
      <c r="HP125" t="str">
        <f>IFERROR(VLOOKUP($F125,AREA_LIFE,Seq!AS$1,FALSE),".")</f>
        <v>.</v>
      </c>
      <c r="HQ125" t="str">
        <f>IFERROR(VLOOKUP($F125,AREA_LIFE,Seq!AT$1,FALSE),".")</f>
        <v>.</v>
      </c>
      <c r="HR125" t="str">
        <f>IFERROR(VLOOKUP($F125,AREA_LIFE,Seq!AU$1,FALSE),".")</f>
        <v>.</v>
      </c>
      <c r="HS125" t="str">
        <f>IFERROR(VLOOKUP($F125,AREA_LIFE,Seq!AV$1,FALSE),".")</f>
        <v>.</v>
      </c>
      <c r="HT125" t="str">
        <f>IFERROR(VLOOKUP($F125,AREA_LIFE,Seq!AW$1,FALSE),".")</f>
        <v>.</v>
      </c>
      <c r="HU125" t="str">
        <f>IFERROR(VLOOKUP($F125,AREA_LIFE,Seq!AX$1,FALSE),".")</f>
        <v>.</v>
      </c>
      <c r="HV125" t="str">
        <f>IFERROR(VLOOKUP($F125,AREA_LIFE,Seq!AY$1,FALSE),".")</f>
        <v>.</v>
      </c>
      <c r="HZ125">
        <f t="shared" si="85"/>
        <v>406</v>
      </c>
      <c r="IA125">
        <f t="shared" si="83"/>
        <v>0</v>
      </c>
      <c r="IB125" t="str">
        <f t="shared" si="86"/>
        <v>.</v>
      </c>
      <c r="IC125" t="str">
        <f t="shared" si="87"/>
        <v>.</v>
      </c>
      <c r="ID125">
        <f t="shared" si="84"/>
        <v>5.5074455562095351E-2</v>
      </c>
      <c r="IE125" t="str">
        <f>work!FK125</f>
        <v>.</v>
      </c>
      <c r="IF125" t="str">
        <f>work!FL125</f>
        <v>.</v>
      </c>
      <c r="IG125" t="str">
        <f>work!FM125</f>
        <v>.</v>
      </c>
      <c r="IH125" t="str">
        <f>IF(ISNUMBER(work!FS125-work!FK125),work!FS125-work!FK125,".")</f>
        <v>.</v>
      </c>
      <c r="II125" t="str">
        <f>IF(ISNUMBER(work!FT125-work!FL125),work!FT125-work!FL125,".")</f>
        <v>.</v>
      </c>
      <c r="IJ125" t="str">
        <f>IF(ISNUMBER(work!FU125-work!FM125),work!FU125-work!FM125,".")</f>
        <v>.</v>
      </c>
    </row>
    <row r="126" spans="1:244" hidden="1">
      <c r="A126" s="24" t="str">
        <f t="shared" si="48"/>
        <v>欧洲</v>
      </c>
      <c r="B126" s="24" t="str">
        <f t="shared" si="89"/>
        <v>Out</v>
      </c>
      <c r="C126" s="24" t="str">
        <f t="shared" si="90"/>
        <v>Out</v>
      </c>
      <c r="D126" s="24"/>
      <c r="E126" s="25" t="s">
        <v>113</v>
      </c>
      <c r="F126" s="26" t="str">
        <f t="shared" si="51"/>
        <v>Kazakhstan</v>
      </c>
      <c r="G126" s="27" t="str">
        <f t="shared" si="52"/>
        <v>.</v>
      </c>
      <c r="H126" s="27" t="str">
        <f t="shared" si="53"/>
        <v>.</v>
      </c>
      <c r="I126" s="27" t="str">
        <f t="shared" si="54"/>
        <v>.</v>
      </c>
      <c r="J126" s="27" t="str">
        <f t="shared" si="55"/>
        <v>.</v>
      </c>
      <c r="K126" s="27" t="str">
        <f t="shared" si="56"/>
        <v>.</v>
      </c>
      <c r="L126" s="27" t="str">
        <f t="shared" si="57"/>
        <v>.</v>
      </c>
      <c r="M126" s="27" t="str">
        <f t="shared" si="58"/>
        <v>.</v>
      </c>
      <c r="N126" s="27" t="str">
        <f t="shared" si="59"/>
        <v>.</v>
      </c>
      <c r="O126" s="27">
        <f t="shared" si="60"/>
        <v>0</v>
      </c>
      <c r="P126" s="27">
        <f t="shared" si="61"/>
        <v>63</v>
      </c>
      <c r="Q126" s="27">
        <f t="shared" si="62"/>
        <v>114</v>
      </c>
      <c r="R126" s="27">
        <f t="shared" si="63"/>
        <v>22</v>
      </c>
      <c r="S126" s="27">
        <f t="shared" si="64"/>
        <v>29</v>
      </c>
      <c r="T126" s="27">
        <f t="shared" si="65"/>
        <v>8</v>
      </c>
      <c r="U126" s="27">
        <f t="shared" si="66"/>
        <v>12</v>
      </c>
      <c r="V126" s="27">
        <f t="shared" si="67"/>
        <v>0</v>
      </c>
      <c r="W126" s="27">
        <f t="shared" si="68"/>
        <v>73</v>
      </c>
      <c r="X126" s="27">
        <f t="shared" si="69"/>
        <v>33</v>
      </c>
      <c r="Y126" s="27">
        <f t="shared" si="70"/>
        <v>296</v>
      </c>
      <c r="Z126" s="27">
        <f t="shared" si="71"/>
        <v>70</v>
      </c>
      <c r="AA126" s="27">
        <f t="shared" si="72"/>
        <v>196</v>
      </c>
      <c r="AB126" s="27">
        <f t="shared" si="73"/>
        <v>233</v>
      </c>
      <c r="AC126" s="27">
        <f t="shared" si="74"/>
        <v>333</v>
      </c>
      <c r="AD126" s="27">
        <f t="shared" si="75"/>
        <v>159</v>
      </c>
      <c r="AE126" s="27" t="str">
        <f t="shared" si="91"/>
        <v>.</v>
      </c>
      <c r="AF126" s="27" t="str">
        <f t="shared" si="92"/>
        <v>.</v>
      </c>
      <c r="AG126" s="27"/>
      <c r="AH126" s="27" t="str">
        <f>IF(ISNUMBER(work!C126+work!AH126),work!C126+work!AH126,".")</f>
        <v>.</v>
      </c>
      <c r="AI126" s="27" t="str">
        <f>IF(ISNUMBER(work!D126+work!AI126),work!D126+work!AI126,".")</f>
        <v>.</v>
      </c>
      <c r="AJ126" s="27" t="str">
        <f>IF(ISNUMBER(work!E126+work!AJ126),work!E126+work!AJ126,".")</f>
        <v>.</v>
      </c>
      <c r="AK126" s="27" t="str">
        <f>IF(ISNUMBER(work!F126+work!AK126),work!F126+work!AK126,".")</f>
        <v>.</v>
      </c>
      <c r="AL126" s="27" t="str">
        <f>IF(ISNUMBER(work!G126+work!AL126),work!G126+work!AL126,".")</f>
        <v>.</v>
      </c>
      <c r="AM126" s="27" t="str">
        <f>IF(ISNUMBER(work!H126+work!AM126),work!H126+work!AM126,".")</f>
        <v>.</v>
      </c>
      <c r="AN126" s="27" t="str">
        <f>IF(ISNUMBER(work!I126+work!AN126),work!I126+work!AN126,".")</f>
        <v>.</v>
      </c>
      <c r="AO126" s="27" t="str">
        <f>IF(ISNUMBER(work!J126+work!AO126),work!J126+work!AO126,".")</f>
        <v>.</v>
      </c>
      <c r="AP126" s="27" t="str">
        <f>IF(ISNUMBER(work!K126+work!AP126),work!K126+work!AP126,".")</f>
        <v>.</v>
      </c>
      <c r="AQ126" s="27" t="str">
        <f>IF(ISNUMBER(work!L126+work!AQ126),work!L126+work!AQ126,".")</f>
        <v>.</v>
      </c>
      <c r="AR126" s="27">
        <f>IF(ISNUMBER(work!M126+work!AR126),work!M126+work!AR126,".")</f>
        <v>47094883.266785458</v>
      </c>
      <c r="AS126" s="27">
        <f>IF(ISNUMBER(work!N126+work!AS126),work!N126+work!AS126,".")</f>
        <v>50895377.337237373</v>
      </c>
      <c r="AT126" s="27">
        <f>IF(ISNUMBER(work!O126+work!AT126),work!O126+work!AT126,".")</f>
        <v>57665246.576350197</v>
      </c>
      <c r="AU126" s="27">
        <f>IF(ISNUMBER(work!P126+work!AU126),work!P126+work!AU126,".")</f>
        <v>65223175.957526341</v>
      </c>
      <c r="AV126" s="27">
        <f>IF(ISNUMBER(work!Q126+work!AV126),work!Q126+work!AV126,".")</f>
        <v>73249195.583237439</v>
      </c>
      <c r="AW126" s="27">
        <f>IF(ISNUMBER(work!R126+work!AW126),work!R126+work!AW126,".")</f>
        <v>80896751.128872573</v>
      </c>
      <c r="AX126" s="27">
        <f>IF(ISNUMBER(work!S126+work!AX126),work!S126+work!AX126,".")</f>
        <v>88832732.646639839</v>
      </c>
      <c r="AY126" s="27">
        <f>IF(ISNUMBER(work!T126+work!AY126),work!T126+work!AY126,".")</f>
        <v>96970607.132300973</v>
      </c>
      <c r="AZ126" s="27">
        <f>IF(ISNUMBER(work!U126+work!AZ126),work!U126+work!AZ126,".")</f>
        <v>104373919.45638534</v>
      </c>
      <c r="BA126" s="27">
        <f>IF(ISNUMBER(work!V126+work!BA126),work!V126+work!BA126,".")</f>
        <v>112226852.50203465</v>
      </c>
      <c r="BB126" s="27">
        <f>IF(ISNUMBER(work!W126+work!BB126),work!W126+work!BB126,".")</f>
        <v>121677231.23321369</v>
      </c>
      <c r="BC126" s="27">
        <f>IF(ISNUMBER(work!X126+work!BC126),work!X126+work!BC126,".")</f>
        <v>131871559.77679005</v>
      </c>
      <c r="BD126" s="27">
        <f>IF(ISNUMBER(work!Y126+work!BD126),work!Y126+work!BD126,".")</f>
        <v>143886404.70302472</v>
      </c>
      <c r="BE126" s="27">
        <f>IF(ISNUMBER(work!Z126+work!BE126),work!Z126+work!BE126,".")</f>
        <v>158259087.95409909</v>
      </c>
      <c r="BF126" s="27">
        <f>IF(ISNUMBER(work!AA126+work!BF126),work!AA126+work!BF126,".")</f>
        <v>174230797.80845082</v>
      </c>
      <c r="BG126" s="27">
        <f>IF(ISNUMBER(work!AB126+work!BG126),work!AB126+work!BG126,".")</f>
        <v>192331685.18081382</v>
      </c>
      <c r="BH126" s="27">
        <f>IF(ISNUMBER(work!AC126+work!BH126),work!AC126+work!BH126,".")</f>
        <v>214615199.47378892</v>
      </c>
      <c r="BI126" s="27">
        <f>IF(ISNUMBER(work!AD126+work!BI126),work!AD126+work!BI126,".")</f>
        <v>242379210.13430017</v>
      </c>
      <c r="BJ126" s="27">
        <f>IF(ISNUMBER(work!AE126+work!BJ126),work!AE126+work!BJ126,".")</f>
        <v>263983879.57194865</v>
      </c>
      <c r="BK126" s="27">
        <f>IF(ISNUMBER(work!AF126+work!BK126),work!AF126+work!BK126,".")</f>
        <v>297529865.92716998</v>
      </c>
      <c r="BL126" s="27"/>
      <c r="BM126" s="27" t="str">
        <f>IF(ISNUMBER(work!AH126-work!C126),work!AH126-work!C126,".")</f>
        <v>.</v>
      </c>
      <c r="BN126" s="27" t="str">
        <f>IF(ISNUMBER(work!AI126-work!D126),work!AI126-work!D126,".")</f>
        <v>.</v>
      </c>
      <c r="BO126" s="27" t="str">
        <f>IF(ISNUMBER(work!AJ126-work!E126),work!AJ126-work!E126,".")</f>
        <v>.</v>
      </c>
      <c r="BP126" s="27" t="str">
        <f>IF(ISNUMBER(work!AK126-work!F126),work!AK126-work!F126,".")</f>
        <v>.</v>
      </c>
      <c r="BQ126" s="27" t="str">
        <f>IF(ISNUMBER(work!AL126-work!G126),work!AL126-work!G126,".")</f>
        <v>.</v>
      </c>
      <c r="BR126" s="27" t="str">
        <f>IF(ISNUMBER(work!AM126-work!H126),work!AM126-work!H126,".")</f>
        <v>.</v>
      </c>
      <c r="BS126" s="27" t="str">
        <f>IF(ISNUMBER(work!AN126-work!I126),work!AN126-work!I126,".")</f>
        <v>.</v>
      </c>
      <c r="BT126" s="27" t="str">
        <f>IF(ISNUMBER(work!AO126-work!J126),work!AO126-work!J126,".")</f>
        <v>.</v>
      </c>
      <c r="BU126" s="27" t="str">
        <f>IF(ISNUMBER(work!AP126-work!K126),work!AP126-work!K126,".")</f>
        <v>.</v>
      </c>
      <c r="BV126" s="27" t="str">
        <f>IF(ISNUMBER(work!AQ126-work!L126),work!AQ126-work!L126,".")</f>
        <v>.</v>
      </c>
      <c r="BW126" s="27">
        <f>IF(ISNUMBER(work!AR126-work!M126),work!AR126-work!M126,".")</f>
        <v>-41825227.919336751</v>
      </c>
      <c r="BX126" s="27">
        <f>IF(ISNUMBER(work!AS126-work!N126),work!AS126-work!N126,".")</f>
        <v>-46205384.078008026</v>
      </c>
      <c r="BY126" s="27">
        <f>IF(ISNUMBER(work!AT126-work!O126),work!AT126-work!O126,".")</f>
        <v>-53223822.959860012</v>
      </c>
      <c r="BZ126" s="27">
        <f>IF(ISNUMBER(work!AU126-work!P126),work!AU126-work!P126,".")</f>
        <v>-61190363.313753247</v>
      </c>
      <c r="CA126" s="27">
        <f>IF(ISNUMBER(work!AV126-work!Q126),work!AV126-work!Q126,".")</f>
        <v>-69724517.332579762</v>
      </c>
      <c r="CB126" s="27">
        <f>IF(ISNUMBER(work!AW126-work!R126),work!AW126-work!R126,".")</f>
        <v>-77661096.494768828</v>
      </c>
      <c r="CC126" s="27">
        <f>IF(ISNUMBER(work!AX126-work!S126),work!AX126-work!S126,".")</f>
        <v>-85580899.739365563</v>
      </c>
      <c r="CD126" s="27">
        <f>IF(ISNUMBER(work!AY126-work!T126),work!AY126-work!T126,".")</f>
        <v>-93663493.065603018</v>
      </c>
      <c r="CE126" s="27">
        <f>IF(ISNUMBER(work!AZ126-work!U126),work!AZ126-work!U126,".")</f>
        <v>-101129640.55695465</v>
      </c>
      <c r="CF126" s="27">
        <f>IF(ISNUMBER(work!BA126-work!V126),work!BA126-work!V126,".")</f>
        <v>-108894978.07231934</v>
      </c>
      <c r="CG126" s="27">
        <f>IF(ISNUMBER(work!BB126-work!W126),work!BB126-work!W126,".")</f>
        <v>-118018833.1093863</v>
      </c>
      <c r="CH126" s="27">
        <f>IF(ISNUMBER(work!BC126-work!X126),work!BC126-work!X126,".")</f>
        <v>-127719277.90624595</v>
      </c>
      <c r="CI126" s="27">
        <f>IF(ISNUMBER(work!BD126-work!Y126),work!BD126-work!Y126,".")</f>
        <v>-139327199.20916727</v>
      </c>
      <c r="CJ126" s="27">
        <f>IF(ISNUMBER(work!BE126-work!Z126),work!BE126-work!Z126,".")</f>
        <v>-153275876.34931293</v>
      </c>
      <c r="CK126" s="27">
        <f>IF(ISNUMBER(work!BF126-work!AA126),work!BF126-work!AA126,".")</f>
        <v>-168769197.88960516</v>
      </c>
      <c r="CL126" s="27">
        <f>IF(ISNUMBER(work!BG126-work!AB126),work!BG126-work!AB126,".")</f>
        <v>-186340310.06984016</v>
      </c>
      <c r="CM126" s="27">
        <f>IF(ISNUMBER(work!BH126-work!AC126),work!BH126-work!AC126,".")</f>
        <v>-207982747.22594106</v>
      </c>
      <c r="CN126" s="27">
        <f>IF(ISNUMBER(work!BI126-work!AD126),work!BI126-work!AD126,".")</f>
        <v>-235156469.63639385</v>
      </c>
      <c r="CO126" s="27">
        <f>IF(ISNUMBER(work!BJ126-work!AE126),work!BJ126-work!AE126,".")</f>
        <v>-256530011.37810934</v>
      </c>
      <c r="CP126" s="27">
        <f>IF(ISNUMBER(work!BK126-work!AF126),work!BK126-work!AF126,".")</f>
        <v>-289979241.90162069</v>
      </c>
      <c r="CQ126" s="27"/>
      <c r="CR126" s="27"/>
      <c r="CS126" s="27">
        <f>IF(ISNUMBER(work!CR126-work!BN126),work!CR126-work!BN126,".")</f>
        <v>7.6670101212729089E-2</v>
      </c>
      <c r="CT126" s="27">
        <f>IF(ISNUMBER(work!CS126-work!BO126),work!CS126-work!BO126,".")</f>
        <v>7.5670101212729088E-2</v>
      </c>
      <c r="CU126" s="27">
        <f>IF(ISNUMBER(work!CT126-work!BP126),work!CT126-work!BP126,".")</f>
        <v>7.5670101212729088E-2</v>
      </c>
      <c r="CV126" s="27">
        <f>IF(ISNUMBER(work!CU126-work!BQ126),work!CU126-work!BQ126,".")</f>
        <v>7.4670101212729087E-2</v>
      </c>
      <c r="CW126" s="27">
        <f>IF(ISNUMBER(work!CV126-work!BR126),work!CV126-work!BR126,".")</f>
        <v>7.4670101212729087E-2</v>
      </c>
      <c r="CX126" s="27">
        <f>IF(ISNUMBER(work!CW126-work!BS126),work!CW126-work!BS126,".")</f>
        <v>7.36701012127291E-2</v>
      </c>
      <c r="CY126" s="27">
        <f>IF(ISNUMBER(work!CX126-work!BT126),work!CX126-work!BT126,".")</f>
        <v>7.2670101212729099E-2</v>
      </c>
      <c r="CZ126" s="27">
        <f>IF(ISNUMBER(work!CY126-work!BU126),work!CY126-work!BU126,".")</f>
        <v>7.1670101212729098E-2</v>
      </c>
      <c r="DA126" s="27">
        <f>IF(ISNUMBER(work!CZ126-work!BV126),work!CZ126-work!BV126,".")</f>
        <v>7.0670101212729097E-2</v>
      </c>
      <c r="DB126" s="27">
        <f>IF(ISNUMBER(work!DA126-work!BW126),work!DA126-work!BW126,".")</f>
        <v>6.9670101212729096E-2</v>
      </c>
      <c r="DC126" s="27">
        <f>IF(ISNUMBER(work!DB126-work!BX126),work!DB126-work!BX126,".")</f>
        <v>6.7670101212729095E-2</v>
      </c>
      <c r="DD126" s="27">
        <f>IF(ISNUMBER(work!DC126-work!BY126),work!DC126-work!BY126,".")</f>
        <v>6.5670101212729093E-2</v>
      </c>
      <c r="DE126" s="27">
        <f>IF(ISNUMBER(work!DD126-work!BZ126),work!DD126-work!BZ126,".")</f>
        <v>7.1826046120131049E-2</v>
      </c>
      <c r="DF126" s="27">
        <f>IF(ISNUMBER(work!DE126-work!CA126),work!DE126-work!CA126,".")</f>
        <v>6.9826046120131047E-2</v>
      </c>
      <c r="DG126" s="27">
        <f>IF(ISNUMBER(work!DF126-work!CB126),work!DF126-work!CB126,".")</f>
        <v>6.7826046120131045E-2</v>
      </c>
      <c r="DH126" s="27">
        <f>IF(ISNUMBER(work!DG126-work!CC126),work!DG126-work!CC126,".")</f>
        <v>6.5826046120131043E-2</v>
      </c>
      <c r="DI126" s="27">
        <f>IF(ISNUMBER(work!DH126-work!CD126),work!DH126-work!CD126,".")</f>
        <v>6.2826046120131054E-2</v>
      </c>
      <c r="DJ126" s="27">
        <f>IF(ISNUMBER(work!DI126-work!CE126),work!DI126-work!CE126,".")</f>
        <v>6.0826046120131053E-2</v>
      </c>
      <c r="DK126" s="27">
        <f>IF(ISNUMBER(work!DJ126-work!CF126),work!DJ126-work!CF126,".")</f>
        <v>5.8826046120131051E-2</v>
      </c>
      <c r="DL126" s="27">
        <f>IF(ISNUMBER(work!DK126-work!CG126),work!DK126-work!CG126,".")</f>
        <v>5.5586433220005921E-2</v>
      </c>
      <c r="DM126" s="27">
        <f>IF(ISNUMBER(work!DL126-work!CH126),work!DL126-work!CH126,".")</f>
        <v>5.2272326587653524E-2</v>
      </c>
      <c r="DN126" s="27">
        <f>IF(ISNUMBER(work!DM126-work!CI126),work!DM126-work!CI126,".")</f>
        <v>4.9751404938653813E-2</v>
      </c>
      <c r="DO126" s="27">
        <f>IF(ISNUMBER(work!DN126-work!CJ126),work!DN126-work!CJ126,".")</f>
        <v>4.808513416201738E-2</v>
      </c>
      <c r="DP126" s="27">
        <f>IF(ISNUMBER(work!DO126-work!CK126),work!DO126-work!CK126,".")</f>
        <v>4.6903011603729297E-2</v>
      </c>
      <c r="DQ126" s="27">
        <f>IF(ISNUMBER(work!DP126-work!CL126),work!DP126-work!CL126,".")</f>
        <v>4.4845400652767597E-2</v>
      </c>
      <c r="DR126" s="27">
        <f>IF(ISNUMBER(work!DQ126-work!CM126),work!DQ126-work!CM126,".")</f>
        <v>4.3593780946722123E-2</v>
      </c>
      <c r="DS126" s="27">
        <f>IF(ISNUMBER(work!DR126-work!CN126),work!DR126-work!CN126,".")</f>
        <v>4.0806723238024319E-2</v>
      </c>
      <c r="DT126" s="27">
        <f>IF(ISNUMBER(work!DS126-work!CO126),work!DS126-work!CO126,".")</f>
        <v>3.7554410302114413E-2</v>
      </c>
      <c r="DU126" s="27">
        <f>IF(ISNUMBER(work!DT126-work!CP126),work!DT126-work!CP126,".")</f>
        <v>3.4860181349300495E-2</v>
      </c>
      <c r="DV126" s="27">
        <f t="shared" si="78"/>
        <v>3.4860181349300495E-2</v>
      </c>
      <c r="DW126" s="27"/>
      <c r="DX126" s="27" t="str">
        <f>IF(ISNUMBER(work!FJ126/work!FN126),work!FJ126/work!FN126,".")</f>
        <v>.</v>
      </c>
      <c r="DY126" s="27" t="str">
        <f>IF(ISNUMBER(work!FK126/work!FO126),work!FK126/work!FO126,".")</f>
        <v>.</v>
      </c>
      <c r="DZ126" s="27" t="str">
        <f>IF(ISNUMBER(work!FL126/work!FP126),work!FL126/work!FP126,".")</f>
        <v>.</v>
      </c>
      <c r="EA126" s="27" t="str">
        <f>IF(ISNUMBER(work!FM126/work!FQ126),work!FM126/work!FQ126,".")</f>
        <v>.</v>
      </c>
      <c r="EB126" s="27" t="str">
        <f>IF(ISNUMBER((work!FK126+work!FL126)/(work!FO126+work!FP126)),(work!FK126+work!FL126)/(work!FO126+work!FP126),".")</f>
        <v>.</v>
      </c>
      <c r="EC126" s="27" t="str">
        <f>IF(ISNUMBER(work!FR126/work!FV126),work!FR126/work!FV126,".")</f>
        <v>.</v>
      </c>
      <c r="ED126" s="27" t="str">
        <f>IF(ISNUMBER(work!FS126/work!FW126),work!FS126/work!FW126,".")</f>
        <v>.</v>
      </c>
      <c r="EE126" s="27" t="str">
        <f>IF(ISNUMBER(work!FT126/work!FX126),work!FT126/work!FX126,".")</f>
        <v>.</v>
      </c>
      <c r="EF126" s="27" t="str">
        <f>IF(ISNUMBER(work!FU126/work!FY126),work!FU126/work!FY126,".")</f>
        <v>.</v>
      </c>
      <c r="EG126" s="27" t="str">
        <f>IF(ISNUMBER((work!FS126+work!FT126)/(work!FW126+work!FX126)),(work!FS126+work!FT126)/(work!FW126+work!FX126),".")</f>
        <v>.</v>
      </c>
      <c r="EH126" s="27" t="str">
        <f>work!EZ126</f>
        <v>.</v>
      </c>
      <c r="EI126" s="27" t="str">
        <f>work!FA126</f>
        <v>.</v>
      </c>
      <c r="EJ126" s="27" t="str">
        <f>work!FB126</f>
        <v>.</v>
      </c>
      <c r="EK126" s="27"/>
      <c r="EL126" s="27" t="str">
        <f t="shared" si="93"/>
        <v>.</v>
      </c>
      <c r="EM126" t="str">
        <f t="shared" si="80"/>
        <v>.</v>
      </c>
      <c r="EN126" t="str">
        <f>work!FM126</f>
        <v>.</v>
      </c>
      <c r="EO126" t="str">
        <f>IF(ISNUMBER(work!FK126+work!FL126),work!FK126+work!FL126,".")</f>
        <v>.</v>
      </c>
      <c r="EP126" t="str">
        <f>IF(ISNUMBER(work!FU126-work!FM126),work!FU126-work!FM126,".")</f>
        <v>.</v>
      </c>
      <c r="EQ126" t="str">
        <f>IF(ISNUMBER(work!FS126+work!FT126-work!FK126-work!FL126),(work!FS126+work!FT126-work!FK126-work!FL126),".")</f>
        <v>.</v>
      </c>
      <c r="EU126" t="str">
        <f>work!FC126</f>
        <v>.</v>
      </c>
      <c r="EV126" t="str">
        <f>work!FD126</f>
        <v>.</v>
      </c>
      <c r="EW126" t="str">
        <f>IF(ISNUMBER(VLOOKUP($F126,AREA_EM_ALLYEAR,Seq!B$1,FALSE)),VLOOKUP($F126,AREA_EM_ALLYEAR,Seq!B$1,FALSE),".")</f>
        <v>.</v>
      </c>
      <c r="EX126" t="str">
        <f>IF(ISNUMBER(VLOOKUP($F126,AREA_EM_ALLYEAR,Seq!C$1,FALSE)),VLOOKUP($F126,AREA_EM_ALLYEAR,Seq!C$1,FALSE),".")</f>
        <v>.</v>
      </c>
      <c r="EY126" t="str">
        <f>IF(ISNUMBER(VLOOKUP($F126,AREA_EM_ALLYEAR,Seq!D$1,FALSE)),VLOOKUP($F126,AREA_EM_ALLYEAR,Seq!D$1,FALSE),".")</f>
        <v>.</v>
      </c>
      <c r="EZ126" t="str">
        <f>IF(ISNUMBER(VLOOKUP($F126,AREA_EM_ALLYEAR,Seq!E$1,FALSE)),VLOOKUP($F126,AREA_EM_ALLYEAR,Seq!E$1,FALSE),".")</f>
        <v>.</v>
      </c>
      <c r="FA126" t="str">
        <f>IF(ISNUMBER(VLOOKUP($F126,AREA_EM_ALLYEAR,Seq!F$1,FALSE)),VLOOKUP($F126,AREA_EM_ALLYEAR,Seq!F$1,FALSE),".")</f>
        <v>.</v>
      </c>
      <c r="FB126" t="str">
        <f>IF(ISNUMBER(VLOOKUP($F126,AREA_EM_ALLYEAR,Seq!G$1,FALSE)),VLOOKUP($F126,AREA_EM_ALLYEAR,Seq!G$1,FALSE),".")</f>
        <v>.</v>
      </c>
      <c r="FC126" t="str">
        <f>IF(ISNUMBER(VLOOKUP($F126,AREA_EM_ALLYEAR,Seq!H$1,FALSE)),VLOOKUP($F126,AREA_EM_ALLYEAR,Seq!H$1,FALSE),".")</f>
        <v>.</v>
      </c>
      <c r="FD126" t="str">
        <f>IF(ISNUMBER(VLOOKUP($F126,AREA_EM_ALLYEAR,Seq!I$1,FALSE)),VLOOKUP($F126,AREA_EM_ALLYEAR,Seq!I$1,FALSE),".")</f>
        <v>.</v>
      </c>
      <c r="FE126" t="str">
        <f>IF(ISNUMBER(VLOOKUP($F126,AREA_EM_ALLYEAR,Seq!J$1,FALSE)),VLOOKUP($F126,AREA_EM_ALLYEAR,Seq!J$1,FALSE),".")</f>
        <v>.</v>
      </c>
      <c r="FF126" t="str">
        <f>IF(ISNUMBER(VLOOKUP($F126,AREA_EM_ALLYEAR,Seq!K$1,FALSE)),VLOOKUP($F126,AREA_EM_ALLYEAR,Seq!K$1,FALSE),".")</f>
        <v>.</v>
      </c>
      <c r="FG126" t="str">
        <f>IF(ISNUMBER(VLOOKUP($F126,AREA_EM_ALLYEAR,Seq!L$1,FALSE)),VLOOKUP($F126,AREA_EM_ALLYEAR,Seq!L$1,FALSE),".")</f>
        <v>.</v>
      </c>
      <c r="FH126" t="str">
        <f>IF(ISNUMBER(VLOOKUP($F126,AREA_EM_ALLYEAR,Seq!M$1,FALSE)),VLOOKUP($F126,AREA_EM_ALLYEAR,Seq!M$1,FALSE),".")</f>
        <v>.</v>
      </c>
      <c r="FI126" t="str">
        <f>IF(ISNUMBER(VLOOKUP($F126,AREA_EM_ALLYEAR,Seq!N$1,FALSE)),VLOOKUP($F126,AREA_EM_ALLYEAR,Seq!N$1,FALSE),".")</f>
        <v>.</v>
      </c>
      <c r="FJ126" t="str">
        <f>IF(ISNUMBER(VLOOKUP($F126,AREA_EM_ALLYEAR,Seq!O$1,FALSE)),VLOOKUP($F126,AREA_EM_ALLYEAR,Seq!O$1,FALSE),".")</f>
        <v>.</v>
      </c>
      <c r="FK126" t="str">
        <f t="shared" si="81"/>
        <v>.</v>
      </c>
      <c r="FN126">
        <f>IF( ISNUMBER(VLOOKUP($F126,AREA_LIFE,Seq!V$1,FALSE)-Life!V$39),VLOOKUP($F126,AREA_LIFE,Seq!V$1,FALSE)-Life!V$39,".")</f>
        <v>0.65600000000002012</v>
      </c>
      <c r="FO126" t="str">
        <f>IF( ISNUMBER(VLOOKUP($F126,AREA_LIFE,Seq!W$1,FALSE)-Life!W$39),VLOOKUP($F126,AREA_LIFE,Seq!W$1,FALSE)-Life!W$39,".")</f>
        <v>.</v>
      </c>
      <c r="FP126">
        <f>IF( ISNUMBER(VLOOKUP($F126,AREA_LIFE,Seq!X$1,FALSE)-Life!X$39),VLOOKUP($F126,AREA_LIFE,Seq!X$1,FALSE)-Life!X$39,".")</f>
        <v>0.43931707317074142</v>
      </c>
      <c r="FQ126" t="str">
        <f>IF( ISNUMBER(VLOOKUP($F126,AREA_LIFE,Seq!Y$1,FALSE)-Life!Y$39),VLOOKUP($F126,AREA_LIFE,Seq!Y$1,FALSE)-Life!Y$39,".")</f>
        <v>.</v>
      </c>
      <c r="FR126" t="str">
        <f>IF( ISNUMBER(VLOOKUP($F126,AREA_LIFE,Seq!Z$1,FALSE)-Life!Z$39),VLOOKUP($F126,AREA_LIFE,Seq!Z$1,FALSE)-Life!Z$39,".")</f>
        <v>.</v>
      </c>
      <c r="FS126">
        <f>IF( ISNUMBER(VLOOKUP($F126,AREA_LIFE,Seq!AA$1,FALSE)-Life!AA$39),VLOOKUP($F126,AREA_LIFE,Seq!AA$1,FALSE)-Life!AA$39,".")</f>
        <v>1.6561463414634119</v>
      </c>
      <c r="FT126" t="str">
        <f>IF( ISNUMBER(VLOOKUP($F126,AREA_LIFE,Seq!AB$1,FALSE)-Life!AB$39),VLOOKUP($F126,AREA_LIFE,Seq!AB$1,FALSE)-Life!AB$39,".")</f>
        <v>.</v>
      </c>
      <c r="FU126">
        <f>IF( ISNUMBER(VLOOKUP($F126,AREA_LIFE,Seq!AC$1,FALSE)-Life!AC$39),VLOOKUP($F126,AREA_LIFE,Seq!AC$1,FALSE)-Life!AC$39,".")</f>
        <v>1.9920487804878206</v>
      </c>
      <c r="FV126">
        <f>IF( ISNUMBER(VLOOKUP($F126,AREA_LIFE,Seq!AD$1,FALSE)-Life!AD$39),VLOOKUP($F126,AREA_LIFE,Seq!AD$1,FALSE)-Life!AD$39,".")</f>
        <v>1.3158536585365823</v>
      </c>
      <c r="FW126">
        <f>IF( ISNUMBER(VLOOKUP($F126,AREA_LIFE,Seq!AE$1,FALSE)-Life!AE$39),VLOOKUP($F126,AREA_LIFE,Seq!AE$1,FALSE)-Life!AE$39,".")</f>
        <v>0.5038536585365847</v>
      </c>
      <c r="FX126">
        <f>IF( ISNUMBER(VLOOKUP($F126,AREA_LIFE,Seq!AF$1,FALSE)-Life!AF$39),VLOOKUP($F126,AREA_LIFE,Seq!AF$1,FALSE)-Life!AF$39,".")</f>
        <v>0.27751219512194325</v>
      </c>
      <c r="FY126">
        <f>IF( ISNUMBER(VLOOKUP($F126,AREA_LIFE,Seq!AG$1,FALSE)-Life!AG$39),VLOOKUP($F126,AREA_LIFE,Seq!AG$1,FALSE)-Life!AG$39,".")</f>
        <v>-0.36746341463414467</v>
      </c>
      <c r="FZ126">
        <f>IF( ISNUMBER(VLOOKUP($F126,AREA_LIFE,Seq!AH$1,FALSE)-Life!AH$39),VLOOKUP($F126,AREA_LIFE,Seq!AH$1,FALSE)-Life!AH$39,".")</f>
        <v>-0.92353658536583794</v>
      </c>
      <c r="GA126">
        <f>IF( ISNUMBER(VLOOKUP($F126,AREA_LIFE,Seq!AI$1,FALSE)-Life!AI$39),VLOOKUP($F126,AREA_LIFE,Seq!AI$1,FALSE)-Life!AI$39,".")</f>
        <v>-2.2427560975609708</v>
      </c>
      <c r="GB126">
        <f>IF( ISNUMBER(VLOOKUP($F126,AREA_LIFE,Seq!AJ$1,FALSE)-Life!AJ$39),VLOOKUP($F126,AREA_LIFE,Seq!AJ$1,FALSE)-Life!AJ$39,".")</f>
        <v>-3.6171707317073327</v>
      </c>
      <c r="GC126">
        <f>IF( ISNUMBER(VLOOKUP($F126,AREA_LIFE,Seq!AK$1,FALSE)-Life!AK$39),VLOOKUP($F126,AREA_LIFE,Seq!AK$1,FALSE)-Life!AK$39,".")</f>
        <v>-4.6980243902439014</v>
      </c>
      <c r="GD126">
        <f>IF( ISNUMBER(VLOOKUP($F126,AREA_LIFE,Seq!AL$1,FALSE)-Life!AL$39),VLOOKUP($F126,AREA_LIFE,Seq!AL$1,FALSE)-Life!AL$39,".")</f>
        <v>-5.8418780487804725</v>
      </c>
      <c r="GE126">
        <f>IF( ISNUMBER(VLOOKUP($F126,AREA_LIFE,Seq!AM$1,FALSE)-Life!AM$39),VLOOKUP($F126,AREA_LIFE,Seq!AM$1,FALSE)-Life!AM$39,".")</f>
        <v>-5.8283170731707372</v>
      </c>
      <c r="GF126">
        <f>IF( ISNUMBER(VLOOKUP($F126,AREA_LIFE,Seq!AN$1,FALSE)-Life!AN$39),VLOOKUP($F126,AREA_LIFE,Seq!AN$1,FALSE)-Life!AN$39,".")</f>
        <v>-6.073829268292684</v>
      </c>
      <c r="GG126">
        <f>IF( ISNUMBER(VLOOKUP($F126,AREA_LIFE,Seq!AO$1,FALSE)-Life!AO$39),VLOOKUP($F126,AREA_LIFE,Seq!AO$1,FALSE)-Life!AO$39,".")</f>
        <v>-5.4553902439024426</v>
      </c>
      <c r="GH126">
        <f>IF( ISNUMBER(VLOOKUP($F126,AREA_LIFE,Seq!AP$1,FALSE)-Life!AP$39),VLOOKUP($F126,AREA_LIFE,Seq!AP$1,FALSE)-Life!AP$39,".")</f>
        <v>-5.786926829268296</v>
      </c>
      <c r="GI126">
        <f>IF( ISNUMBER(VLOOKUP($F126,AREA_LIFE,Seq!AQ$1,FALSE)-Life!AQ$39),VLOOKUP($F126,AREA_LIFE,Seq!AQ$1,FALSE)-Life!AQ$39,".")</f>
        <v>-5.8432926829268297</v>
      </c>
      <c r="GJ126">
        <f>IF( ISNUMBER(VLOOKUP($F126,AREA_LIFE,Seq!AR$1,FALSE)-Life!AR$39),VLOOKUP($F126,AREA_LIFE,Seq!AR$1,FALSE)-Life!AR$39,".")</f>
        <v>-5.924853658536577</v>
      </c>
      <c r="GK126">
        <f>IF( ISNUMBER(VLOOKUP($F126,AREA_LIFE,Seq!AS$1,FALSE)-Life!AS$39),VLOOKUP($F126,AREA_LIFE,Seq!AS$1,FALSE)-Life!AS$39,".")</f>
        <v>-6.281317073170726</v>
      </c>
      <c r="GL126">
        <f>IF( ISNUMBER(VLOOKUP($F126,AREA_LIFE,Seq!AT$1,FALSE)-Life!AT$39),VLOOKUP($F126,AREA_LIFE,Seq!AT$1,FALSE)-Life!AT$39,".")</f>
        <v>-6.4858780487805063</v>
      </c>
      <c r="GM126">
        <f>IF( ISNUMBER(VLOOKUP($F126,AREA_LIFE,Seq!AU$1,FALSE)-Life!AU$39),VLOOKUP($F126,AREA_LIFE,Seq!AU$1,FALSE)-Life!AU$39,".")</f>
        <v>-6.6669024390243834</v>
      </c>
      <c r="GN126">
        <f>IF( ISNUMBER(VLOOKUP($F126,AREA_LIFE,Seq!AV$1,FALSE)-Life!AV$39),VLOOKUP($F126,AREA_LIFE,Seq!AV$1,FALSE)-Life!AV$39,".")</f>
        <v>-6.602634146341444</v>
      </c>
      <c r="GO126">
        <f>IF( ISNUMBER(VLOOKUP($F126,AREA_LIFE,Seq!AW$1,FALSE)-Life!AW$39),VLOOKUP($F126,AREA_LIFE,Seq!AW$1,FALSE)-Life!AW$39,".")</f>
        <v>-6.5799024390243801</v>
      </c>
      <c r="GP126">
        <f>IF( ISNUMBER(VLOOKUP($F126,AREA_LIFE,Seq!AX$1,FALSE)-Life!AX$39),VLOOKUP($F126,AREA_LIFE,Seq!AX$1,FALSE)-Life!AX$39,".")</f>
        <v>-6.6824146341463404</v>
      </c>
      <c r="GQ126">
        <f t="shared" si="82"/>
        <v>-6.6824146341463404</v>
      </c>
      <c r="GS126">
        <f>IFERROR(VLOOKUP($F126,AREA_LIFE,Seq!V$1,FALSE),".")</f>
        <v>66.624390243902454</v>
      </c>
      <c r="GT126" t="str">
        <f>IFERROR(VLOOKUP($F126,AREA_LIFE,Seq!W$1,FALSE),".")</f>
        <v>.</v>
      </c>
      <c r="GU126">
        <f>IFERROR(VLOOKUP($F126,AREA_LIFE,Seq!X$1,FALSE),".")</f>
        <v>66.787804878048803</v>
      </c>
      <c r="GV126" t="str">
        <f>IFERROR(VLOOKUP($F126,AREA_LIFE,Seq!Y$1,FALSE),".")</f>
        <v>.</v>
      </c>
      <c r="GW126" t="str">
        <f>IFERROR(VLOOKUP($F126,AREA_LIFE,Seq!Z$1,FALSE),".")</f>
        <v>.</v>
      </c>
      <c r="GX126">
        <f>IFERROR(VLOOKUP($F126,AREA_LIFE,Seq!AA$1,FALSE),".")</f>
        <v>68.536585365853668</v>
      </c>
      <c r="GY126" t="str">
        <f>IFERROR(VLOOKUP($F126,AREA_LIFE,Seq!AB$1,FALSE),".")</f>
        <v>.</v>
      </c>
      <c r="GZ126">
        <f>IFERROR(VLOOKUP($F126,AREA_LIFE,Seq!AC$1,FALSE),".")</f>
        <v>69.290243902439045</v>
      </c>
      <c r="HA126">
        <f>IFERROR(VLOOKUP($F126,AREA_LIFE,Seq!AD$1,FALSE),".")</f>
        <v>68.848780487804873</v>
      </c>
      <c r="HB126">
        <f>IFERROR(VLOOKUP($F126,AREA_LIFE,Seq!AE$1,FALSE),".")</f>
        <v>68.29024390243903</v>
      </c>
      <c r="HC126">
        <f>IFERROR(VLOOKUP($F126,AREA_LIFE,Seq!AF$1,FALSE),".")</f>
        <v>68.336585365853651</v>
      </c>
      <c r="HD126">
        <f>IFERROR(VLOOKUP($F126,AREA_LIFE,Seq!AG$1,FALSE),".")</f>
        <v>67.982926829268308</v>
      </c>
      <c r="HE126">
        <f>IFERROR(VLOOKUP($F126,AREA_LIFE,Seq!AH$1,FALSE),".")</f>
        <v>67.731707317073187</v>
      </c>
      <c r="HF126">
        <f>IFERROR(VLOOKUP($F126,AREA_LIFE,Seq!AI$1,FALSE),".")</f>
        <v>66.726829268292704</v>
      </c>
      <c r="HG126">
        <f>IFERROR(VLOOKUP($F126,AREA_LIFE,Seq!AJ$1,FALSE),".")</f>
        <v>65.673170731707316</v>
      </c>
      <c r="HH126">
        <f>IFERROR(VLOOKUP($F126,AREA_LIFE,Seq!AK$1,FALSE),".")</f>
        <v>64.919512195121968</v>
      </c>
      <c r="HI126">
        <f>IFERROR(VLOOKUP($F126,AREA_LIFE,Seq!AL$1,FALSE),".")</f>
        <v>64.109756097560989</v>
      </c>
      <c r="HJ126">
        <f>IFERROR(VLOOKUP($F126,AREA_LIFE,Seq!AM$1,FALSE),".")</f>
        <v>64.463414634146346</v>
      </c>
      <c r="HK126">
        <f>IFERROR(VLOOKUP($F126,AREA_LIFE,Seq!AN$1,FALSE),".")</f>
        <v>64.560975609756113</v>
      </c>
      <c r="HL126">
        <f>IFERROR(VLOOKUP($F126,AREA_LIFE,Seq!AO$1,FALSE),".")</f>
        <v>65.519512195121962</v>
      </c>
      <c r="HM126">
        <f>IFERROR(VLOOKUP($F126,AREA_LIFE,Seq!AP$1,FALSE),".")</f>
        <v>65.51707317073172</v>
      </c>
      <c r="HN126">
        <f>IFERROR(VLOOKUP($F126,AREA_LIFE,Seq!AQ$1,FALSE),".")</f>
        <v>65.768292682926827</v>
      </c>
      <c r="HO126">
        <f>IFERROR(VLOOKUP($F126,AREA_LIFE,Seq!AR$1,FALSE),".")</f>
        <v>65.968292682926844</v>
      </c>
      <c r="HP126">
        <f>IFERROR(VLOOKUP($F126,AREA_LIFE,Seq!AS$1,FALSE),".")</f>
        <v>65.865853658536594</v>
      </c>
      <c r="HQ126">
        <f>IFERROR(VLOOKUP($F126,AREA_LIFE,Seq!AT$1,FALSE),".")</f>
        <v>65.887804878048783</v>
      </c>
      <c r="HR126">
        <f>IFERROR(VLOOKUP($F126,AREA_LIFE,Seq!AU$1,FALSE),".")</f>
        <v>65.909756097560987</v>
      </c>
      <c r="HS126">
        <f>IFERROR(VLOOKUP($F126,AREA_LIFE,Seq!AV$1,FALSE),".")</f>
        <v>66.160975609756107</v>
      </c>
      <c r="HT126">
        <f>IFERROR(VLOOKUP($F126,AREA_LIFE,Seq!AW$1,FALSE),".")</f>
        <v>66.363170731707328</v>
      </c>
      <c r="HU126">
        <f>IFERROR(VLOOKUP($F126,AREA_LIFE,Seq!AX$1,FALSE),".")</f>
        <v>66.442146341463427</v>
      </c>
      <c r="HV126" t="str">
        <f>IFERROR(VLOOKUP($F126,AREA_LIFE,Seq!AY$1,FALSE),".")</f>
        <v>.</v>
      </c>
      <c r="HZ126">
        <f t="shared" si="85"/>
        <v>321</v>
      </c>
      <c r="IA126">
        <f t="shared" si="83"/>
        <v>0</v>
      </c>
      <c r="IB126">
        <f t="shared" si="86"/>
        <v>47094883.266785458</v>
      </c>
      <c r="IC126">
        <f t="shared" si="87"/>
        <v>-41825227.919336751</v>
      </c>
      <c r="ID126">
        <f t="shared" si="84"/>
        <v>6.7670101212729095E-2</v>
      </c>
      <c r="IE126" t="str">
        <f>work!FK126</f>
        <v>.</v>
      </c>
      <c r="IF126" t="str">
        <f>work!FL126</f>
        <v>.</v>
      </c>
      <c r="IG126" t="str">
        <f>work!FM126</f>
        <v>.</v>
      </c>
      <c r="IH126" t="str">
        <f>IF(ISNUMBER(work!FS126-work!FK126),work!FS126-work!FK126,".")</f>
        <v>.</v>
      </c>
      <c r="II126" t="str">
        <f>IF(ISNUMBER(work!FT126-work!FL126),work!FT126-work!FL126,".")</f>
        <v>.</v>
      </c>
      <c r="IJ126" t="str">
        <f>IF(ISNUMBER(work!FU126-work!FM126),work!FU126-work!FM126,".")</f>
        <v>.</v>
      </c>
    </row>
    <row r="127" spans="1:244" hidden="1">
      <c r="A127" s="24" t="str">
        <f t="shared" si="48"/>
        <v>欧洲</v>
      </c>
      <c r="B127" s="24" t="str">
        <f t="shared" si="89"/>
        <v>Out</v>
      </c>
      <c r="C127" s="24" t="str">
        <f t="shared" si="90"/>
        <v>Out</v>
      </c>
      <c r="D127" s="24"/>
      <c r="E127" s="25" t="s">
        <v>114</v>
      </c>
      <c r="F127" s="26" t="str">
        <f t="shared" si="51"/>
        <v>Kirghizia</v>
      </c>
      <c r="G127" s="27" t="str">
        <f t="shared" si="52"/>
        <v>.</v>
      </c>
      <c r="H127" s="27" t="str">
        <f t="shared" si="53"/>
        <v>.</v>
      </c>
      <c r="I127" s="27" t="str">
        <f t="shared" si="54"/>
        <v>.</v>
      </c>
      <c r="J127" s="27" t="str">
        <f t="shared" si="55"/>
        <v>.</v>
      </c>
      <c r="K127" s="27" t="str">
        <f t="shared" si="56"/>
        <v>.</v>
      </c>
      <c r="L127" s="27" t="str">
        <f t="shared" si="57"/>
        <v>.</v>
      </c>
      <c r="M127" s="27" t="str">
        <f t="shared" si="58"/>
        <v>.</v>
      </c>
      <c r="N127" s="27" t="str">
        <f t="shared" si="59"/>
        <v>.</v>
      </c>
      <c r="O127" s="27">
        <f t="shared" si="60"/>
        <v>0</v>
      </c>
      <c r="P127" s="27">
        <f t="shared" si="61"/>
        <v>0</v>
      </c>
      <c r="Q127" s="27">
        <f t="shared" si="62"/>
        <v>18</v>
      </c>
      <c r="R127" s="27">
        <f t="shared" si="63"/>
        <v>19</v>
      </c>
      <c r="S127" s="27">
        <f t="shared" si="64"/>
        <v>14</v>
      </c>
      <c r="T127" s="27">
        <f t="shared" si="65"/>
        <v>0</v>
      </c>
      <c r="U127" s="27">
        <f t="shared" si="66"/>
        <v>6</v>
      </c>
      <c r="V127" s="27">
        <f t="shared" si="67"/>
        <v>0</v>
      </c>
      <c r="W127" s="27">
        <f t="shared" si="68"/>
        <v>0</v>
      </c>
      <c r="X127" s="27">
        <f t="shared" si="69"/>
        <v>20</v>
      </c>
      <c r="Y127" s="27">
        <f t="shared" si="70"/>
        <v>25</v>
      </c>
      <c r="Z127" s="27">
        <f t="shared" si="71"/>
        <v>90</v>
      </c>
      <c r="AA127" s="27">
        <f t="shared" si="72"/>
        <v>248</v>
      </c>
      <c r="AB127" s="27">
        <f t="shared" si="73"/>
        <v>53</v>
      </c>
      <c r="AC127" s="27">
        <f t="shared" si="74"/>
        <v>423</v>
      </c>
      <c r="AD127" s="27">
        <f t="shared" si="75"/>
        <v>660</v>
      </c>
      <c r="AE127" s="27" t="str">
        <f t="shared" si="91"/>
        <v>.</v>
      </c>
      <c r="AF127" s="27" t="str">
        <f t="shared" si="92"/>
        <v>.</v>
      </c>
      <c r="AG127" s="27"/>
      <c r="AH127" s="27" t="str">
        <f>IF(ISNUMBER(work!C127+work!AH127),work!C127+work!AH127,".")</f>
        <v>.</v>
      </c>
      <c r="AI127" s="27" t="str">
        <f>IF(ISNUMBER(work!D127+work!AI127),work!D127+work!AI127,".")</f>
        <v>.</v>
      </c>
      <c r="AJ127" s="27" t="str">
        <f>IF(ISNUMBER(work!E127+work!AJ127),work!E127+work!AJ127,".")</f>
        <v>.</v>
      </c>
      <c r="AK127" s="27" t="str">
        <f>IF(ISNUMBER(work!F127+work!AK127),work!F127+work!AK127,".")</f>
        <v>.</v>
      </c>
      <c r="AL127" s="27" t="str">
        <f>IF(ISNUMBER(work!G127+work!AL127),work!G127+work!AL127,".")</f>
        <v>.</v>
      </c>
      <c r="AM127" s="27" t="str">
        <f>IF(ISNUMBER(work!H127+work!AM127),work!H127+work!AM127,".")</f>
        <v>.</v>
      </c>
      <c r="AN127" s="27" t="str">
        <f>IF(ISNUMBER(work!I127+work!AN127),work!I127+work!AN127,".")</f>
        <v>.</v>
      </c>
      <c r="AO127" s="27" t="str">
        <f>IF(ISNUMBER(work!J127+work!AO127),work!J127+work!AO127,".")</f>
        <v>.</v>
      </c>
      <c r="AP127" s="27" t="str">
        <f>IF(ISNUMBER(work!K127+work!AP127),work!K127+work!AP127,".")</f>
        <v>.</v>
      </c>
      <c r="AQ127" s="27" t="str">
        <f>IF(ISNUMBER(work!L127+work!AQ127),work!L127+work!AQ127,".")</f>
        <v>.</v>
      </c>
      <c r="AR127" s="27" t="str">
        <f>IF(ISNUMBER(work!M127+work!AR127),work!M127+work!AR127,".")</f>
        <v>.</v>
      </c>
      <c r="AS127" s="27" t="str">
        <f>IF(ISNUMBER(work!N127+work!AS127),work!N127+work!AS127,".")</f>
        <v>.</v>
      </c>
      <c r="AT127" s="27" t="str">
        <f>IF(ISNUMBER(work!O127+work!AT127),work!O127+work!AT127,".")</f>
        <v>.</v>
      </c>
      <c r="AU127" s="27" t="str">
        <f>IF(ISNUMBER(work!P127+work!AU127),work!P127+work!AU127,".")</f>
        <v>.</v>
      </c>
      <c r="AV127" s="27" t="str">
        <f>IF(ISNUMBER(work!Q127+work!AV127),work!Q127+work!AV127,".")</f>
        <v>.</v>
      </c>
      <c r="AW127" s="27" t="str">
        <f>IF(ISNUMBER(work!R127+work!AW127),work!R127+work!AW127,".")</f>
        <v>.</v>
      </c>
      <c r="AX127" s="27" t="str">
        <f>IF(ISNUMBER(work!S127+work!AX127),work!S127+work!AX127,".")</f>
        <v>.</v>
      </c>
      <c r="AY127" s="27" t="str">
        <f>IF(ISNUMBER(work!T127+work!AY127),work!T127+work!AY127,".")</f>
        <v>.</v>
      </c>
      <c r="AZ127" s="27" t="str">
        <f>IF(ISNUMBER(work!U127+work!AZ127),work!U127+work!AZ127,".")</f>
        <v>.</v>
      </c>
      <c r="BA127" s="27" t="str">
        <f>IF(ISNUMBER(work!V127+work!BA127),work!V127+work!BA127,".")</f>
        <v>.</v>
      </c>
      <c r="BB127" s="27" t="str">
        <f>IF(ISNUMBER(work!W127+work!BB127),work!W127+work!BB127,".")</f>
        <v>.</v>
      </c>
      <c r="BC127" s="27" t="str">
        <f>IF(ISNUMBER(work!X127+work!BC127),work!X127+work!BC127,".")</f>
        <v>.</v>
      </c>
      <c r="BD127" s="27" t="str">
        <f>IF(ISNUMBER(work!Y127+work!BD127),work!Y127+work!BD127,".")</f>
        <v>.</v>
      </c>
      <c r="BE127" s="27" t="str">
        <f>IF(ISNUMBER(work!Z127+work!BE127),work!Z127+work!BE127,".")</f>
        <v>.</v>
      </c>
      <c r="BF127" s="27" t="str">
        <f>IF(ISNUMBER(work!AA127+work!BF127),work!AA127+work!BF127,".")</f>
        <v>.</v>
      </c>
      <c r="BG127" s="27" t="str">
        <f>IF(ISNUMBER(work!AB127+work!BG127),work!AB127+work!BG127,".")</f>
        <v>.</v>
      </c>
      <c r="BH127" s="27" t="str">
        <f>IF(ISNUMBER(work!AC127+work!BH127),work!AC127+work!BH127,".")</f>
        <v>.</v>
      </c>
      <c r="BI127" s="27" t="str">
        <f>IF(ISNUMBER(work!AD127+work!BI127),work!AD127+work!BI127,".")</f>
        <v>.</v>
      </c>
      <c r="BJ127" s="27" t="str">
        <f>IF(ISNUMBER(work!AE127+work!BJ127),work!AE127+work!BJ127,".")</f>
        <v>.</v>
      </c>
      <c r="BK127" s="27" t="str">
        <f>IF(ISNUMBER(work!AF127+work!BK127),work!AF127+work!BK127,".")</f>
        <v>.</v>
      </c>
      <c r="BL127" s="27"/>
      <c r="BM127" s="27" t="str">
        <f>IF(ISNUMBER(work!AH127-work!C127),work!AH127-work!C127,".")</f>
        <v>.</v>
      </c>
      <c r="BN127" s="27" t="str">
        <f>IF(ISNUMBER(work!AI127-work!D127),work!AI127-work!D127,".")</f>
        <v>.</v>
      </c>
      <c r="BO127" s="27" t="str">
        <f>IF(ISNUMBER(work!AJ127-work!E127),work!AJ127-work!E127,".")</f>
        <v>.</v>
      </c>
      <c r="BP127" s="27" t="str">
        <f>IF(ISNUMBER(work!AK127-work!F127),work!AK127-work!F127,".")</f>
        <v>.</v>
      </c>
      <c r="BQ127" s="27" t="str">
        <f>IF(ISNUMBER(work!AL127-work!G127),work!AL127-work!G127,".")</f>
        <v>.</v>
      </c>
      <c r="BR127" s="27" t="str">
        <f>IF(ISNUMBER(work!AM127-work!H127),work!AM127-work!H127,".")</f>
        <v>.</v>
      </c>
      <c r="BS127" s="27" t="str">
        <f>IF(ISNUMBER(work!AN127-work!I127),work!AN127-work!I127,".")</f>
        <v>.</v>
      </c>
      <c r="BT127" s="27" t="str">
        <f>IF(ISNUMBER(work!AO127-work!J127),work!AO127-work!J127,".")</f>
        <v>.</v>
      </c>
      <c r="BU127" s="27" t="str">
        <f>IF(ISNUMBER(work!AP127-work!K127),work!AP127-work!K127,".")</f>
        <v>.</v>
      </c>
      <c r="BV127" s="27" t="str">
        <f>IF(ISNUMBER(work!AQ127-work!L127),work!AQ127-work!L127,".")</f>
        <v>.</v>
      </c>
      <c r="BW127" s="27" t="str">
        <f>IF(ISNUMBER(work!AR127-work!M127),work!AR127-work!M127,".")</f>
        <v>.</v>
      </c>
      <c r="BX127" s="27" t="str">
        <f>IF(ISNUMBER(work!AS127-work!N127),work!AS127-work!N127,".")</f>
        <v>.</v>
      </c>
      <c r="BY127" s="27" t="str">
        <f>IF(ISNUMBER(work!AT127-work!O127),work!AT127-work!O127,".")</f>
        <v>.</v>
      </c>
      <c r="BZ127" s="27" t="str">
        <f>IF(ISNUMBER(work!AU127-work!P127),work!AU127-work!P127,".")</f>
        <v>.</v>
      </c>
      <c r="CA127" s="27" t="str">
        <f>IF(ISNUMBER(work!AV127-work!Q127),work!AV127-work!Q127,".")</f>
        <v>.</v>
      </c>
      <c r="CB127" s="27" t="str">
        <f>IF(ISNUMBER(work!AW127-work!R127),work!AW127-work!R127,".")</f>
        <v>.</v>
      </c>
      <c r="CC127" s="27" t="str">
        <f>IF(ISNUMBER(work!AX127-work!S127),work!AX127-work!S127,".")</f>
        <v>.</v>
      </c>
      <c r="CD127" s="27" t="str">
        <f>IF(ISNUMBER(work!AY127-work!T127),work!AY127-work!T127,".")</f>
        <v>.</v>
      </c>
      <c r="CE127" s="27" t="str">
        <f>IF(ISNUMBER(work!AZ127-work!U127),work!AZ127-work!U127,".")</f>
        <v>.</v>
      </c>
      <c r="CF127" s="27" t="str">
        <f>IF(ISNUMBER(work!BA127-work!V127),work!BA127-work!V127,".")</f>
        <v>.</v>
      </c>
      <c r="CG127" s="27" t="str">
        <f>IF(ISNUMBER(work!BB127-work!W127),work!BB127-work!W127,".")</f>
        <v>.</v>
      </c>
      <c r="CH127" s="27" t="str">
        <f>IF(ISNUMBER(work!BC127-work!X127),work!BC127-work!X127,".")</f>
        <v>.</v>
      </c>
      <c r="CI127" s="27" t="str">
        <f>IF(ISNUMBER(work!BD127-work!Y127),work!BD127-work!Y127,".")</f>
        <v>.</v>
      </c>
      <c r="CJ127" s="27" t="str">
        <f>IF(ISNUMBER(work!BE127-work!Z127),work!BE127-work!Z127,".")</f>
        <v>.</v>
      </c>
      <c r="CK127" s="27" t="str">
        <f>IF(ISNUMBER(work!BF127-work!AA127),work!BF127-work!AA127,".")</f>
        <v>.</v>
      </c>
      <c r="CL127" s="27" t="str">
        <f>IF(ISNUMBER(work!BG127-work!AB127),work!BG127-work!AB127,".")</f>
        <v>.</v>
      </c>
      <c r="CM127" s="27" t="str">
        <f>IF(ISNUMBER(work!BH127-work!AC127),work!BH127-work!AC127,".")</f>
        <v>.</v>
      </c>
      <c r="CN127" s="27" t="str">
        <f>IF(ISNUMBER(work!BI127-work!AD127),work!BI127-work!AD127,".")</f>
        <v>.</v>
      </c>
      <c r="CO127" s="27" t="str">
        <f>IF(ISNUMBER(work!BJ127-work!AE127),work!BJ127-work!AE127,".")</f>
        <v>.</v>
      </c>
      <c r="CP127" s="27" t="str">
        <f>IF(ISNUMBER(work!BK127-work!AF127),work!BK127-work!AF127,".")</f>
        <v>.</v>
      </c>
      <c r="CQ127" s="27"/>
      <c r="CR127" s="27"/>
      <c r="CS127" s="27" t="str">
        <f>IF(ISNUMBER(work!CR127-work!BN127),work!CR127-work!BN127,".")</f>
        <v>.</v>
      </c>
      <c r="CT127" s="27" t="str">
        <f>IF(ISNUMBER(work!CS127-work!BO127),work!CS127-work!BO127,".")</f>
        <v>.</v>
      </c>
      <c r="CU127" s="27" t="str">
        <f>IF(ISNUMBER(work!CT127-work!BP127),work!CT127-work!BP127,".")</f>
        <v>.</v>
      </c>
      <c r="CV127" s="27" t="str">
        <f>IF(ISNUMBER(work!CU127-work!BQ127),work!CU127-work!BQ127,".")</f>
        <v>.</v>
      </c>
      <c r="CW127" s="27" t="str">
        <f>IF(ISNUMBER(work!CV127-work!BR127),work!CV127-work!BR127,".")</f>
        <v>.</v>
      </c>
      <c r="CX127" s="27" t="str">
        <f>IF(ISNUMBER(work!CW127-work!BS127),work!CW127-work!BS127,".")</f>
        <v>.</v>
      </c>
      <c r="CY127" s="27" t="str">
        <f>IF(ISNUMBER(work!CX127-work!BT127),work!CX127-work!BT127,".")</f>
        <v>.</v>
      </c>
      <c r="CZ127" s="27" t="str">
        <f>IF(ISNUMBER(work!CY127-work!BU127),work!CY127-work!BU127,".")</f>
        <v>.</v>
      </c>
      <c r="DA127" s="27" t="str">
        <f>IF(ISNUMBER(work!CZ127-work!BV127),work!CZ127-work!BV127,".")</f>
        <v>.</v>
      </c>
      <c r="DB127" s="27" t="str">
        <f>IF(ISNUMBER(work!DA127-work!BW127),work!DA127-work!BW127,".")</f>
        <v>.</v>
      </c>
      <c r="DC127" s="27" t="str">
        <f>IF(ISNUMBER(work!DB127-work!BX127),work!DB127-work!BX127,".")</f>
        <v>.</v>
      </c>
      <c r="DD127" s="27" t="str">
        <f>IF(ISNUMBER(work!DC127-work!BY127),work!DC127-work!BY127,".")</f>
        <v>.</v>
      </c>
      <c r="DE127" s="27" t="str">
        <f>IF(ISNUMBER(work!DD127-work!BZ127),work!DD127-work!BZ127,".")</f>
        <v>.</v>
      </c>
      <c r="DF127" s="27" t="str">
        <f>IF(ISNUMBER(work!DE127-work!CA127),work!DE127-work!CA127,".")</f>
        <v>.</v>
      </c>
      <c r="DG127" s="27" t="str">
        <f>IF(ISNUMBER(work!DF127-work!CB127),work!DF127-work!CB127,".")</f>
        <v>.</v>
      </c>
      <c r="DH127" s="27" t="str">
        <f>IF(ISNUMBER(work!DG127-work!CC127),work!DG127-work!CC127,".")</f>
        <v>.</v>
      </c>
      <c r="DI127" s="27" t="str">
        <f>IF(ISNUMBER(work!DH127-work!CD127),work!DH127-work!CD127,".")</f>
        <v>.</v>
      </c>
      <c r="DJ127" s="27" t="str">
        <f>IF(ISNUMBER(work!DI127-work!CE127),work!DI127-work!CE127,".")</f>
        <v>.</v>
      </c>
      <c r="DK127" s="27" t="str">
        <f>IF(ISNUMBER(work!DJ127-work!CF127),work!DJ127-work!CF127,".")</f>
        <v>.</v>
      </c>
      <c r="DL127" s="27" t="str">
        <f>IF(ISNUMBER(work!DK127-work!CG127),work!DK127-work!CG127,".")</f>
        <v>.</v>
      </c>
      <c r="DM127" s="27" t="str">
        <f>IF(ISNUMBER(work!DL127-work!CH127),work!DL127-work!CH127,".")</f>
        <v>.</v>
      </c>
      <c r="DN127" s="27" t="str">
        <f>IF(ISNUMBER(work!DM127-work!CI127),work!DM127-work!CI127,".")</f>
        <v>.</v>
      </c>
      <c r="DO127" s="27" t="str">
        <f>IF(ISNUMBER(work!DN127-work!CJ127),work!DN127-work!CJ127,".")</f>
        <v>.</v>
      </c>
      <c r="DP127" s="27" t="str">
        <f>IF(ISNUMBER(work!DO127-work!CK127),work!DO127-work!CK127,".")</f>
        <v>.</v>
      </c>
      <c r="DQ127" s="27" t="str">
        <f>IF(ISNUMBER(work!DP127-work!CL127),work!DP127-work!CL127,".")</f>
        <v>.</v>
      </c>
      <c r="DR127" s="27" t="str">
        <f>IF(ISNUMBER(work!DQ127-work!CM127),work!DQ127-work!CM127,".")</f>
        <v>.</v>
      </c>
      <c r="DS127" s="27" t="str">
        <f>IF(ISNUMBER(work!DR127-work!CN127),work!DR127-work!CN127,".")</f>
        <v>.</v>
      </c>
      <c r="DT127" s="27" t="str">
        <f>IF(ISNUMBER(work!DS127-work!CO127),work!DS127-work!CO127,".")</f>
        <v>.</v>
      </c>
      <c r="DU127" s="27" t="str">
        <f>IF(ISNUMBER(work!DT127-work!CP127),work!DT127-work!CP127,".")</f>
        <v>.</v>
      </c>
      <c r="DV127" s="27" t="str">
        <f t="shared" si="78"/>
        <v>.</v>
      </c>
      <c r="DW127" s="27"/>
      <c r="DX127" s="27" t="str">
        <f>IF(ISNUMBER(work!FJ127/work!FN127),work!FJ127/work!FN127,".")</f>
        <v>.</v>
      </c>
      <c r="DY127" s="27" t="str">
        <f>IF(ISNUMBER(work!FK127/work!FO127),work!FK127/work!FO127,".")</f>
        <v>.</v>
      </c>
      <c r="DZ127" s="27" t="str">
        <f>IF(ISNUMBER(work!FL127/work!FP127),work!FL127/work!FP127,".")</f>
        <v>.</v>
      </c>
      <c r="EA127" s="27" t="str">
        <f>IF(ISNUMBER(work!FM127/work!FQ127),work!FM127/work!FQ127,".")</f>
        <v>.</v>
      </c>
      <c r="EB127" s="27" t="str">
        <f>IF(ISNUMBER((work!FK127+work!FL127)/(work!FO127+work!FP127)),(work!FK127+work!FL127)/(work!FO127+work!FP127),".")</f>
        <v>.</v>
      </c>
      <c r="EC127" s="27" t="str">
        <f>IF(ISNUMBER(work!FR127/work!FV127),work!FR127/work!FV127,".")</f>
        <v>.</v>
      </c>
      <c r="ED127" s="27" t="str">
        <f>IF(ISNUMBER(work!FS127/work!FW127),work!FS127/work!FW127,".")</f>
        <v>.</v>
      </c>
      <c r="EE127" s="27" t="str">
        <f>IF(ISNUMBER(work!FT127/work!FX127),work!FT127/work!FX127,".")</f>
        <v>.</v>
      </c>
      <c r="EF127" s="27" t="str">
        <f>IF(ISNUMBER(work!FU127/work!FY127),work!FU127/work!FY127,".")</f>
        <v>.</v>
      </c>
      <c r="EG127" s="27" t="str">
        <f>IF(ISNUMBER((work!FS127+work!FT127)/(work!FW127+work!FX127)),(work!FS127+work!FT127)/(work!FW127+work!FX127),".")</f>
        <v>.</v>
      </c>
      <c r="EH127" s="27" t="str">
        <f>work!EZ127</f>
        <v>.</v>
      </c>
      <c r="EI127" s="27" t="str">
        <f>work!FA127</f>
        <v>.</v>
      </c>
      <c r="EJ127" s="27" t="str">
        <f>work!FB127</f>
        <v>.</v>
      </c>
      <c r="EK127" s="27"/>
      <c r="EL127" s="27" t="str">
        <f t="shared" si="93"/>
        <v>.</v>
      </c>
      <c r="EM127" t="str">
        <f t="shared" si="80"/>
        <v>.</v>
      </c>
      <c r="EN127" t="str">
        <f>work!FM127</f>
        <v>.</v>
      </c>
      <c r="EO127" t="str">
        <f>IF(ISNUMBER(work!FK127+work!FL127),work!FK127+work!FL127,".")</f>
        <v>.</v>
      </c>
      <c r="EP127" t="str">
        <f>IF(ISNUMBER(work!FU127-work!FM127),work!FU127-work!FM127,".")</f>
        <v>.</v>
      </c>
      <c r="EQ127" t="str">
        <f>IF(ISNUMBER(work!FS127+work!FT127-work!FK127-work!FL127),(work!FS127+work!FT127-work!FK127-work!FL127),".")</f>
        <v>.</v>
      </c>
      <c r="EU127" t="str">
        <f>work!FC127</f>
        <v>.</v>
      </c>
      <c r="EV127" t="str">
        <f>work!FD127</f>
        <v>.</v>
      </c>
      <c r="EW127" t="str">
        <f>IF(ISNUMBER(VLOOKUP($F127,AREA_EM_ALLYEAR,Seq!B$1,FALSE)),VLOOKUP($F127,AREA_EM_ALLYEAR,Seq!B$1,FALSE),".")</f>
        <v>.</v>
      </c>
      <c r="EX127" t="str">
        <f>IF(ISNUMBER(VLOOKUP($F127,AREA_EM_ALLYEAR,Seq!C$1,FALSE)),VLOOKUP($F127,AREA_EM_ALLYEAR,Seq!C$1,FALSE),".")</f>
        <v>.</v>
      </c>
      <c r="EY127" t="str">
        <f>IF(ISNUMBER(VLOOKUP($F127,AREA_EM_ALLYEAR,Seq!D$1,FALSE)),VLOOKUP($F127,AREA_EM_ALLYEAR,Seq!D$1,FALSE),".")</f>
        <v>.</v>
      </c>
      <c r="EZ127" t="str">
        <f>IF(ISNUMBER(VLOOKUP($F127,AREA_EM_ALLYEAR,Seq!E$1,FALSE)),VLOOKUP($F127,AREA_EM_ALLYEAR,Seq!E$1,FALSE),".")</f>
        <v>.</v>
      </c>
      <c r="FA127" t="str">
        <f>IF(ISNUMBER(VLOOKUP($F127,AREA_EM_ALLYEAR,Seq!F$1,FALSE)),VLOOKUP($F127,AREA_EM_ALLYEAR,Seq!F$1,FALSE),".")</f>
        <v>.</v>
      </c>
      <c r="FB127" t="str">
        <f>IF(ISNUMBER(VLOOKUP($F127,AREA_EM_ALLYEAR,Seq!G$1,FALSE)),VLOOKUP($F127,AREA_EM_ALLYEAR,Seq!G$1,FALSE),".")</f>
        <v>.</v>
      </c>
      <c r="FC127" t="str">
        <f>IF(ISNUMBER(VLOOKUP($F127,AREA_EM_ALLYEAR,Seq!H$1,FALSE)),VLOOKUP($F127,AREA_EM_ALLYEAR,Seq!H$1,FALSE),".")</f>
        <v>.</v>
      </c>
      <c r="FD127" t="str">
        <f>IF(ISNUMBER(VLOOKUP($F127,AREA_EM_ALLYEAR,Seq!I$1,FALSE)),VLOOKUP($F127,AREA_EM_ALLYEAR,Seq!I$1,FALSE),".")</f>
        <v>.</v>
      </c>
      <c r="FE127" t="str">
        <f>IF(ISNUMBER(VLOOKUP($F127,AREA_EM_ALLYEAR,Seq!J$1,FALSE)),VLOOKUP($F127,AREA_EM_ALLYEAR,Seq!J$1,FALSE),".")</f>
        <v>.</v>
      </c>
      <c r="FF127" t="str">
        <f>IF(ISNUMBER(VLOOKUP($F127,AREA_EM_ALLYEAR,Seq!K$1,FALSE)),VLOOKUP($F127,AREA_EM_ALLYEAR,Seq!K$1,FALSE),".")</f>
        <v>.</v>
      </c>
      <c r="FG127" t="str">
        <f>IF(ISNUMBER(VLOOKUP($F127,AREA_EM_ALLYEAR,Seq!L$1,FALSE)),VLOOKUP($F127,AREA_EM_ALLYEAR,Seq!L$1,FALSE),".")</f>
        <v>.</v>
      </c>
      <c r="FH127" t="str">
        <f>IF(ISNUMBER(VLOOKUP($F127,AREA_EM_ALLYEAR,Seq!M$1,FALSE)),VLOOKUP($F127,AREA_EM_ALLYEAR,Seq!M$1,FALSE),".")</f>
        <v>.</v>
      </c>
      <c r="FI127" t="str">
        <f>IF(ISNUMBER(VLOOKUP($F127,AREA_EM_ALLYEAR,Seq!N$1,FALSE)),VLOOKUP($F127,AREA_EM_ALLYEAR,Seq!N$1,FALSE),".")</f>
        <v>.</v>
      </c>
      <c r="FJ127" t="str">
        <f>IF(ISNUMBER(VLOOKUP($F127,AREA_EM_ALLYEAR,Seq!O$1,FALSE)),VLOOKUP($F127,AREA_EM_ALLYEAR,Seq!O$1,FALSE),".")</f>
        <v>.</v>
      </c>
      <c r="FK127" t="str">
        <f t="shared" si="81"/>
        <v>.</v>
      </c>
      <c r="FN127" t="str">
        <f>IF( ISNUMBER(VLOOKUP($F127,AREA_LIFE,Seq!V$1,FALSE)-Life!V$39),VLOOKUP($F127,AREA_LIFE,Seq!V$1,FALSE)-Life!V$39,".")</f>
        <v>.</v>
      </c>
      <c r="FO127" t="str">
        <f>IF( ISNUMBER(VLOOKUP($F127,AREA_LIFE,Seq!W$1,FALSE)-Life!W$39),VLOOKUP($F127,AREA_LIFE,Seq!W$1,FALSE)-Life!W$39,".")</f>
        <v>.</v>
      </c>
      <c r="FP127" t="str">
        <f>IF( ISNUMBER(VLOOKUP($F127,AREA_LIFE,Seq!X$1,FALSE)-Life!X$39),VLOOKUP($F127,AREA_LIFE,Seq!X$1,FALSE)-Life!X$39,".")</f>
        <v>.</v>
      </c>
      <c r="FQ127" t="str">
        <f>IF( ISNUMBER(VLOOKUP($F127,AREA_LIFE,Seq!Y$1,FALSE)-Life!Y$39),VLOOKUP($F127,AREA_LIFE,Seq!Y$1,FALSE)-Life!Y$39,".")</f>
        <v>.</v>
      </c>
      <c r="FR127" t="str">
        <f>IF( ISNUMBER(VLOOKUP($F127,AREA_LIFE,Seq!Z$1,FALSE)-Life!Z$39),VLOOKUP($F127,AREA_LIFE,Seq!Z$1,FALSE)-Life!Z$39,".")</f>
        <v>.</v>
      </c>
      <c r="FS127" t="str">
        <f>IF( ISNUMBER(VLOOKUP($F127,AREA_LIFE,Seq!AA$1,FALSE)-Life!AA$39),VLOOKUP($F127,AREA_LIFE,Seq!AA$1,FALSE)-Life!AA$39,".")</f>
        <v>.</v>
      </c>
      <c r="FT127" t="str">
        <f>IF( ISNUMBER(VLOOKUP($F127,AREA_LIFE,Seq!AB$1,FALSE)-Life!AB$39),VLOOKUP($F127,AREA_LIFE,Seq!AB$1,FALSE)-Life!AB$39,".")</f>
        <v>.</v>
      </c>
      <c r="FU127" t="str">
        <f>IF( ISNUMBER(VLOOKUP($F127,AREA_LIFE,Seq!AC$1,FALSE)-Life!AC$39),VLOOKUP($F127,AREA_LIFE,Seq!AC$1,FALSE)-Life!AC$39,".")</f>
        <v>.</v>
      </c>
      <c r="FV127" t="str">
        <f>IF( ISNUMBER(VLOOKUP($F127,AREA_LIFE,Seq!AD$1,FALSE)-Life!AD$39),VLOOKUP($F127,AREA_LIFE,Seq!AD$1,FALSE)-Life!AD$39,".")</f>
        <v>.</v>
      </c>
      <c r="FW127" t="str">
        <f>IF( ISNUMBER(VLOOKUP($F127,AREA_LIFE,Seq!AE$1,FALSE)-Life!AE$39),VLOOKUP($F127,AREA_LIFE,Seq!AE$1,FALSE)-Life!AE$39,".")</f>
        <v>.</v>
      </c>
      <c r="FX127" t="str">
        <f>IF( ISNUMBER(VLOOKUP($F127,AREA_LIFE,Seq!AF$1,FALSE)-Life!AF$39),VLOOKUP($F127,AREA_LIFE,Seq!AF$1,FALSE)-Life!AF$39,".")</f>
        <v>.</v>
      </c>
      <c r="FY127" t="str">
        <f>IF( ISNUMBER(VLOOKUP($F127,AREA_LIFE,Seq!AG$1,FALSE)-Life!AG$39),VLOOKUP($F127,AREA_LIFE,Seq!AG$1,FALSE)-Life!AG$39,".")</f>
        <v>.</v>
      </c>
      <c r="FZ127" t="str">
        <f>IF( ISNUMBER(VLOOKUP($F127,AREA_LIFE,Seq!AH$1,FALSE)-Life!AH$39),VLOOKUP($F127,AREA_LIFE,Seq!AH$1,FALSE)-Life!AH$39,".")</f>
        <v>.</v>
      </c>
      <c r="GA127" t="str">
        <f>IF( ISNUMBER(VLOOKUP($F127,AREA_LIFE,Seq!AI$1,FALSE)-Life!AI$39),VLOOKUP($F127,AREA_LIFE,Seq!AI$1,FALSE)-Life!AI$39,".")</f>
        <v>.</v>
      </c>
      <c r="GB127" t="str">
        <f>IF( ISNUMBER(VLOOKUP($F127,AREA_LIFE,Seq!AJ$1,FALSE)-Life!AJ$39),VLOOKUP($F127,AREA_LIFE,Seq!AJ$1,FALSE)-Life!AJ$39,".")</f>
        <v>.</v>
      </c>
      <c r="GC127" t="str">
        <f>IF( ISNUMBER(VLOOKUP($F127,AREA_LIFE,Seq!AK$1,FALSE)-Life!AK$39),VLOOKUP($F127,AREA_LIFE,Seq!AK$1,FALSE)-Life!AK$39,".")</f>
        <v>.</v>
      </c>
      <c r="GD127" t="str">
        <f>IF( ISNUMBER(VLOOKUP($F127,AREA_LIFE,Seq!AL$1,FALSE)-Life!AL$39),VLOOKUP($F127,AREA_LIFE,Seq!AL$1,FALSE)-Life!AL$39,".")</f>
        <v>.</v>
      </c>
      <c r="GE127" t="str">
        <f>IF( ISNUMBER(VLOOKUP($F127,AREA_LIFE,Seq!AM$1,FALSE)-Life!AM$39),VLOOKUP($F127,AREA_LIFE,Seq!AM$1,FALSE)-Life!AM$39,".")</f>
        <v>.</v>
      </c>
      <c r="GF127" t="str">
        <f>IF( ISNUMBER(VLOOKUP($F127,AREA_LIFE,Seq!AN$1,FALSE)-Life!AN$39),VLOOKUP($F127,AREA_LIFE,Seq!AN$1,FALSE)-Life!AN$39,".")</f>
        <v>.</v>
      </c>
      <c r="GG127" t="str">
        <f>IF( ISNUMBER(VLOOKUP($F127,AREA_LIFE,Seq!AO$1,FALSE)-Life!AO$39),VLOOKUP($F127,AREA_LIFE,Seq!AO$1,FALSE)-Life!AO$39,".")</f>
        <v>.</v>
      </c>
      <c r="GH127" t="str">
        <f>IF( ISNUMBER(VLOOKUP($F127,AREA_LIFE,Seq!AP$1,FALSE)-Life!AP$39),VLOOKUP($F127,AREA_LIFE,Seq!AP$1,FALSE)-Life!AP$39,".")</f>
        <v>.</v>
      </c>
      <c r="GI127" t="str">
        <f>IF( ISNUMBER(VLOOKUP($F127,AREA_LIFE,Seq!AQ$1,FALSE)-Life!AQ$39),VLOOKUP($F127,AREA_LIFE,Seq!AQ$1,FALSE)-Life!AQ$39,".")</f>
        <v>.</v>
      </c>
      <c r="GJ127" t="str">
        <f>IF( ISNUMBER(VLOOKUP($F127,AREA_LIFE,Seq!AR$1,FALSE)-Life!AR$39),VLOOKUP($F127,AREA_LIFE,Seq!AR$1,FALSE)-Life!AR$39,".")</f>
        <v>.</v>
      </c>
      <c r="GK127" t="str">
        <f>IF( ISNUMBER(VLOOKUP($F127,AREA_LIFE,Seq!AS$1,FALSE)-Life!AS$39),VLOOKUP($F127,AREA_LIFE,Seq!AS$1,FALSE)-Life!AS$39,".")</f>
        <v>.</v>
      </c>
      <c r="GL127" t="str">
        <f>IF( ISNUMBER(VLOOKUP($F127,AREA_LIFE,Seq!AT$1,FALSE)-Life!AT$39),VLOOKUP($F127,AREA_LIFE,Seq!AT$1,FALSE)-Life!AT$39,".")</f>
        <v>.</v>
      </c>
      <c r="GM127" t="str">
        <f>IF( ISNUMBER(VLOOKUP($F127,AREA_LIFE,Seq!AU$1,FALSE)-Life!AU$39),VLOOKUP($F127,AREA_LIFE,Seq!AU$1,FALSE)-Life!AU$39,".")</f>
        <v>.</v>
      </c>
      <c r="GN127" t="str">
        <f>IF( ISNUMBER(VLOOKUP($F127,AREA_LIFE,Seq!AV$1,FALSE)-Life!AV$39),VLOOKUP($F127,AREA_LIFE,Seq!AV$1,FALSE)-Life!AV$39,".")</f>
        <v>.</v>
      </c>
      <c r="GO127" t="str">
        <f>IF( ISNUMBER(VLOOKUP($F127,AREA_LIFE,Seq!AW$1,FALSE)-Life!AW$39),VLOOKUP($F127,AREA_LIFE,Seq!AW$1,FALSE)-Life!AW$39,".")</f>
        <v>.</v>
      </c>
      <c r="GP127" t="str">
        <f>IF( ISNUMBER(VLOOKUP($F127,AREA_LIFE,Seq!AX$1,FALSE)-Life!AX$39),VLOOKUP($F127,AREA_LIFE,Seq!AX$1,FALSE)-Life!AX$39,".")</f>
        <v>.</v>
      </c>
      <c r="GQ127" t="str">
        <f t="shared" si="82"/>
        <v>.</v>
      </c>
      <c r="GS127" t="str">
        <f>IFERROR(VLOOKUP($F127,AREA_LIFE,Seq!V$1,FALSE),".")</f>
        <v>.</v>
      </c>
      <c r="GT127" t="str">
        <f>IFERROR(VLOOKUP($F127,AREA_LIFE,Seq!W$1,FALSE),".")</f>
        <v>.</v>
      </c>
      <c r="GU127" t="str">
        <f>IFERROR(VLOOKUP($F127,AREA_LIFE,Seq!X$1,FALSE),".")</f>
        <v>.</v>
      </c>
      <c r="GV127" t="str">
        <f>IFERROR(VLOOKUP($F127,AREA_LIFE,Seq!Y$1,FALSE),".")</f>
        <v>.</v>
      </c>
      <c r="GW127" t="str">
        <f>IFERROR(VLOOKUP($F127,AREA_LIFE,Seq!Z$1,FALSE),".")</f>
        <v>.</v>
      </c>
      <c r="GX127" t="str">
        <f>IFERROR(VLOOKUP($F127,AREA_LIFE,Seq!AA$1,FALSE),".")</f>
        <v>.</v>
      </c>
      <c r="GY127" t="str">
        <f>IFERROR(VLOOKUP($F127,AREA_LIFE,Seq!AB$1,FALSE),".")</f>
        <v>.</v>
      </c>
      <c r="GZ127" t="str">
        <f>IFERROR(VLOOKUP($F127,AREA_LIFE,Seq!AC$1,FALSE),".")</f>
        <v>.</v>
      </c>
      <c r="HA127" t="str">
        <f>IFERROR(VLOOKUP($F127,AREA_LIFE,Seq!AD$1,FALSE),".")</f>
        <v>.</v>
      </c>
      <c r="HB127" t="str">
        <f>IFERROR(VLOOKUP($F127,AREA_LIFE,Seq!AE$1,FALSE),".")</f>
        <v>.</v>
      </c>
      <c r="HC127" t="str">
        <f>IFERROR(VLOOKUP($F127,AREA_LIFE,Seq!AF$1,FALSE),".")</f>
        <v>.</v>
      </c>
      <c r="HD127" t="str">
        <f>IFERROR(VLOOKUP($F127,AREA_LIFE,Seq!AG$1,FALSE),".")</f>
        <v>.</v>
      </c>
      <c r="HE127" t="str">
        <f>IFERROR(VLOOKUP($F127,AREA_LIFE,Seq!AH$1,FALSE),".")</f>
        <v>.</v>
      </c>
      <c r="HF127" t="str">
        <f>IFERROR(VLOOKUP($F127,AREA_LIFE,Seq!AI$1,FALSE),".")</f>
        <v>.</v>
      </c>
      <c r="HG127" t="str">
        <f>IFERROR(VLOOKUP($F127,AREA_LIFE,Seq!AJ$1,FALSE),".")</f>
        <v>.</v>
      </c>
      <c r="HH127" t="str">
        <f>IFERROR(VLOOKUP($F127,AREA_LIFE,Seq!AK$1,FALSE),".")</f>
        <v>.</v>
      </c>
      <c r="HI127" t="str">
        <f>IFERROR(VLOOKUP($F127,AREA_LIFE,Seq!AL$1,FALSE),".")</f>
        <v>.</v>
      </c>
      <c r="HJ127" t="str">
        <f>IFERROR(VLOOKUP($F127,AREA_LIFE,Seq!AM$1,FALSE),".")</f>
        <v>.</v>
      </c>
      <c r="HK127" t="str">
        <f>IFERROR(VLOOKUP($F127,AREA_LIFE,Seq!AN$1,FALSE),".")</f>
        <v>.</v>
      </c>
      <c r="HL127" t="str">
        <f>IFERROR(VLOOKUP($F127,AREA_LIFE,Seq!AO$1,FALSE),".")</f>
        <v>.</v>
      </c>
      <c r="HM127" t="str">
        <f>IFERROR(VLOOKUP($F127,AREA_LIFE,Seq!AP$1,FALSE),".")</f>
        <v>.</v>
      </c>
      <c r="HN127" t="str">
        <f>IFERROR(VLOOKUP($F127,AREA_LIFE,Seq!AQ$1,FALSE),".")</f>
        <v>.</v>
      </c>
      <c r="HO127" t="str">
        <f>IFERROR(VLOOKUP($F127,AREA_LIFE,Seq!AR$1,FALSE),".")</f>
        <v>.</v>
      </c>
      <c r="HP127" t="str">
        <f>IFERROR(VLOOKUP($F127,AREA_LIFE,Seq!AS$1,FALSE),".")</f>
        <v>.</v>
      </c>
      <c r="HQ127" t="str">
        <f>IFERROR(VLOOKUP($F127,AREA_LIFE,Seq!AT$1,FALSE),".")</f>
        <v>.</v>
      </c>
      <c r="HR127" t="str">
        <f>IFERROR(VLOOKUP($F127,AREA_LIFE,Seq!AU$1,FALSE),".")</f>
        <v>.</v>
      </c>
      <c r="HS127" t="str">
        <f>IFERROR(VLOOKUP($F127,AREA_LIFE,Seq!AV$1,FALSE),".")</f>
        <v>.</v>
      </c>
      <c r="HT127" t="str">
        <f>IFERROR(VLOOKUP($F127,AREA_LIFE,Seq!AW$1,FALSE),".")</f>
        <v>.</v>
      </c>
      <c r="HU127" t="str">
        <f>IFERROR(VLOOKUP($F127,AREA_LIFE,Seq!AX$1,FALSE),".")</f>
        <v>.</v>
      </c>
      <c r="HV127" t="str">
        <f>IFERROR(VLOOKUP($F127,AREA_LIFE,Seq!AY$1,FALSE),".")</f>
        <v>.</v>
      </c>
      <c r="HZ127">
        <f t="shared" si="85"/>
        <v>57</v>
      </c>
      <c r="IA127">
        <f t="shared" si="83"/>
        <v>0</v>
      </c>
      <c r="IB127" t="str">
        <f t="shared" si="86"/>
        <v>.</v>
      </c>
      <c r="IC127" t="str">
        <f t="shared" si="87"/>
        <v>.</v>
      </c>
      <c r="ID127" t="str">
        <f t="shared" si="84"/>
        <v>.</v>
      </c>
      <c r="IE127" t="str">
        <f>work!FK127</f>
        <v>.</v>
      </c>
      <c r="IF127" t="str">
        <f>work!FL127</f>
        <v>.</v>
      </c>
      <c r="IG127" t="str">
        <f>work!FM127</f>
        <v>.</v>
      </c>
      <c r="IH127" t="str">
        <f>IF(ISNUMBER(work!FS127-work!FK127),work!FS127-work!FK127,".")</f>
        <v>.</v>
      </c>
      <c r="II127" t="str">
        <f>IF(ISNUMBER(work!FT127-work!FL127),work!FT127-work!FL127,".")</f>
        <v>.</v>
      </c>
      <c r="IJ127" t="str">
        <f>IF(ISNUMBER(work!FU127-work!FM127),work!FU127-work!FM127,".")</f>
        <v>.</v>
      </c>
    </row>
    <row r="128" spans="1:244" hidden="1">
      <c r="A128" s="24" t="str">
        <f t="shared" si="48"/>
        <v>欧洲</v>
      </c>
      <c r="B128" s="24" t="str">
        <f t="shared" si="89"/>
        <v>Out</v>
      </c>
      <c r="C128" s="24" t="str">
        <f t="shared" si="90"/>
        <v>Out</v>
      </c>
      <c r="D128" s="24"/>
      <c r="E128" s="25" t="s">
        <v>3147</v>
      </c>
      <c r="F128" s="26" t="str">
        <f t="shared" si="51"/>
        <v>Moldavia</v>
      </c>
      <c r="G128" s="27" t="str">
        <f t="shared" si="52"/>
        <v>.</v>
      </c>
      <c r="H128" s="27" t="str">
        <f t="shared" si="53"/>
        <v>.</v>
      </c>
      <c r="I128" s="27" t="str">
        <f t="shared" si="54"/>
        <v>.</v>
      </c>
      <c r="J128" s="27" t="str">
        <f t="shared" si="55"/>
        <v>.</v>
      </c>
      <c r="K128" s="27" t="str">
        <f t="shared" si="56"/>
        <v>.</v>
      </c>
      <c r="L128" s="27" t="str">
        <f t="shared" si="57"/>
        <v>.</v>
      </c>
      <c r="M128" s="27" t="str">
        <f t="shared" si="58"/>
        <v>.</v>
      </c>
      <c r="N128" s="27" t="str">
        <f t="shared" si="59"/>
        <v>.</v>
      </c>
      <c r="O128" s="27" t="str">
        <f t="shared" si="60"/>
        <v>.</v>
      </c>
      <c r="P128" s="27" t="str">
        <f t="shared" si="61"/>
        <v>.</v>
      </c>
      <c r="Q128" s="27" t="str">
        <f t="shared" si="62"/>
        <v>.</v>
      </c>
      <c r="R128" s="27" t="str">
        <f t="shared" si="63"/>
        <v>.</v>
      </c>
      <c r="S128" s="27">
        <f t="shared" si="64"/>
        <v>16</v>
      </c>
      <c r="T128" s="27">
        <f t="shared" si="65"/>
        <v>0</v>
      </c>
      <c r="U128" s="27">
        <f t="shared" si="66"/>
        <v>0</v>
      </c>
      <c r="V128" s="27">
        <f t="shared" si="67"/>
        <v>0</v>
      </c>
      <c r="W128" s="27" t="str">
        <f t="shared" si="68"/>
        <v>.</v>
      </c>
      <c r="X128" s="27" t="str">
        <f t="shared" si="69"/>
        <v>.</v>
      </c>
      <c r="Y128" s="27" t="str">
        <f t="shared" si="70"/>
        <v>.</v>
      </c>
      <c r="Z128" s="27" t="str">
        <f t="shared" si="71"/>
        <v>.</v>
      </c>
      <c r="AA128" s="27" t="str">
        <f t="shared" si="72"/>
        <v>.</v>
      </c>
      <c r="AB128" s="27" t="str">
        <f t="shared" si="73"/>
        <v>.</v>
      </c>
      <c r="AC128" s="27" t="str">
        <f t="shared" si="74"/>
        <v>.</v>
      </c>
      <c r="AD128" s="27" t="str">
        <f t="shared" si="75"/>
        <v>.</v>
      </c>
      <c r="AE128" s="27" t="str">
        <f t="shared" si="91"/>
        <v>.</v>
      </c>
      <c r="AF128" s="27" t="str">
        <f t="shared" si="92"/>
        <v>.</v>
      </c>
      <c r="AG128" s="27"/>
      <c r="AH128" s="27" t="str">
        <f>IF(ISNUMBER(work!C128+work!AH128),work!C128+work!AH128,".")</f>
        <v>.</v>
      </c>
      <c r="AI128" s="27" t="str">
        <f>IF(ISNUMBER(work!D128+work!AI128),work!D128+work!AI128,".")</f>
        <v>.</v>
      </c>
      <c r="AJ128" s="27" t="str">
        <f>IF(ISNUMBER(work!E128+work!AJ128),work!E128+work!AJ128,".")</f>
        <v>.</v>
      </c>
      <c r="AK128" s="27" t="str">
        <f>IF(ISNUMBER(work!F128+work!AK128),work!F128+work!AK128,".")</f>
        <v>.</v>
      </c>
      <c r="AL128" s="27" t="str">
        <f>IF(ISNUMBER(work!G128+work!AL128),work!G128+work!AL128,".")</f>
        <v>.</v>
      </c>
      <c r="AM128" s="27" t="str">
        <f>IF(ISNUMBER(work!H128+work!AM128),work!H128+work!AM128,".")</f>
        <v>.</v>
      </c>
      <c r="AN128" s="27" t="str">
        <f>IF(ISNUMBER(work!I128+work!AN128),work!I128+work!AN128,".")</f>
        <v>.</v>
      </c>
      <c r="AO128" s="27" t="str">
        <f>IF(ISNUMBER(work!J128+work!AO128),work!J128+work!AO128,".")</f>
        <v>.</v>
      </c>
      <c r="AP128" s="27" t="str">
        <f>IF(ISNUMBER(work!K128+work!AP128),work!K128+work!AP128,".")</f>
        <v>.</v>
      </c>
      <c r="AQ128" s="27" t="str">
        <f>IF(ISNUMBER(work!L128+work!AQ128),work!L128+work!AQ128,".")</f>
        <v>.</v>
      </c>
      <c r="AR128" s="27" t="str">
        <f>IF(ISNUMBER(work!M128+work!AR128),work!M128+work!AR128,".")</f>
        <v>.</v>
      </c>
      <c r="AS128" s="27" t="str">
        <f>IF(ISNUMBER(work!N128+work!AS128),work!N128+work!AS128,".")</f>
        <v>.</v>
      </c>
      <c r="AT128" s="27" t="str">
        <f>IF(ISNUMBER(work!O128+work!AT128),work!O128+work!AT128,".")</f>
        <v>.</v>
      </c>
      <c r="AU128" s="27" t="str">
        <f>IF(ISNUMBER(work!P128+work!AU128),work!P128+work!AU128,".")</f>
        <v>.</v>
      </c>
      <c r="AV128" s="27" t="str">
        <f>IF(ISNUMBER(work!Q128+work!AV128),work!Q128+work!AV128,".")</f>
        <v>.</v>
      </c>
      <c r="AW128" s="27" t="str">
        <f>IF(ISNUMBER(work!R128+work!AW128),work!R128+work!AW128,".")</f>
        <v>.</v>
      </c>
      <c r="AX128" s="27" t="str">
        <f>IF(ISNUMBER(work!S128+work!AX128),work!S128+work!AX128,".")</f>
        <v>.</v>
      </c>
      <c r="AY128" s="27" t="str">
        <f>IF(ISNUMBER(work!T128+work!AY128),work!T128+work!AY128,".")</f>
        <v>.</v>
      </c>
      <c r="AZ128" s="27" t="str">
        <f>IF(ISNUMBER(work!U128+work!AZ128),work!U128+work!AZ128,".")</f>
        <v>.</v>
      </c>
      <c r="BA128" s="27" t="str">
        <f>IF(ISNUMBER(work!V128+work!BA128),work!V128+work!BA128,".")</f>
        <v>.</v>
      </c>
      <c r="BB128" s="27" t="str">
        <f>IF(ISNUMBER(work!W128+work!BB128),work!W128+work!BB128,".")</f>
        <v>.</v>
      </c>
      <c r="BC128" s="27" t="str">
        <f>IF(ISNUMBER(work!X128+work!BC128),work!X128+work!BC128,".")</f>
        <v>.</v>
      </c>
      <c r="BD128" s="27" t="str">
        <f>IF(ISNUMBER(work!Y128+work!BD128),work!Y128+work!BD128,".")</f>
        <v>.</v>
      </c>
      <c r="BE128" s="27" t="str">
        <f>IF(ISNUMBER(work!Z128+work!BE128),work!Z128+work!BE128,".")</f>
        <v>.</v>
      </c>
      <c r="BF128" s="27" t="str">
        <f>IF(ISNUMBER(work!AA128+work!BF128),work!AA128+work!BF128,".")</f>
        <v>.</v>
      </c>
      <c r="BG128" s="27" t="str">
        <f>IF(ISNUMBER(work!AB128+work!BG128),work!AB128+work!BG128,".")</f>
        <v>.</v>
      </c>
      <c r="BH128" s="27" t="str">
        <f>IF(ISNUMBER(work!AC128+work!BH128),work!AC128+work!BH128,".")</f>
        <v>.</v>
      </c>
      <c r="BI128" s="27" t="str">
        <f>IF(ISNUMBER(work!AD128+work!BI128),work!AD128+work!BI128,".")</f>
        <v>.</v>
      </c>
      <c r="BJ128" s="27" t="str">
        <f>IF(ISNUMBER(work!AE128+work!BJ128),work!AE128+work!BJ128,".")</f>
        <v>.</v>
      </c>
      <c r="BK128" s="27" t="str">
        <f>IF(ISNUMBER(work!AF128+work!BK128),work!AF128+work!BK128,".")</f>
        <v>.</v>
      </c>
      <c r="BL128" s="27"/>
      <c r="BM128" s="27" t="str">
        <f>IF(ISNUMBER(work!AH128-work!C128),work!AH128-work!C128,".")</f>
        <v>.</v>
      </c>
      <c r="BN128" s="27" t="str">
        <f>IF(ISNUMBER(work!AI128-work!D128),work!AI128-work!D128,".")</f>
        <v>.</v>
      </c>
      <c r="BO128" s="27" t="str">
        <f>IF(ISNUMBER(work!AJ128-work!E128),work!AJ128-work!E128,".")</f>
        <v>.</v>
      </c>
      <c r="BP128" s="27" t="str">
        <f>IF(ISNUMBER(work!AK128-work!F128),work!AK128-work!F128,".")</f>
        <v>.</v>
      </c>
      <c r="BQ128" s="27" t="str">
        <f>IF(ISNUMBER(work!AL128-work!G128),work!AL128-work!G128,".")</f>
        <v>.</v>
      </c>
      <c r="BR128" s="27" t="str">
        <f>IF(ISNUMBER(work!AM128-work!H128),work!AM128-work!H128,".")</f>
        <v>.</v>
      </c>
      <c r="BS128" s="27" t="str">
        <f>IF(ISNUMBER(work!AN128-work!I128),work!AN128-work!I128,".")</f>
        <v>.</v>
      </c>
      <c r="BT128" s="27" t="str">
        <f>IF(ISNUMBER(work!AO128-work!J128),work!AO128-work!J128,".")</f>
        <v>.</v>
      </c>
      <c r="BU128" s="27" t="str">
        <f>IF(ISNUMBER(work!AP128-work!K128),work!AP128-work!K128,".")</f>
        <v>.</v>
      </c>
      <c r="BV128" s="27" t="str">
        <f>IF(ISNUMBER(work!AQ128-work!L128),work!AQ128-work!L128,".")</f>
        <v>.</v>
      </c>
      <c r="BW128" s="27" t="str">
        <f>IF(ISNUMBER(work!AR128-work!M128),work!AR128-work!M128,".")</f>
        <v>.</v>
      </c>
      <c r="BX128" s="27" t="str">
        <f>IF(ISNUMBER(work!AS128-work!N128),work!AS128-work!N128,".")</f>
        <v>.</v>
      </c>
      <c r="BY128" s="27" t="str">
        <f>IF(ISNUMBER(work!AT128-work!O128),work!AT128-work!O128,".")</f>
        <v>.</v>
      </c>
      <c r="BZ128" s="27" t="str">
        <f>IF(ISNUMBER(work!AU128-work!P128),work!AU128-work!P128,".")</f>
        <v>.</v>
      </c>
      <c r="CA128" s="27" t="str">
        <f>IF(ISNUMBER(work!AV128-work!Q128),work!AV128-work!Q128,".")</f>
        <v>.</v>
      </c>
      <c r="CB128" s="27" t="str">
        <f>IF(ISNUMBER(work!AW128-work!R128),work!AW128-work!R128,".")</f>
        <v>.</v>
      </c>
      <c r="CC128" s="27" t="str">
        <f>IF(ISNUMBER(work!AX128-work!S128),work!AX128-work!S128,".")</f>
        <v>.</v>
      </c>
      <c r="CD128" s="27" t="str">
        <f>IF(ISNUMBER(work!AY128-work!T128),work!AY128-work!T128,".")</f>
        <v>.</v>
      </c>
      <c r="CE128" s="27" t="str">
        <f>IF(ISNUMBER(work!AZ128-work!U128),work!AZ128-work!U128,".")</f>
        <v>.</v>
      </c>
      <c r="CF128" s="27" t="str">
        <f>IF(ISNUMBER(work!BA128-work!V128),work!BA128-work!V128,".")</f>
        <v>.</v>
      </c>
      <c r="CG128" s="27" t="str">
        <f>IF(ISNUMBER(work!BB128-work!W128),work!BB128-work!W128,".")</f>
        <v>.</v>
      </c>
      <c r="CH128" s="27" t="str">
        <f>IF(ISNUMBER(work!BC128-work!X128),work!BC128-work!X128,".")</f>
        <v>.</v>
      </c>
      <c r="CI128" s="27" t="str">
        <f>IF(ISNUMBER(work!BD128-work!Y128),work!BD128-work!Y128,".")</f>
        <v>.</v>
      </c>
      <c r="CJ128" s="27" t="str">
        <f>IF(ISNUMBER(work!BE128-work!Z128),work!BE128-work!Z128,".")</f>
        <v>.</v>
      </c>
      <c r="CK128" s="27" t="str">
        <f>IF(ISNUMBER(work!BF128-work!AA128),work!BF128-work!AA128,".")</f>
        <v>.</v>
      </c>
      <c r="CL128" s="27" t="str">
        <f>IF(ISNUMBER(work!BG128-work!AB128),work!BG128-work!AB128,".")</f>
        <v>.</v>
      </c>
      <c r="CM128" s="27" t="str">
        <f>IF(ISNUMBER(work!BH128-work!AC128),work!BH128-work!AC128,".")</f>
        <v>.</v>
      </c>
      <c r="CN128" s="27" t="str">
        <f>IF(ISNUMBER(work!BI128-work!AD128),work!BI128-work!AD128,".")</f>
        <v>.</v>
      </c>
      <c r="CO128" s="27" t="str">
        <f>IF(ISNUMBER(work!BJ128-work!AE128),work!BJ128-work!AE128,".")</f>
        <v>.</v>
      </c>
      <c r="CP128" s="27" t="str">
        <f>IF(ISNUMBER(work!BK128-work!AF128),work!BK128-work!AF128,".")</f>
        <v>.</v>
      </c>
      <c r="CQ128" s="27"/>
      <c r="CR128" s="27"/>
      <c r="CS128" s="27">
        <f>IF(ISNUMBER(work!CR128-work!BN128),work!CR128-work!BN128,".")</f>
        <v>6.2435064578884238E-2</v>
      </c>
      <c r="CT128" s="27">
        <f>IF(ISNUMBER(work!CS128-work!BO128),work!CS128-work!BO128,".")</f>
        <v>6.1435064578884237E-2</v>
      </c>
      <c r="CU128" s="27">
        <f>IF(ISNUMBER(work!CT128-work!BP128),work!CT128-work!BP128,".")</f>
        <v>6.1435064578884237E-2</v>
      </c>
      <c r="CV128" s="27">
        <f>IF(ISNUMBER(work!CU128-work!BQ128),work!CU128-work!BQ128,".")</f>
        <v>6.0435064578884236E-2</v>
      </c>
      <c r="CW128" s="27">
        <f>IF(ISNUMBER(work!CV128-work!BR128),work!CV128-work!BR128,".")</f>
        <v>6.0435064578884236E-2</v>
      </c>
      <c r="CX128" s="27">
        <f>IF(ISNUMBER(work!CW128-work!BS128),work!CW128-work!BS128,".")</f>
        <v>5.9435064578884235E-2</v>
      </c>
      <c r="CY128" s="27">
        <f>IF(ISNUMBER(work!CX128-work!BT128),work!CX128-work!BT128,".")</f>
        <v>5.8435064578884234E-2</v>
      </c>
      <c r="CZ128" s="27">
        <f>IF(ISNUMBER(work!CY128-work!BU128),work!CY128-work!BU128,".")</f>
        <v>5.7435064578884233E-2</v>
      </c>
      <c r="DA128" s="27">
        <f>IF(ISNUMBER(work!CZ128-work!BV128),work!CZ128-work!BV128,".")</f>
        <v>5.6435064578884239E-2</v>
      </c>
      <c r="DB128" s="27">
        <f>IF(ISNUMBER(work!DA128-work!BW128),work!DA128-work!BW128,".")</f>
        <v>5.5435064578884238E-2</v>
      </c>
      <c r="DC128" s="27">
        <f>IF(ISNUMBER(work!DB128-work!BX128),work!DB128-work!BX128,".")</f>
        <v>5.3435064578884237E-2</v>
      </c>
      <c r="DD128" s="27">
        <f>IF(ISNUMBER(work!DC128-work!BY128),work!DC128-work!BY128,".")</f>
        <v>5.1435064578884235E-2</v>
      </c>
      <c r="DE128" s="27">
        <f>IF(ISNUMBER(work!DD128-work!BZ128),work!DD128-work!BZ128,".")</f>
        <v>6.3563661337518437E-2</v>
      </c>
      <c r="DF128" s="27">
        <f>IF(ISNUMBER(work!DE128-work!CA128),work!DE128-work!CA128,".")</f>
        <v>6.1563661337518436E-2</v>
      </c>
      <c r="DG128" s="27">
        <f>IF(ISNUMBER(work!DF128-work!CB128),work!DF128-work!CB128,".")</f>
        <v>5.9563661337518434E-2</v>
      </c>
      <c r="DH128" s="27">
        <f>IF(ISNUMBER(work!DG128-work!CC128),work!DG128-work!CC128,".")</f>
        <v>5.7563661337518439E-2</v>
      </c>
      <c r="DI128" s="27">
        <f>IF(ISNUMBER(work!DH128-work!CD128),work!DH128-work!CD128,".")</f>
        <v>5.4563661337518443E-2</v>
      </c>
      <c r="DJ128" s="27">
        <f>IF(ISNUMBER(work!DI128-work!CE128),work!DI128-work!CE128,".")</f>
        <v>5.2563661337518441E-2</v>
      </c>
      <c r="DK128" s="27">
        <f>IF(ISNUMBER(work!DJ128-work!CF128),work!DJ128-work!CF128,".")</f>
        <v>5.056366133751844E-2</v>
      </c>
      <c r="DL128" s="27">
        <f>IF(ISNUMBER(work!DK128-work!CG128),work!DK128-work!CG128,".")</f>
        <v>4.1512884192679969E-2</v>
      </c>
      <c r="DM128" s="27">
        <f>IF(ISNUMBER(work!DL128-work!CH128),work!DL128-work!CH128,".")</f>
        <v>4.1333932970543073E-2</v>
      </c>
      <c r="DN128" s="27">
        <f>IF(ISNUMBER(work!DM128-work!CI128),work!DM128-work!CI128,".")</f>
        <v>4.0234966580001565E-2</v>
      </c>
      <c r="DO128" s="27">
        <f>IF(ISNUMBER(work!DN128-work!CJ128),work!DN128-work!CJ128,".")</f>
        <v>3.982716791245914E-2</v>
      </c>
      <c r="DP128" s="27">
        <f>IF(ISNUMBER(work!DO128-work!CK128),work!DO128-work!CK128,".")</f>
        <v>4.1039144757824733E-2</v>
      </c>
      <c r="DQ128" s="27">
        <f>IF(ISNUMBER(work!DP128-work!CL128),work!DP128-work!CL128,".")</f>
        <v>4.0818090804320237E-2</v>
      </c>
      <c r="DR128" s="27">
        <f>IF(ISNUMBER(work!DQ128-work!CM128),work!DQ128-work!CM128,".")</f>
        <v>4.0897695306795441E-2</v>
      </c>
      <c r="DS128" s="27">
        <f>IF(ISNUMBER(work!DR128-work!CN128),work!DR128-work!CN128,".")</f>
        <v>4.1360689896161824E-2</v>
      </c>
      <c r="DT128" s="27">
        <f>IF(ISNUMBER(work!DS128-work!CO128),work!DS128-work!CO128,".")</f>
        <v>3.947596012399833E-2</v>
      </c>
      <c r="DU128" s="27">
        <f>IF(ISNUMBER(work!DT128-work!CP128),work!DT128-work!CP128,".")</f>
        <v>3.6156733048583828E-2</v>
      </c>
      <c r="DV128" s="27">
        <f t="shared" si="78"/>
        <v>3.6156733048583828E-2</v>
      </c>
      <c r="DW128" s="27"/>
      <c r="DX128" s="27" t="str">
        <f>IF(ISNUMBER(work!FJ128/work!FN128),work!FJ128/work!FN128,".")</f>
        <v>.</v>
      </c>
      <c r="DY128" s="27" t="str">
        <f>IF(ISNUMBER(work!FK128/work!FO128),work!FK128/work!FO128,".")</f>
        <v>.</v>
      </c>
      <c r="DZ128" s="27" t="str">
        <f>IF(ISNUMBER(work!FL128/work!FP128),work!FL128/work!FP128,".")</f>
        <v>.</v>
      </c>
      <c r="EA128" s="27" t="str">
        <f>IF(ISNUMBER(work!FM128/work!FQ128),work!FM128/work!FQ128,".")</f>
        <v>.</v>
      </c>
      <c r="EB128" s="27" t="str">
        <f>IF(ISNUMBER((work!FK128+work!FL128)/(work!FO128+work!FP128)),(work!FK128+work!FL128)/(work!FO128+work!FP128),".")</f>
        <v>.</v>
      </c>
      <c r="EC128" s="27" t="str">
        <f>IF(ISNUMBER(work!FR128/work!FV128),work!FR128/work!FV128,".")</f>
        <v>.</v>
      </c>
      <c r="ED128" s="27" t="str">
        <f>IF(ISNUMBER(work!FS128/work!FW128),work!FS128/work!FW128,".")</f>
        <v>.</v>
      </c>
      <c r="EE128" s="27" t="str">
        <f>IF(ISNUMBER(work!FT128/work!FX128),work!FT128/work!FX128,".")</f>
        <v>.</v>
      </c>
      <c r="EF128" s="27" t="str">
        <f>IF(ISNUMBER(work!FU128/work!FY128),work!FU128/work!FY128,".")</f>
        <v>.</v>
      </c>
      <c r="EG128" s="27" t="str">
        <f>IF(ISNUMBER((work!FS128+work!FT128)/(work!FW128+work!FX128)),(work!FS128+work!FT128)/(work!FW128+work!FX128),".")</f>
        <v>.</v>
      </c>
      <c r="EH128" s="27" t="str">
        <f>work!EZ128</f>
        <v>.</v>
      </c>
      <c r="EI128" s="27" t="str">
        <f>work!FA128</f>
        <v>.</v>
      </c>
      <c r="EJ128" s="27" t="str">
        <f>work!FB128</f>
        <v>.</v>
      </c>
      <c r="EK128" s="27"/>
      <c r="EL128" s="27" t="str">
        <f t="shared" si="93"/>
        <v>.</v>
      </c>
      <c r="EM128" t="str">
        <f t="shared" si="80"/>
        <v>.</v>
      </c>
      <c r="EN128" t="str">
        <f>work!FM128</f>
        <v>.</v>
      </c>
      <c r="EO128" t="str">
        <f>IF(ISNUMBER(work!FK128+work!FL128),work!FK128+work!FL128,".")</f>
        <v>.</v>
      </c>
      <c r="EP128" t="str">
        <f>IF(ISNUMBER(work!FU128-work!FM128),work!FU128-work!FM128,".")</f>
        <v>.</v>
      </c>
      <c r="EQ128" t="str">
        <f>IF(ISNUMBER(work!FS128+work!FT128-work!FK128-work!FL128),(work!FS128+work!FT128-work!FK128-work!FL128),".")</f>
        <v>.</v>
      </c>
      <c r="EU128" t="str">
        <f>work!FC128</f>
        <v>.</v>
      </c>
      <c r="EV128" t="str">
        <f>work!FD128</f>
        <v>.</v>
      </c>
      <c r="EW128" t="str">
        <f>IF(ISNUMBER(VLOOKUP($F128,AREA_EM_ALLYEAR,Seq!B$1,FALSE)),VLOOKUP($F128,AREA_EM_ALLYEAR,Seq!B$1,FALSE),".")</f>
        <v>.</v>
      </c>
      <c r="EX128" t="str">
        <f>IF(ISNUMBER(VLOOKUP($F128,AREA_EM_ALLYEAR,Seq!C$1,FALSE)),VLOOKUP($F128,AREA_EM_ALLYEAR,Seq!C$1,FALSE),".")</f>
        <v>.</v>
      </c>
      <c r="EY128" t="str">
        <f>IF(ISNUMBER(VLOOKUP($F128,AREA_EM_ALLYEAR,Seq!D$1,FALSE)),VLOOKUP($F128,AREA_EM_ALLYEAR,Seq!D$1,FALSE),".")</f>
        <v>.</v>
      </c>
      <c r="EZ128" t="str">
        <f>IF(ISNUMBER(VLOOKUP($F128,AREA_EM_ALLYEAR,Seq!E$1,FALSE)),VLOOKUP($F128,AREA_EM_ALLYEAR,Seq!E$1,FALSE),".")</f>
        <v>.</v>
      </c>
      <c r="FA128" t="str">
        <f>IF(ISNUMBER(VLOOKUP($F128,AREA_EM_ALLYEAR,Seq!F$1,FALSE)),VLOOKUP($F128,AREA_EM_ALLYEAR,Seq!F$1,FALSE),".")</f>
        <v>.</v>
      </c>
      <c r="FB128" t="str">
        <f>IF(ISNUMBER(VLOOKUP($F128,AREA_EM_ALLYEAR,Seq!G$1,FALSE)),VLOOKUP($F128,AREA_EM_ALLYEAR,Seq!G$1,FALSE),".")</f>
        <v>.</v>
      </c>
      <c r="FC128" t="str">
        <f>IF(ISNUMBER(VLOOKUP($F128,AREA_EM_ALLYEAR,Seq!H$1,FALSE)),VLOOKUP($F128,AREA_EM_ALLYEAR,Seq!H$1,FALSE),".")</f>
        <v>.</v>
      </c>
      <c r="FD128" t="str">
        <f>IF(ISNUMBER(VLOOKUP($F128,AREA_EM_ALLYEAR,Seq!I$1,FALSE)),VLOOKUP($F128,AREA_EM_ALLYEAR,Seq!I$1,FALSE),".")</f>
        <v>.</v>
      </c>
      <c r="FE128" t="str">
        <f>IF(ISNUMBER(VLOOKUP($F128,AREA_EM_ALLYEAR,Seq!J$1,FALSE)),VLOOKUP($F128,AREA_EM_ALLYEAR,Seq!J$1,FALSE),".")</f>
        <v>.</v>
      </c>
      <c r="FF128" t="str">
        <f>IF(ISNUMBER(VLOOKUP($F128,AREA_EM_ALLYEAR,Seq!K$1,FALSE)),VLOOKUP($F128,AREA_EM_ALLYEAR,Seq!K$1,FALSE),".")</f>
        <v>.</v>
      </c>
      <c r="FG128" t="str">
        <f>IF(ISNUMBER(VLOOKUP($F128,AREA_EM_ALLYEAR,Seq!L$1,FALSE)),VLOOKUP($F128,AREA_EM_ALLYEAR,Seq!L$1,FALSE),".")</f>
        <v>.</v>
      </c>
      <c r="FH128" t="str">
        <f>IF(ISNUMBER(VLOOKUP($F128,AREA_EM_ALLYEAR,Seq!M$1,FALSE)),VLOOKUP($F128,AREA_EM_ALLYEAR,Seq!M$1,FALSE),".")</f>
        <v>.</v>
      </c>
      <c r="FI128" t="str">
        <f>IF(ISNUMBER(VLOOKUP($F128,AREA_EM_ALLYEAR,Seq!N$1,FALSE)),VLOOKUP($F128,AREA_EM_ALLYEAR,Seq!N$1,FALSE),".")</f>
        <v>.</v>
      </c>
      <c r="FJ128" t="str">
        <f>IF(ISNUMBER(VLOOKUP($F128,AREA_EM_ALLYEAR,Seq!O$1,FALSE)),VLOOKUP($F128,AREA_EM_ALLYEAR,Seq!O$1,FALSE),".")</f>
        <v>.</v>
      </c>
      <c r="FK128" t="str">
        <f t="shared" si="81"/>
        <v>.</v>
      </c>
      <c r="FN128" t="str">
        <f>IF( ISNUMBER(VLOOKUP($F128,AREA_LIFE,Seq!V$1,FALSE)-Life!V$39),VLOOKUP($F128,AREA_LIFE,Seq!V$1,FALSE)-Life!V$39,".")</f>
        <v>.</v>
      </c>
      <c r="FO128" t="str">
        <f>IF( ISNUMBER(VLOOKUP($F128,AREA_LIFE,Seq!W$1,FALSE)-Life!W$39),VLOOKUP($F128,AREA_LIFE,Seq!W$1,FALSE)-Life!W$39,".")</f>
        <v>.</v>
      </c>
      <c r="FP128" t="str">
        <f>IF( ISNUMBER(VLOOKUP($F128,AREA_LIFE,Seq!X$1,FALSE)-Life!X$39),VLOOKUP($F128,AREA_LIFE,Seq!X$1,FALSE)-Life!X$39,".")</f>
        <v>.</v>
      </c>
      <c r="FQ128" t="str">
        <f>IF( ISNUMBER(VLOOKUP($F128,AREA_LIFE,Seq!Y$1,FALSE)-Life!Y$39),VLOOKUP($F128,AREA_LIFE,Seq!Y$1,FALSE)-Life!Y$39,".")</f>
        <v>.</v>
      </c>
      <c r="FR128" t="str">
        <f>IF( ISNUMBER(VLOOKUP($F128,AREA_LIFE,Seq!Z$1,FALSE)-Life!Z$39),VLOOKUP($F128,AREA_LIFE,Seq!Z$1,FALSE)-Life!Z$39,".")</f>
        <v>.</v>
      </c>
      <c r="FS128" t="str">
        <f>IF( ISNUMBER(VLOOKUP($F128,AREA_LIFE,Seq!AA$1,FALSE)-Life!AA$39),VLOOKUP($F128,AREA_LIFE,Seq!AA$1,FALSE)-Life!AA$39,".")</f>
        <v>.</v>
      </c>
      <c r="FT128" t="str">
        <f>IF( ISNUMBER(VLOOKUP($F128,AREA_LIFE,Seq!AB$1,FALSE)-Life!AB$39),VLOOKUP($F128,AREA_LIFE,Seq!AB$1,FALSE)-Life!AB$39,".")</f>
        <v>.</v>
      </c>
      <c r="FU128" t="str">
        <f>IF( ISNUMBER(VLOOKUP($F128,AREA_LIFE,Seq!AC$1,FALSE)-Life!AC$39),VLOOKUP($F128,AREA_LIFE,Seq!AC$1,FALSE)-Life!AC$39,".")</f>
        <v>.</v>
      </c>
      <c r="FV128" t="str">
        <f>IF( ISNUMBER(VLOOKUP($F128,AREA_LIFE,Seq!AD$1,FALSE)-Life!AD$39),VLOOKUP($F128,AREA_LIFE,Seq!AD$1,FALSE)-Life!AD$39,".")</f>
        <v>.</v>
      </c>
      <c r="FW128" t="str">
        <f>IF( ISNUMBER(VLOOKUP($F128,AREA_LIFE,Seq!AE$1,FALSE)-Life!AE$39),VLOOKUP($F128,AREA_LIFE,Seq!AE$1,FALSE)-Life!AE$39,".")</f>
        <v>.</v>
      </c>
      <c r="FX128" t="str">
        <f>IF( ISNUMBER(VLOOKUP($F128,AREA_LIFE,Seq!AF$1,FALSE)-Life!AF$39),VLOOKUP($F128,AREA_LIFE,Seq!AF$1,FALSE)-Life!AF$39,".")</f>
        <v>.</v>
      </c>
      <c r="FY128" t="str">
        <f>IF( ISNUMBER(VLOOKUP($F128,AREA_LIFE,Seq!AG$1,FALSE)-Life!AG$39),VLOOKUP($F128,AREA_LIFE,Seq!AG$1,FALSE)-Life!AG$39,".")</f>
        <v>.</v>
      </c>
      <c r="FZ128" t="str">
        <f>IF( ISNUMBER(VLOOKUP($F128,AREA_LIFE,Seq!AH$1,FALSE)-Life!AH$39),VLOOKUP($F128,AREA_LIFE,Seq!AH$1,FALSE)-Life!AH$39,".")</f>
        <v>.</v>
      </c>
      <c r="GA128" t="str">
        <f>IF( ISNUMBER(VLOOKUP($F128,AREA_LIFE,Seq!AI$1,FALSE)-Life!AI$39),VLOOKUP($F128,AREA_LIFE,Seq!AI$1,FALSE)-Life!AI$39,".")</f>
        <v>.</v>
      </c>
      <c r="GB128" t="str">
        <f>IF( ISNUMBER(VLOOKUP($F128,AREA_LIFE,Seq!AJ$1,FALSE)-Life!AJ$39),VLOOKUP($F128,AREA_LIFE,Seq!AJ$1,FALSE)-Life!AJ$39,".")</f>
        <v>.</v>
      </c>
      <c r="GC128" t="str">
        <f>IF( ISNUMBER(VLOOKUP($F128,AREA_LIFE,Seq!AK$1,FALSE)-Life!AK$39),VLOOKUP($F128,AREA_LIFE,Seq!AK$1,FALSE)-Life!AK$39,".")</f>
        <v>.</v>
      </c>
      <c r="GD128" t="str">
        <f>IF( ISNUMBER(VLOOKUP($F128,AREA_LIFE,Seq!AL$1,FALSE)-Life!AL$39),VLOOKUP($F128,AREA_LIFE,Seq!AL$1,FALSE)-Life!AL$39,".")</f>
        <v>.</v>
      </c>
      <c r="GE128" t="str">
        <f>IF( ISNUMBER(VLOOKUP($F128,AREA_LIFE,Seq!AM$1,FALSE)-Life!AM$39),VLOOKUP($F128,AREA_LIFE,Seq!AM$1,FALSE)-Life!AM$39,".")</f>
        <v>.</v>
      </c>
      <c r="GF128" t="str">
        <f>IF( ISNUMBER(VLOOKUP($F128,AREA_LIFE,Seq!AN$1,FALSE)-Life!AN$39),VLOOKUP($F128,AREA_LIFE,Seq!AN$1,FALSE)-Life!AN$39,".")</f>
        <v>.</v>
      </c>
      <c r="GG128" t="str">
        <f>IF( ISNUMBER(VLOOKUP($F128,AREA_LIFE,Seq!AO$1,FALSE)-Life!AO$39),VLOOKUP($F128,AREA_LIFE,Seq!AO$1,FALSE)-Life!AO$39,".")</f>
        <v>.</v>
      </c>
      <c r="GH128" t="str">
        <f>IF( ISNUMBER(VLOOKUP($F128,AREA_LIFE,Seq!AP$1,FALSE)-Life!AP$39),VLOOKUP($F128,AREA_LIFE,Seq!AP$1,FALSE)-Life!AP$39,".")</f>
        <v>.</v>
      </c>
      <c r="GI128" t="str">
        <f>IF( ISNUMBER(VLOOKUP($F128,AREA_LIFE,Seq!AQ$1,FALSE)-Life!AQ$39),VLOOKUP($F128,AREA_LIFE,Seq!AQ$1,FALSE)-Life!AQ$39,".")</f>
        <v>.</v>
      </c>
      <c r="GJ128" t="str">
        <f>IF( ISNUMBER(VLOOKUP($F128,AREA_LIFE,Seq!AR$1,FALSE)-Life!AR$39),VLOOKUP($F128,AREA_LIFE,Seq!AR$1,FALSE)-Life!AR$39,".")</f>
        <v>.</v>
      </c>
      <c r="GK128" t="str">
        <f>IF( ISNUMBER(VLOOKUP($F128,AREA_LIFE,Seq!AS$1,FALSE)-Life!AS$39),VLOOKUP($F128,AREA_LIFE,Seq!AS$1,FALSE)-Life!AS$39,".")</f>
        <v>.</v>
      </c>
      <c r="GL128" t="str">
        <f>IF( ISNUMBER(VLOOKUP($F128,AREA_LIFE,Seq!AT$1,FALSE)-Life!AT$39),VLOOKUP($F128,AREA_LIFE,Seq!AT$1,FALSE)-Life!AT$39,".")</f>
        <v>.</v>
      </c>
      <c r="GM128" t="str">
        <f>IF( ISNUMBER(VLOOKUP($F128,AREA_LIFE,Seq!AU$1,FALSE)-Life!AU$39),VLOOKUP($F128,AREA_LIFE,Seq!AU$1,FALSE)-Life!AU$39,".")</f>
        <v>.</v>
      </c>
      <c r="GN128" t="str">
        <f>IF( ISNUMBER(VLOOKUP($F128,AREA_LIFE,Seq!AV$1,FALSE)-Life!AV$39),VLOOKUP($F128,AREA_LIFE,Seq!AV$1,FALSE)-Life!AV$39,".")</f>
        <v>.</v>
      </c>
      <c r="GO128" t="str">
        <f>IF( ISNUMBER(VLOOKUP($F128,AREA_LIFE,Seq!AW$1,FALSE)-Life!AW$39),VLOOKUP($F128,AREA_LIFE,Seq!AW$1,FALSE)-Life!AW$39,".")</f>
        <v>.</v>
      </c>
      <c r="GP128" t="str">
        <f>IF( ISNUMBER(VLOOKUP($F128,AREA_LIFE,Seq!AX$1,FALSE)-Life!AX$39),VLOOKUP($F128,AREA_LIFE,Seq!AX$1,FALSE)-Life!AX$39,".")</f>
        <v>.</v>
      </c>
      <c r="GQ128" t="str">
        <f t="shared" si="82"/>
        <v>.</v>
      </c>
      <c r="GS128" t="str">
        <f>IFERROR(VLOOKUP($F128,AREA_LIFE,Seq!V$1,FALSE),".")</f>
        <v>.</v>
      </c>
      <c r="GT128" t="str">
        <f>IFERROR(VLOOKUP($F128,AREA_LIFE,Seq!W$1,FALSE),".")</f>
        <v>.</v>
      </c>
      <c r="GU128" t="str">
        <f>IFERROR(VLOOKUP($F128,AREA_LIFE,Seq!X$1,FALSE),".")</f>
        <v>.</v>
      </c>
      <c r="GV128" t="str">
        <f>IFERROR(VLOOKUP($F128,AREA_LIFE,Seq!Y$1,FALSE),".")</f>
        <v>.</v>
      </c>
      <c r="GW128" t="str">
        <f>IFERROR(VLOOKUP($F128,AREA_LIFE,Seq!Z$1,FALSE),".")</f>
        <v>.</v>
      </c>
      <c r="GX128" t="str">
        <f>IFERROR(VLOOKUP($F128,AREA_LIFE,Seq!AA$1,FALSE),".")</f>
        <v>.</v>
      </c>
      <c r="GY128" t="str">
        <f>IFERROR(VLOOKUP($F128,AREA_LIFE,Seq!AB$1,FALSE),".")</f>
        <v>.</v>
      </c>
      <c r="GZ128" t="str">
        <f>IFERROR(VLOOKUP($F128,AREA_LIFE,Seq!AC$1,FALSE),".")</f>
        <v>.</v>
      </c>
      <c r="HA128" t="str">
        <f>IFERROR(VLOOKUP($F128,AREA_LIFE,Seq!AD$1,FALSE),".")</f>
        <v>.</v>
      </c>
      <c r="HB128" t="str">
        <f>IFERROR(VLOOKUP($F128,AREA_LIFE,Seq!AE$1,FALSE),".")</f>
        <v>.</v>
      </c>
      <c r="HC128" t="str">
        <f>IFERROR(VLOOKUP($F128,AREA_LIFE,Seq!AF$1,FALSE),".")</f>
        <v>.</v>
      </c>
      <c r="HD128" t="str">
        <f>IFERROR(VLOOKUP($F128,AREA_LIFE,Seq!AG$1,FALSE),".")</f>
        <v>.</v>
      </c>
      <c r="HE128" t="str">
        <f>IFERROR(VLOOKUP($F128,AREA_LIFE,Seq!AH$1,FALSE),".")</f>
        <v>.</v>
      </c>
      <c r="HF128" t="str">
        <f>IFERROR(VLOOKUP($F128,AREA_LIFE,Seq!AI$1,FALSE),".")</f>
        <v>.</v>
      </c>
      <c r="HG128" t="str">
        <f>IFERROR(VLOOKUP($F128,AREA_LIFE,Seq!AJ$1,FALSE),".")</f>
        <v>.</v>
      </c>
      <c r="HH128" t="str">
        <f>IFERROR(VLOOKUP($F128,AREA_LIFE,Seq!AK$1,FALSE),".")</f>
        <v>.</v>
      </c>
      <c r="HI128" t="str">
        <f>IFERROR(VLOOKUP($F128,AREA_LIFE,Seq!AL$1,FALSE),".")</f>
        <v>.</v>
      </c>
      <c r="HJ128" t="str">
        <f>IFERROR(VLOOKUP($F128,AREA_LIFE,Seq!AM$1,FALSE),".")</f>
        <v>.</v>
      </c>
      <c r="HK128" t="str">
        <f>IFERROR(VLOOKUP($F128,AREA_LIFE,Seq!AN$1,FALSE),".")</f>
        <v>.</v>
      </c>
      <c r="HL128" t="str">
        <f>IFERROR(VLOOKUP($F128,AREA_LIFE,Seq!AO$1,FALSE),".")</f>
        <v>.</v>
      </c>
      <c r="HM128" t="str">
        <f>IFERROR(VLOOKUP($F128,AREA_LIFE,Seq!AP$1,FALSE),".")</f>
        <v>.</v>
      </c>
      <c r="HN128" t="str">
        <f>IFERROR(VLOOKUP($F128,AREA_LIFE,Seq!AQ$1,FALSE),".")</f>
        <v>.</v>
      </c>
      <c r="HO128" t="str">
        <f>IFERROR(VLOOKUP($F128,AREA_LIFE,Seq!AR$1,FALSE),".")</f>
        <v>.</v>
      </c>
      <c r="HP128" t="str">
        <f>IFERROR(VLOOKUP($F128,AREA_LIFE,Seq!AS$1,FALSE),".")</f>
        <v>.</v>
      </c>
      <c r="HQ128" t="str">
        <f>IFERROR(VLOOKUP($F128,AREA_LIFE,Seq!AT$1,FALSE),".")</f>
        <v>.</v>
      </c>
      <c r="HR128" t="str">
        <f>IFERROR(VLOOKUP($F128,AREA_LIFE,Seq!AU$1,FALSE),".")</f>
        <v>.</v>
      </c>
      <c r="HS128" t="str">
        <f>IFERROR(VLOOKUP($F128,AREA_LIFE,Seq!AV$1,FALSE),".")</f>
        <v>.</v>
      </c>
      <c r="HT128" t="str">
        <f>IFERROR(VLOOKUP($F128,AREA_LIFE,Seq!AW$1,FALSE),".")</f>
        <v>.</v>
      </c>
      <c r="HU128" t="str">
        <f>IFERROR(VLOOKUP($F128,AREA_LIFE,Seq!AX$1,FALSE),".")</f>
        <v>.</v>
      </c>
      <c r="HV128" t="str">
        <f>IFERROR(VLOOKUP($F128,AREA_LIFE,Seq!AY$1,FALSE),".")</f>
        <v>.</v>
      </c>
      <c r="HZ128">
        <f t="shared" si="85"/>
        <v>16</v>
      </c>
      <c r="IA128">
        <f t="shared" si="83"/>
        <v>0</v>
      </c>
      <c r="IB128" t="str">
        <f t="shared" si="86"/>
        <v>.</v>
      </c>
      <c r="IC128" t="str">
        <f t="shared" si="87"/>
        <v>.</v>
      </c>
      <c r="ID128">
        <f t="shared" si="84"/>
        <v>5.3435064578884237E-2</v>
      </c>
      <c r="IE128" t="str">
        <f>work!FK128</f>
        <v>.</v>
      </c>
      <c r="IF128" t="str">
        <f>work!FL128</f>
        <v>.</v>
      </c>
      <c r="IG128" t="str">
        <f>work!FM128</f>
        <v>.</v>
      </c>
      <c r="IH128" t="str">
        <f>IF(ISNUMBER(work!FS128-work!FK128),work!FS128-work!FK128,".")</f>
        <v>.</v>
      </c>
      <c r="II128" t="str">
        <f>IF(ISNUMBER(work!FT128-work!FL128),work!FT128-work!FL128,".")</f>
        <v>.</v>
      </c>
      <c r="IJ128" t="str">
        <f>IF(ISNUMBER(work!FU128-work!FM128),work!FU128-work!FM128,".")</f>
        <v>.</v>
      </c>
    </row>
    <row r="129" spans="1:244" hidden="1">
      <c r="A129" s="24" t="str">
        <f t="shared" si="48"/>
        <v>欧洲</v>
      </c>
      <c r="B129" s="24" t="str">
        <f t="shared" si="89"/>
        <v>Out</v>
      </c>
      <c r="C129" s="24" t="str">
        <f t="shared" si="90"/>
        <v>Out</v>
      </c>
      <c r="D129" s="24"/>
      <c r="E129" s="25" t="s">
        <v>2575</v>
      </c>
      <c r="F129" s="26" t="str">
        <f t="shared" si="51"/>
        <v>Russia</v>
      </c>
      <c r="G129" s="27" t="str">
        <f t="shared" si="52"/>
        <v>.</v>
      </c>
      <c r="H129" s="27" t="str">
        <f t="shared" si="53"/>
        <v>.</v>
      </c>
      <c r="I129" s="27" t="str">
        <f t="shared" si="54"/>
        <v>.</v>
      </c>
      <c r="J129" s="27" t="str">
        <f t="shared" si="55"/>
        <v>.</v>
      </c>
      <c r="K129" s="27" t="str">
        <f t="shared" si="56"/>
        <v>.</v>
      </c>
      <c r="L129" s="27" t="str">
        <f t="shared" si="57"/>
        <v>.</v>
      </c>
      <c r="M129" s="27" t="str">
        <f t="shared" si="58"/>
        <v>.</v>
      </c>
      <c r="N129" s="27" t="str">
        <f t="shared" si="59"/>
        <v>.</v>
      </c>
      <c r="O129" s="27">
        <f t="shared" si="60"/>
        <v>1627</v>
      </c>
      <c r="P129" s="27">
        <f t="shared" si="61"/>
        <v>4094</v>
      </c>
      <c r="Q129" s="27">
        <f t="shared" si="62"/>
        <v>3578</v>
      </c>
      <c r="R129" s="27">
        <f t="shared" si="63"/>
        <v>2290</v>
      </c>
      <c r="S129" s="27">
        <f t="shared" si="64"/>
        <v>1977</v>
      </c>
      <c r="T129" s="27">
        <f t="shared" si="65"/>
        <v>1800</v>
      </c>
      <c r="U129" s="27">
        <f t="shared" si="66"/>
        <v>1936</v>
      </c>
      <c r="V129" s="27">
        <f t="shared" si="67"/>
        <v>1954</v>
      </c>
      <c r="W129" s="27">
        <f t="shared" si="68"/>
        <v>1623</v>
      </c>
      <c r="X129" s="27">
        <f t="shared" si="69"/>
        <v>2976</v>
      </c>
      <c r="Y129" s="27">
        <f t="shared" si="70"/>
        <v>3865</v>
      </c>
      <c r="Z129" s="27">
        <f t="shared" si="71"/>
        <v>5430</v>
      </c>
      <c r="AA129" s="27">
        <f t="shared" si="72"/>
        <v>12638</v>
      </c>
      <c r="AB129" s="27">
        <f t="shared" si="73"/>
        <v>8199</v>
      </c>
      <c r="AC129" s="27">
        <f t="shared" si="74"/>
        <v>6720</v>
      </c>
      <c r="AD129" s="27">
        <f t="shared" si="75"/>
        <v>5207</v>
      </c>
      <c r="AE129" s="27">
        <f t="shared" si="91"/>
        <v>5997</v>
      </c>
      <c r="AF129" s="27">
        <f t="shared" si="92"/>
        <v>3177</v>
      </c>
      <c r="AG129" s="27"/>
      <c r="AH129" s="27" t="str">
        <f>IF(ISNUMBER(work!C129+work!AH129),work!C129+work!AH129,".")</f>
        <v>.</v>
      </c>
      <c r="AI129" s="27" t="str">
        <f>IF(ISNUMBER(work!D129+work!AI129),work!D129+work!AI129,".")</f>
        <v>.</v>
      </c>
      <c r="AJ129" s="27" t="str">
        <f>IF(ISNUMBER(work!E129+work!AJ129),work!E129+work!AJ129,".")</f>
        <v>.</v>
      </c>
      <c r="AK129" s="27" t="str">
        <f>IF(ISNUMBER(work!F129+work!AK129),work!F129+work!AK129,".")</f>
        <v>.</v>
      </c>
      <c r="AL129" s="27" t="str">
        <f>IF(ISNUMBER(work!G129+work!AL129),work!G129+work!AL129,".")</f>
        <v>.</v>
      </c>
      <c r="AM129" s="27" t="str">
        <f>IF(ISNUMBER(work!H129+work!AM129),work!H129+work!AM129,".")</f>
        <v>.</v>
      </c>
      <c r="AN129" s="27" t="str">
        <f>IF(ISNUMBER(work!I129+work!AN129),work!I129+work!AN129,".")</f>
        <v>.</v>
      </c>
      <c r="AO129" s="27" t="str">
        <f>IF(ISNUMBER(work!J129+work!AO129),work!J129+work!AO129,".")</f>
        <v>.</v>
      </c>
      <c r="AP129" s="27" t="str">
        <f>IF(ISNUMBER(work!K129+work!AP129),work!K129+work!AP129,".")</f>
        <v>.</v>
      </c>
      <c r="AQ129" s="27">
        <f>IF(ISNUMBER(work!L129+work!AQ129),work!L129+work!AQ129,".")</f>
        <v>82615134.919929206</v>
      </c>
      <c r="AR129" s="27">
        <f>IF(ISNUMBER(work!M129+work!AR129),work!M129+work!AR129,".")</f>
        <v>83049287.404087692</v>
      </c>
      <c r="AS129" s="27">
        <f>IF(ISNUMBER(work!N129+work!AS129),work!N129+work!AS129,".")</f>
        <v>85192037.354098901</v>
      </c>
      <c r="AT129" s="27">
        <f>IF(ISNUMBER(work!O129+work!AT129),work!O129+work!AT129,".")</f>
        <v>86761765.255561903</v>
      </c>
      <c r="AU129" s="27">
        <f>IF(ISNUMBER(work!P129+work!AU129),work!P129+work!AU129,".")</f>
        <v>91809253.364310399</v>
      </c>
      <c r="AV129" s="27">
        <f>IF(ISNUMBER(work!Q129+work!AV129),work!Q129+work!AV129,".")</f>
        <v>96494077.778023809</v>
      </c>
      <c r="AW129" s="27">
        <f>IF(ISNUMBER(work!R129+work!AW129),work!R129+work!AW129,".")</f>
        <v>103249963.8128197</v>
      </c>
      <c r="AX129" s="27">
        <f>IF(ISNUMBER(work!S129+work!AX129),work!S129+work!AX129,".")</f>
        <v>110314898.75396571</v>
      </c>
      <c r="AY129" s="27">
        <f>IF(ISNUMBER(work!T129+work!AY129),work!T129+work!AY129,".")</f>
        <v>118748645.8157685</v>
      </c>
      <c r="AZ129" s="27">
        <f>IF(ISNUMBER(work!U129+work!AZ129),work!U129+work!AZ129,".")</f>
        <v>124941501.1504952</v>
      </c>
      <c r="BA129" s="27">
        <f>IF(ISNUMBER(work!V129+work!BA129),work!V129+work!BA129,".")</f>
        <v>134170778.584207</v>
      </c>
      <c r="BB129" s="27">
        <f>IF(ISNUMBER(work!W129+work!BB129),work!W129+work!BB129,".")</f>
        <v>145818881.798033</v>
      </c>
      <c r="BC129" s="27">
        <f>IF(ISNUMBER(work!X129+work!BC129),work!X129+work!BC129,".")</f>
        <v>157088700.0359723</v>
      </c>
      <c r="BD129" s="27">
        <f>IF(ISNUMBER(work!Y129+work!BD129),work!Y129+work!BD129,".")</f>
        <v>170194786.31443229</v>
      </c>
      <c r="BE129" s="27">
        <f>IF(ISNUMBER(work!Z129+work!BE129),work!Z129+work!BE129,".")</f>
        <v>186456070.84704912</v>
      </c>
      <c r="BF129" s="27">
        <f>IF(ISNUMBER(work!AA129+work!BF129),work!AA129+work!BF129,".")</f>
        <v>204380907.90946168</v>
      </c>
      <c r="BG129" s="27">
        <f>IF(ISNUMBER(work!AB129+work!BG129),work!AB129+work!BG129,".")</f>
        <v>224321285.92962849</v>
      </c>
      <c r="BH129" s="27">
        <f>IF(ISNUMBER(work!AC129+work!BH129),work!AC129+work!BH129,".")</f>
        <v>248978128.8535977</v>
      </c>
      <c r="BI129" s="27">
        <f>IF(ISNUMBER(work!AD129+work!BI129),work!AD129+work!BI129,".")</f>
        <v>279499006.984882</v>
      </c>
      <c r="BJ129" s="27">
        <f>IF(ISNUMBER(work!AE129+work!BJ129),work!AE129+work!BJ129,".")</f>
        <v>303269057.93213797</v>
      </c>
      <c r="BK129" s="27">
        <f>IF(ISNUMBER(work!AF129+work!BK129),work!AF129+work!BK129,".")</f>
        <v>333549438.20359689</v>
      </c>
      <c r="BL129" s="27"/>
      <c r="BM129" s="27" t="str">
        <f>IF(ISNUMBER(work!AH129-work!C129),work!AH129-work!C129,".")</f>
        <v>.</v>
      </c>
      <c r="BN129" s="27" t="str">
        <f>IF(ISNUMBER(work!AI129-work!D129),work!AI129-work!D129,".")</f>
        <v>.</v>
      </c>
      <c r="BO129" s="27" t="str">
        <f>IF(ISNUMBER(work!AJ129-work!E129),work!AJ129-work!E129,".")</f>
        <v>.</v>
      </c>
      <c r="BP129" s="27" t="str">
        <f>IF(ISNUMBER(work!AK129-work!F129),work!AK129-work!F129,".")</f>
        <v>.</v>
      </c>
      <c r="BQ129" s="27" t="str">
        <f>IF(ISNUMBER(work!AL129-work!G129),work!AL129-work!G129,".")</f>
        <v>.</v>
      </c>
      <c r="BR129" s="27" t="str">
        <f>IF(ISNUMBER(work!AM129-work!H129),work!AM129-work!H129,".")</f>
        <v>.</v>
      </c>
      <c r="BS129" s="27" t="str">
        <f>IF(ISNUMBER(work!AN129-work!I129),work!AN129-work!I129,".")</f>
        <v>.</v>
      </c>
      <c r="BT129" s="27" t="str">
        <f>IF(ISNUMBER(work!AO129-work!J129),work!AO129-work!J129,".")</f>
        <v>.</v>
      </c>
      <c r="BU129" s="27" t="str">
        <f>IF(ISNUMBER(work!AP129-work!K129),work!AP129-work!K129,".")</f>
        <v>.</v>
      </c>
      <c r="BV129" s="27">
        <f>IF(ISNUMBER(work!AQ129-work!L129),work!AQ129-work!L129,".")</f>
        <v>-3049712.080188401</v>
      </c>
      <c r="BW129" s="27">
        <f>IF(ISNUMBER(work!AR129-work!M129),work!AR129-work!M129,".")</f>
        <v>-5870823.7820345089</v>
      </c>
      <c r="BX129" s="27">
        <f>IF(ISNUMBER(work!AS129-work!N129),work!AS129-work!N129,".")</f>
        <v>-11908724.061146498</v>
      </c>
      <c r="BY129" s="27">
        <f>IF(ISNUMBER(work!AT129-work!O129),work!AT129-work!O129,".")</f>
        <v>-24127304.280648306</v>
      </c>
      <c r="BZ129" s="27">
        <f>IF(ISNUMBER(work!AU129-work!P129),work!AU129-work!P129,".")</f>
        <v>-34604285.90696919</v>
      </c>
      <c r="CA129" s="27">
        <f>IF(ISNUMBER(work!AV129-work!Q129),work!AV129-work!Q129,".")</f>
        <v>-46479635.137793399</v>
      </c>
      <c r="CB129" s="27">
        <f>IF(ISNUMBER(work!AW129-work!R129),work!AW129-work!R129,".")</f>
        <v>-55307883.810821697</v>
      </c>
      <c r="CC129" s="27">
        <f>IF(ISNUMBER(work!AX129-work!S129),work!AX129-work!S129,".")</f>
        <v>-64098733.632039696</v>
      </c>
      <c r="CD129" s="27">
        <f>IF(ISNUMBER(work!AY129-work!T129),work!AY129-work!T129,".")</f>
        <v>-71885454.382135496</v>
      </c>
      <c r="CE129" s="27">
        <f>IF(ISNUMBER(work!AZ129-work!U129),work!AZ129-work!U129,".")</f>
        <v>-80562058.862844795</v>
      </c>
      <c r="CF129" s="27">
        <f>IF(ISNUMBER(work!BA129-work!V129),work!BA129-work!V129,".")</f>
        <v>-86951051.990146995</v>
      </c>
      <c r="CG129" s="27">
        <f>IF(ISNUMBER(work!BB129-work!W129),work!BB129-work!W129,".")</f>
        <v>-93877182.544566989</v>
      </c>
      <c r="CH129" s="27">
        <f>IF(ISNUMBER(work!BC129-work!X129),work!BC129-work!X129,".")</f>
        <v>-102502137.6470637</v>
      </c>
      <c r="CI129" s="27">
        <f>IF(ISNUMBER(work!BD129-work!Y129),work!BD129-work!Y129,".")</f>
        <v>-113018817.59775969</v>
      </c>
      <c r="CJ129" s="27">
        <f>IF(ISNUMBER(work!BE129-work!Z129),work!BE129-work!Z129,".")</f>
        <v>-125078893.4563629</v>
      </c>
      <c r="CK129" s="27">
        <f>IF(ISNUMBER(work!BF129-work!AA129),work!BF129-work!AA129,".")</f>
        <v>-138619087.78859431</v>
      </c>
      <c r="CL129" s="27">
        <f>IF(ISNUMBER(work!BG129-work!AB129),work!BG129-work!AB129,".")</f>
        <v>-154350709.32102549</v>
      </c>
      <c r="CM129" s="27">
        <f>IF(ISNUMBER(work!BH129-work!AC129),work!BH129-work!AC129,".")</f>
        <v>-173619817.84613228</v>
      </c>
      <c r="CN129" s="27">
        <f>IF(ISNUMBER(work!BI129-work!AD129),work!BI129-work!AD129,".")</f>
        <v>-198036672.78581202</v>
      </c>
      <c r="CO129" s="27">
        <f>IF(ISNUMBER(work!BJ129-work!AE129),work!BJ129-work!AE129,".")</f>
        <v>-217244833.01791999</v>
      </c>
      <c r="CP129" s="27">
        <f>IF(ISNUMBER(work!BK129-work!AF129),work!BK129-work!AF129,".")</f>
        <v>-253959669.62519377</v>
      </c>
      <c r="CQ129" s="27"/>
      <c r="CR129" s="27"/>
      <c r="CS129" s="27">
        <f>IF(ISNUMBER(work!CR129-work!BN129),work!CR129-work!BN129,".")</f>
        <v>6.0822498385186781E-2</v>
      </c>
      <c r="CT129" s="27">
        <f>IF(ISNUMBER(work!CS129-work!BO129),work!CS129-work!BO129,".")</f>
        <v>5.982249838518678E-2</v>
      </c>
      <c r="CU129" s="27">
        <f>IF(ISNUMBER(work!CT129-work!BP129),work!CT129-work!BP129,".")</f>
        <v>5.982249838518678E-2</v>
      </c>
      <c r="CV129" s="27">
        <f>IF(ISNUMBER(work!CU129-work!BQ129),work!CU129-work!BQ129,".")</f>
        <v>5.8822498385186779E-2</v>
      </c>
      <c r="CW129" s="27">
        <f>IF(ISNUMBER(work!CV129-work!BR129),work!CV129-work!BR129,".")</f>
        <v>5.8822498385186779E-2</v>
      </c>
      <c r="CX129" s="27">
        <f>IF(ISNUMBER(work!CW129-work!BS129),work!CW129-work!BS129,".")</f>
        <v>5.7822498385186778E-2</v>
      </c>
      <c r="CY129" s="27">
        <f>IF(ISNUMBER(work!CX129-work!BT129),work!CX129-work!BT129,".")</f>
        <v>5.6822498385186777E-2</v>
      </c>
      <c r="CZ129" s="27">
        <f>IF(ISNUMBER(work!CY129-work!BU129),work!CY129-work!BU129,".")</f>
        <v>5.5822498385186776E-2</v>
      </c>
      <c r="DA129" s="27">
        <f>IF(ISNUMBER(work!CZ129-work!BV129),work!CZ129-work!BV129,".")</f>
        <v>5.4822498385186783E-2</v>
      </c>
      <c r="DB129" s="27">
        <f>IF(ISNUMBER(work!DA129-work!BW129),work!DA129-work!BW129,".")</f>
        <v>5.3822498385186782E-2</v>
      </c>
      <c r="DC129" s="27">
        <f>IF(ISNUMBER(work!DB129-work!BX129),work!DB129-work!BX129,".")</f>
        <v>5.182249838518678E-2</v>
      </c>
      <c r="DD129" s="27">
        <f>IF(ISNUMBER(work!DC129-work!BY129),work!DC129-work!BY129,".")</f>
        <v>4.9822498385186778E-2</v>
      </c>
      <c r="DE129" s="27">
        <f>IF(ISNUMBER(work!DD129-work!BZ129),work!DD129-work!BZ129,".")</f>
        <v>5.8244256257700869E-2</v>
      </c>
      <c r="DF129" s="27">
        <f>IF(ISNUMBER(work!DE129-work!CA129),work!DE129-work!CA129,".")</f>
        <v>5.6244256257700867E-2</v>
      </c>
      <c r="DG129" s="27">
        <f>IF(ISNUMBER(work!DF129-work!CB129),work!DF129-work!CB129,".")</f>
        <v>5.4244256257700865E-2</v>
      </c>
      <c r="DH129" s="27">
        <f>IF(ISNUMBER(work!DG129-work!CC129),work!DG129-work!CC129,".")</f>
        <v>5.224425625770087E-2</v>
      </c>
      <c r="DI129" s="27">
        <f>IF(ISNUMBER(work!DH129-work!CD129),work!DH129-work!CD129,".")</f>
        <v>4.9244256257700875E-2</v>
      </c>
      <c r="DJ129" s="27">
        <f>IF(ISNUMBER(work!DI129-work!CE129),work!DI129-work!CE129,".")</f>
        <v>4.7244256257700873E-2</v>
      </c>
      <c r="DK129" s="27">
        <f>IF(ISNUMBER(work!DJ129-work!CF129),work!DJ129-work!CF129,".")</f>
        <v>4.5244256257700871E-2</v>
      </c>
      <c r="DL129" s="27">
        <f>IF(ISNUMBER(work!DK129-work!CG129),work!DK129-work!CG129,".")</f>
        <v>4.3869269833024624E-2</v>
      </c>
      <c r="DM129" s="27">
        <f>IF(ISNUMBER(work!DL129-work!CH129),work!DL129-work!CH129,".")</f>
        <v>4.2352945599201657E-2</v>
      </c>
      <c r="DN129" s="27">
        <f>IF(ISNUMBER(work!DM129-work!CI129),work!DM129-work!CI129,".")</f>
        <v>4.1252961146616425E-2</v>
      </c>
      <c r="DO129" s="27">
        <f>IF(ISNUMBER(work!DN129-work!CJ129),work!DN129-work!CJ129,".")</f>
        <v>4.0648283527435082E-2</v>
      </c>
      <c r="DP129" s="27">
        <f>IF(ISNUMBER(work!DO129-work!CK129),work!DO129-work!CK129,".")</f>
        <v>4.0254005303583196E-2</v>
      </c>
      <c r="DQ129" s="27">
        <f>IF(ISNUMBER(work!DP129-work!CL129),work!DP129-work!CL129,".")</f>
        <v>3.6818856732219546E-2</v>
      </c>
      <c r="DR129" s="27">
        <f>IF(ISNUMBER(work!DQ129-work!CM129),work!DQ129-work!CM129,".")</f>
        <v>3.5634341599720572E-2</v>
      </c>
      <c r="DS129" s="27">
        <f>IF(ISNUMBER(work!DR129-work!CN129),work!DR129-work!CN129,".")</f>
        <v>3.2387929824561408E-2</v>
      </c>
      <c r="DT129" s="27">
        <f>IF(ISNUMBER(work!DS129-work!CO129),work!DS129-work!CO129,".")</f>
        <v>2.7875214637579165E-2</v>
      </c>
      <c r="DU129" s="27">
        <f>IF(ISNUMBER(work!DT129-work!CP129),work!DT129-work!CP129,".")</f>
        <v>2.0562712222613591E-2</v>
      </c>
      <c r="DV129" s="27">
        <f t="shared" si="78"/>
        <v>2.0562712222613591E-2</v>
      </c>
      <c r="DW129" s="27"/>
      <c r="DX129" s="27" t="str">
        <f>IF(ISNUMBER(work!FJ129/work!FN129),work!FJ129/work!FN129,".")</f>
        <v>.</v>
      </c>
      <c r="DY129" s="27" t="str">
        <f>IF(ISNUMBER(work!FK129/work!FO129),work!FK129/work!FO129,".")</f>
        <v>.</v>
      </c>
      <c r="DZ129" s="27" t="str">
        <f>IF(ISNUMBER(work!FL129/work!FP129),work!FL129/work!FP129,".")</f>
        <v>.</v>
      </c>
      <c r="EA129" s="27" t="str">
        <f>IF(ISNUMBER(work!FM129/work!FQ129),work!FM129/work!FQ129,".")</f>
        <v>.</v>
      </c>
      <c r="EB129" s="27" t="str">
        <f>IF(ISNUMBER((work!FK129+work!FL129)/(work!FO129+work!FP129)),(work!FK129+work!FL129)/(work!FO129+work!FP129),".")</f>
        <v>.</v>
      </c>
      <c r="EC129" s="27" t="str">
        <f>IF(ISNUMBER(work!FR129/work!FV129),work!FR129/work!FV129,".")</f>
        <v>.</v>
      </c>
      <c r="ED129" s="27" t="str">
        <f>IF(ISNUMBER(work!FS129/work!FW129),work!FS129/work!FW129,".")</f>
        <v>.</v>
      </c>
      <c r="EE129" s="27" t="str">
        <f>IF(ISNUMBER(work!FT129/work!FX129),work!FT129/work!FX129,".")</f>
        <v>.</v>
      </c>
      <c r="EF129" s="27" t="str">
        <f>IF(ISNUMBER(work!FU129/work!FY129),work!FU129/work!FY129,".")</f>
        <v>.</v>
      </c>
      <c r="EG129" s="27" t="str">
        <f>IF(ISNUMBER((work!FS129+work!FT129)/(work!FW129+work!FX129)),(work!FS129+work!FT129)/(work!FW129+work!FX129),".")</f>
        <v>.</v>
      </c>
      <c r="EH129" s="27">
        <f>work!EZ129</f>
        <v>1.5106826846989425E-3</v>
      </c>
      <c r="EI129" s="27" t="str">
        <f>work!FA129</f>
        <v>.</v>
      </c>
      <c r="EJ129" s="27">
        <f>work!FB129</f>
        <v>6.8214595736246011E-3</v>
      </c>
      <c r="EK129" s="27"/>
      <c r="EL129" s="27">
        <f t="shared" si="93"/>
        <v>5799.2039999999997</v>
      </c>
      <c r="EM129" t="str">
        <f t="shared" si="80"/>
        <v>.</v>
      </c>
      <c r="EN129" t="str">
        <f>work!FM129</f>
        <v>.</v>
      </c>
      <c r="EO129" t="str">
        <f>IF(ISNUMBER(work!FK129+work!FL129),work!FK129+work!FL129,".")</f>
        <v>.</v>
      </c>
      <c r="EP129" t="str">
        <f>IF(ISNUMBER(work!FU129-work!FM129),work!FU129-work!FM129,".")</f>
        <v>.</v>
      </c>
      <c r="EQ129" t="str">
        <f>IF(ISNUMBER(work!FS129+work!FT129-work!FK129-work!FL129),(work!FS129+work!FT129-work!FK129-work!FL129),".")</f>
        <v>.</v>
      </c>
      <c r="EU129">
        <f>work!FC129</f>
        <v>210000</v>
      </c>
      <c r="EV129" t="str">
        <f>work!FD129</f>
        <v>.</v>
      </c>
      <c r="EW129" t="str">
        <f>IF(ISNUMBER(VLOOKUP($F129,AREA_EM_ALLYEAR,Seq!B$1,FALSE)),VLOOKUP($F129,AREA_EM_ALLYEAR,Seq!B$1,FALSE),".")</f>
        <v>.</v>
      </c>
      <c r="EX129" t="str">
        <f>IF(ISNUMBER(VLOOKUP($F129,AREA_EM_ALLYEAR,Seq!C$1,FALSE)),VLOOKUP($F129,AREA_EM_ALLYEAR,Seq!C$1,FALSE),".")</f>
        <v>.</v>
      </c>
      <c r="EY129" t="str">
        <f>IF(ISNUMBER(VLOOKUP($F129,AREA_EM_ALLYEAR,Seq!D$1,FALSE)),VLOOKUP($F129,AREA_EM_ALLYEAR,Seq!D$1,FALSE),".")</f>
        <v>.</v>
      </c>
      <c r="EZ129" t="str">
        <f>IF(ISNUMBER(VLOOKUP($F129,AREA_EM_ALLYEAR,Seq!E$1,FALSE)),VLOOKUP($F129,AREA_EM_ALLYEAR,Seq!E$1,FALSE),".")</f>
        <v>.</v>
      </c>
      <c r="FA129" t="str">
        <f>IF(ISNUMBER(VLOOKUP($F129,AREA_EM_ALLYEAR,Seq!F$1,FALSE)),VLOOKUP($F129,AREA_EM_ALLYEAR,Seq!F$1,FALSE),".")</f>
        <v>.</v>
      </c>
      <c r="FB129" t="str">
        <f>IF(ISNUMBER(VLOOKUP($F129,AREA_EM_ALLYEAR,Seq!G$1,FALSE)),VLOOKUP($F129,AREA_EM_ALLYEAR,Seq!G$1,FALSE),".")</f>
        <v>.</v>
      </c>
      <c r="FC129" t="str">
        <f>IF(ISNUMBER(VLOOKUP($F129,AREA_EM_ALLYEAR,Seq!H$1,FALSE)),VLOOKUP($F129,AREA_EM_ALLYEAR,Seq!H$1,FALSE),".")</f>
        <v>.</v>
      </c>
      <c r="FD129" t="str">
        <f>IF(ISNUMBER(VLOOKUP($F129,AREA_EM_ALLYEAR,Seq!I$1,FALSE)),VLOOKUP($F129,AREA_EM_ALLYEAR,Seq!I$1,FALSE),".")</f>
        <v>.</v>
      </c>
      <c r="FE129" t="str">
        <f>IF(ISNUMBER(VLOOKUP($F129,AREA_EM_ALLYEAR,Seq!J$1,FALSE)),VLOOKUP($F129,AREA_EM_ALLYEAR,Seq!J$1,FALSE),".")</f>
        <v>.</v>
      </c>
      <c r="FF129" t="str">
        <f>IF(ISNUMBER(VLOOKUP($F129,AREA_EM_ALLYEAR,Seq!K$1,FALSE)),VLOOKUP($F129,AREA_EM_ALLYEAR,Seq!K$1,FALSE),".")</f>
        <v>.</v>
      </c>
      <c r="FG129" t="str">
        <f>IF(ISNUMBER(VLOOKUP($F129,AREA_EM_ALLYEAR,Seq!L$1,FALSE)),VLOOKUP($F129,AREA_EM_ALLYEAR,Seq!L$1,FALSE),".")</f>
        <v>.</v>
      </c>
      <c r="FH129" t="str">
        <f>IF(ISNUMBER(VLOOKUP($F129,AREA_EM_ALLYEAR,Seq!M$1,FALSE)),VLOOKUP($F129,AREA_EM_ALLYEAR,Seq!M$1,FALSE),".")</f>
        <v>.</v>
      </c>
      <c r="FI129" t="str">
        <f>IF(ISNUMBER(VLOOKUP($F129,AREA_EM_ALLYEAR,Seq!N$1,FALSE)),VLOOKUP($F129,AREA_EM_ALLYEAR,Seq!N$1,FALSE),".")</f>
        <v>.</v>
      </c>
      <c r="FJ129" t="str">
        <f>IF(ISNUMBER(VLOOKUP($F129,AREA_EM_ALLYEAR,Seq!O$1,FALSE)),VLOOKUP($F129,AREA_EM_ALLYEAR,Seq!O$1,FALSE),".")</f>
        <v>.</v>
      </c>
      <c r="FK129" t="str">
        <f t="shared" si="81"/>
        <v>.</v>
      </c>
      <c r="FN129" t="str">
        <f>IF( ISNUMBER(VLOOKUP($F129,AREA_LIFE,Seq!V$1,FALSE)-Life!V$39),VLOOKUP($F129,AREA_LIFE,Seq!V$1,FALSE)-Life!V$39,".")</f>
        <v>.</v>
      </c>
      <c r="FO129" t="str">
        <f>IF( ISNUMBER(VLOOKUP($F129,AREA_LIFE,Seq!W$1,FALSE)-Life!W$39),VLOOKUP($F129,AREA_LIFE,Seq!W$1,FALSE)-Life!W$39,".")</f>
        <v>.</v>
      </c>
      <c r="FP129" t="str">
        <f>IF( ISNUMBER(VLOOKUP($F129,AREA_LIFE,Seq!X$1,FALSE)-Life!X$39),VLOOKUP($F129,AREA_LIFE,Seq!X$1,FALSE)-Life!X$39,".")</f>
        <v>.</v>
      </c>
      <c r="FQ129" t="str">
        <f>IF( ISNUMBER(VLOOKUP($F129,AREA_LIFE,Seq!Y$1,FALSE)-Life!Y$39),VLOOKUP($F129,AREA_LIFE,Seq!Y$1,FALSE)-Life!Y$39,".")</f>
        <v>.</v>
      </c>
      <c r="FR129" t="str">
        <f>IF( ISNUMBER(VLOOKUP($F129,AREA_LIFE,Seq!Z$1,FALSE)-Life!Z$39),VLOOKUP($F129,AREA_LIFE,Seq!Z$1,FALSE)-Life!Z$39,".")</f>
        <v>.</v>
      </c>
      <c r="FS129" t="str">
        <f>IF( ISNUMBER(VLOOKUP($F129,AREA_LIFE,Seq!AA$1,FALSE)-Life!AA$39),VLOOKUP($F129,AREA_LIFE,Seq!AA$1,FALSE)-Life!AA$39,".")</f>
        <v>.</v>
      </c>
      <c r="FT129" t="str">
        <f>IF( ISNUMBER(VLOOKUP($F129,AREA_LIFE,Seq!AB$1,FALSE)-Life!AB$39),VLOOKUP($F129,AREA_LIFE,Seq!AB$1,FALSE)-Life!AB$39,".")</f>
        <v>.</v>
      </c>
      <c r="FU129" t="str">
        <f>IF( ISNUMBER(VLOOKUP($F129,AREA_LIFE,Seq!AC$1,FALSE)-Life!AC$39),VLOOKUP($F129,AREA_LIFE,Seq!AC$1,FALSE)-Life!AC$39,".")</f>
        <v>.</v>
      </c>
      <c r="FV129" t="str">
        <f>IF( ISNUMBER(VLOOKUP($F129,AREA_LIFE,Seq!AD$1,FALSE)-Life!AD$39),VLOOKUP($F129,AREA_LIFE,Seq!AD$1,FALSE)-Life!AD$39,".")</f>
        <v>.</v>
      </c>
      <c r="FW129" t="str">
        <f>IF( ISNUMBER(VLOOKUP($F129,AREA_LIFE,Seq!AE$1,FALSE)-Life!AE$39),VLOOKUP($F129,AREA_LIFE,Seq!AE$1,FALSE)-Life!AE$39,".")</f>
        <v>.</v>
      </c>
      <c r="FX129" t="str">
        <f>IF( ISNUMBER(VLOOKUP($F129,AREA_LIFE,Seq!AF$1,FALSE)-Life!AF$39),VLOOKUP($F129,AREA_LIFE,Seq!AF$1,FALSE)-Life!AF$39,".")</f>
        <v>.</v>
      </c>
      <c r="FY129" t="str">
        <f>IF( ISNUMBER(VLOOKUP($F129,AREA_LIFE,Seq!AG$1,FALSE)-Life!AG$39),VLOOKUP($F129,AREA_LIFE,Seq!AG$1,FALSE)-Life!AG$39,".")</f>
        <v>.</v>
      </c>
      <c r="FZ129" t="str">
        <f>IF( ISNUMBER(VLOOKUP($F129,AREA_LIFE,Seq!AH$1,FALSE)-Life!AH$39),VLOOKUP($F129,AREA_LIFE,Seq!AH$1,FALSE)-Life!AH$39,".")</f>
        <v>.</v>
      </c>
      <c r="GA129" t="str">
        <f>IF( ISNUMBER(VLOOKUP($F129,AREA_LIFE,Seq!AI$1,FALSE)-Life!AI$39),VLOOKUP($F129,AREA_LIFE,Seq!AI$1,FALSE)-Life!AI$39,".")</f>
        <v>.</v>
      </c>
      <c r="GB129" t="str">
        <f>IF( ISNUMBER(VLOOKUP($F129,AREA_LIFE,Seq!AJ$1,FALSE)-Life!AJ$39),VLOOKUP($F129,AREA_LIFE,Seq!AJ$1,FALSE)-Life!AJ$39,".")</f>
        <v>.</v>
      </c>
      <c r="GC129" t="str">
        <f>IF( ISNUMBER(VLOOKUP($F129,AREA_LIFE,Seq!AK$1,FALSE)-Life!AK$39),VLOOKUP($F129,AREA_LIFE,Seq!AK$1,FALSE)-Life!AK$39,".")</f>
        <v>.</v>
      </c>
      <c r="GD129" t="str">
        <f>IF( ISNUMBER(VLOOKUP($F129,AREA_LIFE,Seq!AL$1,FALSE)-Life!AL$39),VLOOKUP($F129,AREA_LIFE,Seq!AL$1,FALSE)-Life!AL$39,".")</f>
        <v>.</v>
      </c>
      <c r="GE129" t="str">
        <f>IF( ISNUMBER(VLOOKUP($F129,AREA_LIFE,Seq!AM$1,FALSE)-Life!AM$39),VLOOKUP($F129,AREA_LIFE,Seq!AM$1,FALSE)-Life!AM$39,".")</f>
        <v>.</v>
      </c>
      <c r="GF129" t="str">
        <f>IF( ISNUMBER(VLOOKUP($F129,AREA_LIFE,Seq!AN$1,FALSE)-Life!AN$39),VLOOKUP($F129,AREA_LIFE,Seq!AN$1,FALSE)-Life!AN$39,".")</f>
        <v>.</v>
      </c>
      <c r="GG129" t="str">
        <f>IF( ISNUMBER(VLOOKUP($F129,AREA_LIFE,Seq!AO$1,FALSE)-Life!AO$39),VLOOKUP($F129,AREA_LIFE,Seq!AO$1,FALSE)-Life!AO$39,".")</f>
        <v>.</v>
      </c>
      <c r="GH129" t="str">
        <f>IF( ISNUMBER(VLOOKUP($F129,AREA_LIFE,Seq!AP$1,FALSE)-Life!AP$39),VLOOKUP($F129,AREA_LIFE,Seq!AP$1,FALSE)-Life!AP$39,".")</f>
        <v>.</v>
      </c>
      <c r="GI129" t="str">
        <f>IF( ISNUMBER(VLOOKUP($F129,AREA_LIFE,Seq!AQ$1,FALSE)-Life!AQ$39),VLOOKUP($F129,AREA_LIFE,Seq!AQ$1,FALSE)-Life!AQ$39,".")</f>
        <v>.</v>
      </c>
      <c r="GJ129" t="str">
        <f>IF( ISNUMBER(VLOOKUP($F129,AREA_LIFE,Seq!AR$1,FALSE)-Life!AR$39),VLOOKUP($F129,AREA_LIFE,Seq!AR$1,FALSE)-Life!AR$39,".")</f>
        <v>.</v>
      </c>
      <c r="GK129" t="str">
        <f>IF( ISNUMBER(VLOOKUP($F129,AREA_LIFE,Seq!AS$1,FALSE)-Life!AS$39),VLOOKUP($F129,AREA_LIFE,Seq!AS$1,FALSE)-Life!AS$39,".")</f>
        <v>.</v>
      </c>
      <c r="GL129" t="str">
        <f>IF( ISNUMBER(VLOOKUP($F129,AREA_LIFE,Seq!AT$1,FALSE)-Life!AT$39),VLOOKUP($F129,AREA_LIFE,Seq!AT$1,FALSE)-Life!AT$39,".")</f>
        <v>.</v>
      </c>
      <c r="GM129" t="str">
        <f>IF( ISNUMBER(VLOOKUP($F129,AREA_LIFE,Seq!AU$1,FALSE)-Life!AU$39),VLOOKUP($F129,AREA_LIFE,Seq!AU$1,FALSE)-Life!AU$39,".")</f>
        <v>.</v>
      </c>
      <c r="GN129" t="str">
        <f>IF( ISNUMBER(VLOOKUP($F129,AREA_LIFE,Seq!AV$1,FALSE)-Life!AV$39),VLOOKUP($F129,AREA_LIFE,Seq!AV$1,FALSE)-Life!AV$39,".")</f>
        <v>.</v>
      </c>
      <c r="GO129" t="str">
        <f>IF( ISNUMBER(VLOOKUP($F129,AREA_LIFE,Seq!AW$1,FALSE)-Life!AW$39),VLOOKUP($F129,AREA_LIFE,Seq!AW$1,FALSE)-Life!AW$39,".")</f>
        <v>.</v>
      </c>
      <c r="GP129" t="str">
        <f>IF( ISNUMBER(VLOOKUP($F129,AREA_LIFE,Seq!AX$1,FALSE)-Life!AX$39),VLOOKUP($F129,AREA_LIFE,Seq!AX$1,FALSE)-Life!AX$39,".")</f>
        <v>.</v>
      </c>
      <c r="GQ129" t="str">
        <f t="shared" si="82"/>
        <v>.</v>
      </c>
      <c r="GS129" t="str">
        <f>IFERROR(VLOOKUP($F129,AREA_LIFE,Seq!V$1,FALSE),".")</f>
        <v>.</v>
      </c>
      <c r="GT129" t="str">
        <f>IFERROR(VLOOKUP($F129,AREA_LIFE,Seq!W$1,FALSE),".")</f>
        <v>.</v>
      </c>
      <c r="GU129" t="str">
        <f>IFERROR(VLOOKUP($F129,AREA_LIFE,Seq!X$1,FALSE),".")</f>
        <v>.</v>
      </c>
      <c r="GV129" t="str">
        <f>IFERROR(VLOOKUP($F129,AREA_LIFE,Seq!Y$1,FALSE),".")</f>
        <v>.</v>
      </c>
      <c r="GW129" t="str">
        <f>IFERROR(VLOOKUP($F129,AREA_LIFE,Seq!Z$1,FALSE),".")</f>
        <v>.</v>
      </c>
      <c r="GX129" t="str">
        <f>IFERROR(VLOOKUP($F129,AREA_LIFE,Seq!AA$1,FALSE),".")</f>
        <v>.</v>
      </c>
      <c r="GY129" t="str">
        <f>IFERROR(VLOOKUP($F129,AREA_LIFE,Seq!AB$1,FALSE),".")</f>
        <v>.</v>
      </c>
      <c r="GZ129" t="str">
        <f>IFERROR(VLOOKUP($F129,AREA_LIFE,Seq!AC$1,FALSE),".")</f>
        <v>.</v>
      </c>
      <c r="HA129" t="str">
        <f>IFERROR(VLOOKUP($F129,AREA_LIFE,Seq!AD$1,FALSE),".")</f>
        <v>.</v>
      </c>
      <c r="HB129" t="str">
        <f>IFERROR(VLOOKUP($F129,AREA_LIFE,Seq!AE$1,FALSE),".")</f>
        <v>.</v>
      </c>
      <c r="HC129" t="str">
        <f>IFERROR(VLOOKUP($F129,AREA_LIFE,Seq!AF$1,FALSE),".")</f>
        <v>.</v>
      </c>
      <c r="HD129" t="str">
        <f>IFERROR(VLOOKUP($F129,AREA_LIFE,Seq!AG$1,FALSE),".")</f>
        <v>.</v>
      </c>
      <c r="HE129" t="str">
        <f>IFERROR(VLOOKUP($F129,AREA_LIFE,Seq!AH$1,FALSE),".")</f>
        <v>.</v>
      </c>
      <c r="HF129" t="str">
        <f>IFERROR(VLOOKUP($F129,AREA_LIFE,Seq!AI$1,FALSE),".")</f>
        <v>.</v>
      </c>
      <c r="HG129" t="str">
        <f>IFERROR(VLOOKUP($F129,AREA_LIFE,Seq!AJ$1,FALSE),".")</f>
        <v>.</v>
      </c>
      <c r="HH129" t="str">
        <f>IFERROR(VLOOKUP($F129,AREA_LIFE,Seq!AK$1,FALSE),".")</f>
        <v>.</v>
      </c>
      <c r="HI129" t="str">
        <f>IFERROR(VLOOKUP($F129,AREA_LIFE,Seq!AL$1,FALSE),".")</f>
        <v>.</v>
      </c>
      <c r="HJ129" t="str">
        <f>IFERROR(VLOOKUP($F129,AREA_LIFE,Seq!AM$1,FALSE),".")</f>
        <v>.</v>
      </c>
      <c r="HK129" t="str">
        <f>IFERROR(VLOOKUP($F129,AREA_LIFE,Seq!AN$1,FALSE),".")</f>
        <v>.</v>
      </c>
      <c r="HL129" t="str">
        <f>IFERROR(VLOOKUP($F129,AREA_LIFE,Seq!AO$1,FALSE),".")</f>
        <v>.</v>
      </c>
      <c r="HM129" t="str">
        <f>IFERROR(VLOOKUP($F129,AREA_LIFE,Seq!AP$1,FALSE),".")</f>
        <v>.</v>
      </c>
      <c r="HN129" t="str">
        <f>IFERROR(VLOOKUP($F129,AREA_LIFE,Seq!AQ$1,FALSE),".")</f>
        <v>.</v>
      </c>
      <c r="HO129" t="str">
        <f>IFERROR(VLOOKUP($F129,AREA_LIFE,Seq!AR$1,FALSE),".")</f>
        <v>.</v>
      </c>
      <c r="HP129" t="str">
        <f>IFERROR(VLOOKUP($F129,AREA_LIFE,Seq!AS$1,FALSE),".")</f>
        <v>.</v>
      </c>
      <c r="HQ129" t="str">
        <f>IFERROR(VLOOKUP($F129,AREA_LIFE,Seq!AT$1,FALSE),".")</f>
        <v>.</v>
      </c>
      <c r="HR129" t="str">
        <f>IFERROR(VLOOKUP($F129,AREA_LIFE,Seq!AU$1,FALSE),".")</f>
        <v>.</v>
      </c>
      <c r="HS129" t="str">
        <f>IFERROR(VLOOKUP($F129,AREA_LIFE,Seq!AV$1,FALSE),".")</f>
        <v>.</v>
      </c>
      <c r="HT129" t="str">
        <f>IFERROR(VLOOKUP($F129,AREA_LIFE,Seq!AW$1,FALSE),".")</f>
        <v>.</v>
      </c>
      <c r="HU129" t="str">
        <f>IFERROR(VLOOKUP($F129,AREA_LIFE,Seq!AX$1,FALSE),".")</f>
        <v>.</v>
      </c>
      <c r="HV129" t="str">
        <f>IFERROR(VLOOKUP($F129,AREA_LIFE,Seq!AY$1,FALSE),".")</f>
        <v>.</v>
      </c>
      <c r="HZ129">
        <f t="shared" si="85"/>
        <v>20879</v>
      </c>
      <c r="IA129">
        <f t="shared" si="83"/>
        <v>0</v>
      </c>
      <c r="IB129">
        <f t="shared" si="86"/>
        <v>83049287.404087692</v>
      </c>
      <c r="IC129">
        <f t="shared" si="87"/>
        <v>-5870823.7820345089</v>
      </c>
      <c r="ID129">
        <f t="shared" si="84"/>
        <v>5.182249838518678E-2</v>
      </c>
      <c r="IE129" t="str">
        <f>work!FK129</f>
        <v>.</v>
      </c>
      <c r="IF129" t="str">
        <f>work!FL129</f>
        <v>.</v>
      </c>
      <c r="IG129" t="str">
        <f>work!FM129</f>
        <v>.</v>
      </c>
      <c r="IH129" t="str">
        <f>IF(ISNUMBER(work!FS129-work!FK129),work!FS129-work!FK129,".")</f>
        <v>.</v>
      </c>
      <c r="II129" t="str">
        <f>IF(ISNUMBER(work!FT129-work!FL129),work!FT129-work!FL129,".")</f>
        <v>.</v>
      </c>
      <c r="IJ129" t="str">
        <f>IF(ISNUMBER(work!FU129-work!FM129),work!FU129-work!FM129,".")</f>
        <v>.</v>
      </c>
    </row>
    <row r="130" spans="1:244" hidden="1">
      <c r="A130" s="24" t="str">
        <f t="shared" si="48"/>
        <v>欧洲</v>
      </c>
      <c r="B130" s="24" t="str">
        <f t="shared" si="89"/>
        <v>Out</v>
      </c>
      <c r="C130" s="24" t="str">
        <f t="shared" si="90"/>
        <v>Out</v>
      </c>
      <c r="D130" s="24"/>
      <c r="E130" s="25" t="s">
        <v>3985</v>
      </c>
      <c r="F130" s="26" t="str">
        <f t="shared" si="51"/>
        <v>Tadzhikistan</v>
      </c>
      <c r="G130" s="27" t="str">
        <f t="shared" si="52"/>
        <v>.</v>
      </c>
      <c r="H130" s="27" t="str">
        <f t="shared" si="53"/>
        <v>.</v>
      </c>
      <c r="I130" s="27" t="str">
        <f t="shared" si="54"/>
        <v>.</v>
      </c>
      <c r="J130" s="27" t="str">
        <f t="shared" si="55"/>
        <v>.</v>
      </c>
      <c r="K130" s="27" t="str">
        <f t="shared" si="56"/>
        <v>.</v>
      </c>
      <c r="L130" s="27" t="str">
        <f t="shared" si="57"/>
        <v>.</v>
      </c>
      <c r="M130" s="27" t="str">
        <f t="shared" si="58"/>
        <v>.</v>
      </c>
      <c r="N130" s="27" t="str">
        <f t="shared" si="59"/>
        <v>.</v>
      </c>
      <c r="O130" s="27" t="str">
        <f t="shared" si="60"/>
        <v>.</v>
      </c>
      <c r="P130" s="27" t="str">
        <f t="shared" si="61"/>
        <v>.</v>
      </c>
      <c r="Q130" s="27" t="str">
        <f t="shared" si="62"/>
        <v>.</v>
      </c>
      <c r="R130" s="27" t="str">
        <f t="shared" si="63"/>
        <v>.</v>
      </c>
      <c r="S130" s="27" t="str">
        <f t="shared" si="64"/>
        <v>.</v>
      </c>
      <c r="T130" s="27" t="str">
        <f t="shared" si="65"/>
        <v>.</v>
      </c>
      <c r="U130" s="27" t="str">
        <f t="shared" si="66"/>
        <v>.</v>
      </c>
      <c r="V130" s="27" t="str">
        <f t="shared" si="67"/>
        <v>.</v>
      </c>
      <c r="W130" s="27" t="str">
        <f t="shared" si="68"/>
        <v>.</v>
      </c>
      <c r="X130" s="27" t="str">
        <f t="shared" si="69"/>
        <v>.</v>
      </c>
      <c r="Y130" s="27" t="str">
        <f t="shared" si="70"/>
        <v>.</v>
      </c>
      <c r="Z130" s="27" t="str">
        <f t="shared" si="71"/>
        <v>.</v>
      </c>
      <c r="AA130" s="27">
        <f t="shared" si="72"/>
        <v>0</v>
      </c>
      <c r="AB130" s="27">
        <f t="shared" si="73"/>
        <v>21</v>
      </c>
      <c r="AC130" s="27" t="str">
        <f t="shared" si="74"/>
        <v>.</v>
      </c>
      <c r="AD130" s="27" t="str">
        <f t="shared" si="75"/>
        <v>.</v>
      </c>
      <c r="AE130" s="27">
        <f t="shared" si="91"/>
        <v>0</v>
      </c>
      <c r="AF130" s="27">
        <f t="shared" si="92"/>
        <v>2</v>
      </c>
      <c r="AG130" s="27"/>
      <c r="AH130" s="27" t="str">
        <f>IF(ISNUMBER(work!C130+work!AH130),work!C130+work!AH130,".")</f>
        <v>.</v>
      </c>
      <c r="AI130" s="27" t="str">
        <f>IF(ISNUMBER(work!D130+work!AI130),work!D130+work!AI130,".")</f>
        <v>.</v>
      </c>
      <c r="AJ130" s="27" t="str">
        <f>IF(ISNUMBER(work!E130+work!AJ130),work!E130+work!AJ130,".")</f>
        <v>.</v>
      </c>
      <c r="AK130" s="27" t="str">
        <f>IF(ISNUMBER(work!F130+work!AK130),work!F130+work!AK130,".")</f>
        <v>.</v>
      </c>
      <c r="AL130" s="27" t="str">
        <f>IF(ISNUMBER(work!G130+work!AL130),work!G130+work!AL130,".")</f>
        <v>.</v>
      </c>
      <c r="AM130" s="27">
        <f>IF(ISNUMBER(work!H130+work!AM130),work!H130+work!AM130,".")</f>
        <v>30654975.43516355</v>
      </c>
      <c r="AN130" s="27">
        <f>IF(ISNUMBER(work!I130+work!AN130),work!I130+work!AN130,".")</f>
        <v>33341550.286460761</v>
      </c>
      <c r="AO130" s="27">
        <f>IF(ISNUMBER(work!J130+work!AO130),work!J130+work!AO130,".")</f>
        <v>37181516.826909356</v>
      </c>
      <c r="AP130" s="27">
        <f>IF(ISNUMBER(work!K130+work!AP130),work!K130+work!AP130,".")</f>
        <v>41388577.898545116</v>
      </c>
      <c r="AQ130" s="27">
        <f>IF(ISNUMBER(work!L130+work!AQ130),work!L130+work!AQ130,".")</f>
        <v>43059739.05848857</v>
      </c>
      <c r="AR130" s="27">
        <f>IF(ISNUMBER(work!M130+work!AR130),work!M130+work!AR130,".")</f>
        <v>44686007.258140296</v>
      </c>
      <c r="AS130" s="27">
        <f>IF(ISNUMBER(work!N130+work!AS130),work!N130+work!AS130,".")</f>
        <v>48760289.804481268</v>
      </c>
      <c r="AT130" s="27">
        <f>IF(ISNUMBER(work!O130+work!AT130),work!O130+work!AT130,".")</f>
        <v>55593570.226874687</v>
      </c>
      <c r="AU130" s="27">
        <f>IF(ISNUMBER(work!P130+work!AU130),work!P130+work!AU130,".")</f>
        <v>63331363.279171169</v>
      </c>
      <c r="AV130" s="27">
        <f>IF(ISNUMBER(work!Q130+work!AV130),work!Q130+work!AV130,".")</f>
        <v>71584911.655367792</v>
      </c>
      <c r="AW130" s="27">
        <f>IF(ISNUMBER(work!R130+work!AW130),work!R130+work!AW130,".")</f>
        <v>79364820.164794952</v>
      </c>
      <c r="AX130" s="27">
        <f>IF(ISNUMBER(work!S130+work!AX130),work!S130+work!AX130,".")</f>
        <v>87278367.855030254</v>
      </c>
      <c r="AY130" s="27">
        <f>IF(ISNUMBER(work!T130+work!AY130),work!T130+work!AY130,".")</f>
        <v>95389818.139234021</v>
      </c>
      <c r="AZ130" s="27">
        <f>IF(ISNUMBER(work!U130+work!AZ130),work!U130+work!AZ130,".")</f>
        <v>102828404.75308697</v>
      </c>
      <c r="BA130" s="27">
        <f>IF(ISNUMBER(work!V130+work!BA130),work!V130+work!BA130,".")</f>
        <v>110640375.14921139</v>
      </c>
      <c r="BB130" s="27">
        <f>IF(ISNUMBER(work!W130+work!BB130),work!W130+work!BB130,".")</f>
        <v>119934087.20188324</v>
      </c>
      <c r="BC130" s="27">
        <f>IF(ISNUMBER(work!X130+work!BC130),work!X130+work!BC130,".")</f>
        <v>129890251.48522075</v>
      </c>
      <c r="BD130" s="27">
        <f>IF(ISNUMBER(work!Y130+work!BD130),work!Y130+work!BD130,".")</f>
        <v>141710264.37037569</v>
      </c>
      <c r="BE130" s="27">
        <f>IF(ISNUMBER(work!Z130+work!BE130),work!Z130+work!BE130,".")</f>
        <v>155881497.73224223</v>
      </c>
      <c r="BF130" s="27">
        <f>IF(ISNUMBER(work!AA130+work!BF130),work!AA130+work!BF130,".")</f>
        <v>171626099.08110106</v>
      </c>
      <c r="BG130" s="27">
        <f>IF(ISNUMBER(work!AB130+work!BG130),work!AB130+work!BG130,".")</f>
        <v>189470547.63994893</v>
      </c>
      <c r="BH130" s="27">
        <f>IF(ISNUMBER(work!AC130+work!BH130),work!AC130+work!BH130,".")</f>
        <v>211442941.86551046</v>
      </c>
      <c r="BI130" s="27">
        <f>IF(ISNUMBER(work!AD130+work!BI130),work!AD130+work!BI130,".")</f>
        <v>238923037.94521284</v>
      </c>
      <c r="BJ130" s="27">
        <f>IF(ISNUMBER(work!AE130+work!BJ130),work!AE130+work!BJ130,".")</f>
        <v>260424404.18162423</v>
      </c>
      <c r="BK130" s="27">
        <f>IF(ISNUMBER(work!AF130+work!BK130),work!AF130+work!BK130,".")</f>
        <v>293927706.21701479</v>
      </c>
      <c r="BL130" s="27"/>
      <c r="BM130" s="27" t="str">
        <f>IF(ISNUMBER(work!AH130-work!C130),work!AH130-work!C130,".")</f>
        <v>.</v>
      </c>
      <c r="BN130" s="27" t="str">
        <f>IF(ISNUMBER(work!AI130-work!D130),work!AI130-work!D130,".")</f>
        <v>.</v>
      </c>
      <c r="BO130" s="27" t="str">
        <f>IF(ISNUMBER(work!AJ130-work!E130),work!AJ130-work!E130,".")</f>
        <v>.</v>
      </c>
      <c r="BP130" s="27" t="str">
        <f>IF(ISNUMBER(work!AK130-work!F130),work!AK130-work!F130,".")</f>
        <v>.</v>
      </c>
      <c r="BQ130" s="27" t="str">
        <f>IF(ISNUMBER(work!AL130-work!G130),work!AL130-work!G130,".")</f>
        <v>.</v>
      </c>
      <c r="BR130" s="27">
        <f>IF(ISNUMBER(work!AM130-work!H130),work!AM130-work!H130,".")</f>
        <v>-30237504.227723047</v>
      </c>
      <c r="BS130" s="27">
        <f>IF(ISNUMBER(work!AN130-work!I130),work!AN130-work!I130,".")</f>
        <v>-32909467.586759847</v>
      </c>
      <c r="BT130" s="27">
        <f>IF(ISNUMBER(work!AO130-work!J130),work!AO130-work!J130,".")</f>
        <v>-36754619.119604848</v>
      </c>
      <c r="BU130" s="27">
        <f>IF(ISNUMBER(work!AP130-work!K130),work!AP130-work!K130,".")</f>
        <v>-40902341.409925282</v>
      </c>
      <c r="BV130" s="27">
        <f>IF(ISNUMBER(work!AQ130-work!L130),work!AQ130-work!L130,".")</f>
        <v>-42605107.94162903</v>
      </c>
      <c r="BW130" s="27">
        <f>IF(ISNUMBER(work!AR130-work!M130),work!AR130-work!M130,".")</f>
        <v>-44234103.927981913</v>
      </c>
      <c r="BX130" s="27">
        <f>IF(ISNUMBER(work!AS130-work!N130),work!AS130-work!N130,".")</f>
        <v>-48340471.610764131</v>
      </c>
      <c r="BY130" s="27">
        <f>IF(ISNUMBER(work!AT130-work!O130),work!AT130-work!O130,".")</f>
        <v>-55295499.309335522</v>
      </c>
      <c r="BZ130" s="27">
        <f>IF(ISNUMBER(work!AU130-work!P130),work!AU130-work!P130,".")</f>
        <v>-63082175.99210842</v>
      </c>
      <c r="CA130" s="27">
        <f>IF(ISNUMBER(work!AV130-work!Q130),work!AV130-work!Q130,".")</f>
        <v>-71388801.260449409</v>
      </c>
      <c r="CB130" s="27">
        <f>IF(ISNUMBER(work!AW130-work!R130),work!AW130-work!R130,".")</f>
        <v>-79193027.45884645</v>
      </c>
      <c r="CC130" s="27">
        <f>IF(ISNUMBER(work!AX130-work!S130),work!AX130-work!S130,".")</f>
        <v>-87135264.530975148</v>
      </c>
      <c r="CD130" s="27">
        <f>IF(ISNUMBER(work!AY130-work!T130),work!AY130-work!T130,".")</f>
        <v>-95244282.058669969</v>
      </c>
      <c r="CE130" s="27">
        <f>IF(ISNUMBER(work!AZ130-work!U130),work!AZ130-work!U130,".")</f>
        <v>-102675155.26025303</v>
      </c>
      <c r="CF130" s="27">
        <f>IF(ISNUMBER(work!BA130-work!V130),work!BA130-work!V130,".")</f>
        <v>-110481455.4251426</v>
      </c>
      <c r="CG130" s="27">
        <f>IF(ISNUMBER(work!BB130-work!W130),work!BB130-work!W130,".")</f>
        <v>-119761977.14071675</v>
      </c>
      <c r="CH130" s="27">
        <f>IF(ISNUMBER(work!BC130-work!X130),work!BC130-work!X130,".")</f>
        <v>-129700586.19781525</v>
      </c>
      <c r="CI130" s="27">
        <f>IF(ISNUMBER(work!BD130-work!Y130),work!BD130-work!Y130,".")</f>
        <v>-141503339.54181629</v>
      </c>
      <c r="CJ130" s="27">
        <f>IF(ISNUMBER(work!BE130-work!Z130),work!BE130-work!Z130,".")</f>
        <v>-155653466.57116979</v>
      </c>
      <c r="CK130" s="27">
        <f>IF(ISNUMBER(work!BF130-work!AA130),work!BF130-work!AA130,".")</f>
        <v>-171373896.61695492</v>
      </c>
      <c r="CL130" s="27">
        <f>IF(ISNUMBER(work!BG130-work!AB130),work!BG130-work!AB130,".")</f>
        <v>-189201447.61070505</v>
      </c>
      <c r="CM130" s="27">
        <f>IF(ISNUMBER(work!BH130-work!AC130),work!BH130-work!AC130,".")</f>
        <v>-211155004.83421952</v>
      </c>
      <c r="CN130" s="27">
        <f>IF(ISNUMBER(work!BI130-work!AD130),work!BI130-work!AD130,".")</f>
        <v>-238612641.82548118</v>
      </c>
      <c r="CO130" s="27">
        <f>IF(ISNUMBER(work!BJ130-work!AE130),work!BJ130-work!AE130,".")</f>
        <v>-260089486.76843375</v>
      </c>
      <c r="CP130" s="27">
        <f>IF(ISNUMBER(work!BK130-work!AF130),work!BK130-work!AF130,".")</f>
        <v>-293581401.61177588</v>
      </c>
      <c r="CQ130" s="27"/>
      <c r="CR130" s="27"/>
      <c r="CS130" s="27">
        <f>IF(ISNUMBER(work!CR130-work!BN130),work!CR130-work!BN130,".")</f>
        <v>8.9187357341956805E-2</v>
      </c>
      <c r="CT130" s="27">
        <f>IF(ISNUMBER(work!CS130-work!BO130),work!CS130-work!BO130,".")</f>
        <v>8.8187357341956804E-2</v>
      </c>
      <c r="CU130" s="27">
        <f>IF(ISNUMBER(work!CT130-work!BP130),work!CT130-work!BP130,".")</f>
        <v>8.8187357341956804E-2</v>
      </c>
      <c r="CV130" s="27">
        <f>IF(ISNUMBER(work!CU130-work!BQ130),work!CU130-work!BQ130,".")</f>
        <v>8.7187357341956803E-2</v>
      </c>
      <c r="CW130" s="27">
        <f>IF(ISNUMBER(work!CV130-work!BR130),work!CV130-work!BR130,".")</f>
        <v>8.7187357341956803E-2</v>
      </c>
      <c r="CX130" s="27">
        <f>IF(ISNUMBER(work!CW130-work!BS130),work!CW130-work!BS130,".")</f>
        <v>8.6187357341956816E-2</v>
      </c>
      <c r="CY130" s="27">
        <f>IF(ISNUMBER(work!CX130-work!BT130),work!CX130-work!BT130,".")</f>
        <v>8.5187357341956815E-2</v>
      </c>
      <c r="CZ130" s="27">
        <f>IF(ISNUMBER(work!CY130-work!BU130),work!CY130-work!BU130,".")</f>
        <v>8.4187357341956814E-2</v>
      </c>
      <c r="DA130" s="27">
        <f>IF(ISNUMBER(work!CZ130-work!BV130),work!CZ130-work!BV130,".")</f>
        <v>8.3187357341956814E-2</v>
      </c>
      <c r="DB130" s="27">
        <f>IF(ISNUMBER(work!DA130-work!BW130),work!DA130-work!BW130,".")</f>
        <v>8.2187357341956813E-2</v>
      </c>
      <c r="DC130" s="27">
        <f>IF(ISNUMBER(work!DB130-work!BX130),work!DB130-work!BX130,".")</f>
        <v>8.0187357341956811E-2</v>
      </c>
      <c r="DD130" s="27">
        <f>IF(ISNUMBER(work!DC130-work!BY130),work!DC130-work!BY130,".")</f>
        <v>7.8187357341956809E-2</v>
      </c>
      <c r="DE130" s="27">
        <f>IF(ISNUMBER(work!DD130-work!BZ130),work!DD130-work!BZ130,".")</f>
        <v>7.7187357341956808E-2</v>
      </c>
      <c r="DF130" s="27">
        <f>IF(ISNUMBER(work!DE130-work!CA130),work!DE130-work!CA130,".")</f>
        <v>7.5187357341956806E-2</v>
      </c>
      <c r="DG130" s="27">
        <f>IF(ISNUMBER(work!DF130-work!CB130),work!DF130-work!CB130,".")</f>
        <v>7.3187357341956805E-2</v>
      </c>
      <c r="DH130" s="27">
        <f>IF(ISNUMBER(work!DG130-work!CC130),work!DG130-work!CC130,".")</f>
        <v>7.1187357341956803E-2</v>
      </c>
      <c r="DI130" s="27">
        <f>IF(ISNUMBER(work!DH130-work!CD130),work!DH130-work!CD130,".")</f>
        <v>6.8187357341956814E-2</v>
      </c>
      <c r="DJ130" s="27">
        <f>IF(ISNUMBER(work!DI130-work!CE130),work!DI130-work!CE130,".")</f>
        <v>6.6187357341956812E-2</v>
      </c>
      <c r="DK130" s="27">
        <f>IF(ISNUMBER(work!DJ130-work!CF130),work!DJ130-work!CF130,".")</f>
        <v>6.4187357341956811E-2</v>
      </c>
      <c r="DL130" s="27">
        <f>IF(ISNUMBER(work!DK130-work!CG130),work!DK130-work!CG130,".")</f>
        <v>5.8821628689596367E-2</v>
      </c>
      <c r="DM130" s="27">
        <f>IF(ISNUMBER(work!DL130-work!CH130),work!DL130-work!CH130,".")</f>
        <v>5.669740871821647E-2</v>
      </c>
      <c r="DN130" s="27">
        <f>IF(ISNUMBER(work!DM130-work!CI130),work!DM130-work!CI130,".")</f>
        <v>5.5254171612372026E-2</v>
      </c>
      <c r="DO130" s="27">
        <f>IF(ISNUMBER(work!DN130-work!CJ130),work!DN130-work!CJ130,".")</f>
        <v>5.4476161363865773E-2</v>
      </c>
      <c r="DP130" s="27">
        <f>IF(ISNUMBER(work!DO130-work!CK130),work!DO130-work!CK130,".")</f>
        <v>5.4188924948164463E-2</v>
      </c>
      <c r="DQ130" s="27">
        <f>IF(ISNUMBER(work!DP130-work!CL130),work!DP130-work!CL130,".")</f>
        <v>5.3169809303353355E-2</v>
      </c>
      <c r="DR130" s="27">
        <f>IF(ISNUMBER(work!DQ130-work!CM130),work!DQ130-work!CM130,".")</f>
        <v>5.315079248257757E-2</v>
      </c>
      <c r="DS130" s="27">
        <f>IF(ISNUMBER(work!DR130-work!CN130),work!DR130-work!CN130,".")</f>
        <v>5.1927334402684745E-2</v>
      </c>
      <c r="DT130" s="27">
        <f>IF(ISNUMBER(work!DS130-work!CO130),work!DS130-work!CO130,".")</f>
        <v>5.0500422378588275E-2</v>
      </c>
      <c r="DU130" s="27">
        <f>IF(ISNUMBER(work!DT130-work!CP130),work!DT130-work!CP130,".")</f>
        <v>4.9824112872824983E-2</v>
      </c>
      <c r="DV130" s="27">
        <f t="shared" si="78"/>
        <v>4.9824112872824983E-2</v>
      </c>
      <c r="DW130" s="27"/>
      <c r="DX130" s="27" t="str">
        <f>IF(ISNUMBER(work!FJ130/work!FN130),work!FJ130/work!FN130,".")</f>
        <v>.</v>
      </c>
      <c r="DY130" s="27" t="str">
        <f>IF(ISNUMBER(work!FK130/work!FO130),work!FK130/work!FO130,".")</f>
        <v>.</v>
      </c>
      <c r="DZ130" s="27" t="str">
        <f>IF(ISNUMBER(work!FL130/work!FP130),work!FL130/work!FP130,".")</f>
        <v>.</v>
      </c>
      <c r="EA130" s="27" t="str">
        <f>IF(ISNUMBER(work!FM130/work!FQ130),work!FM130/work!FQ130,".")</f>
        <v>.</v>
      </c>
      <c r="EB130" s="27" t="str">
        <f>IF(ISNUMBER((work!FK130+work!FL130)/(work!FO130+work!FP130)),(work!FK130+work!FL130)/(work!FO130+work!FP130),".")</f>
        <v>.</v>
      </c>
      <c r="EC130" s="27" t="str">
        <f>IF(ISNUMBER(work!FR130/work!FV130),work!FR130/work!FV130,".")</f>
        <v>.</v>
      </c>
      <c r="ED130" s="27" t="str">
        <f>IF(ISNUMBER(work!FS130/work!FW130),work!FS130/work!FW130,".")</f>
        <v>.</v>
      </c>
      <c r="EE130" s="27" t="str">
        <f>IF(ISNUMBER(work!FT130/work!FX130),work!FT130/work!FX130,".")</f>
        <v>.</v>
      </c>
      <c r="EF130" s="27" t="str">
        <f>IF(ISNUMBER(work!FU130/work!FY130),work!FU130/work!FY130,".")</f>
        <v>.</v>
      </c>
      <c r="EG130" s="27" t="str">
        <f>IF(ISNUMBER((work!FS130+work!FT130)/(work!FW130+work!FX130)),(work!FS130+work!FT130)/(work!FW130+work!FX130),".")</f>
        <v>.</v>
      </c>
      <c r="EH130" s="27" t="str">
        <f>work!EZ130</f>
        <v>.</v>
      </c>
      <c r="EI130" s="27" t="str">
        <f>work!FA130</f>
        <v>.</v>
      </c>
      <c r="EJ130" s="27" t="str">
        <f>work!FB130</f>
        <v>.</v>
      </c>
      <c r="EK130" s="27"/>
      <c r="EL130" s="27" t="str">
        <f t="shared" si="93"/>
        <v>.</v>
      </c>
      <c r="EM130" t="str">
        <f t="shared" si="80"/>
        <v>.</v>
      </c>
      <c r="EN130" t="str">
        <f>work!FM130</f>
        <v>.</v>
      </c>
      <c r="EO130" t="str">
        <f>IF(ISNUMBER(work!FK130+work!FL130),work!FK130+work!FL130,".")</f>
        <v>.</v>
      </c>
      <c r="EP130" t="str">
        <f>IF(ISNUMBER(work!FU130-work!FM130),work!FU130-work!FM130,".")</f>
        <v>.</v>
      </c>
      <c r="EQ130" t="str">
        <f>IF(ISNUMBER(work!FS130+work!FT130-work!FK130-work!FL130),(work!FS130+work!FT130-work!FK130-work!FL130),".")</f>
        <v>.</v>
      </c>
      <c r="EU130" t="str">
        <f>work!FC130</f>
        <v>.</v>
      </c>
      <c r="EV130" t="str">
        <f>work!FD130</f>
        <v>.</v>
      </c>
      <c r="EW130" t="str">
        <f>IF(ISNUMBER(VLOOKUP($F130,AREA_EM_ALLYEAR,Seq!B$1,FALSE)),VLOOKUP($F130,AREA_EM_ALLYEAR,Seq!B$1,FALSE),".")</f>
        <v>.</v>
      </c>
      <c r="EX130" t="str">
        <f>IF(ISNUMBER(VLOOKUP($F130,AREA_EM_ALLYEAR,Seq!C$1,FALSE)),VLOOKUP($F130,AREA_EM_ALLYEAR,Seq!C$1,FALSE),".")</f>
        <v>.</v>
      </c>
      <c r="EY130" t="str">
        <f>IF(ISNUMBER(VLOOKUP($F130,AREA_EM_ALLYEAR,Seq!D$1,FALSE)),VLOOKUP($F130,AREA_EM_ALLYEAR,Seq!D$1,FALSE),".")</f>
        <v>.</v>
      </c>
      <c r="EZ130" t="str">
        <f>IF(ISNUMBER(VLOOKUP($F130,AREA_EM_ALLYEAR,Seq!E$1,FALSE)),VLOOKUP($F130,AREA_EM_ALLYEAR,Seq!E$1,FALSE),".")</f>
        <v>.</v>
      </c>
      <c r="FA130" t="str">
        <f>IF(ISNUMBER(VLOOKUP($F130,AREA_EM_ALLYEAR,Seq!F$1,FALSE)),VLOOKUP($F130,AREA_EM_ALLYEAR,Seq!F$1,FALSE),".")</f>
        <v>.</v>
      </c>
      <c r="FB130" t="str">
        <f>IF(ISNUMBER(VLOOKUP($F130,AREA_EM_ALLYEAR,Seq!G$1,FALSE)),VLOOKUP($F130,AREA_EM_ALLYEAR,Seq!G$1,FALSE),".")</f>
        <v>.</v>
      </c>
      <c r="FC130" t="str">
        <f>IF(ISNUMBER(VLOOKUP($F130,AREA_EM_ALLYEAR,Seq!H$1,FALSE)),VLOOKUP($F130,AREA_EM_ALLYEAR,Seq!H$1,FALSE),".")</f>
        <v>.</v>
      </c>
      <c r="FD130" t="str">
        <f>IF(ISNUMBER(VLOOKUP($F130,AREA_EM_ALLYEAR,Seq!I$1,FALSE)),VLOOKUP($F130,AREA_EM_ALLYEAR,Seq!I$1,FALSE),".")</f>
        <v>.</v>
      </c>
      <c r="FE130" t="str">
        <f>IF(ISNUMBER(VLOOKUP($F130,AREA_EM_ALLYEAR,Seq!J$1,FALSE)),VLOOKUP($F130,AREA_EM_ALLYEAR,Seq!J$1,FALSE),".")</f>
        <v>.</v>
      </c>
      <c r="FF130" t="str">
        <f>IF(ISNUMBER(VLOOKUP($F130,AREA_EM_ALLYEAR,Seq!K$1,FALSE)),VLOOKUP($F130,AREA_EM_ALLYEAR,Seq!K$1,FALSE),".")</f>
        <v>.</v>
      </c>
      <c r="FG130" t="str">
        <f>IF(ISNUMBER(VLOOKUP($F130,AREA_EM_ALLYEAR,Seq!L$1,FALSE)),VLOOKUP($F130,AREA_EM_ALLYEAR,Seq!L$1,FALSE),".")</f>
        <v>.</v>
      </c>
      <c r="FH130" t="str">
        <f>IF(ISNUMBER(VLOOKUP($F130,AREA_EM_ALLYEAR,Seq!M$1,FALSE)),VLOOKUP($F130,AREA_EM_ALLYEAR,Seq!M$1,FALSE),".")</f>
        <v>.</v>
      </c>
      <c r="FI130" t="str">
        <f>IF(ISNUMBER(VLOOKUP($F130,AREA_EM_ALLYEAR,Seq!N$1,FALSE)),VLOOKUP($F130,AREA_EM_ALLYEAR,Seq!N$1,FALSE),".")</f>
        <v>.</v>
      </c>
      <c r="FJ130" t="str">
        <f>IF(ISNUMBER(VLOOKUP($F130,AREA_EM_ALLYEAR,Seq!O$1,FALSE)),VLOOKUP($F130,AREA_EM_ALLYEAR,Seq!O$1,FALSE),".")</f>
        <v>.</v>
      </c>
      <c r="FK130" t="str">
        <f t="shared" si="81"/>
        <v>.</v>
      </c>
      <c r="FN130" t="str">
        <f>IF( ISNUMBER(VLOOKUP($F130,AREA_LIFE,Seq!V$1,FALSE)-Life!V$39),VLOOKUP($F130,AREA_LIFE,Seq!V$1,FALSE)-Life!V$39,".")</f>
        <v>.</v>
      </c>
      <c r="FO130" t="str">
        <f>IF( ISNUMBER(VLOOKUP($F130,AREA_LIFE,Seq!W$1,FALSE)-Life!W$39),VLOOKUP($F130,AREA_LIFE,Seq!W$1,FALSE)-Life!W$39,".")</f>
        <v>.</v>
      </c>
      <c r="FP130" t="str">
        <f>IF( ISNUMBER(VLOOKUP($F130,AREA_LIFE,Seq!X$1,FALSE)-Life!X$39),VLOOKUP($F130,AREA_LIFE,Seq!X$1,FALSE)-Life!X$39,".")</f>
        <v>.</v>
      </c>
      <c r="FQ130" t="str">
        <f>IF( ISNUMBER(VLOOKUP($F130,AREA_LIFE,Seq!Y$1,FALSE)-Life!Y$39),VLOOKUP($F130,AREA_LIFE,Seq!Y$1,FALSE)-Life!Y$39,".")</f>
        <v>.</v>
      </c>
      <c r="FR130" t="str">
        <f>IF( ISNUMBER(VLOOKUP($F130,AREA_LIFE,Seq!Z$1,FALSE)-Life!Z$39),VLOOKUP($F130,AREA_LIFE,Seq!Z$1,FALSE)-Life!Z$39,".")</f>
        <v>.</v>
      </c>
      <c r="FS130" t="str">
        <f>IF( ISNUMBER(VLOOKUP($F130,AREA_LIFE,Seq!AA$1,FALSE)-Life!AA$39),VLOOKUP($F130,AREA_LIFE,Seq!AA$1,FALSE)-Life!AA$39,".")</f>
        <v>.</v>
      </c>
      <c r="FT130" t="str">
        <f>IF( ISNUMBER(VLOOKUP($F130,AREA_LIFE,Seq!AB$1,FALSE)-Life!AB$39),VLOOKUP($F130,AREA_LIFE,Seq!AB$1,FALSE)-Life!AB$39,".")</f>
        <v>.</v>
      </c>
      <c r="FU130" t="str">
        <f>IF( ISNUMBER(VLOOKUP($F130,AREA_LIFE,Seq!AC$1,FALSE)-Life!AC$39),VLOOKUP($F130,AREA_LIFE,Seq!AC$1,FALSE)-Life!AC$39,".")</f>
        <v>.</v>
      </c>
      <c r="FV130" t="str">
        <f>IF( ISNUMBER(VLOOKUP($F130,AREA_LIFE,Seq!AD$1,FALSE)-Life!AD$39),VLOOKUP($F130,AREA_LIFE,Seq!AD$1,FALSE)-Life!AD$39,".")</f>
        <v>.</v>
      </c>
      <c r="FW130" t="str">
        <f>IF( ISNUMBER(VLOOKUP($F130,AREA_LIFE,Seq!AE$1,FALSE)-Life!AE$39),VLOOKUP($F130,AREA_LIFE,Seq!AE$1,FALSE)-Life!AE$39,".")</f>
        <v>.</v>
      </c>
      <c r="FX130" t="str">
        <f>IF( ISNUMBER(VLOOKUP($F130,AREA_LIFE,Seq!AF$1,FALSE)-Life!AF$39),VLOOKUP($F130,AREA_LIFE,Seq!AF$1,FALSE)-Life!AF$39,".")</f>
        <v>.</v>
      </c>
      <c r="FY130" t="str">
        <f>IF( ISNUMBER(VLOOKUP($F130,AREA_LIFE,Seq!AG$1,FALSE)-Life!AG$39),VLOOKUP($F130,AREA_LIFE,Seq!AG$1,FALSE)-Life!AG$39,".")</f>
        <v>.</v>
      </c>
      <c r="FZ130" t="str">
        <f>IF( ISNUMBER(VLOOKUP($F130,AREA_LIFE,Seq!AH$1,FALSE)-Life!AH$39),VLOOKUP($F130,AREA_LIFE,Seq!AH$1,FALSE)-Life!AH$39,".")</f>
        <v>.</v>
      </c>
      <c r="GA130" t="str">
        <f>IF( ISNUMBER(VLOOKUP($F130,AREA_LIFE,Seq!AI$1,FALSE)-Life!AI$39),VLOOKUP($F130,AREA_LIFE,Seq!AI$1,FALSE)-Life!AI$39,".")</f>
        <v>.</v>
      </c>
      <c r="GB130" t="str">
        <f>IF( ISNUMBER(VLOOKUP($F130,AREA_LIFE,Seq!AJ$1,FALSE)-Life!AJ$39),VLOOKUP($F130,AREA_LIFE,Seq!AJ$1,FALSE)-Life!AJ$39,".")</f>
        <v>.</v>
      </c>
      <c r="GC130" t="str">
        <f>IF( ISNUMBER(VLOOKUP($F130,AREA_LIFE,Seq!AK$1,FALSE)-Life!AK$39),VLOOKUP($F130,AREA_LIFE,Seq!AK$1,FALSE)-Life!AK$39,".")</f>
        <v>.</v>
      </c>
      <c r="GD130" t="str">
        <f>IF( ISNUMBER(VLOOKUP($F130,AREA_LIFE,Seq!AL$1,FALSE)-Life!AL$39),VLOOKUP($F130,AREA_LIFE,Seq!AL$1,FALSE)-Life!AL$39,".")</f>
        <v>.</v>
      </c>
      <c r="GE130" t="str">
        <f>IF( ISNUMBER(VLOOKUP($F130,AREA_LIFE,Seq!AM$1,FALSE)-Life!AM$39),VLOOKUP($F130,AREA_LIFE,Seq!AM$1,FALSE)-Life!AM$39,".")</f>
        <v>.</v>
      </c>
      <c r="GF130" t="str">
        <f>IF( ISNUMBER(VLOOKUP($F130,AREA_LIFE,Seq!AN$1,FALSE)-Life!AN$39),VLOOKUP($F130,AREA_LIFE,Seq!AN$1,FALSE)-Life!AN$39,".")</f>
        <v>.</v>
      </c>
      <c r="GG130" t="str">
        <f>IF( ISNUMBER(VLOOKUP($F130,AREA_LIFE,Seq!AO$1,FALSE)-Life!AO$39),VLOOKUP($F130,AREA_LIFE,Seq!AO$1,FALSE)-Life!AO$39,".")</f>
        <v>.</v>
      </c>
      <c r="GH130" t="str">
        <f>IF( ISNUMBER(VLOOKUP($F130,AREA_LIFE,Seq!AP$1,FALSE)-Life!AP$39),VLOOKUP($F130,AREA_LIFE,Seq!AP$1,FALSE)-Life!AP$39,".")</f>
        <v>.</v>
      </c>
      <c r="GI130" t="str">
        <f>IF( ISNUMBER(VLOOKUP($F130,AREA_LIFE,Seq!AQ$1,FALSE)-Life!AQ$39),VLOOKUP($F130,AREA_LIFE,Seq!AQ$1,FALSE)-Life!AQ$39,".")</f>
        <v>.</v>
      </c>
      <c r="GJ130" t="str">
        <f>IF( ISNUMBER(VLOOKUP($F130,AREA_LIFE,Seq!AR$1,FALSE)-Life!AR$39),VLOOKUP($F130,AREA_LIFE,Seq!AR$1,FALSE)-Life!AR$39,".")</f>
        <v>.</v>
      </c>
      <c r="GK130" t="str">
        <f>IF( ISNUMBER(VLOOKUP($F130,AREA_LIFE,Seq!AS$1,FALSE)-Life!AS$39),VLOOKUP($F130,AREA_LIFE,Seq!AS$1,FALSE)-Life!AS$39,".")</f>
        <v>.</v>
      </c>
      <c r="GL130" t="str">
        <f>IF( ISNUMBER(VLOOKUP($F130,AREA_LIFE,Seq!AT$1,FALSE)-Life!AT$39),VLOOKUP($F130,AREA_LIFE,Seq!AT$1,FALSE)-Life!AT$39,".")</f>
        <v>.</v>
      </c>
      <c r="GM130" t="str">
        <f>IF( ISNUMBER(VLOOKUP($F130,AREA_LIFE,Seq!AU$1,FALSE)-Life!AU$39),VLOOKUP($F130,AREA_LIFE,Seq!AU$1,FALSE)-Life!AU$39,".")</f>
        <v>.</v>
      </c>
      <c r="GN130" t="str">
        <f>IF( ISNUMBER(VLOOKUP($F130,AREA_LIFE,Seq!AV$1,FALSE)-Life!AV$39),VLOOKUP($F130,AREA_LIFE,Seq!AV$1,FALSE)-Life!AV$39,".")</f>
        <v>.</v>
      </c>
      <c r="GO130" t="str">
        <f>IF( ISNUMBER(VLOOKUP($F130,AREA_LIFE,Seq!AW$1,FALSE)-Life!AW$39),VLOOKUP($F130,AREA_LIFE,Seq!AW$1,FALSE)-Life!AW$39,".")</f>
        <v>.</v>
      </c>
      <c r="GP130" t="str">
        <f>IF( ISNUMBER(VLOOKUP($F130,AREA_LIFE,Seq!AX$1,FALSE)-Life!AX$39),VLOOKUP($F130,AREA_LIFE,Seq!AX$1,FALSE)-Life!AX$39,".")</f>
        <v>.</v>
      </c>
      <c r="GQ130" t="str">
        <f t="shared" si="82"/>
        <v>.</v>
      </c>
      <c r="GS130" t="str">
        <f>IFERROR(VLOOKUP($F130,AREA_LIFE,Seq!V$1,FALSE),".")</f>
        <v>.</v>
      </c>
      <c r="GT130" t="str">
        <f>IFERROR(VLOOKUP($F130,AREA_LIFE,Seq!W$1,FALSE),".")</f>
        <v>.</v>
      </c>
      <c r="GU130" t="str">
        <f>IFERROR(VLOOKUP($F130,AREA_LIFE,Seq!X$1,FALSE),".")</f>
        <v>.</v>
      </c>
      <c r="GV130" t="str">
        <f>IFERROR(VLOOKUP($F130,AREA_LIFE,Seq!Y$1,FALSE),".")</f>
        <v>.</v>
      </c>
      <c r="GW130" t="str">
        <f>IFERROR(VLOOKUP($F130,AREA_LIFE,Seq!Z$1,FALSE),".")</f>
        <v>.</v>
      </c>
      <c r="GX130" t="str">
        <f>IFERROR(VLOOKUP($F130,AREA_LIFE,Seq!AA$1,FALSE),".")</f>
        <v>.</v>
      </c>
      <c r="GY130" t="str">
        <f>IFERROR(VLOOKUP($F130,AREA_LIFE,Seq!AB$1,FALSE),".")</f>
        <v>.</v>
      </c>
      <c r="GZ130" t="str">
        <f>IFERROR(VLOOKUP($F130,AREA_LIFE,Seq!AC$1,FALSE),".")</f>
        <v>.</v>
      </c>
      <c r="HA130" t="str">
        <f>IFERROR(VLOOKUP($F130,AREA_LIFE,Seq!AD$1,FALSE),".")</f>
        <v>.</v>
      </c>
      <c r="HB130" t="str">
        <f>IFERROR(VLOOKUP($F130,AREA_LIFE,Seq!AE$1,FALSE),".")</f>
        <v>.</v>
      </c>
      <c r="HC130" t="str">
        <f>IFERROR(VLOOKUP($F130,AREA_LIFE,Seq!AF$1,FALSE),".")</f>
        <v>.</v>
      </c>
      <c r="HD130" t="str">
        <f>IFERROR(VLOOKUP($F130,AREA_LIFE,Seq!AG$1,FALSE),".")</f>
        <v>.</v>
      </c>
      <c r="HE130" t="str">
        <f>IFERROR(VLOOKUP($F130,AREA_LIFE,Seq!AH$1,FALSE),".")</f>
        <v>.</v>
      </c>
      <c r="HF130" t="str">
        <f>IFERROR(VLOOKUP($F130,AREA_LIFE,Seq!AI$1,FALSE),".")</f>
        <v>.</v>
      </c>
      <c r="HG130" t="str">
        <f>IFERROR(VLOOKUP($F130,AREA_LIFE,Seq!AJ$1,FALSE),".")</f>
        <v>.</v>
      </c>
      <c r="HH130" t="str">
        <f>IFERROR(VLOOKUP($F130,AREA_LIFE,Seq!AK$1,FALSE),".")</f>
        <v>.</v>
      </c>
      <c r="HI130" t="str">
        <f>IFERROR(VLOOKUP($F130,AREA_LIFE,Seq!AL$1,FALSE),".")</f>
        <v>.</v>
      </c>
      <c r="HJ130" t="str">
        <f>IFERROR(VLOOKUP($F130,AREA_LIFE,Seq!AM$1,FALSE),".")</f>
        <v>.</v>
      </c>
      <c r="HK130" t="str">
        <f>IFERROR(VLOOKUP($F130,AREA_LIFE,Seq!AN$1,FALSE),".")</f>
        <v>.</v>
      </c>
      <c r="HL130" t="str">
        <f>IFERROR(VLOOKUP($F130,AREA_LIFE,Seq!AO$1,FALSE),".")</f>
        <v>.</v>
      </c>
      <c r="HM130" t="str">
        <f>IFERROR(VLOOKUP($F130,AREA_LIFE,Seq!AP$1,FALSE),".")</f>
        <v>.</v>
      </c>
      <c r="HN130" t="str">
        <f>IFERROR(VLOOKUP($F130,AREA_LIFE,Seq!AQ$1,FALSE),".")</f>
        <v>.</v>
      </c>
      <c r="HO130" t="str">
        <f>IFERROR(VLOOKUP($F130,AREA_LIFE,Seq!AR$1,FALSE),".")</f>
        <v>.</v>
      </c>
      <c r="HP130" t="str">
        <f>IFERROR(VLOOKUP($F130,AREA_LIFE,Seq!AS$1,FALSE),".")</f>
        <v>.</v>
      </c>
      <c r="HQ130" t="str">
        <f>IFERROR(VLOOKUP($F130,AREA_LIFE,Seq!AT$1,FALSE),".")</f>
        <v>.</v>
      </c>
      <c r="HR130" t="str">
        <f>IFERROR(VLOOKUP($F130,AREA_LIFE,Seq!AU$1,FALSE),".")</f>
        <v>.</v>
      </c>
      <c r="HS130" t="str">
        <f>IFERROR(VLOOKUP($F130,AREA_LIFE,Seq!AV$1,FALSE),".")</f>
        <v>.</v>
      </c>
      <c r="HT130" t="str">
        <f>IFERROR(VLOOKUP($F130,AREA_LIFE,Seq!AW$1,FALSE),".")</f>
        <v>.</v>
      </c>
      <c r="HU130" t="str">
        <f>IFERROR(VLOOKUP($F130,AREA_LIFE,Seq!AX$1,FALSE),".")</f>
        <v>.</v>
      </c>
      <c r="HV130" t="str">
        <f>IFERROR(VLOOKUP($F130,AREA_LIFE,Seq!AY$1,FALSE),".")</f>
        <v>.</v>
      </c>
      <c r="HZ130">
        <f t="shared" si="85"/>
        <v>0</v>
      </c>
      <c r="IA130">
        <f t="shared" si="83"/>
        <v>0</v>
      </c>
      <c r="IB130">
        <f t="shared" si="86"/>
        <v>44686007.258140296</v>
      </c>
      <c r="IC130">
        <f t="shared" si="87"/>
        <v>-44234103.927981913</v>
      </c>
      <c r="ID130">
        <f t="shared" si="84"/>
        <v>8.0187357341956811E-2</v>
      </c>
      <c r="IE130" t="str">
        <f>work!FK130</f>
        <v>.</v>
      </c>
      <c r="IF130" t="str">
        <f>work!FL130</f>
        <v>.</v>
      </c>
      <c r="IG130" t="str">
        <f>work!FM130</f>
        <v>.</v>
      </c>
      <c r="IH130" t="str">
        <f>IF(ISNUMBER(work!FS130-work!FK130),work!FS130-work!FK130,".")</f>
        <v>.</v>
      </c>
      <c r="II130" t="str">
        <f>IF(ISNUMBER(work!FT130-work!FL130),work!FT130-work!FL130,".")</f>
        <v>.</v>
      </c>
      <c r="IJ130" t="str">
        <f>IF(ISNUMBER(work!FU130-work!FM130),work!FU130-work!FM130,".")</f>
        <v>.</v>
      </c>
    </row>
    <row r="131" spans="1:244" hidden="1">
      <c r="A131" s="24" t="str">
        <f t="shared" si="48"/>
        <v>欧洲</v>
      </c>
      <c r="B131" s="24" t="str">
        <f t="shared" si="89"/>
        <v>Out</v>
      </c>
      <c r="C131" s="24" t="str">
        <f t="shared" si="90"/>
        <v>Out</v>
      </c>
      <c r="D131" s="24"/>
      <c r="E131" s="25" t="s">
        <v>116</v>
      </c>
      <c r="F131" s="26" t="str">
        <f t="shared" si="51"/>
        <v>Turkmenistan</v>
      </c>
      <c r="G131" s="27" t="str">
        <f t="shared" si="52"/>
        <v>.</v>
      </c>
      <c r="H131" s="27" t="str">
        <f t="shared" si="53"/>
        <v>.</v>
      </c>
      <c r="I131" s="27" t="str">
        <f t="shared" si="54"/>
        <v>.</v>
      </c>
      <c r="J131" s="27" t="str">
        <f t="shared" si="55"/>
        <v>.</v>
      </c>
      <c r="K131" s="27" t="str">
        <f t="shared" si="56"/>
        <v>.</v>
      </c>
      <c r="L131" s="27" t="str">
        <f t="shared" si="57"/>
        <v>.</v>
      </c>
      <c r="M131" s="27" t="str">
        <f t="shared" si="58"/>
        <v>.</v>
      </c>
      <c r="N131" s="27" t="str">
        <f t="shared" si="59"/>
        <v>.</v>
      </c>
      <c r="O131" s="27" t="str">
        <f t="shared" si="60"/>
        <v>.</v>
      </c>
      <c r="P131" s="27" t="str">
        <f t="shared" si="61"/>
        <v>.</v>
      </c>
      <c r="Q131" s="27" t="str">
        <f t="shared" si="62"/>
        <v>.</v>
      </c>
      <c r="R131" s="27" t="str">
        <f t="shared" si="63"/>
        <v>.</v>
      </c>
      <c r="S131" s="27">
        <f t="shared" si="64"/>
        <v>0</v>
      </c>
      <c r="T131" s="27">
        <f t="shared" si="65"/>
        <v>68</v>
      </c>
      <c r="U131" s="27">
        <f t="shared" si="66"/>
        <v>0</v>
      </c>
      <c r="V131" s="27">
        <f t="shared" si="67"/>
        <v>0</v>
      </c>
      <c r="W131" s="27" t="str">
        <f t="shared" si="68"/>
        <v>.</v>
      </c>
      <c r="X131" s="27" t="str">
        <f t="shared" si="69"/>
        <v>.</v>
      </c>
      <c r="Y131" s="27" t="str">
        <f t="shared" si="70"/>
        <v>.</v>
      </c>
      <c r="Z131" s="27" t="str">
        <f t="shared" si="71"/>
        <v>.</v>
      </c>
      <c r="AA131" s="27" t="str">
        <f t="shared" si="72"/>
        <v>.</v>
      </c>
      <c r="AB131" s="27" t="str">
        <f t="shared" si="73"/>
        <v>.</v>
      </c>
      <c r="AC131" s="27" t="str">
        <f t="shared" si="74"/>
        <v>.</v>
      </c>
      <c r="AD131" s="27" t="str">
        <f t="shared" si="75"/>
        <v>.</v>
      </c>
      <c r="AE131" s="27" t="str">
        <f t="shared" si="91"/>
        <v>.</v>
      </c>
      <c r="AF131" s="27" t="str">
        <f t="shared" si="92"/>
        <v>.</v>
      </c>
      <c r="AG131" s="27"/>
      <c r="AH131" s="27" t="str">
        <f>IF(ISNUMBER(work!C131+work!AH131),work!C131+work!AH131,".")</f>
        <v>.</v>
      </c>
      <c r="AI131" s="27" t="str">
        <f>IF(ISNUMBER(work!D131+work!AI131),work!D131+work!AI131,".")</f>
        <v>.</v>
      </c>
      <c r="AJ131" s="27" t="str">
        <f>IF(ISNUMBER(work!E131+work!AJ131),work!E131+work!AJ131,".")</f>
        <v>.</v>
      </c>
      <c r="AK131" s="27" t="str">
        <f>IF(ISNUMBER(work!F131+work!AK131),work!F131+work!AK131,".")</f>
        <v>.</v>
      </c>
      <c r="AL131" s="27" t="str">
        <f>IF(ISNUMBER(work!G131+work!AL131),work!G131+work!AL131,".")</f>
        <v>.</v>
      </c>
      <c r="AM131" s="27" t="str">
        <f>IF(ISNUMBER(work!H131+work!AM131),work!H131+work!AM131,".")</f>
        <v>.</v>
      </c>
      <c r="AN131" s="27" t="str">
        <f>IF(ISNUMBER(work!I131+work!AN131),work!I131+work!AN131,".")</f>
        <v>.</v>
      </c>
      <c r="AO131" s="27">
        <f>IF(ISNUMBER(work!J131+work!AO131),work!J131+work!AO131,".")</f>
        <v>37324873.606855914</v>
      </c>
      <c r="AP131" s="27">
        <f>IF(ISNUMBER(work!K131+work!AP131),work!K131+work!AP131,".")</f>
        <v>41541598.19232522</v>
      </c>
      <c r="AQ131" s="27">
        <f>IF(ISNUMBER(work!L131+work!AQ131),work!L131+work!AQ131,".")</f>
        <v>43211705.079081155</v>
      </c>
      <c r="AR131" s="27">
        <f>IF(ISNUMBER(work!M131+work!AR131),work!M131+work!AR131,".")</f>
        <v>44842146.665261403</v>
      </c>
      <c r="AS131" s="27">
        <f>IF(ISNUMBER(work!N131+work!AS131),work!N131+work!AS131,".")</f>
        <v>48914513.499429591</v>
      </c>
      <c r="AT131" s="27">
        <f>IF(ISNUMBER(work!O131+work!AT131),work!O131+work!AT131,".")</f>
        <v>55789368.521946229</v>
      </c>
      <c r="AU131" s="27">
        <f>IF(ISNUMBER(work!P131+work!AU131),work!P131+work!AU131,".")</f>
        <v>63517120.014096804</v>
      </c>
      <c r="AV131" s="27">
        <f>IF(ISNUMBER(work!Q131+work!AV131),work!Q131+work!AV131,".")</f>
        <v>71743516.220892549</v>
      </c>
      <c r="AW131" s="27">
        <f>IF(ISNUMBER(work!R131+work!AW131),work!R131+work!AW131,".")</f>
        <v>79517104.071869805</v>
      </c>
      <c r="AX131" s="27">
        <f>IF(ISNUMBER(work!S131+work!AX131),work!S131+work!AX131,".")</f>
        <v>87429038.375628516</v>
      </c>
      <c r="AY131" s="27">
        <f>IF(ISNUMBER(work!T131+work!AY131),work!T131+work!AY131,".")</f>
        <v>95514161.174941093</v>
      </c>
      <c r="AZ131" s="27">
        <f>IF(ISNUMBER(work!U131+work!AZ131),work!U131+work!AZ131,".")</f>
        <v>102962097.52475037</v>
      </c>
      <c r="BA131" s="27">
        <f>IF(ISNUMBER(work!V131+work!BA131),work!V131+work!BA131,".")</f>
        <v>110805842.39755026</v>
      </c>
      <c r="BB131" s="27">
        <f>IF(ISNUMBER(work!W131+work!BB131),work!W131+work!BB131,".")</f>
        <v>120138498.43178205</v>
      </c>
      <c r="BC131" s="27">
        <f>IF(ISNUMBER(work!X131+work!BC131),work!X131+work!BC131,".")</f>
        <v>130145217.32044458</v>
      </c>
      <c r="BD131" s="27">
        <f>IF(ISNUMBER(work!Y131+work!BD131),work!Y131+work!BD131,".")</f>
        <v>142011868.59469298</v>
      </c>
      <c r="BE131" s="27">
        <f>IF(ISNUMBER(work!Z131+work!BE131),work!Z131+work!BE131,".")</f>
        <v>156241815.1855031</v>
      </c>
      <c r="BF131" s="27">
        <f>IF(ISNUMBER(work!AA131+work!BF131),work!AA131+work!BF131,".")</f>
        <v>172055916.16463816</v>
      </c>
      <c r="BG131" s="27">
        <f>IF(ISNUMBER(work!AB131+work!BG131),work!AB131+work!BG131,".")</f>
        <v>189964185.3219665</v>
      </c>
      <c r="BH131" s="27">
        <f>IF(ISNUMBER(work!AC131+work!BH131),work!AC131+work!BH131,".")</f>
        <v>211998774.44392139</v>
      </c>
      <c r="BI131" s="27">
        <f>IF(ISNUMBER(work!AD131+work!BI131),work!AD131+work!BI131,".")</f>
        <v>239548817.90631396</v>
      </c>
      <c r="BJ131" s="27">
        <f>IF(ISNUMBER(work!AE131+work!BJ131),work!AE131+work!BJ131,".")</f>
        <v>261114459.3420507</v>
      </c>
      <c r="BK131" s="27">
        <f>IF(ISNUMBER(work!AF131+work!BK131),work!AF131+work!BK131,".")</f>
        <v>294688243.36986858</v>
      </c>
      <c r="BL131" s="27"/>
      <c r="BM131" s="27" t="str">
        <f>IF(ISNUMBER(work!AH131-work!C131),work!AH131-work!C131,".")</f>
        <v>.</v>
      </c>
      <c r="BN131" s="27" t="str">
        <f>IF(ISNUMBER(work!AI131-work!D131),work!AI131-work!D131,".")</f>
        <v>.</v>
      </c>
      <c r="BO131" s="27" t="str">
        <f>IF(ISNUMBER(work!AJ131-work!E131),work!AJ131-work!E131,".")</f>
        <v>.</v>
      </c>
      <c r="BP131" s="27" t="str">
        <f>IF(ISNUMBER(work!AK131-work!F131),work!AK131-work!F131,".")</f>
        <v>.</v>
      </c>
      <c r="BQ131" s="27" t="str">
        <f>IF(ISNUMBER(work!AL131-work!G131),work!AL131-work!G131,".")</f>
        <v>.</v>
      </c>
      <c r="BR131" s="27" t="str">
        <f>IF(ISNUMBER(work!AM131-work!H131),work!AM131-work!H131,".")</f>
        <v>.</v>
      </c>
      <c r="BS131" s="27" t="str">
        <f>IF(ISNUMBER(work!AN131-work!I131),work!AN131-work!I131,".")</f>
        <v>.</v>
      </c>
      <c r="BT131" s="27">
        <f>IF(ISNUMBER(work!AO131-work!J131),work!AO131-work!J131,".")</f>
        <v>-36611262.33965829</v>
      </c>
      <c r="BU131" s="27">
        <f>IF(ISNUMBER(work!AP131-work!K131),work!AP131-work!K131,".")</f>
        <v>-40749321.116145179</v>
      </c>
      <c r="BV131" s="27">
        <f>IF(ISNUMBER(work!AQ131-work!L131),work!AQ131-work!L131,".")</f>
        <v>-42453141.921036445</v>
      </c>
      <c r="BW131" s="27">
        <f>IF(ISNUMBER(work!AR131-work!M131),work!AR131-work!M131,".")</f>
        <v>-44077964.520860806</v>
      </c>
      <c r="BX131" s="27">
        <f>IF(ISNUMBER(work!AS131-work!N131),work!AS131-work!N131,".")</f>
        <v>-48186247.915815808</v>
      </c>
      <c r="BY131" s="27">
        <f>IF(ISNUMBER(work!AT131-work!O131),work!AT131-work!O131,".")</f>
        <v>-55099701.01426398</v>
      </c>
      <c r="BZ131" s="27">
        <f>IF(ISNUMBER(work!AU131-work!P131),work!AU131-work!P131,".")</f>
        <v>-62896419.257182784</v>
      </c>
      <c r="CA131" s="27">
        <f>IF(ISNUMBER(work!AV131-work!Q131),work!AV131-work!Q131,".")</f>
        <v>-71230196.694924653</v>
      </c>
      <c r="CB131" s="27">
        <f>IF(ISNUMBER(work!AW131-work!R131),work!AW131-work!R131,".")</f>
        <v>-79040743.551771596</v>
      </c>
      <c r="CC131" s="27">
        <f>IF(ISNUMBER(work!AX131-work!S131),work!AX131-work!S131,".")</f>
        <v>-86984594.010376886</v>
      </c>
      <c r="CD131" s="27">
        <f>IF(ISNUMBER(work!AY131-work!T131),work!AY131-work!T131,".")</f>
        <v>-95119939.022962898</v>
      </c>
      <c r="CE131" s="27">
        <f>IF(ISNUMBER(work!AZ131-work!U131),work!AZ131-work!U131,".")</f>
        <v>-102541462.48858963</v>
      </c>
      <c r="CF131" s="27">
        <f>IF(ISNUMBER(work!BA131-work!V131),work!BA131-work!V131,".")</f>
        <v>-110315988.17680374</v>
      </c>
      <c r="CG131" s="27">
        <f>IF(ISNUMBER(work!BB131-work!W131),work!BB131-work!W131,".")</f>
        <v>-119557565.91081794</v>
      </c>
      <c r="CH131" s="27">
        <f>IF(ISNUMBER(work!BC131-work!X131),work!BC131-work!X131,".")</f>
        <v>-129445620.36259142</v>
      </c>
      <c r="CI131" s="27">
        <f>IF(ISNUMBER(work!BD131-work!Y131),work!BD131-work!Y131,".")</f>
        <v>-141201735.31749901</v>
      </c>
      <c r="CJ131" s="27">
        <f>IF(ISNUMBER(work!BE131-work!Z131),work!BE131-work!Z131,".")</f>
        <v>-155293149.11790892</v>
      </c>
      <c r="CK131" s="27">
        <f>IF(ISNUMBER(work!BF131-work!AA131),work!BF131-work!AA131,".")</f>
        <v>-170944079.53341782</v>
      </c>
      <c r="CL131" s="27">
        <f>IF(ISNUMBER(work!BG131-work!AB131),work!BG131-work!AB131,".")</f>
        <v>-188707809.92868748</v>
      </c>
      <c r="CM131" s="27">
        <f>IF(ISNUMBER(work!BH131-work!AC131),work!BH131-work!AC131,".")</f>
        <v>-210599172.25580859</v>
      </c>
      <c r="CN131" s="27">
        <f>IF(ISNUMBER(work!BI131-work!AD131),work!BI131-work!AD131,".")</f>
        <v>-237986861.86438006</v>
      </c>
      <c r="CO131" s="27">
        <f>IF(ISNUMBER(work!BJ131-work!AE131),work!BJ131-work!AE131,".")</f>
        <v>-259399431.60800728</v>
      </c>
      <c r="CP131" s="27">
        <f>IF(ISNUMBER(work!BK131-work!AF131),work!BK131-work!AF131,".")</f>
        <v>-292820864.45892209</v>
      </c>
      <c r="CQ131" s="27"/>
      <c r="CR131" s="27"/>
      <c r="CS131" s="27">
        <f>IF(ISNUMBER(work!CR131-work!BN131),work!CR131-work!BN131,".")</f>
        <v>8.7853575677377893E-2</v>
      </c>
      <c r="CT131" s="27">
        <f>IF(ISNUMBER(work!CS131-work!BO131),work!CS131-work!BO131,".")</f>
        <v>8.6853575677377892E-2</v>
      </c>
      <c r="CU131" s="27">
        <f>IF(ISNUMBER(work!CT131-work!BP131),work!CT131-work!BP131,".")</f>
        <v>8.6853575677377892E-2</v>
      </c>
      <c r="CV131" s="27">
        <f>IF(ISNUMBER(work!CU131-work!BQ131),work!CU131-work!BQ131,".")</f>
        <v>8.5853575677377891E-2</v>
      </c>
      <c r="CW131" s="27">
        <f>IF(ISNUMBER(work!CV131-work!BR131),work!CV131-work!BR131,".")</f>
        <v>8.5853575677377891E-2</v>
      </c>
      <c r="CX131" s="27">
        <f>IF(ISNUMBER(work!CW131-work!BS131),work!CW131-work!BS131,".")</f>
        <v>8.485357567737789E-2</v>
      </c>
      <c r="CY131" s="27">
        <f>IF(ISNUMBER(work!CX131-work!BT131),work!CX131-work!BT131,".")</f>
        <v>8.3853575677377903E-2</v>
      </c>
      <c r="CZ131" s="27">
        <f>IF(ISNUMBER(work!CY131-work!BU131),work!CY131-work!BU131,".")</f>
        <v>8.2853575677377903E-2</v>
      </c>
      <c r="DA131" s="27">
        <f>IF(ISNUMBER(work!CZ131-work!BV131),work!CZ131-work!BV131,".")</f>
        <v>8.1853575677377902E-2</v>
      </c>
      <c r="DB131" s="27">
        <f>IF(ISNUMBER(work!DA131-work!BW131),work!DA131-work!BW131,".")</f>
        <v>8.0853575677377901E-2</v>
      </c>
      <c r="DC131" s="27">
        <f>IF(ISNUMBER(work!DB131-work!BX131),work!DB131-work!BX131,".")</f>
        <v>7.8853575677377899E-2</v>
      </c>
      <c r="DD131" s="27">
        <f>IF(ISNUMBER(work!DC131-work!BY131),work!DC131-work!BY131,".")</f>
        <v>7.6853575677377897E-2</v>
      </c>
      <c r="DE131" s="27">
        <f>IF(ISNUMBER(work!DD131-work!BZ131),work!DD131-work!BZ131,".")</f>
        <v>8.1636208411355146E-2</v>
      </c>
      <c r="DF131" s="27">
        <f>IF(ISNUMBER(work!DE131-work!CA131),work!DE131-work!CA131,".")</f>
        <v>7.9636208411355144E-2</v>
      </c>
      <c r="DG131" s="27">
        <f>IF(ISNUMBER(work!DF131-work!CB131),work!DF131-work!CB131,".")</f>
        <v>7.7636208411355143E-2</v>
      </c>
      <c r="DH131" s="27">
        <f>IF(ISNUMBER(work!DG131-work!CC131),work!DG131-work!CC131,".")</f>
        <v>7.5636208411355155E-2</v>
      </c>
      <c r="DI131" s="27">
        <f>IF(ISNUMBER(work!DH131-work!CD131),work!DH131-work!CD131,".")</f>
        <v>7.2636208411355152E-2</v>
      </c>
      <c r="DJ131" s="27">
        <f>IF(ISNUMBER(work!DI131-work!CE131),work!DI131-work!CE131,".")</f>
        <v>7.063620841135515E-2</v>
      </c>
      <c r="DK131" s="27">
        <f>IF(ISNUMBER(work!DJ131-work!CF131),work!DJ131-work!CF131,".")</f>
        <v>6.8636208411355148E-2</v>
      </c>
      <c r="DL131" s="27">
        <f>IF(ISNUMBER(work!DK131-work!CG131),work!DK131-work!CG131,".")</f>
        <v>6.6403834959258459E-2</v>
      </c>
      <c r="DM131" s="27">
        <f>IF(ISNUMBER(work!DL131-work!CH131),work!DL131-work!CH131,".")</f>
        <v>6.4428568858129337E-2</v>
      </c>
      <c r="DN131" s="27">
        <f>IF(ISNUMBER(work!DM131-work!CI131),work!DM131-work!CI131,".")</f>
        <v>6.2840313169491985E-2</v>
      </c>
      <c r="DO131" s="27">
        <f>IF(ISNUMBER(work!DN131-work!CJ131),work!DN131-work!CJ131,".")</f>
        <v>6.1688039197744536E-2</v>
      </c>
      <c r="DP131" s="27">
        <f>IF(ISNUMBER(work!DO131-work!CK131),work!DO131-work!CK131,".")</f>
        <v>6.0825831162953162E-2</v>
      </c>
      <c r="DQ131" s="27">
        <f>IF(ISNUMBER(work!DP131-work!CL131),work!DP131-work!CL131,".")</f>
        <v>5.9035199239913586E-2</v>
      </c>
      <c r="DR131" s="27">
        <f>IF(ISNUMBER(work!DQ131-work!CM131),work!DQ131-work!CM131,".")</f>
        <v>5.8005663626037977E-2</v>
      </c>
      <c r="DS131" s="27">
        <f>IF(ISNUMBER(work!DR131-work!CN131),work!DR131-work!CN131,".")</f>
        <v>5.5481324680354792E-2</v>
      </c>
      <c r="DT131" s="27">
        <f>IF(ISNUMBER(work!DS131-work!CO131),work!DS131-work!CO131,".")</f>
        <v>5.2484545100580912E-2</v>
      </c>
      <c r="DU131" s="27">
        <f>IF(ISNUMBER(work!DT131-work!CP131),work!DT131-work!CP131,".")</f>
        <v>4.7751052121711046E-2</v>
      </c>
      <c r="DV131" s="27">
        <f t="shared" si="78"/>
        <v>4.7751052121711046E-2</v>
      </c>
      <c r="DW131" s="27"/>
      <c r="DX131" s="27" t="str">
        <f>IF(ISNUMBER(work!FJ131/work!FN131),work!FJ131/work!FN131,".")</f>
        <v>.</v>
      </c>
      <c r="DY131" s="27" t="str">
        <f>IF(ISNUMBER(work!FK131/work!FO131),work!FK131/work!FO131,".")</f>
        <v>.</v>
      </c>
      <c r="DZ131" s="27" t="str">
        <f>IF(ISNUMBER(work!FL131/work!FP131),work!FL131/work!FP131,".")</f>
        <v>.</v>
      </c>
      <c r="EA131" s="27" t="str">
        <f>IF(ISNUMBER(work!FM131/work!FQ131),work!FM131/work!FQ131,".")</f>
        <v>.</v>
      </c>
      <c r="EB131" s="27" t="str">
        <f>IF(ISNUMBER((work!FK131+work!FL131)/(work!FO131+work!FP131)),(work!FK131+work!FL131)/(work!FO131+work!FP131),".")</f>
        <v>.</v>
      </c>
      <c r="EC131" s="27" t="str">
        <f>IF(ISNUMBER(work!FR131/work!FV131),work!FR131/work!FV131,".")</f>
        <v>.</v>
      </c>
      <c r="ED131" s="27" t="str">
        <f>IF(ISNUMBER(work!FS131/work!FW131),work!FS131/work!FW131,".")</f>
        <v>.</v>
      </c>
      <c r="EE131" s="27" t="str">
        <f>IF(ISNUMBER(work!FT131/work!FX131),work!FT131/work!FX131,".")</f>
        <v>.</v>
      </c>
      <c r="EF131" s="27" t="str">
        <f>IF(ISNUMBER(work!FU131/work!FY131),work!FU131/work!FY131,".")</f>
        <v>.</v>
      </c>
      <c r="EG131" s="27" t="str">
        <f>IF(ISNUMBER((work!FS131+work!FT131)/(work!FW131+work!FX131)),(work!FS131+work!FT131)/(work!FW131+work!FX131),".")</f>
        <v>.</v>
      </c>
      <c r="EH131" s="27" t="str">
        <f>work!EZ131</f>
        <v>.</v>
      </c>
      <c r="EI131" s="27" t="str">
        <f>work!FA131</f>
        <v>.</v>
      </c>
      <c r="EJ131" s="27" t="str">
        <f>work!FB131</f>
        <v>.</v>
      </c>
      <c r="EK131" s="27"/>
      <c r="EL131" s="27" t="str">
        <f t="shared" si="93"/>
        <v>.</v>
      </c>
      <c r="EM131" t="str">
        <f t="shared" si="80"/>
        <v>.</v>
      </c>
      <c r="EN131" t="str">
        <f>work!FM131</f>
        <v>.</v>
      </c>
      <c r="EO131" t="str">
        <f>IF(ISNUMBER(work!FK131+work!FL131),work!FK131+work!FL131,".")</f>
        <v>.</v>
      </c>
      <c r="EP131" t="str">
        <f>IF(ISNUMBER(work!FU131-work!FM131),work!FU131-work!FM131,".")</f>
        <v>.</v>
      </c>
      <c r="EQ131" t="str">
        <f>IF(ISNUMBER(work!FS131+work!FT131-work!FK131-work!FL131),(work!FS131+work!FT131-work!FK131-work!FL131),".")</f>
        <v>.</v>
      </c>
      <c r="EU131" t="str">
        <f>work!FC131</f>
        <v>.</v>
      </c>
      <c r="EV131" t="str">
        <f>work!FD131</f>
        <v>.</v>
      </c>
      <c r="EW131" t="str">
        <f>IF(ISNUMBER(VLOOKUP($F131,AREA_EM_ALLYEAR,Seq!B$1,FALSE)),VLOOKUP($F131,AREA_EM_ALLYEAR,Seq!B$1,FALSE),".")</f>
        <v>.</v>
      </c>
      <c r="EX131" t="str">
        <f>IF(ISNUMBER(VLOOKUP($F131,AREA_EM_ALLYEAR,Seq!C$1,FALSE)),VLOOKUP($F131,AREA_EM_ALLYEAR,Seq!C$1,FALSE),".")</f>
        <v>.</v>
      </c>
      <c r="EY131" t="str">
        <f>IF(ISNUMBER(VLOOKUP($F131,AREA_EM_ALLYEAR,Seq!D$1,FALSE)),VLOOKUP($F131,AREA_EM_ALLYEAR,Seq!D$1,FALSE),".")</f>
        <v>.</v>
      </c>
      <c r="EZ131" t="str">
        <f>IF(ISNUMBER(VLOOKUP($F131,AREA_EM_ALLYEAR,Seq!E$1,FALSE)),VLOOKUP($F131,AREA_EM_ALLYEAR,Seq!E$1,FALSE),".")</f>
        <v>.</v>
      </c>
      <c r="FA131" t="str">
        <f>IF(ISNUMBER(VLOOKUP($F131,AREA_EM_ALLYEAR,Seq!F$1,FALSE)),VLOOKUP($F131,AREA_EM_ALLYEAR,Seq!F$1,FALSE),".")</f>
        <v>.</v>
      </c>
      <c r="FB131" t="str">
        <f>IF(ISNUMBER(VLOOKUP($F131,AREA_EM_ALLYEAR,Seq!G$1,FALSE)),VLOOKUP($F131,AREA_EM_ALLYEAR,Seq!G$1,FALSE),".")</f>
        <v>.</v>
      </c>
      <c r="FC131" t="str">
        <f>IF(ISNUMBER(VLOOKUP($F131,AREA_EM_ALLYEAR,Seq!H$1,FALSE)),VLOOKUP($F131,AREA_EM_ALLYEAR,Seq!H$1,FALSE),".")</f>
        <v>.</v>
      </c>
      <c r="FD131" t="str">
        <f>IF(ISNUMBER(VLOOKUP($F131,AREA_EM_ALLYEAR,Seq!I$1,FALSE)),VLOOKUP($F131,AREA_EM_ALLYEAR,Seq!I$1,FALSE),".")</f>
        <v>.</v>
      </c>
      <c r="FE131" t="str">
        <f>IF(ISNUMBER(VLOOKUP($F131,AREA_EM_ALLYEAR,Seq!J$1,FALSE)),VLOOKUP($F131,AREA_EM_ALLYEAR,Seq!J$1,FALSE),".")</f>
        <v>.</v>
      </c>
      <c r="FF131" t="str">
        <f>IF(ISNUMBER(VLOOKUP($F131,AREA_EM_ALLYEAR,Seq!K$1,FALSE)),VLOOKUP($F131,AREA_EM_ALLYEAR,Seq!K$1,FALSE),".")</f>
        <v>.</v>
      </c>
      <c r="FG131" t="str">
        <f>IF(ISNUMBER(VLOOKUP($F131,AREA_EM_ALLYEAR,Seq!L$1,FALSE)),VLOOKUP($F131,AREA_EM_ALLYEAR,Seq!L$1,FALSE),".")</f>
        <v>.</v>
      </c>
      <c r="FH131" t="str">
        <f>IF(ISNUMBER(VLOOKUP($F131,AREA_EM_ALLYEAR,Seq!M$1,FALSE)),VLOOKUP($F131,AREA_EM_ALLYEAR,Seq!M$1,FALSE),".")</f>
        <v>.</v>
      </c>
      <c r="FI131" t="str">
        <f>IF(ISNUMBER(VLOOKUP($F131,AREA_EM_ALLYEAR,Seq!N$1,FALSE)),VLOOKUP($F131,AREA_EM_ALLYEAR,Seq!N$1,FALSE),".")</f>
        <v>.</v>
      </c>
      <c r="FJ131" t="str">
        <f>IF(ISNUMBER(VLOOKUP($F131,AREA_EM_ALLYEAR,Seq!O$1,FALSE)),VLOOKUP($F131,AREA_EM_ALLYEAR,Seq!O$1,FALSE),".")</f>
        <v>.</v>
      </c>
      <c r="FK131" t="str">
        <f t="shared" si="81"/>
        <v>.</v>
      </c>
      <c r="FN131">
        <f>IF( ISNUMBER(VLOOKUP($F131,AREA_LIFE,Seq!V$1,FALSE)-Life!V$39),VLOOKUP($F131,AREA_LIFE,Seq!V$1,FALSE)-Life!V$39,".")</f>
        <v>-5.1321951219512059</v>
      </c>
      <c r="FO131">
        <f>IF( ISNUMBER(VLOOKUP($F131,AREA_LIFE,Seq!W$1,FALSE)-Life!W$39),VLOOKUP($F131,AREA_LIFE,Seq!W$1,FALSE)-Life!W$39,".")</f>
        <v>-5.0228780487804841</v>
      </c>
      <c r="FP131">
        <f>IF( ISNUMBER(VLOOKUP($F131,AREA_LIFE,Seq!X$1,FALSE)-Life!X$39),VLOOKUP($F131,AREA_LIFE,Seq!X$1,FALSE)-Life!X$39,".")</f>
        <v>-4.8973170731707398</v>
      </c>
      <c r="FQ131">
        <f>IF( ISNUMBER(VLOOKUP($F131,AREA_LIFE,Seq!Y$1,FALSE)-Life!Y$39),VLOOKUP($F131,AREA_LIFE,Seq!Y$1,FALSE)-Life!Y$39,".")</f>
        <v>-4.7755853658536651</v>
      </c>
      <c r="FR131">
        <f>IF( ISNUMBER(VLOOKUP($F131,AREA_LIFE,Seq!Z$1,FALSE)-Life!Z$39),VLOOKUP($F131,AREA_LIFE,Seq!Z$1,FALSE)-Life!Z$39,".")</f>
        <v>-4.6807560975609732</v>
      </c>
      <c r="FS131">
        <f>IF( ISNUMBER(VLOOKUP($F131,AREA_LIFE,Seq!AA$1,FALSE)-Life!AA$39),VLOOKUP($F131,AREA_LIFE,Seq!AA$1,FALSE)-Life!AA$39,".")</f>
        <v>-4.6340487804878094</v>
      </c>
      <c r="FT131">
        <f>IF( ISNUMBER(VLOOKUP($F131,AREA_LIFE,Seq!AB$1,FALSE)-Life!AB$39),VLOOKUP($F131,AREA_LIFE,Seq!AB$1,FALSE)-Life!AB$39,".")</f>
        <v>-4.6568048780487814</v>
      </c>
      <c r="FU131">
        <f>IF( ISNUMBER(VLOOKUP($F131,AREA_LIFE,Seq!AC$1,FALSE)-Life!AC$39),VLOOKUP($F131,AREA_LIFE,Seq!AC$1,FALSE)-Life!AC$39,".")</f>
        <v>-4.7516829268292682</v>
      </c>
      <c r="FV131">
        <f>IF( ISNUMBER(VLOOKUP($F131,AREA_LIFE,Seq!AD$1,FALSE)-Life!AD$39),VLOOKUP($F131,AREA_LIFE,Seq!AD$1,FALSE)-Life!AD$39,".")</f>
        <v>-4.9128048780487745</v>
      </c>
      <c r="FW131">
        <f>IF( ISNUMBER(VLOOKUP($F131,AREA_LIFE,Seq!AE$1,FALSE)-Life!AE$39),VLOOKUP($F131,AREA_LIFE,Seq!AE$1,FALSE)-Life!AE$39,".")</f>
        <v>-5.1340731707317033</v>
      </c>
      <c r="FX131">
        <f>IF( ISNUMBER(VLOOKUP($F131,AREA_LIFE,Seq!AF$1,FALSE)-Life!AF$39),VLOOKUP($F131,AREA_LIFE,Seq!AF$1,FALSE)-Life!AF$39,".")</f>
        <v>-5.3963658536585299</v>
      </c>
      <c r="FY131">
        <f>IF( ISNUMBER(VLOOKUP($F131,AREA_LIFE,Seq!AG$1,FALSE)-Life!AG$39),VLOOKUP($F131,AREA_LIFE,Seq!AG$1,FALSE)-Life!AG$39,".")</f>
        <v>-5.677341463414642</v>
      </c>
      <c r="FZ131">
        <f>IF( ISNUMBER(VLOOKUP($F131,AREA_LIFE,Seq!AH$1,FALSE)-Life!AH$39),VLOOKUP($F131,AREA_LIFE,Seq!AH$1,FALSE)-Life!AH$39,".")</f>
        <v>-5.9497073170731554</v>
      </c>
      <c r="GA131">
        <f>IF( ISNUMBER(VLOOKUP($F131,AREA_LIFE,Seq!AI$1,FALSE)-Life!AI$39),VLOOKUP($F131,AREA_LIFE,Seq!AI$1,FALSE)-Life!AI$39,".")</f>
        <v>-6.1962195121951282</v>
      </c>
      <c r="GB131">
        <f>IF( ISNUMBER(VLOOKUP($F131,AREA_LIFE,Seq!AJ$1,FALSE)-Life!AJ$39),VLOOKUP($F131,AREA_LIFE,Seq!AJ$1,FALSE)-Life!AJ$39,".")</f>
        <v>-6.4082439024390325</v>
      </c>
      <c r="GC131">
        <f>IF( ISNUMBER(VLOOKUP($F131,AREA_LIFE,Seq!AK$1,FALSE)-Life!AK$39),VLOOKUP($F131,AREA_LIFE,Seq!AK$1,FALSE)-Life!AK$39,".")</f>
        <v>-6.5868048780487953</v>
      </c>
      <c r="GD131">
        <f>IF( ISNUMBER(VLOOKUP($F131,AREA_LIFE,Seq!AL$1,FALSE)-Life!AL$39),VLOOKUP($F131,AREA_LIFE,Seq!AL$1,FALSE)-Life!AL$39,".")</f>
        <v>-6.7438780487804877</v>
      </c>
      <c r="GE131">
        <f>IF( ISNUMBER(VLOOKUP($F131,AREA_LIFE,Seq!AM$1,FALSE)-Life!AM$39),VLOOKUP($F131,AREA_LIFE,Seq!AM$1,FALSE)-Life!AM$39,".")</f>
        <v>-6.8962439024390321</v>
      </c>
      <c r="GF131">
        <f>IF( ISNUMBER(VLOOKUP($F131,AREA_LIFE,Seq!AN$1,FALSE)-Life!AN$39),VLOOKUP($F131,AREA_LIFE,Seq!AN$1,FALSE)-Life!AN$39,".")</f>
        <v>-7.0575609756097677</v>
      </c>
      <c r="GG131">
        <f>IF( ISNUMBER(VLOOKUP($F131,AREA_LIFE,Seq!AO$1,FALSE)-Life!AO$39),VLOOKUP($F131,AREA_LIFE,Seq!AO$1,FALSE)-Life!AO$39,".")</f>
        <v>-7.2294390243902527</v>
      </c>
      <c r="GH131">
        <f>IF( ISNUMBER(VLOOKUP($F131,AREA_LIFE,Seq!AP$1,FALSE)-Life!AP$39),VLOOKUP($F131,AREA_LIFE,Seq!AP$1,FALSE)-Life!AP$39,".")</f>
        <v>-7.4120000000000132</v>
      </c>
      <c r="GI131">
        <f>IF( ISNUMBER(VLOOKUP($F131,AREA_LIFE,Seq!AQ$1,FALSE)-Life!AQ$39),VLOOKUP($F131,AREA_LIFE,Seq!AQ$1,FALSE)-Life!AQ$39,".")</f>
        <v>-7.5983902439024149</v>
      </c>
      <c r="GJ131">
        <f>IF( ISNUMBER(VLOOKUP($F131,AREA_LIFE,Seq!AR$1,FALSE)-Life!AR$39),VLOOKUP($F131,AREA_LIFE,Seq!AR$1,FALSE)-Life!AR$39,".")</f>
        <v>-7.7800975609756193</v>
      </c>
      <c r="GK131">
        <f>IF( ISNUMBER(VLOOKUP($F131,AREA_LIFE,Seq!AS$1,FALSE)-Life!AS$39),VLOOKUP($F131,AREA_LIFE,Seq!AS$1,FALSE)-Life!AS$39,".")</f>
        <v>-7.9470487804878047</v>
      </c>
      <c r="GL131">
        <f>IF( ISNUMBER(VLOOKUP($F131,AREA_LIFE,Seq!AT$1,FALSE)-Life!AT$39),VLOOKUP($F131,AREA_LIFE,Seq!AT$1,FALSE)-Life!AT$39,".")</f>
        <v>-8.0911951219512304</v>
      </c>
      <c r="GM131">
        <f>IF( ISNUMBER(VLOOKUP($F131,AREA_LIFE,Seq!AU$1,FALSE)-Life!AU$39),VLOOKUP($F131,AREA_LIFE,Seq!AU$1,FALSE)-Life!AU$39,".")</f>
        <v>-8.2038048780487713</v>
      </c>
      <c r="GN131">
        <f>IF( ISNUMBER(VLOOKUP($F131,AREA_LIFE,Seq!AV$1,FALSE)-Life!AV$39),VLOOKUP($F131,AREA_LIFE,Seq!AV$1,FALSE)-Life!AV$39,".")</f>
        <v>-8.2766341463414363</v>
      </c>
      <c r="GO131">
        <f>IF( ISNUMBER(VLOOKUP($F131,AREA_LIFE,Seq!AW$1,FALSE)-Life!AW$39),VLOOKUP($F131,AREA_LIFE,Seq!AW$1,FALSE)-Life!AW$39,".")</f>
        <v>-8.308512195121935</v>
      </c>
      <c r="GP131">
        <f>IF( ISNUMBER(VLOOKUP($F131,AREA_LIFE,Seq!AX$1,FALSE)-Life!AX$39),VLOOKUP($F131,AREA_LIFE,Seq!AX$1,FALSE)-Life!AX$39,".")</f>
        <v>-8.3033414634146396</v>
      </c>
      <c r="GQ131">
        <f t="shared" si="82"/>
        <v>-8.3033414634146396</v>
      </c>
      <c r="GS131">
        <f>IFERROR(VLOOKUP($F131,AREA_LIFE,Seq!V$1,FALSE),".")</f>
        <v>60.836195121951228</v>
      </c>
      <c r="GT131">
        <f>IFERROR(VLOOKUP($F131,AREA_LIFE,Seq!W$1,FALSE),".")</f>
        <v>61.143853658536585</v>
      </c>
      <c r="GU131">
        <f>IFERROR(VLOOKUP($F131,AREA_LIFE,Seq!X$1,FALSE),".")</f>
        <v>61.451170731707322</v>
      </c>
      <c r="GV131">
        <f>IFERROR(VLOOKUP($F131,AREA_LIFE,Seq!Y$1,FALSE),".")</f>
        <v>61.745585365853664</v>
      </c>
      <c r="GW131">
        <f>IFERROR(VLOOKUP($F131,AREA_LIFE,Seq!Z$1,FALSE),".")</f>
        <v>62.015048780487817</v>
      </c>
      <c r="GX131">
        <f>IFERROR(VLOOKUP($F131,AREA_LIFE,Seq!AA$1,FALSE),".")</f>
        <v>62.246390243902447</v>
      </c>
      <c r="GY131">
        <f>IFERROR(VLOOKUP($F131,AREA_LIFE,Seq!AB$1,FALSE),".")</f>
        <v>62.424414634146352</v>
      </c>
      <c r="GZ131">
        <f>IFERROR(VLOOKUP($F131,AREA_LIFE,Seq!AC$1,FALSE),".")</f>
        <v>62.546512195121956</v>
      </c>
      <c r="HA131">
        <f>IFERROR(VLOOKUP($F131,AREA_LIFE,Seq!AD$1,FALSE),".")</f>
        <v>62.620121951219517</v>
      </c>
      <c r="HB131">
        <f>IFERROR(VLOOKUP($F131,AREA_LIFE,Seq!AE$1,FALSE),".")</f>
        <v>62.652317073170742</v>
      </c>
      <c r="HC131">
        <f>IFERROR(VLOOKUP($F131,AREA_LIFE,Seq!AF$1,FALSE),".")</f>
        <v>62.662707317073178</v>
      </c>
      <c r="HD131">
        <f>IFERROR(VLOOKUP($F131,AREA_LIFE,Seq!AG$1,FALSE),".")</f>
        <v>62.673048780487811</v>
      </c>
      <c r="HE131">
        <f>IFERROR(VLOOKUP($F131,AREA_LIFE,Seq!AH$1,FALSE),".")</f>
        <v>62.70553658536587</v>
      </c>
      <c r="HF131">
        <f>IFERROR(VLOOKUP($F131,AREA_LIFE,Seq!AI$1,FALSE),".")</f>
        <v>62.773365853658547</v>
      </c>
      <c r="HG131">
        <f>IFERROR(VLOOKUP($F131,AREA_LIFE,Seq!AJ$1,FALSE),".")</f>
        <v>62.882097560975616</v>
      </c>
      <c r="HH131">
        <f>IFERROR(VLOOKUP($F131,AREA_LIFE,Seq!AK$1,FALSE),".")</f>
        <v>63.030731707317074</v>
      </c>
      <c r="HI131">
        <f>IFERROR(VLOOKUP($F131,AREA_LIFE,Seq!AL$1,FALSE),".")</f>
        <v>63.207756097560974</v>
      </c>
      <c r="HJ131">
        <f>IFERROR(VLOOKUP($F131,AREA_LIFE,Seq!AM$1,FALSE),".")</f>
        <v>63.395487804878051</v>
      </c>
      <c r="HK131">
        <f>IFERROR(VLOOKUP($F131,AREA_LIFE,Seq!AN$1,FALSE),".")</f>
        <v>63.577243902439029</v>
      </c>
      <c r="HL131">
        <f>IFERROR(VLOOKUP($F131,AREA_LIFE,Seq!AO$1,FALSE),".")</f>
        <v>63.745463414634152</v>
      </c>
      <c r="HM131">
        <f>IFERROR(VLOOKUP($F131,AREA_LIFE,Seq!AP$1,FALSE),".")</f>
        <v>63.892000000000003</v>
      </c>
      <c r="HN131">
        <f>IFERROR(VLOOKUP($F131,AREA_LIFE,Seq!AQ$1,FALSE),".")</f>
        <v>64.013195121951242</v>
      </c>
      <c r="HO131">
        <f>IFERROR(VLOOKUP($F131,AREA_LIFE,Seq!AR$1,FALSE),".")</f>
        <v>64.113048780487802</v>
      </c>
      <c r="HP131">
        <f>IFERROR(VLOOKUP($F131,AREA_LIFE,Seq!AS$1,FALSE),".")</f>
        <v>64.200121951219515</v>
      </c>
      <c r="HQ131">
        <f>IFERROR(VLOOKUP($F131,AREA_LIFE,Seq!AT$1,FALSE),".")</f>
        <v>64.282487804878059</v>
      </c>
      <c r="HR131">
        <f>IFERROR(VLOOKUP($F131,AREA_LIFE,Seq!AU$1,FALSE),".")</f>
        <v>64.372853658536599</v>
      </c>
      <c r="HS131">
        <f>IFERROR(VLOOKUP($F131,AREA_LIFE,Seq!AV$1,FALSE),".")</f>
        <v>64.486975609756115</v>
      </c>
      <c r="HT131">
        <f>IFERROR(VLOOKUP($F131,AREA_LIFE,Seq!AW$1,FALSE),".")</f>
        <v>64.634560975609773</v>
      </c>
      <c r="HU131">
        <f>IFERROR(VLOOKUP($F131,AREA_LIFE,Seq!AX$1,FALSE),".")</f>
        <v>64.821219512195128</v>
      </c>
      <c r="HV131" t="str">
        <f>IFERROR(VLOOKUP($F131,AREA_LIFE,Seq!AY$1,FALSE),".")</f>
        <v>.</v>
      </c>
      <c r="HZ131">
        <f t="shared" si="85"/>
        <v>68</v>
      </c>
      <c r="IA131">
        <f t="shared" si="83"/>
        <v>0</v>
      </c>
      <c r="IB131">
        <f t="shared" si="86"/>
        <v>44842146.665261403</v>
      </c>
      <c r="IC131">
        <f t="shared" si="87"/>
        <v>-44077964.520860806</v>
      </c>
      <c r="ID131">
        <f t="shared" si="84"/>
        <v>7.8853575677377899E-2</v>
      </c>
      <c r="IE131" t="str">
        <f>work!FK131</f>
        <v>.</v>
      </c>
      <c r="IF131" t="str">
        <f>work!FL131</f>
        <v>.</v>
      </c>
      <c r="IG131" t="str">
        <f>work!FM131</f>
        <v>.</v>
      </c>
      <c r="IH131" t="str">
        <f>IF(ISNUMBER(work!FS131-work!FK131),work!FS131-work!FK131,".")</f>
        <v>.</v>
      </c>
      <c r="II131" t="str">
        <f>IF(ISNUMBER(work!FT131-work!FL131),work!FT131-work!FL131,".")</f>
        <v>.</v>
      </c>
      <c r="IJ131" t="str">
        <f>IF(ISNUMBER(work!FU131-work!FM131),work!FU131-work!FM131,".")</f>
        <v>.</v>
      </c>
    </row>
    <row r="132" spans="1:244" hidden="1">
      <c r="A132" s="24" t="str">
        <f t="shared" si="48"/>
        <v>欧洲</v>
      </c>
      <c r="B132" s="24" t="str">
        <f t="shared" si="89"/>
        <v>Out</v>
      </c>
      <c r="C132" s="24" t="str">
        <f t="shared" si="90"/>
        <v>Out</v>
      </c>
      <c r="D132" s="24"/>
      <c r="E132" s="25" t="s">
        <v>2580</v>
      </c>
      <c r="F132" s="26" t="str">
        <f t="shared" si="51"/>
        <v>Ukraine</v>
      </c>
      <c r="G132" s="27" t="str">
        <f t="shared" si="52"/>
        <v>.</v>
      </c>
      <c r="H132" s="27" t="str">
        <f t="shared" si="53"/>
        <v>.</v>
      </c>
      <c r="I132" s="27" t="str">
        <f t="shared" si="54"/>
        <v>.</v>
      </c>
      <c r="J132" s="27" t="str">
        <f t="shared" si="55"/>
        <v>.</v>
      </c>
      <c r="K132" s="27" t="str">
        <f t="shared" si="56"/>
        <v>.</v>
      </c>
      <c r="L132" s="27" t="str">
        <f t="shared" si="57"/>
        <v>.</v>
      </c>
      <c r="M132" s="27" t="str">
        <f t="shared" si="58"/>
        <v>.</v>
      </c>
      <c r="N132" s="27" t="str">
        <f t="shared" si="59"/>
        <v>.</v>
      </c>
      <c r="O132" s="27">
        <f t="shared" si="60"/>
        <v>0</v>
      </c>
      <c r="P132" s="27">
        <f t="shared" si="61"/>
        <v>5</v>
      </c>
      <c r="Q132" s="27">
        <f t="shared" si="62"/>
        <v>5</v>
      </c>
      <c r="R132" s="27">
        <f t="shared" si="63"/>
        <v>55</v>
      </c>
      <c r="S132" s="27">
        <f t="shared" si="64"/>
        <v>65</v>
      </c>
      <c r="T132" s="27">
        <f t="shared" si="65"/>
        <v>65</v>
      </c>
      <c r="U132" s="27">
        <f t="shared" si="66"/>
        <v>46</v>
      </c>
      <c r="V132" s="27">
        <f t="shared" si="67"/>
        <v>24</v>
      </c>
      <c r="W132" s="27">
        <f t="shared" si="68"/>
        <v>24</v>
      </c>
      <c r="X132" s="27">
        <f t="shared" si="69"/>
        <v>238</v>
      </c>
      <c r="Y132" s="27">
        <f t="shared" si="70"/>
        <v>109</v>
      </c>
      <c r="Z132" s="27">
        <f t="shared" si="71"/>
        <v>279</v>
      </c>
      <c r="AA132" s="27">
        <f t="shared" si="72"/>
        <v>1386</v>
      </c>
      <c r="AB132" s="27">
        <f t="shared" si="73"/>
        <v>126</v>
      </c>
      <c r="AC132" s="27">
        <f t="shared" si="74"/>
        <v>467</v>
      </c>
      <c r="AD132" s="27">
        <f t="shared" si="75"/>
        <v>1855</v>
      </c>
      <c r="AE132" s="27">
        <f t="shared" si="91"/>
        <v>409</v>
      </c>
      <c r="AF132" s="27">
        <f t="shared" si="92"/>
        <v>462</v>
      </c>
      <c r="AG132" s="27"/>
      <c r="AH132" s="27" t="str">
        <f>IF(ISNUMBER(work!C132+work!AH132),work!C132+work!AH132,".")</f>
        <v>.</v>
      </c>
      <c r="AI132" s="27" t="str">
        <f>IF(ISNUMBER(work!D132+work!AI132),work!D132+work!AI132,".")</f>
        <v>.</v>
      </c>
      <c r="AJ132" s="27" t="str">
        <f>IF(ISNUMBER(work!E132+work!AJ132),work!E132+work!AJ132,".")</f>
        <v>.</v>
      </c>
      <c r="AK132" s="27" t="str">
        <f>IF(ISNUMBER(work!F132+work!AK132),work!F132+work!AK132,".")</f>
        <v>.</v>
      </c>
      <c r="AL132" s="27" t="str">
        <f>IF(ISNUMBER(work!G132+work!AL132),work!G132+work!AL132,".")</f>
        <v>.</v>
      </c>
      <c r="AM132" s="27" t="str">
        <f>IF(ISNUMBER(work!H132+work!AM132),work!H132+work!AM132,".")</f>
        <v>.</v>
      </c>
      <c r="AN132" s="27" t="str">
        <f>IF(ISNUMBER(work!I132+work!AN132),work!I132+work!AN132,".")</f>
        <v>.</v>
      </c>
      <c r="AO132" s="27">
        <f>IF(ISNUMBER(work!J132+work!AO132),work!J132+work!AO132,".")</f>
        <v>44179347.058752872</v>
      </c>
      <c r="AP132" s="27">
        <f>IF(ISNUMBER(work!K132+work!AP132),work!K132+work!AP132,".")</f>
        <v>48541813.568614572</v>
      </c>
      <c r="AQ132" s="27">
        <f>IF(ISNUMBER(work!L132+work!AQ132),work!L132+work!AQ132,".")</f>
        <v>50515245.835840434</v>
      </c>
      <c r="AR132" s="27">
        <f>IF(ISNUMBER(work!M132+work!AR132),work!M132+work!AR132,".")</f>
        <v>51655384.786062002</v>
      </c>
      <c r="AS132" s="27">
        <f>IF(ISNUMBER(work!N132+work!AS132),work!N132+work!AS132,".")</f>
        <v>55140536.386645973</v>
      </c>
      <c r="AT132" s="27">
        <f>IF(ISNUMBER(work!O132+work!AT132),work!O132+work!AT132,".")</f>
        <v>61395511.340436697</v>
      </c>
      <c r="AU132" s="27">
        <f>IF(ISNUMBER(work!P132+work!AU132),work!P132+work!AU132,".")</f>
        <v>68311153.92002517</v>
      </c>
      <c r="AV132" s="27">
        <f>IF(ISNUMBER(work!Q132+work!AV132),work!Q132+work!AV132,".")</f>
        <v>75420598.926170573</v>
      </c>
      <c r="AW132" s="27">
        <f>IF(ISNUMBER(work!R132+work!AW132),work!R132+work!AW132,".")</f>
        <v>82732749.698954716</v>
      </c>
      <c r="AX132" s="27">
        <f>IF(ISNUMBER(work!S132+work!AX132),work!S132+work!AX132,".")</f>
        <v>90315259.491423309</v>
      </c>
      <c r="AY132" s="27">
        <f>IF(ISNUMBER(work!T132+work!AY132),work!T132+work!AY132,".")</f>
        <v>98332240.098419994</v>
      </c>
      <c r="AZ132" s="27">
        <f>IF(ISNUMBER(work!U132+work!AZ132),work!U132+work!AZ132,".")</f>
        <v>105709681.39614812</v>
      </c>
      <c r="BA132" s="27">
        <f>IF(ISNUMBER(work!V132+work!BA132),work!V132+work!BA132,".")</f>
        <v>113512900.87387614</v>
      </c>
      <c r="BB132" s="27">
        <f>IF(ISNUMBER(work!W132+work!BB132),work!W132+work!BB132,".")</f>
        <v>122974184.9076144</v>
      </c>
      <c r="BC132" s="27">
        <f>IF(ISNUMBER(work!X132+work!BC132),work!X132+work!BC132,".")</f>
        <v>133209177.62957332</v>
      </c>
      <c r="BD132" s="27">
        <f>IF(ISNUMBER(work!Y132+work!BD132),work!Y132+work!BD132,".")</f>
        <v>145198076.20113018</v>
      </c>
      <c r="BE132" s="27">
        <f>IF(ISNUMBER(work!Z132+work!BE132),work!Z132+work!BE132,".")</f>
        <v>159696336.17577344</v>
      </c>
      <c r="BF132" s="27">
        <f>IF(ISNUMBER(work!AA132+work!BF132),work!AA132+work!BF132,".")</f>
        <v>175904243.21000758</v>
      </c>
      <c r="BG132" s="27">
        <f>IF(ISNUMBER(work!AB132+work!BG132),work!AB132+work!BG132,".")</f>
        <v>193859157.61105302</v>
      </c>
      <c r="BH132" s="27">
        <f>IF(ISNUMBER(work!AC132+work!BH132),work!AC132+work!BH132,".")</f>
        <v>216152324.01454902</v>
      </c>
      <c r="BI132" s="27">
        <f>IF(ISNUMBER(work!AD132+work!BI132),work!AD132+work!BI132,".")</f>
        <v>244004605.28980619</v>
      </c>
      <c r="BJ132" s="27">
        <f>IF(ISNUMBER(work!AE132+work!BJ132),work!AE132+work!BJ132,".")</f>
        <v>265603682.9529818</v>
      </c>
      <c r="BK132" s="27">
        <f>IF(ISNUMBER(work!AF132+work!BK132),work!AF132+work!BK132,".")</f>
        <v>298293934.03317726</v>
      </c>
      <c r="BL132" s="27"/>
      <c r="BM132" s="27" t="str">
        <f>IF(ISNUMBER(work!AH132-work!C132),work!AH132-work!C132,".")</f>
        <v>.</v>
      </c>
      <c r="BN132" s="27" t="str">
        <f>IF(ISNUMBER(work!AI132-work!D132),work!AI132-work!D132,".")</f>
        <v>.</v>
      </c>
      <c r="BO132" s="27" t="str">
        <f>IF(ISNUMBER(work!AJ132-work!E132),work!AJ132-work!E132,".")</f>
        <v>.</v>
      </c>
      <c r="BP132" s="27" t="str">
        <f>IF(ISNUMBER(work!AK132-work!F132),work!AK132-work!F132,".")</f>
        <v>.</v>
      </c>
      <c r="BQ132" s="27" t="str">
        <f>IF(ISNUMBER(work!AL132-work!G132),work!AL132-work!G132,".")</f>
        <v>.</v>
      </c>
      <c r="BR132" s="27" t="str">
        <f>IF(ISNUMBER(work!AM132-work!H132),work!AM132-work!H132,".")</f>
        <v>.</v>
      </c>
      <c r="BS132" s="27" t="str">
        <f>IF(ISNUMBER(work!AN132-work!I132),work!AN132-work!I132,".")</f>
        <v>.</v>
      </c>
      <c r="BT132" s="27">
        <f>IF(ISNUMBER(work!AO132-work!J132),work!AO132-work!J132,".")</f>
        <v>-29756788.887761332</v>
      </c>
      <c r="BU132" s="27">
        <f>IF(ISNUMBER(work!AP132-work!K132),work!AP132-work!K132,".")</f>
        <v>-33749105.739855826</v>
      </c>
      <c r="BV132" s="27">
        <f>IF(ISNUMBER(work!AQ132-work!L132),work!AQ132-work!L132,".")</f>
        <v>-35149601.164277166</v>
      </c>
      <c r="BW132" s="27">
        <f>IF(ISNUMBER(work!AR132-work!M132),work!AR132-work!M132,".")</f>
        <v>-37264726.400060207</v>
      </c>
      <c r="BX132" s="27">
        <f>IF(ISNUMBER(work!AS132-work!N132),work!AS132-work!N132,".")</f>
        <v>-41960225.028599426</v>
      </c>
      <c r="BY132" s="27">
        <f>IF(ISNUMBER(work!AT132-work!O132),work!AT132-work!O132,".")</f>
        <v>-49493558.195773512</v>
      </c>
      <c r="BZ132" s="27">
        <f>IF(ISNUMBER(work!AU132-work!P132),work!AU132-work!P132,".")</f>
        <v>-58102385.351254418</v>
      </c>
      <c r="CA132" s="27">
        <f>IF(ISNUMBER(work!AV132-work!Q132),work!AV132-work!Q132,".")</f>
        <v>-67553113.989646628</v>
      </c>
      <c r="CB132" s="27">
        <f>IF(ISNUMBER(work!AW132-work!R132),work!AW132-work!R132,".")</f>
        <v>-75825097.924686685</v>
      </c>
      <c r="CC132" s="27">
        <f>IF(ISNUMBER(work!AX132-work!S132),work!AX132-work!S132,".")</f>
        <v>-84098372.894582093</v>
      </c>
      <c r="CD132" s="27">
        <f>IF(ISNUMBER(work!AY132-work!T132),work!AY132-work!T132,".")</f>
        <v>-92301860.099483997</v>
      </c>
      <c r="CE132" s="27">
        <f>IF(ISNUMBER(work!AZ132-work!U132),work!AZ132-work!U132,".")</f>
        <v>-99793878.617191881</v>
      </c>
      <c r="CF132" s="27">
        <f>IF(ISNUMBER(work!BA132-work!V132),work!BA132-work!V132,".")</f>
        <v>-107608929.70047785</v>
      </c>
      <c r="CG132" s="27">
        <f>IF(ISNUMBER(work!BB132-work!W132),work!BB132-work!W132,".")</f>
        <v>-116721879.43498559</v>
      </c>
      <c r="CH132" s="27">
        <f>IF(ISNUMBER(work!BC132-work!X132),work!BC132-work!X132,".")</f>
        <v>-126381660.05346268</v>
      </c>
      <c r="CI132" s="27">
        <f>IF(ISNUMBER(work!BD132-work!Y132),work!BD132-work!Y132,".")</f>
        <v>-138015527.71106181</v>
      </c>
      <c r="CJ132" s="27">
        <f>IF(ISNUMBER(work!BE132-work!Z132),work!BE132-work!Z132,".")</f>
        <v>-151838628.12763858</v>
      </c>
      <c r="CK132" s="27">
        <f>IF(ISNUMBER(work!BF132-work!AA132),work!BF132-work!AA132,".")</f>
        <v>-167095752.4880484</v>
      </c>
      <c r="CL132" s="27">
        <f>IF(ISNUMBER(work!BG132-work!AB132),work!BG132-work!AB132,".")</f>
        <v>-184812837.63960096</v>
      </c>
      <c r="CM132" s="27">
        <f>IF(ISNUMBER(work!BH132-work!AC132),work!BH132-work!AC132,".")</f>
        <v>-206445622.68518096</v>
      </c>
      <c r="CN132" s="27">
        <f>IF(ISNUMBER(work!BI132-work!AD132),work!BI132-work!AD132,".")</f>
        <v>-233531074.48088783</v>
      </c>
      <c r="CO132" s="27">
        <f>IF(ISNUMBER(work!BJ132-work!AE132),work!BJ132-work!AE132,".")</f>
        <v>-254910207.99707618</v>
      </c>
      <c r="CP132" s="27">
        <f>IF(ISNUMBER(work!BK132-work!AF132),work!BK132-work!AF132,".")</f>
        <v>-289215173.79561341</v>
      </c>
      <c r="CQ132" s="27"/>
      <c r="CR132" s="27"/>
      <c r="CS132" s="27">
        <f>IF(ISNUMBER(work!CR132-work!BN132),work!CR132-work!BN132,".")</f>
        <v>6.2607293120030022E-2</v>
      </c>
      <c r="CT132" s="27">
        <f>IF(ISNUMBER(work!CS132-work!BO132),work!CS132-work!BO132,".")</f>
        <v>6.1607293120030028E-2</v>
      </c>
      <c r="CU132" s="27">
        <f>IF(ISNUMBER(work!CT132-work!BP132),work!CT132-work!BP132,".")</f>
        <v>6.1607293120030028E-2</v>
      </c>
      <c r="CV132" s="27">
        <f>IF(ISNUMBER(work!CU132-work!BQ132),work!CU132-work!BQ132,".")</f>
        <v>6.0607293120030027E-2</v>
      </c>
      <c r="CW132" s="27">
        <f>IF(ISNUMBER(work!CV132-work!BR132),work!CV132-work!BR132,".")</f>
        <v>6.0607293120030027E-2</v>
      </c>
      <c r="CX132" s="27">
        <f>IF(ISNUMBER(work!CW132-work!BS132),work!CW132-work!BS132,".")</f>
        <v>5.9607293120030026E-2</v>
      </c>
      <c r="CY132" s="27">
        <f>IF(ISNUMBER(work!CX132-work!BT132),work!CX132-work!BT132,".")</f>
        <v>5.8607293120030025E-2</v>
      </c>
      <c r="CZ132" s="27">
        <f>IF(ISNUMBER(work!CY132-work!BU132),work!CY132-work!BU132,".")</f>
        <v>5.7607293120030025E-2</v>
      </c>
      <c r="DA132" s="27">
        <f>IF(ISNUMBER(work!CZ132-work!BV132),work!CZ132-work!BV132,".")</f>
        <v>5.6607293120030031E-2</v>
      </c>
      <c r="DB132" s="27">
        <f>IF(ISNUMBER(work!DA132-work!BW132),work!DA132-work!BW132,".")</f>
        <v>5.560729312003003E-2</v>
      </c>
      <c r="DC132" s="27">
        <f>IF(ISNUMBER(work!DB132-work!BX132),work!DB132-work!BX132,".")</f>
        <v>5.3607293120030028E-2</v>
      </c>
      <c r="DD132" s="27">
        <f>IF(ISNUMBER(work!DC132-work!BY132),work!DC132-work!BY132,".")</f>
        <v>5.1607293120030026E-2</v>
      </c>
      <c r="DE132" s="27">
        <f>IF(ISNUMBER(work!DD132-work!BZ132),work!DD132-work!BZ132,".")</f>
        <v>5.6036184702208988E-2</v>
      </c>
      <c r="DF132" s="27">
        <f>IF(ISNUMBER(work!DE132-work!CA132),work!DE132-work!CA132,".")</f>
        <v>5.4036184702208986E-2</v>
      </c>
      <c r="DG132" s="27">
        <f>IF(ISNUMBER(work!DF132-work!CB132),work!DF132-work!CB132,".")</f>
        <v>5.2036184702208985E-2</v>
      </c>
      <c r="DH132" s="27">
        <f>IF(ISNUMBER(work!DG132-work!CC132),work!DG132-work!CC132,".")</f>
        <v>5.003618470220899E-2</v>
      </c>
      <c r="DI132" s="27">
        <f>IF(ISNUMBER(work!DH132-work!CD132),work!DH132-work!CD132,".")</f>
        <v>4.7036184702208994E-2</v>
      </c>
      <c r="DJ132" s="27">
        <f>IF(ISNUMBER(work!DI132-work!CE132),work!DI132-work!CE132,".")</f>
        <v>4.5036184702208992E-2</v>
      </c>
      <c r="DK132" s="27">
        <f>IF(ISNUMBER(work!DJ132-work!CF132),work!DJ132-work!CF132,".")</f>
        <v>4.3036184702208991E-2</v>
      </c>
      <c r="DL132" s="27">
        <f>IF(ISNUMBER(work!DK132-work!CG132),work!DK132-work!CG132,".")</f>
        <v>4.1097720420071898E-2</v>
      </c>
      <c r="DM132" s="27">
        <f>IF(ISNUMBER(work!DL132-work!CH132),work!DL132-work!CH132,".")</f>
        <v>3.9264101737618733E-2</v>
      </c>
      <c r="DN132" s="27">
        <f>IF(ISNUMBER(work!DM132-work!CI132),work!DM132-work!CI132,".")</f>
        <v>3.7517076700818948E-2</v>
      </c>
      <c r="DO132" s="27">
        <f>IF(ISNUMBER(work!DN132-work!CJ132),work!DN132-work!CJ132,".")</f>
        <v>3.5886271458949216E-2</v>
      </c>
      <c r="DP132" s="27">
        <f>IF(ISNUMBER(work!DO132-work!CK132),work!DO132-work!CK132,".")</f>
        <v>3.4158847132419151E-2</v>
      </c>
      <c r="DQ132" s="27">
        <f>IF(ISNUMBER(work!DP132-work!CL132),work!DP132-work!CL132,".")</f>
        <v>3.1203049001508901E-2</v>
      </c>
      <c r="DR132" s="27">
        <f>IF(ISNUMBER(work!DQ132-work!CM132),work!DQ132-work!CM132,".")</f>
        <v>2.8727054260521405E-2</v>
      </c>
      <c r="DS132" s="27">
        <f>IF(ISNUMBER(work!DR132-work!CN132),work!DR132-work!CN132,".")</f>
        <v>2.4479548599793753E-2</v>
      </c>
      <c r="DT132" s="27">
        <f>IF(ISNUMBER(work!DS132-work!CO132),work!DS132-work!CO132,".")</f>
        <v>1.936834206455261E-2</v>
      </c>
      <c r="DU132" s="27">
        <f>IF(ISNUMBER(work!DT132-work!CP132),work!DT132-work!CP132,".")</f>
        <v>1.4489482945726384E-2</v>
      </c>
      <c r="DV132" s="27">
        <f t="shared" si="78"/>
        <v>1.4489482945726384E-2</v>
      </c>
      <c r="DW132" s="27"/>
      <c r="DX132" s="27" t="str">
        <f>IF(ISNUMBER(work!FJ132/work!FN132),work!FJ132/work!FN132,".")</f>
        <v>.</v>
      </c>
      <c r="DY132" s="27" t="str">
        <f>IF(ISNUMBER(work!FK132/work!FO132),work!FK132/work!FO132,".")</f>
        <v>.</v>
      </c>
      <c r="DZ132" s="27" t="str">
        <f>IF(ISNUMBER(work!FL132/work!FP132),work!FL132/work!FP132,".")</f>
        <v>.</v>
      </c>
      <c r="EA132" s="27" t="str">
        <f>IF(ISNUMBER(work!FM132/work!FQ132),work!FM132/work!FQ132,".")</f>
        <v>.</v>
      </c>
      <c r="EB132" s="27" t="str">
        <f>IF(ISNUMBER((work!FK132+work!FL132)/(work!FO132+work!FP132)),(work!FK132+work!FL132)/(work!FO132+work!FP132),".")</f>
        <v>.</v>
      </c>
      <c r="EC132" s="27" t="str">
        <f>IF(ISNUMBER(work!FR132/work!FV132),work!FR132/work!FV132,".")</f>
        <v>.</v>
      </c>
      <c r="ED132" s="27" t="str">
        <f>IF(ISNUMBER(work!FS132/work!FW132),work!FS132/work!FW132,".")</f>
        <v>.</v>
      </c>
      <c r="EE132" s="27" t="str">
        <f>IF(ISNUMBER(work!FT132/work!FX132),work!FT132/work!FX132,".")</f>
        <v>.</v>
      </c>
      <c r="EF132" s="27" t="str">
        <f>IF(ISNUMBER(work!FU132/work!FY132),work!FU132/work!FY132,".")</f>
        <v>.</v>
      </c>
      <c r="EG132" s="27" t="str">
        <f>IF(ISNUMBER((work!FS132+work!FT132)/(work!FW132+work!FX132)),(work!FS132+work!FT132)/(work!FW132+work!FX132),".")</f>
        <v>.</v>
      </c>
      <c r="EH132" s="27" t="str">
        <f>work!EZ132</f>
        <v>.</v>
      </c>
      <c r="EI132" s="27" t="str">
        <f>work!FA132</f>
        <v>.</v>
      </c>
      <c r="EJ132" s="27" t="str">
        <f>work!FB132</f>
        <v>.</v>
      </c>
      <c r="EK132" s="27"/>
      <c r="EL132" s="27" t="str">
        <f t="shared" si="93"/>
        <v>.</v>
      </c>
      <c r="EM132" t="str">
        <f t="shared" si="80"/>
        <v>.</v>
      </c>
      <c r="EN132" t="str">
        <f>work!FM132</f>
        <v>.</v>
      </c>
      <c r="EO132" t="str">
        <f>IF(ISNUMBER(work!FK132+work!FL132),work!FK132+work!FL132,".")</f>
        <v>.</v>
      </c>
      <c r="EP132" t="str">
        <f>IF(ISNUMBER(work!FU132-work!FM132),work!FU132-work!FM132,".")</f>
        <v>.</v>
      </c>
      <c r="EQ132" t="str">
        <f>IF(ISNUMBER(work!FS132+work!FT132-work!FK132-work!FL132),(work!FS132+work!FT132-work!FK132-work!FL132),".")</f>
        <v>.</v>
      </c>
      <c r="EU132" t="str">
        <f>work!FC132</f>
        <v>.</v>
      </c>
      <c r="EV132" t="str">
        <f>work!FD132</f>
        <v>.</v>
      </c>
      <c r="EW132" t="str">
        <f>IF(ISNUMBER(VLOOKUP($F132,AREA_EM_ALLYEAR,Seq!B$1,FALSE)),VLOOKUP($F132,AREA_EM_ALLYEAR,Seq!B$1,FALSE),".")</f>
        <v>.</v>
      </c>
      <c r="EX132" t="str">
        <f>IF(ISNUMBER(VLOOKUP($F132,AREA_EM_ALLYEAR,Seq!C$1,FALSE)),VLOOKUP($F132,AREA_EM_ALLYEAR,Seq!C$1,FALSE),".")</f>
        <v>.</v>
      </c>
      <c r="EY132" t="str">
        <f>IF(ISNUMBER(VLOOKUP($F132,AREA_EM_ALLYEAR,Seq!D$1,FALSE)),VLOOKUP($F132,AREA_EM_ALLYEAR,Seq!D$1,FALSE),".")</f>
        <v>.</v>
      </c>
      <c r="EZ132" t="str">
        <f>IF(ISNUMBER(VLOOKUP($F132,AREA_EM_ALLYEAR,Seq!E$1,FALSE)),VLOOKUP($F132,AREA_EM_ALLYEAR,Seq!E$1,FALSE),".")</f>
        <v>.</v>
      </c>
      <c r="FA132" t="str">
        <f>IF(ISNUMBER(VLOOKUP($F132,AREA_EM_ALLYEAR,Seq!F$1,FALSE)),VLOOKUP($F132,AREA_EM_ALLYEAR,Seq!F$1,FALSE),".")</f>
        <v>.</v>
      </c>
      <c r="FB132" t="str">
        <f>IF(ISNUMBER(VLOOKUP($F132,AREA_EM_ALLYEAR,Seq!G$1,FALSE)),VLOOKUP($F132,AREA_EM_ALLYEAR,Seq!G$1,FALSE),".")</f>
        <v>.</v>
      </c>
      <c r="FC132" t="str">
        <f>IF(ISNUMBER(VLOOKUP($F132,AREA_EM_ALLYEAR,Seq!H$1,FALSE)),VLOOKUP($F132,AREA_EM_ALLYEAR,Seq!H$1,FALSE),".")</f>
        <v>.</v>
      </c>
      <c r="FD132" t="str">
        <f>IF(ISNUMBER(VLOOKUP($F132,AREA_EM_ALLYEAR,Seq!I$1,FALSE)),VLOOKUP($F132,AREA_EM_ALLYEAR,Seq!I$1,FALSE),".")</f>
        <v>.</v>
      </c>
      <c r="FE132" t="str">
        <f>IF(ISNUMBER(VLOOKUP($F132,AREA_EM_ALLYEAR,Seq!J$1,FALSE)),VLOOKUP($F132,AREA_EM_ALLYEAR,Seq!J$1,FALSE),".")</f>
        <v>.</v>
      </c>
      <c r="FF132" t="str">
        <f>IF(ISNUMBER(VLOOKUP($F132,AREA_EM_ALLYEAR,Seq!K$1,FALSE)),VLOOKUP($F132,AREA_EM_ALLYEAR,Seq!K$1,FALSE),".")</f>
        <v>.</v>
      </c>
      <c r="FG132" t="str">
        <f>IF(ISNUMBER(VLOOKUP($F132,AREA_EM_ALLYEAR,Seq!L$1,FALSE)),VLOOKUP($F132,AREA_EM_ALLYEAR,Seq!L$1,FALSE),".")</f>
        <v>.</v>
      </c>
      <c r="FH132" t="str">
        <f>IF(ISNUMBER(VLOOKUP($F132,AREA_EM_ALLYEAR,Seq!M$1,FALSE)),VLOOKUP($F132,AREA_EM_ALLYEAR,Seq!M$1,FALSE),".")</f>
        <v>.</v>
      </c>
      <c r="FI132" t="str">
        <f>IF(ISNUMBER(VLOOKUP($F132,AREA_EM_ALLYEAR,Seq!N$1,FALSE)),VLOOKUP($F132,AREA_EM_ALLYEAR,Seq!N$1,FALSE),".")</f>
        <v>.</v>
      </c>
      <c r="FJ132" t="str">
        <f>IF(ISNUMBER(VLOOKUP($F132,AREA_EM_ALLYEAR,Seq!O$1,FALSE)),VLOOKUP($F132,AREA_EM_ALLYEAR,Seq!O$1,FALSE),".")</f>
        <v>.</v>
      </c>
      <c r="FK132" t="str">
        <f t="shared" si="81"/>
        <v>.</v>
      </c>
      <c r="FN132">
        <f>IF( ISNUMBER(VLOOKUP($F132,AREA_LIFE,Seq!V$1,FALSE)-Life!V$39),VLOOKUP($F132,AREA_LIFE,Seq!V$1,FALSE)-Life!V$39,".")</f>
        <v>3.2169756097561049</v>
      </c>
      <c r="FO132" t="str">
        <f>IF( ISNUMBER(VLOOKUP($F132,AREA_LIFE,Seq!W$1,FALSE)-Life!W$39),VLOOKUP($F132,AREA_LIFE,Seq!W$1,FALSE)-Life!W$39,".")</f>
        <v>.</v>
      </c>
      <c r="FP132">
        <f>IF( ISNUMBER(VLOOKUP($F132,AREA_LIFE,Seq!X$1,FALSE)-Life!X$39),VLOOKUP($F132,AREA_LIFE,Seq!X$1,FALSE)-Life!X$39,".")</f>
        <v>3.1393170731707158</v>
      </c>
      <c r="FQ132" t="str">
        <f>IF( ISNUMBER(VLOOKUP($F132,AREA_LIFE,Seq!Y$1,FALSE)-Life!Y$39),VLOOKUP($F132,AREA_LIFE,Seq!Y$1,FALSE)-Life!Y$39,".")</f>
        <v>.</v>
      </c>
      <c r="FR132" t="str">
        <f>IF( ISNUMBER(VLOOKUP($F132,AREA_LIFE,Seq!Z$1,FALSE)-Life!Z$39),VLOOKUP($F132,AREA_LIFE,Seq!Z$1,FALSE)-Life!Z$39,".")</f>
        <v>.</v>
      </c>
      <c r="FS132">
        <f>IF( ISNUMBER(VLOOKUP($F132,AREA_LIFE,Seq!AA$1,FALSE)-Life!AA$39),VLOOKUP($F132,AREA_LIFE,Seq!AA$1,FALSE)-Life!AA$39,".")</f>
        <v>3.1659024390243928</v>
      </c>
      <c r="FT132" t="str">
        <f>IF( ISNUMBER(VLOOKUP($F132,AREA_LIFE,Seq!AB$1,FALSE)-Life!AB$39),VLOOKUP($F132,AREA_LIFE,Seq!AB$1,FALSE)-Life!AB$39,".")</f>
        <v>.</v>
      </c>
      <c r="FU132">
        <f>IF( ISNUMBER(VLOOKUP($F132,AREA_LIFE,Seq!AC$1,FALSE)-Life!AC$39),VLOOKUP($F132,AREA_LIFE,Seq!AC$1,FALSE)-Life!AC$39,".")</f>
        <v>3.1969268292682926</v>
      </c>
      <c r="FV132">
        <f>IF( ISNUMBER(VLOOKUP($F132,AREA_LIFE,Seq!AD$1,FALSE)-Life!AD$39),VLOOKUP($F132,AREA_LIFE,Seq!AD$1,FALSE)-Life!AD$39,".")</f>
        <v>2.9646341463414814</v>
      </c>
      <c r="FW132">
        <f>IF( ISNUMBER(VLOOKUP($F132,AREA_LIFE,Seq!AE$1,FALSE)-Life!AE$39),VLOOKUP($F132,AREA_LIFE,Seq!AE$1,FALSE)-Life!AE$39,".")</f>
        <v>2.7526341463414781</v>
      </c>
      <c r="FX132">
        <f>IF( ISNUMBER(VLOOKUP($F132,AREA_LIFE,Seq!AF$1,FALSE)-Life!AF$39),VLOOKUP($F132,AREA_LIFE,Seq!AF$1,FALSE)-Life!AF$39,".")</f>
        <v>2.0775121951219546</v>
      </c>
      <c r="FY132">
        <f>IF( ISNUMBER(VLOOKUP($F132,AREA_LIFE,Seq!AG$1,FALSE)-Life!AG$39),VLOOKUP($F132,AREA_LIFE,Seq!AG$1,FALSE)-Life!AG$39,".")</f>
        <v>0.52765853658534922</v>
      </c>
      <c r="FZ132">
        <f>IF( ISNUMBER(VLOOKUP($F132,AREA_LIFE,Seq!AH$1,FALSE)-Life!AH$39),VLOOKUP($F132,AREA_LIFE,Seq!AH$1,FALSE)-Life!AH$39,".")</f>
        <v>0.2228048780487768</v>
      </c>
      <c r="GA132">
        <f>IF( ISNUMBER(VLOOKUP($F132,AREA_LIFE,Seq!AI$1,FALSE)-Life!AI$39),VLOOKUP($F132,AREA_LIFE,Seq!AI$1,FALSE)-Life!AI$39,".")</f>
        <v>-1.0915365853658585</v>
      </c>
      <c r="GB132">
        <f>IF( ISNUMBER(VLOOKUP($F132,AREA_LIFE,Seq!AJ$1,FALSE)-Life!AJ$39),VLOOKUP($F132,AREA_LIFE,Seq!AJ$1,FALSE)-Life!AJ$39,".")</f>
        <v>-1.4171707317073299</v>
      </c>
      <c r="GC132">
        <f>IF( ISNUMBER(VLOOKUP($F132,AREA_LIFE,Seq!AK$1,FALSE)-Life!AK$39),VLOOKUP($F132,AREA_LIFE,Seq!AK$1,FALSE)-Life!AK$39,".")</f>
        <v>-2.5004634146341544</v>
      </c>
      <c r="GD132">
        <f>IF( ISNUMBER(VLOOKUP($F132,AREA_LIFE,Seq!AL$1,FALSE)-Life!AL$39),VLOOKUP($F132,AREA_LIFE,Seq!AL$1,FALSE)-Life!AL$39,".")</f>
        <v>-2.6409024390243729</v>
      </c>
      <c r="GE132">
        <f>IF( ISNUMBER(VLOOKUP($F132,AREA_LIFE,Seq!AM$1,FALSE)-Life!AM$39),VLOOKUP($F132,AREA_LIFE,Seq!AM$1,FALSE)-Life!AM$39,".")</f>
        <v>-2.9963658536585456</v>
      </c>
      <c r="GF132">
        <f>IF( ISNUMBER(VLOOKUP($F132,AREA_LIFE,Seq!AN$1,FALSE)-Life!AN$39),VLOOKUP($F132,AREA_LIFE,Seq!AN$1,FALSE)-Life!AN$39,".")</f>
        <v>-2.6665121951219533</v>
      </c>
      <c r="GG132">
        <f>IF( ISNUMBER(VLOOKUP($F132,AREA_LIFE,Seq!AO$1,FALSE)-Life!AO$39),VLOOKUP($F132,AREA_LIFE,Seq!AO$1,FALSE)-Life!AO$39,".")</f>
        <v>-2.7810000000000059</v>
      </c>
      <c r="GH132">
        <f>IF( ISNUMBER(VLOOKUP($F132,AREA_LIFE,Seq!AP$1,FALSE)-Life!AP$39),VLOOKUP($F132,AREA_LIFE,Seq!AP$1,FALSE)-Life!AP$39,".")</f>
        <v>-3.4405853658536643</v>
      </c>
      <c r="GI132">
        <f>IF( ISNUMBER(VLOOKUP($F132,AREA_LIFE,Seq!AQ$1,FALSE)-Life!AQ$39),VLOOKUP($F132,AREA_LIFE,Seq!AQ$1,FALSE)-Life!AQ$39,".")</f>
        <v>-3.3245121951219545</v>
      </c>
      <c r="GJ132">
        <f>IF( ISNUMBER(VLOOKUP($F132,AREA_LIFE,Seq!AR$1,FALSE)-Life!AR$39),VLOOKUP($F132,AREA_LIFE,Seq!AR$1,FALSE)-Life!AR$39,".")</f>
        <v>-3.6175365853658548</v>
      </c>
      <c r="GK132">
        <f>IF( ISNUMBER(VLOOKUP($F132,AREA_LIFE,Seq!AS$1,FALSE)-Life!AS$39),VLOOKUP($F132,AREA_LIFE,Seq!AS$1,FALSE)-Life!AS$39,".")</f>
        <v>-3.9364390243902392</v>
      </c>
      <c r="GL132">
        <f>IF( ISNUMBER(VLOOKUP($F132,AREA_LIFE,Seq!AT$1,FALSE)-Life!AT$39),VLOOKUP($F132,AREA_LIFE,Seq!AT$1,FALSE)-Life!AT$39,".")</f>
        <v>-4.1883170731707509</v>
      </c>
      <c r="GM132">
        <f>IF( ISNUMBER(VLOOKUP($F132,AREA_LIFE,Seq!AU$1,FALSE)-Life!AU$39),VLOOKUP($F132,AREA_LIFE,Seq!AU$1,FALSE)-Life!AU$39,".")</f>
        <v>-4.6198292682926905</v>
      </c>
      <c r="GN132">
        <f>IF( ISNUMBER(VLOOKUP($F132,AREA_LIFE,Seq!AV$1,FALSE)-Life!AV$39),VLOOKUP($F132,AREA_LIFE,Seq!AV$1,FALSE)-Life!AV$39,".")</f>
        <v>-4.6860487804877806</v>
      </c>
      <c r="GO132">
        <f>IF( ISNUMBER(VLOOKUP($F132,AREA_LIFE,Seq!AW$1,FALSE)-Life!AW$39),VLOOKUP($F132,AREA_LIFE,Seq!AW$1,FALSE)-Life!AW$39,".")</f>
        <v>-4.7208780487804773</v>
      </c>
      <c r="GP132">
        <f>IF( ISNUMBER(VLOOKUP($F132,AREA_LIFE,Seq!AX$1,FALSE)-Life!AX$39),VLOOKUP($F132,AREA_LIFE,Seq!AX$1,FALSE)-Life!AX$39,".")</f>
        <v>-4.8730975609756086</v>
      </c>
      <c r="GQ132">
        <f t="shared" si="82"/>
        <v>-4.8730975609756086</v>
      </c>
      <c r="GS132">
        <f>IFERROR(VLOOKUP($F132,AREA_LIFE,Seq!V$1,FALSE),".")</f>
        <v>69.185365853658539</v>
      </c>
      <c r="GT132" t="str">
        <f>IFERROR(VLOOKUP($F132,AREA_LIFE,Seq!W$1,FALSE),".")</f>
        <v>.</v>
      </c>
      <c r="GU132">
        <f>IFERROR(VLOOKUP($F132,AREA_LIFE,Seq!X$1,FALSE),".")</f>
        <v>69.487804878048777</v>
      </c>
      <c r="GV132" t="str">
        <f>IFERROR(VLOOKUP($F132,AREA_LIFE,Seq!Y$1,FALSE),".")</f>
        <v>.</v>
      </c>
      <c r="GW132" t="str">
        <f>IFERROR(VLOOKUP($F132,AREA_LIFE,Seq!Z$1,FALSE),".")</f>
        <v>.</v>
      </c>
      <c r="GX132">
        <f>IFERROR(VLOOKUP($F132,AREA_LIFE,Seq!AA$1,FALSE),".")</f>
        <v>70.046341463414649</v>
      </c>
      <c r="GY132" t="str">
        <f>IFERROR(VLOOKUP($F132,AREA_LIFE,Seq!AB$1,FALSE),".")</f>
        <v>.</v>
      </c>
      <c r="GZ132">
        <f>IFERROR(VLOOKUP($F132,AREA_LIFE,Seq!AC$1,FALSE),".")</f>
        <v>70.495121951219517</v>
      </c>
      <c r="HA132">
        <f>IFERROR(VLOOKUP($F132,AREA_LIFE,Seq!AD$1,FALSE),".")</f>
        <v>70.497560975609773</v>
      </c>
      <c r="HB132">
        <f>IFERROR(VLOOKUP($F132,AREA_LIFE,Seq!AE$1,FALSE),".")</f>
        <v>70.539024390243924</v>
      </c>
      <c r="HC132">
        <f>IFERROR(VLOOKUP($F132,AREA_LIFE,Seq!AF$1,FALSE),".")</f>
        <v>70.136585365853662</v>
      </c>
      <c r="HD132">
        <f>IFERROR(VLOOKUP($F132,AREA_LIFE,Seq!AG$1,FALSE),".")</f>
        <v>68.878048780487802</v>
      </c>
      <c r="HE132">
        <f>IFERROR(VLOOKUP($F132,AREA_LIFE,Seq!AH$1,FALSE),".")</f>
        <v>68.878048780487802</v>
      </c>
      <c r="HF132">
        <f>IFERROR(VLOOKUP($F132,AREA_LIFE,Seq!AI$1,FALSE),".")</f>
        <v>67.878048780487816</v>
      </c>
      <c r="HG132">
        <f>IFERROR(VLOOKUP($F132,AREA_LIFE,Seq!AJ$1,FALSE),".")</f>
        <v>67.873170731707319</v>
      </c>
      <c r="HH132">
        <f>IFERROR(VLOOKUP($F132,AREA_LIFE,Seq!AK$1,FALSE),".")</f>
        <v>67.117073170731715</v>
      </c>
      <c r="HI132">
        <f>IFERROR(VLOOKUP($F132,AREA_LIFE,Seq!AL$1,FALSE),".")</f>
        <v>67.310731707317089</v>
      </c>
      <c r="HJ132">
        <f>IFERROR(VLOOKUP($F132,AREA_LIFE,Seq!AM$1,FALSE),".")</f>
        <v>67.295365853658538</v>
      </c>
      <c r="HK132">
        <f>IFERROR(VLOOKUP($F132,AREA_LIFE,Seq!AN$1,FALSE),".")</f>
        <v>67.968292682926844</v>
      </c>
      <c r="HL132">
        <f>IFERROR(VLOOKUP($F132,AREA_LIFE,Seq!AO$1,FALSE),".")</f>
        <v>68.193902439024399</v>
      </c>
      <c r="HM132">
        <f>IFERROR(VLOOKUP($F132,AREA_LIFE,Seq!AP$1,FALSE),".")</f>
        <v>67.863414634146352</v>
      </c>
      <c r="HN132">
        <f>IFERROR(VLOOKUP($F132,AREA_LIFE,Seq!AQ$1,FALSE),".")</f>
        <v>68.287073170731702</v>
      </c>
      <c r="HO132">
        <f>IFERROR(VLOOKUP($F132,AREA_LIFE,Seq!AR$1,FALSE),".")</f>
        <v>68.275609756097566</v>
      </c>
      <c r="HP132">
        <f>IFERROR(VLOOKUP($F132,AREA_LIFE,Seq!AS$1,FALSE),".")</f>
        <v>68.21073170731708</v>
      </c>
      <c r="HQ132">
        <f>IFERROR(VLOOKUP($F132,AREA_LIFE,Seq!AT$1,FALSE),".")</f>
        <v>68.185365853658539</v>
      </c>
      <c r="HR132">
        <f>IFERROR(VLOOKUP($F132,AREA_LIFE,Seq!AU$1,FALSE),".")</f>
        <v>67.95682926829268</v>
      </c>
      <c r="HS132">
        <f>IFERROR(VLOOKUP($F132,AREA_LIFE,Seq!AV$1,FALSE),".")</f>
        <v>68.077560975609771</v>
      </c>
      <c r="HT132">
        <f>IFERROR(VLOOKUP($F132,AREA_LIFE,Seq!AW$1,FALSE),".")</f>
        <v>68.222195121951231</v>
      </c>
      <c r="HU132">
        <f>IFERROR(VLOOKUP($F132,AREA_LIFE,Seq!AX$1,FALSE),".")</f>
        <v>68.251463414634159</v>
      </c>
      <c r="HV132" t="str">
        <f>IFERROR(VLOOKUP($F132,AREA_LIFE,Seq!AY$1,FALSE),".")</f>
        <v>.</v>
      </c>
      <c r="HZ132">
        <f t="shared" si="85"/>
        <v>289</v>
      </c>
      <c r="IA132">
        <f t="shared" si="83"/>
        <v>0</v>
      </c>
      <c r="IB132">
        <f t="shared" si="86"/>
        <v>51655384.786062002</v>
      </c>
      <c r="IC132">
        <f t="shared" si="87"/>
        <v>-37264726.400060207</v>
      </c>
      <c r="ID132">
        <f t="shared" si="84"/>
        <v>5.3607293120030028E-2</v>
      </c>
      <c r="IE132" t="str">
        <f>work!FK132</f>
        <v>.</v>
      </c>
      <c r="IF132" t="str">
        <f>work!FL132</f>
        <v>.</v>
      </c>
      <c r="IG132" t="str">
        <f>work!FM132</f>
        <v>.</v>
      </c>
      <c r="IH132" t="str">
        <f>IF(ISNUMBER(work!FS132-work!FK132),work!FS132-work!FK132,".")</f>
        <v>.</v>
      </c>
      <c r="II132" t="str">
        <f>IF(ISNUMBER(work!FT132-work!FL132),work!FT132-work!FL132,".")</f>
        <v>.</v>
      </c>
      <c r="IJ132" t="str">
        <f>IF(ISNUMBER(work!FU132-work!FM132),work!FU132-work!FM132,".")</f>
        <v>.</v>
      </c>
    </row>
    <row r="133" spans="1:244" hidden="1">
      <c r="A133" s="24" t="str">
        <f t="shared" ref="A133:A191" si="97">VLOOKUP($E133,Area_Country,4,FALSE)</f>
        <v>欧洲</v>
      </c>
      <c r="B133" s="24" t="str">
        <f t="shared" ref="B133:B164" si="98">IF(ISNA(VLOOKUP(F133,Area_EM_90_2,1,FALSE)),"Out","InEM90")</f>
        <v>Out</v>
      </c>
      <c r="C133" s="24" t="str">
        <f t="shared" ref="C133:C164" si="99">IF(ISNA(VLOOKUP($F133,Area_EM_90,1,FALSE)),"Out","InOECD90")</f>
        <v>Out</v>
      </c>
      <c r="D133" s="24"/>
      <c r="E133" s="25" t="s">
        <v>117</v>
      </c>
      <c r="F133" s="26" t="str">
        <f t="shared" ref="F133:F191" si="100">VLOOKUP($E133,Area_Country,2,FALSE)</f>
        <v>Uzbekstan</v>
      </c>
      <c r="G133" s="27" t="str">
        <f t="shared" ref="G133:G191" si="101">IF(ISNA(VLOOKUP($F133,Area_FDI_84_96,2,FALSE)),".",VALUE(VLOOKUP($F133,Area_FDI_84_96,2,FALSE)))</f>
        <v>.</v>
      </c>
      <c r="H133" s="27" t="str">
        <f t="shared" ref="H133:H191" si="102">IF(ISNA(VLOOKUP($F133,Area_FDI_84_96,3,FALSE)),".",VALUE(VLOOKUP($F133,Area_FDI_84_96,3,FALSE)))</f>
        <v>.</v>
      </c>
      <c r="I133" s="27" t="str">
        <f t="shared" ref="I133:I191" si="103">IF(ISNA(VLOOKUP($F133,Area_FDI_84_96,4,FALSE)),".",VALUE(VLOOKUP($F133,Area_FDI_84_96,4,FALSE)))</f>
        <v>.</v>
      </c>
      <c r="J133" s="27" t="str">
        <f t="shared" ref="J133:J191" si="104">IF(ISNA(VLOOKUP($F133,Area_FDI_84_96,5,FALSE)),".",VALUE(VLOOKUP($F133,Area_FDI_84_96,5,FALSE)))</f>
        <v>.</v>
      </c>
      <c r="K133" s="27" t="str">
        <f t="shared" ref="K133:K191" si="105">IF(ISNA(VLOOKUP($F133,Area_FDI_84_96,6,FALSE)),".",VALUE(VLOOKUP($F133,Area_FDI_84_96,6,FALSE)))</f>
        <v>.</v>
      </c>
      <c r="L133" s="27" t="str">
        <f t="shared" ref="L133:L191" si="106">IF(ISNA(VLOOKUP($F133,Area_FDI_84_96,7,FALSE)),".",VALUE(VLOOKUP($F133,Area_FDI_84_96,7,FALSE)))</f>
        <v>.</v>
      </c>
      <c r="M133" s="27" t="str">
        <f t="shared" ref="M133:M191" si="107">IF(ISNA(VLOOKUP($F133,Area_FDI_84_96,8,FALSE)),".",VALUE(VLOOKUP($F133,Area_FDI_84_96,8,FALSE)))</f>
        <v>.</v>
      </c>
      <c r="N133" s="27" t="str">
        <f t="shared" ref="N133:N191" si="108">IF(ISNA(VLOOKUP($F133,Area_FDI_84_96,9,FALSE)),".",VALUE(VLOOKUP($F133,Area_FDI_84_96,9,FALSE)))</f>
        <v>.</v>
      </c>
      <c r="O133" s="27">
        <f t="shared" ref="O133:O191" si="109">IF(ISNA(VLOOKUP($E133,Area_FDI_92_95,2,FALSE)),".",VALUE(VLOOKUP($E133,Area_FDI_92_95,2,FALSE)))</f>
        <v>0</v>
      </c>
      <c r="P133" s="27">
        <f t="shared" ref="P133:P191" si="110">IF(ISNA(VLOOKUP($E133,Area_FDI_92_95,3,FALSE)),".",VALUE(VLOOKUP($E133,Area_FDI_92_95,3,FALSE)))</f>
        <v>10</v>
      </c>
      <c r="Q133" s="27">
        <f t="shared" ref="Q133:Q191" si="111">IF(ISNA(VLOOKUP($E133,Area_FDI_92_95,4,FALSE)),".",VALUE(VLOOKUP($E133,Area_FDI_92_95,4,FALSE)))</f>
        <v>0</v>
      </c>
      <c r="R133" s="27">
        <f t="shared" ref="R133:R191" si="112">IF(ISNA(VLOOKUP($E133,Area_FDI_92_95,5,FALSE)),".",VALUE(VLOOKUP($E133,Area_FDI_92_95,5,FALSE)))</f>
        <v>4</v>
      </c>
      <c r="S133" s="27">
        <f t="shared" ref="S133:S191" si="113">IF(ISNA(VLOOKUP($E133,Area_FDI_96_99,2,FALSE)),".",VALUE(VLOOKUP($E133,Area_FDI_96_99,2,FALSE)))</f>
        <v>0</v>
      </c>
      <c r="T133" s="27">
        <f t="shared" ref="T133:T191" si="114">IF(ISNA(VLOOKUP($E133,Area_FDI_96_99,3,FALSE)),".",VALUE(VLOOKUP($E133,Area_FDI_96_99,3,FALSE)))</f>
        <v>11</v>
      </c>
      <c r="U133" s="27">
        <f t="shared" ref="U133:U191" si="115">IF(ISNA(VLOOKUP($E133,Area_FDI_96_99,4,FALSE)),".",VALUE(VLOOKUP($E133,Area_FDI_96_99,4,FALSE)))</f>
        <v>0</v>
      </c>
      <c r="V133" s="27">
        <f t="shared" ref="V133:V191" si="116">IF(ISNA(VLOOKUP($E133,Area_FDI_96_99,5,FALSE)),".",VALUE(VLOOKUP($E133,Area_FDI_96_99,5,FALSE)))</f>
        <v>0</v>
      </c>
      <c r="W133" s="27">
        <f t="shared" ref="W133:W191" si="117">IF(ISNA(VLOOKUP($E133,Area_FDI_00_01,2,FALSE)),".",VALUE(VLOOKUP($E133,Area_FDI_00_01,2,FALSE)))</f>
        <v>0</v>
      </c>
      <c r="X133" s="27">
        <f t="shared" ref="X133:X191" si="118">IF(ISNA(VLOOKUP($E133,Area_FDI_00_01,4,FALSE)),".",VALUE(VLOOKUP($E133,Area_FDI_00_01,4,FALSE)))</f>
        <v>71</v>
      </c>
      <c r="Y133" s="27">
        <f t="shared" ref="Y133:Y191" si="119">IF(ISNA(VLOOKUP($E133,Area_FDI_02_03,2,FALSE)),".",VALUE(VLOOKUP($E133,Area_FDI_02_03,2,FALSE)))</f>
        <v>20</v>
      </c>
      <c r="Z133" s="27">
        <f t="shared" ref="Z133:Z191" si="120">IF(ISNA(VLOOKUP($E133,Area_FDI_02_03,4,FALSE)),".",VALUE(VLOOKUP($E133,Area_FDI_02_03,4,FALSE)))</f>
        <v>0</v>
      </c>
      <c r="AA133" s="27">
        <f t="shared" ref="AA133:AA191" si="121">IF(ISNA(VLOOKUP($E133,Area_FDI_04_05,2,FALSE)),".",VALUE(VLOOKUP($E133,Area_FDI_04_05,2,FALSE)))</f>
        <v>15</v>
      </c>
      <c r="AB133" s="27">
        <f t="shared" ref="AB133:AB191" si="122">IF(ISNA(VLOOKUP($E133,Area_FDI_04_05,4,FALSE)),".",VALUE(VLOOKUP($E133,Area_FDI_04_05,4,FALSE)))</f>
        <v>1</v>
      </c>
      <c r="AC133" s="27" t="str">
        <f t="shared" ref="AC133:AC191" si="123">IF(ISNA(VLOOKUP($E133,Area_FDI_06_07,2,FALSE)),".",VALUE(VLOOKUP($E133,Area_FDI_06_07,2,FALSE)))</f>
        <v>.</v>
      </c>
      <c r="AD133" s="27" t="str">
        <f t="shared" ref="AD133:AD191" si="124">IF(ISNA(VLOOKUP($E133,Area_FDI_06_07,4,FALSE)),".",VALUE(VLOOKUP($E133,Area_FDI_06_07,4,FALSE)))</f>
        <v>.</v>
      </c>
      <c r="AE133" s="27" t="str">
        <f t="shared" ref="AE133:AE164" si="125">IF(ISNA(VLOOKUP($E133,AREA_FDI_08_09,2,FALSE)),".",VALUE(VLOOKUP($E133,AREA_FDI_08_09,2,FALSE)))</f>
        <v>.</v>
      </c>
      <c r="AF133" s="27" t="str">
        <f t="shared" ref="AF133:AF164" si="126">IF(ISNA(VLOOKUP($E133,AREA_FDI_08_09,4,FALSE)),".",VALUE(VLOOKUP($E133,AREA_FDI_08_09,4,FALSE)))</f>
        <v>.</v>
      </c>
      <c r="AG133" s="27"/>
      <c r="AH133" s="27" t="str">
        <f>IF(ISNUMBER(work!C133+work!AH133),work!C133+work!AH133,".")</f>
        <v>.</v>
      </c>
      <c r="AI133" s="27" t="str">
        <f>IF(ISNUMBER(work!D133+work!AI133),work!D133+work!AI133,".")</f>
        <v>.</v>
      </c>
      <c r="AJ133" s="27" t="str">
        <f>IF(ISNUMBER(work!E133+work!AJ133),work!E133+work!AJ133,".")</f>
        <v>.</v>
      </c>
      <c r="AK133" s="27" t="str">
        <f>IF(ISNUMBER(work!F133+work!AK133),work!F133+work!AK133,".")</f>
        <v>.</v>
      </c>
      <c r="AL133" s="27" t="str">
        <f>IF(ISNUMBER(work!G133+work!AL133),work!G133+work!AL133,".")</f>
        <v>.</v>
      </c>
      <c r="AM133" s="27" t="str">
        <f>IF(ISNUMBER(work!H133+work!AM133),work!H133+work!AM133,".")</f>
        <v>.</v>
      </c>
      <c r="AN133" s="27" t="str">
        <f>IF(ISNUMBER(work!I133+work!AN133),work!I133+work!AN133,".")</f>
        <v>.</v>
      </c>
      <c r="AO133" s="27">
        <f>IF(ISNUMBER(work!J133+work!AO133),work!J133+work!AO133,".")</f>
        <v>38196598.817861833</v>
      </c>
      <c r="AP133" s="27">
        <f>IF(ISNUMBER(work!K133+work!AP133),work!K133+work!AP133,".")</f>
        <v>42486260.800822221</v>
      </c>
      <c r="AQ133" s="27">
        <f>IF(ISNUMBER(work!L133+work!AQ133),work!L133+work!AQ133,".")</f>
        <v>44214672.75171151</v>
      </c>
      <c r="AR133" s="27">
        <f>IF(ISNUMBER(work!M133+work!AR133),work!M133+work!AR133,".")</f>
        <v>45864420.832740255</v>
      </c>
      <c r="AS133" s="27">
        <f>IF(ISNUMBER(work!N133+work!AS133),work!N133+work!AS133,".")</f>
        <v>49947836.470322631</v>
      </c>
      <c r="AT133" s="27">
        <f>IF(ISNUMBER(work!O133+work!AT133),work!O133+work!AT133,".")</f>
        <v>56685475.485382646</v>
      </c>
      <c r="AU133" s="27">
        <f>IF(ISNUMBER(work!P133+work!AU133),work!P133+work!AU133,".")</f>
        <v>64419168.716419958</v>
      </c>
      <c r="AV133" s="27">
        <f>IF(ISNUMBER(work!Q133+work!AV133),work!Q133+work!AV133,".")</f>
        <v>72636210.78648819</v>
      </c>
      <c r="AW133" s="27">
        <f>IF(ISNUMBER(work!R133+work!AW133),work!R133+work!AW133,".")</f>
        <v>80417933.951443076</v>
      </c>
      <c r="AX133" s="27">
        <f>IF(ISNUMBER(work!S133+work!AX133),work!S133+work!AX133,".")</f>
        <v>88365189.504998654</v>
      </c>
      <c r="AY133" s="27">
        <f>IF(ISNUMBER(work!T133+work!AY133),work!T133+work!AY133,".")</f>
        <v>96535658.823171735</v>
      </c>
      <c r="AZ133" s="27">
        <f>IF(ISNUMBER(work!U133+work!AZ133),work!U133+work!AZ133,".")</f>
        <v>104022788.90603119</v>
      </c>
      <c r="BA133" s="27">
        <f>IF(ISNUMBER(work!V133+work!BA133),work!V133+work!BA133,".")</f>
        <v>111886577.56921072</v>
      </c>
      <c r="BB133" s="27">
        <f>IF(ISNUMBER(work!W133+work!BB133),work!W133+work!BB133,".")</f>
        <v>121224069.620051</v>
      </c>
      <c r="BC133" s="27">
        <f>IF(ISNUMBER(work!X133+work!BC133),work!X133+work!BC133,".")</f>
        <v>131229249.86311655</v>
      </c>
      <c r="BD133" s="27">
        <f>IF(ISNUMBER(work!Y133+work!BD133),work!Y133+work!BD133,".")</f>
        <v>143097986.21855849</v>
      </c>
      <c r="BE133" s="27">
        <f>IF(ISNUMBER(work!Z133+work!BE133),work!Z133+work!BE133,".")</f>
        <v>157321296.15319192</v>
      </c>
      <c r="BF133" s="27">
        <f>IF(ISNUMBER(work!AA133+work!BF133),work!AA133+work!BF133,".")</f>
        <v>173173455.52862832</v>
      </c>
      <c r="BG133" s="27">
        <f>IF(ISNUMBER(work!AB133+work!BG133),work!AB133+work!BG133,".")</f>
        <v>191126597.34249935</v>
      </c>
      <c r="BH133" s="27">
        <f>IF(ISNUMBER(work!AC133+work!BH133),work!AC133+work!BH133,".")</f>
        <v>213220286.84639093</v>
      </c>
      <c r="BI133" s="27">
        <f>IF(ISNUMBER(work!AD133+work!BI133),work!AD133+work!BI133,".")</f>
        <v>240871678.16404292</v>
      </c>
      <c r="BJ133" s="27">
        <f>IF(ISNUMBER(work!AE133+work!BJ133),work!AE133+work!BJ133,".")</f>
        <v>262550129.19880751</v>
      </c>
      <c r="BK133" s="27">
        <f>IF(ISNUMBER(work!AF133+work!BK133),work!AF133+work!BK133,".")</f>
        <v>296233485.51979995</v>
      </c>
      <c r="BL133" s="27"/>
      <c r="BM133" s="27" t="str">
        <f>IF(ISNUMBER(work!AH133-work!C133),work!AH133-work!C133,".")</f>
        <v>.</v>
      </c>
      <c r="BN133" s="27" t="str">
        <f>IF(ISNUMBER(work!AI133-work!D133),work!AI133-work!D133,".")</f>
        <v>.</v>
      </c>
      <c r="BO133" s="27" t="str">
        <f>IF(ISNUMBER(work!AJ133-work!E133),work!AJ133-work!E133,".")</f>
        <v>.</v>
      </c>
      <c r="BP133" s="27" t="str">
        <f>IF(ISNUMBER(work!AK133-work!F133),work!AK133-work!F133,".")</f>
        <v>.</v>
      </c>
      <c r="BQ133" s="27" t="str">
        <f>IF(ISNUMBER(work!AL133-work!G133),work!AL133-work!G133,".")</f>
        <v>.</v>
      </c>
      <c r="BR133" s="27" t="str">
        <f>IF(ISNUMBER(work!AM133-work!H133),work!AM133-work!H133,".")</f>
        <v>.</v>
      </c>
      <c r="BS133" s="27" t="str">
        <f>IF(ISNUMBER(work!AN133-work!I133),work!AN133-work!I133,".")</f>
        <v>.</v>
      </c>
      <c r="BT133" s="27">
        <f>IF(ISNUMBER(work!AO133-work!J133),work!AO133-work!J133,".")</f>
        <v>-35739537.128652371</v>
      </c>
      <c r="BU133" s="27">
        <f>IF(ISNUMBER(work!AP133-work!K133),work!AP133-work!K133,".")</f>
        <v>-39804658.507648177</v>
      </c>
      <c r="BV133" s="27">
        <f>IF(ISNUMBER(work!AQ133-work!L133),work!AQ133-work!L133,".")</f>
        <v>-41450174.24840609</v>
      </c>
      <c r="BW133" s="27">
        <f>IF(ISNUMBER(work!AR133-work!M133),work!AR133-work!M133,".")</f>
        <v>-43055690.353381954</v>
      </c>
      <c r="BX133" s="27">
        <f>IF(ISNUMBER(work!AS133-work!N133),work!AS133-work!N133,".")</f>
        <v>-47152924.944922768</v>
      </c>
      <c r="BY133" s="27">
        <f>IF(ISNUMBER(work!AT133-work!O133),work!AT133-work!O133,".")</f>
        <v>-54203594.050827563</v>
      </c>
      <c r="BZ133" s="27">
        <f>IF(ISNUMBER(work!AU133-work!P133),work!AU133-work!P133,".")</f>
        <v>-61994370.554859631</v>
      </c>
      <c r="CA133" s="27">
        <f>IF(ISNUMBER(work!AV133-work!Q133),work!AV133-work!Q133,".")</f>
        <v>-70337502.129329011</v>
      </c>
      <c r="CB133" s="27">
        <f>IF(ISNUMBER(work!AW133-work!R133),work!AW133-work!R133,".")</f>
        <v>-78139913.672198325</v>
      </c>
      <c r="CC133" s="27">
        <f>IF(ISNUMBER(work!AX133-work!S133),work!AX133-work!S133,".")</f>
        <v>-86048442.881006747</v>
      </c>
      <c r="CD133" s="27">
        <f>IF(ISNUMBER(work!AY133-work!T133),work!AY133-work!T133,".")</f>
        <v>-94098441.374732256</v>
      </c>
      <c r="CE133" s="27">
        <f>IF(ISNUMBER(work!AZ133-work!U133),work!AZ133-work!U133,".")</f>
        <v>-101480771.1073088</v>
      </c>
      <c r="CF133" s="27">
        <f>IF(ISNUMBER(work!BA133-work!V133),work!BA133-work!V133,".")</f>
        <v>-109235253.00514327</v>
      </c>
      <c r="CG133" s="27">
        <f>IF(ISNUMBER(work!BB133-work!W133),work!BB133-work!W133,".")</f>
        <v>-118471994.72254899</v>
      </c>
      <c r="CH133" s="27">
        <f>IF(ISNUMBER(work!BC133-work!X133),work!BC133-work!X133,".")</f>
        <v>-128361587.81991945</v>
      </c>
      <c r="CI133" s="27">
        <f>IF(ISNUMBER(work!BD133-work!Y133),work!BD133-work!Y133,".")</f>
        <v>-140115617.6936335</v>
      </c>
      <c r="CJ133" s="27">
        <f>IF(ISNUMBER(work!BE133-work!Z133),work!BE133-work!Z133,".")</f>
        <v>-154213668.1502201</v>
      </c>
      <c r="CK133" s="27">
        <f>IF(ISNUMBER(work!BF133-work!AA133),work!BF133-work!AA133,".")</f>
        <v>-169826540.16942766</v>
      </c>
      <c r="CL133" s="27">
        <f>IF(ISNUMBER(work!BG133-work!AB133),work!BG133-work!AB133,".")</f>
        <v>-187545397.90815464</v>
      </c>
      <c r="CM133" s="27">
        <f>IF(ISNUMBER(work!BH133-work!AC133),work!BH133-work!AC133,".")</f>
        <v>-209377659.85333905</v>
      </c>
      <c r="CN133" s="27">
        <f>IF(ISNUMBER(work!BI133-work!AD133),work!BI133-work!AD133,".")</f>
        <v>-236664001.6066511</v>
      </c>
      <c r="CO133" s="27">
        <f>IF(ISNUMBER(work!BJ133-work!AE133),work!BJ133-work!AE133,".")</f>
        <v>-257963761.75125048</v>
      </c>
      <c r="CP133" s="27">
        <f>IF(ISNUMBER(work!BK133-work!AF133),work!BK133-work!AF133,".")</f>
        <v>-291275622.30899072</v>
      </c>
      <c r="CQ133" s="27"/>
      <c r="CR133" s="27"/>
      <c r="CS133" s="27">
        <f>IF(ISNUMBER(work!CR133-work!BN133),work!CR133-work!BN133,".")</f>
        <v>8.9586722031309657E-2</v>
      </c>
      <c r="CT133" s="27">
        <f>IF(ISNUMBER(work!CS133-work!BO133),work!CS133-work!BO133,".")</f>
        <v>8.8586722031309656E-2</v>
      </c>
      <c r="CU133" s="27">
        <f>IF(ISNUMBER(work!CT133-work!BP133),work!CT133-work!BP133,".")</f>
        <v>8.8586722031309656E-2</v>
      </c>
      <c r="CV133" s="27">
        <f>IF(ISNUMBER(work!CU133-work!BQ133),work!CU133-work!BQ133,".")</f>
        <v>8.7586722031309655E-2</v>
      </c>
      <c r="CW133" s="27">
        <f>IF(ISNUMBER(work!CV133-work!BR133),work!CV133-work!BR133,".")</f>
        <v>8.7586722031309655E-2</v>
      </c>
      <c r="CX133" s="27">
        <f>IF(ISNUMBER(work!CW133-work!BS133),work!CW133-work!BS133,".")</f>
        <v>8.6586722031309654E-2</v>
      </c>
      <c r="CY133" s="27">
        <f>IF(ISNUMBER(work!CX133-work!BT133),work!CX133-work!BT133,".")</f>
        <v>8.5586722031309667E-2</v>
      </c>
      <c r="CZ133" s="27">
        <f>IF(ISNUMBER(work!CY133-work!BU133),work!CY133-work!BU133,".")</f>
        <v>8.4586722031309666E-2</v>
      </c>
      <c r="DA133" s="27">
        <f>IF(ISNUMBER(work!CZ133-work!BV133),work!CZ133-work!BV133,".")</f>
        <v>8.3586722031309665E-2</v>
      </c>
      <c r="DB133" s="27">
        <f>IF(ISNUMBER(work!DA133-work!BW133),work!DA133-work!BW133,".")</f>
        <v>8.2586722031309664E-2</v>
      </c>
      <c r="DC133" s="27">
        <f>IF(ISNUMBER(work!DB133-work!BX133),work!DB133-work!BX133,".")</f>
        <v>8.0586722031309663E-2</v>
      </c>
      <c r="DD133" s="27">
        <f>IF(ISNUMBER(work!DC133-work!BY133),work!DC133-work!BY133,".")</f>
        <v>7.8586722031309661E-2</v>
      </c>
      <c r="DE133" s="27">
        <f>IF(ISNUMBER(work!DD133-work!BZ133),work!DD133-work!BZ133,".")</f>
        <v>7.6806203484262606E-2</v>
      </c>
      <c r="DF133" s="27">
        <f>IF(ISNUMBER(work!DE133-work!CA133),work!DE133-work!CA133,".")</f>
        <v>7.4806203484262604E-2</v>
      </c>
      <c r="DG133" s="27">
        <f>IF(ISNUMBER(work!DF133-work!CB133),work!DF133-work!CB133,".")</f>
        <v>7.2806203484262602E-2</v>
      </c>
      <c r="DH133" s="27">
        <f>IF(ISNUMBER(work!DG133-work!CC133),work!DG133-work!CC133,".")</f>
        <v>7.0806203484262614E-2</v>
      </c>
      <c r="DI133" s="27">
        <f>IF(ISNUMBER(work!DH133-work!CD133),work!DH133-work!CD133,".")</f>
        <v>6.7806203484262612E-2</v>
      </c>
      <c r="DJ133" s="27">
        <f>IF(ISNUMBER(work!DI133-work!CE133),work!DI133-work!CE133,".")</f>
        <v>6.580620348426261E-2</v>
      </c>
      <c r="DK133" s="27">
        <f>IF(ISNUMBER(work!DJ133-work!CF133),work!DJ133-work!CF133,".")</f>
        <v>6.3806203484262608E-2</v>
      </c>
      <c r="DL133" s="27">
        <f>IF(ISNUMBER(work!DK133-work!CG133),work!DK133-work!CG133,".")</f>
        <v>6.1409385245901643E-2</v>
      </c>
      <c r="DM133" s="27">
        <f>IF(ISNUMBER(work!DL133-work!CH133),work!DL133-work!CH133,".")</f>
        <v>5.9639837728194735E-2</v>
      </c>
      <c r="DN133" s="27">
        <f>IF(ISNUMBER(work!DM133-work!CI133),work!DM133-work!CI133,".")</f>
        <v>5.7991949373172584E-2</v>
      </c>
      <c r="DO133" s="27">
        <f>IF(ISNUMBER(work!DN133-work!CJ133),work!DN133-work!CJ133,".")</f>
        <v>5.6764116525138693E-2</v>
      </c>
      <c r="DP133" s="27">
        <f>IF(ISNUMBER(work!DO133-work!CK133),work!DO133-work!CK133,".")</f>
        <v>5.582917118082581E-2</v>
      </c>
      <c r="DQ133" s="27">
        <f>IF(ISNUMBER(work!DP133-work!CL133),work!DP133-work!CL133,".")</f>
        <v>5.4041610962657305E-2</v>
      </c>
      <c r="DR133" s="27">
        <f>IF(ISNUMBER(work!DQ133-work!CM133),work!DQ133-work!CM133,".")</f>
        <v>5.323465312848228E-2</v>
      </c>
      <c r="DS133" s="27">
        <f>IF(ISNUMBER(work!DR133-work!CN133),work!DR133-work!CN133,".")</f>
        <v>5.1242597920395073E-2</v>
      </c>
      <c r="DT133" s="27">
        <f>IF(ISNUMBER(work!DS133-work!CO133),work!DS133-work!CO133,".")</f>
        <v>4.8862467340087395E-2</v>
      </c>
      <c r="DU133" s="27">
        <f>IF(ISNUMBER(work!DT133-work!CP133),work!DT133-work!CP133,".")</f>
        <v>4.7044190278138803E-2</v>
      </c>
      <c r="DV133" s="27">
        <f t="shared" ref="DV133:DV196" si="127">DU133</f>
        <v>4.7044190278138803E-2</v>
      </c>
      <c r="DW133" s="27"/>
      <c r="DX133" s="27" t="str">
        <f>IF(ISNUMBER(work!FJ133/work!FN133),work!FJ133/work!FN133,".")</f>
        <v>.</v>
      </c>
      <c r="DY133" s="27" t="str">
        <f>IF(ISNUMBER(work!FK133/work!FO133),work!FK133/work!FO133,".")</f>
        <v>.</v>
      </c>
      <c r="DZ133" s="27" t="str">
        <f>IF(ISNUMBER(work!FL133/work!FP133),work!FL133/work!FP133,".")</f>
        <v>.</v>
      </c>
      <c r="EA133" s="27" t="str">
        <f>IF(ISNUMBER(work!FM133/work!FQ133),work!FM133/work!FQ133,".")</f>
        <v>.</v>
      </c>
      <c r="EB133" s="27" t="str">
        <f>IF(ISNUMBER((work!FK133+work!FL133)/(work!FO133+work!FP133)),(work!FK133+work!FL133)/(work!FO133+work!FP133),".")</f>
        <v>.</v>
      </c>
      <c r="EC133" s="27" t="str">
        <f>IF(ISNUMBER(work!FR133/work!FV133),work!FR133/work!FV133,".")</f>
        <v>.</v>
      </c>
      <c r="ED133" s="27" t="str">
        <f>IF(ISNUMBER(work!FS133/work!FW133),work!FS133/work!FW133,".")</f>
        <v>.</v>
      </c>
      <c r="EE133" s="27" t="str">
        <f>IF(ISNUMBER(work!FT133/work!FX133),work!FT133/work!FX133,".")</f>
        <v>.</v>
      </c>
      <c r="EF133" s="27" t="str">
        <f>IF(ISNUMBER(work!FU133/work!FY133),work!FU133/work!FY133,".")</f>
        <v>.</v>
      </c>
      <c r="EG133" s="27" t="str">
        <f>IF(ISNUMBER((work!FS133+work!FT133)/(work!FW133+work!FX133)),(work!FS133+work!FT133)/(work!FW133+work!FX133),".")</f>
        <v>.</v>
      </c>
      <c r="EH133" s="27" t="str">
        <f>work!EZ133</f>
        <v>.</v>
      </c>
      <c r="EI133" s="27" t="str">
        <f>work!FA133</f>
        <v>.</v>
      </c>
      <c r="EJ133" s="27" t="str">
        <f>work!FB133</f>
        <v>.</v>
      </c>
      <c r="EK133" s="27"/>
      <c r="EL133" s="27" t="str">
        <f t="shared" ref="EL133:EL164" si="128">IF(ISNA(VLOOKUP(F133,Area_Dist,2,FALSE)),".",VLOOKUP(F133,Area_Dist,2,FALSE))</f>
        <v>.</v>
      </c>
      <c r="EM133" t="str">
        <f t="shared" si="80"/>
        <v>.</v>
      </c>
      <c r="EN133" t="str">
        <f>work!FM133</f>
        <v>.</v>
      </c>
      <c r="EO133" t="str">
        <f>IF(ISNUMBER(work!FK133+work!FL133),work!FK133+work!FL133,".")</f>
        <v>.</v>
      </c>
      <c r="EP133" t="str">
        <f>IF(ISNUMBER(work!FU133-work!FM133),work!FU133-work!FM133,".")</f>
        <v>.</v>
      </c>
      <c r="EQ133" t="str">
        <f>IF(ISNUMBER(work!FS133+work!FT133-work!FK133-work!FL133),(work!FS133+work!FT133-work!FK133-work!FL133),".")</f>
        <v>.</v>
      </c>
      <c r="EU133" t="str">
        <f>work!FC133</f>
        <v>.</v>
      </c>
      <c r="EV133" t="str">
        <f>work!FD133</f>
        <v>.</v>
      </c>
      <c r="EW133" t="str">
        <f>IF(ISNUMBER(VLOOKUP($F133,AREA_EM_ALLYEAR,Seq!B$1,FALSE)),VLOOKUP($F133,AREA_EM_ALLYEAR,Seq!B$1,FALSE),".")</f>
        <v>.</v>
      </c>
      <c r="EX133" t="str">
        <f>IF(ISNUMBER(VLOOKUP($F133,AREA_EM_ALLYEAR,Seq!C$1,FALSE)),VLOOKUP($F133,AREA_EM_ALLYEAR,Seq!C$1,FALSE),".")</f>
        <v>.</v>
      </c>
      <c r="EY133" t="str">
        <f>IF(ISNUMBER(VLOOKUP($F133,AREA_EM_ALLYEAR,Seq!D$1,FALSE)),VLOOKUP($F133,AREA_EM_ALLYEAR,Seq!D$1,FALSE),".")</f>
        <v>.</v>
      </c>
      <c r="EZ133" t="str">
        <f>IF(ISNUMBER(VLOOKUP($F133,AREA_EM_ALLYEAR,Seq!E$1,FALSE)),VLOOKUP($F133,AREA_EM_ALLYEAR,Seq!E$1,FALSE),".")</f>
        <v>.</v>
      </c>
      <c r="FA133" t="str">
        <f>IF(ISNUMBER(VLOOKUP($F133,AREA_EM_ALLYEAR,Seq!F$1,FALSE)),VLOOKUP($F133,AREA_EM_ALLYEAR,Seq!F$1,FALSE),".")</f>
        <v>.</v>
      </c>
      <c r="FB133" t="str">
        <f>IF(ISNUMBER(VLOOKUP($F133,AREA_EM_ALLYEAR,Seq!G$1,FALSE)),VLOOKUP($F133,AREA_EM_ALLYEAR,Seq!G$1,FALSE),".")</f>
        <v>.</v>
      </c>
      <c r="FC133" t="str">
        <f>IF(ISNUMBER(VLOOKUP($F133,AREA_EM_ALLYEAR,Seq!H$1,FALSE)),VLOOKUP($F133,AREA_EM_ALLYEAR,Seq!H$1,FALSE),".")</f>
        <v>.</v>
      </c>
      <c r="FD133" t="str">
        <f>IF(ISNUMBER(VLOOKUP($F133,AREA_EM_ALLYEAR,Seq!I$1,FALSE)),VLOOKUP($F133,AREA_EM_ALLYEAR,Seq!I$1,FALSE),".")</f>
        <v>.</v>
      </c>
      <c r="FE133" t="str">
        <f>IF(ISNUMBER(VLOOKUP($F133,AREA_EM_ALLYEAR,Seq!J$1,FALSE)),VLOOKUP($F133,AREA_EM_ALLYEAR,Seq!J$1,FALSE),".")</f>
        <v>.</v>
      </c>
      <c r="FF133" t="str">
        <f>IF(ISNUMBER(VLOOKUP($F133,AREA_EM_ALLYEAR,Seq!K$1,FALSE)),VLOOKUP($F133,AREA_EM_ALLYEAR,Seq!K$1,FALSE),".")</f>
        <v>.</v>
      </c>
      <c r="FG133" t="str">
        <f>IF(ISNUMBER(VLOOKUP($F133,AREA_EM_ALLYEAR,Seq!L$1,FALSE)),VLOOKUP($F133,AREA_EM_ALLYEAR,Seq!L$1,FALSE),".")</f>
        <v>.</v>
      </c>
      <c r="FH133" t="str">
        <f>IF(ISNUMBER(VLOOKUP($F133,AREA_EM_ALLYEAR,Seq!M$1,FALSE)),VLOOKUP($F133,AREA_EM_ALLYEAR,Seq!M$1,FALSE),".")</f>
        <v>.</v>
      </c>
      <c r="FI133" t="str">
        <f>IF(ISNUMBER(VLOOKUP($F133,AREA_EM_ALLYEAR,Seq!N$1,FALSE)),VLOOKUP($F133,AREA_EM_ALLYEAR,Seq!N$1,FALSE),".")</f>
        <v>.</v>
      </c>
      <c r="FJ133" t="str">
        <f>IF(ISNUMBER(VLOOKUP($F133,AREA_EM_ALLYEAR,Seq!O$1,FALSE)),VLOOKUP($F133,AREA_EM_ALLYEAR,Seq!O$1,FALSE),".")</f>
        <v>.</v>
      </c>
      <c r="FK133" t="str">
        <f t="shared" si="81"/>
        <v>.</v>
      </c>
      <c r="FN133" t="str">
        <f>IF( ISNUMBER(VLOOKUP($F133,AREA_LIFE,Seq!V$1,FALSE)-Life!V$39),VLOOKUP($F133,AREA_LIFE,Seq!V$1,FALSE)-Life!V$39,".")</f>
        <v>.</v>
      </c>
      <c r="FO133" t="str">
        <f>IF( ISNUMBER(VLOOKUP($F133,AREA_LIFE,Seq!W$1,FALSE)-Life!W$39),VLOOKUP($F133,AREA_LIFE,Seq!W$1,FALSE)-Life!W$39,".")</f>
        <v>.</v>
      </c>
      <c r="FP133" t="str">
        <f>IF( ISNUMBER(VLOOKUP($F133,AREA_LIFE,Seq!X$1,FALSE)-Life!X$39),VLOOKUP($F133,AREA_LIFE,Seq!X$1,FALSE)-Life!X$39,".")</f>
        <v>.</v>
      </c>
      <c r="FQ133" t="str">
        <f>IF( ISNUMBER(VLOOKUP($F133,AREA_LIFE,Seq!Y$1,FALSE)-Life!Y$39),VLOOKUP($F133,AREA_LIFE,Seq!Y$1,FALSE)-Life!Y$39,".")</f>
        <v>.</v>
      </c>
      <c r="FR133" t="str">
        <f>IF( ISNUMBER(VLOOKUP($F133,AREA_LIFE,Seq!Z$1,FALSE)-Life!Z$39),VLOOKUP($F133,AREA_LIFE,Seq!Z$1,FALSE)-Life!Z$39,".")</f>
        <v>.</v>
      </c>
      <c r="FS133" t="str">
        <f>IF( ISNUMBER(VLOOKUP($F133,AREA_LIFE,Seq!AA$1,FALSE)-Life!AA$39),VLOOKUP($F133,AREA_LIFE,Seq!AA$1,FALSE)-Life!AA$39,".")</f>
        <v>.</v>
      </c>
      <c r="FT133" t="str">
        <f>IF( ISNUMBER(VLOOKUP($F133,AREA_LIFE,Seq!AB$1,FALSE)-Life!AB$39),VLOOKUP($F133,AREA_LIFE,Seq!AB$1,FALSE)-Life!AB$39,".")</f>
        <v>.</v>
      </c>
      <c r="FU133" t="str">
        <f>IF( ISNUMBER(VLOOKUP($F133,AREA_LIFE,Seq!AC$1,FALSE)-Life!AC$39),VLOOKUP($F133,AREA_LIFE,Seq!AC$1,FALSE)-Life!AC$39,".")</f>
        <v>.</v>
      </c>
      <c r="FV133" t="str">
        <f>IF( ISNUMBER(VLOOKUP($F133,AREA_LIFE,Seq!AD$1,FALSE)-Life!AD$39),VLOOKUP($F133,AREA_LIFE,Seq!AD$1,FALSE)-Life!AD$39,".")</f>
        <v>.</v>
      </c>
      <c r="FW133" t="str">
        <f>IF( ISNUMBER(VLOOKUP($F133,AREA_LIFE,Seq!AE$1,FALSE)-Life!AE$39),VLOOKUP($F133,AREA_LIFE,Seq!AE$1,FALSE)-Life!AE$39,".")</f>
        <v>.</v>
      </c>
      <c r="FX133" t="str">
        <f>IF( ISNUMBER(VLOOKUP($F133,AREA_LIFE,Seq!AF$1,FALSE)-Life!AF$39),VLOOKUP($F133,AREA_LIFE,Seq!AF$1,FALSE)-Life!AF$39,".")</f>
        <v>.</v>
      </c>
      <c r="FY133" t="str">
        <f>IF( ISNUMBER(VLOOKUP($F133,AREA_LIFE,Seq!AG$1,FALSE)-Life!AG$39),VLOOKUP($F133,AREA_LIFE,Seq!AG$1,FALSE)-Life!AG$39,".")</f>
        <v>.</v>
      </c>
      <c r="FZ133" t="str">
        <f>IF( ISNUMBER(VLOOKUP($F133,AREA_LIFE,Seq!AH$1,FALSE)-Life!AH$39),VLOOKUP($F133,AREA_LIFE,Seq!AH$1,FALSE)-Life!AH$39,".")</f>
        <v>.</v>
      </c>
      <c r="GA133" t="str">
        <f>IF( ISNUMBER(VLOOKUP($F133,AREA_LIFE,Seq!AI$1,FALSE)-Life!AI$39),VLOOKUP($F133,AREA_LIFE,Seq!AI$1,FALSE)-Life!AI$39,".")</f>
        <v>.</v>
      </c>
      <c r="GB133" t="str">
        <f>IF( ISNUMBER(VLOOKUP($F133,AREA_LIFE,Seq!AJ$1,FALSE)-Life!AJ$39),VLOOKUP($F133,AREA_LIFE,Seq!AJ$1,FALSE)-Life!AJ$39,".")</f>
        <v>.</v>
      </c>
      <c r="GC133" t="str">
        <f>IF( ISNUMBER(VLOOKUP($F133,AREA_LIFE,Seq!AK$1,FALSE)-Life!AK$39),VLOOKUP($F133,AREA_LIFE,Seq!AK$1,FALSE)-Life!AK$39,".")</f>
        <v>.</v>
      </c>
      <c r="GD133" t="str">
        <f>IF( ISNUMBER(VLOOKUP($F133,AREA_LIFE,Seq!AL$1,FALSE)-Life!AL$39),VLOOKUP($F133,AREA_LIFE,Seq!AL$1,FALSE)-Life!AL$39,".")</f>
        <v>.</v>
      </c>
      <c r="GE133" t="str">
        <f>IF( ISNUMBER(VLOOKUP($F133,AREA_LIFE,Seq!AM$1,FALSE)-Life!AM$39),VLOOKUP($F133,AREA_LIFE,Seq!AM$1,FALSE)-Life!AM$39,".")</f>
        <v>.</v>
      </c>
      <c r="GF133" t="str">
        <f>IF( ISNUMBER(VLOOKUP($F133,AREA_LIFE,Seq!AN$1,FALSE)-Life!AN$39),VLOOKUP($F133,AREA_LIFE,Seq!AN$1,FALSE)-Life!AN$39,".")</f>
        <v>.</v>
      </c>
      <c r="GG133" t="str">
        <f>IF( ISNUMBER(VLOOKUP($F133,AREA_LIFE,Seq!AO$1,FALSE)-Life!AO$39),VLOOKUP($F133,AREA_LIFE,Seq!AO$1,FALSE)-Life!AO$39,".")</f>
        <v>.</v>
      </c>
      <c r="GH133" t="str">
        <f>IF( ISNUMBER(VLOOKUP($F133,AREA_LIFE,Seq!AP$1,FALSE)-Life!AP$39),VLOOKUP($F133,AREA_LIFE,Seq!AP$1,FALSE)-Life!AP$39,".")</f>
        <v>.</v>
      </c>
      <c r="GI133" t="str">
        <f>IF( ISNUMBER(VLOOKUP($F133,AREA_LIFE,Seq!AQ$1,FALSE)-Life!AQ$39),VLOOKUP($F133,AREA_LIFE,Seq!AQ$1,FALSE)-Life!AQ$39,".")</f>
        <v>.</v>
      </c>
      <c r="GJ133" t="str">
        <f>IF( ISNUMBER(VLOOKUP($F133,AREA_LIFE,Seq!AR$1,FALSE)-Life!AR$39),VLOOKUP($F133,AREA_LIFE,Seq!AR$1,FALSE)-Life!AR$39,".")</f>
        <v>.</v>
      </c>
      <c r="GK133" t="str">
        <f>IF( ISNUMBER(VLOOKUP($F133,AREA_LIFE,Seq!AS$1,FALSE)-Life!AS$39),VLOOKUP($F133,AREA_LIFE,Seq!AS$1,FALSE)-Life!AS$39,".")</f>
        <v>.</v>
      </c>
      <c r="GL133" t="str">
        <f>IF( ISNUMBER(VLOOKUP($F133,AREA_LIFE,Seq!AT$1,FALSE)-Life!AT$39),VLOOKUP($F133,AREA_LIFE,Seq!AT$1,FALSE)-Life!AT$39,".")</f>
        <v>.</v>
      </c>
      <c r="GM133" t="str">
        <f>IF( ISNUMBER(VLOOKUP($F133,AREA_LIFE,Seq!AU$1,FALSE)-Life!AU$39),VLOOKUP($F133,AREA_LIFE,Seq!AU$1,FALSE)-Life!AU$39,".")</f>
        <v>.</v>
      </c>
      <c r="GN133" t="str">
        <f>IF( ISNUMBER(VLOOKUP($F133,AREA_LIFE,Seq!AV$1,FALSE)-Life!AV$39),VLOOKUP($F133,AREA_LIFE,Seq!AV$1,FALSE)-Life!AV$39,".")</f>
        <v>.</v>
      </c>
      <c r="GO133" t="str">
        <f>IF( ISNUMBER(VLOOKUP($F133,AREA_LIFE,Seq!AW$1,FALSE)-Life!AW$39),VLOOKUP($F133,AREA_LIFE,Seq!AW$1,FALSE)-Life!AW$39,".")</f>
        <v>.</v>
      </c>
      <c r="GP133" t="str">
        <f>IF( ISNUMBER(VLOOKUP($F133,AREA_LIFE,Seq!AX$1,FALSE)-Life!AX$39),VLOOKUP($F133,AREA_LIFE,Seq!AX$1,FALSE)-Life!AX$39,".")</f>
        <v>.</v>
      </c>
      <c r="GQ133" t="str">
        <f t="shared" si="82"/>
        <v>.</v>
      </c>
      <c r="GS133" t="str">
        <f>IFERROR(VLOOKUP($F133,AREA_LIFE,Seq!V$1,FALSE),".")</f>
        <v>.</v>
      </c>
      <c r="GT133" t="str">
        <f>IFERROR(VLOOKUP($F133,AREA_LIFE,Seq!W$1,FALSE),".")</f>
        <v>.</v>
      </c>
      <c r="GU133" t="str">
        <f>IFERROR(VLOOKUP($F133,AREA_LIFE,Seq!X$1,FALSE),".")</f>
        <v>.</v>
      </c>
      <c r="GV133" t="str">
        <f>IFERROR(VLOOKUP($F133,AREA_LIFE,Seq!Y$1,FALSE),".")</f>
        <v>.</v>
      </c>
      <c r="GW133" t="str">
        <f>IFERROR(VLOOKUP($F133,AREA_LIFE,Seq!Z$1,FALSE),".")</f>
        <v>.</v>
      </c>
      <c r="GX133" t="str">
        <f>IFERROR(VLOOKUP($F133,AREA_LIFE,Seq!AA$1,FALSE),".")</f>
        <v>.</v>
      </c>
      <c r="GY133" t="str">
        <f>IFERROR(VLOOKUP($F133,AREA_LIFE,Seq!AB$1,FALSE),".")</f>
        <v>.</v>
      </c>
      <c r="GZ133" t="str">
        <f>IFERROR(VLOOKUP($F133,AREA_LIFE,Seq!AC$1,FALSE),".")</f>
        <v>.</v>
      </c>
      <c r="HA133" t="str">
        <f>IFERROR(VLOOKUP($F133,AREA_LIFE,Seq!AD$1,FALSE),".")</f>
        <v>.</v>
      </c>
      <c r="HB133" t="str">
        <f>IFERROR(VLOOKUP($F133,AREA_LIFE,Seq!AE$1,FALSE),".")</f>
        <v>.</v>
      </c>
      <c r="HC133" t="str">
        <f>IFERROR(VLOOKUP($F133,AREA_LIFE,Seq!AF$1,FALSE),".")</f>
        <v>.</v>
      </c>
      <c r="HD133" t="str">
        <f>IFERROR(VLOOKUP($F133,AREA_LIFE,Seq!AG$1,FALSE),".")</f>
        <v>.</v>
      </c>
      <c r="HE133" t="str">
        <f>IFERROR(VLOOKUP($F133,AREA_LIFE,Seq!AH$1,FALSE),".")</f>
        <v>.</v>
      </c>
      <c r="HF133" t="str">
        <f>IFERROR(VLOOKUP($F133,AREA_LIFE,Seq!AI$1,FALSE),".")</f>
        <v>.</v>
      </c>
      <c r="HG133" t="str">
        <f>IFERROR(VLOOKUP($F133,AREA_LIFE,Seq!AJ$1,FALSE),".")</f>
        <v>.</v>
      </c>
      <c r="HH133" t="str">
        <f>IFERROR(VLOOKUP($F133,AREA_LIFE,Seq!AK$1,FALSE),".")</f>
        <v>.</v>
      </c>
      <c r="HI133" t="str">
        <f>IFERROR(VLOOKUP($F133,AREA_LIFE,Seq!AL$1,FALSE),".")</f>
        <v>.</v>
      </c>
      <c r="HJ133" t="str">
        <f>IFERROR(VLOOKUP($F133,AREA_LIFE,Seq!AM$1,FALSE),".")</f>
        <v>.</v>
      </c>
      <c r="HK133" t="str">
        <f>IFERROR(VLOOKUP($F133,AREA_LIFE,Seq!AN$1,FALSE),".")</f>
        <v>.</v>
      </c>
      <c r="HL133" t="str">
        <f>IFERROR(VLOOKUP($F133,AREA_LIFE,Seq!AO$1,FALSE),".")</f>
        <v>.</v>
      </c>
      <c r="HM133" t="str">
        <f>IFERROR(VLOOKUP($F133,AREA_LIFE,Seq!AP$1,FALSE),".")</f>
        <v>.</v>
      </c>
      <c r="HN133" t="str">
        <f>IFERROR(VLOOKUP($F133,AREA_LIFE,Seq!AQ$1,FALSE),".")</f>
        <v>.</v>
      </c>
      <c r="HO133" t="str">
        <f>IFERROR(VLOOKUP($F133,AREA_LIFE,Seq!AR$1,FALSE),".")</f>
        <v>.</v>
      </c>
      <c r="HP133" t="str">
        <f>IFERROR(VLOOKUP($F133,AREA_LIFE,Seq!AS$1,FALSE),".")</f>
        <v>.</v>
      </c>
      <c r="HQ133" t="str">
        <f>IFERROR(VLOOKUP($F133,AREA_LIFE,Seq!AT$1,FALSE),".")</f>
        <v>.</v>
      </c>
      <c r="HR133" t="str">
        <f>IFERROR(VLOOKUP($F133,AREA_LIFE,Seq!AU$1,FALSE),".")</f>
        <v>.</v>
      </c>
      <c r="HS133" t="str">
        <f>IFERROR(VLOOKUP($F133,AREA_LIFE,Seq!AV$1,FALSE),".")</f>
        <v>.</v>
      </c>
      <c r="HT133" t="str">
        <f>IFERROR(VLOOKUP($F133,AREA_LIFE,Seq!AW$1,FALSE),".")</f>
        <v>.</v>
      </c>
      <c r="HU133" t="str">
        <f>IFERROR(VLOOKUP($F133,AREA_LIFE,Seq!AX$1,FALSE),".")</f>
        <v>.</v>
      </c>
      <c r="HV133" t="str">
        <f>IFERROR(VLOOKUP($F133,AREA_LIFE,Seq!AY$1,FALSE),".")</f>
        <v>.</v>
      </c>
      <c r="HZ133">
        <f t="shared" si="85"/>
        <v>25</v>
      </c>
      <c r="IA133">
        <f t="shared" si="83"/>
        <v>0</v>
      </c>
      <c r="IB133">
        <f t="shared" si="86"/>
        <v>45864420.832740255</v>
      </c>
      <c r="IC133">
        <f t="shared" si="87"/>
        <v>-43055690.353381954</v>
      </c>
      <c r="ID133">
        <f t="shared" si="84"/>
        <v>8.0586722031309663E-2</v>
      </c>
      <c r="IE133" t="str">
        <f>work!FK133</f>
        <v>.</v>
      </c>
      <c r="IF133" t="str">
        <f>work!FL133</f>
        <v>.</v>
      </c>
      <c r="IG133" t="str">
        <f>work!FM133</f>
        <v>.</v>
      </c>
      <c r="IH133" t="str">
        <f>IF(ISNUMBER(work!FS133-work!FK133),work!FS133-work!FK133,".")</f>
        <v>.</v>
      </c>
      <c r="II133" t="str">
        <f>IF(ISNUMBER(work!FT133-work!FL133),work!FT133-work!FL133,".")</f>
        <v>.</v>
      </c>
      <c r="IJ133" t="str">
        <f>IF(ISNUMBER(work!FU133-work!FM133),work!FU133-work!FM133,".")</f>
        <v>.</v>
      </c>
    </row>
    <row r="134" spans="1:244" hidden="1">
      <c r="A134" s="24" t="str">
        <f t="shared" si="97"/>
        <v>欧洲</v>
      </c>
      <c r="B134" s="24" t="str">
        <f t="shared" si="98"/>
        <v>Out</v>
      </c>
      <c r="C134" s="24" t="str">
        <f t="shared" si="99"/>
        <v>Out</v>
      </c>
      <c r="D134" s="24"/>
      <c r="E134" s="25" t="s">
        <v>3152</v>
      </c>
      <c r="F134" s="26" t="str">
        <f t="shared" si="100"/>
        <v>Yugoslavia</v>
      </c>
      <c r="G134" s="27" t="str">
        <f t="shared" si="101"/>
        <v>.</v>
      </c>
      <c r="H134" s="27" t="str">
        <f t="shared" si="102"/>
        <v>.</v>
      </c>
      <c r="I134" s="27" t="str">
        <f t="shared" si="103"/>
        <v>.</v>
      </c>
      <c r="J134" s="27" t="str">
        <f t="shared" si="104"/>
        <v>.</v>
      </c>
      <c r="K134" s="27" t="str">
        <f t="shared" si="105"/>
        <v>.</v>
      </c>
      <c r="L134" s="27" t="str">
        <f t="shared" si="106"/>
        <v>.</v>
      </c>
      <c r="M134" s="27" t="str">
        <f t="shared" si="107"/>
        <v>.</v>
      </c>
      <c r="N134" s="27" t="str">
        <f t="shared" si="108"/>
        <v>.</v>
      </c>
      <c r="O134" s="27">
        <f t="shared" si="109"/>
        <v>127</v>
      </c>
      <c r="P134" s="27">
        <f t="shared" si="110"/>
        <v>12</v>
      </c>
      <c r="Q134" s="27">
        <f t="shared" si="111"/>
        <v>26</v>
      </c>
      <c r="R134" s="27">
        <f t="shared" si="112"/>
        <v>12</v>
      </c>
      <c r="S134" s="27">
        <f t="shared" si="113"/>
        <v>295</v>
      </c>
      <c r="T134" s="27">
        <f t="shared" si="114"/>
        <v>405</v>
      </c>
      <c r="U134" s="27">
        <f t="shared" si="115"/>
        <v>645</v>
      </c>
      <c r="V134" s="27">
        <f t="shared" si="116"/>
        <v>112</v>
      </c>
      <c r="W134" s="27">
        <f t="shared" si="117"/>
        <v>571</v>
      </c>
      <c r="X134" s="27">
        <f t="shared" si="118"/>
        <v>16</v>
      </c>
      <c r="Y134" s="27">
        <f t="shared" si="119"/>
        <v>12</v>
      </c>
      <c r="Z134" s="27">
        <f t="shared" si="120"/>
        <v>190</v>
      </c>
      <c r="AA134" s="27">
        <f t="shared" si="121"/>
        <v>327</v>
      </c>
      <c r="AB134" s="27">
        <f t="shared" si="122"/>
        <v>78</v>
      </c>
      <c r="AC134" s="27">
        <f t="shared" si="123"/>
        <v>475</v>
      </c>
      <c r="AD134" s="27">
        <f t="shared" si="124"/>
        <v>76</v>
      </c>
      <c r="AE134" s="27">
        <f t="shared" si="125"/>
        <v>0</v>
      </c>
      <c r="AF134" s="27">
        <f t="shared" si="126"/>
        <v>10</v>
      </c>
      <c r="AG134" s="27"/>
      <c r="AH134" s="27" t="str">
        <f>IF(ISNUMBER(work!C134+work!AH134),work!C134+work!AH134,".")</f>
        <v>.</v>
      </c>
      <c r="AI134" s="27" t="str">
        <f>IF(ISNUMBER(work!D134+work!AI134),work!D134+work!AI134,".")</f>
        <v>.</v>
      </c>
      <c r="AJ134" s="27" t="str">
        <f>IF(ISNUMBER(work!E134+work!AJ134),work!E134+work!AJ134,".")</f>
        <v>.</v>
      </c>
      <c r="AK134" s="27" t="str">
        <f>IF(ISNUMBER(work!F134+work!AK134),work!F134+work!AK134,".")</f>
        <v>.</v>
      </c>
      <c r="AL134" s="27" t="str">
        <f>IF(ISNUMBER(work!G134+work!AL134),work!G134+work!AL134,".")</f>
        <v>.</v>
      </c>
      <c r="AM134" s="27" t="str">
        <f>IF(ISNUMBER(work!H134+work!AM134),work!H134+work!AM134,".")</f>
        <v>.</v>
      </c>
      <c r="AN134" s="27" t="str">
        <f>IF(ISNUMBER(work!I134+work!AN134),work!I134+work!AN134,".")</f>
        <v>.</v>
      </c>
      <c r="AO134" s="27" t="str">
        <f>IF(ISNUMBER(work!J134+work!AO134),work!J134+work!AO134,".")</f>
        <v>.</v>
      </c>
      <c r="AP134" s="27" t="str">
        <f>IF(ISNUMBER(work!K134+work!AP134),work!K134+work!AP134,".")</f>
        <v>.</v>
      </c>
      <c r="AQ134" s="27" t="str">
        <f>IF(ISNUMBER(work!L134+work!AQ134),work!L134+work!AQ134,".")</f>
        <v>.</v>
      </c>
      <c r="AR134" s="27" t="str">
        <f>IF(ISNUMBER(work!M134+work!AR134),work!M134+work!AR134,".")</f>
        <v>.</v>
      </c>
      <c r="AS134" s="27" t="str">
        <f>IF(ISNUMBER(work!N134+work!AS134),work!N134+work!AS134,".")</f>
        <v>.</v>
      </c>
      <c r="AT134" s="27" t="str">
        <f>IF(ISNUMBER(work!O134+work!AT134),work!O134+work!AT134,".")</f>
        <v>.</v>
      </c>
      <c r="AU134" s="27" t="str">
        <f>IF(ISNUMBER(work!P134+work!AU134),work!P134+work!AU134,".")</f>
        <v>.</v>
      </c>
      <c r="AV134" s="27" t="str">
        <f>IF(ISNUMBER(work!Q134+work!AV134),work!Q134+work!AV134,".")</f>
        <v>.</v>
      </c>
      <c r="AW134" s="27" t="str">
        <f>IF(ISNUMBER(work!R134+work!AW134),work!R134+work!AW134,".")</f>
        <v>.</v>
      </c>
      <c r="AX134" s="27" t="str">
        <f>IF(ISNUMBER(work!S134+work!AX134),work!S134+work!AX134,".")</f>
        <v>.</v>
      </c>
      <c r="AY134" s="27" t="str">
        <f>IF(ISNUMBER(work!T134+work!AY134),work!T134+work!AY134,".")</f>
        <v>.</v>
      </c>
      <c r="AZ134" s="27" t="str">
        <f>IF(ISNUMBER(work!U134+work!AZ134),work!U134+work!AZ134,".")</f>
        <v>.</v>
      </c>
      <c r="BA134" s="27" t="str">
        <f>IF(ISNUMBER(work!V134+work!BA134),work!V134+work!BA134,".")</f>
        <v>.</v>
      </c>
      <c r="BB134" s="27" t="str">
        <f>IF(ISNUMBER(work!W134+work!BB134),work!W134+work!BB134,".")</f>
        <v>.</v>
      </c>
      <c r="BC134" s="27" t="str">
        <f>IF(ISNUMBER(work!X134+work!BC134),work!X134+work!BC134,".")</f>
        <v>.</v>
      </c>
      <c r="BD134" s="27" t="str">
        <f>IF(ISNUMBER(work!Y134+work!BD134),work!Y134+work!BD134,".")</f>
        <v>.</v>
      </c>
      <c r="BE134" s="27" t="str">
        <f>IF(ISNUMBER(work!Z134+work!BE134),work!Z134+work!BE134,".")</f>
        <v>.</v>
      </c>
      <c r="BF134" s="27" t="str">
        <f>IF(ISNUMBER(work!AA134+work!BF134),work!AA134+work!BF134,".")</f>
        <v>.</v>
      </c>
      <c r="BG134" s="27" t="str">
        <f>IF(ISNUMBER(work!AB134+work!BG134),work!AB134+work!BG134,".")</f>
        <v>.</v>
      </c>
      <c r="BH134" s="27" t="str">
        <f>IF(ISNUMBER(work!AC134+work!BH134),work!AC134+work!BH134,".")</f>
        <v>.</v>
      </c>
      <c r="BI134" s="27" t="str">
        <f>IF(ISNUMBER(work!AD134+work!BI134),work!AD134+work!BI134,".")</f>
        <v>.</v>
      </c>
      <c r="BJ134" s="27" t="str">
        <f>IF(ISNUMBER(work!AE134+work!BJ134),work!AE134+work!BJ134,".")</f>
        <v>.</v>
      </c>
      <c r="BK134" s="27" t="str">
        <f>IF(ISNUMBER(work!AF134+work!BK134),work!AF134+work!BK134,".")</f>
        <v>.</v>
      </c>
      <c r="BL134" s="27"/>
      <c r="BM134" s="27" t="str">
        <f>IF(ISNUMBER(work!AH134-work!C134),work!AH134-work!C134,".")</f>
        <v>.</v>
      </c>
      <c r="BN134" s="27" t="str">
        <f>IF(ISNUMBER(work!AI134-work!D134),work!AI134-work!D134,".")</f>
        <v>.</v>
      </c>
      <c r="BO134" s="27" t="str">
        <f>IF(ISNUMBER(work!AJ134-work!E134),work!AJ134-work!E134,".")</f>
        <v>.</v>
      </c>
      <c r="BP134" s="27" t="str">
        <f>IF(ISNUMBER(work!AK134-work!F134),work!AK134-work!F134,".")</f>
        <v>.</v>
      </c>
      <c r="BQ134" s="27" t="str">
        <f>IF(ISNUMBER(work!AL134-work!G134),work!AL134-work!G134,".")</f>
        <v>.</v>
      </c>
      <c r="BR134" s="27" t="str">
        <f>IF(ISNUMBER(work!AM134-work!H134),work!AM134-work!H134,".")</f>
        <v>.</v>
      </c>
      <c r="BS134" s="27" t="str">
        <f>IF(ISNUMBER(work!AN134-work!I134),work!AN134-work!I134,".")</f>
        <v>.</v>
      </c>
      <c r="BT134" s="27" t="str">
        <f>IF(ISNUMBER(work!AO134-work!J134),work!AO134-work!J134,".")</f>
        <v>.</v>
      </c>
      <c r="BU134" s="27" t="str">
        <f>IF(ISNUMBER(work!AP134-work!K134),work!AP134-work!K134,".")</f>
        <v>.</v>
      </c>
      <c r="BV134" s="27" t="str">
        <f>IF(ISNUMBER(work!AQ134-work!L134),work!AQ134-work!L134,".")</f>
        <v>.</v>
      </c>
      <c r="BW134" s="27" t="str">
        <f>IF(ISNUMBER(work!AR134-work!M134),work!AR134-work!M134,".")</f>
        <v>.</v>
      </c>
      <c r="BX134" s="27" t="str">
        <f>IF(ISNUMBER(work!AS134-work!N134),work!AS134-work!N134,".")</f>
        <v>.</v>
      </c>
      <c r="BY134" s="27" t="str">
        <f>IF(ISNUMBER(work!AT134-work!O134),work!AT134-work!O134,".")</f>
        <v>.</v>
      </c>
      <c r="BZ134" s="27" t="str">
        <f>IF(ISNUMBER(work!AU134-work!P134),work!AU134-work!P134,".")</f>
        <v>.</v>
      </c>
      <c r="CA134" s="27" t="str">
        <f>IF(ISNUMBER(work!AV134-work!Q134),work!AV134-work!Q134,".")</f>
        <v>.</v>
      </c>
      <c r="CB134" s="27" t="str">
        <f>IF(ISNUMBER(work!AW134-work!R134),work!AW134-work!R134,".")</f>
        <v>.</v>
      </c>
      <c r="CC134" s="27" t="str">
        <f>IF(ISNUMBER(work!AX134-work!S134),work!AX134-work!S134,".")</f>
        <v>.</v>
      </c>
      <c r="CD134" s="27" t="str">
        <f>IF(ISNUMBER(work!AY134-work!T134),work!AY134-work!T134,".")</f>
        <v>.</v>
      </c>
      <c r="CE134" s="27" t="str">
        <f>IF(ISNUMBER(work!AZ134-work!U134),work!AZ134-work!U134,".")</f>
        <v>.</v>
      </c>
      <c r="CF134" s="27" t="str">
        <f>IF(ISNUMBER(work!BA134-work!V134),work!BA134-work!V134,".")</f>
        <v>.</v>
      </c>
      <c r="CG134" s="27" t="str">
        <f>IF(ISNUMBER(work!BB134-work!W134),work!BB134-work!W134,".")</f>
        <v>.</v>
      </c>
      <c r="CH134" s="27" t="str">
        <f>IF(ISNUMBER(work!BC134-work!X134),work!BC134-work!X134,".")</f>
        <v>.</v>
      </c>
      <c r="CI134" s="27" t="str">
        <f>IF(ISNUMBER(work!BD134-work!Y134),work!BD134-work!Y134,".")</f>
        <v>.</v>
      </c>
      <c r="CJ134" s="27" t="str">
        <f>IF(ISNUMBER(work!BE134-work!Z134),work!BE134-work!Z134,".")</f>
        <v>.</v>
      </c>
      <c r="CK134" s="27" t="str">
        <f>IF(ISNUMBER(work!BF134-work!AA134),work!BF134-work!AA134,".")</f>
        <v>.</v>
      </c>
      <c r="CL134" s="27" t="str">
        <f>IF(ISNUMBER(work!BG134-work!AB134),work!BG134-work!AB134,".")</f>
        <v>.</v>
      </c>
      <c r="CM134" s="27" t="str">
        <f>IF(ISNUMBER(work!BH134-work!AC134),work!BH134-work!AC134,".")</f>
        <v>.</v>
      </c>
      <c r="CN134" s="27" t="str">
        <f>IF(ISNUMBER(work!BI134-work!AD134),work!BI134-work!AD134,".")</f>
        <v>.</v>
      </c>
      <c r="CO134" s="27" t="str">
        <f>IF(ISNUMBER(work!BJ134-work!AE134),work!BJ134-work!AE134,".")</f>
        <v>.</v>
      </c>
      <c r="CP134" s="27" t="str">
        <f>IF(ISNUMBER(work!BK134-work!AF134),work!BK134-work!AF134,".")</f>
        <v>.</v>
      </c>
      <c r="CQ134" s="27"/>
      <c r="CR134" s="27"/>
      <c r="CS134" s="27" t="str">
        <f>IF(ISNUMBER(work!CR134-work!BN134),work!CR134-work!BN134,".")</f>
        <v>.</v>
      </c>
      <c r="CT134" s="27" t="str">
        <f>IF(ISNUMBER(work!CS134-work!BO134),work!CS134-work!BO134,".")</f>
        <v>.</v>
      </c>
      <c r="CU134" s="27" t="str">
        <f>IF(ISNUMBER(work!CT134-work!BP134),work!CT134-work!BP134,".")</f>
        <v>.</v>
      </c>
      <c r="CV134" s="27" t="str">
        <f>IF(ISNUMBER(work!CU134-work!BQ134),work!CU134-work!BQ134,".")</f>
        <v>.</v>
      </c>
      <c r="CW134" s="27" t="str">
        <f>IF(ISNUMBER(work!CV134-work!BR134),work!CV134-work!BR134,".")</f>
        <v>.</v>
      </c>
      <c r="CX134" s="27" t="str">
        <f>IF(ISNUMBER(work!CW134-work!BS134),work!CW134-work!BS134,".")</f>
        <v>.</v>
      </c>
      <c r="CY134" s="27" t="str">
        <f>IF(ISNUMBER(work!CX134-work!BT134),work!CX134-work!BT134,".")</f>
        <v>.</v>
      </c>
      <c r="CZ134" s="27" t="str">
        <f>IF(ISNUMBER(work!CY134-work!BU134),work!CY134-work!BU134,".")</f>
        <v>.</v>
      </c>
      <c r="DA134" s="27" t="str">
        <f>IF(ISNUMBER(work!CZ134-work!BV134),work!CZ134-work!BV134,".")</f>
        <v>.</v>
      </c>
      <c r="DB134" s="27" t="str">
        <f>IF(ISNUMBER(work!DA134-work!BW134),work!DA134-work!BW134,".")</f>
        <v>.</v>
      </c>
      <c r="DC134" s="27" t="str">
        <f>IF(ISNUMBER(work!DB134-work!BX134),work!DB134-work!BX134,".")</f>
        <v>.</v>
      </c>
      <c r="DD134" s="27" t="str">
        <f>IF(ISNUMBER(work!DC134-work!BY134),work!DC134-work!BY134,".")</f>
        <v>.</v>
      </c>
      <c r="DE134" s="27" t="str">
        <f>IF(ISNUMBER(work!DD134-work!BZ134),work!DD134-work!BZ134,".")</f>
        <v>.</v>
      </c>
      <c r="DF134" s="27" t="str">
        <f>IF(ISNUMBER(work!DE134-work!CA134),work!DE134-work!CA134,".")</f>
        <v>.</v>
      </c>
      <c r="DG134" s="27" t="str">
        <f>IF(ISNUMBER(work!DF134-work!CB134),work!DF134-work!CB134,".")</f>
        <v>.</v>
      </c>
      <c r="DH134" s="27" t="str">
        <f>IF(ISNUMBER(work!DG134-work!CC134),work!DG134-work!CC134,".")</f>
        <v>.</v>
      </c>
      <c r="DI134" s="27" t="str">
        <f>IF(ISNUMBER(work!DH134-work!CD134),work!DH134-work!CD134,".")</f>
        <v>.</v>
      </c>
      <c r="DJ134" s="27" t="str">
        <f>IF(ISNUMBER(work!DI134-work!CE134),work!DI134-work!CE134,".")</f>
        <v>.</v>
      </c>
      <c r="DK134" s="27" t="str">
        <f>IF(ISNUMBER(work!DJ134-work!CF134),work!DJ134-work!CF134,".")</f>
        <v>.</v>
      </c>
      <c r="DL134" s="27" t="str">
        <f>IF(ISNUMBER(work!DK134-work!CG134),work!DK134-work!CG134,".")</f>
        <v>.</v>
      </c>
      <c r="DM134" s="27" t="str">
        <f>IF(ISNUMBER(work!DL134-work!CH134),work!DL134-work!CH134,".")</f>
        <v>.</v>
      </c>
      <c r="DN134" s="27" t="str">
        <f>IF(ISNUMBER(work!DM134-work!CI134),work!DM134-work!CI134,".")</f>
        <v>.</v>
      </c>
      <c r="DO134" s="27" t="str">
        <f>IF(ISNUMBER(work!DN134-work!CJ134),work!DN134-work!CJ134,".")</f>
        <v>.</v>
      </c>
      <c r="DP134" s="27" t="str">
        <f>IF(ISNUMBER(work!DO134-work!CK134),work!DO134-work!CK134,".")</f>
        <v>.</v>
      </c>
      <c r="DQ134" s="27" t="str">
        <f>IF(ISNUMBER(work!DP134-work!CL134),work!DP134-work!CL134,".")</f>
        <v>.</v>
      </c>
      <c r="DR134" s="27" t="str">
        <f>IF(ISNUMBER(work!DQ134-work!CM134),work!DQ134-work!CM134,".")</f>
        <v>.</v>
      </c>
      <c r="DS134" s="27" t="str">
        <f>IF(ISNUMBER(work!DR134-work!CN134),work!DR134-work!CN134,".")</f>
        <v>.</v>
      </c>
      <c r="DT134" s="27" t="str">
        <f>IF(ISNUMBER(work!DS134-work!CO134),work!DS134-work!CO134,".")</f>
        <v>.</v>
      </c>
      <c r="DU134" s="27" t="str">
        <f>IF(ISNUMBER(work!DT134-work!CP134),work!DT134-work!CP134,".")</f>
        <v>.</v>
      </c>
      <c r="DV134" s="27" t="str">
        <f t="shared" si="127"/>
        <v>.</v>
      </c>
      <c r="DW134" s="27"/>
      <c r="DX134" s="27" t="str">
        <f>IF(ISNUMBER(work!FJ134/work!FN134),work!FJ134/work!FN134,".")</f>
        <v>.</v>
      </c>
      <c r="DY134" s="27" t="str">
        <f>IF(ISNUMBER(work!FK134/work!FO134),work!FK134/work!FO134,".")</f>
        <v>.</v>
      </c>
      <c r="DZ134" s="27" t="str">
        <f>IF(ISNUMBER(work!FL134/work!FP134),work!FL134/work!FP134,".")</f>
        <v>.</v>
      </c>
      <c r="EA134" s="27" t="str">
        <f>IF(ISNUMBER(work!FM134/work!FQ134),work!FM134/work!FQ134,".")</f>
        <v>.</v>
      </c>
      <c r="EB134" s="27" t="str">
        <f>IF(ISNUMBER((work!FK134+work!FL134)/(work!FO134+work!FP134)),(work!FK134+work!FL134)/(work!FO134+work!FP134),".")</f>
        <v>.</v>
      </c>
      <c r="EC134" s="27" t="str">
        <f>IF(ISNUMBER(work!FR134/work!FV134),work!FR134/work!FV134,".")</f>
        <v>.</v>
      </c>
      <c r="ED134" s="27" t="str">
        <f>IF(ISNUMBER(work!FS134/work!FW134),work!FS134/work!FW134,".")</f>
        <v>.</v>
      </c>
      <c r="EE134" s="27" t="str">
        <f>IF(ISNUMBER(work!FT134/work!FX134),work!FT134/work!FX134,".")</f>
        <v>.</v>
      </c>
      <c r="EF134" s="27" t="str">
        <f>IF(ISNUMBER(work!FU134/work!FY134),work!FU134/work!FY134,".")</f>
        <v>.</v>
      </c>
      <c r="EG134" s="27" t="str">
        <f>IF(ISNUMBER((work!FS134+work!FT134)/(work!FW134+work!FX134)),(work!FS134+work!FT134)/(work!FW134+work!FX134),".")</f>
        <v>.</v>
      </c>
      <c r="EH134" s="27" t="str">
        <f>work!EZ134</f>
        <v>.</v>
      </c>
      <c r="EI134" s="27" t="str">
        <f>work!FA134</f>
        <v>.</v>
      </c>
      <c r="EJ134" s="27" t="str">
        <f>work!FB134</f>
        <v>.</v>
      </c>
      <c r="EK134" s="27"/>
      <c r="EL134" s="27">
        <f t="shared" si="128"/>
        <v>7416.3419999999996</v>
      </c>
      <c r="EM134" t="str">
        <f t="shared" ref="EM134:EM196" si="129">IF(ISNUMBER(W134-M134),W134-M134,".")</f>
        <v>.</v>
      </c>
      <c r="EN134" t="str">
        <f>work!FM134</f>
        <v>.</v>
      </c>
      <c r="EO134" t="str">
        <f>IF(ISNUMBER(work!FK134+work!FL134),work!FK134+work!FL134,".")</f>
        <v>.</v>
      </c>
      <c r="EP134" t="str">
        <f>IF(ISNUMBER(work!FU134-work!FM134),work!FU134-work!FM134,".")</f>
        <v>.</v>
      </c>
      <c r="EQ134" t="str">
        <f>IF(ISNUMBER(work!FS134+work!FT134-work!FK134-work!FL134),(work!FS134+work!FT134-work!FK134-work!FL134),".")</f>
        <v>.</v>
      </c>
      <c r="EU134" t="str">
        <f>work!FC134</f>
        <v>.</v>
      </c>
      <c r="EV134" t="str">
        <f>work!FD134</f>
        <v>.</v>
      </c>
      <c r="EW134" t="str">
        <f>IF(ISNUMBER(VLOOKUP($F134,AREA_EM_ALLYEAR,Seq!B$1,FALSE)),VLOOKUP($F134,AREA_EM_ALLYEAR,Seq!B$1,FALSE),".")</f>
        <v>.</v>
      </c>
      <c r="EX134" t="str">
        <f>IF(ISNUMBER(VLOOKUP($F134,AREA_EM_ALLYEAR,Seq!C$1,FALSE)),VLOOKUP($F134,AREA_EM_ALLYEAR,Seq!C$1,FALSE),".")</f>
        <v>.</v>
      </c>
      <c r="EY134" t="str">
        <f>IF(ISNUMBER(VLOOKUP($F134,AREA_EM_ALLYEAR,Seq!D$1,FALSE)),VLOOKUP($F134,AREA_EM_ALLYEAR,Seq!D$1,FALSE),".")</f>
        <v>.</v>
      </c>
      <c r="EZ134" t="str">
        <f>IF(ISNUMBER(VLOOKUP($F134,AREA_EM_ALLYEAR,Seq!E$1,FALSE)),VLOOKUP($F134,AREA_EM_ALLYEAR,Seq!E$1,FALSE),".")</f>
        <v>.</v>
      </c>
      <c r="FA134" t="str">
        <f>IF(ISNUMBER(VLOOKUP($F134,AREA_EM_ALLYEAR,Seq!F$1,FALSE)),VLOOKUP($F134,AREA_EM_ALLYEAR,Seq!F$1,FALSE),".")</f>
        <v>.</v>
      </c>
      <c r="FB134" t="str">
        <f>IF(ISNUMBER(VLOOKUP($F134,AREA_EM_ALLYEAR,Seq!G$1,FALSE)),VLOOKUP($F134,AREA_EM_ALLYEAR,Seq!G$1,FALSE),".")</f>
        <v>.</v>
      </c>
      <c r="FC134" t="str">
        <f>IF(ISNUMBER(VLOOKUP($F134,AREA_EM_ALLYEAR,Seq!H$1,FALSE)),VLOOKUP($F134,AREA_EM_ALLYEAR,Seq!H$1,FALSE),".")</f>
        <v>.</v>
      </c>
      <c r="FD134" t="str">
        <f>IF(ISNUMBER(VLOOKUP($F134,AREA_EM_ALLYEAR,Seq!I$1,FALSE)),VLOOKUP($F134,AREA_EM_ALLYEAR,Seq!I$1,FALSE),".")</f>
        <v>.</v>
      </c>
      <c r="FE134" t="str">
        <f>IF(ISNUMBER(VLOOKUP($F134,AREA_EM_ALLYEAR,Seq!J$1,FALSE)),VLOOKUP($F134,AREA_EM_ALLYEAR,Seq!J$1,FALSE),".")</f>
        <v>.</v>
      </c>
      <c r="FF134" t="str">
        <f>IF(ISNUMBER(VLOOKUP($F134,AREA_EM_ALLYEAR,Seq!K$1,FALSE)),VLOOKUP($F134,AREA_EM_ALLYEAR,Seq!K$1,FALSE),".")</f>
        <v>.</v>
      </c>
      <c r="FG134" t="str">
        <f>IF(ISNUMBER(VLOOKUP($F134,AREA_EM_ALLYEAR,Seq!L$1,FALSE)),VLOOKUP($F134,AREA_EM_ALLYEAR,Seq!L$1,FALSE),".")</f>
        <v>.</v>
      </c>
      <c r="FH134" t="str">
        <f>IF(ISNUMBER(VLOOKUP($F134,AREA_EM_ALLYEAR,Seq!M$1,FALSE)),VLOOKUP($F134,AREA_EM_ALLYEAR,Seq!M$1,FALSE),".")</f>
        <v>.</v>
      </c>
      <c r="FI134" t="str">
        <f>IF(ISNUMBER(VLOOKUP($F134,AREA_EM_ALLYEAR,Seq!N$1,FALSE)),VLOOKUP($F134,AREA_EM_ALLYEAR,Seq!N$1,FALSE),".")</f>
        <v>.</v>
      </c>
      <c r="FJ134" t="str">
        <f>IF(ISNUMBER(VLOOKUP($F134,AREA_EM_ALLYEAR,Seq!O$1,FALSE)),VLOOKUP($F134,AREA_EM_ALLYEAR,Seq!O$1,FALSE),".")</f>
        <v>.</v>
      </c>
      <c r="FK134" t="str">
        <f t="shared" ref="FK134:FK196" si="130">FJ134</f>
        <v>.</v>
      </c>
      <c r="FN134" t="str">
        <f>IF( ISNUMBER(VLOOKUP($F134,AREA_LIFE,Seq!V$1,FALSE)-Life!V$39),VLOOKUP($F134,AREA_LIFE,Seq!V$1,FALSE)-Life!V$39,".")</f>
        <v>.</v>
      </c>
      <c r="FO134" t="str">
        <f>IF( ISNUMBER(VLOOKUP($F134,AREA_LIFE,Seq!W$1,FALSE)-Life!W$39),VLOOKUP($F134,AREA_LIFE,Seq!W$1,FALSE)-Life!W$39,".")</f>
        <v>.</v>
      </c>
      <c r="FP134" t="str">
        <f>IF( ISNUMBER(VLOOKUP($F134,AREA_LIFE,Seq!X$1,FALSE)-Life!X$39),VLOOKUP($F134,AREA_LIFE,Seq!X$1,FALSE)-Life!X$39,".")</f>
        <v>.</v>
      </c>
      <c r="FQ134" t="str">
        <f>IF( ISNUMBER(VLOOKUP($F134,AREA_LIFE,Seq!Y$1,FALSE)-Life!Y$39),VLOOKUP($F134,AREA_LIFE,Seq!Y$1,FALSE)-Life!Y$39,".")</f>
        <v>.</v>
      </c>
      <c r="FR134" t="str">
        <f>IF( ISNUMBER(VLOOKUP($F134,AREA_LIFE,Seq!Z$1,FALSE)-Life!Z$39),VLOOKUP($F134,AREA_LIFE,Seq!Z$1,FALSE)-Life!Z$39,".")</f>
        <v>.</v>
      </c>
      <c r="FS134" t="str">
        <f>IF( ISNUMBER(VLOOKUP($F134,AREA_LIFE,Seq!AA$1,FALSE)-Life!AA$39),VLOOKUP($F134,AREA_LIFE,Seq!AA$1,FALSE)-Life!AA$39,".")</f>
        <v>.</v>
      </c>
      <c r="FT134" t="str">
        <f>IF( ISNUMBER(VLOOKUP($F134,AREA_LIFE,Seq!AB$1,FALSE)-Life!AB$39),VLOOKUP($F134,AREA_LIFE,Seq!AB$1,FALSE)-Life!AB$39,".")</f>
        <v>.</v>
      </c>
      <c r="FU134" t="str">
        <f>IF( ISNUMBER(VLOOKUP($F134,AREA_LIFE,Seq!AC$1,FALSE)-Life!AC$39),VLOOKUP($F134,AREA_LIFE,Seq!AC$1,FALSE)-Life!AC$39,".")</f>
        <v>.</v>
      </c>
      <c r="FV134" t="str">
        <f>IF( ISNUMBER(VLOOKUP($F134,AREA_LIFE,Seq!AD$1,FALSE)-Life!AD$39),VLOOKUP($F134,AREA_LIFE,Seq!AD$1,FALSE)-Life!AD$39,".")</f>
        <v>.</v>
      </c>
      <c r="FW134" t="str">
        <f>IF( ISNUMBER(VLOOKUP($F134,AREA_LIFE,Seq!AE$1,FALSE)-Life!AE$39),VLOOKUP($F134,AREA_LIFE,Seq!AE$1,FALSE)-Life!AE$39,".")</f>
        <v>.</v>
      </c>
      <c r="FX134" t="str">
        <f>IF( ISNUMBER(VLOOKUP($F134,AREA_LIFE,Seq!AF$1,FALSE)-Life!AF$39),VLOOKUP($F134,AREA_LIFE,Seq!AF$1,FALSE)-Life!AF$39,".")</f>
        <v>.</v>
      </c>
      <c r="FY134" t="str">
        <f>IF( ISNUMBER(VLOOKUP($F134,AREA_LIFE,Seq!AG$1,FALSE)-Life!AG$39),VLOOKUP($F134,AREA_LIFE,Seq!AG$1,FALSE)-Life!AG$39,".")</f>
        <v>.</v>
      </c>
      <c r="FZ134" t="str">
        <f>IF( ISNUMBER(VLOOKUP($F134,AREA_LIFE,Seq!AH$1,FALSE)-Life!AH$39),VLOOKUP($F134,AREA_LIFE,Seq!AH$1,FALSE)-Life!AH$39,".")</f>
        <v>.</v>
      </c>
      <c r="GA134" t="str">
        <f>IF( ISNUMBER(VLOOKUP($F134,AREA_LIFE,Seq!AI$1,FALSE)-Life!AI$39),VLOOKUP($F134,AREA_LIFE,Seq!AI$1,FALSE)-Life!AI$39,".")</f>
        <v>.</v>
      </c>
      <c r="GB134" t="str">
        <f>IF( ISNUMBER(VLOOKUP($F134,AREA_LIFE,Seq!AJ$1,FALSE)-Life!AJ$39),VLOOKUP($F134,AREA_LIFE,Seq!AJ$1,FALSE)-Life!AJ$39,".")</f>
        <v>.</v>
      </c>
      <c r="GC134" t="str">
        <f>IF( ISNUMBER(VLOOKUP($F134,AREA_LIFE,Seq!AK$1,FALSE)-Life!AK$39),VLOOKUP($F134,AREA_LIFE,Seq!AK$1,FALSE)-Life!AK$39,".")</f>
        <v>.</v>
      </c>
      <c r="GD134" t="str">
        <f>IF( ISNUMBER(VLOOKUP($F134,AREA_LIFE,Seq!AL$1,FALSE)-Life!AL$39),VLOOKUP($F134,AREA_LIFE,Seq!AL$1,FALSE)-Life!AL$39,".")</f>
        <v>.</v>
      </c>
      <c r="GE134" t="str">
        <f>IF( ISNUMBER(VLOOKUP($F134,AREA_LIFE,Seq!AM$1,FALSE)-Life!AM$39),VLOOKUP($F134,AREA_LIFE,Seq!AM$1,FALSE)-Life!AM$39,".")</f>
        <v>.</v>
      </c>
      <c r="GF134" t="str">
        <f>IF( ISNUMBER(VLOOKUP($F134,AREA_LIFE,Seq!AN$1,FALSE)-Life!AN$39),VLOOKUP($F134,AREA_LIFE,Seq!AN$1,FALSE)-Life!AN$39,".")</f>
        <v>.</v>
      </c>
      <c r="GG134" t="str">
        <f>IF( ISNUMBER(VLOOKUP($F134,AREA_LIFE,Seq!AO$1,FALSE)-Life!AO$39),VLOOKUP($F134,AREA_LIFE,Seq!AO$1,FALSE)-Life!AO$39,".")</f>
        <v>.</v>
      </c>
      <c r="GH134" t="str">
        <f>IF( ISNUMBER(VLOOKUP($F134,AREA_LIFE,Seq!AP$1,FALSE)-Life!AP$39),VLOOKUP($F134,AREA_LIFE,Seq!AP$1,FALSE)-Life!AP$39,".")</f>
        <v>.</v>
      </c>
      <c r="GI134" t="str">
        <f>IF( ISNUMBER(VLOOKUP($F134,AREA_LIFE,Seq!AQ$1,FALSE)-Life!AQ$39),VLOOKUP($F134,AREA_LIFE,Seq!AQ$1,FALSE)-Life!AQ$39,".")</f>
        <v>.</v>
      </c>
      <c r="GJ134" t="str">
        <f>IF( ISNUMBER(VLOOKUP($F134,AREA_LIFE,Seq!AR$1,FALSE)-Life!AR$39),VLOOKUP($F134,AREA_LIFE,Seq!AR$1,FALSE)-Life!AR$39,".")</f>
        <v>.</v>
      </c>
      <c r="GK134" t="str">
        <f>IF( ISNUMBER(VLOOKUP($F134,AREA_LIFE,Seq!AS$1,FALSE)-Life!AS$39),VLOOKUP($F134,AREA_LIFE,Seq!AS$1,FALSE)-Life!AS$39,".")</f>
        <v>.</v>
      </c>
      <c r="GL134" t="str">
        <f>IF( ISNUMBER(VLOOKUP($F134,AREA_LIFE,Seq!AT$1,FALSE)-Life!AT$39),VLOOKUP($F134,AREA_LIFE,Seq!AT$1,FALSE)-Life!AT$39,".")</f>
        <v>.</v>
      </c>
      <c r="GM134" t="str">
        <f>IF( ISNUMBER(VLOOKUP($F134,AREA_LIFE,Seq!AU$1,FALSE)-Life!AU$39),VLOOKUP($F134,AREA_LIFE,Seq!AU$1,FALSE)-Life!AU$39,".")</f>
        <v>.</v>
      </c>
      <c r="GN134" t="str">
        <f>IF( ISNUMBER(VLOOKUP($F134,AREA_LIFE,Seq!AV$1,FALSE)-Life!AV$39),VLOOKUP($F134,AREA_LIFE,Seq!AV$1,FALSE)-Life!AV$39,".")</f>
        <v>.</v>
      </c>
      <c r="GO134" t="str">
        <f>IF( ISNUMBER(VLOOKUP($F134,AREA_LIFE,Seq!AW$1,FALSE)-Life!AW$39),VLOOKUP($F134,AREA_LIFE,Seq!AW$1,FALSE)-Life!AW$39,".")</f>
        <v>.</v>
      </c>
      <c r="GP134" t="str">
        <f>IF( ISNUMBER(VLOOKUP($F134,AREA_LIFE,Seq!AX$1,FALSE)-Life!AX$39),VLOOKUP($F134,AREA_LIFE,Seq!AX$1,FALSE)-Life!AX$39,".")</f>
        <v>.</v>
      </c>
      <c r="GQ134" t="str">
        <f t="shared" ref="GQ134:GQ196" si="131">GP134</f>
        <v>.</v>
      </c>
      <c r="GS134" t="str">
        <f>IFERROR(VLOOKUP($F134,AREA_LIFE,Seq!V$1,FALSE),".")</f>
        <v>.</v>
      </c>
      <c r="GT134" t="str">
        <f>IFERROR(VLOOKUP($F134,AREA_LIFE,Seq!W$1,FALSE),".")</f>
        <v>.</v>
      </c>
      <c r="GU134" t="str">
        <f>IFERROR(VLOOKUP($F134,AREA_LIFE,Seq!X$1,FALSE),".")</f>
        <v>.</v>
      </c>
      <c r="GV134" t="str">
        <f>IFERROR(VLOOKUP($F134,AREA_LIFE,Seq!Y$1,FALSE),".")</f>
        <v>.</v>
      </c>
      <c r="GW134" t="str">
        <f>IFERROR(VLOOKUP($F134,AREA_LIFE,Seq!Z$1,FALSE),".")</f>
        <v>.</v>
      </c>
      <c r="GX134" t="str">
        <f>IFERROR(VLOOKUP($F134,AREA_LIFE,Seq!AA$1,FALSE),".")</f>
        <v>.</v>
      </c>
      <c r="GY134" t="str">
        <f>IFERROR(VLOOKUP($F134,AREA_LIFE,Seq!AB$1,FALSE),".")</f>
        <v>.</v>
      </c>
      <c r="GZ134" t="str">
        <f>IFERROR(VLOOKUP($F134,AREA_LIFE,Seq!AC$1,FALSE),".")</f>
        <v>.</v>
      </c>
      <c r="HA134" t="str">
        <f>IFERROR(VLOOKUP($F134,AREA_LIFE,Seq!AD$1,FALSE),".")</f>
        <v>.</v>
      </c>
      <c r="HB134" t="str">
        <f>IFERROR(VLOOKUP($F134,AREA_LIFE,Seq!AE$1,FALSE),".")</f>
        <v>.</v>
      </c>
      <c r="HC134" t="str">
        <f>IFERROR(VLOOKUP($F134,AREA_LIFE,Seq!AF$1,FALSE),".")</f>
        <v>.</v>
      </c>
      <c r="HD134" t="str">
        <f>IFERROR(VLOOKUP($F134,AREA_LIFE,Seq!AG$1,FALSE),".")</f>
        <v>.</v>
      </c>
      <c r="HE134" t="str">
        <f>IFERROR(VLOOKUP($F134,AREA_LIFE,Seq!AH$1,FALSE),".")</f>
        <v>.</v>
      </c>
      <c r="HF134" t="str">
        <f>IFERROR(VLOOKUP($F134,AREA_LIFE,Seq!AI$1,FALSE),".")</f>
        <v>.</v>
      </c>
      <c r="HG134" t="str">
        <f>IFERROR(VLOOKUP($F134,AREA_LIFE,Seq!AJ$1,FALSE),".")</f>
        <v>.</v>
      </c>
      <c r="HH134" t="str">
        <f>IFERROR(VLOOKUP($F134,AREA_LIFE,Seq!AK$1,FALSE),".")</f>
        <v>.</v>
      </c>
      <c r="HI134" t="str">
        <f>IFERROR(VLOOKUP($F134,AREA_LIFE,Seq!AL$1,FALSE),".")</f>
        <v>.</v>
      </c>
      <c r="HJ134" t="str">
        <f>IFERROR(VLOOKUP($F134,AREA_LIFE,Seq!AM$1,FALSE),".")</f>
        <v>.</v>
      </c>
      <c r="HK134" t="str">
        <f>IFERROR(VLOOKUP($F134,AREA_LIFE,Seq!AN$1,FALSE),".")</f>
        <v>.</v>
      </c>
      <c r="HL134" t="str">
        <f>IFERROR(VLOOKUP($F134,AREA_LIFE,Seq!AO$1,FALSE),".")</f>
        <v>.</v>
      </c>
      <c r="HM134" t="str">
        <f>IFERROR(VLOOKUP($F134,AREA_LIFE,Seq!AP$1,FALSE),".")</f>
        <v>.</v>
      </c>
      <c r="HN134" t="str">
        <f>IFERROR(VLOOKUP($F134,AREA_LIFE,Seq!AQ$1,FALSE),".")</f>
        <v>.</v>
      </c>
      <c r="HO134" t="str">
        <f>IFERROR(VLOOKUP($F134,AREA_LIFE,Seq!AR$1,FALSE),".")</f>
        <v>.</v>
      </c>
      <c r="HP134" t="str">
        <f>IFERROR(VLOOKUP($F134,AREA_LIFE,Seq!AS$1,FALSE),".")</f>
        <v>.</v>
      </c>
      <c r="HQ134" t="str">
        <f>IFERROR(VLOOKUP($F134,AREA_LIFE,Seq!AT$1,FALSE),".")</f>
        <v>.</v>
      </c>
      <c r="HR134" t="str">
        <f>IFERROR(VLOOKUP($F134,AREA_LIFE,Seq!AU$1,FALSE),".")</f>
        <v>.</v>
      </c>
      <c r="HS134" t="str">
        <f>IFERROR(VLOOKUP($F134,AREA_LIFE,Seq!AV$1,FALSE),".")</f>
        <v>.</v>
      </c>
      <c r="HT134" t="str">
        <f>IFERROR(VLOOKUP($F134,AREA_LIFE,Seq!AW$1,FALSE),".")</f>
        <v>.</v>
      </c>
      <c r="HU134" t="str">
        <f>IFERROR(VLOOKUP($F134,AREA_LIFE,Seq!AX$1,FALSE),".")</f>
        <v>.</v>
      </c>
      <c r="HV134" t="str">
        <f>IFERROR(VLOOKUP($F134,AREA_LIFE,Seq!AY$1,FALSE),".")</f>
        <v>.</v>
      </c>
      <c r="HZ134">
        <f t="shared" si="85"/>
        <v>2205</v>
      </c>
      <c r="IA134">
        <f t="shared" ref="IA134:IA196" si="132">SUM(G134:M134)</f>
        <v>0</v>
      </c>
      <c r="IB134" t="str">
        <f t="shared" si="86"/>
        <v>.</v>
      </c>
      <c r="IC134" t="str">
        <f t="shared" si="87"/>
        <v>.</v>
      </c>
      <c r="ID134" t="str">
        <f t="shared" ref="ID134:ID196" si="133">DC134</f>
        <v>.</v>
      </c>
      <c r="IE134" t="str">
        <f>work!FK134</f>
        <v>.</v>
      </c>
      <c r="IF134" t="str">
        <f>work!FL134</f>
        <v>.</v>
      </c>
      <c r="IG134" t="str">
        <f>work!FM134</f>
        <v>.</v>
      </c>
      <c r="IH134" t="str">
        <f>IF(ISNUMBER(work!FS134-work!FK134),work!FS134-work!FK134,".")</f>
        <v>.</v>
      </c>
      <c r="II134" t="str">
        <f>IF(ISNUMBER(work!FT134-work!FL134),work!FT134-work!FL134,".")</f>
        <v>.</v>
      </c>
      <c r="IJ134" t="str">
        <f>IF(ISNUMBER(work!FU134-work!FM134),work!FU134-work!FM134,".")</f>
        <v>.</v>
      </c>
    </row>
    <row r="135" spans="1:244" hidden="1">
      <c r="A135" s="24" t="str">
        <f t="shared" si="97"/>
        <v>欧洲</v>
      </c>
      <c r="B135" s="24" t="str">
        <f t="shared" si="98"/>
        <v>Out</v>
      </c>
      <c r="C135" s="24" t="str">
        <f t="shared" si="99"/>
        <v>Out</v>
      </c>
      <c r="D135" s="24"/>
      <c r="E135" s="25" t="s">
        <v>3986</v>
      </c>
      <c r="F135" s="26" t="str">
        <f t="shared" si="100"/>
        <v>Slovenia</v>
      </c>
      <c r="G135" s="27" t="str">
        <f t="shared" si="101"/>
        <v>.</v>
      </c>
      <c r="H135" s="27" t="str">
        <f t="shared" si="102"/>
        <v>.</v>
      </c>
      <c r="I135" s="27" t="str">
        <f t="shared" si="103"/>
        <v>.</v>
      </c>
      <c r="J135" s="27" t="str">
        <f t="shared" si="104"/>
        <v>.</v>
      </c>
      <c r="K135" s="27" t="str">
        <f t="shared" si="105"/>
        <v>.</v>
      </c>
      <c r="L135" s="27" t="str">
        <f t="shared" si="106"/>
        <v>.</v>
      </c>
      <c r="M135" s="27" t="str">
        <f t="shared" si="107"/>
        <v>.</v>
      </c>
      <c r="N135" s="27" t="str">
        <f t="shared" si="108"/>
        <v>.</v>
      </c>
      <c r="O135" s="27" t="str">
        <f t="shared" si="109"/>
        <v>.</v>
      </c>
      <c r="P135" s="27" t="str">
        <f t="shared" si="110"/>
        <v>.</v>
      </c>
      <c r="Q135" s="27" t="str">
        <f t="shared" si="111"/>
        <v>.</v>
      </c>
      <c r="R135" s="27" t="str">
        <f t="shared" si="112"/>
        <v>.</v>
      </c>
      <c r="S135" s="27" t="str">
        <f t="shared" si="113"/>
        <v>.</v>
      </c>
      <c r="T135" s="27" t="str">
        <f t="shared" si="114"/>
        <v>.</v>
      </c>
      <c r="U135" s="27" t="str">
        <f t="shared" si="115"/>
        <v>.</v>
      </c>
      <c r="V135" s="27" t="str">
        <f t="shared" si="116"/>
        <v>.</v>
      </c>
      <c r="W135" s="27" t="str">
        <f t="shared" si="117"/>
        <v>.</v>
      </c>
      <c r="X135" s="27" t="str">
        <f t="shared" si="118"/>
        <v>.</v>
      </c>
      <c r="Y135" s="27" t="str">
        <f t="shared" si="119"/>
        <v>.</v>
      </c>
      <c r="Z135" s="27" t="str">
        <f t="shared" si="120"/>
        <v>.</v>
      </c>
      <c r="AA135" s="27">
        <f t="shared" si="121"/>
        <v>0</v>
      </c>
      <c r="AB135" s="27">
        <f t="shared" si="122"/>
        <v>83</v>
      </c>
      <c r="AC135" s="27">
        <f t="shared" si="123"/>
        <v>104</v>
      </c>
      <c r="AD135" s="27">
        <f t="shared" si="124"/>
        <v>285</v>
      </c>
      <c r="AE135" s="27">
        <f t="shared" si="125"/>
        <v>86</v>
      </c>
      <c r="AF135" s="27">
        <f t="shared" si="126"/>
        <v>161</v>
      </c>
      <c r="AG135" s="27"/>
      <c r="AH135" s="27" t="str">
        <f>IF(ISNUMBER(work!C135+work!AH135),work!C135+work!AH135,".")</f>
        <v>.</v>
      </c>
      <c r="AI135" s="27" t="str">
        <f>IF(ISNUMBER(work!D135+work!AI135),work!D135+work!AI135,".")</f>
        <v>.</v>
      </c>
      <c r="AJ135" s="27" t="str">
        <f>IF(ISNUMBER(work!E135+work!AJ135),work!E135+work!AJ135,".")</f>
        <v>.</v>
      </c>
      <c r="AK135" s="27" t="str">
        <f>IF(ISNUMBER(work!F135+work!AK135),work!F135+work!AK135,".")</f>
        <v>.</v>
      </c>
      <c r="AL135" s="27" t="str">
        <f>IF(ISNUMBER(work!G135+work!AL135),work!G135+work!AL135,".")</f>
        <v>.</v>
      </c>
      <c r="AM135" s="27" t="str">
        <f>IF(ISNUMBER(work!H135+work!AM135),work!H135+work!AM135,".")</f>
        <v>.</v>
      </c>
      <c r="AN135" s="27" t="str">
        <f>IF(ISNUMBER(work!I135+work!AN135),work!I135+work!AN135,".")</f>
        <v>.</v>
      </c>
      <c r="AO135" s="27" t="str">
        <f>IF(ISNUMBER(work!J135+work!AO135),work!J135+work!AO135,".")</f>
        <v>.</v>
      </c>
      <c r="AP135" s="27" t="str">
        <f>IF(ISNUMBER(work!K135+work!AP135),work!K135+work!AP135,".")</f>
        <v>.</v>
      </c>
      <c r="AQ135" s="27" t="str">
        <f>IF(ISNUMBER(work!L135+work!AQ135),work!L135+work!AQ135,".")</f>
        <v>.</v>
      </c>
      <c r="AR135" s="27">
        <f>IF(ISNUMBER(work!M135+work!AR135),work!M135+work!AR135,".")</f>
        <v>46121912.689055383</v>
      </c>
      <c r="AS135" s="27">
        <f>IF(ISNUMBER(work!N135+work!AS135),work!N135+work!AS135,".")</f>
        <v>50064330.74070438</v>
      </c>
      <c r="AT135" s="27">
        <f>IF(ISNUMBER(work!O135+work!AT135),work!O135+work!AT135,".")</f>
        <v>56875767.130559333</v>
      </c>
      <c r="AU135" s="27">
        <f>IF(ISNUMBER(work!P135+work!AU135),work!P135+work!AU135,".")</f>
        <v>64678697.916648433</v>
      </c>
      <c r="AV135" s="27">
        <f>IF(ISNUMBER(work!Q135+work!AV135),work!Q135+work!AV135,".")</f>
        <v>73037201.534959868</v>
      </c>
      <c r="AW135" s="27">
        <f>IF(ISNUMBER(work!R135+work!AW135),work!R135+work!AW135,".")</f>
        <v>80885741.063558936</v>
      </c>
      <c r="AX135" s="27">
        <f>IF(ISNUMBER(work!S135+work!AX135),work!S135+work!AX135,".")</f>
        <v>88871042.378776401</v>
      </c>
      <c r="AY135" s="27">
        <f>IF(ISNUMBER(work!T135+work!AY135),work!T135+work!AY135,".")</f>
        <v>97062938.285776556</v>
      </c>
      <c r="AZ135" s="27">
        <f>IF(ISNUMBER(work!U135+work!AZ135),work!U135+work!AZ135,".")</f>
        <v>104559942.39563555</v>
      </c>
      <c r="BA135" s="27">
        <f>IF(ISNUMBER(work!V135+work!BA135),work!V135+work!BA135,".")</f>
        <v>112466101.32309657</v>
      </c>
      <c r="BB135" s="27">
        <f>IF(ISNUMBER(work!W135+work!BB135),work!W135+work!BB135,".")</f>
        <v>121836832.16767137</v>
      </c>
      <c r="BC135" s="27">
        <f>IF(ISNUMBER(work!X135+work!BC135),work!X135+work!BC135,".")</f>
        <v>131840882.98022859</v>
      </c>
      <c r="BD135" s="27">
        <f>IF(ISNUMBER(work!Y135+work!BD135),work!Y135+work!BD135,".")</f>
        <v>143733546.43284672</v>
      </c>
      <c r="BE135" s="27">
        <f>IF(ISNUMBER(work!Z135+work!BE135),work!Z135+work!BE135,".")</f>
        <v>157954524.74995267</v>
      </c>
      <c r="BF135" s="27">
        <f>IF(ISNUMBER(work!AA135+work!BF135),work!AA135+work!BF135,".")</f>
        <v>173780788.77441105</v>
      </c>
      <c r="BG135" s="27">
        <f>IF(ISNUMBER(work!AB135+work!BG135),work!AB135+work!BG135,".")</f>
        <v>191715970.34414002</v>
      </c>
      <c r="BH135" s="27">
        <f>IF(ISNUMBER(work!AC135+work!BH135),work!AC135+work!BH135,".")</f>
        <v>213819428.46473166</v>
      </c>
      <c r="BI135" s="27">
        <f>IF(ISNUMBER(work!AD135+work!BI135),work!AD135+work!BI135,".")</f>
        <v>241458792.54947925</v>
      </c>
      <c r="BJ135" s="27">
        <f>IF(ISNUMBER(work!AE135+work!BJ135),work!AE135+work!BJ135,".")</f>
        <v>263043174.84276205</v>
      </c>
      <c r="BK135" s="27">
        <f>IF(ISNUMBER(work!AF135+work!BK135),work!AF135+work!BK135,".")</f>
        <v>296324309.92222768</v>
      </c>
      <c r="BL135" s="27"/>
      <c r="BM135" s="27" t="str">
        <f>IF(ISNUMBER(work!AH135-work!C135),work!AH135-work!C135,".")</f>
        <v>.</v>
      </c>
      <c r="BN135" s="27" t="str">
        <f>IF(ISNUMBER(work!AI135-work!D135),work!AI135-work!D135,".")</f>
        <v>.</v>
      </c>
      <c r="BO135" s="27" t="str">
        <f>IF(ISNUMBER(work!AJ135-work!E135),work!AJ135-work!E135,".")</f>
        <v>.</v>
      </c>
      <c r="BP135" s="27" t="str">
        <f>IF(ISNUMBER(work!AK135-work!F135),work!AK135-work!F135,".")</f>
        <v>.</v>
      </c>
      <c r="BQ135" s="27" t="str">
        <f>IF(ISNUMBER(work!AL135-work!G135),work!AL135-work!G135,".")</f>
        <v>.</v>
      </c>
      <c r="BR135" s="27" t="str">
        <f>IF(ISNUMBER(work!AM135-work!H135),work!AM135-work!H135,".")</f>
        <v>.</v>
      </c>
      <c r="BS135" s="27" t="str">
        <f>IF(ISNUMBER(work!AN135-work!I135),work!AN135-work!I135,".")</f>
        <v>.</v>
      </c>
      <c r="BT135" s="27" t="str">
        <f>IF(ISNUMBER(work!AO135-work!J135),work!AO135-work!J135,".")</f>
        <v>.</v>
      </c>
      <c r="BU135" s="27" t="str">
        <f>IF(ISNUMBER(work!AP135-work!K135),work!AP135-work!K135,".")</f>
        <v>.</v>
      </c>
      <c r="BV135" s="27" t="str">
        <f>IF(ISNUMBER(work!AQ135-work!L135),work!AQ135-work!L135,".")</f>
        <v>.</v>
      </c>
      <c r="BW135" s="27">
        <f>IF(ISNUMBER(work!AR135-work!M135),work!AR135-work!M135,".")</f>
        <v>-42798198.497066826</v>
      </c>
      <c r="BX135" s="27">
        <f>IF(ISNUMBER(work!AS135-work!N135),work!AS135-work!N135,".")</f>
        <v>-47036430.674541019</v>
      </c>
      <c r="BY135" s="27">
        <f>IF(ISNUMBER(work!AT135-work!O135),work!AT135-work!O135,".")</f>
        <v>-54013302.405650876</v>
      </c>
      <c r="BZ135" s="27">
        <f>IF(ISNUMBER(work!AU135-work!P135),work!AU135-work!P135,".")</f>
        <v>-61734841.354631156</v>
      </c>
      <c r="CA135" s="27">
        <f>IF(ISNUMBER(work!AV135-work!Q135),work!AV135-work!Q135,".")</f>
        <v>-69936511.380857334</v>
      </c>
      <c r="CB135" s="27">
        <f>IF(ISNUMBER(work!AW135-work!R135),work!AW135-work!R135,".")</f>
        <v>-77672106.560082465</v>
      </c>
      <c r="CC135" s="27">
        <f>IF(ISNUMBER(work!AX135-work!S135),work!AX135-work!S135,".")</f>
        <v>-85542590.007229</v>
      </c>
      <c r="CD135" s="27">
        <f>IF(ISNUMBER(work!AY135-work!T135),work!AY135-work!T135,".")</f>
        <v>-93571161.912127435</v>
      </c>
      <c r="CE135" s="27">
        <f>IF(ISNUMBER(work!AZ135-work!U135),work!AZ135-work!U135,".")</f>
        <v>-100943617.61770445</v>
      </c>
      <c r="CF135" s="27">
        <f>IF(ISNUMBER(work!BA135-work!V135),work!BA135-work!V135,".")</f>
        <v>-108655729.25125742</v>
      </c>
      <c r="CG135" s="27">
        <f>IF(ISNUMBER(work!BB135-work!W135),work!BB135-work!W135,".")</f>
        <v>-117859232.17492862</v>
      </c>
      <c r="CH135" s="27">
        <f>IF(ISNUMBER(work!BC135-work!X135),work!BC135-work!X135,".")</f>
        <v>-127749954.70280741</v>
      </c>
      <c r="CI135" s="27">
        <f>IF(ISNUMBER(work!BD135-work!Y135),work!BD135-work!Y135,".")</f>
        <v>-139480057.47934526</v>
      </c>
      <c r="CJ135" s="27">
        <f>IF(ISNUMBER(work!BE135-work!Z135),work!BE135-work!Z135,".")</f>
        <v>-153580439.55345935</v>
      </c>
      <c r="CK135" s="27">
        <f>IF(ISNUMBER(work!BF135-work!AA135),work!BF135-work!AA135,".")</f>
        <v>-169219206.92364493</v>
      </c>
      <c r="CL135" s="27">
        <f>IF(ISNUMBER(work!BG135-work!AB135),work!BG135-work!AB135,".")</f>
        <v>-186956024.90651396</v>
      </c>
      <c r="CM135" s="27">
        <f>IF(ISNUMBER(work!BH135-work!AC135),work!BH135-work!AC135,".")</f>
        <v>-208778518.23499832</v>
      </c>
      <c r="CN135" s="27">
        <f>IF(ISNUMBER(work!BI135-work!AD135),work!BI135-work!AD135,".")</f>
        <v>-236076887.22121477</v>
      </c>
      <c r="CO135" s="27">
        <f>IF(ISNUMBER(work!BJ135-work!AE135),work!BJ135-work!AE135,".")</f>
        <v>-257470716.10729593</v>
      </c>
      <c r="CP135" s="27">
        <f>IF(ISNUMBER(work!BK135-work!AF135),work!BK135-work!AF135,".")</f>
        <v>-291184797.90656298</v>
      </c>
      <c r="CQ135" s="27"/>
      <c r="CR135" s="27"/>
      <c r="CS135" s="27">
        <f>IF(ISNUMBER(work!CR135-work!BN135),work!CR135-work!BN135,".")</f>
        <v>6.5422640755357947E-2</v>
      </c>
      <c r="CT135" s="27">
        <f>IF(ISNUMBER(work!CS135-work!BO135),work!CS135-work!BO135,".")</f>
        <v>6.4422640755357946E-2</v>
      </c>
      <c r="CU135" s="27">
        <f>IF(ISNUMBER(work!CT135-work!BP135),work!CT135-work!BP135,".")</f>
        <v>6.4422640755357946E-2</v>
      </c>
      <c r="CV135" s="27">
        <f>IF(ISNUMBER(work!CU135-work!BQ135),work!CU135-work!BQ135,".")</f>
        <v>6.3422640755357945E-2</v>
      </c>
      <c r="CW135" s="27">
        <f>IF(ISNUMBER(work!CV135-work!BR135),work!CV135-work!BR135,".")</f>
        <v>6.3422640755357945E-2</v>
      </c>
      <c r="CX135" s="27">
        <f>IF(ISNUMBER(work!CW135-work!BS135),work!CW135-work!BS135,".")</f>
        <v>6.2422640755357951E-2</v>
      </c>
      <c r="CY135" s="27">
        <f>IF(ISNUMBER(work!CX135-work!BT135),work!CX135-work!BT135,".")</f>
        <v>6.142264075535795E-2</v>
      </c>
      <c r="CZ135" s="27">
        <f>IF(ISNUMBER(work!CY135-work!BU135),work!CY135-work!BU135,".")</f>
        <v>6.0422640755357949E-2</v>
      </c>
      <c r="DA135" s="27">
        <f>IF(ISNUMBER(work!CZ135-work!BV135),work!CZ135-work!BV135,".")</f>
        <v>5.9422640755357956E-2</v>
      </c>
      <c r="DB135" s="27">
        <f>IF(ISNUMBER(work!DA135-work!BW135),work!DA135-work!BW135,".")</f>
        <v>5.8422640755357955E-2</v>
      </c>
      <c r="DC135" s="27">
        <f>IF(ISNUMBER(work!DB135-work!BX135),work!DB135-work!BX135,".")</f>
        <v>5.6422640755357953E-2</v>
      </c>
      <c r="DD135" s="27">
        <f>IF(ISNUMBER(work!DC135-work!BY135),work!DC135-work!BY135,".")</f>
        <v>5.4422640755357951E-2</v>
      </c>
      <c r="DE135" s="27">
        <f>IF(ISNUMBER(work!DD135-work!BZ135),work!DD135-work!BZ135,".")</f>
        <v>5.8472611721981232E-2</v>
      </c>
      <c r="DF135" s="27">
        <f>IF(ISNUMBER(work!DE135-work!CA135),work!DE135-work!CA135,".")</f>
        <v>5.6472611721981231E-2</v>
      </c>
      <c r="DG135" s="27">
        <f>IF(ISNUMBER(work!DF135-work!CB135),work!DF135-work!CB135,".")</f>
        <v>5.4472611721981229E-2</v>
      </c>
      <c r="DH135" s="27">
        <f>IF(ISNUMBER(work!DG135-work!CC135),work!DG135-work!CC135,".")</f>
        <v>5.2472611721981234E-2</v>
      </c>
      <c r="DI135" s="27">
        <f>IF(ISNUMBER(work!DH135-work!CD135),work!DH135-work!CD135,".")</f>
        <v>4.9472611721981238E-2</v>
      </c>
      <c r="DJ135" s="27">
        <f>IF(ISNUMBER(work!DI135-work!CE135),work!DI135-work!CE135,".")</f>
        <v>4.7472611721981237E-2</v>
      </c>
      <c r="DK135" s="27">
        <f>IF(ISNUMBER(work!DJ135-work!CF135),work!DJ135-work!CF135,".")</f>
        <v>4.5472611721981235E-2</v>
      </c>
      <c r="DL135" s="27">
        <f>IF(ISNUMBER(work!DK135-work!CG135),work!DK135-work!CG135,".")</f>
        <v>4.2814152606396372E-2</v>
      </c>
      <c r="DM135" s="27">
        <f>IF(ISNUMBER(work!DL135-work!CH135),work!DL135-work!CH135,".")</f>
        <v>3.9832076420311717E-2</v>
      </c>
      <c r="DN135" s="27">
        <f>IF(ISNUMBER(work!DM135-work!CI135),work!DM135-work!CI135,".")</f>
        <v>3.6482931726907634E-2</v>
      </c>
      <c r="DO135" s="27">
        <f>IF(ISNUMBER(work!DN135-work!CJ135),work!DN135-work!CJ135,".")</f>
        <v>3.2727683049147437E-2</v>
      </c>
      <c r="DP135" s="27">
        <f>IF(ISNUMBER(work!DO135-work!CK135),work!DO135-work!CK135,".")</f>
        <v>2.8577696563956839E-2</v>
      </c>
      <c r="DQ135" s="27">
        <f>IF(ISNUMBER(work!DP135-work!CL135),work!DP135-work!CL135,".")</f>
        <v>2.316124511981385E-2</v>
      </c>
      <c r="DR135" s="27">
        <f>IF(ISNUMBER(work!DQ135-work!CM135),work!DQ135-work!CM135,".")</f>
        <v>1.8570857285678581E-2</v>
      </c>
      <c r="DS135" s="27">
        <f>IF(ISNUMBER(work!DR135-work!CN135),work!DR135-work!CN135,".")</f>
        <v>1.2921822461666642E-2</v>
      </c>
      <c r="DT135" s="27">
        <f>IF(ISNUMBER(work!DS135-work!CO135),work!DS135-work!CO135,".")</f>
        <v>7.2204158123245349E-3</v>
      </c>
      <c r="DU135" s="27">
        <f>IF(ISNUMBER(work!DT135-work!CP135),work!DT135-work!CP135,".")</f>
        <v>2.8655054429886223E-3</v>
      </c>
      <c r="DV135" s="27">
        <f t="shared" si="127"/>
        <v>2.8655054429886223E-3</v>
      </c>
      <c r="DW135" s="27"/>
      <c r="DX135" s="27" t="str">
        <f>IF(ISNUMBER(work!FJ135/work!FN135),work!FJ135/work!FN135,".")</f>
        <v>.</v>
      </c>
      <c r="DY135" s="27" t="str">
        <f>IF(ISNUMBER(work!FK135/work!FO135),work!FK135/work!FO135,".")</f>
        <v>.</v>
      </c>
      <c r="DZ135" s="27" t="str">
        <f>IF(ISNUMBER(work!FL135/work!FP135),work!FL135/work!FP135,".")</f>
        <v>.</v>
      </c>
      <c r="EA135" s="27" t="str">
        <f>IF(ISNUMBER(work!FM135/work!FQ135),work!FM135/work!FQ135,".")</f>
        <v>.</v>
      </c>
      <c r="EB135" s="27" t="str">
        <f>IF(ISNUMBER((work!FK135+work!FL135)/(work!FO135+work!FP135)),(work!FK135+work!FL135)/(work!FO135+work!FP135),".")</f>
        <v>.</v>
      </c>
      <c r="EC135" s="27" t="str">
        <f>IF(ISNUMBER(work!FR135/work!FV135),work!FR135/work!FV135,".")</f>
        <v>.</v>
      </c>
      <c r="ED135" s="27" t="str">
        <f>IF(ISNUMBER(work!FS135/work!FW135),work!FS135/work!FW135,".")</f>
        <v>.</v>
      </c>
      <c r="EE135" s="27" t="str">
        <f>IF(ISNUMBER(work!FT135/work!FX135),work!FT135/work!FX135,".")</f>
        <v>.</v>
      </c>
      <c r="EF135" s="27" t="str">
        <f>IF(ISNUMBER(work!FU135/work!FY135),work!FU135/work!FY135,".")</f>
        <v>.</v>
      </c>
      <c r="EG135" s="27" t="str">
        <f>IF(ISNUMBER((work!FS135+work!FT135)/(work!FW135+work!FX135)),(work!FS135+work!FT135)/(work!FW135+work!FX135),".")</f>
        <v>.</v>
      </c>
      <c r="EH135" s="27" t="str">
        <f>work!EZ135</f>
        <v>.</v>
      </c>
      <c r="EI135" s="27" t="str">
        <f>work!FA135</f>
        <v>.</v>
      </c>
      <c r="EJ135" s="27" t="str">
        <f>work!FB135</f>
        <v>.</v>
      </c>
      <c r="EK135" s="27"/>
      <c r="EL135" s="27" t="str">
        <f t="shared" si="128"/>
        <v>.</v>
      </c>
      <c r="EM135" t="str">
        <f t="shared" si="129"/>
        <v>.</v>
      </c>
      <c r="EN135" t="str">
        <f>work!FM135</f>
        <v>.</v>
      </c>
      <c r="EO135" t="str">
        <f>IF(ISNUMBER(work!FK135+work!FL135),work!FK135+work!FL135,".")</f>
        <v>.</v>
      </c>
      <c r="EP135" t="str">
        <f>IF(ISNUMBER(work!FU135-work!FM135),work!FU135-work!FM135,".")</f>
        <v>.</v>
      </c>
      <c r="EQ135" t="str">
        <f>IF(ISNUMBER(work!FS135+work!FT135-work!FK135-work!FL135),(work!FS135+work!FT135-work!FK135-work!FL135),".")</f>
        <v>.</v>
      </c>
      <c r="EU135" t="str">
        <f>work!FC135</f>
        <v>.</v>
      </c>
      <c r="EV135" t="str">
        <f>work!FD135</f>
        <v>.</v>
      </c>
      <c r="EW135" t="str">
        <f>IF(ISNUMBER(VLOOKUP($F135,AREA_EM_ALLYEAR,Seq!B$1,FALSE)),VLOOKUP($F135,AREA_EM_ALLYEAR,Seq!B$1,FALSE),".")</f>
        <v>.</v>
      </c>
      <c r="EX135" t="str">
        <f>IF(ISNUMBER(VLOOKUP($F135,AREA_EM_ALLYEAR,Seq!C$1,FALSE)),VLOOKUP($F135,AREA_EM_ALLYEAR,Seq!C$1,FALSE),".")</f>
        <v>.</v>
      </c>
      <c r="EY135" t="str">
        <f>IF(ISNUMBER(VLOOKUP($F135,AREA_EM_ALLYEAR,Seq!D$1,FALSE)),VLOOKUP($F135,AREA_EM_ALLYEAR,Seq!D$1,FALSE),".")</f>
        <v>.</v>
      </c>
      <c r="EZ135" t="str">
        <f>IF(ISNUMBER(VLOOKUP($F135,AREA_EM_ALLYEAR,Seq!E$1,FALSE)),VLOOKUP($F135,AREA_EM_ALLYEAR,Seq!E$1,FALSE),".")</f>
        <v>.</v>
      </c>
      <c r="FA135" t="str">
        <f>IF(ISNUMBER(VLOOKUP($F135,AREA_EM_ALLYEAR,Seq!F$1,FALSE)),VLOOKUP($F135,AREA_EM_ALLYEAR,Seq!F$1,FALSE),".")</f>
        <v>.</v>
      </c>
      <c r="FB135" t="str">
        <f>IF(ISNUMBER(VLOOKUP($F135,AREA_EM_ALLYEAR,Seq!G$1,FALSE)),VLOOKUP($F135,AREA_EM_ALLYEAR,Seq!G$1,FALSE),".")</f>
        <v>.</v>
      </c>
      <c r="FC135" t="str">
        <f>IF(ISNUMBER(VLOOKUP($F135,AREA_EM_ALLYEAR,Seq!H$1,FALSE)),VLOOKUP($F135,AREA_EM_ALLYEAR,Seq!H$1,FALSE),".")</f>
        <v>.</v>
      </c>
      <c r="FD135" t="str">
        <f>IF(ISNUMBER(VLOOKUP($F135,AREA_EM_ALLYEAR,Seq!I$1,FALSE)),VLOOKUP($F135,AREA_EM_ALLYEAR,Seq!I$1,FALSE),".")</f>
        <v>.</v>
      </c>
      <c r="FE135" t="str">
        <f>IF(ISNUMBER(VLOOKUP($F135,AREA_EM_ALLYEAR,Seq!J$1,FALSE)),VLOOKUP($F135,AREA_EM_ALLYEAR,Seq!J$1,FALSE),".")</f>
        <v>.</v>
      </c>
      <c r="FF135" t="str">
        <f>IF(ISNUMBER(VLOOKUP($F135,AREA_EM_ALLYEAR,Seq!K$1,FALSE)),VLOOKUP($F135,AREA_EM_ALLYEAR,Seq!K$1,FALSE),".")</f>
        <v>.</v>
      </c>
      <c r="FG135" t="str">
        <f>IF(ISNUMBER(VLOOKUP($F135,AREA_EM_ALLYEAR,Seq!L$1,FALSE)),VLOOKUP($F135,AREA_EM_ALLYEAR,Seq!L$1,FALSE),".")</f>
        <v>.</v>
      </c>
      <c r="FH135" t="str">
        <f>IF(ISNUMBER(VLOOKUP($F135,AREA_EM_ALLYEAR,Seq!M$1,FALSE)),VLOOKUP($F135,AREA_EM_ALLYEAR,Seq!M$1,FALSE),".")</f>
        <v>.</v>
      </c>
      <c r="FI135" t="str">
        <f>IF(ISNUMBER(VLOOKUP($F135,AREA_EM_ALLYEAR,Seq!N$1,FALSE)),VLOOKUP($F135,AREA_EM_ALLYEAR,Seq!N$1,FALSE),".")</f>
        <v>.</v>
      </c>
      <c r="FJ135" t="str">
        <f>IF(ISNUMBER(VLOOKUP($F135,AREA_EM_ALLYEAR,Seq!O$1,FALSE)),VLOOKUP($F135,AREA_EM_ALLYEAR,Seq!O$1,FALSE),".")</f>
        <v>.</v>
      </c>
      <c r="FK135" t="str">
        <f t="shared" si="130"/>
        <v>.</v>
      </c>
      <c r="FN135">
        <f>IF( ISNUMBER(VLOOKUP($F135,AREA_LIFE,Seq!V$1,FALSE)-Life!V$39),VLOOKUP($F135,AREA_LIFE,Seq!V$1,FALSE)-Life!V$39,".")</f>
        <v>4.3125853658536641</v>
      </c>
      <c r="FO135" t="str">
        <f>IF( ISNUMBER(VLOOKUP($F135,AREA_LIFE,Seq!W$1,FALSE)-Life!W$39),VLOOKUP($F135,AREA_LIFE,Seq!W$1,FALSE)-Life!W$39,".")</f>
        <v>.</v>
      </c>
      <c r="FP135">
        <f>IF( ISNUMBER(VLOOKUP($F135,AREA_LIFE,Seq!X$1,FALSE)-Life!X$39),VLOOKUP($F135,AREA_LIFE,Seq!X$1,FALSE)-Life!X$39,".")</f>
        <v>3.9246829268292629</v>
      </c>
      <c r="FQ135" t="str">
        <f>IF( ISNUMBER(VLOOKUP($F135,AREA_LIFE,Seq!Y$1,FALSE)-Life!Y$39),VLOOKUP($F135,AREA_LIFE,Seq!Y$1,FALSE)-Life!Y$39,".")</f>
        <v>.</v>
      </c>
      <c r="FR135" t="str">
        <f>IF( ISNUMBER(VLOOKUP($F135,AREA_LIFE,Seq!Z$1,FALSE)-Life!Z$39),VLOOKUP($F135,AREA_LIFE,Seq!Z$1,FALSE)-Life!Z$39,".")</f>
        <v>.</v>
      </c>
      <c r="FS135">
        <f>IF( ISNUMBER(VLOOKUP($F135,AREA_LIFE,Seq!AA$1,FALSE)-Life!AA$39),VLOOKUP($F135,AREA_LIFE,Seq!AA$1,FALSE)-Life!AA$39,".")</f>
        <v>4.430292682926833</v>
      </c>
      <c r="FT135" t="str">
        <f>IF( ISNUMBER(VLOOKUP($F135,AREA_LIFE,Seq!AB$1,FALSE)-Life!AB$39),VLOOKUP($F135,AREA_LIFE,Seq!AB$1,FALSE)-Life!AB$39,".")</f>
        <v>.</v>
      </c>
      <c r="FU135">
        <f>IF( ISNUMBER(VLOOKUP($F135,AREA_LIFE,Seq!AC$1,FALSE)-Life!AC$39),VLOOKUP($F135,AREA_LIFE,Seq!AC$1,FALSE)-Life!AC$39,".")</f>
        <v>4.7042439024390177</v>
      </c>
      <c r="FV135" t="str">
        <f>IF( ISNUMBER(VLOOKUP($F135,AREA_LIFE,Seq!AD$1,FALSE)-Life!AD$39),VLOOKUP($F135,AREA_LIFE,Seq!AD$1,FALSE)-Life!AD$39,".")</f>
        <v>.</v>
      </c>
      <c r="FW135">
        <f>IF( ISNUMBER(VLOOKUP($F135,AREA_LIFE,Seq!AE$1,FALSE)-Life!AE$39),VLOOKUP($F135,AREA_LIFE,Seq!AE$1,FALSE)-Life!AE$39,".")</f>
        <v>4.8672682926829225</v>
      </c>
      <c r="FX135">
        <f>IF( ISNUMBER(VLOOKUP($F135,AREA_LIFE,Seq!AF$1,FALSE)-Life!AF$39),VLOOKUP($F135,AREA_LIFE,Seq!AF$1,FALSE)-Life!AF$39,".")</f>
        <v>5.1945853658536691</v>
      </c>
      <c r="FY135">
        <f>IF( ISNUMBER(VLOOKUP($F135,AREA_LIFE,Seq!AG$1,FALSE)-Life!AG$39),VLOOKUP($F135,AREA_LIFE,Seq!AG$1,FALSE)-Life!AG$39,".")</f>
        <v>5.0032682926829182</v>
      </c>
      <c r="FZ135">
        <f>IF( ISNUMBER(VLOOKUP($F135,AREA_LIFE,Seq!AH$1,FALSE)-Life!AH$39),VLOOKUP($F135,AREA_LIFE,Seq!AH$1,FALSE)-Life!AH$39,".")</f>
        <v>4.6496341463414694</v>
      </c>
      <c r="GA135">
        <f>IF( ISNUMBER(VLOOKUP($F135,AREA_LIFE,Seq!AI$1,FALSE)-Life!AI$39),VLOOKUP($F135,AREA_LIFE,Seq!AI$1,FALSE)-Life!AI$39,".")</f>
        <v>4.2840731707317019</v>
      </c>
      <c r="GB135">
        <f>IF( ISNUMBER(VLOOKUP($F135,AREA_LIFE,Seq!AJ$1,FALSE)-Life!AJ$39),VLOOKUP($F135,AREA_LIFE,Seq!AJ$1,FALSE)-Life!AJ$39,".")</f>
        <v>4.0945365853658444</v>
      </c>
      <c r="GC135">
        <f>IF( ISNUMBER(VLOOKUP($F135,AREA_LIFE,Seq!AK$1,FALSE)-Life!AK$39),VLOOKUP($F135,AREA_LIFE,Seq!AK$1,FALSE)-Life!AK$39,".")</f>
        <v>3.8183170731707179</v>
      </c>
      <c r="GD135">
        <f>IF( ISNUMBER(VLOOKUP($F135,AREA_LIFE,Seq!AL$1,FALSE)-Life!AL$39),VLOOKUP($F135,AREA_LIFE,Seq!AL$1,FALSE)-Life!AL$39,".")</f>
        <v>4.4773902439024482</v>
      </c>
      <c r="GE135">
        <f>IF( ISNUMBER(VLOOKUP($F135,AREA_LIFE,Seq!AM$1,FALSE)-Life!AM$39),VLOOKUP($F135,AREA_LIFE,Seq!AM$1,FALSE)-Life!AM$39,".")</f>
        <v>4.4304634146341471</v>
      </c>
      <c r="GF135">
        <f>IF( ISNUMBER(VLOOKUP($F135,AREA_LIFE,Seq!AN$1,FALSE)-Life!AN$39),VLOOKUP($F135,AREA_LIFE,Seq!AN$1,FALSE)-Life!AN$39,".")</f>
        <v>4.1371463414634206</v>
      </c>
      <c r="GG135">
        <f>IF( ISNUMBER(VLOOKUP($F135,AREA_LIFE,Seq!AO$1,FALSE)-Life!AO$39),VLOOKUP($F135,AREA_LIFE,Seq!AO$1,FALSE)-Life!AO$39,".")</f>
        <v>3.9592439024390274</v>
      </c>
      <c r="GH135">
        <f>IF( ISNUMBER(VLOOKUP($F135,AREA_LIFE,Seq!AP$1,FALSE)-Life!AP$39),VLOOKUP($F135,AREA_LIFE,Seq!AP$1,FALSE)-Life!AP$39,".")</f>
        <v>4.6057560975609704</v>
      </c>
      <c r="GI135">
        <f>IF( ISNUMBER(VLOOKUP($F135,AREA_LIFE,Seq!AQ$1,FALSE)-Life!AQ$39),VLOOKUP($F135,AREA_LIFE,Seq!AQ$1,FALSE)-Life!AQ$39,".")</f>
        <v>4.5908536585366022</v>
      </c>
      <c r="GJ135">
        <f>IF( ISNUMBER(VLOOKUP($F135,AREA_LIFE,Seq!AR$1,FALSE)-Life!AR$39),VLOOKUP($F135,AREA_LIFE,Seq!AR$1,FALSE)-Life!AR$39,".")</f>
        <v>4.5605121951219587</v>
      </c>
      <c r="GK135">
        <f>IF( ISNUMBER(VLOOKUP($F135,AREA_LIFE,Seq!AS$1,FALSE)-Life!AS$39),VLOOKUP($F135,AREA_LIFE,Seq!AS$1,FALSE)-Life!AS$39,".")</f>
        <v>4.2577073170731694</v>
      </c>
      <c r="GL135">
        <f>IF( ISNUMBER(VLOOKUP($F135,AREA_LIFE,Seq!AT$1,FALSE)-Life!AT$39),VLOOKUP($F135,AREA_LIFE,Seq!AT$1,FALSE)-Life!AT$39,".")</f>
        <v>5.2385121951219276</v>
      </c>
      <c r="GM135">
        <f>IF( ISNUMBER(VLOOKUP($F135,AREA_LIFE,Seq!AU$1,FALSE)-Life!AU$39),VLOOKUP($F135,AREA_LIFE,Seq!AU$1,FALSE)-Life!AU$39,".")</f>
        <v>4.7389512195122023</v>
      </c>
      <c r="GN135">
        <f>IF( ISNUMBER(VLOOKUP($F135,AREA_LIFE,Seq!AV$1,FALSE)-Life!AV$39),VLOOKUP($F135,AREA_LIFE,Seq!AV$1,FALSE)-Life!AV$39,".")</f>
        <v>5.3498048780488006</v>
      </c>
      <c r="GO135">
        <f>IF( ISNUMBER(VLOOKUP($F135,AREA_LIFE,Seq!AW$1,FALSE)-Life!AW$39),VLOOKUP($F135,AREA_LIFE,Seq!AW$1,FALSE)-Life!AW$39,".")</f>
        <v>5.3069268292683063</v>
      </c>
      <c r="GP135">
        <f>IF( ISNUMBER(VLOOKUP($F135,AREA_LIFE,Seq!AX$1,FALSE)-Life!AX$39),VLOOKUP($F135,AREA_LIFE,Seq!AX$1,FALSE)-Life!AX$39,".")</f>
        <v>5.8493414634146319</v>
      </c>
      <c r="GQ135">
        <f t="shared" si="131"/>
        <v>5.8493414634146319</v>
      </c>
      <c r="GS135">
        <f>IFERROR(VLOOKUP($F135,AREA_LIFE,Seq!V$1,FALSE),".")</f>
        <v>70.280975609756098</v>
      </c>
      <c r="GT135" t="str">
        <f>IFERROR(VLOOKUP($F135,AREA_LIFE,Seq!W$1,FALSE),".")</f>
        <v>.</v>
      </c>
      <c r="GU135">
        <f>IFERROR(VLOOKUP($F135,AREA_LIFE,Seq!X$1,FALSE),".")</f>
        <v>70.273170731707324</v>
      </c>
      <c r="GV135" t="str">
        <f>IFERROR(VLOOKUP($F135,AREA_LIFE,Seq!Y$1,FALSE),".")</f>
        <v>.</v>
      </c>
      <c r="GW135" t="str">
        <f>IFERROR(VLOOKUP($F135,AREA_LIFE,Seq!Z$1,FALSE),".")</f>
        <v>.</v>
      </c>
      <c r="GX135">
        <f>IFERROR(VLOOKUP($F135,AREA_LIFE,Seq!AA$1,FALSE),".")</f>
        <v>71.310731707317089</v>
      </c>
      <c r="GY135" t="str">
        <f>IFERROR(VLOOKUP($F135,AREA_LIFE,Seq!AB$1,FALSE),".")</f>
        <v>.</v>
      </c>
      <c r="GZ135">
        <f>IFERROR(VLOOKUP($F135,AREA_LIFE,Seq!AC$1,FALSE),".")</f>
        <v>72.002439024390242</v>
      </c>
      <c r="HA135" t="str">
        <f>IFERROR(VLOOKUP($F135,AREA_LIFE,Seq!AD$1,FALSE),".")</f>
        <v>.</v>
      </c>
      <c r="HB135">
        <f>IFERROR(VLOOKUP($F135,AREA_LIFE,Seq!AE$1,FALSE),".")</f>
        <v>72.653658536585368</v>
      </c>
      <c r="HC135">
        <f>IFERROR(VLOOKUP($F135,AREA_LIFE,Seq!AF$1,FALSE),".")</f>
        <v>73.253658536585377</v>
      </c>
      <c r="HD135">
        <f>IFERROR(VLOOKUP($F135,AREA_LIFE,Seq!AG$1,FALSE),".")</f>
        <v>73.353658536585371</v>
      </c>
      <c r="HE135">
        <f>IFERROR(VLOOKUP($F135,AREA_LIFE,Seq!AH$1,FALSE),".")</f>
        <v>73.304878048780495</v>
      </c>
      <c r="HF135">
        <f>IFERROR(VLOOKUP($F135,AREA_LIFE,Seq!AI$1,FALSE),".")</f>
        <v>73.253658536585377</v>
      </c>
      <c r="HG135">
        <f>IFERROR(VLOOKUP($F135,AREA_LIFE,Seq!AJ$1,FALSE),".")</f>
        <v>73.384878048780493</v>
      </c>
      <c r="HH135">
        <f>IFERROR(VLOOKUP($F135,AREA_LIFE,Seq!AK$1,FALSE),".")</f>
        <v>73.435853658536587</v>
      </c>
      <c r="HI135">
        <f>IFERROR(VLOOKUP($F135,AREA_LIFE,Seq!AL$1,FALSE),".")</f>
        <v>74.42902439024391</v>
      </c>
      <c r="HJ135">
        <f>IFERROR(VLOOKUP($F135,AREA_LIFE,Seq!AM$1,FALSE),".")</f>
        <v>74.722195121951231</v>
      </c>
      <c r="HK135">
        <f>IFERROR(VLOOKUP($F135,AREA_LIFE,Seq!AN$1,FALSE),".")</f>
        <v>74.771951219512218</v>
      </c>
      <c r="HL135">
        <f>IFERROR(VLOOKUP($F135,AREA_LIFE,Seq!AO$1,FALSE),".")</f>
        <v>74.934146341463432</v>
      </c>
      <c r="HM135">
        <f>IFERROR(VLOOKUP($F135,AREA_LIFE,Seq!AP$1,FALSE),".")</f>
        <v>75.909756097560987</v>
      </c>
      <c r="HN135">
        <f>IFERROR(VLOOKUP($F135,AREA_LIFE,Seq!AQ$1,FALSE),".")</f>
        <v>76.202439024390259</v>
      </c>
      <c r="HO135">
        <f>IFERROR(VLOOKUP($F135,AREA_LIFE,Seq!AR$1,FALSE),".")</f>
        <v>76.45365853658538</v>
      </c>
      <c r="HP135">
        <f>IFERROR(VLOOKUP($F135,AREA_LIFE,Seq!AS$1,FALSE),".")</f>
        <v>76.404878048780489</v>
      </c>
      <c r="HQ135">
        <f>IFERROR(VLOOKUP($F135,AREA_LIFE,Seq!AT$1,FALSE),".")</f>
        <v>77.612195121951217</v>
      </c>
      <c r="HR135">
        <f>IFERROR(VLOOKUP($F135,AREA_LIFE,Seq!AU$1,FALSE),".")</f>
        <v>77.315609756097572</v>
      </c>
      <c r="HS135">
        <f>IFERROR(VLOOKUP($F135,AREA_LIFE,Seq!AV$1,FALSE),".")</f>
        <v>78.113414634146352</v>
      </c>
      <c r="HT135">
        <f>IFERROR(VLOOKUP($F135,AREA_LIFE,Seq!AW$1,FALSE),".")</f>
        <v>78.250000000000014</v>
      </c>
      <c r="HU135">
        <f>IFERROR(VLOOKUP($F135,AREA_LIFE,Seq!AX$1,FALSE),".")</f>
        <v>78.9739024390244</v>
      </c>
      <c r="HV135" t="str">
        <f>IFERROR(VLOOKUP($F135,AREA_LIFE,Seq!AY$1,FALSE),".")</f>
        <v>.</v>
      </c>
      <c r="HZ135">
        <f t="shared" si="85"/>
        <v>0</v>
      </c>
      <c r="IA135">
        <f t="shared" si="132"/>
        <v>0</v>
      </c>
      <c r="IB135">
        <f t="shared" si="86"/>
        <v>46121912.689055383</v>
      </c>
      <c r="IC135">
        <f t="shared" si="87"/>
        <v>-42798198.497066826</v>
      </c>
      <c r="ID135">
        <f t="shared" si="133"/>
        <v>5.6422640755357953E-2</v>
      </c>
      <c r="IE135" t="str">
        <f>work!FK135</f>
        <v>.</v>
      </c>
      <c r="IF135" t="str">
        <f>work!FL135</f>
        <v>.</v>
      </c>
      <c r="IG135" t="str">
        <f>work!FM135</f>
        <v>.</v>
      </c>
      <c r="IH135" t="str">
        <f>IF(ISNUMBER(work!FS135-work!FK135),work!FS135-work!FK135,".")</f>
        <v>.</v>
      </c>
      <c r="II135" t="str">
        <f>IF(ISNUMBER(work!FT135-work!FL135),work!FT135-work!FL135,".")</f>
        <v>.</v>
      </c>
      <c r="IJ135" t="str">
        <f>IF(ISNUMBER(work!FU135-work!FM135),work!FU135-work!FM135,".")</f>
        <v>.</v>
      </c>
    </row>
    <row r="136" spans="1:244" hidden="1">
      <c r="A136" s="24" t="str">
        <f t="shared" si="97"/>
        <v>欧洲</v>
      </c>
      <c r="B136" s="24" t="str">
        <f t="shared" si="98"/>
        <v>Out</v>
      </c>
      <c r="C136" s="24" t="str">
        <f t="shared" si="99"/>
        <v>Out</v>
      </c>
      <c r="D136" s="24"/>
      <c r="E136" s="25" t="s">
        <v>3953</v>
      </c>
      <c r="F136" s="26" t="str">
        <f t="shared" si="100"/>
        <v>Croatia</v>
      </c>
      <c r="G136" s="27" t="str">
        <f t="shared" si="101"/>
        <v>.</v>
      </c>
      <c r="H136" s="27" t="str">
        <f t="shared" si="102"/>
        <v>.</v>
      </c>
      <c r="I136" s="27" t="str">
        <f t="shared" si="103"/>
        <v>.</v>
      </c>
      <c r="J136" s="27" t="str">
        <f t="shared" si="104"/>
        <v>.</v>
      </c>
      <c r="K136" s="27" t="str">
        <f t="shared" si="105"/>
        <v>.</v>
      </c>
      <c r="L136" s="27" t="str">
        <f t="shared" si="106"/>
        <v>.</v>
      </c>
      <c r="M136" s="27" t="str">
        <f t="shared" si="107"/>
        <v>.</v>
      </c>
      <c r="N136" s="27" t="str">
        <f t="shared" si="108"/>
        <v>.</v>
      </c>
      <c r="O136" s="27" t="str">
        <f t="shared" si="109"/>
        <v>.</v>
      </c>
      <c r="P136" s="27" t="str">
        <f t="shared" si="110"/>
        <v>.</v>
      </c>
      <c r="Q136" s="27" t="str">
        <f t="shared" si="111"/>
        <v>.</v>
      </c>
      <c r="R136" s="27" t="str">
        <f t="shared" si="112"/>
        <v>.</v>
      </c>
      <c r="S136" s="27" t="str">
        <f t="shared" si="113"/>
        <v>.</v>
      </c>
      <c r="T136" s="27" t="str">
        <f t="shared" si="114"/>
        <v>.</v>
      </c>
      <c r="U136" s="27" t="str">
        <f t="shared" si="115"/>
        <v>.</v>
      </c>
      <c r="V136" s="27" t="str">
        <f t="shared" si="116"/>
        <v>.</v>
      </c>
      <c r="W136" s="27">
        <f t="shared" si="117"/>
        <v>0</v>
      </c>
      <c r="X136" s="27">
        <f t="shared" si="118"/>
        <v>4</v>
      </c>
      <c r="Y136" s="27">
        <f t="shared" si="119"/>
        <v>2</v>
      </c>
      <c r="Z136" s="27">
        <f t="shared" si="120"/>
        <v>4</v>
      </c>
      <c r="AA136" s="27">
        <f t="shared" si="121"/>
        <v>0</v>
      </c>
      <c r="AB136" s="27">
        <f t="shared" si="122"/>
        <v>2</v>
      </c>
      <c r="AC136" s="27">
        <f t="shared" si="123"/>
        <v>131</v>
      </c>
      <c r="AD136" s="27">
        <f t="shared" si="124"/>
        <v>20</v>
      </c>
      <c r="AE136" s="27">
        <f t="shared" si="125"/>
        <v>9</v>
      </c>
      <c r="AF136" s="27">
        <f t="shared" si="126"/>
        <v>0</v>
      </c>
      <c r="AG136" s="27"/>
      <c r="AH136" s="27" t="str">
        <f>IF(ISNUMBER(work!C136+work!AH136),work!C136+work!AH136,".")</f>
        <v>.</v>
      </c>
      <c r="AI136" s="27" t="str">
        <f>IF(ISNUMBER(work!D136+work!AI136),work!D136+work!AI136,".")</f>
        <v>.</v>
      </c>
      <c r="AJ136" s="27" t="str">
        <f>IF(ISNUMBER(work!E136+work!AJ136),work!E136+work!AJ136,".")</f>
        <v>.</v>
      </c>
      <c r="AK136" s="27" t="str">
        <f>IF(ISNUMBER(work!F136+work!AK136),work!F136+work!AK136,".")</f>
        <v>.</v>
      </c>
      <c r="AL136" s="27" t="str">
        <f>IF(ISNUMBER(work!G136+work!AL136),work!G136+work!AL136,".")</f>
        <v>.</v>
      </c>
      <c r="AM136" s="27" t="str">
        <f>IF(ISNUMBER(work!H136+work!AM136),work!H136+work!AM136,".")</f>
        <v>.</v>
      </c>
      <c r="AN136" s="27" t="str">
        <f>IF(ISNUMBER(work!I136+work!AN136),work!I136+work!AN136,".")</f>
        <v>.</v>
      </c>
      <c r="AO136" s="27" t="str">
        <f>IF(ISNUMBER(work!J136+work!AO136),work!J136+work!AO136,".")</f>
        <v>.</v>
      </c>
      <c r="AP136" s="27" t="str">
        <f>IF(ISNUMBER(work!K136+work!AP136),work!K136+work!AP136,".")</f>
        <v>.</v>
      </c>
      <c r="AQ136" s="27" t="str">
        <f>IF(ISNUMBER(work!L136+work!AQ136),work!L136+work!AQ136,".")</f>
        <v>.</v>
      </c>
      <c r="AR136" s="27">
        <f>IF(ISNUMBER(work!M136+work!AR136),work!M136+work!AR136,".")</f>
        <v>46975107.756274305</v>
      </c>
      <c r="AS136" s="27">
        <f>IF(ISNUMBER(work!N136+work!AS136),work!N136+work!AS136,".")</f>
        <v>50535041.805148587</v>
      </c>
      <c r="AT136" s="27">
        <f>IF(ISNUMBER(work!O136+work!AT136),work!O136+work!AT136,".")</f>
        <v>57196726.742626116</v>
      </c>
      <c r="AU136" s="27">
        <f>IF(ISNUMBER(work!P136+work!AU136),work!P136+work!AU136,".")</f>
        <v>64818338.006618537</v>
      </c>
      <c r="AV136" s="27">
        <f>IF(ISNUMBER(work!Q136+work!AV136),work!Q136+work!AV136,".")</f>
        <v>73193031.541126385</v>
      </c>
      <c r="AW136" s="27">
        <f>IF(ISNUMBER(work!R136+work!AW136),work!R136+work!AW136,".")</f>
        <v>81101464.755809858</v>
      </c>
      <c r="AX136" s="27">
        <f>IF(ISNUMBER(work!S136+work!AX136),work!S136+work!AX136,".")</f>
        <v>89135717.800129399</v>
      </c>
      <c r="AY136" s="27">
        <f>IF(ISNUMBER(work!T136+work!AY136),work!T136+work!AY136,".")</f>
        <v>97376792.568425819</v>
      </c>
      <c r="AZ136" s="27">
        <f>IF(ISNUMBER(work!U136+work!AZ136),work!U136+work!AZ136,".")</f>
        <v>104855312.5789516</v>
      </c>
      <c r="BA136" s="27">
        <f>IF(ISNUMBER(work!V136+work!BA136),work!V136+work!BA136,".")</f>
        <v>112632838.29824407</v>
      </c>
      <c r="BB136" s="27">
        <f>IF(ISNUMBER(work!W136+work!BB136),work!W136+work!BB136,".")</f>
        <v>121982785.29355164</v>
      </c>
      <c r="BC136" s="27">
        <f>IF(ISNUMBER(work!X136+work!BC136),work!X136+work!BC136,".")</f>
        <v>132012038.44882196</v>
      </c>
      <c r="BD136" s="27">
        <f>IF(ISNUMBER(work!Y136+work!BD136),work!Y136+work!BD136,".")</f>
        <v>143944049.26928532</v>
      </c>
      <c r="BE136" s="27">
        <f>IF(ISNUMBER(work!Z136+work!BE136),work!Z136+work!BE136,".")</f>
        <v>158220600.80935538</v>
      </c>
      <c r="BF136" s="27">
        <f>IF(ISNUMBER(work!AA136+work!BF136),work!AA136+work!BF136,".")</f>
        <v>174057366.02169138</v>
      </c>
      <c r="BG136" s="27">
        <f>IF(ISNUMBER(work!AB136+work!BG136),work!AB136+work!BG136,".")</f>
        <v>192001007.39111987</v>
      </c>
      <c r="BH136" s="27">
        <f>IF(ISNUMBER(work!AC136+work!BH136),work!AC136+work!BH136,".")</f>
        <v>214090289.14401248</v>
      </c>
      <c r="BI136" s="27">
        <f>IF(ISNUMBER(work!AD136+work!BI136),work!AD136+work!BI136,".")</f>
        <v>241711880.13800928</v>
      </c>
      <c r="BJ136" s="27">
        <f>IF(ISNUMBER(work!AE136+work!BJ136),work!AE136+work!BJ136,".")</f>
        <v>263270443.08806124</v>
      </c>
      <c r="BK136" s="27">
        <f>IF(ISNUMBER(work!AF136+work!BK136),work!AF136+work!BK136,".")</f>
        <v>296589295.5314272</v>
      </c>
      <c r="BL136" s="27"/>
      <c r="BM136" s="27" t="str">
        <f>IF(ISNUMBER(work!AH136-work!C136),work!AH136-work!C136,".")</f>
        <v>.</v>
      </c>
      <c r="BN136" s="27" t="str">
        <f>IF(ISNUMBER(work!AI136-work!D136),work!AI136-work!D136,".")</f>
        <v>.</v>
      </c>
      <c r="BO136" s="27" t="str">
        <f>IF(ISNUMBER(work!AJ136-work!E136),work!AJ136-work!E136,".")</f>
        <v>.</v>
      </c>
      <c r="BP136" s="27" t="str">
        <f>IF(ISNUMBER(work!AK136-work!F136),work!AK136-work!F136,".")</f>
        <v>.</v>
      </c>
      <c r="BQ136" s="27" t="str">
        <f>IF(ISNUMBER(work!AL136-work!G136),work!AL136-work!G136,".")</f>
        <v>.</v>
      </c>
      <c r="BR136" s="27" t="str">
        <f>IF(ISNUMBER(work!AM136-work!H136),work!AM136-work!H136,".")</f>
        <v>.</v>
      </c>
      <c r="BS136" s="27" t="str">
        <f>IF(ISNUMBER(work!AN136-work!I136),work!AN136-work!I136,".")</f>
        <v>.</v>
      </c>
      <c r="BT136" s="27" t="str">
        <f>IF(ISNUMBER(work!AO136-work!J136),work!AO136-work!J136,".")</f>
        <v>.</v>
      </c>
      <c r="BU136" s="27" t="str">
        <f>IF(ISNUMBER(work!AP136-work!K136),work!AP136-work!K136,".")</f>
        <v>.</v>
      </c>
      <c r="BV136" s="27" t="str">
        <f>IF(ISNUMBER(work!AQ136-work!L136),work!AQ136-work!L136,".")</f>
        <v>.</v>
      </c>
      <c r="BW136" s="27">
        <f>IF(ISNUMBER(work!AR136-work!M136),work!AR136-work!M136,".")</f>
        <v>-41945003.429847904</v>
      </c>
      <c r="BX136" s="27">
        <f>IF(ISNUMBER(work!AS136-work!N136),work!AS136-work!N136,".")</f>
        <v>-46565719.610096812</v>
      </c>
      <c r="BY136" s="27">
        <f>IF(ISNUMBER(work!AT136-work!O136),work!AT136-work!O136,".")</f>
        <v>-53692342.793584093</v>
      </c>
      <c r="BZ136" s="27">
        <f>IF(ISNUMBER(work!AU136-work!P136),work!AU136-work!P136,".")</f>
        <v>-61595201.264661051</v>
      </c>
      <c r="CA136" s="27">
        <f>IF(ISNUMBER(work!AV136-work!Q136),work!AV136-work!Q136,".")</f>
        <v>-69780681.374690816</v>
      </c>
      <c r="CB136" s="27">
        <f>IF(ISNUMBER(work!AW136-work!R136),work!AW136-work!R136,".")</f>
        <v>-77456382.867831543</v>
      </c>
      <c r="CC136" s="27">
        <f>IF(ISNUMBER(work!AX136-work!S136),work!AX136-work!S136,".")</f>
        <v>-85277914.585876003</v>
      </c>
      <c r="CD136" s="27">
        <f>IF(ISNUMBER(work!AY136-work!T136),work!AY136-work!T136,".")</f>
        <v>-93257307.629478171</v>
      </c>
      <c r="CE136" s="27">
        <f>IF(ISNUMBER(work!AZ136-work!U136),work!AZ136-work!U136,".")</f>
        <v>-100648247.4343884</v>
      </c>
      <c r="CF136" s="27">
        <f>IF(ISNUMBER(work!BA136-work!V136),work!BA136-work!V136,".")</f>
        <v>-108488992.27610992</v>
      </c>
      <c r="CG136" s="27">
        <f>IF(ISNUMBER(work!BB136-work!W136),work!BB136-work!W136,".")</f>
        <v>-117713279.04904835</v>
      </c>
      <c r="CH136" s="27">
        <f>IF(ISNUMBER(work!BC136-work!X136),work!BC136-work!X136,".")</f>
        <v>-127578799.23421404</v>
      </c>
      <c r="CI136" s="27">
        <f>IF(ISNUMBER(work!BD136-work!Y136),work!BD136-work!Y136,".")</f>
        <v>-139269554.64290667</v>
      </c>
      <c r="CJ136" s="27">
        <f>IF(ISNUMBER(work!BE136-work!Z136),work!BE136-work!Z136,".")</f>
        <v>-153314363.49405664</v>
      </c>
      <c r="CK136" s="27">
        <f>IF(ISNUMBER(work!BF136-work!AA136),work!BF136-work!AA136,".")</f>
        <v>-168942629.6763646</v>
      </c>
      <c r="CL136" s="27">
        <f>IF(ISNUMBER(work!BG136-work!AB136),work!BG136-work!AB136,".")</f>
        <v>-186670987.85953411</v>
      </c>
      <c r="CM136" s="27">
        <f>IF(ISNUMBER(work!BH136-work!AC136),work!BH136-work!AC136,".")</f>
        <v>-208507657.5557175</v>
      </c>
      <c r="CN136" s="27">
        <f>IF(ISNUMBER(work!BI136-work!AD136),work!BI136-work!AD136,".")</f>
        <v>-235823799.63268474</v>
      </c>
      <c r="CO136" s="27">
        <f>IF(ISNUMBER(work!BJ136-work!AE136),work!BJ136-work!AE136,".")</f>
        <v>-257243447.86199674</v>
      </c>
      <c r="CP136" s="27">
        <f>IF(ISNUMBER(work!BK136-work!AF136),work!BK136-work!AF136,".")</f>
        <v>-290919812.29736346</v>
      </c>
      <c r="CQ136" s="27"/>
      <c r="CR136" s="27"/>
      <c r="CS136" s="27">
        <f>IF(ISNUMBER(work!CR136-work!BN136),work!CR136-work!BN136,".")</f>
        <v>6.2161862527716195E-2</v>
      </c>
      <c r="CT136" s="27">
        <f>IF(ISNUMBER(work!CS136-work!BO136),work!CS136-work!BO136,".")</f>
        <v>6.1161862527716195E-2</v>
      </c>
      <c r="CU136" s="27">
        <f>IF(ISNUMBER(work!CT136-work!BP136),work!CT136-work!BP136,".")</f>
        <v>6.1161862527716195E-2</v>
      </c>
      <c r="CV136" s="27">
        <f>IF(ISNUMBER(work!CU136-work!BQ136),work!CU136-work!BQ136,".")</f>
        <v>6.0161862527716194E-2</v>
      </c>
      <c r="CW136" s="27">
        <f>IF(ISNUMBER(work!CV136-work!BR136),work!CV136-work!BR136,".")</f>
        <v>6.0161862527716194E-2</v>
      </c>
      <c r="CX136" s="27">
        <f>IF(ISNUMBER(work!CW136-work!BS136),work!CW136-work!BS136,".")</f>
        <v>5.9161862527716193E-2</v>
      </c>
      <c r="CY136" s="27">
        <f>IF(ISNUMBER(work!CX136-work!BT136),work!CX136-work!BT136,".")</f>
        <v>5.8161862527716192E-2</v>
      </c>
      <c r="CZ136" s="27">
        <f>IF(ISNUMBER(work!CY136-work!BU136),work!CY136-work!BU136,".")</f>
        <v>5.7161862527716191E-2</v>
      </c>
      <c r="DA136" s="27">
        <f>IF(ISNUMBER(work!CZ136-work!BV136),work!CZ136-work!BV136,".")</f>
        <v>5.6161862527716197E-2</v>
      </c>
      <c r="DB136" s="27">
        <f>IF(ISNUMBER(work!DA136-work!BW136),work!DA136-work!BW136,".")</f>
        <v>5.5161862527716196E-2</v>
      </c>
      <c r="DC136" s="27">
        <f>IF(ISNUMBER(work!DB136-work!BX136),work!DB136-work!BX136,".")</f>
        <v>5.3161862527716194E-2</v>
      </c>
      <c r="DD136" s="27">
        <f>IF(ISNUMBER(work!DC136-work!BY136),work!DC136-work!BY136,".")</f>
        <v>5.1161862527716193E-2</v>
      </c>
      <c r="DE136" s="27">
        <f>IF(ISNUMBER(work!DD136-work!BZ136),work!DD136-work!BZ136,".")</f>
        <v>5.2790935347700504E-2</v>
      </c>
      <c r="DF136" s="27">
        <f>IF(ISNUMBER(work!DE136-work!CA136),work!DE136-work!CA136,".")</f>
        <v>5.0790935347700503E-2</v>
      </c>
      <c r="DG136" s="27">
        <f>IF(ISNUMBER(work!DF136-work!CB136),work!DF136-work!CB136,".")</f>
        <v>4.8790935347700501E-2</v>
      </c>
      <c r="DH136" s="27">
        <f>IF(ISNUMBER(work!DG136-work!CC136),work!DG136-work!CC136,".")</f>
        <v>4.6790935347700506E-2</v>
      </c>
      <c r="DI136" s="27">
        <f>IF(ISNUMBER(work!DH136-work!CD136),work!DH136-work!CD136,".")</f>
        <v>4.379093534770051E-2</v>
      </c>
      <c r="DJ136" s="27">
        <f>IF(ISNUMBER(work!DI136-work!CE136),work!DI136-work!CE136,".")</f>
        <v>4.1790935347700509E-2</v>
      </c>
      <c r="DK136" s="27">
        <f>IF(ISNUMBER(work!DJ136-work!CF136),work!DJ136-work!CF136,".")</f>
        <v>3.9790935347700507E-2</v>
      </c>
      <c r="DL136" s="27">
        <f>IF(ISNUMBER(work!DK136-work!CG136),work!DK136-work!CG136,".")</f>
        <v>3.6013175230566533E-2</v>
      </c>
      <c r="DM136" s="27">
        <f>IF(ISNUMBER(work!DL136-work!CH136),work!DL136-work!CH136,".")</f>
        <v>3.4953908721192951E-2</v>
      </c>
      <c r="DN136" s="27">
        <f>IF(ISNUMBER(work!DM136-work!CI136),work!DM136-work!CI136,".")</f>
        <v>3.16054054054054E-2</v>
      </c>
      <c r="DO136" s="27">
        <f>IF(ISNUMBER(work!DN136-work!CJ136),work!DN136-work!CJ136,".")</f>
        <v>2.842702702702702E-2</v>
      </c>
      <c r="DP136" s="27">
        <f>IF(ISNUMBER(work!DO136-work!CK136),work!DO136-work!CK136,".")</f>
        <v>2.5169369369369365E-2</v>
      </c>
      <c r="DQ136" s="27">
        <f>IF(ISNUMBER(work!DP136-work!CL136),work!DP136-work!CL136,".")</f>
        <v>2.0785762559134932E-2</v>
      </c>
      <c r="DR136" s="27">
        <f>IF(ISNUMBER(work!DQ136-work!CM136),work!DQ136-work!CM136,".")</f>
        <v>1.7115263394867179E-2</v>
      </c>
      <c r="DS136" s="27">
        <f>IF(ISNUMBER(work!DR136-work!CN136),work!DR136-work!CN136,".")</f>
        <v>1.2250000000000004E-2</v>
      </c>
      <c r="DT136" s="27">
        <f>IF(ISNUMBER(work!DS136-work!CO136),work!DS136-work!CO136,".")</f>
        <v>7.1036970243462533E-3</v>
      </c>
      <c r="DU136" s="27">
        <f>IF(ISNUMBER(work!DT136-work!CP136),work!DT136-work!CP136,".")</f>
        <v>2.6644113667117775E-3</v>
      </c>
      <c r="DV136" s="27">
        <f t="shared" si="127"/>
        <v>2.6644113667117775E-3</v>
      </c>
      <c r="DW136" s="27"/>
      <c r="DX136" s="27" t="str">
        <f>IF(ISNUMBER(work!FJ136/work!FN136),work!FJ136/work!FN136,".")</f>
        <v>.</v>
      </c>
      <c r="DY136" s="27" t="str">
        <f>IF(ISNUMBER(work!FK136/work!FO136),work!FK136/work!FO136,".")</f>
        <v>.</v>
      </c>
      <c r="DZ136" s="27" t="str">
        <f>IF(ISNUMBER(work!FL136/work!FP136),work!FL136/work!FP136,".")</f>
        <v>.</v>
      </c>
      <c r="EA136" s="27" t="str">
        <f>IF(ISNUMBER(work!FM136/work!FQ136),work!FM136/work!FQ136,".")</f>
        <v>.</v>
      </c>
      <c r="EB136" s="27" t="str">
        <f>IF(ISNUMBER((work!FK136+work!FL136)/(work!FO136+work!FP136)),(work!FK136+work!FL136)/(work!FO136+work!FP136),".")</f>
        <v>.</v>
      </c>
      <c r="EC136" s="27" t="str">
        <f>IF(ISNUMBER(work!FR136/work!FV136),work!FR136/work!FV136,".")</f>
        <v>.</v>
      </c>
      <c r="ED136" s="27" t="str">
        <f>IF(ISNUMBER(work!FS136/work!FW136),work!FS136/work!FW136,".")</f>
        <v>.</v>
      </c>
      <c r="EE136" s="27" t="str">
        <f>IF(ISNUMBER(work!FT136/work!FX136),work!FT136/work!FX136,".")</f>
        <v>.</v>
      </c>
      <c r="EF136" s="27" t="str">
        <f>IF(ISNUMBER(work!FU136/work!FY136),work!FU136/work!FY136,".")</f>
        <v>.</v>
      </c>
      <c r="EG136" s="27" t="str">
        <f>IF(ISNUMBER((work!FS136+work!FT136)/(work!FW136+work!FX136)),(work!FS136+work!FT136)/(work!FW136+work!FX136),".")</f>
        <v>.</v>
      </c>
      <c r="EH136" s="27" t="str">
        <f>work!EZ136</f>
        <v>.</v>
      </c>
      <c r="EI136" s="27" t="str">
        <f>work!FA136</f>
        <v>.</v>
      </c>
      <c r="EJ136" s="27" t="str">
        <f>work!FB136</f>
        <v>.</v>
      </c>
      <c r="EK136" s="27"/>
      <c r="EL136" s="27" t="str">
        <f t="shared" si="128"/>
        <v>.</v>
      </c>
      <c r="EM136" t="str">
        <f t="shared" si="129"/>
        <v>.</v>
      </c>
      <c r="EN136" t="str">
        <f>work!FM136</f>
        <v>.</v>
      </c>
      <c r="EO136" t="str">
        <f>IF(ISNUMBER(work!FK136+work!FL136),work!FK136+work!FL136,".")</f>
        <v>.</v>
      </c>
      <c r="EP136" t="str">
        <f>IF(ISNUMBER(work!FU136-work!FM136),work!FU136-work!FM136,".")</f>
        <v>.</v>
      </c>
      <c r="EQ136" t="str">
        <f>IF(ISNUMBER(work!FS136+work!FT136-work!FK136-work!FL136),(work!FS136+work!FT136-work!FK136-work!FL136),".")</f>
        <v>.</v>
      </c>
      <c r="EU136" t="str">
        <f>work!FC136</f>
        <v>.</v>
      </c>
      <c r="EV136" t="str">
        <f>work!FD136</f>
        <v>.</v>
      </c>
      <c r="EW136" t="str">
        <f>IF(ISNUMBER(VLOOKUP($F136,AREA_EM_ALLYEAR,Seq!B$1,FALSE)),VLOOKUP($F136,AREA_EM_ALLYEAR,Seq!B$1,FALSE),".")</f>
        <v>.</v>
      </c>
      <c r="EX136" t="str">
        <f>IF(ISNUMBER(VLOOKUP($F136,AREA_EM_ALLYEAR,Seq!C$1,FALSE)),VLOOKUP($F136,AREA_EM_ALLYEAR,Seq!C$1,FALSE),".")</f>
        <v>.</v>
      </c>
      <c r="EY136" t="str">
        <f>IF(ISNUMBER(VLOOKUP($F136,AREA_EM_ALLYEAR,Seq!D$1,FALSE)),VLOOKUP($F136,AREA_EM_ALLYEAR,Seq!D$1,FALSE),".")</f>
        <v>.</v>
      </c>
      <c r="EZ136" t="str">
        <f>IF(ISNUMBER(VLOOKUP($F136,AREA_EM_ALLYEAR,Seq!E$1,FALSE)),VLOOKUP($F136,AREA_EM_ALLYEAR,Seq!E$1,FALSE),".")</f>
        <v>.</v>
      </c>
      <c r="FA136" t="str">
        <f>IF(ISNUMBER(VLOOKUP($F136,AREA_EM_ALLYEAR,Seq!F$1,FALSE)),VLOOKUP($F136,AREA_EM_ALLYEAR,Seq!F$1,FALSE),".")</f>
        <v>.</v>
      </c>
      <c r="FB136" t="str">
        <f>IF(ISNUMBER(VLOOKUP($F136,AREA_EM_ALLYEAR,Seq!G$1,FALSE)),VLOOKUP($F136,AREA_EM_ALLYEAR,Seq!G$1,FALSE),".")</f>
        <v>.</v>
      </c>
      <c r="FC136" t="str">
        <f>IF(ISNUMBER(VLOOKUP($F136,AREA_EM_ALLYEAR,Seq!H$1,FALSE)),VLOOKUP($F136,AREA_EM_ALLYEAR,Seq!H$1,FALSE),".")</f>
        <v>.</v>
      </c>
      <c r="FD136" t="str">
        <f>IF(ISNUMBER(VLOOKUP($F136,AREA_EM_ALLYEAR,Seq!I$1,FALSE)),VLOOKUP($F136,AREA_EM_ALLYEAR,Seq!I$1,FALSE),".")</f>
        <v>.</v>
      </c>
      <c r="FE136" t="str">
        <f>IF(ISNUMBER(VLOOKUP($F136,AREA_EM_ALLYEAR,Seq!J$1,FALSE)),VLOOKUP($F136,AREA_EM_ALLYEAR,Seq!J$1,FALSE),".")</f>
        <v>.</v>
      </c>
      <c r="FF136" t="str">
        <f>IF(ISNUMBER(VLOOKUP($F136,AREA_EM_ALLYEAR,Seq!K$1,FALSE)),VLOOKUP($F136,AREA_EM_ALLYEAR,Seq!K$1,FALSE),".")</f>
        <v>.</v>
      </c>
      <c r="FG136" t="str">
        <f>IF(ISNUMBER(VLOOKUP($F136,AREA_EM_ALLYEAR,Seq!L$1,FALSE)),VLOOKUP($F136,AREA_EM_ALLYEAR,Seq!L$1,FALSE),".")</f>
        <v>.</v>
      </c>
      <c r="FH136" t="str">
        <f>IF(ISNUMBER(VLOOKUP($F136,AREA_EM_ALLYEAR,Seq!M$1,FALSE)),VLOOKUP($F136,AREA_EM_ALLYEAR,Seq!M$1,FALSE),".")</f>
        <v>.</v>
      </c>
      <c r="FI136" t="str">
        <f>IF(ISNUMBER(VLOOKUP($F136,AREA_EM_ALLYEAR,Seq!N$1,FALSE)),VLOOKUP($F136,AREA_EM_ALLYEAR,Seq!N$1,FALSE),".")</f>
        <v>.</v>
      </c>
      <c r="FJ136" t="str">
        <f>IF(ISNUMBER(VLOOKUP($F136,AREA_EM_ALLYEAR,Seq!O$1,FALSE)),VLOOKUP($F136,AREA_EM_ALLYEAR,Seq!O$1,FALSE),".")</f>
        <v>.</v>
      </c>
      <c r="FK136" t="str">
        <f t="shared" si="130"/>
        <v>.</v>
      </c>
      <c r="FN136">
        <f>IF( ISNUMBER(VLOOKUP($F136,AREA_LIFE,Seq!V$1,FALSE)-Life!V$39),VLOOKUP($F136,AREA_LIFE,Seq!V$1,FALSE)-Life!V$39,".")</f>
        <v>4.2069756097561282</v>
      </c>
      <c r="FO136">
        <f>IF( ISNUMBER(VLOOKUP($F136,AREA_LIFE,Seq!W$1,FALSE)-Life!W$39),VLOOKUP($F136,AREA_LIFE,Seq!W$1,FALSE)-Life!W$39,".")</f>
        <v>4.1776585365853833</v>
      </c>
      <c r="FP136">
        <f>IF( ISNUMBER(VLOOKUP($F136,AREA_LIFE,Seq!X$1,FALSE)-Life!X$39),VLOOKUP($F136,AREA_LIFE,Seq!X$1,FALSE)-Life!X$39,".")</f>
        <v>4.1341951219512225</v>
      </c>
      <c r="FQ136">
        <f>IF( ISNUMBER(VLOOKUP($F136,AREA_LIFE,Seq!Y$1,FALSE)-Life!Y$39),VLOOKUP($F136,AREA_LIFE,Seq!Y$1,FALSE)-Life!Y$39,".")</f>
        <v>3.7537073170731645</v>
      </c>
      <c r="FR136">
        <f>IF( ISNUMBER(VLOOKUP($F136,AREA_LIFE,Seq!Z$1,FALSE)-Life!Z$39),VLOOKUP($F136,AREA_LIFE,Seq!Z$1,FALSE)-Life!Z$39,".")</f>
        <v>3.5227317073170639</v>
      </c>
      <c r="FS136">
        <f>IF( ISNUMBER(VLOOKUP($F136,AREA_LIFE,Seq!AA$1,FALSE)-Life!AA$39),VLOOKUP($F136,AREA_LIFE,Seq!AA$1,FALSE)-Life!AA$39,".")</f>
        <v>4.0056585365853579</v>
      </c>
      <c r="FT136">
        <f>IF( ISNUMBER(VLOOKUP($F136,AREA_LIFE,Seq!AB$1,FALSE)-Life!AB$39),VLOOKUP($F136,AREA_LIFE,Seq!AB$1,FALSE)-Life!AB$39,".")</f>
        <v>4.3378048780487717</v>
      </c>
      <c r="FU136">
        <f>IF( ISNUMBER(VLOOKUP($F136,AREA_LIFE,Seq!AC$1,FALSE)-Life!AC$39),VLOOKUP($F136,AREA_LIFE,Seq!AC$1,FALSE)-Life!AC$39,".")</f>
        <v>4.1720487804878132</v>
      </c>
      <c r="FV136">
        <f>IF( ISNUMBER(VLOOKUP($F136,AREA_LIFE,Seq!AD$1,FALSE)-Life!AD$39),VLOOKUP($F136,AREA_LIFE,Seq!AD$1,FALSE)-Life!AD$39,".")</f>
        <v>3.9553658536585345</v>
      </c>
      <c r="FW136">
        <f>IF( ISNUMBER(VLOOKUP($F136,AREA_LIFE,Seq!AE$1,FALSE)-Life!AE$39),VLOOKUP($F136,AREA_LIFE,Seq!AE$1,FALSE)-Life!AE$39,".")</f>
        <v>4.0582439024390169</v>
      </c>
      <c r="FX136">
        <f>IF( ISNUMBER(VLOOKUP($F136,AREA_LIFE,Seq!AF$1,FALSE)-Life!AF$39),VLOOKUP($F136,AREA_LIFE,Seq!AF$1,FALSE)-Life!AF$39,".")</f>
        <v>4.1114146341463425</v>
      </c>
      <c r="FY136">
        <f>IF( ISNUMBER(VLOOKUP($F136,AREA_LIFE,Seq!AG$1,FALSE)-Life!AG$39),VLOOKUP($F136,AREA_LIFE,Seq!AG$1,FALSE)-Life!AG$39,".")</f>
        <v>3.8349756097560999</v>
      </c>
      <c r="FZ136">
        <f>IF( ISNUMBER(VLOOKUP($F136,AREA_LIFE,Seq!AH$1,FALSE)-Life!AH$39),VLOOKUP($F136,AREA_LIFE,Seq!AH$1,FALSE)-Life!AH$39,".")</f>
        <v>2.5862195121951288</v>
      </c>
      <c r="GA136" t="str">
        <f>IF( ISNUMBER(VLOOKUP($F136,AREA_LIFE,Seq!AI$1,FALSE)-Life!AI$39),VLOOKUP($F136,AREA_LIFE,Seq!AI$1,FALSE)-Life!AI$39,".")</f>
        <v>.</v>
      </c>
      <c r="GB136" t="str">
        <f>IF( ISNUMBER(VLOOKUP($F136,AREA_LIFE,Seq!AJ$1,FALSE)-Life!AJ$39),VLOOKUP($F136,AREA_LIFE,Seq!AJ$1,FALSE)-Life!AJ$39,".")</f>
        <v>.</v>
      </c>
      <c r="GC136">
        <f>IF( ISNUMBER(VLOOKUP($F136,AREA_LIFE,Seq!AK$1,FALSE)-Life!AK$39),VLOOKUP($F136,AREA_LIFE,Seq!AK$1,FALSE)-Life!AK$39,".")</f>
        <v>2.4668536585365786</v>
      </c>
      <c r="GD136">
        <f>IF( ISNUMBER(VLOOKUP($F136,AREA_LIFE,Seq!AL$1,FALSE)-Life!AL$39),VLOOKUP($F136,AREA_LIFE,Seq!AL$1,FALSE)-Life!AL$39,".")</f>
        <v>2.4137317073170834</v>
      </c>
      <c r="GE136">
        <f>IF( ISNUMBER(VLOOKUP($F136,AREA_LIFE,Seq!AM$1,FALSE)-Life!AM$39),VLOOKUP($F136,AREA_LIFE,Seq!AM$1,FALSE)-Life!AM$39,".")</f>
        <v>2.2033902439024331</v>
      </c>
      <c r="GF136">
        <f>IF( ISNUMBER(VLOOKUP($F136,AREA_LIFE,Seq!AN$1,FALSE)-Life!AN$39),VLOOKUP($F136,AREA_LIFE,Seq!AN$1,FALSE)-Life!AN$39,".")</f>
        <v>1.6822682926829202</v>
      </c>
      <c r="GG136">
        <f>IF( ISNUMBER(VLOOKUP($F136,AREA_LIFE,Seq!AO$1,FALSE)-Life!AO$39),VLOOKUP($F136,AREA_LIFE,Seq!AO$1,FALSE)-Life!AO$39,".")</f>
        <v>1.6670487804877894</v>
      </c>
      <c r="GH136">
        <f>IF( ISNUMBER(VLOOKUP($F136,AREA_LIFE,Seq!AP$1,FALSE)-Life!AP$39),VLOOKUP($F136,AREA_LIFE,Seq!AP$1,FALSE)-Life!AP$39,".")</f>
        <v>1.5038048780487827</v>
      </c>
      <c r="GI136">
        <f>IF( ISNUMBER(VLOOKUP($F136,AREA_LIFE,Seq!AQ$1,FALSE)-Life!AQ$39),VLOOKUP($F136,AREA_LIFE,Seq!AQ$1,FALSE)-Life!AQ$39,".")</f>
        <v>2.9013414634146528</v>
      </c>
      <c r="GJ136">
        <f>IF( ISNUMBER(VLOOKUP($F136,AREA_LIFE,Seq!AR$1,FALSE)-Life!AR$39),VLOOKUP($F136,AREA_LIFE,Seq!AR$1,FALSE)-Life!AR$39,".")</f>
        <v>2.8241707317073264</v>
      </c>
      <c r="GK136">
        <f>IF( ISNUMBER(VLOOKUP($F136,AREA_LIFE,Seq!AS$1,FALSE)-Life!AS$39),VLOOKUP($F136,AREA_LIFE,Seq!AS$1,FALSE)-Life!AS$39,".")</f>
        <v>2.4667317073170807</v>
      </c>
      <c r="GL136">
        <f>IF( ISNUMBER(VLOOKUP($F136,AREA_LIFE,Seq!AT$1,FALSE)-Life!AT$39),VLOOKUP($F136,AREA_LIFE,Seq!AT$1,FALSE)-Life!AT$39,".")</f>
        <v>3.1465609756097308</v>
      </c>
      <c r="GM136">
        <f>IF( ISNUMBER(VLOOKUP($F136,AREA_LIFE,Seq!AU$1,FALSE)-Life!AU$39),VLOOKUP($F136,AREA_LIFE,Seq!AU$1,FALSE)-Life!AU$39,".")</f>
        <v>2.6679756097560983</v>
      </c>
      <c r="GN136">
        <f>IF( ISNUMBER(VLOOKUP($F136,AREA_LIFE,Seq!AV$1,FALSE)-Life!AV$39),VLOOKUP($F136,AREA_LIFE,Seq!AV$1,FALSE)-Life!AV$39,".")</f>
        <v>3.073219512195152</v>
      </c>
      <c r="GO136">
        <f>IF( ISNUMBER(VLOOKUP($F136,AREA_LIFE,Seq!AW$1,FALSE)-Life!AW$39),VLOOKUP($F136,AREA_LIFE,Seq!AW$1,FALSE)-Life!AW$39,".")</f>
        <v>2.762536585365865</v>
      </c>
      <c r="GP136">
        <f>IF( ISNUMBER(VLOOKUP($F136,AREA_LIFE,Seq!AX$1,FALSE)-Life!AX$39),VLOOKUP($F136,AREA_LIFE,Seq!AX$1,FALSE)-Life!AX$39,".")</f>
        <v>2.7876341463414605</v>
      </c>
      <c r="GQ136">
        <f t="shared" si="131"/>
        <v>2.7876341463414605</v>
      </c>
      <c r="GS136">
        <f>IFERROR(VLOOKUP($F136,AREA_LIFE,Seq!V$1,FALSE),".")</f>
        <v>70.175365853658562</v>
      </c>
      <c r="GT136">
        <f>IFERROR(VLOOKUP($F136,AREA_LIFE,Seq!W$1,FALSE),".")</f>
        <v>70.344390243902453</v>
      </c>
      <c r="GU136">
        <f>IFERROR(VLOOKUP($F136,AREA_LIFE,Seq!X$1,FALSE),".")</f>
        <v>70.482682926829284</v>
      </c>
      <c r="GV136">
        <f>IFERROR(VLOOKUP($F136,AREA_LIFE,Seq!Y$1,FALSE),".")</f>
        <v>70.274878048780494</v>
      </c>
      <c r="GW136">
        <f>IFERROR(VLOOKUP($F136,AREA_LIFE,Seq!Z$1,FALSE),".")</f>
        <v>70.218536585365854</v>
      </c>
      <c r="GX136">
        <f>IFERROR(VLOOKUP($F136,AREA_LIFE,Seq!AA$1,FALSE),".")</f>
        <v>70.886097560975614</v>
      </c>
      <c r="GY136">
        <f>IFERROR(VLOOKUP($F136,AREA_LIFE,Seq!AB$1,FALSE),".")</f>
        <v>71.419024390243905</v>
      </c>
      <c r="GZ136">
        <f>IFERROR(VLOOKUP($F136,AREA_LIFE,Seq!AC$1,FALSE),".")</f>
        <v>71.470243902439037</v>
      </c>
      <c r="HA136">
        <f>IFERROR(VLOOKUP($F136,AREA_LIFE,Seq!AD$1,FALSE),".")</f>
        <v>71.488292682926826</v>
      </c>
      <c r="HB136">
        <f>IFERROR(VLOOKUP($F136,AREA_LIFE,Seq!AE$1,FALSE),".")</f>
        <v>71.844634146341463</v>
      </c>
      <c r="HC136">
        <f>IFERROR(VLOOKUP($F136,AREA_LIFE,Seq!AF$1,FALSE),".")</f>
        <v>72.17048780487805</v>
      </c>
      <c r="HD136">
        <f>IFERROR(VLOOKUP($F136,AREA_LIFE,Seq!AG$1,FALSE),".")</f>
        <v>72.185365853658553</v>
      </c>
      <c r="HE136">
        <f>IFERROR(VLOOKUP($F136,AREA_LIFE,Seq!AH$1,FALSE),".")</f>
        <v>71.241463414634154</v>
      </c>
      <c r="HF136" t="str">
        <f>IFERROR(VLOOKUP($F136,AREA_LIFE,Seq!AI$1,FALSE),".")</f>
        <v>.</v>
      </c>
      <c r="HG136" t="str">
        <f>IFERROR(VLOOKUP($F136,AREA_LIFE,Seq!AJ$1,FALSE),".")</f>
        <v>.</v>
      </c>
      <c r="HH136">
        <f>IFERROR(VLOOKUP($F136,AREA_LIFE,Seq!AK$1,FALSE),".")</f>
        <v>72.084390243902448</v>
      </c>
      <c r="HI136">
        <f>IFERROR(VLOOKUP($F136,AREA_LIFE,Seq!AL$1,FALSE),".")</f>
        <v>72.365365853658545</v>
      </c>
      <c r="HJ136">
        <f>IFERROR(VLOOKUP($F136,AREA_LIFE,Seq!AM$1,FALSE),".")</f>
        <v>72.495121951219517</v>
      </c>
      <c r="HK136">
        <f>IFERROR(VLOOKUP($F136,AREA_LIFE,Seq!AN$1,FALSE),".")</f>
        <v>72.317073170731717</v>
      </c>
      <c r="HL136">
        <f>IFERROR(VLOOKUP($F136,AREA_LIFE,Seq!AO$1,FALSE),".")</f>
        <v>72.641951219512194</v>
      </c>
      <c r="HM136">
        <f>IFERROR(VLOOKUP($F136,AREA_LIFE,Seq!AP$1,FALSE),".")</f>
        <v>72.807804878048799</v>
      </c>
      <c r="HN136">
        <f>IFERROR(VLOOKUP($F136,AREA_LIFE,Seq!AQ$1,FALSE),".")</f>
        <v>74.512926829268309</v>
      </c>
      <c r="HO136">
        <f>IFERROR(VLOOKUP($F136,AREA_LIFE,Seq!AR$1,FALSE),".")</f>
        <v>74.717317073170747</v>
      </c>
      <c r="HP136">
        <f>IFERROR(VLOOKUP($F136,AREA_LIFE,Seq!AS$1,FALSE),".")</f>
        <v>74.6139024390244</v>
      </c>
      <c r="HQ136">
        <f>IFERROR(VLOOKUP($F136,AREA_LIFE,Seq!AT$1,FALSE),".")</f>
        <v>75.52024390243902</v>
      </c>
      <c r="HR136">
        <f>IFERROR(VLOOKUP($F136,AREA_LIFE,Seq!AU$1,FALSE),".")</f>
        <v>75.244634146341468</v>
      </c>
      <c r="HS136">
        <f>IFERROR(VLOOKUP($F136,AREA_LIFE,Seq!AV$1,FALSE),".")</f>
        <v>75.836829268292703</v>
      </c>
      <c r="HT136">
        <f>IFERROR(VLOOKUP($F136,AREA_LIFE,Seq!AW$1,FALSE),".")</f>
        <v>75.705609756097573</v>
      </c>
      <c r="HU136">
        <f>IFERROR(VLOOKUP($F136,AREA_LIFE,Seq!AX$1,FALSE),".")</f>
        <v>75.912195121951228</v>
      </c>
      <c r="HV136" t="str">
        <f>IFERROR(VLOOKUP($F136,AREA_LIFE,Seq!AY$1,FALSE),".")</f>
        <v>.</v>
      </c>
      <c r="HZ136">
        <f t="shared" si="85"/>
        <v>0</v>
      </c>
      <c r="IA136">
        <f t="shared" si="132"/>
        <v>0</v>
      </c>
      <c r="IB136">
        <f t="shared" si="86"/>
        <v>46975107.756274305</v>
      </c>
      <c r="IC136">
        <f t="shared" si="87"/>
        <v>-41945003.429847904</v>
      </c>
      <c r="ID136">
        <f t="shared" si="133"/>
        <v>5.3161862527716194E-2</v>
      </c>
      <c r="IE136" t="str">
        <f>work!FK136</f>
        <v>.</v>
      </c>
      <c r="IF136" t="str">
        <f>work!FL136</f>
        <v>.</v>
      </c>
      <c r="IG136" t="str">
        <f>work!FM136</f>
        <v>.</v>
      </c>
      <c r="IH136" t="str">
        <f>IF(ISNUMBER(work!FS136-work!FK136),work!FS136-work!FK136,".")</f>
        <v>.</v>
      </c>
      <c r="II136" t="str">
        <f>IF(ISNUMBER(work!FT136-work!FL136),work!FT136-work!FL136,".")</f>
        <v>.</v>
      </c>
      <c r="IJ136" t="str">
        <f>IF(ISNUMBER(work!FU136-work!FM136),work!FU136-work!FM136,".")</f>
        <v>.</v>
      </c>
    </row>
    <row r="137" spans="1:244">
      <c r="A137" s="24" t="str">
        <f t="shared" si="97"/>
        <v>欧洲</v>
      </c>
      <c r="B137" s="24" t="str">
        <f t="shared" si="98"/>
        <v>Out</v>
      </c>
      <c r="C137" s="24" t="str">
        <f t="shared" si="99"/>
        <v>InOECD90</v>
      </c>
      <c r="D137" s="24"/>
      <c r="E137" s="25" t="s">
        <v>2583</v>
      </c>
      <c r="F137" s="26" t="str">
        <f t="shared" si="100"/>
        <v>Czech</v>
      </c>
      <c r="G137" s="27" t="str">
        <f t="shared" si="101"/>
        <v>.</v>
      </c>
      <c r="H137" s="27" t="str">
        <f t="shared" si="102"/>
        <v>.</v>
      </c>
      <c r="I137" s="27" t="str">
        <f t="shared" si="103"/>
        <v>.</v>
      </c>
      <c r="J137" s="27" t="str">
        <f t="shared" si="104"/>
        <v>.</v>
      </c>
      <c r="K137" s="27" t="str">
        <f t="shared" si="105"/>
        <v>.</v>
      </c>
      <c r="L137" s="27" t="str">
        <f t="shared" si="106"/>
        <v>.</v>
      </c>
      <c r="M137" s="27" t="str">
        <f t="shared" si="107"/>
        <v>.</v>
      </c>
      <c r="N137" s="27" t="str">
        <f t="shared" si="108"/>
        <v>.</v>
      </c>
      <c r="O137" s="27">
        <f t="shared" si="109"/>
        <v>0</v>
      </c>
      <c r="P137" s="27">
        <f t="shared" si="110"/>
        <v>182</v>
      </c>
      <c r="Q137" s="27">
        <f t="shared" si="111"/>
        <v>332</v>
      </c>
      <c r="R137" s="27">
        <f t="shared" si="112"/>
        <v>729</v>
      </c>
      <c r="S137" s="27">
        <f t="shared" si="113"/>
        <v>1042</v>
      </c>
      <c r="T137" s="27">
        <f t="shared" si="114"/>
        <v>498</v>
      </c>
      <c r="U137" s="27">
        <f t="shared" si="115"/>
        <v>507</v>
      </c>
      <c r="V137" s="27">
        <f t="shared" si="116"/>
        <v>147</v>
      </c>
      <c r="W137" s="27">
        <f t="shared" si="117"/>
        <v>975</v>
      </c>
      <c r="X137" s="27">
        <f t="shared" si="118"/>
        <v>487</v>
      </c>
      <c r="Y137" s="27">
        <f t="shared" si="119"/>
        <v>1569</v>
      </c>
      <c r="Z137" s="27">
        <f t="shared" si="120"/>
        <v>1245</v>
      </c>
      <c r="AA137" s="27">
        <f t="shared" si="121"/>
        <v>3363</v>
      </c>
      <c r="AB137" s="27">
        <f t="shared" si="122"/>
        <v>552</v>
      </c>
      <c r="AC137" s="27">
        <f t="shared" si="123"/>
        <v>1897</v>
      </c>
      <c r="AD137" s="27">
        <f t="shared" si="124"/>
        <v>1490</v>
      </c>
      <c r="AE137" s="27">
        <f t="shared" si="125"/>
        <v>3579</v>
      </c>
      <c r="AF137" s="27">
        <f t="shared" si="126"/>
        <v>161</v>
      </c>
      <c r="AG137" s="27"/>
      <c r="AH137" s="27" t="str">
        <f>IF(ISNUMBER(work!C137+work!AH137),work!C137+work!AH137,".")</f>
        <v>.</v>
      </c>
      <c r="AI137" s="27" t="str">
        <f>IF(ISNUMBER(work!D137+work!AI137),work!D137+work!AI137,".")</f>
        <v>.</v>
      </c>
      <c r="AJ137" s="27" t="str">
        <f>IF(ISNUMBER(work!E137+work!AJ137),work!E137+work!AJ137,".")</f>
        <v>.</v>
      </c>
      <c r="AK137" s="27" t="str">
        <f>IF(ISNUMBER(work!F137+work!AK137),work!F137+work!AK137,".")</f>
        <v>.</v>
      </c>
      <c r="AL137" s="27" t="str">
        <f>IF(ISNUMBER(work!G137+work!AL137),work!G137+work!AL137,".")</f>
        <v>.</v>
      </c>
      <c r="AM137" s="27" t="str">
        <f>IF(ISNUMBER(work!H137+work!AM137),work!H137+work!AM137,".")</f>
        <v>.</v>
      </c>
      <c r="AN137" s="27" t="str">
        <f>IF(ISNUMBER(work!I137+work!AN137),work!I137+work!AN137,".")</f>
        <v>.</v>
      </c>
      <c r="AO137" s="27" t="str">
        <f>IF(ISNUMBER(work!J137+work!AO137),work!J137+work!AO137,".")</f>
        <v>.</v>
      </c>
      <c r="AP137" s="27" t="str">
        <f>IF(ISNUMBER(work!K137+work!AP137),work!K137+work!AP137,".")</f>
        <v>.</v>
      </c>
      <c r="AQ137" s="27" t="str">
        <f>IF(ISNUMBER(work!L137+work!AQ137),work!L137+work!AQ137,".")</f>
        <v>.</v>
      </c>
      <c r="AR137" s="27">
        <f>IF(ISNUMBER(work!M137+work!AR137),work!M137+work!AR137,".")</f>
        <v>49989902.846005172</v>
      </c>
      <c r="AS137" s="27">
        <f>IF(ISNUMBER(work!N137+work!AS137),work!N137+work!AS137,".")</f>
        <v>53438118.610028282</v>
      </c>
      <c r="AT137" s="27">
        <f>IF(ISNUMBER(work!O137+work!AT137),work!O137+work!AT137,".")</f>
        <v>60307091.911666036</v>
      </c>
      <c r="AU137" s="27">
        <f>IF(ISNUMBER(work!P137+work!AU137),work!P137+work!AU137,".")</f>
        <v>68072378.992394015</v>
      </c>
      <c r="AV137" s="27">
        <f>IF(ISNUMBER(work!Q137+work!AV137),work!Q137+work!AV137,".")</f>
        <v>76460437.856375471</v>
      </c>
      <c r="AW137" s="27">
        <f>IF(ISNUMBER(work!R137+work!AW137),work!R137+work!AW137,".")</f>
        <v>84548188.363387585</v>
      </c>
      <c r="AX137" s="27">
        <f>IF(ISNUMBER(work!S137+work!AX137),work!S137+work!AX137,".")</f>
        <v>92688297.194673881</v>
      </c>
      <c r="AY137" s="27">
        <f>IF(ISNUMBER(work!T137+work!AY137),work!T137+work!AY137,".")</f>
        <v>100758469.43540314</v>
      </c>
      <c r="AZ137" s="27">
        <f>IF(ISNUMBER(work!U137+work!AZ137),work!U137+work!AZ137,".")</f>
        <v>108151899.19154906</v>
      </c>
      <c r="BA137" s="27">
        <f>IF(ISNUMBER(work!V137+work!BA137),work!V137+work!BA137,".")</f>
        <v>116033369.32974672</v>
      </c>
      <c r="BB137" s="27">
        <f>IF(ISNUMBER(work!W137+work!BB137),work!W137+work!BB137,".")</f>
        <v>125520115.70435436</v>
      </c>
      <c r="BC137" s="27">
        <f>IF(ISNUMBER(work!X137+work!BC137),work!X137+work!BC137,".")</f>
        <v>135606829.49820077</v>
      </c>
      <c r="BD137" s="27">
        <f>IF(ISNUMBER(work!Y137+work!BD137),work!Y137+work!BD137,".")</f>
        <v>147528445.67103684</v>
      </c>
      <c r="BE137" s="27">
        <f>IF(ISNUMBER(work!Z137+work!BE137),work!Z137+work!BE137,".")</f>
        <v>161902440.89041907</v>
      </c>
      <c r="BF137" s="27">
        <f>IF(ISNUMBER(work!AA137+work!BF137),work!AA137+work!BF137,".")</f>
        <v>177910087.1081385</v>
      </c>
      <c r="BG137" s="27">
        <f>IF(ISNUMBER(work!AB137+work!BG137),work!AB137+work!BG137,".")</f>
        <v>196150970.8735036</v>
      </c>
      <c r="BH137" s="27">
        <f>IF(ISNUMBER(work!AC137+work!BH137),work!AC137+work!BH137,".")</f>
        <v>218577899.64956313</v>
      </c>
      <c r="BI137" s="27">
        <f>IF(ISNUMBER(work!AD137+work!BI137),work!AD137+work!BI137,".")</f>
        <v>246493038.4188548</v>
      </c>
      <c r="BJ137" s="27">
        <f>IF(ISNUMBER(work!AE137+work!BJ137),work!AE137+work!BJ137,".")</f>
        <v>268172466.71455175</v>
      </c>
      <c r="BK137" s="27">
        <f>IF(ISNUMBER(work!AF137+work!BK137),work!AF137+work!BK137,".")</f>
        <v>301333934.93031687</v>
      </c>
      <c r="BL137" s="27"/>
      <c r="BM137" s="27" t="str">
        <f>IF(ISNUMBER(work!AH137-work!C137),work!AH137-work!C137,".")</f>
        <v>.</v>
      </c>
      <c r="BN137" s="27" t="str">
        <f>IF(ISNUMBER(work!AI137-work!D137),work!AI137-work!D137,".")</f>
        <v>.</v>
      </c>
      <c r="BO137" s="27" t="str">
        <f>IF(ISNUMBER(work!AJ137-work!E137),work!AJ137-work!E137,".")</f>
        <v>.</v>
      </c>
      <c r="BP137" s="27" t="str">
        <f>IF(ISNUMBER(work!AK137-work!F137),work!AK137-work!F137,".")</f>
        <v>.</v>
      </c>
      <c r="BQ137" s="27" t="str">
        <f>IF(ISNUMBER(work!AL137-work!G137),work!AL137-work!G137,".")</f>
        <v>.</v>
      </c>
      <c r="BR137" s="27" t="str">
        <f>IF(ISNUMBER(work!AM137-work!H137),work!AM137-work!H137,".")</f>
        <v>.</v>
      </c>
      <c r="BS137" s="27" t="str">
        <f>IF(ISNUMBER(work!AN137-work!I137),work!AN137-work!I137,".")</f>
        <v>.</v>
      </c>
      <c r="BT137" s="27" t="str">
        <f>IF(ISNUMBER(work!AO137-work!J137),work!AO137-work!J137,".")</f>
        <v>.</v>
      </c>
      <c r="BU137" s="27" t="str">
        <f>IF(ISNUMBER(work!AP137-work!K137),work!AP137-work!K137,".")</f>
        <v>.</v>
      </c>
      <c r="BV137" s="27" t="str">
        <f>IF(ISNUMBER(work!AQ137-work!L137),work!AQ137-work!L137,".")</f>
        <v>.</v>
      </c>
      <c r="BW137" s="27">
        <f>IF(ISNUMBER(work!AR137-work!M137),work!AR137-work!M137,".")</f>
        <v>-38930208.340117037</v>
      </c>
      <c r="BX137" s="27">
        <f>IF(ISNUMBER(work!AS137-work!N137),work!AS137-work!N137,".")</f>
        <v>-43662642.805217117</v>
      </c>
      <c r="BY137" s="27">
        <f>IF(ISNUMBER(work!AT137-work!O137),work!AT137-work!O137,".")</f>
        <v>-50581977.624544173</v>
      </c>
      <c r="BZ137" s="27">
        <f>IF(ISNUMBER(work!AU137-work!P137),work!AU137-work!P137,".")</f>
        <v>-58341160.278885573</v>
      </c>
      <c r="CA137" s="27">
        <f>IF(ISNUMBER(work!AV137-work!Q137),work!AV137-work!Q137,".")</f>
        <v>-66513275.05944173</v>
      </c>
      <c r="CB137" s="27">
        <f>IF(ISNUMBER(work!AW137-work!R137),work!AW137-work!R137,".")</f>
        <v>-74009659.260253817</v>
      </c>
      <c r="CC137" s="27">
        <f>IF(ISNUMBER(work!AX137-work!S137),work!AX137-work!S137,".")</f>
        <v>-81725335.191331521</v>
      </c>
      <c r="CD137" s="27">
        <f>IF(ISNUMBER(work!AY137-work!T137),work!AY137-work!T137,".")</f>
        <v>-89875630.762500852</v>
      </c>
      <c r="CE137" s="27">
        <f>IF(ISNUMBER(work!AZ137-work!U137),work!AZ137-work!U137,".")</f>
        <v>-97351660.821790934</v>
      </c>
      <c r="CF137" s="27">
        <f>IF(ISNUMBER(work!BA137-work!V137),work!BA137-work!V137,".")</f>
        <v>-105088461.24460727</v>
      </c>
      <c r="CG137" s="27">
        <f>IF(ISNUMBER(work!BB137-work!W137),work!BB137-work!W137,".")</f>
        <v>-114175948.63824563</v>
      </c>
      <c r="CH137" s="27">
        <f>IF(ISNUMBER(work!BC137-work!X137),work!BC137-work!X137,".")</f>
        <v>-123984008.18483523</v>
      </c>
      <c r="CI137" s="27">
        <f>IF(ISNUMBER(work!BD137-work!Y137),work!BD137-work!Y137,".")</f>
        <v>-135685158.24115515</v>
      </c>
      <c r="CJ137" s="27">
        <f>IF(ISNUMBER(work!BE137-work!Z137),work!BE137-work!Z137,".")</f>
        <v>-149632523.41299295</v>
      </c>
      <c r="CK137" s="27">
        <f>IF(ISNUMBER(work!BF137-work!AA137),work!BF137-work!AA137,".")</f>
        <v>-165089908.58991748</v>
      </c>
      <c r="CL137" s="27">
        <f>IF(ISNUMBER(work!BG137-work!AB137),work!BG137-work!AB137,".")</f>
        <v>-182521024.37715039</v>
      </c>
      <c r="CM137" s="27">
        <f>IF(ISNUMBER(work!BH137-work!AC137),work!BH137-work!AC137,".")</f>
        <v>-204020047.05016685</v>
      </c>
      <c r="CN137" s="27">
        <f>IF(ISNUMBER(work!BI137-work!AD137),work!BI137-work!AD137,".")</f>
        <v>-231042641.35183921</v>
      </c>
      <c r="CO137" s="27">
        <f>IF(ISNUMBER(work!BJ137-work!AE137),work!BJ137-work!AE137,".")</f>
        <v>-252341424.23550624</v>
      </c>
      <c r="CP137" s="27">
        <f>IF(ISNUMBER(work!BK137-work!AF137),work!BK137-work!AF137,".")</f>
        <v>-286175172.8984738</v>
      </c>
      <c r="CQ137" s="27"/>
      <c r="CR137" s="27"/>
      <c r="CS137" s="27">
        <f>IF(ISNUMBER(work!CR137-work!BN137),work!CR137-work!BN137,".")</f>
        <v>6.6780289067804824E-2</v>
      </c>
      <c r="CT137" s="27">
        <f>IF(ISNUMBER(work!CS137-work!BO137),work!CS137-work!BO137,".")</f>
        <v>6.5780289067804823E-2</v>
      </c>
      <c r="CU137" s="27">
        <f>IF(ISNUMBER(work!CT137-work!BP137),work!CT137-work!BP137,".")</f>
        <v>6.5780289067804823E-2</v>
      </c>
      <c r="CV137" s="27">
        <f>IF(ISNUMBER(work!CU137-work!BQ137),work!CU137-work!BQ137,".")</f>
        <v>6.4780289067804822E-2</v>
      </c>
      <c r="CW137" s="27">
        <f>IF(ISNUMBER(work!CV137-work!BR137),work!CV137-work!BR137,".")</f>
        <v>6.4780289067804822E-2</v>
      </c>
      <c r="CX137" s="27">
        <f>IF(ISNUMBER(work!CW137-work!BS137),work!CW137-work!BS137,".")</f>
        <v>6.3780289067804835E-2</v>
      </c>
      <c r="CY137" s="27">
        <f>IF(ISNUMBER(work!CX137-work!BT137),work!CX137-work!BT137,".")</f>
        <v>6.2780289067804834E-2</v>
      </c>
      <c r="CZ137" s="27">
        <f>IF(ISNUMBER(work!CY137-work!BU137),work!CY137-work!BU137,".")</f>
        <v>6.1780289067804826E-2</v>
      </c>
      <c r="DA137" s="27">
        <f>IF(ISNUMBER(work!CZ137-work!BV137),work!CZ137-work!BV137,".")</f>
        <v>6.0780289067804832E-2</v>
      </c>
      <c r="DB137" s="27">
        <f>IF(ISNUMBER(work!DA137-work!BW137),work!DA137-work!BW137,".")</f>
        <v>5.9780289067804832E-2</v>
      </c>
      <c r="DC137" s="27">
        <f>IF(ISNUMBER(work!DB137-work!BX137),work!DB137-work!BX137,".")</f>
        <v>5.778028906780483E-2</v>
      </c>
      <c r="DD137" s="27">
        <f>IF(ISNUMBER(work!DC137-work!BY137),work!DC137-work!BY137,".")</f>
        <v>5.5780289067804828E-2</v>
      </c>
      <c r="DE137" s="27">
        <f>IF(ISNUMBER(work!DD137-work!BZ137),work!DD137-work!BZ137,".")</f>
        <v>6.8456391028567543E-2</v>
      </c>
      <c r="DF137" s="27">
        <f>IF(ISNUMBER(work!DE137-work!CA137),work!DE137-work!CA137,".")</f>
        <v>6.6456391028567541E-2</v>
      </c>
      <c r="DG137" s="27">
        <f>IF(ISNUMBER(work!DF137-work!CB137),work!DF137-work!CB137,".")</f>
        <v>6.4456391028567539E-2</v>
      </c>
      <c r="DH137" s="27">
        <f>IF(ISNUMBER(work!DG137-work!CC137),work!DG137-work!CC137,".")</f>
        <v>6.2456391028567544E-2</v>
      </c>
      <c r="DI137" s="27">
        <f>IF(ISNUMBER(work!DH137-work!CD137),work!DH137-work!CD137,".")</f>
        <v>5.9456391028567548E-2</v>
      </c>
      <c r="DJ137" s="27">
        <f>IF(ISNUMBER(work!DI137-work!CE137),work!DI137-work!CE137,".")</f>
        <v>5.7456391028567547E-2</v>
      </c>
      <c r="DK137" s="27">
        <f>IF(ISNUMBER(work!DJ137-work!CF137),work!DJ137-work!CF137,".")</f>
        <v>5.5456391028567545E-2</v>
      </c>
      <c r="DL137" s="27">
        <f>IF(ISNUMBER(work!DK137-work!CG137),work!DK137-work!CG137,".")</f>
        <v>5.2126227754546339E-2</v>
      </c>
      <c r="DM137" s="27">
        <f>IF(ISNUMBER(work!DL137-work!CH137),work!DL137-work!CH137,".")</f>
        <v>4.7932621455617962E-2</v>
      </c>
      <c r="DN137" s="27">
        <f>IF(ISNUMBER(work!DM137-work!CI137),work!DM137-work!CI137,".")</f>
        <v>4.3291373239436624E-2</v>
      </c>
      <c r="DO137" s="27">
        <f>IF(ISNUMBER(work!DN137-work!CJ137),work!DN137-work!CJ137,".")</f>
        <v>3.7498842364510294E-2</v>
      </c>
      <c r="DP137" s="27">
        <f>IF(ISNUMBER(work!DO137-work!CK137),work!DO137-work!CK137,".")</f>
        <v>3.0736904402920165E-2</v>
      </c>
      <c r="DQ137" s="27">
        <f>IF(ISNUMBER(work!DP137-work!CL137),work!DP137-work!CL137,".")</f>
        <v>2.2737554052382064E-2</v>
      </c>
      <c r="DR137" s="27">
        <f>IF(ISNUMBER(work!DQ137-work!CM137),work!DQ137-work!CM137,".")</f>
        <v>1.6275863955509999E-2</v>
      </c>
      <c r="DS137" s="27">
        <f>IF(ISNUMBER(work!DR137-work!CN137),work!DR137-work!CN137,".")</f>
        <v>9.8902688386381873E-3</v>
      </c>
      <c r="DT137" s="27">
        <f>IF(ISNUMBER(work!DS137-work!CO137),work!DS137-work!CO137,".")</f>
        <v>4.737337142060899E-3</v>
      </c>
      <c r="DU137" s="27">
        <f>IF(ISNUMBER(work!DT137-work!CP137),work!DT137-work!CP137,".")</f>
        <v>1.6258908001430539E-3</v>
      </c>
      <c r="DV137" s="27">
        <f t="shared" si="127"/>
        <v>1.6258908001430539E-3</v>
      </c>
      <c r="DW137" s="27"/>
      <c r="DX137" s="27">
        <f>IF(ISNUMBER(work!FJ137/work!FN137),work!FJ137/work!FN137,".")</f>
        <v>9.4880834596752697E-5</v>
      </c>
      <c r="DY137" s="27">
        <f>IF(ISNUMBER(work!FK137/work!FO137),work!FK137/work!FO137,".")</f>
        <v>7.3192304402384836E-5</v>
      </c>
      <c r="DZ137" s="27">
        <f>IF(ISNUMBER(work!FL137/work!FP137),work!FL137/work!FP137,".")</f>
        <v>8.2094447917592601E-5</v>
      </c>
      <c r="EA137" s="27">
        <f>IF(ISNUMBER(work!FM137/work!FQ137),work!FM137/work!FQ137,".")</f>
        <v>2.62833579618132E-4</v>
      </c>
      <c r="EB137" s="27">
        <f>IF(ISNUMBER((work!FK137+work!FL137)/(work!FO137+work!FP137)),(work!FK137+work!FL137)/(work!FO137+work!FP137),".")</f>
        <v>7.8671224925666437E-5</v>
      </c>
      <c r="EC137" s="27">
        <f>IF(ISNUMBER(work!FR137/work!FV137),work!FR137/work!FV137,".")</f>
        <v>1.4080091207068548E-4</v>
      </c>
      <c r="ED137" s="27">
        <f>IF(ISNUMBER(work!FS137/work!FW137),work!FS137/work!FW137,".")</f>
        <v>5.1136316005666912E-5</v>
      </c>
      <c r="EE137" s="27">
        <f>IF(ISNUMBER(work!FT137/work!FX137),work!FT137/work!FX137,".")</f>
        <v>1.1075586618832524E-4</v>
      </c>
      <c r="EF137" s="27">
        <f>IF(ISNUMBER(work!FU137/work!FY137),work!FU137/work!FY137,".")</f>
        <v>5.7532236526108556E-4</v>
      </c>
      <c r="EG137" s="27">
        <f>IF(ISNUMBER((work!FS137+work!FT137)/(work!FW137+work!FX137)),(work!FS137+work!FT137)/(work!FW137+work!FX137),".")</f>
        <v>8.803092553574247E-5</v>
      </c>
      <c r="EH137" s="27">
        <f>work!EZ137</f>
        <v>1.5637216575449569E-6</v>
      </c>
      <c r="EI137" s="27" t="str">
        <f>work!FA137</f>
        <v>.</v>
      </c>
      <c r="EJ137" s="27" t="str">
        <f>work!FB137</f>
        <v>.</v>
      </c>
      <c r="EK137" s="27"/>
      <c r="EL137" s="27">
        <f t="shared" si="128"/>
        <v>7873.58</v>
      </c>
      <c r="EM137" t="str">
        <f t="shared" si="129"/>
        <v>.</v>
      </c>
      <c r="EN137">
        <f>work!FM137</f>
        <v>225</v>
      </c>
      <c r="EO137">
        <f>IF(ISNUMBER(work!FK137+work!FL137),work!FK137+work!FL137,".")</f>
        <v>696</v>
      </c>
      <c r="EP137">
        <f>IF(ISNUMBER(work!FU137-work!FM137),work!FU137-work!FM137,".")</f>
        <v>211</v>
      </c>
      <c r="EQ137">
        <f>IF(ISNUMBER(work!FS137+work!FT137-work!FK137-work!FL137),(work!FS137+work!FT137-work!FK137-work!FL137),".")</f>
        <v>-145</v>
      </c>
      <c r="EU137">
        <f>work!FC137</f>
        <v>16</v>
      </c>
      <c r="EV137" t="str">
        <f>work!FD137</f>
        <v>.</v>
      </c>
      <c r="EW137" t="str">
        <f>IF(ISNUMBER(VLOOKUP($F137,AREA_EM_ALLYEAR,Seq!B$1,FALSE)),VLOOKUP($F137,AREA_EM_ALLYEAR,Seq!B$1,FALSE),".")</f>
        <v>.</v>
      </c>
      <c r="EX137" t="str">
        <f>IF(ISNUMBER(VLOOKUP($F137,AREA_EM_ALLYEAR,Seq!C$1,FALSE)),VLOOKUP($F137,AREA_EM_ALLYEAR,Seq!C$1,FALSE),".")</f>
        <v>.</v>
      </c>
      <c r="EY137" t="str">
        <f>IF(ISNUMBER(VLOOKUP($F137,AREA_EM_ALLYEAR,Seq!D$1,FALSE)),VLOOKUP($F137,AREA_EM_ALLYEAR,Seq!D$1,FALSE),".")</f>
        <v>.</v>
      </c>
      <c r="EZ137" t="str">
        <f>IF(ISNUMBER(VLOOKUP($F137,AREA_EM_ALLYEAR,Seq!E$1,FALSE)),VLOOKUP($F137,AREA_EM_ALLYEAR,Seq!E$1,FALSE),".")</f>
        <v>.</v>
      </c>
      <c r="FA137" t="str">
        <f>IF(ISNUMBER(VLOOKUP($F137,AREA_EM_ALLYEAR,Seq!F$1,FALSE)),VLOOKUP($F137,AREA_EM_ALLYEAR,Seq!F$1,FALSE),".")</f>
        <v>.</v>
      </c>
      <c r="FB137" t="str">
        <f>IF(ISNUMBER(VLOOKUP($F137,AREA_EM_ALLYEAR,Seq!G$1,FALSE)),VLOOKUP($F137,AREA_EM_ALLYEAR,Seq!G$1,FALSE),".")</f>
        <v>.</v>
      </c>
      <c r="FC137" t="str">
        <f>IF(ISNUMBER(VLOOKUP($F137,AREA_EM_ALLYEAR,Seq!H$1,FALSE)),VLOOKUP($F137,AREA_EM_ALLYEAR,Seq!H$1,FALSE),".")</f>
        <v>.</v>
      </c>
      <c r="FD137" t="str">
        <f>IF(ISNUMBER(VLOOKUP($F137,AREA_EM_ALLYEAR,Seq!I$1,FALSE)),VLOOKUP($F137,AREA_EM_ALLYEAR,Seq!I$1,FALSE),".")</f>
        <v>.</v>
      </c>
      <c r="FE137" t="str">
        <f>IF(ISNUMBER(VLOOKUP($F137,AREA_EM_ALLYEAR,Seq!J$1,FALSE)),VLOOKUP($F137,AREA_EM_ALLYEAR,Seq!J$1,FALSE),".")</f>
        <v>.</v>
      </c>
      <c r="FF137" t="str">
        <f>IF(ISNUMBER(VLOOKUP($F137,AREA_EM_ALLYEAR,Seq!K$1,FALSE)),VLOOKUP($F137,AREA_EM_ALLYEAR,Seq!K$1,FALSE),".")</f>
        <v>.</v>
      </c>
      <c r="FG137" t="str">
        <f>IF(ISNUMBER(VLOOKUP($F137,AREA_EM_ALLYEAR,Seq!L$1,FALSE)),VLOOKUP($F137,AREA_EM_ALLYEAR,Seq!L$1,FALSE),".")</f>
        <v>.</v>
      </c>
      <c r="FH137" t="str">
        <f>IF(ISNUMBER(VLOOKUP($F137,AREA_EM_ALLYEAR,Seq!M$1,FALSE)),VLOOKUP($F137,AREA_EM_ALLYEAR,Seq!M$1,FALSE),".")</f>
        <v>.</v>
      </c>
      <c r="FI137" t="str">
        <f>IF(ISNUMBER(VLOOKUP($F137,AREA_EM_ALLYEAR,Seq!N$1,FALSE)),VLOOKUP($F137,AREA_EM_ALLYEAR,Seq!N$1,FALSE),".")</f>
        <v>.</v>
      </c>
      <c r="FJ137" t="str">
        <f>IF(ISNUMBER(VLOOKUP($F137,AREA_EM_ALLYEAR,Seq!O$1,FALSE)),VLOOKUP($F137,AREA_EM_ALLYEAR,Seq!O$1,FALSE),".")</f>
        <v>.</v>
      </c>
      <c r="FK137" t="str">
        <f t="shared" si="130"/>
        <v>.</v>
      </c>
      <c r="FN137">
        <f>IF( ISNUMBER(VLOOKUP($F137,AREA_LIFE,Seq!V$1,FALSE)-Life!V$39),VLOOKUP($F137,AREA_LIFE,Seq!V$1,FALSE)-Life!V$39,".")</f>
        <v>4.3096585365853741</v>
      </c>
      <c r="FO137">
        <f>IF( ISNUMBER(VLOOKUP($F137,AREA_LIFE,Seq!W$1,FALSE)-Life!W$39),VLOOKUP($F137,AREA_LIFE,Seq!W$1,FALSE)-Life!W$39,".")</f>
        <v>4.5554634146341613</v>
      </c>
      <c r="FP137">
        <f>IF( ISNUMBER(VLOOKUP($F137,AREA_LIFE,Seq!X$1,FALSE)-Life!X$39),VLOOKUP($F137,AREA_LIFE,Seq!X$1,FALSE)-Life!X$39,".")</f>
        <v>4.4593170731707232</v>
      </c>
      <c r="FQ137">
        <f>IF( ISNUMBER(VLOOKUP($F137,AREA_LIFE,Seq!Y$1,FALSE)-Life!Y$39),VLOOKUP($F137,AREA_LIFE,Seq!Y$1,FALSE)-Life!Y$39,".")</f>
        <v>4.0702926829268193</v>
      </c>
      <c r="FR137">
        <f>IF( ISNUMBER(VLOOKUP($F137,AREA_LIFE,Seq!Z$1,FALSE)-Life!Z$39),VLOOKUP($F137,AREA_LIFE,Seq!Z$1,FALSE)-Life!Z$39,".")</f>
        <v>4.1417560975609717</v>
      </c>
      <c r="FS137">
        <f>IF( ISNUMBER(VLOOKUP($F137,AREA_LIFE,Seq!AA$1,FALSE)-Life!AA$39),VLOOKUP($F137,AREA_LIFE,Seq!AA$1,FALSE)-Life!AA$39,".")</f>
        <v>4.1659024390243786</v>
      </c>
      <c r="FT137">
        <f>IF( ISNUMBER(VLOOKUP($F137,AREA_LIFE,Seq!AB$1,FALSE)-Life!AB$39),VLOOKUP($F137,AREA_LIFE,Seq!AB$1,FALSE)-Life!AB$39,".")</f>
        <v>3.9160975609756008</v>
      </c>
      <c r="FU137">
        <f>IF( ISNUMBER(VLOOKUP($F137,AREA_LIFE,Seq!AC$1,FALSE)-Life!AC$39),VLOOKUP($F137,AREA_LIFE,Seq!AC$1,FALSE)-Life!AC$39,".")</f>
        <v>4.1474146341463438</v>
      </c>
      <c r="FV137">
        <f>IF( ISNUMBER(VLOOKUP($F137,AREA_LIFE,Seq!AD$1,FALSE)-Life!AD$39),VLOOKUP($F137,AREA_LIFE,Seq!AD$1,FALSE)-Life!AD$39,".")</f>
        <v>4.1085365853658686</v>
      </c>
      <c r="FW137">
        <f>IF( ISNUMBER(VLOOKUP($F137,AREA_LIFE,Seq!AE$1,FALSE)-Life!AE$39),VLOOKUP($F137,AREA_LIFE,Seq!AE$1,FALSE)-Life!AE$39,".")</f>
        <v>3.8892195121951261</v>
      </c>
      <c r="FX137">
        <f>IF( ISNUMBER(VLOOKUP($F137,AREA_LIFE,Seq!AF$1,FALSE)-Life!AF$39),VLOOKUP($F137,AREA_LIFE,Seq!AF$1,FALSE)-Life!AF$39,".")</f>
        <v>3.324829268292703</v>
      </c>
      <c r="FY137">
        <f>IF( ISNUMBER(VLOOKUP($F137,AREA_LIFE,Seq!AG$1,FALSE)-Life!AG$39),VLOOKUP($F137,AREA_LIFE,Seq!AG$1,FALSE)-Life!AG$39,".")</f>
        <v>3.5479024390243836</v>
      </c>
      <c r="FZ137">
        <f>IF( ISNUMBER(VLOOKUP($F137,AREA_LIFE,Seq!AH$1,FALSE)-Life!AH$39),VLOOKUP($F137,AREA_LIFE,Seq!AH$1,FALSE)-Life!AH$39,".")</f>
        <v>3.6164634146341541</v>
      </c>
      <c r="GA137">
        <f>IF( ISNUMBER(VLOOKUP($F137,AREA_LIFE,Seq!AI$1,FALSE)-Life!AI$39),VLOOKUP($F137,AREA_LIFE,Seq!AI$1,FALSE)-Life!AI$39,".")</f>
        <v>3.7982195121951179</v>
      </c>
      <c r="GB137">
        <f>IF( ISNUMBER(VLOOKUP($F137,AREA_LIFE,Seq!AJ$1,FALSE)-Life!AJ$39),VLOOKUP($F137,AREA_LIFE,Seq!AJ$1,FALSE)-Life!AJ$39,".")</f>
        <v>3.6823414634146161</v>
      </c>
      <c r="GC137">
        <f>IF( ISNUMBER(VLOOKUP($F137,AREA_LIFE,Seq!AK$1,FALSE)-Life!AK$39),VLOOKUP($F137,AREA_LIFE,Seq!AK$1,FALSE)-Life!AK$39,".")</f>
        <v>3.457341463414636</v>
      </c>
      <c r="GD137">
        <f>IF( ISNUMBER(VLOOKUP($F137,AREA_LIFE,Seq!AL$1,FALSE)-Life!AL$39),VLOOKUP($F137,AREA_LIFE,Seq!AL$1,FALSE)-Life!AL$39,".")</f>
        <v>3.7630000000000052</v>
      </c>
      <c r="GE137">
        <f>IF( ISNUMBER(VLOOKUP($F137,AREA_LIFE,Seq!AM$1,FALSE)-Life!AM$39),VLOOKUP($F137,AREA_LIFE,Seq!AM$1,FALSE)-Life!AM$39,".")</f>
        <v>3.5331463414634214</v>
      </c>
      <c r="GF137">
        <f>IF( ISNUMBER(VLOOKUP($F137,AREA_LIFE,Seq!AN$1,FALSE)-Life!AN$39),VLOOKUP($F137,AREA_LIFE,Seq!AN$1,FALSE)-Life!AN$39,".")</f>
        <v>3.7856829268292671</v>
      </c>
      <c r="GG137">
        <f>IF( ISNUMBER(VLOOKUP($F137,AREA_LIFE,Seq!AO$1,FALSE)-Life!AO$39),VLOOKUP($F137,AREA_LIFE,Seq!AO$1,FALSE)-Life!AO$39,".")</f>
        <v>3.6280243902438798</v>
      </c>
      <c r="GH137">
        <f>IF( ISNUMBER(VLOOKUP($F137,AREA_LIFE,Seq!AP$1,FALSE)-Life!AP$39),VLOOKUP($F137,AREA_LIFE,Seq!AP$1,FALSE)-Life!AP$39,".")</f>
        <v>3.6642926829268276</v>
      </c>
      <c r="GI137">
        <f>IF( ISNUMBER(VLOOKUP($F137,AREA_LIFE,Seq!AQ$1,FALSE)-Life!AQ$39),VLOOKUP($F137,AREA_LIFE,Seq!AQ$1,FALSE)-Life!AQ$39,".")</f>
        <v>3.5945121951219647</v>
      </c>
      <c r="GJ137">
        <f>IF( ISNUMBER(VLOOKUP($F137,AREA_LIFE,Seq!AR$1,FALSE)-Life!AR$39),VLOOKUP($F137,AREA_LIFE,Seq!AR$1,FALSE)-Life!AR$39,".")</f>
        <v>3.4263658536585382</v>
      </c>
      <c r="GK137">
        <f>IF( ISNUMBER(VLOOKUP($F137,AREA_LIFE,Seq!AS$1,FALSE)-Life!AS$39),VLOOKUP($F137,AREA_LIFE,Seq!AS$1,FALSE)-Life!AS$39,".")</f>
        <v>3.1723414634146394</v>
      </c>
      <c r="GL137">
        <f>IF( ISNUMBER(VLOOKUP($F137,AREA_LIFE,Seq!AT$1,FALSE)-Life!AT$39),VLOOKUP($F137,AREA_LIFE,Seq!AT$1,FALSE)-Life!AT$39,".")</f>
        <v>3.348268292682917</v>
      </c>
      <c r="GM137">
        <f>IF( ISNUMBER(VLOOKUP($F137,AREA_LIFE,Seq!AU$1,FALSE)-Life!AU$39),VLOOKUP($F137,AREA_LIFE,Seq!AU$1,FALSE)-Life!AU$39,".")</f>
        <v>3.4311463414634176</v>
      </c>
      <c r="GN137">
        <f>IF( ISNUMBER(VLOOKUP($F137,AREA_LIFE,Seq!AV$1,FALSE)-Life!AV$39),VLOOKUP($F137,AREA_LIFE,Seq!AV$1,FALSE)-Life!AV$39,".")</f>
        <v>3.8627317073170957</v>
      </c>
      <c r="GO137">
        <f>IF( ISNUMBER(VLOOKUP($F137,AREA_LIFE,Seq!AW$1,FALSE)-Life!AW$39),VLOOKUP($F137,AREA_LIFE,Seq!AW$1,FALSE)-Life!AW$39,".")</f>
        <v>3.963024390243902</v>
      </c>
      <c r="GP137">
        <f>IF( ISNUMBER(VLOOKUP($F137,AREA_LIFE,Seq!AX$1,FALSE)-Life!AX$39),VLOOKUP($F137,AREA_LIFE,Seq!AX$1,FALSE)-Life!AX$39,".")</f>
        <v>4.0866585365853751</v>
      </c>
      <c r="GQ137">
        <f t="shared" si="131"/>
        <v>4.0866585365853751</v>
      </c>
      <c r="GS137">
        <f>IFERROR(VLOOKUP($F137,AREA_LIFE,Seq!V$1,FALSE),".")</f>
        <v>70.278048780487808</v>
      </c>
      <c r="GT137">
        <f>IFERROR(VLOOKUP($F137,AREA_LIFE,Seq!W$1,FALSE),".")</f>
        <v>70.722195121951231</v>
      </c>
      <c r="GU137">
        <f>IFERROR(VLOOKUP($F137,AREA_LIFE,Seq!X$1,FALSE),".")</f>
        <v>70.807804878048785</v>
      </c>
      <c r="GV137">
        <f>IFERROR(VLOOKUP($F137,AREA_LIFE,Seq!Y$1,FALSE),".")</f>
        <v>70.591463414634148</v>
      </c>
      <c r="GW137">
        <f>IFERROR(VLOOKUP($F137,AREA_LIFE,Seq!Z$1,FALSE),".")</f>
        <v>70.837560975609762</v>
      </c>
      <c r="GX137">
        <f>IFERROR(VLOOKUP($F137,AREA_LIFE,Seq!AA$1,FALSE),".")</f>
        <v>71.046341463414635</v>
      </c>
      <c r="GY137">
        <f>IFERROR(VLOOKUP($F137,AREA_LIFE,Seq!AB$1,FALSE),".")</f>
        <v>70.997317073170734</v>
      </c>
      <c r="GZ137">
        <f>IFERROR(VLOOKUP($F137,AREA_LIFE,Seq!AC$1,FALSE),".")</f>
        <v>71.445609756097568</v>
      </c>
      <c r="HA137">
        <f>IFERROR(VLOOKUP($F137,AREA_LIFE,Seq!AD$1,FALSE),".")</f>
        <v>71.64146341463416</v>
      </c>
      <c r="HB137">
        <f>IFERROR(VLOOKUP($F137,AREA_LIFE,Seq!AE$1,FALSE),".")</f>
        <v>71.675609756097572</v>
      </c>
      <c r="HC137">
        <f>IFERROR(VLOOKUP($F137,AREA_LIFE,Seq!AF$1,FALSE),".")</f>
        <v>71.383902439024411</v>
      </c>
      <c r="HD137">
        <f>IFERROR(VLOOKUP($F137,AREA_LIFE,Seq!AG$1,FALSE),".")</f>
        <v>71.898292682926837</v>
      </c>
      <c r="HE137">
        <f>IFERROR(VLOOKUP($F137,AREA_LIFE,Seq!AH$1,FALSE),".")</f>
        <v>72.271707317073179</v>
      </c>
      <c r="HF137">
        <f>IFERROR(VLOOKUP($F137,AREA_LIFE,Seq!AI$1,FALSE),".")</f>
        <v>72.767804878048793</v>
      </c>
      <c r="HG137">
        <f>IFERROR(VLOOKUP($F137,AREA_LIFE,Seq!AJ$1,FALSE),".")</f>
        <v>72.972682926829265</v>
      </c>
      <c r="HH137">
        <f>IFERROR(VLOOKUP($F137,AREA_LIFE,Seq!AK$1,FALSE),".")</f>
        <v>73.074878048780505</v>
      </c>
      <c r="HI137">
        <f>IFERROR(VLOOKUP($F137,AREA_LIFE,Seq!AL$1,FALSE),".")</f>
        <v>73.714634146341467</v>
      </c>
      <c r="HJ137">
        <f>IFERROR(VLOOKUP($F137,AREA_LIFE,Seq!AM$1,FALSE),".")</f>
        <v>73.824878048780505</v>
      </c>
      <c r="HK137">
        <f>IFERROR(VLOOKUP($F137,AREA_LIFE,Seq!AN$1,FALSE),".")</f>
        <v>74.420487804878064</v>
      </c>
      <c r="HL137">
        <f>IFERROR(VLOOKUP($F137,AREA_LIFE,Seq!AO$1,FALSE),".")</f>
        <v>74.602926829268284</v>
      </c>
      <c r="HM137">
        <f>IFERROR(VLOOKUP($F137,AREA_LIFE,Seq!AP$1,FALSE),".")</f>
        <v>74.968292682926844</v>
      </c>
      <c r="HN137">
        <f>IFERROR(VLOOKUP($F137,AREA_LIFE,Seq!AQ$1,FALSE),".")</f>
        <v>75.206097560975621</v>
      </c>
      <c r="HO137">
        <f>IFERROR(VLOOKUP($F137,AREA_LIFE,Seq!AR$1,FALSE),".")</f>
        <v>75.319512195121959</v>
      </c>
      <c r="HP137">
        <f>IFERROR(VLOOKUP($F137,AREA_LIFE,Seq!AS$1,FALSE),".")</f>
        <v>75.319512195121959</v>
      </c>
      <c r="HQ137">
        <f>IFERROR(VLOOKUP($F137,AREA_LIFE,Seq!AT$1,FALSE),".")</f>
        <v>75.721951219512206</v>
      </c>
      <c r="HR137">
        <f>IFERROR(VLOOKUP($F137,AREA_LIFE,Seq!AU$1,FALSE),".")</f>
        <v>76.007804878048788</v>
      </c>
      <c r="HS137">
        <f>IFERROR(VLOOKUP($F137,AREA_LIFE,Seq!AV$1,FALSE),".")</f>
        <v>76.626341463414647</v>
      </c>
      <c r="HT137">
        <f>IFERROR(VLOOKUP($F137,AREA_LIFE,Seq!AW$1,FALSE),".")</f>
        <v>76.90609756097561</v>
      </c>
      <c r="HU137">
        <f>IFERROR(VLOOKUP($F137,AREA_LIFE,Seq!AX$1,FALSE),".")</f>
        <v>77.211219512195143</v>
      </c>
      <c r="HV137">
        <f>HU137</f>
        <v>77.211219512195143</v>
      </c>
      <c r="HZ137">
        <f t="shared" si="85"/>
        <v>4412</v>
      </c>
      <c r="IA137">
        <f t="shared" si="132"/>
        <v>0</v>
      </c>
      <c r="IB137">
        <f t="shared" si="86"/>
        <v>49989902.846005172</v>
      </c>
      <c r="IC137">
        <f t="shared" si="87"/>
        <v>-38930208.340117037</v>
      </c>
      <c r="ID137">
        <f t="shared" si="133"/>
        <v>5.778028906780483E-2</v>
      </c>
      <c r="IE137">
        <f>work!FK137</f>
        <v>249</v>
      </c>
      <c r="IF137">
        <f>work!FL137</f>
        <v>447</v>
      </c>
      <c r="IG137">
        <f>work!FM137</f>
        <v>225</v>
      </c>
      <c r="IH137">
        <f>IF(ISNUMBER(work!FS137-work!FK137),work!FS137-work!FK137,".")</f>
        <v>-127</v>
      </c>
      <c r="II137">
        <f>IF(ISNUMBER(work!FT137-work!FL137),work!FT137-work!FL137,".")</f>
        <v>-18</v>
      </c>
      <c r="IJ137">
        <f>IF(ISNUMBER(work!FU137-work!FM137),work!FU137-work!FM137,".")</f>
        <v>211</v>
      </c>
    </row>
    <row r="138" spans="1:244" hidden="1">
      <c r="A138" s="24" t="str">
        <f t="shared" si="97"/>
        <v>欧洲</v>
      </c>
      <c r="B138" s="24" t="str">
        <f t="shared" si="98"/>
        <v>Out</v>
      </c>
      <c r="C138" s="24" t="str">
        <f t="shared" si="99"/>
        <v>Out</v>
      </c>
      <c r="D138" s="24"/>
      <c r="E138" s="25" t="s">
        <v>3158</v>
      </c>
      <c r="F138" s="26" t="str">
        <f t="shared" si="100"/>
        <v>Slovak</v>
      </c>
      <c r="G138" s="27" t="str">
        <f t="shared" si="101"/>
        <v>.</v>
      </c>
      <c r="H138" s="27" t="str">
        <f t="shared" si="102"/>
        <v>.</v>
      </c>
      <c r="I138" s="27" t="str">
        <f t="shared" si="103"/>
        <v>.</v>
      </c>
      <c r="J138" s="27" t="str">
        <f t="shared" si="104"/>
        <v>.</v>
      </c>
      <c r="K138" s="27" t="str">
        <f t="shared" si="105"/>
        <v>.</v>
      </c>
      <c r="L138" s="27" t="str">
        <f t="shared" si="106"/>
        <v>.</v>
      </c>
      <c r="M138" s="27" t="str">
        <f t="shared" si="107"/>
        <v>.</v>
      </c>
      <c r="N138" s="27" t="str">
        <f t="shared" si="108"/>
        <v>.</v>
      </c>
      <c r="O138" s="27" t="str">
        <f t="shared" si="109"/>
        <v>.</v>
      </c>
      <c r="P138" s="27" t="str">
        <f t="shared" si="110"/>
        <v>.</v>
      </c>
      <c r="Q138" s="27" t="str">
        <f t="shared" si="111"/>
        <v>.</v>
      </c>
      <c r="R138" s="27" t="str">
        <f t="shared" si="112"/>
        <v>.</v>
      </c>
      <c r="S138" s="27">
        <f t="shared" si="113"/>
        <v>5</v>
      </c>
      <c r="T138" s="27">
        <f t="shared" si="114"/>
        <v>8</v>
      </c>
      <c r="U138" s="27">
        <f t="shared" si="115"/>
        <v>180</v>
      </c>
      <c r="V138" s="27">
        <f t="shared" si="116"/>
        <v>10</v>
      </c>
      <c r="W138" s="27">
        <f t="shared" si="117"/>
        <v>46</v>
      </c>
      <c r="X138" s="27">
        <f t="shared" si="118"/>
        <v>1145</v>
      </c>
      <c r="Y138" s="27">
        <f t="shared" si="119"/>
        <v>69</v>
      </c>
      <c r="Z138" s="27">
        <f t="shared" si="120"/>
        <v>1175</v>
      </c>
      <c r="AA138" s="27">
        <f t="shared" si="121"/>
        <v>207</v>
      </c>
      <c r="AB138" s="27">
        <f t="shared" si="122"/>
        <v>97</v>
      </c>
      <c r="AC138" s="27">
        <f t="shared" si="123"/>
        <v>90</v>
      </c>
      <c r="AD138" s="27">
        <f t="shared" si="124"/>
        <v>109</v>
      </c>
      <c r="AE138" s="27">
        <f t="shared" si="125"/>
        <v>16</v>
      </c>
      <c r="AF138" s="27">
        <f t="shared" si="126"/>
        <v>11</v>
      </c>
      <c r="AG138" s="27"/>
      <c r="AH138" s="27" t="str">
        <f>IF(ISNUMBER(work!C138+work!AH138),work!C138+work!AH138,".")</f>
        <v>.</v>
      </c>
      <c r="AI138" s="27" t="str">
        <f>IF(ISNUMBER(work!D138+work!AI138),work!D138+work!AI138,".")</f>
        <v>.</v>
      </c>
      <c r="AJ138" s="27" t="str">
        <f>IF(ISNUMBER(work!E138+work!AJ138),work!E138+work!AJ138,".")</f>
        <v>.</v>
      </c>
      <c r="AK138" s="27" t="str">
        <f>IF(ISNUMBER(work!F138+work!AK138),work!F138+work!AK138,".")</f>
        <v>.</v>
      </c>
      <c r="AL138" s="27">
        <f>IF(ISNUMBER(work!G138+work!AL138),work!G138+work!AL138,".")</f>
        <v>29306536.555721398</v>
      </c>
      <c r="AM138" s="27">
        <f>IF(ISNUMBER(work!H138+work!AM138),work!H138+work!AM138,".")</f>
        <v>33014713.145412177</v>
      </c>
      <c r="AN138" s="27">
        <f>IF(ISNUMBER(work!I138+work!AN138),work!I138+work!AN138,".")</f>
        <v>35801002.026690982</v>
      </c>
      <c r="AO138" s="27">
        <f>IF(ISNUMBER(work!J138+work!AO138),work!J138+work!AO138,".")</f>
        <v>39709375.302982114</v>
      </c>
      <c r="AP138" s="27">
        <f>IF(ISNUMBER(work!K138+work!AP138),work!K138+work!AP138,".")</f>
        <v>43939990.606552981</v>
      </c>
      <c r="AQ138" s="27">
        <f>IF(ISNUMBER(work!L138+work!AQ138),work!L138+work!AQ138,".")</f>
        <v>45660720.087292232</v>
      </c>
      <c r="AR138" s="27">
        <f>IF(ISNUMBER(work!M138+work!AR138),work!M138+work!AR138,".")</f>
        <v>47212808.853046358</v>
      </c>
      <c r="AS138" s="27">
        <f>IF(ISNUMBER(work!N138+work!AS138),work!N138+work!AS138,".")</f>
        <v>50901953.127450876</v>
      </c>
      <c r="AT138" s="27">
        <f>IF(ISNUMBER(work!O138+work!AT138),work!O138+work!AT138,".")</f>
        <v>57638046.540844433</v>
      </c>
      <c r="AU138" s="27">
        <f>IF(ISNUMBER(work!P138+work!AU138),work!P138+work!AU138,".")</f>
        <v>65319121.472787775</v>
      </c>
      <c r="AV138" s="27">
        <f>IF(ISNUMBER(work!Q138+work!AV138),work!Q138+work!AV138,".")</f>
        <v>73730291.279156968</v>
      </c>
      <c r="AW138" s="27">
        <f>IF(ISNUMBER(work!R138+work!AW138),work!R138+work!AW138,".")</f>
        <v>81653444.256879181</v>
      </c>
      <c r="AX138" s="27">
        <f>IF(ISNUMBER(work!S138+work!AX138),work!S138+work!AX138,".")</f>
        <v>89771987.884476259</v>
      </c>
      <c r="AY138" s="27">
        <f>IF(ISNUMBER(work!T138+work!AY138),work!T138+work!AY138,".")</f>
        <v>98029333.128249958</v>
      </c>
      <c r="AZ138" s="27">
        <f>IF(ISNUMBER(work!U138+work!AZ138),work!U138+work!AZ138,".")</f>
        <v>105582248.03688927</v>
      </c>
      <c r="BA138" s="27">
        <f>IF(ISNUMBER(work!V138+work!BA138),work!V138+work!BA138,".")</f>
        <v>113392196.84236403</v>
      </c>
      <c r="BB138" s="27">
        <f>IF(ISNUMBER(work!W138+work!BB138),work!W138+work!BB138,".")</f>
        <v>122718107.719485</v>
      </c>
      <c r="BC138" s="27">
        <f>IF(ISNUMBER(work!X138+work!BC138),work!X138+work!BC138,".")</f>
        <v>132765507.28817362</v>
      </c>
      <c r="BD138" s="27">
        <f>IF(ISNUMBER(work!Y138+work!BD138),work!Y138+work!BD138,".")</f>
        <v>144713204.20411515</v>
      </c>
      <c r="BE138" s="27">
        <f>IF(ISNUMBER(work!Z138+work!BE138),work!Z138+work!BE138,".")</f>
        <v>159022336.58325198</v>
      </c>
      <c r="BF138" s="27">
        <f>IF(ISNUMBER(work!AA138+work!BF138),work!AA138+work!BF138,".")</f>
        <v>174918589.15177351</v>
      </c>
      <c r="BG138" s="27">
        <f>IF(ISNUMBER(work!AB138+work!BG138),work!AB138+work!BG138,".")</f>
        <v>192982450.54590926</v>
      </c>
      <c r="BH138" s="27">
        <f>IF(ISNUMBER(work!AC138+work!BH138),work!AC138+work!BH138,".")</f>
        <v>215255496.29071629</v>
      </c>
      <c r="BI138" s="27">
        <f>IF(ISNUMBER(work!AD138+work!BI138),work!AD138+work!BI138,".")</f>
        <v>243142938.46651524</v>
      </c>
      <c r="BJ138" s="27">
        <f>IF(ISNUMBER(work!AE138+work!BJ138),work!AE138+work!BJ138,".")</f>
        <v>264902008.12474337</v>
      </c>
      <c r="BK138" s="27">
        <f>IF(ISNUMBER(work!AF138+work!BK138),work!AF138+work!BK138,".")</f>
        <v>298111622.67982745</v>
      </c>
      <c r="BL138" s="27"/>
      <c r="BM138" s="27" t="str">
        <f>IF(ISNUMBER(work!AH138-work!C138),work!AH138-work!C138,".")</f>
        <v>.</v>
      </c>
      <c r="BN138" s="27" t="str">
        <f>IF(ISNUMBER(work!AI138-work!D138),work!AI138-work!D138,".")</f>
        <v>.</v>
      </c>
      <c r="BO138" s="27" t="str">
        <f>IF(ISNUMBER(work!AJ138-work!E138),work!AJ138-work!E138,".")</f>
        <v>.</v>
      </c>
      <c r="BP138" s="27" t="str">
        <f>IF(ISNUMBER(work!AK138-work!F138),work!AK138-work!F138,".")</f>
        <v>.</v>
      </c>
      <c r="BQ138" s="27">
        <f>IF(ISNUMBER(work!AL138-work!G138),work!AL138-work!G138,".")</f>
        <v>-24343225.261799801</v>
      </c>
      <c r="BR138" s="27">
        <f>IF(ISNUMBER(work!AM138-work!H138),work!AM138-work!H138,".")</f>
        <v>-27877766.51747442</v>
      </c>
      <c r="BS138" s="27">
        <f>IF(ISNUMBER(work!AN138-work!I138),work!AN138-work!I138,".")</f>
        <v>-30450015.846529625</v>
      </c>
      <c r="BT138" s="27">
        <f>IF(ISNUMBER(work!AO138-work!J138),work!AO138-work!J138,".")</f>
        <v>-34226760.64353209</v>
      </c>
      <c r="BU138" s="27">
        <f>IF(ISNUMBER(work!AP138-work!K138),work!AP138-work!K138,".")</f>
        <v>-38350928.701917417</v>
      </c>
      <c r="BV138" s="27">
        <f>IF(ISNUMBER(work!AQ138-work!L138),work!AQ138-work!L138,".")</f>
        <v>-40004126.912825368</v>
      </c>
      <c r="BW138" s="27">
        <f>IF(ISNUMBER(work!AR138-work!M138),work!AR138-work!M138,".")</f>
        <v>-41707302.333075851</v>
      </c>
      <c r="BX138" s="27">
        <f>IF(ISNUMBER(work!AS138-work!N138),work!AS138-work!N138,".")</f>
        <v>-46198808.287794523</v>
      </c>
      <c r="BY138" s="27">
        <f>IF(ISNUMBER(work!AT138-work!O138),work!AT138-work!O138,".")</f>
        <v>-53251022.995365776</v>
      </c>
      <c r="BZ138" s="27">
        <f>IF(ISNUMBER(work!AU138-work!P138),work!AU138-work!P138,".")</f>
        <v>-61094417.798491813</v>
      </c>
      <c r="CA138" s="27">
        <f>IF(ISNUMBER(work!AV138-work!Q138),work!AV138-work!Q138,".")</f>
        <v>-69243421.636660233</v>
      </c>
      <c r="CB138" s="27">
        <f>IF(ISNUMBER(work!AW138-work!R138),work!AW138-work!R138,".")</f>
        <v>-76904403.366762221</v>
      </c>
      <c r="CC138" s="27">
        <f>IF(ISNUMBER(work!AX138-work!S138),work!AX138-work!S138,".")</f>
        <v>-84641644.501529142</v>
      </c>
      <c r="CD138" s="27">
        <f>IF(ISNUMBER(work!AY138-work!T138),work!AY138-work!T138,".")</f>
        <v>-92604767.069654033</v>
      </c>
      <c r="CE138" s="27">
        <f>IF(ISNUMBER(work!AZ138-work!U138),work!AZ138-work!U138,".")</f>
        <v>-99921311.976450726</v>
      </c>
      <c r="CF138" s="27">
        <f>IF(ISNUMBER(work!BA138-work!V138),work!BA138-work!V138,".")</f>
        <v>-107729633.73198996</v>
      </c>
      <c r="CG138" s="27">
        <f>IF(ISNUMBER(work!BB138-work!W138),work!BB138-work!W138,".")</f>
        <v>-116977956.62311499</v>
      </c>
      <c r="CH138" s="27">
        <f>IF(ISNUMBER(work!BC138-work!X138),work!BC138-work!X138,".")</f>
        <v>-126825330.39486238</v>
      </c>
      <c r="CI138" s="27">
        <f>IF(ISNUMBER(work!BD138-work!Y138),work!BD138-work!Y138,".")</f>
        <v>-138500399.70807683</v>
      </c>
      <c r="CJ138" s="27">
        <f>IF(ISNUMBER(work!BE138-work!Z138),work!BE138-work!Z138,".")</f>
        <v>-152512627.72016004</v>
      </c>
      <c r="CK138" s="27">
        <f>IF(ISNUMBER(work!BF138-work!AA138),work!BF138-work!AA138,".")</f>
        <v>-168081406.54628247</v>
      </c>
      <c r="CL138" s="27">
        <f>IF(ISNUMBER(work!BG138-work!AB138),work!BG138-work!AB138,".")</f>
        <v>-185689544.70474473</v>
      </c>
      <c r="CM138" s="27">
        <f>IF(ISNUMBER(work!BH138-work!AC138),work!BH138-work!AC138,".")</f>
        <v>-207342450.40901369</v>
      </c>
      <c r="CN138" s="27">
        <f>IF(ISNUMBER(work!BI138-work!AD138),work!BI138-work!AD138,".")</f>
        <v>-234392741.30417877</v>
      </c>
      <c r="CO138" s="27">
        <f>IF(ISNUMBER(work!BJ138-work!AE138),work!BJ138-work!AE138,".")</f>
        <v>-255611882.82531461</v>
      </c>
      <c r="CP138" s="27">
        <f>IF(ISNUMBER(work!BK138-work!AF138),work!BK138-work!AF138,".")</f>
        <v>-289397485.14896321</v>
      </c>
      <c r="CQ138" s="27"/>
      <c r="CR138" s="27"/>
      <c r="CS138" s="27">
        <f>IF(ISNUMBER(work!CR138-work!BN138),work!CR138-work!BN138,".")</f>
        <v>6.8315918985424939E-2</v>
      </c>
      <c r="CT138" s="27">
        <f>IF(ISNUMBER(work!CS138-work!BO138),work!CS138-work!BO138,".")</f>
        <v>6.7315918985424938E-2</v>
      </c>
      <c r="CU138" s="27">
        <f>IF(ISNUMBER(work!CT138-work!BP138),work!CT138-work!BP138,".")</f>
        <v>6.7315918985424938E-2</v>
      </c>
      <c r="CV138" s="27">
        <f>IF(ISNUMBER(work!CU138-work!BQ138),work!CU138-work!BQ138,".")</f>
        <v>6.6315918985424938E-2</v>
      </c>
      <c r="CW138" s="27">
        <f>IF(ISNUMBER(work!CV138-work!BR138),work!CV138-work!BR138,".")</f>
        <v>6.6315918985424938E-2</v>
      </c>
      <c r="CX138" s="27">
        <f>IF(ISNUMBER(work!CW138-work!BS138),work!CW138-work!BS138,".")</f>
        <v>6.5315918985424937E-2</v>
      </c>
      <c r="CY138" s="27">
        <f>IF(ISNUMBER(work!CX138-work!BT138),work!CX138-work!BT138,".")</f>
        <v>6.431591898542495E-2</v>
      </c>
      <c r="CZ138" s="27">
        <f>IF(ISNUMBER(work!CY138-work!BU138),work!CY138-work!BU138,".")</f>
        <v>6.3315918985424949E-2</v>
      </c>
      <c r="DA138" s="27">
        <f>IF(ISNUMBER(work!CZ138-work!BV138),work!CZ138-work!BV138,".")</f>
        <v>6.2315918985424948E-2</v>
      </c>
      <c r="DB138" s="27">
        <f>IF(ISNUMBER(work!DA138-work!BW138),work!DA138-work!BW138,".")</f>
        <v>6.1315918985424947E-2</v>
      </c>
      <c r="DC138" s="27">
        <f>IF(ISNUMBER(work!DB138-work!BX138),work!DB138-work!BX138,".")</f>
        <v>5.9315918985424945E-2</v>
      </c>
      <c r="DD138" s="27">
        <f>IF(ISNUMBER(work!DC138-work!BY138),work!DC138-work!BY138,".")</f>
        <v>5.7315918985424943E-2</v>
      </c>
      <c r="DE138" s="27">
        <f>IF(ISNUMBER(work!DD138-work!BZ138),work!DD138-work!BZ138,".")</f>
        <v>6.8501080851554833E-2</v>
      </c>
      <c r="DF138" s="27">
        <f>IF(ISNUMBER(work!DE138-work!CA138),work!DE138-work!CA138,".")</f>
        <v>6.6501080851554831E-2</v>
      </c>
      <c r="DG138" s="27">
        <f>IF(ISNUMBER(work!DF138-work!CB138),work!DF138-work!CB138,".")</f>
        <v>6.4501080851554829E-2</v>
      </c>
      <c r="DH138" s="27">
        <f>IF(ISNUMBER(work!DG138-work!CC138),work!DG138-work!CC138,".")</f>
        <v>6.2501080851554841E-2</v>
      </c>
      <c r="DI138" s="27">
        <f>IF(ISNUMBER(work!DH138-work!CD138),work!DH138-work!CD138,".")</f>
        <v>5.9501080851554838E-2</v>
      </c>
      <c r="DJ138" s="27">
        <f>IF(ISNUMBER(work!DI138-work!CE138),work!DI138-work!CE138,".")</f>
        <v>5.7501080851554837E-2</v>
      </c>
      <c r="DK138" s="27">
        <f>IF(ISNUMBER(work!DJ138-work!CF138),work!DJ138-work!CF138,".")</f>
        <v>5.5501080851554835E-2</v>
      </c>
      <c r="DL138" s="27">
        <f>IF(ISNUMBER(work!DK138-work!CG138),work!DK138-work!CG138,".")</f>
        <v>5.3766454468533106E-2</v>
      </c>
      <c r="DM138" s="27">
        <f>IF(ISNUMBER(work!DL138-work!CH138),work!DL138-work!CH138,".")</f>
        <v>5.1687461006882048E-2</v>
      </c>
      <c r="DN138" s="27">
        <f>IF(ISNUMBER(work!DM138-work!CI138),work!DM138-work!CI138,".")</f>
        <v>4.9105188808473664E-2</v>
      </c>
      <c r="DO138" s="27">
        <f>IF(ISNUMBER(work!DN138-work!CJ138),work!DN138-work!CJ138,".")</f>
        <v>4.57165325205953E-2</v>
      </c>
      <c r="DP138" s="27">
        <f>IF(ISNUMBER(work!DO138-work!CK138),work!DO138-work!CK138,".")</f>
        <v>4.1702852719382927E-2</v>
      </c>
      <c r="DQ138" s="27">
        <f>IF(ISNUMBER(work!DP138-work!CL138),work!DP138-work!CL138,".")</f>
        <v>3.6231826347624355E-2</v>
      </c>
      <c r="DR138" s="27">
        <f>IF(ISNUMBER(work!DQ138-work!CM138),work!DQ138-work!CM138,".")</f>
        <v>3.1594208279190648E-2</v>
      </c>
      <c r="DS138" s="27">
        <f>IF(ISNUMBER(work!DR138-work!CN138),work!DR138-work!CN138,".")</f>
        <v>2.6024012646786769E-2</v>
      </c>
      <c r="DT138" s="27">
        <f>IF(ISNUMBER(work!DS138-work!CO138),work!DS138-work!CO138,".")</f>
        <v>2.0571683936355056E-2</v>
      </c>
      <c r="DU138" s="27">
        <f>IF(ISNUMBER(work!DT138-work!CP138),work!DT138-work!CP138,".")</f>
        <v>1.6158240277762873E-2</v>
      </c>
      <c r="DV138" s="27">
        <f t="shared" si="127"/>
        <v>1.6158240277762873E-2</v>
      </c>
      <c r="DW138" s="27"/>
      <c r="DX138" s="27" t="str">
        <f>IF(ISNUMBER(work!FJ138/work!FN138),work!FJ138/work!FN138,".")</f>
        <v>.</v>
      </c>
      <c r="DY138" s="27" t="str">
        <f>IF(ISNUMBER(work!FK138/work!FO138),work!FK138/work!FO138,".")</f>
        <v>.</v>
      </c>
      <c r="DZ138" s="27" t="str">
        <f>IF(ISNUMBER(work!FL138/work!FP138),work!FL138/work!FP138,".")</f>
        <v>.</v>
      </c>
      <c r="EA138" s="27" t="str">
        <f>IF(ISNUMBER(work!FM138/work!FQ138),work!FM138/work!FQ138,".")</f>
        <v>.</v>
      </c>
      <c r="EB138" s="27" t="str">
        <f>IF(ISNUMBER((work!FK138+work!FL138)/(work!FO138+work!FP138)),(work!FK138+work!FL138)/(work!FO138+work!FP138),".")</f>
        <v>.</v>
      </c>
      <c r="EC138" s="27" t="str">
        <f>IF(ISNUMBER(work!FR138/work!FV138),work!FR138/work!FV138,".")</f>
        <v>.</v>
      </c>
      <c r="ED138" s="27" t="str">
        <f>IF(ISNUMBER(work!FS138/work!FW138),work!FS138/work!FW138,".")</f>
        <v>.</v>
      </c>
      <c r="EE138" s="27" t="str">
        <f>IF(ISNUMBER(work!FT138/work!FX138),work!FT138/work!FX138,".")</f>
        <v>.</v>
      </c>
      <c r="EF138" s="27" t="str">
        <f>IF(ISNUMBER(work!FU138/work!FY138),work!FU138/work!FY138,".")</f>
        <v>.</v>
      </c>
      <c r="EG138" s="27" t="str">
        <f>IF(ISNUMBER((work!FS138+work!FT138)/(work!FW138+work!FX138)),(work!FS138+work!FT138)/(work!FW138+work!FX138),".")</f>
        <v>.</v>
      </c>
      <c r="EH138" s="27" t="str">
        <f>work!EZ138</f>
        <v>.</v>
      </c>
      <c r="EI138" s="27" t="str">
        <f>work!FA138</f>
        <v>.</v>
      </c>
      <c r="EJ138" s="27" t="str">
        <f>work!FB138</f>
        <v>.</v>
      </c>
      <c r="EK138" s="27"/>
      <c r="EL138" s="27" t="str">
        <f t="shared" si="128"/>
        <v>.</v>
      </c>
      <c r="EM138" t="str">
        <f t="shared" si="129"/>
        <v>.</v>
      </c>
      <c r="EN138" t="str">
        <f>work!FM138</f>
        <v>.</v>
      </c>
      <c r="EO138" t="str">
        <f>IF(ISNUMBER(work!FK138+work!FL138),work!FK138+work!FL138,".")</f>
        <v>.</v>
      </c>
      <c r="EP138" t="str">
        <f>IF(ISNUMBER(work!FU138-work!FM138),work!FU138-work!FM138,".")</f>
        <v>.</v>
      </c>
      <c r="EQ138" t="str">
        <f>IF(ISNUMBER(work!FS138+work!FT138-work!FK138-work!FL138),(work!FS138+work!FT138-work!FK138-work!FL138),".")</f>
        <v>.</v>
      </c>
      <c r="EU138" t="str">
        <f>work!FC138</f>
        <v>.</v>
      </c>
      <c r="EV138" t="str">
        <f>work!FD138</f>
        <v>.</v>
      </c>
      <c r="EW138" t="str">
        <f>IF(ISNUMBER(VLOOKUP($F138,AREA_EM_ALLYEAR,Seq!B$1,FALSE)),VLOOKUP($F138,AREA_EM_ALLYEAR,Seq!B$1,FALSE),".")</f>
        <v>.</v>
      </c>
      <c r="EX138" t="str">
        <f>IF(ISNUMBER(VLOOKUP($F138,AREA_EM_ALLYEAR,Seq!C$1,FALSE)),VLOOKUP($F138,AREA_EM_ALLYEAR,Seq!C$1,FALSE),".")</f>
        <v>.</v>
      </c>
      <c r="EY138" t="str">
        <f>IF(ISNUMBER(VLOOKUP($F138,AREA_EM_ALLYEAR,Seq!D$1,FALSE)),VLOOKUP($F138,AREA_EM_ALLYEAR,Seq!D$1,FALSE),".")</f>
        <v>.</v>
      </c>
      <c r="EZ138" t="str">
        <f>IF(ISNUMBER(VLOOKUP($F138,AREA_EM_ALLYEAR,Seq!E$1,FALSE)),VLOOKUP($F138,AREA_EM_ALLYEAR,Seq!E$1,FALSE),".")</f>
        <v>.</v>
      </c>
      <c r="FA138" t="str">
        <f>IF(ISNUMBER(VLOOKUP($F138,AREA_EM_ALLYEAR,Seq!F$1,FALSE)),VLOOKUP($F138,AREA_EM_ALLYEAR,Seq!F$1,FALSE),".")</f>
        <v>.</v>
      </c>
      <c r="FB138" t="str">
        <f>IF(ISNUMBER(VLOOKUP($F138,AREA_EM_ALLYEAR,Seq!G$1,FALSE)),VLOOKUP($F138,AREA_EM_ALLYEAR,Seq!G$1,FALSE),".")</f>
        <v>.</v>
      </c>
      <c r="FC138" t="str">
        <f>IF(ISNUMBER(VLOOKUP($F138,AREA_EM_ALLYEAR,Seq!H$1,FALSE)),VLOOKUP($F138,AREA_EM_ALLYEAR,Seq!H$1,FALSE),".")</f>
        <v>.</v>
      </c>
      <c r="FD138" t="str">
        <f>IF(ISNUMBER(VLOOKUP($F138,AREA_EM_ALLYEAR,Seq!I$1,FALSE)),VLOOKUP($F138,AREA_EM_ALLYEAR,Seq!I$1,FALSE),".")</f>
        <v>.</v>
      </c>
      <c r="FE138" t="str">
        <f>IF(ISNUMBER(VLOOKUP($F138,AREA_EM_ALLYEAR,Seq!J$1,FALSE)),VLOOKUP($F138,AREA_EM_ALLYEAR,Seq!J$1,FALSE),".")</f>
        <v>.</v>
      </c>
      <c r="FF138" t="str">
        <f>IF(ISNUMBER(VLOOKUP($F138,AREA_EM_ALLYEAR,Seq!K$1,FALSE)),VLOOKUP($F138,AREA_EM_ALLYEAR,Seq!K$1,FALSE),".")</f>
        <v>.</v>
      </c>
      <c r="FG138" t="str">
        <f>IF(ISNUMBER(VLOOKUP($F138,AREA_EM_ALLYEAR,Seq!L$1,FALSE)),VLOOKUP($F138,AREA_EM_ALLYEAR,Seq!L$1,FALSE),".")</f>
        <v>.</v>
      </c>
      <c r="FH138" t="str">
        <f>IF(ISNUMBER(VLOOKUP($F138,AREA_EM_ALLYEAR,Seq!M$1,FALSE)),VLOOKUP($F138,AREA_EM_ALLYEAR,Seq!M$1,FALSE),".")</f>
        <v>.</v>
      </c>
      <c r="FI138" t="str">
        <f>IF(ISNUMBER(VLOOKUP($F138,AREA_EM_ALLYEAR,Seq!N$1,FALSE)),VLOOKUP($F138,AREA_EM_ALLYEAR,Seq!N$1,FALSE),".")</f>
        <v>.</v>
      </c>
      <c r="FJ138" t="str">
        <f>IF(ISNUMBER(VLOOKUP($F138,AREA_EM_ALLYEAR,Seq!O$1,FALSE)),VLOOKUP($F138,AREA_EM_ALLYEAR,Seq!O$1,FALSE),".")</f>
        <v>.</v>
      </c>
      <c r="FK138" t="str">
        <f t="shared" si="130"/>
        <v>.</v>
      </c>
      <c r="FN138" t="str">
        <f>IF( ISNUMBER(VLOOKUP($F138,AREA_LIFE,Seq!V$1,FALSE)-Life!V$39),VLOOKUP($F138,AREA_LIFE,Seq!V$1,FALSE)-Life!V$39,".")</f>
        <v>.</v>
      </c>
      <c r="FO138" t="str">
        <f>IF( ISNUMBER(VLOOKUP($F138,AREA_LIFE,Seq!W$1,FALSE)-Life!W$39),VLOOKUP($F138,AREA_LIFE,Seq!W$1,FALSE)-Life!W$39,".")</f>
        <v>.</v>
      </c>
      <c r="FP138" t="str">
        <f>IF( ISNUMBER(VLOOKUP($F138,AREA_LIFE,Seq!X$1,FALSE)-Life!X$39),VLOOKUP($F138,AREA_LIFE,Seq!X$1,FALSE)-Life!X$39,".")</f>
        <v>.</v>
      </c>
      <c r="FQ138" t="str">
        <f>IF( ISNUMBER(VLOOKUP($F138,AREA_LIFE,Seq!Y$1,FALSE)-Life!Y$39),VLOOKUP($F138,AREA_LIFE,Seq!Y$1,FALSE)-Life!Y$39,".")</f>
        <v>.</v>
      </c>
      <c r="FR138" t="str">
        <f>IF( ISNUMBER(VLOOKUP($F138,AREA_LIFE,Seq!Z$1,FALSE)-Life!Z$39),VLOOKUP($F138,AREA_LIFE,Seq!Z$1,FALSE)-Life!Z$39,".")</f>
        <v>.</v>
      </c>
      <c r="FS138" t="str">
        <f>IF( ISNUMBER(VLOOKUP($F138,AREA_LIFE,Seq!AA$1,FALSE)-Life!AA$39),VLOOKUP($F138,AREA_LIFE,Seq!AA$1,FALSE)-Life!AA$39,".")</f>
        <v>.</v>
      </c>
      <c r="FT138" t="str">
        <f>IF( ISNUMBER(VLOOKUP($F138,AREA_LIFE,Seq!AB$1,FALSE)-Life!AB$39),VLOOKUP($F138,AREA_LIFE,Seq!AB$1,FALSE)-Life!AB$39,".")</f>
        <v>.</v>
      </c>
      <c r="FU138" t="str">
        <f>IF( ISNUMBER(VLOOKUP($F138,AREA_LIFE,Seq!AC$1,FALSE)-Life!AC$39),VLOOKUP($F138,AREA_LIFE,Seq!AC$1,FALSE)-Life!AC$39,".")</f>
        <v>.</v>
      </c>
      <c r="FV138" t="str">
        <f>IF( ISNUMBER(VLOOKUP($F138,AREA_LIFE,Seq!AD$1,FALSE)-Life!AD$39),VLOOKUP($F138,AREA_LIFE,Seq!AD$1,FALSE)-Life!AD$39,".")</f>
        <v>.</v>
      </c>
      <c r="FW138" t="str">
        <f>IF( ISNUMBER(VLOOKUP($F138,AREA_LIFE,Seq!AE$1,FALSE)-Life!AE$39),VLOOKUP($F138,AREA_LIFE,Seq!AE$1,FALSE)-Life!AE$39,".")</f>
        <v>.</v>
      </c>
      <c r="FX138" t="str">
        <f>IF( ISNUMBER(VLOOKUP($F138,AREA_LIFE,Seq!AF$1,FALSE)-Life!AF$39),VLOOKUP($F138,AREA_LIFE,Seq!AF$1,FALSE)-Life!AF$39,".")</f>
        <v>.</v>
      </c>
      <c r="FY138" t="str">
        <f>IF( ISNUMBER(VLOOKUP($F138,AREA_LIFE,Seq!AG$1,FALSE)-Life!AG$39),VLOOKUP($F138,AREA_LIFE,Seq!AG$1,FALSE)-Life!AG$39,".")</f>
        <v>.</v>
      </c>
      <c r="FZ138" t="str">
        <f>IF( ISNUMBER(VLOOKUP($F138,AREA_LIFE,Seq!AH$1,FALSE)-Life!AH$39),VLOOKUP($F138,AREA_LIFE,Seq!AH$1,FALSE)-Life!AH$39,".")</f>
        <v>.</v>
      </c>
      <c r="GA138" t="str">
        <f>IF( ISNUMBER(VLOOKUP($F138,AREA_LIFE,Seq!AI$1,FALSE)-Life!AI$39),VLOOKUP($F138,AREA_LIFE,Seq!AI$1,FALSE)-Life!AI$39,".")</f>
        <v>.</v>
      </c>
      <c r="GB138" t="str">
        <f>IF( ISNUMBER(VLOOKUP($F138,AREA_LIFE,Seq!AJ$1,FALSE)-Life!AJ$39),VLOOKUP($F138,AREA_LIFE,Seq!AJ$1,FALSE)-Life!AJ$39,".")</f>
        <v>.</v>
      </c>
      <c r="GC138" t="str">
        <f>IF( ISNUMBER(VLOOKUP($F138,AREA_LIFE,Seq!AK$1,FALSE)-Life!AK$39),VLOOKUP($F138,AREA_LIFE,Seq!AK$1,FALSE)-Life!AK$39,".")</f>
        <v>.</v>
      </c>
      <c r="GD138" t="str">
        <f>IF( ISNUMBER(VLOOKUP($F138,AREA_LIFE,Seq!AL$1,FALSE)-Life!AL$39),VLOOKUP($F138,AREA_LIFE,Seq!AL$1,FALSE)-Life!AL$39,".")</f>
        <v>.</v>
      </c>
      <c r="GE138" t="str">
        <f>IF( ISNUMBER(VLOOKUP($F138,AREA_LIFE,Seq!AM$1,FALSE)-Life!AM$39),VLOOKUP($F138,AREA_LIFE,Seq!AM$1,FALSE)-Life!AM$39,".")</f>
        <v>.</v>
      </c>
      <c r="GF138" t="str">
        <f>IF( ISNUMBER(VLOOKUP($F138,AREA_LIFE,Seq!AN$1,FALSE)-Life!AN$39),VLOOKUP($F138,AREA_LIFE,Seq!AN$1,FALSE)-Life!AN$39,".")</f>
        <v>.</v>
      </c>
      <c r="GG138" t="str">
        <f>IF( ISNUMBER(VLOOKUP($F138,AREA_LIFE,Seq!AO$1,FALSE)-Life!AO$39),VLOOKUP($F138,AREA_LIFE,Seq!AO$1,FALSE)-Life!AO$39,".")</f>
        <v>.</v>
      </c>
      <c r="GH138" t="str">
        <f>IF( ISNUMBER(VLOOKUP($F138,AREA_LIFE,Seq!AP$1,FALSE)-Life!AP$39),VLOOKUP($F138,AREA_LIFE,Seq!AP$1,FALSE)-Life!AP$39,".")</f>
        <v>.</v>
      </c>
      <c r="GI138" t="str">
        <f>IF( ISNUMBER(VLOOKUP($F138,AREA_LIFE,Seq!AQ$1,FALSE)-Life!AQ$39),VLOOKUP($F138,AREA_LIFE,Seq!AQ$1,FALSE)-Life!AQ$39,".")</f>
        <v>.</v>
      </c>
      <c r="GJ138" t="str">
        <f>IF( ISNUMBER(VLOOKUP($F138,AREA_LIFE,Seq!AR$1,FALSE)-Life!AR$39),VLOOKUP($F138,AREA_LIFE,Seq!AR$1,FALSE)-Life!AR$39,".")</f>
        <v>.</v>
      </c>
      <c r="GK138" t="str">
        <f>IF( ISNUMBER(VLOOKUP($F138,AREA_LIFE,Seq!AS$1,FALSE)-Life!AS$39),VLOOKUP($F138,AREA_LIFE,Seq!AS$1,FALSE)-Life!AS$39,".")</f>
        <v>.</v>
      </c>
      <c r="GL138" t="str">
        <f>IF( ISNUMBER(VLOOKUP($F138,AREA_LIFE,Seq!AT$1,FALSE)-Life!AT$39),VLOOKUP($F138,AREA_LIFE,Seq!AT$1,FALSE)-Life!AT$39,".")</f>
        <v>.</v>
      </c>
      <c r="GM138" t="str">
        <f>IF( ISNUMBER(VLOOKUP($F138,AREA_LIFE,Seq!AU$1,FALSE)-Life!AU$39),VLOOKUP($F138,AREA_LIFE,Seq!AU$1,FALSE)-Life!AU$39,".")</f>
        <v>.</v>
      </c>
      <c r="GN138" t="str">
        <f>IF( ISNUMBER(VLOOKUP($F138,AREA_LIFE,Seq!AV$1,FALSE)-Life!AV$39),VLOOKUP($F138,AREA_LIFE,Seq!AV$1,FALSE)-Life!AV$39,".")</f>
        <v>.</v>
      </c>
      <c r="GO138" t="str">
        <f>IF( ISNUMBER(VLOOKUP($F138,AREA_LIFE,Seq!AW$1,FALSE)-Life!AW$39),VLOOKUP($F138,AREA_LIFE,Seq!AW$1,FALSE)-Life!AW$39,".")</f>
        <v>.</v>
      </c>
      <c r="GP138" t="str">
        <f>IF( ISNUMBER(VLOOKUP($F138,AREA_LIFE,Seq!AX$1,FALSE)-Life!AX$39),VLOOKUP($F138,AREA_LIFE,Seq!AX$1,FALSE)-Life!AX$39,".")</f>
        <v>.</v>
      </c>
      <c r="GQ138" t="str">
        <f t="shared" si="131"/>
        <v>.</v>
      </c>
      <c r="GS138" t="str">
        <f>IFERROR(VLOOKUP($F138,AREA_LIFE,Seq!V$1,FALSE),".")</f>
        <v>.</v>
      </c>
      <c r="GT138" t="str">
        <f>IFERROR(VLOOKUP($F138,AREA_LIFE,Seq!W$1,FALSE),".")</f>
        <v>.</v>
      </c>
      <c r="GU138" t="str">
        <f>IFERROR(VLOOKUP($F138,AREA_LIFE,Seq!X$1,FALSE),".")</f>
        <v>.</v>
      </c>
      <c r="GV138" t="str">
        <f>IFERROR(VLOOKUP($F138,AREA_LIFE,Seq!Y$1,FALSE),".")</f>
        <v>.</v>
      </c>
      <c r="GW138" t="str">
        <f>IFERROR(VLOOKUP($F138,AREA_LIFE,Seq!Z$1,FALSE),".")</f>
        <v>.</v>
      </c>
      <c r="GX138" t="str">
        <f>IFERROR(VLOOKUP($F138,AREA_LIFE,Seq!AA$1,FALSE),".")</f>
        <v>.</v>
      </c>
      <c r="GY138" t="str">
        <f>IFERROR(VLOOKUP($F138,AREA_LIFE,Seq!AB$1,FALSE),".")</f>
        <v>.</v>
      </c>
      <c r="GZ138" t="str">
        <f>IFERROR(VLOOKUP($F138,AREA_LIFE,Seq!AC$1,FALSE),".")</f>
        <v>.</v>
      </c>
      <c r="HA138" t="str">
        <f>IFERROR(VLOOKUP($F138,AREA_LIFE,Seq!AD$1,FALSE),".")</f>
        <v>.</v>
      </c>
      <c r="HB138" t="str">
        <f>IFERROR(VLOOKUP($F138,AREA_LIFE,Seq!AE$1,FALSE),".")</f>
        <v>.</v>
      </c>
      <c r="HC138" t="str">
        <f>IFERROR(VLOOKUP($F138,AREA_LIFE,Seq!AF$1,FALSE),".")</f>
        <v>.</v>
      </c>
      <c r="HD138" t="str">
        <f>IFERROR(VLOOKUP($F138,AREA_LIFE,Seq!AG$1,FALSE),".")</f>
        <v>.</v>
      </c>
      <c r="HE138" t="str">
        <f>IFERROR(VLOOKUP($F138,AREA_LIFE,Seq!AH$1,FALSE),".")</f>
        <v>.</v>
      </c>
      <c r="HF138" t="str">
        <f>IFERROR(VLOOKUP($F138,AREA_LIFE,Seq!AI$1,FALSE),".")</f>
        <v>.</v>
      </c>
      <c r="HG138" t="str">
        <f>IFERROR(VLOOKUP($F138,AREA_LIFE,Seq!AJ$1,FALSE),".")</f>
        <v>.</v>
      </c>
      <c r="HH138" t="str">
        <f>IFERROR(VLOOKUP($F138,AREA_LIFE,Seq!AK$1,FALSE),".")</f>
        <v>.</v>
      </c>
      <c r="HI138" t="str">
        <f>IFERROR(VLOOKUP($F138,AREA_LIFE,Seq!AL$1,FALSE),".")</f>
        <v>.</v>
      </c>
      <c r="HJ138" t="str">
        <f>IFERROR(VLOOKUP($F138,AREA_LIFE,Seq!AM$1,FALSE),".")</f>
        <v>.</v>
      </c>
      <c r="HK138" t="str">
        <f>IFERROR(VLOOKUP($F138,AREA_LIFE,Seq!AN$1,FALSE),".")</f>
        <v>.</v>
      </c>
      <c r="HL138" t="str">
        <f>IFERROR(VLOOKUP($F138,AREA_LIFE,Seq!AO$1,FALSE),".")</f>
        <v>.</v>
      </c>
      <c r="HM138" t="str">
        <f>IFERROR(VLOOKUP($F138,AREA_LIFE,Seq!AP$1,FALSE),".")</f>
        <v>.</v>
      </c>
      <c r="HN138" t="str">
        <f>IFERROR(VLOOKUP($F138,AREA_LIFE,Seq!AQ$1,FALSE),".")</f>
        <v>.</v>
      </c>
      <c r="HO138" t="str">
        <f>IFERROR(VLOOKUP($F138,AREA_LIFE,Seq!AR$1,FALSE),".")</f>
        <v>.</v>
      </c>
      <c r="HP138" t="str">
        <f>IFERROR(VLOOKUP($F138,AREA_LIFE,Seq!AS$1,FALSE),".")</f>
        <v>.</v>
      </c>
      <c r="HQ138" t="str">
        <f>IFERROR(VLOOKUP($F138,AREA_LIFE,Seq!AT$1,FALSE),".")</f>
        <v>.</v>
      </c>
      <c r="HR138" t="str">
        <f>IFERROR(VLOOKUP($F138,AREA_LIFE,Seq!AU$1,FALSE),".")</f>
        <v>.</v>
      </c>
      <c r="HS138" t="str">
        <f>IFERROR(VLOOKUP($F138,AREA_LIFE,Seq!AV$1,FALSE),".")</f>
        <v>.</v>
      </c>
      <c r="HT138" t="str">
        <f>IFERROR(VLOOKUP($F138,AREA_LIFE,Seq!AW$1,FALSE),".")</f>
        <v>.</v>
      </c>
      <c r="HU138" t="str">
        <f>IFERROR(VLOOKUP($F138,AREA_LIFE,Seq!AX$1,FALSE),".")</f>
        <v>.</v>
      </c>
      <c r="HV138" t="str">
        <f>IFERROR(VLOOKUP($F138,AREA_LIFE,Seq!AY$1,FALSE),".")</f>
        <v>.</v>
      </c>
      <c r="HZ138">
        <f t="shared" si="85"/>
        <v>249</v>
      </c>
      <c r="IA138">
        <f t="shared" si="132"/>
        <v>0</v>
      </c>
      <c r="IB138">
        <f t="shared" si="86"/>
        <v>47212808.853046358</v>
      </c>
      <c r="IC138">
        <f t="shared" si="87"/>
        <v>-41707302.333075851</v>
      </c>
      <c r="ID138">
        <f t="shared" si="133"/>
        <v>5.9315918985424945E-2</v>
      </c>
      <c r="IE138" t="str">
        <f>work!FK138</f>
        <v>.</v>
      </c>
      <c r="IF138" t="str">
        <f>work!FL138</f>
        <v>.</v>
      </c>
      <c r="IG138" t="str">
        <f>work!FM138</f>
        <v>.</v>
      </c>
      <c r="IH138" t="str">
        <f>IF(ISNUMBER(work!FS138-work!FK138),work!FS138-work!FK138,".")</f>
        <v>.</v>
      </c>
      <c r="II138" t="str">
        <f>IF(ISNUMBER(work!FT138-work!FL138),work!FT138-work!FL138,".")</f>
        <v>.</v>
      </c>
      <c r="IJ138" t="str">
        <f>IF(ISNUMBER(work!FU138-work!FM138),work!FU138-work!FM138,".")</f>
        <v>.</v>
      </c>
    </row>
    <row r="139" spans="1:244" hidden="1">
      <c r="A139" s="24" t="str">
        <f t="shared" si="97"/>
        <v>欧洲</v>
      </c>
      <c r="B139" s="24" t="str">
        <f t="shared" si="98"/>
        <v>Out</v>
      </c>
      <c r="C139" s="24" t="str">
        <f t="shared" si="99"/>
        <v>Out</v>
      </c>
      <c r="D139" s="24"/>
      <c r="E139" s="25" t="s">
        <v>3159</v>
      </c>
      <c r="F139" s="26" t="str">
        <f t="shared" si="100"/>
        <v>Macedonia</v>
      </c>
      <c r="G139" s="27" t="str">
        <f t="shared" si="101"/>
        <v>.</v>
      </c>
      <c r="H139" s="27" t="str">
        <f t="shared" si="102"/>
        <v>.</v>
      </c>
      <c r="I139" s="27" t="str">
        <f t="shared" si="103"/>
        <v>.</v>
      </c>
      <c r="J139" s="27" t="str">
        <f t="shared" si="104"/>
        <v>.</v>
      </c>
      <c r="K139" s="27" t="str">
        <f t="shared" si="105"/>
        <v>.</v>
      </c>
      <c r="L139" s="27" t="str">
        <f t="shared" si="106"/>
        <v>.</v>
      </c>
      <c r="M139" s="27" t="str">
        <f t="shared" si="107"/>
        <v>.</v>
      </c>
      <c r="N139" s="27" t="str">
        <f t="shared" si="108"/>
        <v>.</v>
      </c>
      <c r="O139" s="27" t="str">
        <f t="shared" si="109"/>
        <v>.</v>
      </c>
      <c r="P139" s="27" t="str">
        <f t="shared" si="110"/>
        <v>.</v>
      </c>
      <c r="Q139" s="27" t="str">
        <f t="shared" si="111"/>
        <v>.</v>
      </c>
      <c r="R139" s="27" t="str">
        <f t="shared" si="112"/>
        <v>.</v>
      </c>
      <c r="S139" s="27">
        <f t="shared" si="113"/>
        <v>0</v>
      </c>
      <c r="T139" s="27">
        <f t="shared" si="114"/>
        <v>61</v>
      </c>
      <c r="U139" s="27">
        <f t="shared" si="115"/>
        <v>0</v>
      </c>
      <c r="V139" s="27">
        <f t="shared" si="116"/>
        <v>0</v>
      </c>
      <c r="W139" s="27" t="str">
        <f t="shared" si="117"/>
        <v>.</v>
      </c>
      <c r="X139" s="27" t="str">
        <f t="shared" si="118"/>
        <v>.</v>
      </c>
      <c r="Y139" s="27">
        <f t="shared" si="119"/>
        <v>0</v>
      </c>
      <c r="Z139" s="27">
        <f t="shared" si="120"/>
        <v>6</v>
      </c>
      <c r="AA139" s="27">
        <f t="shared" si="121"/>
        <v>14</v>
      </c>
      <c r="AB139" s="27">
        <f t="shared" si="122"/>
        <v>0</v>
      </c>
      <c r="AC139" s="27" t="str">
        <f t="shared" si="123"/>
        <v>.</v>
      </c>
      <c r="AD139" s="27" t="str">
        <f t="shared" si="124"/>
        <v>.</v>
      </c>
      <c r="AE139" s="27" t="str">
        <f t="shared" si="125"/>
        <v>.</v>
      </c>
      <c r="AF139" s="27" t="str">
        <f t="shared" si="126"/>
        <v>.</v>
      </c>
      <c r="AG139" s="27"/>
      <c r="AH139" s="27" t="str">
        <f>IF(ISNUMBER(work!C139+work!AH139),work!C139+work!AH139,".")</f>
        <v>.</v>
      </c>
      <c r="AI139" s="27" t="str">
        <f>IF(ISNUMBER(work!D139+work!AI139),work!D139+work!AI139,".")</f>
        <v>.</v>
      </c>
      <c r="AJ139" s="27" t="str">
        <f>IF(ISNUMBER(work!E139+work!AJ139),work!E139+work!AJ139,".")</f>
        <v>.</v>
      </c>
      <c r="AK139" s="27" t="str">
        <f>IF(ISNUMBER(work!F139+work!AK139),work!F139+work!AK139,".")</f>
        <v>.</v>
      </c>
      <c r="AL139" s="27" t="str">
        <f>IF(ISNUMBER(work!G139+work!AL139),work!G139+work!AL139,".")</f>
        <v>.</v>
      </c>
      <c r="AM139" s="27" t="str">
        <f>IF(ISNUMBER(work!H139+work!AM139),work!H139+work!AM139,".")</f>
        <v>.</v>
      </c>
      <c r="AN139" s="27" t="str">
        <f>IF(ISNUMBER(work!I139+work!AN139),work!I139+work!AN139,".")</f>
        <v>.</v>
      </c>
      <c r="AO139" s="27" t="str">
        <f>IF(ISNUMBER(work!J139+work!AO139),work!J139+work!AO139,".")</f>
        <v>.</v>
      </c>
      <c r="AP139" s="27" t="str">
        <f>IF(ISNUMBER(work!K139+work!AP139),work!K139+work!AP139,".")</f>
        <v>.</v>
      </c>
      <c r="AQ139" s="27" t="str">
        <f>IF(ISNUMBER(work!L139+work!AQ139),work!L139+work!AQ139,".")</f>
        <v>.</v>
      </c>
      <c r="AR139" s="27">
        <f>IF(ISNUMBER(work!M139+work!AR139),work!M139+work!AR139,".")</f>
        <v>44853271.299815334</v>
      </c>
      <c r="AS139" s="27">
        <f>IF(ISNUMBER(work!N139+work!AS139),work!N139+work!AS139,".")</f>
        <v>48919332.407394305</v>
      </c>
      <c r="AT139" s="27">
        <f>IF(ISNUMBER(work!O139+work!AT139),work!O139+work!AT139,".")</f>
        <v>55789264.806198068</v>
      </c>
      <c r="AU139" s="27">
        <f>IF(ISNUMBER(work!P139+work!AU139),work!P139+work!AU139,".")</f>
        <v>63525749.870951004</v>
      </c>
      <c r="AV139" s="27">
        <f>IF(ISNUMBER(work!Q139+work!AV139),work!Q139+work!AV139,".")</f>
        <v>71800228.899631068</v>
      </c>
      <c r="AW139" s="27">
        <f>IF(ISNUMBER(work!R139+work!AW139),work!R139+work!AW139,".")</f>
        <v>79588803.542661682</v>
      </c>
      <c r="AX139" s="27">
        <f>IF(ISNUMBER(work!S139+work!AX139),work!S139+work!AX139,".")</f>
        <v>87520367.416877136</v>
      </c>
      <c r="AY139" s="27">
        <f>IF(ISNUMBER(work!T139+work!AY139),work!T139+work!AY139,".")</f>
        <v>95635116.942111865</v>
      </c>
      <c r="AZ139" s="27">
        <f>IF(ISNUMBER(work!U139+work!AZ139),work!U139+work!AZ139,".")</f>
        <v>103080593.57884835</v>
      </c>
      <c r="BA139" s="27">
        <f>IF(ISNUMBER(work!V139+work!BA139),work!V139+work!BA139,".")</f>
        <v>110903996.7774386</v>
      </c>
      <c r="BB139" s="27">
        <f>IF(ISNUMBER(work!W139+work!BB139),work!W139+work!BB139,".")</f>
        <v>120206720.57019565</v>
      </c>
      <c r="BC139" s="27">
        <f>IF(ISNUMBER(work!X139+work!BC139),work!X139+work!BC139,".")</f>
        <v>130137875.3783301</v>
      </c>
      <c r="BD139" s="27">
        <f>IF(ISNUMBER(work!Y139+work!BD139),work!Y139+work!BD139,".")</f>
        <v>141952181.32581258</v>
      </c>
      <c r="BE139" s="27">
        <f>IF(ISNUMBER(work!Z139+work!BE139),work!Z139+work!BE139,".")</f>
        <v>156122589.08002615</v>
      </c>
      <c r="BF139" s="27">
        <f>IF(ISNUMBER(work!AA139+work!BF139),work!AA139+work!BF139,".")</f>
        <v>171869611.22075617</v>
      </c>
      <c r="BG139" s="27">
        <f>IF(ISNUMBER(work!AB139+work!BG139),work!AB139+work!BG139,".")</f>
        <v>189720774.02630347</v>
      </c>
      <c r="BH139" s="27">
        <f>IF(ISNUMBER(work!AC139+work!BH139),work!AC139+work!BH139,".")</f>
        <v>211698964.07585853</v>
      </c>
      <c r="BI139" s="27">
        <f>IF(ISNUMBER(work!AD139+work!BI139),work!AD139+work!BI139,".")</f>
        <v>239191274.4122934</v>
      </c>
      <c r="BJ139" s="27">
        <f>IF(ISNUMBER(work!AE139+work!BJ139),work!AE139+work!BJ139,".")</f>
        <v>260701497.28371358</v>
      </c>
      <c r="BK139" s="27">
        <f>IF(ISNUMBER(work!AF139+work!BK139),work!AF139+work!BK139,".")</f>
        <v>294195368.96425432</v>
      </c>
      <c r="BL139" s="27"/>
      <c r="BM139" s="27" t="str">
        <f>IF(ISNUMBER(work!AH139-work!C139),work!AH139-work!C139,".")</f>
        <v>.</v>
      </c>
      <c r="BN139" s="27" t="str">
        <f>IF(ISNUMBER(work!AI139-work!D139),work!AI139-work!D139,".")</f>
        <v>.</v>
      </c>
      <c r="BO139" s="27" t="str">
        <f>IF(ISNUMBER(work!AJ139-work!E139),work!AJ139-work!E139,".")</f>
        <v>.</v>
      </c>
      <c r="BP139" s="27" t="str">
        <f>IF(ISNUMBER(work!AK139-work!F139),work!AK139-work!F139,".")</f>
        <v>.</v>
      </c>
      <c r="BQ139" s="27" t="str">
        <f>IF(ISNUMBER(work!AL139-work!G139),work!AL139-work!G139,".")</f>
        <v>.</v>
      </c>
      <c r="BR139" s="27" t="str">
        <f>IF(ISNUMBER(work!AM139-work!H139),work!AM139-work!H139,".")</f>
        <v>.</v>
      </c>
      <c r="BS139" s="27" t="str">
        <f>IF(ISNUMBER(work!AN139-work!I139),work!AN139-work!I139,".")</f>
        <v>.</v>
      </c>
      <c r="BT139" s="27" t="str">
        <f>IF(ISNUMBER(work!AO139-work!J139),work!AO139-work!J139,".")</f>
        <v>.</v>
      </c>
      <c r="BU139" s="27" t="str">
        <f>IF(ISNUMBER(work!AP139-work!K139),work!AP139-work!K139,".")</f>
        <v>.</v>
      </c>
      <c r="BV139" s="27" t="str">
        <f>IF(ISNUMBER(work!AQ139-work!L139),work!AQ139-work!L139,".")</f>
        <v>.</v>
      </c>
      <c r="BW139" s="27">
        <f>IF(ISNUMBER(work!AR139-work!M139),work!AR139-work!M139,".")</f>
        <v>-44066839.886306874</v>
      </c>
      <c r="BX139" s="27">
        <f>IF(ISNUMBER(work!AS139-work!N139),work!AS139-work!N139,".")</f>
        <v>-48181429.007851094</v>
      </c>
      <c r="BY139" s="27">
        <f>IF(ISNUMBER(work!AT139-work!O139),work!AT139-work!O139,".")</f>
        <v>-55099804.730012141</v>
      </c>
      <c r="BZ139" s="27">
        <f>IF(ISNUMBER(work!AU139-work!P139),work!AU139-work!P139,".")</f>
        <v>-62887789.400328584</v>
      </c>
      <c r="CA139" s="27">
        <f>IF(ISNUMBER(work!AV139-work!Q139),work!AV139-work!Q139,".")</f>
        <v>-71173484.016186133</v>
      </c>
      <c r="CB139" s="27">
        <f>IF(ISNUMBER(work!AW139-work!R139),work!AW139-work!R139,".")</f>
        <v>-78969044.08097972</v>
      </c>
      <c r="CC139" s="27">
        <f>IF(ISNUMBER(work!AX139-work!S139),work!AX139-work!S139,".")</f>
        <v>-86893264.969128266</v>
      </c>
      <c r="CD139" s="27">
        <f>IF(ISNUMBER(work!AY139-work!T139),work!AY139-work!T139,".")</f>
        <v>-94998983.255792126</v>
      </c>
      <c r="CE139" s="27">
        <f>IF(ISNUMBER(work!AZ139-work!U139),work!AZ139-work!U139,".")</f>
        <v>-102422966.43449165</v>
      </c>
      <c r="CF139" s="27">
        <f>IF(ISNUMBER(work!BA139-work!V139),work!BA139-work!V139,".")</f>
        <v>-110217833.7969154</v>
      </c>
      <c r="CG139" s="27">
        <f>IF(ISNUMBER(work!BB139-work!W139),work!BB139-work!W139,".")</f>
        <v>-119489343.77240434</v>
      </c>
      <c r="CH139" s="27">
        <f>IF(ISNUMBER(work!BC139-work!X139),work!BC139-work!X139,".")</f>
        <v>-129452962.3047059</v>
      </c>
      <c r="CI139" s="27">
        <f>IF(ISNUMBER(work!BD139-work!Y139),work!BD139-work!Y139,".")</f>
        <v>-141261422.58637941</v>
      </c>
      <c r="CJ139" s="27">
        <f>IF(ISNUMBER(work!BE139-work!Z139),work!BE139-work!Z139,".")</f>
        <v>-155412375.22338587</v>
      </c>
      <c r="CK139" s="27">
        <f>IF(ISNUMBER(work!BF139-work!AA139),work!BF139-work!AA139,".")</f>
        <v>-171130384.47729981</v>
      </c>
      <c r="CL139" s="27">
        <f>IF(ISNUMBER(work!BG139-work!AB139),work!BG139-work!AB139,".")</f>
        <v>-188951221.22435051</v>
      </c>
      <c r="CM139" s="27">
        <f>IF(ISNUMBER(work!BH139-work!AC139),work!BH139-work!AC139,".")</f>
        <v>-210898982.62387145</v>
      </c>
      <c r="CN139" s="27">
        <f>IF(ISNUMBER(work!BI139-work!AD139),work!BI139-work!AD139,".")</f>
        <v>-238344405.35840061</v>
      </c>
      <c r="CO139" s="27">
        <f>IF(ISNUMBER(work!BJ139-work!AE139),work!BJ139-work!AE139,".")</f>
        <v>-259812393.6663444</v>
      </c>
      <c r="CP139" s="27">
        <f>IF(ISNUMBER(work!BK139-work!AF139),work!BK139-work!AF139,".")</f>
        <v>-293313738.86453635</v>
      </c>
      <c r="CQ139" s="27"/>
      <c r="CR139" s="27"/>
      <c r="CS139" s="27">
        <f>IF(ISNUMBER(work!CR139-work!BN139),work!CR139-work!BN139,".")</f>
        <v>7.7205873557030916E-2</v>
      </c>
      <c r="CT139" s="27">
        <f>IF(ISNUMBER(work!CS139-work!BO139),work!CS139-work!BO139,".")</f>
        <v>7.6205873557030915E-2</v>
      </c>
      <c r="CU139" s="27">
        <f>IF(ISNUMBER(work!CT139-work!BP139),work!CT139-work!BP139,".")</f>
        <v>7.6205873557030915E-2</v>
      </c>
      <c r="CV139" s="27">
        <f>IF(ISNUMBER(work!CU139-work!BQ139),work!CU139-work!BQ139,".")</f>
        <v>7.5205873557030914E-2</v>
      </c>
      <c r="CW139" s="27">
        <f>IF(ISNUMBER(work!CV139-work!BR139),work!CV139-work!BR139,".")</f>
        <v>7.5205873557030914E-2</v>
      </c>
      <c r="CX139" s="27">
        <f>IF(ISNUMBER(work!CW139-work!BS139),work!CW139-work!BS139,".")</f>
        <v>7.4205873557030927E-2</v>
      </c>
      <c r="CY139" s="27">
        <f>IF(ISNUMBER(work!CX139-work!BT139),work!CX139-work!BT139,".")</f>
        <v>7.3205873557030926E-2</v>
      </c>
      <c r="CZ139" s="27">
        <f>IF(ISNUMBER(work!CY139-work!BU139),work!CY139-work!BU139,".")</f>
        <v>7.2205873557030925E-2</v>
      </c>
      <c r="DA139" s="27">
        <f>IF(ISNUMBER(work!CZ139-work!BV139),work!CZ139-work!BV139,".")</f>
        <v>7.1205873557030924E-2</v>
      </c>
      <c r="DB139" s="27">
        <f>IF(ISNUMBER(work!DA139-work!BW139),work!DA139-work!BW139,".")</f>
        <v>7.0205873557030923E-2</v>
      </c>
      <c r="DC139" s="27">
        <f>IF(ISNUMBER(work!DB139-work!BX139),work!DB139-work!BX139,".")</f>
        <v>6.8205873557030922E-2</v>
      </c>
      <c r="DD139" s="27">
        <f>IF(ISNUMBER(work!DC139-work!BY139),work!DC139-work!BY139,".")</f>
        <v>6.620587355703092E-2</v>
      </c>
      <c r="DE139" s="27">
        <f>IF(ISNUMBER(work!DD139-work!BZ139),work!DD139-work!BZ139,".")</f>
        <v>6.2972702105457926E-2</v>
      </c>
      <c r="DF139" s="27">
        <f>IF(ISNUMBER(work!DE139-work!CA139),work!DE139-work!CA139,".")</f>
        <v>6.0972702105457924E-2</v>
      </c>
      <c r="DG139" s="27">
        <f>IF(ISNUMBER(work!DF139-work!CB139),work!DF139-work!CB139,".")</f>
        <v>5.8972702105457922E-2</v>
      </c>
      <c r="DH139" s="27">
        <f>IF(ISNUMBER(work!DG139-work!CC139),work!DG139-work!CC139,".")</f>
        <v>5.6972702105457927E-2</v>
      </c>
      <c r="DI139" s="27">
        <f>IF(ISNUMBER(work!DH139-work!CD139),work!DH139-work!CD139,".")</f>
        <v>5.3972702105457931E-2</v>
      </c>
      <c r="DJ139" s="27">
        <f>IF(ISNUMBER(work!DI139-work!CE139),work!DI139-work!CE139,".")</f>
        <v>5.197270210545793E-2</v>
      </c>
      <c r="DK139" s="27">
        <f>IF(ISNUMBER(work!DJ139-work!CF139),work!DJ139-work!CF139,".")</f>
        <v>4.9972702105457928E-2</v>
      </c>
      <c r="DL139" s="27">
        <f>IF(ISNUMBER(work!DK139-work!CG139),work!DK139-work!CG139,".")</f>
        <v>4.7583319940546001E-2</v>
      </c>
      <c r="DM139" s="27">
        <f>IF(ISNUMBER(work!DL139-work!CH139),work!DL139-work!CH139,".")</f>
        <v>4.5173624761012797E-2</v>
      </c>
      <c r="DN139" s="27">
        <f>IF(ISNUMBER(work!DM139-work!CI139),work!DM139-work!CI139,".")</f>
        <v>4.2599942923590449E-2</v>
      </c>
      <c r="DO139" s="27">
        <f>IF(ISNUMBER(work!DN139-work!CJ139),work!DN139-work!CJ139,".")</f>
        <v>3.9816757933764942E-2</v>
      </c>
      <c r="DP139" s="27">
        <f>IF(ISNUMBER(work!DO139-work!CK139),work!DO139-work!CK139,".")</f>
        <v>3.6852112769793305E-2</v>
      </c>
      <c r="DQ139" s="27">
        <f>IF(ISNUMBER(work!DP139-work!CL139),work!DP139-work!CL139,".")</f>
        <v>3.2699134135227639E-2</v>
      </c>
      <c r="DR139" s="27">
        <f>IF(ISNUMBER(work!DQ139-work!CM139),work!DQ139-work!CM139,".")</f>
        <v>2.9379169385332575E-2</v>
      </c>
      <c r="DS139" s="27">
        <f>IF(ISNUMBER(work!DR139-work!CN139),work!DR139-work!CN139,".")</f>
        <v>2.4913191907404965E-2</v>
      </c>
      <c r="DT139" s="27">
        <f>IF(ISNUMBER(work!DS139-work!CO139),work!DS139-work!CO139,".")</f>
        <v>2.0275492465578152E-2</v>
      </c>
      <c r="DU139" s="27">
        <f>IF(ISNUMBER(work!DT139-work!CP139),work!DT139-work!CP139,".")</f>
        <v>1.6463411814384848E-2</v>
      </c>
      <c r="DV139" s="27">
        <f t="shared" si="127"/>
        <v>1.6463411814384848E-2</v>
      </c>
      <c r="DW139" s="27"/>
      <c r="DX139" s="27" t="str">
        <f>IF(ISNUMBER(work!FJ139/work!FN139),work!FJ139/work!FN139,".")</f>
        <v>.</v>
      </c>
      <c r="DY139" s="27" t="str">
        <f>IF(ISNUMBER(work!FK139/work!FO139),work!FK139/work!FO139,".")</f>
        <v>.</v>
      </c>
      <c r="DZ139" s="27" t="str">
        <f>IF(ISNUMBER(work!FL139/work!FP139),work!FL139/work!FP139,".")</f>
        <v>.</v>
      </c>
      <c r="EA139" s="27" t="str">
        <f>IF(ISNUMBER(work!FM139/work!FQ139),work!FM139/work!FQ139,".")</f>
        <v>.</v>
      </c>
      <c r="EB139" s="27" t="str">
        <f>IF(ISNUMBER((work!FK139+work!FL139)/(work!FO139+work!FP139)),(work!FK139+work!FL139)/(work!FO139+work!FP139),".")</f>
        <v>.</v>
      </c>
      <c r="EC139" s="27" t="str">
        <f>IF(ISNUMBER(work!FR139/work!FV139),work!FR139/work!FV139,".")</f>
        <v>.</v>
      </c>
      <c r="ED139" s="27" t="str">
        <f>IF(ISNUMBER(work!FS139/work!FW139),work!FS139/work!FW139,".")</f>
        <v>.</v>
      </c>
      <c r="EE139" s="27" t="str">
        <f>IF(ISNUMBER(work!FT139/work!FX139),work!FT139/work!FX139,".")</f>
        <v>.</v>
      </c>
      <c r="EF139" s="27" t="str">
        <f>IF(ISNUMBER(work!FU139/work!FY139),work!FU139/work!FY139,".")</f>
        <v>.</v>
      </c>
      <c r="EG139" s="27" t="str">
        <f>IF(ISNUMBER((work!FS139+work!FT139)/(work!FW139+work!FX139)),(work!FS139+work!FT139)/(work!FW139+work!FX139),".")</f>
        <v>.</v>
      </c>
      <c r="EH139" s="27" t="str">
        <f>work!EZ139</f>
        <v>.</v>
      </c>
      <c r="EI139" s="27" t="str">
        <f>work!FA139</f>
        <v>.</v>
      </c>
      <c r="EJ139" s="27" t="str">
        <f>work!FB139</f>
        <v>.</v>
      </c>
      <c r="EK139" s="27"/>
      <c r="EL139" s="27" t="str">
        <f t="shared" si="128"/>
        <v>.</v>
      </c>
      <c r="EM139" t="str">
        <f t="shared" si="129"/>
        <v>.</v>
      </c>
      <c r="EN139" t="str">
        <f>work!FM139</f>
        <v>.</v>
      </c>
      <c r="EO139" t="str">
        <f>IF(ISNUMBER(work!FK139+work!FL139),work!FK139+work!FL139,".")</f>
        <v>.</v>
      </c>
      <c r="EP139" t="str">
        <f>IF(ISNUMBER(work!FU139-work!FM139),work!FU139-work!FM139,".")</f>
        <v>.</v>
      </c>
      <c r="EQ139" t="str">
        <f>IF(ISNUMBER(work!FS139+work!FT139-work!FK139-work!FL139),(work!FS139+work!FT139-work!FK139-work!FL139),".")</f>
        <v>.</v>
      </c>
      <c r="EU139" t="str">
        <f>work!FC139</f>
        <v>.</v>
      </c>
      <c r="EV139" t="str">
        <f>work!FD139</f>
        <v>.</v>
      </c>
      <c r="EW139" t="str">
        <f>IF(ISNUMBER(VLOOKUP($F139,AREA_EM_ALLYEAR,Seq!B$1,FALSE)),VLOOKUP($F139,AREA_EM_ALLYEAR,Seq!B$1,FALSE),".")</f>
        <v>.</v>
      </c>
      <c r="EX139" t="str">
        <f>IF(ISNUMBER(VLOOKUP($F139,AREA_EM_ALLYEAR,Seq!C$1,FALSE)),VLOOKUP($F139,AREA_EM_ALLYEAR,Seq!C$1,FALSE),".")</f>
        <v>.</v>
      </c>
      <c r="EY139" t="str">
        <f>IF(ISNUMBER(VLOOKUP($F139,AREA_EM_ALLYEAR,Seq!D$1,FALSE)),VLOOKUP($F139,AREA_EM_ALLYEAR,Seq!D$1,FALSE),".")</f>
        <v>.</v>
      </c>
      <c r="EZ139" t="str">
        <f>IF(ISNUMBER(VLOOKUP($F139,AREA_EM_ALLYEAR,Seq!E$1,FALSE)),VLOOKUP($F139,AREA_EM_ALLYEAR,Seq!E$1,FALSE),".")</f>
        <v>.</v>
      </c>
      <c r="FA139" t="str">
        <f>IF(ISNUMBER(VLOOKUP($F139,AREA_EM_ALLYEAR,Seq!F$1,FALSE)),VLOOKUP($F139,AREA_EM_ALLYEAR,Seq!F$1,FALSE),".")</f>
        <v>.</v>
      </c>
      <c r="FB139" t="str">
        <f>IF(ISNUMBER(VLOOKUP($F139,AREA_EM_ALLYEAR,Seq!G$1,FALSE)),VLOOKUP($F139,AREA_EM_ALLYEAR,Seq!G$1,FALSE),".")</f>
        <v>.</v>
      </c>
      <c r="FC139" t="str">
        <f>IF(ISNUMBER(VLOOKUP($F139,AREA_EM_ALLYEAR,Seq!H$1,FALSE)),VLOOKUP($F139,AREA_EM_ALLYEAR,Seq!H$1,FALSE),".")</f>
        <v>.</v>
      </c>
      <c r="FD139" t="str">
        <f>IF(ISNUMBER(VLOOKUP($F139,AREA_EM_ALLYEAR,Seq!I$1,FALSE)),VLOOKUP($F139,AREA_EM_ALLYEAR,Seq!I$1,FALSE),".")</f>
        <v>.</v>
      </c>
      <c r="FE139" t="str">
        <f>IF(ISNUMBER(VLOOKUP($F139,AREA_EM_ALLYEAR,Seq!J$1,FALSE)),VLOOKUP($F139,AREA_EM_ALLYEAR,Seq!J$1,FALSE),".")</f>
        <v>.</v>
      </c>
      <c r="FF139" t="str">
        <f>IF(ISNUMBER(VLOOKUP($F139,AREA_EM_ALLYEAR,Seq!K$1,FALSE)),VLOOKUP($F139,AREA_EM_ALLYEAR,Seq!K$1,FALSE),".")</f>
        <v>.</v>
      </c>
      <c r="FG139" t="str">
        <f>IF(ISNUMBER(VLOOKUP($F139,AREA_EM_ALLYEAR,Seq!L$1,FALSE)),VLOOKUP($F139,AREA_EM_ALLYEAR,Seq!L$1,FALSE),".")</f>
        <v>.</v>
      </c>
      <c r="FH139" t="str">
        <f>IF(ISNUMBER(VLOOKUP($F139,AREA_EM_ALLYEAR,Seq!M$1,FALSE)),VLOOKUP($F139,AREA_EM_ALLYEAR,Seq!M$1,FALSE),".")</f>
        <v>.</v>
      </c>
      <c r="FI139" t="str">
        <f>IF(ISNUMBER(VLOOKUP($F139,AREA_EM_ALLYEAR,Seq!N$1,FALSE)),VLOOKUP($F139,AREA_EM_ALLYEAR,Seq!N$1,FALSE),".")</f>
        <v>.</v>
      </c>
      <c r="FJ139" t="str">
        <f>IF(ISNUMBER(VLOOKUP($F139,AREA_EM_ALLYEAR,Seq!O$1,FALSE)),VLOOKUP($F139,AREA_EM_ALLYEAR,Seq!O$1,FALSE),".")</f>
        <v>.</v>
      </c>
      <c r="FK139" t="str">
        <f t="shared" si="130"/>
        <v>.</v>
      </c>
      <c r="FN139" t="str">
        <f>IF( ISNUMBER(VLOOKUP($F139,AREA_LIFE,Seq!V$1,FALSE)-Life!V$39),VLOOKUP($F139,AREA_LIFE,Seq!V$1,FALSE)-Life!V$39,".")</f>
        <v>.</v>
      </c>
      <c r="FO139" t="str">
        <f>IF( ISNUMBER(VLOOKUP($F139,AREA_LIFE,Seq!W$1,FALSE)-Life!W$39),VLOOKUP($F139,AREA_LIFE,Seq!W$1,FALSE)-Life!W$39,".")</f>
        <v>.</v>
      </c>
      <c r="FP139" t="str">
        <f>IF( ISNUMBER(VLOOKUP($F139,AREA_LIFE,Seq!X$1,FALSE)-Life!X$39),VLOOKUP($F139,AREA_LIFE,Seq!X$1,FALSE)-Life!X$39,".")</f>
        <v>.</v>
      </c>
      <c r="FQ139" t="str">
        <f>IF( ISNUMBER(VLOOKUP($F139,AREA_LIFE,Seq!Y$1,FALSE)-Life!Y$39),VLOOKUP($F139,AREA_LIFE,Seq!Y$1,FALSE)-Life!Y$39,".")</f>
        <v>.</v>
      </c>
      <c r="FR139" t="str">
        <f>IF( ISNUMBER(VLOOKUP($F139,AREA_LIFE,Seq!Z$1,FALSE)-Life!Z$39),VLOOKUP($F139,AREA_LIFE,Seq!Z$1,FALSE)-Life!Z$39,".")</f>
        <v>.</v>
      </c>
      <c r="FS139" t="str">
        <f>IF( ISNUMBER(VLOOKUP($F139,AREA_LIFE,Seq!AA$1,FALSE)-Life!AA$39),VLOOKUP($F139,AREA_LIFE,Seq!AA$1,FALSE)-Life!AA$39,".")</f>
        <v>.</v>
      </c>
      <c r="FT139" t="str">
        <f>IF( ISNUMBER(VLOOKUP($F139,AREA_LIFE,Seq!AB$1,FALSE)-Life!AB$39),VLOOKUP($F139,AREA_LIFE,Seq!AB$1,FALSE)-Life!AB$39,".")</f>
        <v>.</v>
      </c>
      <c r="FU139" t="str">
        <f>IF( ISNUMBER(VLOOKUP($F139,AREA_LIFE,Seq!AC$1,FALSE)-Life!AC$39),VLOOKUP($F139,AREA_LIFE,Seq!AC$1,FALSE)-Life!AC$39,".")</f>
        <v>.</v>
      </c>
      <c r="FV139" t="str">
        <f>IF( ISNUMBER(VLOOKUP($F139,AREA_LIFE,Seq!AD$1,FALSE)-Life!AD$39),VLOOKUP($F139,AREA_LIFE,Seq!AD$1,FALSE)-Life!AD$39,".")</f>
        <v>.</v>
      </c>
      <c r="FW139" t="str">
        <f>IF( ISNUMBER(VLOOKUP($F139,AREA_LIFE,Seq!AE$1,FALSE)-Life!AE$39),VLOOKUP($F139,AREA_LIFE,Seq!AE$1,FALSE)-Life!AE$39,".")</f>
        <v>.</v>
      </c>
      <c r="FX139" t="str">
        <f>IF( ISNUMBER(VLOOKUP($F139,AREA_LIFE,Seq!AF$1,FALSE)-Life!AF$39),VLOOKUP($F139,AREA_LIFE,Seq!AF$1,FALSE)-Life!AF$39,".")</f>
        <v>.</v>
      </c>
      <c r="FY139" t="str">
        <f>IF( ISNUMBER(VLOOKUP($F139,AREA_LIFE,Seq!AG$1,FALSE)-Life!AG$39),VLOOKUP($F139,AREA_LIFE,Seq!AG$1,FALSE)-Life!AG$39,".")</f>
        <v>.</v>
      </c>
      <c r="FZ139" t="str">
        <f>IF( ISNUMBER(VLOOKUP($F139,AREA_LIFE,Seq!AH$1,FALSE)-Life!AH$39),VLOOKUP($F139,AREA_LIFE,Seq!AH$1,FALSE)-Life!AH$39,".")</f>
        <v>.</v>
      </c>
      <c r="GA139" t="str">
        <f>IF( ISNUMBER(VLOOKUP($F139,AREA_LIFE,Seq!AI$1,FALSE)-Life!AI$39),VLOOKUP($F139,AREA_LIFE,Seq!AI$1,FALSE)-Life!AI$39,".")</f>
        <v>.</v>
      </c>
      <c r="GB139" t="str">
        <f>IF( ISNUMBER(VLOOKUP($F139,AREA_LIFE,Seq!AJ$1,FALSE)-Life!AJ$39),VLOOKUP($F139,AREA_LIFE,Seq!AJ$1,FALSE)-Life!AJ$39,".")</f>
        <v>.</v>
      </c>
      <c r="GC139" t="str">
        <f>IF( ISNUMBER(VLOOKUP($F139,AREA_LIFE,Seq!AK$1,FALSE)-Life!AK$39),VLOOKUP($F139,AREA_LIFE,Seq!AK$1,FALSE)-Life!AK$39,".")</f>
        <v>.</v>
      </c>
      <c r="GD139" t="str">
        <f>IF( ISNUMBER(VLOOKUP($F139,AREA_LIFE,Seq!AL$1,FALSE)-Life!AL$39),VLOOKUP($F139,AREA_LIFE,Seq!AL$1,FALSE)-Life!AL$39,".")</f>
        <v>.</v>
      </c>
      <c r="GE139" t="str">
        <f>IF( ISNUMBER(VLOOKUP($F139,AREA_LIFE,Seq!AM$1,FALSE)-Life!AM$39),VLOOKUP($F139,AREA_LIFE,Seq!AM$1,FALSE)-Life!AM$39,".")</f>
        <v>.</v>
      </c>
      <c r="GF139" t="str">
        <f>IF( ISNUMBER(VLOOKUP($F139,AREA_LIFE,Seq!AN$1,FALSE)-Life!AN$39),VLOOKUP($F139,AREA_LIFE,Seq!AN$1,FALSE)-Life!AN$39,".")</f>
        <v>.</v>
      </c>
      <c r="GG139" t="str">
        <f>IF( ISNUMBER(VLOOKUP($F139,AREA_LIFE,Seq!AO$1,FALSE)-Life!AO$39),VLOOKUP($F139,AREA_LIFE,Seq!AO$1,FALSE)-Life!AO$39,".")</f>
        <v>.</v>
      </c>
      <c r="GH139" t="str">
        <f>IF( ISNUMBER(VLOOKUP($F139,AREA_LIFE,Seq!AP$1,FALSE)-Life!AP$39),VLOOKUP($F139,AREA_LIFE,Seq!AP$1,FALSE)-Life!AP$39,".")</f>
        <v>.</v>
      </c>
      <c r="GI139" t="str">
        <f>IF( ISNUMBER(VLOOKUP($F139,AREA_LIFE,Seq!AQ$1,FALSE)-Life!AQ$39),VLOOKUP($F139,AREA_LIFE,Seq!AQ$1,FALSE)-Life!AQ$39,".")</f>
        <v>.</v>
      </c>
      <c r="GJ139" t="str">
        <f>IF( ISNUMBER(VLOOKUP($F139,AREA_LIFE,Seq!AR$1,FALSE)-Life!AR$39),VLOOKUP($F139,AREA_LIFE,Seq!AR$1,FALSE)-Life!AR$39,".")</f>
        <v>.</v>
      </c>
      <c r="GK139" t="str">
        <f>IF( ISNUMBER(VLOOKUP($F139,AREA_LIFE,Seq!AS$1,FALSE)-Life!AS$39),VLOOKUP($F139,AREA_LIFE,Seq!AS$1,FALSE)-Life!AS$39,".")</f>
        <v>.</v>
      </c>
      <c r="GL139" t="str">
        <f>IF( ISNUMBER(VLOOKUP($F139,AREA_LIFE,Seq!AT$1,FALSE)-Life!AT$39),VLOOKUP($F139,AREA_LIFE,Seq!AT$1,FALSE)-Life!AT$39,".")</f>
        <v>.</v>
      </c>
      <c r="GM139" t="str">
        <f>IF( ISNUMBER(VLOOKUP($F139,AREA_LIFE,Seq!AU$1,FALSE)-Life!AU$39),VLOOKUP($F139,AREA_LIFE,Seq!AU$1,FALSE)-Life!AU$39,".")</f>
        <v>.</v>
      </c>
      <c r="GN139" t="str">
        <f>IF( ISNUMBER(VLOOKUP($F139,AREA_LIFE,Seq!AV$1,FALSE)-Life!AV$39),VLOOKUP($F139,AREA_LIFE,Seq!AV$1,FALSE)-Life!AV$39,".")</f>
        <v>.</v>
      </c>
      <c r="GO139" t="str">
        <f>IF( ISNUMBER(VLOOKUP($F139,AREA_LIFE,Seq!AW$1,FALSE)-Life!AW$39),VLOOKUP($F139,AREA_LIFE,Seq!AW$1,FALSE)-Life!AW$39,".")</f>
        <v>.</v>
      </c>
      <c r="GP139" t="str">
        <f>IF( ISNUMBER(VLOOKUP($F139,AREA_LIFE,Seq!AX$1,FALSE)-Life!AX$39),VLOOKUP($F139,AREA_LIFE,Seq!AX$1,FALSE)-Life!AX$39,".")</f>
        <v>.</v>
      </c>
      <c r="GQ139" t="str">
        <f t="shared" si="131"/>
        <v>.</v>
      </c>
      <c r="GS139" t="str">
        <f>IFERROR(VLOOKUP($F139,AREA_LIFE,Seq!V$1,FALSE),".")</f>
        <v>.</v>
      </c>
      <c r="GT139" t="str">
        <f>IFERROR(VLOOKUP($F139,AREA_LIFE,Seq!W$1,FALSE),".")</f>
        <v>.</v>
      </c>
      <c r="GU139" t="str">
        <f>IFERROR(VLOOKUP($F139,AREA_LIFE,Seq!X$1,FALSE),".")</f>
        <v>.</v>
      </c>
      <c r="GV139" t="str">
        <f>IFERROR(VLOOKUP($F139,AREA_LIFE,Seq!Y$1,FALSE),".")</f>
        <v>.</v>
      </c>
      <c r="GW139" t="str">
        <f>IFERROR(VLOOKUP($F139,AREA_LIFE,Seq!Z$1,FALSE),".")</f>
        <v>.</v>
      </c>
      <c r="GX139" t="str">
        <f>IFERROR(VLOOKUP($F139,AREA_LIFE,Seq!AA$1,FALSE),".")</f>
        <v>.</v>
      </c>
      <c r="GY139" t="str">
        <f>IFERROR(VLOOKUP($F139,AREA_LIFE,Seq!AB$1,FALSE),".")</f>
        <v>.</v>
      </c>
      <c r="GZ139" t="str">
        <f>IFERROR(VLOOKUP($F139,AREA_LIFE,Seq!AC$1,FALSE),".")</f>
        <v>.</v>
      </c>
      <c r="HA139" t="str">
        <f>IFERROR(VLOOKUP($F139,AREA_LIFE,Seq!AD$1,FALSE),".")</f>
        <v>.</v>
      </c>
      <c r="HB139" t="str">
        <f>IFERROR(VLOOKUP($F139,AREA_LIFE,Seq!AE$1,FALSE),".")</f>
        <v>.</v>
      </c>
      <c r="HC139" t="str">
        <f>IFERROR(VLOOKUP($F139,AREA_LIFE,Seq!AF$1,FALSE),".")</f>
        <v>.</v>
      </c>
      <c r="HD139" t="str">
        <f>IFERROR(VLOOKUP($F139,AREA_LIFE,Seq!AG$1,FALSE),".")</f>
        <v>.</v>
      </c>
      <c r="HE139" t="str">
        <f>IFERROR(VLOOKUP($F139,AREA_LIFE,Seq!AH$1,FALSE),".")</f>
        <v>.</v>
      </c>
      <c r="HF139" t="str">
        <f>IFERROR(VLOOKUP($F139,AREA_LIFE,Seq!AI$1,FALSE),".")</f>
        <v>.</v>
      </c>
      <c r="HG139" t="str">
        <f>IFERROR(VLOOKUP($F139,AREA_LIFE,Seq!AJ$1,FALSE),".")</f>
        <v>.</v>
      </c>
      <c r="HH139" t="str">
        <f>IFERROR(VLOOKUP($F139,AREA_LIFE,Seq!AK$1,FALSE),".")</f>
        <v>.</v>
      </c>
      <c r="HI139" t="str">
        <f>IFERROR(VLOOKUP($F139,AREA_LIFE,Seq!AL$1,FALSE),".")</f>
        <v>.</v>
      </c>
      <c r="HJ139" t="str">
        <f>IFERROR(VLOOKUP($F139,AREA_LIFE,Seq!AM$1,FALSE),".")</f>
        <v>.</v>
      </c>
      <c r="HK139" t="str">
        <f>IFERROR(VLOOKUP($F139,AREA_LIFE,Seq!AN$1,FALSE),".")</f>
        <v>.</v>
      </c>
      <c r="HL139" t="str">
        <f>IFERROR(VLOOKUP($F139,AREA_LIFE,Seq!AO$1,FALSE),".")</f>
        <v>.</v>
      </c>
      <c r="HM139" t="str">
        <f>IFERROR(VLOOKUP($F139,AREA_LIFE,Seq!AP$1,FALSE),".")</f>
        <v>.</v>
      </c>
      <c r="HN139" t="str">
        <f>IFERROR(VLOOKUP($F139,AREA_LIFE,Seq!AQ$1,FALSE),".")</f>
        <v>.</v>
      </c>
      <c r="HO139" t="str">
        <f>IFERROR(VLOOKUP($F139,AREA_LIFE,Seq!AR$1,FALSE),".")</f>
        <v>.</v>
      </c>
      <c r="HP139" t="str">
        <f>IFERROR(VLOOKUP($F139,AREA_LIFE,Seq!AS$1,FALSE),".")</f>
        <v>.</v>
      </c>
      <c r="HQ139" t="str">
        <f>IFERROR(VLOOKUP($F139,AREA_LIFE,Seq!AT$1,FALSE),".")</f>
        <v>.</v>
      </c>
      <c r="HR139" t="str">
        <f>IFERROR(VLOOKUP($F139,AREA_LIFE,Seq!AU$1,FALSE),".")</f>
        <v>.</v>
      </c>
      <c r="HS139" t="str">
        <f>IFERROR(VLOOKUP($F139,AREA_LIFE,Seq!AV$1,FALSE),".")</f>
        <v>.</v>
      </c>
      <c r="HT139" t="str">
        <f>IFERROR(VLOOKUP($F139,AREA_LIFE,Seq!AW$1,FALSE),".")</f>
        <v>.</v>
      </c>
      <c r="HU139" t="str">
        <f>IFERROR(VLOOKUP($F139,AREA_LIFE,Seq!AX$1,FALSE),".")</f>
        <v>.</v>
      </c>
      <c r="HV139" t="str">
        <f>IFERROR(VLOOKUP($F139,AREA_LIFE,Seq!AY$1,FALSE),".")</f>
        <v>.</v>
      </c>
      <c r="HZ139">
        <f t="shared" si="85"/>
        <v>61</v>
      </c>
      <c r="IA139">
        <f t="shared" si="132"/>
        <v>0</v>
      </c>
      <c r="IB139">
        <f t="shared" si="86"/>
        <v>44853271.299815334</v>
      </c>
      <c r="IC139">
        <f t="shared" si="87"/>
        <v>-44066839.886306874</v>
      </c>
      <c r="ID139">
        <f t="shared" si="133"/>
        <v>6.8205873557030922E-2</v>
      </c>
      <c r="IE139" t="str">
        <f>work!FK139</f>
        <v>.</v>
      </c>
      <c r="IF139" t="str">
        <f>work!FL139</f>
        <v>.</v>
      </c>
      <c r="IG139" t="str">
        <f>work!FM139</f>
        <v>.</v>
      </c>
      <c r="IH139" t="str">
        <f>IF(ISNUMBER(work!FS139-work!FK139),work!FS139-work!FK139,".")</f>
        <v>.</v>
      </c>
      <c r="II139" t="str">
        <f>IF(ISNUMBER(work!FT139-work!FL139),work!FT139-work!FL139,".")</f>
        <v>.</v>
      </c>
      <c r="IJ139" t="str">
        <f>IF(ISNUMBER(work!FU139-work!FM139),work!FU139-work!FM139,".")</f>
        <v>.</v>
      </c>
    </row>
    <row r="140" spans="1:244" hidden="1">
      <c r="A140" s="24" t="str">
        <f t="shared" si="97"/>
        <v>欧洲</v>
      </c>
      <c r="B140" s="24" t="str">
        <f t="shared" si="98"/>
        <v>Out</v>
      </c>
      <c r="C140" s="24" t="str">
        <f t="shared" si="99"/>
        <v>Out</v>
      </c>
      <c r="D140" s="24"/>
      <c r="E140" s="25" t="s">
        <v>3954</v>
      </c>
      <c r="F140" s="26" t="str">
        <f t="shared" si="100"/>
        <v>Bosnia&amp;Hercegovina</v>
      </c>
      <c r="G140" s="27" t="str">
        <f t="shared" si="101"/>
        <v>.</v>
      </c>
      <c r="H140" s="27" t="str">
        <f t="shared" si="102"/>
        <v>.</v>
      </c>
      <c r="I140" s="27" t="str">
        <f t="shared" si="103"/>
        <v>.</v>
      </c>
      <c r="J140" s="27" t="str">
        <f t="shared" si="104"/>
        <v>.</v>
      </c>
      <c r="K140" s="27" t="str">
        <f t="shared" si="105"/>
        <v>.</v>
      </c>
      <c r="L140" s="27" t="str">
        <f t="shared" si="106"/>
        <v>.</v>
      </c>
      <c r="M140" s="27" t="str">
        <f t="shared" si="107"/>
        <v>.</v>
      </c>
      <c r="N140" s="27" t="str">
        <f t="shared" si="108"/>
        <v>.</v>
      </c>
      <c r="O140" s="27" t="str">
        <f t="shared" si="109"/>
        <v>.</v>
      </c>
      <c r="P140" s="27" t="str">
        <f t="shared" si="110"/>
        <v>.</v>
      </c>
      <c r="Q140" s="27" t="str">
        <f t="shared" si="111"/>
        <v>.</v>
      </c>
      <c r="R140" s="27" t="str">
        <f t="shared" si="112"/>
        <v>.</v>
      </c>
      <c r="S140" s="27" t="str">
        <f t="shared" si="113"/>
        <v>.</v>
      </c>
      <c r="T140" s="27" t="str">
        <f t="shared" si="114"/>
        <v>.</v>
      </c>
      <c r="U140" s="27" t="str">
        <f t="shared" si="115"/>
        <v>.</v>
      </c>
      <c r="V140" s="27" t="str">
        <f t="shared" si="116"/>
        <v>.</v>
      </c>
      <c r="W140" s="27">
        <f t="shared" si="117"/>
        <v>0</v>
      </c>
      <c r="X140" s="27">
        <f t="shared" si="118"/>
        <v>10</v>
      </c>
      <c r="Y140" s="27" t="str">
        <f t="shared" si="119"/>
        <v>.</v>
      </c>
      <c r="Z140" s="27" t="str">
        <f t="shared" si="120"/>
        <v>.</v>
      </c>
      <c r="AA140" s="27" t="str">
        <f t="shared" si="121"/>
        <v>.</v>
      </c>
      <c r="AB140" s="27" t="str">
        <f t="shared" si="122"/>
        <v>.</v>
      </c>
      <c r="AC140" s="27">
        <f t="shared" si="123"/>
        <v>3</v>
      </c>
      <c r="AD140" s="27">
        <f t="shared" si="124"/>
        <v>25</v>
      </c>
      <c r="AE140" s="27" t="str">
        <f t="shared" si="125"/>
        <v>.</v>
      </c>
      <c r="AF140" s="27" t="str">
        <f t="shared" si="126"/>
        <v>.</v>
      </c>
      <c r="AG140" s="27"/>
      <c r="AH140" s="27" t="str">
        <f>IF(ISNUMBER(work!C140+work!AH140),work!C140+work!AH140,".")</f>
        <v>.</v>
      </c>
      <c r="AI140" s="27" t="str">
        <f>IF(ISNUMBER(work!D140+work!AI140),work!D140+work!AI140,".")</f>
        <v>.</v>
      </c>
      <c r="AJ140" s="27" t="str">
        <f>IF(ISNUMBER(work!E140+work!AJ140),work!E140+work!AJ140,".")</f>
        <v>.</v>
      </c>
      <c r="AK140" s="27" t="str">
        <f>IF(ISNUMBER(work!F140+work!AK140),work!F140+work!AK140,".")</f>
        <v>.</v>
      </c>
      <c r="AL140" s="27" t="str">
        <f>IF(ISNUMBER(work!G140+work!AL140),work!G140+work!AL140,".")</f>
        <v>.</v>
      </c>
      <c r="AM140" s="27" t="str">
        <f>IF(ISNUMBER(work!H140+work!AM140),work!H140+work!AM140,".")</f>
        <v>.</v>
      </c>
      <c r="AN140" s="27" t="str">
        <f>IF(ISNUMBER(work!I140+work!AN140),work!I140+work!AN140,".")</f>
        <v>.</v>
      </c>
      <c r="AO140" s="27" t="str">
        <f>IF(ISNUMBER(work!J140+work!AO140),work!J140+work!AO140,".")</f>
        <v>.</v>
      </c>
      <c r="AP140" s="27" t="str">
        <f>IF(ISNUMBER(work!K140+work!AP140),work!K140+work!AP140,".")</f>
        <v>.</v>
      </c>
      <c r="AQ140" s="27" t="str">
        <f>IF(ISNUMBER(work!L140+work!AQ140),work!L140+work!AQ140,".")</f>
        <v>.</v>
      </c>
      <c r="AR140" s="27" t="str">
        <f>IF(ISNUMBER(work!M140+work!AR140),work!M140+work!AR140,".")</f>
        <v>.</v>
      </c>
      <c r="AS140" s="27" t="str">
        <f>IF(ISNUMBER(work!N140+work!AS140),work!N140+work!AS140,".")</f>
        <v>.</v>
      </c>
      <c r="AT140" s="27" t="str">
        <f>IF(ISNUMBER(work!O140+work!AT140),work!O140+work!AT140,".")</f>
        <v>.</v>
      </c>
      <c r="AU140" s="27" t="str">
        <f>IF(ISNUMBER(work!P140+work!AU140),work!P140+work!AU140,".")</f>
        <v>.</v>
      </c>
      <c r="AV140" s="27" t="str">
        <f>IF(ISNUMBER(work!Q140+work!AV140),work!Q140+work!AV140,".")</f>
        <v>.</v>
      </c>
      <c r="AW140" s="27" t="str">
        <f>IF(ISNUMBER(work!R140+work!AW140),work!R140+work!AW140,".")</f>
        <v>.</v>
      </c>
      <c r="AX140" s="27" t="str">
        <f>IF(ISNUMBER(work!S140+work!AX140),work!S140+work!AX140,".")</f>
        <v>.</v>
      </c>
      <c r="AY140" s="27" t="str">
        <f>IF(ISNUMBER(work!T140+work!AY140),work!T140+work!AY140,".")</f>
        <v>.</v>
      </c>
      <c r="AZ140" s="27" t="str">
        <f>IF(ISNUMBER(work!U140+work!AZ140),work!U140+work!AZ140,".")</f>
        <v>.</v>
      </c>
      <c r="BA140" s="27" t="str">
        <f>IF(ISNUMBER(work!V140+work!BA140),work!V140+work!BA140,".")</f>
        <v>.</v>
      </c>
      <c r="BB140" s="27" t="str">
        <f>IF(ISNUMBER(work!W140+work!BB140),work!W140+work!BB140,".")</f>
        <v>.</v>
      </c>
      <c r="BC140" s="27" t="str">
        <f>IF(ISNUMBER(work!X140+work!BC140),work!X140+work!BC140,".")</f>
        <v>.</v>
      </c>
      <c r="BD140" s="27" t="str">
        <f>IF(ISNUMBER(work!Y140+work!BD140),work!Y140+work!BD140,".")</f>
        <v>.</v>
      </c>
      <c r="BE140" s="27" t="str">
        <f>IF(ISNUMBER(work!Z140+work!BE140),work!Z140+work!BE140,".")</f>
        <v>.</v>
      </c>
      <c r="BF140" s="27" t="str">
        <f>IF(ISNUMBER(work!AA140+work!BF140),work!AA140+work!BF140,".")</f>
        <v>.</v>
      </c>
      <c r="BG140" s="27" t="str">
        <f>IF(ISNUMBER(work!AB140+work!BG140),work!AB140+work!BG140,".")</f>
        <v>.</v>
      </c>
      <c r="BH140" s="27" t="str">
        <f>IF(ISNUMBER(work!AC140+work!BH140),work!AC140+work!BH140,".")</f>
        <v>.</v>
      </c>
      <c r="BI140" s="27" t="str">
        <f>IF(ISNUMBER(work!AD140+work!BI140),work!AD140+work!BI140,".")</f>
        <v>.</v>
      </c>
      <c r="BJ140" s="27" t="str">
        <f>IF(ISNUMBER(work!AE140+work!BJ140),work!AE140+work!BJ140,".")</f>
        <v>.</v>
      </c>
      <c r="BK140" s="27" t="str">
        <f>IF(ISNUMBER(work!AF140+work!BK140),work!AF140+work!BK140,".")</f>
        <v>.</v>
      </c>
      <c r="BL140" s="27"/>
      <c r="BM140" s="27" t="str">
        <f>IF(ISNUMBER(work!AH140-work!C140),work!AH140-work!C140,".")</f>
        <v>.</v>
      </c>
      <c r="BN140" s="27" t="str">
        <f>IF(ISNUMBER(work!AI140-work!D140),work!AI140-work!D140,".")</f>
        <v>.</v>
      </c>
      <c r="BO140" s="27" t="str">
        <f>IF(ISNUMBER(work!AJ140-work!E140),work!AJ140-work!E140,".")</f>
        <v>.</v>
      </c>
      <c r="BP140" s="27" t="str">
        <f>IF(ISNUMBER(work!AK140-work!F140),work!AK140-work!F140,".")</f>
        <v>.</v>
      </c>
      <c r="BQ140" s="27" t="str">
        <f>IF(ISNUMBER(work!AL140-work!G140),work!AL140-work!G140,".")</f>
        <v>.</v>
      </c>
      <c r="BR140" s="27" t="str">
        <f>IF(ISNUMBER(work!AM140-work!H140),work!AM140-work!H140,".")</f>
        <v>.</v>
      </c>
      <c r="BS140" s="27" t="str">
        <f>IF(ISNUMBER(work!AN140-work!I140),work!AN140-work!I140,".")</f>
        <v>.</v>
      </c>
      <c r="BT140" s="27" t="str">
        <f>IF(ISNUMBER(work!AO140-work!J140),work!AO140-work!J140,".")</f>
        <v>.</v>
      </c>
      <c r="BU140" s="27" t="str">
        <f>IF(ISNUMBER(work!AP140-work!K140),work!AP140-work!K140,".")</f>
        <v>.</v>
      </c>
      <c r="BV140" s="27" t="str">
        <f>IF(ISNUMBER(work!AQ140-work!L140),work!AQ140-work!L140,".")</f>
        <v>.</v>
      </c>
      <c r="BW140" s="27" t="str">
        <f>IF(ISNUMBER(work!AR140-work!M140),work!AR140-work!M140,".")</f>
        <v>.</v>
      </c>
      <c r="BX140" s="27" t="str">
        <f>IF(ISNUMBER(work!AS140-work!N140),work!AS140-work!N140,".")</f>
        <v>.</v>
      </c>
      <c r="BY140" s="27" t="str">
        <f>IF(ISNUMBER(work!AT140-work!O140),work!AT140-work!O140,".")</f>
        <v>.</v>
      </c>
      <c r="BZ140" s="27" t="str">
        <f>IF(ISNUMBER(work!AU140-work!P140),work!AU140-work!P140,".")</f>
        <v>.</v>
      </c>
      <c r="CA140" s="27" t="str">
        <f>IF(ISNUMBER(work!AV140-work!Q140),work!AV140-work!Q140,".")</f>
        <v>.</v>
      </c>
      <c r="CB140" s="27" t="str">
        <f>IF(ISNUMBER(work!AW140-work!R140),work!AW140-work!R140,".")</f>
        <v>.</v>
      </c>
      <c r="CC140" s="27" t="str">
        <f>IF(ISNUMBER(work!AX140-work!S140),work!AX140-work!S140,".")</f>
        <v>.</v>
      </c>
      <c r="CD140" s="27" t="str">
        <f>IF(ISNUMBER(work!AY140-work!T140),work!AY140-work!T140,".")</f>
        <v>.</v>
      </c>
      <c r="CE140" s="27" t="str">
        <f>IF(ISNUMBER(work!AZ140-work!U140),work!AZ140-work!U140,".")</f>
        <v>.</v>
      </c>
      <c r="CF140" s="27" t="str">
        <f>IF(ISNUMBER(work!BA140-work!V140),work!BA140-work!V140,".")</f>
        <v>.</v>
      </c>
      <c r="CG140" s="27" t="str">
        <f>IF(ISNUMBER(work!BB140-work!W140),work!BB140-work!W140,".")</f>
        <v>.</v>
      </c>
      <c r="CH140" s="27" t="str">
        <f>IF(ISNUMBER(work!BC140-work!X140),work!BC140-work!X140,".")</f>
        <v>.</v>
      </c>
      <c r="CI140" s="27" t="str">
        <f>IF(ISNUMBER(work!BD140-work!Y140),work!BD140-work!Y140,".")</f>
        <v>.</v>
      </c>
      <c r="CJ140" s="27" t="str">
        <f>IF(ISNUMBER(work!BE140-work!Z140),work!BE140-work!Z140,".")</f>
        <v>.</v>
      </c>
      <c r="CK140" s="27" t="str">
        <f>IF(ISNUMBER(work!BF140-work!AA140),work!BF140-work!AA140,".")</f>
        <v>.</v>
      </c>
      <c r="CL140" s="27" t="str">
        <f>IF(ISNUMBER(work!BG140-work!AB140),work!BG140-work!AB140,".")</f>
        <v>.</v>
      </c>
      <c r="CM140" s="27" t="str">
        <f>IF(ISNUMBER(work!BH140-work!AC140),work!BH140-work!AC140,".")</f>
        <v>.</v>
      </c>
      <c r="CN140" s="27" t="str">
        <f>IF(ISNUMBER(work!BI140-work!AD140),work!BI140-work!AD140,".")</f>
        <v>.</v>
      </c>
      <c r="CO140" s="27" t="str">
        <f>IF(ISNUMBER(work!BJ140-work!AE140),work!BJ140-work!AE140,".")</f>
        <v>.</v>
      </c>
      <c r="CP140" s="27" t="str">
        <f>IF(ISNUMBER(work!BK140-work!AF140),work!BK140-work!AF140,".")</f>
        <v>.</v>
      </c>
      <c r="CQ140" s="27"/>
      <c r="CR140" s="27"/>
      <c r="CS140" s="27">
        <f>IF(ISNUMBER(work!CR140-work!BN140),work!CR140-work!BN140,".")</f>
        <v>8.6059159421719086E-2</v>
      </c>
      <c r="CT140" s="27">
        <f>IF(ISNUMBER(work!CS140-work!BO140),work!CS140-work!BO140,".")</f>
        <v>8.5059159421719086E-2</v>
      </c>
      <c r="CU140" s="27">
        <f>IF(ISNUMBER(work!CT140-work!BP140),work!CT140-work!BP140,".")</f>
        <v>8.5059159421719086E-2</v>
      </c>
      <c r="CV140" s="27">
        <f>IF(ISNUMBER(work!CU140-work!BQ140),work!CU140-work!BQ140,".")</f>
        <v>8.4059159421719085E-2</v>
      </c>
      <c r="CW140" s="27">
        <f>IF(ISNUMBER(work!CV140-work!BR140),work!CV140-work!BR140,".")</f>
        <v>8.4059159421719085E-2</v>
      </c>
      <c r="CX140" s="27">
        <f>IF(ISNUMBER(work!CW140-work!BS140),work!CW140-work!BS140,".")</f>
        <v>8.3059159421719098E-2</v>
      </c>
      <c r="CY140" s="27">
        <f>IF(ISNUMBER(work!CX140-work!BT140),work!CX140-work!BT140,".")</f>
        <v>8.2059159421719097E-2</v>
      </c>
      <c r="CZ140" s="27">
        <f>IF(ISNUMBER(work!CY140-work!BU140),work!CY140-work!BU140,".")</f>
        <v>8.1059159421719096E-2</v>
      </c>
      <c r="DA140" s="27">
        <f>IF(ISNUMBER(work!CZ140-work!BV140),work!CZ140-work!BV140,".")</f>
        <v>8.0059159421719095E-2</v>
      </c>
      <c r="DB140" s="27">
        <f>IF(ISNUMBER(work!DA140-work!BW140),work!DA140-work!BW140,".")</f>
        <v>7.9059159421719094E-2</v>
      </c>
      <c r="DC140" s="27">
        <f>IF(ISNUMBER(work!DB140-work!BX140),work!DB140-work!BX140,".")</f>
        <v>7.7059159421719092E-2</v>
      </c>
      <c r="DD140" s="27">
        <f>IF(ISNUMBER(work!DC140-work!BY140),work!DC140-work!BY140,".")</f>
        <v>7.505915942171909E-2</v>
      </c>
      <c r="DE140" s="27">
        <f>IF(ISNUMBER(work!DD140-work!BZ140),work!DD140-work!BZ140,".")</f>
        <v>5.7348624148461633E-2</v>
      </c>
      <c r="DF140" s="27">
        <f>IF(ISNUMBER(work!DE140-work!CA140),work!DE140-work!CA140,".")</f>
        <v>5.5348624148461631E-2</v>
      </c>
      <c r="DG140" s="27">
        <f>IF(ISNUMBER(work!DF140-work!CB140),work!DF140-work!CB140,".")</f>
        <v>5.3348624148461629E-2</v>
      </c>
      <c r="DH140" s="27">
        <f>IF(ISNUMBER(work!DG140-work!CC140),work!DG140-work!CC140,".")</f>
        <v>5.1348624148461634E-2</v>
      </c>
      <c r="DI140" s="27">
        <f>IF(ISNUMBER(work!DH140-work!CD140),work!DH140-work!CD140,".")</f>
        <v>4.8348624148461639E-2</v>
      </c>
      <c r="DJ140" s="27">
        <f>IF(ISNUMBER(work!DI140-work!CE140),work!DI140-work!CE140,".")</f>
        <v>4.6348624148461637E-2</v>
      </c>
      <c r="DK140" s="27">
        <f>IF(ISNUMBER(work!DJ140-work!CF140),work!DJ140-work!CF140,".")</f>
        <v>4.4348624148461635E-2</v>
      </c>
      <c r="DL140" s="27">
        <f>IF(ISNUMBER(work!DK140-work!CG140),work!DK140-work!CG140,".")</f>
        <v>4.0420688801074939E-2</v>
      </c>
      <c r="DM140" s="27">
        <f>IF(ISNUMBER(work!DL140-work!CH140),work!DL140-work!CH140,".")</f>
        <v>3.766569759728914E-2</v>
      </c>
      <c r="DN140" s="27">
        <f>IF(ISNUMBER(work!DM140-work!CI140),work!DM140-work!CI140,".")</f>
        <v>3.5500434057188841E-2</v>
      </c>
      <c r="DO140" s="27">
        <f>IF(ISNUMBER(work!DN140-work!CJ140),work!DN140-work!CJ140,".")</f>
        <v>3.3597191035189385E-2</v>
      </c>
      <c r="DP140" s="27">
        <f>IF(ISNUMBER(work!DO140-work!CK140),work!DO140-work!CK140,".")</f>
        <v>3.1955285222281291E-2</v>
      </c>
      <c r="DQ140" s="27">
        <f>IF(ISNUMBER(work!DP140-work!CL140),work!DP140-work!CL140,".")</f>
        <v>2.9162730408349116E-2</v>
      </c>
      <c r="DR140" s="27">
        <f>IF(ISNUMBER(work!DQ140-work!CM140),work!DQ140-work!CM140,".")</f>
        <v>2.6876325809766767E-2</v>
      </c>
      <c r="DS140" s="27">
        <f>IF(ISNUMBER(work!DR140-work!CN140),work!DR140-work!CN140,".")</f>
        <v>2.2987160609791703E-2</v>
      </c>
      <c r="DT140" s="27">
        <f>IF(ISNUMBER(work!DS140-work!CO140),work!DS140-work!CO140,".")</f>
        <v>1.8489893897168388E-2</v>
      </c>
      <c r="DU140" s="27">
        <f>IF(ISNUMBER(work!DT140-work!CP140),work!DT140-work!CP140,".")</f>
        <v>1.4362381065966975E-2</v>
      </c>
      <c r="DV140" s="27">
        <f t="shared" si="127"/>
        <v>1.4362381065966975E-2</v>
      </c>
      <c r="DW140" s="27"/>
      <c r="DX140" s="27" t="str">
        <f>IF(ISNUMBER(work!FJ140/work!FN140),work!FJ140/work!FN140,".")</f>
        <v>.</v>
      </c>
      <c r="DY140" s="27" t="str">
        <f>IF(ISNUMBER(work!FK140/work!FO140),work!FK140/work!FO140,".")</f>
        <v>.</v>
      </c>
      <c r="DZ140" s="27" t="str">
        <f>IF(ISNUMBER(work!FL140/work!FP140),work!FL140/work!FP140,".")</f>
        <v>.</v>
      </c>
      <c r="EA140" s="27" t="str">
        <f>IF(ISNUMBER(work!FM140/work!FQ140),work!FM140/work!FQ140,".")</f>
        <v>.</v>
      </c>
      <c r="EB140" s="27" t="str">
        <f>IF(ISNUMBER((work!FK140+work!FL140)/(work!FO140+work!FP140)),(work!FK140+work!FL140)/(work!FO140+work!FP140),".")</f>
        <v>.</v>
      </c>
      <c r="EC140" s="27" t="str">
        <f>IF(ISNUMBER(work!FR140/work!FV140),work!FR140/work!FV140,".")</f>
        <v>.</v>
      </c>
      <c r="ED140" s="27" t="str">
        <f>IF(ISNUMBER(work!FS140/work!FW140),work!FS140/work!FW140,".")</f>
        <v>.</v>
      </c>
      <c r="EE140" s="27" t="str">
        <f>IF(ISNUMBER(work!FT140/work!FX140),work!FT140/work!FX140,".")</f>
        <v>.</v>
      </c>
      <c r="EF140" s="27" t="str">
        <f>IF(ISNUMBER(work!FU140/work!FY140),work!FU140/work!FY140,".")</f>
        <v>.</v>
      </c>
      <c r="EG140" s="27" t="str">
        <f>IF(ISNUMBER((work!FS140+work!FT140)/(work!FW140+work!FX140)),(work!FS140+work!FT140)/(work!FW140+work!FX140),".")</f>
        <v>.</v>
      </c>
      <c r="EH140" s="27" t="str">
        <f>work!EZ140</f>
        <v>.</v>
      </c>
      <c r="EI140" s="27" t="str">
        <f>work!FA140</f>
        <v>.</v>
      </c>
      <c r="EJ140" s="27" t="str">
        <f>work!FB140</f>
        <v>.</v>
      </c>
      <c r="EK140" s="27"/>
      <c r="EL140" s="27" t="str">
        <f t="shared" si="128"/>
        <v>.</v>
      </c>
      <c r="EM140" t="str">
        <f t="shared" si="129"/>
        <v>.</v>
      </c>
      <c r="EN140" t="str">
        <f>work!FM140</f>
        <v>.</v>
      </c>
      <c r="EO140" t="str">
        <f>IF(ISNUMBER(work!FK140+work!FL140),work!FK140+work!FL140,".")</f>
        <v>.</v>
      </c>
      <c r="EP140" t="str">
        <f>IF(ISNUMBER(work!FU140-work!FM140),work!FU140-work!FM140,".")</f>
        <v>.</v>
      </c>
      <c r="EQ140" t="str">
        <f>IF(ISNUMBER(work!FS140+work!FT140-work!FK140-work!FL140),(work!FS140+work!FT140-work!FK140-work!FL140),".")</f>
        <v>.</v>
      </c>
      <c r="EU140" t="str">
        <f>work!FC140</f>
        <v>.</v>
      </c>
      <c r="EV140" t="str">
        <f>work!FD140</f>
        <v>.</v>
      </c>
      <c r="EW140" t="str">
        <f>IF(ISNUMBER(VLOOKUP($F140,AREA_EM_ALLYEAR,Seq!B$1,FALSE)),VLOOKUP($F140,AREA_EM_ALLYEAR,Seq!B$1,FALSE),".")</f>
        <v>.</v>
      </c>
      <c r="EX140" t="str">
        <f>IF(ISNUMBER(VLOOKUP($F140,AREA_EM_ALLYEAR,Seq!C$1,FALSE)),VLOOKUP($F140,AREA_EM_ALLYEAR,Seq!C$1,FALSE),".")</f>
        <v>.</v>
      </c>
      <c r="EY140" t="str">
        <f>IF(ISNUMBER(VLOOKUP($F140,AREA_EM_ALLYEAR,Seq!D$1,FALSE)),VLOOKUP($F140,AREA_EM_ALLYEAR,Seq!D$1,FALSE),".")</f>
        <v>.</v>
      </c>
      <c r="EZ140" t="str">
        <f>IF(ISNUMBER(VLOOKUP($F140,AREA_EM_ALLYEAR,Seq!E$1,FALSE)),VLOOKUP($F140,AREA_EM_ALLYEAR,Seq!E$1,FALSE),".")</f>
        <v>.</v>
      </c>
      <c r="FA140" t="str">
        <f>IF(ISNUMBER(VLOOKUP($F140,AREA_EM_ALLYEAR,Seq!F$1,FALSE)),VLOOKUP($F140,AREA_EM_ALLYEAR,Seq!F$1,FALSE),".")</f>
        <v>.</v>
      </c>
      <c r="FB140" t="str">
        <f>IF(ISNUMBER(VLOOKUP($F140,AREA_EM_ALLYEAR,Seq!G$1,FALSE)),VLOOKUP($F140,AREA_EM_ALLYEAR,Seq!G$1,FALSE),".")</f>
        <v>.</v>
      </c>
      <c r="FC140" t="str">
        <f>IF(ISNUMBER(VLOOKUP($F140,AREA_EM_ALLYEAR,Seq!H$1,FALSE)),VLOOKUP($F140,AREA_EM_ALLYEAR,Seq!H$1,FALSE),".")</f>
        <v>.</v>
      </c>
      <c r="FD140" t="str">
        <f>IF(ISNUMBER(VLOOKUP($F140,AREA_EM_ALLYEAR,Seq!I$1,FALSE)),VLOOKUP($F140,AREA_EM_ALLYEAR,Seq!I$1,FALSE),".")</f>
        <v>.</v>
      </c>
      <c r="FE140" t="str">
        <f>IF(ISNUMBER(VLOOKUP($F140,AREA_EM_ALLYEAR,Seq!J$1,FALSE)),VLOOKUP($F140,AREA_EM_ALLYEAR,Seq!J$1,FALSE),".")</f>
        <v>.</v>
      </c>
      <c r="FF140" t="str">
        <f>IF(ISNUMBER(VLOOKUP($F140,AREA_EM_ALLYEAR,Seq!K$1,FALSE)),VLOOKUP($F140,AREA_EM_ALLYEAR,Seq!K$1,FALSE),".")</f>
        <v>.</v>
      </c>
      <c r="FG140" t="str">
        <f>IF(ISNUMBER(VLOOKUP($F140,AREA_EM_ALLYEAR,Seq!L$1,FALSE)),VLOOKUP($F140,AREA_EM_ALLYEAR,Seq!L$1,FALSE),".")</f>
        <v>.</v>
      </c>
      <c r="FH140" t="str">
        <f>IF(ISNUMBER(VLOOKUP($F140,AREA_EM_ALLYEAR,Seq!M$1,FALSE)),VLOOKUP($F140,AREA_EM_ALLYEAR,Seq!M$1,FALSE),".")</f>
        <v>.</v>
      </c>
      <c r="FI140" t="str">
        <f>IF(ISNUMBER(VLOOKUP($F140,AREA_EM_ALLYEAR,Seq!N$1,FALSE)),VLOOKUP($F140,AREA_EM_ALLYEAR,Seq!N$1,FALSE),".")</f>
        <v>.</v>
      </c>
      <c r="FJ140" t="str">
        <f>IF(ISNUMBER(VLOOKUP($F140,AREA_EM_ALLYEAR,Seq!O$1,FALSE)),VLOOKUP($F140,AREA_EM_ALLYEAR,Seq!O$1,FALSE),".")</f>
        <v>.</v>
      </c>
      <c r="FK140" t="str">
        <f t="shared" si="130"/>
        <v>.</v>
      </c>
      <c r="FN140" t="str">
        <f>IF( ISNUMBER(VLOOKUP($F140,AREA_LIFE,Seq!V$1,FALSE)-Life!V$39),VLOOKUP($F140,AREA_LIFE,Seq!V$1,FALSE)-Life!V$39,".")</f>
        <v>.</v>
      </c>
      <c r="FO140" t="str">
        <f>IF( ISNUMBER(VLOOKUP($F140,AREA_LIFE,Seq!W$1,FALSE)-Life!W$39),VLOOKUP($F140,AREA_LIFE,Seq!W$1,FALSE)-Life!W$39,".")</f>
        <v>.</v>
      </c>
      <c r="FP140" t="str">
        <f>IF( ISNUMBER(VLOOKUP($F140,AREA_LIFE,Seq!X$1,FALSE)-Life!X$39),VLOOKUP($F140,AREA_LIFE,Seq!X$1,FALSE)-Life!X$39,".")</f>
        <v>.</v>
      </c>
      <c r="FQ140" t="str">
        <f>IF( ISNUMBER(VLOOKUP($F140,AREA_LIFE,Seq!Y$1,FALSE)-Life!Y$39),VLOOKUP($F140,AREA_LIFE,Seq!Y$1,FALSE)-Life!Y$39,".")</f>
        <v>.</v>
      </c>
      <c r="FR140" t="str">
        <f>IF( ISNUMBER(VLOOKUP($F140,AREA_LIFE,Seq!Z$1,FALSE)-Life!Z$39),VLOOKUP($F140,AREA_LIFE,Seq!Z$1,FALSE)-Life!Z$39,".")</f>
        <v>.</v>
      </c>
      <c r="FS140" t="str">
        <f>IF( ISNUMBER(VLOOKUP($F140,AREA_LIFE,Seq!AA$1,FALSE)-Life!AA$39),VLOOKUP($F140,AREA_LIFE,Seq!AA$1,FALSE)-Life!AA$39,".")</f>
        <v>.</v>
      </c>
      <c r="FT140" t="str">
        <f>IF( ISNUMBER(VLOOKUP($F140,AREA_LIFE,Seq!AB$1,FALSE)-Life!AB$39),VLOOKUP($F140,AREA_LIFE,Seq!AB$1,FALSE)-Life!AB$39,".")</f>
        <v>.</v>
      </c>
      <c r="FU140" t="str">
        <f>IF( ISNUMBER(VLOOKUP($F140,AREA_LIFE,Seq!AC$1,FALSE)-Life!AC$39),VLOOKUP($F140,AREA_LIFE,Seq!AC$1,FALSE)-Life!AC$39,".")</f>
        <v>.</v>
      </c>
      <c r="FV140" t="str">
        <f>IF( ISNUMBER(VLOOKUP($F140,AREA_LIFE,Seq!AD$1,FALSE)-Life!AD$39),VLOOKUP($F140,AREA_LIFE,Seq!AD$1,FALSE)-Life!AD$39,".")</f>
        <v>.</v>
      </c>
      <c r="FW140" t="str">
        <f>IF( ISNUMBER(VLOOKUP($F140,AREA_LIFE,Seq!AE$1,FALSE)-Life!AE$39),VLOOKUP($F140,AREA_LIFE,Seq!AE$1,FALSE)-Life!AE$39,".")</f>
        <v>.</v>
      </c>
      <c r="FX140" t="str">
        <f>IF( ISNUMBER(VLOOKUP($F140,AREA_LIFE,Seq!AF$1,FALSE)-Life!AF$39),VLOOKUP($F140,AREA_LIFE,Seq!AF$1,FALSE)-Life!AF$39,".")</f>
        <v>.</v>
      </c>
      <c r="FY140" t="str">
        <f>IF( ISNUMBER(VLOOKUP($F140,AREA_LIFE,Seq!AG$1,FALSE)-Life!AG$39),VLOOKUP($F140,AREA_LIFE,Seq!AG$1,FALSE)-Life!AG$39,".")</f>
        <v>.</v>
      </c>
      <c r="FZ140" t="str">
        <f>IF( ISNUMBER(VLOOKUP($F140,AREA_LIFE,Seq!AH$1,FALSE)-Life!AH$39),VLOOKUP($F140,AREA_LIFE,Seq!AH$1,FALSE)-Life!AH$39,".")</f>
        <v>.</v>
      </c>
      <c r="GA140" t="str">
        <f>IF( ISNUMBER(VLOOKUP($F140,AREA_LIFE,Seq!AI$1,FALSE)-Life!AI$39),VLOOKUP($F140,AREA_LIFE,Seq!AI$1,FALSE)-Life!AI$39,".")</f>
        <v>.</v>
      </c>
      <c r="GB140" t="str">
        <f>IF( ISNUMBER(VLOOKUP($F140,AREA_LIFE,Seq!AJ$1,FALSE)-Life!AJ$39),VLOOKUP($F140,AREA_LIFE,Seq!AJ$1,FALSE)-Life!AJ$39,".")</f>
        <v>.</v>
      </c>
      <c r="GC140" t="str">
        <f>IF( ISNUMBER(VLOOKUP($F140,AREA_LIFE,Seq!AK$1,FALSE)-Life!AK$39),VLOOKUP($F140,AREA_LIFE,Seq!AK$1,FALSE)-Life!AK$39,".")</f>
        <v>.</v>
      </c>
      <c r="GD140" t="str">
        <f>IF( ISNUMBER(VLOOKUP($F140,AREA_LIFE,Seq!AL$1,FALSE)-Life!AL$39),VLOOKUP($F140,AREA_LIFE,Seq!AL$1,FALSE)-Life!AL$39,".")</f>
        <v>.</v>
      </c>
      <c r="GE140" t="str">
        <f>IF( ISNUMBER(VLOOKUP($F140,AREA_LIFE,Seq!AM$1,FALSE)-Life!AM$39),VLOOKUP($F140,AREA_LIFE,Seq!AM$1,FALSE)-Life!AM$39,".")</f>
        <v>.</v>
      </c>
      <c r="GF140" t="str">
        <f>IF( ISNUMBER(VLOOKUP($F140,AREA_LIFE,Seq!AN$1,FALSE)-Life!AN$39),VLOOKUP($F140,AREA_LIFE,Seq!AN$1,FALSE)-Life!AN$39,".")</f>
        <v>.</v>
      </c>
      <c r="GG140" t="str">
        <f>IF( ISNUMBER(VLOOKUP($F140,AREA_LIFE,Seq!AO$1,FALSE)-Life!AO$39),VLOOKUP($F140,AREA_LIFE,Seq!AO$1,FALSE)-Life!AO$39,".")</f>
        <v>.</v>
      </c>
      <c r="GH140" t="str">
        <f>IF( ISNUMBER(VLOOKUP($F140,AREA_LIFE,Seq!AP$1,FALSE)-Life!AP$39),VLOOKUP($F140,AREA_LIFE,Seq!AP$1,FALSE)-Life!AP$39,".")</f>
        <v>.</v>
      </c>
      <c r="GI140" t="str">
        <f>IF( ISNUMBER(VLOOKUP($F140,AREA_LIFE,Seq!AQ$1,FALSE)-Life!AQ$39),VLOOKUP($F140,AREA_LIFE,Seq!AQ$1,FALSE)-Life!AQ$39,".")</f>
        <v>.</v>
      </c>
      <c r="GJ140" t="str">
        <f>IF( ISNUMBER(VLOOKUP($F140,AREA_LIFE,Seq!AR$1,FALSE)-Life!AR$39),VLOOKUP($F140,AREA_LIFE,Seq!AR$1,FALSE)-Life!AR$39,".")</f>
        <v>.</v>
      </c>
      <c r="GK140" t="str">
        <f>IF( ISNUMBER(VLOOKUP($F140,AREA_LIFE,Seq!AS$1,FALSE)-Life!AS$39),VLOOKUP($F140,AREA_LIFE,Seq!AS$1,FALSE)-Life!AS$39,".")</f>
        <v>.</v>
      </c>
      <c r="GL140" t="str">
        <f>IF( ISNUMBER(VLOOKUP($F140,AREA_LIFE,Seq!AT$1,FALSE)-Life!AT$39),VLOOKUP($F140,AREA_LIFE,Seq!AT$1,FALSE)-Life!AT$39,".")</f>
        <v>.</v>
      </c>
      <c r="GM140" t="str">
        <f>IF( ISNUMBER(VLOOKUP($F140,AREA_LIFE,Seq!AU$1,FALSE)-Life!AU$39),VLOOKUP($F140,AREA_LIFE,Seq!AU$1,FALSE)-Life!AU$39,".")</f>
        <v>.</v>
      </c>
      <c r="GN140" t="str">
        <f>IF( ISNUMBER(VLOOKUP($F140,AREA_LIFE,Seq!AV$1,FALSE)-Life!AV$39),VLOOKUP($F140,AREA_LIFE,Seq!AV$1,FALSE)-Life!AV$39,".")</f>
        <v>.</v>
      </c>
      <c r="GO140" t="str">
        <f>IF( ISNUMBER(VLOOKUP($F140,AREA_LIFE,Seq!AW$1,FALSE)-Life!AW$39),VLOOKUP($F140,AREA_LIFE,Seq!AW$1,FALSE)-Life!AW$39,".")</f>
        <v>.</v>
      </c>
      <c r="GP140" t="str">
        <f>IF( ISNUMBER(VLOOKUP($F140,AREA_LIFE,Seq!AX$1,FALSE)-Life!AX$39),VLOOKUP($F140,AREA_LIFE,Seq!AX$1,FALSE)-Life!AX$39,".")</f>
        <v>.</v>
      </c>
      <c r="GQ140" t="str">
        <f t="shared" si="131"/>
        <v>.</v>
      </c>
      <c r="GS140" t="str">
        <f>IFERROR(VLOOKUP($F140,AREA_LIFE,Seq!V$1,FALSE),".")</f>
        <v>.</v>
      </c>
      <c r="GT140" t="str">
        <f>IFERROR(VLOOKUP($F140,AREA_LIFE,Seq!W$1,FALSE),".")</f>
        <v>.</v>
      </c>
      <c r="GU140" t="str">
        <f>IFERROR(VLOOKUP($F140,AREA_LIFE,Seq!X$1,FALSE),".")</f>
        <v>.</v>
      </c>
      <c r="GV140" t="str">
        <f>IFERROR(VLOOKUP($F140,AREA_LIFE,Seq!Y$1,FALSE),".")</f>
        <v>.</v>
      </c>
      <c r="GW140" t="str">
        <f>IFERROR(VLOOKUP($F140,AREA_LIFE,Seq!Z$1,FALSE),".")</f>
        <v>.</v>
      </c>
      <c r="GX140" t="str">
        <f>IFERROR(VLOOKUP($F140,AREA_LIFE,Seq!AA$1,FALSE),".")</f>
        <v>.</v>
      </c>
      <c r="GY140" t="str">
        <f>IFERROR(VLOOKUP($F140,AREA_LIFE,Seq!AB$1,FALSE),".")</f>
        <v>.</v>
      </c>
      <c r="GZ140" t="str">
        <f>IFERROR(VLOOKUP($F140,AREA_LIFE,Seq!AC$1,FALSE),".")</f>
        <v>.</v>
      </c>
      <c r="HA140" t="str">
        <f>IFERROR(VLOOKUP($F140,AREA_LIFE,Seq!AD$1,FALSE),".")</f>
        <v>.</v>
      </c>
      <c r="HB140" t="str">
        <f>IFERROR(VLOOKUP($F140,AREA_LIFE,Seq!AE$1,FALSE),".")</f>
        <v>.</v>
      </c>
      <c r="HC140" t="str">
        <f>IFERROR(VLOOKUP($F140,AREA_LIFE,Seq!AF$1,FALSE),".")</f>
        <v>.</v>
      </c>
      <c r="HD140" t="str">
        <f>IFERROR(VLOOKUP($F140,AREA_LIFE,Seq!AG$1,FALSE),".")</f>
        <v>.</v>
      </c>
      <c r="HE140" t="str">
        <f>IFERROR(VLOOKUP($F140,AREA_LIFE,Seq!AH$1,FALSE),".")</f>
        <v>.</v>
      </c>
      <c r="HF140" t="str">
        <f>IFERROR(VLOOKUP($F140,AREA_LIFE,Seq!AI$1,FALSE),".")</f>
        <v>.</v>
      </c>
      <c r="HG140" t="str">
        <f>IFERROR(VLOOKUP($F140,AREA_LIFE,Seq!AJ$1,FALSE),".")</f>
        <v>.</v>
      </c>
      <c r="HH140" t="str">
        <f>IFERROR(VLOOKUP($F140,AREA_LIFE,Seq!AK$1,FALSE),".")</f>
        <v>.</v>
      </c>
      <c r="HI140" t="str">
        <f>IFERROR(VLOOKUP($F140,AREA_LIFE,Seq!AL$1,FALSE),".")</f>
        <v>.</v>
      </c>
      <c r="HJ140" t="str">
        <f>IFERROR(VLOOKUP($F140,AREA_LIFE,Seq!AM$1,FALSE),".")</f>
        <v>.</v>
      </c>
      <c r="HK140" t="str">
        <f>IFERROR(VLOOKUP($F140,AREA_LIFE,Seq!AN$1,FALSE),".")</f>
        <v>.</v>
      </c>
      <c r="HL140" t="str">
        <f>IFERROR(VLOOKUP($F140,AREA_LIFE,Seq!AO$1,FALSE),".")</f>
        <v>.</v>
      </c>
      <c r="HM140" t="str">
        <f>IFERROR(VLOOKUP($F140,AREA_LIFE,Seq!AP$1,FALSE),".")</f>
        <v>.</v>
      </c>
      <c r="HN140" t="str">
        <f>IFERROR(VLOOKUP($F140,AREA_LIFE,Seq!AQ$1,FALSE),".")</f>
        <v>.</v>
      </c>
      <c r="HO140" t="str">
        <f>IFERROR(VLOOKUP($F140,AREA_LIFE,Seq!AR$1,FALSE),".")</f>
        <v>.</v>
      </c>
      <c r="HP140" t="str">
        <f>IFERROR(VLOOKUP($F140,AREA_LIFE,Seq!AS$1,FALSE),".")</f>
        <v>.</v>
      </c>
      <c r="HQ140" t="str">
        <f>IFERROR(VLOOKUP($F140,AREA_LIFE,Seq!AT$1,FALSE),".")</f>
        <v>.</v>
      </c>
      <c r="HR140" t="str">
        <f>IFERROR(VLOOKUP($F140,AREA_LIFE,Seq!AU$1,FALSE),".")</f>
        <v>.</v>
      </c>
      <c r="HS140" t="str">
        <f>IFERROR(VLOOKUP($F140,AREA_LIFE,Seq!AV$1,FALSE),".")</f>
        <v>.</v>
      </c>
      <c r="HT140" t="str">
        <f>IFERROR(VLOOKUP($F140,AREA_LIFE,Seq!AW$1,FALSE),".")</f>
        <v>.</v>
      </c>
      <c r="HU140" t="str">
        <f>IFERROR(VLOOKUP($F140,AREA_LIFE,Seq!AX$1,FALSE),".")</f>
        <v>.</v>
      </c>
      <c r="HV140" t="str">
        <f>IFERROR(VLOOKUP($F140,AREA_LIFE,Seq!AY$1,FALSE),".")</f>
        <v>.</v>
      </c>
      <c r="HZ140">
        <f t="shared" si="85"/>
        <v>0</v>
      </c>
      <c r="IA140">
        <f t="shared" si="132"/>
        <v>0</v>
      </c>
      <c r="IB140" t="str">
        <f t="shared" si="86"/>
        <v>.</v>
      </c>
      <c r="IC140" t="str">
        <f t="shared" si="87"/>
        <v>.</v>
      </c>
      <c r="ID140">
        <f t="shared" si="133"/>
        <v>7.7059159421719092E-2</v>
      </c>
      <c r="IE140" t="str">
        <f>work!FK140</f>
        <v>.</v>
      </c>
      <c r="IF140" t="str">
        <f>work!FL140</f>
        <v>.</v>
      </c>
      <c r="IG140" t="str">
        <f>work!FM140</f>
        <v>.</v>
      </c>
      <c r="IH140" t="str">
        <f>IF(ISNUMBER(work!FS140-work!FK140),work!FS140-work!FK140,".")</f>
        <v>.</v>
      </c>
      <c r="II140" t="str">
        <f>IF(ISNUMBER(work!FT140-work!FL140),work!FT140-work!FL140,".")</f>
        <v>.</v>
      </c>
      <c r="IJ140" t="str">
        <f>IF(ISNUMBER(work!FU140-work!FM140),work!FU140-work!FM140,".")</f>
        <v>.</v>
      </c>
    </row>
    <row r="141" spans="1:244" hidden="1">
      <c r="A141" s="24" t="str">
        <f t="shared" si="97"/>
        <v>拉丁美洲</v>
      </c>
      <c r="B141" s="24" t="str">
        <f t="shared" si="98"/>
        <v>Out</v>
      </c>
      <c r="C141" s="24" t="str">
        <f t="shared" si="99"/>
        <v>Out</v>
      </c>
      <c r="D141" s="24"/>
      <c r="E141" s="25" t="s">
        <v>3166</v>
      </c>
      <c r="F141" s="26" t="str">
        <f t="shared" si="100"/>
        <v>Antigua&amp;Barbuda</v>
      </c>
      <c r="G141" s="27" t="str">
        <f t="shared" si="101"/>
        <v>.</v>
      </c>
      <c r="H141" s="27" t="str">
        <f t="shared" si="102"/>
        <v>.</v>
      </c>
      <c r="I141" s="27" t="str">
        <f t="shared" si="103"/>
        <v>.</v>
      </c>
      <c r="J141" s="27" t="str">
        <f t="shared" si="104"/>
        <v>.</v>
      </c>
      <c r="K141" s="27" t="str">
        <f t="shared" si="105"/>
        <v>.</v>
      </c>
      <c r="L141" s="27" t="str">
        <f t="shared" si="106"/>
        <v>.</v>
      </c>
      <c r="M141" s="27" t="str">
        <f t="shared" si="107"/>
        <v>.</v>
      </c>
      <c r="N141" s="27" t="str">
        <f t="shared" si="108"/>
        <v>.</v>
      </c>
      <c r="O141" s="27" t="str">
        <f t="shared" si="109"/>
        <v>.</v>
      </c>
      <c r="P141" s="27" t="str">
        <f t="shared" si="110"/>
        <v>.</v>
      </c>
      <c r="Q141" s="27" t="str">
        <f t="shared" si="111"/>
        <v>.</v>
      </c>
      <c r="R141" s="27" t="str">
        <f t="shared" si="112"/>
        <v>.</v>
      </c>
      <c r="S141" s="27">
        <f t="shared" si="113"/>
        <v>0</v>
      </c>
      <c r="T141" s="27">
        <f t="shared" si="114"/>
        <v>0</v>
      </c>
      <c r="U141" s="27">
        <f t="shared" si="115"/>
        <v>12</v>
      </c>
      <c r="V141" s="27">
        <f t="shared" si="116"/>
        <v>7</v>
      </c>
      <c r="W141" s="27">
        <f t="shared" si="117"/>
        <v>20</v>
      </c>
      <c r="X141" s="27">
        <f t="shared" si="118"/>
        <v>0</v>
      </c>
      <c r="Y141" s="27" t="str">
        <f t="shared" si="119"/>
        <v>.</v>
      </c>
      <c r="Z141" s="27" t="str">
        <f t="shared" si="120"/>
        <v>.</v>
      </c>
      <c r="AA141" s="27" t="str">
        <f t="shared" si="121"/>
        <v>.</v>
      </c>
      <c r="AB141" s="27" t="str">
        <f t="shared" si="122"/>
        <v>.</v>
      </c>
      <c r="AC141" s="27" t="str">
        <f t="shared" si="123"/>
        <v>.</v>
      </c>
      <c r="AD141" s="27" t="str">
        <f t="shared" si="124"/>
        <v>.</v>
      </c>
      <c r="AE141" s="27">
        <f t="shared" si="125"/>
        <v>102</v>
      </c>
      <c r="AF141" s="27">
        <f t="shared" si="126"/>
        <v>0</v>
      </c>
      <c r="AG141" s="27"/>
      <c r="AH141" s="27" t="str">
        <f>IF(ISNUMBER(work!C141+work!AH141),work!C141+work!AH141,".")</f>
        <v>.</v>
      </c>
      <c r="AI141" s="27" t="str">
        <f>IF(ISNUMBER(work!D141+work!AI141),work!D141+work!AI141,".")</f>
        <v>.</v>
      </c>
      <c r="AJ141" s="27" t="str">
        <f>IF(ISNUMBER(work!E141+work!AJ141),work!E141+work!AJ141,".")</f>
        <v>.</v>
      </c>
      <c r="AK141" s="27" t="str">
        <f>IF(ISNUMBER(work!F141+work!AK141),work!F141+work!AK141,".")</f>
        <v>.</v>
      </c>
      <c r="AL141" s="27" t="str">
        <f>IF(ISNUMBER(work!G141+work!AL141),work!G141+work!AL141,".")</f>
        <v>.</v>
      </c>
      <c r="AM141" s="27" t="str">
        <f>IF(ISNUMBER(work!H141+work!AM141),work!H141+work!AM141,".")</f>
        <v>.</v>
      </c>
      <c r="AN141" s="27" t="str">
        <f>IF(ISNUMBER(work!I141+work!AN141),work!I141+work!AN141,".")</f>
        <v>.</v>
      </c>
      <c r="AO141" s="27" t="str">
        <f>IF(ISNUMBER(work!J141+work!AO141),work!J141+work!AO141,".")</f>
        <v>.</v>
      </c>
      <c r="AP141" s="27" t="str">
        <f>IF(ISNUMBER(work!K141+work!AP141),work!K141+work!AP141,".")</f>
        <v>.</v>
      </c>
      <c r="AQ141" s="27" t="str">
        <f>IF(ISNUMBER(work!L141+work!AQ141),work!L141+work!AQ141,".")</f>
        <v>.</v>
      </c>
      <c r="AR141" s="27" t="str">
        <f>IF(ISNUMBER(work!M141+work!AR141),work!M141+work!AR141,".")</f>
        <v>.</v>
      </c>
      <c r="AS141" s="27" t="str">
        <f>IF(ISNUMBER(work!N141+work!AS141),work!N141+work!AS141,".")</f>
        <v>.</v>
      </c>
      <c r="AT141" s="27" t="str">
        <f>IF(ISNUMBER(work!O141+work!AT141),work!O141+work!AT141,".")</f>
        <v>.</v>
      </c>
      <c r="AU141" s="27" t="str">
        <f>IF(ISNUMBER(work!P141+work!AU141),work!P141+work!AU141,".")</f>
        <v>.</v>
      </c>
      <c r="AV141" s="27" t="str">
        <f>IF(ISNUMBER(work!Q141+work!AV141),work!Q141+work!AV141,".")</f>
        <v>.</v>
      </c>
      <c r="AW141" s="27" t="str">
        <f>IF(ISNUMBER(work!R141+work!AW141),work!R141+work!AW141,".")</f>
        <v>.</v>
      </c>
      <c r="AX141" s="27" t="str">
        <f>IF(ISNUMBER(work!S141+work!AX141),work!S141+work!AX141,".")</f>
        <v>.</v>
      </c>
      <c r="AY141" s="27" t="str">
        <f>IF(ISNUMBER(work!T141+work!AY141),work!T141+work!AY141,".")</f>
        <v>.</v>
      </c>
      <c r="AZ141" s="27" t="str">
        <f>IF(ISNUMBER(work!U141+work!AZ141),work!U141+work!AZ141,".")</f>
        <v>.</v>
      </c>
      <c r="BA141" s="27" t="str">
        <f>IF(ISNUMBER(work!V141+work!BA141),work!V141+work!BA141,".")</f>
        <v>.</v>
      </c>
      <c r="BB141" s="27" t="str">
        <f>IF(ISNUMBER(work!W141+work!BB141),work!W141+work!BB141,".")</f>
        <v>.</v>
      </c>
      <c r="BC141" s="27" t="str">
        <f>IF(ISNUMBER(work!X141+work!BC141),work!X141+work!BC141,".")</f>
        <v>.</v>
      </c>
      <c r="BD141" s="27" t="str">
        <f>IF(ISNUMBER(work!Y141+work!BD141),work!Y141+work!BD141,".")</f>
        <v>.</v>
      </c>
      <c r="BE141" s="27" t="str">
        <f>IF(ISNUMBER(work!Z141+work!BE141),work!Z141+work!BE141,".")</f>
        <v>.</v>
      </c>
      <c r="BF141" s="27" t="str">
        <f>IF(ISNUMBER(work!AA141+work!BF141),work!AA141+work!BF141,".")</f>
        <v>.</v>
      </c>
      <c r="BG141" s="27" t="str">
        <f>IF(ISNUMBER(work!AB141+work!BG141),work!AB141+work!BG141,".")</f>
        <v>.</v>
      </c>
      <c r="BH141" s="27" t="str">
        <f>IF(ISNUMBER(work!AC141+work!BH141),work!AC141+work!BH141,".")</f>
        <v>.</v>
      </c>
      <c r="BI141" s="27" t="str">
        <f>IF(ISNUMBER(work!AD141+work!BI141),work!AD141+work!BI141,".")</f>
        <v>.</v>
      </c>
      <c r="BJ141" s="27" t="str">
        <f>IF(ISNUMBER(work!AE141+work!BJ141),work!AE141+work!BJ141,".")</f>
        <v>.</v>
      </c>
      <c r="BK141" s="27" t="str">
        <f>IF(ISNUMBER(work!AF141+work!BK141),work!AF141+work!BK141,".")</f>
        <v>.</v>
      </c>
      <c r="BL141" s="27"/>
      <c r="BM141" s="27" t="str">
        <f>IF(ISNUMBER(work!AH141-work!C141),work!AH141-work!C141,".")</f>
        <v>.</v>
      </c>
      <c r="BN141" s="27" t="str">
        <f>IF(ISNUMBER(work!AI141-work!D141),work!AI141-work!D141,".")</f>
        <v>.</v>
      </c>
      <c r="BO141" s="27" t="str">
        <f>IF(ISNUMBER(work!AJ141-work!E141),work!AJ141-work!E141,".")</f>
        <v>.</v>
      </c>
      <c r="BP141" s="27" t="str">
        <f>IF(ISNUMBER(work!AK141-work!F141),work!AK141-work!F141,".")</f>
        <v>.</v>
      </c>
      <c r="BQ141" s="27" t="str">
        <f>IF(ISNUMBER(work!AL141-work!G141),work!AL141-work!G141,".")</f>
        <v>.</v>
      </c>
      <c r="BR141" s="27" t="str">
        <f>IF(ISNUMBER(work!AM141-work!H141),work!AM141-work!H141,".")</f>
        <v>.</v>
      </c>
      <c r="BS141" s="27" t="str">
        <f>IF(ISNUMBER(work!AN141-work!I141),work!AN141-work!I141,".")</f>
        <v>.</v>
      </c>
      <c r="BT141" s="27" t="str">
        <f>IF(ISNUMBER(work!AO141-work!J141),work!AO141-work!J141,".")</f>
        <v>.</v>
      </c>
      <c r="BU141" s="27" t="str">
        <f>IF(ISNUMBER(work!AP141-work!K141),work!AP141-work!K141,".")</f>
        <v>.</v>
      </c>
      <c r="BV141" s="27" t="str">
        <f>IF(ISNUMBER(work!AQ141-work!L141),work!AQ141-work!L141,".")</f>
        <v>.</v>
      </c>
      <c r="BW141" s="27" t="str">
        <f>IF(ISNUMBER(work!AR141-work!M141),work!AR141-work!M141,".")</f>
        <v>.</v>
      </c>
      <c r="BX141" s="27" t="str">
        <f>IF(ISNUMBER(work!AS141-work!N141),work!AS141-work!N141,".")</f>
        <v>.</v>
      </c>
      <c r="BY141" s="27" t="str">
        <f>IF(ISNUMBER(work!AT141-work!O141),work!AT141-work!O141,".")</f>
        <v>.</v>
      </c>
      <c r="BZ141" s="27" t="str">
        <f>IF(ISNUMBER(work!AU141-work!P141),work!AU141-work!P141,".")</f>
        <v>.</v>
      </c>
      <c r="CA141" s="27" t="str">
        <f>IF(ISNUMBER(work!AV141-work!Q141),work!AV141-work!Q141,".")</f>
        <v>.</v>
      </c>
      <c r="CB141" s="27" t="str">
        <f>IF(ISNUMBER(work!AW141-work!R141),work!AW141-work!R141,".")</f>
        <v>.</v>
      </c>
      <c r="CC141" s="27" t="str">
        <f>IF(ISNUMBER(work!AX141-work!S141),work!AX141-work!S141,".")</f>
        <v>.</v>
      </c>
      <c r="CD141" s="27" t="str">
        <f>IF(ISNUMBER(work!AY141-work!T141),work!AY141-work!T141,".")</f>
        <v>.</v>
      </c>
      <c r="CE141" s="27" t="str">
        <f>IF(ISNUMBER(work!AZ141-work!U141),work!AZ141-work!U141,".")</f>
        <v>.</v>
      </c>
      <c r="CF141" s="27" t="str">
        <f>IF(ISNUMBER(work!BA141-work!V141),work!BA141-work!V141,".")</f>
        <v>.</v>
      </c>
      <c r="CG141" s="27" t="str">
        <f>IF(ISNUMBER(work!BB141-work!W141),work!BB141-work!W141,".")</f>
        <v>.</v>
      </c>
      <c r="CH141" s="27" t="str">
        <f>IF(ISNUMBER(work!BC141-work!X141),work!BC141-work!X141,".")</f>
        <v>.</v>
      </c>
      <c r="CI141" s="27" t="str">
        <f>IF(ISNUMBER(work!BD141-work!Y141),work!BD141-work!Y141,".")</f>
        <v>.</v>
      </c>
      <c r="CJ141" s="27" t="str">
        <f>IF(ISNUMBER(work!BE141-work!Z141),work!BE141-work!Z141,".")</f>
        <v>.</v>
      </c>
      <c r="CK141" s="27" t="str">
        <f>IF(ISNUMBER(work!BF141-work!AA141),work!BF141-work!AA141,".")</f>
        <v>.</v>
      </c>
      <c r="CL141" s="27" t="str">
        <f>IF(ISNUMBER(work!BG141-work!AB141),work!BG141-work!AB141,".")</f>
        <v>.</v>
      </c>
      <c r="CM141" s="27" t="str">
        <f>IF(ISNUMBER(work!BH141-work!AC141),work!BH141-work!AC141,".")</f>
        <v>.</v>
      </c>
      <c r="CN141" s="27" t="str">
        <f>IF(ISNUMBER(work!BI141-work!AD141),work!BI141-work!AD141,".")</f>
        <v>.</v>
      </c>
      <c r="CO141" s="27" t="str">
        <f>IF(ISNUMBER(work!BJ141-work!AE141),work!BJ141-work!AE141,".")</f>
        <v>.</v>
      </c>
      <c r="CP141" s="27" t="str">
        <f>IF(ISNUMBER(work!BK141-work!AF141),work!BK141-work!AF141,".")</f>
        <v>.</v>
      </c>
      <c r="CQ141" s="27"/>
      <c r="CR141" s="27"/>
      <c r="CS141" s="27">
        <f>IF(ISNUMBER(work!CR141-work!BN141),work!CR141-work!BN141,".")</f>
        <v>7.1701989403179039E-2</v>
      </c>
      <c r="CT141" s="27">
        <f>IF(ISNUMBER(work!CS141-work!BO141),work!CS141-work!BO141,".")</f>
        <v>7.0701989403179039E-2</v>
      </c>
      <c r="CU141" s="27">
        <f>IF(ISNUMBER(work!CT141-work!BP141),work!CT141-work!BP141,".")</f>
        <v>7.0701989403179039E-2</v>
      </c>
      <c r="CV141" s="27">
        <f>IF(ISNUMBER(work!CU141-work!BQ141),work!CU141-work!BQ141,".")</f>
        <v>6.9701989403179038E-2</v>
      </c>
      <c r="CW141" s="27">
        <f>IF(ISNUMBER(work!CV141-work!BR141),work!CV141-work!BR141,".")</f>
        <v>6.9701989403179038E-2</v>
      </c>
      <c r="CX141" s="27">
        <f>IF(ISNUMBER(work!CW141-work!BS141),work!CW141-work!BS141,".")</f>
        <v>6.8701989403179037E-2</v>
      </c>
      <c r="CY141" s="27">
        <f>IF(ISNUMBER(work!CX141-work!BT141),work!CX141-work!BT141,".")</f>
        <v>6.770198940317905E-2</v>
      </c>
      <c r="CZ141" s="27">
        <f>IF(ISNUMBER(work!CY141-work!BU141),work!CY141-work!BU141,".")</f>
        <v>6.6701989403179049E-2</v>
      </c>
      <c r="DA141" s="27">
        <f>IF(ISNUMBER(work!CZ141-work!BV141),work!CZ141-work!BV141,".")</f>
        <v>6.5701989403179048E-2</v>
      </c>
      <c r="DB141" s="27">
        <f>IF(ISNUMBER(work!DA141-work!BW141),work!DA141-work!BW141,".")</f>
        <v>6.4701989403179047E-2</v>
      </c>
      <c r="DC141" s="27">
        <f>IF(ISNUMBER(work!DB141-work!BX141),work!DB141-work!BX141,".")</f>
        <v>6.2701989403179045E-2</v>
      </c>
      <c r="DD141" s="27">
        <f>IF(ISNUMBER(work!DC141-work!BY141),work!DC141-work!BY141,".")</f>
        <v>6.0701989403179044E-2</v>
      </c>
      <c r="DE141" s="27">
        <f>IF(ISNUMBER(work!DD141-work!BZ141),work!DD141-work!BZ141,".")</f>
        <v>5.9701989403179043E-2</v>
      </c>
      <c r="DF141" s="27">
        <f>IF(ISNUMBER(work!DE141-work!CA141),work!DE141-work!CA141,".")</f>
        <v>5.7701989403179041E-2</v>
      </c>
      <c r="DG141" s="27">
        <f>IF(ISNUMBER(work!DF141-work!CB141),work!DF141-work!CB141,".")</f>
        <v>5.5701989403179039E-2</v>
      </c>
      <c r="DH141" s="27">
        <f>IF(ISNUMBER(work!DG141-work!CC141),work!DG141-work!CC141,".")</f>
        <v>5.3701989403179044E-2</v>
      </c>
      <c r="DI141" s="27">
        <f>IF(ISNUMBER(work!DH141-work!CD141),work!DH141-work!CD141,".")</f>
        <v>5.0701989403179049E-2</v>
      </c>
      <c r="DJ141" s="27">
        <f>IF(ISNUMBER(work!DI141-work!CE141),work!DI141-work!CE141,".")</f>
        <v>4.8701989403179047E-2</v>
      </c>
      <c r="DK141" s="27">
        <f>IF(ISNUMBER(work!DJ141-work!CF141),work!DJ141-work!CF141,".")</f>
        <v>4.6701989403179045E-2</v>
      </c>
      <c r="DL141" s="27">
        <f>IF(ISNUMBER(work!DK141-work!CG141),work!DK141-work!CG141,".")</f>
        <v>4.3701989403179042E-2</v>
      </c>
      <c r="DM141" s="27">
        <f>IF(ISNUMBER(work!DL141-work!CH141),work!DL141-work!CH141,".")</f>
        <v>4.0701989403179047E-2</v>
      </c>
      <c r="DN141" s="27">
        <f>IF(ISNUMBER(work!DM141-work!CI141),work!DM141-work!CI141,".")</f>
        <v>3.7701989403179044E-2</v>
      </c>
      <c r="DO141" s="27">
        <f>IF(ISNUMBER(work!DN141-work!CJ141),work!DN141-work!CJ141,".")</f>
        <v>3.4701989403179041E-2</v>
      </c>
      <c r="DP141" s="27">
        <f>IF(ISNUMBER(work!DO141-work!CK141),work!DO141-work!CK141,".")</f>
        <v>3.1950529165641159E-2</v>
      </c>
      <c r="DQ141" s="27">
        <f>IF(ISNUMBER(work!DP141-work!CL141),work!DP141-work!CL141,".")</f>
        <v>2.8288941736028542E-2</v>
      </c>
      <c r="DR141" s="27">
        <f>IF(ISNUMBER(work!DQ141-work!CM141),work!DQ141-work!CM141,".")</f>
        <v>2.5680944286158934E-2</v>
      </c>
      <c r="DS141" s="27">
        <f>IF(ISNUMBER(work!DR141-work!CN141),work!DR141-work!CN141,".")</f>
        <v>2.210948801588427E-2</v>
      </c>
      <c r="DT141" s="27">
        <f>IF(ISNUMBER(work!DS141-work!CO141),work!DS141-work!CO141,".")</f>
        <v>1.8618885814037672E-2</v>
      </c>
      <c r="DU141" s="27">
        <f>IF(ISNUMBER(work!DT141-work!CP141),work!DT141-work!CP141,".")</f>
        <v>1.6345291686866589E-2</v>
      </c>
      <c r="DV141" s="27">
        <f t="shared" si="127"/>
        <v>1.6345291686866589E-2</v>
      </c>
      <c r="DW141" s="27"/>
      <c r="DX141" s="27" t="str">
        <f>IF(ISNUMBER(work!FJ141/work!FN141),work!FJ141/work!FN141,".")</f>
        <v>.</v>
      </c>
      <c r="DY141" s="27" t="str">
        <f>IF(ISNUMBER(work!FK141/work!FO141),work!FK141/work!FO141,".")</f>
        <v>.</v>
      </c>
      <c r="DZ141" s="27" t="str">
        <f>IF(ISNUMBER(work!FL141/work!FP141),work!FL141/work!FP141,".")</f>
        <v>.</v>
      </c>
      <c r="EA141" s="27" t="str">
        <f>IF(ISNUMBER(work!FM141/work!FQ141),work!FM141/work!FQ141,".")</f>
        <v>.</v>
      </c>
      <c r="EB141" s="27" t="str">
        <f>IF(ISNUMBER((work!FK141+work!FL141)/(work!FO141+work!FP141)),(work!FK141+work!FL141)/(work!FO141+work!FP141),".")</f>
        <v>.</v>
      </c>
      <c r="EC141" s="27" t="str">
        <f>IF(ISNUMBER(work!FR141/work!FV141),work!FR141/work!FV141,".")</f>
        <v>.</v>
      </c>
      <c r="ED141" s="27" t="str">
        <f>IF(ISNUMBER(work!FS141/work!FW141),work!FS141/work!FW141,".")</f>
        <v>.</v>
      </c>
      <c r="EE141" s="27" t="str">
        <f>IF(ISNUMBER(work!FT141/work!FX141),work!FT141/work!FX141,".")</f>
        <v>.</v>
      </c>
      <c r="EF141" s="27" t="str">
        <f>IF(ISNUMBER(work!FU141/work!FY141),work!FU141/work!FY141,".")</f>
        <v>.</v>
      </c>
      <c r="EG141" s="27" t="str">
        <f>IF(ISNUMBER((work!FS141+work!FT141)/(work!FW141+work!FX141)),(work!FS141+work!FT141)/(work!FW141+work!FX141),".")</f>
        <v>.</v>
      </c>
      <c r="EH141" s="27" t="str">
        <f>work!EZ141</f>
        <v>.</v>
      </c>
      <c r="EI141" s="27" t="str">
        <f>work!FA141</f>
        <v>.</v>
      </c>
      <c r="EJ141" s="27" t="str">
        <f>work!FB141</f>
        <v>.</v>
      </c>
      <c r="EK141" s="27"/>
      <c r="EL141" s="27" t="str">
        <f t="shared" si="128"/>
        <v>.</v>
      </c>
      <c r="EM141" t="str">
        <f t="shared" si="129"/>
        <v>.</v>
      </c>
      <c r="EN141" t="str">
        <f>work!FM141</f>
        <v>.</v>
      </c>
      <c r="EO141" t="str">
        <f>IF(ISNUMBER(work!FK141+work!FL141),work!FK141+work!FL141,".")</f>
        <v>.</v>
      </c>
      <c r="EP141" t="str">
        <f>IF(ISNUMBER(work!FU141-work!FM141),work!FU141-work!FM141,".")</f>
        <v>.</v>
      </c>
      <c r="EQ141" t="str">
        <f>IF(ISNUMBER(work!FS141+work!FT141-work!FK141-work!FL141),(work!FS141+work!FT141-work!FK141-work!FL141),".")</f>
        <v>.</v>
      </c>
      <c r="EU141" t="str">
        <f>work!FC141</f>
        <v>.</v>
      </c>
      <c r="EV141" t="str">
        <f>work!FD141</f>
        <v>.</v>
      </c>
      <c r="EW141" t="str">
        <f>IF(ISNUMBER(VLOOKUP($F141,AREA_EM_ALLYEAR,Seq!B$1,FALSE)),VLOOKUP($F141,AREA_EM_ALLYEAR,Seq!B$1,FALSE),".")</f>
        <v>.</v>
      </c>
      <c r="EX141" t="str">
        <f>IF(ISNUMBER(VLOOKUP($F141,AREA_EM_ALLYEAR,Seq!C$1,FALSE)),VLOOKUP($F141,AREA_EM_ALLYEAR,Seq!C$1,FALSE),".")</f>
        <v>.</v>
      </c>
      <c r="EY141" t="str">
        <f>IF(ISNUMBER(VLOOKUP($F141,AREA_EM_ALLYEAR,Seq!D$1,FALSE)),VLOOKUP($F141,AREA_EM_ALLYEAR,Seq!D$1,FALSE),".")</f>
        <v>.</v>
      </c>
      <c r="EZ141" t="str">
        <f>IF(ISNUMBER(VLOOKUP($F141,AREA_EM_ALLYEAR,Seq!E$1,FALSE)),VLOOKUP($F141,AREA_EM_ALLYEAR,Seq!E$1,FALSE),".")</f>
        <v>.</v>
      </c>
      <c r="FA141" t="str">
        <f>IF(ISNUMBER(VLOOKUP($F141,AREA_EM_ALLYEAR,Seq!F$1,FALSE)),VLOOKUP($F141,AREA_EM_ALLYEAR,Seq!F$1,FALSE),".")</f>
        <v>.</v>
      </c>
      <c r="FB141" t="str">
        <f>IF(ISNUMBER(VLOOKUP($F141,AREA_EM_ALLYEAR,Seq!G$1,FALSE)),VLOOKUP($F141,AREA_EM_ALLYEAR,Seq!G$1,FALSE),".")</f>
        <v>.</v>
      </c>
      <c r="FC141" t="str">
        <f>IF(ISNUMBER(VLOOKUP($F141,AREA_EM_ALLYEAR,Seq!H$1,FALSE)),VLOOKUP($F141,AREA_EM_ALLYEAR,Seq!H$1,FALSE),".")</f>
        <v>.</v>
      </c>
      <c r="FD141" t="str">
        <f>IF(ISNUMBER(VLOOKUP($F141,AREA_EM_ALLYEAR,Seq!I$1,FALSE)),VLOOKUP($F141,AREA_EM_ALLYEAR,Seq!I$1,FALSE),".")</f>
        <v>.</v>
      </c>
      <c r="FE141" t="str">
        <f>IF(ISNUMBER(VLOOKUP($F141,AREA_EM_ALLYEAR,Seq!J$1,FALSE)),VLOOKUP($F141,AREA_EM_ALLYEAR,Seq!J$1,FALSE),".")</f>
        <v>.</v>
      </c>
      <c r="FF141" t="str">
        <f>IF(ISNUMBER(VLOOKUP($F141,AREA_EM_ALLYEAR,Seq!K$1,FALSE)),VLOOKUP($F141,AREA_EM_ALLYEAR,Seq!K$1,FALSE),".")</f>
        <v>.</v>
      </c>
      <c r="FG141" t="str">
        <f>IF(ISNUMBER(VLOOKUP($F141,AREA_EM_ALLYEAR,Seq!L$1,FALSE)),VLOOKUP($F141,AREA_EM_ALLYEAR,Seq!L$1,FALSE),".")</f>
        <v>.</v>
      </c>
      <c r="FH141" t="str">
        <f>IF(ISNUMBER(VLOOKUP($F141,AREA_EM_ALLYEAR,Seq!M$1,FALSE)),VLOOKUP($F141,AREA_EM_ALLYEAR,Seq!M$1,FALSE),".")</f>
        <v>.</v>
      </c>
      <c r="FI141" t="str">
        <f>IF(ISNUMBER(VLOOKUP($F141,AREA_EM_ALLYEAR,Seq!N$1,FALSE)),VLOOKUP($F141,AREA_EM_ALLYEAR,Seq!N$1,FALSE),".")</f>
        <v>.</v>
      </c>
      <c r="FJ141" t="str">
        <f>IF(ISNUMBER(VLOOKUP($F141,AREA_EM_ALLYEAR,Seq!O$1,FALSE)),VLOOKUP($F141,AREA_EM_ALLYEAR,Seq!O$1,FALSE),".")</f>
        <v>.</v>
      </c>
      <c r="FK141" t="str">
        <f t="shared" si="130"/>
        <v>.</v>
      </c>
      <c r="FN141" t="str">
        <f>IF( ISNUMBER(VLOOKUP($F141,AREA_LIFE,Seq!V$1,FALSE)-Life!V$39),VLOOKUP($F141,AREA_LIFE,Seq!V$1,FALSE)-Life!V$39,".")</f>
        <v>.</v>
      </c>
      <c r="FO141" t="str">
        <f>IF( ISNUMBER(VLOOKUP($F141,AREA_LIFE,Seq!W$1,FALSE)-Life!W$39),VLOOKUP($F141,AREA_LIFE,Seq!W$1,FALSE)-Life!W$39,".")</f>
        <v>.</v>
      </c>
      <c r="FP141" t="str">
        <f>IF( ISNUMBER(VLOOKUP($F141,AREA_LIFE,Seq!X$1,FALSE)-Life!X$39),VLOOKUP($F141,AREA_LIFE,Seq!X$1,FALSE)-Life!X$39,".")</f>
        <v>.</v>
      </c>
      <c r="FQ141" t="str">
        <f>IF( ISNUMBER(VLOOKUP($F141,AREA_LIFE,Seq!Y$1,FALSE)-Life!Y$39),VLOOKUP($F141,AREA_LIFE,Seq!Y$1,FALSE)-Life!Y$39,".")</f>
        <v>.</v>
      </c>
      <c r="FR141" t="str">
        <f>IF( ISNUMBER(VLOOKUP($F141,AREA_LIFE,Seq!Z$1,FALSE)-Life!Z$39),VLOOKUP($F141,AREA_LIFE,Seq!Z$1,FALSE)-Life!Z$39,".")</f>
        <v>.</v>
      </c>
      <c r="FS141" t="str">
        <f>IF( ISNUMBER(VLOOKUP($F141,AREA_LIFE,Seq!AA$1,FALSE)-Life!AA$39),VLOOKUP($F141,AREA_LIFE,Seq!AA$1,FALSE)-Life!AA$39,".")</f>
        <v>.</v>
      </c>
      <c r="FT141" t="str">
        <f>IF( ISNUMBER(VLOOKUP($F141,AREA_LIFE,Seq!AB$1,FALSE)-Life!AB$39),VLOOKUP($F141,AREA_LIFE,Seq!AB$1,FALSE)-Life!AB$39,".")</f>
        <v>.</v>
      </c>
      <c r="FU141" t="str">
        <f>IF( ISNUMBER(VLOOKUP($F141,AREA_LIFE,Seq!AC$1,FALSE)-Life!AC$39),VLOOKUP($F141,AREA_LIFE,Seq!AC$1,FALSE)-Life!AC$39,".")</f>
        <v>.</v>
      </c>
      <c r="FV141" t="str">
        <f>IF( ISNUMBER(VLOOKUP($F141,AREA_LIFE,Seq!AD$1,FALSE)-Life!AD$39),VLOOKUP($F141,AREA_LIFE,Seq!AD$1,FALSE)-Life!AD$39,".")</f>
        <v>.</v>
      </c>
      <c r="FW141" t="str">
        <f>IF( ISNUMBER(VLOOKUP($F141,AREA_LIFE,Seq!AE$1,FALSE)-Life!AE$39),VLOOKUP($F141,AREA_LIFE,Seq!AE$1,FALSE)-Life!AE$39,".")</f>
        <v>.</v>
      </c>
      <c r="FX141" t="str">
        <f>IF( ISNUMBER(VLOOKUP($F141,AREA_LIFE,Seq!AF$1,FALSE)-Life!AF$39),VLOOKUP($F141,AREA_LIFE,Seq!AF$1,FALSE)-Life!AF$39,".")</f>
        <v>.</v>
      </c>
      <c r="FY141" t="str">
        <f>IF( ISNUMBER(VLOOKUP($F141,AREA_LIFE,Seq!AG$1,FALSE)-Life!AG$39),VLOOKUP($F141,AREA_LIFE,Seq!AG$1,FALSE)-Life!AG$39,".")</f>
        <v>.</v>
      </c>
      <c r="FZ141" t="str">
        <f>IF( ISNUMBER(VLOOKUP($F141,AREA_LIFE,Seq!AH$1,FALSE)-Life!AH$39),VLOOKUP($F141,AREA_LIFE,Seq!AH$1,FALSE)-Life!AH$39,".")</f>
        <v>.</v>
      </c>
      <c r="GA141" t="str">
        <f>IF( ISNUMBER(VLOOKUP($F141,AREA_LIFE,Seq!AI$1,FALSE)-Life!AI$39),VLOOKUP($F141,AREA_LIFE,Seq!AI$1,FALSE)-Life!AI$39,".")</f>
        <v>.</v>
      </c>
      <c r="GB141" t="str">
        <f>IF( ISNUMBER(VLOOKUP($F141,AREA_LIFE,Seq!AJ$1,FALSE)-Life!AJ$39),VLOOKUP($F141,AREA_LIFE,Seq!AJ$1,FALSE)-Life!AJ$39,".")</f>
        <v>.</v>
      </c>
      <c r="GC141" t="str">
        <f>IF( ISNUMBER(VLOOKUP($F141,AREA_LIFE,Seq!AK$1,FALSE)-Life!AK$39),VLOOKUP($F141,AREA_LIFE,Seq!AK$1,FALSE)-Life!AK$39,".")</f>
        <v>.</v>
      </c>
      <c r="GD141" t="str">
        <f>IF( ISNUMBER(VLOOKUP($F141,AREA_LIFE,Seq!AL$1,FALSE)-Life!AL$39),VLOOKUP($F141,AREA_LIFE,Seq!AL$1,FALSE)-Life!AL$39,".")</f>
        <v>.</v>
      </c>
      <c r="GE141" t="str">
        <f>IF( ISNUMBER(VLOOKUP($F141,AREA_LIFE,Seq!AM$1,FALSE)-Life!AM$39),VLOOKUP($F141,AREA_LIFE,Seq!AM$1,FALSE)-Life!AM$39,".")</f>
        <v>.</v>
      </c>
      <c r="GF141" t="str">
        <f>IF( ISNUMBER(VLOOKUP($F141,AREA_LIFE,Seq!AN$1,FALSE)-Life!AN$39),VLOOKUP($F141,AREA_LIFE,Seq!AN$1,FALSE)-Life!AN$39,".")</f>
        <v>.</v>
      </c>
      <c r="GG141" t="str">
        <f>IF( ISNUMBER(VLOOKUP($F141,AREA_LIFE,Seq!AO$1,FALSE)-Life!AO$39),VLOOKUP($F141,AREA_LIFE,Seq!AO$1,FALSE)-Life!AO$39,".")</f>
        <v>.</v>
      </c>
      <c r="GH141" t="str">
        <f>IF( ISNUMBER(VLOOKUP($F141,AREA_LIFE,Seq!AP$1,FALSE)-Life!AP$39),VLOOKUP($F141,AREA_LIFE,Seq!AP$1,FALSE)-Life!AP$39,".")</f>
        <v>.</v>
      </c>
      <c r="GI141" t="str">
        <f>IF( ISNUMBER(VLOOKUP($F141,AREA_LIFE,Seq!AQ$1,FALSE)-Life!AQ$39),VLOOKUP($F141,AREA_LIFE,Seq!AQ$1,FALSE)-Life!AQ$39,".")</f>
        <v>.</v>
      </c>
      <c r="GJ141" t="str">
        <f>IF( ISNUMBER(VLOOKUP($F141,AREA_LIFE,Seq!AR$1,FALSE)-Life!AR$39),VLOOKUP($F141,AREA_LIFE,Seq!AR$1,FALSE)-Life!AR$39,".")</f>
        <v>.</v>
      </c>
      <c r="GK141" t="str">
        <f>IF( ISNUMBER(VLOOKUP($F141,AREA_LIFE,Seq!AS$1,FALSE)-Life!AS$39),VLOOKUP($F141,AREA_LIFE,Seq!AS$1,FALSE)-Life!AS$39,".")</f>
        <v>.</v>
      </c>
      <c r="GL141" t="str">
        <f>IF( ISNUMBER(VLOOKUP($F141,AREA_LIFE,Seq!AT$1,FALSE)-Life!AT$39),VLOOKUP($F141,AREA_LIFE,Seq!AT$1,FALSE)-Life!AT$39,".")</f>
        <v>.</v>
      </c>
      <c r="GM141" t="str">
        <f>IF( ISNUMBER(VLOOKUP($F141,AREA_LIFE,Seq!AU$1,FALSE)-Life!AU$39),VLOOKUP($F141,AREA_LIFE,Seq!AU$1,FALSE)-Life!AU$39,".")</f>
        <v>.</v>
      </c>
      <c r="GN141" t="str">
        <f>IF( ISNUMBER(VLOOKUP($F141,AREA_LIFE,Seq!AV$1,FALSE)-Life!AV$39),VLOOKUP($F141,AREA_LIFE,Seq!AV$1,FALSE)-Life!AV$39,".")</f>
        <v>.</v>
      </c>
      <c r="GO141" t="str">
        <f>IF( ISNUMBER(VLOOKUP($F141,AREA_LIFE,Seq!AW$1,FALSE)-Life!AW$39),VLOOKUP($F141,AREA_LIFE,Seq!AW$1,FALSE)-Life!AW$39,".")</f>
        <v>.</v>
      </c>
      <c r="GP141" t="str">
        <f>IF( ISNUMBER(VLOOKUP($F141,AREA_LIFE,Seq!AX$1,FALSE)-Life!AX$39),VLOOKUP($F141,AREA_LIFE,Seq!AX$1,FALSE)-Life!AX$39,".")</f>
        <v>.</v>
      </c>
      <c r="GQ141" t="str">
        <f t="shared" si="131"/>
        <v>.</v>
      </c>
      <c r="GS141" t="str">
        <f>IFERROR(VLOOKUP($F141,AREA_LIFE,Seq!V$1,FALSE),".")</f>
        <v>.</v>
      </c>
      <c r="GT141" t="str">
        <f>IFERROR(VLOOKUP($F141,AREA_LIFE,Seq!W$1,FALSE),".")</f>
        <v>.</v>
      </c>
      <c r="GU141" t="str">
        <f>IFERROR(VLOOKUP($F141,AREA_LIFE,Seq!X$1,FALSE),".")</f>
        <v>.</v>
      </c>
      <c r="GV141" t="str">
        <f>IFERROR(VLOOKUP($F141,AREA_LIFE,Seq!Y$1,FALSE),".")</f>
        <v>.</v>
      </c>
      <c r="GW141" t="str">
        <f>IFERROR(VLOOKUP($F141,AREA_LIFE,Seq!Z$1,FALSE),".")</f>
        <v>.</v>
      </c>
      <c r="GX141" t="str">
        <f>IFERROR(VLOOKUP($F141,AREA_LIFE,Seq!AA$1,FALSE),".")</f>
        <v>.</v>
      </c>
      <c r="GY141" t="str">
        <f>IFERROR(VLOOKUP($F141,AREA_LIFE,Seq!AB$1,FALSE),".")</f>
        <v>.</v>
      </c>
      <c r="GZ141" t="str">
        <f>IFERROR(VLOOKUP($F141,AREA_LIFE,Seq!AC$1,FALSE),".")</f>
        <v>.</v>
      </c>
      <c r="HA141" t="str">
        <f>IFERROR(VLOOKUP($F141,AREA_LIFE,Seq!AD$1,FALSE),".")</f>
        <v>.</v>
      </c>
      <c r="HB141" t="str">
        <f>IFERROR(VLOOKUP($F141,AREA_LIFE,Seq!AE$1,FALSE),".")</f>
        <v>.</v>
      </c>
      <c r="HC141" t="str">
        <f>IFERROR(VLOOKUP($F141,AREA_LIFE,Seq!AF$1,FALSE),".")</f>
        <v>.</v>
      </c>
      <c r="HD141" t="str">
        <f>IFERROR(VLOOKUP($F141,AREA_LIFE,Seq!AG$1,FALSE),".")</f>
        <v>.</v>
      </c>
      <c r="HE141" t="str">
        <f>IFERROR(VLOOKUP($F141,AREA_LIFE,Seq!AH$1,FALSE),".")</f>
        <v>.</v>
      </c>
      <c r="HF141" t="str">
        <f>IFERROR(VLOOKUP($F141,AREA_LIFE,Seq!AI$1,FALSE),".")</f>
        <v>.</v>
      </c>
      <c r="HG141" t="str">
        <f>IFERROR(VLOOKUP($F141,AREA_LIFE,Seq!AJ$1,FALSE),".")</f>
        <v>.</v>
      </c>
      <c r="HH141" t="str">
        <f>IFERROR(VLOOKUP($F141,AREA_LIFE,Seq!AK$1,FALSE),".")</f>
        <v>.</v>
      </c>
      <c r="HI141" t="str">
        <f>IFERROR(VLOOKUP($F141,AREA_LIFE,Seq!AL$1,FALSE),".")</f>
        <v>.</v>
      </c>
      <c r="HJ141" t="str">
        <f>IFERROR(VLOOKUP($F141,AREA_LIFE,Seq!AM$1,FALSE),".")</f>
        <v>.</v>
      </c>
      <c r="HK141" t="str">
        <f>IFERROR(VLOOKUP($F141,AREA_LIFE,Seq!AN$1,FALSE),".")</f>
        <v>.</v>
      </c>
      <c r="HL141" t="str">
        <f>IFERROR(VLOOKUP($F141,AREA_LIFE,Seq!AO$1,FALSE),".")</f>
        <v>.</v>
      </c>
      <c r="HM141" t="str">
        <f>IFERROR(VLOOKUP($F141,AREA_LIFE,Seq!AP$1,FALSE),".")</f>
        <v>.</v>
      </c>
      <c r="HN141" t="str">
        <f>IFERROR(VLOOKUP($F141,AREA_LIFE,Seq!AQ$1,FALSE),".")</f>
        <v>.</v>
      </c>
      <c r="HO141" t="str">
        <f>IFERROR(VLOOKUP($F141,AREA_LIFE,Seq!AR$1,FALSE),".")</f>
        <v>.</v>
      </c>
      <c r="HP141" t="str">
        <f>IFERROR(VLOOKUP($F141,AREA_LIFE,Seq!AS$1,FALSE),".")</f>
        <v>.</v>
      </c>
      <c r="HQ141" t="str">
        <f>IFERROR(VLOOKUP($F141,AREA_LIFE,Seq!AT$1,FALSE),".")</f>
        <v>.</v>
      </c>
      <c r="HR141" t="str">
        <f>IFERROR(VLOOKUP($F141,AREA_LIFE,Seq!AU$1,FALSE),".")</f>
        <v>.</v>
      </c>
      <c r="HS141" t="str">
        <f>IFERROR(VLOOKUP($F141,AREA_LIFE,Seq!AV$1,FALSE),".")</f>
        <v>.</v>
      </c>
      <c r="HT141" t="str">
        <f>IFERROR(VLOOKUP($F141,AREA_LIFE,Seq!AW$1,FALSE),".")</f>
        <v>.</v>
      </c>
      <c r="HU141" t="str">
        <f>IFERROR(VLOOKUP($F141,AREA_LIFE,Seq!AX$1,FALSE),".")</f>
        <v>.</v>
      </c>
      <c r="HV141" t="str">
        <f>IFERROR(VLOOKUP($F141,AREA_LIFE,Seq!AY$1,FALSE),".")</f>
        <v>.</v>
      </c>
      <c r="HZ141">
        <f t="shared" si="85"/>
        <v>39</v>
      </c>
      <c r="IA141">
        <f t="shared" si="132"/>
        <v>0</v>
      </c>
      <c r="IB141" t="str">
        <f t="shared" si="86"/>
        <v>.</v>
      </c>
      <c r="IC141" t="str">
        <f t="shared" si="87"/>
        <v>.</v>
      </c>
      <c r="ID141">
        <f t="shared" si="133"/>
        <v>6.2701989403179045E-2</v>
      </c>
      <c r="IE141" t="str">
        <f>work!FK141</f>
        <v>.</v>
      </c>
      <c r="IF141" t="str">
        <f>work!FL141</f>
        <v>.</v>
      </c>
      <c r="IG141" t="str">
        <f>work!FM141</f>
        <v>.</v>
      </c>
      <c r="IH141" t="str">
        <f>IF(ISNUMBER(work!FS141-work!FK141),work!FS141-work!FK141,".")</f>
        <v>.</v>
      </c>
      <c r="II141" t="str">
        <f>IF(ISNUMBER(work!FT141-work!FL141),work!FT141-work!FL141,".")</f>
        <v>.</v>
      </c>
      <c r="IJ141" t="str">
        <f>IF(ISNUMBER(work!FU141-work!FM141),work!FU141-work!FM141,".")</f>
        <v>.</v>
      </c>
    </row>
    <row r="142" spans="1:244" hidden="1">
      <c r="A142" s="24" t="str">
        <f t="shared" si="97"/>
        <v>拉丁美洲</v>
      </c>
      <c r="B142" s="24" t="str">
        <f t="shared" si="98"/>
        <v>Out</v>
      </c>
      <c r="C142" s="24" t="str">
        <f t="shared" si="99"/>
        <v>Out</v>
      </c>
      <c r="D142" s="24"/>
      <c r="E142" s="25" t="s">
        <v>2588</v>
      </c>
      <c r="F142" s="26" t="str">
        <f t="shared" si="100"/>
        <v>Argentina</v>
      </c>
      <c r="G142" s="27">
        <f t="shared" si="101"/>
        <v>0</v>
      </c>
      <c r="H142" s="27">
        <f t="shared" si="102"/>
        <v>0</v>
      </c>
      <c r="I142" s="27">
        <f t="shared" si="103"/>
        <v>0</v>
      </c>
      <c r="J142" s="27">
        <f t="shared" si="104"/>
        <v>0</v>
      </c>
      <c r="K142" s="27">
        <f t="shared" si="105"/>
        <v>0</v>
      </c>
      <c r="L142" s="27">
        <f t="shared" si="106"/>
        <v>0</v>
      </c>
      <c r="M142" s="27">
        <f t="shared" si="107"/>
        <v>0</v>
      </c>
      <c r="N142" s="27">
        <f t="shared" si="108"/>
        <v>16</v>
      </c>
      <c r="O142" s="27">
        <f t="shared" si="109"/>
        <v>176</v>
      </c>
      <c r="P142" s="27">
        <f t="shared" si="110"/>
        <v>1225</v>
      </c>
      <c r="Q142" s="27">
        <f t="shared" si="111"/>
        <v>311</v>
      </c>
      <c r="R142" s="27">
        <f t="shared" si="112"/>
        <v>431</v>
      </c>
      <c r="S142" s="27">
        <f t="shared" si="113"/>
        <v>194</v>
      </c>
      <c r="T142" s="27">
        <f t="shared" si="114"/>
        <v>181</v>
      </c>
      <c r="U142" s="27">
        <f t="shared" si="115"/>
        <v>128</v>
      </c>
      <c r="V142" s="27">
        <f t="shared" si="116"/>
        <v>177</v>
      </c>
      <c r="W142" s="27">
        <f t="shared" si="117"/>
        <v>1389</v>
      </c>
      <c r="X142" s="27">
        <f t="shared" si="118"/>
        <v>1638</v>
      </c>
      <c r="Y142" s="27">
        <f t="shared" si="119"/>
        <v>1030</v>
      </c>
      <c r="Z142" s="27">
        <f t="shared" si="120"/>
        <v>1889</v>
      </c>
      <c r="AA142" s="27">
        <f t="shared" si="121"/>
        <v>3080</v>
      </c>
      <c r="AB142" s="27">
        <f t="shared" si="122"/>
        <v>1089</v>
      </c>
      <c r="AC142" s="27">
        <f t="shared" si="123"/>
        <v>686</v>
      </c>
      <c r="AD142" s="27">
        <f t="shared" si="124"/>
        <v>1113</v>
      </c>
      <c r="AE142" s="27">
        <f t="shared" si="125"/>
        <v>1266</v>
      </c>
      <c r="AF142" s="27">
        <f t="shared" si="126"/>
        <v>1241</v>
      </c>
      <c r="AG142" s="27"/>
      <c r="AH142" s="27">
        <f>IF(ISNUMBER(work!C142+work!AH142),work!C142+work!AH142,".")</f>
        <v>39506926.158913195</v>
      </c>
      <c r="AI142" s="27">
        <f>IF(ISNUMBER(work!D142+work!AI142),work!D142+work!AI142,".")</f>
        <v>39251319.941792101</v>
      </c>
      <c r="AJ142" s="27">
        <f>IF(ISNUMBER(work!E142+work!AJ142),work!E142+work!AJ142,".")</f>
        <v>40010935.162590399</v>
      </c>
      <c r="AK142" s="27">
        <f>IF(ISNUMBER(work!F142+work!AK142),work!F142+work!AK142,".")</f>
        <v>43036409.831306204</v>
      </c>
      <c r="AL142" s="27">
        <f>IF(ISNUMBER(work!G142+work!AL142),work!G142+work!AL142,".")</f>
        <v>47012649.520199895</v>
      </c>
      <c r="AM142" s="27">
        <f>IF(ISNUMBER(work!H142+work!AM142),work!H142+work!AM142,".")</f>
        <v>49102427.606478795</v>
      </c>
      <c r="AN142" s="27">
        <f>IF(ISNUMBER(work!I142+work!AN142),work!I142+work!AN142,".")</f>
        <v>53251016.985595703</v>
      </c>
      <c r="AO142" s="27">
        <f>IF(ISNUMBER(work!J142+work!AO142),work!J142+work!AO142,".")</f>
        <v>57679226.925091699</v>
      </c>
      <c r="AP142" s="27">
        <f>IF(ISNUMBER(work!K142+work!AP142),work!K142+work!AP142,".")</f>
        <v>61327053.970992997</v>
      </c>
      <c r="AQ142" s="27">
        <f>IF(ISNUMBER(work!L142+work!AQ142),work!L142+work!AQ142,".")</f>
        <v>61501167.247921601</v>
      </c>
      <c r="AR142" s="27">
        <f>IF(ISNUMBER(work!M142+work!AR142),work!M142+work!AR142,".")</f>
        <v>62680943.790734708</v>
      </c>
      <c r="AS142" s="27">
        <f>IF(ISNUMBER(work!N142+work!AS142),work!N142+work!AS142,".")</f>
        <v>69079802.617012694</v>
      </c>
      <c r="AT142" s="27">
        <f>IF(ISNUMBER(work!O142+work!AT142),work!O142+work!AT142,".")</f>
        <v>78425328.70074451</v>
      </c>
      <c r="AU142" s="27">
        <f>IF(ISNUMBER(work!P142+work!AU142),work!P142+work!AU142,".")</f>
        <v>87545020.564893186</v>
      </c>
      <c r="AV142" s="27">
        <f>IF(ISNUMBER(work!Q142+work!AV142),work!Q142+work!AV142,".")</f>
        <v>97245536.557535499</v>
      </c>
      <c r="AW142" s="27">
        <f>IF(ISNUMBER(work!R142+work!AW142),work!R142+work!AW142,".")</f>
        <v>104304715.46953639</v>
      </c>
      <c r="AX142" s="27">
        <f>IF(ISNUMBER(work!S142+work!AX142),work!S142+work!AX142,".")</f>
        <v>113615705.7327037</v>
      </c>
      <c r="AY142" s="27">
        <f>IF(ISNUMBER(work!T142+work!AY142),work!T142+work!AY142,".")</f>
        <v>123867977.01738119</v>
      </c>
      <c r="AZ142" s="27">
        <f>IF(ISNUMBER(work!U142+work!AZ142),work!U142+work!AZ142,".")</f>
        <v>132401968.6802544</v>
      </c>
      <c r="BA142" s="27">
        <f>IF(ISNUMBER(work!V142+work!BA142),work!V142+work!BA142,".")</f>
        <v>139207309.55720448</v>
      </c>
      <c r="BB142" s="27">
        <f>IF(ISNUMBER(work!W142+work!BB142),work!W142+work!BB142,".")</f>
        <v>148268406.69929999</v>
      </c>
      <c r="BC142" s="27">
        <f>IF(ISNUMBER(work!X142+work!BC142),work!X142+work!BC142,".")</f>
        <v>156962784.61511299</v>
      </c>
      <c r="BD142" s="27">
        <f>IF(ISNUMBER(work!Y142+work!BD142),work!Y142+work!BD142,".")</f>
        <v>165814423.18952239</v>
      </c>
      <c r="BE142" s="27">
        <f>IF(ISNUMBER(work!Z142+work!BE142),work!Z142+work!BE142,".")</f>
        <v>182114340.74623209</v>
      </c>
      <c r="BF142" s="27">
        <f>IF(ISNUMBER(work!AA142+work!BF142),work!AA142+work!BF142,".")</f>
        <v>200225865.3583799</v>
      </c>
      <c r="BG142" s="27">
        <f>IF(ISNUMBER(work!AB142+work!BG142),work!AB142+work!BG142,".")</f>
        <v>220698598.2127609</v>
      </c>
      <c r="BH142" s="27">
        <f>IF(ISNUMBER(work!AC142+work!BH142),work!AC142+work!BH142,".")</f>
        <v>245316751.37107641</v>
      </c>
      <c r="BI142" s="27">
        <f>IF(ISNUMBER(work!AD142+work!BI142),work!AD142+work!BI142,".")</f>
        <v>275729290.82640159</v>
      </c>
      <c r="BJ142" s="27">
        <f>IF(ISNUMBER(work!AE142+work!BJ142),work!AE142+work!BJ142,".")</f>
        <v>299716413.68651217</v>
      </c>
      <c r="BK142" s="27">
        <f>IF(ISNUMBER(work!AF142+work!BK142),work!AF142+work!BK142,".")</f>
        <v>333549522.89072555</v>
      </c>
      <c r="BL142" s="27"/>
      <c r="BM142" s="27">
        <f>IF(ISNUMBER(work!AH142-work!C142),work!AH142-work!C142,".")</f>
        <v>2918537.5958472006</v>
      </c>
      <c r="BN142" s="27">
        <f>IF(ISNUMBER(work!AI142-work!D142),work!AI142-work!D142,".")</f>
        <v>760335.17344669998</v>
      </c>
      <c r="BO142" s="27">
        <f>IF(ISNUMBER(work!AJ142-work!E142),work!AJ142-work!E142,".")</f>
        <v>-1982729.219674401</v>
      </c>
      <c r="BP142" s="27">
        <f>IF(ISNUMBER(work!AK142-work!F142),work!AK142-work!F142,".")</f>
        <v>-3534563.9686254002</v>
      </c>
      <c r="BQ142" s="27">
        <f>IF(ISNUMBER(work!AL142-work!G142),work!AL142-work!G142,".")</f>
        <v>-6637112.297321301</v>
      </c>
      <c r="BR142" s="27">
        <f>IF(ISNUMBER(work!AM142-work!H142),work!AM142-work!H142,".")</f>
        <v>-11790052.056407798</v>
      </c>
      <c r="BS142" s="27">
        <f>IF(ISNUMBER(work!AN142-work!I142),work!AN142-work!I142,".")</f>
        <v>-13000000.887624905</v>
      </c>
      <c r="BT142" s="27">
        <f>IF(ISNUMBER(work!AO142-work!J142),work!AO142-work!J142,".")</f>
        <v>-16256909.021422502</v>
      </c>
      <c r="BU142" s="27">
        <f>IF(ISNUMBER(work!AP142-work!K142),work!AP142-work!K142,".")</f>
        <v>-20963865.337477397</v>
      </c>
      <c r="BV142" s="27">
        <f>IF(ISNUMBER(work!AQ142-work!L142),work!AQ142-work!L142,".")</f>
        <v>-24163679.752196003</v>
      </c>
      <c r="BW142" s="27">
        <f>IF(ISNUMBER(work!AR142-work!M142),work!AR142-work!M142,".")</f>
        <v>-26239167.395387504</v>
      </c>
      <c r="BX142" s="27">
        <f>IF(ISNUMBER(work!AS142-work!N142),work!AS142-work!N142,".")</f>
        <v>-28020958.798232701</v>
      </c>
      <c r="BY142" s="27">
        <f>IF(ISNUMBER(work!AT142-work!O142),work!AT142-work!O142,".")</f>
        <v>-32463740.835465703</v>
      </c>
      <c r="BZ142" s="27">
        <f>IF(ISNUMBER(work!AU142-work!P142),work!AU142-work!P142,".")</f>
        <v>-38868518.706386395</v>
      </c>
      <c r="CA142" s="27">
        <f>IF(ISNUMBER(work!AV142-work!Q142),work!AV142-work!Q142,".")</f>
        <v>-45728176.358281702</v>
      </c>
      <c r="CB142" s="27">
        <f>IF(ISNUMBER(work!AW142-work!R142),work!AW142-work!R142,".")</f>
        <v>-54253132.154105</v>
      </c>
      <c r="CC142" s="27">
        <f>IF(ISNUMBER(work!AX142-work!S142),work!AX142-work!S142,".")</f>
        <v>-60797926.653301701</v>
      </c>
      <c r="CD142" s="27">
        <f>IF(ISNUMBER(work!AY142-work!T142),work!AY142-work!T142,".")</f>
        <v>-66766123.180522799</v>
      </c>
      <c r="CE142" s="27">
        <f>IF(ISNUMBER(work!AZ142-work!U142),work!AZ142-work!U142,".")</f>
        <v>-73101591.333085597</v>
      </c>
      <c r="CF142" s="27">
        <f>IF(ISNUMBER(work!BA142-work!V142),work!BA142-work!V142,".")</f>
        <v>-81914521.017149493</v>
      </c>
      <c r="CG142" s="27">
        <f>IF(ISNUMBER(work!BB142-work!W142),work!BB142-work!W142,".")</f>
        <v>-91427657.643299997</v>
      </c>
      <c r="CH142" s="27">
        <f>IF(ISNUMBER(work!BC142-work!X142),work!BC142-work!X142,".")</f>
        <v>-102628053.06792299</v>
      </c>
      <c r="CI142" s="27">
        <f>IF(ISNUMBER(work!BD142-work!Y142),work!BD142-work!Y142,".")</f>
        <v>-117399180.7226696</v>
      </c>
      <c r="CJ142" s="27">
        <f>IF(ISNUMBER(work!BE142-work!Z142),work!BE142-work!Z142,".")</f>
        <v>-129420623.55717991</v>
      </c>
      <c r="CK142" s="27">
        <f>IF(ISNUMBER(work!BF142-work!AA142),work!BF142-work!AA142,".")</f>
        <v>-142774130.33967608</v>
      </c>
      <c r="CL142" s="27">
        <f>IF(ISNUMBER(work!BG142-work!AB142),work!BG142-work!AB142,".")</f>
        <v>-157973397.03789309</v>
      </c>
      <c r="CM142" s="27">
        <f>IF(ISNUMBER(work!BH142-work!AC142),work!BH142-work!AC142,".")</f>
        <v>-177281195.32865357</v>
      </c>
      <c r="CN142" s="27">
        <f>IF(ISNUMBER(work!BI142-work!AD142),work!BI142-work!AD142,".")</f>
        <v>-201806388.9442924</v>
      </c>
      <c r="CO142" s="27">
        <f>IF(ISNUMBER(work!BJ142-work!AE142),work!BJ142-work!AE142,".")</f>
        <v>-220797477.26354581</v>
      </c>
      <c r="CP142" s="27">
        <f>IF(ISNUMBER(work!BK142-work!AF142),work!BK142-work!AF142,".")</f>
        <v>-253959584.93806514</v>
      </c>
      <c r="CQ142" s="27"/>
      <c r="CR142" s="27"/>
      <c r="CS142" s="27">
        <f>IF(ISNUMBER(work!CR142-work!BN142),work!CR142-work!BN142,".")</f>
        <v>7.4217479556075203E-2</v>
      </c>
      <c r="CT142" s="27">
        <f>IF(ISNUMBER(work!CS142-work!BO142),work!CS142-work!BO142,".")</f>
        <v>7.3217479556075202E-2</v>
      </c>
      <c r="CU142" s="27">
        <f>IF(ISNUMBER(work!CT142-work!BP142),work!CT142-work!BP142,".")</f>
        <v>7.3217479556075202E-2</v>
      </c>
      <c r="CV142" s="27">
        <f>IF(ISNUMBER(work!CU142-work!BQ142),work!CU142-work!BQ142,".")</f>
        <v>7.2217479556075201E-2</v>
      </c>
      <c r="CW142" s="27">
        <f>IF(ISNUMBER(work!CV142-work!BR142),work!CV142-work!BR142,".")</f>
        <v>7.2217479556075201E-2</v>
      </c>
      <c r="CX142" s="27">
        <f>IF(ISNUMBER(work!CW142-work!BS142),work!CW142-work!BS142,".")</f>
        <v>7.1217479556075214E-2</v>
      </c>
      <c r="CY142" s="27">
        <f>IF(ISNUMBER(work!CX142-work!BT142),work!CX142-work!BT142,".")</f>
        <v>7.0217479556075213E-2</v>
      </c>
      <c r="CZ142" s="27">
        <f>IF(ISNUMBER(work!CY142-work!BU142),work!CY142-work!BU142,".")</f>
        <v>6.9217479556075212E-2</v>
      </c>
      <c r="DA142" s="27">
        <f>IF(ISNUMBER(work!CZ142-work!BV142),work!CZ142-work!BV142,".")</f>
        <v>6.8217479556075211E-2</v>
      </c>
      <c r="DB142" s="27">
        <f>IF(ISNUMBER(work!DA142-work!BW142),work!DA142-work!BW142,".")</f>
        <v>6.721747955607521E-2</v>
      </c>
      <c r="DC142" s="27">
        <f>IF(ISNUMBER(work!DB142-work!BX142),work!DB142-work!BX142,".")</f>
        <v>6.5217479556075209E-2</v>
      </c>
      <c r="DD142" s="27">
        <f>IF(ISNUMBER(work!DC142-work!BY142),work!DC142-work!BY142,".")</f>
        <v>6.3217479556075207E-2</v>
      </c>
      <c r="DE142" s="27">
        <f>IF(ISNUMBER(work!DD142-work!BZ142),work!DD142-work!BZ142,".")</f>
        <v>7.2467063728831993E-2</v>
      </c>
      <c r="DF142" s="27">
        <f>IF(ISNUMBER(work!DE142-work!CA142),work!DE142-work!CA142,".")</f>
        <v>7.0467063728831991E-2</v>
      </c>
      <c r="DG142" s="27">
        <f>IF(ISNUMBER(work!DF142-work!CB142),work!DF142-work!CB142,".")</f>
        <v>6.8467063728831989E-2</v>
      </c>
      <c r="DH142" s="27">
        <f>IF(ISNUMBER(work!DG142-work!CC142),work!DG142-work!CC142,".")</f>
        <v>6.6467063728831988E-2</v>
      </c>
      <c r="DI142" s="27">
        <f>IF(ISNUMBER(work!DH142-work!CD142),work!DH142-work!CD142,".")</f>
        <v>6.3467063728831999E-2</v>
      </c>
      <c r="DJ142" s="27">
        <f>IF(ISNUMBER(work!DI142-work!CE142),work!DI142-work!CE142,".")</f>
        <v>6.1467063728831997E-2</v>
      </c>
      <c r="DK142" s="27">
        <f>IF(ISNUMBER(work!DJ142-work!CF142),work!DJ142-work!CF142,".")</f>
        <v>5.9467063728831995E-2</v>
      </c>
      <c r="DL142" s="27">
        <f>IF(ISNUMBER(work!DK142-work!CG142),work!DK142-work!CG142,".")</f>
        <v>5.6831211019699721E-2</v>
      </c>
      <c r="DM142" s="27">
        <f>IF(ISNUMBER(work!DL142-work!CH142),work!DL142-work!CH142,".")</f>
        <v>5.3632106443946857E-2</v>
      </c>
      <c r="DN142" s="27">
        <f>IF(ISNUMBER(work!DM142-work!CI142),work!DM142-work!CI142,".")</f>
        <v>4.9793062583259128E-2</v>
      </c>
      <c r="DO142" s="27">
        <f>IF(ISNUMBER(work!DN142-work!CJ142),work!DN142-work!CJ142,".")</f>
        <v>4.5407266716382934E-2</v>
      </c>
      <c r="DP142" s="27">
        <f>IF(ISNUMBER(work!DO142-work!CK142),work!DO142-work!CK142,".")</f>
        <v>4.0772750367319255E-2</v>
      </c>
      <c r="DQ142" s="27">
        <f>IF(ISNUMBER(work!DP142-work!CL142),work!DP142-work!CL142,".")</f>
        <v>3.5289235487890772E-2</v>
      </c>
      <c r="DR142" s="27">
        <f>IF(ISNUMBER(work!DQ142-work!CM142),work!DQ142-work!CM142,".")</f>
        <v>3.1230843815062338E-2</v>
      </c>
      <c r="DS142" s="27">
        <f>IF(ISNUMBER(work!DR142-work!CN142),work!DR142-work!CN142,".")</f>
        <v>2.6688231867626692E-2</v>
      </c>
      <c r="DT142" s="27">
        <f>IF(ISNUMBER(work!DS142-work!CO142),work!DS142-work!CO142,".")</f>
        <v>2.2558258050392674E-2</v>
      </c>
      <c r="DU142" s="27">
        <f>IF(ISNUMBER(work!DT142-work!CP142),work!DT142-work!CP142,".")</f>
        <v>1.9681083509807948E-2</v>
      </c>
      <c r="DV142" s="27">
        <f t="shared" si="127"/>
        <v>1.9681083509807948E-2</v>
      </c>
      <c r="DW142" s="27"/>
      <c r="DX142" s="27" t="str">
        <f>IF(ISNUMBER(work!FJ142/work!FN142),work!FJ142/work!FN142,".")</f>
        <v>.</v>
      </c>
      <c r="DY142" s="27" t="str">
        <f>IF(ISNUMBER(work!FK142/work!FO142),work!FK142/work!FO142,".")</f>
        <v>.</v>
      </c>
      <c r="DZ142" s="27" t="str">
        <f>IF(ISNUMBER(work!FL142/work!FP142),work!FL142/work!FP142,".")</f>
        <v>.</v>
      </c>
      <c r="EA142" s="27" t="str">
        <f>IF(ISNUMBER(work!FM142/work!FQ142),work!FM142/work!FQ142,".")</f>
        <v>.</v>
      </c>
      <c r="EB142" s="27" t="str">
        <f>IF(ISNUMBER((work!FK142+work!FL142)/(work!FO142+work!FP142)),(work!FK142+work!FL142)/(work!FO142+work!FP142),".")</f>
        <v>.</v>
      </c>
      <c r="EC142" s="27" t="str">
        <f>IF(ISNUMBER(work!FR142/work!FV142),work!FR142/work!FV142,".")</f>
        <v>.</v>
      </c>
      <c r="ED142" s="27" t="str">
        <f>IF(ISNUMBER(work!FS142/work!FW142),work!FS142/work!FW142,".")</f>
        <v>.</v>
      </c>
      <c r="EE142" s="27" t="str">
        <f>IF(ISNUMBER(work!FT142/work!FX142),work!FT142/work!FX142,".")</f>
        <v>.</v>
      </c>
      <c r="EF142" s="27" t="str">
        <f>IF(ISNUMBER(work!FU142/work!FY142),work!FU142/work!FY142,".")</f>
        <v>.</v>
      </c>
      <c r="EG142" s="27" t="str">
        <f>IF(ISNUMBER((work!FS142+work!FT142)/(work!FW142+work!FX142)),(work!FS142+work!FT142)/(work!FW142+work!FX142),".")</f>
        <v>.</v>
      </c>
      <c r="EH142" s="27">
        <f>work!EZ142</f>
        <v>7.1038357729562938E-5</v>
      </c>
      <c r="EI142" s="27" t="str">
        <f>work!FA142</f>
        <v>.</v>
      </c>
      <c r="EJ142" s="27">
        <f>work!FB142</f>
        <v>2.7071858023914631E-3</v>
      </c>
      <c r="EK142" s="27"/>
      <c r="EL142" s="27">
        <f t="shared" si="128"/>
        <v>19285.967000000001</v>
      </c>
      <c r="EM142">
        <f t="shared" si="129"/>
        <v>1389</v>
      </c>
      <c r="EN142" t="str">
        <f>work!FM142</f>
        <v>.</v>
      </c>
      <c r="EO142" t="str">
        <f>IF(ISNUMBER(work!FK142+work!FL142),work!FK142+work!FL142,".")</f>
        <v>.</v>
      </c>
      <c r="EP142" t="str">
        <f>IF(ISNUMBER(work!FU142-work!FM142),work!FU142-work!FM142,".")</f>
        <v>.</v>
      </c>
      <c r="EQ142" t="str">
        <f>IF(ISNUMBER(work!FS142+work!FT142-work!FK142-work!FL142),(work!FS142+work!FT142-work!FK142-work!FL142),".")</f>
        <v>.</v>
      </c>
      <c r="EU142">
        <f>work!FC142</f>
        <v>2000</v>
      </c>
      <c r="EV142" t="str">
        <f>work!FD142</f>
        <v>.</v>
      </c>
      <c r="EW142" t="str">
        <f>IF(ISNUMBER(VLOOKUP($F142,AREA_EM_ALLYEAR,Seq!B$1,FALSE)),VLOOKUP($F142,AREA_EM_ALLYEAR,Seq!B$1,FALSE),".")</f>
        <v>.</v>
      </c>
      <c r="EX142" t="str">
        <f>IF(ISNUMBER(VLOOKUP($F142,AREA_EM_ALLYEAR,Seq!C$1,FALSE)),VLOOKUP($F142,AREA_EM_ALLYEAR,Seq!C$1,FALSE),".")</f>
        <v>.</v>
      </c>
      <c r="EY142" t="str">
        <f>IF(ISNUMBER(VLOOKUP($F142,AREA_EM_ALLYEAR,Seq!D$1,FALSE)),VLOOKUP($F142,AREA_EM_ALLYEAR,Seq!D$1,FALSE),".")</f>
        <v>.</v>
      </c>
      <c r="EZ142" t="str">
        <f>IF(ISNUMBER(VLOOKUP($F142,AREA_EM_ALLYEAR,Seq!E$1,FALSE)),VLOOKUP($F142,AREA_EM_ALLYEAR,Seq!E$1,FALSE),".")</f>
        <v>.</v>
      </c>
      <c r="FA142" t="str">
        <f>IF(ISNUMBER(VLOOKUP($F142,AREA_EM_ALLYEAR,Seq!F$1,FALSE)),VLOOKUP($F142,AREA_EM_ALLYEAR,Seq!F$1,FALSE),".")</f>
        <v>.</v>
      </c>
      <c r="FB142" t="str">
        <f>IF(ISNUMBER(VLOOKUP($F142,AREA_EM_ALLYEAR,Seq!G$1,FALSE)),VLOOKUP($F142,AREA_EM_ALLYEAR,Seq!G$1,FALSE),".")</f>
        <v>.</v>
      </c>
      <c r="FC142" t="str">
        <f>IF(ISNUMBER(VLOOKUP($F142,AREA_EM_ALLYEAR,Seq!H$1,FALSE)),VLOOKUP($F142,AREA_EM_ALLYEAR,Seq!H$1,FALSE),".")</f>
        <v>.</v>
      </c>
      <c r="FD142" t="str">
        <f>IF(ISNUMBER(VLOOKUP($F142,AREA_EM_ALLYEAR,Seq!I$1,FALSE)),VLOOKUP($F142,AREA_EM_ALLYEAR,Seq!I$1,FALSE),".")</f>
        <v>.</v>
      </c>
      <c r="FE142" t="str">
        <f>IF(ISNUMBER(VLOOKUP($F142,AREA_EM_ALLYEAR,Seq!J$1,FALSE)),VLOOKUP($F142,AREA_EM_ALLYEAR,Seq!J$1,FALSE),".")</f>
        <v>.</v>
      </c>
      <c r="FF142" t="str">
        <f>IF(ISNUMBER(VLOOKUP($F142,AREA_EM_ALLYEAR,Seq!K$1,FALSE)),VLOOKUP($F142,AREA_EM_ALLYEAR,Seq!K$1,FALSE),".")</f>
        <v>.</v>
      </c>
      <c r="FG142" t="str">
        <f>IF(ISNUMBER(VLOOKUP($F142,AREA_EM_ALLYEAR,Seq!L$1,FALSE)),VLOOKUP($F142,AREA_EM_ALLYEAR,Seq!L$1,FALSE),".")</f>
        <v>.</v>
      </c>
      <c r="FH142" t="str">
        <f>IF(ISNUMBER(VLOOKUP($F142,AREA_EM_ALLYEAR,Seq!M$1,FALSE)),VLOOKUP($F142,AREA_EM_ALLYEAR,Seq!M$1,FALSE),".")</f>
        <v>.</v>
      </c>
      <c r="FI142" t="str">
        <f>IF(ISNUMBER(VLOOKUP($F142,AREA_EM_ALLYEAR,Seq!N$1,FALSE)),VLOOKUP($F142,AREA_EM_ALLYEAR,Seq!N$1,FALSE),".")</f>
        <v>.</v>
      </c>
      <c r="FJ142" t="str">
        <f>IF(ISNUMBER(VLOOKUP($F142,AREA_EM_ALLYEAR,Seq!O$1,FALSE)),VLOOKUP($F142,AREA_EM_ALLYEAR,Seq!O$1,FALSE),".")</f>
        <v>.</v>
      </c>
      <c r="FK142" t="str">
        <f t="shared" si="130"/>
        <v>.</v>
      </c>
      <c r="FN142">
        <f>IF( ISNUMBER(VLOOKUP($F142,AREA_LIFE,Seq!V$1,FALSE)-Life!V$39),VLOOKUP($F142,AREA_LIFE,Seq!V$1,FALSE)-Life!V$39,".")</f>
        <v>3.5460975609756247</v>
      </c>
      <c r="FO142">
        <f>IF( ISNUMBER(VLOOKUP($F142,AREA_LIFE,Seq!W$1,FALSE)-Life!W$39),VLOOKUP($F142,AREA_LIFE,Seq!W$1,FALSE)-Life!W$39,".")</f>
        <v>3.6199268292683087</v>
      </c>
      <c r="FP142">
        <f>IF( ISNUMBER(VLOOKUP($F142,AREA_LIFE,Seq!X$1,FALSE)-Life!X$39),VLOOKUP($F142,AREA_LIFE,Seq!X$1,FALSE)-Life!X$39,".")</f>
        <v>3.686341463414621</v>
      </c>
      <c r="FQ142">
        <f>IF( ISNUMBER(VLOOKUP($F142,AREA_LIFE,Seq!Y$1,FALSE)-Life!Y$39),VLOOKUP($F142,AREA_LIFE,Seq!Y$1,FALSE)-Life!Y$39,".")</f>
        <v>3.7353414634146276</v>
      </c>
      <c r="FR142">
        <f>IF( ISNUMBER(VLOOKUP($F142,AREA_LIFE,Seq!Z$1,FALSE)-Life!Z$39),VLOOKUP($F142,AREA_LIFE,Seq!Z$1,FALSE)-Life!Z$39,".")</f>
        <v>3.7579024390243774</v>
      </c>
      <c r="FS142">
        <f>IF( ISNUMBER(VLOOKUP($F142,AREA_LIFE,Seq!AA$1,FALSE)-Life!AA$39),VLOOKUP($F142,AREA_LIFE,Seq!AA$1,FALSE)-Life!AA$39,".")</f>
        <v>3.7504634146341402</v>
      </c>
      <c r="FT142">
        <f>IF( ISNUMBER(VLOOKUP($F142,AREA_LIFE,Seq!AB$1,FALSE)-Life!AB$39),VLOOKUP($F142,AREA_LIFE,Seq!AB$1,FALSE)-Life!AB$39,".")</f>
        <v>3.717365853658535</v>
      </c>
      <c r="FU142">
        <f>IF( ISNUMBER(VLOOKUP($F142,AREA_LIFE,Seq!AC$1,FALSE)-Life!AC$39),VLOOKUP($F142,AREA_LIFE,Seq!AC$1,FALSE)-Life!AC$39,".")</f>
        <v>3.6695609756097554</v>
      </c>
      <c r="FV142">
        <f>IF( ISNUMBER(VLOOKUP($F142,AREA_LIFE,Seq!AD$1,FALSE)-Life!AD$39),VLOOKUP($F142,AREA_LIFE,Seq!AD$1,FALSE)-Life!AD$39,".")</f>
        <v>3.613463414634154</v>
      </c>
      <c r="FW142">
        <f>IF( ISNUMBER(VLOOKUP($F142,AREA_LIFE,Seq!AE$1,FALSE)-Life!AE$39),VLOOKUP($F142,AREA_LIFE,Seq!AE$1,FALSE)-Life!AE$39,".")</f>
        <v>3.5526097560975671</v>
      </c>
      <c r="FX142">
        <f>IF( ISNUMBER(VLOOKUP($F142,AREA_LIFE,Seq!AF$1,FALSE)-Life!AF$39),VLOOKUP($F142,AREA_LIFE,Seq!AF$1,FALSE)-Life!AF$39,".")</f>
        <v>3.4870243902439029</v>
      </c>
      <c r="FY142">
        <f>IF( ISNUMBER(VLOOKUP($F142,AREA_LIFE,Seq!AG$1,FALSE)-Life!AG$39),VLOOKUP($F142,AREA_LIFE,Seq!AG$1,FALSE)-Life!AG$39,".")</f>
        <v>3.4158292682926827</v>
      </c>
      <c r="FZ142">
        <f>IF( ISNUMBER(VLOOKUP($F142,AREA_LIFE,Seq!AH$1,FALSE)-Life!AH$39),VLOOKUP($F142,AREA_LIFE,Seq!AH$1,FALSE)-Life!AH$39,".")</f>
        <v>3.3376097560975637</v>
      </c>
      <c r="GA142">
        <f>IF( ISNUMBER(VLOOKUP($F142,AREA_LIFE,Seq!AI$1,FALSE)-Life!AI$39),VLOOKUP($F142,AREA_LIFE,Seq!AI$1,FALSE)-Life!AI$39,".")</f>
        <v>3.2504634146341402</v>
      </c>
      <c r="GB142">
        <f>IF( ISNUMBER(VLOOKUP($F142,AREA_LIFE,Seq!AJ$1,FALSE)-Life!AJ$39),VLOOKUP($F142,AREA_LIFE,Seq!AJ$1,FALSE)-Life!AJ$39,".")</f>
        <v>3.1554390243902333</v>
      </c>
      <c r="GC142">
        <f>IF( ISNUMBER(VLOOKUP($F142,AREA_LIFE,Seq!AK$1,FALSE)-Life!AK$39),VLOOKUP($F142,AREA_LIFE,Seq!AK$1,FALSE)-Life!AK$39,".")</f>
        <v>3.0514634146341422</v>
      </c>
      <c r="GD142">
        <f>IF( ISNUMBER(VLOOKUP($F142,AREA_LIFE,Seq!AL$1,FALSE)-Life!AL$39),VLOOKUP($F142,AREA_LIFE,Seq!AL$1,FALSE)-Life!AL$39,".")</f>
        <v>2.9385609756097608</v>
      </c>
      <c r="GE142">
        <f>IF( ISNUMBER(VLOOKUP($F142,AREA_LIFE,Seq!AM$1,FALSE)-Life!AM$39),VLOOKUP($F142,AREA_LIFE,Seq!AM$1,FALSE)-Life!AM$39,".")</f>
        <v>2.8176097560975677</v>
      </c>
      <c r="GF142">
        <f>IF( ISNUMBER(VLOOKUP($F142,AREA_LIFE,Seq!AN$1,FALSE)-Life!AN$39),VLOOKUP($F142,AREA_LIFE,Seq!AN$1,FALSE)-Life!AN$39,".")</f>
        <v>2.6916097560975345</v>
      </c>
      <c r="GG142">
        <f>IF( ISNUMBER(VLOOKUP($F142,AREA_LIFE,Seq!AO$1,FALSE)-Life!AO$39),VLOOKUP($F142,AREA_LIFE,Seq!AO$1,FALSE)-Life!AO$39,".")</f>
        <v>2.567024390243887</v>
      </c>
      <c r="GH142">
        <f>IF( ISNUMBER(VLOOKUP($F142,AREA_LIFE,Seq!AP$1,FALSE)-Life!AP$39),VLOOKUP($F142,AREA_LIFE,Seq!AP$1,FALSE)-Life!AP$39,".")</f>
        <v>2.4509268292682975</v>
      </c>
      <c r="GI142">
        <f>IF( ISNUMBER(VLOOKUP($F142,AREA_LIFE,Seq!AQ$1,FALSE)-Life!AQ$39),VLOOKUP($F142,AREA_LIFE,Seq!AQ$1,FALSE)-Life!AQ$39,".")</f>
        <v>2.3533658536585449</v>
      </c>
      <c r="GJ142">
        <f>IF( ISNUMBER(VLOOKUP($F142,AREA_LIFE,Seq!AR$1,FALSE)-Life!AR$39),VLOOKUP($F142,AREA_LIFE,Seq!AR$1,FALSE)-Life!AR$39,".")</f>
        <v>2.2778780487804937</v>
      </c>
      <c r="GK142">
        <f>IF( ISNUMBER(VLOOKUP($F142,AREA_LIFE,Seq!AS$1,FALSE)-Life!AS$39),VLOOKUP($F142,AREA_LIFE,Seq!AS$1,FALSE)-Life!AS$39,".")</f>
        <v>2.2265365853658494</v>
      </c>
      <c r="GL142">
        <f>IF( ISNUMBER(VLOOKUP($F142,AREA_LIFE,Seq!AT$1,FALSE)-Life!AT$39),VLOOKUP($F142,AREA_LIFE,Seq!AT$1,FALSE)-Life!AT$39,".")</f>
        <v>2.1993170731707181</v>
      </c>
      <c r="GM142">
        <f>IF( ISNUMBER(VLOOKUP($F142,AREA_LIFE,Seq!AU$1,FALSE)-Life!AU$39),VLOOKUP($F142,AREA_LIFE,Seq!AU$1,FALSE)-Life!AU$39,".")</f>
        <v>2.1912439024390267</v>
      </c>
      <c r="GN142">
        <f>IF( ISNUMBER(VLOOKUP($F142,AREA_LIFE,Seq!AV$1,FALSE)-Life!AV$39),VLOOKUP($F142,AREA_LIFE,Seq!AV$1,FALSE)-Life!AV$39,".")</f>
        <v>2.1957804878048961</v>
      </c>
      <c r="GO142">
        <f>IF( ISNUMBER(VLOOKUP($F142,AREA_LIFE,Seq!AW$1,FALSE)-Life!AW$39),VLOOKUP($F142,AREA_LIFE,Seq!AW$1,FALSE)-Life!AW$39,".")</f>
        <v>2.2048536585365923</v>
      </c>
      <c r="GP142">
        <f>IF( ISNUMBER(VLOOKUP($F142,AREA_LIFE,Seq!AX$1,FALSE)-Life!AX$39),VLOOKUP($F142,AREA_LIFE,Seq!AX$1,FALSE)-Life!AX$39,".")</f>
        <v>2.2094146341463414</v>
      </c>
      <c r="GQ142">
        <f t="shared" si="131"/>
        <v>2.2094146341463414</v>
      </c>
      <c r="GS142">
        <f>IFERROR(VLOOKUP($F142,AREA_LIFE,Seq!V$1,FALSE),".")</f>
        <v>69.514487804878058</v>
      </c>
      <c r="GT142">
        <f>IFERROR(VLOOKUP($F142,AREA_LIFE,Seq!W$1,FALSE),".")</f>
        <v>69.786658536585378</v>
      </c>
      <c r="GU142">
        <f>IFERROR(VLOOKUP($F142,AREA_LIFE,Seq!X$1,FALSE),".")</f>
        <v>70.034829268292683</v>
      </c>
      <c r="GV142">
        <f>IFERROR(VLOOKUP($F142,AREA_LIFE,Seq!Y$1,FALSE),".")</f>
        <v>70.256512195121957</v>
      </c>
      <c r="GW142">
        <f>IFERROR(VLOOKUP($F142,AREA_LIFE,Seq!Z$1,FALSE),".")</f>
        <v>70.453707317073167</v>
      </c>
      <c r="GX142">
        <f>IFERROR(VLOOKUP($F142,AREA_LIFE,Seq!AA$1,FALSE),".")</f>
        <v>70.630902439024396</v>
      </c>
      <c r="GY142">
        <f>IFERROR(VLOOKUP($F142,AREA_LIFE,Seq!AB$1,FALSE),".")</f>
        <v>70.798585365853668</v>
      </c>
      <c r="GZ142">
        <f>IFERROR(VLOOKUP($F142,AREA_LIFE,Seq!AC$1,FALSE),".")</f>
        <v>70.967756097560979</v>
      </c>
      <c r="HA142">
        <f>IFERROR(VLOOKUP($F142,AREA_LIFE,Seq!AD$1,FALSE),".")</f>
        <v>71.146390243902445</v>
      </c>
      <c r="HB142">
        <f>IFERROR(VLOOKUP($F142,AREA_LIFE,Seq!AE$1,FALSE),".")</f>
        <v>71.339000000000013</v>
      </c>
      <c r="HC142">
        <f>IFERROR(VLOOKUP($F142,AREA_LIFE,Seq!AF$1,FALSE),".")</f>
        <v>71.54609756097561</v>
      </c>
      <c r="HD142">
        <f>IFERROR(VLOOKUP($F142,AREA_LIFE,Seq!AG$1,FALSE),".")</f>
        <v>71.766219512195136</v>
      </c>
      <c r="HE142">
        <f>IFERROR(VLOOKUP($F142,AREA_LIFE,Seq!AH$1,FALSE),".")</f>
        <v>71.992853658536589</v>
      </c>
      <c r="HF142">
        <f>IFERROR(VLOOKUP($F142,AREA_LIFE,Seq!AI$1,FALSE),".")</f>
        <v>72.220048780487815</v>
      </c>
      <c r="HG142">
        <f>IFERROR(VLOOKUP($F142,AREA_LIFE,Seq!AJ$1,FALSE),".")</f>
        <v>72.445780487804882</v>
      </c>
      <c r="HH142">
        <f>IFERROR(VLOOKUP($F142,AREA_LIFE,Seq!AK$1,FALSE),".")</f>
        <v>72.669000000000011</v>
      </c>
      <c r="HI142">
        <f>IFERROR(VLOOKUP($F142,AREA_LIFE,Seq!AL$1,FALSE),".")</f>
        <v>72.890195121951223</v>
      </c>
      <c r="HJ142">
        <f>IFERROR(VLOOKUP($F142,AREA_LIFE,Seq!AM$1,FALSE),".")</f>
        <v>73.109341463414651</v>
      </c>
      <c r="HK142">
        <f>IFERROR(VLOOKUP($F142,AREA_LIFE,Seq!AN$1,FALSE),".")</f>
        <v>73.326414634146332</v>
      </c>
      <c r="HL142">
        <f>IFERROR(VLOOKUP($F142,AREA_LIFE,Seq!AO$1,FALSE),".")</f>
        <v>73.541926829268291</v>
      </c>
      <c r="HM142">
        <f>IFERROR(VLOOKUP($F142,AREA_LIFE,Seq!AP$1,FALSE),".")</f>
        <v>73.754926829268314</v>
      </c>
      <c r="HN142">
        <f>IFERROR(VLOOKUP($F142,AREA_LIFE,Seq!AQ$1,FALSE),".")</f>
        <v>73.964951219512201</v>
      </c>
      <c r="HO142">
        <f>IFERROR(VLOOKUP($F142,AREA_LIFE,Seq!AR$1,FALSE),".")</f>
        <v>74.171024390243915</v>
      </c>
      <c r="HP142">
        <f>IFERROR(VLOOKUP($F142,AREA_LIFE,Seq!AS$1,FALSE),".")</f>
        <v>74.373707317073169</v>
      </c>
      <c r="HQ142">
        <f>IFERROR(VLOOKUP($F142,AREA_LIFE,Seq!AT$1,FALSE),".")</f>
        <v>74.573000000000008</v>
      </c>
      <c r="HR142">
        <f>IFERROR(VLOOKUP($F142,AREA_LIFE,Seq!AU$1,FALSE),".")</f>
        <v>74.767902439024397</v>
      </c>
      <c r="HS142">
        <f>IFERROR(VLOOKUP($F142,AREA_LIFE,Seq!AV$1,FALSE),".")</f>
        <v>74.959390243902448</v>
      </c>
      <c r="HT142">
        <f>IFERROR(VLOOKUP($F142,AREA_LIFE,Seq!AW$1,FALSE),".")</f>
        <v>75.1479268292683</v>
      </c>
      <c r="HU142">
        <f>IFERROR(VLOOKUP($F142,AREA_LIFE,Seq!AX$1,FALSE),".")</f>
        <v>75.333975609756109</v>
      </c>
      <c r="HV142" t="str">
        <f>IFERROR(VLOOKUP($F142,AREA_LIFE,Seq!AY$1,FALSE),".")</f>
        <v>.</v>
      </c>
      <c r="HZ142">
        <f t="shared" si="85"/>
        <v>4228</v>
      </c>
      <c r="IA142">
        <f t="shared" si="132"/>
        <v>0</v>
      </c>
      <c r="IB142">
        <f t="shared" si="86"/>
        <v>62680943.790734708</v>
      </c>
      <c r="IC142">
        <f t="shared" si="87"/>
        <v>-26239167.395387504</v>
      </c>
      <c r="ID142">
        <f t="shared" si="133"/>
        <v>6.5217479556075209E-2</v>
      </c>
      <c r="IE142" t="str">
        <f>work!FK142</f>
        <v>.</v>
      </c>
      <c r="IF142" t="str">
        <f>work!FL142</f>
        <v>.</v>
      </c>
      <c r="IG142" t="str">
        <f>work!FM142</f>
        <v>.</v>
      </c>
      <c r="IH142" t="str">
        <f>IF(ISNUMBER(work!FS142-work!FK142),work!FS142-work!FK142,".")</f>
        <v>.</v>
      </c>
      <c r="II142" t="str">
        <f>IF(ISNUMBER(work!FT142-work!FL142),work!FT142-work!FL142,".")</f>
        <v>.</v>
      </c>
      <c r="IJ142" t="str">
        <f>IF(ISNUMBER(work!FU142-work!FM142),work!FU142-work!FM142,".")</f>
        <v>.</v>
      </c>
    </row>
    <row r="143" spans="1:244" hidden="1">
      <c r="A143" s="24" t="str">
        <f t="shared" si="97"/>
        <v>拉丁美洲</v>
      </c>
      <c r="B143" s="24" t="str">
        <f t="shared" si="98"/>
        <v>Out</v>
      </c>
      <c r="C143" s="24" t="str">
        <f t="shared" si="99"/>
        <v>Out</v>
      </c>
      <c r="D143" s="24"/>
      <c r="E143" s="25" t="s">
        <v>3170</v>
      </c>
      <c r="F143" s="26" t="str">
        <f t="shared" si="100"/>
        <v>Afrubs.Is</v>
      </c>
      <c r="G143" s="27" t="str">
        <f t="shared" si="101"/>
        <v>.</v>
      </c>
      <c r="H143" s="27" t="str">
        <f t="shared" si="102"/>
        <v>.</v>
      </c>
      <c r="I143" s="27" t="str">
        <f t="shared" si="103"/>
        <v>.</v>
      </c>
      <c r="J143" s="27" t="str">
        <f t="shared" si="104"/>
        <v>.</v>
      </c>
      <c r="K143" s="27" t="str">
        <f t="shared" si="105"/>
        <v>.</v>
      </c>
      <c r="L143" s="27" t="str">
        <f t="shared" si="106"/>
        <v>.</v>
      </c>
      <c r="M143" s="27" t="str">
        <f t="shared" si="107"/>
        <v>.</v>
      </c>
      <c r="N143" s="27" t="str">
        <f t="shared" si="108"/>
        <v>.</v>
      </c>
      <c r="O143" s="27" t="str">
        <f t="shared" si="109"/>
        <v>.</v>
      </c>
      <c r="P143" s="27" t="str">
        <f t="shared" si="110"/>
        <v>.</v>
      </c>
      <c r="Q143" s="27" t="str">
        <f t="shared" si="111"/>
        <v>.</v>
      </c>
      <c r="R143" s="27" t="str">
        <f t="shared" si="112"/>
        <v>.</v>
      </c>
      <c r="S143" s="27">
        <f t="shared" si="113"/>
        <v>100</v>
      </c>
      <c r="T143" s="27">
        <f t="shared" si="114"/>
        <v>0</v>
      </c>
      <c r="U143" s="27">
        <f t="shared" si="115"/>
        <v>0</v>
      </c>
      <c r="V143" s="27">
        <f t="shared" si="116"/>
        <v>0</v>
      </c>
      <c r="W143" s="27" t="str">
        <f t="shared" si="117"/>
        <v>.</v>
      </c>
      <c r="X143" s="27" t="str">
        <f t="shared" si="118"/>
        <v>.</v>
      </c>
      <c r="Y143" s="27" t="str">
        <f t="shared" si="119"/>
        <v>.</v>
      </c>
      <c r="Z143" s="27" t="str">
        <f t="shared" si="120"/>
        <v>.</v>
      </c>
      <c r="AA143" s="27" t="str">
        <f t="shared" si="121"/>
        <v>.</v>
      </c>
      <c r="AB143" s="27" t="str">
        <f t="shared" si="122"/>
        <v>.</v>
      </c>
      <c r="AC143" s="27" t="str">
        <f t="shared" si="123"/>
        <v>.</v>
      </c>
      <c r="AD143" s="27" t="str">
        <f t="shared" si="124"/>
        <v>.</v>
      </c>
      <c r="AE143" s="27" t="str">
        <f t="shared" si="125"/>
        <v>.</v>
      </c>
      <c r="AF143" s="27" t="str">
        <f t="shared" si="126"/>
        <v>.</v>
      </c>
      <c r="AG143" s="27"/>
      <c r="AH143" s="27" t="str">
        <f>IF(ISNUMBER(work!C143+work!AH143),work!C143+work!AH143,".")</f>
        <v>.</v>
      </c>
      <c r="AI143" s="27" t="str">
        <f>IF(ISNUMBER(work!D143+work!AI143),work!D143+work!AI143,".")</f>
        <v>.</v>
      </c>
      <c r="AJ143" s="27" t="str">
        <f>IF(ISNUMBER(work!E143+work!AJ143),work!E143+work!AJ143,".")</f>
        <v>.</v>
      </c>
      <c r="AK143" s="27" t="str">
        <f>IF(ISNUMBER(work!F143+work!AK143),work!F143+work!AK143,".")</f>
        <v>.</v>
      </c>
      <c r="AL143" s="27" t="str">
        <f>IF(ISNUMBER(work!G143+work!AL143),work!G143+work!AL143,".")</f>
        <v>.</v>
      </c>
      <c r="AM143" s="27" t="str">
        <f>IF(ISNUMBER(work!H143+work!AM143),work!H143+work!AM143,".")</f>
        <v>.</v>
      </c>
      <c r="AN143" s="27" t="str">
        <f>IF(ISNUMBER(work!I143+work!AN143),work!I143+work!AN143,".")</f>
        <v>.</v>
      </c>
      <c r="AO143" s="27" t="str">
        <f>IF(ISNUMBER(work!J143+work!AO143),work!J143+work!AO143,".")</f>
        <v>.</v>
      </c>
      <c r="AP143" s="27" t="str">
        <f>IF(ISNUMBER(work!K143+work!AP143),work!K143+work!AP143,".")</f>
        <v>.</v>
      </c>
      <c r="AQ143" s="27" t="str">
        <f>IF(ISNUMBER(work!L143+work!AQ143),work!L143+work!AQ143,".")</f>
        <v>.</v>
      </c>
      <c r="AR143" s="27" t="str">
        <f>IF(ISNUMBER(work!M143+work!AR143),work!M143+work!AR143,".")</f>
        <v>.</v>
      </c>
      <c r="AS143" s="27" t="str">
        <f>IF(ISNUMBER(work!N143+work!AS143),work!N143+work!AS143,".")</f>
        <v>.</v>
      </c>
      <c r="AT143" s="27" t="str">
        <f>IF(ISNUMBER(work!O143+work!AT143),work!O143+work!AT143,".")</f>
        <v>.</v>
      </c>
      <c r="AU143" s="27" t="str">
        <f>IF(ISNUMBER(work!P143+work!AU143),work!P143+work!AU143,".")</f>
        <v>.</v>
      </c>
      <c r="AV143" s="27" t="str">
        <f>IF(ISNUMBER(work!Q143+work!AV143),work!Q143+work!AV143,".")</f>
        <v>.</v>
      </c>
      <c r="AW143" s="27" t="str">
        <f>IF(ISNUMBER(work!R143+work!AW143),work!R143+work!AW143,".")</f>
        <v>.</v>
      </c>
      <c r="AX143" s="27" t="str">
        <f>IF(ISNUMBER(work!S143+work!AX143),work!S143+work!AX143,".")</f>
        <v>.</v>
      </c>
      <c r="AY143" s="27" t="str">
        <f>IF(ISNUMBER(work!T143+work!AY143),work!T143+work!AY143,".")</f>
        <v>.</v>
      </c>
      <c r="AZ143" s="27" t="str">
        <f>IF(ISNUMBER(work!U143+work!AZ143),work!U143+work!AZ143,".")</f>
        <v>.</v>
      </c>
      <c r="BA143" s="27" t="str">
        <f>IF(ISNUMBER(work!V143+work!BA143),work!V143+work!BA143,".")</f>
        <v>.</v>
      </c>
      <c r="BB143" s="27" t="str">
        <f>IF(ISNUMBER(work!W143+work!BB143),work!W143+work!BB143,".")</f>
        <v>.</v>
      </c>
      <c r="BC143" s="27" t="str">
        <f>IF(ISNUMBER(work!X143+work!BC143),work!X143+work!BC143,".")</f>
        <v>.</v>
      </c>
      <c r="BD143" s="27" t="str">
        <f>IF(ISNUMBER(work!Y143+work!BD143),work!Y143+work!BD143,".")</f>
        <v>.</v>
      </c>
      <c r="BE143" s="27" t="str">
        <f>IF(ISNUMBER(work!Z143+work!BE143),work!Z143+work!BE143,".")</f>
        <v>.</v>
      </c>
      <c r="BF143" s="27" t="str">
        <f>IF(ISNUMBER(work!AA143+work!BF143),work!AA143+work!BF143,".")</f>
        <v>.</v>
      </c>
      <c r="BG143" s="27" t="str">
        <f>IF(ISNUMBER(work!AB143+work!BG143),work!AB143+work!BG143,".")</f>
        <v>.</v>
      </c>
      <c r="BH143" s="27" t="str">
        <f>IF(ISNUMBER(work!AC143+work!BH143),work!AC143+work!BH143,".")</f>
        <v>.</v>
      </c>
      <c r="BI143" s="27" t="str">
        <f>IF(ISNUMBER(work!AD143+work!BI143),work!AD143+work!BI143,".")</f>
        <v>.</v>
      </c>
      <c r="BJ143" s="27" t="str">
        <f>IF(ISNUMBER(work!AE143+work!BJ143),work!AE143+work!BJ143,".")</f>
        <v>.</v>
      </c>
      <c r="BK143" s="27" t="str">
        <f>IF(ISNUMBER(work!AF143+work!BK143),work!AF143+work!BK143,".")</f>
        <v>.</v>
      </c>
      <c r="BL143" s="27"/>
      <c r="BM143" s="27" t="str">
        <f>IF(ISNUMBER(work!AH143-work!C143),work!AH143-work!C143,".")</f>
        <v>.</v>
      </c>
      <c r="BN143" s="27" t="str">
        <f>IF(ISNUMBER(work!AI143-work!D143),work!AI143-work!D143,".")</f>
        <v>.</v>
      </c>
      <c r="BO143" s="27" t="str">
        <f>IF(ISNUMBER(work!AJ143-work!E143),work!AJ143-work!E143,".")</f>
        <v>.</v>
      </c>
      <c r="BP143" s="27" t="str">
        <f>IF(ISNUMBER(work!AK143-work!F143),work!AK143-work!F143,".")</f>
        <v>.</v>
      </c>
      <c r="BQ143" s="27" t="str">
        <f>IF(ISNUMBER(work!AL143-work!G143),work!AL143-work!G143,".")</f>
        <v>.</v>
      </c>
      <c r="BR143" s="27" t="str">
        <f>IF(ISNUMBER(work!AM143-work!H143),work!AM143-work!H143,".")</f>
        <v>.</v>
      </c>
      <c r="BS143" s="27" t="str">
        <f>IF(ISNUMBER(work!AN143-work!I143),work!AN143-work!I143,".")</f>
        <v>.</v>
      </c>
      <c r="BT143" s="27" t="str">
        <f>IF(ISNUMBER(work!AO143-work!J143),work!AO143-work!J143,".")</f>
        <v>.</v>
      </c>
      <c r="BU143" s="27" t="str">
        <f>IF(ISNUMBER(work!AP143-work!K143),work!AP143-work!K143,".")</f>
        <v>.</v>
      </c>
      <c r="BV143" s="27" t="str">
        <f>IF(ISNUMBER(work!AQ143-work!L143),work!AQ143-work!L143,".")</f>
        <v>.</v>
      </c>
      <c r="BW143" s="27" t="str">
        <f>IF(ISNUMBER(work!AR143-work!M143),work!AR143-work!M143,".")</f>
        <v>.</v>
      </c>
      <c r="BX143" s="27" t="str">
        <f>IF(ISNUMBER(work!AS143-work!N143),work!AS143-work!N143,".")</f>
        <v>.</v>
      </c>
      <c r="BY143" s="27" t="str">
        <f>IF(ISNUMBER(work!AT143-work!O143),work!AT143-work!O143,".")</f>
        <v>.</v>
      </c>
      <c r="BZ143" s="27" t="str">
        <f>IF(ISNUMBER(work!AU143-work!P143),work!AU143-work!P143,".")</f>
        <v>.</v>
      </c>
      <c r="CA143" s="27" t="str">
        <f>IF(ISNUMBER(work!AV143-work!Q143),work!AV143-work!Q143,".")</f>
        <v>.</v>
      </c>
      <c r="CB143" s="27" t="str">
        <f>IF(ISNUMBER(work!AW143-work!R143),work!AW143-work!R143,".")</f>
        <v>.</v>
      </c>
      <c r="CC143" s="27" t="str">
        <f>IF(ISNUMBER(work!AX143-work!S143),work!AX143-work!S143,".")</f>
        <v>.</v>
      </c>
      <c r="CD143" s="27" t="str">
        <f>IF(ISNUMBER(work!AY143-work!T143),work!AY143-work!T143,".")</f>
        <v>.</v>
      </c>
      <c r="CE143" s="27" t="str">
        <f>IF(ISNUMBER(work!AZ143-work!U143),work!AZ143-work!U143,".")</f>
        <v>.</v>
      </c>
      <c r="CF143" s="27" t="str">
        <f>IF(ISNUMBER(work!BA143-work!V143),work!BA143-work!V143,".")</f>
        <v>.</v>
      </c>
      <c r="CG143" s="27" t="str">
        <f>IF(ISNUMBER(work!BB143-work!W143),work!BB143-work!W143,".")</f>
        <v>.</v>
      </c>
      <c r="CH143" s="27" t="str">
        <f>IF(ISNUMBER(work!BC143-work!X143),work!BC143-work!X143,".")</f>
        <v>.</v>
      </c>
      <c r="CI143" s="27" t="str">
        <f>IF(ISNUMBER(work!BD143-work!Y143),work!BD143-work!Y143,".")</f>
        <v>.</v>
      </c>
      <c r="CJ143" s="27" t="str">
        <f>IF(ISNUMBER(work!BE143-work!Z143),work!BE143-work!Z143,".")</f>
        <v>.</v>
      </c>
      <c r="CK143" s="27" t="str">
        <f>IF(ISNUMBER(work!BF143-work!AA143),work!BF143-work!AA143,".")</f>
        <v>.</v>
      </c>
      <c r="CL143" s="27" t="str">
        <f>IF(ISNUMBER(work!BG143-work!AB143),work!BG143-work!AB143,".")</f>
        <v>.</v>
      </c>
      <c r="CM143" s="27" t="str">
        <f>IF(ISNUMBER(work!BH143-work!AC143),work!BH143-work!AC143,".")</f>
        <v>.</v>
      </c>
      <c r="CN143" s="27" t="str">
        <f>IF(ISNUMBER(work!BI143-work!AD143),work!BI143-work!AD143,".")</f>
        <v>.</v>
      </c>
      <c r="CO143" s="27" t="str">
        <f>IF(ISNUMBER(work!BJ143-work!AE143),work!BJ143-work!AE143,".")</f>
        <v>.</v>
      </c>
      <c r="CP143" s="27" t="str">
        <f>IF(ISNUMBER(work!BK143-work!AF143),work!BK143-work!AF143,".")</f>
        <v>.</v>
      </c>
      <c r="CQ143" s="27"/>
      <c r="CR143" s="27"/>
      <c r="CS143" s="27">
        <f>IF(ISNUMBER(work!CR143-work!BN143),work!CR143-work!BN143,".")</f>
        <v>5.5315207227911278E-2</v>
      </c>
      <c r="CT143" s="27">
        <f>IF(ISNUMBER(work!CS143-work!BO143),work!CS143-work!BO143,".")</f>
        <v>5.4315207227911277E-2</v>
      </c>
      <c r="CU143" s="27">
        <f>IF(ISNUMBER(work!CT143-work!BP143),work!CT143-work!BP143,".")</f>
        <v>5.4315207227911277E-2</v>
      </c>
      <c r="CV143" s="27">
        <f>IF(ISNUMBER(work!CU143-work!BQ143),work!CU143-work!BQ143,".")</f>
        <v>5.3315207227911277E-2</v>
      </c>
      <c r="CW143" s="27">
        <f>IF(ISNUMBER(work!CV143-work!BR143),work!CV143-work!BR143,".")</f>
        <v>5.3315207227911277E-2</v>
      </c>
      <c r="CX143" s="27">
        <f>IF(ISNUMBER(work!CW143-work!BS143),work!CW143-work!BS143,".")</f>
        <v>5.2315207227911276E-2</v>
      </c>
      <c r="CY143" s="27">
        <f>IF(ISNUMBER(work!CX143-work!BT143),work!CX143-work!BT143,".")</f>
        <v>5.1315207227911275E-2</v>
      </c>
      <c r="CZ143" s="27">
        <f>IF(ISNUMBER(work!CY143-work!BU143),work!CY143-work!BU143,".")</f>
        <v>5.0315207227911274E-2</v>
      </c>
      <c r="DA143" s="27">
        <f>IF(ISNUMBER(work!CZ143-work!BV143),work!CZ143-work!BV143,".")</f>
        <v>4.9315207227911273E-2</v>
      </c>
      <c r="DB143" s="27">
        <f>IF(ISNUMBER(work!DA143-work!BW143),work!DA143-work!BW143,".")</f>
        <v>4.8315207227911272E-2</v>
      </c>
      <c r="DC143" s="27">
        <f>IF(ISNUMBER(work!DB143-work!BX143),work!DB143-work!BX143,".")</f>
        <v>4.6315207227911277E-2</v>
      </c>
      <c r="DD143" s="27">
        <f>IF(ISNUMBER(work!DC143-work!BY143),work!DC143-work!BY143,".")</f>
        <v>4.4315207227911275E-2</v>
      </c>
      <c r="DE143" s="27">
        <f>IF(ISNUMBER(work!DD143-work!BZ143),work!DD143-work!BZ143,".")</f>
        <v>4.3315207227911275E-2</v>
      </c>
      <c r="DF143" s="27">
        <f>IF(ISNUMBER(work!DE143-work!CA143),work!DE143-work!CA143,".")</f>
        <v>4.131520722791128E-2</v>
      </c>
      <c r="DG143" s="27">
        <f>IF(ISNUMBER(work!DF143-work!CB143),work!DF143-work!CB143,".")</f>
        <v>3.9315207227911278E-2</v>
      </c>
      <c r="DH143" s="27">
        <f>IF(ISNUMBER(work!DG143-work!CC143),work!DG143-work!CC143,".")</f>
        <v>3.7315207227911276E-2</v>
      </c>
      <c r="DI143" s="27">
        <f>IF(ISNUMBER(work!DH143-work!CD143),work!DH143-work!CD143,".")</f>
        <v>3.4315207227911274E-2</v>
      </c>
      <c r="DJ143" s="27">
        <f>IF(ISNUMBER(work!DI143-work!CE143),work!DI143-work!CE143,".")</f>
        <v>3.2315207227911272E-2</v>
      </c>
      <c r="DK143" s="27">
        <f>IF(ISNUMBER(work!DJ143-work!CF143),work!DJ143-work!CF143,".")</f>
        <v>3.0315207227911277E-2</v>
      </c>
      <c r="DL143" s="27">
        <f>IF(ISNUMBER(work!DK143-work!CG143),work!DK143-work!CG143,".")</f>
        <v>2.7315207227911274E-2</v>
      </c>
      <c r="DM143" s="27">
        <f>IF(ISNUMBER(work!DL143-work!CH143),work!DL143-work!CH143,".")</f>
        <v>2.4215978909516093E-2</v>
      </c>
      <c r="DN143" s="27">
        <f>IF(ISNUMBER(work!DM143-work!CI143),work!DM143-work!CI143,".")</f>
        <v>2.1244341646987783E-2</v>
      </c>
      <c r="DO143" s="27">
        <f>IF(ISNUMBER(work!DN143-work!CJ143),work!DN143-work!CJ143,".")</f>
        <v>1.846717451085754E-2</v>
      </c>
      <c r="DP143" s="27">
        <f>IF(ISNUMBER(work!DO143-work!CK143),work!DO143-work!CK143,".")</f>
        <v>1.5818605034400364E-2</v>
      </c>
      <c r="DQ143" s="27">
        <f>IF(ISNUMBER(work!DP143-work!CL143),work!DP143-work!CL143,".")</f>
        <v>1.2362994635149852E-2</v>
      </c>
      <c r="DR143" s="27">
        <f>IF(ISNUMBER(work!DQ143-work!CM143),work!DQ143-work!CM143,".")</f>
        <v>1.0096678411655256E-2</v>
      </c>
      <c r="DS143" s="27">
        <f>IF(ISNUMBER(work!DR143-work!CN143),work!DR143-work!CN143,".")</f>
        <v>7.0099904574577945E-3</v>
      </c>
      <c r="DT143" s="27">
        <f>IF(ISNUMBER(work!DS143-work!CO143),work!DS143-work!CO143,".")</f>
        <v>4.0550606665642752E-3</v>
      </c>
      <c r="DU143" s="27">
        <f>IF(ISNUMBER(work!DT143-work!CP143),work!DT143-work!CP143,".")</f>
        <v>2.2316153809681799E-3</v>
      </c>
      <c r="DV143" s="27">
        <f t="shared" si="127"/>
        <v>2.2316153809681799E-3</v>
      </c>
      <c r="DW143" s="27"/>
      <c r="DX143" s="27" t="str">
        <f>IF(ISNUMBER(work!FJ143/work!FN143),work!FJ143/work!FN143,".")</f>
        <v>.</v>
      </c>
      <c r="DY143" s="27" t="str">
        <f>IF(ISNUMBER(work!FK143/work!FO143),work!FK143/work!FO143,".")</f>
        <v>.</v>
      </c>
      <c r="DZ143" s="27" t="str">
        <f>IF(ISNUMBER(work!FL143/work!FP143),work!FL143/work!FP143,".")</f>
        <v>.</v>
      </c>
      <c r="EA143" s="27" t="str">
        <f>IF(ISNUMBER(work!FM143/work!FQ143),work!FM143/work!FQ143,".")</f>
        <v>.</v>
      </c>
      <c r="EB143" s="27" t="str">
        <f>IF(ISNUMBER((work!FK143+work!FL143)/(work!FO143+work!FP143)),(work!FK143+work!FL143)/(work!FO143+work!FP143),".")</f>
        <v>.</v>
      </c>
      <c r="EC143" s="27" t="str">
        <f>IF(ISNUMBER(work!FR143/work!FV143),work!FR143/work!FV143,".")</f>
        <v>.</v>
      </c>
      <c r="ED143" s="27" t="str">
        <f>IF(ISNUMBER(work!FS143/work!FW143),work!FS143/work!FW143,".")</f>
        <v>.</v>
      </c>
      <c r="EE143" s="27" t="str">
        <f>IF(ISNUMBER(work!FT143/work!FX143),work!FT143/work!FX143,".")</f>
        <v>.</v>
      </c>
      <c r="EF143" s="27" t="str">
        <f>IF(ISNUMBER(work!FU143/work!FY143),work!FU143/work!FY143,".")</f>
        <v>.</v>
      </c>
      <c r="EG143" s="27" t="str">
        <f>IF(ISNUMBER((work!FS143+work!FT143)/(work!FW143+work!FX143)),(work!FS143+work!FT143)/(work!FW143+work!FX143),".")</f>
        <v>.</v>
      </c>
      <c r="EH143" s="27" t="str">
        <f>work!EZ143</f>
        <v>.</v>
      </c>
      <c r="EI143" s="27" t="str">
        <f>work!FA143</f>
        <v>.</v>
      </c>
      <c r="EJ143" s="27" t="str">
        <f>work!FB143</f>
        <v>.</v>
      </c>
      <c r="EK143" s="27"/>
      <c r="EL143" s="27" t="str">
        <f t="shared" si="128"/>
        <v>.</v>
      </c>
      <c r="EM143" t="str">
        <f t="shared" si="129"/>
        <v>.</v>
      </c>
      <c r="EN143" t="str">
        <f>work!FM143</f>
        <v>.</v>
      </c>
      <c r="EO143" t="str">
        <f>IF(ISNUMBER(work!FK143+work!FL143),work!FK143+work!FL143,".")</f>
        <v>.</v>
      </c>
      <c r="EP143" t="str">
        <f>IF(ISNUMBER(work!FU143-work!FM143),work!FU143-work!FM143,".")</f>
        <v>.</v>
      </c>
      <c r="EQ143" t="str">
        <f>IF(ISNUMBER(work!FS143+work!FT143-work!FK143-work!FL143),(work!FS143+work!FT143-work!FK143-work!FL143),".")</f>
        <v>.</v>
      </c>
      <c r="EU143" t="str">
        <f>work!FC143</f>
        <v>.</v>
      </c>
      <c r="EV143" t="str">
        <f>work!FD143</f>
        <v>.</v>
      </c>
      <c r="EW143" t="str">
        <f>IF(ISNUMBER(VLOOKUP($F143,AREA_EM_ALLYEAR,Seq!B$1,FALSE)),VLOOKUP($F143,AREA_EM_ALLYEAR,Seq!B$1,FALSE),".")</f>
        <v>.</v>
      </c>
      <c r="EX143" t="str">
        <f>IF(ISNUMBER(VLOOKUP($F143,AREA_EM_ALLYEAR,Seq!C$1,FALSE)),VLOOKUP($F143,AREA_EM_ALLYEAR,Seq!C$1,FALSE),".")</f>
        <v>.</v>
      </c>
      <c r="EY143" t="str">
        <f>IF(ISNUMBER(VLOOKUP($F143,AREA_EM_ALLYEAR,Seq!D$1,FALSE)),VLOOKUP($F143,AREA_EM_ALLYEAR,Seq!D$1,FALSE),".")</f>
        <v>.</v>
      </c>
      <c r="EZ143" t="str">
        <f>IF(ISNUMBER(VLOOKUP($F143,AREA_EM_ALLYEAR,Seq!E$1,FALSE)),VLOOKUP($F143,AREA_EM_ALLYEAR,Seq!E$1,FALSE),".")</f>
        <v>.</v>
      </c>
      <c r="FA143" t="str">
        <f>IF(ISNUMBER(VLOOKUP($F143,AREA_EM_ALLYEAR,Seq!F$1,FALSE)),VLOOKUP($F143,AREA_EM_ALLYEAR,Seq!F$1,FALSE),".")</f>
        <v>.</v>
      </c>
      <c r="FB143" t="str">
        <f>IF(ISNUMBER(VLOOKUP($F143,AREA_EM_ALLYEAR,Seq!G$1,FALSE)),VLOOKUP($F143,AREA_EM_ALLYEAR,Seq!G$1,FALSE),".")</f>
        <v>.</v>
      </c>
      <c r="FC143" t="str">
        <f>IF(ISNUMBER(VLOOKUP($F143,AREA_EM_ALLYEAR,Seq!H$1,FALSE)),VLOOKUP($F143,AREA_EM_ALLYEAR,Seq!H$1,FALSE),".")</f>
        <v>.</v>
      </c>
      <c r="FD143" t="str">
        <f>IF(ISNUMBER(VLOOKUP($F143,AREA_EM_ALLYEAR,Seq!I$1,FALSE)),VLOOKUP($F143,AREA_EM_ALLYEAR,Seq!I$1,FALSE),".")</f>
        <v>.</v>
      </c>
      <c r="FE143" t="str">
        <f>IF(ISNUMBER(VLOOKUP($F143,AREA_EM_ALLYEAR,Seq!J$1,FALSE)),VLOOKUP($F143,AREA_EM_ALLYEAR,Seq!J$1,FALSE),".")</f>
        <v>.</v>
      </c>
      <c r="FF143" t="str">
        <f>IF(ISNUMBER(VLOOKUP($F143,AREA_EM_ALLYEAR,Seq!K$1,FALSE)),VLOOKUP($F143,AREA_EM_ALLYEAR,Seq!K$1,FALSE),".")</f>
        <v>.</v>
      </c>
      <c r="FG143" t="str">
        <f>IF(ISNUMBER(VLOOKUP($F143,AREA_EM_ALLYEAR,Seq!L$1,FALSE)),VLOOKUP($F143,AREA_EM_ALLYEAR,Seq!L$1,FALSE),".")</f>
        <v>.</v>
      </c>
      <c r="FH143" t="str">
        <f>IF(ISNUMBER(VLOOKUP($F143,AREA_EM_ALLYEAR,Seq!M$1,FALSE)),VLOOKUP($F143,AREA_EM_ALLYEAR,Seq!M$1,FALSE),".")</f>
        <v>.</v>
      </c>
      <c r="FI143" t="str">
        <f>IF(ISNUMBER(VLOOKUP($F143,AREA_EM_ALLYEAR,Seq!N$1,FALSE)),VLOOKUP($F143,AREA_EM_ALLYEAR,Seq!N$1,FALSE),".")</f>
        <v>.</v>
      </c>
      <c r="FJ143" t="str">
        <f>IF(ISNUMBER(VLOOKUP($F143,AREA_EM_ALLYEAR,Seq!O$1,FALSE)),VLOOKUP($F143,AREA_EM_ALLYEAR,Seq!O$1,FALSE),".")</f>
        <v>.</v>
      </c>
      <c r="FK143" t="str">
        <f t="shared" si="130"/>
        <v>.</v>
      </c>
      <c r="FN143" t="str">
        <f>IF( ISNUMBER(VLOOKUP($F143,AREA_LIFE,Seq!V$1,FALSE)-Life!V$39),VLOOKUP($F143,AREA_LIFE,Seq!V$1,FALSE)-Life!V$39,".")</f>
        <v>.</v>
      </c>
      <c r="FO143" t="str">
        <f>IF( ISNUMBER(VLOOKUP($F143,AREA_LIFE,Seq!W$1,FALSE)-Life!W$39),VLOOKUP($F143,AREA_LIFE,Seq!W$1,FALSE)-Life!W$39,".")</f>
        <v>.</v>
      </c>
      <c r="FP143" t="str">
        <f>IF( ISNUMBER(VLOOKUP($F143,AREA_LIFE,Seq!X$1,FALSE)-Life!X$39),VLOOKUP($F143,AREA_LIFE,Seq!X$1,FALSE)-Life!X$39,".")</f>
        <v>.</v>
      </c>
      <c r="FQ143" t="str">
        <f>IF( ISNUMBER(VLOOKUP($F143,AREA_LIFE,Seq!Y$1,FALSE)-Life!Y$39),VLOOKUP($F143,AREA_LIFE,Seq!Y$1,FALSE)-Life!Y$39,".")</f>
        <v>.</v>
      </c>
      <c r="FR143" t="str">
        <f>IF( ISNUMBER(VLOOKUP($F143,AREA_LIFE,Seq!Z$1,FALSE)-Life!Z$39),VLOOKUP($F143,AREA_LIFE,Seq!Z$1,FALSE)-Life!Z$39,".")</f>
        <v>.</v>
      </c>
      <c r="FS143" t="str">
        <f>IF( ISNUMBER(VLOOKUP($F143,AREA_LIFE,Seq!AA$1,FALSE)-Life!AA$39),VLOOKUP($F143,AREA_LIFE,Seq!AA$1,FALSE)-Life!AA$39,".")</f>
        <v>.</v>
      </c>
      <c r="FT143" t="str">
        <f>IF( ISNUMBER(VLOOKUP($F143,AREA_LIFE,Seq!AB$1,FALSE)-Life!AB$39),VLOOKUP($F143,AREA_LIFE,Seq!AB$1,FALSE)-Life!AB$39,".")</f>
        <v>.</v>
      </c>
      <c r="FU143" t="str">
        <f>IF( ISNUMBER(VLOOKUP($F143,AREA_LIFE,Seq!AC$1,FALSE)-Life!AC$39),VLOOKUP($F143,AREA_LIFE,Seq!AC$1,FALSE)-Life!AC$39,".")</f>
        <v>.</v>
      </c>
      <c r="FV143" t="str">
        <f>IF( ISNUMBER(VLOOKUP($F143,AREA_LIFE,Seq!AD$1,FALSE)-Life!AD$39),VLOOKUP($F143,AREA_LIFE,Seq!AD$1,FALSE)-Life!AD$39,".")</f>
        <v>.</v>
      </c>
      <c r="FW143" t="str">
        <f>IF( ISNUMBER(VLOOKUP($F143,AREA_LIFE,Seq!AE$1,FALSE)-Life!AE$39),VLOOKUP($F143,AREA_LIFE,Seq!AE$1,FALSE)-Life!AE$39,".")</f>
        <v>.</v>
      </c>
      <c r="FX143" t="str">
        <f>IF( ISNUMBER(VLOOKUP($F143,AREA_LIFE,Seq!AF$1,FALSE)-Life!AF$39),VLOOKUP($F143,AREA_LIFE,Seq!AF$1,FALSE)-Life!AF$39,".")</f>
        <v>.</v>
      </c>
      <c r="FY143" t="str">
        <f>IF( ISNUMBER(VLOOKUP($F143,AREA_LIFE,Seq!AG$1,FALSE)-Life!AG$39),VLOOKUP($F143,AREA_LIFE,Seq!AG$1,FALSE)-Life!AG$39,".")</f>
        <v>.</v>
      </c>
      <c r="FZ143" t="str">
        <f>IF( ISNUMBER(VLOOKUP($F143,AREA_LIFE,Seq!AH$1,FALSE)-Life!AH$39),VLOOKUP($F143,AREA_LIFE,Seq!AH$1,FALSE)-Life!AH$39,".")</f>
        <v>.</v>
      </c>
      <c r="GA143" t="str">
        <f>IF( ISNUMBER(VLOOKUP($F143,AREA_LIFE,Seq!AI$1,FALSE)-Life!AI$39),VLOOKUP($F143,AREA_LIFE,Seq!AI$1,FALSE)-Life!AI$39,".")</f>
        <v>.</v>
      </c>
      <c r="GB143" t="str">
        <f>IF( ISNUMBER(VLOOKUP($F143,AREA_LIFE,Seq!AJ$1,FALSE)-Life!AJ$39),VLOOKUP($F143,AREA_LIFE,Seq!AJ$1,FALSE)-Life!AJ$39,".")</f>
        <v>.</v>
      </c>
      <c r="GC143" t="str">
        <f>IF( ISNUMBER(VLOOKUP($F143,AREA_LIFE,Seq!AK$1,FALSE)-Life!AK$39),VLOOKUP($F143,AREA_LIFE,Seq!AK$1,FALSE)-Life!AK$39,".")</f>
        <v>.</v>
      </c>
      <c r="GD143" t="str">
        <f>IF( ISNUMBER(VLOOKUP($F143,AREA_LIFE,Seq!AL$1,FALSE)-Life!AL$39),VLOOKUP($F143,AREA_LIFE,Seq!AL$1,FALSE)-Life!AL$39,".")</f>
        <v>.</v>
      </c>
      <c r="GE143" t="str">
        <f>IF( ISNUMBER(VLOOKUP($F143,AREA_LIFE,Seq!AM$1,FALSE)-Life!AM$39),VLOOKUP($F143,AREA_LIFE,Seq!AM$1,FALSE)-Life!AM$39,".")</f>
        <v>.</v>
      </c>
      <c r="GF143" t="str">
        <f>IF( ISNUMBER(VLOOKUP($F143,AREA_LIFE,Seq!AN$1,FALSE)-Life!AN$39),VLOOKUP($F143,AREA_LIFE,Seq!AN$1,FALSE)-Life!AN$39,".")</f>
        <v>.</v>
      </c>
      <c r="GG143" t="str">
        <f>IF( ISNUMBER(VLOOKUP($F143,AREA_LIFE,Seq!AO$1,FALSE)-Life!AO$39),VLOOKUP($F143,AREA_LIFE,Seq!AO$1,FALSE)-Life!AO$39,".")</f>
        <v>.</v>
      </c>
      <c r="GH143" t="str">
        <f>IF( ISNUMBER(VLOOKUP($F143,AREA_LIFE,Seq!AP$1,FALSE)-Life!AP$39),VLOOKUP($F143,AREA_LIFE,Seq!AP$1,FALSE)-Life!AP$39,".")</f>
        <v>.</v>
      </c>
      <c r="GI143" t="str">
        <f>IF( ISNUMBER(VLOOKUP($F143,AREA_LIFE,Seq!AQ$1,FALSE)-Life!AQ$39),VLOOKUP($F143,AREA_LIFE,Seq!AQ$1,FALSE)-Life!AQ$39,".")</f>
        <v>.</v>
      </c>
      <c r="GJ143" t="str">
        <f>IF( ISNUMBER(VLOOKUP($F143,AREA_LIFE,Seq!AR$1,FALSE)-Life!AR$39),VLOOKUP($F143,AREA_LIFE,Seq!AR$1,FALSE)-Life!AR$39,".")</f>
        <v>.</v>
      </c>
      <c r="GK143" t="str">
        <f>IF( ISNUMBER(VLOOKUP($F143,AREA_LIFE,Seq!AS$1,FALSE)-Life!AS$39),VLOOKUP($F143,AREA_LIFE,Seq!AS$1,FALSE)-Life!AS$39,".")</f>
        <v>.</v>
      </c>
      <c r="GL143" t="str">
        <f>IF( ISNUMBER(VLOOKUP($F143,AREA_LIFE,Seq!AT$1,FALSE)-Life!AT$39),VLOOKUP($F143,AREA_LIFE,Seq!AT$1,FALSE)-Life!AT$39,".")</f>
        <v>.</v>
      </c>
      <c r="GM143" t="str">
        <f>IF( ISNUMBER(VLOOKUP($F143,AREA_LIFE,Seq!AU$1,FALSE)-Life!AU$39),VLOOKUP($F143,AREA_LIFE,Seq!AU$1,FALSE)-Life!AU$39,".")</f>
        <v>.</v>
      </c>
      <c r="GN143" t="str">
        <f>IF( ISNUMBER(VLOOKUP($F143,AREA_LIFE,Seq!AV$1,FALSE)-Life!AV$39),VLOOKUP($F143,AREA_LIFE,Seq!AV$1,FALSE)-Life!AV$39,".")</f>
        <v>.</v>
      </c>
      <c r="GO143" t="str">
        <f>IF( ISNUMBER(VLOOKUP($F143,AREA_LIFE,Seq!AW$1,FALSE)-Life!AW$39),VLOOKUP($F143,AREA_LIFE,Seq!AW$1,FALSE)-Life!AW$39,".")</f>
        <v>.</v>
      </c>
      <c r="GP143" t="str">
        <f>IF( ISNUMBER(VLOOKUP($F143,AREA_LIFE,Seq!AX$1,FALSE)-Life!AX$39),VLOOKUP($F143,AREA_LIFE,Seq!AX$1,FALSE)-Life!AX$39,".")</f>
        <v>.</v>
      </c>
      <c r="GQ143" t="str">
        <f t="shared" si="131"/>
        <v>.</v>
      </c>
      <c r="GS143" t="str">
        <f>IFERROR(VLOOKUP($F143,AREA_LIFE,Seq!V$1,FALSE),".")</f>
        <v>.</v>
      </c>
      <c r="GT143" t="str">
        <f>IFERROR(VLOOKUP($F143,AREA_LIFE,Seq!W$1,FALSE),".")</f>
        <v>.</v>
      </c>
      <c r="GU143" t="str">
        <f>IFERROR(VLOOKUP($F143,AREA_LIFE,Seq!X$1,FALSE),".")</f>
        <v>.</v>
      </c>
      <c r="GV143" t="str">
        <f>IFERROR(VLOOKUP($F143,AREA_LIFE,Seq!Y$1,FALSE),".")</f>
        <v>.</v>
      </c>
      <c r="GW143" t="str">
        <f>IFERROR(VLOOKUP($F143,AREA_LIFE,Seq!Z$1,FALSE),".")</f>
        <v>.</v>
      </c>
      <c r="GX143" t="str">
        <f>IFERROR(VLOOKUP($F143,AREA_LIFE,Seq!AA$1,FALSE),".")</f>
        <v>.</v>
      </c>
      <c r="GY143" t="str">
        <f>IFERROR(VLOOKUP($F143,AREA_LIFE,Seq!AB$1,FALSE),".")</f>
        <v>.</v>
      </c>
      <c r="GZ143" t="str">
        <f>IFERROR(VLOOKUP($F143,AREA_LIFE,Seq!AC$1,FALSE),".")</f>
        <v>.</v>
      </c>
      <c r="HA143" t="str">
        <f>IFERROR(VLOOKUP($F143,AREA_LIFE,Seq!AD$1,FALSE),".")</f>
        <v>.</v>
      </c>
      <c r="HB143" t="str">
        <f>IFERROR(VLOOKUP($F143,AREA_LIFE,Seq!AE$1,FALSE),".")</f>
        <v>.</v>
      </c>
      <c r="HC143" t="str">
        <f>IFERROR(VLOOKUP($F143,AREA_LIFE,Seq!AF$1,FALSE),".")</f>
        <v>.</v>
      </c>
      <c r="HD143" t="str">
        <f>IFERROR(VLOOKUP($F143,AREA_LIFE,Seq!AG$1,FALSE),".")</f>
        <v>.</v>
      </c>
      <c r="HE143" t="str">
        <f>IFERROR(VLOOKUP($F143,AREA_LIFE,Seq!AH$1,FALSE),".")</f>
        <v>.</v>
      </c>
      <c r="HF143" t="str">
        <f>IFERROR(VLOOKUP($F143,AREA_LIFE,Seq!AI$1,FALSE),".")</f>
        <v>.</v>
      </c>
      <c r="HG143" t="str">
        <f>IFERROR(VLOOKUP($F143,AREA_LIFE,Seq!AJ$1,FALSE),".")</f>
        <v>.</v>
      </c>
      <c r="HH143" t="str">
        <f>IFERROR(VLOOKUP($F143,AREA_LIFE,Seq!AK$1,FALSE),".")</f>
        <v>.</v>
      </c>
      <c r="HI143" t="str">
        <f>IFERROR(VLOOKUP($F143,AREA_LIFE,Seq!AL$1,FALSE),".")</f>
        <v>.</v>
      </c>
      <c r="HJ143" t="str">
        <f>IFERROR(VLOOKUP($F143,AREA_LIFE,Seq!AM$1,FALSE),".")</f>
        <v>.</v>
      </c>
      <c r="HK143" t="str">
        <f>IFERROR(VLOOKUP($F143,AREA_LIFE,Seq!AN$1,FALSE),".")</f>
        <v>.</v>
      </c>
      <c r="HL143" t="str">
        <f>IFERROR(VLOOKUP($F143,AREA_LIFE,Seq!AO$1,FALSE),".")</f>
        <v>.</v>
      </c>
      <c r="HM143" t="str">
        <f>IFERROR(VLOOKUP($F143,AREA_LIFE,Seq!AP$1,FALSE),".")</f>
        <v>.</v>
      </c>
      <c r="HN143" t="str">
        <f>IFERROR(VLOOKUP($F143,AREA_LIFE,Seq!AQ$1,FALSE),".")</f>
        <v>.</v>
      </c>
      <c r="HO143" t="str">
        <f>IFERROR(VLOOKUP($F143,AREA_LIFE,Seq!AR$1,FALSE),".")</f>
        <v>.</v>
      </c>
      <c r="HP143" t="str">
        <f>IFERROR(VLOOKUP($F143,AREA_LIFE,Seq!AS$1,FALSE),".")</f>
        <v>.</v>
      </c>
      <c r="HQ143" t="str">
        <f>IFERROR(VLOOKUP($F143,AREA_LIFE,Seq!AT$1,FALSE),".")</f>
        <v>.</v>
      </c>
      <c r="HR143" t="str">
        <f>IFERROR(VLOOKUP($F143,AREA_LIFE,Seq!AU$1,FALSE),".")</f>
        <v>.</v>
      </c>
      <c r="HS143" t="str">
        <f>IFERROR(VLOOKUP($F143,AREA_LIFE,Seq!AV$1,FALSE),".")</f>
        <v>.</v>
      </c>
      <c r="HT143" t="str">
        <f>IFERROR(VLOOKUP($F143,AREA_LIFE,Seq!AW$1,FALSE),".")</f>
        <v>.</v>
      </c>
      <c r="HU143" t="str">
        <f>IFERROR(VLOOKUP($F143,AREA_LIFE,Seq!AX$1,FALSE),".")</f>
        <v>.</v>
      </c>
      <c r="HV143" t="str">
        <f>IFERROR(VLOOKUP($F143,AREA_LIFE,Seq!AY$1,FALSE),".")</f>
        <v>.</v>
      </c>
      <c r="HZ143">
        <f t="shared" si="85"/>
        <v>100</v>
      </c>
      <c r="IA143">
        <f t="shared" si="132"/>
        <v>0</v>
      </c>
      <c r="IB143" t="str">
        <f t="shared" si="86"/>
        <v>.</v>
      </c>
      <c r="IC143" t="str">
        <f t="shared" si="87"/>
        <v>.</v>
      </c>
      <c r="ID143">
        <f t="shared" si="133"/>
        <v>4.6315207227911277E-2</v>
      </c>
      <c r="IE143" t="str">
        <f>work!FK143</f>
        <v>.</v>
      </c>
      <c r="IF143" t="str">
        <f>work!FL143</f>
        <v>.</v>
      </c>
      <c r="IG143" t="str">
        <f>work!FM143</f>
        <v>.</v>
      </c>
      <c r="IH143" t="str">
        <f>IF(ISNUMBER(work!FS143-work!FK143),work!FS143-work!FK143,".")</f>
        <v>.</v>
      </c>
      <c r="II143" t="str">
        <f>IF(ISNUMBER(work!FT143-work!FL143),work!FT143-work!FL143,".")</f>
        <v>.</v>
      </c>
      <c r="IJ143" t="str">
        <f>IF(ISNUMBER(work!FU143-work!FM143),work!FU143-work!FM143,".")</f>
        <v>.</v>
      </c>
    </row>
    <row r="144" spans="1:244" hidden="1">
      <c r="A144" s="24" t="str">
        <f t="shared" si="97"/>
        <v>拉丁美洲</v>
      </c>
      <c r="B144" s="24" t="str">
        <f t="shared" si="98"/>
        <v>Out</v>
      </c>
      <c r="C144" s="24" t="str">
        <f t="shared" si="99"/>
        <v>Out</v>
      </c>
      <c r="D144" s="24"/>
      <c r="E144" s="25" t="s">
        <v>2593</v>
      </c>
      <c r="F144" s="26" t="str">
        <f t="shared" si="100"/>
        <v>Bahamas</v>
      </c>
      <c r="G144" s="27" t="str">
        <f t="shared" si="101"/>
        <v>.</v>
      </c>
      <c r="H144" s="27" t="str">
        <f t="shared" si="102"/>
        <v>.</v>
      </c>
      <c r="I144" s="27" t="str">
        <f t="shared" si="103"/>
        <v>.</v>
      </c>
      <c r="J144" s="27" t="str">
        <f t="shared" si="104"/>
        <v>.</v>
      </c>
      <c r="K144" s="27" t="str">
        <f t="shared" si="105"/>
        <v>.</v>
      </c>
      <c r="L144" s="27" t="str">
        <f t="shared" si="106"/>
        <v>.</v>
      </c>
      <c r="M144" s="27" t="str">
        <f t="shared" si="107"/>
        <v>.</v>
      </c>
      <c r="N144" s="27" t="str">
        <f t="shared" si="108"/>
        <v>.</v>
      </c>
      <c r="O144" s="27">
        <f t="shared" si="109"/>
        <v>46</v>
      </c>
      <c r="P144" s="27">
        <f t="shared" si="110"/>
        <v>72</v>
      </c>
      <c r="Q144" s="27">
        <f t="shared" si="111"/>
        <v>439</v>
      </c>
      <c r="R144" s="27">
        <f t="shared" si="112"/>
        <v>29</v>
      </c>
      <c r="S144" s="27">
        <f t="shared" si="113"/>
        <v>1624</v>
      </c>
      <c r="T144" s="27">
        <f t="shared" si="114"/>
        <v>498</v>
      </c>
      <c r="U144" s="27">
        <f t="shared" si="115"/>
        <v>8077</v>
      </c>
      <c r="V144" s="27">
        <f t="shared" si="116"/>
        <v>4301</v>
      </c>
      <c r="W144" s="27">
        <f t="shared" si="117"/>
        <v>6776</v>
      </c>
      <c r="X144" s="27">
        <f t="shared" si="118"/>
        <v>5960</v>
      </c>
      <c r="Y144" s="27">
        <f t="shared" si="119"/>
        <v>8990</v>
      </c>
      <c r="Z144" s="27">
        <f t="shared" si="120"/>
        <v>8787</v>
      </c>
      <c r="AA144" s="27">
        <f t="shared" si="121"/>
        <v>4800</v>
      </c>
      <c r="AB144" s="27">
        <f t="shared" si="122"/>
        <v>7467</v>
      </c>
      <c r="AC144" s="27">
        <f t="shared" si="123"/>
        <v>8394</v>
      </c>
      <c r="AD144" s="27">
        <f t="shared" si="124"/>
        <v>13493</v>
      </c>
      <c r="AE144" s="27">
        <f t="shared" si="125"/>
        <v>35141</v>
      </c>
      <c r="AF144" s="27">
        <f t="shared" si="126"/>
        <v>9868</v>
      </c>
      <c r="AG144" s="27"/>
      <c r="AH144" s="27">
        <f>IF(ISNUMBER(work!C144+work!AH144),work!C144+work!AH144,".")</f>
        <v>18612561.560013123</v>
      </c>
      <c r="AI144" s="27">
        <f>IF(ISNUMBER(work!D144+work!AI144),work!D144+work!AI144,".")</f>
        <v>19534485.807302702</v>
      </c>
      <c r="AJ144" s="27">
        <f>IF(ISNUMBER(work!E144+work!AJ144),work!E144+work!AJ144,".")</f>
        <v>21305184.990479644</v>
      </c>
      <c r="AK144" s="27">
        <f>IF(ISNUMBER(work!F144+work!AK144),work!F144+work!AK144,".")</f>
        <v>23604931.307874072</v>
      </c>
      <c r="AL144" s="27">
        <f>IF(ISNUMBER(work!G144+work!AL144),work!G144+work!AL144,".")</f>
        <v>27189594.26508823</v>
      </c>
      <c r="AM144" s="27">
        <f>IF(ISNUMBER(work!H144+work!AM144),work!H144+work!AM144,".")</f>
        <v>30828565.852511507</v>
      </c>
      <c r="AN144" s="27">
        <f>IF(ISNUMBER(work!I144+work!AN144),work!I144+work!AN144,".")</f>
        <v>33514705.356153391</v>
      </c>
      <c r="AO144" s="27">
        <f>IF(ISNUMBER(work!J144+work!AO144),work!J144+work!AO144,".")</f>
        <v>37368880.033435807</v>
      </c>
      <c r="AP144" s="27">
        <f>IF(ISNUMBER(work!K144+work!AP144),work!K144+work!AP144,".")</f>
        <v>41555529.303871818</v>
      </c>
      <c r="AQ144" s="27">
        <f>IF(ISNUMBER(work!L144+work!AQ144),work!L144+work!AQ144,".")</f>
        <v>43270079.881635025</v>
      </c>
      <c r="AR144" s="27">
        <f>IF(ISNUMBER(work!M144+work!AR144),work!M144+work!AR144,".")</f>
        <v>44890725.887912646</v>
      </c>
      <c r="AS144" s="27">
        <f>IF(ISNUMBER(work!N144+work!AS144),work!N144+work!AS144,".")</f>
        <v>48963041.303300574</v>
      </c>
      <c r="AT144" s="27">
        <f>IF(ISNUMBER(work!O144+work!AT144),work!O144+work!AT144,".")</f>
        <v>55841408.691256471</v>
      </c>
      <c r="AU144" s="27">
        <f>IF(ISNUMBER(work!P144+work!AU144),work!P144+work!AU144,".")</f>
        <v>63604865.162336521</v>
      </c>
      <c r="AV144" s="27">
        <f>IF(ISNUMBER(work!Q144+work!AV144),work!Q144+work!AV144,".")</f>
        <v>71897487.679618612</v>
      </c>
      <c r="AW144" s="27">
        <f>IF(ISNUMBER(work!R144+work!AW144),work!R144+work!AW144,".")</f>
        <v>79707535.552163661</v>
      </c>
      <c r="AX144" s="27">
        <f>IF(ISNUMBER(work!S144+work!AX144),work!S144+work!AX144,".")</f>
        <v>87653530.479694322</v>
      </c>
      <c r="AY144" s="27">
        <f>IF(ISNUMBER(work!T144+work!AY144),work!T144+work!AY144,".")</f>
        <v>95793320.6324718</v>
      </c>
      <c r="AZ144" s="27">
        <f>IF(ISNUMBER(work!U144+work!AZ144),work!U144+work!AZ144,".")</f>
        <v>103264773.68595847</v>
      </c>
      <c r="BA144" s="27">
        <f>IF(ISNUMBER(work!V144+work!BA144),work!V144+work!BA144,".")</f>
        <v>111090950.39979587</v>
      </c>
      <c r="BB144" s="27">
        <f>IF(ISNUMBER(work!W144+work!BB144),work!W144+work!BB144,".")</f>
        <v>120400852.2207699</v>
      </c>
      <c r="BC144" s="27">
        <f>IF(ISNUMBER(work!X144+work!BC144),work!X144+work!BC144,".")</f>
        <v>130346747.99576636</v>
      </c>
      <c r="BD144" s="27">
        <f>IF(ISNUMBER(work!Y144+work!BD144),work!Y144+work!BD144,".")</f>
        <v>142169433.08729628</v>
      </c>
      <c r="BE144" s="27">
        <f>IF(ISNUMBER(work!Z144+work!BE144),work!Z144+work!BE144,".")</f>
        <v>156316668.70994559</v>
      </c>
      <c r="BF144" s="27">
        <f>IF(ISNUMBER(work!AA144+work!BF144),work!AA144+work!BF144,".")</f>
        <v>172048307.94960442</v>
      </c>
      <c r="BG144" s="27">
        <f>IF(ISNUMBER(work!AB144+work!BG144),work!AB144+work!BG144,".")</f>
        <v>189902618.48103574</v>
      </c>
      <c r="BH144" s="27">
        <f>IF(ISNUMBER(work!AC144+work!BH144),work!AC144+work!BH144,".")</f>
        <v>211891852.43443996</v>
      </c>
      <c r="BI144" s="27">
        <f>IF(ISNUMBER(work!AD144+work!BI144),work!AD144+work!BI144,".")</f>
        <v>239377148.96636358</v>
      </c>
      <c r="BJ144" s="27" t="str">
        <f>IF(ISNUMBER(work!AE144+work!BJ144),work!AE144+work!BJ144,".")</f>
        <v>.</v>
      </c>
      <c r="BK144" s="27" t="str">
        <f>IF(ISNUMBER(work!AF144+work!BK144),work!AF144+work!BK144,".")</f>
        <v>.</v>
      </c>
      <c r="BL144" s="27"/>
      <c r="BM144" s="27">
        <f>IF(ISNUMBER(work!AH144-work!C144),work!AH144-work!C144,".")</f>
        <v>-17975827.003052875</v>
      </c>
      <c r="BN144" s="27">
        <f>IF(ISNUMBER(work!AI144-work!D144),work!AI144-work!D144,".")</f>
        <v>-18956498.961042698</v>
      </c>
      <c r="BO144" s="27">
        <f>IF(ISNUMBER(work!AJ144-work!E144),work!AJ144-work!E144,".")</f>
        <v>-20688479.391785156</v>
      </c>
      <c r="BP144" s="27">
        <f>IF(ISNUMBER(work!AK144-work!F144),work!AK144-work!F144,".")</f>
        <v>-22966042.492057528</v>
      </c>
      <c r="BQ144" s="27">
        <f>IF(ISNUMBER(work!AL144-work!G144),work!AL144-work!G144,".")</f>
        <v>-26460167.552432969</v>
      </c>
      <c r="BR144" s="27">
        <f>IF(ISNUMBER(work!AM144-work!H144),work!AM144-work!H144,".")</f>
        <v>-30063913.810375091</v>
      </c>
      <c r="BS144" s="27">
        <f>IF(ISNUMBER(work!AN144-work!I144),work!AN144-work!I144,".")</f>
        <v>-32736312.517067216</v>
      </c>
      <c r="BT144" s="27">
        <f>IF(ISNUMBER(work!AO144-work!J144),work!AO144-work!J144,".")</f>
        <v>-36567255.913078398</v>
      </c>
      <c r="BU144" s="27">
        <f>IF(ISNUMBER(work!AP144-work!K144),work!AP144-work!K144,".")</f>
        <v>-40735390.00459858</v>
      </c>
      <c r="BV144" s="27">
        <f>IF(ISNUMBER(work!AQ144-work!L144),work!AQ144-work!L144,".")</f>
        <v>-42394767.118482575</v>
      </c>
      <c r="BW144" s="27">
        <f>IF(ISNUMBER(work!AR144-work!M144),work!AR144-work!M144,".")</f>
        <v>-44029385.298209563</v>
      </c>
      <c r="BX144" s="27">
        <f>IF(ISNUMBER(work!AS144-work!N144),work!AS144-work!N144,".")</f>
        <v>-48137720.111944824</v>
      </c>
      <c r="BY144" s="27">
        <f>IF(ISNUMBER(work!AT144-work!O144),work!AT144-work!O144,".")</f>
        <v>-55047660.844953738</v>
      </c>
      <c r="BZ144" s="27">
        <f>IF(ISNUMBER(work!AU144-work!P144),work!AU144-work!P144,".")</f>
        <v>-62808674.108943067</v>
      </c>
      <c r="CA144" s="27">
        <f>IF(ISNUMBER(work!AV144-work!Q144),work!AV144-work!Q144,".")</f>
        <v>-71076225.236198589</v>
      </c>
      <c r="CB144" s="27">
        <f>IF(ISNUMBER(work!AW144-work!R144),work!AW144-work!R144,".")</f>
        <v>-78850312.071477741</v>
      </c>
      <c r="CC144" s="27">
        <f>IF(ISNUMBER(work!AX144-work!S144),work!AX144-work!S144,".")</f>
        <v>-86760101.90631108</v>
      </c>
      <c r="CD144" s="27">
        <f>IF(ISNUMBER(work!AY144-work!T144),work!AY144-work!T144,".")</f>
        <v>-94840779.565432191</v>
      </c>
      <c r="CE144" s="27">
        <f>IF(ISNUMBER(work!AZ144-work!U144),work!AZ144-work!U144,".")</f>
        <v>-102238786.32738152</v>
      </c>
      <c r="CF144" s="27">
        <f>IF(ISNUMBER(work!BA144-work!V144),work!BA144-work!V144,".")</f>
        <v>-110030880.17455812</v>
      </c>
      <c r="CG144" s="27">
        <f>IF(ISNUMBER(work!BB144-work!W144),work!BB144-work!W144,".")</f>
        <v>-119295212.12183009</v>
      </c>
      <c r="CH144" s="27">
        <f>IF(ISNUMBER(work!BC144-work!X144),work!BC144-work!X144,".")</f>
        <v>-129244089.68726964</v>
      </c>
      <c r="CI144" s="27">
        <f>IF(ISNUMBER(work!BD144-work!Y144),work!BD144-work!Y144,".")</f>
        <v>-141044170.82489571</v>
      </c>
      <c r="CJ144" s="27">
        <f>IF(ISNUMBER(work!BE144-work!Z144),work!BE144-work!Z144,".")</f>
        <v>-155218295.59346643</v>
      </c>
      <c r="CK144" s="27">
        <f>IF(ISNUMBER(work!BF144-work!AA144),work!BF144-work!AA144,".")</f>
        <v>-170951687.74845156</v>
      </c>
      <c r="CL144" s="27">
        <f>IF(ISNUMBER(work!BG144-work!AB144),work!BG144-work!AB144,".")</f>
        <v>-188769376.76961824</v>
      </c>
      <c r="CM144" s="27">
        <f>IF(ISNUMBER(work!BH144-work!AC144),work!BH144-work!AC144,".")</f>
        <v>-210706094.26529002</v>
      </c>
      <c r="CN144" s="27">
        <f>IF(ISNUMBER(work!BI144-work!AD144),work!BI144-work!AD144,".")</f>
        <v>-238158530.80433044</v>
      </c>
      <c r="CO144" s="27" t="str">
        <f>IF(ISNUMBER(work!BJ144-work!AE144),work!BJ144-work!AE144,".")</f>
        <v>.</v>
      </c>
      <c r="CP144" s="27" t="str">
        <f>IF(ISNUMBER(work!BK144-work!AF144),work!BK144-work!AF144,".")</f>
        <v>.</v>
      </c>
      <c r="CQ144" s="27"/>
      <c r="CR144" s="27"/>
      <c r="CS144" s="27">
        <f>IF(ISNUMBER(work!CR144-work!BN144),work!CR144-work!BN144,".")</f>
        <v>0.10045589945759614</v>
      </c>
      <c r="CT144" s="27">
        <f>IF(ISNUMBER(work!CS144-work!BO144),work!CS144-work!BO144,".")</f>
        <v>9.9455899457596142E-2</v>
      </c>
      <c r="CU144" s="27">
        <f>IF(ISNUMBER(work!CT144-work!BP144),work!CT144-work!BP144,".")</f>
        <v>9.9455899457596142E-2</v>
      </c>
      <c r="CV144" s="27">
        <f>IF(ISNUMBER(work!CU144-work!BQ144),work!CU144-work!BQ144,".")</f>
        <v>9.8455899457596141E-2</v>
      </c>
      <c r="CW144" s="27">
        <f>IF(ISNUMBER(work!CV144-work!BR144),work!CV144-work!BR144,".")</f>
        <v>9.8455899457596141E-2</v>
      </c>
      <c r="CX144" s="27">
        <f>IF(ISNUMBER(work!CW144-work!BS144),work!CW144-work!BS144,".")</f>
        <v>9.745589945759614E-2</v>
      </c>
      <c r="CY144" s="27">
        <f>IF(ISNUMBER(work!CX144-work!BT144),work!CX144-work!BT144,".")</f>
        <v>9.6455899457596153E-2</v>
      </c>
      <c r="CZ144" s="27">
        <f>IF(ISNUMBER(work!CY144-work!BU144),work!CY144-work!BU144,".")</f>
        <v>9.5455899457596152E-2</v>
      </c>
      <c r="DA144" s="27">
        <f>IF(ISNUMBER(work!CZ144-work!BV144),work!CZ144-work!BV144,".")</f>
        <v>9.4455899457596151E-2</v>
      </c>
      <c r="DB144" s="27">
        <f>IF(ISNUMBER(work!DA144-work!BW144),work!DA144-work!BW144,".")</f>
        <v>9.345589945759615E-2</v>
      </c>
      <c r="DC144" s="27">
        <f>IF(ISNUMBER(work!DB144-work!BX144),work!DB144-work!BX144,".")</f>
        <v>9.1455899457596149E-2</v>
      </c>
      <c r="DD144" s="27">
        <f>IF(ISNUMBER(work!DC144-work!BY144),work!DC144-work!BY144,".")</f>
        <v>8.9455899457596147E-2</v>
      </c>
      <c r="DE144" s="27">
        <f>IF(ISNUMBER(work!DD144-work!BZ144),work!DD144-work!BZ144,".")</f>
        <v>7.3975788701393985E-2</v>
      </c>
      <c r="DF144" s="27">
        <f>IF(ISNUMBER(work!DE144-work!CA144),work!DE144-work!CA144,".")</f>
        <v>7.1975788701393983E-2</v>
      </c>
      <c r="DG144" s="27">
        <f>IF(ISNUMBER(work!DF144-work!CB144),work!DF144-work!CB144,".")</f>
        <v>6.9975788701393982E-2</v>
      </c>
      <c r="DH144" s="27">
        <f>IF(ISNUMBER(work!DG144-work!CC144),work!DG144-work!CC144,".")</f>
        <v>6.797578870139398E-2</v>
      </c>
      <c r="DI144" s="27">
        <f>IF(ISNUMBER(work!DH144-work!CD144),work!DH144-work!CD144,".")</f>
        <v>6.4975788701393991E-2</v>
      </c>
      <c r="DJ144" s="27">
        <f>IF(ISNUMBER(work!DI144-work!CE144),work!DI144-work!CE144,".")</f>
        <v>6.2975788701393989E-2</v>
      </c>
      <c r="DK144" s="27">
        <f>IF(ISNUMBER(work!DJ144-work!CF144),work!DJ144-work!CF144,".")</f>
        <v>6.0975788701393988E-2</v>
      </c>
      <c r="DL144" s="27">
        <f>IF(ISNUMBER(work!DK144-work!CG144),work!DK144-work!CG144,".")</f>
        <v>5.8092510837212091E-2</v>
      </c>
      <c r="DM144" s="27">
        <f>IF(ISNUMBER(work!DL144-work!CH144),work!DL144-work!CH144,".")</f>
        <v>5.5174231985617363E-2</v>
      </c>
      <c r="DN144" s="27">
        <f>IF(ISNUMBER(work!DM144-work!CI144),work!DM144-work!CI144,".")</f>
        <v>5.1951144005978007E-2</v>
      </c>
      <c r="DO144" s="27">
        <f>IF(ISNUMBER(work!DN144-work!CJ144),work!DN144-work!CJ144,".")</f>
        <v>4.8339238922631568E-2</v>
      </c>
      <c r="DP144" s="27">
        <f>IF(ISNUMBER(work!DO144-work!CK144),work!DO144-work!CK144,".")</f>
        <v>4.4437220981263806E-2</v>
      </c>
      <c r="DQ144" s="27">
        <f>IF(ISNUMBER(work!DP144-work!CL144),work!DP144-work!CL144,".")</f>
        <v>3.9395504163905762E-2</v>
      </c>
      <c r="DR144" s="27">
        <f>IF(ISNUMBER(work!DQ144-work!CM144),work!DQ144-work!CM144,".")</f>
        <v>3.5417356895322834E-2</v>
      </c>
      <c r="DS144" s="27">
        <f>IF(ISNUMBER(work!DR144-work!CN144),work!DR144-work!CN144,".")</f>
        <v>3.0651231524104004E-2</v>
      </c>
      <c r="DT144" s="27">
        <f>IF(ISNUMBER(work!DS144-work!CO144),work!DS144-work!CO144,".")</f>
        <v>2.6097797121780286E-2</v>
      </c>
      <c r="DU144" s="27">
        <f>IF(ISNUMBER(work!DT144-work!CP144),work!DT144-work!CP144,".")</f>
        <v>2.2693639906653879E-2</v>
      </c>
      <c r="DV144" s="27">
        <f t="shared" si="127"/>
        <v>2.2693639906653879E-2</v>
      </c>
      <c r="DW144" s="27"/>
      <c r="DX144" s="27" t="str">
        <f>IF(ISNUMBER(work!FJ144/work!FN144),work!FJ144/work!FN144,".")</f>
        <v>.</v>
      </c>
      <c r="DY144" s="27" t="str">
        <f>IF(ISNUMBER(work!FK144/work!FO144),work!FK144/work!FO144,".")</f>
        <v>.</v>
      </c>
      <c r="DZ144" s="27" t="str">
        <f>IF(ISNUMBER(work!FL144/work!FP144),work!FL144/work!FP144,".")</f>
        <v>.</v>
      </c>
      <c r="EA144" s="27" t="str">
        <f>IF(ISNUMBER(work!FM144/work!FQ144),work!FM144/work!FQ144,".")</f>
        <v>.</v>
      </c>
      <c r="EB144" s="27" t="str">
        <f>IF(ISNUMBER((work!FK144+work!FL144)/(work!FO144+work!FP144)),(work!FK144+work!FL144)/(work!FO144+work!FP144),".")</f>
        <v>.</v>
      </c>
      <c r="EC144" s="27" t="str">
        <f>IF(ISNUMBER(work!FR144/work!FV144),work!FR144/work!FV144,".")</f>
        <v>.</v>
      </c>
      <c r="ED144" s="27" t="str">
        <f>IF(ISNUMBER(work!FS144/work!FW144),work!FS144/work!FW144,".")</f>
        <v>.</v>
      </c>
      <c r="EE144" s="27" t="str">
        <f>IF(ISNUMBER(work!FT144/work!FX144),work!FT144/work!FX144,".")</f>
        <v>.</v>
      </c>
      <c r="EF144" s="27" t="str">
        <f>IF(ISNUMBER(work!FU144/work!FY144),work!FU144/work!FY144,".")</f>
        <v>.</v>
      </c>
      <c r="EG144" s="27" t="str">
        <f>IF(ISNUMBER((work!FS144+work!FT144)/(work!FW144+work!FX144)),(work!FS144+work!FT144)/(work!FW144+work!FX144),".")</f>
        <v>.</v>
      </c>
      <c r="EH144" s="27">
        <f>work!EZ144</f>
        <v>9.5188687776344655E-4</v>
      </c>
      <c r="EI144" s="27" t="str">
        <f>work!FA144</f>
        <v>.</v>
      </c>
      <c r="EJ144" s="27" t="str">
        <f>work!FB144</f>
        <v>.</v>
      </c>
      <c r="EK144" s="27"/>
      <c r="EL144" s="27">
        <f t="shared" si="128"/>
        <v>12659.048000000001</v>
      </c>
      <c r="EM144" t="str">
        <f t="shared" si="129"/>
        <v>.</v>
      </c>
      <c r="EN144" t="str">
        <f>work!FM144</f>
        <v>.</v>
      </c>
      <c r="EO144" t="str">
        <f>IF(ISNUMBER(work!FK144+work!FL144),work!FK144+work!FL144,".")</f>
        <v>.</v>
      </c>
      <c r="EP144" t="str">
        <f>IF(ISNUMBER(work!FU144-work!FM144),work!FU144-work!FM144,".")</f>
        <v>.</v>
      </c>
      <c r="EQ144" t="str">
        <f>IF(ISNUMBER(work!FS144+work!FT144-work!FK144-work!FL144),(work!FS144+work!FT144-work!FK144-work!FL144),".")</f>
        <v>.</v>
      </c>
      <c r="EU144">
        <f>work!FC144</f>
        <v>200</v>
      </c>
      <c r="EV144" t="str">
        <f>work!FD144</f>
        <v>.</v>
      </c>
      <c r="EW144" t="str">
        <f>IF(ISNUMBER(VLOOKUP($F144,AREA_EM_ALLYEAR,Seq!B$1,FALSE)),VLOOKUP($F144,AREA_EM_ALLYEAR,Seq!B$1,FALSE),".")</f>
        <v>.</v>
      </c>
      <c r="EX144" t="str">
        <f>IF(ISNUMBER(VLOOKUP($F144,AREA_EM_ALLYEAR,Seq!C$1,FALSE)),VLOOKUP($F144,AREA_EM_ALLYEAR,Seq!C$1,FALSE),".")</f>
        <v>.</v>
      </c>
      <c r="EY144" t="str">
        <f>IF(ISNUMBER(VLOOKUP($F144,AREA_EM_ALLYEAR,Seq!D$1,FALSE)),VLOOKUP($F144,AREA_EM_ALLYEAR,Seq!D$1,FALSE),".")</f>
        <v>.</v>
      </c>
      <c r="EZ144" t="str">
        <f>IF(ISNUMBER(VLOOKUP($F144,AREA_EM_ALLYEAR,Seq!E$1,FALSE)),VLOOKUP($F144,AREA_EM_ALLYEAR,Seq!E$1,FALSE),".")</f>
        <v>.</v>
      </c>
      <c r="FA144" t="str">
        <f>IF(ISNUMBER(VLOOKUP($F144,AREA_EM_ALLYEAR,Seq!F$1,FALSE)),VLOOKUP($F144,AREA_EM_ALLYEAR,Seq!F$1,FALSE),".")</f>
        <v>.</v>
      </c>
      <c r="FB144" t="str">
        <f>IF(ISNUMBER(VLOOKUP($F144,AREA_EM_ALLYEAR,Seq!G$1,FALSE)),VLOOKUP($F144,AREA_EM_ALLYEAR,Seq!G$1,FALSE),".")</f>
        <v>.</v>
      </c>
      <c r="FC144" t="str">
        <f>IF(ISNUMBER(VLOOKUP($F144,AREA_EM_ALLYEAR,Seq!H$1,FALSE)),VLOOKUP($F144,AREA_EM_ALLYEAR,Seq!H$1,FALSE),".")</f>
        <v>.</v>
      </c>
      <c r="FD144" t="str">
        <f>IF(ISNUMBER(VLOOKUP($F144,AREA_EM_ALLYEAR,Seq!I$1,FALSE)),VLOOKUP($F144,AREA_EM_ALLYEAR,Seq!I$1,FALSE),".")</f>
        <v>.</v>
      </c>
      <c r="FE144" t="str">
        <f>IF(ISNUMBER(VLOOKUP($F144,AREA_EM_ALLYEAR,Seq!J$1,FALSE)),VLOOKUP($F144,AREA_EM_ALLYEAR,Seq!J$1,FALSE),".")</f>
        <v>.</v>
      </c>
      <c r="FF144" t="str">
        <f>IF(ISNUMBER(VLOOKUP($F144,AREA_EM_ALLYEAR,Seq!K$1,FALSE)),VLOOKUP($F144,AREA_EM_ALLYEAR,Seq!K$1,FALSE),".")</f>
        <v>.</v>
      </c>
      <c r="FG144" t="str">
        <f>IF(ISNUMBER(VLOOKUP($F144,AREA_EM_ALLYEAR,Seq!L$1,FALSE)),VLOOKUP($F144,AREA_EM_ALLYEAR,Seq!L$1,FALSE),".")</f>
        <v>.</v>
      </c>
      <c r="FH144" t="str">
        <f>IF(ISNUMBER(VLOOKUP($F144,AREA_EM_ALLYEAR,Seq!M$1,FALSE)),VLOOKUP($F144,AREA_EM_ALLYEAR,Seq!M$1,FALSE),".")</f>
        <v>.</v>
      </c>
      <c r="FI144" t="str">
        <f>IF(ISNUMBER(VLOOKUP($F144,AREA_EM_ALLYEAR,Seq!N$1,FALSE)),VLOOKUP($F144,AREA_EM_ALLYEAR,Seq!N$1,FALSE),".")</f>
        <v>.</v>
      </c>
      <c r="FJ144" t="str">
        <f>IF(ISNUMBER(VLOOKUP($F144,AREA_EM_ALLYEAR,Seq!O$1,FALSE)),VLOOKUP($F144,AREA_EM_ALLYEAR,Seq!O$1,FALSE),".")</f>
        <v>.</v>
      </c>
      <c r="FK144" t="str">
        <f t="shared" si="130"/>
        <v>.</v>
      </c>
      <c r="FN144" t="str">
        <f>IF( ISNUMBER(VLOOKUP($F144,AREA_LIFE,Seq!V$1,FALSE)-Life!V$39),VLOOKUP($F144,AREA_LIFE,Seq!V$1,FALSE)-Life!V$39,".")</f>
        <v>.</v>
      </c>
      <c r="FO144" t="str">
        <f>IF( ISNUMBER(VLOOKUP($F144,AREA_LIFE,Seq!W$1,FALSE)-Life!W$39),VLOOKUP($F144,AREA_LIFE,Seq!W$1,FALSE)-Life!W$39,".")</f>
        <v>.</v>
      </c>
      <c r="FP144" t="str">
        <f>IF( ISNUMBER(VLOOKUP($F144,AREA_LIFE,Seq!X$1,FALSE)-Life!X$39),VLOOKUP($F144,AREA_LIFE,Seq!X$1,FALSE)-Life!X$39,".")</f>
        <v>.</v>
      </c>
      <c r="FQ144" t="str">
        <f>IF( ISNUMBER(VLOOKUP($F144,AREA_LIFE,Seq!Y$1,FALSE)-Life!Y$39),VLOOKUP($F144,AREA_LIFE,Seq!Y$1,FALSE)-Life!Y$39,".")</f>
        <v>.</v>
      </c>
      <c r="FR144" t="str">
        <f>IF( ISNUMBER(VLOOKUP($F144,AREA_LIFE,Seq!Z$1,FALSE)-Life!Z$39),VLOOKUP($F144,AREA_LIFE,Seq!Z$1,FALSE)-Life!Z$39,".")</f>
        <v>.</v>
      </c>
      <c r="FS144" t="str">
        <f>IF( ISNUMBER(VLOOKUP($F144,AREA_LIFE,Seq!AA$1,FALSE)-Life!AA$39),VLOOKUP($F144,AREA_LIFE,Seq!AA$1,FALSE)-Life!AA$39,".")</f>
        <v>.</v>
      </c>
      <c r="FT144" t="str">
        <f>IF( ISNUMBER(VLOOKUP($F144,AREA_LIFE,Seq!AB$1,FALSE)-Life!AB$39),VLOOKUP($F144,AREA_LIFE,Seq!AB$1,FALSE)-Life!AB$39,".")</f>
        <v>.</v>
      </c>
      <c r="FU144" t="str">
        <f>IF( ISNUMBER(VLOOKUP($F144,AREA_LIFE,Seq!AC$1,FALSE)-Life!AC$39),VLOOKUP($F144,AREA_LIFE,Seq!AC$1,FALSE)-Life!AC$39,".")</f>
        <v>.</v>
      </c>
      <c r="FV144" t="str">
        <f>IF( ISNUMBER(VLOOKUP($F144,AREA_LIFE,Seq!AD$1,FALSE)-Life!AD$39),VLOOKUP($F144,AREA_LIFE,Seq!AD$1,FALSE)-Life!AD$39,".")</f>
        <v>.</v>
      </c>
      <c r="FW144" t="str">
        <f>IF( ISNUMBER(VLOOKUP($F144,AREA_LIFE,Seq!AE$1,FALSE)-Life!AE$39),VLOOKUP($F144,AREA_LIFE,Seq!AE$1,FALSE)-Life!AE$39,".")</f>
        <v>.</v>
      </c>
      <c r="FX144" t="str">
        <f>IF( ISNUMBER(VLOOKUP($F144,AREA_LIFE,Seq!AF$1,FALSE)-Life!AF$39),VLOOKUP($F144,AREA_LIFE,Seq!AF$1,FALSE)-Life!AF$39,".")</f>
        <v>.</v>
      </c>
      <c r="FY144" t="str">
        <f>IF( ISNUMBER(VLOOKUP($F144,AREA_LIFE,Seq!AG$1,FALSE)-Life!AG$39),VLOOKUP($F144,AREA_LIFE,Seq!AG$1,FALSE)-Life!AG$39,".")</f>
        <v>.</v>
      </c>
      <c r="FZ144" t="str">
        <f>IF( ISNUMBER(VLOOKUP($F144,AREA_LIFE,Seq!AH$1,FALSE)-Life!AH$39),VLOOKUP($F144,AREA_LIFE,Seq!AH$1,FALSE)-Life!AH$39,".")</f>
        <v>.</v>
      </c>
      <c r="GA144" t="str">
        <f>IF( ISNUMBER(VLOOKUP($F144,AREA_LIFE,Seq!AI$1,FALSE)-Life!AI$39),VLOOKUP($F144,AREA_LIFE,Seq!AI$1,FALSE)-Life!AI$39,".")</f>
        <v>.</v>
      </c>
      <c r="GB144" t="str">
        <f>IF( ISNUMBER(VLOOKUP($F144,AREA_LIFE,Seq!AJ$1,FALSE)-Life!AJ$39),VLOOKUP($F144,AREA_LIFE,Seq!AJ$1,FALSE)-Life!AJ$39,".")</f>
        <v>.</v>
      </c>
      <c r="GC144" t="str">
        <f>IF( ISNUMBER(VLOOKUP($F144,AREA_LIFE,Seq!AK$1,FALSE)-Life!AK$39),VLOOKUP($F144,AREA_LIFE,Seq!AK$1,FALSE)-Life!AK$39,".")</f>
        <v>.</v>
      </c>
      <c r="GD144" t="str">
        <f>IF( ISNUMBER(VLOOKUP($F144,AREA_LIFE,Seq!AL$1,FALSE)-Life!AL$39),VLOOKUP($F144,AREA_LIFE,Seq!AL$1,FALSE)-Life!AL$39,".")</f>
        <v>.</v>
      </c>
      <c r="GE144" t="str">
        <f>IF( ISNUMBER(VLOOKUP($F144,AREA_LIFE,Seq!AM$1,FALSE)-Life!AM$39),VLOOKUP($F144,AREA_LIFE,Seq!AM$1,FALSE)-Life!AM$39,".")</f>
        <v>.</v>
      </c>
      <c r="GF144" t="str">
        <f>IF( ISNUMBER(VLOOKUP($F144,AREA_LIFE,Seq!AN$1,FALSE)-Life!AN$39),VLOOKUP($F144,AREA_LIFE,Seq!AN$1,FALSE)-Life!AN$39,".")</f>
        <v>.</v>
      </c>
      <c r="GG144" t="str">
        <f>IF( ISNUMBER(VLOOKUP($F144,AREA_LIFE,Seq!AO$1,FALSE)-Life!AO$39),VLOOKUP($F144,AREA_LIFE,Seq!AO$1,FALSE)-Life!AO$39,".")</f>
        <v>.</v>
      </c>
      <c r="GH144" t="str">
        <f>IF( ISNUMBER(VLOOKUP($F144,AREA_LIFE,Seq!AP$1,FALSE)-Life!AP$39),VLOOKUP($F144,AREA_LIFE,Seq!AP$1,FALSE)-Life!AP$39,".")</f>
        <v>.</v>
      </c>
      <c r="GI144" t="str">
        <f>IF( ISNUMBER(VLOOKUP($F144,AREA_LIFE,Seq!AQ$1,FALSE)-Life!AQ$39),VLOOKUP($F144,AREA_LIFE,Seq!AQ$1,FALSE)-Life!AQ$39,".")</f>
        <v>.</v>
      </c>
      <c r="GJ144" t="str">
        <f>IF( ISNUMBER(VLOOKUP($F144,AREA_LIFE,Seq!AR$1,FALSE)-Life!AR$39),VLOOKUP($F144,AREA_LIFE,Seq!AR$1,FALSE)-Life!AR$39,".")</f>
        <v>.</v>
      </c>
      <c r="GK144" t="str">
        <f>IF( ISNUMBER(VLOOKUP($F144,AREA_LIFE,Seq!AS$1,FALSE)-Life!AS$39),VLOOKUP($F144,AREA_LIFE,Seq!AS$1,FALSE)-Life!AS$39,".")</f>
        <v>.</v>
      </c>
      <c r="GL144" t="str">
        <f>IF( ISNUMBER(VLOOKUP($F144,AREA_LIFE,Seq!AT$1,FALSE)-Life!AT$39),VLOOKUP($F144,AREA_LIFE,Seq!AT$1,FALSE)-Life!AT$39,".")</f>
        <v>.</v>
      </c>
      <c r="GM144" t="str">
        <f>IF( ISNUMBER(VLOOKUP($F144,AREA_LIFE,Seq!AU$1,FALSE)-Life!AU$39),VLOOKUP($F144,AREA_LIFE,Seq!AU$1,FALSE)-Life!AU$39,".")</f>
        <v>.</v>
      </c>
      <c r="GN144" t="str">
        <f>IF( ISNUMBER(VLOOKUP($F144,AREA_LIFE,Seq!AV$1,FALSE)-Life!AV$39),VLOOKUP($F144,AREA_LIFE,Seq!AV$1,FALSE)-Life!AV$39,".")</f>
        <v>.</v>
      </c>
      <c r="GO144" t="str">
        <f>IF( ISNUMBER(VLOOKUP($F144,AREA_LIFE,Seq!AW$1,FALSE)-Life!AW$39),VLOOKUP($F144,AREA_LIFE,Seq!AW$1,FALSE)-Life!AW$39,".")</f>
        <v>.</v>
      </c>
      <c r="GP144" t="str">
        <f>IF( ISNUMBER(VLOOKUP($F144,AREA_LIFE,Seq!AX$1,FALSE)-Life!AX$39),VLOOKUP($F144,AREA_LIFE,Seq!AX$1,FALSE)-Life!AX$39,".")</f>
        <v>.</v>
      </c>
      <c r="GQ144" t="str">
        <f t="shared" si="131"/>
        <v>.</v>
      </c>
      <c r="GS144" t="str">
        <f>IFERROR(VLOOKUP($F144,AREA_LIFE,Seq!V$1,FALSE),".")</f>
        <v>.</v>
      </c>
      <c r="GT144" t="str">
        <f>IFERROR(VLOOKUP($F144,AREA_LIFE,Seq!W$1,FALSE),".")</f>
        <v>.</v>
      </c>
      <c r="GU144" t="str">
        <f>IFERROR(VLOOKUP($F144,AREA_LIFE,Seq!X$1,FALSE),".")</f>
        <v>.</v>
      </c>
      <c r="GV144" t="str">
        <f>IFERROR(VLOOKUP($F144,AREA_LIFE,Seq!Y$1,FALSE),".")</f>
        <v>.</v>
      </c>
      <c r="GW144" t="str">
        <f>IFERROR(VLOOKUP($F144,AREA_LIFE,Seq!Z$1,FALSE),".")</f>
        <v>.</v>
      </c>
      <c r="GX144" t="str">
        <f>IFERROR(VLOOKUP($F144,AREA_LIFE,Seq!AA$1,FALSE),".")</f>
        <v>.</v>
      </c>
      <c r="GY144" t="str">
        <f>IFERROR(VLOOKUP($F144,AREA_LIFE,Seq!AB$1,FALSE),".")</f>
        <v>.</v>
      </c>
      <c r="GZ144" t="str">
        <f>IFERROR(VLOOKUP($F144,AREA_LIFE,Seq!AC$1,FALSE),".")</f>
        <v>.</v>
      </c>
      <c r="HA144" t="str">
        <f>IFERROR(VLOOKUP($F144,AREA_LIFE,Seq!AD$1,FALSE),".")</f>
        <v>.</v>
      </c>
      <c r="HB144" t="str">
        <f>IFERROR(VLOOKUP($F144,AREA_LIFE,Seq!AE$1,FALSE),".")</f>
        <v>.</v>
      </c>
      <c r="HC144" t="str">
        <f>IFERROR(VLOOKUP($F144,AREA_LIFE,Seq!AF$1,FALSE),".")</f>
        <v>.</v>
      </c>
      <c r="HD144" t="str">
        <f>IFERROR(VLOOKUP($F144,AREA_LIFE,Seq!AG$1,FALSE),".")</f>
        <v>.</v>
      </c>
      <c r="HE144" t="str">
        <f>IFERROR(VLOOKUP($F144,AREA_LIFE,Seq!AH$1,FALSE),".")</f>
        <v>.</v>
      </c>
      <c r="HF144" t="str">
        <f>IFERROR(VLOOKUP($F144,AREA_LIFE,Seq!AI$1,FALSE),".")</f>
        <v>.</v>
      </c>
      <c r="HG144" t="str">
        <f>IFERROR(VLOOKUP($F144,AREA_LIFE,Seq!AJ$1,FALSE),".")</f>
        <v>.</v>
      </c>
      <c r="HH144" t="str">
        <f>IFERROR(VLOOKUP($F144,AREA_LIFE,Seq!AK$1,FALSE),".")</f>
        <v>.</v>
      </c>
      <c r="HI144" t="str">
        <f>IFERROR(VLOOKUP($F144,AREA_LIFE,Seq!AL$1,FALSE),".")</f>
        <v>.</v>
      </c>
      <c r="HJ144" t="str">
        <f>IFERROR(VLOOKUP($F144,AREA_LIFE,Seq!AM$1,FALSE),".")</f>
        <v>.</v>
      </c>
      <c r="HK144" t="str">
        <f>IFERROR(VLOOKUP($F144,AREA_LIFE,Seq!AN$1,FALSE),".")</f>
        <v>.</v>
      </c>
      <c r="HL144" t="str">
        <f>IFERROR(VLOOKUP($F144,AREA_LIFE,Seq!AO$1,FALSE),".")</f>
        <v>.</v>
      </c>
      <c r="HM144" t="str">
        <f>IFERROR(VLOOKUP($F144,AREA_LIFE,Seq!AP$1,FALSE),".")</f>
        <v>.</v>
      </c>
      <c r="HN144" t="str">
        <f>IFERROR(VLOOKUP($F144,AREA_LIFE,Seq!AQ$1,FALSE),".")</f>
        <v>.</v>
      </c>
      <c r="HO144" t="str">
        <f>IFERROR(VLOOKUP($F144,AREA_LIFE,Seq!AR$1,FALSE),".")</f>
        <v>.</v>
      </c>
      <c r="HP144" t="str">
        <f>IFERROR(VLOOKUP($F144,AREA_LIFE,Seq!AS$1,FALSE),".")</f>
        <v>.</v>
      </c>
      <c r="HQ144" t="str">
        <f>IFERROR(VLOOKUP($F144,AREA_LIFE,Seq!AT$1,FALSE),".")</f>
        <v>.</v>
      </c>
      <c r="HR144" t="str">
        <f>IFERROR(VLOOKUP($F144,AREA_LIFE,Seq!AU$1,FALSE),".")</f>
        <v>.</v>
      </c>
      <c r="HS144" t="str">
        <f>IFERROR(VLOOKUP($F144,AREA_LIFE,Seq!AV$1,FALSE),".")</f>
        <v>.</v>
      </c>
      <c r="HT144" t="str">
        <f>IFERROR(VLOOKUP($F144,AREA_LIFE,Seq!AW$1,FALSE),".")</f>
        <v>.</v>
      </c>
      <c r="HU144" t="str">
        <f>IFERROR(VLOOKUP($F144,AREA_LIFE,Seq!AX$1,FALSE),".")</f>
        <v>.</v>
      </c>
      <c r="HV144" t="str">
        <f>IFERROR(VLOOKUP($F144,AREA_LIFE,Seq!AY$1,FALSE),".")</f>
        <v>.</v>
      </c>
      <c r="HZ144">
        <f t="shared" si="85"/>
        <v>21862</v>
      </c>
      <c r="IA144">
        <f t="shared" si="132"/>
        <v>0</v>
      </c>
      <c r="IB144">
        <f t="shared" si="86"/>
        <v>44890725.887912646</v>
      </c>
      <c r="IC144">
        <f t="shared" si="87"/>
        <v>-44029385.298209563</v>
      </c>
      <c r="ID144">
        <f t="shared" si="133"/>
        <v>9.1455899457596149E-2</v>
      </c>
      <c r="IE144" t="str">
        <f>work!FK144</f>
        <v>.</v>
      </c>
      <c r="IF144" t="str">
        <f>work!FL144</f>
        <v>.</v>
      </c>
      <c r="IG144" t="str">
        <f>work!FM144</f>
        <v>.</v>
      </c>
      <c r="IH144" t="str">
        <f>IF(ISNUMBER(work!FS144-work!FK144),work!FS144-work!FK144,".")</f>
        <v>.</v>
      </c>
      <c r="II144" t="str">
        <f>IF(ISNUMBER(work!FT144-work!FL144),work!FT144-work!FL144,".")</f>
        <v>.</v>
      </c>
      <c r="IJ144" t="str">
        <f>IF(ISNUMBER(work!FU144-work!FM144),work!FU144-work!FM144,".")</f>
        <v>.</v>
      </c>
    </row>
    <row r="145" spans="1:244" hidden="1">
      <c r="A145" s="24" t="str">
        <f t="shared" si="97"/>
        <v>拉丁美洲</v>
      </c>
      <c r="B145" s="24" t="str">
        <f t="shared" si="98"/>
        <v>Out</v>
      </c>
      <c r="C145" s="24" t="str">
        <f t="shared" si="99"/>
        <v>Out</v>
      </c>
      <c r="D145" s="24"/>
      <c r="E145" s="25" t="s">
        <v>3174</v>
      </c>
      <c r="F145" s="26" t="str">
        <f t="shared" si="100"/>
        <v>Barbados</v>
      </c>
      <c r="G145" s="27" t="str">
        <f t="shared" si="101"/>
        <v>.</v>
      </c>
      <c r="H145" s="27" t="str">
        <f t="shared" si="102"/>
        <v>.</v>
      </c>
      <c r="I145" s="27" t="str">
        <f t="shared" si="103"/>
        <v>.</v>
      </c>
      <c r="J145" s="27" t="str">
        <f t="shared" si="104"/>
        <v>.</v>
      </c>
      <c r="K145" s="27" t="str">
        <f t="shared" si="105"/>
        <v>.</v>
      </c>
      <c r="L145" s="27" t="str">
        <f t="shared" si="106"/>
        <v>.</v>
      </c>
      <c r="M145" s="27" t="str">
        <f t="shared" si="107"/>
        <v>.</v>
      </c>
      <c r="N145" s="27" t="str">
        <f t="shared" si="108"/>
        <v>.</v>
      </c>
      <c r="O145" s="27" t="str">
        <f t="shared" si="109"/>
        <v>.</v>
      </c>
      <c r="P145" s="27" t="str">
        <f t="shared" si="110"/>
        <v>.</v>
      </c>
      <c r="Q145" s="27" t="str">
        <f t="shared" si="111"/>
        <v>.</v>
      </c>
      <c r="R145" s="27" t="str">
        <f t="shared" si="112"/>
        <v>.</v>
      </c>
      <c r="S145" s="27">
        <f t="shared" si="113"/>
        <v>330</v>
      </c>
      <c r="T145" s="27">
        <f t="shared" si="114"/>
        <v>53</v>
      </c>
      <c r="U145" s="27">
        <f t="shared" si="115"/>
        <v>53</v>
      </c>
      <c r="V145" s="27">
        <f t="shared" si="116"/>
        <v>392</v>
      </c>
      <c r="W145" s="27">
        <f t="shared" si="117"/>
        <v>5</v>
      </c>
      <c r="X145" s="27">
        <f t="shared" si="118"/>
        <v>1214</v>
      </c>
      <c r="Y145" s="27">
        <f t="shared" si="119"/>
        <v>1611</v>
      </c>
      <c r="Z145" s="27">
        <f t="shared" si="120"/>
        <v>2446</v>
      </c>
      <c r="AA145" s="27">
        <f t="shared" si="121"/>
        <v>3129</v>
      </c>
      <c r="AB145" s="27">
        <f t="shared" si="122"/>
        <v>9701</v>
      </c>
      <c r="AC145" s="27">
        <f t="shared" si="123"/>
        <v>53548</v>
      </c>
      <c r="AD145" s="27">
        <f t="shared" si="124"/>
        <v>70958</v>
      </c>
      <c r="AE145" s="27">
        <f t="shared" si="125"/>
        <v>125520</v>
      </c>
      <c r="AF145" s="27">
        <f t="shared" si="126"/>
        <v>55754</v>
      </c>
      <c r="AG145" s="27"/>
      <c r="AH145" s="27">
        <f>IF(ISNUMBER(work!C145+work!AH145),work!C145+work!AH145,".")</f>
        <v>18488694.646332998</v>
      </c>
      <c r="AI145" s="27">
        <f>IF(ISNUMBER(work!D145+work!AI145),work!D145+work!AI145,".")</f>
        <v>19433755.872172702</v>
      </c>
      <c r="AJ145" s="27">
        <f>IF(ISNUMBER(work!E145+work!AJ145),work!E145+work!AJ145,".")</f>
        <v>21175665.3559324</v>
      </c>
      <c r="AK145" s="27">
        <f>IF(ISNUMBER(work!F145+work!AK145),work!F145+work!AK145,".")</f>
        <v>23464641.5623658</v>
      </c>
      <c r="AL145" s="27">
        <f>IF(ISNUMBER(work!G145+work!AL145),work!G145+work!AL145,".")</f>
        <v>27010058.111960601</v>
      </c>
      <c r="AM145" s="27">
        <f>IF(ISNUMBER(work!H145+work!AM145),work!H145+work!AM145,".")</f>
        <v>30632360.061843298</v>
      </c>
      <c r="AN145" s="27">
        <f>IF(ISNUMBER(work!I145+work!AN145),work!I145+work!AN145,".")</f>
        <v>33329182.434210304</v>
      </c>
      <c r="AO145" s="27">
        <f>IF(ISNUMBER(work!J145+work!AO145),work!J145+work!AO145,".")</f>
        <v>37173820.421257101</v>
      </c>
      <c r="AP145" s="27">
        <f>IF(ISNUMBER(work!K145+work!AP145),work!K145+work!AP145,".")</f>
        <v>41364071.622235201</v>
      </c>
      <c r="AQ145" s="27">
        <f>IF(ISNUMBER(work!L145+work!AQ145),work!L145+work!AQ145,".")</f>
        <v>43062051.813658804</v>
      </c>
      <c r="AR145" s="27">
        <f>IF(ISNUMBER(work!M145+work!AR145),work!M145+work!AR145,".")</f>
        <v>44678646.133861102</v>
      </c>
      <c r="AS145" s="27">
        <f>IF(ISNUMBER(work!N145+work!AS145),work!N145+work!AS145,".")</f>
        <v>48762605.782822698</v>
      </c>
      <c r="AT145" s="27">
        <f>IF(ISNUMBER(work!O145+work!AT145),work!O145+work!AT145,".")</f>
        <v>55646193.596905105</v>
      </c>
      <c r="AU145" s="27">
        <f>IF(ISNUMBER(work!P145+work!AU145),work!P145+work!AU145,".")</f>
        <v>63410421.693239793</v>
      </c>
      <c r="AV145" s="27">
        <f>IF(ISNUMBER(work!Q145+work!AV145),work!Q145+work!AV145,".")</f>
        <v>71698603.312308595</v>
      </c>
      <c r="AW145" s="27">
        <f>IF(ISNUMBER(work!R145+work!AW145),work!R145+work!AW145,".")</f>
        <v>79493825.981420696</v>
      </c>
      <c r="AX145" s="27">
        <f>IF(ISNUMBER(work!S145+work!AX145),work!S145+work!AX145,".")</f>
        <v>87425659.687402695</v>
      </c>
      <c r="AY145" s="27">
        <f>IF(ISNUMBER(work!T145+work!AY145),work!T145+work!AY145,".")</f>
        <v>95549888.038151994</v>
      </c>
      <c r="AZ145" s="27">
        <f>IF(ISNUMBER(work!U145+work!AZ145),work!U145+work!AZ145,".")</f>
        <v>102994193.08826999</v>
      </c>
      <c r="BA145" s="27">
        <f>IF(ISNUMBER(work!V145+work!BA145),work!V145+work!BA145,".")</f>
        <v>110809613.296777</v>
      </c>
      <c r="BB145" s="27">
        <f>IF(ISNUMBER(work!W145+work!BB145),work!W145+work!BB145,".")</f>
        <v>120103917.1761</v>
      </c>
      <c r="BC145" s="27">
        <f>IF(ISNUMBER(work!X145+work!BC145),work!X145+work!BC145,".")</f>
        <v>130046023.09723447</v>
      </c>
      <c r="BD145" s="27">
        <f>IF(ISNUMBER(work!Y145+work!BD145),work!Y145+work!BD145,".")</f>
        <v>141852262.20592803</v>
      </c>
      <c r="BE145" s="27" t="str">
        <f>IF(ISNUMBER(work!Z145+work!BE145),work!Z145+work!BE145,".")</f>
        <v>.</v>
      </c>
      <c r="BF145" s="27" t="str">
        <f>IF(ISNUMBER(work!AA145+work!BF145),work!AA145+work!BF145,".")</f>
        <v>.</v>
      </c>
      <c r="BG145" s="27" t="str">
        <f>IF(ISNUMBER(work!AB145+work!BG145),work!AB145+work!BG145,".")</f>
        <v>.</v>
      </c>
      <c r="BH145" s="27" t="str">
        <f>IF(ISNUMBER(work!AC145+work!BH145),work!AC145+work!BH145,".")</f>
        <v>.</v>
      </c>
      <c r="BI145" s="27" t="str">
        <f>IF(ISNUMBER(work!AD145+work!BI145),work!AD145+work!BI145,".")</f>
        <v>.</v>
      </c>
      <c r="BJ145" s="27" t="str">
        <f>IF(ISNUMBER(work!AE145+work!BJ145),work!AE145+work!BJ145,".")</f>
        <v>.</v>
      </c>
      <c r="BK145" s="27" t="str">
        <f>IF(ISNUMBER(work!AF145+work!BK145),work!AF145+work!BK145,".")</f>
        <v>.</v>
      </c>
      <c r="BL145" s="27"/>
      <c r="BM145" s="27">
        <f>IF(ISNUMBER(work!AH145-work!C145),work!AH145-work!C145,".")</f>
        <v>-18099693.916733</v>
      </c>
      <c r="BN145" s="27">
        <f>IF(ISNUMBER(work!AI145-work!D145),work!AI145-work!D145,".")</f>
        <v>-19057228.896172699</v>
      </c>
      <c r="BO145" s="27">
        <f>IF(ISNUMBER(work!AJ145-work!E145),work!AJ145-work!E145,".")</f>
        <v>-20817999.026332401</v>
      </c>
      <c r="BP145" s="27">
        <f>IF(ISNUMBER(work!AK145-work!F145),work!AK145-work!F145,".")</f>
        <v>-23106332.237565801</v>
      </c>
      <c r="BQ145" s="27">
        <f>IF(ISNUMBER(work!AL145-work!G145),work!AL145-work!G145,".")</f>
        <v>-26639703.705560599</v>
      </c>
      <c r="BR145" s="27">
        <f>IF(ISNUMBER(work!AM145-work!H145),work!AM145-work!H145,".")</f>
        <v>-30260119.601043299</v>
      </c>
      <c r="BS145" s="27">
        <f>IF(ISNUMBER(work!AN145-work!I145),work!AN145-work!I145,".")</f>
        <v>-32921835.439010303</v>
      </c>
      <c r="BT145" s="27">
        <f>IF(ISNUMBER(work!AO145-work!J145),work!AO145-work!J145,".")</f>
        <v>-36762315.525257103</v>
      </c>
      <c r="BU145" s="27">
        <f>IF(ISNUMBER(work!AP145-work!K145),work!AP145-work!K145,".")</f>
        <v>-40926847.686235197</v>
      </c>
      <c r="BV145" s="27">
        <f>IF(ISNUMBER(work!AQ145-work!L145),work!AQ145-work!L145,".")</f>
        <v>-42602795.186458796</v>
      </c>
      <c r="BW145" s="27">
        <f>IF(ISNUMBER(work!AR145-work!M145),work!AR145-work!M145,".")</f>
        <v>-44241465.052261107</v>
      </c>
      <c r="BX145" s="27">
        <f>IF(ISNUMBER(work!AS145-work!N145),work!AS145-work!N145,".")</f>
        <v>-48338155.632422701</v>
      </c>
      <c r="BY145" s="27">
        <f>IF(ISNUMBER(work!AT145-work!O145),work!AT145-work!O145,".")</f>
        <v>-55242875.939305104</v>
      </c>
      <c r="BZ145" s="27">
        <f>IF(ISNUMBER(work!AU145-work!P145),work!AU145-work!P145,".")</f>
        <v>-63003117.578039795</v>
      </c>
      <c r="CA145" s="27">
        <f>IF(ISNUMBER(work!AV145-work!Q145),work!AV145-work!Q145,".")</f>
        <v>-71275109.603508607</v>
      </c>
      <c r="CB145" s="27">
        <f>IF(ISNUMBER(work!AW145-work!R145),work!AW145-work!R145,".")</f>
        <v>-79064021.642220706</v>
      </c>
      <c r="CC145" s="27">
        <f>IF(ISNUMBER(work!AX145-work!S145),work!AX145-work!S145,".")</f>
        <v>-86987972.698602706</v>
      </c>
      <c r="CD145" s="27">
        <f>IF(ISNUMBER(work!AY145-work!T145),work!AY145-work!T145,".")</f>
        <v>-95084212.159751996</v>
      </c>
      <c r="CE145" s="27">
        <f>IF(ISNUMBER(work!AZ145-work!U145),work!AZ145-work!U145,".")</f>
        <v>-102509366.92507</v>
      </c>
      <c r="CF145" s="27">
        <f>IF(ISNUMBER(work!BA145-work!V145),work!BA145-work!V145,".")</f>
        <v>-110312217.277577</v>
      </c>
      <c r="CG145" s="27">
        <f>IF(ISNUMBER(work!BB145-work!W145),work!BB145-work!W145,".")</f>
        <v>-119592147.16649999</v>
      </c>
      <c r="CH145" s="27">
        <f>IF(ISNUMBER(work!BC145-work!X145),work!BC145-work!X145,".")</f>
        <v>-129544814.58580153</v>
      </c>
      <c r="CI145" s="27">
        <f>IF(ISNUMBER(work!BD145-work!Y145),work!BD145-work!Y145,".")</f>
        <v>-141361341.70626396</v>
      </c>
      <c r="CJ145" s="27" t="str">
        <f>IF(ISNUMBER(work!BE145-work!Z145),work!BE145-work!Z145,".")</f>
        <v>.</v>
      </c>
      <c r="CK145" s="27" t="str">
        <f>IF(ISNUMBER(work!BF145-work!AA145),work!BF145-work!AA145,".")</f>
        <v>.</v>
      </c>
      <c r="CL145" s="27" t="str">
        <f>IF(ISNUMBER(work!BG145-work!AB145),work!BG145-work!AB145,".")</f>
        <v>.</v>
      </c>
      <c r="CM145" s="27" t="str">
        <f>IF(ISNUMBER(work!BH145-work!AC145),work!BH145-work!AC145,".")</f>
        <v>.</v>
      </c>
      <c r="CN145" s="27" t="str">
        <f>IF(ISNUMBER(work!BI145-work!AD145),work!BI145-work!AD145,".")</f>
        <v>.</v>
      </c>
      <c r="CO145" s="27" t="str">
        <f>IF(ISNUMBER(work!BJ145-work!AE145),work!BJ145-work!AE145,".")</f>
        <v>.</v>
      </c>
      <c r="CP145" s="27" t="str">
        <f>IF(ISNUMBER(work!BK145-work!AF145),work!BK145-work!AF145,".")</f>
        <v>.</v>
      </c>
      <c r="CQ145" s="27"/>
      <c r="CR145" s="27"/>
      <c r="CS145" s="27" t="str">
        <f>IF(ISNUMBER(work!CR145-work!BN145),work!CR145-work!BN145,".")</f>
        <v>.</v>
      </c>
      <c r="CT145" s="27" t="str">
        <f>IF(ISNUMBER(work!CS145-work!BO145),work!CS145-work!BO145,".")</f>
        <v>.</v>
      </c>
      <c r="CU145" s="27" t="str">
        <f>IF(ISNUMBER(work!CT145-work!BP145),work!CT145-work!BP145,".")</f>
        <v>.</v>
      </c>
      <c r="CV145" s="27" t="str">
        <f>IF(ISNUMBER(work!CU145-work!BQ145),work!CU145-work!BQ145,".")</f>
        <v>.</v>
      </c>
      <c r="CW145" s="27" t="str">
        <f>IF(ISNUMBER(work!CV145-work!BR145),work!CV145-work!BR145,".")</f>
        <v>.</v>
      </c>
      <c r="CX145" s="27" t="str">
        <f>IF(ISNUMBER(work!CW145-work!BS145),work!CW145-work!BS145,".")</f>
        <v>.</v>
      </c>
      <c r="CY145" s="27" t="str">
        <f>IF(ISNUMBER(work!CX145-work!BT145),work!CX145-work!BT145,".")</f>
        <v>.</v>
      </c>
      <c r="CZ145" s="27" t="str">
        <f>IF(ISNUMBER(work!CY145-work!BU145),work!CY145-work!BU145,".")</f>
        <v>.</v>
      </c>
      <c r="DA145" s="27" t="str">
        <f>IF(ISNUMBER(work!CZ145-work!BV145),work!CZ145-work!BV145,".")</f>
        <v>.</v>
      </c>
      <c r="DB145" s="27" t="str">
        <f>IF(ISNUMBER(work!DA145-work!BW145),work!DA145-work!BW145,".")</f>
        <v>.</v>
      </c>
      <c r="DC145" s="27" t="str">
        <f>IF(ISNUMBER(work!DB145-work!BX145),work!DB145-work!BX145,".")</f>
        <v>.</v>
      </c>
      <c r="DD145" s="27" t="str">
        <f>IF(ISNUMBER(work!DC145-work!BY145),work!DC145-work!BY145,".")</f>
        <v>.</v>
      </c>
      <c r="DE145" s="27" t="str">
        <f>IF(ISNUMBER(work!DD145-work!BZ145),work!DD145-work!BZ145,".")</f>
        <v>.</v>
      </c>
      <c r="DF145" s="27" t="str">
        <f>IF(ISNUMBER(work!DE145-work!CA145),work!DE145-work!CA145,".")</f>
        <v>.</v>
      </c>
      <c r="DG145" s="27" t="str">
        <f>IF(ISNUMBER(work!DF145-work!CB145),work!DF145-work!CB145,".")</f>
        <v>.</v>
      </c>
      <c r="DH145" s="27" t="str">
        <f>IF(ISNUMBER(work!DG145-work!CC145),work!DG145-work!CC145,".")</f>
        <v>.</v>
      </c>
      <c r="DI145" s="27" t="str">
        <f>IF(ISNUMBER(work!DH145-work!CD145),work!DH145-work!CD145,".")</f>
        <v>.</v>
      </c>
      <c r="DJ145" s="27" t="str">
        <f>IF(ISNUMBER(work!DI145-work!CE145),work!DI145-work!CE145,".")</f>
        <v>.</v>
      </c>
      <c r="DK145" s="27" t="str">
        <f>IF(ISNUMBER(work!DJ145-work!CF145),work!DJ145-work!CF145,".")</f>
        <v>.</v>
      </c>
      <c r="DL145" s="27" t="str">
        <f>IF(ISNUMBER(work!DK145-work!CG145),work!DK145-work!CG145,".")</f>
        <v>.</v>
      </c>
      <c r="DM145" s="27" t="str">
        <f>IF(ISNUMBER(work!DL145-work!CH145),work!DL145-work!CH145,".")</f>
        <v>.</v>
      </c>
      <c r="DN145" s="27" t="str">
        <f>IF(ISNUMBER(work!DM145-work!CI145),work!DM145-work!CI145,".")</f>
        <v>.</v>
      </c>
      <c r="DO145" s="27" t="str">
        <f>IF(ISNUMBER(work!DN145-work!CJ145),work!DN145-work!CJ145,".")</f>
        <v>.</v>
      </c>
      <c r="DP145" s="27" t="str">
        <f>IF(ISNUMBER(work!DO145-work!CK145),work!DO145-work!CK145,".")</f>
        <v>.</v>
      </c>
      <c r="DQ145" s="27" t="str">
        <f>IF(ISNUMBER(work!DP145-work!CL145),work!DP145-work!CL145,".")</f>
        <v>.</v>
      </c>
      <c r="DR145" s="27" t="str">
        <f>IF(ISNUMBER(work!DQ145-work!CM145),work!DQ145-work!CM145,".")</f>
        <v>.</v>
      </c>
      <c r="DS145" s="27" t="str">
        <f>IF(ISNUMBER(work!DR145-work!CN145),work!DR145-work!CN145,".")</f>
        <v>.</v>
      </c>
      <c r="DT145" s="27" t="str">
        <f>IF(ISNUMBER(work!DS145-work!CO145),work!DS145-work!CO145,".")</f>
        <v>.</v>
      </c>
      <c r="DU145" s="27" t="str">
        <f>IF(ISNUMBER(work!DT145-work!CP145),work!DT145-work!CP145,".")</f>
        <v>.</v>
      </c>
      <c r="DV145" s="27" t="str">
        <f t="shared" si="127"/>
        <v>.</v>
      </c>
      <c r="DW145" s="27"/>
      <c r="DX145" s="27" t="str">
        <f>IF(ISNUMBER(work!FJ145/work!FN145),work!FJ145/work!FN145,".")</f>
        <v>.</v>
      </c>
      <c r="DY145" s="27" t="str">
        <f>IF(ISNUMBER(work!FK145/work!FO145),work!FK145/work!FO145,".")</f>
        <v>.</v>
      </c>
      <c r="DZ145" s="27" t="str">
        <f>IF(ISNUMBER(work!FL145/work!FP145),work!FL145/work!FP145,".")</f>
        <v>.</v>
      </c>
      <c r="EA145" s="27" t="str">
        <f>IF(ISNUMBER(work!FM145/work!FQ145),work!FM145/work!FQ145,".")</f>
        <v>.</v>
      </c>
      <c r="EB145" s="27" t="str">
        <f>IF(ISNUMBER((work!FK145+work!FL145)/(work!FO145+work!FP145)),(work!FK145+work!FL145)/(work!FO145+work!FP145),".")</f>
        <v>.</v>
      </c>
      <c r="EC145" s="27" t="str">
        <f>IF(ISNUMBER(work!FR145/work!FV145),work!FR145/work!FV145,".")</f>
        <v>.</v>
      </c>
      <c r="ED145" s="27" t="str">
        <f>IF(ISNUMBER(work!FS145/work!FW145),work!FS145/work!FW145,".")</f>
        <v>.</v>
      </c>
      <c r="EE145" s="27" t="str">
        <f>IF(ISNUMBER(work!FT145/work!FX145),work!FT145/work!FX145,".")</f>
        <v>.</v>
      </c>
      <c r="EF145" s="27" t="str">
        <f>IF(ISNUMBER(work!FU145/work!FY145),work!FU145/work!FY145,".")</f>
        <v>.</v>
      </c>
      <c r="EG145" s="27" t="str">
        <f>IF(ISNUMBER((work!FS145+work!FT145)/(work!FW145+work!FX145)),(work!FS145+work!FT145)/(work!FW145+work!FX145),".")</f>
        <v>.</v>
      </c>
      <c r="EH145" s="27">
        <f>work!EZ145</f>
        <v>2.4098224362501555E-4</v>
      </c>
      <c r="EI145" s="27" t="str">
        <f>work!FA145</f>
        <v>.</v>
      </c>
      <c r="EJ145" s="27" t="str">
        <f>work!FB145</f>
        <v>.</v>
      </c>
      <c r="EK145" s="27"/>
      <c r="EL145" s="27">
        <f t="shared" si="128"/>
        <v>14117.396000000001</v>
      </c>
      <c r="EM145" t="str">
        <f t="shared" si="129"/>
        <v>.</v>
      </c>
      <c r="EN145" t="str">
        <f>work!FM145</f>
        <v>.</v>
      </c>
      <c r="EO145" t="str">
        <f>IF(ISNUMBER(work!FK145+work!FL145),work!FK145+work!FL145,".")</f>
        <v>.</v>
      </c>
      <c r="EP145" t="str">
        <f>IF(ISNUMBER(work!FU145-work!FM145),work!FU145-work!FM145,".")</f>
        <v>.</v>
      </c>
      <c r="EQ145" t="str">
        <f>IF(ISNUMBER(work!FS145+work!FT145-work!FK145-work!FL145),(work!FS145+work!FT145-work!FK145-work!FL145),".")</f>
        <v>.</v>
      </c>
      <c r="EU145">
        <f>work!FC145</f>
        <v>60</v>
      </c>
      <c r="EV145" t="str">
        <f>work!FD145</f>
        <v>.</v>
      </c>
      <c r="EW145" t="str">
        <f>IF(ISNUMBER(VLOOKUP($F145,AREA_EM_ALLYEAR,Seq!B$1,FALSE)),VLOOKUP($F145,AREA_EM_ALLYEAR,Seq!B$1,FALSE),".")</f>
        <v>.</v>
      </c>
      <c r="EX145" t="str">
        <f>IF(ISNUMBER(VLOOKUP($F145,AREA_EM_ALLYEAR,Seq!C$1,FALSE)),VLOOKUP($F145,AREA_EM_ALLYEAR,Seq!C$1,FALSE),".")</f>
        <v>.</v>
      </c>
      <c r="EY145" t="str">
        <f>IF(ISNUMBER(VLOOKUP($F145,AREA_EM_ALLYEAR,Seq!D$1,FALSE)),VLOOKUP($F145,AREA_EM_ALLYEAR,Seq!D$1,FALSE),".")</f>
        <v>.</v>
      </c>
      <c r="EZ145" t="str">
        <f>IF(ISNUMBER(VLOOKUP($F145,AREA_EM_ALLYEAR,Seq!E$1,FALSE)),VLOOKUP($F145,AREA_EM_ALLYEAR,Seq!E$1,FALSE),".")</f>
        <v>.</v>
      </c>
      <c r="FA145" t="str">
        <f>IF(ISNUMBER(VLOOKUP($F145,AREA_EM_ALLYEAR,Seq!F$1,FALSE)),VLOOKUP($F145,AREA_EM_ALLYEAR,Seq!F$1,FALSE),".")</f>
        <v>.</v>
      </c>
      <c r="FB145" t="str">
        <f>IF(ISNUMBER(VLOOKUP($F145,AREA_EM_ALLYEAR,Seq!G$1,FALSE)),VLOOKUP($F145,AREA_EM_ALLYEAR,Seq!G$1,FALSE),".")</f>
        <v>.</v>
      </c>
      <c r="FC145" t="str">
        <f>IF(ISNUMBER(VLOOKUP($F145,AREA_EM_ALLYEAR,Seq!H$1,FALSE)),VLOOKUP($F145,AREA_EM_ALLYEAR,Seq!H$1,FALSE),".")</f>
        <v>.</v>
      </c>
      <c r="FD145" t="str">
        <f>IF(ISNUMBER(VLOOKUP($F145,AREA_EM_ALLYEAR,Seq!I$1,FALSE)),VLOOKUP($F145,AREA_EM_ALLYEAR,Seq!I$1,FALSE),".")</f>
        <v>.</v>
      </c>
      <c r="FE145" t="str">
        <f>IF(ISNUMBER(VLOOKUP($F145,AREA_EM_ALLYEAR,Seq!J$1,FALSE)),VLOOKUP($F145,AREA_EM_ALLYEAR,Seq!J$1,FALSE),".")</f>
        <v>.</v>
      </c>
      <c r="FF145" t="str">
        <f>IF(ISNUMBER(VLOOKUP($F145,AREA_EM_ALLYEAR,Seq!K$1,FALSE)),VLOOKUP($F145,AREA_EM_ALLYEAR,Seq!K$1,FALSE),".")</f>
        <v>.</v>
      </c>
      <c r="FG145" t="str">
        <f>IF(ISNUMBER(VLOOKUP($F145,AREA_EM_ALLYEAR,Seq!L$1,FALSE)),VLOOKUP($F145,AREA_EM_ALLYEAR,Seq!L$1,FALSE),".")</f>
        <v>.</v>
      </c>
      <c r="FH145" t="str">
        <f>IF(ISNUMBER(VLOOKUP($F145,AREA_EM_ALLYEAR,Seq!M$1,FALSE)),VLOOKUP($F145,AREA_EM_ALLYEAR,Seq!M$1,FALSE),".")</f>
        <v>.</v>
      </c>
      <c r="FI145" t="str">
        <f>IF(ISNUMBER(VLOOKUP($F145,AREA_EM_ALLYEAR,Seq!N$1,FALSE)),VLOOKUP($F145,AREA_EM_ALLYEAR,Seq!N$1,FALSE),".")</f>
        <v>.</v>
      </c>
      <c r="FJ145" t="str">
        <f>IF(ISNUMBER(VLOOKUP($F145,AREA_EM_ALLYEAR,Seq!O$1,FALSE)),VLOOKUP($F145,AREA_EM_ALLYEAR,Seq!O$1,FALSE),".")</f>
        <v>.</v>
      </c>
      <c r="FK145" t="str">
        <f t="shared" si="130"/>
        <v>.</v>
      </c>
      <c r="FN145">
        <f>IF( ISNUMBER(VLOOKUP($F145,AREA_LIFE,Seq!V$1,FALSE)-Life!V$39),VLOOKUP($F145,AREA_LIFE,Seq!V$1,FALSE)-Life!V$39,".")</f>
        <v>6.0059756097561205</v>
      </c>
      <c r="FO145">
        <f>IF( ISNUMBER(VLOOKUP($F145,AREA_LIFE,Seq!W$1,FALSE)-Life!W$39),VLOOKUP($F145,AREA_LIFE,Seq!W$1,FALSE)-Life!W$39,".")</f>
        <v>6.0886585365853847</v>
      </c>
      <c r="FP145">
        <f>IF( ISNUMBER(VLOOKUP($F145,AREA_LIFE,Seq!X$1,FALSE)-Life!X$39),VLOOKUP($F145,AREA_LIFE,Seq!X$1,FALSE)-Life!X$39,".")</f>
        <v>6.1839024390243793</v>
      </c>
      <c r="FQ145">
        <f>IF( ISNUMBER(VLOOKUP($F145,AREA_LIFE,Seq!Y$1,FALSE)-Life!Y$39),VLOOKUP($F145,AREA_LIFE,Seq!Y$1,FALSE)-Life!Y$39,".")</f>
        <v>6.2861219512195134</v>
      </c>
      <c r="FR145">
        <f>IF( ISNUMBER(VLOOKUP($F145,AREA_LIFE,Seq!Z$1,FALSE)-Life!Z$39),VLOOKUP($F145,AREA_LIFE,Seq!Z$1,FALSE)-Life!Z$39,".")</f>
        <v>6.3847317073170871</v>
      </c>
      <c r="FS145">
        <f>IF( ISNUMBER(VLOOKUP($F145,AREA_LIFE,Seq!AA$1,FALSE)-Life!AA$39),VLOOKUP($F145,AREA_LIFE,Seq!AA$1,FALSE)-Life!AA$39,".")</f>
        <v>6.4676829268292693</v>
      </c>
      <c r="FT145">
        <f>IF( ISNUMBER(VLOOKUP($F145,AREA_LIFE,Seq!AB$1,FALSE)-Life!AB$39),VLOOKUP($F145,AREA_LIFE,Seq!AB$1,FALSE)-Life!AB$39,".")</f>
        <v>6.5263414634146244</v>
      </c>
      <c r="FU145">
        <f>IF( ISNUMBER(VLOOKUP($F145,AREA_LIFE,Seq!AC$1,FALSE)-Life!AC$39),VLOOKUP($F145,AREA_LIFE,Seq!AC$1,FALSE)-Life!AC$39,".")</f>
        <v>6.5531707317073256</v>
      </c>
      <c r="FV145">
        <f>IF( ISNUMBER(VLOOKUP($F145,AREA_LIFE,Seq!AD$1,FALSE)-Life!AD$39),VLOOKUP($F145,AREA_LIFE,Seq!AD$1,FALSE)-Life!AD$39,".")</f>
        <v>6.5406097560975667</v>
      </c>
      <c r="FW145">
        <f>IF( ISNUMBER(VLOOKUP($F145,AREA_LIFE,Seq!AE$1,FALSE)-Life!AE$39),VLOOKUP($F145,AREA_LIFE,Seq!AE$1,FALSE)-Life!AE$39,".")</f>
        <v>6.4851463414634054</v>
      </c>
      <c r="FX145">
        <f>IF( ISNUMBER(VLOOKUP($F145,AREA_LIFE,Seq!AF$1,FALSE)-Life!AF$39),VLOOKUP($F145,AREA_LIFE,Seq!AF$1,FALSE)-Life!AF$39,".")</f>
        <v>6.3786829268292706</v>
      </c>
      <c r="FY145">
        <f>IF( ISNUMBER(VLOOKUP($F145,AREA_LIFE,Seq!AG$1,FALSE)-Life!AG$39),VLOOKUP($F145,AREA_LIFE,Seq!AG$1,FALSE)-Life!AG$39,".")</f>
        <v>6.2156585365853516</v>
      </c>
      <c r="FZ145">
        <f>IF( ISNUMBER(VLOOKUP($F145,AREA_LIFE,Seq!AH$1,FALSE)-Life!AH$39),VLOOKUP($F145,AREA_LIFE,Seq!AH$1,FALSE)-Life!AH$39,".")</f>
        <v>6.0026097560975842</v>
      </c>
      <c r="GA145">
        <f>IF( ISNUMBER(VLOOKUP($F145,AREA_LIFE,Seq!AI$1,FALSE)-Life!AI$39),VLOOKUP($F145,AREA_LIFE,Seq!AI$1,FALSE)-Life!AI$39,".")</f>
        <v>5.7496585365853434</v>
      </c>
      <c r="GB145">
        <f>IF( ISNUMBER(VLOOKUP($F145,AREA_LIFE,Seq!AJ$1,FALSE)-Life!AJ$39),VLOOKUP($F145,AREA_LIFE,Seq!AJ$1,FALSE)-Life!AJ$39,".")</f>
        <v>5.4679756097560812</v>
      </c>
      <c r="GC145">
        <f>IF( ISNUMBER(VLOOKUP($F145,AREA_LIFE,Seq!AK$1,FALSE)-Life!AK$39),VLOOKUP($F145,AREA_LIFE,Seq!AK$1,FALSE)-Life!AK$39,".")</f>
        <v>5.1692439024390211</v>
      </c>
      <c r="GD145">
        <f>IF( ISNUMBER(VLOOKUP($F145,AREA_LIFE,Seq!AL$1,FALSE)-Life!AL$39),VLOOKUP($F145,AREA_LIFE,Seq!AL$1,FALSE)-Life!AL$39,".")</f>
        <v>4.8667560975609803</v>
      </c>
      <c r="GE145">
        <f>IF( ISNUMBER(VLOOKUP($F145,AREA_LIFE,Seq!AM$1,FALSE)-Life!AM$39),VLOOKUP($F145,AREA_LIFE,Seq!AM$1,FALSE)-Life!AM$39,".")</f>
        <v>4.5731219512195196</v>
      </c>
      <c r="GF145">
        <f>IF( ISNUMBER(VLOOKUP($F145,AREA_LIFE,Seq!AN$1,FALSE)-Life!AN$39),VLOOKUP($F145,AREA_LIFE,Seq!AN$1,FALSE)-Life!AN$39,".")</f>
        <v>4.3025609756097509</v>
      </c>
      <c r="GG145">
        <f>IF( ISNUMBER(VLOOKUP($F145,AREA_LIFE,Seq!AO$1,FALSE)-Life!AO$39),VLOOKUP($F145,AREA_LIFE,Seq!AO$1,FALSE)-Life!AO$39,".")</f>
        <v>4.0666341463414568</v>
      </c>
      <c r="GH145">
        <f>IF( ISNUMBER(VLOOKUP($F145,AREA_LIFE,Seq!AP$1,FALSE)-Life!AP$39),VLOOKUP($F145,AREA_LIFE,Seq!AP$1,FALSE)-Life!AP$39,".")</f>
        <v>3.8789024390243867</v>
      </c>
      <c r="GI145">
        <f>IF( ISNUMBER(VLOOKUP($F145,AREA_LIFE,Seq!AQ$1,FALSE)-Life!AQ$39),VLOOKUP($F145,AREA_LIFE,Seq!AQ$1,FALSE)-Life!AQ$39,".")</f>
        <v>3.7493414634146518</v>
      </c>
      <c r="GJ145">
        <f>IF( ISNUMBER(VLOOKUP($F145,AREA_LIFE,Seq!AR$1,FALSE)-Life!AR$39),VLOOKUP($F145,AREA_LIFE,Seq!AR$1,FALSE)-Life!AR$39,".")</f>
        <v>3.6742926829268328</v>
      </c>
      <c r="GK145">
        <f>IF( ISNUMBER(VLOOKUP($F145,AREA_LIFE,Seq!AS$1,FALSE)-Life!AS$39),VLOOKUP($F145,AREA_LIFE,Seq!AS$1,FALSE)-Life!AS$39,".")</f>
        <v>3.6456097560975707</v>
      </c>
      <c r="GL145">
        <f>IF( ISNUMBER(VLOOKUP($F145,AREA_LIFE,Seq!AT$1,FALSE)-Life!AT$39),VLOOKUP($F145,AREA_LIFE,Seq!AT$1,FALSE)-Life!AT$39,".")</f>
        <v>3.6581707317073011</v>
      </c>
      <c r="GM145">
        <f>IF( ISNUMBER(VLOOKUP($F145,AREA_LIFE,Seq!AU$1,FALSE)-Life!AU$39),VLOOKUP($F145,AREA_LIFE,Seq!AU$1,FALSE)-Life!AU$39,".")</f>
        <v>3.7008780487804813</v>
      </c>
      <c r="GN145">
        <f>IF( ISNUMBER(VLOOKUP($F145,AREA_LIFE,Seq!AV$1,FALSE)-Life!AV$39),VLOOKUP($F145,AREA_LIFE,Seq!AV$1,FALSE)-Life!AV$39,".")</f>
        <v>3.7617073170731885</v>
      </c>
      <c r="GO145">
        <f>IF( ISNUMBER(VLOOKUP($F145,AREA_LIFE,Seq!AW$1,FALSE)-Life!AW$39),VLOOKUP($F145,AREA_LIFE,Seq!AW$1,FALSE)-Life!AW$39,".")</f>
        <v>3.8275609756097566</v>
      </c>
      <c r="GP145">
        <f>IF( ISNUMBER(VLOOKUP($F145,AREA_LIFE,Seq!AX$1,FALSE)-Life!AX$39),VLOOKUP($F145,AREA_LIFE,Seq!AX$1,FALSE)-Life!AX$39,".")</f>
        <v>3.8843414634146285</v>
      </c>
      <c r="GQ145">
        <f t="shared" si="131"/>
        <v>3.8843414634146285</v>
      </c>
      <c r="GS145">
        <f>IFERROR(VLOOKUP($F145,AREA_LIFE,Seq!V$1,FALSE),".")</f>
        <v>71.974365853658554</v>
      </c>
      <c r="GT145">
        <f>IFERROR(VLOOKUP($F145,AREA_LIFE,Seq!W$1,FALSE),".")</f>
        <v>72.255390243902454</v>
      </c>
      <c r="GU145">
        <f>IFERROR(VLOOKUP($F145,AREA_LIFE,Seq!X$1,FALSE),".")</f>
        <v>72.532390243902441</v>
      </c>
      <c r="GV145">
        <f>IFERROR(VLOOKUP($F145,AREA_LIFE,Seq!Y$1,FALSE),".")</f>
        <v>72.807292682926843</v>
      </c>
      <c r="GW145">
        <f>IFERROR(VLOOKUP($F145,AREA_LIFE,Seq!Z$1,FALSE),".")</f>
        <v>73.080536585365877</v>
      </c>
      <c r="GX145">
        <f>IFERROR(VLOOKUP($F145,AREA_LIFE,Seq!AA$1,FALSE),".")</f>
        <v>73.348121951219525</v>
      </c>
      <c r="GY145">
        <f>IFERROR(VLOOKUP($F145,AREA_LIFE,Seq!AB$1,FALSE),".")</f>
        <v>73.607560975609758</v>
      </c>
      <c r="GZ145">
        <f>IFERROR(VLOOKUP($F145,AREA_LIFE,Seq!AC$1,FALSE),".")</f>
        <v>73.85136585365855</v>
      </c>
      <c r="HA145">
        <f>IFERROR(VLOOKUP($F145,AREA_LIFE,Seq!AD$1,FALSE),".")</f>
        <v>74.073536585365858</v>
      </c>
      <c r="HB145">
        <f>IFERROR(VLOOKUP($F145,AREA_LIFE,Seq!AE$1,FALSE),".")</f>
        <v>74.271536585365851</v>
      </c>
      <c r="HC145">
        <f>IFERROR(VLOOKUP($F145,AREA_LIFE,Seq!AF$1,FALSE),".")</f>
        <v>74.437756097560978</v>
      </c>
      <c r="HD145">
        <f>IFERROR(VLOOKUP($F145,AREA_LIFE,Seq!AG$1,FALSE),".")</f>
        <v>74.566048780487804</v>
      </c>
      <c r="HE145">
        <f>IFERROR(VLOOKUP($F145,AREA_LIFE,Seq!AH$1,FALSE),".")</f>
        <v>74.657853658536609</v>
      </c>
      <c r="HF145">
        <f>IFERROR(VLOOKUP($F145,AREA_LIFE,Seq!AI$1,FALSE),".")</f>
        <v>74.719243902439018</v>
      </c>
      <c r="HG145">
        <f>IFERROR(VLOOKUP($F145,AREA_LIFE,Seq!AJ$1,FALSE),".")</f>
        <v>74.75831707317073</v>
      </c>
      <c r="HH145">
        <f>IFERROR(VLOOKUP($F145,AREA_LIFE,Seq!AK$1,FALSE),".")</f>
        <v>74.78678048780489</v>
      </c>
      <c r="HI145">
        <f>IFERROR(VLOOKUP($F145,AREA_LIFE,Seq!AL$1,FALSE),".")</f>
        <v>74.818390243902442</v>
      </c>
      <c r="HJ145">
        <f>IFERROR(VLOOKUP($F145,AREA_LIFE,Seq!AM$1,FALSE),".")</f>
        <v>74.864853658536603</v>
      </c>
      <c r="HK145">
        <f>IFERROR(VLOOKUP($F145,AREA_LIFE,Seq!AN$1,FALSE),".")</f>
        <v>74.937365853658548</v>
      </c>
      <c r="HL145">
        <f>IFERROR(VLOOKUP($F145,AREA_LIFE,Seq!AO$1,FALSE),".")</f>
        <v>75.041536585365861</v>
      </c>
      <c r="HM145">
        <f>IFERROR(VLOOKUP($F145,AREA_LIFE,Seq!AP$1,FALSE),".")</f>
        <v>75.182902439024403</v>
      </c>
      <c r="HN145">
        <f>IFERROR(VLOOKUP($F145,AREA_LIFE,Seq!AQ$1,FALSE),".")</f>
        <v>75.360926829268308</v>
      </c>
      <c r="HO145">
        <f>IFERROR(VLOOKUP($F145,AREA_LIFE,Seq!AR$1,FALSE),".")</f>
        <v>75.567439024390254</v>
      </c>
      <c r="HP145">
        <f>IFERROR(VLOOKUP($F145,AREA_LIFE,Seq!AS$1,FALSE),".")</f>
        <v>75.79278048780489</v>
      </c>
      <c r="HQ145">
        <f>IFERROR(VLOOKUP($F145,AREA_LIFE,Seq!AT$1,FALSE),".")</f>
        <v>76.031853658536591</v>
      </c>
      <c r="HR145">
        <f>IFERROR(VLOOKUP($F145,AREA_LIFE,Seq!AU$1,FALSE),".")</f>
        <v>76.277536585365851</v>
      </c>
      <c r="HS145">
        <f>IFERROR(VLOOKUP($F145,AREA_LIFE,Seq!AV$1,FALSE),".")</f>
        <v>76.52531707317074</v>
      </c>
      <c r="HT145">
        <f>IFERROR(VLOOKUP($F145,AREA_LIFE,Seq!AW$1,FALSE),".")</f>
        <v>76.770634146341465</v>
      </c>
      <c r="HU145">
        <f>IFERROR(VLOOKUP($F145,AREA_LIFE,Seq!AX$1,FALSE),".")</f>
        <v>77.008902439024396</v>
      </c>
      <c r="HV145" t="str">
        <f>IFERROR(VLOOKUP($F145,AREA_LIFE,Seq!AY$1,FALSE),".")</f>
        <v>.</v>
      </c>
      <c r="HZ145">
        <f t="shared" si="85"/>
        <v>833</v>
      </c>
      <c r="IA145">
        <f t="shared" si="132"/>
        <v>0</v>
      </c>
      <c r="IB145">
        <f t="shared" si="86"/>
        <v>44678646.133861102</v>
      </c>
      <c r="IC145">
        <f t="shared" si="87"/>
        <v>-44241465.052261107</v>
      </c>
      <c r="ID145" t="str">
        <f t="shared" si="133"/>
        <v>.</v>
      </c>
      <c r="IE145" t="str">
        <f>work!FK145</f>
        <v>.</v>
      </c>
      <c r="IF145" t="str">
        <f>work!FL145</f>
        <v>.</v>
      </c>
      <c r="IG145" t="str">
        <f>work!FM145</f>
        <v>.</v>
      </c>
      <c r="IH145" t="str">
        <f>IF(ISNUMBER(work!FS145-work!FK145),work!FS145-work!FK145,".")</f>
        <v>.</v>
      </c>
      <c r="II145" t="str">
        <f>IF(ISNUMBER(work!FT145-work!FL145),work!FT145-work!FL145,".")</f>
        <v>.</v>
      </c>
      <c r="IJ145" t="str">
        <f>IF(ISNUMBER(work!FU145-work!FM145),work!FU145-work!FM145,".")</f>
        <v>.</v>
      </c>
    </row>
    <row r="146" spans="1:244" hidden="1">
      <c r="A146" s="24" t="str">
        <f t="shared" si="97"/>
        <v>拉丁美洲</v>
      </c>
      <c r="B146" s="24" t="str">
        <f t="shared" si="98"/>
        <v>Out</v>
      </c>
      <c r="C146" s="24" t="str">
        <f t="shared" si="99"/>
        <v>Out</v>
      </c>
      <c r="D146" s="24"/>
      <c r="E146" s="25" t="s">
        <v>2596</v>
      </c>
      <c r="F146" s="26" t="str">
        <f t="shared" si="100"/>
        <v>Belize</v>
      </c>
      <c r="G146" s="27" t="str">
        <f t="shared" si="101"/>
        <v>.</v>
      </c>
      <c r="H146" s="27" t="str">
        <f t="shared" si="102"/>
        <v>.</v>
      </c>
      <c r="I146" s="27" t="str">
        <f t="shared" si="103"/>
        <v>.</v>
      </c>
      <c r="J146" s="27" t="str">
        <f t="shared" si="104"/>
        <v>.</v>
      </c>
      <c r="K146" s="27" t="str">
        <f t="shared" si="105"/>
        <v>.</v>
      </c>
      <c r="L146" s="27" t="str">
        <f t="shared" si="106"/>
        <v>.</v>
      </c>
      <c r="M146" s="27" t="str">
        <f t="shared" si="107"/>
        <v>.</v>
      </c>
      <c r="N146" s="27" t="str">
        <f t="shared" si="108"/>
        <v>.</v>
      </c>
      <c r="O146" s="27">
        <f t="shared" si="109"/>
        <v>17</v>
      </c>
      <c r="P146" s="27">
        <f t="shared" si="110"/>
        <v>9</v>
      </c>
      <c r="Q146" s="27">
        <f t="shared" si="111"/>
        <v>25</v>
      </c>
      <c r="R146" s="27">
        <f t="shared" si="112"/>
        <v>0</v>
      </c>
      <c r="S146" s="27">
        <f t="shared" si="113"/>
        <v>100</v>
      </c>
      <c r="T146" s="27">
        <f t="shared" si="114"/>
        <v>0</v>
      </c>
      <c r="U146" s="27">
        <f t="shared" si="115"/>
        <v>130</v>
      </c>
      <c r="V146" s="27">
        <f t="shared" si="116"/>
        <v>0</v>
      </c>
      <c r="W146" s="27">
        <f t="shared" si="117"/>
        <v>890</v>
      </c>
      <c r="X146" s="27">
        <f t="shared" si="118"/>
        <v>1915</v>
      </c>
      <c r="Y146" s="27">
        <f t="shared" si="119"/>
        <v>2502</v>
      </c>
      <c r="Z146" s="27">
        <f t="shared" si="120"/>
        <v>1990</v>
      </c>
      <c r="AA146" s="27">
        <f t="shared" si="121"/>
        <v>1033</v>
      </c>
      <c r="AB146" s="27">
        <f t="shared" si="122"/>
        <v>2284</v>
      </c>
      <c r="AC146" s="27">
        <f t="shared" si="123"/>
        <v>2345</v>
      </c>
      <c r="AD146" s="27">
        <f t="shared" si="124"/>
        <v>2421</v>
      </c>
      <c r="AE146" s="27">
        <f t="shared" si="125"/>
        <v>6302</v>
      </c>
      <c r="AF146" s="27">
        <f t="shared" si="126"/>
        <v>1988</v>
      </c>
      <c r="AG146" s="27"/>
      <c r="AH146" s="27">
        <f>IF(ISNUMBER(work!C146+work!AH146),work!C146+work!AH146,".")</f>
        <v>18323114.039901257</v>
      </c>
      <c r="AI146" s="27">
        <f>IF(ISNUMBER(work!D146+work!AI146),work!D146+work!AI146,".")</f>
        <v>19274785.390613291</v>
      </c>
      <c r="AJ146" s="27">
        <f>IF(ISNUMBER(work!E146+work!AJ146),work!E146+work!AJ146,".")</f>
        <v>21026042.253201321</v>
      </c>
      <c r="AK146" s="27">
        <f>IF(ISNUMBER(work!F146+work!AK146),work!F146+work!AK146,".")</f>
        <v>23314081.793678436</v>
      </c>
      <c r="AL146" s="27">
        <f>IF(ISNUMBER(work!G146+work!AL146),work!G146+work!AL146,".")</f>
        <v>26854035.674581736</v>
      </c>
      <c r="AM146" s="27">
        <f>IF(ISNUMBER(work!H146+work!AM146),work!H146+work!AM146,".")</f>
        <v>30475705.63625792</v>
      </c>
      <c r="AN146" s="27">
        <f>IF(ISNUMBER(work!I146+work!AN146),work!I146+work!AN146,".")</f>
        <v>33156322.580263738</v>
      </c>
      <c r="AO146" s="27">
        <f>IF(ISNUMBER(work!J146+work!AO146),work!J146+work!AO146,".")</f>
        <v>37002337.609994195</v>
      </c>
      <c r="AP146" s="27">
        <f>IF(ISNUMBER(work!K146+work!AP146),work!K146+work!AP146,".")</f>
        <v>41182894.980355293</v>
      </c>
      <c r="AQ146" s="27">
        <f>IF(ISNUMBER(work!L146+work!AQ146),work!L146+work!AQ146,".")</f>
        <v>42874759.42493479</v>
      </c>
      <c r="AR146" s="27">
        <f>IF(ISNUMBER(work!M146+work!AR146),work!M146+work!AR146,".")</f>
        <v>44506885.593061015</v>
      </c>
      <c r="AS146" s="27">
        <f>IF(ISNUMBER(work!N146+work!AS146),work!N146+work!AS146,".")</f>
        <v>48602126.473861955</v>
      </c>
      <c r="AT146" s="27">
        <f>IF(ISNUMBER(work!O146+work!AT146),work!O146+work!AT146,".")</f>
        <v>55502508.529211082</v>
      </c>
      <c r="AU146" s="27">
        <f>IF(ISNUMBER(work!P146+work!AU146),work!P146+work!AU146,".")</f>
        <v>63268382.157912098</v>
      </c>
      <c r="AV146" s="27">
        <f>IF(ISNUMBER(work!Q146+work!AV146),work!Q146+work!AV146,".")</f>
        <v>71548566.289657369</v>
      </c>
      <c r="AW146" s="27">
        <f>IF(ISNUMBER(work!R146+work!AW146),work!R146+work!AW146,".")</f>
        <v>79341031.034881905</v>
      </c>
      <c r="AX146" s="27">
        <f>IF(ISNUMBER(work!S146+work!AX146),work!S146+work!AX146,".")</f>
        <v>87269810.756028399</v>
      </c>
      <c r="AY146" s="27">
        <f>IF(ISNUMBER(work!T146+work!AY146),work!T146+work!AY146,".")</f>
        <v>95382277.935013488</v>
      </c>
      <c r="AZ146" s="27">
        <f>IF(ISNUMBER(work!U146+work!AZ146),work!U146+work!AZ146,".")</f>
        <v>102819447.98680814</v>
      </c>
      <c r="BA146" s="27">
        <f>IF(ISNUMBER(work!V146+work!BA146),work!V146+work!BA146,".")</f>
        <v>110634524.76504566</v>
      </c>
      <c r="BB146" s="27">
        <f>IF(ISNUMBER(work!W146+work!BB146),work!W146+work!BB146,".")</f>
        <v>119931239.41776527</v>
      </c>
      <c r="BC146" s="27">
        <f>IF(ISNUMBER(work!X146+work!BC146),work!X146+work!BC146,".")</f>
        <v>129882750.81569995</v>
      </c>
      <c r="BD146" s="27">
        <f>IF(ISNUMBER(work!Y146+work!BD146),work!Y146+work!BD146,".")</f>
        <v>141698586.76714829</v>
      </c>
      <c r="BE146" s="27">
        <f>IF(ISNUMBER(work!Z146+work!BE146),work!Z146+work!BE146,".")</f>
        <v>155867822.55263522</v>
      </c>
      <c r="BF146" s="27">
        <f>IF(ISNUMBER(work!AA146+work!BF146),work!AA146+work!BF146,".")</f>
        <v>171604974.51896617</v>
      </c>
      <c r="BG146" s="27">
        <f>IF(ISNUMBER(work!AB146+work!BG146),work!AB146+work!BG146,".")</f>
        <v>189444152.97764313</v>
      </c>
      <c r="BH146" s="27">
        <f>IF(ISNUMBER(work!AC146+work!BH146),work!AC146+work!BH146,".")</f>
        <v>211412161.2224316</v>
      </c>
      <c r="BI146" s="27">
        <f>IF(ISNUMBER(work!AD146+work!BI146),work!AD146+work!BI146,".")</f>
        <v>238882407.22894141</v>
      </c>
      <c r="BJ146" s="27">
        <f>IF(ISNUMBER(work!AE146+work!BJ146),work!AE146+work!BJ146,".")</f>
        <v>260375830.47502875</v>
      </c>
      <c r="BK146" s="27">
        <f>IF(ISNUMBER(work!AF146+work!BK146),work!AF146+work!BK146,".")</f>
        <v>293873398.91439509</v>
      </c>
      <c r="BL146" s="27"/>
      <c r="BM146" s="27">
        <f>IF(ISNUMBER(work!AH146-work!C146),work!AH146-work!C146,".")</f>
        <v>-18265274.523164742</v>
      </c>
      <c r="BN146" s="27">
        <f>IF(ISNUMBER(work!AI146-work!D146),work!AI146-work!D146,".")</f>
        <v>-19216199.377732109</v>
      </c>
      <c r="BO146" s="27">
        <f>IF(ISNUMBER(work!AJ146-work!E146),work!AJ146-work!E146,".")</f>
        <v>-20967622.12906348</v>
      </c>
      <c r="BP146" s="27">
        <f>IF(ISNUMBER(work!AK146-work!F146),work!AK146-work!F146,".")</f>
        <v>-23256892.006253164</v>
      </c>
      <c r="BQ146" s="27">
        <f>IF(ISNUMBER(work!AL146-work!G146),work!AL146-work!G146,".")</f>
        <v>-26795726.142939463</v>
      </c>
      <c r="BR146" s="27">
        <f>IF(ISNUMBER(work!AM146-work!H146),work!AM146-work!H146,".")</f>
        <v>-30416774.026628677</v>
      </c>
      <c r="BS146" s="27">
        <f>IF(ISNUMBER(work!AN146-work!I146),work!AN146-work!I146,".")</f>
        <v>-33094695.29295687</v>
      </c>
      <c r="BT146" s="27">
        <f>IF(ISNUMBER(work!AO146-work!J146),work!AO146-work!J146,".")</f>
        <v>-36933798.336520009</v>
      </c>
      <c r="BU146" s="27">
        <f>IF(ISNUMBER(work!AP146-work!K146),work!AP146-work!K146,".")</f>
        <v>-41108024.328115106</v>
      </c>
      <c r="BV146" s="27">
        <f>IF(ISNUMBER(work!AQ146-work!L146),work!AQ146-work!L146,".")</f>
        <v>-42790087.57518281</v>
      </c>
      <c r="BW146" s="27">
        <f>IF(ISNUMBER(work!AR146-work!M146),work!AR146-work!M146,".")</f>
        <v>-44413225.593061194</v>
      </c>
      <c r="BX146" s="27">
        <f>IF(ISNUMBER(work!AS146-work!N146),work!AS146-work!N146,".")</f>
        <v>-48498634.941383444</v>
      </c>
      <c r="BY146" s="27">
        <f>IF(ISNUMBER(work!AT146-work!O146),work!AT146-work!O146,".")</f>
        <v>-55386561.006999128</v>
      </c>
      <c r="BZ146" s="27">
        <f>IF(ISNUMBER(work!AU146-work!P146),work!AU146-work!P146,".")</f>
        <v>-63145157.11336749</v>
      </c>
      <c r="CA146" s="27">
        <f>IF(ISNUMBER(work!AV146-work!Q146),work!AV146-work!Q146,".")</f>
        <v>-71425146.626159832</v>
      </c>
      <c r="CB146" s="27">
        <f>IF(ISNUMBER(work!AW146-work!R146),work!AW146-work!R146,".")</f>
        <v>-79216816.588759497</v>
      </c>
      <c r="CC146" s="27">
        <f>IF(ISNUMBER(work!AX146-work!S146),work!AX146-work!S146,".")</f>
        <v>-87143821.629977003</v>
      </c>
      <c r="CD146" s="27">
        <f>IF(ISNUMBER(work!AY146-work!T146),work!AY146-work!T146,".")</f>
        <v>-95251822.262890503</v>
      </c>
      <c r="CE146" s="27">
        <f>IF(ISNUMBER(work!AZ146-work!U146),work!AZ146-work!U146,".")</f>
        <v>-102684112.02653186</v>
      </c>
      <c r="CF146" s="27">
        <f>IF(ISNUMBER(work!BA146-work!V146),work!BA146-work!V146,".")</f>
        <v>-110487305.80930834</v>
      </c>
      <c r="CG146" s="27">
        <f>IF(ISNUMBER(work!BB146-work!W146),work!BB146-work!W146,".")</f>
        <v>-119764824.92483471</v>
      </c>
      <c r="CH146" s="27">
        <f>IF(ISNUMBER(work!BC146-work!X146),work!BC146-work!X146,".")</f>
        <v>-129708086.86733605</v>
      </c>
      <c r="CI146" s="27">
        <f>IF(ISNUMBER(work!BD146-work!Y146),work!BD146-work!Y146,".")</f>
        <v>-141515017.1450437</v>
      </c>
      <c r="CJ146" s="27">
        <f>IF(ISNUMBER(work!BE146-work!Z146),work!BE146-work!Z146,".")</f>
        <v>-155667141.7507768</v>
      </c>
      <c r="CK146" s="27">
        <f>IF(ISNUMBER(work!BF146-work!AA146),work!BF146-work!AA146,".")</f>
        <v>-171395021.17908981</v>
      </c>
      <c r="CL146" s="27">
        <f>IF(ISNUMBER(work!BG146-work!AB146),work!BG146-work!AB146,".")</f>
        <v>-189227842.27301085</v>
      </c>
      <c r="CM146" s="27">
        <f>IF(ISNUMBER(work!BH146-work!AC146),work!BH146-work!AC146,".")</f>
        <v>-211185785.47729838</v>
      </c>
      <c r="CN146" s="27">
        <f>IF(ISNUMBER(work!BI146-work!AD146),work!BI146-work!AD146,".")</f>
        <v>-238653272.54175261</v>
      </c>
      <c r="CO146" s="27">
        <f>IF(ISNUMBER(work!BJ146-work!AE146),work!BJ146-work!AE146,".")</f>
        <v>-260138060.47502923</v>
      </c>
      <c r="CP146" s="27">
        <f>IF(ISNUMBER(work!BK146-work!AF146),work!BK146-work!AF146,".")</f>
        <v>-293635708.91439557</v>
      </c>
      <c r="CQ146" s="27"/>
      <c r="CR146" s="27"/>
      <c r="CS146" s="27">
        <f>IF(ISNUMBER(work!CR146-work!BN146),work!CR146-work!BN146,".")</f>
        <v>0.1002319587628866</v>
      </c>
      <c r="CT146" s="27">
        <f>IF(ISNUMBER(work!CS146-work!BO146),work!CS146-work!BO146,".")</f>
        <v>9.9231958762886596E-2</v>
      </c>
      <c r="CU146" s="27">
        <f>IF(ISNUMBER(work!CT146-work!BP146),work!CT146-work!BP146,".")</f>
        <v>9.9231958762886596E-2</v>
      </c>
      <c r="CV146" s="27">
        <f>IF(ISNUMBER(work!CU146-work!BQ146),work!CU146-work!BQ146,".")</f>
        <v>9.8231958762886595E-2</v>
      </c>
      <c r="CW146" s="27">
        <f>IF(ISNUMBER(work!CV146-work!BR146),work!CV146-work!BR146,".")</f>
        <v>9.8231958762886595E-2</v>
      </c>
      <c r="CX146" s="27">
        <f>IF(ISNUMBER(work!CW146-work!BS146),work!CW146-work!BS146,".")</f>
        <v>9.7231958762886594E-2</v>
      </c>
      <c r="CY146" s="27">
        <f>IF(ISNUMBER(work!CX146-work!BT146),work!CX146-work!BT146,".")</f>
        <v>9.6231958762886607E-2</v>
      </c>
      <c r="CZ146" s="27">
        <f>IF(ISNUMBER(work!CY146-work!BU146),work!CY146-work!BU146,".")</f>
        <v>9.5231958762886607E-2</v>
      </c>
      <c r="DA146" s="27">
        <f>IF(ISNUMBER(work!CZ146-work!BV146),work!CZ146-work!BV146,".")</f>
        <v>9.4231958762886606E-2</v>
      </c>
      <c r="DB146" s="27">
        <f>IF(ISNUMBER(work!DA146-work!BW146),work!DA146-work!BW146,".")</f>
        <v>9.3231958762886605E-2</v>
      </c>
      <c r="DC146" s="27">
        <f>IF(ISNUMBER(work!DB146-work!BX146),work!DB146-work!BX146,".")</f>
        <v>9.1231958762886603E-2</v>
      </c>
      <c r="DD146" s="27">
        <f>IF(ISNUMBER(work!DC146-work!BY146),work!DC146-work!BY146,".")</f>
        <v>8.9231958762886601E-2</v>
      </c>
      <c r="DE146" s="27">
        <f>IF(ISNUMBER(work!DD146-work!BZ146),work!DD146-work!BZ146,".")</f>
        <v>7.9016771488469598E-2</v>
      </c>
      <c r="DF146" s="27">
        <f>IF(ISNUMBER(work!DE146-work!CA146),work!DE146-work!CA146,".")</f>
        <v>7.7016771488469596E-2</v>
      </c>
      <c r="DG146" s="27">
        <f>IF(ISNUMBER(work!DF146-work!CB146),work!DF146-work!CB146,".")</f>
        <v>7.5016771488469594E-2</v>
      </c>
      <c r="DH146" s="27">
        <f>IF(ISNUMBER(work!DG146-work!CC146),work!DG146-work!CC146,".")</f>
        <v>7.3016771488469606E-2</v>
      </c>
      <c r="DI146" s="27">
        <f>IF(ISNUMBER(work!DH146-work!CD146),work!DH146-work!CD146,".")</f>
        <v>7.0016771488469604E-2</v>
      </c>
      <c r="DJ146" s="27">
        <f>IF(ISNUMBER(work!DI146-work!CE146),work!DI146-work!CE146,".")</f>
        <v>6.8016771488469602E-2</v>
      </c>
      <c r="DK146" s="27">
        <f>IF(ISNUMBER(work!DJ146-work!CF146),work!DJ146-work!CF146,".")</f>
        <v>6.60167714884696E-2</v>
      </c>
      <c r="DL146" s="27">
        <f>IF(ISNUMBER(work!DK146-work!CG146),work!DK146-work!CG146,".")</f>
        <v>6.4910324969148503E-2</v>
      </c>
      <c r="DM146" s="27">
        <f>IF(ISNUMBER(work!DL146-work!CH146),work!DL146-work!CH146,".")</f>
        <v>6.3047237790232191E-2</v>
      </c>
      <c r="DN146" s="27">
        <f>IF(ISNUMBER(work!DM146-work!CI146),work!DM146-work!CI146,".")</f>
        <v>6.0743490089389819E-2</v>
      </c>
      <c r="DO146" s="27">
        <f>IF(ISNUMBER(work!DN146-work!CJ146),work!DN146-work!CJ146,".")</f>
        <v>5.8113122171945704E-2</v>
      </c>
      <c r="DP146" s="27">
        <f>IF(ISNUMBER(work!DO146-work!CK146),work!DO146-work!CK146,".")</f>
        <v>5.5146145414687611E-2</v>
      </c>
      <c r="DQ146" s="27">
        <f>IF(ISNUMBER(work!DP146-work!CL146),work!DP146-work!CL146,".")</f>
        <v>5.0929228591648973E-2</v>
      </c>
      <c r="DR146" s="27">
        <f>IF(ISNUMBER(work!DQ146-work!CM146),work!DQ146-work!CM146,".")</f>
        <v>4.7466091013912713E-2</v>
      </c>
      <c r="DS146" s="27">
        <f>IF(ISNUMBER(work!DR146-work!CN146),work!DR146-work!CN146,".")</f>
        <v>4.288034320371812E-2</v>
      </c>
      <c r="DT146" s="27">
        <f>IF(ISNUMBER(work!DS146-work!CO146),work!DS146-work!CO146,".")</f>
        <v>3.8121990369181388E-2</v>
      </c>
      <c r="DU146" s="27">
        <f>IF(ISNUMBER(work!DT146-work!CP146),work!DT146-work!CP146,".")</f>
        <v>3.4066128531511947E-2</v>
      </c>
      <c r="DV146" s="27">
        <f t="shared" si="127"/>
        <v>3.4066128531511947E-2</v>
      </c>
      <c r="DW146" s="27"/>
      <c r="DX146" s="27" t="str">
        <f>IF(ISNUMBER(work!FJ146/work!FN146),work!FJ146/work!FN146,".")</f>
        <v>.</v>
      </c>
      <c r="DY146" s="27" t="str">
        <f>IF(ISNUMBER(work!FK146/work!FO146),work!FK146/work!FO146,".")</f>
        <v>.</v>
      </c>
      <c r="DZ146" s="27" t="str">
        <f>IF(ISNUMBER(work!FL146/work!FP146),work!FL146/work!FP146,".")</f>
        <v>.</v>
      </c>
      <c r="EA146" s="27" t="str">
        <f>IF(ISNUMBER(work!FM146/work!FQ146),work!FM146/work!FQ146,".")</f>
        <v>.</v>
      </c>
      <c r="EB146" s="27" t="str">
        <f>IF(ISNUMBER((work!FK146+work!FL146)/(work!FO146+work!FP146)),(work!FK146+work!FL146)/(work!FO146+work!FP146),".")</f>
        <v>.</v>
      </c>
      <c r="EC146" s="27" t="str">
        <f>IF(ISNUMBER(work!FR146/work!FV146),work!FR146/work!FV146,".")</f>
        <v>.</v>
      </c>
      <c r="ED146" s="27" t="str">
        <f>IF(ISNUMBER(work!FS146/work!FW146),work!FS146/work!FW146,".")</f>
        <v>.</v>
      </c>
      <c r="EE146" s="27" t="str">
        <f>IF(ISNUMBER(work!FT146/work!FX146),work!FT146/work!FX146,".")</f>
        <v>.</v>
      </c>
      <c r="EF146" s="27" t="str">
        <f>IF(ISNUMBER(work!FU146/work!FY146),work!FU146/work!FY146,".")</f>
        <v>.</v>
      </c>
      <c r="EG146" s="27" t="str">
        <f>IF(ISNUMBER((work!FS146+work!FT146)/(work!FW146+work!FX146)),(work!FS146+work!FT146)/(work!FW146+work!FX146),".")</f>
        <v>.</v>
      </c>
      <c r="EH146" s="27">
        <f>work!EZ146</f>
        <v>1.4657534246575342E-3</v>
      </c>
      <c r="EI146" s="27" t="str">
        <f>work!FA146</f>
        <v>.</v>
      </c>
      <c r="EJ146" s="27" t="str">
        <f>work!FB146</f>
        <v>.</v>
      </c>
      <c r="EK146" s="27"/>
      <c r="EL146" s="27">
        <f t="shared" si="128"/>
        <v>13156.967000000001</v>
      </c>
      <c r="EM146" t="str">
        <f t="shared" si="129"/>
        <v>.</v>
      </c>
      <c r="EN146" t="str">
        <f>work!FM146</f>
        <v>.</v>
      </c>
      <c r="EO146" t="str">
        <f>IF(ISNUMBER(work!FK146+work!FL146),work!FK146+work!FL146,".")</f>
        <v>.</v>
      </c>
      <c r="EP146" t="str">
        <f>IF(ISNUMBER(work!FU146-work!FM146),work!FU146-work!FM146,".")</f>
        <v>.</v>
      </c>
      <c r="EQ146" t="str">
        <f>IF(ISNUMBER(work!FS146+work!FT146-work!FK146-work!FL146),(work!FS146+work!FT146-work!FK146-work!FL146),".")</f>
        <v>.</v>
      </c>
      <c r="EU146">
        <f>work!FC146</f>
        <v>214</v>
      </c>
      <c r="EV146" t="str">
        <f>work!FD146</f>
        <v>.</v>
      </c>
      <c r="EW146" t="str">
        <f>IF(ISNUMBER(VLOOKUP($F146,AREA_EM_ALLYEAR,Seq!B$1,FALSE)),VLOOKUP($F146,AREA_EM_ALLYEAR,Seq!B$1,FALSE),".")</f>
        <v>.</v>
      </c>
      <c r="EX146" t="str">
        <f>IF(ISNUMBER(VLOOKUP($F146,AREA_EM_ALLYEAR,Seq!C$1,FALSE)),VLOOKUP($F146,AREA_EM_ALLYEAR,Seq!C$1,FALSE),".")</f>
        <v>.</v>
      </c>
      <c r="EY146" t="str">
        <f>IF(ISNUMBER(VLOOKUP($F146,AREA_EM_ALLYEAR,Seq!D$1,FALSE)),VLOOKUP($F146,AREA_EM_ALLYEAR,Seq!D$1,FALSE),".")</f>
        <v>.</v>
      </c>
      <c r="EZ146" t="str">
        <f>IF(ISNUMBER(VLOOKUP($F146,AREA_EM_ALLYEAR,Seq!E$1,FALSE)),VLOOKUP($F146,AREA_EM_ALLYEAR,Seq!E$1,FALSE),".")</f>
        <v>.</v>
      </c>
      <c r="FA146" t="str">
        <f>IF(ISNUMBER(VLOOKUP($F146,AREA_EM_ALLYEAR,Seq!F$1,FALSE)),VLOOKUP($F146,AREA_EM_ALLYEAR,Seq!F$1,FALSE),".")</f>
        <v>.</v>
      </c>
      <c r="FB146" t="str">
        <f>IF(ISNUMBER(VLOOKUP($F146,AREA_EM_ALLYEAR,Seq!G$1,FALSE)),VLOOKUP($F146,AREA_EM_ALLYEAR,Seq!G$1,FALSE),".")</f>
        <v>.</v>
      </c>
      <c r="FC146" t="str">
        <f>IF(ISNUMBER(VLOOKUP($F146,AREA_EM_ALLYEAR,Seq!H$1,FALSE)),VLOOKUP($F146,AREA_EM_ALLYEAR,Seq!H$1,FALSE),".")</f>
        <v>.</v>
      </c>
      <c r="FD146" t="str">
        <f>IF(ISNUMBER(VLOOKUP($F146,AREA_EM_ALLYEAR,Seq!I$1,FALSE)),VLOOKUP($F146,AREA_EM_ALLYEAR,Seq!I$1,FALSE),".")</f>
        <v>.</v>
      </c>
      <c r="FE146" t="str">
        <f>IF(ISNUMBER(VLOOKUP($F146,AREA_EM_ALLYEAR,Seq!J$1,FALSE)),VLOOKUP($F146,AREA_EM_ALLYEAR,Seq!J$1,FALSE),".")</f>
        <v>.</v>
      </c>
      <c r="FF146" t="str">
        <f>IF(ISNUMBER(VLOOKUP($F146,AREA_EM_ALLYEAR,Seq!K$1,FALSE)),VLOOKUP($F146,AREA_EM_ALLYEAR,Seq!K$1,FALSE),".")</f>
        <v>.</v>
      </c>
      <c r="FG146" t="str">
        <f>IF(ISNUMBER(VLOOKUP($F146,AREA_EM_ALLYEAR,Seq!L$1,FALSE)),VLOOKUP($F146,AREA_EM_ALLYEAR,Seq!L$1,FALSE),".")</f>
        <v>.</v>
      </c>
      <c r="FH146" t="str">
        <f>IF(ISNUMBER(VLOOKUP($F146,AREA_EM_ALLYEAR,Seq!M$1,FALSE)),VLOOKUP($F146,AREA_EM_ALLYEAR,Seq!M$1,FALSE),".")</f>
        <v>.</v>
      </c>
      <c r="FI146" t="str">
        <f>IF(ISNUMBER(VLOOKUP($F146,AREA_EM_ALLYEAR,Seq!N$1,FALSE)),VLOOKUP($F146,AREA_EM_ALLYEAR,Seq!N$1,FALSE),".")</f>
        <v>.</v>
      </c>
      <c r="FJ146" t="str">
        <f>IF(ISNUMBER(VLOOKUP($F146,AREA_EM_ALLYEAR,Seq!O$1,FALSE)),VLOOKUP($F146,AREA_EM_ALLYEAR,Seq!O$1,FALSE),".")</f>
        <v>.</v>
      </c>
      <c r="FK146" t="str">
        <f t="shared" si="130"/>
        <v>.</v>
      </c>
      <c r="FN146">
        <f>IF( ISNUMBER(VLOOKUP($F146,AREA_LIFE,Seq!V$1,FALSE)-Life!V$39),VLOOKUP($F146,AREA_LIFE,Seq!V$1,FALSE)-Life!V$39,".")</f>
        <v>4.7123658536585538</v>
      </c>
      <c r="FO146">
        <f>IF( ISNUMBER(VLOOKUP($F146,AREA_LIFE,Seq!W$1,FALSE)-Life!W$39),VLOOKUP($F146,AREA_LIFE,Seq!W$1,FALSE)-Life!W$39,".")</f>
        <v>4.8324634146341623</v>
      </c>
      <c r="FP146">
        <f>IF( ISNUMBER(VLOOKUP($F146,AREA_LIFE,Seq!X$1,FALSE)-Life!X$39),VLOOKUP($F146,AREA_LIFE,Seq!X$1,FALSE)-Life!X$39,".")</f>
        <v>4.9284878048780314</v>
      </c>
      <c r="FQ146">
        <f>IF( ISNUMBER(VLOOKUP($F146,AREA_LIFE,Seq!Y$1,FALSE)-Life!Y$39),VLOOKUP($F146,AREA_LIFE,Seq!Y$1,FALSE)-Life!Y$39,".")</f>
        <v>4.9904390243902412</v>
      </c>
      <c r="FR146">
        <f>IF( ISNUMBER(VLOOKUP($F146,AREA_LIFE,Seq!Z$1,FALSE)-Life!Z$39),VLOOKUP($F146,AREA_LIFE,Seq!Z$1,FALSE)-Life!Z$39,".")</f>
        <v>5.0087560975609762</v>
      </c>
      <c r="FS146">
        <f>IF( ISNUMBER(VLOOKUP($F146,AREA_LIFE,Seq!AA$1,FALSE)-Life!AA$39),VLOOKUP($F146,AREA_LIFE,Seq!AA$1,FALSE)-Life!AA$39,".")</f>
        <v>4.9774146341463421</v>
      </c>
      <c r="FT146">
        <f>IF( ISNUMBER(VLOOKUP($F146,AREA_LIFE,Seq!AB$1,FALSE)-Life!AB$39),VLOOKUP($F146,AREA_LIFE,Seq!AB$1,FALSE)-Life!AB$39,".")</f>
        <v>4.8942439024390154</v>
      </c>
      <c r="FU146">
        <f>IF( ISNUMBER(VLOOKUP($F146,AREA_LIFE,Seq!AC$1,FALSE)-Life!AC$39),VLOOKUP($F146,AREA_LIFE,Seq!AC$1,FALSE)-Life!AC$39,".")</f>
        <v>4.7677317073170826</v>
      </c>
      <c r="FV146">
        <f>IF( ISNUMBER(VLOOKUP($F146,AREA_LIFE,Seq!AD$1,FALSE)-Life!AD$39),VLOOKUP($F146,AREA_LIFE,Seq!AD$1,FALSE)-Life!AD$39,".")</f>
        <v>4.6098780487804873</v>
      </c>
      <c r="FW146">
        <f>IF( ISNUMBER(VLOOKUP($F146,AREA_LIFE,Seq!AE$1,FALSE)-Life!AE$39),VLOOKUP($F146,AREA_LIFE,Seq!AE$1,FALSE)-Life!AE$39,".")</f>
        <v>4.4297560975609827</v>
      </c>
      <c r="FX146">
        <f>IF( ISNUMBER(VLOOKUP($F146,AREA_LIFE,Seq!AF$1,FALSE)-Life!AF$39),VLOOKUP($F146,AREA_LIFE,Seq!AF$1,FALSE)-Life!AF$39,".")</f>
        <v>4.2394390243902507</v>
      </c>
      <c r="FY146">
        <f>IF( ISNUMBER(VLOOKUP($F146,AREA_LIFE,Seq!AG$1,FALSE)-Life!AG$39),VLOOKUP($F146,AREA_LIFE,Seq!AG$1,FALSE)-Life!AG$39,".")</f>
        <v>4.0500487804877991</v>
      </c>
      <c r="FZ146">
        <f>IF( ISNUMBER(VLOOKUP($F146,AREA_LIFE,Seq!AH$1,FALSE)-Life!AH$39),VLOOKUP($F146,AREA_LIFE,Seq!AH$1,FALSE)-Life!AH$39,".")</f>
        <v>3.8712195121951396</v>
      </c>
      <c r="GA146">
        <f>IF( ISNUMBER(VLOOKUP($F146,AREA_LIFE,Seq!AI$1,FALSE)-Life!AI$39),VLOOKUP($F146,AREA_LIFE,Seq!AI$1,FALSE)-Life!AI$39,".")</f>
        <v>3.7080975609756166</v>
      </c>
      <c r="GB146">
        <f>IF( ISNUMBER(VLOOKUP($F146,AREA_LIFE,Seq!AJ$1,FALSE)-Life!AJ$39),VLOOKUP($F146,AREA_LIFE,Seq!AJ$1,FALSE)-Life!AJ$39,".")</f>
        <v>3.5652926829268239</v>
      </c>
      <c r="GC146">
        <f>IF( ISNUMBER(VLOOKUP($F146,AREA_LIFE,Seq!AK$1,FALSE)-Life!AK$39),VLOOKUP($F146,AREA_LIFE,Seq!AK$1,FALSE)-Life!AK$39,".")</f>
        <v>3.4384146341463406</v>
      </c>
      <c r="GD146">
        <f>IF( ISNUMBER(VLOOKUP($F146,AREA_LIFE,Seq!AL$1,FALSE)-Life!AL$39),VLOOKUP($F146,AREA_LIFE,Seq!AL$1,FALSE)-Life!AL$39,".")</f>
        <v>3.3190975609756208</v>
      </c>
      <c r="GE146">
        <f>IF( ISNUMBER(VLOOKUP($F146,AREA_LIFE,Seq!AM$1,FALSE)-Life!AM$39),VLOOKUP($F146,AREA_LIFE,Seq!AM$1,FALSE)-Life!AM$39,".")</f>
        <v>3.197731707317061</v>
      </c>
      <c r="GF146">
        <f>IF( ISNUMBER(VLOOKUP($F146,AREA_LIFE,Seq!AN$1,FALSE)-Life!AN$39),VLOOKUP($F146,AREA_LIFE,Seq!AN$1,FALSE)-Life!AN$39,".")</f>
        <v>3.0718292682926744</v>
      </c>
      <c r="GG146">
        <f>IF( ISNUMBER(VLOOKUP($F146,AREA_LIFE,Seq!AO$1,FALSE)-Life!AO$39),VLOOKUP($F146,AREA_LIFE,Seq!AO$1,FALSE)-Life!AO$39,".")</f>
        <v>2.9452439024390031</v>
      </c>
      <c r="GH146">
        <f>IF( ISNUMBER(VLOOKUP($F146,AREA_LIFE,Seq!AP$1,FALSE)-Life!AP$39),VLOOKUP($F146,AREA_LIFE,Seq!AP$1,FALSE)-Life!AP$39,".")</f>
        <v>2.8309268292682788</v>
      </c>
      <c r="GI146">
        <f>IF( ISNUMBER(VLOOKUP($F146,AREA_LIFE,Seq!AQ$1,FALSE)-Life!AQ$39),VLOOKUP($F146,AREA_LIFE,Seq!AQ$1,FALSE)-Life!AQ$39,".")</f>
        <v>2.7476829268292846</v>
      </c>
      <c r="GJ146">
        <f>IF( ISNUMBER(VLOOKUP($F146,AREA_LIFE,Seq!AR$1,FALSE)-Life!AR$39),VLOOKUP($F146,AREA_LIFE,Seq!AR$1,FALSE)-Life!AR$39,".")</f>
        <v>2.7084146341463367</v>
      </c>
      <c r="GK146">
        <f>IF( ISNUMBER(VLOOKUP($F146,AREA_LIFE,Seq!AS$1,FALSE)-Life!AS$39),VLOOKUP($F146,AREA_LIFE,Seq!AS$1,FALSE)-Life!AS$39,".")</f>
        <v>2.717000000000013</v>
      </c>
      <c r="GL146">
        <f>IF( ISNUMBER(VLOOKUP($F146,AREA_LIFE,Seq!AT$1,FALSE)-Life!AT$39),VLOOKUP($F146,AREA_LIFE,Seq!AT$1,FALSE)-Life!AT$39,".")</f>
        <v>2.7723414634146195</v>
      </c>
      <c r="GM146">
        <f>IF( ISNUMBER(VLOOKUP($F146,AREA_LIFE,Seq!AU$1,FALSE)-Life!AU$39),VLOOKUP($F146,AREA_LIFE,Seq!AU$1,FALSE)-Life!AU$39,".")</f>
        <v>2.8649512195122071</v>
      </c>
      <c r="GN146">
        <f>IF( ISNUMBER(VLOOKUP($F146,AREA_LIFE,Seq!AV$1,FALSE)-Life!AV$39),VLOOKUP($F146,AREA_LIFE,Seq!AV$1,FALSE)-Life!AV$39,".")</f>
        <v>2.9788292682927136</v>
      </c>
      <c r="GO146">
        <f>IF( ISNUMBER(VLOOKUP($F146,AREA_LIFE,Seq!AW$1,FALSE)-Life!AW$39),VLOOKUP($F146,AREA_LIFE,Seq!AW$1,FALSE)-Life!AW$39,".")</f>
        <v>3.0960731707317137</v>
      </c>
      <c r="GP146">
        <f>IF( ISNUMBER(VLOOKUP($F146,AREA_LIFE,Seq!AX$1,FALSE)-Life!AX$39),VLOOKUP($F146,AREA_LIFE,Seq!AX$1,FALSE)-Life!AX$39,".")</f>
        <v>3.1987317073170658</v>
      </c>
      <c r="GQ146">
        <f t="shared" si="131"/>
        <v>3.1987317073170658</v>
      </c>
      <c r="GS146">
        <f>IFERROR(VLOOKUP($F146,AREA_LIFE,Seq!V$1,FALSE),".")</f>
        <v>70.680756097560987</v>
      </c>
      <c r="GT146">
        <f>IFERROR(VLOOKUP($F146,AREA_LIFE,Seq!W$1,FALSE),".")</f>
        <v>70.999195121951232</v>
      </c>
      <c r="GU146">
        <f>IFERROR(VLOOKUP($F146,AREA_LIFE,Seq!X$1,FALSE),".")</f>
        <v>71.276975609756093</v>
      </c>
      <c r="GV146">
        <f>IFERROR(VLOOKUP($F146,AREA_LIFE,Seq!Y$1,FALSE),".")</f>
        <v>71.51160975609757</v>
      </c>
      <c r="GW146">
        <f>IFERROR(VLOOKUP($F146,AREA_LIFE,Seq!Z$1,FALSE),".")</f>
        <v>71.704560975609766</v>
      </c>
      <c r="GX146">
        <f>IFERROR(VLOOKUP($F146,AREA_LIFE,Seq!AA$1,FALSE),".")</f>
        <v>71.857853658536598</v>
      </c>
      <c r="GY146">
        <f>IFERROR(VLOOKUP($F146,AREA_LIFE,Seq!AB$1,FALSE),".")</f>
        <v>71.975463414634149</v>
      </c>
      <c r="GZ146">
        <f>IFERROR(VLOOKUP($F146,AREA_LIFE,Seq!AC$1,FALSE),".")</f>
        <v>72.065926829268307</v>
      </c>
      <c r="HA146">
        <f>IFERROR(VLOOKUP($F146,AREA_LIFE,Seq!AD$1,FALSE),".")</f>
        <v>72.142804878048779</v>
      </c>
      <c r="HB146">
        <f>IFERROR(VLOOKUP($F146,AREA_LIFE,Seq!AE$1,FALSE),".")</f>
        <v>72.216146341463428</v>
      </c>
      <c r="HC146">
        <f>IFERROR(VLOOKUP($F146,AREA_LIFE,Seq!AF$1,FALSE),".")</f>
        <v>72.298512195121958</v>
      </c>
      <c r="HD146">
        <f>IFERROR(VLOOKUP($F146,AREA_LIFE,Seq!AG$1,FALSE),".")</f>
        <v>72.400439024390252</v>
      </c>
      <c r="HE146">
        <f>IFERROR(VLOOKUP($F146,AREA_LIFE,Seq!AH$1,FALSE),".")</f>
        <v>72.526463414634165</v>
      </c>
      <c r="HF146">
        <f>IFERROR(VLOOKUP($F146,AREA_LIFE,Seq!AI$1,FALSE),".")</f>
        <v>72.677682926829291</v>
      </c>
      <c r="HG146">
        <f>IFERROR(VLOOKUP($F146,AREA_LIFE,Seq!AJ$1,FALSE),".")</f>
        <v>72.855634146341473</v>
      </c>
      <c r="HH146">
        <f>IFERROR(VLOOKUP($F146,AREA_LIFE,Seq!AK$1,FALSE),".")</f>
        <v>73.05595121951221</v>
      </c>
      <c r="HI146">
        <f>IFERROR(VLOOKUP($F146,AREA_LIFE,Seq!AL$1,FALSE),".")</f>
        <v>73.270731707317083</v>
      </c>
      <c r="HJ146">
        <f>IFERROR(VLOOKUP($F146,AREA_LIFE,Seq!AM$1,FALSE),".")</f>
        <v>73.489463414634145</v>
      </c>
      <c r="HK146">
        <f>IFERROR(VLOOKUP($F146,AREA_LIFE,Seq!AN$1,FALSE),".")</f>
        <v>73.706634146341472</v>
      </c>
      <c r="HL146">
        <f>IFERROR(VLOOKUP($F146,AREA_LIFE,Seq!AO$1,FALSE),".")</f>
        <v>73.920146341463408</v>
      </c>
      <c r="HM146">
        <f>IFERROR(VLOOKUP($F146,AREA_LIFE,Seq!AP$1,FALSE),".")</f>
        <v>74.134926829268295</v>
      </c>
      <c r="HN146">
        <f>IFERROR(VLOOKUP($F146,AREA_LIFE,Seq!AQ$1,FALSE),".")</f>
        <v>74.359268292682941</v>
      </c>
      <c r="HO146">
        <f>IFERROR(VLOOKUP($F146,AREA_LIFE,Seq!AR$1,FALSE),".")</f>
        <v>74.601560975609758</v>
      </c>
      <c r="HP146">
        <f>IFERROR(VLOOKUP($F146,AREA_LIFE,Seq!AS$1,FALSE),".")</f>
        <v>74.864170731707333</v>
      </c>
      <c r="HQ146">
        <f>IFERROR(VLOOKUP($F146,AREA_LIFE,Seq!AT$1,FALSE),".")</f>
        <v>75.146024390243909</v>
      </c>
      <c r="HR146">
        <f>IFERROR(VLOOKUP($F146,AREA_LIFE,Seq!AU$1,FALSE),".")</f>
        <v>75.441609756097577</v>
      </c>
      <c r="HS146">
        <f>IFERROR(VLOOKUP($F146,AREA_LIFE,Seq!AV$1,FALSE),".")</f>
        <v>75.742439024390265</v>
      </c>
      <c r="HT146">
        <f>IFERROR(VLOOKUP($F146,AREA_LIFE,Seq!AW$1,FALSE),".")</f>
        <v>76.039146341463422</v>
      </c>
      <c r="HU146">
        <f>IFERROR(VLOOKUP($F146,AREA_LIFE,Seq!AX$1,FALSE),".")</f>
        <v>76.323292682926834</v>
      </c>
      <c r="HV146" t="str">
        <f>IFERROR(VLOOKUP($F146,AREA_LIFE,Seq!AY$1,FALSE),".")</f>
        <v>.</v>
      </c>
      <c r="HZ146">
        <f t="shared" si="85"/>
        <v>1171</v>
      </c>
      <c r="IA146">
        <f t="shared" si="132"/>
        <v>0</v>
      </c>
      <c r="IB146">
        <f t="shared" si="86"/>
        <v>44506885.593061015</v>
      </c>
      <c r="IC146">
        <f t="shared" si="87"/>
        <v>-44413225.593061194</v>
      </c>
      <c r="ID146">
        <f t="shared" si="133"/>
        <v>9.1231958762886603E-2</v>
      </c>
      <c r="IE146" t="str">
        <f>work!FK146</f>
        <v>.</v>
      </c>
      <c r="IF146" t="str">
        <f>work!FL146</f>
        <v>.</v>
      </c>
      <c r="IG146" t="str">
        <f>work!FM146</f>
        <v>.</v>
      </c>
      <c r="IH146" t="str">
        <f>IF(ISNUMBER(work!FS146-work!FK146),work!FS146-work!FK146,".")</f>
        <v>.</v>
      </c>
      <c r="II146" t="str">
        <f>IF(ISNUMBER(work!FT146-work!FL146),work!FT146-work!FL146,".")</f>
        <v>.</v>
      </c>
      <c r="IJ146" t="str">
        <f>IF(ISNUMBER(work!FU146-work!FM146),work!FU146-work!FM146,".")</f>
        <v>.</v>
      </c>
    </row>
    <row r="147" spans="1:244" hidden="1">
      <c r="A147" s="24" t="str">
        <f t="shared" si="97"/>
        <v>拉丁美洲</v>
      </c>
      <c r="B147" s="24" t="str">
        <f t="shared" si="98"/>
        <v>InEM90</v>
      </c>
      <c r="C147" s="24" t="str">
        <f t="shared" si="99"/>
        <v>Out</v>
      </c>
      <c r="D147" s="24"/>
      <c r="E147" s="25" t="s">
        <v>2597</v>
      </c>
      <c r="F147" s="26" t="str">
        <f t="shared" si="100"/>
        <v>Bolivia</v>
      </c>
      <c r="G147" s="27">
        <f t="shared" si="101"/>
        <v>0</v>
      </c>
      <c r="H147" s="27">
        <f t="shared" si="102"/>
        <v>0</v>
      </c>
      <c r="I147" s="27">
        <f t="shared" si="103"/>
        <v>0</v>
      </c>
      <c r="J147" s="27">
        <f t="shared" si="104"/>
        <v>0</v>
      </c>
      <c r="K147" s="27">
        <f t="shared" si="105"/>
        <v>0</v>
      </c>
      <c r="L147" s="27">
        <f t="shared" si="106"/>
        <v>0</v>
      </c>
      <c r="M147" s="27">
        <f t="shared" si="107"/>
        <v>0</v>
      </c>
      <c r="N147" s="27">
        <f t="shared" si="108"/>
        <v>91</v>
      </c>
      <c r="O147" s="27">
        <f t="shared" si="109"/>
        <v>370</v>
      </c>
      <c r="P147" s="27">
        <f t="shared" si="110"/>
        <v>300</v>
      </c>
      <c r="Q147" s="27">
        <f t="shared" si="111"/>
        <v>333</v>
      </c>
      <c r="R147" s="27">
        <f t="shared" si="112"/>
        <v>464</v>
      </c>
      <c r="S147" s="27">
        <f t="shared" si="113"/>
        <v>393</v>
      </c>
      <c r="T147" s="27">
        <f t="shared" si="114"/>
        <v>1109</v>
      </c>
      <c r="U147" s="27">
        <f t="shared" si="115"/>
        <v>510</v>
      </c>
      <c r="V147" s="27">
        <f t="shared" si="116"/>
        <v>38</v>
      </c>
      <c r="W147" s="27">
        <f t="shared" si="117"/>
        <v>707</v>
      </c>
      <c r="X147" s="27">
        <f t="shared" si="118"/>
        <v>70</v>
      </c>
      <c r="Y147" s="27">
        <f t="shared" si="119"/>
        <v>607</v>
      </c>
      <c r="Z147" s="27">
        <f t="shared" si="120"/>
        <v>290</v>
      </c>
      <c r="AA147" s="27">
        <f t="shared" si="121"/>
        <v>134</v>
      </c>
      <c r="AB147" s="27">
        <f t="shared" si="122"/>
        <v>164</v>
      </c>
      <c r="AC147" s="27">
        <f t="shared" si="123"/>
        <v>306</v>
      </c>
      <c r="AD147" s="27">
        <f t="shared" si="124"/>
        <v>129</v>
      </c>
      <c r="AE147" s="27">
        <f t="shared" si="125"/>
        <v>99</v>
      </c>
      <c r="AF147" s="27">
        <f t="shared" si="126"/>
        <v>338</v>
      </c>
      <c r="AG147" s="27"/>
      <c r="AH147" s="27">
        <f>IF(ISNUMBER(work!C147+work!AH147),work!C147+work!AH147,".")</f>
        <v>18867463.698022064</v>
      </c>
      <c r="AI147" s="27">
        <f>IF(ISNUMBER(work!D147+work!AI147),work!D147+work!AI147,".")</f>
        <v>19820341.82504195</v>
      </c>
      <c r="AJ147" s="27">
        <f>IF(ISNUMBER(work!E147+work!AJ147),work!E147+work!AJ147,".")</f>
        <v>21549039.819047973</v>
      </c>
      <c r="AK147" s="27">
        <f>IF(ISNUMBER(work!F147+work!AK147),work!F147+work!AK147,".")</f>
        <v>23815373.625181939</v>
      </c>
      <c r="AL147" s="27">
        <f>IF(ISNUMBER(work!G147+work!AL147),work!G147+work!AL147,".")</f>
        <v>27353704.300477702</v>
      </c>
      <c r="AM147" s="27">
        <f>IF(ISNUMBER(work!H147+work!AM147),work!H147+work!AM147,".")</f>
        <v>30966198.093836311</v>
      </c>
      <c r="AN147" s="27">
        <f>IF(ISNUMBER(work!I147+work!AN147),work!I147+work!AN147,".")</f>
        <v>33632084.110907055</v>
      </c>
      <c r="AO147" s="27">
        <f>IF(ISNUMBER(work!J147+work!AO147),work!J147+work!AO147,".")</f>
        <v>37487122.523422286</v>
      </c>
      <c r="AP147" s="27">
        <f>IF(ISNUMBER(work!K147+work!AP147),work!K147+work!AP147,".")</f>
        <v>41679616.124749616</v>
      </c>
      <c r="AQ147" s="27">
        <f>IF(ISNUMBER(work!L147+work!AQ147),work!L147+work!AQ147,".")</f>
        <v>43386825.186656654</v>
      </c>
      <c r="AR147" s="27">
        <f>IF(ISNUMBER(work!M147+work!AR147),work!M147+work!AR147,".")</f>
        <v>45040158.165977255</v>
      </c>
      <c r="AS147" s="27">
        <f>IF(ISNUMBER(work!N147+work!AS147),work!N147+work!AS147,".")</f>
        <v>49161034.510586351</v>
      </c>
      <c r="AT147" s="27">
        <f>IF(ISNUMBER(work!O147+work!AT147),work!O147+work!AT147,".")</f>
        <v>56065242.986185879</v>
      </c>
      <c r="AU147" s="27">
        <f>IF(ISNUMBER(work!P147+work!AU147),work!P147+work!AU147,".")</f>
        <v>63853977.720708117</v>
      </c>
      <c r="AV147" s="27">
        <f>IF(ISNUMBER(work!Q147+work!AV147),work!Q147+work!AV147,".")</f>
        <v>72164271.467612192</v>
      </c>
      <c r="AW147" s="27">
        <f>IF(ISNUMBER(work!R147+work!AW147),work!R147+work!AW147,".")</f>
        <v>79988030.171471909</v>
      </c>
      <c r="AX147" s="27">
        <f>IF(ISNUMBER(work!S147+work!AX147),work!S147+work!AX147,".")</f>
        <v>87946849.094164312</v>
      </c>
      <c r="AY147" s="27">
        <f>IF(ISNUMBER(work!T147+work!AY147),work!T147+work!AY147,".")</f>
        <v>96093745.775049314</v>
      </c>
      <c r="AZ147" s="27">
        <f>IF(ISNUMBER(work!U147+work!AZ147),work!U147+work!AZ147,".")</f>
        <v>103567538.46276228</v>
      </c>
      <c r="BA147" s="27">
        <f>IF(ISNUMBER(work!V147+work!BA147),work!V147+work!BA147,".")</f>
        <v>111380156.0967205</v>
      </c>
      <c r="BB147" s="27">
        <f>IF(ISNUMBER(work!W147+work!BB147),work!W147+work!BB147,".")</f>
        <v>120687817.99188444</v>
      </c>
      <c r="BC147" s="27">
        <f>IF(ISNUMBER(work!X147+work!BC147),work!X147+work!BC147,".")</f>
        <v>130649344.96763825</v>
      </c>
      <c r="BD147" s="27">
        <f>IF(ISNUMBER(work!Y147+work!BD147),work!Y147+work!BD147,".")</f>
        <v>142481952.97809482</v>
      </c>
      <c r="BE147" s="27">
        <f>IF(ISNUMBER(work!Z147+work!BE147),work!Z147+work!BE147,".")</f>
        <v>156666361.49195573</v>
      </c>
      <c r="BF147" s="27">
        <f>IF(ISNUMBER(work!AA147+work!BF147),work!AA147+work!BF147,".")</f>
        <v>172436390.08088326</v>
      </c>
      <c r="BG147" s="27">
        <f>IF(ISNUMBER(work!AB147+work!BG147),work!AB147+work!BG147,".")</f>
        <v>190360696.71858746</v>
      </c>
      <c r="BH147" s="27">
        <f>IF(ISNUMBER(work!AC147+work!BH147),work!AC147+work!BH147,".")</f>
        <v>212370443.64470616</v>
      </c>
      <c r="BI147" s="27">
        <f>IF(ISNUMBER(work!AD147+work!BI147),work!AD147+work!BI147,".")</f>
        <v>239839310.15084323</v>
      </c>
      <c r="BJ147" s="27">
        <f>IF(ISNUMBER(work!AE147+work!BJ147),work!AE147+work!BJ147,".")</f>
        <v>261394295.06633583</v>
      </c>
      <c r="BK147" s="27">
        <f>IF(ISNUMBER(work!AF147+work!BK147),work!AF147+work!BK147,".")</f>
        <v>294930084.32499903</v>
      </c>
      <c r="BL147" s="27"/>
      <c r="BM147" s="27">
        <f>IF(ISNUMBER(work!AH147-work!C147),work!AH147-work!C147,".")</f>
        <v>-17720924.865043934</v>
      </c>
      <c r="BN147" s="27">
        <f>IF(ISNUMBER(work!AI147-work!D147),work!AI147-work!D147,".")</f>
        <v>-18670642.943303451</v>
      </c>
      <c r="BO147" s="27">
        <f>IF(ISNUMBER(work!AJ147-work!E147),work!AJ147-work!E147,".")</f>
        <v>-20444624.563216828</v>
      </c>
      <c r="BP147" s="27">
        <f>IF(ISNUMBER(work!AK147-work!F147),work!AK147-work!F147,".")</f>
        <v>-22755600.174749661</v>
      </c>
      <c r="BQ147" s="27">
        <f>IF(ISNUMBER(work!AL147-work!G147),work!AL147-work!G147,".")</f>
        <v>-26296057.517043497</v>
      </c>
      <c r="BR147" s="27">
        <f>IF(ISNUMBER(work!AM147-work!H147),work!AM147-work!H147,".")</f>
        <v>-29926281.569050286</v>
      </c>
      <c r="BS147" s="27">
        <f>IF(ISNUMBER(work!AN147-work!I147),work!AN147-work!I147,".")</f>
        <v>-32618933.762313552</v>
      </c>
      <c r="BT147" s="27">
        <f>IF(ISNUMBER(work!AO147-work!J147),work!AO147-work!J147,".")</f>
        <v>-36449013.423091918</v>
      </c>
      <c r="BU147" s="27">
        <f>IF(ISNUMBER(work!AP147-work!K147),work!AP147-work!K147,".")</f>
        <v>-40611303.183720782</v>
      </c>
      <c r="BV147" s="27">
        <f>IF(ISNUMBER(work!AQ147-work!L147),work!AQ147-work!L147,".")</f>
        <v>-42278021.813460946</v>
      </c>
      <c r="BW147" s="27">
        <f>IF(ISNUMBER(work!AR147-work!M147),work!AR147-work!M147,".")</f>
        <v>-43879953.020144954</v>
      </c>
      <c r="BX147" s="27">
        <f>IF(ISNUMBER(work!AS147-work!N147),work!AS147-work!N147,".")</f>
        <v>-47939726.904659048</v>
      </c>
      <c r="BY147" s="27">
        <f>IF(ISNUMBER(work!AT147-work!O147),work!AT147-work!O147,".")</f>
        <v>-54823826.550024331</v>
      </c>
      <c r="BZ147" s="27">
        <f>IF(ISNUMBER(work!AU147-work!P147),work!AU147-work!P147,".")</f>
        <v>-62559561.550571471</v>
      </c>
      <c r="CA147" s="27">
        <f>IF(ISNUMBER(work!AV147-work!Q147),work!AV147-work!Q147,".")</f>
        <v>-70809441.448205009</v>
      </c>
      <c r="CB147" s="27">
        <f>IF(ISNUMBER(work!AW147-work!R147),work!AW147-work!R147,".")</f>
        <v>-78569817.452169493</v>
      </c>
      <c r="CC147" s="27">
        <f>IF(ISNUMBER(work!AX147-work!S147),work!AX147-work!S147,".")</f>
        <v>-86466783.29184109</v>
      </c>
      <c r="CD147" s="27">
        <f>IF(ISNUMBER(work!AY147-work!T147),work!AY147-work!T147,".")</f>
        <v>-94540354.422854677</v>
      </c>
      <c r="CE147" s="27">
        <f>IF(ISNUMBER(work!AZ147-work!U147),work!AZ147-work!U147,".")</f>
        <v>-101936021.55057772</v>
      </c>
      <c r="CF147" s="27">
        <f>IF(ISNUMBER(work!BA147-work!V147),work!BA147-work!V147,".")</f>
        <v>-109741674.47763349</v>
      </c>
      <c r="CG147" s="27">
        <f>IF(ISNUMBER(work!BB147-work!W147),work!BB147-work!W147,".")</f>
        <v>-119008246.35071555</v>
      </c>
      <c r="CH147" s="27">
        <f>IF(ISNUMBER(work!BC147-work!X147),work!BC147-work!X147,".")</f>
        <v>-128941492.71539775</v>
      </c>
      <c r="CI147" s="27">
        <f>IF(ISNUMBER(work!BD147-work!Y147),work!BD147-work!Y147,".")</f>
        <v>-140731650.93409717</v>
      </c>
      <c r="CJ147" s="27">
        <f>IF(ISNUMBER(work!BE147-work!Z147),work!BE147-work!Z147,".")</f>
        <v>-154868602.81145629</v>
      </c>
      <c r="CK147" s="27">
        <f>IF(ISNUMBER(work!BF147-work!AA147),work!BF147-work!AA147,".")</f>
        <v>-170563605.61717272</v>
      </c>
      <c r="CL147" s="27">
        <f>IF(ISNUMBER(work!BG147-work!AB147),work!BG147-work!AB147,".")</f>
        <v>-188311298.53206652</v>
      </c>
      <c r="CM147" s="27">
        <f>IF(ISNUMBER(work!BH147-work!AC147),work!BH147-work!AC147,".")</f>
        <v>-210227503.05502382</v>
      </c>
      <c r="CN147" s="27">
        <f>IF(ISNUMBER(work!BI147-work!AD147),work!BI147-work!AD147,".")</f>
        <v>-237696369.61985078</v>
      </c>
      <c r="CO147" s="27">
        <f>IF(ISNUMBER(work!BJ147-work!AE147),work!BJ147-work!AE147,".")</f>
        <v>-259119595.88372216</v>
      </c>
      <c r="CP147" s="27">
        <f>IF(ISNUMBER(work!BK147-work!AF147),work!BK147-work!AF147,".")</f>
        <v>-292579023.50379163</v>
      </c>
      <c r="CQ147" s="27"/>
      <c r="CR147" s="27"/>
      <c r="CS147" s="27">
        <f>IF(ISNUMBER(work!CR147-work!BN147),work!CR147-work!BN147,".")</f>
        <v>9.2078863878267733E-2</v>
      </c>
      <c r="CT147" s="27">
        <f>IF(ISNUMBER(work!CS147-work!BO147),work!CS147-work!BO147,".")</f>
        <v>9.1078863878267732E-2</v>
      </c>
      <c r="CU147" s="27">
        <f>IF(ISNUMBER(work!CT147-work!BP147),work!CT147-work!BP147,".")</f>
        <v>9.1078863878267732E-2</v>
      </c>
      <c r="CV147" s="27">
        <f>IF(ISNUMBER(work!CU147-work!BQ147),work!CU147-work!BQ147,".")</f>
        <v>9.0078863878267731E-2</v>
      </c>
      <c r="CW147" s="27">
        <f>IF(ISNUMBER(work!CV147-work!BR147),work!CV147-work!BR147,".")</f>
        <v>9.0078863878267731E-2</v>
      </c>
      <c r="CX147" s="27">
        <f>IF(ISNUMBER(work!CW147-work!BS147),work!CW147-work!BS147,".")</f>
        <v>8.9078863878267744E-2</v>
      </c>
      <c r="CY147" s="27">
        <f>IF(ISNUMBER(work!CX147-work!BT147),work!CX147-work!BT147,".")</f>
        <v>8.8078863878267744E-2</v>
      </c>
      <c r="CZ147" s="27">
        <f>IF(ISNUMBER(work!CY147-work!BU147),work!CY147-work!BU147,".")</f>
        <v>8.7078863878267743E-2</v>
      </c>
      <c r="DA147" s="27">
        <f>IF(ISNUMBER(work!CZ147-work!BV147),work!CZ147-work!BV147,".")</f>
        <v>8.6078863878267742E-2</v>
      </c>
      <c r="DB147" s="27">
        <f>IF(ISNUMBER(work!DA147-work!BW147),work!DA147-work!BW147,".")</f>
        <v>8.5078863878267741E-2</v>
      </c>
      <c r="DC147" s="94">
        <f>IF(ISNUMBER(work!DB147-work!BX147),work!DB147-work!BX147,".")</f>
        <v>8.3078863878267739E-2</v>
      </c>
      <c r="DD147" s="27">
        <f>IF(ISNUMBER(work!DC147-work!BY147),work!DC147-work!BY147,".")</f>
        <v>8.1078863878267737E-2</v>
      </c>
      <c r="DE147" s="27">
        <f>IF(ISNUMBER(work!DD147-work!BZ147),work!DD147-work!BZ147,".")</f>
        <v>7.7781776180048515E-2</v>
      </c>
      <c r="DF147" s="27">
        <f>IF(ISNUMBER(work!DE147-work!CA147),work!DE147-work!CA147,".")</f>
        <v>7.5781776180048513E-2</v>
      </c>
      <c r="DG147" s="27">
        <f>IF(ISNUMBER(work!DF147-work!CB147),work!DF147-work!CB147,".")</f>
        <v>7.3781776180048511E-2</v>
      </c>
      <c r="DH147" s="27">
        <f>IF(ISNUMBER(work!DG147-work!CC147),work!DG147-work!CC147,".")</f>
        <v>7.1781776180048523E-2</v>
      </c>
      <c r="DI147" s="27">
        <f>IF(ISNUMBER(work!DH147-work!CD147),work!DH147-work!CD147,".")</f>
        <v>6.8781776180048521E-2</v>
      </c>
      <c r="DJ147" s="27">
        <f>IF(ISNUMBER(work!DI147-work!CE147),work!DI147-work!CE147,".")</f>
        <v>6.6781776180048519E-2</v>
      </c>
      <c r="DK147" s="27">
        <f>IF(ISNUMBER(work!DJ147-work!CF147),work!DJ147-work!CF147,".")</f>
        <v>6.4781776180048517E-2</v>
      </c>
      <c r="DL147" s="27">
        <f>IF(ISNUMBER(work!DK147-work!CG147),work!DK147-work!CG147,".")</f>
        <v>6.1218667178519648E-2</v>
      </c>
      <c r="DM147" s="94">
        <f>IF(ISNUMBER(work!DL147-work!CH147),work!DL147-work!CH147,".")</f>
        <v>5.7875697020128118E-2</v>
      </c>
      <c r="DN147" s="27">
        <f>IF(ISNUMBER(work!DM147-work!CI147),work!DM147-work!CI147,".")</f>
        <v>5.476473279698197E-2</v>
      </c>
      <c r="DO147" s="27">
        <f>IF(ISNUMBER(work!DN147-work!CJ147),work!DN147-work!CJ147,".")</f>
        <v>5.1851983441009254E-2</v>
      </c>
      <c r="DP147" s="27">
        <f>IF(ISNUMBER(work!DO147-work!CK147),work!DO147-work!CK147,".")</f>
        <v>4.9124436559031232E-2</v>
      </c>
      <c r="DQ147" s="27">
        <f>IF(ISNUMBER(work!DP147-work!CL147),work!DP147-work!CL147,".")</f>
        <v>4.5555742254385037E-2</v>
      </c>
      <c r="DR147" s="94">
        <f>IF(ISNUMBER(work!DQ147-work!CM147),work!DQ147-work!CM147,".")</f>
        <v>4.3116652446912256E-2</v>
      </c>
      <c r="DS147" s="27">
        <f>IF(ISNUMBER(work!DR147-work!CN147),work!DR147-work!CN147,".")</f>
        <v>3.980176069129359E-2</v>
      </c>
      <c r="DT147" s="27">
        <f>IF(ISNUMBER(work!DS147-work!CO147),work!DS147-work!CO147,".")</f>
        <v>3.6585908229255198E-2</v>
      </c>
      <c r="DU147" s="27">
        <f>IF(ISNUMBER(work!DT147-work!CP147),work!DT147-work!CP147,".")</f>
        <v>3.439467654235101E-2</v>
      </c>
      <c r="DV147" s="27">
        <f t="shared" si="127"/>
        <v>3.439467654235101E-2</v>
      </c>
      <c r="DW147" s="27"/>
      <c r="DX147" s="27" t="str">
        <f>IF(ISNUMBER(work!FJ147/work!FN147),work!FJ147/work!FN147,".")</f>
        <v>.</v>
      </c>
      <c r="DY147" s="27" t="str">
        <f>IF(ISNUMBER(work!FK147/work!FO147),work!FK147/work!FO147,".")</f>
        <v>.</v>
      </c>
      <c r="DZ147" s="27" t="str">
        <f>IF(ISNUMBER(work!FL147/work!FP147),work!FL147/work!FP147,".")</f>
        <v>.</v>
      </c>
      <c r="EA147" s="27" t="str">
        <f>IF(ISNUMBER(work!FM147/work!FQ147),work!FM147/work!FQ147,".")</f>
        <v>.</v>
      </c>
      <c r="EB147" s="27" t="str">
        <f>IF(ISNUMBER((work!FK147+work!FL147)/(work!FO147+work!FP147)),(work!FK147+work!FL147)/(work!FO147+work!FP147),".")</f>
        <v>.</v>
      </c>
      <c r="EC147" s="27" t="str">
        <f>IF(ISNUMBER(work!FR147/work!FV147),work!FR147/work!FV147,".")</f>
        <v>.</v>
      </c>
      <c r="ED147" s="27" t="str">
        <f>IF(ISNUMBER(work!FS147/work!FW147),work!FS147/work!FW147,".")</f>
        <v>.</v>
      </c>
      <c r="EE147" s="27" t="str">
        <f>IF(ISNUMBER(work!FT147/work!FX147),work!FT147/work!FX147,".")</f>
        <v>.</v>
      </c>
      <c r="EF147" s="27" t="str">
        <f>IF(ISNUMBER(work!FU147/work!FY147),work!FU147/work!FY147,".")</f>
        <v>.</v>
      </c>
      <c r="EG147" s="27" t="str">
        <f>IF(ISNUMBER((work!FS147+work!FT147)/(work!FW147+work!FX147)),(work!FS147+work!FT147)/(work!FW147+work!FX147),".")</f>
        <v>.</v>
      </c>
      <c r="EH147" s="27">
        <f>work!EZ147</f>
        <v>3.7341167012290284E-4</v>
      </c>
      <c r="EI147" s="27">
        <f>work!FA147</f>
        <v>5.9965016409426744E-4</v>
      </c>
      <c r="EJ147" s="27" t="str">
        <f>work!FB147</f>
        <v>.</v>
      </c>
      <c r="EK147" s="27"/>
      <c r="EL147" s="27">
        <f t="shared" si="128"/>
        <v>17389.325000000001</v>
      </c>
      <c r="EM147">
        <f t="shared" si="129"/>
        <v>707</v>
      </c>
      <c r="EN147" t="str">
        <f>work!FM147</f>
        <v>.</v>
      </c>
      <c r="EO147" t="str">
        <f>IF(ISNUMBER(work!FK147+work!FL147),work!FK147+work!FL147,".")</f>
        <v>.</v>
      </c>
      <c r="EP147" t="str">
        <f>IF(ISNUMBER(work!FU147-work!FM147),work!FU147-work!FM147,".")</f>
        <v>.</v>
      </c>
      <c r="EQ147" t="str">
        <f>IF(ISNUMBER(work!FS147+work!FT147-work!FK147-work!FL147),(work!FS147+work!FT147-work!FK147-work!FL147),".")</f>
        <v>.</v>
      </c>
      <c r="EU147">
        <f>work!FC147</f>
        <v>2000</v>
      </c>
      <c r="EV147">
        <f>work!FD147</f>
        <v>4000</v>
      </c>
      <c r="EW147" t="str">
        <f>IF(ISNUMBER(VLOOKUP($F147,AREA_EM_ALLYEAR,Seq!B$1,FALSE)),VLOOKUP($F147,AREA_EM_ALLYEAR,Seq!B$1,FALSE),".")</f>
        <v>.</v>
      </c>
      <c r="EX147" t="str">
        <f>IF(ISNUMBER(VLOOKUP($F147,AREA_EM_ALLYEAR,Seq!C$1,FALSE)),VLOOKUP($F147,AREA_EM_ALLYEAR,Seq!C$1,FALSE),".")</f>
        <v>.</v>
      </c>
      <c r="EY147" t="str">
        <f>IF(ISNUMBER(VLOOKUP($F147,AREA_EM_ALLYEAR,Seq!D$1,FALSE)),VLOOKUP($F147,AREA_EM_ALLYEAR,Seq!D$1,FALSE),".")</f>
        <v>.</v>
      </c>
      <c r="EZ147" t="str">
        <f>IF(ISNUMBER(VLOOKUP($F147,AREA_EM_ALLYEAR,Seq!E$1,FALSE)),VLOOKUP($F147,AREA_EM_ALLYEAR,Seq!E$1,FALSE),".")</f>
        <v>.</v>
      </c>
      <c r="FA147" t="str">
        <f>IF(ISNUMBER(VLOOKUP($F147,AREA_EM_ALLYEAR,Seq!F$1,FALSE)),VLOOKUP($F147,AREA_EM_ALLYEAR,Seq!F$1,FALSE),".")</f>
        <v>.</v>
      </c>
      <c r="FB147" t="str">
        <f>IF(ISNUMBER(VLOOKUP($F147,AREA_EM_ALLYEAR,Seq!G$1,FALSE)),VLOOKUP($F147,AREA_EM_ALLYEAR,Seq!G$1,FALSE),".")</f>
        <v>.</v>
      </c>
      <c r="FC147" t="str">
        <f>IF(ISNUMBER(VLOOKUP($F147,AREA_EM_ALLYEAR,Seq!H$1,FALSE)),VLOOKUP($F147,AREA_EM_ALLYEAR,Seq!H$1,FALSE),".")</f>
        <v>.</v>
      </c>
      <c r="FD147" t="str">
        <f>IF(ISNUMBER(VLOOKUP($F147,AREA_EM_ALLYEAR,Seq!I$1,FALSE)),VLOOKUP($F147,AREA_EM_ALLYEAR,Seq!I$1,FALSE),".")</f>
        <v>.</v>
      </c>
      <c r="FE147" t="str">
        <f>IF(ISNUMBER(VLOOKUP($F147,AREA_EM_ALLYEAR,Seq!J$1,FALSE)),VLOOKUP($F147,AREA_EM_ALLYEAR,Seq!J$1,FALSE),".")</f>
        <v>.</v>
      </c>
      <c r="FF147" t="str">
        <f>IF(ISNUMBER(VLOOKUP($F147,AREA_EM_ALLYEAR,Seq!K$1,FALSE)),VLOOKUP($F147,AREA_EM_ALLYEAR,Seq!K$1,FALSE),".")</f>
        <v>.</v>
      </c>
      <c r="FG147" t="str">
        <f>IF(ISNUMBER(VLOOKUP($F147,AREA_EM_ALLYEAR,Seq!L$1,FALSE)),VLOOKUP($F147,AREA_EM_ALLYEAR,Seq!L$1,FALSE),".")</f>
        <v>.</v>
      </c>
      <c r="FH147" t="str">
        <f>IF(ISNUMBER(VLOOKUP($F147,AREA_EM_ALLYEAR,Seq!M$1,FALSE)),VLOOKUP($F147,AREA_EM_ALLYEAR,Seq!M$1,FALSE),".")</f>
        <v>.</v>
      </c>
      <c r="FI147" t="str">
        <f>IF(ISNUMBER(VLOOKUP($F147,AREA_EM_ALLYEAR,Seq!N$1,FALSE)),VLOOKUP($F147,AREA_EM_ALLYEAR,Seq!N$1,FALSE),".")</f>
        <v>.</v>
      </c>
      <c r="FJ147" t="str">
        <f>IF(ISNUMBER(VLOOKUP($F147,AREA_EM_ALLYEAR,Seq!O$1,FALSE)),VLOOKUP($F147,AREA_EM_ALLYEAR,Seq!O$1,FALSE),".")</f>
        <v>.</v>
      </c>
      <c r="FK147" t="str">
        <f t="shared" si="130"/>
        <v>.</v>
      </c>
      <c r="FN147">
        <f>IF( ISNUMBER(VLOOKUP($F147,AREA_LIFE,Seq!V$1,FALSE)-Life!V$39),VLOOKUP($F147,AREA_LIFE,Seq!V$1,FALSE)-Life!V$39,".")</f>
        <v>-13.999951219512184</v>
      </c>
      <c r="FO147">
        <f>IF( ISNUMBER(VLOOKUP($F147,AREA_LIFE,Seq!W$1,FALSE)-Life!W$39),VLOOKUP($F147,AREA_LIFE,Seq!W$1,FALSE)-Life!W$39,".")</f>
        <v>-13.423609756097548</v>
      </c>
      <c r="FP147">
        <f>IF( ISNUMBER(VLOOKUP($F147,AREA_LIFE,Seq!X$1,FALSE)-Life!X$39),VLOOKUP($F147,AREA_LIFE,Seq!X$1,FALSE)-Life!X$39,".")</f>
        <v>-12.840121951219523</v>
      </c>
      <c r="FQ147">
        <f>IF( ISNUMBER(VLOOKUP($F147,AREA_LIFE,Seq!Y$1,FALSE)-Life!Y$39),VLOOKUP($F147,AREA_LIFE,Seq!Y$1,FALSE)-Life!Y$39,".")</f>
        <v>-12.260951219512201</v>
      </c>
      <c r="FR147">
        <f>IF( ISNUMBER(VLOOKUP($F147,AREA_LIFE,Seq!Z$1,FALSE)-Life!Z$39),VLOOKUP($F147,AREA_LIFE,Seq!Z$1,FALSE)-Life!Z$39,".")</f>
        <v>-11.706146341463416</v>
      </c>
      <c r="FS147">
        <f>IF( ISNUMBER(VLOOKUP($F147,AREA_LIFE,Seq!AA$1,FALSE)-Life!AA$39),VLOOKUP($F147,AREA_LIFE,Seq!AA$1,FALSE)-Life!AA$39,".")</f>
        <v>-11.188317073170744</v>
      </c>
      <c r="FT147">
        <f>IF( ISNUMBER(VLOOKUP($F147,AREA_LIFE,Seq!AB$1,FALSE)-Life!AB$39),VLOOKUP($F147,AREA_LIFE,Seq!AB$1,FALSE)-Life!AB$39,".")</f>
        <v>-10.716170731707322</v>
      </c>
      <c r="FU147">
        <f>IF( ISNUMBER(VLOOKUP($F147,AREA_LIFE,Seq!AC$1,FALSE)-Life!AC$39),VLOOKUP($F147,AREA_LIFE,Seq!AC$1,FALSE)-Life!AC$39,".")</f>
        <v>-10.287829268292683</v>
      </c>
      <c r="FV147">
        <f>IF( ISNUMBER(VLOOKUP($F147,AREA_LIFE,Seq!AD$1,FALSE)-Life!AD$39),VLOOKUP($F147,AREA_LIFE,Seq!AD$1,FALSE)-Life!AD$39,".")</f>
        <v>-9.9034146341463369</v>
      </c>
      <c r="FW147">
        <f>IF( ISNUMBER(VLOOKUP($F147,AREA_LIFE,Seq!AE$1,FALSE)-Life!AE$39),VLOOKUP($F147,AREA_LIFE,Seq!AE$1,FALSE)-Life!AE$39,".")</f>
        <v>-9.5669512195121982</v>
      </c>
      <c r="FX147">
        <f>IF( ISNUMBER(VLOOKUP($F147,AREA_LIFE,Seq!AF$1,FALSE)-Life!AF$39),VLOOKUP($F147,AREA_LIFE,Seq!AF$1,FALSE)-Life!AF$39,".")</f>
        <v>-9.2804878048780424</v>
      </c>
      <c r="FY147">
        <f>IF( ISNUMBER(VLOOKUP($F147,AREA_LIFE,Seq!AG$1,FALSE)-Life!AG$39),VLOOKUP($F147,AREA_LIFE,Seq!AG$1,FALSE)-Life!AG$39,".")</f>
        <v>-9.0479756097561008</v>
      </c>
      <c r="FZ147">
        <f>IF( ISNUMBER(VLOOKUP($F147,AREA_LIFE,Seq!AH$1,FALSE)-Life!AH$39),VLOOKUP($F147,AREA_LIFE,Seq!AH$1,FALSE)-Life!AH$39,".")</f>
        <v>-8.8622682926829199</v>
      </c>
      <c r="GA147">
        <f>IF( ISNUMBER(VLOOKUP($F147,AREA_LIFE,Seq!AI$1,FALSE)-Life!AI$39),VLOOKUP($F147,AREA_LIFE,Seq!AI$1,FALSE)-Life!AI$39,".")</f>
        <v>-8.7178048780487885</v>
      </c>
      <c r="GB147">
        <f>IF( ISNUMBER(VLOOKUP($F147,AREA_LIFE,Seq!AJ$1,FALSE)-Life!AJ$39),VLOOKUP($F147,AREA_LIFE,Seq!AJ$1,FALSE)-Life!AJ$39,".")</f>
        <v>-8.6074390243902599</v>
      </c>
      <c r="GC147">
        <f>IF( ISNUMBER(VLOOKUP($F147,AREA_LIFE,Seq!AK$1,FALSE)-Life!AK$39),VLOOKUP($F147,AREA_LIFE,Seq!AK$1,FALSE)-Life!AK$39,".")</f>
        <v>-8.5266585365853729</v>
      </c>
      <c r="GD147">
        <f>IF( ISNUMBER(VLOOKUP($F147,AREA_LIFE,Seq!AL$1,FALSE)-Life!AL$39),VLOOKUP($F147,AREA_LIFE,Seq!AL$1,FALSE)-Life!AL$39,".")</f>
        <v>-8.4713414634146318</v>
      </c>
      <c r="GE147">
        <f>IF( ISNUMBER(VLOOKUP($F147,AREA_LIFE,Seq!AM$1,FALSE)-Life!AM$39),VLOOKUP($F147,AREA_LIFE,Seq!AM$1,FALSE)-Life!AM$39,".")</f>
        <v>-8.4345121951219539</v>
      </c>
      <c r="GF147">
        <f>IF( ISNUMBER(VLOOKUP($F147,AREA_LIFE,Seq!AN$1,FALSE)-Life!AN$39),VLOOKUP($F147,AREA_LIFE,Seq!AN$1,FALSE)-Life!AN$39,".")</f>
        <v>-8.4085853658536678</v>
      </c>
      <c r="GG147">
        <f>IF( ISNUMBER(VLOOKUP($F147,AREA_LIFE,Seq!AO$1,FALSE)-Life!AO$39),VLOOKUP($F147,AREA_LIFE,Seq!AO$1,FALSE)-Life!AO$39,".")</f>
        <v>-8.383073170731727</v>
      </c>
      <c r="GH147">
        <f>IF( ISNUMBER(VLOOKUP($F147,AREA_LIFE,Seq!AP$1,FALSE)-Life!AP$39),VLOOKUP($F147,AREA_LIFE,Seq!AP$1,FALSE)-Life!AP$39,".")</f>
        <v>-8.3493902439024481</v>
      </c>
      <c r="GI147">
        <f>IF( ISNUMBER(VLOOKUP($F147,AREA_LIFE,Seq!AQ$1,FALSE)-Life!AQ$39),VLOOKUP($F147,AREA_LIFE,Seq!AQ$1,FALSE)-Life!AQ$39,".")</f>
        <v>-8.2970487804877919</v>
      </c>
      <c r="GJ147">
        <f>IF( ISNUMBER(VLOOKUP($F147,AREA_LIFE,Seq!AR$1,FALSE)-Life!AR$39),VLOOKUP($F147,AREA_LIFE,Seq!AR$1,FALSE)-Life!AR$39,".")</f>
        <v>-8.2240487804877915</v>
      </c>
      <c r="GK147">
        <f>IF( ISNUMBER(VLOOKUP($F147,AREA_LIFE,Seq!AS$1,FALSE)-Life!AS$39),VLOOKUP($F147,AREA_LIFE,Seq!AS$1,FALSE)-Life!AS$39,".")</f>
        <v>-8.1304390243902276</v>
      </c>
      <c r="GL147">
        <f>IF( ISNUMBER(VLOOKUP($F147,AREA_LIFE,Seq!AT$1,FALSE)-Life!AT$39),VLOOKUP($F147,AREA_LIFE,Seq!AT$1,FALSE)-Life!AT$39,".")</f>
        <v>-8.0157317073170731</v>
      </c>
      <c r="GM147">
        <f>IF( ISNUMBER(VLOOKUP($F147,AREA_LIFE,Seq!AU$1,FALSE)-Life!AU$39),VLOOKUP($F147,AREA_LIFE,Seq!AU$1,FALSE)-Life!AU$39,".")</f>
        <v>-7.8824146341463432</v>
      </c>
      <c r="GN147">
        <f>IF( ISNUMBER(VLOOKUP($F147,AREA_LIFE,Seq!AV$1,FALSE)-Life!AV$39),VLOOKUP($F147,AREA_LIFE,Seq!AV$1,FALSE)-Life!AV$39,".")</f>
        <v>-7.7370487804877826</v>
      </c>
      <c r="GO147">
        <f>IF( ISNUMBER(VLOOKUP($F147,AREA_LIFE,Seq!AW$1,FALSE)-Life!AW$39),VLOOKUP($F147,AREA_LIFE,Seq!AW$1,FALSE)-Life!AW$39,".")</f>
        <v>-7.5871463414634093</v>
      </c>
      <c r="GP147">
        <f>IF( ISNUMBER(VLOOKUP($F147,AREA_LIFE,Seq!AX$1,FALSE)-Life!AX$39),VLOOKUP($F147,AREA_LIFE,Seq!AX$1,FALSE)-Life!AX$39,".")</f>
        <v>-7.4407804878048864</v>
      </c>
      <c r="GQ147">
        <f t="shared" si="131"/>
        <v>-7.4407804878048864</v>
      </c>
      <c r="GS147">
        <f>IFERROR(VLOOKUP($F147,AREA_LIFE,Seq!V$1,FALSE),".")</f>
        <v>51.96843902439025</v>
      </c>
      <c r="GT147">
        <f>IFERROR(VLOOKUP($F147,AREA_LIFE,Seq!W$1,FALSE),".")</f>
        <v>52.743121951219521</v>
      </c>
      <c r="GU147">
        <f>IFERROR(VLOOKUP($F147,AREA_LIFE,Seq!X$1,FALSE),".")</f>
        <v>53.508365853658539</v>
      </c>
      <c r="GV147">
        <f>IFERROR(VLOOKUP($F147,AREA_LIFE,Seq!Y$1,FALSE),".")</f>
        <v>54.260219512195128</v>
      </c>
      <c r="GW147">
        <f>IFERROR(VLOOKUP($F147,AREA_LIFE,Seq!Z$1,FALSE),".")</f>
        <v>54.989658536585374</v>
      </c>
      <c r="GX147">
        <f>IFERROR(VLOOKUP($F147,AREA_LIFE,Seq!AA$1,FALSE),".")</f>
        <v>55.692121951219512</v>
      </c>
      <c r="GY147">
        <f>IFERROR(VLOOKUP($F147,AREA_LIFE,Seq!AB$1,FALSE),".")</f>
        <v>56.365048780487811</v>
      </c>
      <c r="GZ147">
        <f>IFERROR(VLOOKUP($F147,AREA_LIFE,Seq!AC$1,FALSE),".")</f>
        <v>57.010365853658541</v>
      </c>
      <c r="HA147">
        <f>IFERROR(VLOOKUP($F147,AREA_LIFE,Seq!AD$1,FALSE),".")</f>
        <v>57.629512195121954</v>
      </c>
      <c r="HB147">
        <f>IFERROR(VLOOKUP($F147,AREA_LIFE,Seq!AE$1,FALSE),".")</f>
        <v>58.219439024390248</v>
      </c>
      <c r="HC147">
        <f>IFERROR(VLOOKUP($F147,AREA_LIFE,Seq!AF$1,FALSE),".")</f>
        <v>58.778585365853665</v>
      </c>
      <c r="HD147">
        <f>IFERROR(VLOOKUP($F147,AREA_LIFE,Seq!AG$1,FALSE),".")</f>
        <v>59.302414634146352</v>
      </c>
      <c r="HE147">
        <f>IFERROR(VLOOKUP($F147,AREA_LIFE,Seq!AH$1,FALSE),".")</f>
        <v>59.792975609756105</v>
      </c>
      <c r="HF147">
        <f>IFERROR(VLOOKUP($F147,AREA_LIFE,Seq!AI$1,FALSE),".")</f>
        <v>60.251780487804886</v>
      </c>
      <c r="HG147">
        <f>IFERROR(VLOOKUP($F147,AREA_LIFE,Seq!AJ$1,FALSE),".")</f>
        <v>60.682902439024389</v>
      </c>
      <c r="HH147">
        <f>IFERROR(VLOOKUP($F147,AREA_LIFE,Seq!AK$1,FALSE),".")</f>
        <v>61.090878048780496</v>
      </c>
      <c r="HI147">
        <f>IFERROR(VLOOKUP($F147,AREA_LIFE,Seq!AL$1,FALSE),".")</f>
        <v>61.48029268292683</v>
      </c>
      <c r="HJ147">
        <f>IFERROR(VLOOKUP($F147,AREA_LIFE,Seq!AM$1,FALSE),".")</f>
        <v>61.85721951219513</v>
      </c>
      <c r="HK147">
        <f>IFERROR(VLOOKUP($F147,AREA_LIFE,Seq!AN$1,FALSE),".")</f>
        <v>62.226219512195129</v>
      </c>
      <c r="HL147">
        <f>IFERROR(VLOOKUP($F147,AREA_LIFE,Seq!AO$1,FALSE),".")</f>
        <v>62.591829268292678</v>
      </c>
      <c r="HM147">
        <f>IFERROR(VLOOKUP($F147,AREA_LIFE,Seq!AP$1,FALSE),".")</f>
        <v>62.954609756097568</v>
      </c>
      <c r="HN147">
        <f>IFERROR(VLOOKUP($F147,AREA_LIFE,Seq!AQ$1,FALSE),".")</f>
        <v>63.314536585365865</v>
      </c>
      <c r="HO147">
        <f>IFERROR(VLOOKUP($F147,AREA_LIFE,Seq!AR$1,FALSE),".")</f>
        <v>63.669097560975629</v>
      </c>
      <c r="HP147">
        <f>IFERROR(VLOOKUP($F147,AREA_LIFE,Seq!AS$1,FALSE),".")</f>
        <v>64.016731707317092</v>
      </c>
      <c r="HQ147">
        <f>IFERROR(VLOOKUP($F147,AREA_LIFE,Seq!AT$1,FALSE),".")</f>
        <v>64.357951219512216</v>
      </c>
      <c r="HR147">
        <f>IFERROR(VLOOKUP($F147,AREA_LIFE,Seq!AU$1,FALSE),".")</f>
        <v>64.694243902439027</v>
      </c>
      <c r="HS147">
        <f>IFERROR(VLOOKUP($F147,AREA_LIFE,Seq!AV$1,FALSE),".")</f>
        <v>65.026560975609769</v>
      </c>
      <c r="HT147">
        <f>IFERROR(VLOOKUP($F147,AREA_LIFE,Seq!AW$1,FALSE),".")</f>
        <v>65.355926829268299</v>
      </c>
      <c r="HU147">
        <f>IFERROR(VLOOKUP($F147,AREA_LIFE,Seq!AX$1,FALSE),".")</f>
        <v>65.683780487804881</v>
      </c>
      <c r="HV147" t="str">
        <f>IFERROR(VLOOKUP($F147,AREA_LIFE,Seq!AY$1,FALSE),".")</f>
        <v>.</v>
      </c>
      <c r="HZ147">
        <f t="shared" si="85"/>
        <v>4315</v>
      </c>
      <c r="IA147">
        <f t="shared" si="132"/>
        <v>0</v>
      </c>
      <c r="IB147">
        <f t="shared" si="86"/>
        <v>45040158.165977255</v>
      </c>
      <c r="IC147">
        <f t="shared" si="87"/>
        <v>-43879953.020144954</v>
      </c>
      <c r="ID147">
        <f t="shared" si="133"/>
        <v>8.3078863878267739E-2</v>
      </c>
      <c r="IE147" t="str">
        <f>work!FK147</f>
        <v>.</v>
      </c>
      <c r="IF147" t="str">
        <f>work!FL147</f>
        <v>.</v>
      </c>
      <c r="IG147" t="str">
        <f>work!FM147</f>
        <v>.</v>
      </c>
      <c r="IH147" t="str">
        <f>IF(ISNUMBER(work!FS147-work!FK147),work!FS147-work!FK147,".")</f>
        <v>.</v>
      </c>
      <c r="II147" t="str">
        <f>IF(ISNUMBER(work!FT147-work!FL147),work!FT147-work!FL147,".")</f>
        <v>.</v>
      </c>
      <c r="IJ147" t="str">
        <f>IF(ISNUMBER(work!FU147-work!FM147),work!FU147-work!FM147,".")</f>
        <v>.</v>
      </c>
    </row>
    <row r="148" spans="1:244" hidden="1">
      <c r="A148" s="24" t="str">
        <f t="shared" si="97"/>
        <v>拉丁美洲</v>
      </c>
      <c r="B148" s="24" t="str">
        <f t="shared" si="98"/>
        <v>InEM90</v>
      </c>
      <c r="C148" s="24" t="str">
        <f t="shared" si="99"/>
        <v>Out</v>
      </c>
      <c r="D148" s="24"/>
      <c r="E148" s="25" t="s">
        <v>2602</v>
      </c>
      <c r="F148" s="26" t="str">
        <f t="shared" si="100"/>
        <v>Brazil</v>
      </c>
      <c r="G148" s="27">
        <f t="shared" si="101"/>
        <v>0</v>
      </c>
      <c r="H148" s="27">
        <f t="shared" si="102"/>
        <v>793</v>
      </c>
      <c r="I148" s="27">
        <f t="shared" si="103"/>
        <v>0</v>
      </c>
      <c r="J148" s="27">
        <f t="shared" si="104"/>
        <v>0</v>
      </c>
      <c r="K148" s="27">
        <f t="shared" si="105"/>
        <v>0</v>
      </c>
      <c r="L148" s="27">
        <f t="shared" si="106"/>
        <v>10</v>
      </c>
      <c r="M148" s="27">
        <f t="shared" si="107"/>
        <v>6</v>
      </c>
      <c r="N148" s="27">
        <f t="shared" si="108"/>
        <v>34</v>
      </c>
      <c r="O148" s="27">
        <f t="shared" si="109"/>
        <v>195</v>
      </c>
      <c r="P148" s="27">
        <f t="shared" si="110"/>
        <v>237</v>
      </c>
      <c r="Q148" s="27">
        <f t="shared" si="111"/>
        <v>156</v>
      </c>
      <c r="R148" s="27">
        <f t="shared" si="112"/>
        <v>98</v>
      </c>
      <c r="S148" s="27">
        <f t="shared" si="113"/>
        <v>644</v>
      </c>
      <c r="T148" s="27">
        <f t="shared" si="114"/>
        <v>116</v>
      </c>
      <c r="U148" s="27">
        <f t="shared" si="115"/>
        <v>2021</v>
      </c>
      <c r="V148" s="27">
        <f t="shared" si="116"/>
        <v>338</v>
      </c>
      <c r="W148" s="27">
        <f t="shared" si="117"/>
        <v>393</v>
      </c>
      <c r="X148" s="27">
        <f t="shared" si="118"/>
        <v>390</v>
      </c>
      <c r="Y148" s="27">
        <f t="shared" si="119"/>
        <v>1536</v>
      </c>
      <c r="Z148" s="27">
        <f t="shared" si="120"/>
        <v>1671</v>
      </c>
      <c r="AA148" s="27">
        <f t="shared" si="121"/>
        <v>3070</v>
      </c>
      <c r="AB148" s="27">
        <f t="shared" si="122"/>
        <v>2461</v>
      </c>
      <c r="AC148" s="27">
        <f t="shared" si="123"/>
        <v>5560</v>
      </c>
      <c r="AD148" s="27">
        <f t="shared" si="124"/>
        <v>3164</v>
      </c>
      <c r="AE148" s="27">
        <f t="shared" si="125"/>
        <v>3879</v>
      </c>
      <c r="AF148" s="27">
        <f t="shared" si="126"/>
        <v>5248</v>
      </c>
      <c r="AG148" s="27"/>
      <c r="AH148" s="27">
        <f>IF(ISNUMBER(work!C148+work!AH148),work!C148+work!AH148,".")</f>
        <v>61332067.687872306</v>
      </c>
      <c r="AI148" s="27">
        <f>IF(ISNUMBER(work!D148+work!AI148),work!D148+work!AI148,".")</f>
        <v>60392558.283242501</v>
      </c>
      <c r="AJ148" s="27">
        <f>IF(ISNUMBER(work!E148+work!AJ148),work!E148+work!AJ148,".")</f>
        <v>62382652.110799298</v>
      </c>
      <c r="AK148" s="27">
        <f>IF(ISNUMBER(work!F148+work!AK148),work!F148+work!AK148,".")</f>
        <v>63260135.8303371</v>
      </c>
      <c r="AL148" s="27">
        <f>IF(ISNUMBER(work!G148+work!AL148),work!G148+work!AL148,".")</f>
        <v>68905851.317536294</v>
      </c>
      <c r="AM148" s="27">
        <f>IF(ISNUMBER(work!H148+work!AM148),work!H148+work!AM148,".")</f>
        <v>75870905.970109701</v>
      </c>
      <c r="AN148" s="27">
        <f>IF(ISNUMBER(work!I148+work!AN148),work!I148+work!AN148,".")</f>
        <v>82178831.45872131</v>
      </c>
      <c r="AO148" s="27">
        <f>IF(ISNUMBER(work!J148+work!AO148),work!J148+work!AO148,".")</f>
        <v>87787128.342451096</v>
      </c>
      <c r="AP148" s="27">
        <f>IF(ISNUMBER(work!K148+work!AP148),work!K148+work!AP148,".")</f>
        <v>91912342.716850907</v>
      </c>
      <c r="AQ148" s="27">
        <f>IF(ISNUMBER(work!L148+work!AQ148),work!L148+work!AQ148,".")</f>
        <v>95264185.603217497</v>
      </c>
      <c r="AR148" s="27">
        <f>IF(ISNUMBER(work!M148+work!AR148),work!M148+work!AR148,".")</f>
        <v>94637251.925784007</v>
      </c>
      <c r="AS148" s="27">
        <f>IF(ISNUMBER(work!N148+work!AS148),work!N148+work!AS148,".")</f>
        <v>99486290.099171311</v>
      </c>
      <c r="AT148" s="27">
        <f>IF(ISNUMBER(work!O148+work!AT148),work!O148+work!AT148,".")</f>
        <v>106142616.7969833</v>
      </c>
      <c r="AU148" s="27">
        <f>IF(ISNUMBER(work!P148+work!AU148),work!P148+work!AU148,".")</f>
        <v>116269993.71904969</v>
      </c>
      <c r="AV148" s="27">
        <f>IF(ISNUMBER(work!Q148+work!AV148),work!Q148+work!AV148,".")</f>
        <v>127380663.87616819</v>
      </c>
      <c r="AW148" s="27">
        <f>IF(ISNUMBER(work!R148+work!AW148),work!R148+work!AW148,".")</f>
        <v>137641466.79841322</v>
      </c>
      <c r="AX148" s="27">
        <f>IF(ISNUMBER(work!S148+work!AX148),work!S148+work!AX148,".")</f>
        <v>146824153.85380691</v>
      </c>
      <c r="AY148" s="27">
        <f>IF(ISNUMBER(work!T148+work!AY148),work!T148+work!AY148,".")</f>
        <v>156946436.42921901</v>
      </c>
      <c r="AZ148" s="27">
        <f>IF(ISNUMBER(work!U148+work!AZ148),work!U148+work!AZ148,".")</f>
        <v>164404511.35413158</v>
      </c>
      <c r="BA148" s="27">
        <f>IF(ISNUMBER(work!V148+work!BA148),work!V148+work!BA148,".")</f>
        <v>172368307.3735531</v>
      </c>
      <c r="BB148" s="27">
        <f>IF(ISNUMBER(work!W148+work!BB148),work!W148+work!BB148,".")</f>
        <v>184318215.28143939</v>
      </c>
      <c r="BC148" s="27">
        <f>IF(ISNUMBER(work!X148+work!BC148),work!X148+work!BC148,".")</f>
        <v>195110399.7613883</v>
      </c>
      <c r="BD148" s="27">
        <f>IF(ISNUMBER(work!Y148+work!BD148),work!Y148+work!BD148,".")</f>
        <v>208658068.5298174</v>
      </c>
      <c r="BE148" s="27">
        <f>IF(ISNUMBER(work!Z148+work!BE148),work!Z148+work!BE148,".")</f>
        <v>223587675.22927582</v>
      </c>
      <c r="BF148" s="27">
        <f>IF(ISNUMBER(work!AA148+work!BF148),work!AA148+work!BF148,".")</f>
        <v>243196922.84448218</v>
      </c>
      <c r="BG148" s="27">
        <f>IF(ISNUMBER(work!AB148+work!BG148),work!AB148+work!BG148,".")</f>
        <v>263297389.288661</v>
      </c>
      <c r="BH148" s="27">
        <f>IF(ISNUMBER(work!AC148+work!BH148),work!AC148+work!BH148,".")</f>
        <v>288196000.92542446</v>
      </c>
      <c r="BI148" s="27">
        <f>IF(ISNUMBER(work!AD148+work!BI148),work!AD148+work!BI148,".")</f>
        <v>320024549.422005</v>
      </c>
      <c r="BJ148" s="27">
        <f>IF(ISNUMBER(work!AE148+work!BJ148),work!AE148+work!BJ148,".")</f>
        <v>345638427.73726439</v>
      </c>
      <c r="BK148" s="27">
        <f>IF(ISNUMBER(work!AF148+work!BK148),work!AF148+work!BK148,".")</f>
        <v>379356282.20064664</v>
      </c>
      <c r="BL148" s="27"/>
      <c r="BM148" s="27">
        <f>IF(ISNUMBER(work!AH148-work!C148),work!AH148-work!C148,".")</f>
        <v>24743679.124806304</v>
      </c>
      <c r="BN148" s="27">
        <f>IF(ISNUMBER(work!AI148-work!D148),work!AI148-work!D148,".")</f>
        <v>21901573.514897101</v>
      </c>
      <c r="BO148" s="27">
        <f>IF(ISNUMBER(work!AJ148-work!E148),work!AJ148-work!E148,".")</f>
        <v>20388987.728534501</v>
      </c>
      <c r="BP148" s="27">
        <f>IF(ISNUMBER(work!AK148-work!F148),work!AK148-work!F148,".")</f>
        <v>16689162.030405499</v>
      </c>
      <c r="BQ148" s="27">
        <f>IF(ISNUMBER(work!AL148-work!G148),work!AL148-work!G148,".")</f>
        <v>15256089.500015102</v>
      </c>
      <c r="BR148" s="27">
        <f>IF(ISNUMBER(work!AM148-work!H148),work!AM148-work!H148,".")</f>
        <v>14978426.3072231</v>
      </c>
      <c r="BS148" s="27">
        <f>IF(ISNUMBER(work!AN148-work!I148),work!AN148-work!I148,".")</f>
        <v>15927813.585500695</v>
      </c>
      <c r="BT148" s="27">
        <f>IF(ISNUMBER(work!AO148-work!J148),work!AO148-work!J148,".")</f>
        <v>13850992.395936899</v>
      </c>
      <c r="BU148" s="27">
        <f>IF(ISNUMBER(work!AP148-work!K148),work!AP148-work!K148,".")</f>
        <v>9621423.408380501</v>
      </c>
      <c r="BV148" s="27">
        <f>IF(ISNUMBER(work!AQ148-work!L148),work!AQ148-work!L148,".")</f>
        <v>9599338.6030998975</v>
      </c>
      <c r="BW148" s="27">
        <f>IF(ISNUMBER(work!AR148-work!M148),work!AR148-work!M148,".")</f>
        <v>5717140.7396617979</v>
      </c>
      <c r="BX148" s="27">
        <f>IF(ISNUMBER(work!AS148-work!N148),work!AS148-work!N148,".")</f>
        <v>2385528.6839259043</v>
      </c>
      <c r="BY148" s="27">
        <f>IF(ISNUMBER(work!AT148-work!O148),work!AT148-work!O148,".")</f>
        <v>-4746452.7392269075</v>
      </c>
      <c r="BZ148" s="27">
        <f>IF(ISNUMBER(work!AU148-work!P148),work!AU148-work!P148,".")</f>
        <v>-10143545.552229896</v>
      </c>
      <c r="CA148" s="27">
        <f>IF(ISNUMBER(work!AV148-work!Q148),work!AV148-work!Q148,".")</f>
        <v>-15593049.039649002</v>
      </c>
      <c r="CB148" s="27">
        <f>IF(ISNUMBER(work!AW148-work!R148),work!AW148-work!R148,".")</f>
        <v>-20916380.825228199</v>
      </c>
      <c r="CC148" s="27">
        <f>IF(ISNUMBER(work!AX148-work!S148),work!AX148-work!S148,".")</f>
        <v>-27589478.532198504</v>
      </c>
      <c r="CD148" s="27">
        <f>IF(ISNUMBER(work!AY148-work!T148),work!AY148-work!T148,".")</f>
        <v>-33687663.768684991</v>
      </c>
      <c r="CE148" s="27">
        <f>IF(ISNUMBER(work!AZ148-work!U148),work!AZ148-work!U148,".")</f>
        <v>-41099048.659208402</v>
      </c>
      <c r="CF148" s="27">
        <f>IF(ISNUMBER(work!BA148-work!V148),work!BA148-work!V148,".")</f>
        <v>-48753523.200800896</v>
      </c>
      <c r="CG148" s="27">
        <f>IF(ISNUMBER(work!BB148-work!W148),work!BB148-work!W148,".")</f>
        <v>-55377849.061160587</v>
      </c>
      <c r="CH148" s="27">
        <f>IF(ISNUMBER(work!BC148-work!X148),work!BC148-work!X148,".")</f>
        <v>-64480437.921647698</v>
      </c>
      <c r="CI148" s="27">
        <f>IF(ISNUMBER(work!BD148-work!Y148),work!BD148-work!Y148,".")</f>
        <v>-74555535.382374585</v>
      </c>
      <c r="CJ148" s="27">
        <f>IF(ISNUMBER(work!BE148-work!Z148),work!BE148-work!Z148,".")</f>
        <v>-87947289.074136212</v>
      </c>
      <c r="CK148" s="27">
        <f>IF(ISNUMBER(work!BF148-work!AA148),work!BF148-work!AA148,".")</f>
        <v>-99803072.853573799</v>
      </c>
      <c r="CL148" s="27">
        <f>IF(ISNUMBER(work!BG148-work!AB148),work!BG148-work!AB148,".")</f>
        <v>-115374605.96199299</v>
      </c>
      <c r="CM148" s="27">
        <f>IF(ISNUMBER(work!BH148-work!AC148),work!BH148-work!AC148,".")</f>
        <v>-134401945.77430549</v>
      </c>
      <c r="CN148" s="27">
        <f>IF(ISNUMBER(work!BI148-work!AD148),work!BI148-work!AD148,".")</f>
        <v>-157511130.34868902</v>
      </c>
      <c r="CO148" s="27">
        <f>IF(ISNUMBER(work!BJ148-work!AE148),work!BJ148-work!AE148,".")</f>
        <v>-174875463.21279359</v>
      </c>
      <c r="CP148" s="27">
        <f>IF(ISNUMBER(work!BK148-work!AF148),work!BK148-work!AF148,".")</f>
        <v>-208152825.62814406</v>
      </c>
      <c r="CQ148" s="27"/>
      <c r="CR148" s="27"/>
      <c r="CS148" s="27">
        <f>IF(ISNUMBER(work!CR148-work!BN148),work!CR148-work!BN148,".")</f>
        <v>8.967037377662293E-2</v>
      </c>
      <c r="CT148" s="27">
        <f>IF(ISNUMBER(work!CS148-work!BO148),work!CS148-work!BO148,".")</f>
        <v>8.8670373776622929E-2</v>
      </c>
      <c r="CU148" s="27">
        <f>IF(ISNUMBER(work!CT148-work!BP148),work!CT148-work!BP148,".")</f>
        <v>8.8670373776622929E-2</v>
      </c>
      <c r="CV148" s="27">
        <f>IF(ISNUMBER(work!CU148-work!BQ148),work!CU148-work!BQ148,".")</f>
        <v>8.7670373776622929E-2</v>
      </c>
      <c r="CW148" s="27">
        <f>IF(ISNUMBER(work!CV148-work!BR148),work!CV148-work!BR148,".")</f>
        <v>8.7670373776622929E-2</v>
      </c>
      <c r="CX148" s="27">
        <f>IF(ISNUMBER(work!CW148-work!BS148),work!CW148-work!BS148,".")</f>
        <v>8.6670373776622928E-2</v>
      </c>
      <c r="CY148" s="27">
        <f>IF(ISNUMBER(work!CX148-work!BT148),work!CX148-work!BT148,".")</f>
        <v>8.5670373776622941E-2</v>
      </c>
      <c r="CZ148" s="27">
        <f>IF(ISNUMBER(work!CY148-work!BU148),work!CY148-work!BU148,".")</f>
        <v>8.467037377662294E-2</v>
      </c>
      <c r="DA148" s="27">
        <f>IF(ISNUMBER(work!CZ148-work!BV148),work!CZ148-work!BV148,".")</f>
        <v>8.3670373776622939E-2</v>
      </c>
      <c r="DB148" s="27">
        <f>IF(ISNUMBER(work!DA148-work!BW148),work!DA148-work!BW148,".")</f>
        <v>8.2670373776622938E-2</v>
      </c>
      <c r="DC148" s="94">
        <f>IF(ISNUMBER(work!DB148-work!BX148),work!DB148-work!BX148,".")</f>
        <v>8.0670373776622936E-2</v>
      </c>
      <c r="DD148" s="27">
        <f>IF(ISNUMBER(work!DC148-work!BY148),work!DC148-work!BY148,".")</f>
        <v>7.8670373776622934E-2</v>
      </c>
      <c r="DE148" s="27">
        <f>IF(ISNUMBER(work!DD148-work!BZ148),work!DD148-work!BZ148,".")</f>
        <v>8.1223891057016842E-2</v>
      </c>
      <c r="DF148" s="27">
        <f>IF(ISNUMBER(work!DE148-work!CA148),work!DE148-work!CA148,".")</f>
        <v>7.922389105701684E-2</v>
      </c>
      <c r="DG148" s="27">
        <f>IF(ISNUMBER(work!DF148-work!CB148),work!DF148-work!CB148,".")</f>
        <v>7.7223891057016839E-2</v>
      </c>
      <c r="DH148" s="27">
        <f>IF(ISNUMBER(work!DG148-work!CC148),work!DG148-work!CC148,".")</f>
        <v>7.5223891057016851E-2</v>
      </c>
      <c r="DI148" s="27">
        <f>IF(ISNUMBER(work!DH148-work!CD148),work!DH148-work!CD148,".")</f>
        <v>7.2223891057016848E-2</v>
      </c>
      <c r="DJ148" s="27">
        <f>IF(ISNUMBER(work!DI148-work!CE148),work!DI148-work!CE148,".")</f>
        <v>7.0223891057016846E-2</v>
      </c>
      <c r="DK148" s="27">
        <f>IF(ISNUMBER(work!DJ148-work!CF148),work!DJ148-work!CF148,".")</f>
        <v>6.8223891057016844E-2</v>
      </c>
      <c r="DL148" s="27">
        <f>IF(ISNUMBER(work!DK148-work!CG148),work!DK148-work!CG148,".")</f>
        <v>6.599721753831593E-2</v>
      </c>
      <c r="DM148" s="94">
        <f>IF(ISNUMBER(work!DL148-work!CH148),work!DL148-work!CH148,".")</f>
        <v>6.3442491699141151E-2</v>
      </c>
      <c r="DN148" s="27">
        <f>IF(ISNUMBER(work!DM148-work!CI148),work!DM148-work!CI148,".")</f>
        <v>6.0548583781723196E-2</v>
      </c>
      <c r="DO148" s="27">
        <f>IF(ISNUMBER(work!DN148-work!CJ148),work!DN148-work!CJ148,".")</f>
        <v>5.7339162701298969E-2</v>
      </c>
      <c r="DP148" s="27">
        <f>IF(ISNUMBER(work!DO148-work!CK148),work!DO148-work!CK148,".")</f>
        <v>5.3769333754601994E-2</v>
      </c>
      <c r="DQ148" s="27">
        <f>IF(ISNUMBER(work!DP148-work!CL148),work!DP148-work!CL148,".")</f>
        <v>4.8797190050594269E-2</v>
      </c>
      <c r="DR148" s="94">
        <f>IF(ISNUMBER(work!DQ148-work!CM148),work!DQ148-work!CM148,".")</f>
        <v>4.441801579467302E-2</v>
      </c>
      <c r="DS148" s="27">
        <f>IF(ISNUMBER(work!DR148-work!CN148),work!DR148-work!CN148,".")</f>
        <v>3.8604925451177476E-2</v>
      </c>
      <c r="DT148" s="27">
        <f>IF(ISNUMBER(work!DS148-work!CO148),work!DS148-work!CO148,".")</f>
        <v>3.2430441101158253E-2</v>
      </c>
      <c r="DU148" s="27">
        <f>IF(ISNUMBER(work!DT148-work!CP148),work!DT148-work!CP148,".")</f>
        <v>2.7109768686192415E-2</v>
      </c>
      <c r="DV148" s="27">
        <f t="shared" si="127"/>
        <v>2.7109768686192415E-2</v>
      </c>
      <c r="DW148" s="27"/>
      <c r="DX148" s="27" t="str">
        <f>IF(ISNUMBER(work!FJ148/work!FN148),work!FJ148/work!FN148,".")</f>
        <v>.</v>
      </c>
      <c r="DY148" s="27" t="str">
        <f>IF(ISNUMBER(work!FK148/work!FO148),work!FK148/work!FO148,".")</f>
        <v>.</v>
      </c>
      <c r="DZ148" s="27" t="str">
        <f>IF(ISNUMBER(work!FL148/work!FP148),work!FL148/work!FP148,".")</f>
        <v>.</v>
      </c>
      <c r="EA148" s="27" t="str">
        <f>IF(ISNUMBER(work!FM148/work!FQ148),work!FM148/work!FQ148,".")</f>
        <v>.</v>
      </c>
      <c r="EB148" s="27" t="str">
        <f>IF(ISNUMBER((work!FK148+work!FL148)/(work!FO148+work!FP148)),(work!FK148+work!FL148)/(work!FO148+work!FP148),".")</f>
        <v>.</v>
      </c>
      <c r="EC148" s="27" t="str">
        <f>IF(ISNUMBER(work!FR148/work!FV148),work!FR148/work!FV148,".")</f>
        <v>.</v>
      </c>
      <c r="ED148" s="27" t="str">
        <f>IF(ISNUMBER(work!FS148/work!FW148),work!FS148/work!FW148,".")</f>
        <v>.</v>
      </c>
      <c r="EE148" s="27" t="str">
        <f>IF(ISNUMBER(work!FT148/work!FX148),work!FT148/work!FX148,".")</f>
        <v>.</v>
      </c>
      <c r="EF148" s="27" t="str">
        <f>IF(ISNUMBER(work!FU148/work!FY148),work!FU148/work!FY148,".")</f>
        <v>.</v>
      </c>
      <c r="EG148" s="27" t="str">
        <f>IF(ISNUMBER((work!FS148+work!FT148)/(work!FW148+work!FX148)),(work!FS148+work!FT148)/(work!FW148+work!FX148),".")</f>
        <v>.</v>
      </c>
      <c r="EH148" s="27">
        <f>work!EZ148</f>
        <v>5.3445873789016198E-4</v>
      </c>
      <c r="EI148" s="27">
        <f>work!FA148</f>
        <v>6.6858110408614369E-4</v>
      </c>
      <c r="EJ148" s="27">
        <f>work!FB148</f>
        <v>8.7067306721519259E-4</v>
      </c>
      <c r="EK148" s="27"/>
      <c r="EL148" s="27">
        <f t="shared" si="128"/>
        <v>16945.816999999999</v>
      </c>
      <c r="EM148">
        <f t="shared" si="129"/>
        <v>387</v>
      </c>
      <c r="EN148" t="str">
        <f>work!FM148</f>
        <v>.</v>
      </c>
      <c r="EO148" t="str">
        <f>IF(ISNUMBER(work!FK148+work!FL148),work!FK148+work!FL148,".")</f>
        <v>.</v>
      </c>
      <c r="EP148" t="str">
        <f>IF(ISNUMBER(work!FU148-work!FM148),work!FU148-work!FM148,".")</f>
        <v>.</v>
      </c>
      <c r="EQ148" t="str">
        <f>IF(ISNUMBER(work!FS148+work!FT148-work!FK148-work!FL148),(work!FS148+work!FT148-work!FK148-work!FL148),".")</f>
        <v>.</v>
      </c>
      <c r="EU148">
        <f>work!FC148</f>
        <v>65000</v>
      </c>
      <c r="EV148">
        <f>work!FD148</f>
        <v>100000</v>
      </c>
      <c r="EW148" t="str">
        <f>IF(ISNUMBER(VLOOKUP($F148,AREA_EM_ALLYEAR,Seq!B$1,FALSE)),VLOOKUP($F148,AREA_EM_ALLYEAR,Seq!B$1,FALSE),".")</f>
        <v>.</v>
      </c>
      <c r="EX148" t="str">
        <f>IF(ISNUMBER(VLOOKUP($F148,AREA_EM_ALLYEAR,Seq!C$1,FALSE)),VLOOKUP($F148,AREA_EM_ALLYEAR,Seq!C$1,FALSE),".")</f>
        <v>.</v>
      </c>
      <c r="EY148" t="str">
        <f>IF(ISNUMBER(VLOOKUP($F148,AREA_EM_ALLYEAR,Seq!D$1,FALSE)),VLOOKUP($F148,AREA_EM_ALLYEAR,Seq!D$1,FALSE),".")</f>
        <v>.</v>
      </c>
      <c r="EZ148" t="str">
        <f>IF(ISNUMBER(VLOOKUP($F148,AREA_EM_ALLYEAR,Seq!E$1,FALSE)),VLOOKUP($F148,AREA_EM_ALLYEAR,Seq!E$1,FALSE),".")</f>
        <v>.</v>
      </c>
      <c r="FA148" t="str">
        <f>IF(ISNUMBER(VLOOKUP($F148,AREA_EM_ALLYEAR,Seq!F$1,FALSE)),VLOOKUP($F148,AREA_EM_ALLYEAR,Seq!F$1,FALSE),".")</f>
        <v>.</v>
      </c>
      <c r="FB148" t="str">
        <f>IF(ISNUMBER(VLOOKUP($F148,AREA_EM_ALLYEAR,Seq!G$1,FALSE)),VLOOKUP($F148,AREA_EM_ALLYEAR,Seq!G$1,FALSE),".")</f>
        <v>.</v>
      </c>
      <c r="FC148" t="str">
        <f>IF(ISNUMBER(VLOOKUP($F148,AREA_EM_ALLYEAR,Seq!H$1,FALSE)),VLOOKUP($F148,AREA_EM_ALLYEAR,Seq!H$1,FALSE),".")</f>
        <v>.</v>
      </c>
      <c r="FD148" t="str">
        <f>IF(ISNUMBER(VLOOKUP($F148,AREA_EM_ALLYEAR,Seq!I$1,FALSE)),VLOOKUP($F148,AREA_EM_ALLYEAR,Seq!I$1,FALSE),".")</f>
        <v>.</v>
      </c>
      <c r="FE148" t="str">
        <f>IF(ISNUMBER(VLOOKUP($F148,AREA_EM_ALLYEAR,Seq!J$1,FALSE)),VLOOKUP($F148,AREA_EM_ALLYEAR,Seq!J$1,FALSE),".")</f>
        <v>.</v>
      </c>
      <c r="FF148" t="str">
        <f>IF(ISNUMBER(VLOOKUP($F148,AREA_EM_ALLYEAR,Seq!K$1,FALSE)),VLOOKUP($F148,AREA_EM_ALLYEAR,Seq!K$1,FALSE),".")</f>
        <v>.</v>
      </c>
      <c r="FG148" t="str">
        <f>IF(ISNUMBER(VLOOKUP($F148,AREA_EM_ALLYEAR,Seq!L$1,FALSE)),VLOOKUP($F148,AREA_EM_ALLYEAR,Seq!L$1,FALSE),".")</f>
        <v>.</v>
      </c>
      <c r="FH148" t="str">
        <f>IF(ISNUMBER(VLOOKUP($F148,AREA_EM_ALLYEAR,Seq!M$1,FALSE)),VLOOKUP($F148,AREA_EM_ALLYEAR,Seq!M$1,FALSE),".")</f>
        <v>.</v>
      </c>
      <c r="FI148" t="str">
        <f>IF(ISNUMBER(VLOOKUP($F148,AREA_EM_ALLYEAR,Seq!N$1,FALSE)),VLOOKUP($F148,AREA_EM_ALLYEAR,Seq!N$1,FALSE),".")</f>
        <v>.</v>
      </c>
      <c r="FJ148" t="str">
        <f>IF(ISNUMBER(VLOOKUP($F148,AREA_EM_ALLYEAR,Seq!O$1,FALSE)),VLOOKUP($F148,AREA_EM_ALLYEAR,Seq!O$1,FALSE),".")</f>
        <v>.</v>
      </c>
      <c r="FK148" t="str">
        <f t="shared" si="130"/>
        <v>.</v>
      </c>
      <c r="FN148">
        <f>IF( ISNUMBER(VLOOKUP($F148,AREA_LIFE,Seq!V$1,FALSE)-Life!V$39),VLOOKUP($F148,AREA_LIFE,Seq!V$1,FALSE)-Life!V$39,".")</f>
        <v>-3.4756829268292577</v>
      </c>
      <c r="FO148">
        <f>IF( ISNUMBER(VLOOKUP($F148,AREA_LIFE,Seq!W$1,FALSE)-Life!W$39),VLOOKUP($F148,AREA_LIFE,Seq!W$1,FALSE)-Life!W$39,".")</f>
        <v>-3.2796585365853588</v>
      </c>
      <c r="FP148">
        <f>IF( ISNUMBER(VLOOKUP($F148,AREA_LIFE,Seq!X$1,FALSE)-Life!X$39),VLOOKUP($F148,AREA_LIFE,Seq!X$1,FALSE)-Life!X$39,".")</f>
        <v>-3.0714390243902514</v>
      </c>
      <c r="FQ148">
        <f>IF( ISNUMBER(VLOOKUP($F148,AREA_LIFE,Seq!Y$1,FALSE)-Life!Y$39),VLOOKUP($F148,AREA_LIFE,Seq!Y$1,FALSE)-Life!Y$39,".")</f>
        <v>-2.8582195121951273</v>
      </c>
      <c r="FR148">
        <f>IF( ISNUMBER(VLOOKUP($F148,AREA_LIFE,Seq!Z$1,FALSE)-Life!Z$39),VLOOKUP($F148,AREA_LIFE,Seq!Z$1,FALSE)-Life!Z$39,".")</f>
        <v>-2.6508536585365903</v>
      </c>
      <c r="FS148">
        <f>IF( ISNUMBER(VLOOKUP($F148,AREA_LIFE,Seq!AA$1,FALSE)-Life!AA$39),VLOOKUP($F148,AREA_LIFE,Seq!AA$1,FALSE)-Life!AA$39,".")</f>
        <v>-2.4578780487805005</v>
      </c>
      <c r="FT148">
        <f>IF( ISNUMBER(VLOOKUP($F148,AREA_LIFE,Seq!AB$1,FALSE)-Life!AB$39),VLOOKUP($F148,AREA_LIFE,Seq!AB$1,FALSE)-Life!AB$39,".")</f>
        <v>-2.284000000000006</v>
      </c>
      <c r="FU148">
        <f>IF( ISNUMBER(VLOOKUP($F148,AREA_LIFE,Seq!AC$1,FALSE)-Life!AC$39),VLOOKUP($F148,AREA_LIFE,Seq!AC$1,FALSE)-Life!AC$39,".")</f>
        <v>-2.1275121951219518</v>
      </c>
      <c r="FV148">
        <f>IF( ISNUMBER(VLOOKUP($F148,AREA_LIFE,Seq!AD$1,FALSE)-Life!AD$39),VLOOKUP($F148,AREA_LIFE,Seq!AD$1,FALSE)-Life!AD$39,".")</f>
        <v>-1.9886341463414539</v>
      </c>
      <c r="FW148">
        <f>IF( ISNUMBER(VLOOKUP($F148,AREA_LIFE,Seq!AE$1,FALSE)-Life!AE$39),VLOOKUP($F148,AREA_LIFE,Seq!AE$1,FALSE)-Life!AE$39,".")</f>
        <v>-1.8669024390243862</v>
      </c>
      <c r="FX148">
        <f>IF( ISNUMBER(VLOOKUP($F148,AREA_LIFE,Seq!AF$1,FALSE)-Life!AF$39),VLOOKUP($F148,AREA_LIFE,Seq!AF$1,FALSE)-Life!AF$39,".")</f>
        <v>-1.7588048780487782</v>
      </c>
      <c r="FY148">
        <f>IF( ISNUMBER(VLOOKUP($F148,AREA_LIFE,Seq!AG$1,FALSE)-Life!AG$39),VLOOKUP($F148,AREA_LIFE,Seq!AG$1,FALSE)-Life!AG$39,".")</f>
        <v>-1.6602195121951269</v>
      </c>
      <c r="FZ148">
        <f>IF( ISNUMBER(VLOOKUP($F148,AREA_LIFE,Seq!AH$1,FALSE)-Life!AH$39),VLOOKUP($F148,AREA_LIFE,Seq!AH$1,FALSE)-Life!AH$39,".")</f>
        <v>-1.5665121951219447</v>
      </c>
      <c r="GA148">
        <f>IF( ISNUMBER(VLOOKUP($F148,AREA_LIFE,Seq!AI$1,FALSE)-Life!AI$39),VLOOKUP($F148,AREA_LIFE,Seq!AI$1,FALSE)-Life!AI$39,".")</f>
        <v>-1.4750731707317328</v>
      </c>
      <c r="GB148">
        <f>IF( ISNUMBER(VLOOKUP($F148,AREA_LIFE,Seq!AJ$1,FALSE)-Life!AJ$39),VLOOKUP($F148,AREA_LIFE,Seq!AJ$1,FALSE)-Life!AJ$39,".")</f>
        <v>-1.3848536585365849</v>
      </c>
      <c r="GC148">
        <f>IF( ISNUMBER(VLOOKUP($F148,AREA_LIFE,Seq!AK$1,FALSE)-Life!AK$39),VLOOKUP($F148,AREA_LIFE,Seq!AK$1,FALSE)-Life!AK$39,".")</f>
        <v>-1.3013658536585382</v>
      </c>
      <c r="GD148">
        <f>IF( ISNUMBER(VLOOKUP($F148,AREA_LIFE,Seq!AL$1,FALSE)-Life!AL$39),VLOOKUP($F148,AREA_LIFE,Seq!AL$1,FALSE)-Life!AL$39,".")</f>
        <v>-1.2306097560975644</v>
      </c>
      <c r="GE148">
        <f>IF( ISNUMBER(VLOOKUP($F148,AREA_LIFE,Seq!AM$1,FALSE)-Life!AM$39),VLOOKUP($F148,AREA_LIFE,Seq!AM$1,FALSE)-Life!AM$39,".")</f>
        <v>-1.1777073170731853</v>
      </c>
      <c r="GF148">
        <f>IF( ISNUMBER(VLOOKUP($F148,AREA_LIFE,Seq!AN$1,FALSE)-Life!AN$39),VLOOKUP($F148,AREA_LIFE,Seq!AN$1,FALSE)-Life!AN$39,".")</f>
        <v>-1.1441463414634256</v>
      </c>
      <c r="GG148">
        <f>IF( ISNUMBER(VLOOKUP($F148,AREA_LIFE,Seq!AO$1,FALSE)-Life!AO$39),VLOOKUP($F148,AREA_LIFE,Seq!AO$1,FALSE)-Life!AO$39,".")</f>
        <v>-1.1265121951219612</v>
      </c>
      <c r="GH148">
        <f>IF( ISNUMBER(VLOOKUP($F148,AREA_LIFE,Seq!AP$1,FALSE)-Life!AP$39),VLOOKUP($F148,AREA_LIFE,Seq!AP$1,FALSE)-Life!AP$39,".")</f>
        <v>-1.1177804878048789</v>
      </c>
      <c r="GI148">
        <f>IF( ISNUMBER(VLOOKUP($F148,AREA_LIFE,Seq!AQ$1,FALSE)-Life!AQ$39),VLOOKUP($F148,AREA_LIFE,Seq!AQ$1,FALSE)-Life!AQ$39,".")</f>
        <v>-1.1074146341463376</v>
      </c>
      <c r="GJ148">
        <f>IF( ISNUMBER(VLOOKUP($F148,AREA_LIFE,Seq!AR$1,FALSE)-Life!AR$39),VLOOKUP($F148,AREA_LIFE,Seq!AR$1,FALSE)-Life!AR$39,".")</f>
        <v>-1.0874146341463415</v>
      </c>
      <c r="GK148">
        <f>IF( ISNUMBER(VLOOKUP($F148,AREA_LIFE,Seq!AS$1,FALSE)-Life!AS$39),VLOOKUP($F148,AREA_LIFE,Seq!AS$1,FALSE)-Life!AS$39,".")</f>
        <v>-1.05126829268292</v>
      </c>
      <c r="GL148">
        <f>IF( ISNUMBER(VLOOKUP($F148,AREA_LIFE,Seq!AT$1,FALSE)-Life!AT$39),VLOOKUP($F148,AREA_LIFE,Seq!AT$1,FALSE)-Life!AT$39,".")</f>
        <v>-0.99804878048783507</v>
      </c>
      <c r="GM148">
        <f>IF( ISNUMBER(VLOOKUP($F148,AREA_LIFE,Seq!AU$1,FALSE)-Life!AU$39),VLOOKUP($F148,AREA_LIFE,Seq!AU$1,FALSE)-Life!AU$39,".")</f>
        <v>-0.93126829268291544</v>
      </c>
      <c r="GN148">
        <f>IF( ISNUMBER(VLOOKUP($F148,AREA_LIFE,Seq!AV$1,FALSE)-Life!AV$39),VLOOKUP($F148,AREA_LIFE,Seq!AV$1,FALSE)-Life!AV$39,".")</f>
        <v>-0.85804878048779187</v>
      </c>
      <c r="GO148">
        <f>IF( ISNUMBER(VLOOKUP($F148,AREA_LIFE,Seq!AW$1,FALSE)-Life!AW$39),VLOOKUP($F148,AREA_LIFE,Seq!AW$1,FALSE)-Life!AW$39,".")</f>
        <v>-0.78541463414633483</v>
      </c>
      <c r="GP148">
        <f>IF( ISNUMBER(VLOOKUP($F148,AREA_LIFE,Seq!AX$1,FALSE)-Life!AX$39),VLOOKUP($F148,AREA_LIFE,Seq!AX$1,FALSE)-Life!AX$39,".")</f>
        <v>-0.72243902439024055</v>
      </c>
      <c r="GQ148">
        <f t="shared" si="131"/>
        <v>-0.72243902439024055</v>
      </c>
      <c r="GS148">
        <f>IFERROR(VLOOKUP($F148,AREA_LIFE,Seq!V$1,FALSE),".")</f>
        <v>62.492707317073176</v>
      </c>
      <c r="GT148">
        <f>IFERROR(VLOOKUP($F148,AREA_LIFE,Seq!W$1,FALSE),".")</f>
        <v>62.887073170731711</v>
      </c>
      <c r="GU148">
        <f>IFERROR(VLOOKUP($F148,AREA_LIFE,Seq!X$1,FALSE),".")</f>
        <v>63.27704878048781</v>
      </c>
      <c r="GV148">
        <f>IFERROR(VLOOKUP($F148,AREA_LIFE,Seq!Y$1,FALSE),".")</f>
        <v>63.662951219512202</v>
      </c>
      <c r="GW148">
        <f>IFERROR(VLOOKUP($F148,AREA_LIFE,Seq!Z$1,FALSE),".")</f>
        <v>64.0449512195122</v>
      </c>
      <c r="GX148">
        <f>IFERROR(VLOOKUP($F148,AREA_LIFE,Seq!AA$1,FALSE),".")</f>
        <v>64.422560975609755</v>
      </c>
      <c r="GY148">
        <f>IFERROR(VLOOKUP($F148,AREA_LIFE,Seq!AB$1,FALSE),".")</f>
        <v>64.797219512195127</v>
      </c>
      <c r="GZ148">
        <f>IFERROR(VLOOKUP($F148,AREA_LIFE,Seq!AC$1,FALSE),".")</f>
        <v>65.170682926829272</v>
      </c>
      <c r="HA148">
        <f>IFERROR(VLOOKUP($F148,AREA_LIFE,Seq!AD$1,FALSE),".")</f>
        <v>65.544292682926837</v>
      </c>
      <c r="HB148">
        <f>IFERROR(VLOOKUP($F148,AREA_LIFE,Seq!AE$1,FALSE),".")</f>
        <v>65.919487804878059</v>
      </c>
      <c r="HC148">
        <f>IFERROR(VLOOKUP($F148,AREA_LIFE,Seq!AF$1,FALSE),".")</f>
        <v>66.300268292682929</v>
      </c>
      <c r="HD148">
        <f>IFERROR(VLOOKUP($F148,AREA_LIFE,Seq!AG$1,FALSE),".")</f>
        <v>66.690170731707326</v>
      </c>
      <c r="HE148">
        <f>IFERROR(VLOOKUP($F148,AREA_LIFE,Seq!AH$1,FALSE),".")</f>
        <v>67.088731707317081</v>
      </c>
      <c r="HF148">
        <f>IFERROR(VLOOKUP($F148,AREA_LIFE,Seq!AI$1,FALSE),".")</f>
        <v>67.494512195121942</v>
      </c>
      <c r="HG148">
        <f>IFERROR(VLOOKUP($F148,AREA_LIFE,Seq!AJ$1,FALSE),".")</f>
        <v>67.905487804878064</v>
      </c>
      <c r="HH148">
        <f>IFERROR(VLOOKUP($F148,AREA_LIFE,Seq!AK$1,FALSE),".")</f>
        <v>68.316170731707331</v>
      </c>
      <c r="HI148">
        <f>IFERROR(VLOOKUP($F148,AREA_LIFE,Seq!AL$1,FALSE),".")</f>
        <v>68.721024390243898</v>
      </c>
      <c r="HJ148">
        <f>IFERROR(VLOOKUP($F148,AREA_LIFE,Seq!AM$1,FALSE),".")</f>
        <v>69.114024390243898</v>
      </c>
      <c r="HK148">
        <f>IFERROR(VLOOKUP($F148,AREA_LIFE,Seq!AN$1,FALSE),".")</f>
        <v>69.490658536585372</v>
      </c>
      <c r="HL148">
        <f>IFERROR(VLOOKUP($F148,AREA_LIFE,Seq!AO$1,FALSE),".")</f>
        <v>69.848390243902443</v>
      </c>
      <c r="HM148">
        <f>IFERROR(VLOOKUP($F148,AREA_LIFE,Seq!AP$1,FALSE),".")</f>
        <v>70.186219512195137</v>
      </c>
      <c r="HN148">
        <f>IFERROR(VLOOKUP($F148,AREA_LIFE,Seq!AQ$1,FALSE),".")</f>
        <v>70.504170731707319</v>
      </c>
      <c r="HO148">
        <f>IFERROR(VLOOKUP($F148,AREA_LIFE,Seq!AR$1,FALSE),".")</f>
        <v>70.805731707317079</v>
      </c>
      <c r="HP148">
        <f>IFERROR(VLOOKUP($F148,AREA_LIFE,Seq!AS$1,FALSE),".")</f>
        <v>71.0959024390244</v>
      </c>
      <c r="HQ148">
        <f>IFERROR(VLOOKUP($F148,AREA_LIFE,Seq!AT$1,FALSE),".")</f>
        <v>71.375634146341454</v>
      </c>
      <c r="HR148">
        <f>IFERROR(VLOOKUP($F148,AREA_LIFE,Seq!AU$1,FALSE),".")</f>
        <v>71.645390243902455</v>
      </c>
      <c r="HS148">
        <f>IFERROR(VLOOKUP($F148,AREA_LIFE,Seq!AV$1,FALSE),".")</f>
        <v>71.90556097560976</v>
      </c>
      <c r="HT148">
        <f>IFERROR(VLOOKUP($F148,AREA_LIFE,Seq!AW$1,FALSE),".")</f>
        <v>72.157658536585373</v>
      </c>
      <c r="HU148">
        <f>IFERROR(VLOOKUP($F148,AREA_LIFE,Seq!AX$1,FALSE),".")</f>
        <v>72.402121951219527</v>
      </c>
      <c r="HV148" t="str">
        <f>IFERROR(VLOOKUP($F148,AREA_LIFE,Seq!AY$1,FALSE),".")</f>
        <v>.</v>
      </c>
      <c r="HZ148">
        <f t="shared" ref="HZ148:HZ196" si="134">SUM(N148:W148)</f>
        <v>4232</v>
      </c>
      <c r="IA148">
        <f t="shared" si="132"/>
        <v>809</v>
      </c>
      <c r="IB148">
        <f t="shared" ref="IB148:IB196" si="135">IF(ISNUMBER(AR148),AR148,".")</f>
        <v>94637251.925784007</v>
      </c>
      <c r="IC148">
        <f t="shared" ref="IC148:IC196" si="136">IF(ISNUMBER(BW148),BW148,".")</f>
        <v>5717140.7396617979</v>
      </c>
      <c r="ID148">
        <f t="shared" si="133"/>
        <v>8.0670373776622936E-2</v>
      </c>
      <c r="IE148" t="str">
        <f>work!FK148</f>
        <v>.</v>
      </c>
      <c r="IF148" t="str">
        <f>work!FL148</f>
        <v>.</v>
      </c>
      <c r="IG148" t="str">
        <f>work!FM148</f>
        <v>.</v>
      </c>
      <c r="IH148" t="str">
        <f>IF(ISNUMBER(work!FS148-work!FK148),work!FS148-work!FK148,".")</f>
        <v>.</v>
      </c>
      <c r="II148" t="str">
        <f>IF(ISNUMBER(work!FT148-work!FL148),work!FT148-work!FL148,".")</f>
        <v>.</v>
      </c>
      <c r="IJ148" t="str">
        <f>IF(ISNUMBER(work!FU148-work!FM148),work!FU148-work!FM148,".")</f>
        <v>.</v>
      </c>
    </row>
    <row r="149" spans="1:244" hidden="1">
      <c r="A149" s="24" t="str">
        <f t="shared" si="97"/>
        <v>拉丁美洲</v>
      </c>
      <c r="B149" s="24" t="str">
        <f t="shared" si="98"/>
        <v>Out</v>
      </c>
      <c r="C149" s="24" t="str">
        <f t="shared" si="99"/>
        <v>Out</v>
      </c>
      <c r="D149" s="24"/>
      <c r="E149" s="25" t="s">
        <v>3971</v>
      </c>
      <c r="F149" s="26" t="str">
        <f t="shared" si="100"/>
        <v>Cayman Is</v>
      </c>
      <c r="G149" s="27" t="str">
        <f t="shared" si="101"/>
        <v>.</v>
      </c>
      <c r="H149" s="27" t="str">
        <f t="shared" si="102"/>
        <v>.</v>
      </c>
      <c r="I149" s="27" t="str">
        <f t="shared" si="103"/>
        <v>.</v>
      </c>
      <c r="J149" s="27" t="str">
        <f t="shared" si="104"/>
        <v>.</v>
      </c>
      <c r="K149" s="27" t="str">
        <f t="shared" si="105"/>
        <v>.</v>
      </c>
      <c r="L149" s="27" t="str">
        <f t="shared" si="106"/>
        <v>.</v>
      </c>
      <c r="M149" s="27" t="str">
        <f t="shared" si="107"/>
        <v>.</v>
      </c>
      <c r="N149" s="27" t="str">
        <f t="shared" si="108"/>
        <v>.</v>
      </c>
      <c r="O149" s="27">
        <f t="shared" si="109"/>
        <v>0</v>
      </c>
      <c r="P149" s="27">
        <f t="shared" si="110"/>
        <v>0</v>
      </c>
      <c r="Q149" s="27">
        <f t="shared" si="111"/>
        <v>615</v>
      </c>
      <c r="R149" s="27">
        <f t="shared" si="112"/>
        <v>1212</v>
      </c>
      <c r="S149" s="27">
        <f t="shared" si="113"/>
        <v>5296</v>
      </c>
      <c r="T149" s="27">
        <f t="shared" si="114"/>
        <v>15844</v>
      </c>
      <c r="U149" s="27">
        <f t="shared" si="115"/>
        <v>32423</v>
      </c>
      <c r="V149" s="27">
        <f t="shared" si="116"/>
        <v>37795</v>
      </c>
      <c r="W149" s="27">
        <f t="shared" si="117"/>
        <v>62373</v>
      </c>
      <c r="X149" s="27">
        <f t="shared" si="118"/>
        <v>106671</v>
      </c>
      <c r="Y149" s="27">
        <f t="shared" si="119"/>
        <v>117954</v>
      </c>
      <c r="Z149" s="27">
        <f t="shared" si="120"/>
        <v>86604</v>
      </c>
      <c r="AA149" s="27">
        <f t="shared" si="121"/>
        <v>204258</v>
      </c>
      <c r="AB149" s="27">
        <f t="shared" si="122"/>
        <v>194754</v>
      </c>
      <c r="AC149" s="27">
        <f t="shared" si="123"/>
        <v>209546</v>
      </c>
      <c r="AD149" s="27">
        <f t="shared" si="124"/>
        <v>257078</v>
      </c>
      <c r="AE149" s="27">
        <f t="shared" si="125"/>
        <v>314497</v>
      </c>
      <c r="AF149" s="27">
        <f t="shared" si="126"/>
        <v>258189</v>
      </c>
      <c r="AG149" s="27"/>
      <c r="AH149" s="27" t="str">
        <f>IF(ISNUMBER(work!C149+work!AH149),work!C149+work!AH149,".")</f>
        <v>.</v>
      </c>
      <c r="AI149" s="27" t="str">
        <f>IF(ISNUMBER(work!D149+work!AI149),work!D149+work!AI149,".")</f>
        <v>.</v>
      </c>
      <c r="AJ149" s="27" t="str">
        <f>IF(ISNUMBER(work!E149+work!AJ149),work!E149+work!AJ149,".")</f>
        <v>.</v>
      </c>
      <c r="AK149" s="27" t="str">
        <f>IF(ISNUMBER(work!F149+work!AK149),work!F149+work!AK149,".")</f>
        <v>.</v>
      </c>
      <c r="AL149" s="27" t="str">
        <f>IF(ISNUMBER(work!G149+work!AL149),work!G149+work!AL149,".")</f>
        <v>.</v>
      </c>
      <c r="AM149" s="27" t="str">
        <f>IF(ISNUMBER(work!H149+work!AM149),work!H149+work!AM149,".")</f>
        <v>.</v>
      </c>
      <c r="AN149" s="27" t="str">
        <f>IF(ISNUMBER(work!I149+work!AN149),work!I149+work!AN149,".")</f>
        <v>.</v>
      </c>
      <c r="AO149" s="27" t="str">
        <f>IF(ISNUMBER(work!J149+work!AO149),work!J149+work!AO149,".")</f>
        <v>.</v>
      </c>
      <c r="AP149" s="27" t="str">
        <f>IF(ISNUMBER(work!K149+work!AP149),work!K149+work!AP149,".")</f>
        <v>.</v>
      </c>
      <c r="AQ149" s="27" t="str">
        <f>IF(ISNUMBER(work!L149+work!AQ149),work!L149+work!AQ149,".")</f>
        <v>.</v>
      </c>
      <c r="AR149" s="27" t="str">
        <f>IF(ISNUMBER(work!M149+work!AR149),work!M149+work!AR149,".")</f>
        <v>.</v>
      </c>
      <c r="AS149" s="27" t="str">
        <f>IF(ISNUMBER(work!N149+work!AS149),work!N149+work!AS149,".")</f>
        <v>.</v>
      </c>
      <c r="AT149" s="27" t="str">
        <f>IF(ISNUMBER(work!O149+work!AT149),work!O149+work!AT149,".")</f>
        <v>.</v>
      </c>
      <c r="AU149" s="27" t="str">
        <f>IF(ISNUMBER(work!P149+work!AU149),work!P149+work!AU149,".")</f>
        <v>.</v>
      </c>
      <c r="AV149" s="27" t="str">
        <f>IF(ISNUMBER(work!Q149+work!AV149),work!Q149+work!AV149,".")</f>
        <v>.</v>
      </c>
      <c r="AW149" s="27" t="str">
        <f>IF(ISNUMBER(work!R149+work!AW149),work!R149+work!AW149,".")</f>
        <v>.</v>
      </c>
      <c r="AX149" s="27" t="str">
        <f>IF(ISNUMBER(work!S149+work!AX149),work!S149+work!AX149,".")</f>
        <v>.</v>
      </c>
      <c r="AY149" s="27" t="str">
        <f>IF(ISNUMBER(work!T149+work!AY149),work!T149+work!AY149,".")</f>
        <v>.</v>
      </c>
      <c r="AZ149" s="27" t="str">
        <f>IF(ISNUMBER(work!U149+work!AZ149),work!U149+work!AZ149,".")</f>
        <v>.</v>
      </c>
      <c r="BA149" s="27" t="str">
        <f>IF(ISNUMBER(work!V149+work!BA149),work!V149+work!BA149,".")</f>
        <v>.</v>
      </c>
      <c r="BB149" s="27" t="str">
        <f>IF(ISNUMBER(work!W149+work!BB149),work!W149+work!BB149,".")</f>
        <v>.</v>
      </c>
      <c r="BC149" s="27" t="str">
        <f>IF(ISNUMBER(work!X149+work!BC149),work!X149+work!BC149,".")</f>
        <v>.</v>
      </c>
      <c r="BD149" s="27" t="str">
        <f>IF(ISNUMBER(work!Y149+work!BD149),work!Y149+work!BD149,".")</f>
        <v>.</v>
      </c>
      <c r="BE149" s="27" t="str">
        <f>IF(ISNUMBER(work!Z149+work!BE149),work!Z149+work!BE149,".")</f>
        <v>.</v>
      </c>
      <c r="BF149" s="27" t="str">
        <f>IF(ISNUMBER(work!AA149+work!BF149),work!AA149+work!BF149,".")</f>
        <v>.</v>
      </c>
      <c r="BG149" s="27" t="str">
        <f>IF(ISNUMBER(work!AB149+work!BG149),work!AB149+work!BG149,".")</f>
        <v>.</v>
      </c>
      <c r="BH149" s="27" t="str">
        <f>IF(ISNUMBER(work!AC149+work!BH149),work!AC149+work!BH149,".")</f>
        <v>.</v>
      </c>
      <c r="BI149" s="27" t="str">
        <f>IF(ISNUMBER(work!AD149+work!BI149),work!AD149+work!BI149,".")</f>
        <v>.</v>
      </c>
      <c r="BJ149" s="27" t="str">
        <f>IF(ISNUMBER(work!AE149+work!BJ149),work!AE149+work!BJ149,".")</f>
        <v>.</v>
      </c>
      <c r="BK149" s="27" t="str">
        <f>IF(ISNUMBER(work!AF149+work!BK149),work!AF149+work!BK149,".")</f>
        <v>.</v>
      </c>
      <c r="BL149" s="27"/>
      <c r="BM149" s="27" t="str">
        <f>IF(ISNUMBER(work!AH149-work!C149),work!AH149-work!C149,".")</f>
        <v>.</v>
      </c>
      <c r="BN149" s="27" t="str">
        <f>IF(ISNUMBER(work!AI149-work!D149),work!AI149-work!D149,".")</f>
        <v>.</v>
      </c>
      <c r="BO149" s="27" t="str">
        <f>IF(ISNUMBER(work!AJ149-work!E149),work!AJ149-work!E149,".")</f>
        <v>.</v>
      </c>
      <c r="BP149" s="27" t="str">
        <f>IF(ISNUMBER(work!AK149-work!F149),work!AK149-work!F149,".")</f>
        <v>.</v>
      </c>
      <c r="BQ149" s="27" t="str">
        <f>IF(ISNUMBER(work!AL149-work!G149),work!AL149-work!G149,".")</f>
        <v>.</v>
      </c>
      <c r="BR149" s="27" t="str">
        <f>IF(ISNUMBER(work!AM149-work!H149),work!AM149-work!H149,".")</f>
        <v>.</v>
      </c>
      <c r="BS149" s="27" t="str">
        <f>IF(ISNUMBER(work!AN149-work!I149),work!AN149-work!I149,".")</f>
        <v>.</v>
      </c>
      <c r="BT149" s="27" t="str">
        <f>IF(ISNUMBER(work!AO149-work!J149),work!AO149-work!J149,".")</f>
        <v>.</v>
      </c>
      <c r="BU149" s="27" t="str">
        <f>IF(ISNUMBER(work!AP149-work!K149),work!AP149-work!K149,".")</f>
        <v>.</v>
      </c>
      <c r="BV149" s="27" t="str">
        <f>IF(ISNUMBER(work!AQ149-work!L149),work!AQ149-work!L149,".")</f>
        <v>.</v>
      </c>
      <c r="BW149" s="27" t="str">
        <f>IF(ISNUMBER(work!AR149-work!M149),work!AR149-work!M149,".")</f>
        <v>.</v>
      </c>
      <c r="BX149" s="27" t="str">
        <f>IF(ISNUMBER(work!AS149-work!N149),work!AS149-work!N149,".")</f>
        <v>.</v>
      </c>
      <c r="BY149" s="27" t="str">
        <f>IF(ISNUMBER(work!AT149-work!O149),work!AT149-work!O149,".")</f>
        <v>.</v>
      </c>
      <c r="BZ149" s="27" t="str">
        <f>IF(ISNUMBER(work!AU149-work!P149),work!AU149-work!P149,".")</f>
        <v>.</v>
      </c>
      <c r="CA149" s="27" t="str">
        <f>IF(ISNUMBER(work!AV149-work!Q149),work!AV149-work!Q149,".")</f>
        <v>.</v>
      </c>
      <c r="CB149" s="27" t="str">
        <f>IF(ISNUMBER(work!AW149-work!R149),work!AW149-work!R149,".")</f>
        <v>.</v>
      </c>
      <c r="CC149" s="27" t="str">
        <f>IF(ISNUMBER(work!AX149-work!S149),work!AX149-work!S149,".")</f>
        <v>.</v>
      </c>
      <c r="CD149" s="27" t="str">
        <f>IF(ISNUMBER(work!AY149-work!T149),work!AY149-work!T149,".")</f>
        <v>.</v>
      </c>
      <c r="CE149" s="27" t="str">
        <f>IF(ISNUMBER(work!AZ149-work!U149),work!AZ149-work!U149,".")</f>
        <v>.</v>
      </c>
      <c r="CF149" s="27" t="str">
        <f>IF(ISNUMBER(work!BA149-work!V149),work!BA149-work!V149,".")</f>
        <v>.</v>
      </c>
      <c r="CG149" s="27" t="str">
        <f>IF(ISNUMBER(work!BB149-work!W149),work!BB149-work!W149,".")</f>
        <v>.</v>
      </c>
      <c r="CH149" s="27" t="str">
        <f>IF(ISNUMBER(work!BC149-work!X149),work!BC149-work!X149,".")</f>
        <v>.</v>
      </c>
      <c r="CI149" s="27" t="str">
        <f>IF(ISNUMBER(work!BD149-work!Y149),work!BD149-work!Y149,".")</f>
        <v>.</v>
      </c>
      <c r="CJ149" s="27" t="str">
        <f>IF(ISNUMBER(work!BE149-work!Z149),work!BE149-work!Z149,".")</f>
        <v>.</v>
      </c>
      <c r="CK149" s="27" t="str">
        <f>IF(ISNUMBER(work!BF149-work!AA149),work!BF149-work!AA149,".")</f>
        <v>.</v>
      </c>
      <c r="CL149" s="27" t="str">
        <f>IF(ISNUMBER(work!BG149-work!AB149),work!BG149-work!AB149,".")</f>
        <v>.</v>
      </c>
      <c r="CM149" s="27" t="str">
        <f>IF(ISNUMBER(work!BH149-work!AC149),work!BH149-work!AC149,".")</f>
        <v>.</v>
      </c>
      <c r="CN149" s="27" t="str">
        <f>IF(ISNUMBER(work!BI149-work!AD149),work!BI149-work!AD149,".")</f>
        <v>.</v>
      </c>
      <c r="CO149" s="27" t="str">
        <f>IF(ISNUMBER(work!BJ149-work!AE149),work!BJ149-work!AE149,".")</f>
        <v>.</v>
      </c>
      <c r="CP149" s="27" t="str">
        <f>IF(ISNUMBER(work!BK149-work!AF149),work!BK149-work!AF149,".")</f>
        <v>.</v>
      </c>
      <c r="CQ149" s="27"/>
      <c r="CR149" s="27"/>
      <c r="CS149" s="27">
        <f>IF(ISNUMBER(work!CR149-work!BN149),work!CR149-work!BN149,".")</f>
        <v>4.4278606965174133E-2</v>
      </c>
      <c r="CT149" s="27">
        <f>IF(ISNUMBER(work!CS149-work!BO149),work!CS149-work!BO149,".")</f>
        <v>4.3278606965174132E-2</v>
      </c>
      <c r="CU149" s="27">
        <f>IF(ISNUMBER(work!CT149-work!BP149),work!CT149-work!BP149,".")</f>
        <v>4.3278606965174132E-2</v>
      </c>
      <c r="CV149" s="27">
        <f>IF(ISNUMBER(work!CU149-work!BQ149),work!CU149-work!BQ149,".")</f>
        <v>4.2278606965174131E-2</v>
      </c>
      <c r="CW149" s="27">
        <f>IF(ISNUMBER(work!CV149-work!BR149),work!CV149-work!BR149,".")</f>
        <v>4.2278606965174131E-2</v>
      </c>
      <c r="CX149" s="27">
        <f>IF(ISNUMBER(work!CW149-work!BS149),work!CW149-work!BS149,".")</f>
        <v>4.1278606965174131E-2</v>
      </c>
      <c r="CY149" s="27">
        <f>IF(ISNUMBER(work!CX149-work!BT149),work!CX149-work!BT149,".")</f>
        <v>4.027860696517413E-2</v>
      </c>
      <c r="CZ149" s="27">
        <f>IF(ISNUMBER(work!CY149-work!BU149),work!CY149-work!BU149,".")</f>
        <v>3.9278606965174129E-2</v>
      </c>
      <c r="DA149" s="27">
        <f>IF(ISNUMBER(work!CZ149-work!BV149),work!CZ149-work!BV149,".")</f>
        <v>3.8278606965174128E-2</v>
      </c>
      <c r="DB149" s="27">
        <f>IF(ISNUMBER(work!DA149-work!BW149),work!DA149-work!BW149,".")</f>
        <v>3.7278606965174127E-2</v>
      </c>
      <c r="DC149" s="27">
        <f>IF(ISNUMBER(work!DB149-work!BX149),work!DB149-work!BX149,".")</f>
        <v>3.5278606965174132E-2</v>
      </c>
      <c r="DD149" s="27">
        <f>IF(ISNUMBER(work!DC149-work!BY149),work!DC149-work!BY149,".")</f>
        <v>3.327860696517413E-2</v>
      </c>
      <c r="DE149" s="27">
        <f>IF(ISNUMBER(work!DD149-work!BZ149),work!DD149-work!BZ149,".")</f>
        <v>3.2278606965174129E-2</v>
      </c>
      <c r="DF149" s="27">
        <f>IF(ISNUMBER(work!DE149-work!CA149),work!DE149-work!CA149,".")</f>
        <v>3.0278606965174131E-2</v>
      </c>
      <c r="DG149" s="27">
        <f>IF(ISNUMBER(work!DF149-work!CB149),work!DF149-work!CB149,".")</f>
        <v>2.8278606965174129E-2</v>
      </c>
      <c r="DH149" s="27">
        <f>IF(ISNUMBER(work!DG149-work!CC149),work!DG149-work!CC149,".")</f>
        <v>2.6278606965174131E-2</v>
      </c>
      <c r="DI149" s="27">
        <f>IF(ISNUMBER(work!DH149-work!CD149),work!DH149-work!CD149,".")</f>
        <v>2.3278606965174132E-2</v>
      </c>
      <c r="DJ149" s="27">
        <f>IF(ISNUMBER(work!DI149-work!CE149),work!DI149-work!CE149,".")</f>
        <v>2.127860696517413E-2</v>
      </c>
      <c r="DK149" s="27">
        <f>IF(ISNUMBER(work!DJ149-work!CF149),work!DJ149-work!CF149,".")</f>
        <v>1.9278606965174132E-2</v>
      </c>
      <c r="DL149" s="27">
        <f>IF(ISNUMBER(work!DK149-work!CG149),work!DK149-work!CG149,".")</f>
        <v>1.6278606965174129E-2</v>
      </c>
      <c r="DM149" s="27">
        <f>IF(ISNUMBER(work!DL149-work!CH149),work!DL149-work!CH149,".")</f>
        <v>1.3278606965174133E-2</v>
      </c>
      <c r="DN149" s="27">
        <f>IF(ISNUMBER(work!DM149-work!CI149),work!DM149-work!CI149,".")</f>
        <v>1.110882708585248E-2</v>
      </c>
      <c r="DO149" s="27">
        <f>IF(ISNUMBER(work!DN149-work!CJ149),work!DN149-work!CJ149,".")</f>
        <v>8.1272024875153059E-3</v>
      </c>
      <c r="DP149" s="27">
        <f>IF(ISNUMBER(work!DO149-work!CK149),work!DO149-work!CK149,".")</f>
        <v>5.1216321659705369E-3</v>
      </c>
      <c r="DQ149" s="27">
        <f>IF(ISNUMBER(work!DP149-work!CL149),work!DP149-work!CL149,".")</f>
        <v>6.6880870732070954E-3</v>
      </c>
      <c r="DR149" s="27">
        <f>IF(ISNUMBER(work!DQ149-work!CM149),work!DQ149-work!CM149,".")</f>
        <v>-1.4178321284597853E-3</v>
      </c>
      <c r="DS149" s="27">
        <f>IF(ISNUMBER(work!DR149-work!CN149),work!DR149-work!CN149,".")</f>
        <v>-5.5820593163380255E-3</v>
      </c>
      <c r="DT149" s="27">
        <f>IF(ISNUMBER(work!DS149-work!CO149),work!DS149-work!CO149,".")</f>
        <v>-1.363217725137076E-2</v>
      </c>
      <c r="DU149" s="27">
        <f>IF(ISNUMBER(work!DT149-work!CP149),work!DT149-work!CP149,".")</f>
        <v>-1.6712616812632301E-2</v>
      </c>
      <c r="DV149" s="27">
        <f t="shared" si="127"/>
        <v>-1.6712616812632301E-2</v>
      </c>
      <c r="DW149" s="27"/>
      <c r="DX149" s="27" t="str">
        <f>IF(ISNUMBER(work!FJ149/work!FN149),work!FJ149/work!FN149,".")</f>
        <v>.</v>
      </c>
      <c r="DY149" s="27" t="str">
        <f>IF(ISNUMBER(work!FK149/work!FO149),work!FK149/work!FO149,".")</f>
        <v>.</v>
      </c>
      <c r="DZ149" s="27" t="str">
        <f>IF(ISNUMBER(work!FL149/work!FP149),work!FL149/work!FP149,".")</f>
        <v>.</v>
      </c>
      <c r="EA149" s="27" t="str">
        <f>IF(ISNUMBER(work!FM149/work!FQ149),work!FM149/work!FQ149,".")</f>
        <v>.</v>
      </c>
      <c r="EB149" s="27" t="str">
        <f>IF(ISNUMBER((work!FK149+work!FL149)/(work!FO149+work!FP149)),(work!FK149+work!FL149)/(work!FO149+work!FP149),".")</f>
        <v>.</v>
      </c>
      <c r="EC149" s="27" t="str">
        <f>IF(ISNUMBER(work!FR149/work!FV149),work!FR149/work!FV149,".")</f>
        <v>.</v>
      </c>
      <c r="ED149" s="27" t="str">
        <f>IF(ISNUMBER(work!FS149/work!FW149),work!FS149/work!FW149,".")</f>
        <v>.</v>
      </c>
      <c r="EE149" s="27" t="str">
        <f>IF(ISNUMBER(work!FT149/work!FX149),work!FT149/work!FX149,".")</f>
        <v>.</v>
      </c>
      <c r="EF149" s="27" t="str">
        <f>IF(ISNUMBER(work!FU149/work!FY149),work!FU149/work!FY149,".")</f>
        <v>.</v>
      </c>
      <c r="EG149" s="27" t="str">
        <f>IF(ISNUMBER((work!FS149+work!FT149)/(work!FW149+work!FX149)),(work!FS149+work!FT149)/(work!FW149+work!FX149),".")</f>
        <v>.</v>
      </c>
      <c r="EH149" s="27" t="str">
        <f>work!EZ149</f>
        <v>.</v>
      </c>
      <c r="EI149" s="27" t="str">
        <f>work!FA149</f>
        <v>.</v>
      </c>
      <c r="EJ149" s="27" t="str">
        <f>work!FB149</f>
        <v>.</v>
      </c>
      <c r="EK149" s="27"/>
      <c r="EL149" s="27" t="str">
        <f t="shared" si="128"/>
        <v>.</v>
      </c>
      <c r="EM149" t="str">
        <f t="shared" si="129"/>
        <v>.</v>
      </c>
      <c r="EN149" t="str">
        <f>work!FM149</f>
        <v>.</v>
      </c>
      <c r="EO149" t="str">
        <f>IF(ISNUMBER(work!FK149+work!FL149),work!FK149+work!FL149,".")</f>
        <v>.</v>
      </c>
      <c r="EP149" t="str">
        <f>IF(ISNUMBER(work!FU149-work!FM149),work!FU149-work!FM149,".")</f>
        <v>.</v>
      </c>
      <c r="EQ149" t="str">
        <f>IF(ISNUMBER(work!FS149+work!FT149-work!FK149-work!FL149),(work!FS149+work!FT149-work!FK149-work!FL149),".")</f>
        <v>.</v>
      </c>
      <c r="EU149" t="str">
        <f>work!FC149</f>
        <v>.</v>
      </c>
      <c r="EV149" t="str">
        <f>work!FD149</f>
        <v>.</v>
      </c>
      <c r="EW149" t="str">
        <f>IF(ISNUMBER(VLOOKUP($F149,AREA_EM_ALLYEAR,Seq!B$1,FALSE)),VLOOKUP($F149,AREA_EM_ALLYEAR,Seq!B$1,FALSE),".")</f>
        <v>.</v>
      </c>
      <c r="EX149" t="str">
        <f>IF(ISNUMBER(VLOOKUP($F149,AREA_EM_ALLYEAR,Seq!C$1,FALSE)),VLOOKUP($F149,AREA_EM_ALLYEAR,Seq!C$1,FALSE),".")</f>
        <v>.</v>
      </c>
      <c r="EY149" t="str">
        <f>IF(ISNUMBER(VLOOKUP($F149,AREA_EM_ALLYEAR,Seq!D$1,FALSE)),VLOOKUP($F149,AREA_EM_ALLYEAR,Seq!D$1,FALSE),".")</f>
        <v>.</v>
      </c>
      <c r="EZ149" t="str">
        <f>IF(ISNUMBER(VLOOKUP($F149,AREA_EM_ALLYEAR,Seq!E$1,FALSE)),VLOOKUP($F149,AREA_EM_ALLYEAR,Seq!E$1,FALSE),".")</f>
        <v>.</v>
      </c>
      <c r="FA149" t="str">
        <f>IF(ISNUMBER(VLOOKUP($F149,AREA_EM_ALLYEAR,Seq!F$1,FALSE)),VLOOKUP($F149,AREA_EM_ALLYEAR,Seq!F$1,FALSE),".")</f>
        <v>.</v>
      </c>
      <c r="FB149" t="str">
        <f>IF(ISNUMBER(VLOOKUP($F149,AREA_EM_ALLYEAR,Seq!G$1,FALSE)),VLOOKUP($F149,AREA_EM_ALLYEAR,Seq!G$1,FALSE),".")</f>
        <v>.</v>
      </c>
      <c r="FC149" t="str">
        <f>IF(ISNUMBER(VLOOKUP($F149,AREA_EM_ALLYEAR,Seq!H$1,FALSE)),VLOOKUP($F149,AREA_EM_ALLYEAR,Seq!H$1,FALSE),".")</f>
        <v>.</v>
      </c>
      <c r="FD149" t="str">
        <f>IF(ISNUMBER(VLOOKUP($F149,AREA_EM_ALLYEAR,Seq!I$1,FALSE)),VLOOKUP($F149,AREA_EM_ALLYEAR,Seq!I$1,FALSE),".")</f>
        <v>.</v>
      </c>
      <c r="FE149" t="str">
        <f>IF(ISNUMBER(VLOOKUP($F149,AREA_EM_ALLYEAR,Seq!J$1,FALSE)),VLOOKUP($F149,AREA_EM_ALLYEAR,Seq!J$1,FALSE),".")</f>
        <v>.</v>
      </c>
      <c r="FF149" t="str">
        <f>IF(ISNUMBER(VLOOKUP($F149,AREA_EM_ALLYEAR,Seq!K$1,FALSE)),VLOOKUP($F149,AREA_EM_ALLYEAR,Seq!K$1,FALSE),".")</f>
        <v>.</v>
      </c>
      <c r="FG149" t="str">
        <f>IF(ISNUMBER(VLOOKUP($F149,AREA_EM_ALLYEAR,Seq!L$1,FALSE)),VLOOKUP($F149,AREA_EM_ALLYEAR,Seq!L$1,FALSE),".")</f>
        <v>.</v>
      </c>
      <c r="FH149" t="str">
        <f>IF(ISNUMBER(VLOOKUP($F149,AREA_EM_ALLYEAR,Seq!M$1,FALSE)),VLOOKUP($F149,AREA_EM_ALLYEAR,Seq!M$1,FALSE),".")</f>
        <v>.</v>
      </c>
      <c r="FI149" t="str">
        <f>IF(ISNUMBER(VLOOKUP($F149,AREA_EM_ALLYEAR,Seq!N$1,FALSE)),VLOOKUP($F149,AREA_EM_ALLYEAR,Seq!N$1,FALSE),".")</f>
        <v>.</v>
      </c>
      <c r="FJ149" t="str">
        <f>IF(ISNUMBER(VLOOKUP($F149,AREA_EM_ALLYEAR,Seq!O$1,FALSE)),VLOOKUP($F149,AREA_EM_ALLYEAR,Seq!O$1,FALSE),".")</f>
        <v>.</v>
      </c>
      <c r="FK149" t="str">
        <f t="shared" si="130"/>
        <v>.</v>
      </c>
      <c r="FN149" t="str">
        <f>IF( ISNUMBER(VLOOKUP($F149,AREA_LIFE,Seq!V$1,FALSE)-Life!V$39),VLOOKUP($F149,AREA_LIFE,Seq!V$1,FALSE)-Life!V$39,".")</f>
        <v>.</v>
      </c>
      <c r="FO149" t="str">
        <f>IF( ISNUMBER(VLOOKUP($F149,AREA_LIFE,Seq!W$1,FALSE)-Life!W$39),VLOOKUP($F149,AREA_LIFE,Seq!W$1,FALSE)-Life!W$39,".")</f>
        <v>.</v>
      </c>
      <c r="FP149" t="str">
        <f>IF( ISNUMBER(VLOOKUP($F149,AREA_LIFE,Seq!X$1,FALSE)-Life!X$39),VLOOKUP($F149,AREA_LIFE,Seq!X$1,FALSE)-Life!X$39,".")</f>
        <v>.</v>
      </c>
      <c r="FQ149" t="str">
        <f>IF( ISNUMBER(VLOOKUP($F149,AREA_LIFE,Seq!Y$1,FALSE)-Life!Y$39),VLOOKUP($F149,AREA_LIFE,Seq!Y$1,FALSE)-Life!Y$39,".")</f>
        <v>.</v>
      </c>
      <c r="FR149" t="str">
        <f>IF( ISNUMBER(VLOOKUP($F149,AREA_LIFE,Seq!Z$1,FALSE)-Life!Z$39),VLOOKUP($F149,AREA_LIFE,Seq!Z$1,FALSE)-Life!Z$39,".")</f>
        <v>.</v>
      </c>
      <c r="FS149" t="str">
        <f>IF( ISNUMBER(VLOOKUP($F149,AREA_LIFE,Seq!AA$1,FALSE)-Life!AA$39),VLOOKUP($F149,AREA_LIFE,Seq!AA$1,FALSE)-Life!AA$39,".")</f>
        <v>.</v>
      </c>
      <c r="FT149" t="str">
        <f>IF( ISNUMBER(VLOOKUP($F149,AREA_LIFE,Seq!AB$1,FALSE)-Life!AB$39),VLOOKUP($F149,AREA_LIFE,Seq!AB$1,FALSE)-Life!AB$39,".")</f>
        <v>.</v>
      </c>
      <c r="FU149" t="str">
        <f>IF( ISNUMBER(VLOOKUP($F149,AREA_LIFE,Seq!AC$1,FALSE)-Life!AC$39),VLOOKUP($F149,AREA_LIFE,Seq!AC$1,FALSE)-Life!AC$39,".")</f>
        <v>.</v>
      </c>
      <c r="FV149" t="str">
        <f>IF( ISNUMBER(VLOOKUP($F149,AREA_LIFE,Seq!AD$1,FALSE)-Life!AD$39),VLOOKUP($F149,AREA_LIFE,Seq!AD$1,FALSE)-Life!AD$39,".")</f>
        <v>.</v>
      </c>
      <c r="FW149" t="str">
        <f>IF( ISNUMBER(VLOOKUP($F149,AREA_LIFE,Seq!AE$1,FALSE)-Life!AE$39),VLOOKUP($F149,AREA_LIFE,Seq!AE$1,FALSE)-Life!AE$39,".")</f>
        <v>.</v>
      </c>
      <c r="FX149" t="str">
        <f>IF( ISNUMBER(VLOOKUP($F149,AREA_LIFE,Seq!AF$1,FALSE)-Life!AF$39),VLOOKUP($F149,AREA_LIFE,Seq!AF$1,FALSE)-Life!AF$39,".")</f>
        <v>.</v>
      </c>
      <c r="FY149" t="str">
        <f>IF( ISNUMBER(VLOOKUP($F149,AREA_LIFE,Seq!AG$1,FALSE)-Life!AG$39),VLOOKUP($F149,AREA_LIFE,Seq!AG$1,FALSE)-Life!AG$39,".")</f>
        <v>.</v>
      </c>
      <c r="FZ149" t="str">
        <f>IF( ISNUMBER(VLOOKUP($F149,AREA_LIFE,Seq!AH$1,FALSE)-Life!AH$39),VLOOKUP($F149,AREA_LIFE,Seq!AH$1,FALSE)-Life!AH$39,".")</f>
        <v>.</v>
      </c>
      <c r="GA149" t="str">
        <f>IF( ISNUMBER(VLOOKUP($F149,AREA_LIFE,Seq!AI$1,FALSE)-Life!AI$39),VLOOKUP($F149,AREA_LIFE,Seq!AI$1,FALSE)-Life!AI$39,".")</f>
        <v>.</v>
      </c>
      <c r="GB149" t="str">
        <f>IF( ISNUMBER(VLOOKUP($F149,AREA_LIFE,Seq!AJ$1,FALSE)-Life!AJ$39),VLOOKUP($F149,AREA_LIFE,Seq!AJ$1,FALSE)-Life!AJ$39,".")</f>
        <v>.</v>
      </c>
      <c r="GC149" t="str">
        <f>IF( ISNUMBER(VLOOKUP($F149,AREA_LIFE,Seq!AK$1,FALSE)-Life!AK$39),VLOOKUP($F149,AREA_LIFE,Seq!AK$1,FALSE)-Life!AK$39,".")</f>
        <v>.</v>
      </c>
      <c r="GD149" t="str">
        <f>IF( ISNUMBER(VLOOKUP($F149,AREA_LIFE,Seq!AL$1,FALSE)-Life!AL$39),VLOOKUP($F149,AREA_LIFE,Seq!AL$1,FALSE)-Life!AL$39,".")</f>
        <v>.</v>
      </c>
      <c r="GE149" t="str">
        <f>IF( ISNUMBER(VLOOKUP($F149,AREA_LIFE,Seq!AM$1,FALSE)-Life!AM$39),VLOOKUP($F149,AREA_LIFE,Seq!AM$1,FALSE)-Life!AM$39,".")</f>
        <v>.</v>
      </c>
      <c r="GF149" t="str">
        <f>IF( ISNUMBER(VLOOKUP($F149,AREA_LIFE,Seq!AN$1,FALSE)-Life!AN$39),VLOOKUP($F149,AREA_LIFE,Seq!AN$1,FALSE)-Life!AN$39,".")</f>
        <v>.</v>
      </c>
      <c r="GG149" t="str">
        <f>IF( ISNUMBER(VLOOKUP($F149,AREA_LIFE,Seq!AO$1,FALSE)-Life!AO$39),VLOOKUP($F149,AREA_LIFE,Seq!AO$1,FALSE)-Life!AO$39,".")</f>
        <v>.</v>
      </c>
      <c r="GH149" t="str">
        <f>IF( ISNUMBER(VLOOKUP($F149,AREA_LIFE,Seq!AP$1,FALSE)-Life!AP$39),VLOOKUP($F149,AREA_LIFE,Seq!AP$1,FALSE)-Life!AP$39,".")</f>
        <v>.</v>
      </c>
      <c r="GI149" t="str">
        <f>IF( ISNUMBER(VLOOKUP($F149,AREA_LIFE,Seq!AQ$1,FALSE)-Life!AQ$39),VLOOKUP($F149,AREA_LIFE,Seq!AQ$1,FALSE)-Life!AQ$39,".")</f>
        <v>.</v>
      </c>
      <c r="GJ149" t="str">
        <f>IF( ISNUMBER(VLOOKUP($F149,AREA_LIFE,Seq!AR$1,FALSE)-Life!AR$39),VLOOKUP($F149,AREA_LIFE,Seq!AR$1,FALSE)-Life!AR$39,".")</f>
        <v>.</v>
      </c>
      <c r="GK149" t="str">
        <f>IF( ISNUMBER(VLOOKUP($F149,AREA_LIFE,Seq!AS$1,FALSE)-Life!AS$39),VLOOKUP($F149,AREA_LIFE,Seq!AS$1,FALSE)-Life!AS$39,".")</f>
        <v>.</v>
      </c>
      <c r="GL149" t="str">
        <f>IF( ISNUMBER(VLOOKUP($F149,AREA_LIFE,Seq!AT$1,FALSE)-Life!AT$39),VLOOKUP($F149,AREA_LIFE,Seq!AT$1,FALSE)-Life!AT$39,".")</f>
        <v>.</v>
      </c>
      <c r="GM149" t="str">
        <f>IF( ISNUMBER(VLOOKUP($F149,AREA_LIFE,Seq!AU$1,FALSE)-Life!AU$39),VLOOKUP($F149,AREA_LIFE,Seq!AU$1,FALSE)-Life!AU$39,".")</f>
        <v>.</v>
      </c>
      <c r="GN149" t="str">
        <f>IF( ISNUMBER(VLOOKUP($F149,AREA_LIFE,Seq!AV$1,FALSE)-Life!AV$39),VLOOKUP($F149,AREA_LIFE,Seq!AV$1,FALSE)-Life!AV$39,".")</f>
        <v>.</v>
      </c>
      <c r="GO149" t="str">
        <f>IF( ISNUMBER(VLOOKUP($F149,AREA_LIFE,Seq!AW$1,FALSE)-Life!AW$39),VLOOKUP($F149,AREA_LIFE,Seq!AW$1,FALSE)-Life!AW$39,".")</f>
        <v>.</v>
      </c>
      <c r="GP149" t="str">
        <f>IF( ISNUMBER(VLOOKUP($F149,AREA_LIFE,Seq!AX$1,FALSE)-Life!AX$39),VLOOKUP($F149,AREA_LIFE,Seq!AX$1,FALSE)-Life!AX$39,".")</f>
        <v>.</v>
      </c>
      <c r="GQ149" t="str">
        <f t="shared" si="131"/>
        <v>.</v>
      </c>
      <c r="GS149" t="str">
        <f>IFERROR(VLOOKUP($F149,AREA_LIFE,Seq!V$1,FALSE),".")</f>
        <v>.</v>
      </c>
      <c r="GT149" t="str">
        <f>IFERROR(VLOOKUP($F149,AREA_LIFE,Seq!W$1,FALSE),".")</f>
        <v>.</v>
      </c>
      <c r="GU149" t="str">
        <f>IFERROR(VLOOKUP($F149,AREA_LIFE,Seq!X$1,FALSE),".")</f>
        <v>.</v>
      </c>
      <c r="GV149" t="str">
        <f>IFERROR(VLOOKUP($F149,AREA_LIFE,Seq!Y$1,FALSE),".")</f>
        <v>.</v>
      </c>
      <c r="GW149" t="str">
        <f>IFERROR(VLOOKUP($F149,AREA_LIFE,Seq!Z$1,FALSE),".")</f>
        <v>.</v>
      </c>
      <c r="GX149" t="str">
        <f>IFERROR(VLOOKUP($F149,AREA_LIFE,Seq!AA$1,FALSE),".")</f>
        <v>.</v>
      </c>
      <c r="GY149" t="str">
        <f>IFERROR(VLOOKUP($F149,AREA_LIFE,Seq!AB$1,FALSE),".")</f>
        <v>.</v>
      </c>
      <c r="GZ149" t="str">
        <f>IFERROR(VLOOKUP($F149,AREA_LIFE,Seq!AC$1,FALSE),".")</f>
        <v>.</v>
      </c>
      <c r="HA149" t="str">
        <f>IFERROR(VLOOKUP($F149,AREA_LIFE,Seq!AD$1,FALSE),".")</f>
        <v>.</v>
      </c>
      <c r="HB149" t="str">
        <f>IFERROR(VLOOKUP($F149,AREA_LIFE,Seq!AE$1,FALSE),".")</f>
        <v>.</v>
      </c>
      <c r="HC149" t="str">
        <f>IFERROR(VLOOKUP($F149,AREA_LIFE,Seq!AF$1,FALSE),".")</f>
        <v>.</v>
      </c>
      <c r="HD149" t="str">
        <f>IFERROR(VLOOKUP($F149,AREA_LIFE,Seq!AG$1,FALSE),".")</f>
        <v>.</v>
      </c>
      <c r="HE149" t="str">
        <f>IFERROR(VLOOKUP($F149,AREA_LIFE,Seq!AH$1,FALSE),".")</f>
        <v>.</v>
      </c>
      <c r="HF149" t="str">
        <f>IFERROR(VLOOKUP($F149,AREA_LIFE,Seq!AI$1,FALSE),".")</f>
        <v>.</v>
      </c>
      <c r="HG149" t="str">
        <f>IFERROR(VLOOKUP($F149,AREA_LIFE,Seq!AJ$1,FALSE),".")</f>
        <v>.</v>
      </c>
      <c r="HH149" t="str">
        <f>IFERROR(VLOOKUP($F149,AREA_LIFE,Seq!AK$1,FALSE),".")</f>
        <v>.</v>
      </c>
      <c r="HI149" t="str">
        <f>IFERROR(VLOOKUP($F149,AREA_LIFE,Seq!AL$1,FALSE),".")</f>
        <v>.</v>
      </c>
      <c r="HJ149" t="str">
        <f>IFERROR(VLOOKUP($F149,AREA_LIFE,Seq!AM$1,FALSE),".")</f>
        <v>.</v>
      </c>
      <c r="HK149" t="str">
        <f>IFERROR(VLOOKUP($F149,AREA_LIFE,Seq!AN$1,FALSE),".")</f>
        <v>.</v>
      </c>
      <c r="HL149" t="str">
        <f>IFERROR(VLOOKUP($F149,AREA_LIFE,Seq!AO$1,FALSE),".")</f>
        <v>.</v>
      </c>
      <c r="HM149" t="str">
        <f>IFERROR(VLOOKUP($F149,AREA_LIFE,Seq!AP$1,FALSE),".")</f>
        <v>.</v>
      </c>
      <c r="HN149" t="str">
        <f>IFERROR(VLOOKUP($F149,AREA_LIFE,Seq!AQ$1,FALSE),".")</f>
        <v>.</v>
      </c>
      <c r="HO149" t="str">
        <f>IFERROR(VLOOKUP($F149,AREA_LIFE,Seq!AR$1,FALSE),".")</f>
        <v>.</v>
      </c>
      <c r="HP149" t="str">
        <f>IFERROR(VLOOKUP($F149,AREA_LIFE,Seq!AS$1,FALSE),".")</f>
        <v>.</v>
      </c>
      <c r="HQ149" t="str">
        <f>IFERROR(VLOOKUP($F149,AREA_LIFE,Seq!AT$1,FALSE),".")</f>
        <v>.</v>
      </c>
      <c r="HR149" t="str">
        <f>IFERROR(VLOOKUP($F149,AREA_LIFE,Seq!AU$1,FALSE),".")</f>
        <v>.</v>
      </c>
      <c r="HS149" t="str">
        <f>IFERROR(VLOOKUP($F149,AREA_LIFE,Seq!AV$1,FALSE),".")</f>
        <v>.</v>
      </c>
      <c r="HT149" t="str">
        <f>IFERROR(VLOOKUP($F149,AREA_LIFE,Seq!AW$1,FALSE),".")</f>
        <v>.</v>
      </c>
      <c r="HU149" t="str">
        <f>IFERROR(VLOOKUP($F149,AREA_LIFE,Seq!AX$1,FALSE),".")</f>
        <v>.</v>
      </c>
      <c r="HV149" t="str">
        <f>IFERROR(VLOOKUP($F149,AREA_LIFE,Seq!AY$1,FALSE),".")</f>
        <v>.</v>
      </c>
      <c r="HZ149">
        <f t="shared" si="134"/>
        <v>155558</v>
      </c>
      <c r="IA149">
        <f t="shared" si="132"/>
        <v>0</v>
      </c>
      <c r="IB149" t="str">
        <f t="shared" si="135"/>
        <v>.</v>
      </c>
      <c r="IC149" t="str">
        <f t="shared" si="136"/>
        <v>.</v>
      </c>
      <c r="ID149">
        <f t="shared" si="133"/>
        <v>3.5278606965174132E-2</v>
      </c>
      <c r="IE149" t="str">
        <f>work!FK149</f>
        <v>.</v>
      </c>
      <c r="IF149" t="str">
        <f>work!FL149</f>
        <v>.</v>
      </c>
      <c r="IG149" t="str">
        <f>work!FM149</f>
        <v>.</v>
      </c>
      <c r="IH149" t="str">
        <f>IF(ISNUMBER(work!FS149-work!FK149),work!FS149-work!FK149,".")</f>
        <v>.</v>
      </c>
      <c r="II149" t="str">
        <f>IF(ISNUMBER(work!FT149-work!FL149),work!FT149-work!FL149,".")</f>
        <v>.</v>
      </c>
      <c r="IJ149" t="str">
        <f>IF(ISNUMBER(work!FU149-work!FM149),work!FU149-work!FM149,".")</f>
        <v>.</v>
      </c>
    </row>
    <row r="150" spans="1:244" hidden="1">
      <c r="A150" s="24" t="str">
        <f t="shared" si="97"/>
        <v>拉丁美洲</v>
      </c>
      <c r="B150" s="24" t="str">
        <f t="shared" si="98"/>
        <v>InEM90</v>
      </c>
      <c r="C150" s="24" t="str">
        <f t="shared" si="99"/>
        <v>Out</v>
      </c>
      <c r="D150" s="24"/>
      <c r="E150" s="25" t="s">
        <v>2609</v>
      </c>
      <c r="F150" s="26" t="str">
        <f t="shared" si="100"/>
        <v>Chile</v>
      </c>
      <c r="G150" s="27">
        <f t="shared" si="101"/>
        <v>0</v>
      </c>
      <c r="H150" s="27">
        <f t="shared" si="102"/>
        <v>0</v>
      </c>
      <c r="I150" s="27">
        <f t="shared" si="103"/>
        <v>0</v>
      </c>
      <c r="J150" s="27">
        <f t="shared" si="104"/>
        <v>199</v>
      </c>
      <c r="K150" s="27">
        <f t="shared" si="105"/>
        <v>0</v>
      </c>
      <c r="L150" s="27">
        <f t="shared" si="106"/>
        <v>0</v>
      </c>
      <c r="M150" s="27">
        <f t="shared" si="107"/>
        <v>0</v>
      </c>
      <c r="N150" s="27">
        <f t="shared" si="108"/>
        <v>5</v>
      </c>
      <c r="O150" s="27">
        <f t="shared" si="109"/>
        <v>0</v>
      </c>
      <c r="P150" s="27">
        <f t="shared" si="110"/>
        <v>169</v>
      </c>
      <c r="Q150" s="27">
        <f t="shared" si="111"/>
        <v>27</v>
      </c>
      <c r="R150" s="27">
        <f t="shared" si="112"/>
        <v>107</v>
      </c>
      <c r="S150" s="27">
        <f t="shared" si="113"/>
        <v>69</v>
      </c>
      <c r="T150" s="27">
        <f t="shared" si="114"/>
        <v>557</v>
      </c>
      <c r="U150" s="27">
        <f t="shared" si="115"/>
        <v>483</v>
      </c>
      <c r="V150" s="27">
        <f t="shared" si="116"/>
        <v>208</v>
      </c>
      <c r="W150" s="27">
        <f t="shared" si="117"/>
        <v>44</v>
      </c>
      <c r="X150" s="27">
        <f t="shared" si="118"/>
        <v>133</v>
      </c>
      <c r="Y150" s="27">
        <f t="shared" si="119"/>
        <v>1189</v>
      </c>
      <c r="Z150" s="27">
        <f t="shared" si="120"/>
        <v>801</v>
      </c>
      <c r="AA150" s="27">
        <f t="shared" si="121"/>
        <v>339</v>
      </c>
      <c r="AB150" s="27">
        <f t="shared" si="122"/>
        <v>636</v>
      </c>
      <c r="AC150" s="27">
        <f t="shared" si="123"/>
        <v>560</v>
      </c>
      <c r="AD150" s="27">
        <f t="shared" si="124"/>
        <v>719</v>
      </c>
      <c r="AE150" s="27">
        <f t="shared" si="125"/>
        <v>466</v>
      </c>
      <c r="AF150" s="27">
        <f t="shared" si="126"/>
        <v>323</v>
      </c>
      <c r="AG150" s="27"/>
      <c r="AH150" s="27">
        <f>IF(ISNUMBER(work!C150+work!AH150),work!C150+work!AH150,".")</f>
        <v>21089197.819023509</v>
      </c>
      <c r="AI150" s="27">
        <f>IF(ISNUMBER(work!D150+work!AI150),work!D150+work!AI150,".")</f>
        <v>22172903.933611851</v>
      </c>
      <c r="AJ150" s="27">
        <f>IF(ISNUMBER(work!E150+work!AJ150),work!E150+work!AJ150,".")</f>
        <v>23622040.241682351</v>
      </c>
      <c r="AK150" s="27">
        <f>IF(ISNUMBER(work!F150+work!AK150),work!F150+work!AK150,".")</f>
        <v>25811289.548924129</v>
      </c>
      <c r="AL150" s="27">
        <f>IF(ISNUMBER(work!G150+work!AL150),work!G150+work!AL150,".")</f>
        <v>29552074.430389881</v>
      </c>
      <c r="AM150" s="27">
        <f>IF(ISNUMBER(work!H150+work!AM150),work!H150+work!AM150,".")</f>
        <v>33367588.489570919</v>
      </c>
      <c r="AN150" s="27">
        <f>IF(ISNUMBER(work!I150+work!AN150),work!I150+work!AN150,".")</f>
        <v>36210346.586776122</v>
      </c>
      <c r="AO150" s="27">
        <f>IF(ISNUMBER(work!J150+work!AO150),work!J150+work!AO150,".")</f>
        <v>40256326.447181329</v>
      </c>
      <c r="AP150" s="27">
        <f>IF(ISNUMBER(work!K150+work!AP150),work!K150+work!AP150,".")</f>
        <v>44674129.329405867</v>
      </c>
      <c r="AQ150" s="27">
        <f>IF(ISNUMBER(work!L150+work!AQ150),work!L150+work!AQ150,".")</f>
        <v>46733732.169069007</v>
      </c>
      <c r="AR150" s="27">
        <f>IF(ISNUMBER(work!M150+work!AR150),work!M150+work!AR150,".")</f>
        <v>48505618.267276064</v>
      </c>
      <c r="AS150" s="27">
        <f>IF(ISNUMBER(work!N150+work!AS150),work!N150+work!AS150,".")</f>
        <v>52918374.256557502</v>
      </c>
      <c r="AT150" s="27">
        <f>IF(ISNUMBER(work!O150+work!AT150),work!O150+work!AT150,".")</f>
        <v>60348827.534956247</v>
      </c>
      <c r="AU150" s="27">
        <f>IF(ISNUMBER(work!P150+work!AU150),work!P150+work!AU150,".")</f>
        <v>68453690.354914099</v>
      </c>
      <c r="AV150" s="27">
        <f>IF(ISNUMBER(work!Q150+work!AV150),work!Q150+work!AV150,".")</f>
        <v>77033277.660818473</v>
      </c>
      <c r="AW150" s="27">
        <f>IF(ISNUMBER(work!R150+work!AW150),work!R150+work!AW150,".")</f>
        <v>85414795.21107541</v>
      </c>
      <c r="AX150" s="27">
        <f>IF(ISNUMBER(work!S150+work!AX150),work!S150+work!AX150,".")</f>
        <v>93797569.898300365</v>
      </c>
      <c r="AY150" s="27">
        <f>IF(ISNUMBER(work!T150+work!AY150),work!T150+work!AY150,".")</f>
        <v>102343161.28864999</v>
      </c>
      <c r="AZ150" s="27">
        <f>IF(ISNUMBER(work!U150+work!AZ150),work!U150+work!AZ150,".")</f>
        <v>110004896.32684837</v>
      </c>
      <c r="BA150" s="27">
        <f>IF(ISNUMBER(work!V150+work!BA150),work!V150+work!BA150,".")</f>
        <v>117758845.92283125</v>
      </c>
      <c r="BB150" s="27">
        <f>IF(ISNUMBER(work!W150+work!BB150),work!W150+work!BB150,".")</f>
        <v>127369083.34926437</v>
      </c>
      <c r="BC150" s="27">
        <f>IF(ISNUMBER(work!X150+work!BC150),work!X150+work!BC150,".")</f>
        <v>137570458.86427048</v>
      </c>
      <c r="BD150" s="27">
        <f>IF(ISNUMBER(work!Y150+work!BD150),work!Y150+work!BD150,".")</f>
        <v>149551657.4423627</v>
      </c>
      <c r="BE150" s="27">
        <f>IF(ISNUMBER(work!Z150+work!BE150),work!Z150+work!BE150,".")</f>
        <v>164023530.70803279</v>
      </c>
      <c r="BF150" s="27">
        <f>IF(ISNUMBER(work!AA150+work!BF150),work!AA150+work!BF150,".")</f>
        <v>180254801.46017656</v>
      </c>
      <c r="BG150" s="27">
        <f>IF(ISNUMBER(work!AB150+work!BG150),work!AB150+work!BG150,".")</f>
        <v>198577520.38725677</v>
      </c>
      <c r="BH150" s="27">
        <f>IF(ISNUMBER(work!AC150+work!BH150),work!AC150+work!BH150,".")</f>
        <v>220964677.29274285</v>
      </c>
      <c r="BI150" s="27">
        <f>IF(ISNUMBER(work!AD150+work!BI150),work!AD150+work!BI150,".")</f>
        <v>248885933.3997803</v>
      </c>
      <c r="BJ150" s="27">
        <f>IF(ISNUMBER(work!AE150+work!BJ150),work!AE150+work!BJ150,".")</f>
        <v>270695061.23983729</v>
      </c>
      <c r="BK150" s="27">
        <f>IF(ISNUMBER(work!AF150+work!BK150),work!AF150+work!BK150,".")</f>
        <v>304077514.86204439</v>
      </c>
      <c r="BL150" s="27"/>
      <c r="BM150" s="27">
        <f>IF(ISNUMBER(work!AH150-work!C150),work!AH150-work!C150,".")</f>
        <v>-15499190.74404249</v>
      </c>
      <c r="BN150" s="27">
        <f>IF(ISNUMBER(work!AI150-work!D150),work!AI150-work!D150,".")</f>
        <v>-16318080.83473355</v>
      </c>
      <c r="BO150" s="27">
        <f>IF(ISNUMBER(work!AJ150-work!E150),work!AJ150-work!E150,".")</f>
        <v>-18371624.14058245</v>
      </c>
      <c r="BP150" s="27">
        <f>IF(ISNUMBER(work!AK150-work!F150),work!AK150-work!F150,".")</f>
        <v>-20759684.251007471</v>
      </c>
      <c r="BQ150" s="27">
        <f>IF(ISNUMBER(work!AL150-work!G150),work!AL150-work!G150,".")</f>
        <v>-24097687.387131318</v>
      </c>
      <c r="BR150" s="27">
        <f>IF(ISNUMBER(work!AM150-work!H150),work!AM150-work!H150,".")</f>
        <v>-27524891.173315678</v>
      </c>
      <c r="BS150" s="27">
        <f>IF(ISNUMBER(work!AN150-work!I150),work!AN150-work!I150,".")</f>
        <v>-30040671.286444485</v>
      </c>
      <c r="BT150" s="27">
        <f>IF(ISNUMBER(work!AO150-work!J150),work!AO150-work!J150,".")</f>
        <v>-33679809.499332875</v>
      </c>
      <c r="BU150" s="27">
        <f>IF(ISNUMBER(work!AP150-work!K150),work!AP150-work!K150,".")</f>
        <v>-37616789.979064532</v>
      </c>
      <c r="BV150" s="27">
        <f>IF(ISNUMBER(work!AQ150-work!L150),work!AQ150-work!L150,".")</f>
        <v>-38931114.831048593</v>
      </c>
      <c r="BW150" s="27">
        <f>IF(ISNUMBER(work!AR150-work!M150),work!AR150-work!M150,".")</f>
        <v>-40414492.918846145</v>
      </c>
      <c r="BX150" s="27">
        <f>IF(ISNUMBER(work!AS150-work!N150),work!AS150-work!N150,".")</f>
        <v>-44182387.158687897</v>
      </c>
      <c r="BY150" s="27">
        <f>IF(ISNUMBER(work!AT150-work!O150),work!AT150-work!O150,".")</f>
        <v>-50540242.001253963</v>
      </c>
      <c r="BZ150" s="27">
        <f>IF(ISNUMBER(work!AU150-work!P150),work!AU150-work!P150,".")</f>
        <v>-57959848.916365482</v>
      </c>
      <c r="CA150" s="27">
        <f>IF(ISNUMBER(work!AV150-work!Q150),work!AV150-work!Q150,".")</f>
        <v>-65940435.254998729</v>
      </c>
      <c r="CB150" s="27">
        <f>IF(ISNUMBER(work!AW150-work!R150),work!AW150-work!R150,".")</f>
        <v>-73143052.412565991</v>
      </c>
      <c r="CC150" s="27">
        <f>IF(ISNUMBER(work!AX150-work!S150),work!AX150-work!S150,".")</f>
        <v>-80616062.487705037</v>
      </c>
      <c r="CD150" s="27">
        <f>IF(ISNUMBER(work!AY150-work!T150),work!AY150-work!T150,".")</f>
        <v>-88290938.909254</v>
      </c>
      <c r="CE150" s="27">
        <f>IF(ISNUMBER(work!AZ150-work!U150),work!AZ150-work!U150,".")</f>
        <v>-95498663.686491624</v>
      </c>
      <c r="CF150" s="27">
        <f>IF(ISNUMBER(work!BA150-work!V150),work!BA150-work!V150,".")</f>
        <v>-103362984.65152274</v>
      </c>
      <c r="CG150" s="27">
        <f>IF(ISNUMBER(work!BB150-work!W150),work!BB150-work!W150,".")</f>
        <v>-112326980.99333562</v>
      </c>
      <c r="CH150" s="27">
        <f>IF(ISNUMBER(work!BC150-work!X150),work!BC150-work!X150,".")</f>
        <v>-122020378.81876551</v>
      </c>
      <c r="CI150" s="27">
        <f>IF(ISNUMBER(work!BD150-work!Y150),work!BD150-work!Y150,".")</f>
        <v>-133661946.46982929</v>
      </c>
      <c r="CJ150" s="27">
        <f>IF(ISNUMBER(work!BE150-work!Z150),work!BE150-work!Z150,".")</f>
        <v>-147511433.59537923</v>
      </c>
      <c r="CK150" s="27">
        <f>IF(ISNUMBER(work!BF150-work!AA150),work!BF150-work!AA150,".")</f>
        <v>-162745194.23787943</v>
      </c>
      <c r="CL150" s="27">
        <f>IF(ISNUMBER(work!BG150-work!AB150),work!BG150-work!AB150,".")</f>
        <v>-180094474.86339721</v>
      </c>
      <c r="CM150" s="27">
        <f>IF(ISNUMBER(work!BH150-work!AC150),work!BH150-work!AC150,".")</f>
        <v>-201633269.40698713</v>
      </c>
      <c r="CN150" s="27">
        <f>IF(ISNUMBER(work!BI150-work!AD150),work!BI150-work!AD150,".")</f>
        <v>-228649746.37091371</v>
      </c>
      <c r="CO150" s="27">
        <f>IF(ISNUMBER(work!BJ150-work!AE150),work!BJ150-work!AE150,".")</f>
        <v>-249818829.71022069</v>
      </c>
      <c r="CP150" s="27">
        <f>IF(ISNUMBER(work!BK150-work!AF150),work!BK150-work!AF150,".")</f>
        <v>-283431592.96674627</v>
      </c>
      <c r="CQ150" s="27"/>
      <c r="CR150" s="27"/>
      <c r="CS150" s="27">
        <f>IF(ISNUMBER(work!CR150-work!BN150),work!CR150-work!BN150,".")</f>
        <v>8.6440278530146547E-2</v>
      </c>
      <c r="CT150" s="27">
        <f>IF(ISNUMBER(work!CS150-work!BO150),work!CS150-work!BO150,".")</f>
        <v>8.5440278530146546E-2</v>
      </c>
      <c r="CU150" s="27">
        <f>IF(ISNUMBER(work!CT150-work!BP150),work!CT150-work!BP150,".")</f>
        <v>8.5440278530146546E-2</v>
      </c>
      <c r="CV150" s="27">
        <f>IF(ISNUMBER(work!CU150-work!BQ150),work!CU150-work!BQ150,".")</f>
        <v>8.4440278530146545E-2</v>
      </c>
      <c r="CW150" s="27">
        <f>IF(ISNUMBER(work!CV150-work!BR150),work!CV150-work!BR150,".")</f>
        <v>8.4440278530146545E-2</v>
      </c>
      <c r="CX150" s="27">
        <f>IF(ISNUMBER(work!CW150-work!BS150),work!CW150-work!BS150,".")</f>
        <v>8.3440278530146544E-2</v>
      </c>
      <c r="CY150" s="27">
        <f>IF(ISNUMBER(work!CX150-work!BT150),work!CX150-work!BT150,".")</f>
        <v>8.2440278530146557E-2</v>
      </c>
      <c r="CZ150" s="27">
        <f>IF(ISNUMBER(work!CY150-work!BU150),work!CY150-work!BU150,".")</f>
        <v>8.1440278530146556E-2</v>
      </c>
      <c r="DA150" s="27">
        <f>IF(ISNUMBER(work!CZ150-work!BV150),work!CZ150-work!BV150,".")</f>
        <v>8.0440278530146556E-2</v>
      </c>
      <c r="DB150" s="27">
        <f>IF(ISNUMBER(work!DA150-work!BW150),work!DA150-work!BW150,".")</f>
        <v>7.9440278530146555E-2</v>
      </c>
      <c r="DC150" s="94">
        <f>IF(ISNUMBER(work!DB150-work!BX150),work!DB150-work!BX150,".")</f>
        <v>7.7440278530146553E-2</v>
      </c>
      <c r="DD150" s="27">
        <f>IF(ISNUMBER(work!DC150-work!BY150),work!DC150-work!BY150,".")</f>
        <v>7.5440278530146551E-2</v>
      </c>
      <c r="DE150" s="27">
        <f>IF(ISNUMBER(work!DD150-work!BZ150),work!DD150-work!BZ150,".")</f>
        <v>6.2313572713023901E-2</v>
      </c>
      <c r="DF150" s="27">
        <f>IF(ISNUMBER(work!DE150-work!CA150),work!DE150-work!CA150,".")</f>
        <v>6.03135727130239E-2</v>
      </c>
      <c r="DG150" s="27">
        <f>IF(ISNUMBER(work!DF150-work!CB150),work!DF150-work!CB150,".")</f>
        <v>5.8313572713023898E-2</v>
      </c>
      <c r="DH150" s="27">
        <f>IF(ISNUMBER(work!DG150-work!CC150),work!DG150-work!CC150,".")</f>
        <v>5.6313572713023903E-2</v>
      </c>
      <c r="DI150" s="27">
        <f>IF(ISNUMBER(work!DH150-work!CD150),work!DH150-work!CD150,".")</f>
        <v>5.3313572713023907E-2</v>
      </c>
      <c r="DJ150" s="27">
        <f>IF(ISNUMBER(work!DI150-work!CE150),work!DI150-work!CE150,".")</f>
        <v>5.1313572713023906E-2</v>
      </c>
      <c r="DK150" s="27">
        <f>IF(ISNUMBER(work!DJ150-work!CF150),work!DJ150-work!CF150,".")</f>
        <v>4.9313572713023904E-2</v>
      </c>
      <c r="DL150" s="27">
        <f>IF(ISNUMBER(work!DK150-work!CG150),work!DK150-work!CG150,".")</f>
        <v>4.5646725143127259E-2</v>
      </c>
      <c r="DM150" s="94">
        <f>IF(ISNUMBER(work!DL150-work!CH150),work!DL150-work!CH150,".")</f>
        <v>4.2642666724777907E-2</v>
      </c>
      <c r="DN150" s="27">
        <f>IF(ISNUMBER(work!DM150-work!CI150),work!DM150-work!CI150,".")</f>
        <v>4.0338286673731634E-2</v>
      </c>
      <c r="DO150" s="27">
        <f>IF(ISNUMBER(work!DN150-work!CJ150),work!DN150-work!CJ150,".")</f>
        <v>3.860410317974123E-2</v>
      </c>
      <c r="DP150" s="27">
        <f>IF(ISNUMBER(work!DO150-work!CK150),work!DO150-work!CK150,".")</f>
        <v>3.7197095526709995E-2</v>
      </c>
      <c r="DQ150" s="27">
        <f>IF(ISNUMBER(work!DP150-work!CL150),work!DP150-work!CL150,".")</f>
        <v>3.4792914621651627E-2</v>
      </c>
      <c r="DR150" s="94">
        <f>IF(ISNUMBER(work!DQ150-work!CM150),work!DQ150-work!CM150,".")</f>
        <v>3.3149783466696385E-2</v>
      </c>
      <c r="DS150" s="27">
        <f>IF(ISNUMBER(work!DR150-work!CN150),work!DR150-work!CN150,".")</f>
        <v>3.0206773004561295E-2</v>
      </c>
      <c r="DT150" s="27">
        <f>IF(ISNUMBER(work!DS150-work!CO150),work!DS150-work!CO150,".")</f>
        <v>2.6983424936140518E-2</v>
      </c>
      <c r="DU150" s="27">
        <f>IF(ISNUMBER(work!DT150-work!CP150),work!DT150-work!CP150,".")</f>
        <v>2.4425505619154353E-2</v>
      </c>
      <c r="DV150" s="27">
        <f t="shared" si="127"/>
        <v>2.4425505619154353E-2</v>
      </c>
      <c r="DW150" s="27"/>
      <c r="DX150" s="27" t="str">
        <f>IF(ISNUMBER(work!FJ150/work!FN150),work!FJ150/work!FN150,".")</f>
        <v>.</v>
      </c>
      <c r="DY150" s="27" t="str">
        <f>IF(ISNUMBER(work!FK150/work!FO150),work!FK150/work!FO150,".")</f>
        <v>.</v>
      </c>
      <c r="DZ150" s="27" t="str">
        <f>IF(ISNUMBER(work!FL150/work!FP150),work!FL150/work!FP150,".")</f>
        <v>.</v>
      </c>
      <c r="EA150" s="27" t="str">
        <f>IF(ISNUMBER(work!FM150/work!FQ150),work!FM150/work!FQ150,".")</f>
        <v>.</v>
      </c>
      <c r="EB150" s="27" t="str">
        <f>IF(ISNUMBER((work!FK150+work!FL150)/(work!FO150+work!FP150)),(work!FK150+work!FL150)/(work!FO150+work!FP150),".")</f>
        <v>.</v>
      </c>
      <c r="EC150" s="27" t="str">
        <f>IF(ISNUMBER(work!FR150/work!FV150),work!FR150/work!FV150,".")</f>
        <v>.</v>
      </c>
      <c r="ED150" s="27" t="str">
        <f>IF(ISNUMBER(work!FS150/work!FW150),work!FS150/work!FW150,".")</f>
        <v>.</v>
      </c>
      <c r="EE150" s="27" t="str">
        <f>IF(ISNUMBER(work!FT150/work!FX150),work!FT150/work!FX150,".")</f>
        <v>.</v>
      </c>
      <c r="EF150" s="27" t="str">
        <f>IF(ISNUMBER(work!FU150/work!FY150),work!FU150/work!FY150,".")</f>
        <v>.</v>
      </c>
      <c r="EG150" s="27" t="str">
        <f>IF(ISNUMBER((work!FS150+work!FT150)/(work!FW150+work!FX150)),(work!FS150+work!FT150)/(work!FW150+work!FX150),".")</f>
        <v>.</v>
      </c>
      <c r="EH150" s="27">
        <f>work!EZ150</f>
        <v>1.7886911788905823E-4</v>
      </c>
      <c r="EI150" s="27">
        <f>work!FA150</f>
        <v>9.8555666704446335E-4</v>
      </c>
      <c r="EJ150" s="27">
        <f>work!FB150</f>
        <v>3.2428147008983375E-4</v>
      </c>
      <c r="EK150" s="27"/>
      <c r="EL150" s="27">
        <f t="shared" si="128"/>
        <v>19076.397000000001</v>
      </c>
      <c r="EM150">
        <f t="shared" si="129"/>
        <v>44</v>
      </c>
      <c r="EN150" t="str">
        <f>work!FM150</f>
        <v>.</v>
      </c>
      <c r="EO150" t="str">
        <f>IF(ISNUMBER(work!FK150+work!FL150),work!FK150+work!FL150,".")</f>
        <v>.</v>
      </c>
      <c r="EP150" t="str">
        <f>IF(ISNUMBER(work!FU150-work!FM150),work!FU150-work!FM150,".")</f>
        <v>.</v>
      </c>
      <c r="EQ150" t="str">
        <f>IF(ISNUMBER(work!FS150+work!FT150-work!FK150-work!FL150),(work!FS150+work!FT150-work!FK150-work!FL150),".")</f>
        <v>.</v>
      </c>
      <c r="EU150">
        <f>work!FC150</f>
        <v>2000</v>
      </c>
      <c r="EV150">
        <f>work!FD150</f>
        <v>13000</v>
      </c>
      <c r="EW150" t="str">
        <f>IF(ISNUMBER(VLOOKUP($F150,AREA_EM_ALLYEAR,Seq!B$1,FALSE)),VLOOKUP($F150,AREA_EM_ALLYEAR,Seq!B$1,FALSE),".")</f>
        <v>.</v>
      </c>
      <c r="EX150" t="str">
        <f>IF(ISNUMBER(VLOOKUP($F150,AREA_EM_ALLYEAR,Seq!C$1,FALSE)),VLOOKUP($F150,AREA_EM_ALLYEAR,Seq!C$1,FALSE),".")</f>
        <v>.</v>
      </c>
      <c r="EY150" t="str">
        <f>IF(ISNUMBER(VLOOKUP($F150,AREA_EM_ALLYEAR,Seq!D$1,FALSE)),VLOOKUP($F150,AREA_EM_ALLYEAR,Seq!D$1,FALSE),".")</f>
        <v>.</v>
      </c>
      <c r="EZ150" t="str">
        <f>IF(ISNUMBER(VLOOKUP($F150,AREA_EM_ALLYEAR,Seq!E$1,FALSE)),VLOOKUP($F150,AREA_EM_ALLYEAR,Seq!E$1,FALSE),".")</f>
        <v>.</v>
      </c>
      <c r="FA150" t="str">
        <f>IF(ISNUMBER(VLOOKUP($F150,AREA_EM_ALLYEAR,Seq!F$1,FALSE)),VLOOKUP($F150,AREA_EM_ALLYEAR,Seq!F$1,FALSE),".")</f>
        <v>.</v>
      </c>
      <c r="FB150" t="str">
        <f>IF(ISNUMBER(VLOOKUP($F150,AREA_EM_ALLYEAR,Seq!G$1,FALSE)),VLOOKUP($F150,AREA_EM_ALLYEAR,Seq!G$1,FALSE),".")</f>
        <v>.</v>
      </c>
      <c r="FC150" t="str">
        <f>IF(ISNUMBER(VLOOKUP($F150,AREA_EM_ALLYEAR,Seq!H$1,FALSE)),VLOOKUP($F150,AREA_EM_ALLYEAR,Seq!H$1,FALSE),".")</f>
        <v>.</v>
      </c>
      <c r="FD150" t="str">
        <f>IF(ISNUMBER(VLOOKUP($F150,AREA_EM_ALLYEAR,Seq!I$1,FALSE)),VLOOKUP($F150,AREA_EM_ALLYEAR,Seq!I$1,FALSE),".")</f>
        <v>.</v>
      </c>
      <c r="FE150" t="str">
        <f>IF(ISNUMBER(VLOOKUP($F150,AREA_EM_ALLYEAR,Seq!J$1,FALSE)),VLOOKUP($F150,AREA_EM_ALLYEAR,Seq!J$1,FALSE),".")</f>
        <v>.</v>
      </c>
      <c r="FF150" t="str">
        <f>IF(ISNUMBER(VLOOKUP($F150,AREA_EM_ALLYEAR,Seq!K$1,FALSE)),VLOOKUP($F150,AREA_EM_ALLYEAR,Seq!K$1,FALSE),".")</f>
        <v>.</v>
      </c>
      <c r="FG150" t="str">
        <f>IF(ISNUMBER(VLOOKUP($F150,AREA_EM_ALLYEAR,Seq!L$1,FALSE)),VLOOKUP($F150,AREA_EM_ALLYEAR,Seq!L$1,FALSE),".")</f>
        <v>.</v>
      </c>
      <c r="FH150" t="str">
        <f>IF(ISNUMBER(VLOOKUP($F150,AREA_EM_ALLYEAR,Seq!M$1,FALSE)),VLOOKUP($F150,AREA_EM_ALLYEAR,Seq!M$1,FALSE),".")</f>
        <v>.</v>
      </c>
      <c r="FI150" t="str">
        <f>IF(ISNUMBER(VLOOKUP($F150,AREA_EM_ALLYEAR,Seq!N$1,FALSE)),VLOOKUP($F150,AREA_EM_ALLYEAR,Seq!N$1,FALSE),".")</f>
        <v>.</v>
      </c>
      <c r="FJ150" t="str">
        <f>IF(ISNUMBER(VLOOKUP($F150,AREA_EM_ALLYEAR,Seq!O$1,FALSE)),VLOOKUP($F150,AREA_EM_ALLYEAR,Seq!O$1,FALSE),".")</f>
        <v>.</v>
      </c>
      <c r="FK150" t="str">
        <f t="shared" si="130"/>
        <v>.</v>
      </c>
      <c r="FN150">
        <f>IF( ISNUMBER(VLOOKUP($F150,AREA_LIFE,Seq!V$1,FALSE)-Life!V$39),VLOOKUP($F150,AREA_LIFE,Seq!V$1,FALSE)-Life!V$39,".")</f>
        <v>3.092000000000013</v>
      </c>
      <c r="FO150">
        <f>IF( ISNUMBER(VLOOKUP($F150,AREA_LIFE,Seq!W$1,FALSE)-Life!W$39),VLOOKUP($F150,AREA_LIFE,Seq!W$1,FALSE)-Life!W$39,".")</f>
        <v>3.566487804878065</v>
      </c>
      <c r="FP150">
        <f>IF( ISNUMBER(VLOOKUP($F150,AREA_LIFE,Seq!X$1,FALSE)-Life!X$39),VLOOKUP($F150,AREA_LIFE,Seq!X$1,FALSE)-Life!X$39,".")</f>
        <v>4.000365853658522</v>
      </c>
      <c r="FQ150">
        <f>IF( ISNUMBER(VLOOKUP($F150,AREA_LIFE,Seq!Y$1,FALSE)-Life!Y$39),VLOOKUP($F150,AREA_LIFE,Seq!Y$1,FALSE)-Life!Y$39,".")</f>
        <v>4.3811219512195123</v>
      </c>
      <c r="FR150">
        <f>IF( ISNUMBER(VLOOKUP($F150,AREA_LIFE,Seq!Z$1,FALSE)-Life!Z$39),VLOOKUP($F150,AREA_LIFE,Seq!Z$1,FALSE)-Life!Z$39,".")</f>
        <v>4.6972439024390269</v>
      </c>
      <c r="FS150">
        <f>IF( ISNUMBER(VLOOKUP($F150,AREA_LIFE,Seq!AA$1,FALSE)-Life!AA$39),VLOOKUP($F150,AREA_LIFE,Seq!AA$1,FALSE)-Life!AA$39,".")</f>
        <v>4.9451219512195053</v>
      </c>
      <c r="FT150">
        <f>IF( ISNUMBER(VLOOKUP($F150,AREA_LIFE,Seq!AB$1,FALSE)-Life!AB$39),VLOOKUP($F150,AREA_LIFE,Seq!AB$1,FALSE)-Life!AB$39,".")</f>
        <v>5.1290731707317008</v>
      </c>
      <c r="FU150">
        <f>IF( ISNUMBER(VLOOKUP($F150,AREA_LIFE,Seq!AC$1,FALSE)-Life!AC$39),VLOOKUP($F150,AREA_LIFE,Seq!AC$1,FALSE)-Life!AC$39,".")</f>
        <v>5.2659512195122034</v>
      </c>
      <c r="FV150">
        <f>IF( ISNUMBER(VLOOKUP($F150,AREA_LIFE,Seq!AD$1,FALSE)-Life!AD$39),VLOOKUP($F150,AREA_LIFE,Seq!AD$1,FALSE)-Life!AD$39,".")</f>
        <v>5.3690975609756322</v>
      </c>
      <c r="FW150">
        <f>IF( ISNUMBER(VLOOKUP($F150,AREA_LIFE,Seq!AE$1,FALSE)-Life!AE$39),VLOOKUP($F150,AREA_LIFE,Seq!AE$1,FALSE)-Life!AE$39,".")</f>
        <v>5.4454146341463456</v>
      </c>
      <c r="FX150">
        <f>IF( ISNUMBER(VLOOKUP($F150,AREA_LIFE,Seq!AF$1,FALSE)-Life!AF$39),VLOOKUP($F150,AREA_LIFE,Seq!AF$1,FALSE)-Life!AF$39,".")</f>
        <v>5.4953414634146327</v>
      </c>
      <c r="FY150">
        <f>IF( ISNUMBER(VLOOKUP($F150,AREA_LIFE,Seq!AG$1,FALSE)-Life!AG$39),VLOOKUP($F150,AREA_LIFE,Seq!AG$1,FALSE)-Life!AG$39,".")</f>
        <v>5.5163414634146335</v>
      </c>
      <c r="FZ150">
        <f>IF( ISNUMBER(VLOOKUP($F150,AREA_LIFE,Seq!AH$1,FALSE)-Life!AH$39),VLOOKUP($F150,AREA_LIFE,Seq!AH$1,FALSE)-Life!AH$39,".")</f>
        <v>5.5090243902438942</v>
      </c>
      <c r="GA150">
        <f>IF( ISNUMBER(VLOOKUP($F150,AREA_LIFE,Seq!AI$1,FALSE)-Life!AI$39),VLOOKUP($F150,AREA_LIFE,Seq!AI$1,FALSE)-Life!AI$39,".")</f>
        <v>5.4779512195121924</v>
      </c>
      <c r="GB150">
        <f>IF( ISNUMBER(VLOOKUP($F150,AREA_LIFE,Seq!AJ$1,FALSE)-Life!AJ$39),VLOOKUP($F150,AREA_LIFE,Seq!AJ$1,FALSE)-Life!AJ$39,".")</f>
        <v>5.4311951219512054</v>
      </c>
      <c r="GC150">
        <f>IF( ISNUMBER(VLOOKUP($F150,AREA_LIFE,Seq!AK$1,FALSE)-Life!AK$39),VLOOKUP($F150,AREA_LIFE,Seq!AK$1,FALSE)-Life!AK$39,".")</f>
        <v>5.383804878048764</v>
      </c>
      <c r="GD150">
        <f>IF( ISNUMBER(VLOOKUP($F150,AREA_LIFE,Seq!AL$1,FALSE)-Life!AL$39),VLOOKUP($F150,AREA_LIFE,Seq!AL$1,FALSE)-Life!AL$39,".")</f>
        <v>5.3533658536585449</v>
      </c>
      <c r="GE150">
        <f>IF( ISNUMBER(VLOOKUP($F150,AREA_LIFE,Seq!AM$1,FALSE)-Life!AM$39),VLOOKUP($F150,AREA_LIFE,Seq!AM$1,FALSE)-Life!AM$39,".")</f>
        <v>5.3494146341463278</v>
      </c>
      <c r="GF150">
        <f>IF( ISNUMBER(VLOOKUP($F150,AREA_LIFE,Seq!AN$1,FALSE)-Life!AN$39),VLOOKUP($F150,AREA_LIFE,Seq!AN$1,FALSE)-Life!AN$39,".")</f>
        <v>5.3740487804877972</v>
      </c>
      <c r="GG150">
        <f>IF( ISNUMBER(VLOOKUP($F150,AREA_LIFE,Seq!AO$1,FALSE)-Life!AO$39),VLOOKUP($F150,AREA_LIFE,Seq!AO$1,FALSE)-Life!AO$39,".")</f>
        <v>5.4272439024390025</v>
      </c>
      <c r="GH150">
        <f>IF( ISNUMBER(VLOOKUP($F150,AREA_LIFE,Seq!AP$1,FALSE)-Life!AP$39),VLOOKUP($F150,AREA_LIFE,Seq!AP$1,FALSE)-Life!AP$39,".")</f>
        <v>5.4995365853658456</v>
      </c>
      <c r="GI150">
        <f>IF( ISNUMBER(VLOOKUP($F150,AREA_LIFE,Seq!AQ$1,FALSE)-Life!AQ$39),VLOOKUP($F150,AREA_LIFE,Seq!AQ$1,FALSE)-Life!AQ$39,".")</f>
        <v>5.5769268292683023</v>
      </c>
      <c r="GJ150">
        <f>IF( ISNUMBER(VLOOKUP($F150,AREA_LIFE,Seq!AR$1,FALSE)-Life!AR$39),VLOOKUP($F150,AREA_LIFE,Seq!AR$1,FALSE)-Life!AR$39,".")</f>
        <v>5.6428536585365947</v>
      </c>
      <c r="GK150">
        <f>IF( ISNUMBER(VLOOKUP($F150,AREA_LIFE,Seq!AS$1,FALSE)-Life!AS$39),VLOOKUP($F150,AREA_LIFE,Seq!AS$1,FALSE)-Life!AS$39,".")</f>
        <v>5.6838048780487753</v>
      </c>
      <c r="GL150">
        <f>IF( ISNUMBER(VLOOKUP($F150,AREA_LIFE,Seq!AT$1,FALSE)-Life!AT$39),VLOOKUP($F150,AREA_LIFE,Seq!AT$1,FALSE)-Life!AT$39,".")</f>
        <v>5.6932439024390078</v>
      </c>
      <c r="GM150">
        <f>IF( ISNUMBER(VLOOKUP($F150,AREA_LIFE,Seq!AU$1,FALSE)-Life!AU$39),VLOOKUP($F150,AREA_LIFE,Seq!AU$1,FALSE)-Life!AU$39,".")</f>
        <v>5.6726829268292818</v>
      </c>
      <c r="GN150">
        <f>IF( ISNUMBER(VLOOKUP($F150,AREA_LIFE,Seq!AV$1,FALSE)-Life!AV$39),VLOOKUP($F150,AREA_LIFE,Seq!AV$1,FALSE)-Life!AV$39,".")</f>
        <v>5.6246097560975841</v>
      </c>
      <c r="GO150">
        <f>IF( ISNUMBER(VLOOKUP($F150,AREA_LIFE,Seq!AW$1,FALSE)-Life!AW$39),VLOOKUP($F150,AREA_LIFE,Seq!AW$1,FALSE)-Life!AW$39,".")</f>
        <v>5.5605121951219587</v>
      </c>
      <c r="GP150">
        <f>IF( ISNUMBER(VLOOKUP($F150,AREA_LIFE,Seq!AX$1,FALSE)-Life!AX$39),VLOOKUP($F150,AREA_LIFE,Seq!AX$1,FALSE)-Life!AX$39,".")</f>
        <v>5.4893902439024345</v>
      </c>
      <c r="GQ150">
        <f t="shared" si="131"/>
        <v>5.4893902439024345</v>
      </c>
      <c r="GS150">
        <f>IFERROR(VLOOKUP($F150,AREA_LIFE,Seq!V$1,FALSE),".")</f>
        <v>69.060390243902447</v>
      </c>
      <c r="GT150">
        <f>IFERROR(VLOOKUP($F150,AREA_LIFE,Seq!W$1,FALSE),".")</f>
        <v>69.733219512195134</v>
      </c>
      <c r="GU150">
        <f>IFERROR(VLOOKUP($F150,AREA_LIFE,Seq!X$1,FALSE),".")</f>
        <v>70.348853658536584</v>
      </c>
      <c r="GV150">
        <f>IFERROR(VLOOKUP($F150,AREA_LIFE,Seq!Y$1,FALSE),".")</f>
        <v>70.902292682926841</v>
      </c>
      <c r="GW150">
        <f>IFERROR(VLOOKUP($F150,AREA_LIFE,Seq!Z$1,FALSE),".")</f>
        <v>71.393048780487817</v>
      </c>
      <c r="GX150">
        <f>IFERROR(VLOOKUP($F150,AREA_LIFE,Seq!AA$1,FALSE),".")</f>
        <v>71.825560975609761</v>
      </c>
      <c r="GY150">
        <f>IFERROR(VLOOKUP($F150,AREA_LIFE,Seq!AB$1,FALSE),".")</f>
        <v>72.210292682926834</v>
      </c>
      <c r="GZ150">
        <f>IFERROR(VLOOKUP($F150,AREA_LIFE,Seq!AC$1,FALSE),".")</f>
        <v>72.564146341463427</v>
      </c>
      <c r="HA150">
        <f>IFERROR(VLOOKUP($F150,AREA_LIFE,Seq!AD$1,FALSE),".")</f>
        <v>72.902024390243923</v>
      </c>
      <c r="HB150">
        <f>IFERROR(VLOOKUP($F150,AREA_LIFE,Seq!AE$1,FALSE),".")</f>
        <v>73.231804878048791</v>
      </c>
      <c r="HC150">
        <f>IFERROR(VLOOKUP($F150,AREA_LIFE,Seq!AF$1,FALSE),".")</f>
        <v>73.55441463414634</v>
      </c>
      <c r="HD150">
        <f>IFERROR(VLOOKUP($F150,AREA_LIFE,Seq!AG$1,FALSE),".")</f>
        <v>73.866731707317086</v>
      </c>
      <c r="HE150">
        <f>IFERROR(VLOOKUP($F150,AREA_LIFE,Seq!AH$1,FALSE),".")</f>
        <v>74.16426829268292</v>
      </c>
      <c r="HF150">
        <f>IFERROR(VLOOKUP($F150,AREA_LIFE,Seq!AI$1,FALSE),".")</f>
        <v>74.447536585365867</v>
      </c>
      <c r="HG150">
        <f>IFERROR(VLOOKUP($F150,AREA_LIFE,Seq!AJ$1,FALSE),".")</f>
        <v>74.721536585365854</v>
      </c>
      <c r="HH150">
        <f>IFERROR(VLOOKUP($F150,AREA_LIFE,Seq!AK$1,FALSE),".")</f>
        <v>75.001341463414633</v>
      </c>
      <c r="HI150">
        <f>IFERROR(VLOOKUP($F150,AREA_LIFE,Seq!AL$1,FALSE),".")</f>
        <v>75.305000000000007</v>
      </c>
      <c r="HJ150">
        <f>IFERROR(VLOOKUP($F150,AREA_LIFE,Seq!AM$1,FALSE),".")</f>
        <v>75.641146341463411</v>
      </c>
      <c r="HK150">
        <f>IFERROR(VLOOKUP($F150,AREA_LIFE,Seq!AN$1,FALSE),".")</f>
        <v>76.008853658536594</v>
      </c>
      <c r="HL150">
        <f>IFERROR(VLOOKUP($F150,AREA_LIFE,Seq!AO$1,FALSE),".")</f>
        <v>76.402146341463407</v>
      </c>
      <c r="HM150">
        <f>IFERROR(VLOOKUP($F150,AREA_LIFE,Seq!AP$1,FALSE),".")</f>
        <v>76.803536585365862</v>
      </c>
      <c r="HN150">
        <f>IFERROR(VLOOKUP($F150,AREA_LIFE,Seq!AQ$1,FALSE),".")</f>
        <v>77.188512195121959</v>
      </c>
      <c r="HO150">
        <f>IFERROR(VLOOKUP($F150,AREA_LIFE,Seq!AR$1,FALSE),".")</f>
        <v>77.536000000000016</v>
      </c>
      <c r="HP150">
        <f>IFERROR(VLOOKUP($F150,AREA_LIFE,Seq!AS$1,FALSE),".")</f>
        <v>77.830975609756095</v>
      </c>
      <c r="HQ150">
        <f>IFERROR(VLOOKUP($F150,AREA_LIFE,Seq!AT$1,FALSE),".")</f>
        <v>78.066926829268297</v>
      </c>
      <c r="HR150">
        <f>IFERROR(VLOOKUP($F150,AREA_LIFE,Seq!AU$1,FALSE),".")</f>
        <v>78.249341463414652</v>
      </c>
      <c r="HS150">
        <f>IFERROR(VLOOKUP($F150,AREA_LIFE,Seq!AV$1,FALSE),".")</f>
        <v>78.388219512195136</v>
      </c>
      <c r="HT150">
        <f>IFERROR(VLOOKUP($F150,AREA_LIFE,Seq!AW$1,FALSE),".")</f>
        <v>78.503585365853667</v>
      </c>
      <c r="HU150">
        <f>IFERROR(VLOOKUP($F150,AREA_LIFE,Seq!AX$1,FALSE),".")</f>
        <v>78.613951219512202</v>
      </c>
      <c r="HV150" t="str">
        <f>IFERROR(VLOOKUP($F150,AREA_LIFE,Seq!AY$1,FALSE),".")</f>
        <v>.</v>
      </c>
      <c r="HZ150">
        <f t="shared" si="134"/>
        <v>1669</v>
      </c>
      <c r="IA150">
        <f t="shared" si="132"/>
        <v>199</v>
      </c>
      <c r="IB150">
        <f t="shared" si="135"/>
        <v>48505618.267276064</v>
      </c>
      <c r="IC150">
        <f t="shared" si="136"/>
        <v>-40414492.918846145</v>
      </c>
      <c r="ID150">
        <f t="shared" si="133"/>
        <v>7.7440278530146553E-2</v>
      </c>
      <c r="IE150" t="str">
        <f>work!FK150</f>
        <v>.</v>
      </c>
      <c r="IF150" t="str">
        <f>work!FL150</f>
        <v>.</v>
      </c>
      <c r="IG150" t="str">
        <f>work!FM150</f>
        <v>.</v>
      </c>
      <c r="IH150" t="str">
        <f>IF(ISNUMBER(work!FS150-work!FK150),work!FS150-work!FK150,".")</f>
        <v>.</v>
      </c>
      <c r="II150" t="str">
        <f>IF(ISNUMBER(work!FT150-work!FL150),work!FT150-work!FL150,".")</f>
        <v>.</v>
      </c>
      <c r="IJ150" t="str">
        <f>IF(ISNUMBER(work!FU150-work!FM150),work!FU150-work!FM150,".")</f>
        <v>.</v>
      </c>
    </row>
    <row r="151" spans="1:244" hidden="1">
      <c r="A151" s="24" t="str">
        <f t="shared" si="97"/>
        <v>拉丁美洲</v>
      </c>
      <c r="B151" s="24" t="str">
        <f t="shared" si="98"/>
        <v>Out</v>
      </c>
      <c r="C151" s="24" t="str">
        <f t="shared" si="99"/>
        <v>Out</v>
      </c>
      <c r="D151" s="24"/>
      <c r="E151" s="25" t="s">
        <v>3973</v>
      </c>
      <c r="F151" s="26" t="str">
        <f t="shared" si="100"/>
        <v>Dominica</v>
      </c>
      <c r="G151" s="27" t="str">
        <f t="shared" si="101"/>
        <v>.</v>
      </c>
      <c r="H151" s="27" t="str">
        <f t="shared" si="102"/>
        <v>.</v>
      </c>
      <c r="I151" s="27" t="str">
        <f t="shared" si="103"/>
        <v>.</v>
      </c>
      <c r="J151" s="27" t="str">
        <f t="shared" si="104"/>
        <v>.</v>
      </c>
      <c r="K151" s="27" t="str">
        <f t="shared" si="105"/>
        <v>.</v>
      </c>
      <c r="L151" s="27" t="str">
        <f t="shared" si="106"/>
        <v>.</v>
      </c>
      <c r="M151" s="27" t="str">
        <f t="shared" si="107"/>
        <v>.</v>
      </c>
      <c r="N151" s="27" t="str">
        <f t="shared" si="108"/>
        <v>.</v>
      </c>
      <c r="O151" s="27">
        <f t="shared" si="109"/>
        <v>0</v>
      </c>
      <c r="P151" s="27">
        <f t="shared" si="110"/>
        <v>46</v>
      </c>
      <c r="Q151" s="27">
        <f t="shared" si="111"/>
        <v>0</v>
      </c>
      <c r="R151" s="27">
        <f t="shared" si="112"/>
        <v>8</v>
      </c>
      <c r="S151" s="27">
        <f t="shared" si="113"/>
        <v>0</v>
      </c>
      <c r="T151" s="27">
        <f t="shared" si="114"/>
        <v>25</v>
      </c>
      <c r="U151" s="27">
        <f t="shared" si="115"/>
        <v>0</v>
      </c>
      <c r="V151" s="27">
        <f t="shared" si="116"/>
        <v>10</v>
      </c>
      <c r="W151" s="27">
        <f t="shared" si="117"/>
        <v>10</v>
      </c>
      <c r="X151" s="27">
        <f t="shared" si="118"/>
        <v>1</v>
      </c>
      <c r="Y151" s="27" t="str">
        <f t="shared" si="119"/>
        <v>.</v>
      </c>
      <c r="Z151" s="27" t="str">
        <f t="shared" si="120"/>
        <v>.</v>
      </c>
      <c r="AA151" s="27">
        <f t="shared" si="121"/>
        <v>35</v>
      </c>
      <c r="AB151" s="27">
        <f t="shared" si="122"/>
        <v>102</v>
      </c>
      <c r="AC151" s="27">
        <f t="shared" si="123"/>
        <v>35</v>
      </c>
      <c r="AD151" s="27">
        <f t="shared" si="124"/>
        <v>16</v>
      </c>
      <c r="AE151" s="27" t="str">
        <f t="shared" si="125"/>
        <v>.</v>
      </c>
      <c r="AF151" s="27" t="str">
        <f t="shared" si="126"/>
        <v>.</v>
      </c>
      <c r="AG151" s="27"/>
      <c r="AH151" s="27">
        <f>IF(ISNUMBER(work!C151+work!AH151),work!C151+work!AH151,".")</f>
        <v>18307683.162466612</v>
      </c>
      <c r="AI151" s="27">
        <f>IF(ISNUMBER(work!D151+work!AI151),work!D151+work!AI151,".")</f>
        <v>19260611.312392715</v>
      </c>
      <c r="AJ151" s="27">
        <f>IF(ISNUMBER(work!E151+work!AJ151),work!E151+work!AJ151,".")</f>
        <v>21012576.198645487</v>
      </c>
      <c r="AK151" s="27">
        <f>IF(ISNUMBER(work!F151+work!AK151),work!F151+work!AK151,".")</f>
        <v>23301654.689503208</v>
      </c>
      <c r="AL151" s="27">
        <f>IF(ISNUMBER(work!G151+work!AL151),work!G151+work!AL151,".")</f>
        <v>26841926.027181629</v>
      </c>
      <c r="AM151" s="27">
        <f>IF(ISNUMBER(work!H151+work!AM151),work!H151+work!AM151,".")</f>
        <v>30463503.903910227</v>
      </c>
      <c r="AN151" s="27">
        <f>IF(ISNUMBER(work!I151+work!AN151),work!I151+work!AN151,".")</f>
        <v>33143994.913914017</v>
      </c>
      <c r="AO151" s="27">
        <f>IF(ISNUMBER(work!J151+work!AO151),work!J151+work!AO151,".")</f>
        <v>36987943.8538929</v>
      </c>
      <c r="AP151" s="27">
        <f>IF(ISNUMBER(work!K151+work!AP151),work!K151+work!AP151,".")</f>
        <v>41167036.716997191</v>
      </c>
      <c r="AQ151" s="27">
        <f>IF(ISNUMBER(work!L151+work!AQ151),work!L151+work!AQ151,".")</f>
        <v>42853948.094570167</v>
      </c>
      <c r="AR151" s="27">
        <f>IF(ISNUMBER(work!M151+work!AR151),work!M151+work!AR151,".")</f>
        <v>44482711.283589885</v>
      </c>
      <c r="AS151" s="27">
        <f>IF(ISNUMBER(work!N151+work!AS151),work!N151+work!AS151,".")</f>
        <v>48573174.126502179</v>
      </c>
      <c r="AT151" s="27">
        <f>IF(ISNUMBER(work!O151+work!AT151),work!O151+work!AT151,".")</f>
        <v>55467794.850906543</v>
      </c>
      <c r="AU151" s="27">
        <f>IF(ISNUMBER(work!P151+work!AU151),work!P151+work!AU151,".")</f>
        <v>63230420.708616108</v>
      </c>
      <c r="AV151" s="27">
        <f>IF(ISNUMBER(work!Q151+work!AV151),work!Q151+work!AV151,".")</f>
        <v>71510846.052809164</v>
      </c>
      <c r="AW151" s="27">
        <f>IF(ISNUMBER(work!R151+work!AW151),work!R151+work!AW151,".")</f>
        <v>79303387.133676961</v>
      </c>
      <c r="AX151" s="27">
        <f>IF(ISNUMBER(work!S151+work!AX151),work!S151+work!AX151,".")</f>
        <v>87231925.783253253</v>
      </c>
      <c r="AY151" s="27">
        <f>IF(ISNUMBER(work!T151+work!AY151),work!T151+work!AY151,".")</f>
        <v>95342534.028376296</v>
      </c>
      <c r="AZ151" s="27">
        <f>IF(ISNUMBER(work!U151+work!AZ151),work!U151+work!AZ151,".")</f>
        <v>102778532.54736058</v>
      </c>
      <c r="BA151" s="27">
        <f>IF(ISNUMBER(work!V151+work!BA151),work!V151+work!BA151,".")</f>
        <v>110587850.62725279</v>
      </c>
      <c r="BB151" s="27">
        <f>IF(ISNUMBER(work!W151+work!BB151),work!W151+work!BB151,".")</f>
        <v>119875148.83748776</v>
      </c>
      <c r="BC151" s="27">
        <f>IF(ISNUMBER(work!X151+work!BC151),work!X151+work!BC151,".")</f>
        <v>129821518.46245946</v>
      </c>
      <c r="BD151" s="27">
        <f>IF(ISNUMBER(work!Y151+work!BD151),work!Y151+work!BD151,".")</f>
        <v>141631854.76707411</v>
      </c>
      <c r="BE151" s="27">
        <f>IF(ISNUMBER(work!Z151+work!BE151),work!Z151+work!BE151,".")</f>
        <v>155793081.57910022</v>
      </c>
      <c r="BF151" s="27">
        <f>IF(ISNUMBER(work!AA151+work!BF151),work!AA151+work!BF151,".")</f>
        <v>171527205.32330328</v>
      </c>
      <c r="BG151" s="27">
        <f>IF(ISNUMBER(work!AB151+work!BG151),work!AB151+work!BG151,".")</f>
        <v>189364122.30575278</v>
      </c>
      <c r="BH151" s="27">
        <f>IF(ISNUMBER(work!AC151+work!BH151),work!AC151+work!BH151,".")</f>
        <v>211328546.95036644</v>
      </c>
      <c r="BI151" s="27">
        <f>IF(ISNUMBER(work!AD151+work!BI151),work!AD151+work!BI151,".")</f>
        <v>238798427.4202325</v>
      </c>
      <c r="BJ151" s="27">
        <f>IF(ISNUMBER(work!AE151+work!BJ151),work!AE151+work!BJ151,".")</f>
        <v>260288852.52139014</v>
      </c>
      <c r="BK151" s="27">
        <f>IF(ISNUMBER(work!AF151+work!BK151),work!AF151+work!BK151,".")</f>
        <v>293786739.15875262</v>
      </c>
      <c r="BL151" s="27"/>
      <c r="BM151" s="27">
        <f>IF(ISNUMBER(work!AH151-work!C151),work!AH151-work!C151,".")</f>
        <v>-18280705.400599387</v>
      </c>
      <c r="BN151" s="27">
        <f>IF(ISNUMBER(work!AI151-work!D151),work!AI151-work!D151,".")</f>
        <v>-19230373.455952685</v>
      </c>
      <c r="BO151" s="27">
        <f>IF(ISNUMBER(work!AJ151-work!E151),work!AJ151-work!E151,".")</f>
        <v>-20981088.183619313</v>
      </c>
      <c r="BP151" s="27">
        <f>IF(ISNUMBER(work!AK151-work!F151),work!AK151-work!F151,".")</f>
        <v>-23269319.110428393</v>
      </c>
      <c r="BQ151" s="27">
        <f>IF(ISNUMBER(work!AL151-work!G151),work!AL151-work!G151,".")</f>
        <v>-26807835.79033957</v>
      </c>
      <c r="BR151" s="27">
        <f>IF(ISNUMBER(work!AM151-work!H151),work!AM151-work!H151,".")</f>
        <v>-30428975.75897637</v>
      </c>
      <c r="BS151" s="27">
        <f>IF(ISNUMBER(work!AN151-work!I151),work!AN151-work!I151,".")</f>
        <v>-33107022.95930659</v>
      </c>
      <c r="BT151" s="27">
        <f>IF(ISNUMBER(work!AO151-work!J151),work!AO151-work!J151,".")</f>
        <v>-36948192.092621304</v>
      </c>
      <c r="BU151" s="27">
        <f>IF(ISNUMBER(work!AP151-work!K151),work!AP151-work!K151,".")</f>
        <v>-41123882.591473207</v>
      </c>
      <c r="BV151" s="27">
        <f>IF(ISNUMBER(work!AQ151-work!L151),work!AQ151-work!L151,".")</f>
        <v>-42810898.905547433</v>
      </c>
      <c r="BW151" s="27">
        <f>IF(ISNUMBER(work!AR151-work!M151),work!AR151-work!M151,".")</f>
        <v>-44437399.902532324</v>
      </c>
      <c r="BX151" s="27">
        <f>IF(ISNUMBER(work!AS151-work!N151),work!AS151-work!N151,".")</f>
        <v>-48527587.28874322</v>
      </c>
      <c r="BY151" s="27">
        <f>IF(ISNUMBER(work!AT151-work!O151),work!AT151-work!O151,".")</f>
        <v>-55421274.685303666</v>
      </c>
      <c r="BZ151" s="27">
        <f>IF(ISNUMBER(work!AU151-work!P151),work!AU151-work!P151,".")</f>
        <v>-63183118.562663481</v>
      </c>
      <c r="CA151" s="27">
        <f>IF(ISNUMBER(work!AV151-work!Q151),work!AV151-work!Q151,".")</f>
        <v>-71462866.863008037</v>
      </c>
      <c r="CB151" s="27">
        <f>IF(ISNUMBER(work!AW151-work!R151),work!AW151-work!R151,".")</f>
        <v>-79254460.48996444</v>
      </c>
      <c r="CC151" s="27">
        <f>IF(ISNUMBER(work!AX151-work!S151),work!AX151-work!S151,".")</f>
        <v>-87181706.602752149</v>
      </c>
      <c r="CD151" s="27">
        <f>IF(ISNUMBER(work!AY151-work!T151),work!AY151-work!T151,".")</f>
        <v>-95291566.169527695</v>
      </c>
      <c r="CE151" s="27">
        <f>IF(ISNUMBER(work!AZ151-work!U151),work!AZ151-work!U151,".")</f>
        <v>-102725027.46597941</v>
      </c>
      <c r="CF151" s="27">
        <f>IF(ISNUMBER(work!BA151-work!V151),work!BA151-work!V151,".")</f>
        <v>-110533979.94710121</v>
      </c>
      <c r="CG151" s="27">
        <f>IF(ISNUMBER(work!BB151-work!W151),work!BB151-work!W151,".")</f>
        <v>-119820915.50511223</v>
      </c>
      <c r="CH151" s="27">
        <f>IF(ISNUMBER(work!BC151-work!X151),work!BC151-work!X151,".")</f>
        <v>-129769319.22057654</v>
      </c>
      <c r="CI151" s="27">
        <f>IF(ISNUMBER(work!BD151-work!Y151),work!BD151-work!Y151,".")</f>
        <v>-141581749.14511788</v>
      </c>
      <c r="CJ151" s="27">
        <f>IF(ISNUMBER(work!BE151-work!Z151),work!BE151-work!Z151,".")</f>
        <v>-155741882.7243118</v>
      </c>
      <c r="CK151" s="27">
        <f>IF(ISNUMBER(work!BF151-work!AA151),work!BF151-work!AA151,".")</f>
        <v>-171472790.3747527</v>
      </c>
      <c r="CL151" s="27">
        <f>IF(ISNUMBER(work!BG151-work!AB151),work!BG151-work!AB151,".")</f>
        <v>-189307872.9449012</v>
      </c>
      <c r="CM151" s="27">
        <f>IF(ISNUMBER(work!BH151-work!AC151),work!BH151-work!AC151,".")</f>
        <v>-211269399.74936354</v>
      </c>
      <c r="CN151" s="27">
        <f>IF(ISNUMBER(work!BI151-work!AD151),work!BI151-work!AD151,".")</f>
        <v>-238737252.35046151</v>
      </c>
      <c r="CO151" s="27">
        <f>IF(ISNUMBER(work!BJ151-work!AE151),work!BJ151-work!AE151,".")</f>
        <v>-260225038.42866784</v>
      </c>
      <c r="CP151" s="27">
        <f>IF(ISNUMBER(work!BK151-work!AF151),work!BK151-work!AF151,".")</f>
        <v>-293722368.67003804</v>
      </c>
      <c r="CQ151" s="27"/>
      <c r="CR151" s="27"/>
      <c r="CS151" s="27">
        <f>IF(ISNUMBER(work!CR151-work!BN151),work!CR151-work!BN151,".")</f>
        <v>9.7138962673004328E-2</v>
      </c>
      <c r="CT151" s="27">
        <f>IF(ISNUMBER(work!CS151-work!BO151),work!CS151-work!BO151,".")</f>
        <v>9.6138962673004327E-2</v>
      </c>
      <c r="CU151" s="27">
        <f>IF(ISNUMBER(work!CT151-work!BP151),work!CT151-work!BP151,".")</f>
        <v>9.6138962673004327E-2</v>
      </c>
      <c r="CV151" s="27">
        <f>IF(ISNUMBER(work!CU151-work!BQ151),work!CU151-work!BQ151,".")</f>
        <v>9.5138962673004326E-2</v>
      </c>
      <c r="CW151" s="27">
        <f>IF(ISNUMBER(work!CV151-work!BR151),work!CV151-work!BR151,".")</f>
        <v>9.5138962673004326E-2</v>
      </c>
      <c r="CX151" s="27">
        <f>IF(ISNUMBER(work!CW151-work!BS151),work!CW151-work!BS151,".")</f>
        <v>9.4138962673004339E-2</v>
      </c>
      <c r="CY151" s="27">
        <f>IF(ISNUMBER(work!CX151-work!BT151),work!CX151-work!BT151,".")</f>
        <v>9.3138962673004339E-2</v>
      </c>
      <c r="CZ151" s="27">
        <f>IF(ISNUMBER(work!CY151-work!BU151),work!CY151-work!BU151,".")</f>
        <v>9.2138962673004338E-2</v>
      </c>
      <c r="DA151" s="27">
        <f>IF(ISNUMBER(work!CZ151-work!BV151),work!CZ151-work!BV151,".")</f>
        <v>9.1138962673004337E-2</v>
      </c>
      <c r="DB151" s="27">
        <f>IF(ISNUMBER(work!DA151-work!BW151),work!DA151-work!BW151,".")</f>
        <v>9.0138962673004336E-2</v>
      </c>
      <c r="DC151" s="27">
        <f>IF(ISNUMBER(work!DB151-work!BX151),work!DB151-work!BX151,".")</f>
        <v>8.8138962673004334E-2</v>
      </c>
      <c r="DD151" s="27">
        <f>IF(ISNUMBER(work!DC151-work!BY151),work!DC151-work!BY151,".")</f>
        <v>8.6138962673004332E-2</v>
      </c>
      <c r="DE151" s="27">
        <f>IF(ISNUMBER(work!DD151-work!BZ151),work!DD151-work!BZ151,".")</f>
        <v>8.5138962673004331E-2</v>
      </c>
      <c r="DF151" s="27">
        <f>IF(ISNUMBER(work!DE151-work!CA151),work!DE151-work!CA151,".")</f>
        <v>8.313896267300433E-2</v>
      </c>
      <c r="DG151" s="27">
        <f>IF(ISNUMBER(work!DF151-work!CB151),work!DF151-work!CB151,".")</f>
        <v>8.1138962673004328E-2</v>
      </c>
      <c r="DH151" s="27">
        <f>IF(ISNUMBER(work!DG151-work!CC151),work!DG151-work!CC151,".")</f>
        <v>7.9138962673004326E-2</v>
      </c>
      <c r="DI151" s="27">
        <f>IF(ISNUMBER(work!DH151-work!CD151),work!DH151-work!CD151,".")</f>
        <v>7.6138962673004337E-2</v>
      </c>
      <c r="DJ151" s="27">
        <f>IF(ISNUMBER(work!DI151-work!CE151),work!DI151-work!CE151,".")</f>
        <v>7.4138962673004336E-2</v>
      </c>
      <c r="DK151" s="27">
        <f>IF(ISNUMBER(work!DJ151-work!CF151),work!DJ151-work!CF151,".")</f>
        <v>7.2138962673004334E-2</v>
      </c>
      <c r="DL151" s="27">
        <f>IF(ISNUMBER(work!DK151-work!CG151),work!DK151-work!CG151,".")</f>
        <v>6.9138962673004331E-2</v>
      </c>
      <c r="DM151" s="27">
        <f>IF(ISNUMBER(work!DL151-work!CH151),work!DL151-work!CH151,".")</f>
        <v>6.6178728654347652E-2</v>
      </c>
      <c r="DN151" s="27">
        <f>IF(ISNUMBER(work!DM151-work!CI151),work!DM151-work!CI151,".")</f>
        <v>6.3139872536192132E-2</v>
      </c>
      <c r="DO151" s="27">
        <f>IF(ISNUMBER(work!DN151-work!CJ151),work!DN151-work!CJ151,".")</f>
        <v>4.0443478383207408E-2</v>
      </c>
      <c r="DP151" s="27">
        <f>IF(ISNUMBER(work!DO151-work!CK151),work!DO151-work!CK151,".")</f>
        <v>3.7246417397553438E-2</v>
      </c>
      <c r="DQ151" s="27">
        <f>IF(ISNUMBER(work!DP151-work!CL151),work!DP151-work!CL151,".")</f>
        <v>3.3061255614165189E-2</v>
      </c>
      <c r="DR151" s="27">
        <f>IF(ISNUMBER(work!DQ151-work!CM151),work!DQ151-work!CM151,".")</f>
        <v>2.9513888888888888E-2</v>
      </c>
      <c r="DS151" s="27">
        <f>IF(ISNUMBER(work!DR151-work!CN151),work!DR151-work!CN151,".")</f>
        <v>2.5510446765451049E-2</v>
      </c>
      <c r="DT151" s="27">
        <f>IF(ISNUMBER(work!DS151-work!CO151),work!DS151-work!CO151,".")</f>
        <v>2.1449657908113068E-2</v>
      </c>
      <c r="DU151" s="27">
        <f>IF(ISNUMBER(work!DT151-work!CP151),work!DT151-work!CP151,".")</f>
        <v>1.9411781507836234E-2</v>
      </c>
      <c r="DV151" s="27">
        <f t="shared" si="127"/>
        <v>1.9411781507836234E-2</v>
      </c>
      <c r="DW151" s="27"/>
      <c r="DX151" s="27" t="str">
        <f>IF(ISNUMBER(work!FJ151/work!FN151),work!FJ151/work!FN151,".")</f>
        <v>.</v>
      </c>
      <c r="DY151" s="27" t="str">
        <f>IF(ISNUMBER(work!FK151/work!FO151),work!FK151/work!FO151,".")</f>
        <v>.</v>
      </c>
      <c r="DZ151" s="27" t="str">
        <f>IF(ISNUMBER(work!FL151/work!FP151),work!FL151/work!FP151,".")</f>
        <v>.</v>
      </c>
      <c r="EA151" s="27" t="str">
        <f>IF(ISNUMBER(work!FM151/work!FQ151),work!FM151/work!FQ151,".")</f>
        <v>.</v>
      </c>
      <c r="EB151" s="27" t="str">
        <f>IF(ISNUMBER((work!FK151+work!FL151)/(work!FO151+work!FP151)),(work!FK151+work!FL151)/(work!FO151+work!FP151),".")</f>
        <v>.</v>
      </c>
      <c r="EC151" s="27" t="str">
        <f>IF(ISNUMBER(work!FR151/work!FV151),work!FR151/work!FV151,".")</f>
        <v>.</v>
      </c>
      <c r="ED151" s="27" t="str">
        <f>IF(ISNUMBER(work!FS151/work!FW151),work!FS151/work!FW151,".")</f>
        <v>.</v>
      </c>
      <c r="EE151" s="27" t="str">
        <f>IF(ISNUMBER(work!FT151/work!FX151),work!FT151/work!FX151,".")</f>
        <v>.</v>
      </c>
      <c r="EF151" s="27" t="str">
        <f>IF(ISNUMBER(work!FU151/work!FY151),work!FU151/work!FY151,".")</f>
        <v>.</v>
      </c>
      <c r="EG151" s="27" t="str">
        <f>IF(ISNUMBER((work!FS151+work!FT151)/(work!FW151+work!FX151)),(work!FS151+work!FT151)/(work!FW151+work!FX151),".")</f>
        <v>.</v>
      </c>
      <c r="EH151" s="27" t="str">
        <f>work!EZ151</f>
        <v>.</v>
      </c>
      <c r="EI151" s="27" t="str">
        <f>work!FA151</f>
        <v>.</v>
      </c>
      <c r="EJ151" s="27" t="str">
        <f>work!FB151</f>
        <v>.</v>
      </c>
      <c r="EK151" s="27"/>
      <c r="EL151" s="27" t="str">
        <f t="shared" si="128"/>
        <v>.</v>
      </c>
      <c r="EM151" t="str">
        <f t="shared" si="129"/>
        <v>.</v>
      </c>
      <c r="EN151" t="str">
        <f>work!FM151</f>
        <v>.</v>
      </c>
      <c r="EO151" t="str">
        <f>IF(ISNUMBER(work!FK151+work!FL151),work!FK151+work!FL151,".")</f>
        <v>.</v>
      </c>
      <c r="EP151" t="str">
        <f>IF(ISNUMBER(work!FU151-work!FM151),work!FU151-work!FM151,".")</f>
        <v>.</v>
      </c>
      <c r="EQ151" t="str">
        <f>IF(ISNUMBER(work!FS151+work!FT151-work!FK151-work!FL151),(work!FS151+work!FT151-work!FK151-work!FL151),".")</f>
        <v>.</v>
      </c>
      <c r="EU151" t="str">
        <f>work!FC151</f>
        <v>.</v>
      </c>
      <c r="EV151" t="str">
        <f>work!FD151</f>
        <v>.</v>
      </c>
      <c r="EW151" t="str">
        <f>IF(ISNUMBER(VLOOKUP($F151,AREA_EM_ALLYEAR,Seq!B$1,FALSE)),VLOOKUP($F151,AREA_EM_ALLYEAR,Seq!B$1,FALSE),".")</f>
        <v>.</v>
      </c>
      <c r="EX151" t="str">
        <f>IF(ISNUMBER(VLOOKUP($F151,AREA_EM_ALLYEAR,Seq!C$1,FALSE)),VLOOKUP($F151,AREA_EM_ALLYEAR,Seq!C$1,FALSE),".")</f>
        <v>.</v>
      </c>
      <c r="EY151" t="str">
        <f>IF(ISNUMBER(VLOOKUP($F151,AREA_EM_ALLYEAR,Seq!D$1,FALSE)),VLOOKUP($F151,AREA_EM_ALLYEAR,Seq!D$1,FALSE),".")</f>
        <v>.</v>
      </c>
      <c r="EZ151" t="str">
        <f>IF(ISNUMBER(VLOOKUP($F151,AREA_EM_ALLYEAR,Seq!E$1,FALSE)),VLOOKUP($F151,AREA_EM_ALLYEAR,Seq!E$1,FALSE),".")</f>
        <v>.</v>
      </c>
      <c r="FA151" t="str">
        <f>IF(ISNUMBER(VLOOKUP($F151,AREA_EM_ALLYEAR,Seq!F$1,FALSE)),VLOOKUP($F151,AREA_EM_ALLYEAR,Seq!F$1,FALSE),".")</f>
        <v>.</v>
      </c>
      <c r="FB151" t="str">
        <f>IF(ISNUMBER(VLOOKUP($F151,AREA_EM_ALLYEAR,Seq!G$1,FALSE)),VLOOKUP($F151,AREA_EM_ALLYEAR,Seq!G$1,FALSE),".")</f>
        <v>.</v>
      </c>
      <c r="FC151" t="str">
        <f>IF(ISNUMBER(VLOOKUP($F151,AREA_EM_ALLYEAR,Seq!H$1,FALSE)),VLOOKUP($F151,AREA_EM_ALLYEAR,Seq!H$1,FALSE),".")</f>
        <v>.</v>
      </c>
      <c r="FD151" t="str">
        <f>IF(ISNUMBER(VLOOKUP($F151,AREA_EM_ALLYEAR,Seq!I$1,FALSE)),VLOOKUP($F151,AREA_EM_ALLYEAR,Seq!I$1,FALSE),".")</f>
        <v>.</v>
      </c>
      <c r="FE151" t="str">
        <f>IF(ISNUMBER(VLOOKUP($F151,AREA_EM_ALLYEAR,Seq!J$1,FALSE)),VLOOKUP($F151,AREA_EM_ALLYEAR,Seq!J$1,FALSE),".")</f>
        <v>.</v>
      </c>
      <c r="FF151" t="str">
        <f>IF(ISNUMBER(VLOOKUP($F151,AREA_EM_ALLYEAR,Seq!K$1,FALSE)),VLOOKUP($F151,AREA_EM_ALLYEAR,Seq!K$1,FALSE),".")</f>
        <v>.</v>
      </c>
      <c r="FG151" t="str">
        <f>IF(ISNUMBER(VLOOKUP($F151,AREA_EM_ALLYEAR,Seq!L$1,FALSE)),VLOOKUP($F151,AREA_EM_ALLYEAR,Seq!L$1,FALSE),".")</f>
        <v>.</v>
      </c>
      <c r="FH151" t="str">
        <f>IF(ISNUMBER(VLOOKUP($F151,AREA_EM_ALLYEAR,Seq!M$1,FALSE)),VLOOKUP($F151,AREA_EM_ALLYEAR,Seq!M$1,FALSE),".")</f>
        <v>.</v>
      </c>
      <c r="FI151" t="str">
        <f>IF(ISNUMBER(VLOOKUP($F151,AREA_EM_ALLYEAR,Seq!N$1,FALSE)),VLOOKUP($F151,AREA_EM_ALLYEAR,Seq!N$1,FALSE),".")</f>
        <v>.</v>
      </c>
      <c r="FJ151" t="str">
        <f>IF(ISNUMBER(VLOOKUP($F151,AREA_EM_ALLYEAR,Seq!O$1,FALSE)),VLOOKUP($F151,AREA_EM_ALLYEAR,Seq!O$1,FALSE),".")</f>
        <v>.</v>
      </c>
      <c r="FK151" t="str">
        <f t="shared" si="130"/>
        <v>.</v>
      </c>
      <c r="FN151" t="str">
        <f>IF( ISNUMBER(VLOOKUP($F151,AREA_LIFE,Seq!V$1,FALSE)-Life!V$39),VLOOKUP($F151,AREA_LIFE,Seq!V$1,FALSE)-Life!V$39,".")</f>
        <v>.</v>
      </c>
      <c r="FO151" t="str">
        <f>IF( ISNUMBER(VLOOKUP($F151,AREA_LIFE,Seq!W$1,FALSE)-Life!W$39),VLOOKUP($F151,AREA_LIFE,Seq!W$1,FALSE)-Life!W$39,".")</f>
        <v>.</v>
      </c>
      <c r="FP151">
        <f>IF( ISNUMBER(VLOOKUP($F151,AREA_LIFE,Seq!X$1,FALSE)-Life!X$39),VLOOKUP($F151,AREA_LIFE,Seq!X$1,FALSE)-Life!X$39,".")</f>
        <v>5.1149268292682848</v>
      </c>
      <c r="FQ151" t="str">
        <f>IF( ISNUMBER(VLOOKUP($F151,AREA_LIFE,Seq!Y$1,FALSE)-Life!Y$39),VLOOKUP($F151,AREA_LIFE,Seq!Y$1,FALSE)-Life!Y$39,".")</f>
        <v>.</v>
      </c>
      <c r="FR151" t="str">
        <f>IF( ISNUMBER(VLOOKUP($F151,AREA_LIFE,Seq!Z$1,FALSE)-Life!Z$39),VLOOKUP($F151,AREA_LIFE,Seq!Z$1,FALSE)-Life!Z$39,".")</f>
        <v>.</v>
      </c>
      <c r="FS151">
        <f>IF( ISNUMBER(VLOOKUP($F151,AREA_LIFE,Seq!AA$1,FALSE)-Life!AA$39),VLOOKUP($F151,AREA_LIFE,Seq!AA$1,FALSE)-Life!AA$39,".")</f>
        <v>4.8829756097561017</v>
      </c>
      <c r="FT151" t="str">
        <f>IF( ISNUMBER(VLOOKUP($F151,AREA_LIFE,Seq!AB$1,FALSE)-Life!AB$39),VLOOKUP($F151,AREA_LIFE,Seq!AB$1,FALSE)-Life!AB$39,".")</f>
        <v>.</v>
      </c>
      <c r="FU151">
        <f>IF( ISNUMBER(VLOOKUP($F151,AREA_LIFE,Seq!AC$1,FALSE)-Life!AC$39),VLOOKUP($F151,AREA_LIFE,Seq!AC$1,FALSE)-Life!AC$39,".")</f>
        <v>4.6652195121951223</v>
      </c>
      <c r="FV151" t="str">
        <f>IF( ISNUMBER(VLOOKUP($F151,AREA_LIFE,Seq!AD$1,FALSE)-Life!AD$39),VLOOKUP($F151,AREA_LIFE,Seq!AD$1,FALSE)-Life!AD$39,".")</f>
        <v>.</v>
      </c>
      <c r="FW151" t="str">
        <f>IF( ISNUMBER(VLOOKUP($F151,AREA_LIFE,Seq!AE$1,FALSE)-Life!AE$39),VLOOKUP($F151,AREA_LIFE,Seq!AE$1,FALSE)-Life!AE$39,".")</f>
        <v>.</v>
      </c>
      <c r="FX151">
        <f>IF( ISNUMBER(VLOOKUP($F151,AREA_LIFE,Seq!AF$1,FALSE)-Life!AF$39),VLOOKUP($F151,AREA_LIFE,Seq!AF$1,FALSE)-Life!AF$39,".")</f>
        <v>5.0970243902439165</v>
      </c>
      <c r="FY151" t="str">
        <f>IF( ISNUMBER(VLOOKUP($F151,AREA_LIFE,Seq!AG$1,FALSE)-Life!AG$39),VLOOKUP($F151,AREA_LIFE,Seq!AG$1,FALSE)-Life!AG$39,".")</f>
        <v>.</v>
      </c>
      <c r="FZ151">
        <f>IF( ISNUMBER(VLOOKUP($F151,AREA_LIFE,Seq!AH$1,FALSE)-Life!AH$39),VLOOKUP($F151,AREA_LIFE,Seq!AH$1,FALSE)-Life!AH$39,".")</f>
        <v>5.2959756097561126</v>
      </c>
      <c r="GA151" t="str">
        <f>IF( ISNUMBER(VLOOKUP($F151,AREA_LIFE,Seq!AI$1,FALSE)-Life!AI$39),VLOOKUP($F151,AREA_LIFE,Seq!AI$1,FALSE)-Life!AI$39,".")</f>
        <v>.</v>
      </c>
      <c r="GB151" t="str">
        <f>IF( ISNUMBER(VLOOKUP($F151,AREA_LIFE,Seq!AJ$1,FALSE)-Life!AJ$39),VLOOKUP($F151,AREA_LIFE,Seq!AJ$1,FALSE)-Life!AJ$39,".")</f>
        <v>.</v>
      </c>
      <c r="GC151">
        <f>IF( ISNUMBER(VLOOKUP($F151,AREA_LIFE,Seq!AK$1,FALSE)-Life!AK$39),VLOOKUP($F151,AREA_LIFE,Seq!AK$1,FALSE)-Life!AK$39,".")</f>
        <v>5.5336829268292576</v>
      </c>
      <c r="GD151" t="str">
        <f>IF( ISNUMBER(VLOOKUP($F151,AREA_LIFE,Seq!AL$1,FALSE)-Life!AL$39),VLOOKUP($F151,AREA_LIFE,Seq!AL$1,FALSE)-Life!AL$39,".")</f>
        <v>.</v>
      </c>
      <c r="GE151">
        <f>IF( ISNUMBER(VLOOKUP($F151,AREA_LIFE,Seq!AM$1,FALSE)-Life!AM$39),VLOOKUP($F151,AREA_LIFE,Seq!AM$1,FALSE)-Life!AM$39,".")</f>
        <v>5.6594878048780402</v>
      </c>
      <c r="GF151" t="str">
        <f>IF( ISNUMBER(VLOOKUP($F151,AREA_LIFE,Seq!AN$1,FALSE)-Life!AN$39),VLOOKUP($F151,AREA_LIFE,Seq!AN$1,FALSE)-Life!AN$39,".")</f>
        <v>.</v>
      </c>
      <c r="GG151" t="str">
        <f>IF( ISNUMBER(VLOOKUP($F151,AREA_LIFE,Seq!AO$1,FALSE)-Life!AO$39),VLOOKUP($F151,AREA_LIFE,Seq!AO$1,FALSE)-Life!AO$39,".")</f>
        <v>.</v>
      </c>
      <c r="GH151">
        <f>IF( ISNUMBER(VLOOKUP($F151,AREA_LIFE,Seq!AP$1,FALSE)-Life!AP$39),VLOOKUP($F151,AREA_LIFE,Seq!AP$1,FALSE)-Life!AP$39,".")</f>
        <v>5.0350243902438905</v>
      </c>
      <c r="GI151" t="str">
        <f>IF( ISNUMBER(VLOOKUP($F151,AREA_LIFE,Seq!AQ$1,FALSE)-Life!AQ$39),VLOOKUP($F151,AREA_LIFE,Seq!AQ$1,FALSE)-Life!AQ$39,".")</f>
        <v>.</v>
      </c>
      <c r="GJ151">
        <f>IF( ISNUMBER(VLOOKUP($F151,AREA_LIFE,Seq!AR$1,FALSE)-Life!AR$39),VLOOKUP($F151,AREA_LIFE,Seq!AR$1,FALSE)-Life!AR$39,".")</f>
        <v>4.704414634146346</v>
      </c>
      <c r="GK151" t="str">
        <f>IF( ISNUMBER(VLOOKUP($F151,AREA_LIFE,Seq!AS$1,FALSE)-Life!AS$39),VLOOKUP($F151,AREA_LIFE,Seq!AS$1,FALSE)-Life!AS$39,".")</f>
        <v>.</v>
      </c>
      <c r="GL151" t="str">
        <f>IF( ISNUMBER(VLOOKUP($F151,AREA_LIFE,Seq!AT$1,FALSE)-Life!AT$39),VLOOKUP($F151,AREA_LIFE,Seq!AT$1,FALSE)-Life!AT$39,".")</f>
        <v>.</v>
      </c>
      <c r="GM151" t="str">
        <f>IF( ISNUMBER(VLOOKUP($F151,AREA_LIFE,Seq!AU$1,FALSE)-Life!AU$39),VLOOKUP($F151,AREA_LIFE,Seq!AU$1,FALSE)-Life!AU$39,".")</f>
        <v>.</v>
      </c>
      <c r="GN151" t="str">
        <f>IF( ISNUMBER(VLOOKUP($F151,AREA_LIFE,Seq!AV$1,FALSE)-Life!AV$39),VLOOKUP($F151,AREA_LIFE,Seq!AV$1,FALSE)-Life!AV$39,".")</f>
        <v>.</v>
      </c>
      <c r="GO151" t="str">
        <f>IF( ISNUMBER(VLOOKUP($F151,AREA_LIFE,Seq!AW$1,FALSE)-Life!AW$39),VLOOKUP($F151,AREA_LIFE,Seq!AW$1,FALSE)-Life!AW$39,".")</f>
        <v>.</v>
      </c>
      <c r="GP151" t="str">
        <f>IF( ISNUMBER(VLOOKUP($F151,AREA_LIFE,Seq!AX$1,FALSE)-Life!AX$39),VLOOKUP($F151,AREA_LIFE,Seq!AX$1,FALSE)-Life!AX$39,".")</f>
        <v>.</v>
      </c>
      <c r="GQ151" t="str">
        <f t="shared" si="131"/>
        <v>.</v>
      </c>
      <c r="GS151" t="str">
        <f>IFERROR(VLOOKUP($F151,AREA_LIFE,Seq!V$1,FALSE),".")</f>
        <v>.</v>
      </c>
      <c r="GT151" t="str">
        <f>IFERROR(VLOOKUP($F151,AREA_LIFE,Seq!W$1,FALSE),".")</f>
        <v>.</v>
      </c>
      <c r="GU151">
        <f>IFERROR(VLOOKUP($F151,AREA_LIFE,Seq!X$1,FALSE),".")</f>
        <v>71.463414634146346</v>
      </c>
      <c r="GV151" t="str">
        <f>IFERROR(VLOOKUP($F151,AREA_LIFE,Seq!Y$1,FALSE),".")</f>
        <v>.</v>
      </c>
      <c r="GW151" t="str">
        <f>IFERROR(VLOOKUP($F151,AREA_LIFE,Seq!Z$1,FALSE),".")</f>
        <v>.</v>
      </c>
      <c r="GX151">
        <f>IFERROR(VLOOKUP($F151,AREA_LIFE,Seq!AA$1,FALSE),".")</f>
        <v>71.763414634146358</v>
      </c>
      <c r="GY151" t="str">
        <f>IFERROR(VLOOKUP($F151,AREA_LIFE,Seq!AB$1,FALSE),".")</f>
        <v>.</v>
      </c>
      <c r="GZ151">
        <f>IFERROR(VLOOKUP($F151,AREA_LIFE,Seq!AC$1,FALSE),".")</f>
        <v>71.963414634146346</v>
      </c>
      <c r="HA151" t="str">
        <f>IFERROR(VLOOKUP($F151,AREA_LIFE,Seq!AD$1,FALSE),".")</f>
        <v>.</v>
      </c>
      <c r="HB151" t="str">
        <f>IFERROR(VLOOKUP($F151,AREA_LIFE,Seq!AE$1,FALSE),".")</f>
        <v>.</v>
      </c>
      <c r="HC151">
        <f>IFERROR(VLOOKUP($F151,AREA_LIFE,Seq!AF$1,FALSE),".")</f>
        <v>73.156097560975624</v>
      </c>
      <c r="HD151" t="str">
        <f>IFERROR(VLOOKUP($F151,AREA_LIFE,Seq!AG$1,FALSE),".")</f>
        <v>.</v>
      </c>
      <c r="HE151">
        <f>IFERROR(VLOOKUP($F151,AREA_LIFE,Seq!AH$1,FALSE),".")</f>
        <v>73.951219512195138</v>
      </c>
      <c r="HF151" t="str">
        <f>IFERROR(VLOOKUP($F151,AREA_LIFE,Seq!AI$1,FALSE),".")</f>
        <v>.</v>
      </c>
      <c r="HG151" t="str">
        <f>IFERROR(VLOOKUP($F151,AREA_LIFE,Seq!AJ$1,FALSE),".")</f>
        <v>.</v>
      </c>
      <c r="HH151">
        <f>IFERROR(VLOOKUP($F151,AREA_LIFE,Seq!AK$1,FALSE),".")</f>
        <v>75.151219512195127</v>
      </c>
      <c r="HI151" t="str">
        <f>IFERROR(VLOOKUP($F151,AREA_LIFE,Seq!AL$1,FALSE),".")</f>
        <v>.</v>
      </c>
      <c r="HJ151">
        <f>IFERROR(VLOOKUP($F151,AREA_LIFE,Seq!AM$1,FALSE),".")</f>
        <v>75.951219512195124</v>
      </c>
      <c r="HK151" t="str">
        <f>IFERROR(VLOOKUP($F151,AREA_LIFE,Seq!AN$1,FALSE),".")</f>
        <v>.</v>
      </c>
      <c r="HL151" t="str">
        <f>IFERROR(VLOOKUP($F151,AREA_LIFE,Seq!AO$1,FALSE),".")</f>
        <v>.</v>
      </c>
      <c r="HM151">
        <f>IFERROR(VLOOKUP($F151,AREA_LIFE,Seq!AP$1,FALSE),".")</f>
        <v>76.339024390243907</v>
      </c>
      <c r="HN151" t="str">
        <f>IFERROR(VLOOKUP($F151,AREA_LIFE,Seq!AQ$1,FALSE),".")</f>
        <v>.</v>
      </c>
      <c r="HO151">
        <f>IFERROR(VLOOKUP($F151,AREA_LIFE,Seq!AR$1,FALSE),".")</f>
        <v>76.597560975609767</v>
      </c>
      <c r="HP151" t="str">
        <f>IFERROR(VLOOKUP($F151,AREA_LIFE,Seq!AS$1,FALSE),".")</f>
        <v>.</v>
      </c>
      <c r="HQ151" t="str">
        <f>IFERROR(VLOOKUP($F151,AREA_LIFE,Seq!AT$1,FALSE),".")</f>
        <v>.</v>
      </c>
      <c r="HR151" t="str">
        <f>IFERROR(VLOOKUP($F151,AREA_LIFE,Seq!AU$1,FALSE),".")</f>
        <v>.</v>
      </c>
      <c r="HS151" t="str">
        <f>IFERROR(VLOOKUP($F151,AREA_LIFE,Seq!AV$1,FALSE),".")</f>
        <v>.</v>
      </c>
      <c r="HT151" t="str">
        <f>IFERROR(VLOOKUP($F151,AREA_LIFE,Seq!AW$1,FALSE),".")</f>
        <v>.</v>
      </c>
      <c r="HU151" t="str">
        <f>IFERROR(VLOOKUP($F151,AREA_LIFE,Seq!AX$1,FALSE),".")</f>
        <v>.</v>
      </c>
      <c r="HV151" t="str">
        <f>IFERROR(VLOOKUP($F151,AREA_LIFE,Seq!AY$1,FALSE),".")</f>
        <v>.</v>
      </c>
      <c r="HZ151">
        <f t="shared" si="134"/>
        <v>99</v>
      </c>
      <c r="IA151">
        <f t="shared" si="132"/>
        <v>0</v>
      </c>
      <c r="IB151">
        <f t="shared" si="135"/>
        <v>44482711.283589885</v>
      </c>
      <c r="IC151">
        <f t="shared" si="136"/>
        <v>-44437399.902532324</v>
      </c>
      <c r="ID151">
        <f t="shared" si="133"/>
        <v>8.8138962673004334E-2</v>
      </c>
      <c r="IE151" t="str">
        <f>work!FK151</f>
        <v>.</v>
      </c>
      <c r="IF151" t="str">
        <f>work!FL151</f>
        <v>.</v>
      </c>
      <c r="IG151" t="str">
        <f>work!FM151</f>
        <v>.</v>
      </c>
      <c r="IH151" t="str">
        <f>IF(ISNUMBER(work!FS151-work!FK151),work!FS151-work!FK151,".")</f>
        <v>.</v>
      </c>
      <c r="II151" t="str">
        <f>IF(ISNUMBER(work!FT151-work!FL151),work!FT151-work!FL151,".")</f>
        <v>.</v>
      </c>
      <c r="IJ151" t="str">
        <f>IF(ISNUMBER(work!FU151-work!FM151),work!FU151-work!FM151,".")</f>
        <v>.</v>
      </c>
    </row>
    <row r="152" spans="1:244" hidden="1">
      <c r="A152" s="24" t="str">
        <f t="shared" si="97"/>
        <v>拉丁美洲</v>
      </c>
      <c r="B152" s="24" t="str">
        <f t="shared" si="98"/>
        <v>InEM90</v>
      </c>
      <c r="C152" s="24" t="str">
        <f t="shared" si="99"/>
        <v>Out</v>
      </c>
      <c r="D152" s="24"/>
      <c r="E152" s="25" t="s">
        <v>2612</v>
      </c>
      <c r="F152" s="26" t="str">
        <f t="shared" si="100"/>
        <v>Colombia</v>
      </c>
      <c r="G152" s="27">
        <f t="shared" si="101"/>
        <v>0</v>
      </c>
      <c r="H152" s="27">
        <f t="shared" si="102"/>
        <v>0</v>
      </c>
      <c r="I152" s="27">
        <f t="shared" si="103"/>
        <v>0</v>
      </c>
      <c r="J152" s="27">
        <f t="shared" si="104"/>
        <v>0</v>
      </c>
      <c r="K152" s="27">
        <f t="shared" si="105"/>
        <v>0</v>
      </c>
      <c r="L152" s="27">
        <f t="shared" si="106"/>
        <v>0</v>
      </c>
      <c r="M152" s="27">
        <f t="shared" si="107"/>
        <v>0</v>
      </c>
      <c r="N152" s="27">
        <f t="shared" si="108"/>
        <v>0</v>
      </c>
      <c r="O152" s="27">
        <f t="shared" si="109"/>
        <v>0</v>
      </c>
      <c r="P152" s="27">
        <f t="shared" si="110"/>
        <v>35</v>
      </c>
      <c r="Q152" s="27">
        <f t="shared" si="111"/>
        <v>0</v>
      </c>
      <c r="R152" s="27">
        <f t="shared" si="112"/>
        <v>0</v>
      </c>
      <c r="S152" s="27">
        <f t="shared" si="113"/>
        <v>32</v>
      </c>
      <c r="T152" s="27">
        <f t="shared" si="114"/>
        <v>0</v>
      </c>
      <c r="U152" s="27">
        <f t="shared" si="115"/>
        <v>0</v>
      </c>
      <c r="V152" s="27">
        <f t="shared" si="116"/>
        <v>228</v>
      </c>
      <c r="W152" s="27">
        <f t="shared" si="117"/>
        <v>50</v>
      </c>
      <c r="X152" s="27">
        <f t="shared" si="118"/>
        <v>1234</v>
      </c>
      <c r="Y152" s="27">
        <f t="shared" si="119"/>
        <v>0</v>
      </c>
      <c r="Z152" s="27">
        <f t="shared" si="120"/>
        <v>47</v>
      </c>
      <c r="AA152" s="27">
        <f t="shared" si="121"/>
        <v>10</v>
      </c>
      <c r="AB152" s="27">
        <f t="shared" si="122"/>
        <v>0</v>
      </c>
      <c r="AC152" s="27">
        <f t="shared" si="123"/>
        <v>35</v>
      </c>
      <c r="AD152" s="27">
        <f t="shared" si="124"/>
        <v>5</v>
      </c>
      <c r="AE152" s="27">
        <f t="shared" si="125"/>
        <v>10</v>
      </c>
      <c r="AF152" s="27">
        <f t="shared" si="126"/>
        <v>14</v>
      </c>
      <c r="AG152" s="27"/>
      <c r="AH152" s="27">
        <f>IF(ISNUMBER(work!C152+work!AH152),work!C152+work!AH152,".")</f>
        <v>23455125.674038157</v>
      </c>
      <c r="AI152" s="27">
        <f>IF(ISNUMBER(work!D152+work!AI152),work!D152+work!AI152,".")</f>
        <v>24523226.841661811</v>
      </c>
      <c r="AJ152" s="27">
        <f>IF(ISNUMBER(work!E152+work!AJ152),work!E152+work!AJ152,".")</f>
        <v>26324624.92125427</v>
      </c>
      <c r="AK152" s="27">
        <f>IF(ISNUMBER(work!F152+work!AK152),work!F152+work!AK152,".")</f>
        <v>28697691.915637799</v>
      </c>
      <c r="AL152" s="27">
        <f>IF(ISNUMBER(work!G152+work!AL152),work!G152+work!AL152,".")</f>
        <v>32418670.86991483</v>
      </c>
      <c r="AM152" s="27">
        <f>IF(ISNUMBER(work!H152+work!AM152),work!H152+work!AM152,".")</f>
        <v>36212780.830664963</v>
      </c>
      <c r="AN152" s="27">
        <f>IF(ISNUMBER(work!I152+work!AN152),work!I152+work!AN152,".")</f>
        <v>39228717.461290732</v>
      </c>
      <c r="AO152" s="27">
        <f>IF(ISNUMBER(work!J152+work!AO152),work!J152+work!AO152,".")</f>
        <v>43399110.75924281</v>
      </c>
      <c r="AP152" s="27">
        <f>IF(ISNUMBER(work!K152+work!AP152),work!K152+work!AP152,".")</f>
        <v>47837591.265913688</v>
      </c>
      <c r="AQ152" s="27">
        <f>IF(ISNUMBER(work!L152+work!AQ152),work!L152+work!AQ152,".")</f>
        <v>49753253.801257536</v>
      </c>
      <c r="AR152" s="27">
        <f>IF(ISNUMBER(work!M152+work!AR152),work!M152+work!AR152,".")</f>
        <v>51799045.124028355</v>
      </c>
      <c r="AS152" s="27">
        <f>IF(ISNUMBER(work!N152+work!AS152),work!N152+work!AS152,".")</f>
        <v>56056496.019722708</v>
      </c>
      <c r="AT152" s="27">
        <f>IF(ISNUMBER(work!O152+work!AT152),work!O152+work!AT152,".")</f>
        <v>63328408.656386577</v>
      </c>
      <c r="AU152" s="27">
        <f>IF(ISNUMBER(work!P152+work!AU152),work!P152+work!AU152,".")</f>
        <v>71277148.431835249</v>
      </c>
      <c r="AV152" s="27">
        <f>IF(ISNUMBER(work!Q152+work!AV152),work!Q152+work!AV152,".")</f>
        <v>80028207.347539738</v>
      </c>
      <c r="AW152" s="27">
        <f>IF(ISNUMBER(work!R152+work!AW152),work!R152+work!AW152,".")</f>
        <v>88264633.151043981</v>
      </c>
      <c r="AX152" s="27">
        <f>IF(ISNUMBER(work!S152+work!AX152),work!S152+work!AX152,".")</f>
        <v>96377258.661096662</v>
      </c>
      <c r="AY152" s="27">
        <f>IF(ISNUMBER(work!T152+work!AY152),work!T152+work!AY152,".")</f>
        <v>104802065.67530009</v>
      </c>
      <c r="AZ152" s="27">
        <f>IF(ISNUMBER(work!U152+work!AZ152),work!U152+work!AZ152,".")</f>
        <v>112290839.69269232</v>
      </c>
      <c r="BA152" s="27">
        <f>IF(ISNUMBER(work!V152+work!BA152),work!V152+work!BA152,".")</f>
        <v>119698951.44989337</v>
      </c>
      <c r="BB152" s="27">
        <f>IF(ISNUMBER(work!W152+work!BB152),work!W152+work!BB152,".")</f>
        <v>129253343.23405682</v>
      </c>
      <c r="BC152" s="27">
        <f>IF(ISNUMBER(work!X152+work!BC152),work!X152+work!BC152,".")</f>
        <v>139405876.24817216</v>
      </c>
      <c r="BD152" s="27">
        <f>IF(ISNUMBER(work!Y152+work!BD152),work!Y152+work!BD152,".")</f>
        <v>151453581.14664945</v>
      </c>
      <c r="BE152" s="27">
        <f>IF(ISNUMBER(work!Z152+work!BE152),work!Z152+work!BE152,".")</f>
        <v>166068418.9433313</v>
      </c>
      <c r="BF152" s="27">
        <f>IF(ISNUMBER(work!AA152+work!BF152),work!AA152+work!BF152,".")</f>
        <v>182281344.79172578</v>
      </c>
      <c r="BG152" s="27">
        <f>IF(ISNUMBER(work!AB152+work!BG152),work!AB152+work!BG152,".")</f>
        <v>200734142.13039339</v>
      </c>
      <c r="BH152" s="27">
        <f>IF(ISNUMBER(work!AC152+work!BH152),work!AC152+work!BH152,".")</f>
        <v>223488497.7389212</v>
      </c>
      <c r="BI152" s="27">
        <f>IF(ISNUMBER(work!AD152+work!BI152),work!AD152+work!BI152,".")</f>
        <v>251877172.39088571</v>
      </c>
      <c r="BJ152" s="27">
        <f>IF(ISNUMBER(work!AE152+work!BJ152),work!AE152+work!BJ152,".")</f>
        <v>273698554.29816198</v>
      </c>
      <c r="BK152" s="27">
        <f>IF(ISNUMBER(work!AF152+work!BK152),work!AF152+work!BK152,".")</f>
        <v>307919720.21580577</v>
      </c>
      <c r="BL152" s="27"/>
      <c r="BM152" s="27">
        <f>IF(ISNUMBER(work!AH152-work!C152),work!AH152-work!C152,".")</f>
        <v>-13133262.88902784</v>
      </c>
      <c r="BN152" s="27">
        <f>IF(ISNUMBER(work!AI152-work!D152),work!AI152-work!D152,".")</f>
        <v>-13967757.92668359</v>
      </c>
      <c r="BO152" s="27">
        <f>IF(ISNUMBER(work!AJ152-work!E152),work!AJ152-work!E152,".")</f>
        <v>-15669039.461010531</v>
      </c>
      <c r="BP152" s="27">
        <f>IF(ISNUMBER(work!AK152-work!F152),work!AK152-work!F152,".")</f>
        <v>-17873281.884293802</v>
      </c>
      <c r="BQ152" s="27">
        <f>IF(ISNUMBER(work!AL152-work!G152),work!AL152-work!G152,".")</f>
        <v>-21231090.94760637</v>
      </c>
      <c r="BR152" s="27">
        <f>IF(ISNUMBER(work!AM152-work!H152),work!AM152-work!H152,".")</f>
        <v>-24679698.832221638</v>
      </c>
      <c r="BS152" s="27">
        <f>IF(ISNUMBER(work!AN152-work!I152),work!AN152-work!I152,".")</f>
        <v>-27022300.411929876</v>
      </c>
      <c r="BT152" s="27">
        <f>IF(ISNUMBER(work!AO152-work!J152),work!AO152-work!J152,".")</f>
        <v>-30537025.187271394</v>
      </c>
      <c r="BU152" s="27">
        <f>IF(ISNUMBER(work!AP152-work!K152),work!AP152-work!K152,".")</f>
        <v>-34453328.042556711</v>
      </c>
      <c r="BV152" s="27">
        <f>IF(ISNUMBER(work!AQ152-work!L152),work!AQ152-work!L152,".")</f>
        <v>-35911593.198860064</v>
      </c>
      <c r="BW152" s="27">
        <f>IF(ISNUMBER(work!AR152-work!M152),work!AR152-work!M152,".")</f>
        <v>-37121066.062093854</v>
      </c>
      <c r="BX152" s="27">
        <f>IF(ISNUMBER(work!AS152-work!N152),work!AS152-work!N152,".")</f>
        <v>-41044265.395522691</v>
      </c>
      <c r="BY152" s="27">
        <f>IF(ISNUMBER(work!AT152-work!O152),work!AT152-work!O152,".")</f>
        <v>-47560660.879823633</v>
      </c>
      <c r="BZ152" s="27">
        <f>IF(ISNUMBER(work!AU152-work!P152),work!AU152-work!P152,".")</f>
        <v>-55136390.839444332</v>
      </c>
      <c r="CA152" s="27">
        <f>IF(ISNUMBER(work!AV152-work!Q152),work!AV152-work!Q152,".")</f>
        <v>-62945505.568277463</v>
      </c>
      <c r="CB152" s="27">
        <f>IF(ISNUMBER(work!AW152-work!R152),work!AW152-work!R152,".")</f>
        <v>-70293214.47259742</v>
      </c>
      <c r="CC152" s="27">
        <f>IF(ISNUMBER(work!AX152-work!S152),work!AX152-work!S152,".")</f>
        <v>-78036373.724908739</v>
      </c>
      <c r="CD152" s="27">
        <f>IF(ISNUMBER(work!AY152-work!T152),work!AY152-work!T152,".")</f>
        <v>-85832034.522603899</v>
      </c>
      <c r="CE152" s="27">
        <f>IF(ISNUMBER(work!AZ152-work!U152),work!AZ152-work!U152,".")</f>
        <v>-93212720.320647672</v>
      </c>
      <c r="CF152" s="27">
        <f>IF(ISNUMBER(work!BA152-work!V152),work!BA152-work!V152,".")</f>
        <v>-101422879.12446062</v>
      </c>
      <c r="CG152" s="27">
        <f>IF(ISNUMBER(work!BB152-work!W152),work!BB152-work!W152,".")</f>
        <v>-110442721.10854317</v>
      </c>
      <c r="CH152" s="27">
        <f>IF(ISNUMBER(work!BC152-work!X152),work!BC152-work!X152,".")</f>
        <v>-120184961.43486382</v>
      </c>
      <c r="CI152" s="27">
        <f>IF(ISNUMBER(work!BD152-work!Y152),work!BD152-work!Y152,".")</f>
        <v>-131760022.76554252</v>
      </c>
      <c r="CJ152" s="27">
        <f>IF(ISNUMBER(work!BE152-work!Z152),work!BE152-work!Z152,".")</f>
        <v>-145466545.36008072</v>
      </c>
      <c r="CK152" s="27">
        <f>IF(ISNUMBER(work!BF152-work!AA152),work!BF152-work!AA152,".")</f>
        <v>-160718650.9063302</v>
      </c>
      <c r="CL152" s="27">
        <f>IF(ISNUMBER(work!BG152-work!AB152),work!BG152-work!AB152,".")</f>
        <v>-177937853.1202606</v>
      </c>
      <c r="CM152" s="27">
        <f>IF(ISNUMBER(work!BH152-work!AC152),work!BH152-work!AC152,".")</f>
        <v>-199109448.96080878</v>
      </c>
      <c r="CN152" s="27">
        <f>IF(ISNUMBER(work!BI152-work!AD152),work!BI152-work!AD152,".")</f>
        <v>-225658507.37980831</v>
      </c>
      <c r="CO152" s="27">
        <f>IF(ISNUMBER(work!BJ152-work!AE152),work!BJ152-work!AE152,".")</f>
        <v>-246815336.651896</v>
      </c>
      <c r="CP152" s="27">
        <f>IF(ISNUMBER(work!BK152-work!AF152),work!BK152-work!AF152,".")</f>
        <v>-279589387.6129849</v>
      </c>
      <c r="CQ152" s="27"/>
      <c r="CR152" s="27"/>
      <c r="CS152" s="27">
        <f>IF(ISNUMBER(work!CR152-work!BN152),work!CR152-work!BN152,".")</f>
        <v>9.6786978802526596E-2</v>
      </c>
      <c r="CT152" s="27">
        <f>IF(ISNUMBER(work!CS152-work!BO152),work!CS152-work!BO152,".")</f>
        <v>9.5786978802526596E-2</v>
      </c>
      <c r="CU152" s="27">
        <f>IF(ISNUMBER(work!CT152-work!BP152),work!CT152-work!BP152,".")</f>
        <v>9.5786978802526596E-2</v>
      </c>
      <c r="CV152" s="27">
        <f>IF(ISNUMBER(work!CU152-work!BQ152),work!CU152-work!BQ152,".")</f>
        <v>9.4786978802526595E-2</v>
      </c>
      <c r="CW152" s="27">
        <f>IF(ISNUMBER(work!CV152-work!BR152),work!CV152-work!BR152,".")</f>
        <v>9.4786978802526595E-2</v>
      </c>
      <c r="CX152" s="27">
        <f>IF(ISNUMBER(work!CW152-work!BS152),work!CW152-work!BS152,".")</f>
        <v>9.3786978802526594E-2</v>
      </c>
      <c r="CY152" s="27">
        <f>IF(ISNUMBER(work!CX152-work!BT152),work!CX152-work!BT152,".")</f>
        <v>9.2786978802526607E-2</v>
      </c>
      <c r="CZ152" s="27">
        <f>IF(ISNUMBER(work!CY152-work!BU152),work!CY152-work!BU152,".")</f>
        <v>9.1786978802526606E-2</v>
      </c>
      <c r="DA152" s="27">
        <f>IF(ISNUMBER(work!CZ152-work!BV152),work!CZ152-work!BV152,".")</f>
        <v>9.0786978802526605E-2</v>
      </c>
      <c r="DB152" s="27">
        <f>IF(ISNUMBER(work!DA152-work!BW152),work!DA152-work!BW152,".")</f>
        <v>8.9786978802526604E-2</v>
      </c>
      <c r="DC152" s="94">
        <f>IF(ISNUMBER(work!DB152-work!BX152),work!DB152-work!BX152,".")</f>
        <v>8.7786978802526602E-2</v>
      </c>
      <c r="DD152" s="27">
        <f>IF(ISNUMBER(work!DC152-work!BY152),work!DC152-work!BY152,".")</f>
        <v>8.5786978802526601E-2</v>
      </c>
      <c r="DE152" s="27">
        <f>IF(ISNUMBER(work!DD152-work!BZ152),work!DD152-work!BZ152,".")</f>
        <v>8.1297199449757038E-2</v>
      </c>
      <c r="DF152" s="27">
        <f>IF(ISNUMBER(work!DE152-work!CA152),work!DE152-work!CA152,".")</f>
        <v>7.9297199449757036E-2</v>
      </c>
      <c r="DG152" s="27">
        <f>IF(ISNUMBER(work!DF152-work!CB152),work!DF152-work!CB152,".")</f>
        <v>7.7297199449757034E-2</v>
      </c>
      <c r="DH152" s="27">
        <f>IF(ISNUMBER(work!DG152-work!CC152),work!DG152-work!CC152,".")</f>
        <v>7.5297199449757046E-2</v>
      </c>
      <c r="DI152" s="27">
        <f>IF(ISNUMBER(work!DH152-work!CD152),work!DH152-work!CD152,".")</f>
        <v>7.2297199449757044E-2</v>
      </c>
      <c r="DJ152" s="27">
        <f>IF(ISNUMBER(work!DI152-work!CE152),work!DI152-work!CE152,".")</f>
        <v>7.0297199449757042E-2</v>
      </c>
      <c r="DK152" s="27">
        <f>IF(ISNUMBER(work!DJ152-work!CF152),work!DJ152-work!CF152,".")</f>
        <v>6.829719944975704E-2</v>
      </c>
      <c r="DL152" s="27">
        <f>IF(ISNUMBER(work!DK152-work!CG152),work!DK152-work!CG152,".")</f>
        <v>6.519140534013039E-2</v>
      </c>
      <c r="DM152" s="94">
        <f>IF(ISNUMBER(work!DL152-work!CH152),work!DL152-work!CH152,".")</f>
        <v>6.1917941875254019E-2</v>
      </c>
      <c r="DN152" s="27">
        <f>IF(ISNUMBER(work!DM152-work!CI152),work!DM152-work!CI152,".")</f>
        <v>5.8433977766672619E-2</v>
      </c>
      <c r="DO152" s="27">
        <f>IF(ISNUMBER(work!DN152-work!CJ152),work!DN152-work!CJ152,".")</f>
        <v>5.4776035411711381E-2</v>
      </c>
      <c r="DP152" s="27">
        <f>IF(ISNUMBER(work!DO152-work!CK152),work!DO152-work!CK152,".")</f>
        <v>5.1029161916873247E-2</v>
      </c>
      <c r="DQ152" s="27">
        <f>IF(ISNUMBER(work!DP152-work!CL152),work!DP152-work!CL152,".")</f>
        <v>4.6312658332709047E-2</v>
      </c>
      <c r="DR152" s="94">
        <f>IF(ISNUMBER(work!DQ152-work!CM152),work!DQ152-work!CM152,".")</f>
        <v>4.2703426273794122E-2</v>
      </c>
      <c r="DS152" s="27">
        <f>IF(ISNUMBER(work!DR152-work!CN152),work!DR152-work!CN152,".")</f>
        <v>3.8220556672374541E-2</v>
      </c>
      <c r="DT152" s="27">
        <f>IF(ISNUMBER(work!DS152-work!CO152),work!DS152-work!CO152,".")</f>
        <v>3.3820740994392515E-2</v>
      </c>
      <c r="DU152" s="27">
        <f>IF(ISNUMBER(work!DT152-work!CP152),work!DT152-work!CP152,".")</f>
        <v>3.0443060283173659E-2</v>
      </c>
      <c r="DV152" s="27">
        <f t="shared" si="127"/>
        <v>3.0443060283173659E-2</v>
      </c>
      <c r="DW152" s="27"/>
      <c r="DX152" s="27" t="str">
        <f>IF(ISNUMBER(work!FJ152/work!FN152),work!FJ152/work!FN152,".")</f>
        <v>.</v>
      </c>
      <c r="DY152" s="27" t="str">
        <f>IF(ISNUMBER(work!FK152/work!FO152),work!FK152/work!FO152,".")</f>
        <v>.</v>
      </c>
      <c r="DZ152" s="27" t="str">
        <f>IF(ISNUMBER(work!FL152/work!FP152),work!FL152/work!FP152,".")</f>
        <v>.</v>
      </c>
      <c r="EA152" s="27" t="str">
        <f>IF(ISNUMBER(work!FM152/work!FQ152),work!FM152/work!FQ152,".")</f>
        <v>.</v>
      </c>
      <c r="EB152" s="27" t="str">
        <f>IF(ISNUMBER((work!FK152+work!FL152)/(work!FO152+work!FP152)),(work!FK152+work!FL152)/(work!FO152+work!FP152),".")</f>
        <v>.</v>
      </c>
      <c r="EC152" s="27" t="str">
        <f>IF(ISNUMBER(work!FR152/work!FV152),work!FR152/work!FV152,".")</f>
        <v>.</v>
      </c>
      <c r="ED152" s="27" t="str">
        <f>IF(ISNUMBER(work!FS152/work!FW152),work!FS152/work!FW152,".")</f>
        <v>.</v>
      </c>
      <c r="EE152" s="27" t="str">
        <f>IF(ISNUMBER(work!FT152/work!FX152),work!FT152/work!FX152,".")</f>
        <v>.</v>
      </c>
      <c r="EF152" s="27" t="str">
        <f>IF(ISNUMBER(work!FU152/work!FY152),work!FU152/work!FY152,".")</f>
        <v>.</v>
      </c>
      <c r="EG152" s="27" t="str">
        <f>IF(ISNUMBER((work!FS152+work!FT152)/(work!FW152+work!FX152)),(work!FS152+work!FT152)/(work!FW152+work!FX152),".")</f>
        <v>.</v>
      </c>
      <c r="EH152" s="27">
        <f>work!EZ152</f>
        <v>2.0825053670068007E-4</v>
      </c>
      <c r="EI152" s="27">
        <f>work!FA152</f>
        <v>1.204679722945348E-4</v>
      </c>
      <c r="EJ152" s="27" t="str">
        <f>work!FB152</f>
        <v>.</v>
      </c>
      <c r="EK152" s="27"/>
      <c r="EL152" s="27">
        <f t="shared" si="128"/>
        <v>14962.91</v>
      </c>
      <c r="EM152">
        <f t="shared" si="129"/>
        <v>50</v>
      </c>
      <c r="EN152" t="str">
        <f>work!FM152</f>
        <v>.</v>
      </c>
      <c r="EO152" t="str">
        <f>IF(ISNUMBER(work!FK152+work!FL152),work!FK152+work!FL152,".")</f>
        <v>.</v>
      </c>
      <c r="EP152" t="str">
        <f>IF(ISNUMBER(work!FU152-work!FM152),work!FU152-work!FM152,".")</f>
        <v>.</v>
      </c>
      <c r="EQ152" t="str">
        <f>IF(ISNUMBER(work!FS152+work!FT152-work!FK152-work!FL152),(work!FS152+work!FT152-work!FK152-work!FL152),".")</f>
        <v>.</v>
      </c>
      <c r="EU152">
        <f>work!FC152</f>
        <v>5600</v>
      </c>
      <c r="EV152">
        <f>work!FD152</f>
        <v>4000</v>
      </c>
      <c r="EW152" t="str">
        <f>IF(ISNUMBER(VLOOKUP($F152,AREA_EM_ALLYEAR,Seq!B$1,FALSE)),VLOOKUP($F152,AREA_EM_ALLYEAR,Seq!B$1,FALSE),".")</f>
        <v>.</v>
      </c>
      <c r="EX152" t="str">
        <f>IF(ISNUMBER(VLOOKUP($F152,AREA_EM_ALLYEAR,Seq!C$1,FALSE)),VLOOKUP($F152,AREA_EM_ALLYEAR,Seq!C$1,FALSE),".")</f>
        <v>.</v>
      </c>
      <c r="EY152" t="str">
        <f>IF(ISNUMBER(VLOOKUP($F152,AREA_EM_ALLYEAR,Seq!D$1,FALSE)),VLOOKUP($F152,AREA_EM_ALLYEAR,Seq!D$1,FALSE),".")</f>
        <v>.</v>
      </c>
      <c r="EZ152" t="str">
        <f>IF(ISNUMBER(VLOOKUP($F152,AREA_EM_ALLYEAR,Seq!E$1,FALSE)),VLOOKUP($F152,AREA_EM_ALLYEAR,Seq!E$1,FALSE),".")</f>
        <v>.</v>
      </c>
      <c r="FA152" t="str">
        <f>IF(ISNUMBER(VLOOKUP($F152,AREA_EM_ALLYEAR,Seq!F$1,FALSE)),VLOOKUP($F152,AREA_EM_ALLYEAR,Seq!F$1,FALSE),".")</f>
        <v>.</v>
      </c>
      <c r="FB152" t="str">
        <f>IF(ISNUMBER(VLOOKUP($F152,AREA_EM_ALLYEAR,Seq!G$1,FALSE)),VLOOKUP($F152,AREA_EM_ALLYEAR,Seq!G$1,FALSE),".")</f>
        <v>.</v>
      </c>
      <c r="FC152" t="str">
        <f>IF(ISNUMBER(VLOOKUP($F152,AREA_EM_ALLYEAR,Seq!H$1,FALSE)),VLOOKUP($F152,AREA_EM_ALLYEAR,Seq!H$1,FALSE),".")</f>
        <v>.</v>
      </c>
      <c r="FD152" t="str">
        <f>IF(ISNUMBER(VLOOKUP($F152,AREA_EM_ALLYEAR,Seq!I$1,FALSE)),VLOOKUP($F152,AREA_EM_ALLYEAR,Seq!I$1,FALSE),".")</f>
        <v>.</v>
      </c>
      <c r="FE152" t="str">
        <f>IF(ISNUMBER(VLOOKUP($F152,AREA_EM_ALLYEAR,Seq!J$1,FALSE)),VLOOKUP($F152,AREA_EM_ALLYEAR,Seq!J$1,FALSE),".")</f>
        <v>.</v>
      </c>
      <c r="FF152" t="str">
        <f>IF(ISNUMBER(VLOOKUP($F152,AREA_EM_ALLYEAR,Seq!K$1,FALSE)),VLOOKUP($F152,AREA_EM_ALLYEAR,Seq!K$1,FALSE),".")</f>
        <v>.</v>
      </c>
      <c r="FG152" t="str">
        <f>IF(ISNUMBER(VLOOKUP($F152,AREA_EM_ALLYEAR,Seq!L$1,FALSE)),VLOOKUP($F152,AREA_EM_ALLYEAR,Seq!L$1,FALSE),".")</f>
        <v>.</v>
      </c>
      <c r="FH152" t="str">
        <f>IF(ISNUMBER(VLOOKUP($F152,AREA_EM_ALLYEAR,Seq!M$1,FALSE)),VLOOKUP($F152,AREA_EM_ALLYEAR,Seq!M$1,FALSE),".")</f>
        <v>.</v>
      </c>
      <c r="FI152" t="str">
        <f>IF(ISNUMBER(VLOOKUP($F152,AREA_EM_ALLYEAR,Seq!N$1,FALSE)),VLOOKUP($F152,AREA_EM_ALLYEAR,Seq!N$1,FALSE),".")</f>
        <v>.</v>
      </c>
      <c r="FJ152" t="str">
        <f>IF(ISNUMBER(VLOOKUP($F152,AREA_EM_ALLYEAR,Seq!O$1,FALSE)),VLOOKUP($F152,AREA_EM_ALLYEAR,Seq!O$1,FALSE),".")</f>
        <v>.</v>
      </c>
      <c r="FK152" t="str">
        <f t="shared" si="130"/>
        <v>.</v>
      </c>
      <c r="FN152">
        <f>IF( ISNUMBER(VLOOKUP($F152,AREA_LIFE,Seq!V$1,FALSE)-Life!V$39),VLOOKUP($F152,AREA_LIFE,Seq!V$1,FALSE)-Life!V$39,".")</f>
        <v>-0.48878048780485983</v>
      </c>
      <c r="FO152">
        <f>IF( ISNUMBER(VLOOKUP($F152,AREA_LIFE,Seq!W$1,FALSE)-Life!W$39),VLOOKUP($F152,AREA_LIFE,Seq!W$1,FALSE)-Life!W$39,".")</f>
        <v>-0.14034146341461451</v>
      </c>
      <c r="FP152">
        <f>IF( ISNUMBER(VLOOKUP($F152,AREA_LIFE,Seq!X$1,FALSE)-Life!X$39),VLOOKUP($F152,AREA_LIFE,Seq!X$1,FALSE)-Life!X$39,".")</f>
        <v>0.17204878048779904</v>
      </c>
      <c r="FQ152">
        <f>IF( ISNUMBER(VLOOKUP($F152,AREA_LIFE,Seq!Y$1,FALSE)-Life!Y$39),VLOOKUP($F152,AREA_LIFE,Seq!Y$1,FALSE)-Life!Y$39,".")</f>
        <v>0.42673170731707444</v>
      </c>
      <c r="FR152">
        <f>IF( ISNUMBER(VLOOKUP($F152,AREA_LIFE,Seq!Z$1,FALSE)-Life!Z$39),VLOOKUP($F152,AREA_LIFE,Seq!Z$1,FALSE)-Life!Z$39,".")</f>
        <v>0.60470731707316361</v>
      </c>
      <c r="FS152">
        <f>IF( ISNUMBER(VLOOKUP($F152,AREA_LIFE,Seq!AA$1,FALSE)-Life!AA$39),VLOOKUP($F152,AREA_LIFE,Seq!AA$1,FALSE)-Life!AA$39,".")</f>
        <v>0.69580487804876157</v>
      </c>
      <c r="FT152">
        <f>IF( ISNUMBER(VLOOKUP($F152,AREA_LIFE,Seq!AB$1,FALSE)-Life!AB$39),VLOOKUP($F152,AREA_LIFE,Seq!AB$1,FALSE)-Life!AB$39,".")</f>
        <v>0.69851219512193552</v>
      </c>
      <c r="FU152">
        <f>IF( ISNUMBER(VLOOKUP($F152,AREA_LIFE,Seq!AC$1,FALSE)-Life!AC$39),VLOOKUP($F152,AREA_LIFE,Seq!AC$1,FALSE)-Life!AC$39,".")</f>
        <v>0.63490243902440113</v>
      </c>
      <c r="FV152">
        <f>IF( ISNUMBER(VLOOKUP($F152,AREA_LIFE,Seq!AD$1,FALSE)-Life!AD$39),VLOOKUP($F152,AREA_LIFE,Seq!AD$1,FALSE)-Life!AD$39,".")</f>
        <v>0.52619512195123264</v>
      </c>
      <c r="FW152">
        <f>IF( ISNUMBER(VLOOKUP($F152,AREA_LIFE,Seq!AE$1,FALSE)-Life!AE$39),VLOOKUP($F152,AREA_LIFE,Seq!AE$1,FALSE)-Life!AE$39,".")</f>
        <v>0.38946341463413603</v>
      </c>
      <c r="FX152">
        <f>IF( ISNUMBER(VLOOKUP($F152,AREA_LIFE,Seq!AF$1,FALSE)-Life!AF$39),VLOOKUP($F152,AREA_LIFE,Seq!AF$1,FALSE)-Life!AF$39,".")</f>
        <v>0.24348780487805755</v>
      </c>
      <c r="FY152">
        <f>IF( ISNUMBER(VLOOKUP($F152,AREA_LIFE,Seq!AG$1,FALSE)-Life!AG$39),VLOOKUP($F152,AREA_LIFE,Seq!AG$1,FALSE)-Life!AG$39,".")</f>
        <v>0.10629268292683491</v>
      </c>
      <c r="FZ152">
        <f>IF( ISNUMBER(VLOOKUP($F152,AREA_LIFE,Seq!AH$1,FALSE)-Life!AH$39),VLOOKUP($F152,AREA_LIFE,Seq!AH$1,FALSE)-Life!AH$39,".")</f>
        <v>-1.0146341463425301E-2</v>
      </c>
      <c r="GA152">
        <f>IF( ISNUMBER(VLOOKUP($F152,AREA_LIFE,Seq!AI$1,FALSE)-Life!AI$39),VLOOKUP($F152,AREA_LIFE,Seq!AI$1,FALSE)-Life!AI$39,".")</f>
        <v>-9.9073170731713844E-2</v>
      </c>
      <c r="GB152">
        <f>IF( ISNUMBER(VLOOKUP($F152,AREA_LIFE,Seq!AJ$1,FALSE)-Life!AJ$39),VLOOKUP($F152,AREA_LIFE,Seq!AJ$1,FALSE)-Life!AJ$39,".")</f>
        <v>-0.15636585365854216</v>
      </c>
      <c r="GC152">
        <f>IF( ISNUMBER(VLOOKUP($F152,AREA_LIFE,Seq!AK$1,FALSE)-Life!AK$39),VLOOKUP($F152,AREA_LIFE,Seq!AK$1,FALSE)-Life!AK$39,".")</f>
        <v>-0.18573170731707478</v>
      </c>
      <c r="GD152">
        <f>IF( ISNUMBER(VLOOKUP($F152,AREA_LIFE,Seq!AL$1,FALSE)-Life!AL$39),VLOOKUP($F152,AREA_LIFE,Seq!AL$1,FALSE)-Life!AL$39,".")</f>
        <v>-0.19939024390242821</v>
      </c>
      <c r="GE152">
        <f>IF( ISNUMBER(VLOOKUP($F152,AREA_LIFE,Seq!AM$1,FALSE)-Life!AM$39),VLOOKUP($F152,AREA_LIFE,Seq!AM$1,FALSE)-Life!AM$39,".")</f>
        <v>-0.21236585365853955</v>
      </c>
      <c r="GF152">
        <f>IF( ISNUMBER(VLOOKUP($F152,AREA_LIFE,Seq!AN$1,FALSE)-Life!AN$39),VLOOKUP($F152,AREA_LIFE,Seq!AN$1,FALSE)-Life!AN$39,".")</f>
        <v>-0.23600000000000421</v>
      </c>
      <c r="GG152">
        <f>IF( ISNUMBER(VLOOKUP($F152,AREA_LIFE,Seq!AO$1,FALSE)-Life!AO$39),VLOOKUP($F152,AREA_LIFE,Seq!AO$1,FALSE)-Life!AO$39,".")</f>
        <v>-0.27000000000001023</v>
      </c>
      <c r="GH152">
        <f>IF( ISNUMBER(VLOOKUP($F152,AREA_LIFE,Seq!AP$1,FALSE)-Life!AP$39),VLOOKUP($F152,AREA_LIFE,Seq!AP$1,FALSE)-Life!AP$39,".")</f>
        <v>-0.31097560975609895</v>
      </c>
      <c r="GI152">
        <f>IF( ISNUMBER(VLOOKUP($F152,AREA_LIFE,Seq!AQ$1,FALSE)-Life!AQ$39),VLOOKUP($F152,AREA_LIFE,Seq!AQ$1,FALSE)-Life!AQ$39,".")</f>
        <v>-0.34690243902437601</v>
      </c>
      <c r="GJ152">
        <f>IF( ISNUMBER(VLOOKUP($F152,AREA_LIFE,Seq!AR$1,FALSE)-Life!AR$39),VLOOKUP($F152,AREA_LIFE,Seq!AR$1,FALSE)-Life!AR$39,".")</f>
        <v>-0.36863414634146352</v>
      </c>
      <c r="GK152">
        <f>IF( ISNUMBER(VLOOKUP($F152,AREA_LIFE,Seq!AS$1,FALSE)-Life!AS$39),VLOOKUP($F152,AREA_LIFE,Seq!AS$1,FALSE)-Life!AS$39,".")</f>
        <v>-0.36897560975609167</v>
      </c>
      <c r="GL152">
        <f>IF( ISNUMBER(VLOOKUP($F152,AREA_LIFE,Seq!AT$1,FALSE)-Life!AT$39),VLOOKUP($F152,AREA_LIFE,Seq!AT$1,FALSE)-Life!AT$39,".")</f>
        <v>-0.34743902439026897</v>
      </c>
      <c r="GM152">
        <f>IF( ISNUMBER(VLOOKUP($F152,AREA_LIFE,Seq!AU$1,FALSE)-Life!AU$39),VLOOKUP($F152,AREA_LIFE,Seq!AU$1,FALSE)-Life!AU$39,".")</f>
        <v>-0.30641463414633563</v>
      </c>
      <c r="GN152">
        <f>IF( ISNUMBER(VLOOKUP($F152,AREA_LIFE,Seq!AV$1,FALSE)-Life!AV$39),VLOOKUP($F152,AREA_LIFE,Seq!AV$1,FALSE)-Life!AV$39,".")</f>
        <v>-0.25285365853656572</v>
      </c>
      <c r="GO152">
        <f>IF( ISNUMBER(VLOOKUP($F152,AREA_LIFE,Seq!AW$1,FALSE)-Life!AW$39),VLOOKUP($F152,AREA_LIFE,Seq!AW$1,FALSE)-Life!AW$39,".")</f>
        <v>-0.19573170731705147</v>
      </c>
      <c r="GP152">
        <f>IF( ISNUMBER(VLOOKUP($F152,AREA_LIFE,Seq!AX$1,FALSE)-Life!AX$39),VLOOKUP($F152,AREA_LIFE,Seq!AX$1,FALSE)-Life!AX$39,".")</f>
        <v>-0.14407317073170134</v>
      </c>
      <c r="GQ152">
        <f t="shared" si="131"/>
        <v>-0.14407317073170134</v>
      </c>
      <c r="GS152">
        <f>IFERROR(VLOOKUP($F152,AREA_LIFE,Seq!V$1,FALSE),".")</f>
        <v>65.479609756097574</v>
      </c>
      <c r="GT152">
        <f>IFERROR(VLOOKUP($F152,AREA_LIFE,Seq!W$1,FALSE),".")</f>
        <v>66.026390243902455</v>
      </c>
      <c r="GU152">
        <f>IFERROR(VLOOKUP($F152,AREA_LIFE,Seq!X$1,FALSE),".")</f>
        <v>66.520536585365861</v>
      </c>
      <c r="GV152">
        <f>IFERROR(VLOOKUP($F152,AREA_LIFE,Seq!Y$1,FALSE),".")</f>
        <v>66.947902439024404</v>
      </c>
      <c r="GW152">
        <f>IFERROR(VLOOKUP($F152,AREA_LIFE,Seq!Z$1,FALSE),".")</f>
        <v>67.300512195121954</v>
      </c>
      <c r="GX152">
        <f>IFERROR(VLOOKUP($F152,AREA_LIFE,Seq!AA$1,FALSE),".")</f>
        <v>67.576243902439018</v>
      </c>
      <c r="GY152">
        <f>IFERROR(VLOOKUP($F152,AREA_LIFE,Seq!AB$1,FALSE),".")</f>
        <v>67.779731707317069</v>
      </c>
      <c r="GZ152">
        <f>IFERROR(VLOOKUP($F152,AREA_LIFE,Seq!AC$1,FALSE),".")</f>
        <v>67.933097560975625</v>
      </c>
      <c r="HA152">
        <f>IFERROR(VLOOKUP($F152,AREA_LIFE,Seq!AD$1,FALSE),".")</f>
        <v>68.059121951219524</v>
      </c>
      <c r="HB152">
        <f>IFERROR(VLOOKUP($F152,AREA_LIFE,Seq!AE$1,FALSE),".")</f>
        <v>68.175853658536582</v>
      </c>
      <c r="HC152">
        <f>IFERROR(VLOOKUP($F152,AREA_LIFE,Seq!AF$1,FALSE),".")</f>
        <v>68.302560975609765</v>
      </c>
      <c r="HD152">
        <f>IFERROR(VLOOKUP($F152,AREA_LIFE,Seq!AG$1,FALSE),".")</f>
        <v>68.456682926829288</v>
      </c>
      <c r="HE152">
        <f>IFERROR(VLOOKUP($F152,AREA_LIFE,Seq!AH$1,FALSE),".")</f>
        <v>68.6450975609756</v>
      </c>
      <c r="HF152">
        <f>IFERROR(VLOOKUP($F152,AREA_LIFE,Seq!AI$1,FALSE),".")</f>
        <v>68.870512195121961</v>
      </c>
      <c r="HG152">
        <f>IFERROR(VLOOKUP($F152,AREA_LIFE,Seq!AJ$1,FALSE),".")</f>
        <v>69.133975609756106</v>
      </c>
      <c r="HH152">
        <f>IFERROR(VLOOKUP($F152,AREA_LIFE,Seq!AK$1,FALSE),".")</f>
        <v>69.431804878048794</v>
      </c>
      <c r="HI152">
        <f>IFERROR(VLOOKUP($F152,AREA_LIFE,Seq!AL$1,FALSE),".")</f>
        <v>69.752243902439034</v>
      </c>
      <c r="HJ152">
        <f>IFERROR(VLOOKUP($F152,AREA_LIFE,Seq!AM$1,FALSE),".")</f>
        <v>70.079365853658544</v>
      </c>
      <c r="HK152">
        <f>IFERROR(VLOOKUP($F152,AREA_LIFE,Seq!AN$1,FALSE),".")</f>
        <v>70.398804878048793</v>
      </c>
      <c r="HL152">
        <f>IFERROR(VLOOKUP($F152,AREA_LIFE,Seq!AO$1,FALSE),".")</f>
        <v>70.704902439024394</v>
      </c>
      <c r="HM152">
        <f>IFERROR(VLOOKUP($F152,AREA_LIFE,Seq!AP$1,FALSE),".")</f>
        <v>70.993024390243917</v>
      </c>
      <c r="HN152">
        <f>IFERROR(VLOOKUP($F152,AREA_LIFE,Seq!AQ$1,FALSE),".")</f>
        <v>71.264682926829281</v>
      </c>
      <c r="HO152">
        <f>IFERROR(VLOOKUP($F152,AREA_LIFE,Seq!AR$1,FALSE),".")</f>
        <v>71.524512195121957</v>
      </c>
      <c r="HP152">
        <f>IFERROR(VLOOKUP($F152,AREA_LIFE,Seq!AS$1,FALSE),".")</f>
        <v>71.778195121951228</v>
      </c>
      <c r="HQ152">
        <f>IFERROR(VLOOKUP($F152,AREA_LIFE,Seq!AT$1,FALSE),".")</f>
        <v>72.02624390243902</v>
      </c>
      <c r="HR152">
        <f>IFERROR(VLOOKUP($F152,AREA_LIFE,Seq!AU$1,FALSE),".")</f>
        <v>72.270243902439034</v>
      </c>
      <c r="HS152">
        <f>IFERROR(VLOOKUP($F152,AREA_LIFE,Seq!AV$1,FALSE),".")</f>
        <v>72.510756097560986</v>
      </c>
      <c r="HT152">
        <f>IFERROR(VLOOKUP($F152,AREA_LIFE,Seq!AW$1,FALSE),".")</f>
        <v>72.747341463414656</v>
      </c>
      <c r="HU152">
        <f>IFERROR(VLOOKUP($F152,AREA_LIFE,Seq!AX$1,FALSE),".")</f>
        <v>72.980487804878067</v>
      </c>
      <c r="HV152" t="str">
        <f>IFERROR(VLOOKUP($F152,AREA_LIFE,Seq!AY$1,FALSE),".")</f>
        <v>.</v>
      </c>
      <c r="HZ152">
        <f t="shared" si="134"/>
        <v>345</v>
      </c>
      <c r="IA152">
        <f t="shared" si="132"/>
        <v>0</v>
      </c>
      <c r="IB152">
        <f t="shared" si="135"/>
        <v>51799045.124028355</v>
      </c>
      <c r="IC152">
        <f t="shared" si="136"/>
        <v>-37121066.062093854</v>
      </c>
      <c r="ID152">
        <f t="shared" si="133"/>
        <v>8.7786978802526602E-2</v>
      </c>
      <c r="IE152" t="str">
        <f>work!FK152</f>
        <v>.</v>
      </c>
      <c r="IF152" t="str">
        <f>work!FL152</f>
        <v>.</v>
      </c>
      <c r="IG152" t="str">
        <f>work!FM152</f>
        <v>.</v>
      </c>
      <c r="IH152" t="str">
        <f>IF(ISNUMBER(work!FS152-work!FK152),work!FS152-work!FK152,".")</f>
        <v>.</v>
      </c>
      <c r="II152" t="str">
        <f>IF(ISNUMBER(work!FT152-work!FL152),work!FT152-work!FL152,".")</f>
        <v>.</v>
      </c>
      <c r="IJ152" t="str">
        <f>IF(ISNUMBER(work!FU152-work!FM152),work!FU152-work!FM152,".")</f>
        <v>.</v>
      </c>
    </row>
    <row r="153" spans="1:244" hidden="1">
      <c r="A153" s="24" t="str">
        <f t="shared" si="97"/>
        <v>拉丁美洲</v>
      </c>
      <c r="B153" s="24" t="str">
        <f t="shared" si="98"/>
        <v>InEM90</v>
      </c>
      <c r="C153" s="24" t="str">
        <f t="shared" si="99"/>
        <v>Out</v>
      </c>
      <c r="D153" s="24"/>
      <c r="E153" s="25" t="s">
        <v>3997</v>
      </c>
      <c r="F153" s="26" t="str">
        <f t="shared" si="100"/>
        <v>DominicanRep</v>
      </c>
      <c r="G153" s="27">
        <f t="shared" si="101"/>
        <v>0</v>
      </c>
      <c r="H153" s="27">
        <f t="shared" si="102"/>
        <v>0</v>
      </c>
      <c r="I153" s="27">
        <f t="shared" si="103"/>
        <v>0</v>
      </c>
      <c r="J153" s="27">
        <f t="shared" si="104"/>
        <v>0</v>
      </c>
      <c r="K153" s="27">
        <f t="shared" si="105"/>
        <v>0</v>
      </c>
      <c r="L153" s="27">
        <f t="shared" si="106"/>
        <v>0</v>
      </c>
      <c r="M153" s="27">
        <f t="shared" si="107"/>
        <v>0</v>
      </c>
      <c r="N153" s="27">
        <f t="shared" si="108"/>
        <v>0</v>
      </c>
      <c r="O153" s="27">
        <f t="shared" si="109"/>
        <v>0</v>
      </c>
      <c r="P153" s="27">
        <f t="shared" si="110"/>
        <v>0</v>
      </c>
      <c r="Q153" s="27">
        <f t="shared" si="111"/>
        <v>90</v>
      </c>
      <c r="R153" s="27">
        <f t="shared" si="112"/>
        <v>8</v>
      </c>
      <c r="S153" s="27">
        <f t="shared" si="113"/>
        <v>0</v>
      </c>
      <c r="T153" s="27">
        <f t="shared" si="114"/>
        <v>0</v>
      </c>
      <c r="U153" s="27">
        <f t="shared" si="115"/>
        <v>45</v>
      </c>
      <c r="V153" s="27">
        <f t="shared" si="116"/>
        <v>2</v>
      </c>
      <c r="W153" s="27">
        <f t="shared" si="117"/>
        <v>2</v>
      </c>
      <c r="X153" s="27">
        <f t="shared" si="118"/>
        <v>78</v>
      </c>
      <c r="Y153" s="27">
        <f t="shared" si="119"/>
        <v>786</v>
      </c>
      <c r="Z153" s="27">
        <f t="shared" si="120"/>
        <v>307</v>
      </c>
      <c r="AA153" s="27">
        <f t="shared" si="121"/>
        <v>114</v>
      </c>
      <c r="AB153" s="27">
        <f t="shared" si="122"/>
        <v>204</v>
      </c>
      <c r="AC153" s="27">
        <f t="shared" si="123"/>
        <v>164</v>
      </c>
      <c r="AD153" s="27">
        <f t="shared" si="124"/>
        <v>182</v>
      </c>
      <c r="AE153" s="27">
        <f t="shared" si="125"/>
        <v>5</v>
      </c>
      <c r="AF153" s="27">
        <f t="shared" si="126"/>
        <v>35</v>
      </c>
      <c r="AG153" s="27"/>
      <c r="AH153" s="27">
        <f>IF(ISNUMBER(work!C153+work!AH153),work!C153+work!AH153,".")</f>
        <v>19347598.571340259</v>
      </c>
      <c r="AI153" s="27">
        <f>IF(ISNUMBER(work!D153+work!AI153),work!D153+work!AI153,".")</f>
        <v>20343980.980836041</v>
      </c>
      <c r="AJ153" s="27">
        <f>IF(ISNUMBER(work!E153+work!AJ153),work!E153+work!AJ153,".")</f>
        <v>22113980.909111261</v>
      </c>
      <c r="AK153" s="27">
        <f>IF(ISNUMBER(work!F153+work!AK153),work!F153+work!AK153,".")</f>
        <v>24454336.660581321</v>
      </c>
      <c r="AL153" s="27">
        <f>IF(ISNUMBER(work!G153+work!AL153),work!G153+work!AL153,".")</f>
        <v>28008375.141136061</v>
      </c>
      <c r="AM153" s="27">
        <f>IF(ISNUMBER(work!H153+work!AM153),work!H153+work!AM153,".")</f>
        <v>31604613.984522518</v>
      </c>
      <c r="AN153" s="27">
        <f>IF(ISNUMBER(work!I153+work!AN153),work!I153+work!AN153,".")</f>
        <v>34324680.948972076</v>
      </c>
      <c r="AO153" s="27">
        <f>IF(ISNUMBER(work!J153+work!AO153),work!J153+work!AO153,".")</f>
        <v>38288564.623922005</v>
      </c>
      <c r="AP153" s="27">
        <f>IF(ISNUMBER(work!K153+work!AP153),work!K153+work!AP153,".")</f>
        <v>42494425.728102498</v>
      </c>
      <c r="AQ153" s="27">
        <f>IF(ISNUMBER(work!L153+work!AQ153),work!L153+work!AQ153,".")</f>
        <v>44240751.34996517</v>
      </c>
      <c r="AR153" s="27">
        <f>IF(ISNUMBER(work!M153+work!AR153),work!M153+work!AR153,".")</f>
        <v>45791568.841565788</v>
      </c>
      <c r="AS153" s="27">
        <f>IF(ISNUMBER(work!N153+work!AS153),work!N153+work!AS153,".")</f>
        <v>49894465.29090336</v>
      </c>
      <c r="AT153" s="27">
        <f>IF(ISNUMBER(work!O153+work!AT153),work!O153+work!AT153,".")</f>
        <v>56929925.409693167</v>
      </c>
      <c r="AU153" s="27">
        <f>IF(ISNUMBER(work!P153+work!AU153),work!P153+work!AU153,".")</f>
        <v>64799444.419123121</v>
      </c>
      <c r="AV153" s="27">
        <f>IF(ISNUMBER(work!Q153+work!AV153),work!Q153+work!AV153,".")</f>
        <v>73116214.625178486</v>
      </c>
      <c r="AW153" s="27">
        <f>IF(ISNUMBER(work!R153+work!AW153),work!R153+work!AW153,".")</f>
        <v>80997792.876706898</v>
      </c>
      <c r="AX153" s="27">
        <f>IF(ISNUMBER(work!S153+work!AX153),work!S153+work!AX153,".")</f>
        <v>89048264.125346184</v>
      </c>
      <c r="AY153" s="27">
        <f>IF(ISNUMBER(work!T153+work!AY153),work!T153+work!AY153,".")</f>
        <v>97305892.577364877</v>
      </c>
      <c r="AZ153" s="27">
        <f>IF(ISNUMBER(work!U153+work!AZ153),work!U153+work!AZ153,".")</f>
        <v>104880052.23067093</v>
      </c>
      <c r="BA153" s="27">
        <f>IF(ISNUMBER(work!V153+work!BA153),work!V153+work!BA153,".")</f>
        <v>112832108.5269797</v>
      </c>
      <c r="BB153" s="27">
        <f>IF(ISNUMBER(work!W153+work!BB153),work!W153+work!BB153,".")</f>
        <v>122247697.83888334</v>
      </c>
      <c r="BC153" s="27">
        <f>IF(ISNUMBER(work!X153+work!BC153),work!X153+work!BC153,".")</f>
        <v>132238499.96789142</v>
      </c>
      <c r="BD153" s="27">
        <f>IF(ISNUMBER(work!Y153+work!BD153),work!Y153+work!BD153,".")</f>
        <v>144191293.68286681</v>
      </c>
      <c r="BE153" s="27">
        <f>IF(ISNUMBER(work!Z153+work!BE153),work!Z153+work!BE153,".")</f>
        <v>158345425.84111091</v>
      </c>
      <c r="BF153" s="27">
        <f>IF(ISNUMBER(work!AA153+work!BF153),work!AA153+work!BF153,".")</f>
        <v>174111763.08250588</v>
      </c>
      <c r="BG153" s="27">
        <f>IF(ISNUMBER(work!AB153+work!BG153),work!AB153+work!BG153,".")</f>
        <v>192189684.14485008</v>
      </c>
      <c r="BH153" s="27">
        <f>IF(ISNUMBER(work!AC153+work!BH153),work!AC153+work!BH153,".")</f>
        <v>214457181.17671716</v>
      </c>
      <c r="BI153" s="27">
        <f>IF(ISNUMBER(work!AD153+work!BI153),work!AD153+work!BI153,".")</f>
        <v>242193693.97524342</v>
      </c>
      <c r="BJ153" s="27">
        <f>IF(ISNUMBER(work!AE153+work!BJ153),work!AE153+work!BJ153,".")</f>
        <v>263862850.44635642</v>
      </c>
      <c r="BK153" s="27">
        <f>IF(ISNUMBER(work!AF153+work!BK153),work!AF153+work!BK153,".")</f>
        <v>297485008.80716842</v>
      </c>
      <c r="BL153" s="27"/>
      <c r="BM153" s="27">
        <f>IF(ISNUMBER(work!AH153-work!C153),work!AH153-work!C153,".")</f>
        <v>-17240789.991725739</v>
      </c>
      <c r="BN153" s="27">
        <f>IF(ISNUMBER(work!AI153-work!D153),work!AI153-work!D153,".")</f>
        <v>-18147003.787509359</v>
      </c>
      <c r="BO153" s="27">
        <f>IF(ISNUMBER(work!AJ153-work!E153),work!AJ153-work!E153,".")</f>
        <v>-19879683.473153539</v>
      </c>
      <c r="BP153" s="27">
        <f>IF(ISNUMBER(work!AK153-work!F153),work!AK153-work!F153,".")</f>
        <v>-22116637.13935028</v>
      </c>
      <c r="BQ153" s="27">
        <f>IF(ISNUMBER(work!AL153-work!G153),work!AL153-work!G153,".")</f>
        <v>-25641386.676385138</v>
      </c>
      <c r="BR153" s="27">
        <f>IF(ISNUMBER(work!AM153-work!H153),work!AM153-work!H153,".")</f>
        <v>-29287865.678364079</v>
      </c>
      <c r="BS153" s="27">
        <f>IF(ISNUMBER(work!AN153-work!I153),work!AN153-work!I153,".")</f>
        <v>-31926336.924248535</v>
      </c>
      <c r="BT153" s="27">
        <f>IF(ISNUMBER(work!AO153-work!J153),work!AO153-work!J153,".")</f>
        <v>-35647571.322592199</v>
      </c>
      <c r="BU153" s="27">
        <f>IF(ISNUMBER(work!AP153-work!K153),work!AP153-work!K153,".")</f>
        <v>-39796493.5803679</v>
      </c>
      <c r="BV153" s="27">
        <f>IF(ISNUMBER(work!AQ153-work!L153),work!AQ153-work!L153,".")</f>
        <v>-41424095.65015243</v>
      </c>
      <c r="BW153" s="27">
        <f>IF(ISNUMBER(work!AR153-work!M153),work!AR153-work!M153,".")</f>
        <v>-43128542.344556421</v>
      </c>
      <c r="BX153" s="27">
        <f>IF(ISNUMBER(work!AS153-work!N153),work!AS153-work!N153,".")</f>
        <v>-47206296.124342039</v>
      </c>
      <c r="BY153" s="27">
        <f>IF(ISNUMBER(work!AT153-work!O153),work!AT153-work!O153,".")</f>
        <v>-53959144.126517043</v>
      </c>
      <c r="BZ153" s="27">
        <f>IF(ISNUMBER(work!AU153-work!P153),work!AU153-work!P153,".")</f>
        <v>-61614094.852156468</v>
      </c>
      <c r="CA153" s="27">
        <f>IF(ISNUMBER(work!AV153-work!Q153),work!AV153-work!Q153,".")</f>
        <v>-69857498.290638715</v>
      </c>
      <c r="CB153" s="27">
        <f>IF(ISNUMBER(work!AW153-work!R153),work!AW153-work!R153,".")</f>
        <v>-77560054.746934503</v>
      </c>
      <c r="CC153" s="27">
        <f>IF(ISNUMBER(work!AX153-work!S153),work!AX153-work!S153,".")</f>
        <v>-85365368.260659218</v>
      </c>
      <c r="CD153" s="27">
        <f>IF(ISNUMBER(work!AY153-work!T153),work!AY153-work!T153,".")</f>
        <v>-93328207.620539114</v>
      </c>
      <c r="CE153" s="27">
        <f>IF(ISNUMBER(work!AZ153-work!U153),work!AZ153-work!U153,".")</f>
        <v>-100623507.78266907</v>
      </c>
      <c r="CF153" s="27">
        <f>IF(ISNUMBER(work!BA153-work!V153),work!BA153-work!V153,".")</f>
        <v>-108289722.04737429</v>
      </c>
      <c r="CG153" s="27">
        <f>IF(ISNUMBER(work!BB153-work!W153),work!BB153-work!W153,".")</f>
        <v>-117448366.50371665</v>
      </c>
      <c r="CH153" s="27">
        <f>IF(ISNUMBER(work!BC153-work!X153),work!BC153-work!X153,".")</f>
        <v>-127352337.71514457</v>
      </c>
      <c r="CI153" s="27">
        <f>IF(ISNUMBER(work!BD153-work!Y153),work!BD153-work!Y153,".")</f>
        <v>-139022310.22932518</v>
      </c>
      <c r="CJ153" s="27">
        <f>IF(ISNUMBER(work!BE153-work!Z153),work!BE153-work!Z153,".")</f>
        <v>-153189538.46230111</v>
      </c>
      <c r="CK153" s="27">
        <f>IF(ISNUMBER(work!BF153-work!AA153),work!BF153-work!AA153,".")</f>
        <v>-168888232.6155501</v>
      </c>
      <c r="CL153" s="27">
        <f>IF(ISNUMBER(work!BG153-work!AB153),work!BG153-work!AB153,".")</f>
        <v>-186482311.10580391</v>
      </c>
      <c r="CM153" s="27">
        <f>IF(ISNUMBER(work!BH153-work!AC153),work!BH153-work!AC153,".")</f>
        <v>-208140765.52301282</v>
      </c>
      <c r="CN153" s="27">
        <f>IF(ISNUMBER(work!BI153-work!AD153),work!BI153-work!AD153,".")</f>
        <v>-235341985.7954506</v>
      </c>
      <c r="CO153" s="27">
        <f>IF(ISNUMBER(work!BJ153-work!AE153),work!BJ153-work!AE153,".")</f>
        <v>-256651040.50370157</v>
      </c>
      <c r="CP153" s="27">
        <f>IF(ISNUMBER(work!BK153-work!AF153),work!BK153-work!AF153,".")</f>
        <v>-290024099.02162224</v>
      </c>
      <c r="CQ153" s="27"/>
      <c r="CR153" s="27"/>
      <c r="CS153" s="27">
        <f>IF(ISNUMBER(work!CR153-work!BN153),work!CR153-work!BN153,".")</f>
        <v>9.402415198907528E-2</v>
      </c>
      <c r="CT153" s="27">
        <f>IF(ISNUMBER(work!CS153-work!BO153),work!CS153-work!BO153,".")</f>
        <v>9.3024151989075279E-2</v>
      </c>
      <c r="CU153" s="27">
        <f>IF(ISNUMBER(work!CT153-work!BP153),work!CT153-work!BP153,".")</f>
        <v>9.3024151989075279E-2</v>
      </c>
      <c r="CV153" s="27">
        <f>IF(ISNUMBER(work!CU153-work!BQ153),work!CU153-work!BQ153,".")</f>
        <v>9.2024151989075278E-2</v>
      </c>
      <c r="CW153" s="27">
        <f>IF(ISNUMBER(work!CV153-work!BR153),work!CV153-work!BR153,".")</f>
        <v>9.2024151989075278E-2</v>
      </c>
      <c r="CX153" s="27">
        <f>IF(ISNUMBER(work!CW153-work!BS153),work!CW153-work!BS153,".")</f>
        <v>9.1024151989075291E-2</v>
      </c>
      <c r="CY153" s="27">
        <f>IF(ISNUMBER(work!CX153-work!BT153),work!CX153-work!BT153,".")</f>
        <v>9.0024151989075291E-2</v>
      </c>
      <c r="CZ153" s="27">
        <f>IF(ISNUMBER(work!CY153-work!BU153),work!CY153-work!BU153,".")</f>
        <v>8.902415198907529E-2</v>
      </c>
      <c r="DA153" s="27">
        <f>IF(ISNUMBER(work!CZ153-work!BV153),work!CZ153-work!BV153,".")</f>
        <v>8.8024151989075289E-2</v>
      </c>
      <c r="DB153" s="27">
        <f>IF(ISNUMBER(work!DA153-work!BW153),work!DA153-work!BW153,".")</f>
        <v>8.7024151989075288E-2</v>
      </c>
      <c r="DC153" s="94">
        <f>IF(ISNUMBER(work!DB153-work!BX153),work!DB153-work!BX153,".")</f>
        <v>8.5024151989075286E-2</v>
      </c>
      <c r="DD153" s="27">
        <f>IF(ISNUMBER(work!DC153-work!BY153),work!DC153-work!BY153,".")</f>
        <v>8.3024151989075284E-2</v>
      </c>
      <c r="DE153" s="27">
        <f>IF(ISNUMBER(work!DD153-work!BZ153),work!DD153-work!BZ153,".")</f>
        <v>7.7829630939549088E-2</v>
      </c>
      <c r="DF153" s="27">
        <f>IF(ISNUMBER(work!DE153-work!CA153),work!DE153-work!CA153,".")</f>
        <v>7.5829630939549086E-2</v>
      </c>
      <c r="DG153" s="27">
        <f>IF(ISNUMBER(work!DF153-work!CB153),work!DF153-work!CB153,".")</f>
        <v>7.3829630939549085E-2</v>
      </c>
      <c r="DH153" s="27">
        <f>IF(ISNUMBER(work!DG153-work!CC153),work!DG153-work!CC153,".")</f>
        <v>7.1829630939549083E-2</v>
      </c>
      <c r="DI153" s="27">
        <f>IF(ISNUMBER(work!DH153-work!CD153),work!DH153-work!CD153,".")</f>
        <v>6.8829630939549094E-2</v>
      </c>
      <c r="DJ153" s="27">
        <f>IF(ISNUMBER(work!DI153-work!CE153),work!DI153-work!CE153,".")</f>
        <v>6.6829630939549092E-2</v>
      </c>
      <c r="DK153" s="27">
        <f>IF(ISNUMBER(work!DJ153-work!CF153),work!DJ153-work!CF153,".")</f>
        <v>6.4829630939549091E-2</v>
      </c>
      <c r="DL153" s="27">
        <f>IF(ISNUMBER(work!DK153-work!CG153),work!DK153-work!CG153,".")</f>
        <v>6.1460319383755457E-2</v>
      </c>
      <c r="DM153" s="94">
        <f>IF(ISNUMBER(work!DL153-work!CH153),work!DL153-work!CH153,".")</f>
        <v>5.8199106234107144E-2</v>
      </c>
      <c r="DN153" s="27">
        <f>IF(ISNUMBER(work!DM153-work!CI153),work!DM153-work!CI153,".")</f>
        <v>5.5029391856038147E-2</v>
      </c>
      <c r="DO153" s="27">
        <f>IF(ISNUMBER(work!DN153-work!CJ153),work!DN153-work!CJ153,".")</f>
        <v>5.1951720844500525E-2</v>
      </c>
      <c r="DP153" s="27">
        <f>IF(ISNUMBER(work!DO153-work!CK153),work!DO153-work!CK153,".")</f>
        <v>4.8952745958348184E-2</v>
      </c>
      <c r="DQ153" s="27">
        <f>IF(ISNUMBER(work!DP153-work!CL153),work!DP153-work!CL153,".")</f>
        <v>4.4992560953940497E-2</v>
      </c>
      <c r="DR153" s="94">
        <f>IF(ISNUMBER(work!DQ153-work!CM153),work!DQ153-work!CM153,".")</f>
        <v>4.202197023908049E-2</v>
      </c>
      <c r="DS153" s="27">
        <f>IF(ISNUMBER(work!DR153-work!CN153),work!DR153-work!CN153,".")</f>
        <v>3.8001657060779397E-2</v>
      </c>
      <c r="DT153" s="27">
        <f>IF(ISNUMBER(work!DS153-work!CO153),work!DS153-work!CO153,".")</f>
        <v>3.3921794522465867E-2</v>
      </c>
      <c r="DU153" s="27">
        <f>IF(ISNUMBER(work!DT153-work!CP153),work!DT153-work!CP153,".")</f>
        <v>3.0784095609728848E-2</v>
      </c>
      <c r="DV153" s="27">
        <f t="shared" si="127"/>
        <v>3.0784095609728848E-2</v>
      </c>
      <c r="DW153" s="27"/>
      <c r="DX153" s="27" t="str">
        <f>IF(ISNUMBER(work!FJ153/work!FN153),work!FJ153/work!FN153,".")</f>
        <v>.</v>
      </c>
      <c r="DY153" s="27" t="str">
        <f>IF(ISNUMBER(work!FK153/work!FO153),work!FK153/work!FO153,".")</f>
        <v>.</v>
      </c>
      <c r="DZ153" s="27" t="str">
        <f>IF(ISNUMBER(work!FL153/work!FP153),work!FL153/work!FP153,".")</f>
        <v>.</v>
      </c>
      <c r="EA153" s="27" t="str">
        <f>IF(ISNUMBER(work!FM153/work!FQ153),work!FM153/work!FQ153,".")</f>
        <v>.</v>
      </c>
      <c r="EB153" s="27" t="str">
        <f>IF(ISNUMBER((work!FK153+work!FL153)/(work!FO153+work!FP153)),(work!FK153+work!FL153)/(work!FO153+work!FP153),".")</f>
        <v>.</v>
      </c>
      <c r="EC153" s="27" t="str">
        <f>IF(ISNUMBER(work!FR153/work!FV153),work!FR153/work!FV153,".")</f>
        <v>.</v>
      </c>
      <c r="ED153" s="27" t="str">
        <f>IF(ISNUMBER(work!FS153/work!FW153),work!FS153/work!FW153,".")</f>
        <v>.</v>
      </c>
      <c r="EE153" s="27" t="str">
        <f>IF(ISNUMBER(work!FT153/work!FX153),work!FT153/work!FX153,".")</f>
        <v>.</v>
      </c>
      <c r="EF153" s="27" t="str">
        <f>IF(ISNUMBER(work!FU153/work!FY153),work!FU153/work!FY153,".")</f>
        <v>.</v>
      </c>
      <c r="EG153" s="27" t="str">
        <f>IF(ISNUMBER((work!FS153+work!FT153)/(work!FW153+work!FX153)),(work!FS153+work!FT153)/(work!FW153+work!FX153),".")</f>
        <v>.</v>
      </c>
      <c r="EH153" s="27">
        <f>work!EZ153</f>
        <v>9.2798029307304892E-4</v>
      </c>
      <c r="EI153" s="27">
        <f>work!FA153</f>
        <v>7.458975296823141E-4</v>
      </c>
      <c r="EJ153" s="27" t="str">
        <f>work!FB153</f>
        <v>.</v>
      </c>
      <c r="EK153" s="27"/>
      <c r="EL153" s="27">
        <f t="shared" si="128"/>
        <v>13501.245000000001</v>
      </c>
      <c r="EM153">
        <f t="shared" si="129"/>
        <v>2</v>
      </c>
      <c r="EN153" t="str">
        <f>work!FM153</f>
        <v>.</v>
      </c>
      <c r="EO153" t="str">
        <f>IF(ISNUMBER(work!FK153+work!FL153),work!FK153+work!FL153,".")</f>
        <v>.</v>
      </c>
      <c r="EP153" t="str">
        <f>IF(ISNUMBER(work!FU153-work!FM153),work!FU153-work!FM153,".")</f>
        <v>.</v>
      </c>
      <c r="EQ153" t="str">
        <f>IF(ISNUMBER(work!FS153+work!FT153-work!FK153-work!FL153),(work!FS153+work!FT153-work!FK153-work!FL153),".")</f>
        <v>.</v>
      </c>
      <c r="EU153">
        <f>work!FC153</f>
        <v>5500</v>
      </c>
      <c r="EV153">
        <f>work!FD153</f>
        <v>5500</v>
      </c>
      <c r="EW153" t="str">
        <f>IF(ISNUMBER(VLOOKUP($F153,AREA_EM_ALLYEAR,Seq!B$1,FALSE)),VLOOKUP($F153,AREA_EM_ALLYEAR,Seq!B$1,FALSE),".")</f>
        <v>.</v>
      </c>
      <c r="EX153" t="str">
        <f>IF(ISNUMBER(VLOOKUP($F153,AREA_EM_ALLYEAR,Seq!C$1,FALSE)),VLOOKUP($F153,AREA_EM_ALLYEAR,Seq!C$1,FALSE),".")</f>
        <v>.</v>
      </c>
      <c r="EY153" t="str">
        <f>IF(ISNUMBER(VLOOKUP($F153,AREA_EM_ALLYEAR,Seq!D$1,FALSE)),VLOOKUP($F153,AREA_EM_ALLYEAR,Seq!D$1,FALSE),".")</f>
        <v>.</v>
      </c>
      <c r="EZ153" t="str">
        <f>IF(ISNUMBER(VLOOKUP($F153,AREA_EM_ALLYEAR,Seq!E$1,FALSE)),VLOOKUP($F153,AREA_EM_ALLYEAR,Seq!E$1,FALSE),".")</f>
        <v>.</v>
      </c>
      <c r="FA153" t="str">
        <f>IF(ISNUMBER(VLOOKUP($F153,AREA_EM_ALLYEAR,Seq!F$1,FALSE)),VLOOKUP($F153,AREA_EM_ALLYEAR,Seq!F$1,FALSE),".")</f>
        <v>.</v>
      </c>
      <c r="FB153" t="str">
        <f>IF(ISNUMBER(VLOOKUP($F153,AREA_EM_ALLYEAR,Seq!G$1,FALSE)),VLOOKUP($F153,AREA_EM_ALLYEAR,Seq!G$1,FALSE),".")</f>
        <v>.</v>
      </c>
      <c r="FC153" t="str">
        <f>IF(ISNUMBER(VLOOKUP($F153,AREA_EM_ALLYEAR,Seq!H$1,FALSE)),VLOOKUP($F153,AREA_EM_ALLYEAR,Seq!H$1,FALSE),".")</f>
        <v>.</v>
      </c>
      <c r="FD153" t="str">
        <f>IF(ISNUMBER(VLOOKUP($F153,AREA_EM_ALLYEAR,Seq!I$1,FALSE)),VLOOKUP($F153,AREA_EM_ALLYEAR,Seq!I$1,FALSE),".")</f>
        <v>.</v>
      </c>
      <c r="FE153" t="str">
        <f>IF(ISNUMBER(VLOOKUP($F153,AREA_EM_ALLYEAR,Seq!J$1,FALSE)),VLOOKUP($F153,AREA_EM_ALLYEAR,Seq!J$1,FALSE),".")</f>
        <v>.</v>
      </c>
      <c r="FF153" t="str">
        <f>IF(ISNUMBER(VLOOKUP($F153,AREA_EM_ALLYEAR,Seq!K$1,FALSE)),VLOOKUP($F153,AREA_EM_ALLYEAR,Seq!K$1,FALSE),".")</f>
        <v>.</v>
      </c>
      <c r="FG153" t="str">
        <f>IF(ISNUMBER(VLOOKUP($F153,AREA_EM_ALLYEAR,Seq!L$1,FALSE)),VLOOKUP($F153,AREA_EM_ALLYEAR,Seq!L$1,FALSE),".")</f>
        <v>.</v>
      </c>
      <c r="FH153" t="str">
        <f>IF(ISNUMBER(VLOOKUP($F153,AREA_EM_ALLYEAR,Seq!M$1,FALSE)),VLOOKUP($F153,AREA_EM_ALLYEAR,Seq!M$1,FALSE),".")</f>
        <v>.</v>
      </c>
      <c r="FI153" t="str">
        <f>IF(ISNUMBER(VLOOKUP($F153,AREA_EM_ALLYEAR,Seq!N$1,FALSE)),VLOOKUP($F153,AREA_EM_ALLYEAR,Seq!N$1,FALSE),".")</f>
        <v>.</v>
      </c>
      <c r="FJ153" t="str">
        <f>IF(ISNUMBER(VLOOKUP($F153,AREA_EM_ALLYEAR,Seq!O$1,FALSE)),VLOOKUP($F153,AREA_EM_ALLYEAR,Seq!O$1,FALSE),".")</f>
        <v>.</v>
      </c>
      <c r="FK153" t="str">
        <f t="shared" si="130"/>
        <v>.</v>
      </c>
      <c r="FN153">
        <f>IF( ISNUMBER(VLOOKUP($F153,AREA_LIFE,Seq!V$1,FALSE)-Life!V$39),VLOOKUP($F153,AREA_LIFE,Seq!V$1,FALSE)-Life!V$39,".")</f>
        <v>-3.192292682926805</v>
      </c>
      <c r="FO153">
        <f>IF( ISNUMBER(VLOOKUP($F153,AREA_LIFE,Seq!W$1,FALSE)-Life!W$39),VLOOKUP($F153,AREA_LIFE,Seq!W$1,FALSE)-Life!W$39,".")</f>
        <v>-2.9366829268292562</v>
      </c>
      <c r="FP153">
        <f>IF( ISNUMBER(VLOOKUP($F153,AREA_LIFE,Seq!X$1,FALSE)-Life!X$39),VLOOKUP($F153,AREA_LIFE,Seq!X$1,FALSE)-Life!X$39,".")</f>
        <v>-2.6461951219512301</v>
      </c>
      <c r="FQ153">
        <f>IF( ISNUMBER(VLOOKUP($F153,AREA_LIFE,Seq!Y$1,FALSE)-Life!Y$39),VLOOKUP($F153,AREA_LIFE,Seq!Y$1,FALSE)-Life!Y$39,".")</f>
        <v>-2.3358048780487906</v>
      </c>
      <c r="FR153">
        <f>IF( ISNUMBER(VLOOKUP($F153,AREA_LIFE,Seq!Z$1,FALSE)-Life!Z$39),VLOOKUP($F153,AREA_LIFE,Seq!Z$1,FALSE)-Life!Z$39,".")</f>
        <v>-2.0184634146341551</v>
      </c>
      <c r="FS153">
        <f>IF( ISNUMBER(VLOOKUP($F153,AREA_LIFE,Seq!AA$1,FALSE)-Life!AA$39),VLOOKUP($F153,AREA_LIFE,Seq!AA$1,FALSE)-Life!AA$39,".")</f>
        <v>-1.7021951219512204</v>
      </c>
      <c r="FT153">
        <f>IF( ISNUMBER(VLOOKUP($F153,AREA_LIFE,Seq!AB$1,FALSE)-Life!AB$39),VLOOKUP($F153,AREA_LIFE,Seq!AB$1,FALSE)-Life!AB$39,".")</f>
        <v>-1.3915853658536719</v>
      </c>
      <c r="FU153">
        <f>IF( ISNUMBER(VLOOKUP($F153,AREA_LIFE,Seq!AC$1,FALSE)-Life!AC$39),VLOOKUP($F153,AREA_LIFE,Seq!AC$1,FALSE)-Life!AC$39,".")</f>
        <v>-1.0896341463414529</v>
      </c>
      <c r="FV153">
        <f>IF( ISNUMBER(VLOOKUP($F153,AREA_LIFE,Seq!AD$1,FALSE)-Life!AD$39),VLOOKUP($F153,AREA_LIFE,Seq!AD$1,FALSE)-Life!AD$39,".")</f>
        <v>-0.8043414634146302</v>
      </c>
      <c r="FW153">
        <f>IF( ISNUMBER(VLOOKUP($F153,AREA_LIFE,Seq!AE$1,FALSE)-Life!AE$39),VLOOKUP($F153,AREA_LIFE,Seq!AE$1,FALSE)-Life!AE$39,".")</f>
        <v>-0.54412195121950901</v>
      </c>
      <c r="FX153">
        <f>IF( ISNUMBER(VLOOKUP($F153,AREA_LIFE,Seq!AF$1,FALSE)-Life!AF$39),VLOOKUP($F153,AREA_LIFE,Seq!AF$1,FALSE)-Life!AF$39,".")</f>
        <v>-0.3213902439024281</v>
      </c>
      <c r="FY153">
        <f>IF( ISNUMBER(VLOOKUP($F153,AREA_LIFE,Seq!AG$1,FALSE)-Life!AG$39),VLOOKUP($F153,AREA_LIFE,Seq!AG$1,FALSE)-Life!AG$39,".")</f>
        <v>-0.14997560975609758</v>
      </c>
      <c r="FZ153">
        <f>IF( ISNUMBER(VLOOKUP($F153,AREA_LIFE,Seq!AH$1,FALSE)-Life!AH$39),VLOOKUP($F153,AREA_LIFE,Seq!AH$1,FALSE)-Life!AH$39,".")</f>
        <v>-3.0292682926827297E-2</v>
      </c>
      <c r="GA153">
        <f>IF( ISNUMBER(VLOOKUP($F153,AREA_LIFE,Seq!AI$1,FALSE)-Life!AI$39),VLOOKUP($F153,AREA_LIFE,Seq!AI$1,FALSE)-Life!AI$39,".")</f>
        <v>3.7195121951214105E-2</v>
      </c>
      <c r="GB153">
        <f>IF( ISNUMBER(VLOOKUP($F153,AREA_LIFE,Seq!AJ$1,FALSE)-Life!AJ$39),VLOOKUP($F153,AREA_LIFE,Seq!AJ$1,FALSE)-Life!AJ$39,".")</f>
        <v>5.7512195121930176E-2</v>
      </c>
      <c r="GC153">
        <f>IF( ISNUMBER(VLOOKUP($F153,AREA_LIFE,Seq!AK$1,FALSE)-Life!AK$39),VLOOKUP($F153,AREA_LIFE,Seq!AK$1,FALSE)-Life!AK$39,".")</f>
        <v>3.5560975609740808E-2</v>
      </c>
      <c r="GD153">
        <f>IF( ISNUMBER(VLOOKUP($F153,AREA_LIFE,Seq!AL$1,FALSE)-Life!AL$39),VLOOKUP($F153,AREA_LIFE,Seq!AL$1,FALSE)-Life!AL$39,".")</f>
        <v>-1.8170731707314758E-2</v>
      </c>
      <c r="GE153">
        <f>IF( ISNUMBER(VLOOKUP($F153,AREA_LIFE,Seq!AM$1,FALSE)-Life!AM$39),VLOOKUP($F153,AREA_LIFE,Seq!AM$1,FALSE)-Life!AM$39,".")</f>
        <v>-8.939024390244299E-2</v>
      </c>
      <c r="GF153">
        <f>IF( ISNUMBER(VLOOKUP($F153,AREA_LIFE,Seq!AN$1,FALSE)-Life!AN$39),VLOOKUP($F153,AREA_LIFE,Seq!AN$1,FALSE)-Life!AN$39,".")</f>
        <v>-0.16565853658538288</v>
      </c>
      <c r="GG153">
        <f>IF( ISNUMBER(VLOOKUP($F153,AREA_LIFE,Seq!AO$1,FALSE)-Life!AO$39),VLOOKUP($F153,AREA_LIFE,Seq!AO$1,FALSE)-Life!AO$39,".")</f>
        <v>-0.23809756097561774</v>
      </c>
      <c r="GH153">
        <f>IF( ISNUMBER(VLOOKUP($F153,AREA_LIFE,Seq!AP$1,FALSE)-Life!AP$39),VLOOKUP($F153,AREA_LIFE,Seq!AP$1,FALSE)-Life!AP$39,".")</f>
        <v>-0.2997560975609872</v>
      </c>
      <c r="GI153">
        <f>IF( ISNUMBER(VLOOKUP($F153,AREA_LIFE,Seq!AQ$1,FALSE)-Life!AQ$39),VLOOKUP($F153,AREA_LIFE,Seq!AQ$1,FALSE)-Life!AQ$39,".")</f>
        <v>-0.34717073170730828</v>
      </c>
      <c r="GJ153">
        <f>IF( ISNUMBER(VLOOKUP($F153,AREA_LIFE,Seq!AR$1,FALSE)-Life!AR$39),VLOOKUP($F153,AREA_LIFE,Seq!AR$1,FALSE)-Life!AR$39,".")</f>
        <v>-0.38329268292682173</v>
      </c>
      <c r="GK153">
        <f>IF( ISNUMBER(VLOOKUP($F153,AREA_LIFE,Seq!AS$1,FALSE)-Life!AS$39),VLOOKUP($F153,AREA_LIFE,Seq!AS$1,FALSE)-Life!AS$39,".")</f>
        <v>-0.41358536585364902</v>
      </c>
      <c r="GL153">
        <f>IF( ISNUMBER(VLOOKUP($F153,AREA_LIFE,Seq!AT$1,FALSE)-Life!AT$39),VLOOKUP($F153,AREA_LIFE,Seq!AT$1,FALSE)-Life!AT$39,".")</f>
        <v>-0.43804878048781859</v>
      </c>
      <c r="GM153">
        <f>IF( ISNUMBER(VLOOKUP($F153,AREA_LIFE,Seq!AU$1,FALSE)-Life!AU$39),VLOOKUP($F153,AREA_LIFE,Seq!AU$1,FALSE)-Life!AU$39,".")</f>
        <v>-0.46012195121950583</v>
      </c>
      <c r="GN153">
        <f>IF( ISNUMBER(VLOOKUP($F153,AREA_LIFE,Seq!AV$1,FALSE)-Life!AV$39),VLOOKUP($F153,AREA_LIFE,Seq!AV$1,FALSE)-Life!AV$39,".")</f>
        <v>-0.48529268292681138</v>
      </c>
      <c r="GO153">
        <f>IF( ISNUMBER(VLOOKUP($F153,AREA_LIFE,Seq!AW$1,FALSE)-Life!AW$39),VLOOKUP($F153,AREA_LIFE,Seq!AW$1,FALSE)-Life!AW$39,".")</f>
        <v>-0.51453658536584612</v>
      </c>
      <c r="GP153">
        <f>IF( ISNUMBER(VLOOKUP($F153,AREA_LIFE,Seq!AX$1,FALSE)-Life!AX$39),VLOOKUP($F153,AREA_LIFE,Seq!AX$1,FALSE)-Life!AX$39,".")</f>
        <v>-0.55380487804879408</v>
      </c>
      <c r="GQ153">
        <f t="shared" si="131"/>
        <v>-0.55380487804879408</v>
      </c>
      <c r="GS153">
        <f>IFERROR(VLOOKUP($F153,AREA_LIFE,Seq!V$1,FALSE),".")</f>
        <v>62.776097560975629</v>
      </c>
      <c r="GT153">
        <f>IFERROR(VLOOKUP($F153,AREA_LIFE,Seq!W$1,FALSE),".")</f>
        <v>63.230048780487813</v>
      </c>
      <c r="GU153">
        <f>IFERROR(VLOOKUP($F153,AREA_LIFE,Seq!X$1,FALSE),".")</f>
        <v>63.702292682926831</v>
      </c>
      <c r="GV153">
        <f>IFERROR(VLOOKUP($F153,AREA_LIFE,Seq!Y$1,FALSE),".")</f>
        <v>64.185365853658539</v>
      </c>
      <c r="GW153">
        <f>IFERROR(VLOOKUP($F153,AREA_LIFE,Seq!Z$1,FALSE),".")</f>
        <v>64.677341463414635</v>
      </c>
      <c r="GX153">
        <f>IFERROR(VLOOKUP($F153,AREA_LIFE,Seq!AA$1,FALSE),".")</f>
        <v>65.178243902439036</v>
      </c>
      <c r="GY153">
        <f>IFERROR(VLOOKUP($F153,AREA_LIFE,Seq!AB$1,FALSE),".")</f>
        <v>65.689634146341461</v>
      </c>
      <c r="GZ153">
        <f>IFERROR(VLOOKUP($F153,AREA_LIFE,Seq!AC$1,FALSE),".")</f>
        <v>66.208560975609771</v>
      </c>
      <c r="HA153">
        <f>IFERROR(VLOOKUP($F153,AREA_LIFE,Seq!AD$1,FALSE),".")</f>
        <v>66.728585365853661</v>
      </c>
      <c r="HB153">
        <f>IFERROR(VLOOKUP($F153,AREA_LIFE,Seq!AE$1,FALSE),".")</f>
        <v>67.242268292682937</v>
      </c>
      <c r="HC153">
        <f>IFERROR(VLOOKUP($F153,AREA_LIFE,Seq!AF$1,FALSE),".")</f>
        <v>67.737682926829279</v>
      </c>
      <c r="HD153">
        <f>IFERROR(VLOOKUP($F153,AREA_LIFE,Seq!AG$1,FALSE),".")</f>
        <v>68.200414634146355</v>
      </c>
      <c r="HE153">
        <f>IFERROR(VLOOKUP($F153,AREA_LIFE,Seq!AH$1,FALSE),".")</f>
        <v>68.624951219512198</v>
      </c>
      <c r="HF153">
        <f>IFERROR(VLOOKUP($F153,AREA_LIFE,Seq!AI$1,FALSE),".")</f>
        <v>69.006780487804889</v>
      </c>
      <c r="HG153">
        <f>IFERROR(VLOOKUP($F153,AREA_LIFE,Seq!AJ$1,FALSE),".")</f>
        <v>69.347853658536579</v>
      </c>
      <c r="HH153">
        <f>IFERROR(VLOOKUP($F153,AREA_LIFE,Seq!AK$1,FALSE),".")</f>
        <v>69.65309756097561</v>
      </c>
      <c r="HI153">
        <f>IFERROR(VLOOKUP($F153,AREA_LIFE,Seq!AL$1,FALSE),".")</f>
        <v>69.933463414634147</v>
      </c>
      <c r="HJ153">
        <f>IFERROR(VLOOKUP($F153,AREA_LIFE,Seq!AM$1,FALSE),".")</f>
        <v>70.202341463414641</v>
      </c>
      <c r="HK153">
        <f>IFERROR(VLOOKUP($F153,AREA_LIFE,Seq!AN$1,FALSE),".")</f>
        <v>70.469146341463414</v>
      </c>
      <c r="HL153">
        <f>IFERROR(VLOOKUP($F153,AREA_LIFE,Seq!AO$1,FALSE),".")</f>
        <v>70.736804878048787</v>
      </c>
      <c r="HM153">
        <f>IFERROR(VLOOKUP($F153,AREA_LIFE,Seq!AP$1,FALSE),".")</f>
        <v>71.004243902439029</v>
      </c>
      <c r="HN153">
        <f>IFERROR(VLOOKUP($F153,AREA_LIFE,Seq!AQ$1,FALSE),".")</f>
        <v>71.264414634146348</v>
      </c>
      <c r="HO153">
        <f>IFERROR(VLOOKUP($F153,AREA_LIFE,Seq!AR$1,FALSE),".")</f>
        <v>71.509853658536599</v>
      </c>
      <c r="HP153">
        <f>IFERROR(VLOOKUP($F153,AREA_LIFE,Seq!AS$1,FALSE),".")</f>
        <v>71.733585365853671</v>
      </c>
      <c r="HQ153">
        <f>IFERROR(VLOOKUP($F153,AREA_LIFE,Seq!AT$1,FALSE),".")</f>
        <v>71.935634146341471</v>
      </c>
      <c r="HR153">
        <f>IFERROR(VLOOKUP($F153,AREA_LIFE,Seq!AU$1,FALSE),".")</f>
        <v>72.116536585365864</v>
      </c>
      <c r="HS153">
        <f>IFERROR(VLOOKUP($F153,AREA_LIFE,Seq!AV$1,FALSE),".")</f>
        <v>72.27831707317074</v>
      </c>
      <c r="HT153">
        <f>IFERROR(VLOOKUP($F153,AREA_LIFE,Seq!AW$1,FALSE),".")</f>
        <v>72.428536585365862</v>
      </c>
      <c r="HU153">
        <f>IFERROR(VLOOKUP($F153,AREA_LIFE,Seq!AX$1,FALSE),".")</f>
        <v>72.570756097560974</v>
      </c>
      <c r="HV153" t="str">
        <f>IFERROR(VLOOKUP($F153,AREA_LIFE,Seq!AY$1,FALSE),".")</f>
        <v>.</v>
      </c>
      <c r="HZ153">
        <f t="shared" si="134"/>
        <v>147</v>
      </c>
      <c r="IA153">
        <f t="shared" si="132"/>
        <v>0</v>
      </c>
      <c r="IB153">
        <f t="shared" si="135"/>
        <v>45791568.841565788</v>
      </c>
      <c r="IC153">
        <f t="shared" si="136"/>
        <v>-43128542.344556421</v>
      </c>
      <c r="ID153">
        <f t="shared" si="133"/>
        <v>8.5024151989075286E-2</v>
      </c>
      <c r="IE153" t="str">
        <f>work!FK153</f>
        <v>.</v>
      </c>
      <c r="IF153" t="str">
        <f>work!FL153</f>
        <v>.</v>
      </c>
      <c r="IG153" t="str">
        <f>work!FM153</f>
        <v>.</v>
      </c>
      <c r="IH153" t="str">
        <f>IF(ISNUMBER(work!FS153-work!FK153),work!FS153-work!FK153,".")</f>
        <v>.</v>
      </c>
      <c r="II153" t="str">
        <f>IF(ISNUMBER(work!FT153-work!FL153),work!FT153-work!FL153,".")</f>
        <v>.</v>
      </c>
      <c r="IJ153" t="str">
        <f>IF(ISNUMBER(work!FU153-work!FM153),work!FU153-work!FM153,".")</f>
        <v>.</v>
      </c>
    </row>
    <row r="154" spans="1:244" hidden="1">
      <c r="A154" s="24" t="str">
        <f t="shared" si="97"/>
        <v>拉丁美洲</v>
      </c>
      <c r="B154" s="24" t="str">
        <f t="shared" si="98"/>
        <v>InEM90</v>
      </c>
      <c r="C154" s="24" t="str">
        <f t="shared" si="99"/>
        <v>Out</v>
      </c>
      <c r="D154" s="24"/>
      <c r="E154" s="25" t="s">
        <v>2614</v>
      </c>
      <c r="F154" s="26" t="str">
        <f t="shared" si="100"/>
        <v>Costa Rica</v>
      </c>
      <c r="G154" s="27">
        <f t="shared" si="101"/>
        <v>0</v>
      </c>
      <c r="H154" s="27">
        <f t="shared" si="102"/>
        <v>0</v>
      </c>
      <c r="I154" s="27">
        <f t="shared" si="103"/>
        <v>0</v>
      </c>
      <c r="J154" s="27">
        <f t="shared" si="104"/>
        <v>0</v>
      </c>
      <c r="K154" s="27">
        <f t="shared" si="105"/>
        <v>0</v>
      </c>
      <c r="L154" s="27">
        <f t="shared" si="106"/>
        <v>0</v>
      </c>
      <c r="M154" s="27">
        <f t="shared" si="107"/>
        <v>0</v>
      </c>
      <c r="N154" s="27">
        <f t="shared" si="108"/>
        <v>0</v>
      </c>
      <c r="O154" s="27">
        <f t="shared" si="109"/>
        <v>300</v>
      </c>
      <c r="P154" s="27">
        <f t="shared" si="110"/>
        <v>454</v>
      </c>
      <c r="Q154" s="27">
        <f t="shared" si="111"/>
        <v>18</v>
      </c>
      <c r="R154" s="27">
        <f t="shared" si="112"/>
        <v>200</v>
      </c>
      <c r="S154" s="27">
        <f t="shared" si="113"/>
        <v>187</v>
      </c>
      <c r="T154" s="27">
        <f t="shared" si="114"/>
        <v>0</v>
      </c>
      <c r="U154" s="27">
        <f t="shared" si="115"/>
        <v>510</v>
      </c>
      <c r="V154" s="27">
        <f t="shared" si="116"/>
        <v>250</v>
      </c>
      <c r="W154" s="27">
        <f t="shared" si="117"/>
        <v>548</v>
      </c>
      <c r="X154" s="27">
        <f t="shared" si="118"/>
        <v>110</v>
      </c>
      <c r="Y154" s="27">
        <f t="shared" si="119"/>
        <v>598</v>
      </c>
      <c r="Z154" s="27">
        <f t="shared" si="120"/>
        <v>0</v>
      </c>
      <c r="AA154" s="27">
        <f t="shared" si="121"/>
        <v>2</v>
      </c>
      <c r="AB154" s="27">
        <f t="shared" si="122"/>
        <v>60</v>
      </c>
      <c r="AC154" s="27">
        <f t="shared" si="123"/>
        <v>10</v>
      </c>
      <c r="AD154" s="27">
        <f t="shared" si="124"/>
        <v>0</v>
      </c>
      <c r="AE154" s="27" t="str">
        <f t="shared" si="125"/>
        <v>.</v>
      </c>
      <c r="AF154" s="27" t="str">
        <f t="shared" si="126"/>
        <v>.</v>
      </c>
      <c r="AG154" s="27"/>
      <c r="AH154" s="27">
        <f>IF(ISNUMBER(work!C154+work!AH154),work!C154+work!AH154,".")</f>
        <v>19041496.334637731</v>
      </c>
      <c r="AI154" s="27">
        <f>IF(ISNUMBER(work!D154+work!AI154),work!D154+work!AI154,".")</f>
        <v>19975893.039239801</v>
      </c>
      <c r="AJ154" s="27">
        <f>IF(ISNUMBER(work!E154+work!AJ154),work!E154+work!AJ154,".")</f>
        <v>21674019.003615394</v>
      </c>
      <c r="AK154" s="27">
        <f>IF(ISNUMBER(work!F154+work!AK154),work!F154+work!AK154,".")</f>
        <v>23982061.521471798</v>
      </c>
      <c r="AL154" s="27">
        <f>IF(ISNUMBER(work!G154+work!AL154),work!G154+work!AL154,".")</f>
        <v>27564655.023524053</v>
      </c>
      <c r="AM154" s="27">
        <f>IF(ISNUMBER(work!H154+work!AM154),work!H154+work!AM154,".")</f>
        <v>31193718.044509344</v>
      </c>
      <c r="AN154" s="27">
        <f>IF(ISNUMBER(work!I154+work!AN154),work!I154+work!AN154,".")</f>
        <v>33916228.386840992</v>
      </c>
      <c r="AO154" s="27">
        <f>IF(ISNUMBER(work!J154+work!AO154),work!J154+work!AO154,".")</f>
        <v>37813152.86225573</v>
      </c>
      <c r="AP154" s="27">
        <f>IF(ISNUMBER(work!K154+work!AP154),work!K154+work!AP154,".")</f>
        <v>42022821.655956268</v>
      </c>
      <c r="AQ154" s="27">
        <f>IF(ISNUMBER(work!L154+work!AQ154),work!L154+work!AQ154,".")</f>
        <v>43754229.790524982</v>
      </c>
      <c r="AR154" s="27">
        <f>IF(ISNUMBER(work!M154+work!AR154),work!M154+work!AR154,".")</f>
        <v>45417857.66147197</v>
      </c>
      <c r="AS154" s="27">
        <f>IF(ISNUMBER(work!N154+work!AS154),work!N154+work!AS154,".")</f>
        <v>49532816.63867934</v>
      </c>
      <c r="AT154" s="27">
        <f>IF(ISNUMBER(work!O154+work!AT154),work!O154+work!AT154,".")</f>
        <v>56516883.396228582</v>
      </c>
      <c r="AU154" s="27">
        <f>IF(ISNUMBER(work!P154+work!AU154),work!P154+work!AU154,".")</f>
        <v>64358618.830842376</v>
      </c>
      <c r="AV154" s="27">
        <f>IF(ISNUMBER(work!Q154+work!AV154),work!Q154+work!AV154,".")</f>
        <v>72693183.4677286</v>
      </c>
      <c r="AW154" s="27">
        <f>IF(ISNUMBER(work!R154+work!AW154),work!R154+work!AW154,".")</f>
        <v>80532549.497834846</v>
      </c>
      <c r="AX154" s="27">
        <f>IF(ISNUMBER(work!S154+work!AX154),work!S154+work!AX154,".")</f>
        <v>88471556.437464297</v>
      </c>
      <c r="AY154" s="27">
        <f>IF(ISNUMBER(work!T154+work!AY154),work!T154+work!AY154,".")</f>
        <v>96652339.919765338</v>
      </c>
      <c r="AZ154" s="27">
        <f>IF(ISNUMBER(work!U154+work!AZ154),work!U154+work!AZ154,".")</f>
        <v>104199205.41317824</v>
      </c>
      <c r="BA154" s="27">
        <f>IF(ISNUMBER(work!V154+work!BA154),work!V154+work!BA154,".")</f>
        <v>112127350.75711247</v>
      </c>
      <c r="BB154" s="27">
        <f>IF(ISNUMBER(work!W154+work!BB154),work!W154+work!BB154,".")</f>
        <v>121442676.49738334</v>
      </c>
      <c r="BC154" s="27">
        <f>IF(ISNUMBER(work!X154+work!BC154),work!X154+work!BC154,".")</f>
        <v>131407227.93404713</v>
      </c>
      <c r="BD154" s="27">
        <f>IF(ISNUMBER(work!Y154+work!BD154),work!Y154+work!BD154,".")</f>
        <v>143265388.70684418</v>
      </c>
      <c r="BE154" s="27">
        <f>IF(ISNUMBER(work!Z154+work!BE154),work!Z154+work!BE154,".")</f>
        <v>157532293.31078538</v>
      </c>
      <c r="BF154" s="27">
        <f>IF(ISNUMBER(work!AA154+work!BF154),work!AA154+work!BF154,".")</f>
        <v>173339980.30212948</v>
      </c>
      <c r="BG154" s="27">
        <f>IF(ISNUMBER(work!AB154+work!BG154),work!AB154+work!BG154,".")</f>
        <v>191284288.39643726</v>
      </c>
      <c r="BH154" s="27">
        <f>IF(ISNUMBER(work!AC154+work!BH154),work!AC154+work!BH154,".")</f>
        <v>213418316.97995266</v>
      </c>
      <c r="BI154" s="27">
        <f>IF(ISNUMBER(work!AD154+work!BI154),work!AD154+work!BI154,".")</f>
        <v>241052396.3313407</v>
      </c>
      <c r="BJ154" s="27">
        <f>IF(ISNUMBER(work!AE154+work!BJ154),work!AE154+work!BJ154,".")</f>
        <v>262601100.32281342</v>
      </c>
      <c r="BK154" s="27">
        <f>IF(ISNUMBER(work!AF154+work!BK154),work!AF154+work!BK154,".")</f>
        <v>296063546.43946302</v>
      </c>
      <c r="BL154" s="27"/>
      <c r="BM154" s="27">
        <f>IF(ISNUMBER(work!AH154-work!C154),work!AH154-work!C154,".")</f>
        <v>-17546892.228428267</v>
      </c>
      <c r="BN154" s="27">
        <f>IF(ISNUMBER(work!AI154-work!D154),work!AI154-work!D154,".")</f>
        <v>-18515091.729105599</v>
      </c>
      <c r="BO154" s="27">
        <f>IF(ISNUMBER(work!AJ154-work!E154),work!AJ154-work!E154,".")</f>
        <v>-20319645.378649406</v>
      </c>
      <c r="BP154" s="27">
        <f>IF(ISNUMBER(work!AK154-work!F154),work!AK154-work!F154,".")</f>
        <v>-22588912.278459802</v>
      </c>
      <c r="BQ154" s="27">
        <f>IF(ISNUMBER(work!AL154-work!G154),work!AL154-work!G154,".")</f>
        <v>-26085106.793997146</v>
      </c>
      <c r="BR154" s="27">
        <f>IF(ISNUMBER(work!AM154-work!H154),work!AM154-work!H154,".")</f>
        <v>-29698761.618377253</v>
      </c>
      <c r="BS154" s="27">
        <f>IF(ISNUMBER(work!AN154-work!I154),work!AN154-work!I154,".")</f>
        <v>-32334789.48637962</v>
      </c>
      <c r="BT154" s="27">
        <f>IF(ISNUMBER(work!AO154-work!J154),work!AO154-work!J154,".")</f>
        <v>-36122983.084258474</v>
      </c>
      <c r="BU154" s="27">
        <f>IF(ISNUMBER(work!AP154-work!K154),work!AP154-work!K154,".")</f>
        <v>-40268097.65251413</v>
      </c>
      <c r="BV154" s="27">
        <f>IF(ISNUMBER(work!AQ154-work!L154),work!AQ154-work!L154,".")</f>
        <v>-41910617.209592618</v>
      </c>
      <c r="BW154" s="27">
        <f>IF(ISNUMBER(work!AR154-work!M154),work!AR154-work!M154,".")</f>
        <v>-43502253.524650238</v>
      </c>
      <c r="BX154" s="27">
        <f>IF(ISNUMBER(work!AS154-work!N154),work!AS154-work!N154,".")</f>
        <v>-47567944.776566058</v>
      </c>
      <c r="BY154" s="27">
        <f>IF(ISNUMBER(work!AT154-work!O154),work!AT154-work!O154,".")</f>
        <v>-54372186.139981627</v>
      </c>
      <c r="BZ154" s="27">
        <f>IF(ISNUMBER(work!AU154-work!P154),work!AU154-work!P154,".")</f>
        <v>-62054920.440437213</v>
      </c>
      <c r="CA154" s="27">
        <f>IF(ISNUMBER(work!AV154-work!Q154),work!AV154-work!Q154,".")</f>
        <v>-70280529.448088601</v>
      </c>
      <c r="CB154" s="27">
        <f>IF(ISNUMBER(work!AW154-work!R154),work!AW154-work!R154,".")</f>
        <v>-78025298.125806555</v>
      </c>
      <c r="CC154" s="27">
        <f>IF(ISNUMBER(work!AX154-work!S154),work!AX154-work!S154,".")</f>
        <v>-85942075.948541105</v>
      </c>
      <c r="CD154" s="27">
        <f>IF(ISNUMBER(work!AY154-work!T154),work!AY154-work!T154,".")</f>
        <v>-93981760.278138652</v>
      </c>
      <c r="CE154" s="27">
        <f>IF(ISNUMBER(work!AZ154-work!U154),work!AZ154-work!U154,".")</f>
        <v>-101304354.60016176</v>
      </c>
      <c r="CF154" s="27">
        <f>IF(ISNUMBER(work!BA154-work!V154),work!BA154-work!V154,".")</f>
        <v>-108994479.81724152</v>
      </c>
      <c r="CG154" s="27">
        <f>IF(ISNUMBER(work!BB154-work!W154),work!BB154-work!W154,".")</f>
        <v>-118253387.84521665</v>
      </c>
      <c r="CH154" s="27">
        <f>IF(ISNUMBER(work!BC154-work!X154),work!BC154-work!X154,".")</f>
        <v>-128183609.74898887</v>
      </c>
      <c r="CI154" s="27">
        <f>IF(ISNUMBER(work!BD154-work!Y154),work!BD154-work!Y154,".")</f>
        <v>-139948215.20534781</v>
      </c>
      <c r="CJ154" s="27">
        <f>IF(ISNUMBER(work!BE154-work!Z154),work!BE154-work!Z154,".")</f>
        <v>-154002670.99262664</v>
      </c>
      <c r="CK154" s="27">
        <f>IF(ISNUMBER(work!BF154-work!AA154),work!BF154-work!AA154,".")</f>
        <v>-169660015.39592651</v>
      </c>
      <c r="CL154" s="27">
        <f>IF(ISNUMBER(work!BG154-work!AB154),work!BG154-work!AB154,".")</f>
        <v>-187387706.85421672</v>
      </c>
      <c r="CM154" s="27">
        <f>IF(ISNUMBER(work!BH154-work!AC154),work!BH154-work!AC154,".")</f>
        <v>-209179629.71977732</v>
      </c>
      <c r="CN154" s="27">
        <f>IF(ISNUMBER(work!BI154-work!AD154),work!BI154-work!AD154,".")</f>
        <v>-236483283.43935332</v>
      </c>
      <c r="CO154" s="27">
        <f>IF(ISNUMBER(work!BJ154-work!AE154),work!BJ154-work!AE154,".")</f>
        <v>-257912790.62724456</v>
      </c>
      <c r="CP154" s="27">
        <f>IF(ISNUMBER(work!BK154-work!AF154),work!BK154-work!AF154,".")</f>
        <v>-291445561.38932765</v>
      </c>
      <c r="CQ154" s="27"/>
      <c r="CR154" s="27"/>
      <c r="CS154" s="27">
        <f>IF(ISNUMBER(work!CR154-work!BN154),work!CR154-work!BN154,".")</f>
        <v>8.6260333727632893E-2</v>
      </c>
      <c r="CT154" s="27">
        <f>IF(ISNUMBER(work!CS154-work!BO154),work!CS154-work!BO154,".")</f>
        <v>8.5260333727632892E-2</v>
      </c>
      <c r="CU154" s="27">
        <f>IF(ISNUMBER(work!CT154-work!BP154),work!CT154-work!BP154,".")</f>
        <v>8.5260333727632892E-2</v>
      </c>
      <c r="CV154" s="27">
        <f>IF(ISNUMBER(work!CU154-work!BQ154),work!CU154-work!BQ154,".")</f>
        <v>8.4260333727632891E-2</v>
      </c>
      <c r="CW154" s="27">
        <f>IF(ISNUMBER(work!CV154-work!BR154),work!CV154-work!BR154,".")</f>
        <v>8.4260333727632891E-2</v>
      </c>
      <c r="CX154" s="27">
        <f>IF(ISNUMBER(work!CW154-work!BS154),work!CW154-work!BS154,".")</f>
        <v>8.326033372763289E-2</v>
      </c>
      <c r="CY154" s="27">
        <f>IF(ISNUMBER(work!CX154-work!BT154),work!CX154-work!BT154,".")</f>
        <v>8.2260333727632903E-2</v>
      </c>
      <c r="CZ154" s="27">
        <f>IF(ISNUMBER(work!CY154-work!BU154),work!CY154-work!BU154,".")</f>
        <v>8.1260333727632902E-2</v>
      </c>
      <c r="DA154" s="27">
        <f>IF(ISNUMBER(work!CZ154-work!BV154),work!CZ154-work!BV154,".")</f>
        <v>8.0260333727632902E-2</v>
      </c>
      <c r="DB154" s="27">
        <f>IF(ISNUMBER(work!DA154-work!BW154),work!DA154-work!BW154,".")</f>
        <v>7.9260333727632901E-2</v>
      </c>
      <c r="DC154" s="94">
        <f>IF(ISNUMBER(work!DB154-work!BX154),work!DB154-work!BX154,".")</f>
        <v>7.7260333727632899E-2</v>
      </c>
      <c r="DD154" s="27">
        <f>IF(ISNUMBER(work!DC154-work!BY154),work!DC154-work!BY154,".")</f>
        <v>7.5260333727632897E-2</v>
      </c>
      <c r="DE154" s="27">
        <f>IF(ISNUMBER(work!DD154-work!BZ154),work!DD154-work!BZ154,".")</f>
        <v>7.6902925150750381E-2</v>
      </c>
      <c r="DF154" s="27">
        <f>IF(ISNUMBER(work!DE154-work!CA154),work!DE154-work!CA154,".")</f>
        <v>7.490292515075038E-2</v>
      </c>
      <c r="DG154" s="27">
        <f>IF(ISNUMBER(work!DF154-work!CB154),work!DF154-work!CB154,".")</f>
        <v>7.2902925150750378E-2</v>
      </c>
      <c r="DH154" s="27">
        <f>IF(ISNUMBER(work!DG154-work!CC154),work!DG154-work!CC154,".")</f>
        <v>7.090292515075039E-2</v>
      </c>
      <c r="DI154" s="27">
        <f>IF(ISNUMBER(work!DH154-work!CD154),work!DH154-work!CD154,".")</f>
        <v>6.7902925150750387E-2</v>
      </c>
      <c r="DJ154" s="27">
        <f>IF(ISNUMBER(work!DI154-work!CE154),work!DI154-work!CE154,".")</f>
        <v>6.5902925150750385E-2</v>
      </c>
      <c r="DK154" s="27">
        <f>IF(ISNUMBER(work!DJ154-work!CF154),work!DJ154-work!CF154,".")</f>
        <v>6.3902925150750384E-2</v>
      </c>
      <c r="DL154" s="27">
        <f>IF(ISNUMBER(work!DK154-work!CG154),work!DK154-work!CG154,".")</f>
        <v>6.2444305479457396E-2</v>
      </c>
      <c r="DM154" s="94">
        <f>IF(ISNUMBER(work!DL154-work!CH154),work!DL154-work!CH154,".")</f>
        <v>6.0893481151594452E-2</v>
      </c>
      <c r="DN154" s="27">
        <f>IF(ISNUMBER(work!DM154-work!CI154),work!DM154-work!CI154,".")</f>
        <v>5.9217953205339173E-2</v>
      </c>
      <c r="DO154" s="27">
        <f>IF(ISNUMBER(work!DN154-work!CJ154),work!DN154-work!CJ154,".")</f>
        <v>5.7390237061743558E-2</v>
      </c>
      <c r="DP154" s="27">
        <f>IF(ISNUMBER(work!DO154-work!CK154),work!DO154-work!CK154,".")</f>
        <v>5.5305721879208763E-2</v>
      </c>
      <c r="DQ154" s="27">
        <f>IF(ISNUMBER(work!DP154-work!CL154),work!DP154-work!CL154,".")</f>
        <v>5.1850205644136269E-2</v>
      </c>
      <c r="DR154" s="94">
        <f>IF(ISNUMBER(work!DQ154-work!CM154),work!DQ154-work!CM154,".")</f>
        <v>4.895389433693393E-2</v>
      </c>
      <c r="DS154" s="27">
        <f>IF(ISNUMBER(work!DR154-work!CN154),work!DR154-work!CN154,".")</f>
        <v>4.4598741366888385E-2</v>
      </c>
      <c r="DT154" s="27">
        <f>IF(ISNUMBER(work!DS154-work!CO154),work!DS154-work!CO154,".")</f>
        <v>3.9818964013042135E-2</v>
      </c>
      <c r="DU154" s="27">
        <f>IF(ISNUMBER(work!DT154-work!CP154),work!DT154-work!CP154,".")</f>
        <v>3.5661997917296392E-2</v>
      </c>
      <c r="DV154" s="27">
        <f t="shared" si="127"/>
        <v>3.5661997917296392E-2</v>
      </c>
      <c r="DW154" s="27"/>
      <c r="DX154" s="27" t="str">
        <f>IF(ISNUMBER(work!FJ154/work!FN154),work!FJ154/work!FN154,".")</f>
        <v>.</v>
      </c>
      <c r="DY154" s="27" t="str">
        <f>IF(ISNUMBER(work!FK154/work!FO154),work!FK154/work!FO154,".")</f>
        <v>.</v>
      </c>
      <c r="DZ154" s="27" t="str">
        <f>IF(ISNUMBER(work!FL154/work!FP154),work!FL154/work!FP154,".")</f>
        <v>.</v>
      </c>
      <c r="EA154" s="27" t="str">
        <f>IF(ISNUMBER(work!FM154/work!FQ154),work!FM154/work!FQ154,".")</f>
        <v>.</v>
      </c>
      <c r="EB154" s="27" t="str">
        <f>IF(ISNUMBER((work!FK154+work!FL154)/(work!FO154+work!FP154)),(work!FK154+work!FL154)/(work!FO154+work!FP154),".")</f>
        <v>.</v>
      </c>
      <c r="EC154" s="27" t="str">
        <f>IF(ISNUMBER(work!FR154/work!FV154),work!FR154/work!FV154,".")</f>
        <v>.</v>
      </c>
      <c r="ED154" s="27" t="str">
        <f>IF(ISNUMBER(work!FS154/work!FW154),work!FS154/work!FW154,".")</f>
        <v>.</v>
      </c>
      <c r="EE154" s="27" t="str">
        <f>IF(ISNUMBER(work!FT154/work!FX154),work!FT154/work!FX154,".")</f>
        <v>.</v>
      </c>
      <c r="EF154" s="27" t="str">
        <f>IF(ISNUMBER(work!FU154/work!FY154),work!FU154/work!FY154,".")</f>
        <v>.</v>
      </c>
      <c r="EG154" s="27" t="str">
        <f>IF(ISNUMBER((work!FS154+work!FT154)/(work!FW154+work!FX154)),(work!FS154+work!FT154)/(work!FW154+work!FX154),".")</f>
        <v>.</v>
      </c>
      <c r="EH154" s="27">
        <f>work!EZ154</f>
        <v>2.5546764629993434E-3</v>
      </c>
      <c r="EI154" s="27">
        <f>work!FA154</f>
        <v>1.9491347303648228E-3</v>
      </c>
      <c r="EJ154" s="27">
        <f>work!FB154</f>
        <v>2.0028680724817932E-3</v>
      </c>
      <c r="EK154" s="27"/>
      <c r="EL154" s="27">
        <f t="shared" si="128"/>
        <v>14096.067999999999</v>
      </c>
      <c r="EM154">
        <f t="shared" si="129"/>
        <v>548</v>
      </c>
      <c r="EN154" t="str">
        <f>work!FM154</f>
        <v>.</v>
      </c>
      <c r="EO154" t="str">
        <f>IF(ISNUMBER(work!FK154+work!FL154),work!FK154+work!FL154,".")</f>
        <v>.</v>
      </c>
      <c r="EP154" t="str">
        <f>IF(ISNUMBER(work!FU154-work!FM154),work!FU154-work!FM154,".")</f>
        <v>.</v>
      </c>
      <c r="EQ154" t="str">
        <f>IF(ISNUMBER(work!FS154+work!FT154-work!FK154-work!FL154),(work!FS154+work!FT154-work!FK154-work!FL154),".")</f>
        <v>.</v>
      </c>
      <c r="EU154">
        <f>work!FC154</f>
        <v>6000</v>
      </c>
      <c r="EV154">
        <f>work!FD154</f>
        <v>6000</v>
      </c>
      <c r="EW154" t="str">
        <f>IF(ISNUMBER(VLOOKUP($F154,AREA_EM_ALLYEAR,Seq!B$1,FALSE)),VLOOKUP($F154,AREA_EM_ALLYEAR,Seq!B$1,FALSE),".")</f>
        <v>.</v>
      </c>
      <c r="EX154" t="str">
        <f>IF(ISNUMBER(VLOOKUP($F154,AREA_EM_ALLYEAR,Seq!C$1,FALSE)),VLOOKUP($F154,AREA_EM_ALLYEAR,Seq!C$1,FALSE),".")</f>
        <v>.</v>
      </c>
      <c r="EY154" t="str">
        <f>IF(ISNUMBER(VLOOKUP($F154,AREA_EM_ALLYEAR,Seq!D$1,FALSE)),VLOOKUP($F154,AREA_EM_ALLYEAR,Seq!D$1,FALSE),".")</f>
        <v>.</v>
      </c>
      <c r="EZ154" t="str">
        <f>IF(ISNUMBER(VLOOKUP($F154,AREA_EM_ALLYEAR,Seq!E$1,FALSE)),VLOOKUP($F154,AREA_EM_ALLYEAR,Seq!E$1,FALSE),".")</f>
        <v>.</v>
      </c>
      <c r="FA154" t="str">
        <f>IF(ISNUMBER(VLOOKUP($F154,AREA_EM_ALLYEAR,Seq!F$1,FALSE)),VLOOKUP($F154,AREA_EM_ALLYEAR,Seq!F$1,FALSE),".")</f>
        <v>.</v>
      </c>
      <c r="FB154" t="str">
        <f>IF(ISNUMBER(VLOOKUP($F154,AREA_EM_ALLYEAR,Seq!G$1,FALSE)),VLOOKUP($F154,AREA_EM_ALLYEAR,Seq!G$1,FALSE),".")</f>
        <v>.</v>
      </c>
      <c r="FC154" t="str">
        <f>IF(ISNUMBER(VLOOKUP($F154,AREA_EM_ALLYEAR,Seq!H$1,FALSE)),VLOOKUP($F154,AREA_EM_ALLYEAR,Seq!H$1,FALSE),".")</f>
        <v>.</v>
      </c>
      <c r="FD154" t="str">
        <f>IF(ISNUMBER(VLOOKUP($F154,AREA_EM_ALLYEAR,Seq!I$1,FALSE)),VLOOKUP($F154,AREA_EM_ALLYEAR,Seq!I$1,FALSE),".")</f>
        <v>.</v>
      </c>
      <c r="FE154" t="str">
        <f>IF(ISNUMBER(VLOOKUP($F154,AREA_EM_ALLYEAR,Seq!J$1,FALSE)),VLOOKUP($F154,AREA_EM_ALLYEAR,Seq!J$1,FALSE),".")</f>
        <v>.</v>
      </c>
      <c r="FF154" t="str">
        <f>IF(ISNUMBER(VLOOKUP($F154,AREA_EM_ALLYEAR,Seq!K$1,FALSE)),VLOOKUP($F154,AREA_EM_ALLYEAR,Seq!K$1,FALSE),".")</f>
        <v>.</v>
      </c>
      <c r="FG154" t="str">
        <f>IF(ISNUMBER(VLOOKUP($F154,AREA_EM_ALLYEAR,Seq!L$1,FALSE)),VLOOKUP($F154,AREA_EM_ALLYEAR,Seq!L$1,FALSE),".")</f>
        <v>.</v>
      </c>
      <c r="FH154" t="str">
        <f>IF(ISNUMBER(VLOOKUP($F154,AREA_EM_ALLYEAR,Seq!M$1,FALSE)),VLOOKUP($F154,AREA_EM_ALLYEAR,Seq!M$1,FALSE),".")</f>
        <v>.</v>
      </c>
      <c r="FI154" t="str">
        <f>IF(ISNUMBER(VLOOKUP($F154,AREA_EM_ALLYEAR,Seq!N$1,FALSE)),VLOOKUP($F154,AREA_EM_ALLYEAR,Seq!N$1,FALSE),".")</f>
        <v>.</v>
      </c>
      <c r="FJ154" t="str">
        <f>IF(ISNUMBER(VLOOKUP($F154,AREA_EM_ALLYEAR,Seq!O$1,FALSE)),VLOOKUP($F154,AREA_EM_ALLYEAR,Seq!O$1,FALSE),".")</f>
        <v>.</v>
      </c>
      <c r="FK154" t="str">
        <f t="shared" si="130"/>
        <v>.</v>
      </c>
      <c r="FN154">
        <f>IF( ISNUMBER(VLOOKUP($F154,AREA_LIFE,Seq!V$1,FALSE)-Life!V$39),VLOOKUP($F154,AREA_LIFE,Seq!V$1,FALSE)-Life!V$39,".")</f>
        <v>6.569341463414645</v>
      </c>
      <c r="FO154">
        <f>IF( ISNUMBER(VLOOKUP($F154,AREA_LIFE,Seq!W$1,FALSE)-Life!W$39),VLOOKUP($F154,AREA_LIFE,Seq!W$1,FALSE)-Life!W$39,".")</f>
        <v>6.8928536585365947</v>
      </c>
      <c r="FP154">
        <f>IF( ISNUMBER(VLOOKUP($F154,AREA_LIFE,Seq!X$1,FALSE)-Life!X$39),VLOOKUP($F154,AREA_LIFE,Seq!X$1,FALSE)-Life!X$39,".")</f>
        <v>7.1814634146341376</v>
      </c>
      <c r="FQ154">
        <f>IF( ISNUMBER(VLOOKUP($F154,AREA_LIFE,Seq!Y$1,FALSE)-Life!Y$39),VLOOKUP($F154,AREA_LIFE,Seq!Y$1,FALSE)-Life!Y$39,".")</f>
        <v>7.4241463414633984</v>
      </c>
      <c r="FR154">
        <f>IF( ISNUMBER(VLOOKUP($F154,AREA_LIFE,Seq!Z$1,FALSE)-Life!Z$39),VLOOKUP($F154,AREA_LIFE,Seq!Z$1,FALSE)-Life!Z$39,".")</f>
        <v>7.6098536585365792</v>
      </c>
      <c r="FS154">
        <f>IF( ISNUMBER(VLOOKUP($F154,AREA_LIFE,Seq!AA$1,FALSE)-Life!AA$39),VLOOKUP($F154,AREA_LIFE,Seq!AA$1,FALSE)-Life!AA$39,".")</f>
        <v>7.7335609756097625</v>
      </c>
      <c r="FT154">
        <f>IF( ISNUMBER(VLOOKUP($F154,AREA_LIFE,Seq!AB$1,FALSE)-Life!AB$39),VLOOKUP($F154,AREA_LIFE,Seq!AB$1,FALSE)-Life!AB$39,".")</f>
        <v>7.7960975609756105</v>
      </c>
      <c r="FU154">
        <f>IF( ISNUMBER(VLOOKUP($F154,AREA_LIFE,Seq!AC$1,FALSE)-Life!AC$39),VLOOKUP($F154,AREA_LIFE,Seq!AC$1,FALSE)-Life!AC$39,".")</f>
        <v>7.812439024390244</v>
      </c>
      <c r="FV154">
        <f>IF( ISNUMBER(VLOOKUP($F154,AREA_LIFE,Seq!AD$1,FALSE)-Life!AD$39),VLOOKUP($F154,AREA_LIFE,Seq!AD$1,FALSE)-Life!AD$39,".")</f>
        <v>7.7945365853658615</v>
      </c>
      <c r="FW154">
        <f>IF( ISNUMBER(VLOOKUP($F154,AREA_LIFE,Seq!AE$1,FALSE)-Life!AE$39),VLOOKUP($F154,AREA_LIFE,Seq!AE$1,FALSE)-Life!AE$39,".")</f>
        <v>7.749902439024396</v>
      </c>
      <c r="FX154">
        <f>IF( ISNUMBER(VLOOKUP($F154,AREA_LIFE,Seq!AF$1,FALSE)-Life!AF$39),VLOOKUP($F154,AREA_LIFE,Seq!AF$1,FALSE)-Life!AF$39,".")</f>
        <v>7.6840731707317218</v>
      </c>
      <c r="FY154">
        <f>IF( ISNUMBER(VLOOKUP($F154,AREA_LIFE,Seq!AG$1,FALSE)-Life!AG$39),VLOOKUP($F154,AREA_LIFE,Seq!AG$1,FALSE)-Life!AG$39,".")</f>
        <v>7.6030975609756126</v>
      </c>
      <c r="FZ154">
        <f>IF( ISNUMBER(VLOOKUP($F154,AREA_LIFE,Seq!AH$1,FALSE)-Life!AH$39),VLOOKUP($F154,AREA_LIFE,Seq!AH$1,FALSE)-Life!AH$39,".")</f>
        <v>7.5096097560975608</v>
      </c>
      <c r="GA154">
        <f>IF( ISNUMBER(VLOOKUP($F154,AREA_LIFE,Seq!AI$1,FALSE)-Life!AI$39),VLOOKUP($F154,AREA_LIFE,Seq!AI$1,FALSE)-Life!AI$39,".")</f>
        <v>7.4066341463414602</v>
      </c>
      <c r="GB154">
        <f>IF( ISNUMBER(VLOOKUP($F154,AREA_LIFE,Seq!AJ$1,FALSE)-Life!AJ$39),VLOOKUP($F154,AREA_LIFE,Seq!AJ$1,FALSE)-Life!AJ$39,".")</f>
        <v>7.2977317073170838</v>
      </c>
      <c r="GC154">
        <f>IF( ISNUMBER(VLOOKUP($F154,AREA_LIFE,Seq!AK$1,FALSE)-Life!AK$39),VLOOKUP($F154,AREA_LIFE,Seq!AK$1,FALSE)-Life!AK$39,".")</f>
        <v>7.1823902439024323</v>
      </c>
      <c r="GD154">
        <f>IF( ISNUMBER(VLOOKUP($F154,AREA_LIFE,Seq!AL$1,FALSE)-Life!AL$39),VLOOKUP($F154,AREA_LIFE,Seq!AL$1,FALSE)-Life!AL$39,".")</f>
        <v>7.0591463414634177</v>
      </c>
      <c r="GE154">
        <f>IF( ISNUMBER(VLOOKUP($F154,AREA_LIFE,Seq!AM$1,FALSE)-Life!AM$39),VLOOKUP($F154,AREA_LIFE,Seq!AM$1,FALSE)-Life!AM$39,".")</f>
        <v>6.9249024390243932</v>
      </c>
      <c r="GF154">
        <f>IF( ISNUMBER(VLOOKUP($F154,AREA_LIFE,Seq!AN$1,FALSE)-Life!AN$39),VLOOKUP($F154,AREA_LIFE,Seq!AN$1,FALSE)-Life!AN$39,".")</f>
        <v>6.7796829268292669</v>
      </c>
      <c r="GG154">
        <f>IF( ISNUMBER(VLOOKUP($F154,AREA_LIFE,Seq!AO$1,FALSE)-Life!AO$39),VLOOKUP($F154,AREA_LIFE,Seq!AO$1,FALSE)-Life!AO$39,".")</f>
        <v>6.629439024390237</v>
      </c>
      <c r="GH154">
        <f>IF( ISNUMBER(VLOOKUP($F154,AREA_LIFE,Seq!AP$1,FALSE)-Life!AP$39),VLOOKUP($F154,AREA_LIFE,Seq!AP$1,FALSE)-Life!AP$39,".")</f>
        <v>6.4801951219512119</v>
      </c>
      <c r="GI154">
        <f>IF( ISNUMBER(VLOOKUP($F154,AREA_LIFE,Seq!AQ$1,FALSE)-Life!AQ$39),VLOOKUP($F154,AREA_LIFE,Seq!AQ$1,FALSE)-Life!AQ$39,".")</f>
        <v>6.3404634146341436</v>
      </c>
      <c r="GJ154">
        <f>IF( ISNUMBER(VLOOKUP($F154,AREA_LIFE,Seq!AR$1,FALSE)-Life!AR$39),VLOOKUP($F154,AREA_LIFE,Seq!AR$1,FALSE)-Life!AR$39,".")</f>
        <v>6.2177560975609794</v>
      </c>
      <c r="GK154">
        <f>IF( ISNUMBER(VLOOKUP($F154,AREA_LIFE,Seq!AS$1,FALSE)-Life!AS$39),VLOOKUP($F154,AREA_LIFE,Seq!AS$1,FALSE)-Life!AS$39,".")</f>
        <v>6.1135853658536661</v>
      </c>
      <c r="GL154">
        <f>IF( ISNUMBER(VLOOKUP($F154,AREA_LIFE,Seq!AT$1,FALSE)-Life!AT$39),VLOOKUP($F154,AREA_LIFE,Seq!AT$1,FALSE)-Life!AT$39,".")</f>
        <v>6.0289268292682721</v>
      </c>
      <c r="GM154">
        <f>IF( ISNUMBER(VLOOKUP($F154,AREA_LIFE,Seq!AU$1,FALSE)-Life!AU$39),VLOOKUP($F154,AREA_LIFE,Seq!AU$1,FALSE)-Life!AU$39,".")</f>
        <v>5.9608048780487906</v>
      </c>
      <c r="GN154">
        <f>IF( ISNUMBER(VLOOKUP($F154,AREA_LIFE,Seq!AV$1,FALSE)-Life!AV$39),VLOOKUP($F154,AREA_LIFE,Seq!AV$1,FALSE)-Life!AV$39,".")</f>
        <v>5.9037073170731844</v>
      </c>
      <c r="GO154">
        <f>IF( ISNUMBER(VLOOKUP($F154,AREA_LIFE,Seq!AW$1,FALSE)-Life!AW$39),VLOOKUP($F154,AREA_LIFE,Seq!AW$1,FALSE)-Life!AW$39,".")</f>
        <v>5.8510975609756173</v>
      </c>
      <c r="GP154">
        <f>IF( ISNUMBER(VLOOKUP($F154,AREA_LIFE,Seq!AX$1,FALSE)-Life!AX$39),VLOOKUP($F154,AREA_LIFE,Seq!AX$1,FALSE)-Life!AX$39,".")</f>
        <v>5.7934634146341324</v>
      </c>
      <c r="GQ154">
        <f t="shared" si="131"/>
        <v>5.7934634146341324</v>
      </c>
      <c r="GS154">
        <f>IFERROR(VLOOKUP($F154,AREA_LIFE,Seq!V$1,FALSE),".")</f>
        <v>72.537731707317079</v>
      </c>
      <c r="GT154">
        <f>IFERROR(VLOOKUP($F154,AREA_LIFE,Seq!W$1,FALSE),".")</f>
        <v>73.059585365853664</v>
      </c>
      <c r="GU154">
        <f>IFERROR(VLOOKUP($F154,AREA_LIFE,Seq!X$1,FALSE),".")</f>
        <v>73.529951219512199</v>
      </c>
      <c r="GV154">
        <f>IFERROR(VLOOKUP($F154,AREA_LIFE,Seq!Y$1,FALSE),".")</f>
        <v>73.945317073170727</v>
      </c>
      <c r="GW154">
        <f>IFERROR(VLOOKUP($F154,AREA_LIFE,Seq!Z$1,FALSE),".")</f>
        <v>74.305658536585369</v>
      </c>
      <c r="GX154">
        <f>IFERROR(VLOOKUP($F154,AREA_LIFE,Seq!AA$1,FALSE),".")</f>
        <v>74.614000000000019</v>
      </c>
      <c r="GY154">
        <f>IFERROR(VLOOKUP($F154,AREA_LIFE,Seq!AB$1,FALSE),".")</f>
        <v>74.877317073170744</v>
      </c>
      <c r="GZ154">
        <f>IFERROR(VLOOKUP($F154,AREA_LIFE,Seq!AC$1,FALSE),".")</f>
        <v>75.110634146341468</v>
      </c>
      <c r="HA154">
        <f>IFERROR(VLOOKUP($F154,AREA_LIFE,Seq!AD$1,FALSE),".")</f>
        <v>75.327463414634153</v>
      </c>
      <c r="HB154">
        <f>IFERROR(VLOOKUP($F154,AREA_LIFE,Seq!AE$1,FALSE),".")</f>
        <v>75.536292682926842</v>
      </c>
      <c r="HC154">
        <f>IFERROR(VLOOKUP($F154,AREA_LIFE,Seq!AF$1,FALSE),".")</f>
        <v>75.743146341463429</v>
      </c>
      <c r="HD154">
        <f>IFERROR(VLOOKUP($F154,AREA_LIFE,Seq!AG$1,FALSE),".")</f>
        <v>75.953487804878066</v>
      </c>
      <c r="HE154">
        <f>IFERROR(VLOOKUP($F154,AREA_LIFE,Seq!AH$1,FALSE),".")</f>
        <v>76.164853658536586</v>
      </c>
      <c r="HF154">
        <f>IFERROR(VLOOKUP($F154,AREA_LIFE,Seq!AI$1,FALSE),".")</f>
        <v>76.376219512195135</v>
      </c>
      <c r="HG154">
        <f>IFERROR(VLOOKUP($F154,AREA_LIFE,Seq!AJ$1,FALSE),".")</f>
        <v>76.588073170731732</v>
      </c>
      <c r="HH154">
        <f>IFERROR(VLOOKUP($F154,AREA_LIFE,Seq!AK$1,FALSE),".")</f>
        <v>76.799926829268301</v>
      </c>
      <c r="HI154">
        <f>IFERROR(VLOOKUP($F154,AREA_LIFE,Seq!AL$1,FALSE),".")</f>
        <v>77.01078048780488</v>
      </c>
      <c r="HJ154">
        <f>IFERROR(VLOOKUP($F154,AREA_LIFE,Seq!AM$1,FALSE),".")</f>
        <v>77.216634146341477</v>
      </c>
      <c r="HK154">
        <f>IFERROR(VLOOKUP($F154,AREA_LIFE,Seq!AN$1,FALSE),".")</f>
        <v>77.414487804878064</v>
      </c>
      <c r="HL154">
        <f>IFERROR(VLOOKUP($F154,AREA_LIFE,Seq!AO$1,FALSE),".")</f>
        <v>77.604341463414642</v>
      </c>
      <c r="HM154">
        <f>IFERROR(VLOOKUP($F154,AREA_LIFE,Seq!AP$1,FALSE),".")</f>
        <v>77.784195121951228</v>
      </c>
      <c r="HN154">
        <f>IFERROR(VLOOKUP($F154,AREA_LIFE,Seq!AQ$1,FALSE),".")</f>
        <v>77.9520487804878</v>
      </c>
      <c r="HO154">
        <f>IFERROR(VLOOKUP($F154,AREA_LIFE,Seq!AR$1,FALSE),".")</f>
        <v>78.1109024390244</v>
      </c>
      <c r="HP154">
        <f>IFERROR(VLOOKUP($F154,AREA_LIFE,Seq!AS$1,FALSE),".")</f>
        <v>78.260756097560986</v>
      </c>
      <c r="HQ154">
        <f>IFERROR(VLOOKUP($F154,AREA_LIFE,Seq!AT$1,FALSE),".")</f>
        <v>78.402609756097561</v>
      </c>
      <c r="HR154">
        <f>IFERROR(VLOOKUP($F154,AREA_LIFE,Seq!AU$1,FALSE),".")</f>
        <v>78.537463414634161</v>
      </c>
      <c r="HS154">
        <f>IFERROR(VLOOKUP($F154,AREA_LIFE,Seq!AV$1,FALSE),".")</f>
        <v>78.667317073170736</v>
      </c>
      <c r="HT154">
        <f>IFERROR(VLOOKUP($F154,AREA_LIFE,Seq!AW$1,FALSE),".")</f>
        <v>78.794170731707325</v>
      </c>
      <c r="HU154">
        <f>IFERROR(VLOOKUP($F154,AREA_LIFE,Seq!AX$1,FALSE),".")</f>
        <v>78.9180243902439</v>
      </c>
      <c r="HV154" t="str">
        <f>IFERROR(VLOOKUP($F154,AREA_LIFE,Seq!AY$1,FALSE),".")</f>
        <v>.</v>
      </c>
      <c r="HZ154">
        <f t="shared" si="134"/>
        <v>2467</v>
      </c>
      <c r="IA154">
        <f t="shared" si="132"/>
        <v>0</v>
      </c>
      <c r="IB154">
        <f t="shared" si="135"/>
        <v>45417857.66147197</v>
      </c>
      <c r="IC154">
        <f t="shared" si="136"/>
        <v>-43502253.524650238</v>
      </c>
      <c r="ID154">
        <f t="shared" si="133"/>
        <v>7.7260333727632899E-2</v>
      </c>
      <c r="IE154" t="str">
        <f>work!FK154</f>
        <v>.</v>
      </c>
      <c r="IF154" t="str">
        <f>work!FL154</f>
        <v>.</v>
      </c>
      <c r="IG154" t="str">
        <f>work!FM154</f>
        <v>.</v>
      </c>
      <c r="IH154" t="str">
        <f>IF(ISNUMBER(work!FS154-work!FK154),work!FS154-work!FK154,".")</f>
        <v>.</v>
      </c>
      <c r="II154" t="str">
        <f>IF(ISNUMBER(work!FT154-work!FL154),work!FT154-work!FL154,".")</f>
        <v>.</v>
      </c>
      <c r="IJ154" t="str">
        <f>IF(ISNUMBER(work!FU154-work!FM154),work!FU154-work!FM154,".")</f>
        <v>.</v>
      </c>
    </row>
    <row r="155" spans="1:244" hidden="1">
      <c r="A155" s="24" t="str">
        <f t="shared" si="97"/>
        <v>拉丁美洲</v>
      </c>
      <c r="B155" s="24" t="str">
        <f t="shared" si="98"/>
        <v>Out</v>
      </c>
      <c r="C155" s="24" t="str">
        <f t="shared" si="99"/>
        <v>Out</v>
      </c>
      <c r="D155" s="24"/>
      <c r="E155" s="25" t="s">
        <v>3186</v>
      </c>
      <c r="F155" s="26" t="str">
        <f t="shared" si="100"/>
        <v>Cuba</v>
      </c>
      <c r="G155" s="27" t="str">
        <f t="shared" si="101"/>
        <v>.</v>
      </c>
      <c r="H155" s="27" t="str">
        <f t="shared" si="102"/>
        <v>.</v>
      </c>
      <c r="I155" s="27" t="str">
        <f t="shared" si="103"/>
        <v>.</v>
      </c>
      <c r="J155" s="27" t="str">
        <f t="shared" si="104"/>
        <v>.</v>
      </c>
      <c r="K155" s="27" t="str">
        <f t="shared" si="105"/>
        <v>.</v>
      </c>
      <c r="L155" s="27" t="str">
        <f t="shared" si="106"/>
        <v>.</v>
      </c>
      <c r="M155" s="27" t="str">
        <f t="shared" si="107"/>
        <v>.</v>
      </c>
      <c r="N155" s="27" t="str">
        <f t="shared" si="108"/>
        <v>.</v>
      </c>
      <c r="O155" s="27" t="str">
        <f t="shared" si="109"/>
        <v>.</v>
      </c>
      <c r="P155" s="27" t="str">
        <f t="shared" si="110"/>
        <v>.</v>
      </c>
      <c r="Q155" s="27" t="str">
        <f t="shared" si="111"/>
        <v>.</v>
      </c>
      <c r="R155" s="27" t="str">
        <f t="shared" si="112"/>
        <v>.</v>
      </c>
      <c r="S155" s="27">
        <f t="shared" si="113"/>
        <v>0</v>
      </c>
      <c r="T155" s="27">
        <f t="shared" si="114"/>
        <v>30</v>
      </c>
      <c r="U155" s="27">
        <f t="shared" si="115"/>
        <v>0</v>
      </c>
      <c r="V155" s="27">
        <f t="shared" si="116"/>
        <v>0</v>
      </c>
      <c r="W155" s="27">
        <f t="shared" si="117"/>
        <v>43</v>
      </c>
      <c r="X155" s="27">
        <f t="shared" si="118"/>
        <v>19</v>
      </c>
      <c r="Y155" s="27">
        <f t="shared" si="119"/>
        <v>0</v>
      </c>
      <c r="Z155" s="27">
        <f t="shared" si="120"/>
        <v>1407</v>
      </c>
      <c r="AA155" s="27">
        <f t="shared" si="121"/>
        <v>100</v>
      </c>
      <c r="AB155" s="27">
        <f t="shared" si="122"/>
        <v>30</v>
      </c>
      <c r="AC155" s="27">
        <f t="shared" si="123"/>
        <v>280</v>
      </c>
      <c r="AD155" s="27">
        <f t="shared" si="124"/>
        <v>63</v>
      </c>
      <c r="AE155" s="27" t="str">
        <f t="shared" si="125"/>
        <v>.</v>
      </c>
      <c r="AF155" s="27" t="str">
        <f t="shared" si="126"/>
        <v>.</v>
      </c>
      <c r="AG155" s="27"/>
      <c r="AH155" s="27" t="str">
        <f>IF(ISNUMBER(work!C155+work!AH155),work!C155+work!AH155,".")</f>
        <v>.</v>
      </c>
      <c r="AI155" s="27" t="str">
        <f>IF(ISNUMBER(work!D155+work!AI155),work!D155+work!AI155,".")</f>
        <v>.</v>
      </c>
      <c r="AJ155" s="27" t="str">
        <f>IF(ISNUMBER(work!E155+work!AJ155),work!E155+work!AJ155,".")</f>
        <v>.</v>
      </c>
      <c r="AK155" s="27" t="str">
        <f>IF(ISNUMBER(work!F155+work!AK155),work!F155+work!AK155,".")</f>
        <v>.</v>
      </c>
      <c r="AL155" s="27" t="str">
        <f>IF(ISNUMBER(work!G155+work!AL155),work!G155+work!AL155,".")</f>
        <v>.</v>
      </c>
      <c r="AM155" s="27" t="str">
        <f>IF(ISNUMBER(work!H155+work!AM155),work!H155+work!AM155,".")</f>
        <v>.</v>
      </c>
      <c r="AN155" s="27" t="str">
        <f>IF(ISNUMBER(work!I155+work!AN155),work!I155+work!AN155,".")</f>
        <v>.</v>
      </c>
      <c r="AO155" s="27" t="str">
        <f>IF(ISNUMBER(work!J155+work!AO155),work!J155+work!AO155,".")</f>
        <v>.</v>
      </c>
      <c r="AP155" s="27" t="str">
        <f>IF(ISNUMBER(work!K155+work!AP155),work!K155+work!AP155,".")</f>
        <v>.</v>
      </c>
      <c r="AQ155" s="27" t="str">
        <f>IF(ISNUMBER(work!L155+work!AQ155),work!L155+work!AQ155,".")</f>
        <v>.</v>
      </c>
      <c r="AR155" s="27" t="str">
        <f>IF(ISNUMBER(work!M155+work!AR155),work!M155+work!AR155,".")</f>
        <v>.</v>
      </c>
      <c r="AS155" s="27" t="str">
        <f>IF(ISNUMBER(work!N155+work!AS155),work!N155+work!AS155,".")</f>
        <v>.</v>
      </c>
      <c r="AT155" s="27" t="str">
        <f>IF(ISNUMBER(work!O155+work!AT155),work!O155+work!AT155,".")</f>
        <v>.</v>
      </c>
      <c r="AU155" s="27" t="str">
        <f>IF(ISNUMBER(work!P155+work!AU155),work!P155+work!AU155,".")</f>
        <v>.</v>
      </c>
      <c r="AV155" s="27" t="str">
        <f>IF(ISNUMBER(work!Q155+work!AV155),work!Q155+work!AV155,".")</f>
        <v>.</v>
      </c>
      <c r="AW155" s="27" t="str">
        <f>IF(ISNUMBER(work!R155+work!AW155),work!R155+work!AW155,".")</f>
        <v>.</v>
      </c>
      <c r="AX155" s="27" t="str">
        <f>IF(ISNUMBER(work!S155+work!AX155),work!S155+work!AX155,".")</f>
        <v>.</v>
      </c>
      <c r="AY155" s="27" t="str">
        <f>IF(ISNUMBER(work!T155+work!AY155),work!T155+work!AY155,".")</f>
        <v>.</v>
      </c>
      <c r="AZ155" s="27" t="str">
        <f>IF(ISNUMBER(work!U155+work!AZ155),work!U155+work!AZ155,".")</f>
        <v>.</v>
      </c>
      <c r="BA155" s="27" t="str">
        <f>IF(ISNUMBER(work!V155+work!BA155),work!V155+work!BA155,".")</f>
        <v>.</v>
      </c>
      <c r="BB155" s="27" t="str">
        <f>IF(ISNUMBER(work!W155+work!BB155),work!W155+work!BB155,".")</f>
        <v>.</v>
      </c>
      <c r="BC155" s="27" t="str">
        <f>IF(ISNUMBER(work!X155+work!BC155),work!X155+work!BC155,".")</f>
        <v>.</v>
      </c>
      <c r="BD155" s="27" t="str">
        <f>IF(ISNUMBER(work!Y155+work!BD155),work!Y155+work!BD155,".")</f>
        <v>.</v>
      </c>
      <c r="BE155" s="27" t="str">
        <f>IF(ISNUMBER(work!Z155+work!BE155),work!Z155+work!BE155,".")</f>
        <v>.</v>
      </c>
      <c r="BF155" s="27" t="str">
        <f>IF(ISNUMBER(work!AA155+work!BF155),work!AA155+work!BF155,".")</f>
        <v>.</v>
      </c>
      <c r="BG155" s="27" t="str">
        <f>IF(ISNUMBER(work!AB155+work!BG155),work!AB155+work!BG155,".")</f>
        <v>.</v>
      </c>
      <c r="BH155" s="27" t="str">
        <f>IF(ISNUMBER(work!AC155+work!BH155),work!AC155+work!BH155,".")</f>
        <v>.</v>
      </c>
      <c r="BI155" s="27" t="str">
        <f>IF(ISNUMBER(work!AD155+work!BI155),work!AD155+work!BI155,".")</f>
        <v>.</v>
      </c>
      <c r="BJ155" s="27" t="str">
        <f>IF(ISNUMBER(work!AE155+work!BJ155),work!AE155+work!BJ155,".")</f>
        <v>.</v>
      </c>
      <c r="BK155" s="27" t="str">
        <f>IF(ISNUMBER(work!AF155+work!BK155),work!AF155+work!BK155,".")</f>
        <v>.</v>
      </c>
      <c r="BL155" s="27"/>
      <c r="BM155" s="27" t="str">
        <f>IF(ISNUMBER(work!AH155-work!C155),work!AH155-work!C155,".")</f>
        <v>.</v>
      </c>
      <c r="BN155" s="27" t="str">
        <f>IF(ISNUMBER(work!AI155-work!D155),work!AI155-work!D155,".")</f>
        <v>.</v>
      </c>
      <c r="BO155" s="27" t="str">
        <f>IF(ISNUMBER(work!AJ155-work!E155),work!AJ155-work!E155,".")</f>
        <v>.</v>
      </c>
      <c r="BP155" s="27" t="str">
        <f>IF(ISNUMBER(work!AK155-work!F155),work!AK155-work!F155,".")</f>
        <v>.</v>
      </c>
      <c r="BQ155" s="27" t="str">
        <f>IF(ISNUMBER(work!AL155-work!G155),work!AL155-work!G155,".")</f>
        <v>.</v>
      </c>
      <c r="BR155" s="27" t="str">
        <f>IF(ISNUMBER(work!AM155-work!H155),work!AM155-work!H155,".")</f>
        <v>.</v>
      </c>
      <c r="BS155" s="27" t="str">
        <f>IF(ISNUMBER(work!AN155-work!I155),work!AN155-work!I155,".")</f>
        <v>.</v>
      </c>
      <c r="BT155" s="27" t="str">
        <f>IF(ISNUMBER(work!AO155-work!J155),work!AO155-work!J155,".")</f>
        <v>.</v>
      </c>
      <c r="BU155" s="27" t="str">
        <f>IF(ISNUMBER(work!AP155-work!K155),work!AP155-work!K155,".")</f>
        <v>.</v>
      </c>
      <c r="BV155" s="27" t="str">
        <f>IF(ISNUMBER(work!AQ155-work!L155),work!AQ155-work!L155,".")</f>
        <v>.</v>
      </c>
      <c r="BW155" s="27" t="str">
        <f>IF(ISNUMBER(work!AR155-work!M155),work!AR155-work!M155,".")</f>
        <v>.</v>
      </c>
      <c r="BX155" s="27" t="str">
        <f>IF(ISNUMBER(work!AS155-work!N155),work!AS155-work!N155,".")</f>
        <v>.</v>
      </c>
      <c r="BY155" s="27" t="str">
        <f>IF(ISNUMBER(work!AT155-work!O155),work!AT155-work!O155,".")</f>
        <v>.</v>
      </c>
      <c r="BZ155" s="27" t="str">
        <f>IF(ISNUMBER(work!AU155-work!P155),work!AU155-work!P155,".")</f>
        <v>.</v>
      </c>
      <c r="CA155" s="27" t="str">
        <f>IF(ISNUMBER(work!AV155-work!Q155),work!AV155-work!Q155,".")</f>
        <v>.</v>
      </c>
      <c r="CB155" s="27" t="str">
        <f>IF(ISNUMBER(work!AW155-work!R155),work!AW155-work!R155,".")</f>
        <v>.</v>
      </c>
      <c r="CC155" s="27" t="str">
        <f>IF(ISNUMBER(work!AX155-work!S155),work!AX155-work!S155,".")</f>
        <v>.</v>
      </c>
      <c r="CD155" s="27" t="str">
        <f>IF(ISNUMBER(work!AY155-work!T155),work!AY155-work!T155,".")</f>
        <v>.</v>
      </c>
      <c r="CE155" s="27" t="str">
        <f>IF(ISNUMBER(work!AZ155-work!U155),work!AZ155-work!U155,".")</f>
        <v>.</v>
      </c>
      <c r="CF155" s="27" t="str">
        <f>IF(ISNUMBER(work!BA155-work!V155),work!BA155-work!V155,".")</f>
        <v>.</v>
      </c>
      <c r="CG155" s="27" t="str">
        <f>IF(ISNUMBER(work!BB155-work!W155),work!BB155-work!W155,".")</f>
        <v>.</v>
      </c>
      <c r="CH155" s="27" t="str">
        <f>IF(ISNUMBER(work!BC155-work!X155),work!BC155-work!X155,".")</f>
        <v>.</v>
      </c>
      <c r="CI155" s="27" t="str">
        <f>IF(ISNUMBER(work!BD155-work!Y155),work!BD155-work!Y155,".")</f>
        <v>.</v>
      </c>
      <c r="CJ155" s="27" t="str">
        <f>IF(ISNUMBER(work!BE155-work!Z155),work!BE155-work!Z155,".")</f>
        <v>.</v>
      </c>
      <c r="CK155" s="27" t="str">
        <f>IF(ISNUMBER(work!BF155-work!AA155),work!BF155-work!AA155,".")</f>
        <v>.</v>
      </c>
      <c r="CL155" s="27" t="str">
        <f>IF(ISNUMBER(work!BG155-work!AB155),work!BG155-work!AB155,".")</f>
        <v>.</v>
      </c>
      <c r="CM155" s="27" t="str">
        <f>IF(ISNUMBER(work!BH155-work!AC155),work!BH155-work!AC155,".")</f>
        <v>.</v>
      </c>
      <c r="CN155" s="27" t="str">
        <f>IF(ISNUMBER(work!BI155-work!AD155),work!BI155-work!AD155,".")</f>
        <v>.</v>
      </c>
      <c r="CO155" s="27" t="str">
        <f>IF(ISNUMBER(work!BJ155-work!AE155),work!BJ155-work!AE155,".")</f>
        <v>.</v>
      </c>
      <c r="CP155" s="27" t="str">
        <f>IF(ISNUMBER(work!BK155-work!AF155),work!BK155-work!AF155,".")</f>
        <v>.</v>
      </c>
      <c r="CQ155" s="27"/>
      <c r="CR155" s="27"/>
      <c r="CS155" s="27">
        <f>IF(ISNUMBER(work!CR155-work!BN155),work!CR155-work!BN155,".")</f>
        <v>0.10046978013481865</v>
      </c>
      <c r="CT155" s="27">
        <f>IF(ISNUMBER(work!CS155-work!BO155),work!CS155-work!BO155,".")</f>
        <v>9.946978013481865E-2</v>
      </c>
      <c r="CU155" s="27">
        <f>IF(ISNUMBER(work!CT155-work!BP155),work!CT155-work!BP155,".")</f>
        <v>9.946978013481865E-2</v>
      </c>
      <c r="CV155" s="27">
        <f>IF(ISNUMBER(work!CU155-work!BQ155),work!CU155-work!BQ155,".")</f>
        <v>9.8469780134818649E-2</v>
      </c>
      <c r="CW155" s="27">
        <f>IF(ISNUMBER(work!CV155-work!BR155),work!CV155-work!BR155,".")</f>
        <v>9.8469780134818649E-2</v>
      </c>
      <c r="CX155" s="27">
        <f>IF(ISNUMBER(work!CW155-work!BS155),work!CW155-work!BS155,".")</f>
        <v>9.7469780134818662E-2</v>
      </c>
      <c r="CY155" s="27">
        <f>IF(ISNUMBER(work!CX155-work!BT155),work!CX155-work!BT155,".")</f>
        <v>9.6469780134818661E-2</v>
      </c>
      <c r="CZ155" s="27">
        <f>IF(ISNUMBER(work!CY155-work!BU155),work!CY155-work!BU155,".")</f>
        <v>9.546978013481866E-2</v>
      </c>
      <c r="DA155" s="27">
        <f>IF(ISNUMBER(work!CZ155-work!BV155),work!CZ155-work!BV155,".")</f>
        <v>9.4469780134818659E-2</v>
      </c>
      <c r="DB155" s="27">
        <f>IF(ISNUMBER(work!DA155-work!BW155),work!DA155-work!BW155,".")</f>
        <v>9.3469780134818659E-2</v>
      </c>
      <c r="DC155" s="27">
        <f>IF(ISNUMBER(work!DB155-work!BX155),work!DB155-work!BX155,".")</f>
        <v>9.1469780134818657E-2</v>
      </c>
      <c r="DD155" s="27">
        <f>IF(ISNUMBER(work!DC155-work!BY155),work!DC155-work!BY155,".")</f>
        <v>8.9469780134818655E-2</v>
      </c>
      <c r="DE155" s="27">
        <f>IF(ISNUMBER(work!DD155-work!BZ155),work!DD155-work!BZ155,".")</f>
        <v>5.5248309254704614E-2</v>
      </c>
      <c r="DF155" s="27">
        <f>IF(ISNUMBER(work!DE155-work!CA155),work!DE155-work!CA155,".")</f>
        <v>5.3248309254704612E-2</v>
      </c>
      <c r="DG155" s="27">
        <f>IF(ISNUMBER(work!DF155-work!CB155),work!DF155-work!CB155,".")</f>
        <v>5.124830925470461E-2</v>
      </c>
      <c r="DH155" s="27">
        <f>IF(ISNUMBER(work!DG155-work!CC155),work!DG155-work!CC155,".")</f>
        <v>4.9248309254704616E-2</v>
      </c>
      <c r="DI155" s="27">
        <f>IF(ISNUMBER(work!DH155-work!CD155),work!DH155-work!CD155,".")</f>
        <v>4.624830925470462E-2</v>
      </c>
      <c r="DJ155" s="27">
        <f>IF(ISNUMBER(work!DI155-work!CE155),work!DI155-work!CE155,".")</f>
        <v>4.4248309254704618E-2</v>
      </c>
      <c r="DK155" s="27">
        <f>IF(ISNUMBER(work!DJ155-work!CF155),work!DJ155-work!CF155,".")</f>
        <v>4.2248309254704616E-2</v>
      </c>
      <c r="DL155" s="27">
        <f>IF(ISNUMBER(work!DK155-work!CG155),work!DK155-work!CG155,".")</f>
        <v>3.4665700620962206E-2</v>
      </c>
      <c r="DM155" s="27">
        <f>IF(ISNUMBER(work!DL155-work!CH155),work!DL155-work!CH155,".")</f>
        <v>2.8162873578313451E-2</v>
      </c>
      <c r="DN155" s="27">
        <f>IF(ISNUMBER(work!DM155-work!CI155),work!DM155-work!CI155,".")</f>
        <v>2.3121715732684428E-2</v>
      </c>
      <c r="DO155" s="27">
        <f>IF(ISNUMBER(work!DN155-work!CJ155),work!DN155-work!CJ155,".")</f>
        <v>1.9722232671131816E-2</v>
      </c>
      <c r="DP155" s="27">
        <f>IF(ISNUMBER(work!DO155-work!CK155),work!DO155-work!CK155,".")</f>
        <v>1.7769886158740214E-2</v>
      </c>
      <c r="DQ155" s="27">
        <f>IF(ISNUMBER(work!DP155-work!CL155),work!DP155-work!CL155,".")</f>
        <v>1.5797118458397777E-2</v>
      </c>
      <c r="DR155" s="27">
        <f>IF(ISNUMBER(work!DQ155-work!CM155),work!DQ155-work!CM155,".")</f>
        <v>1.5124820158539228E-2</v>
      </c>
      <c r="DS155" s="27">
        <f>IF(ISNUMBER(work!DR155-work!CN155),work!DR155-work!CN155,".")</f>
        <v>1.323113114522418E-2</v>
      </c>
      <c r="DT155" s="27">
        <f>IF(ISNUMBER(work!DS155-work!CO155),work!DS155-work!CO155,".")</f>
        <v>1.1010701295326011E-2</v>
      </c>
      <c r="DU155" s="27">
        <f>IF(ISNUMBER(work!DT155-work!CP155),work!DT155-work!CP155,".")</f>
        <v>9.5147002584175383E-3</v>
      </c>
      <c r="DV155" s="27">
        <f t="shared" si="127"/>
        <v>9.5147002584175383E-3</v>
      </c>
      <c r="DW155" s="27"/>
      <c r="DX155" s="27" t="str">
        <f>IF(ISNUMBER(work!FJ155/work!FN155),work!FJ155/work!FN155,".")</f>
        <v>.</v>
      </c>
      <c r="DY155" s="27" t="str">
        <f>IF(ISNUMBER(work!FK155/work!FO155),work!FK155/work!FO155,".")</f>
        <v>.</v>
      </c>
      <c r="DZ155" s="27" t="str">
        <f>IF(ISNUMBER(work!FL155/work!FP155),work!FL155/work!FP155,".")</f>
        <v>.</v>
      </c>
      <c r="EA155" s="27" t="str">
        <f>IF(ISNUMBER(work!FM155/work!FQ155),work!FM155/work!FQ155,".")</f>
        <v>.</v>
      </c>
      <c r="EB155" s="27" t="str">
        <f>IF(ISNUMBER((work!FK155+work!FL155)/(work!FO155+work!FP155)),(work!FK155+work!FL155)/(work!FO155+work!FP155),".")</f>
        <v>.</v>
      </c>
      <c r="EC155" s="27" t="str">
        <f>IF(ISNUMBER(work!FR155/work!FV155),work!FR155/work!FV155,".")</f>
        <v>.</v>
      </c>
      <c r="ED155" s="27" t="str">
        <f>IF(ISNUMBER(work!FS155/work!FW155),work!FS155/work!FW155,".")</f>
        <v>.</v>
      </c>
      <c r="EE155" s="27" t="str">
        <f>IF(ISNUMBER(work!FT155/work!FX155),work!FT155/work!FX155,".")</f>
        <v>.</v>
      </c>
      <c r="EF155" s="27" t="str">
        <f>IF(ISNUMBER(work!FU155/work!FY155),work!FU155/work!FY155,".")</f>
        <v>.</v>
      </c>
      <c r="EG155" s="27" t="str">
        <f>IF(ISNUMBER((work!FS155+work!FT155)/(work!FW155+work!FX155)),(work!FS155+work!FT155)/(work!FW155+work!FX155),".")</f>
        <v>.</v>
      </c>
      <c r="EH155" s="27">
        <f>work!EZ155</f>
        <v>7.1172531876397709E-4</v>
      </c>
      <c r="EI155" s="27" t="str">
        <f>work!FA155</f>
        <v>.</v>
      </c>
      <c r="EJ155" s="27">
        <f>work!FB155</f>
        <v>1.0304115729362545E-2</v>
      </c>
      <c r="EK155" s="27"/>
      <c r="EL155" s="27" t="str">
        <f t="shared" si="128"/>
        <v>.</v>
      </c>
      <c r="EM155" t="str">
        <f t="shared" si="129"/>
        <v>.</v>
      </c>
      <c r="EN155" t="str">
        <f>work!FM155</f>
        <v>.</v>
      </c>
      <c r="EO155" t="str">
        <f>IF(ISNUMBER(work!FK155+work!FL155),work!FK155+work!FL155,".")</f>
        <v>.</v>
      </c>
      <c r="EP155" t="str">
        <f>IF(ISNUMBER(work!FU155-work!FM155),work!FU155-work!FM155,".")</f>
        <v>.</v>
      </c>
      <c r="EQ155" t="str">
        <f>IF(ISNUMBER(work!FS155+work!FT155-work!FK155-work!FL155),(work!FS155+work!FT155-work!FK155-work!FL155),".")</f>
        <v>.</v>
      </c>
      <c r="EU155">
        <f>work!FC155</f>
        <v>7000</v>
      </c>
      <c r="EV155" t="str">
        <f>work!FD155</f>
        <v>.</v>
      </c>
      <c r="EW155" t="str">
        <f>IF(ISNUMBER(VLOOKUP($F155,AREA_EM_ALLYEAR,Seq!B$1,FALSE)),VLOOKUP($F155,AREA_EM_ALLYEAR,Seq!B$1,FALSE),".")</f>
        <v>.</v>
      </c>
      <c r="EX155" t="str">
        <f>IF(ISNUMBER(VLOOKUP($F155,AREA_EM_ALLYEAR,Seq!C$1,FALSE)),VLOOKUP($F155,AREA_EM_ALLYEAR,Seq!C$1,FALSE),".")</f>
        <v>.</v>
      </c>
      <c r="EY155" t="str">
        <f>IF(ISNUMBER(VLOOKUP($F155,AREA_EM_ALLYEAR,Seq!D$1,FALSE)),VLOOKUP($F155,AREA_EM_ALLYEAR,Seq!D$1,FALSE),".")</f>
        <v>.</v>
      </c>
      <c r="EZ155" t="str">
        <f>IF(ISNUMBER(VLOOKUP($F155,AREA_EM_ALLYEAR,Seq!E$1,FALSE)),VLOOKUP($F155,AREA_EM_ALLYEAR,Seq!E$1,FALSE),".")</f>
        <v>.</v>
      </c>
      <c r="FA155" t="str">
        <f>IF(ISNUMBER(VLOOKUP($F155,AREA_EM_ALLYEAR,Seq!F$1,FALSE)),VLOOKUP($F155,AREA_EM_ALLYEAR,Seq!F$1,FALSE),".")</f>
        <v>.</v>
      </c>
      <c r="FB155" t="str">
        <f>IF(ISNUMBER(VLOOKUP($F155,AREA_EM_ALLYEAR,Seq!G$1,FALSE)),VLOOKUP($F155,AREA_EM_ALLYEAR,Seq!G$1,FALSE),".")</f>
        <v>.</v>
      </c>
      <c r="FC155" t="str">
        <f>IF(ISNUMBER(VLOOKUP($F155,AREA_EM_ALLYEAR,Seq!H$1,FALSE)),VLOOKUP($F155,AREA_EM_ALLYEAR,Seq!H$1,FALSE),".")</f>
        <v>.</v>
      </c>
      <c r="FD155" t="str">
        <f>IF(ISNUMBER(VLOOKUP($F155,AREA_EM_ALLYEAR,Seq!I$1,FALSE)),VLOOKUP($F155,AREA_EM_ALLYEAR,Seq!I$1,FALSE),".")</f>
        <v>.</v>
      </c>
      <c r="FE155" t="str">
        <f>IF(ISNUMBER(VLOOKUP($F155,AREA_EM_ALLYEAR,Seq!J$1,FALSE)),VLOOKUP($F155,AREA_EM_ALLYEAR,Seq!J$1,FALSE),".")</f>
        <v>.</v>
      </c>
      <c r="FF155" t="str">
        <f>IF(ISNUMBER(VLOOKUP($F155,AREA_EM_ALLYEAR,Seq!K$1,FALSE)),VLOOKUP($F155,AREA_EM_ALLYEAR,Seq!K$1,FALSE),".")</f>
        <v>.</v>
      </c>
      <c r="FG155" t="str">
        <f>IF(ISNUMBER(VLOOKUP($F155,AREA_EM_ALLYEAR,Seq!L$1,FALSE)),VLOOKUP($F155,AREA_EM_ALLYEAR,Seq!L$1,FALSE),".")</f>
        <v>.</v>
      </c>
      <c r="FH155" t="str">
        <f>IF(ISNUMBER(VLOOKUP($F155,AREA_EM_ALLYEAR,Seq!M$1,FALSE)),VLOOKUP($F155,AREA_EM_ALLYEAR,Seq!M$1,FALSE),".")</f>
        <v>.</v>
      </c>
      <c r="FI155" t="str">
        <f>IF(ISNUMBER(VLOOKUP($F155,AREA_EM_ALLYEAR,Seq!N$1,FALSE)),VLOOKUP($F155,AREA_EM_ALLYEAR,Seq!N$1,FALSE),".")</f>
        <v>.</v>
      </c>
      <c r="FJ155" t="str">
        <f>IF(ISNUMBER(VLOOKUP($F155,AREA_EM_ALLYEAR,Seq!O$1,FALSE)),VLOOKUP($F155,AREA_EM_ALLYEAR,Seq!O$1,FALSE),".")</f>
        <v>.</v>
      </c>
      <c r="FK155" t="str">
        <f t="shared" si="130"/>
        <v>.</v>
      </c>
      <c r="FN155">
        <f>IF( ISNUMBER(VLOOKUP($F155,AREA_LIFE,Seq!V$1,FALSE)-Life!V$39),VLOOKUP($F155,AREA_LIFE,Seq!V$1,FALSE)-Life!V$39,".")</f>
        <v>7.8743658536585599</v>
      </c>
      <c r="FO155">
        <f>IF( ISNUMBER(VLOOKUP($F155,AREA_LIFE,Seq!W$1,FALSE)-Life!W$39),VLOOKUP($F155,AREA_LIFE,Seq!W$1,FALSE)-Life!W$39,".")</f>
        <v>7.8806341463414782</v>
      </c>
      <c r="FP155">
        <f>IF( ISNUMBER(VLOOKUP($F155,AREA_LIFE,Seq!X$1,FALSE)-Life!X$39),VLOOKUP($F155,AREA_LIFE,Seq!X$1,FALSE)-Life!X$39,".")</f>
        <v>7.8657804878048694</v>
      </c>
      <c r="FQ155">
        <f>IF( ISNUMBER(VLOOKUP($F155,AREA_LIFE,Seq!Y$1,FALSE)-Life!Y$39),VLOOKUP($F155,AREA_LIFE,Seq!Y$1,FALSE)-Life!Y$39,".")</f>
        <v>7.828219512195119</v>
      </c>
      <c r="FR155">
        <f>IF( ISNUMBER(VLOOKUP($F155,AREA_LIFE,Seq!Z$1,FALSE)-Life!Z$39),VLOOKUP($F155,AREA_LIFE,Seq!Z$1,FALSE)-Life!Z$39,".")</f>
        <v>7.7619512195121843</v>
      </c>
      <c r="FS155">
        <f>IF( ISNUMBER(VLOOKUP($F155,AREA_LIFE,Seq!AA$1,FALSE)-Life!AA$39),VLOOKUP($F155,AREA_LIFE,Seq!AA$1,FALSE)-Life!AA$39,".")</f>
        <v>7.6584878048780496</v>
      </c>
      <c r="FT155">
        <f>IF( ISNUMBER(VLOOKUP($F155,AREA_LIFE,Seq!AB$1,FALSE)-Life!AB$39),VLOOKUP($F155,AREA_LIFE,Seq!AB$1,FALSE)-Life!AB$39,".")</f>
        <v>7.5103170731707252</v>
      </c>
      <c r="FU155">
        <f>IF( ISNUMBER(VLOOKUP($F155,AREA_LIFE,Seq!AC$1,FALSE)-Life!AC$39),VLOOKUP($F155,AREA_LIFE,Seq!AC$1,FALSE)-Life!AC$39,".")</f>
        <v>7.3195121951219448</v>
      </c>
      <c r="FV155">
        <f>IF( ISNUMBER(VLOOKUP($F155,AREA_LIFE,Seq!AD$1,FALSE)-Life!AD$39),VLOOKUP($F155,AREA_LIFE,Seq!AD$1,FALSE)-Life!AD$39,".")</f>
        <v>7.0946341463414768</v>
      </c>
      <c r="FW155">
        <f>IF( ISNUMBER(VLOOKUP($F155,AREA_LIFE,Seq!AE$1,FALSE)-Life!AE$39),VLOOKUP($F155,AREA_LIFE,Seq!AE$1,FALSE)-Life!AE$39,".")</f>
        <v>6.8467073170731823</v>
      </c>
      <c r="FX155">
        <f>IF( ISNUMBER(VLOOKUP($F155,AREA_LIFE,Seq!AF$1,FALSE)-Life!AF$39),VLOOKUP($F155,AREA_LIFE,Seq!AF$1,FALSE)-Life!AF$39,".")</f>
        <v>6.5947317073170808</v>
      </c>
      <c r="FY155">
        <f>IF( ISNUMBER(VLOOKUP($F155,AREA_LIFE,Seq!AG$1,FALSE)-Life!AG$39),VLOOKUP($F155,AREA_LIFE,Seq!AG$1,FALSE)-Life!AG$39,".")</f>
        <v>6.359682926829251</v>
      </c>
      <c r="FZ155">
        <f>IF( ISNUMBER(VLOOKUP($F155,AREA_LIFE,Seq!AH$1,FALSE)-Life!AH$39),VLOOKUP($F155,AREA_LIFE,Seq!AH$1,FALSE)-Life!AH$39,".")</f>
        <v>6.1580487804878175</v>
      </c>
      <c r="GA155">
        <f>IF( ISNUMBER(VLOOKUP($F155,AREA_LIFE,Seq!AI$1,FALSE)-Life!AI$39),VLOOKUP($F155,AREA_LIFE,Seq!AI$1,FALSE)-Life!AI$39,".")</f>
        <v>5.9998292682926717</v>
      </c>
      <c r="GB155">
        <f>IF( ISNUMBER(VLOOKUP($F155,AREA_LIFE,Seq!AJ$1,FALSE)-Life!AJ$39),VLOOKUP($F155,AREA_LIFE,Seq!AJ$1,FALSE)-Life!AJ$39,".")</f>
        <v>5.8850975609755949</v>
      </c>
      <c r="GC155">
        <f>IF( ISNUMBER(VLOOKUP($F155,AREA_LIFE,Seq!AK$1,FALSE)-Life!AK$39),VLOOKUP($F155,AREA_LIFE,Seq!AK$1,FALSE)-Life!AK$39,".")</f>
        <v>5.8034146341463355</v>
      </c>
      <c r="GD155">
        <f>IF( ISNUMBER(VLOOKUP($F155,AREA_LIFE,Seq!AL$1,FALSE)-Life!AL$39),VLOOKUP($F155,AREA_LIFE,Seq!AL$1,FALSE)-Life!AL$39,".")</f>
        <v>5.7364390243902506</v>
      </c>
      <c r="GE155">
        <f>IF( ISNUMBER(VLOOKUP($F155,AREA_LIFE,Seq!AM$1,FALSE)-Life!AM$39),VLOOKUP($F155,AREA_LIFE,Seq!AM$1,FALSE)-Life!AM$39,".")</f>
        <v>5.6636585365853591</v>
      </c>
      <c r="GF155">
        <f>IF( ISNUMBER(VLOOKUP($F155,AREA_LIFE,Seq!AN$1,FALSE)-Life!AN$39),VLOOKUP($F155,AREA_LIFE,Seq!AN$1,FALSE)-Life!AN$39,".")</f>
        <v>5.5721463414633945</v>
      </c>
      <c r="GG155">
        <f>IF( ISNUMBER(VLOOKUP($F155,AREA_LIFE,Seq!AO$1,FALSE)-Life!AO$39),VLOOKUP($F155,AREA_LIFE,Seq!AO$1,FALSE)-Life!AO$39,".")</f>
        <v>5.4648292682926893</v>
      </c>
      <c r="GH155">
        <f>IF( ISNUMBER(VLOOKUP($F155,AREA_LIFE,Seq!AP$1,FALSE)-Life!AP$39),VLOOKUP($F155,AREA_LIFE,Seq!AP$1,FALSE)-Life!AP$39,".")</f>
        <v>5.3566341463414631</v>
      </c>
      <c r="GI155">
        <f>IF( ISNUMBER(VLOOKUP($F155,AREA_LIFE,Seq!AQ$1,FALSE)-Life!AQ$39),VLOOKUP($F155,AREA_LIFE,Seq!AQ$1,FALSE)-Life!AQ$39,".")</f>
        <v>5.2714146341463533</v>
      </c>
      <c r="GJ155">
        <f>IF( ISNUMBER(VLOOKUP($F155,AREA_LIFE,Seq!AR$1,FALSE)-Life!AR$39),VLOOKUP($F155,AREA_LIFE,Seq!AR$1,FALSE)-Life!AR$39,".")</f>
        <v>5.2295365853658495</v>
      </c>
      <c r="GK155">
        <f>IF( ISNUMBER(VLOOKUP($F155,AREA_LIFE,Seq!AS$1,FALSE)-Life!AS$39),VLOOKUP($F155,AREA_LIFE,Seq!AS$1,FALSE)-Life!AS$39,".")</f>
        <v>5.2399512195121929</v>
      </c>
      <c r="GL155">
        <f>IF( ISNUMBER(VLOOKUP($F155,AREA_LIFE,Seq!AT$1,FALSE)-Life!AT$39),VLOOKUP($F155,AREA_LIFE,Seq!AT$1,FALSE)-Life!AT$39,".")</f>
        <v>5.2996097560975528</v>
      </c>
      <c r="GM155">
        <f>IF( ISNUMBER(VLOOKUP($F155,AREA_LIFE,Seq!AU$1,FALSE)-Life!AU$39),VLOOKUP($F155,AREA_LIFE,Seq!AU$1,FALSE)-Life!AU$39,".")</f>
        <v>5.3905609756097732</v>
      </c>
      <c r="GN155">
        <f>IF( ISNUMBER(VLOOKUP($F155,AREA_LIFE,Seq!AV$1,FALSE)-Life!AV$39),VLOOKUP($F155,AREA_LIFE,Seq!AV$1,FALSE)-Life!AV$39,".")</f>
        <v>5.4869268292683131</v>
      </c>
      <c r="GO155">
        <f>IF( ISNUMBER(VLOOKUP($F155,AREA_LIFE,Seq!AW$1,FALSE)-Life!AW$39),VLOOKUP($F155,AREA_LIFE,Seq!AW$1,FALSE)-Life!AW$39,".")</f>
        <v>5.5632926829268428</v>
      </c>
      <c r="GP155">
        <f>IF( ISNUMBER(VLOOKUP($F155,AREA_LIFE,Seq!AX$1,FALSE)-Life!AX$39),VLOOKUP($F155,AREA_LIFE,Seq!AX$1,FALSE)-Life!AX$39,".")</f>
        <v>5.5967804878048923</v>
      </c>
      <c r="GQ155">
        <f t="shared" si="131"/>
        <v>5.5967804878048923</v>
      </c>
      <c r="GS155">
        <f>IFERROR(VLOOKUP($F155,AREA_LIFE,Seq!V$1,FALSE),".")</f>
        <v>73.842756097560994</v>
      </c>
      <c r="GT155">
        <f>IFERROR(VLOOKUP($F155,AREA_LIFE,Seq!W$1,FALSE),".")</f>
        <v>74.047365853658548</v>
      </c>
      <c r="GU155">
        <f>IFERROR(VLOOKUP($F155,AREA_LIFE,Seq!X$1,FALSE),".")</f>
        <v>74.214268292682931</v>
      </c>
      <c r="GV155">
        <f>IFERROR(VLOOKUP($F155,AREA_LIFE,Seq!Y$1,FALSE),".")</f>
        <v>74.349390243902448</v>
      </c>
      <c r="GW155">
        <f>IFERROR(VLOOKUP($F155,AREA_LIFE,Seq!Z$1,FALSE),".")</f>
        <v>74.457756097560974</v>
      </c>
      <c r="GX155">
        <f>IFERROR(VLOOKUP($F155,AREA_LIFE,Seq!AA$1,FALSE),".")</f>
        <v>74.538926829268306</v>
      </c>
      <c r="GY155">
        <f>IFERROR(VLOOKUP($F155,AREA_LIFE,Seq!AB$1,FALSE),".")</f>
        <v>74.591536585365859</v>
      </c>
      <c r="GZ155">
        <f>IFERROR(VLOOKUP($F155,AREA_LIFE,Seq!AC$1,FALSE),".")</f>
        <v>74.617707317073169</v>
      </c>
      <c r="HA155">
        <f>IFERROR(VLOOKUP($F155,AREA_LIFE,Seq!AD$1,FALSE),".")</f>
        <v>74.627560975609768</v>
      </c>
      <c r="HB155">
        <f>IFERROR(VLOOKUP($F155,AREA_LIFE,Seq!AE$1,FALSE),".")</f>
        <v>74.633097560975628</v>
      </c>
      <c r="HC155">
        <f>IFERROR(VLOOKUP($F155,AREA_LIFE,Seq!AF$1,FALSE),".")</f>
        <v>74.653804878048788</v>
      </c>
      <c r="HD155">
        <f>IFERROR(VLOOKUP($F155,AREA_LIFE,Seq!AG$1,FALSE),".")</f>
        <v>74.710073170731704</v>
      </c>
      <c r="HE155">
        <f>IFERROR(VLOOKUP($F155,AREA_LIFE,Seq!AH$1,FALSE),".")</f>
        <v>74.813292682926843</v>
      </c>
      <c r="HF155">
        <f>IFERROR(VLOOKUP($F155,AREA_LIFE,Seq!AI$1,FALSE),".")</f>
        <v>74.969414634146347</v>
      </c>
      <c r="HG155">
        <f>IFERROR(VLOOKUP($F155,AREA_LIFE,Seq!AJ$1,FALSE),".")</f>
        <v>75.175439024390244</v>
      </c>
      <c r="HH155">
        <f>IFERROR(VLOOKUP($F155,AREA_LIFE,Seq!AK$1,FALSE),".")</f>
        <v>75.420951219512204</v>
      </c>
      <c r="HI155">
        <f>IFERROR(VLOOKUP($F155,AREA_LIFE,Seq!AL$1,FALSE),".")</f>
        <v>75.688073170731712</v>
      </c>
      <c r="HJ155">
        <f>IFERROR(VLOOKUP($F155,AREA_LIFE,Seq!AM$1,FALSE),".")</f>
        <v>75.955390243902443</v>
      </c>
      <c r="HK155">
        <f>IFERROR(VLOOKUP($F155,AREA_LIFE,Seq!AN$1,FALSE),".")</f>
        <v>76.206951219512192</v>
      </c>
      <c r="HL155">
        <f>IFERROR(VLOOKUP($F155,AREA_LIFE,Seq!AO$1,FALSE),".")</f>
        <v>76.439731707317094</v>
      </c>
      <c r="HM155">
        <f>IFERROR(VLOOKUP($F155,AREA_LIFE,Seq!AP$1,FALSE),".")</f>
        <v>76.660634146341479</v>
      </c>
      <c r="HN155">
        <f>IFERROR(VLOOKUP($F155,AREA_LIFE,Seq!AQ$1,FALSE),".")</f>
        <v>76.88300000000001</v>
      </c>
      <c r="HO155">
        <f>IFERROR(VLOOKUP($F155,AREA_LIFE,Seq!AR$1,FALSE),".")</f>
        <v>77.12268292682927</v>
      </c>
      <c r="HP155">
        <f>IFERROR(VLOOKUP($F155,AREA_LIFE,Seq!AS$1,FALSE),".")</f>
        <v>77.387121951219513</v>
      </c>
      <c r="HQ155">
        <f>IFERROR(VLOOKUP($F155,AREA_LIFE,Seq!AT$1,FALSE),".")</f>
        <v>77.673292682926842</v>
      </c>
      <c r="HR155">
        <f>IFERROR(VLOOKUP($F155,AREA_LIFE,Seq!AU$1,FALSE),".")</f>
        <v>77.967219512195143</v>
      </c>
      <c r="HS155">
        <f>IFERROR(VLOOKUP($F155,AREA_LIFE,Seq!AV$1,FALSE),".")</f>
        <v>78.250536585365865</v>
      </c>
      <c r="HT155">
        <f>IFERROR(VLOOKUP($F155,AREA_LIFE,Seq!AW$1,FALSE),".")</f>
        <v>78.506365853658551</v>
      </c>
      <c r="HU155">
        <f>IFERROR(VLOOKUP($F155,AREA_LIFE,Seq!AX$1,FALSE),".")</f>
        <v>78.72134146341466</v>
      </c>
      <c r="HV155" t="str">
        <f>IFERROR(VLOOKUP($F155,AREA_LIFE,Seq!AY$1,FALSE),".")</f>
        <v>.</v>
      </c>
      <c r="HZ155">
        <f t="shared" si="134"/>
        <v>73</v>
      </c>
      <c r="IA155">
        <f t="shared" si="132"/>
        <v>0</v>
      </c>
      <c r="IB155" t="str">
        <f t="shared" si="135"/>
        <v>.</v>
      </c>
      <c r="IC155" t="str">
        <f t="shared" si="136"/>
        <v>.</v>
      </c>
      <c r="ID155">
        <f t="shared" si="133"/>
        <v>9.1469780134818657E-2</v>
      </c>
      <c r="IE155" t="str">
        <f>work!FK155</f>
        <v>.</v>
      </c>
      <c r="IF155" t="str">
        <f>work!FL155</f>
        <v>.</v>
      </c>
      <c r="IG155" t="str">
        <f>work!FM155</f>
        <v>.</v>
      </c>
      <c r="IH155" t="str">
        <f>IF(ISNUMBER(work!FS155-work!FK155),work!FS155-work!FK155,".")</f>
        <v>.</v>
      </c>
      <c r="II155" t="str">
        <f>IF(ISNUMBER(work!FT155-work!FL155),work!FT155-work!FL155,".")</f>
        <v>.</v>
      </c>
      <c r="IJ155" t="str">
        <f>IF(ISNUMBER(work!FU155-work!FM155),work!FU155-work!FM155,".")</f>
        <v>.</v>
      </c>
    </row>
    <row r="156" spans="1:244" hidden="1">
      <c r="A156" s="24" t="str">
        <f t="shared" si="97"/>
        <v>拉丁美洲</v>
      </c>
      <c r="B156" s="24" t="str">
        <f t="shared" si="98"/>
        <v>InEM90</v>
      </c>
      <c r="C156" s="24" t="str">
        <f t="shared" si="99"/>
        <v>Out</v>
      </c>
      <c r="D156" s="24"/>
      <c r="E156" s="25" t="s">
        <v>2618</v>
      </c>
      <c r="F156" s="26" t="str">
        <f t="shared" si="100"/>
        <v>Ecuador</v>
      </c>
      <c r="G156" s="27">
        <f t="shared" si="101"/>
        <v>0</v>
      </c>
      <c r="H156" s="27">
        <f t="shared" si="102"/>
        <v>0</v>
      </c>
      <c r="I156" s="27">
        <f t="shared" si="103"/>
        <v>0</v>
      </c>
      <c r="J156" s="27">
        <f t="shared" si="104"/>
        <v>0</v>
      </c>
      <c r="K156" s="27">
        <f t="shared" si="105"/>
        <v>0</v>
      </c>
      <c r="L156" s="27">
        <f t="shared" si="106"/>
        <v>0</v>
      </c>
      <c r="M156" s="27">
        <f t="shared" si="107"/>
        <v>0</v>
      </c>
      <c r="N156" s="27">
        <f t="shared" si="108"/>
        <v>0</v>
      </c>
      <c r="O156" s="27">
        <f t="shared" si="109"/>
        <v>0</v>
      </c>
      <c r="P156" s="27">
        <f t="shared" si="110"/>
        <v>15</v>
      </c>
      <c r="Q156" s="27">
        <f t="shared" si="111"/>
        <v>15</v>
      </c>
      <c r="R156" s="27">
        <f t="shared" si="112"/>
        <v>0</v>
      </c>
      <c r="S156" s="27">
        <f t="shared" si="113"/>
        <v>0</v>
      </c>
      <c r="T156" s="27">
        <f t="shared" si="114"/>
        <v>21</v>
      </c>
      <c r="U156" s="27">
        <f t="shared" si="115"/>
        <v>87</v>
      </c>
      <c r="V156" s="27">
        <f t="shared" si="116"/>
        <v>29</v>
      </c>
      <c r="W156" s="27">
        <f t="shared" si="117"/>
        <v>0</v>
      </c>
      <c r="X156" s="27">
        <f t="shared" si="118"/>
        <v>136</v>
      </c>
      <c r="Y156" s="27">
        <f t="shared" si="119"/>
        <v>27</v>
      </c>
      <c r="Z156" s="27">
        <f t="shared" si="120"/>
        <v>53</v>
      </c>
      <c r="AA156" s="27">
        <f t="shared" si="121"/>
        <v>10</v>
      </c>
      <c r="AB156" s="27">
        <f t="shared" si="122"/>
        <v>76</v>
      </c>
      <c r="AC156" s="27">
        <f t="shared" si="123"/>
        <v>10</v>
      </c>
      <c r="AD156" s="27">
        <f t="shared" si="124"/>
        <v>100</v>
      </c>
      <c r="AE156" s="27">
        <f t="shared" si="125"/>
        <v>49</v>
      </c>
      <c r="AF156" s="27">
        <f t="shared" si="126"/>
        <v>26</v>
      </c>
      <c r="AG156" s="27"/>
      <c r="AH156" s="27">
        <f>IF(ISNUMBER(work!C156+work!AH156),work!C156+work!AH156,".")</f>
        <v>19382438.69862571</v>
      </c>
      <c r="AI156" s="27">
        <f>IF(ISNUMBER(work!D156+work!AI156),work!D156+work!AI156,".")</f>
        <v>20370355.134231221</v>
      </c>
      <c r="AJ156" s="27">
        <f>IF(ISNUMBER(work!E156+work!AJ156),work!E156+work!AJ156,".")</f>
        <v>22115291.737665769</v>
      </c>
      <c r="AK156" s="27">
        <f>IF(ISNUMBER(work!F156+work!AK156),work!F156+work!AK156,".")</f>
        <v>24375632.30012105</v>
      </c>
      <c r="AL156" s="27">
        <f>IF(ISNUMBER(work!G156+work!AL156),work!G156+work!AL156,".")</f>
        <v>27956847.219133019</v>
      </c>
      <c r="AM156" s="27">
        <f>IF(ISNUMBER(work!H156+work!AM156),work!H156+work!AM156,".")</f>
        <v>31611222.69841145</v>
      </c>
      <c r="AN156" s="27">
        <f>IF(ISNUMBER(work!I156+work!AN156),work!I156+work!AN156,".")</f>
        <v>34337915.465654492</v>
      </c>
      <c r="AO156" s="27">
        <f>IF(ISNUMBER(work!J156+work!AO156),work!J156+work!AO156,".")</f>
        <v>38154461.513593219</v>
      </c>
      <c r="AP156" s="27">
        <f>IF(ISNUMBER(work!K156+work!AP156),work!K156+work!AP156,".")</f>
        <v>42431102.849211007</v>
      </c>
      <c r="AQ156" s="27">
        <f>IF(ISNUMBER(work!L156+work!AQ156),work!L156+work!AQ156,".")</f>
        <v>44130673.014781132</v>
      </c>
      <c r="AR156" s="27">
        <f>IF(ISNUMBER(work!M156+work!AR156),work!M156+work!AR156,".")</f>
        <v>45793122.552564204</v>
      </c>
      <c r="AS156" s="27">
        <f>IF(ISNUMBER(work!N156+work!AS156),work!N156+work!AS156,".")</f>
        <v>49952682.279628582</v>
      </c>
      <c r="AT156" s="27">
        <f>IF(ISNUMBER(work!O156+work!AT156),work!O156+work!AT156,".")</f>
        <v>56868046.926175192</v>
      </c>
      <c r="AU156" s="27">
        <f>IF(ISNUMBER(work!P156+work!AU156),work!P156+work!AU156,".")</f>
        <v>64634483.934442483</v>
      </c>
      <c r="AV156" s="27">
        <f>IF(ISNUMBER(work!Q156+work!AV156),work!Q156+work!AV156,".")</f>
        <v>72981704.298847765</v>
      </c>
      <c r="AW156" s="27">
        <f>IF(ISNUMBER(work!R156+work!AW156),work!R156+work!AW156,".")</f>
        <v>80799984.831222937</v>
      </c>
      <c r="AX156" s="27">
        <f>IF(ISNUMBER(work!S156+work!AX156),work!S156+work!AX156,".")</f>
        <v>88764395.450493246</v>
      </c>
      <c r="AY156" s="27">
        <f>IF(ISNUMBER(work!T156+work!AY156),work!T156+work!AY156,".")</f>
        <v>96937760.947601423</v>
      </c>
      <c r="AZ156" s="27">
        <f>IF(ISNUMBER(work!U156+work!AZ156),work!U156+work!AZ156,".")</f>
        <v>104406732.72894172</v>
      </c>
      <c r="BA156" s="27">
        <f>IF(ISNUMBER(work!V156+work!BA156),work!V156+work!BA156,".")</f>
        <v>112111615.04525138</v>
      </c>
      <c r="BB156" s="27">
        <f>IF(ISNUMBER(work!W156+work!BB156),work!W156+work!BB156,".")</f>
        <v>121442196.36264676</v>
      </c>
      <c r="BC156" s="27">
        <f>IF(ISNUMBER(work!X156+work!BC156),work!X156+work!BC156,".")</f>
        <v>131474658.96598622</v>
      </c>
      <c r="BD156" s="27">
        <f>IF(ISNUMBER(work!Y156+work!BD156),work!Y156+work!BD156,".")</f>
        <v>143357344.65326825</v>
      </c>
      <c r="BE156" s="27">
        <f>IF(ISNUMBER(work!Z156+work!BE156),work!Z156+work!BE156,".")</f>
        <v>157580620.56553894</v>
      </c>
      <c r="BF156" s="27">
        <f>IF(ISNUMBER(work!AA156+work!BF156),work!AA156+work!BF156,".")</f>
        <v>173458200.43852279</v>
      </c>
      <c r="BG156" s="27">
        <f>IF(ISNUMBER(work!AB156+work!BG156),work!AB156+work!BG156,".")</f>
        <v>191411753.72688824</v>
      </c>
      <c r="BH156" s="27">
        <f>IF(ISNUMBER(work!AC156+work!BH156),work!AC156+work!BH156,".")</f>
        <v>213455382.30207789</v>
      </c>
      <c r="BI156" s="27">
        <f>IF(ISNUMBER(work!AD156+work!BI156),work!AD156+work!BI156,".")</f>
        <v>240977963.61108136</v>
      </c>
      <c r="BJ156" s="27">
        <f>IF(ISNUMBER(work!AE156+work!BJ156),work!AE156+work!BJ156,".")</f>
        <v>262611076.54769337</v>
      </c>
      <c r="BK156" s="27">
        <f>IF(ISNUMBER(work!AF156+work!BK156),work!AF156+work!BK156,".")</f>
        <v>296167706.91575295</v>
      </c>
      <c r="BL156" s="27"/>
      <c r="BM156" s="27">
        <f>IF(ISNUMBER(work!AH156-work!C156),work!AH156-work!C156,".")</f>
        <v>-17205949.864440288</v>
      </c>
      <c r="BN156" s="27">
        <f>IF(ISNUMBER(work!AI156-work!D156),work!AI156-work!D156,".")</f>
        <v>-18120629.63411418</v>
      </c>
      <c r="BO156" s="27">
        <f>IF(ISNUMBER(work!AJ156-work!E156),work!AJ156-work!E156,".")</f>
        <v>-19878372.644599032</v>
      </c>
      <c r="BP156" s="27">
        <f>IF(ISNUMBER(work!AK156-work!F156),work!AK156-work!F156,".")</f>
        <v>-22195341.49981055</v>
      </c>
      <c r="BQ156" s="27">
        <f>IF(ISNUMBER(work!AL156-work!G156),work!AL156-work!G156,".")</f>
        <v>-25692914.59838818</v>
      </c>
      <c r="BR156" s="27">
        <f>IF(ISNUMBER(work!AM156-work!H156),work!AM156-work!H156,".")</f>
        <v>-29281256.964475147</v>
      </c>
      <c r="BS156" s="27">
        <f>IF(ISNUMBER(work!AN156-work!I156),work!AN156-work!I156,".")</f>
        <v>-31913102.407566115</v>
      </c>
      <c r="BT156" s="27">
        <f>IF(ISNUMBER(work!AO156-work!J156),work!AO156-work!J156,".")</f>
        <v>-35781674.432920985</v>
      </c>
      <c r="BU156" s="27">
        <f>IF(ISNUMBER(work!AP156-work!K156),work!AP156-work!K156,".")</f>
        <v>-39859816.459259391</v>
      </c>
      <c r="BV156" s="27">
        <f>IF(ISNUMBER(work!AQ156-work!L156),work!AQ156-work!L156,".")</f>
        <v>-41534173.985336468</v>
      </c>
      <c r="BW156" s="27">
        <f>IF(ISNUMBER(work!AR156-work!M156),work!AR156-work!M156,".")</f>
        <v>-43126988.633558005</v>
      </c>
      <c r="BX156" s="27">
        <f>IF(ISNUMBER(work!AS156-work!N156),work!AS156-work!N156,".")</f>
        <v>-47148079.135616817</v>
      </c>
      <c r="BY156" s="27">
        <f>IF(ISNUMBER(work!AT156-work!O156),work!AT156-work!O156,".")</f>
        <v>-54021022.610035017</v>
      </c>
      <c r="BZ156" s="27">
        <f>IF(ISNUMBER(work!AU156-work!P156),work!AU156-work!P156,".")</f>
        <v>-61779055.336837105</v>
      </c>
      <c r="CA156" s="27">
        <f>IF(ISNUMBER(work!AV156-work!Q156),work!AV156-work!Q156,".")</f>
        <v>-69992008.616969436</v>
      </c>
      <c r="CB156" s="27">
        <f>IF(ISNUMBER(work!AW156-work!R156),work!AW156-work!R156,".")</f>
        <v>-77757862.792418465</v>
      </c>
      <c r="CC156" s="27">
        <f>IF(ISNUMBER(work!AX156-work!S156),work!AX156-work!S156,".")</f>
        <v>-85649236.935512155</v>
      </c>
      <c r="CD156" s="27">
        <f>IF(ISNUMBER(work!AY156-work!T156),work!AY156-work!T156,".")</f>
        <v>-93696339.250302568</v>
      </c>
      <c r="CE156" s="27">
        <f>IF(ISNUMBER(work!AZ156-work!U156),work!AZ156-work!U156,".")</f>
        <v>-101096827.28439827</v>
      </c>
      <c r="CF156" s="27">
        <f>IF(ISNUMBER(work!BA156-work!V156),work!BA156-work!V156,".")</f>
        <v>-109010215.52910261</v>
      </c>
      <c r="CG156" s="27">
        <f>IF(ISNUMBER(work!BB156-work!W156),work!BB156-work!W156,".")</f>
        <v>-118253867.97995323</v>
      </c>
      <c r="CH156" s="27">
        <f>IF(ISNUMBER(work!BC156-work!X156),work!BC156-work!X156,".")</f>
        <v>-128116178.71704978</v>
      </c>
      <c r="CI156" s="27">
        <f>IF(ISNUMBER(work!BD156-work!Y156),work!BD156-work!Y156,".")</f>
        <v>-139856259.25892374</v>
      </c>
      <c r="CJ156" s="27">
        <f>IF(ISNUMBER(work!BE156-work!Z156),work!BE156-work!Z156,".")</f>
        <v>-153954343.73787308</v>
      </c>
      <c r="CK156" s="27">
        <f>IF(ISNUMBER(work!BF156-work!AA156),work!BF156-work!AA156,".")</f>
        <v>-169541795.2595332</v>
      </c>
      <c r="CL156" s="27">
        <f>IF(ISNUMBER(work!BG156-work!AB156),work!BG156-work!AB156,".")</f>
        <v>-187260241.52376574</v>
      </c>
      <c r="CM156" s="27">
        <f>IF(ISNUMBER(work!BH156-work!AC156),work!BH156-work!AC156,".")</f>
        <v>-209142564.39765209</v>
      </c>
      <c r="CN156" s="27">
        <f>IF(ISNUMBER(work!BI156-work!AD156),work!BI156-work!AD156,".")</f>
        <v>-236557716.15961266</v>
      </c>
      <c r="CO156" s="27">
        <f>IF(ISNUMBER(work!BJ156-work!AE156),work!BJ156-work!AE156,".")</f>
        <v>-257902814.40236461</v>
      </c>
      <c r="CP156" s="27">
        <f>IF(ISNUMBER(work!BK156-work!AF156),work!BK156-work!AF156,".")</f>
        <v>-291341400.91303772</v>
      </c>
      <c r="CQ156" s="27"/>
      <c r="CR156" s="27"/>
      <c r="CS156" s="27">
        <f>IF(ISNUMBER(work!CR156-work!BN156),work!CR156-work!BN156,".")</f>
        <v>9.3468903863309957E-2</v>
      </c>
      <c r="CT156" s="27">
        <f>IF(ISNUMBER(work!CS156-work!BO156),work!CS156-work!BO156,".")</f>
        <v>9.2468903863309956E-2</v>
      </c>
      <c r="CU156" s="27">
        <f>IF(ISNUMBER(work!CT156-work!BP156),work!CT156-work!BP156,".")</f>
        <v>9.2468903863309956E-2</v>
      </c>
      <c r="CV156" s="27">
        <f>IF(ISNUMBER(work!CU156-work!BQ156),work!CU156-work!BQ156,".")</f>
        <v>9.1468903863309955E-2</v>
      </c>
      <c r="CW156" s="27">
        <f>IF(ISNUMBER(work!CV156-work!BR156),work!CV156-work!BR156,".")</f>
        <v>9.1468903863309955E-2</v>
      </c>
      <c r="CX156" s="27">
        <f>IF(ISNUMBER(work!CW156-work!BS156),work!CW156-work!BS156,".")</f>
        <v>9.0468903863309968E-2</v>
      </c>
      <c r="CY156" s="27">
        <f>IF(ISNUMBER(work!CX156-work!BT156),work!CX156-work!BT156,".")</f>
        <v>8.9468903863309968E-2</v>
      </c>
      <c r="CZ156" s="27">
        <f>IF(ISNUMBER(work!CY156-work!BU156),work!CY156-work!BU156,".")</f>
        <v>8.8468903863309967E-2</v>
      </c>
      <c r="DA156" s="27">
        <f>IF(ISNUMBER(work!CZ156-work!BV156),work!CZ156-work!BV156,".")</f>
        <v>8.7468903863309966E-2</v>
      </c>
      <c r="DB156" s="27">
        <f>IF(ISNUMBER(work!DA156-work!BW156),work!DA156-work!BW156,".")</f>
        <v>8.6468903863309965E-2</v>
      </c>
      <c r="DC156" s="94">
        <f>IF(ISNUMBER(work!DB156-work!BX156),work!DB156-work!BX156,".")</f>
        <v>8.4468903863309963E-2</v>
      </c>
      <c r="DD156" s="27">
        <f>IF(ISNUMBER(work!DC156-work!BY156),work!DC156-work!BY156,".")</f>
        <v>8.2468903863309961E-2</v>
      </c>
      <c r="DE156" s="27">
        <f>IF(ISNUMBER(work!DD156-work!BZ156),work!DD156-work!BZ156,".")</f>
        <v>8.2910379859612651E-2</v>
      </c>
      <c r="DF156" s="27">
        <f>IF(ISNUMBER(work!DE156-work!CA156),work!DE156-work!CA156,".")</f>
        <v>8.0910379859612649E-2</v>
      </c>
      <c r="DG156" s="27">
        <f>IF(ISNUMBER(work!DF156-work!CB156),work!DF156-work!CB156,".")</f>
        <v>7.8910379859612648E-2</v>
      </c>
      <c r="DH156" s="27">
        <f>IF(ISNUMBER(work!DG156-work!CC156),work!DG156-work!CC156,".")</f>
        <v>7.691037985961266E-2</v>
      </c>
      <c r="DI156" s="27">
        <f>IF(ISNUMBER(work!DH156-work!CD156),work!DH156-work!CD156,".")</f>
        <v>7.3910379859612657E-2</v>
      </c>
      <c r="DJ156" s="27">
        <f>IF(ISNUMBER(work!DI156-work!CE156),work!DI156-work!CE156,".")</f>
        <v>7.1910379859612655E-2</v>
      </c>
      <c r="DK156" s="27">
        <f>IF(ISNUMBER(work!DJ156-work!CF156),work!DJ156-work!CF156,".")</f>
        <v>6.9910379859612654E-2</v>
      </c>
      <c r="DL156" s="27">
        <f>IF(ISNUMBER(work!DK156-work!CG156),work!DK156-work!CG156,".")</f>
        <v>6.6328342822965874E-2</v>
      </c>
      <c r="DM156" s="94">
        <f>IF(ISNUMBER(work!DL156-work!CH156),work!DL156-work!CH156,".")</f>
        <v>6.271738446314204E-2</v>
      </c>
      <c r="DN156" s="27">
        <f>IF(ISNUMBER(work!DM156-work!CI156),work!DM156-work!CI156,".")</f>
        <v>5.9090688908709159E-2</v>
      </c>
      <c r="DO156" s="27">
        <f>IF(ISNUMBER(work!DN156-work!CJ156),work!DN156-work!CJ156,".")</f>
        <v>5.5448794367342784E-2</v>
      </c>
      <c r="DP156" s="27">
        <f>IF(ISNUMBER(work!DO156-work!CK156),work!DO156-work!CK156,".")</f>
        <v>5.1796068483689742E-2</v>
      </c>
      <c r="DQ156" s="27">
        <f>IF(ISNUMBER(work!DP156-work!CL156),work!DP156-work!CL156,".")</f>
        <v>4.7133871657254814E-2</v>
      </c>
      <c r="DR156" s="94">
        <f>IF(ISNUMBER(work!DQ156-work!CM156),work!DQ156-work!CM156,".")</f>
        <v>4.3467049319093197E-2</v>
      </c>
      <c r="DS156" s="27">
        <f>IF(ISNUMBER(work!DR156-work!CN156),work!DR156-work!CN156,".")</f>
        <v>3.8789168977624695E-2</v>
      </c>
      <c r="DT156" s="27">
        <f>IF(ISNUMBER(work!DS156-work!CO156),work!DS156-work!CO156,".")</f>
        <v>3.4113268080352172E-2</v>
      </c>
      <c r="DU156" s="27" t="str">
        <f>IF(ISNUMBER(work!DT156-work!CP156),work!DT156-work!CP156,".")</f>
        <v>.</v>
      </c>
      <c r="DV156" s="27" t="str">
        <f t="shared" si="127"/>
        <v>.</v>
      </c>
      <c r="DW156" s="27"/>
      <c r="DX156" s="27" t="str">
        <f>IF(ISNUMBER(work!FJ156/work!FN156),work!FJ156/work!FN156,".")</f>
        <v>.</v>
      </c>
      <c r="DY156" s="27" t="str">
        <f>IF(ISNUMBER(work!FK156/work!FO156),work!FK156/work!FO156,".")</f>
        <v>.</v>
      </c>
      <c r="DZ156" s="27" t="str">
        <f>IF(ISNUMBER(work!FL156/work!FP156),work!FL156/work!FP156,".")</f>
        <v>.</v>
      </c>
      <c r="EA156" s="27" t="str">
        <f>IF(ISNUMBER(work!FM156/work!FQ156),work!FM156/work!FQ156,".")</f>
        <v>.</v>
      </c>
      <c r="EB156" s="27" t="str">
        <f>IF(ISNUMBER((work!FK156+work!FL156)/(work!FO156+work!FP156)),(work!FK156+work!FL156)/(work!FO156+work!FP156),".")</f>
        <v>.</v>
      </c>
      <c r="EC156" s="27" t="str">
        <f>IF(ISNUMBER(work!FR156/work!FV156),work!FR156/work!FV156,".")</f>
        <v>.</v>
      </c>
      <c r="ED156" s="27" t="str">
        <f>IF(ISNUMBER(work!FS156/work!FW156),work!FS156/work!FW156,".")</f>
        <v>.</v>
      </c>
      <c r="EE156" s="27" t="str">
        <f>IF(ISNUMBER(work!FT156/work!FX156),work!FT156/work!FX156,".")</f>
        <v>.</v>
      </c>
      <c r="EF156" s="27" t="str">
        <f>IF(ISNUMBER(work!FU156/work!FY156),work!FU156/work!FY156,".")</f>
        <v>.</v>
      </c>
      <c r="EG156" s="27" t="str">
        <f>IF(ISNUMBER((work!FS156+work!FT156)/(work!FW156+work!FX156)),(work!FS156+work!FT156)/(work!FW156+work!FX156),".")</f>
        <v>.</v>
      </c>
      <c r="EH156" s="27">
        <f>work!EZ156</f>
        <v>1.607164942207981E-3</v>
      </c>
      <c r="EI156" s="27">
        <f>work!FA156</f>
        <v>1.5566494909853455E-3</v>
      </c>
      <c r="EJ156" s="27" t="str">
        <f>work!FB156</f>
        <v>.</v>
      </c>
      <c r="EK156" s="27"/>
      <c r="EL156" s="27">
        <f t="shared" si="128"/>
        <v>15362.828</v>
      </c>
      <c r="EM156">
        <f t="shared" si="129"/>
        <v>0</v>
      </c>
      <c r="EN156" t="str">
        <f>work!FM156</f>
        <v>.</v>
      </c>
      <c r="EO156" t="str">
        <f>IF(ISNUMBER(work!FK156+work!FL156),work!FK156+work!FL156,".")</f>
        <v>.</v>
      </c>
      <c r="EP156" t="str">
        <f>IF(ISNUMBER(work!FU156-work!FM156),work!FU156-work!FM156,".")</f>
        <v>.</v>
      </c>
      <c r="EQ156" t="str">
        <f>IF(ISNUMBER(work!FS156+work!FT156-work!FK156-work!FL156),(work!FS156+work!FT156-work!FK156-work!FL156),".")</f>
        <v>.</v>
      </c>
      <c r="EU156">
        <f>work!FC156</f>
        <v>12800</v>
      </c>
      <c r="EV156">
        <f>work!FD156</f>
        <v>16000</v>
      </c>
      <c r="EW156" t="str">
        <f>IF(ISNUMBER(VLOOKUP($F156,AREA_EM_ALLYEAR,Seq!B$1,FALSE)),VLOOKUP($F156,AREA_EM_ALLYEAR,Seq!B$1,FALSE),".")</f>
        <v>.</v>
      </c>
      <c r="EX156" t="str">
        <f>IF(ISNUMBER(VLOOKUP($F156,AREA_EM_ALLYEAR,Seq!C$1,FALSE)),VLOOKUP($F156,AREA_EM_ALLYEAR,Seq!C$1,FALSE),".")</f>
        <v>.</v>
      </c>
      <c r="EY156" t="str">
        <f>IF(ISNUMBER(VLOOKUP($F156,AREA_EM_ALLYEAR,Seq!D$1,FALSE)),VLOOKUP($F156,AREA_EM_ALLYEAR,Seq!D$1,FALSE),".")</f>
        <v>.</v>
      </c>
      <c r="EZ156" t="str">
        <f>IF(ISNUMBER(VLOOKUP($F156,AREA_EM_ALLYEAR,Seq!E$1,FALSE)),VLOOKUP($F156,AREA_EM_ALLYEAR,Seq!E$1,FALSE),".")</f>
        <v>.</v>
      </c>
      <c r="FA156" t="str">
        <f>IF(ISNUMBER(VLOOKUP($F156,AREA_EM_ALLYEAR,Seq!F$1,FALSE)),VLOOKUP($F156,AREA_EM_ALLYEAR,Seq!F$1,FALSE),".")</f>
        <v>.</v>
      </c>
      <c r="FB156" t="str">
        <f>IF(ISNUMBER(VLOOKUP($F156,AREA_EM_ALLYEAR,Seq!G$1,FALSE)),VLOOKUP($F156,AREA_EM_ALLYEAR,Seq!G$1,FALSE),".")</f>
        <v>.</v>
      </c>
      <c r="FC156" t="str">
        <f>IF(ISNUMBER(VLOOKUP($F156,AREA_EM_ALLYEAR,Seq!H$1,FALSE)),VLOOKUP($F156,AREA_EM_ALLYEAR,Seq!H$1,FALSE),".")</f>
        <v>.</v>
      </c>
      <c r="FD156" t="str">
        <f>IF(ISNUMBER(VLOOKUP($F156,AREA_EM_ALLYEAR,Seq!I$1,FALSE)),VLOOKUP($F156,AREA_EM_ALLYEAR,Seq!I$1,FALSE),".")</f>
        <v>.</v>
      </c>
      <c r="FE156" t="str">
        <f>IF(ISNUMBER(VLOOKUP($F156,AREA_EM_ALLYEAR,Seq!J$1,FALSE)),VLOOKUP($F156,AREA_EM_ALLYEAR,Seq!J$1,FALSE),".")</f>
        <v>.</v>
      </c>
      <c r="FF156" t="str">
        <f>IF(ISNUMBER(VLOOKUP($F156,AREA_EM_ALLYEAR,Seq!K$1,FALSE)),VLOOKUP($F156,AREA_EM_ALLYEAR,Seq!K$1,FALSE),".")</f>
        <v>.</v>
      </c>
      <c r="FG156" t="str">
        <f>IF(ISNUMBER(VLOOKUP($F156,AREA_EM_ALLYEAR,Seq!L$1,FALSE)),VLOOKUP($F156,AREA_EM_ALLYEAR,Seq!L$1,FALSE),".")</f>
        <v>.</v>
      </c>
      <c r="FH156" t="str">
        <f>IF(ISNUMBER(VLOOKUP($F156,AREA_EM_ALLYEAR,Seq!M$1,FALSE)),VLOOKUP($F156,AREA_EM_ALLYEAR,Seq!M$1,FALSE),".")</f>
        <v>.</v>
      </c>
      <c r="FI156" t="str">
        <f>IF(ISNUMBER(VLOOKUP($F156,AREA_EM_ALLYEAR,Seq!N$1,FALSE)),VLOOKUP($F156,AREA_EM_ALLYEAR,Seq!N$1,FALSE),".")</f>
        <v>.</v>
      </c>
      <c r="FJ156" t="str">
        <f>IF(ISNUMBER(VLOOKUP($F156,AREA_EM_ALLYEAR,Seq!O$1,FALSE)),VLOOKUP($F156,AREA_EM_ALLYEAR,Seq!O$1,FALSE),".")</f>
        <v>.</v>
      </c>
      <c r="FK156" t="str">
        <f t="shared" si="130"/>
        <v>.</v>
      </c>
      <c r="FN156">
        <f>IF( ISNUMBER(VLOOKUP($F156,AREA_LIFE,Seq!V$1,FALSE)-Life!V$39),VLOOKUP($F156,AREA_LIFE,Seq!V$1,FALSE)-Life!V$39,".")</f>
        <v>-3.0450487804877895</v>
      </c>
      <c r="FO156">
        <f>IF( ISNUMBER(VLOOKUP($F156,AREA_LIFE,Seq!W$1,FALSE)-Life!W$39),VLOOKUP($F156,AREA_LIFE,Seq!W$1,FALSE)-Life!W$39,".")</f>
        <v>-2.6163658536585217</v>
      </c>
      <c r="FP156">
        <f>IF( ISNUMBER(VLOOKUP($F156,AREA_LIFE,Seq!X$1,FALSE)-Life!X$39),VLOOKUP($F156,AREA_LIFE,Seq!X$1,FALSE)-Life!X$39,".")</f>
        <v>-2.1625365853658565</v>
      </c>
      <c r="FQ156">
        <f>IF( ISNUMBER(VLOOKUP($F156,AREA_LIFE,Seq!Y$1,FALSE)-Life!Y$39),VLOOKUP($F156,AREA_LIFE,Seq!Y$1,FALSE)-Life!Y$39,".")</f>
        <v>-1.6995121951219545</v>
      </c>
      <c r="FR156">
        <f>IF( ISNUMBER(VLOOKUP($F156,AREA_LIFE,Seq!Z$1,FALSE)-Life!Z$39),VLOOKUP($F156,AREA_LIFE,Seq!Z$1,FALSE)-Life!Z$39,".")</f>
        <v>-1.2443170731707482</v>
      </c>
      <c r="FS156">
        <f>IF( ISNUMBER(VLOOKUP($F156,AREA_LIFE,Seq!AA$1,FALSE)-Life!AA$39),VLOOKUP($F156,AREA_LIFE,Seq!AA$1,FALSE)-Life!AA$39,".")</f>
        <v>-0.81253658536586215</v>
      </c>
      <c r="FT156">
        <f>IF( ISNUMBER(VLOOKUP($F156,AREA_LIFE,Seq!AB$1,FALSE)-Life!AB$39),VLOOKUP($F156,AREA_LIFE,Seq!AB$1,FALSE)-Life!AB$39,".")</f>
        <v>-0.41485365853660028</v>
      </c>
      <c r="FU156">
        <f>IF( ISNUMBER(VLOOKUP($F156,AREA_LIFE,Seq!AC$1,FALSE)-Life!AC$39),VLOOKUP($F156,AREA_LIFE,Seq!AC$1,FALSE)-Life!AC$39,".")</f>
        <v>-5.3853658536581861E-2</v>
      </c>
      <c r="FV156">
        <f>IF( ISNUMBER(VLOOKUP($F156,AREA_LIFE,Seq!AD$1,FALSE)-Life!AD$39),VLOOKUP($F156,AREA_LIFE,Seq!AD$1,FALSE)-Life!AD$39,".")</f>
        <v>0.26834146341462883</v>
      </c>
      <c r="FW156">
        <f>IF( ISNUMBER(VLOOKUP($F156,AREA_LIFE,Seq!AE$1,FALSE)-Life!AE$39),VLOOKUP($F156,AREA_LIFE,Seq!AE$1,FALSE)-Life!AE$39,".")</f>
        <v>0.55126829268291999</v>
      </c>
      <c r="FX156">
        <f>IF( ISNUMBER(VLOOKUP($F156,AREA_LIFE,Seq!AF$1,FALSE)-Life!AF$39),VLOOKUP($F156,AREA_LIFE,Seq!AF$1,FALSE)-Life!AF$39,".")</f>
        <v>0.79343902439025271</v>
      </c>
      <c r="FY156">
        <f>IF( ISNUMBER(VLOOKUP($F156,AREA_LIFE,Seq!AG$1,FALSE)-Life!AG$39),VLOOKUP($F156,AREA_LIFE,Seq!AG$1,FALSE)-Life!AG$39,".")</f>
        <v>1.000463414634126</v>
      </c>
      <c r="FZ156">
        <f>IF( ISNUMBER(VLOOKUP($F156,AREA_LIFE,Seq!AH$1,FALSE)-Life!AH$39),VLOOKUP($F156,AREA_LIFE,Seq!AH$1,FALSE)-Life!AH$39,".")</f>
        <v>1.1819756097561083</v>
      </c>
      <c r="GA156">
        <f>IF( ISNUMBER(VLOOKUP($F156,AREA_LIFE,Seq!AI$1,FALSE)-Life!AI$39),VLOOKUP($F156,AREA_LIFE,Seq!AI$1,FALSE)-Life!AI$39,".")</f>
        <v>1.3440487804877961</v>
      </c>
      <c r="GB156">
        <f>IF( ISNUMBER(VLOOKUP($F156,AREA_LIFE,Seq!AJ$1,FALSE)-Life!AJ$39),VLOOKUP($F156,AREA_LIFE,Seq!AJ$1,FALSE)-Life!AJ$39,".")</f>
        <v>1.4912682926829319</v>
      </c>
      <c r="GC156">
        <f>IF( ISNUMBER(VLOOKUP($F156,AREA_LIFE,Seq!AK$1,FALSE)-Life!AK$39),VLOOKUP($F156,AREA_LIFE,Seq!AK$1,FALSE)-Life!AK$39,".")</f>
        <v>1.6250731707316959</v>
      </c>
      <c r="GD156">
        <f>IF( ISNUMBER(VLOOKUP($F156,AREA_LIFE,Seq!AL$1,FALSE)-Life!AL$39),VLOOKUP($F156,AREA_LIFE,Seq!AL$1,FALSE)-Life!AL$39,".")</f>
        <v>1.7459512195122073</v>
      </c>
      <c r="GE156">
        <f>IF( ISNUMBER(VLOOKUP($F156,AREA_LIFE,Seq!AM$1,FALSE)-Life!AM$39),VLOOKUP($F156,AREA_LIFE,Seq!AM$1,FALSE)-Life!AM$39,".")</f>
        <v>1.8518048780487817</v>
      </c>
      <c r="GF156">
        <f>IF( ISNUMBER(VLOOKUP($F156,AREA_LIFE,Seq!AN$1,FALSE)-Life!AN$39),VLOOKUP($F156,AREA_LIFE,Seq!AN$1,FALSE)-Life!AN$39,".")</f>
        <v>1.940634146341452</v>
      </c>
      <c r="GG156">
        <f>IF( ISNUMBER(VLOOKUP($F156,AREA_LIFE,Seq!AO$1,FALSE)-Life!AO$39),VLOOKUP($F156,AREA_LIFE,Seq!AO$1,FALSE)-Life!AO$39,".")</f>
        <v>2.0134146341463435</v>
      </c>
      <c r="GH156">
        <f>IF( ISNUMBER(VLOOKUP($F156,AREA_LIFE,Seq!AP$1,FALSE)-Life!AP$39),VLOOKUP($F156,AREA_LIFE,Seq!AP$1,FALSE)-Life!AP$39,".")</f>
        <v>2.0692439024390126</v>
      </c>
      <c r="GI156">
        <f>IF( ISNUMBER(VLOOKUP($F156,AREA_LIFE,Seq!AQ$1,FALSE)-Life!AQ$39),VLOOKUP($F156,AREA_LIFE,Seq!AQ$1,FALSE)-Life!AQ$39,".")</f>
        <v>2.1082195121951202</v>
      </c>
      <c r="GJ156">
        <f>IF( ISNUMBER(VLOOKUP($F156,AREA_LIFE,Seq!AR$1,FALSE)-Life!AR$39),VLOOKUP($F156,AREA_LIFE,Seq!AR$1,FALSE)-Life!AR$39,".")</f>
        <v>2.1308780487805024</v>
      </c>
      <c r="GK156">
        <f>IF( ISNUMBER(VLOOKUP($F156,AREA_LIFE,Seq!AS$1,FALSE)-Life!AS$39),VLOOKUP($F156,AREA_LIFE,Seq!AS$1,FALSE)-Life!AS$39,".")</f>
        <v>2.1372926829268408</v>
      </c>
      <c r="GL156">
        <f>IF( ISNUMBER(VLOOKUP($F156,AREA_LIFE,Seq!AT$1,FALSE)-Life!AT$39),VLOOKUP($F156,AREA_LIFE,Seq!AT$1,FALSE)-Life!AT$39,".")</f>
        <v>2.1299268292682711</v>
      </c>
      <c r="GM156">
        <f>IF( ISNUMBER(VLOOKUP($F156,AREA_LIFE,Seq!AU$1,FALSE)-Life!AU$39),VLOOKUP($F156,AREA_LIFE,Seq!AU$1,FALSE)-Life!AU$39,".")</f>
        <v>2.1122926829268351</v>
      </c>
      <c r="GN156">
        <f>IF( ISNUMBER(VLOOKUP($F156,AREA_LIFE,Seq!AV$1,FALSE)-Life!AV$39),VLOOKUP($F156,AREA_LIFE,Seq!AV$1,FALSE)-Life!AV$39,".")</f>
        <v>2.0843414634146455</v>
      </c>
      <c r="GO156">
        <f>IF( ISNUMBER(VLOOKUP($F156,AREA_LIFE,Seq!AW$1,FALSE)-Life!AW$39),VLOOKUP($F156,AREA_LIFE,Seq!AW$1,FALSE)-Life!AW$39,".")</f>
        <v>2.0499756097561033</v>
      </c>
      <c r="GP156">
        <f>IF( ISNUMBER(VLOOKUP($F156,AREA_LIFE,Seq!AX$1,FALSE)-Life!AX$39),VLOOKUP($F156,AREA_LIFE,Seq!AX$1,FALSE)-Life!AX$39,".")</f>
        <v>2.010073170731701</v>
      </c>
      <c r="GQ156">
        <f t="shared" si="131"/>
        <v>2.010073170731701</v>
      </c>
      <c r="GS156">
        <f>IFERROR(VLOOKUP($F156,AREA_LIFE,Seq!V$1,FALSE),".")</f>
        <v>62.923341463414644</v>
      </c>
      <c r="GT156">
        <f>IFERROR(VLOOKUP($F156,AREA_LIFE,Seq!W$1,FALSE),".")</f>
        <v>63.550365853658548</v>
      </c>
      <c r="GU156">
        <f>IFERROR(VLOOKUP($F156,AREA_LIFE,Seq!X$1,FALSE),".")</f>
        <v>64.185951219512205</v>
      </c>
      <c r="GV156">
        <f>IFERROR(VLOOKUP($F156,AREA_LIFE,Seq!Y$1,FALSE),".")</f>
        <v>64.821658536585375</v>
      </c>
      <c r="GW156">
        <f>IFERROR(VLOOKUP($F156,AREA_LIFE,Seq!Z$1,FALSE),".")</f>
        <v>65.451487804878042</v>
      </c>
      <c r="GX156">
        <f>IFERROR(VLOOKUP($F156,AREA_LIFE,Seq!AA$1,FALSE),".")</f>
        <v>66.067902439024394</v>
      </c>
      <c r="GY156">
        <f>IFERROR(VLOOKUP($F156,AREA_LIFE,Seq!AB$1,FALSE),".")</f>
        <v>66.666365853658533</v>
      </c>
      <c r="GZ156">
        <f>IFERROR(VLOOKUP($F156,AREA_LIFE,Seq!AC$1,FALSE),".")</f>
        <v>67.244341463414642</v>
      </c>
      <c r="HA156">
        <f>IFERROR(VLOOKUP($F156,AREA_LIFE,Seq!AD$1,FALSE),".")</f>
        <v>67.80126829268292</v>
      </c>
      <c r="HB156">
        <f>IFERROR(VLOOKUP($F156,AREA_LIFE,Seq!AE$1,FALSE),".")</f>
        <v>68.337658536585366</v>
      </c>
      <c r="HC156">
        <f>IFERROR(VLOOKUP($F156,AREA_LIFE,Seq!AF$1,FALSE),".")</f>
        <v>68.85251219512196</v>
      </c>
      <c r="HD156">
        <f>IFERROR(VLOOKUP($F156,AREA_LIFE,Seq!AG$1,FALSE),".")</f>
        <v>69.350853658536579</v>
      </c>
      <c r="HE156">
        <f>IFERROR(VLOOKUP($F156,AREA_LIFE,Seq!AH$1,FALSE),".")</f>
        <v>69.837219512195134</v>
      </c>
      <c r="HF156">
        <f>IFERROR(VLOOKUP($F156,AREA_LIFE,Seq!AI$1,FALSE),".")</f>
        <v>70.313634146341471</v>
      </c>
      <c r="HG156">
        <f>IFERROR(VLOOKUP($F156,AREA_LIFE,Seq!AJ$1,FALSE),".")</f>
        <v>70.781609756097581</v>
      </c>
      <c r="HH156">
        <f>IFERROR(VLOOKUP($F156,AREA_LIFE,Seq!AK$1,FALSE),".")</f>
        <v>71.242609756097565</v>
      </c>
      <c r="HI156">
        <f>IFERROR(VLOOKUP($F156,AREA_LIFE,Seq!AL$1,FALSE),".")</f>
        <v>71.697585365853669</v>
      </c>
      <c r="HJ156">
        <f>IFERROR(VLOOKUP($F156,AREA_LIFE,Seq!AM$1,FALSE),".")</f>
        <v>72.143536585365865</v>
      </c>
      <c r="HK156">
        <f>IFERROR(VLOOKUP($F156,AREA_LIFE,Seq!AN$1,FALSE),".")</f>
        <v>72.575439024390249</v>
      </c>
      <c r="HL156">
        <f>IFERROR(VLOOKUP($F156,AREA_LIFE,Seq!AO$1,FALSE),".")</f>
        <v>72.988317073170748</v>
      </c>
      <c r="HM156">
        <f>IFERROR(VLOOKUP($F156,AREA_LIFE,Seq!AP$1,FALSE),".")</f>
        <v>73.373243902439029</v>
      </c>
      <c r="HN156">
        <f>IFERROR(VLOOKUP($F156,AREA_LIFE,Seq!AQ$1,FALSE),".")</f>
        <v>73.719804878048777</v>
      </c>
      <c r="HO156">
        <f>IFERROR(VLOOKUP($F156,AREA_LIFE,Seq!AR$1,FALSE),".")</f>
        <v>74.024024390243923</v>
      </c>
      <c r="HP156">
        <f>IFERROR(VLOOKUP($F156,AREA_LIFE,Seq!AS$1,FALSE),".")</f>
        <v>74.28446341463416</v>
      </c>
      <c r="HQ156">
        <f>IFERROR(VLOOKUP($F156,AREA_LIFE,Seq!AT$1,FALSE),".")</f>
        <v>74.503609756097561</v>
      </c>
      <c r="HR156">
        <f>IFERROR(VLOOKUP($F156,AREA_LIFE,Seq!AU$1,FALSE),".")</f>
        <v>74.688951219512205</v>
      </c>
      <c r="HS156">
        <f>IFERROR(VLOOKUP($F156,AREA_LIFE,Seq!AV$1,FALSE),".")</f>
        <v>74.847951219512197</v>
      </c>
      <c r="HT156">
        <f>IFERROR(VLOOKUP($F156,AREA_LIFE,Seq!AW$1,FALSE),".")</f>
        <v>74.993048780487811</v>
      </c>
      <c r="HU156">
        <f>IFERROR(VLOOKUP($F156,AREA_LIFE,Seq!AX$1,FALSE),".")</f>
        <v>75.134634146341469</v>
      </c>
      <c r="HV156" t="str">
        <f>IFERROR(VLOOKUP($F156,AREA_LIFE,Seq!AY$1,FALSE),".")</f>
        <v>.</v>
      </c>
      <c r="HZ156">
        <f t="shared" si="134"/>
        <v>167</v>
      </c>
      <c r="IA156">
        <f t="shared" si="132"/>
        <v>0</v>
      </c>
      <c r="IB156">
        <f t="shared" si="135"/>
        <v>45793122.552564204</v>
      </c>
      <c r="IC156">
        <f t="shared" si="136"/>
        <v>-43126988.633558005</v>
      </c>
      <c r="ID156">
        <f t="shared" si="133"/>
        <v>8.4468903863309963E-2</v>
      </c>
      <c r="IE156" t="str">
        <f>work!FK156</f>
        <v>.</v>
      </c>
      <c r="IF156" t="str">
        <f>work!FL156</f>
        <v>.</v>
      </c>
      <c r="IG156" t="str">
        <f>work!FM156</f>
        <v>.</v>
      </c>
      <c r="IH156" t="str">
        <f>IF(ISNUMBER(work!FS156-work!FK156),work!FS156-work!FK156,".")</f>
        <v>.</v>
      </c>
      <c r="II156" t="str">
        <f>IF(ISNUMBER(work!FT156-work!FL156),work!FT156-work!FL156,".")</f>
        <v>.</v>
      </c>
      <c r="IJ156" t="str">
        <f>IF(ISNUMBER(work!FU156-work!FM156),work!FU156-work!FM156,".")</f>
        <v>.</v>
      </c>
    </row>
    <row r="157" spans="1:244" hidden="1">
      <c r="A157" s="24" t="str">
        <f t="shared" si="97"/>
        <v>拉丁美洲</v>
      </c>
      <c r="B157" s="24" t="str">
        <f t="shared" si="98"/>
        <v>Out</v>
      </c>
      <c r="C157" s="24" t="str">
        <f t="shared" si="99"/>
        <v>Out</v>
      </c>
      <c r="D157" s="24"/>
      <c r="E157" s="25" t="s">
        <v>3999</v>
      </c>
      <c r="F157" s="26" t="str">
        <f t="shared" si="100"/>
        <v>FrenchGuyana</v>
      </c>
      <c r="G157" s="27" t="str">
        <f t="shared" si="101"/>
        <v>.</v>
      </c>
      <c r="H157" s="27" t="str">
        <f t="shared" si="102"/>
        <v>.</v>
      </c>
      <c r="I157" s="27" t="str">
        <f t="shared" si="103"/>
        <v>.</v>
      </c>
      <c r="J157" s="27" t="str">
        <f t="shared" si="104"/>
        <v>.</v>
      </c>
      <c r="K157" s="27" t="str">
        <f t="shared" si="105"/>
        <v>.</v>
      </c>
      <c r="L157" s="27" t="str">
        <f t="shared" si="106"/>
        <v>.</v>
      </c>
      <c r="M157" s="27" t="str">
        <f t="shared" si="107"/>
        <v>.</v>
      </c>
      <c r="N157" s="27" t="str">
        <f t="shared" si="108"/>
        <v>.</v>
      </c>
      <c r="O157" s="27" t="str">
        <f t="shared" si="109"/>
        <v>.</v>
      </c>
      <c r="P157" s="27" t="str">
        <f t="shared" si="110"/>
        <v>.</v>
      </c>
      <c r="Q157" s="27" t="str">
        <f t="shared" si="111"/>
        <v>.</v>
      </c>
      <c r="R157" s="27" t="str">
        <f t="shared" si="112"/>
        <v>.</v>
      </c>
      <c r="S157" s="27" t="str">
        <f t="shared" si="113"/>
        <v>.</v>
      </c>
      <c r="T157" s="27" t="str">
        <f t="shared" si="114"/>
        <v>.</v>
      </c>
      <c r="U157" s="27" t="str">
        <f t="shared" si="115"/>
        <v>.</v>
      </c>
      <c r="V157" s="27" t="str">
        <f t="shared" si="116"/>
        <v>.</v>
      </c>
      <c r="W157" s="27">
        <f t="shared" si="117"/>
        <v>90</v>
      </c>
      <c r="X157" s="27">
        <f t="shared" si="118"/>
        <v>69</v>
      </c>
      <c r="Y157" s="27" t="str">
        <f t="shared" si="119"/>
        <v>.</v>
      </c>
      <c r="Z157" s="27" t="str">
        <f t="shared" si="120"/>
        <v>.</v>
      </c>
      <c r="AA157" s="27" t="str">
        <f t="shared" si="121"/>
        <v>.</v>
      </c>
      <c r="AB157" s="27" t="str">
        <f t="shared" si="122"/>
        <v>.</v>
      </c>
      <c r="AC157" s="27" t="str">
        <f t="shared" si="123"/>
        <v>.</v>
      </c>
      <c r="AD157" s="27" t="str">
        <f t="shared" si="124"/>
        <v>.</v>
      </c>
      <c r="AE157" s="27" t="str">
        <f t="shared" si="125"/>
        <v>.</v>
      </c>
      <c r="AF157" s="27" t="str">
        <f t="shared" si="126"/>
        <v>.</v>
      </c>
      <c r="AG157" s="27"/>
      <c r="AH157" s="27" t="str">
        <f>IF(ISNUMBER(work!C157+work!AH157),work!C157+work!AH157,".")</f>
        <v>.</v>
      </c>
      <c r="AI157" s="27" t="str">
        <f>IF(ISNUMBER(work!D157+work!AI157),work!D157+work!AI157,".")</f>
        <v>.</v>
      </c>
      <c r="AJ157" s="27" t="str">
        <f>IF(ISNUMBER(work!E157+work!AJ157),work!E157+work!AJ157,".")</f>
        <v>.</v>
      </c>
      <c r="AK157" s="27" t="str">
        <f>IF(ISNUMBER(work!F157+work!AK157),work!F157+work!AK157,".")</f>
        <v>.</v>
      </c>
      <c r="AL157" s="27" t="str">
        <f>IF(ISNUMBER(work!G157+work!AL157),work!G157+work!AL157,".")</f>
        <v>.</v>
      </c>
      <c r="AM157" s="27" t="str">
        <f>IF(ISNUMBER(work!H157+work!AM157),work!H157+work!AM157,".")</f>
        <v>.</v>
      </c>
      <c r="AN157" s="27" t="str">
        <f>IF(ISNUMBER(work!I157+work!AN157),work!I157+work!AN157,".")</f>
        <v>.</v>
      </c>
      <c r="AO157" s="27" t="str">
        <f>IF(ISNUMBER(work!J157+work!AO157),work!J157+work!AO157,".")</f>
        <v>.</v>
      </c>
      <c r="AP157" s="27" t="str">
        <f>IF(ISNUMBER(work!K157+work!AP157),work!K157+work!AP157,".")</f>
        <v>.</v>
      </c>
      <c r="AQ157" s="27" t="str">
        <f>IF(ISNUMBER(work!L157+work!AQ157),work!L157+work!AQ157,".")</f>
        <v>.</v>
      </c>
      <c r="AR157" s="27" t="str">
        <f>IF(ISNUMBER(work!M157+work!AR157),work!M157+work!AR157,".")</f>
        <v>.</v>
      </c>
      <c r="AS157" s="27" t="str">
        <f>IF(ISNUMBER(work!N157+work!AS157),work!N157+work!AS157,".")</f>
        <v>.</v>
      </c>
      <c r="AT157" s="27" t="str">
        <f>IF(ISNUMBER(work!O157+work!AT157),work!O157+work!AT157,".")</f>
        <v>.</v>
      </c>
      <c r="AU157" s="27" t="str">
        <f>IF(ISNUMBER(work!P157+work!AU157),work!P157+work!AU157,".")</f>
        <v>.</v>
      </c>
      <c r="AV157" s="27" t="str">
        <f>IF(ISNUMBER(work!Q157+work!AV157),work!Q157+work!AV157,".")</f>
        <v>.</v>
      </c>
      <c r="AW157" s="27" t="str">
        <f>IF(ISNUMBER(work!R157+work!AW157),work!R157+work!AW157,".")</f>
        <v>.</v>
      </c>
      <c r="AX157" s="27" t="str">
        <f>IF(ISNUMBER(work!S157+work!AX157),work!S157+work!AX157,".")</f>
        <v>.</v>
      </c>
      <c r="AY157" s="27" t="str">
        <f>IF(ISNUMBER(work!T157+work!AY157),work!T157+work!AY157,".")</f>
        <v>.</v>
      </c>
      <c r="AZ157" s="27" t="str">
        <f>IF(ISNUMBER(work!U157+work!AZ157),work!U157+work!AZ157,".")</f>
        <v>.</v>
      </c>
      <c r="BA157" s="27" t="str">
        <f>IF(ISNUMBER(work!V157+work!BA157),work!V157+work!BA157,".")</f>
        <v>.</v>
      </c>
      <c r="BB157" s="27" t="str">
        <f>IF(ISNUMBER(work!W157+work!BB157),work!W157+work!BB157,".")</f>
        <v>.</v>
      </c>
      <c r="BC157" s="27" t="str">
        <f>IF(ISNUMBER(work!X157+work!BC157),work!X157+work!BC157,".")</f>
        <v>.</v>
      </c>
      <c r="BD157" s="27" t="str">
        <f>IF(ISNUMBER(work!Y157+work!BD157),work!Y157+work!BD157,".")</f>
        <v>.</v>
      </c>
      <c r="BE157" s="27" t="str">
        <f>IF(ISNUMBER(work!Z157+work!BE157),work!Z157+work!BE157,".")</f>
        <v>.</v>
      </c>
      <c r="BF157" s="27" t="str">
        <f>IF(ISNUMBER(work!AA157+work!BF157),work!AA157+work!BF157,".")</f>
        <v>.</v>
      </c>
      <c r="BG157" s="27" t="str">
        <f>IF(ISNUMBER(work!AB157+work!BG157),work!AB157+work!BG157,".")</f>
        <v>.</v>
      </c>
      <c r="BH157" s="27" t="str">
        <f>IF(ISNUMBER(work!AC157+work!BH157),work!AC157+work!BH157,".")</f>
        <v>.</v>
      </c>
      <c r="BI157" s="27" t="str">
        <f>IF(ISNUMBER(work!AD157+work!BI157),work!AD157+work!BI157,".")</f>
        <v>.</v>
      </c>
      <c r="BJ157" s="27" t="str">
        <f>IF(ISNUMBER(work!AE157+work!BJ157),work!AE157+work!BJ157,".")</f>
        <v>.</v>
      </c>
      <c r="BK157" s="27" t="str">
        <f>IF(ISNUMBER(work!AF157+work!BK157),work!AF157+work!BK157,".")</f>
        <v>.</v>
      </c>
      <c r="BL157" s="27"/>
      <c r="BM157" s="27" t="str">
        <f>IF(ISNUMBER(work!AH157-work!C157),work!AH157-work!C157,".")</f>
        <v>.</v>
      </c>
      <c r="BN157" s="27" t="str">
        <f>IF(ISNUMBER(work!AI157-work!D157),work!AI157-work!D157,".")</f>
        <v>.</v>
      </c>
      <c r="BO157" s="27" t="str">
        <f>IF(ISNUMBER(work!AJ157-work!E157),work!AJ157-work!E157,".")</f>
        <v>.</v>
      </c>
      <c r="BP157" s="27" t="str">
        <f>IF(ISNUMBER(work!AK157-work!F157),work!AK157-work!F157,".")</f>
        <v>.</v>
      </c>
      <c r="BQ157" s="27" t="str">
        <f>IF(ISNUMBER(work!AL157-work!G157),work!AL157-work!G157,".")</f>
        <v>.</v>
      </c>
      <c r="BR157" s="27" t="str">
        <f>IF(ISNUMBER(work!AM157-work!H157),work!AM157-work!H157,".")</f>
        <v>.</v>
      </c>
      <c r="BS157" s="27" t="str">
        <f>IF(ISNUMBER(work!AN157-work!I157),work!AN157-work!I157,".")</f>
        <v>.</v>
      </c>
      <c r="BT157" s="27" t="str">
        <f>IF(ISNUMBER(work!AO157-work!J157),work!AO157-work!J157,".")</f>
        <v>.</v>
      </c>
      <c r="BU157" s="27" t="str">
        <f>IF(ISNUMBER(work!AP157-work!K157),work!AP157-work!K157,".")</f>
        <v>.</v>
      </c>
      <c r="BV157" s="27" t="str">
        <f>IF(ISNUMBER(work!AQ157-work!L157),work!AQ157-work!L157,".")</f>
        <v>.</v>
      </c>
      <c r="BW157" s="27" t="str">
        <f>IF(ISNUMBER(work!AR157-work!M157),work!AR157-work!M157,".")</f>
        <v>.</v>
      </c>
      <c r="BX157" s="27" t="str">
        <f>IF(ISNUMBER(work!AS157-work!N157),work!AS157-work!N157,".")</f>
        <v>.</v>
      </c>
      <c r="BY157" s="27" t="str">
        <f>IF(ISNUMBER(work!AT157-work!O157),work!AT157-work!O157,".")</f>
        <v>.</v>
      </c>
      <c r="BZ157" s="27" t="str">
        <f>IF(ISNUMBER(work!AU157-work!P157),work!AU157-work!P157,".")</f>
        <v>.</v>
      </c>
      <c r="CA157" s="27" t="str">
        <f>IF(ISNUMBER(work!AV157-work!Q157),work!AV157-work!Q157,".")</f>
        <v>.</v>
      </c>
      <c r="CB157" s="27" t="str">
        <f>IF(ISNUMBER(work!AW157-work!R157),work!AW157-work!R157,".")</f>
        <v>.</v>
      </c>
      <c r="CC157" s="27" t="str">
        <f>IF(ISNUMBER(work!AX157-work!S157),work!AX157-work!S157,".")</f>
        <v>.</v>
      </c>
      <c r="CD157" s="27" t="str">
        <f>IF(ISNUMBER(work!AY157-work!T157),work!AY157-work!T157,".")</f>
        <v>.</v>
      </c>
      <c r="CE157" s="27" t="str">
        <f>IF(ISNUMBER(work!AZ157-work!U157),work!AZ157-work!U157,".")</f>
        <v>.</v>
      </c>
      <c r="CF157" s="27" t="str">
        <f>IF(ISNUMBER(work!BA157-work!V157),work!BA157-work!V157,".")</f>
        <v>.</v>
      </c>
      <c r="CG157" s="27" t="str">
        <f>IF(ISNUMBER(work!BB157-work!W157),work!BB157-work!W157,".")</f>
        <v>.</v>
      </c>
      <c r="CH157" s="27" t="str">
        <f>IF(ISNUMBER(work!BC157-work!X157),work!BC157-work!X157,".")</f>
        <v>.</v>
      </c>
      <c r="CI157" s="27" t="str">
        <f>IF(ISNUMBER(work!BD157-work!Y157),work!BD157-work!Y157,".")</f>
        <v>.</v>
      </c>
      <c r="CJ157" s="27" t="str">
        <f>IF(ISNUMBER(work!BE157-work!Z157),work!BE157-work!Z157,".")</f>
        <v>.</v>
      </c>
      <c r="CK157" s="27" t="str">
        <f>IF(ISNUMBER(work!BF157-work!AA157),work!BF157-work!AA157,".")</f>
        <v>.</v>
      </c>
      <c r="CL157" s="27" t="str">
        <f>IF(ISNUMBER(work!BG157-work!AB157),work!BG157-work!AB157,".")</f>
        <v>.</v>
      </c>
      <c r="CM157" s="27" t="str">
        <f>IF(ISNUMBER(work!BH157-work!AC157),work!BH157-work!AC157,".")</f>
        <v>.</v>
      </c>
      <c r="CN157" s="27" t="str">
        <f>IF(ISNUMBER(work!BI157-work!AD157),work!BI157-work!AD157,".")</f>
        <v>.</v>
      </c>
      <c r="CO157" s="27" t="str">
        <f>IF(ISNUMBER(work!BJ157-work!AE157),work!BJ157-work!AE157,".")</f>
        <v>.</v>
      </c>
      <c r="CP157" s="27" t="str">
        <f>IF(ISNUMBER(work!BK157-work!AF157),work!BK157-work!AF157,".")</f>
        <v>.</v>
      </c>
      <c r="CQ157" s="27"/>
      <c r="CR157" s="27"/>
      <c r="CS157" s="27" t="str">
        <f>IF(ISNUMBER(work!CR157-work!BN157),work!CR157-work!BN157,".")</f>
        <v>.</v>
      </c>
      <c r="CT157" s="27" t="str">
        <f>IF(ISNUMBER(work!CS157-work!BO157),work!CS157-work!BO157,".")</f>
        <v>.</v>
      </c>
      <c r="CU157" s="27" t="str">
        <f>IF(ISNUMBER(work!CT157-work!BP157),work!CT157-work!BP157,".")</f>
        <v>.</v>
      </c>
      <c r="CV157" s="27" t="str">
        <f>IF(ISNUMBER(work!CU157-work!BQ157),work!CU157-work!BQ157,".")</f>
        <v>.</v>
      </c>
      <c r="CW157" s="27" t="str">
        <f>IF(ISNUMBER(work!CV157-work!BR157),work!CV157-work!BR157,".")</f>
        <v>.</v>
      </c>
      <c r="CX157" s="27" t="str">
        <f>IF(ISNUMBER(work!CW157-work!BS157),work!CW157-work!BS157,".")</f>
        <v>.</v>
      </c>
      <c r="CY157" s="27" t="str">
        <f>IF(ISNUMBER(work!CX157-work!BT157),work!CX157-work!BT157,".")</f>
        <v>.</v>
      </c>
      <c r="CZ157" s="27" t="str">
        <f>IF(ISNUMBER(work!CY157-work!BU157),work!CY157-work!BU157,".")</f>
        <v>.</v>
      </c>
      <c r="DA157" s="27" t="str">
        <f>IF(ISNUMBER(work!CZ157-work!BV157),work!CZ157-work!BV157,".")</f>
        <v>.</v>
      </c>
      <c r="DB157" s="27" t="str">
        <f>IF(ISNUMBER(work!DA157-work!BW157),work!DA157-work!BW157,".")</f>
        <v>.</v>
      </c>
      <c r="DC157" s="27" t="str">
        <f>IF(ISNUMBER(work!DB157-work!BX157),work!DB157-work!BX157,".")</f>
        <v>.</v>
      </c>
      <c r="DD157" s="27" t="str">
        <f>IF(ISNUMBER(work!DC157-work!BY157),work!DC157-work!BY157,".")</f>
        <v>.</v>
      </c>
      <c r="DE157" s="27" t="str">
        <f>IF(ISNUMBER(work!DD157-work!BZ157),work!DD157-work!BZ157,".")</f>
        <v>.</v>
      </c>
      <c r="DF157" s="27" t="str">
        <f>IF(ISNUMBER(work!DE157-work!CA157),work!DE157-work!CA157,".")</f>
        <v>.</v>
      </c>
      <c r="DG157" s="27" t="str">
        <f>IF(ISNUMBER(work!DF157-work!CB157),work!DF157-work!CB157,".")</f>
        <v>.</v>
      </c>
      <c r="DH157" s="27" t="str">
        <f>IF(ISNUMBER(work!DG157-work!CC157),work!DG157-work!CC157,".")</f>
        <v>.</v>
      </c>
      <c r="DI157" s="27" t="str">
        <f>IF(ISNUMBER(work!DH157-work!CD157),work!DH157-work!CD157,".")</f>
        <v>.</v>
      </c>
      <c r="DJ157" s="27" t="str">
        <f>IF(ISNUMBER(work!DI157-work!CE157),work!DI157-work!CE157,".")</f>
        <v>.</v>
      </c>
      <c r="DK157" s="27" t="str">
        <f>IF(ISNUMBER(work!DJ157-work!CF157),work!DJ157-work!CF157,".")</f>
        <v>.</v>
      </c>
      <c r="DL157" s="27" t="str">
        <f>IF(ISNUMBER(work!DK157-work!CG157),work!DK157-work!CG157,".")</f>
        <v>.</v>
      </c>
      <c r="DM157" s="27" t="str">
        <f>IF(ISNUMBER(work!DL157-work!CH157),work!DL157-work!CH157,".")</f>
        <v>.</v>
      </c>
      <c r="DN157" s="27" t="str">
        <f>IF(ISNUMBER(work!DM157-work!CI157),work!DM157-work!CI157,".")</f>
        <v>.</v>
      </c>
      <c r="DO157" s="27" t="str">
        <f>IF(ISNUMBER(work!DN157-work!CJ157),work!DN157-work!CJ157,".")</f>
        <v>.</v>
      </c>
      <c r="DP157" s="27" t="str">
        <f>IF(ISNUMBER(work!DO157-work!CK157),work!DO157-work!CK157,".")</f>
        <v>.</v>
      </c>
      <c r="DQ157" s="27" t="str">
        <f>IF(ISNUMBER(work!DP157-work!CL157),work!DP157-work!CL157,".")</f>
        <v>.</v>
      </c>
      <c r="DR157" s="27" t="str">
        <f>IF(ISNUMBER(work!DQ157-work!CM157),work!DQ157-work!CM157,".")</f>
        <v>.</v>
      </c>
      <c r="DS157" s="27" t="str">
        <f>IF(ISNUMBER(work!DR157-work!CN157),work!DR157-work!CN157,".")</f>
        <v>.</v>
      </c>
      <c r="DT157" s="27" t="str">
        <f>IF(ISNUMBER(work!DS157-work!CO157),work!DS157-work!CO157,".")</f>
        <v>.</v>
      </c>
      <c r="DU157" s="27" t="str">
        <f>IF(ISNUMBER(work!DT157-work!CP157),work!DT157-work!CP157,".")</f>
        <v>.</v>
      </c>
      <c r="DV157" s="27" t="str">
        <f t="shared" si="127"/>
        <v>.</v>
      </c>
      <c r="DW157" s="27"/>
      <c r="DX157" s="27" t="str">
        <f>IF(ISNUMBER(work!FJ157/work!FN157),work!FJ157/work!FN157,".")</f>
        <v>.</v>
      </c>
      <c r="DY157" s="27" t="str">
        <f>IF(ISNUMBER(work!FK157/work!FO157),work!FK157/work!FO157,".")</f>
        <v>.</v>
      </c>
      <c r="DZ157" s="27" t="str">
        <f>IF(ISNUMBER(work!FL157/work!FP157),work!FL157/work!FP157,".")</f>
        <v>.</v>
      </c>
      <c r="EA157" s="27" t="str">
        <f>IF(ISNUMBER(work!FM157/work!FQ157),work!FM157/work!FQ157,".")</f>
        <v>.</v>
      </c>
      <c r="EB157" s="27" t="str">
        <f>IF(ISNUMBER((work!FK157+work!FL157)/(work!FO157+work!FP157)),(work!FK157+work!FL157)/(work!FO157+work!FP157),".")</f>
        <v>.</v>
      </c>
      <c r="EC157" s="27" t="str">
        <f>IF(ISNUMBER(work!FR157/work!FV157),work!FR157/work!FV157,".")</f>
        <v>.</v>
      </c>
      <c r="ED157" s="27" t="str">
        <f>IF(ISNUMBER(work!FS157/work!FW157),work!FS157/work!FW157,".")</f>
        <v>.</v>
      </c>
      <c r="EE157" s="27" t="str">
        <f>IF(ISNUMBER(work!FT157/work!FX157),work!FT157/work!FX157,".")</f>
        <v>.</v>
      </c>
      <c r="EF157" s="27" t="str">
        <f>IF(ISNUMBER(work!FU157/work!FY157),work!FU157/work!FY157,".")</f>
        <v>.</v>
      </c>
      <c r="EG157" s="27" t="str">
        <f>IF(ISNUMBER((work!FS157+work!FT157)/(work!FW157+work!FX157)),(work!FS157+work!FT157)/(work!FW157+work!FX157),".")</f>
        <v>.</v>
      </c>
      <c r="EH157" s="27" t="str">
        <f>work!EZ157</f>
        <v>.</v>
      </c>
      <c r="EI157" s="27" t="str">
        <f>work!FA157</f>
        <v>.</v>
      </c>
      <c r="EJ157" s="27" t="str">
        <f>work!FB157</f>
        <v>.</v>
      </c>
      <c r="EK157" s="27"/>
      <c r="EL157" s="27" t="str">
        <f t="shared" si="128"/>
        <v>.</v>
      </c>
      <c r="EM157" t="str">
        <f t="shared" si="129"/>
        <v>.</v>
      </c>
      <c r="EN157" t="str">
        <f>work!FM157</f>
        <v>.</v>
      </c>
      <c r="EO157" t="str">
        <f>IF(ISNUMBER(work!FK157+work!FL157),work!FK157+work!FL157,".")</f>
        <v>.</v>
      </c>
      <c r="EP157" t="str">
        <f>IF(ISNUMBER(work!FU157-work!FM157),work!FU157-work!FM157,".")</f>
        <v>.</v>
      </c>
      <c r="EQ157" t="str">
        <f>IF(ISNUMBER(work!FS157+work!FT157-work!FK157-work!FL157),(work!FS157+work!FT157-work!FK157-work!FL157),".")</f>
        <v>.</v>
      </c>
      <c r="EU157">
        <f>work!FC157</f>
        <v>700</v>
      </c>
      <c r="EV157" t="str">
        <f>work!FD157</f>
        <v>.</v>
      </c>
      <c r="EW157" t="str">
        <f>IF(ISNUMBER(VLOOKUP($F157,AREA_EM_ALLYEAR,Seq!B$1,FALSE)),VLOOKUP($F157,AREA_EM_ALLYEAR,Seq!B$1,FALSE),".")</f>
        <v>.</v>
      </c>
      <c r="EX157" t="str">
        <f>IF(ISNUMBER(VLOOKUP($F157,AREA_EM_ALLYEAR,Seq!C$1,FALSE)),VLOOKUP($F157,AREA_EM_ALLYEAR,Seq!C$1,FALSE),".")</f>
        <v>.</v>
      </c>
      <c r="EY157" t="str">
        <f>IF(ISNUMBER(VLOOKUP($F157,AREA_EM_ALLYEAR,Seq!D$1,FALSE)),VLOOKUP($F157,AREA_EM_ALLYEAR,Seq!D$1,FALSE),".")</f>
        <v>.</v>
      </c>
      <c r="EZ157" t="str">
        <f>IF(ISNUMBER(VLOOKUP($F157,AREA_EM_ALLYEAR,Seq!E$1,FALSE)),VLOOKUP($F157,AREA_EM_ALLYEAR,Seq!E$1,FALSE),".")</f>
        <v>.</v>
      </c>
      <c r="FA157" t="str">
        <f>IF(ISNUMBER(VLOOKUP($F157,AREA_EM_ALLYEAR,Seq!F$1,FALSE)),VLOOKUP($F157,AREA_EM_ALLYEAR,Seq!F$1,FALSE),".")</f>
        <v>.</v>
      </c>
      <c r="FB157" t="str">
        <f>IF(ISNUMBER(VLOOKUP($F157,AREA_EM_ALLYEAR,Seq!G$1,FALSE)),VLOOKUP($F157,AREA_EM_ALLYEAR,Seq!G$1,FALSE),".")</f>
        <v>.</v>
      </c>
      <c r="FC157" t="str">
        <f>IF(ISNUMBER(VLOOKUP($F157,AREA_EM_ALLYEAR,Seq!H$1,FALSE)),VLOOKUP($F157,AREA_EM_ALLYEAR,Seq!H$1,FALSE),".")</f>
        <v>.</v>
      </c>
      <c r="FD157" t="str">
        <f>IF(ISNUMBER(VLOOKUP($F157,AREA_EM_ALLYEAR,Seq!I$1,FALSE)),VLOOKUP($F157,AREA_EM_ALLYEAR,Seq!I$1,FALSE),".")</f>
        <v>.</v>
      </c>
      <c r="FE157" t="str">
        <f>IF(ISNUMBER(VLOOKUP($F157,AREA_EM_ALLYEAR,Seq!J$1,FALSE)),VLOOKUP($F157,AREA_EM_ALLYEAR,Seq!J$1,FALSE),".")</f>
        <v>.</v>
      </c>
      <c r="FF157" t="str">
        <f>IF(ISNUMBER(VLOOKUP($F157,AREA_EM_ALLYEAR,Seq!K$1,FALSE)),VLOOKUP($F157,AREA_EM_ALLYEAR,Seq!K$1,FALSE),".")</f>
        <v>.</v>
      </c>
      <c r="FG157" t="str">
        <f>IF(ISNUMBER(VLOOKUP($F157,AREA_EM_ALLYEAR,Seq!L$1,FALSE)),VLOOKUP($F157,AREA_EM_ALLYEAR,Seq!L$1,FALSE),".")</f>
        <v>.</v>
      </c>
      <c r="FH157" t="str">
        <f>IF(ISNUMBER(VLOOKUP($F157,AREA_EM_ALLYEAR,Seq!M$1,FALSE)),VLOOKUP($F157,AREA_EM_ALLYEAR,Seq!M$1,FALSE),".")</f>
        <v>.</v>
      </c>
      <c r="FI157" t="str">
        <f>IF(ISNUMBER(VLOOKUP($F157,AREA_EM_ALLYEAR,Seq!N$1,FALSE)),VLOOKUP($F157,AREA_EM_ALLYEAR,Seq!N$1,FALSE),".")</f>
        <v>.</v>
      </c>
      <c r="FJ157" t="str">
        <f>IF(ISNUMBER(VLOOKUP($F157,AREA_EM_ALLYEAR,Seq!O$1,FALSE)),VLOOKUP($F157,AREA_EM_ALLYEAR,Seq!O$1,FALSE),".")</f>
        <v>.</v>
      </c>
      <c r="FK157" t="str">
        <f t="shared" si="130"/>
        <v>.</v>
      </c>
      <c r="FN157" t="str">
        <f>IF( ISNUMBER(VLOOKUP($F157,AREA_LIFE,Seq!V$1,FALSE)-Life!V$39),VLOOKUP($F157,AREA_LIFE,Seq!V$1,FALSE)-Life!V$39,".")</f>
        <v>.</v>
      </c>
      <c r="FO157" t="str">
        <f>IF( ISNUMBER(VLOOKUP($F157,AREA_LIFE,Seq!W$1,FALSE)-Life!W$39),VLOOKUP($F157,AREA_LIFE,Seq!W$1,FALSE)-Life!W$39,".")</f>
        <v>.</v>
      </c>
      <c r="FP157" t="str">
        <f>IF( ISNUMBER(VLOOKUP($F157,AREA_LIFE,Seq!X$1,FALSE)-Life!X$39),VLOOKUP($F157,AREA_LIFE,Seq!X$1,FALSE)-Life!X$39,".")</f>
        <v>.</v>
      </c>
      <c r="FQ157" t="str">
        <f>IF( ISNUMBER(VLOOKUP($F157,AREA_LIFE,Seq!Y$1,FALSE)-Life!Y$39),VLOOKUP($F157,AREA_LIFE,Seq!Y$1,FALSE)-Life!Y$39,".")</f>
        <v>.</v>
      </c>
      <c r="FR157" t="str">
        <f>IF( ISNUMBER(VLOOKUP($F157,AREA_LIFE,Seq!Z$1,FALSE)-Life!Z$39),VLOOKUP($F157,AREA_LIFE,Seq!Z$1,FALSE)-Life!Z$39,".")</f>
        <v>.</v>
      </c>
      <c r="FS157" t="str">
        <f>IF( ISNUMBER(VLOOKUP($F157,AREA_LIFE,Seq!AA$1,FALSE)-Life!AA$39),VLOOKUP($F157,AREA_LIFE,Seq!AA$1,FALSE)-Life!AA$39,".")</f>
        <v>.</v>
      </c>
      <c r="FT157" t="str">
        <f>IF( ISNUMBER(VLOOKUP($F157,AREA_LIFE,Seq!AB$1,FALSE)-Life!AB$39),VLOOKUP($F157,AREA_LIFE,Seq!AB$1,FALSE)-Life!AB$39,".")</f>
        <v>.</v>
      </c>
      <c r="FU157" t="str">
        <f>IF( ISNUMBER(VLOOKUP($F157,AREA_LIFE,Seq!AC$1,FALSE)-Life!AC$39),VLOOKUP($F157,AREA_LIFE,Seq!AC$1,FALSE)-Life!AC$39,".")</f>
        <v>.</v>
      </c>
      <c r="FV157" t="str">
        <f>IF( ISNUMBER(VLOOKUP($F157,AREA_LIFE,Seq!AD$1,FALSE)-Life!AD$39),VLOOKUP($F157,AREA_LIFE,Seq!AD$1,FALSE)-Life!AD$39,".")</f>
        <v>.</v>
      </c>
      <c r="FW157" t="str">
        <f>IF( ISNUMBER(VLOOKUP($F157,AREA_LIFE,Seq!AE$1,FALSE)-Life!AE$39),VLOOKUP($F157,AREA_LIFE,Seq!AE$1,FALSE)-Life!AE$39,".")</f>
        <v>.</v>
      </c>
      <c r="FX157" t="str">
        <f>IF( ISNUMBER(VLOOKUP($F157,AREA_LIFE,Seq!AF$1,FALSE)-Life!AF$39),VLOOKUP($F157,AREA_LIFE,Seq!AF$1,FALSE)-Life!AF$39,".")</f>
        <v>.</v>
      </c>
      <c r="FY157" t="str">
        <f>IF( ISNUMBER(VLOOKUP($F157,AREA_LIFE,Seq!AG$1,FALSE)-Life!AG$39),VLOOKUP($F157,AREA_LIFE,Seq!AG$1,FALSE)-Life!AG$39,".")</f>
        <v>.</v>
      </c>
      <c r="FZ157" t="str">
        <f>IF( ISNUMBER(VLOOKUP($F157,AREA_LIFE,Seq!AH$1,FALSE)-Life!AH$39),VLOOKUP($F157,AREA_LIFE,Seq!AH$1,FALSE)-Life!AH$39,".")</f>
        <v>.</v>
      </c>
      <c r="GA157" t="str">
        <f>IF( ISNUMBER(VLOOKUP($F157,AREA_LIFE,Seq!AI$1,FALSE)-Life!AI$39),VLOOKUP($F157,AREA_LIFE,Seq!AI$1,FALSE)-Life!AI$39,".")</f>
        <v>.</v>
      </c>
      <c r="GB157" t="str">
        <f>IF( ISNUMBER(VLOOKUP($F157,AREA_LIFE,Seq!AJ$1,FALSE)-Life!AJ$39),VLOOKUP($F157,AREA_LIFE,Seq!AJ$1,FALSE)-Life!AJ$39,".")</f>
        <v>.</v>
      </c>
      <c r="GC157" t="str">
        <f>IF( ISNUMBER(VLOOKUP($F157,AREA_LIFE,Seq!AK$1,FALSE)-Life!AK$39),VLOOKUP($F157,AREA_LIFE,Seq!AK$1,FALSE)-Life!AK$39,".")</f>
        <v>.</v>
      </c>
      <c r="GD157" t="str">
        <f>IF( ISNUMBER(VLOOKUP($F157,AREA_LIFE,Seq!AL$1,FALSE)-Life!AL$39),VLOOKUP($F157,AREA_LIFE,Seq!AL$1,FALSE)-Life!AL$39,".")</f>
        <v>.</v>
      </c>
      <c r="GE157" t="str">
        <f>IF( ISNUMBER(VLOOKUP($F157,AREA_LIFE,Seq!AM$1,FALSE)-Life!AM$39),VLOOKUP($F157,AREA_LIFE,Seq!AM$1,FALSE)-Life!AM$39,".")</f>
        <v>.</v>
      </c>
      <c r="GF157" t="str">
        <f>IF( ISNUMBER(VLOOKUP($F157,AREA_LIFE,Seq!AN$1,FALSE)-Life!AN$39),VLOOKUP($F157,AREA_LIFE,Seq!AN$1,FALSE)-Life!AN$39,".")</f>
        <v>.</v>
      </c>
      <c r="GG157" t="str">
        <f>IF( ISNUMBER(VLOOKUP($F157,AREA_LIFE,Seq!AO$1,FALSE)-Life!AO$39),VLOOKUP($F157,AREA_LIFE,Seq!AO$1,FALSE)-Life!AO$39,".")</f>
        <v>.</v>
      </c>
      <c r="GH157" t="str">
        <f>IF( ISNUMBER(VLOOKUP($F157,AREA_LIFE,Seq!AP$1,FALSE)-Life!AP$39),VLOOKUP($F157,AREA_LIFE,Seq!AP$1,FALSE)-Life!AP$39,".")</f>
        <v>.</v>
      </c>
      <c r="GI157" t="str">
        <f>IF( ISNUMBER(VLOOKUP($F157,AREA_LIFE,Seq!AQ$1,FALSE)-Life!AQ$39),VLOOKUP($F157,AREA_LIFE,Seq!AQ$1,FALSE)-Life!AQ$39,".")</f>
        <v>.</v>
      </c>
      <c r="GJ157" t="str">
        <f>IF( ISNUMBER(VLOOKUP($F157,AREA_LIFE,Seq!AR$1,FALSE)-Life!AR$39),VLOOKUP($F157,AREA_LIFE,Seq!AR$1,FALSE)-Life!AR$39,".")</f>
        <v>.</v>
      </c>
      <c r="GK157" t="str">
        <f>IF( ISNUMBER(VLOOKUP($F157,AREA_LIFE,Seq!AS$1,FALSE)-Life!AS$39),VLOOKUP($F157,AREA_LIFE,Seq!AS$1,FALSE)-Life!AS$39,".")</f>
        <v>.</v>
      </c>
      <c r="GL157" t="str">
        <f>IF( ISNUMBER(VLOOKUP($F157,AREA_LIFE,Seq!AT$1,FALSE)-Life!AT$39),VLOOKUP($F157,AREA_LIFE,Seq!AT$1,FALSE)-Life!AT$39,".")</f>
        <v>.</v>
      </c>
      <c r="GM157" t="str">
        <f>IF( ISNUMBER(VLOOKUP($F157,AREA_LIFE,Seq!AU$1,FALSE)-Life!AU$39),VLOOKUP($F157,AREA_LIFE,Seq!AU$1,FALSE)-Life!AU$39,".")</f>
        <v>.</v>
      </c>
      <c r="GN157" t="str">
        <f>IF( ISNUMBER(VLOOKUP($F157,AREA_LIFE,Seq!AV$1,FALSE)-Life!AV$39),VLOOKUP($F157,AREA_LIFE,Seq!AV$1,FALSE)-Life!AV$39,".")</f>
        <v>.</v>
      </c>
      <c r="GO157" t="str">
        <f>IF( ISNUMBER(VLOOKUP($F157,AREA_LIFE,Seq!AW$1,FALSE)-Life!AW$39),VLOOKUP($F157,AREA_LIFE,Seq!AW$1,FALSE)-Life!AW$39,".")</f>
        <v>.</v>
      </c>
      <c r="GP157" t="str">
        <f>IF( ISNUMBER(VLOOKUP($F157,AREA_LIFE,Seq!AX$1,FALSE)-Life!AX$39),VLOOKUP($F157,AREA_LIFE,Seq!AX$1,FALSE)-Life!AX$39,".")</f>
        <v>.</v>
      </c>
      <c r="GQ157" t="str">
        <f t="shared" si="131"/>
        <v>.</v>
      </c>
      <c r="GS157" t="str">
        <f>IFERROR(VLOOKUP($F157,AREA_LIFE,Seq!V$1,FALSE),".")</f>
        <v>.</v>
      </c>
      <c r="GT157" t="str">
        <f>IFERROR(VLOOKUP($F157,AREA_LIFE,Seq!W$1,FALSE),".")</f>
        <v>.</v>
      </c>
      <c r="GU157" t="str">
        <f>IFERROR(VLOOKUP($F157,AREA_LIFE,Seq!X$1,FALSE),".")</f>
        <v>.</v>
      </c>
      <c r="GV157" t="str">
        <f>IFERROR(VLOOKUP($F157,AREA_LIFE,Seq!Y$1,FALSE),".")</f>
        <v>.</v>
      </c>
      <c r="GW157" t="str">
        <f>IFERROR(VLOOKUP($F157,AREA_LIFE,Seq!Z$1,FALSE),".")</f>
        <v>.</v>
      </c>
      <c r="GX157" t="str">
        <f>IFERROR(VLOOKUP($F157,AREA_LIFE,Seq!AA$1,FALSE),".")</f>
        <v>.</v>
      </c>
      <c r="GY157" t="str">
        <f>IFERROR(VLOOKUP($F157,AREA_LIFE,Seq!AB$1,FALSE),".")</f>
        <v>.</v>
      </c>
      <c r="GZ157" t="str">
        <f>IFERROR(VLOOKUP($F157,AREA_LIFE,Seq!AC$1,FALSE),".")</f>
        <v>.</v>
      </c>
      <c r="HA157" t="str">
        <f>IFERROR(VLOOKUP($F157,AREA_LIFE,Seq!AD$1,FALSE),".")</f>
        <v>.</v>
      </c>
      <c r="HB157" t="str">
        <f>IFERROR(VLOOKUP($F157,AREA_LIFE,Seq!AE$1,FALSE),".")</f>
        <v>.</v>
      </c>
      <c r="HC157" t="str">
        <f>IFERROR(VLOOKUP($F157,AREA_LIFE,Seq!AF$1,FALSE),".")</f>
        <v>.</v>
      </c>
      <c r="HD157" t="str">
        <f>IFERROR(VLOOKUP($F157,AREA_LIFE,Seq!AG$1,FALSE),".")</f>
        <v>.</v>
      </c>
      <c r="HE157" t="str">
        <f>IFERROR(VLOOKUP($F157,AREA_LIFE,Seq!AH$1,FALSE),".")</f>
        <v>.</v>
      </c>
      <c r="HF157" t="str">
        <f>IFERROR(VLOOKUP($F157,AREA_LIFE,Seq!AI$1,FALSE),".")</f>
        <v>.</v>
      </c>
      <c r="HG157" t="str">
        <f>IFERROR(VLOOKUP($F157,AREA_LIFE,Seq!AJ$1,FALSE),".")</f>
        <v>.</v>
      </c>
      <c r="HH157" t="str">
        <f>IFERROR(VLOOKUP($F157,AREA_LIFE,Seq!AK$1,FALSE),".")</f>
        <v>.</v>
      </c>
      <c r="HI157" t="str">
        <f>IFERROR(VLOOKUP($F157,AREA_LIFE,Seq!AL$1,FALSE),".")</f>
        <v>.</v>
      </c>
      <c r="HJ157" t="str">
        <f>IFERROR(VLOOKUP($F157,AREA_LIFE,Seq!AM$1,FALSE),".")</f>
        <v>.</v>
      </c>
      <c r="HK157" t="str">
        <f>IFERROR(VLOOKUP($F157,AREA_LIFE,Seq!AN$1,FALSE),".")</f>
        <v>.</v>
      </c>
      <c r="HL157" t="str">
        <f>IFERROR(VLOOKUP($F157,AREA_LIFE,Seq!AO$1,FALSE),".")</f>
        <v>.</v>
      </c>
      <c r="HM157" t="str">
        <f>IFERROR(VLOOKUP($F157,AREA_LIFE,Seq!AP$1,FALSE),".")</f>
        <v>.</v>
      </c>
      <c r="HN157" t="str">
        <f>IFERROR(VLOOKUP($F157,AREA_LIFE,Seq!AQ$1,FALSE),".")</f>
        <v>.</v>
      </c>
      <c r="HO157" t="str">
        <f>IFERROR(VLOOKUP($F157,AREA_LIFE,Seq!AR$1,FALSE),".")</f>
        <v>.</v>
      </c>
      <c r="HP157" t="str">
        <f>IFERROR(VLOOKUP($F157,AREA_LIFE,Seq!AS$1,FALSE),".")</f>
        <v>.</v>
      </c>
      <c r="HQ157" t="str">
        <f>IFERROR(VLOOKUP($F157,AREA_LIFE,Seq!AT$1,FALSE),".")</f>
        <v>.</v>
      </c>
      <c r="HR157" t="str">
        <f>IFERROR(VLOOKUP($F157,AREA_LIFE,Seq!AU$1,FALSE),".")</f>
        <v>.</v>
      </c>
      <c r="HS157" t="str">
        <f>IFERROR(VLOOKUP($F157,AREA_LIFE,Seq!AV$1,FALSE),".")</f>
        <v>.</v>
      </c>
      <c r="HT157" t="str">
        <f>IFERROR(VLOOKUP($F157,AREA_LIFE,Seq!AW$1,FALSE),".")</f>
        <v>.</v>
      </c>
      <c r="HU157" t="str">
        <f>IFERROR(VLOOKUP($F157,AREA_LIFE,Seq!AX$1,FALSE),".")</f>
        <v>.</v>
      </c>
      <c r="HV157" t="str">
        <f>IFERROR(VLOOKUP($F157,AREA_LIFE,Seq!AY$1,FALSE),".")</f>
        <v>.</v>
      </c>
      <c r="HZ157">
        <f t="shared" si="134"/>
        <v>90</v>
      </c>
      <c r="IA157">
        <f t="shared" si="132"/>
        <v>0</v>
      </c>
      <c r="IB157" t="str">
        <f t="shared" si="135"/>
        <v>.</v>
      </c>
      <c r="IC157" t="str">
        <f t="shared" si="136"/>
        <v>.</v>
      </c>
      <c r="ID157" t="str">
        <f t="shared" si="133"/>
        <v>.</v>
      </c>
      <c r="IE157" t="str">
        <f>work!FK157</f>
        <v>.</v>
      </c>
      <c r="IF157" t="str">
        <f>work!FL157</f>
        <v>.</v>
      </c>
      <c r="IG157" t="str">
        <f>work!FM157</f>
        <v>.</v>
      </c>
      <c r="IH157" t="str">
        <f>IF(ISNUMBER(work!FS157-work!FK157),work!FS157-work!FK157,".")</f>
        <v>.</v>
      </c>
      <c r="II157" t="str">
        <f>IF(ISNUMBER(work!FT157-work!FL157),work!FT157-work!FL157,".")</f>
        <v>.</v>
      </c>
      <c r="IJ157" t="str">
        <f>IF(ISNUMBER(work!FU157-work!FM157),work!FU157-work!FM157,".")</f>
        <v>.</v>
      </c>
    </row>
    <row r="158" spans="1:244" hidden="1">
      <c r="A158" s="24" t="str">
        <f t="shared" si="97"/>
        <v>拉丁美洲</v>
      </c>
      <c r="B158" s="24" t="str">
        <f t="shared" si="98"/>
        <v>Out</v>
      </c>
      <c r="C158" s="24" t="str">
        <f t="shared" si="99"/>
        <v>Out</v>
      </c>
      <c r="D158" s="24"/>
      <c r="E158" s="25" t="s">
        <v>3974</v>
      </c>
      <c r="F158" s="26" t="str">
        <f t="shared" si="100"/>
        <v>Grenada</v>
      </c>
      <c r="G158" s="27" t="str">
        <f t="shared" si="101"/>
        <v>.</v>
      </c>
      <c r="H158" s="27" t="str">
        <f t="shared" si="102"/>
        <v>.</v>
      </c>
      <c r="I158" s="27" t="str">
        <f t="shared" si="103"/>
        <v>.</v>
      </c>
      <c r="J158" s="27" t="str">
        <f t="shared" si="104"/>
        <v>.</v>
      </c>
      <c r="K158" s="27" t="str">
        <f t="shared" si="105"/>
        <v>.</v>
      </c>
      <c r="L158" s="27" t="str">
        <f t="shared" si="106"/>
        <v>.</v>
      </c>
      <c r="M158" s="27" t="str">
        <f t="shared" si="107"/>
        <v>.</v>
      </c>
      <c r="N158" s="27" t="str">
        <f t="shared" si="108"/>
        <v>.</v>
      </c>
      <c r="O158" s="27" t="str">
        <f t="shared" si="109"/>
        <v>.</v>
      </c>
      <c r="P158" s="27" t="str">
        <f t="shared" si="110"/>
        <v>.</v>
      </c>
      <c r="Q158" s="27" t="str">
        <f t="shared" si="111"/>
        <v>.</v>
      </c>
      <c r="R158" s="27" t="str">
        <f t="shared" si="112"/>
        <v>.</v>
      </c>
      <c r="S158" s="27" t="str">
        <f t="shared" si="113"/>
        <v>.</v>
      </c>
      <c r="T158" s="27" t="str">
        <f t="shared" si="114"/>
        <v>.</v>
      </c>
      <c r="U158" s="27" t="str">
        <f t="shared" si="115"/>
        <v>.</v>
      </c>
      <c r="V158" s="27" t="str">
        <f t="shared" si="116"/>
        <v>.</v>
      </c>
      <c r="W158" s="27" t="str">
        <f t="shared" si="117"/>
        <v>.</v>
      </c>
      <c r="X158" s="27" t="str">
        <f t="shared" si="118"/>
        <v>.</v>
      </c>
      <c r="Y158" s="27">
        <f t="shared" si="119"/>
        <v>74</v>
      </c>
      <c r="Z158" s="27">
        <f t="shared" si="120"/>
        <v>0</v>
      </c>
      <c r="AA158" s="27" t="str">
        <f t="shared" si="121"/>
        <v>.</v>
      </c>
      <c r="AB158" s="27" t="str">
        <f t="shared" si="122"/>
        <v>.</v>
      </c>
      <c r="AC158" s="27">
        <f t="shared" si="123"/>
        <v>6</v>
      </c>
      <c r="AD158" s="27">
        <f t="shared" si="124"/>
        <v>116</v>
      </c>
      <c r="AE158" s="27">
        <f t="shared" si="125"/>
        <v>250</v>
      </c>
      <c r="AF158" s="27">
        <f t="shared" si="126"/>
        <v>36</v>
      </c>
      <c r="AG158" s="27"/>
      <c r="AH158" s="27">
        <f>IF(ISNUMBER(work!C158+work!AH158),work!C158+work!AH158,".")</f>
        <v>18310827.630324885</v>
      </c>
      <c r="AI158" s="27">
        <f>IF(ISNUMBER(work!D158+work!AI158),work!D158+work!AI158,".")</f>
        <v>19262267.497757856</v>
      </c>
      <c r="AJ158" s="27">
        <f>IF(ISNUMBER(work!E158+work!AJ158),work!E158+work!AJ158,".")</f>
        <v>21014433.55524271</v>
      </c>
      <c r="AK158" s="27">
        <f>IF(ISNUMBER(work!F158+work!AK158),work!F158+work!AK158,".")</f>
        <v>23303603.297103602</v>
      </c>
      <c r="AL158" s="27">
        <f>IF(ISNUMBER(work!G158+work!AL158),work!G158+work!AL158,".")</f>
        <v>26843864.128293995</v>
      </c>
      <c r="AM158" s="27">
        <f>IF(ISNUMBER(work!H158+work!AM158),work!H158+work!AM158,".")</f>
        <v>30466757.173872855</v>
      </c>
      <c r="AN158" s="27">
        <f>IF(ISNUMBER(work!I158+work!AN158),work!I158+work!AN158,".")</f>
        <v>33147718.873871777</v>
      </c>
      <c r="AO158" s="27">
        <f>IF(ISNUMBER(work!J158+work!AO158),work!J158+work!AO158,".")</f>
        <v>36992754.273177348</v>
      </c>
      <c r="AP158" s="27">
        <f>IF(ISNUMBER(work!K158+work!AP158),work!K158+work!AP158,".")</f>
        <v>41170992.252335124</v>
      </c>
      <c r="AQ158" s="27">
        <f>IF(ISNUMBER(work!L158+work!AQ158),work!L158+work!AQ158,".")</f>
        <v>42859506.450108543</v>
      </c>
      <c r="AR158" s="27">
        <f>IF(ISNUMBER(work!M158+work!AR158),work!M158+work!AR158,".")</f>
        <v>44488546.650651135</v>
      </c>
      <c r="AS158" s="27">
        <f>IF(ISNUMBER(work!N158+work!AS158),work!N158+work!AS158,".")</f>
        <v>48579526.178699113</v>
      </c>
      <c r="AT158" s="27">
        <f>IF(ISNUMBER(work!O158+work!AT158),work!O158+work!AT158,".")</f>
        <v>55473593.844100744</v>
      </c>
      <c r="AU158" s="27">
        <f>IF(ISNUMBER(work!P158+work!AU158),work!P158+work!AU158,".")</f>
        <v>63235061.649423636</v>
      </c>
      <c r="AV158" s="27">
        <f>IF(ISNUMBER(work!Q158+work!AV158),work!Q158+work!AV158,".")</f>
        <v>71515927.466268212</v>
      </c>
      <c r="AW158" s="27">
        <f>IF(ISNUMBER(work!R158+work!AW158),work!R158+work!AW158,".")</f>
        <v>79308722.740205839</v>
      </c>
      <c r="AX158" s="27">
        <f>IF(ISNUMBER(work!S158+work!AX158),work!S158+work!AX158,".")</f>
        <v>87237824.185121939</v>
      </c>
      <c r="AY158" s="27">
        <f>IF(ISNUMBER(work!T158+work!AY158),work!T158+work!AY158,".")</f>
        <v>95349487.203971133</v>
      </c>
      <c r="AZ158" s="27">
        <f>IF(ISNUMBER(work!U158+work!AZ158),work!U158+work!AZ158,".")</f>
        <v>102786339.11735259</v>
      </c>
      <c r="BA158" s="27">
        <f>IF(ISNUMBER(work!V158+work!BA158),work!V158+work!BA158,".")</f>
        <v>110598955.36337908</v>
      </c>
      <c r="BB158" s="27">
        <f>IF(ISNUMBER(work!W158+work!BB158),work!W158+work!BB158,".")</f>
        <v>119890990.0972826</v>
      </c>
      <c r="BC158" s="27">
        <f>IF(ISNUMBER(work!X158+work!BC158),work!X158+work!BC158,".")</f>
        <v>129836696.24428448</v>
      </c>
      <c r="BD158" s="27">
        <f>IF(ISNUMBER(work!Y158+work!BD158),work!Y158+work!BD158,".")</f>
        <v>141648963.41650423</v>
      </c>
      <c r="BE158" s="27">
        <f>IF(ISNUMBER(work!Z158+work!BE158),work!Z158+work!BE158,".")</f>
        <v>155813203.7749401</v>
      </c>
      <c r="BF158" s="27">
        <f>IF(ISNUMBER(work!AA158+work!BF158),work!AA158+work!BF158,".")</f>
        <v>171542760.48777843</v>
      </c>
      <c r="BG158" s="27">
        <f>IF(ISNUMBER(work!AB158+work!BG158),work!AB158+work!BG158,".")</f>
        <v>189383908.57160029</v>
      </c>
      <c r="BH158" s="27">
        <f>IF(ISNUMBER(work!AC158+work!BH158),work!AC158+work!BH158,".")</f>
        <v>211345960.03230166</v>
      </c>
      <c r="BI158" s="27">
        <f>IF(ISNUMBER(work!AD158+work!BI158),work!AD158+work!BI158,".")</f>
        <v>238816540.5961622</v>
      </c>
      <c r="BJ158" s="27">
        <f>IF(ISNUMBER(work!AE158+work!BJ158),work!AE158+work!BJ158,".")</f>
        <v>260306667.13600653</v>
      </c>
      <c r="BK158" s="27">
        <f>IF(ISNUMBER(work!AF158+work!BK158),work!AF158+work!BK158,".")</f>
        <v>293800749.39635456</v>
      </c>
      <c r="BL158" s="27"/>
      <c r="BM158" s="27">
        <f>IF(ISNUMBER(work!AH158-work!C158),work!AH158-work!C158,".")</f>
        <v>-18277560.932741113</v>
      </c>
      <c r="BN158" s="27">
        <f>IF(ISNUMBER(work!AI158-work!D158),work!AI158-work!D158,".")</f>
        <v>-19228717.270587545</v>
      </c>
      <c r="BO158" s="27">
        <f>IF(ISNUMBER(work!AJ158-work!E158),work!AJ158-work!E158,".")</f>
        <v>-20979230.827022091</v>
      </c>
      <c r="BP158" s="27">
        <f>IF(ISNUMBER(work!AK158-work!F158),work!AK158-work!F158,".")</f>
        <v>-23267370.502827998</v>
      </c>
      <c r="BQ158" s="27">
        <f>IF(ISNUMBER(work!AL158-work!G158),work!AL158-work!G158,".")</f>
        <v>-26805897.689227205</v>
      </c>
      <c r="BR158" s="27">
        <f>IF(ISNUMBER(work!AM158-work!H158),work!AM158-work!H158,".")</f>
        <v>-30425722.489013743</v>
      </c>
      <c r="BS158" s="27">
        <f>IF(ISNUMBER(work!AN158-work!I158),work!AN158-work!I158,".")</f>
        <v>-33103298.99934883</v>
      </c>
      <c r="BT158" s="27">
        <f>IF(ISNUMBER(work!AO158-work!J158),work!AO158-work!J158,".")</f>
        <v>-36943381.673336856</v>
      </c>
      <c r="BU158" s="27">
        <f>IF(ISNUMBER(work!AP158-work!K158),work!AP158-work!K158,".")</f>
        <v>-41119927.056135274</v>
      </c>
      <c r="BV158" s="27">
        <f>IF(ISNUMBER(work!AQ158-work!L158),work!AQ158-work!L158,".")</f>
        <v>-42805340.550009057</v>
      </c>
      <c r="BW158" s="27">
        <f>IF(ISNUMBER(work!AR158-work!M158),work!AR158-work!M158,".")</f>
        <v>-44431564.535471074</v>
      </c>
      <c r="BX158" s="27">
        <f>IF(ISNUMBER(work!AS158-work!N158),work!AS158-work!N158,".")</f>
        <v>-48521235.236546285</v>
      </c>
      <c r="BY158" s="27">
        <f>IF(ISNUMBER(work!AT158-work!O158),work!AT158-work!O158,".")</f>
        <v>-55415475.692109466</v>
      </c>
      <c r="BZ158" s="27">
        <f>IF(ISNUMBER(work!AU158-work!P158),work!AU158-work!P158,".")</f>
        <v>-63178477.621855952</v>
      </c>
      <c r="CA158" s="27">
        <f>IF(ISNUMBER(work!AV158-work!Q158),work!AV158-work!Q158,".")</f>
        <v>-71457785.44954899</v>
      </c>
      <c r="CB158" s="27">
        <f>IF(ISNUMBER(work!AW158-work!R158),work!AW158-work!R158,".")</f>
        <v>-79249124.883435562</v>
      </c>
      <c r="CC158" s="27">
        <f>IF(ISNUMBER(work!AX158-work!S158),work!AX158-work!S158,".")</f>
        <v>-87175808.200883463</v>
      </c>
      <c r="CD158" s="27">
        <f>IF(ISNUMBER(work!AY158-work!T158),work!AY158-work!T158,".")</f>
        <v>-95284612.993932858</v>
      </c>
      <c r="CE158" s="27">
        <f>IF(ISNUMBER(work!AZ158-work!U158),work!AZ158-work!U158,".")</f>
        <v>-102717220.89598741</v>
      </c>
      <c r="CF158" s="27">
        <f>IF(ISNUMBER(work!BA158-work!V158),work!BA158-work!V158,".")</f>
        <v>-110522875.21097492</v>
      </c>
      <c r="CG158" s="27">
        <f>IF(ISNUMBER(work!BB158-work!W158),work!BB158-work!W158,".")</f>
        <v>-119805074.24531738</v>
      </c>
      <c r="CH158" s="27">
        <f>IF(ISNUMBER(work!BC158-work!X158),work!BC158-work!X158,".")</f>
        <v>-129754141.43875152</v>
      </c>
      <c r="CI158" s="27">
        <f>IF(ISNUMBER(work!BD158-work!Y158),work!BD158-work!Y158,".")</f>
        <v>-141564640.49568775</v>
      </c>
      <c r="CJ158" s="27">
        <f>IF(ISNUMBER(work!BE158-work!Z158),work!BE158-work!Z158,".")</f>
        <v>-155721760.52847192</v>
      </c>
      <c r="CK158" s="27">
        <f>IF(ISNUMBER(work!BF158-work!AA158),work!BF158-work!AA158,".")</f>
        <v>-171457235.21027756</v>
      </c>
      <c r="CL158" s="27">
        <f>IF(ISNUMBER(work!BG158-work!AB158),work!BG158-work!AB158,".")</f>
        <v>-189288086.67905369</v>
      </c>
      <c r="CM158" s="27">
        <f>IF(ISNUMBER(work!BH158-work!AC158),work!BH158-work!AC158,".")</f>
        <v>-211251986.66742831</v>
      </c>
      <c r="CN158" s="27">
        <f>IF(ISNUMBER(work!BI158-work!AD158),work!BI158-work!AD158,".")</f>
        <v>-238719139.17453182</v>
      </c>
      <c r="CO158" s="27">
        <f>IF(ISNUMBER(work!BJ158-work!AE158),work!BJ158-work!AE158,".")</f>
        <v>-260207223.81405145</v>
      </c>
      <c r="CP158" s="27">
        <f>IF(ISNUMBER(work!BK158-work!AF158),work!BK158-work!AF158,".")</f>
        <v>-293708358.43243611</v>
      </c>
      <c r="CQ158" s="27"/>
      <c r="CR158" s="27"/>
      <c r="CS158" s="27">
        <f>IF(ISNUMBER(work!CR158-work!BN158),work!CR158-work!BN158,".")</f>
        <v>9.6399812039372798E-2</v>
      </c>
      <c r="CT158" s="27">
        <f>IF(ISNUMBER(work!CS158-work!BO158),work!CS158-work!BO158,".")</f>
        <v>9.5399812039372797E-2</v>
      </c>
      <c r="CU158" s="27">
        <f>IF(ISNUMBER(work!CT158-work!BP158),work!CT158-work!BP158,".")</f>
        <v>9.5399812039372797E-2</v>
      </c>
      <c r="CV158" s="27">
        <f>IF(ISNUMBER(work!CU158-work!BQ158),work!CU158-work!BQ158,".")</f>
        <v>9.4399812039372796E-2</v>
      </c>
      <c r="CW158" s="27">
        <f>IF(ISNUMBER(work!CV158-work!BR158),work!CV158-work!BR158,".")</f>
        <v>9.4399812039372796E-2</v>
      </c>
      <c r="CX158" s="27">
        <f>IF(ISNUMBER(work!CW158-work!BS158),work!CW158-work!BS158,".")</f>
        <v>9.3399812039372809E-2</v>
      </c>
      <c r="CY158" s="27">
        <f>IF(ISNUMBER(work!CX158-work!BT158),work!CX158-work!BT158,".")</f>
        <v>9.2399812039372808E-2</v>
      </c>
      <c r="CZ158" s="27">
        <f>IF(ISNUMBER(work!CY158-work!BU158),work!CY158-work!BU158,".")</f>
        <v>9.1399812039372808E-2</v>
      </c>
      <c r="DA158" s="27">
        <f>IF(ISNUMBER(work!CZ158-work!BV158),work!CZ158-work!BV158,".")</f>
        <v>9.0399812039372807E-2</v>
      </c>
      <c r="DB158" s="27">
        <f>IF(ISNUMBER(work!DA158-work!BW158),work!DA158-work!BW158,".")</f>
        <v>8.9399812039372806E-2</v>
      </c>
      <c r="DC158" s="27">
        <f>IF(ISNUMBER(work!DB158-work!BX158),work!DB158-work!BX158,".")</f>
        <v>8.7399812039372804E-2</v>
      </c>
      <c r="DD158" s="27">
        <f>IF(ISNUMBER(work!DC158-work!BY158),work!DC158-work!BY158,".")</f>
        <v>8.5399812039372802E-2</v>
      </c>
      <c r="DE158" s="27">
        <f>IF(ISNUMBER(work!DD158-work!BZ158),work!DD158-work!BZ158,".")</f>
        <v>8.4399812039372801E-2</v>
      </c>
      <c r="DF158" s="27">
        <f>IF(ISNUMBER(work!DE158-work!CA158),work!DE158-work!CA158,".")</f>
        <v>8.23998120393728E-2</v>
      </c>
      <c r="DG158" s="27">
        <f>IF(ISNUMBER(work!DF158-work!CB158),work!DF158-work!CB158,".")</f>
        <v>8.0399812039372798E-2</v>
      </c>
      <c r="DH158" s="27">
        <f>IF(ISNUMBER(work!DG158-work!CC158),work!DG158-work!CC158,".")</f>
        <v>7.8399812039372796E-2</v>
      </c>
      <c r="DI158" s="27">
        <f>IF(ISNUMBER(work!DH158-work!CD158),work!DH158-work!CD158,".")</f>
        <v>7.5399812039372807E-2</v>
      </c>
      <c r="DJ158" s="27">
        <f>IF(ISNUMBER(work!DI158-work!CE158),work!DI158-work!CE158,".")</f>
        <v>7.3399812039372805E-2</v>
      </c>
      <c r="DK158" s="27">
        <f>IF(ISNUMBER(work!DJ158-work!CF158),work!DJ158-work!CF158,".")</f>
        <v>7.1399812039372804E-2</v>
      </c>
      <c r="DL158" s="27">
        <f>IF(ISNUMBER(work!DK158-work!CG158),work!DK158-work!CG158,".")</f>
        <v>6.8399812039372801E-2</v>
      </c>
      <c r="DM158" s="27">
        <f>IF(ISNUMBER(work!DL158-work!CH158),work!DL158-work!CH158,".")</f>
        <v>6.7025452533396562E-2</v>
      </c>
      <c r="DN158" s="27">
        <f>IF(ISNUMBER(work!DM158-work!CI158),work!DM158-work!CI158,".")</f>
        <v>6.6560048125283516E-2</v>
      </c>
      <c r="DO158" s="27">
        <f>IF(ISNUMBER(work!DN158-work!CJ158),work!DN158-work!CJ158,".")</f>
        <v>6.7176063128480623E-2</v>
      </c>
      <c r="DP158" s="27">
        <f>IF(ISNUMBER(work!DO158-work!CK158),work!DO158-work!CK158,".")</f>
        <v>6.8539346241033139E-2</v>
      </c>
      <c r="DQ158" s="27">
        <f>IF(ISNUMBER(work!DP158-work!CL158),work!DP158-work!CL158,".")</f>
        <v>6.8961915572342797E-2</v>
      </c>
      <c r="DR158" s="27">
        <f>IF(ISNUMBER(work!DQ158-work!CM158),work!DQ158-work!CM158,".")</f>
        <v>6.9541463414634158E-2</v>
      </c>
      <c r="DS158" s="27">
        <f>IF(ISNUMBER(work!DR158-work!CN158),work!DR158-work!CN158,".")</f>
        <v>6.7581299903718028E-2</v>
      </c>
      <c r="DT158" s="27">
        <f>IF(ISNUMBER(work!DS158-work!CO158),work!DS158-work!CO158,".")</f>
        <v>6.3903498143822277E-2</v>
      </c>
      <c r="DU158" s="27">
        <f>IF(ISNUMBER(work!DT158-work!CP158),work!DT158-work!CP158,".")</f>
        <v>5.9747203925128944E-2</v>
      </c>
      <c r="DV158" s="27">
        <f t="shared" si="127"/>
        <v>5.9747203925128944E-2</v>
      </c>
      <c r="DW158" s="27"/>
      <c r="DX158" s="27" t="str">
        <f>IF(ISNUMBER(work!FJ158/work!FN158),work!FJ158/work!FN158,".")</f>
        <v>.</v>
      </c>
      <c r="DY158" s="27" t="str">
        <f>IF(ISNUMBER(work!FK158/work!FO158),work!FK158/work!FO158,".")</f>
        <v>.</v>
      </c>
      <c r="DZ158" s="27" t="str">
        <f>IF(ISNUMBER(work!FL158/work!FP158),work!FL158/work!FP158,".")</f>
        <v>.</v>
      </c>
      <c r="EA158" s="27" t="str">
        <f>IF(ISNUMBER(work!FM158/work!FQ158),work!FM158/work!FQ158,".")</f>
        <v>.</v>
      </c>
      <c r="EB158" s="27" t="str">
        <f>IF(ISNUMBER((work!FK158+work!FL158)/(work!FO158+work!FP158)),(work!FK158+work!FL158)/(work!FO158+work!FP158),".")</f>
        <v>.</v>
      </c>
      <c r="EC158" s="27" t="str">
        <f>IF(ISNUMBER(work!FR158/work!FV158),work!FR158/work!FV158,".")</f>
        <v>.</v>
      </c>
      <c r="ED158" s="27" t="str">
        <f>IF(ISNUMBER(work!FS158/work!FW158),work!FS158/work!FW158,".")</f>
        <v>.</v>
      </c>
      <c r="EE158" s="27" t="str">
        <f>IF(ISNUMBER(work!FT158/work!FX158),work!FT158/work!FX158,".")</f>
        <v>.</v>
      </c>
      <c r="EF158" s="27" t="str">
        <f>IF(ISNUMBER(work!FU158/work!FY158),work!FU158/work!FY158,".")</f>
        <v>.</v>
      </c>
      <c r="EG158" s="27" t="str">
        <f>IF(ISNUMBER((work!FS158+work!FT158)/(work!FW158+work!FX158)),(work!FS158+work!FT158)/(work!FW158+work!FX158),".")</f>
        <v>.</v>
      </c>
      <c r="EH158" s="27" t="str">
        <f>work!EZ158</f>
        <v>.</v>
      </c>
      <c r="EI158" s="27" t="str">
        <f>work!FA158</f>
        <v>.</v>
      </c>
      <c r="EJ158" s="27" t="str">
        <f>work!FB158</f>
        <v>.</v>
      </c>
      <c r="EK158" s="27"/>
      <c r="EL158" s="27" t="str">
        <f t="shared" si="128"/>
        <v>.</v>
      </c>
      <c r="EM158" t="str">
        <f t="shared" si="129"/>
        <v>.</v>
      </c>
      <c r="EN158" t="str">
        <f>work!FM158</f>
        <v>.</v>
      </c>
      <c r="EO158" t="str">
        <f>IF(ISNUMBER(work!FK158+work!FL158),work!FK158+work!FL158,".")</f>
        <v>.</v>
      </c>
      <c r="EP158" t="str">
        <f>IF(ISNUMBER(work!FU158-work!FM158),work!FU158-work!FM158,".")</f>
        <v>.</v>
      </c>
      <c r="EQ158" t="str">
        <f>IF(ISNUMBER(work!FS158+work!FT158-work!FK158-work!FL158),(work!FS158+work!FT158-work!FK158-work!FL158),".")</f>
        <v>.</v>
      </c>
      <c r="EU158" t="str">
        <f>work!FC158</f>
        <v>.</v>
      </c>
      <c r="EV158" t="str">
        <f>work!FD158</f>
        <v>.</v>
      </c>
      <c r="EW158" t="str">
        <f>IF(ISNUMBER(VLOOKUP($F158,AREA_EM_ALLYEAR,Seq!B$1,FALSE)),VLOOKUP($F158,AREA_EM_ALLYEAR,Seq!B$1,FALSE),".")</f>
        <v>.</v>
      </c>
      <c r="EX158" t="str">
        <f>IF(ISNUMBER(VLOOKUP($F158,AREA_EM_ALLYEAR,Seq!C$1,FALSE)),VLOOKUP($F158,AREA_EM_ALLYEAR,Seq!C$1,FALSE),".")</f>
        <v>.</v>
      </c>
      <c r="EY158" t="str">
        <f>IF(ISNUMBER(VLOOKUP($F158,AREA_EM_ALLYEAR,Seq!D$1,FALSE)),VLOOKUP($F158,AREA_EM_ALLYEAR,Seq!D$1,FALSE),".")</f>
        <v>.</v>
      </c>
      <c r="EZ158" t="str">
        <f>IF(ISNUMBER(VLOOKUP($F158,AREA_EM_ALLYEAR,Seq!E$1,FALSE)),VLOOKUP($F158,AREA_EM_ALLYEAR,Seq!E$1,FALSE),".")</f>
        <v>.</v>
      </c>
      <c r="FA158" t="str">
        <f>IF(ISNUMBER(VLOOKUP($F158,AREA_EM_ALLYEAR,Seq!F$1,FALSE)),VLOOKUP($F158,AREA_EM_ALLYEAR,Seq!F$1,FALSE),".")</f>
        <v>.</v>
      </c>
      <c r="FB158" t="str">
        <f>IF(ISNUMBER(VLOOKUP($F158,AREA_EM_ALLYEAR,Seq!G$1,FALSE)),VLOOKUP($F158,AREA_EM_ALLYEAR,Seq!G$1,FALSE),".")</f>
        <v>.</v>
      </c>
      <c r="FC158" t="str">
        <f>IF(ISNUMBER(VLOOKUP($F158,AREA_EM_ALLYEAR,Seq!H$1,FALSE)),VLOOKUP($F158,AREA_EM_ALLYEAR,Seq!H$1,FALSE),".")</f>
        <v>.</v>
      </c>
      <c r="FD158" t="str">
        <f>IF(ISNUMBER(VLOOKUP($F158,AREA_EM_ALLYEAR,Seq!I$1,FALSE)),VLOOKUP($F158,AREA_EM_ALLYEAR,Seq!I$1,FALSE),".")</f>
        <v>.</v>
      </c>
      <c r="FE158" t="str">
        <f>IF(ISNUMBER(VLOOKUP($F158,AREA_EM_ALLYEAR,Seq!J$1,FALSE)),VLOOKUP($F158,AREA_EM_ALLYEAR,Seq!J$1,FALSE),".")</f>
        <v>.</v>
      </c>
      <c r="FF158" t="str">
        <f>IF(ISNUMBER(VLOOKUP($F158,AREA_EM_ALLYEAR,Seq!K$1,FALSE)),VLOOKUP($F158,AREA_EM_ALLYEAR,Seq!K$1,FALSE),".")</f>
        <v>.</v>
      </c>
      <c r="FG158" t="str">
        <f>IF(ISNUMBER(VLOOKUP($F158,AREA_EM_ALLYEAR,Seq!L$1,FALSE)),VLOOKUP($F158,AREA_EM_ALLYEAR,Seq!L$1,FALSE),".")</f>
        <v>.</v>
      </c>
      <c r="FH158" t="str">
        <f>IF(ISNUMBER(VLOOKUP($F158,AREA_EM_ALLYEAR,Seq!M$1,FALSE)),VLOOKUP($F158,AREA_EM_ALLYEAR,Seq!M$1,FALSE),".")</f>
        <v>.</v>
      </c>
      <c r="FI158" t="str">
        <f>IF(ISNUMBER(VLOOKUP($F158,AREA_EM_ALLYEAR,Seq!N$1,FALSE)),VLOOKUP($F158,AREA_EM_ALLYEAR,Seq!N$1,FALSE),".")</f>
        <v>.</v>
      </c>
      <c r="FJ158" t="str">
        <f>IF(ISNUMBER(VLOOKUP($F158,AREA_EM_ALLYEAR,Seq!O$1,FALSE)),VLOOKUP($F158,AREA_EM_ALLYEAR,Seq!O$1,FALSE),".")</f>
        <v>.</v>
      </c>
      <c r="FK158" t="str">
        <f t="shared" si="130"/>
        <v>.</v>
      </c>
      <c r="FN158">
        <f>IF( ISNUMBER(VLOOKUP($F158,AREA_LIFE,Seq!V$1,FALSE)-Life!V$39),VLOOKUP($F158,AREA_LIFE,Seq!V$1,FALSE)-Life!V$39,".")</f>
        <v>-0.95907317073169907</v>
      </c>
      <c r="FO158">
        <f>IF( ISNUMBER(VLOOKUP($F158,AREA_LIFE,Seq!W$1,FALSE)-Life!W$39),VLOOKUP($F158,AREA_LIFE,Seq!W$1,FALSE)-Life!W$39,".")</f>
        <v>-1.0414146341463209</v>
      </c>
      <c r="FP158">
        <f>IF( ISNUMBER(VLOOKUP($F158,AREA_LIFE,Seq!X$1,FALSE)-Life!X$39),VLOOKUP($F158,AREA_LIFE,Seq!X$1,FALSE)-Life!X$39,".")</f>
        <v>-1.0693170731707511</v>
      </c>
      <c r="FQ158">
        <f>IF( ISNUMBER(VLOOKUP($F158,AREA_LIFE,Seq!Y$1,FALSE)-Life!Y$39),VLOOKUP($F158,AREA_LIFE,Seq!Y$1,FALSE)-Life!Y$39,".")</f>
        <v>-1.0378048780487887</v>
      </c>
      <c r="FR158">
        <f>IF( ISNUMBER(VLOOKUP($F158,AREA_LIFE,Seq!Z$1,FALSE)-Life!Z$39),VLOOKUP($F158,AREA_LIFE,Seq!Z$1,FALSE)-Life!Z$39,".")</f>
        <v>-0.94902439024390617</v>
      </c>
      <c r="FS158">
        <f>IF( ISNUMBER(VLOOKUP($F158,AREA_LIFE,Seq!AA$1,FALSE)-Life!AA$39),VLOOKUP($F158,AREA_LIFE,Seq!AA$1,FALSE)-Life!AA$39,".")</f>
        <v>-0.79326829268292443</v>
      </c>
      <c r="FT158">
        <f>IF( ISNUMBER(VLOOKUP($F158,AREA_LIFE,Seq!AB$1,FALSE)-Life!AB$39),VLOOKUP($F158,AREA_LIFE,Seq!AB$1,FALSE)-Life!AB$39,".")</f>
        <v>-0.56402439024390105</v>
      </c>
      <c r="FU158">
        <f>IF( ISNUMBER(VLOOKUP($F158,AREA_LIFE,Seq!AC$1,FALSE)-Life!AC$39),VLOOKUP($F158,AREA_LIFE,Seq!AC$1,FALSE)-Life!AC$39,".")</f>
        <v>-0.26404878048779779</v>
      </c>
      <c r="FV158">
        <f>IF( ISNUMBER(VLOOKUP($F158,AREA_LIFE,Seq!AD$1,FALSE)-Life!AD$39),VLOOKUP($F158,AREA_LIFE,Seq!AD$1,FALSE)-Life!AD$39,".")</f>
        <v>8.8487804878056409E-2</v>
      </c>
      <c r="FW158">
        <f>IF( ISNUMBER(VLOOKUP($F158,AREA_LIFE,Seq!AE$1,FALSE)-Life!AE$39),VLOOKUP($F158,AREA_LIFE,Seq!AE$1,FALSE)-Life!AE$39,".")</f>
        <v>0.47568292682926483</v>
      </c>
      <c r="FX158">
        <f>IF( ISNUMBER(VLOOKUP($F158,AREA_LIFE,Seq!AF$1,FALSE)-Life!AF$39),VLOOKUP($F158,AREA_LIFE,Seq!AF$1,FALSE)-Life!AF$39,".")</f>
        <v>0.86829268292684958</v>
      </c>
      <c r="FY158">
        <f>IF( ISNUMBER(VLOOKUP($F158,AREA_LIFE,Seq!AG$1,FALSE)-Life!AG$39),VLOOKUP($F158,AREA_LIFE,Seq!AG$1,FALSE)-Life!AG$39,".")</f>
        <v>1.2328048780487819</v>
      </c>
      <c r="FZ158">
        <f>IF( ISNUMBER(VLOOKUP($F158,AREA_LIFE,Seq!AH$1,FALSE)-Life!AH$39),VLOOKUP($F158,AREA_LIFE,Seq!AH$1,FALSE)-Life!AH$39,".")</f>
        <v>1.546682926829277</v>
      </c>
      <c r="GA158">
        <f>IF( ISNUMBER(VLOOKUP($F158,AREA_LIFE,Seq!AI$1,FALSE)-Life!AI$39),VLOOKUP($F158,AREA_LIFE,Seq!AI$1,FALSE)-Life!AI$39,".")</f>
        <v>1.7947073170731613</v>
      </c>
      <c r="GB158">
        <f>IF( ISNUMBER(VLOOKUP($F158,AREA_LIFE,Seq!AJ$1,FALSE)-Life!AJ$39),VLOOKUP($F158,AREA_LIFE,Seq!AJ$1,FALSE)-Life!AJ$39,".")</f>
        <v>1.9679756097560954</v>
      </c>
      <c r="GC158">
        <f>IF( ISNUMBER(VLOOKUP($F158,AREA_LIFE,Seq!AK$1,FALSE)-Life!AK$39),VLOOKUP($F158,AREA_LIFE,Seq!AK$1,FALSE)-Life!AK$39,".")</f>
        <v>2.0678292682926696</v>
      </c>
      <c r="GD158">
        <f>IF( ISNUMBER(VLOOKUP($F158,AREA_LIFE,Seq!AL$1,FALSE)-Life!AL$39),VLOOKUP($F158,AREA_LIFE,Seq!AL$1,FALSE)-Life!AL$39,".")</f>
        <v>2.1080487804878203</v>
      </c>
      <c r="GE158">
        <f>IF( ISNUMBER(VLOOKUP($F158,AREA_LIFE,Seq!AM$1,FALSE)-Life!AM$39),VLOOKUP($F158,AREA_LIFE,Seq!AM$1,FALSE)-Life!AM$39,".")</f>
        <v>2.1141463414634103</v>
      </c>
      <c r="GF158">
        <f>IF( ISNUMBER(VLOOKUP($F158,AREA_LIFE,Seq!AN$1,FALSE)-Life!AN$39),VLOOKUP($F158,AREA_LIFE,Seq!AN$1,FALSE)-Life!AN$39,".")</f>
        <v>2.1088780487804826</v>
      </c>
      <c r="GG158">
        <f>IF( ISNUMBER(VLOOKUP($F158,AREA_LIFE,Seq!AO$1,FALSE)-Life!AO$39),VLOOKUP($F158,AREA_LIFE,Seq!AO$1,FALSE)-Life!AO$39,".")</f>
        <v>2.1025609756097623</v>
      </c>
      <c r="GH158">
        <f>IF( ISNUMBER(VLOOKUP($F158,AREA_LIFE,Seq!AP$1,FALSE)-Life!AP$39),VLOOKUP($F158,AREA_LIFE,Seq!AP$1,FALSE)-Life!AP$39,".")</f>
        <v>2.1037073170731588</v>
      </c>
      <c r="GI158">
        <f>IF( ISNUMBER(VLOOKUP($F158,AREA_LIFE,Seq!AQ$1,FALSE)-Life!AQ$39),VLOOKUP($F158,AREA_LIFE,Seq!AQ$1,FALSE)-Life!AQ$39,".")</f>
        <v>2.1154146341463615</v>
      </c>
      <c r="GJ158">
        <f>IF( ISNUMBER(VLOOKUP($F158,AREA_LIFE,Seq!AR$1,FALSE)-Life!AR$39),VLOOKUP($F158,AREA_LIFE,Seq!AR$1,FALSE)-Life!AR$39,".")</f>
        <v>2.1333658536585318</v>
      </c>
      <c r="GK158">
        <f>IF( ISNUMBER(VLOOKUP($F158,AREA_LIFE,Seq!AS$1,FALSE)-Life!AS$39),VLOOKUP($F158,AREA_LIFE,Seq!AS$1,FALSE)-Life!AS$39,".")</f>
        <v>2.1517804878048992</v>
      </c>
      <c r="GL158">
        <f>IF( ISNUMBER(VLOOKUP($F158,AREA_LIFE,Seq!AT$1,FALSE)-Life!AT$39),VLOOKUP($F158,AREA_LIFE,Seq!AT$1,FALSE)-Life!AT$39,".")</f>
        <v>2.1706585365853499</v>
      </c>
      <c r="GM158">
        <f>IF( ISNUMBER(VLOOKUP($F158,AREA_LIFE,Seq!AU$1,FALSE)-Life!AU$39),VLOOKUP($F158,AREA_LIFE,Seq!AU$1,FALSE)-Life!AU$39,".")</f>
        <v>2.187609756097558</v>
      </c>
      <c r="GN158">
        <f>IF( ISNUMBER(VLOOKUP($F158,AREA_LIFE,Seq!AV$1,FALSE)-Life!AV$39),VLOOKUP($F158,AREA_LIFE,Seq!AV$1,FALSE)-Life!AV$39,".")</f>
        <v>2.1991463414634325</v>
      </c>
      <c r="GO158">
        <f>IF( ISNUMBER(VLOOKUP($F158,AREA_LIFE,Seq!AW$1,FALSE)-Life!AW$39),VLOOKUP($F158,AREA_LIFE,Seq!AW$1,FALSE)-Life!AW$39,".")</f>
        <v>2.2036829268292735</v>
      </c>
      <c r="GP158">
        <f>IF( ISNUMBER(VLOOKUP($F158,AREA_LIFE,Seq!AX$1,FALSE)-Life!AX$39),VLOOKUP($F158,AREA_LIFE,Seq!AX$1,FALSE)-Life!AX$39,".")</f>
        <v>2.1972195121951188</v>
      </c>
      <c r="GQ158">
        <f t="shared" si="131"/>
        <v>2.1972195121951188</v>
      </c>
      <c r="GS158">
        <f>IFERROR(VLOOKUP($F158,AREA_LIFE,Seq!V$1,FALSE),".")</f>
        <v>65.009317073170735</v>
      </c>
      <c r="GT158">
        <f>IFERROR(VLOOKUP($F158,AREA_LIFE,Seq!W$1,FALSE),".")</f>
        <v>65.125317073170748</v>
      </c>
      <c r="GU158">
        <f>IFERROR(VLOOKUP($F158,AREA_LIFE,Seq!X$1,FALSE),".")</f>
        <v>65.27917073170731</v>
      </c>
      <c r="GV158">
        <f>IFERROR(VLOOKUP($F158,AREA_LIFE,Seq!Y$1,FALSE),".")</f>
        <v>65.48336585365854</v>
      </c>
      <c r="GW158">
        <f>IFERROR(VLOOKUP($F158,AREA_LIFE,Seq!Z$1,FALSE),".")</f>
        <v>65.746780487804884</v>
      </c>
      <c r="GX158">
        <f>IFERROR(VLOOKUP($F158,AREA_LIFE,Seq!AA$1,FALSE),".")</f>
        <v>66.087170731707332</v>
      </c>
      <c r="GY158">
        <f>IFERROR(VLOOKUP($F158,AREA_LIFE,Seq!AB$1,FALSE),".")</f>
        <v>66.517195121951232</v>
      </c>
      <c r="GZ158">
        <f>IFERROR(VLOOKUP($F158,AREA_LIFE,Seq!AC$1,FALSE),".")</f>
        <v>67.034146341463426</v>
      </c>
      <c r="HA158">
        <f>IFERROR(VLOOKUP($F158,AREA_LIFE,Seq!AD$1,FALSE),".")</f>
        <v>67.621414634146348</v>
      </c>
      <c r="HB158">
        <f>IFERROR(VLOOKUP($F158,AREA_LIFE,Seq!AE$1,FALSE),".")</f>
        <v>68.262073170731711</v>
      </c>
      <c r="HC158">
        <f>IFERROR(VLOOKUP($F158,AREA_LIFE,Seq!AF$1,FALSE),".")</f>
        <v>68.927365853658557</v>
      </c>
      <c r="HD158">
        <f>IFERROR(VLOOKUP($F158,AREA_LIFE,Seq!AG$1,FALSE),".")</f>
        <v>69.583195121951235</v>
      </c>
      <c r="HE158">
        <f>IFERROR(VLOOKUP($F158,AREA_LIFE,Seq!AH$1,FALSE),".")</f>
        <v>70.201926829268302</v>
      </c>
      <c r="HF158">
        <f>IFERROR(VLOOKUP($F158,AREA_LIFE,Seq!AI$1,FALSE),".")</f>
        <v>70.764292682926836</v>
      </c>
      <c r="HG158">
        <f>IFERROR(VLOOKUP($F158,AREA_LIFE,Seq!AJ$1,FALSE),".")</f>
        <v>71.258317073170744</v>
      </c>
      <c r="HH158">
        <f>IFERROR(VLOOKUP($F158,AREA_LIFE,Seq!AK$1,FALSE),".")</f>
        <v>71.685365853658539</v>
      </c>
      <c r="HI158">
        <f>IFERROR(VLOOKUP($F158,AREA_LIFE,Seq!AL$1,FALSE),".")</f>
        <v>72.059682926829282</v>
      </c>
      <c r="HJ158">
        <f>IFERROR(VLOOKUP($F158,AREA_LIFE,Seq!AM$1,FALSE),".")</f>
        <v>72.405878048780494</v>
      </c>
      <c r="HK158">
        <f>IFERROR(VLOOKUP($F158,AREA_LIFE,Seq!AN$1,FALSE),".")</f>
        <v>72.74368292682928</v>
      </c>
      <c r="HL158">
        <f>IFERROR(VLOOKUP($F158,AREA_LIFE,Seq!AO$1,FALSE),".")</f>
        <v>73.077463414634167</v>
      </c>
      <c r="HM158">
        <f>IFERROR(VLOOKUP($F158,AREA_LIFE,Seq!AP$1,FALSE),".")</f>
        <v>73.407707317073175</v>
      </c>
      <c r="HN158">
        <f>IFERROR(VLOOKUP($F158,AREA_LIFE,Seq!AQ$1,FALSE),".")</f>
        <v>73.727000000000018</v>
      </c>
      <c r="HO158">
        <f>IFERROR(VLOOKUP($F158,AREA_LIFE,Seq!AR$1,FALSE),".")</f>
        <v>74.026512195121953</v>
      </c>
      <c r="HP158">
        <f>IFERROR(VLOOKUP($F158,AREA_LIFE,Seq!AS$1,FALSE),".")</f>
        <v>74.298951219512219</v>
      </c>
      <c r="HQ158">
        <f>IFERROR(VLOOKUP($F158,AREA_LIFE,Seq!AT$1,FALSE),".")</f>
        <v>74.544341463414639</v>
      </c>
      <c r="HR158">
        <f>IFERROR(VLOOKUP($F158,AREA_LIFE,Seq!AU$1,FALSE),".")</f>
        <v>74.764268292682928</v>
      </c>
      <c r="HS158">
        <f>IFERROR(VLOOKUP($F158,AREA_LIFE,Seq!AV$1,FALSE),".")</f>
        <v>74.962756097560984</v>
      </c>
      <c r="HT158">
        <f>IFERROR(VLOOKUP($F158,AREA_LIFE,Seq!AW$1,FALSE),".")</f>
        <v>75.146756097560981</v>
      </c>
      <c r="HU158">
        <f>IFERROR(VLOOKUP($F158,AREA_LIFE,Seq!AX$1,FALSE),".")</f>
        <v>75.321780487804887</v>
      </c>
      <c r="HV158" t="str">
        <f>IFERROR(VLOOKUP($F158,AREA_LIFE,Seq!AY$1,FALSE),".")</f>
        <v>.</v>
      </c>
      <c r="HZ158">
        <f t="shared" si="134"/>
        <v>0</v>
      </c>
      <c r="IA158">
        <f t="shared" si="132"/>
        <v>0</v>
      </c>
      <c r="IB158">
        <f t="shared" si="135"/>
        <v>44488546.650651135</v>
      </c>
      <c r="IC158">
        <f t="shared" si="136"/>
        <v>-44431564.535471074</v>
      </c>
      <c r="ID158">
        <f t="shared" si="133"/>
        <v>8.7399812039372804E-2</v>
      </c>
      <c r="IE158" t="str">
        <f>work!FK158</f>
        <v>.</v>
      </c>
      <c r="IF158" t="str">
        <f>work!FL158</f>
        <v>.</v>
      </c>
      <c r="IG158" t="str">
        <f>work!FM158</f>
        <v>.</v>
      </c>
      <c r="IH158" t="str">
        <f>IF(ISNUMBER(work!FS158-work!FK158),work!FS158-work!FK158,".")</f>
        <v>.</v>
      </c>
      <c r="II158" t="str">
        <f>IF(ISNUMBER(work!FT158-work!FL158),work!FT158-work!FL158,".")</f>
        <v>.</v>
      </c>
      <c r="IJ158" t="str">
        <f>IF(ISNUMBER(work!FU158-work!FM158),work!FU158-work!FM158,".")</f>
        <v>.</v>
      </c>
    </row>
    <row r="159" spans="1:244" hidden="1">
      <c r="A159" s="24" t="str">
        <f t="shared" si="97"/>
        <v>拉丁美洲</v>
      </c>
      <c r="B159" s="24" t="str">
        <f t="shared" si="98"/>
        <v>InEM90</v>
      </c>
      <c r="C159" s="24" t="str">
        <f t="shared" si="99"/>
        <v>Out</v>
      </c>
      <c r="D159" s="24"/>
      <c r="E159" s="25" t="s">
        <v>2619</v>
      </c>
      <c r="F159" s="26" t="str">
        <f t="shared" si="100"/>
        <v>Guatemala</v>
      </c>
      <c r="G159" s="27">
        <f t="shared" si="101"/>
        <v>0</v>
      </c>
      <c r="H159" s="27">
        <f t="shared" si="102"/>
        <v>0</v>
      </c>
      <c r="I159" s="27">
        <f t="shared" si="103"/>
        <v>0</v>
      </c>
      <c r="J159" s="27">
        <f t="shared" si="104"/>
        <v>0</v>
      </c>
      <c r="K159" s="27">
        <f t="shared" si="105"/>
        <v>0</v>
      </c>
      <c r="L159" s="27">
        <f t="shared" si="106"/>
        <v>0</v>
      </c>
      <c r="M159" s="27">
        <f t="shared" si="107"/>
        <v>0</v>
      </c>
      <c r="N159" s="27">
        <f t="shared" si="108"/>
        <v>0</v>
      </c>
      <c r="O159" s="27">
        <f t="shared" si="109"/>
        <v>0</v>
      </c>
      <c r="P159" s="27">
        <f t="shared" si="110"/>
        <v>0</v>
      </c>
      <c r="Q159" s="27">
        <f t="shared" si="111"/>
        <v>264</v>
      </c>
      <c r="R159" s="27">
        <f t="shared" si="112"/>
        <v>0</v>
      </c>
      <c r="S159" s="27">
        <f t="shared" si="113"/>
        <v>274</v>
      </c>
      <c r="T159" s="27">
        <f t="shared" si="114"/>
        <v>0</v>
      </c>
      <c r="U159" s="27">
        <f t="shared" si="115"/>
        <v>0</v>
      </c>
      <c r="V159" s="27">
        <f t="shared" si="116"/>
        <v>0</v>
      </c>
      <c r="W159" s="27">
        <f t="shared" si="117"/>
        <v>93</v>
      </c>
      <c r="X159" s="27">
        <f t="shared" si="118"/>
        <v>78</v>
      </c>
      <c r="Y159" s="27">
        <f t="shared" si="119"/>
        <v>147</v>
      </c>
      <c r="Z159" s="27">
        <f t="shared" si="120"/>
        <v>0</v>
      </c>
      <c r="AA159" s="27" t="str">
        <f t="shared" si="121"/>
        <v>.</v>
      </c>
      <c r="AB159" s="27" t="str">
        <f t="shared" si="122"/>
        <v>.</v>
      </c>
      <c r="AC159" s="27">
        <f t="shared" si="123"/>
        <v>160</v>
      </c>
      <c r="AD159" s="27">
        <f t="shared" si="124"/>
        <v>168</v>
      </c>
      <c r="AE159" s="27" t="str">
        <f t="shared" si="125"/>
        <v>.</v>
      </c>
      <c r="AF159" s="27" t="str">
        <f t="shared" si="126"/>
        <v>.</v>
      </c>
      <c r="AG159" s="27"/>
      <c r="AH159" s="27">
        <f>IF(ISNUMBER(work!C159+work!AH159),work!C159+work!AH159,".")</f>
        <v>19475635.735664338</v>
      </c>
      <c r="AI159" s="27">
        <f>IF(ISNUMBER(work!D159+work!AI159),work!D159+work!AI159,".")</f>
        <v>20434576.094752971</v>
      </c>
      <c r="AJ159" s="27">
        <f>IF(ISNUMBER(work!E159+work!AJ159),work!E159+work!AJ159,".")</f>
        <v>22143940.18887309</v>
      </c>
      <c r="AK159" s="27">
        <f>IF(ISNUMBER(work!F159+work!AK159),work!F159+work!AK159,".")</f>
        <v>24403090.229985911</v>
      </c>
      <c r="AL159" s="27">
        <f>IF(ISNUMBER(work!G159+work!AL159),work!G159+work!AL159,".")</f>
        <v>27948035.350384079</v>
      </c>
      <c r="AM159" s="27">
        <f>IF(ISNUMBER(work!H159+work!AM159),work!H159+work!AM159,".")</f>
        <v>31562550.45551043</v>
      </c>
      <c r="AN159" s="27">
        <f>IF(ISNUMBER(work!I159+work!AN159),work!I159+work!AN159,".")</f>
        <v>34243416.438462585</v>
      </c>
      <c r="AO159" s="27">
        <f>IF(ISNUMBER(work!J159+work!AO159),work!J159+work!AO159,".")</f>
        <v>38125593.929250881</v>
      </c>
      <c r="AP159" s="27">
        <f>IF(ISNUMBER(work!K159+work!AP159),work!K159+work!AP159,".")</f>
        <v>42348041.002034917</v>
      </c>
      <c r="AQ159" s="27">
        <f>IF(ISNUMBER(work!L159+work!AQ159),work!L159+work!AQ159,".")</f>
        <v>44082417.693032533</v>
      </c>
      <c r="AR159" s="27">
        <f>IF(ISNUMBER(work!M159+work!AR159),work!M159+work!AR159,".")</f>
        <v>45748831.645969123</v>
      </c>
      <c r="AS159" s="27">
        <f>IF(ISNUMBER(work!N159+work!AS159),work!N159+work!AS159,".")</f>
        <v>49886303.394517213</v>
      </c>
      <c r="AT159" s="27">
        <f>IF(ISNUMBER(work!O159+work!AT159),work!O159+work!AT159,".")</f>
        <v>56845093.920668423</v>
      </c>
      <c r="AU159" s="27">
        <f>IF(ISNUMBER(work!P159+work!AU159),work!P159+work!AU159,".")</f>
        <v>64662330.594358474</v>
      </c>
      <c r="AV159" s="27">
        <f>IF(ISNUMBER(work!Q159+work!AV159),work!Q159+work!AV159,".")</f>
        <v>73001130.982983127</v>
      </c>
      <c r="AW159" s="27">
        <f>IF(ISNUMBER(work!R159+work!AW159),work!R159+work!AW159,".")</f>
        <v>80868132.930802986</v>
      </c>
      <c r="AX159" s="27">
        <f>IF(ISNUMBER(work!S159+work!AX159),work!S159+work!AX159,".")</f>
        <v>88843030.620133966</v>
      </c>
      <c r="AY159" s="27">
        <f>IF(ISNUMBER(work!T159+work!AY159),work!T159+work!AY159,".")</f>
        <v>97024670.395525128</v>
      </c>
      <c r="AZ159" s="27">
        <f>IF(ISNUMBER(work!U159+work!AZ159),work!U159+work!AZ159,".")</f>
        <v>104544670.79711337</v>
      </c>
      <c r="BA159" s="27">
        <f>IF(ISNUMBER(work!V159+work!BA159),work!V159+work!BA159,".")</f>
        <v>112422779.70206866</v>
      </c>
      <c r="BB159" s="27">
        <f>IF(ISNUMBER(work!W159+work!BB159),work!W159+work!BB159,".")</f>
        <v>121777088.82830483</v>
      </c>
      <c r="BC159" s="27">
        <f>IF(ISNUMBER(work!X159+work!BC159),work!X159+work!BC159,".")</f>
        <v>131769471.59963439</v>
      </c>
      <c r="BD159" s="27">
        <f>IF(ISNUMBER(work!Y159+work!BD159),work!Y159+work!BD159,".")</f>
        <v>143657184.195465</v>
      </c>
      <c r="BE159" s="27">
        <f>IF(ISNUMBER(work!Z159+work!BE159),work!Z159+work!BE159,".")</f>
        <v>157869756.24301633</v>
      </c>
      <c r="BF159" s="27">
        <f>IF(ISNUMBER(work!AA159+work!BF159),work!AA159+work!BF159,".")</f>
        <v>173668536.261159</v>
      </c>
      <c r="BG159" s="27">
        <f>IF(ISNUMBER(work!AB159+work!BG159),work!AB159+work!BG159,".")</f>
        <v>191575233.91773769</v>
      </c>
      <c r="BH159" s="27">
        <f>IF(ISNUMBER(work!AC159+work!BH159),work!AC159+work!BH159,".")</f>
        <v>213658675.93992999</v>
      </c>
      <c r="BI159" s="27">
        <f>IF(ISNUMBER(work!AD159+work!BI159),work!AD159+work!BI159,".")</f>
        <v>241275465.68188801</v>
      </c>
      <c r="BJ159" s="27">
        <f>IF(ISNUMBER(work!AE159+work!BJ159),work!AE159+work!BJ159,".")</f>
        <v>262865588.19796532</v>
      </c>
      <c r="BK159" s="27">
        <f>IF(ISNUMBER(work!AF159+work!BK159),work!AF159+work!BK159,".")</f>
        <v>296360651.47066253</v>
      </c>
      <c r="BL159" s="27"/>
      <c r="BM159" s="27">
        <f>IF(ISNUMBER(work!AH159-work!C159),work!AH159-work!C159,".")</f>
        <v>-17112752.82740166</v>
      </c>
      <c r="BN159" s="27">
        <f>IF(ISNUMBER(work!AI159-work!D159),work!AI159-work!D159,".")</f>
        <v>-18056408.67359243</v>
      </c>
      <c r="BO159" s="27">
        <f>IF(ISNUMBER(work!AJ159-work!E159),work!AJ159-work!E159,".")</f>
        <v>-19849724.193391711</v>
      </c>
      <c r="BP159" s="27">
        <f>IF(ISNUMBER(work!AK159-work!F159),work!AK159-work!F159,".")</f>
        <v>-22167883.569945689</v>
      </c>
      <c r="BQ159" s="27">
        <f>IF(ISNUMBER(work!AL159-work!G159),work!AL159-work!G159,".")</f>
        <v>-25701726.467137121</v>
      </c>
      <c r="BR159" s="27">
        <f>IF(ISNUMBER(work!AM159-work!H159),work!AM159-work!H159,".")</f>
        <v>-29329929.207376167</v>
      </c>
      <c r="BS159" s="27">
        <f>IF(ISNUMBER(work!AN159-work!I159),work!AN159-work!I159,".")</f>
        <v>-32007601.434758022</v>
      </c>
      <c r="BT159" s="27">
        <f>IF(ISNUMBER(work!AO159-work!J159),work!AO159-work!J159,".")</f>
        <v>-35810542.017263323</v>
      </c>
      <c r="BU159" s="27">
        <f>IF(ISNUMBER(work!AP159-work!K159),work!AP159-work!K159,".")</f>
        <v>-39942878.306435481</v>
      </c>
      <c r="BV159" s="27">
        <f>IF(ISNUMBER(work!AQ159-work!L159),work!AQ159-work!L159,".")</f>
        <v>-41582429.307085067</v>
      </c>
      <c r="BW159" s="27">
        <f>IF(ISNUMBER(work!AR159-work!M159),work!AR159-work!M159,".")</f>
        <v>-43171279.540153086</v>
      </c>
      <c r="BX159" s="27">
        <f>IF(ISNUMBER(work!AS159-work!N159),work!AS159-work!N159,".")</f>
        <v>-47214458.020728186</v>
      </c>
      <c r="BY159" s="27">
        <f>IF(ISNUMBER(work!AT159-work!O159),work!AT159-work!O159,".")</f>
        <v>-54043975.615541786</v>
      </c>
      <c r="BZ159" s="27">
        <f>IF(ISNUMBER(work!AU159-work!P159),work!AU159-work!P159,".")</f>
        <v>-61751208.676921114</v>
      </c>
      <c r="CA159" s="27">
        <f>IF(ISNUMBER(work!AV159-work!Q159),work!AV159-work!Q159,".")</f>
        <v>-69972581.932834074</v>
      </c>
      <c r="CB159" s="27">
        <f>IF(ISNUMBER(work!AW159-work!R159),work!AW159-work!R159,".")</f>
        <v>-77689714.692838416</v>
      </c>
      <c r="CC159" s="27">
        <f>IF(ISNUMBER(work!AX159-work!S159),work!AX159-work!S159,".")</f>
        <v>-85570601.765871435</v>
      </c>
      <c r="CD159" s="27">
        <f>IF(ISNUMBER(work!AY159-work!T159),work!AY159-work!T159,".")</f>
        <v>-93609429.802378863</v>
      </c>
      <c r="CE159" s="27">
        <f>IF(ISNUMBER(work!AZ159-work!U159),work!AZ159-work!U159,".")</f>
        <v>-100958889.21622662</v>
      </c>
      <c r="CF159" s="27">
        <f>IF(ISNUMBER(work!BA159-work!V159),work!BA159-work!V159,".")</f>
        <v>-108699050.87228534</v>
      </c>
      <c r="CG159" s="27">
        <f>IF(ISNUMBER(work!BB159-work!W159),work!BB159-work!W159,".")</f>
        <v>-117918975.51429516</v>
      </c>
      <c r="CH159" s="27">
        <f>IF(ISNUMBER(work!BC159-work!X159),work!BC159-work!X159,".")</f>
        <v>-127821366.08340161</v>
      </c>
      <c r="CI159" s="27">
        <f>IF(ISNUMBER(work!BD159-work!Y159),work!BD159-work!Y159,".")</f>
        <v>-139556419.71672699</v>
      </c>
      <c r="CJ159" s="27">
        <f>IF(ISNUMBER(work!BE159-work!Z159),work!BE159-work!Z159,".")</f>
        <v>-153665208.06039569</v>
      </c>
      <c r="CK159" s="27">
        <f>IF(ISNUMBER(work!BF159-work!AA159),work!BF159-work!AA159,".")</f>
        <v>-169331459.43689698</v>
      </c>
      <c r="CL159" s="27">
        <f>IF(ISNUMBER(work!BG159-work!AB159),work!BG159-work!AB159,".")</f>
        <v>-187096761.33291629</v>
      </c>
      <c r="CM159" s="27">
        <f>IF(ISNUMBER(work!BH159-work!AC159),work!BH159-work!AC159,".")</f>
        <v>-208939270.75979999</v>
      </c>
      <c r="CN159" s="27">
        <f>IF(ISNUMBER(work!BI159-work!AD159),work!BI159-work!AD159,".")</f>
        <v>-236260214.088806</v>
      </c>
      <c r="CO159" s="27">
        <f>IF(ISNUMBER(work!BJ159-work!AE159),work!BJ159-work!AE159,".")</f>
        <v>-257648302.75209266</v>
      </c>
      <c r="CP159" s="27">
        <f>IF(ISNUMBER(work!BK159-work!AF159),work!BK159-work!AF159,".")</f>
        <v>-291148456.35812813</v>
      </c>
      <c r="CQ159" s="27"/>
      <c r="CR159" s="27"/>
      <c r="CS159" s="27">
        <f>IF(ISNUMBER(work!CR159-work!BN159),work!CR159-work!BN159,".")</f>
        <v>8.5457274883520118E-2</v>
      </c>
      <c r="CT159" s="27">
        <f>IF(ISNUMBER(work!CS159-work!BO159),work!CS159-work!BO159,".")</f>
        <v>8.4457274883520117E-2</v>
      </c>
      <c r="CU159" s="27">
        <f>IF(ISNUMBER(work!CT159-work!BP159),work!CT159-work!BP159,".")</f>
        <v>8.4457274883520117E-2</v>
      </c>
      <c r="CV159" s="27">
        <f>IF(ISNUMBER(work!CU159-work!BQ159),work!CU159-work!BQ159,".")</f>
        <v>8.3457274883520116E-2</v>
      </c>
      <c r="CW159" s="27">
        <f>IF(ISNUMBER(work!CV159-work!BR159),work!CV159-work!BR159,".")</f>
        <v>8.3457274883520116E-2</v>
      </c>
      <c r="CX159" s="27">
        <f>IF(ISNUMBER(work!CW159-work!BS159),work!CW159-work!BS159,".")</f>
        <v>8.2457274883520115E-2</v>
      </c>
      <c r="CY159" s="27">
        <f>IF(ISNUMBER(work!CX159-work!BT159),work!CX159-work!BT159,".")</f>
        <v>8.1457274883520128E-2</v>
      </c>
      <c r="CZ159" s="27">
        <f>IF(ISNUMBER(work!CY159-work!BU159),work!CY159-work!BU159,".")</f>
        <v>8.0457274883520127E-2</v>
      </c>
      <c r="DA159" s="27">
        <f>IF(ISNUMBER(work!CZ159-work!BV159),work!CZ159-work!BV159,".")</f>
        <v>7.9457274883520126E-2</v>
      </c>
      <c r="DB159" s="27">
        <f>IF(ISNUMBER(work!DA159-work!BW159),work!DA159-work!BW159,".")</f>
        <v>7.8457274883520126E-2</v>
      </c>
      <c r="DC159" s="94">
        <f>IF(ISNUMBER(work!DB159-work!BX159),work!DB159-work!BX159,".")</f>
        <v>7.6457274883520124E-2</v>
      </c>
      <c r="DD159" s="27">
        <f>IF(ISNUMBER(work!DC159-work!BY159),work!DC159-work!BY159,".")</f>
        <v>7.4457274883520122E-2</v>
      </c>
      <c r="DE159" s="27">
        <f>IF(ISNUMBER(work!DD159-work!BZ159),work!DD159-work!BZ159,".")</f>
        <v>8.1975124756953038E-2</v>
      </c>
      <c r="DF159" s="27">
        <f>IF(ISNUMBER(work!DE159-work!CA159),work!DE159-work!CA159,".")</f>
        <v>7.9975124756953037E-2</v>
      </c>
      <c r="DG159" s="27">
        <f>IF(ISNUMBER(work!DF159-work!CB159),work!DF159-work!CB159,".")</f>
        <v>7.7975124756953035E-2</v>
      </c>
      <c r="DH159" s="27">
        <f>IF(ISNUMBER(work!DG159-work!CC159),work!DG159-work!CC159,".")</f>
        <v>7.5975124756953033E-2</v>
      </c>
      <c r="DI159" s="27">
        <f>IF(ISNUMBER(work!DH159-work!CD159),work!DH159-work!CD159,".")</f>
        <v>7.2975124756953044E-2</v>
      </c>
      <c r="DJ159" s="27">
        <f>IF(ISNUMBER(work!DI159-work!CE159),work!DI159-work!CE159,".")</f>
        <v>7.0975124756953042E-2</v>
      </c>
      <c r="DK159" s="27">
        <f>IF(ISNUMBER(work!DJ159-work!CF159),work!DJ159-work!CF159,".")</f>
        <v>6.8975124756953041E-2</v>
      </c>
      <c r="DL159" s="27">
        <f>IF(ISNUMBER(work!DK159-work!CG159),work!DK159-work!CG159,".")</f>
        <v>6.6376684103124167E-2</v>
      </c>
      <c r="DM159" s="94">
        <f>IF(ISNUMBER(work!DL159-work!CH159),work!DL159-work!CH159,".")</f>
        <v>6.3612544324914977E-2</v>
      </c>
      <c r="DN159" s="27">
        <f>IF(ISNUMBER(work!DM159-work!CI159),work!DM159-work!CI159,".")</f>
        <v>6.067857172654887E-2</v>
      </c>
      <c r="DO159" s="27">
        <f>IF(ISNUMBER(work!DN159-work!CJ159),work!DN159-work!CJ159,".")</f>
        <v>5.7610161163063715E-2</v>
      </c>
      <c r="DP159" s="27">
        <f>IF(ISNUMBER(work!DO159-work!CK159),work!DO159-work!CK159,".")</f>
        <v>5.4456081012624724E-2</v>
      </c>
      <c r="DQ159" s="27">
        <f>IF(ISNUMBER(work!DP159-work!CL159),work!DP159-work!CL159,".")</f>
        <v>5.027930567348346E-2</v>
      </c>
      <c r="DR159" s="94">
        <f>IF(ISNUMBER(work!DQ159-work!CM159),work!DQ159-work!CM159,".")</f>
        <v>4.7127377763412588E-2</v>
      </c>
      <c r="DS159" s="27">
        <f>IF(ISNUMBER(work!DR159-work!CN159),work!DR159-work!CN159,".")</f>
        <v>4.2993612349713071E-2</v>
      </c>
      <c r="DT159" s="27">
        <f>IF(ISNUMBER(work!DS159-work!CO159),work!DS159-work!CO159,".")</f>
        <v>3.8879200321647017E-2</v>
      </c>
      <c r="DU159" s="27">
        <f>IF(ISNUMBER(work!DT159-work!CP159),work!DT159-work!CP159,".")</f>
        <v>3.5838911926002734E-2</v>
      </c>
      <c r="DV159" s="27">
        <f t="shared" si="127"/>
        <v>3.5838911926002734E-2</v>
      </c>
      <c r="DW159" s="27"/>
      <c r="DX159" s="27" t="str">
        <f>IF(ISNUMBER(work!FJ159/work!FN159),work!FJ159/work!FN159,".")</f>
        <v>.</v>
      </c>
      <c r="DY159" s="27" t="str">
        <f>IF(ISNUMBER(work!FK159/work!FO159),work!FK159/work!FO159,".")</f>
        <v>.</v>
      </c>
      <c r="DZ159" s="27" t="str">
        <f>IF(ISNUMBER(work!FL159/work!FP159),work!FL159/work!FP159,".")</f>
        <v>.</v>
      </c>
      <c r="EA159" s="27" t="str">
        <f>IF(ISNUMBER(work!FM159/work!FQ159),work!FM159/work!FQ159,".")</f>
        <v>.</v>
      </c>
      <c r="EB159" s="27" t="str">
        <f>IF(ISNUMBER((work!FK159+work!FL159)/(work!FO159+work!FP159)),(work!FK159+work!FL159)/(work!FO159+work!FP159),".")</f>
        <v>.</v>
      </c>
      <c r="EC159" s="27" t="str">
        <f>IF(ISNUMBER(work!FR159/work!FV159),work!FR159/work!FV159,".")</f>
        <v>.</v>
      </c>
      <c r="ED159" s="27" t="str">
        <f>IF(ISNUMBER(work!FS159/work!FW159),work!FS159/work!FW159,".")</f>
        <v>.</v>
      </c>
      <c r="EE159" s="27" t="str">
        <f>IF(ISNUMBER(work!FT159/work!FX159),work!FT159/work!FX159,".")</f>
        <v>.</v>
      </c>
      <c r="EF159" s="27" t="str">
        <f>IF(ISNUMBER(work!FU159/work!FY159),work!FU159/work!FY159,".")</f>
        <v>.</v>
      </c>
      <c r="EG159" s="27" t="str">
        <f>IF(ISNUMBER((work!FS159+work!FT159)/(work!FW159+work!FX159)),(work!FS159+work!FT159)/(work!FW159+work!FX159),".")</f>
        <v>.</v>
      </c>
      <c r="EH159" s="27">
        <f>work!EZ159</f>
        <v>1.9527619751346407E-3</v>
      </c>
      <c r="EI159" s="27">
        <f>work!FA159</f>
        <v>1.5039077471562957E-3</v>
      </c>
      <c r="EJ159" s="27" t="str">
        <f>work!FB159</f>
        <v>.</v>
      </c>
      <c r="EK159" s="27"/>
      <c r="EL159" s="27">
        <f t="shared" si="128"/>
        <v>13453.833000000001</v>
      </c>
      <c r="EM159">
        <f t="shared" si="129"/>
        <v>93</v>
      </c>
      <c r="EN159" t="str">
        <f>work!FM159</f>
        <v>.</v>
      </c>
      <c r="EO159" t="str">
        <f>IF(ISNUMBER(work!FK159+work!FL159),work!FK159+work!FL159,".")</f>
        <v>.</v>
      </c>
      <c r="EP159" t="str">
        <f>IF(ISNUMBER(work!FU159-work!FM159),work!FU159-work!FM159,".")</f>
        <v>.</v>
      </c>
      <c r="EQ159" t="str">
        <f>IF(ISNUMBER(work!FS159+work!FT159-work!FK159-work!FL159),(work!FS159+work!FT159-work!FK159-work!FL159),".")</f>
        <v>.</v>
      </c>
      <c r="EU159">
        <f>work!FC159</f>
        <v>13700</v>
      </c>
      <c r="EV159">
        <f>work!FD159</f>
        <v>13400</v>
      </c>
      <c r="EW159" t="str">
        <f>IF(ISNUMBER(VLOOKUP($F159,AREA_EM_ALLYEAR,Seq!B$1,FALSE)),VLOOKUP($F159,AREA_EM_ALLYEAR,Seq!B$1,FALSE),".")</f>
        <v>.</v>
      </c>
      <c r="EX159" t="str">
        <f>IF(ISNUMBER(VLOOKUP($F159,AREA_EM_ALLYEAR,Seq!C$1,FALSE)),VLOOKUP($F159,AREA_EM_ALLYEAR,Seq!C$1,FALSE),".")</f>
        <v>.</v>
      </c>
      <c r="EY159" t="str">
        <f>IF(ISNUMBER(VLOOKUP($F159,AREA_EM_ALLYEAR,Seq!D$1,FALSE)),VLOOKUP($F159,AREA_EM_ALLYEAR,Seq!D$1,FALSE),".")</f>
        <v>.</v>
      </c>
      <c r="EZ159" t="str">
        <f>IF(ISNUMBER(VLOOKUP($F159,AREA_EM_ALLYEAR,Seq!E$1,FALSE)),VLOOKUP($F159,AREA_EM_ALLYEAR,Seq!E$1,FALSE),".")</f>
        <v>.</v>
      </c>
      <c r="FA159" t="str">
        <f>IF(ISNUMBER(VLOOKUP($F159,AREA_EM_ALLYEAR,Seq!F$1,FALSE)),VLOOKUP($F159,AREA_EM_ALLYEAR,Seq!F$1,FALSE),".")</f>
        <v>.</v>
      </c>
      <c r="FB159" t="str">
        <f>IF(ISNUMBER(VLOOKUP($F159,AREA_EM_ALLYEAR,Seq!G$1,FALSE)),VLOOKUP($F159,AREA_EM_ALLYEAR,Seq!G$1,FALSE),".")</f>
        <v>.</v>
      </c>
      <c r="FC159" t="str">
        <f>IF(ISNUMBER(VLOOKUP($F159,AREA_EM_ALLYEAR,Seq!H$1,FALSE)),VLOOKUP($F159,AREA_EM_ALLYEAR,Seq!H$1,FALSE),".")</f>
        <v>.</v>
      </c>
      <c r="FD159" t="str">
        <f>IF(ISNUMBER(VLOOKUP($F159,AREA_EM_ALLYEAR,Seq!I$1,FALSE)),VLOOKUP($F159,AREA_EM_ALLYEAR,Seq!I$1,FALSE),".")</f>
        <v>.</v>
      </c>
      <c r="FE159" t="str">
        <f>IF(ISNUMBER(VLOOKUP($F159,AREA_EM_ALLYEAR,Seq!J$1,FALSE)),VLOOKUP($F159,AREA_EM_ALLYEAR,Seq!J$1,FALSE),".")</f>
        <v>.</v>
      </c>
      <c r="FF159" t="str">
        <f>IF(ISNUMBER(VLOOKUP($F159,AREA_EM_ALLYEAR,Seq!K$1,FALSE)),VLOOKUP($F159,AREA_EM_ALLYEAR,Seq!K$1,FALSE),".")</f>
        <v>.</v>
      </c>
      <c r="FG159" t="str">
        <f>IF(ISNUMBER(VLOOKUP($F159,AREA_EM_ALLYEAR,Seq!L$1,FALSE)),VLOOKUP($F159,AREA_EM_ALLYEAR,Seq!L$1,FALSE),".")</f>
        <v>.</v>
      </c>
      <c r="FH159" t="str">
        <f>IF(ISNUMBER(VLOOKUP($F159,AREA_EM_ALLYEAR,Seq!M$1,FALSE)),VLOOKUP($F159,AREA_EM_ALLYEAR,Seq!M$1,FALSE),".")</f>
        <v>.</v>
      </c>
      <c r="FI159" t="str">
        <f>IF(ISNUMBER(VLOOKUP($F159,AREA_EM_ALLYEAR,Seq!N$1,FALSE)),VLOOKUP($F159,AREA_EM_ALLYEAR,Seq!N$1,FALSE),".")</f>
        <v>.</v>
      </c>
      <c r="FJ159" t="str">
        <f>IF(ISNUMBER(VLOOKUP($F159,AREA_EM_ALLYEAR,Seq!O$1,FALSE)),VLOOKUP($F159,AREA_EM_ALLYEAR,Seq!O$1,FALSE),".")</f>
        <v>.</v>
      </c>
      <c r="FK159" t="str">
        <f t="shared" si="130"/>
        <v>.</v>
      </c>
      <c r="FN159">
        <f>IF( ISNUMBER(VLOOKUP($F159,AREA_LIFE,Seq!V$1,FALSE)-Life!V$39),VLOOKUP($F159,AREA_LIFE,Seq!V$1,FALSE)-Life!V$39,".")</f>
        <v>-8.7500243902438868</v>
      </c>
      <c r="FO159">
        <f>IF( ISNUMBER(VLOOKUP($F159,AREA_LIFE,Seq!W$1,FALSE)-Life!W$39),VLOOKUP($F159,AREA_LIFE,Seq!W$1,FALSE)-Life!W$39,".")</f>
        <v>-8.5176097560975492</v>
      </c>
      <c r="FP159">
        <f>IF( ISNUMBER(VLOOKUP($F159,AREA_LIFE,Seq!X$1,FALSE)-Life!X$39),VLOOKUP($F159,AREA_LIFE,Seq!X$1,FALSE)-Life!X$39,".")</f>
        <v>-8.2476585365853694</v>
      </c>
      <c r="FQ159">
        <f>IF( ISNUMBER(VLOOKUP($F159,AREA_LIFE,Seq!Y$1,FALSE)-Life!Y$39),VLOOKUP($F159,AREA_LIFE,Seq!Y$1,FALSE)-Life!Y$39,".")</f>
        <v>-7.9486585365853699</v>
      </c>
      <c r="FR159">
        <f>IF( ISNUMBER(VLOOKUP($F159,AREA_LIFE,Seq!Z$1,FALSE)-Life!Z$39),VLOOKUP($F159,AREA_LIFE,Seq!Z$1,FALSE)-Life!Z$39,".")</f>
        <v>-7.6300975609756136</v>
      </c>
      <c r="FS159">
        <f>IF( ISNUMBER(VLOOKUP($F159,AREA_LIFE,Seq!AA$1,FALSE)-Life!AA$39),VLOOKUP($F159,AREA_LIFE,Seq!AA$1,FALSE)-Life!AA$39,".")</f>
        <v>-7.3020000000000067</v>
      </c>
      <c r="FT159">
        <f>IF( ISNUMBER(VLOOKUP($F159,AREA_LIFE,Seq!AB$1,FALSE)-Life!AB$39),VLOOKUP($F159,AREA_LIFE,Seq!AB$1,FALSE)-Life!AB$39,".")</f>
        <v>-6.9760243902439001</v>
      </c>
      <c r="FU159">
        <f>IF( ISNUMBER(VLOOKUP($F159,AREA_LIFE,Seq!AC$1,FALSE)-Life!AC$39),VLOOKUP($F159,AREA_LIFE,Seq!AC$1,FALSE)-Life!AC$39,".")</f>
        <v>-6.6587073170731728</v>
      </c>
      <c r="FV159">
        <f>IF( ISNUMBER(VLOOKUP($F159,AREA_LIFE,Seq!AD$1,FALSE)-Life!AD$39),VLOOKUP($F159,AREA_LIFE,Seq!AD$1,FALSE)-Life!AD$39,".")</f>
        <v>-6.3586585365853594</v>
      </c>
      <c r="FW159">
        <f>IF( ISNUMBER(VLOOKUP($F159,AREA_LIFE,Seq!AE$1,FALSE)-Life!AE$39),VLOOKUP($F159,AREA_LIFE,Seq!AE$1,FALSE)-Life!AE$39,".")</f>
        <v>-6.0788048780487784</v>
      </c>
      <c r="FX159">
        <f>IF( ISNUMBER(VLOOKUP($F159,AREA_LIFE,Seq!AF$1,FALSE)-Life!AF$39),VLOOKUP($F159,AREA_LIFE,Seq!AF$1,FALSE)-Life!AF$39,".")</f>
        <v>-5.8192195121951187</v>
      </c>
      <c r="FY159">
        <f>IF( ISNUMBER(VLOOKUP($F159,AREA_LIFE,Seq!AG$1,FALSE)-Life!AG$39),VLOOKUP($F159,AREA_LIFE,Seq!AG$1,FALSE)-Life!AG$39,".")</f>
        <v>-5.5768048780487831</v>
      </c>
      <c r="FZ159">
        <f>IF( ISNUMBER(VLOOKUP($F159,AREA_LIFE,Seq!AH$1,FALSE)-Life!AH$39),VLOOKUP($F159,AREA_LIFE,Seq!AH$1,FALSE)-Life!AH$39,".")</f>
        <v>-5.3429999999999964</v>
      </c>
      <c r="GA159">
        <f>IF( ISNUMBER(VLOOKUP($F159,AREA_LIFE,Seq!AI$1,FALSE)-Life!AI$39),VLOOKUP($F159,AREA_LIFE,Seq!AI$1,FALSE)-Life!AI$39,".")</f>
        <v>-5.1131951219512359</v>
      </c>
      <c r="GB159">
        <f>IF( ISNUMBER(VLOOKUP($F159,AREA_LIFE,Seq!AJ$1,FALSE)-Life!AJ$39),VLOOKUP($F159,AREA_LIFE,Seq!AJ$1,FALSE)-Life!AJ$39,".")</f>
        <v>-4.8842439024390387</v>
      </c>
      <c r="GC159">
        <f>IF( ISNUMBER(VLOOKUP($F159,AREA_LIFE,Seq!AK$1,FALSE)-Life!AK$39),VLOOKUP($F159,AREA_LIFE,Seq!AK$1,FALSE)-Life!AK$39,".")</f>
        <v>-4.6555365853658657</v>
      </c>
      <c r="GD159">
        <f>IF( ISNUMBER(VLOOKUP($F159,AREA_LIFE,Seq!AL$1,FALSE)-Life!AL$39),VLOOKUP($F159,AREA_LIFE,Seq!AL$1,FALSE)-Life!AL$39,".")</f>
        <v>-4.424902439024379</v>
      </c>
      <c r="GE159">
        <f>IF( ISNUMBER(VLOOKUP($F159,AREA_LIFE,Seq!AM$1,FALSE)-Life!AM$39),VLOOKUP($F159,AREA_LIFE,Seq!AM$1,FALSE)-Life!AM$39,".")</f>
        <v>-4.1958292682926839</v>
      </c>
      <c r="GF159">
        <f>IF( ISNUMBER(VLOOKUP($F159,AREA_LIFE,Seq!AN$1,FALSE)-Life!AN$39),VLOOKUP($F159,AREA_LIFE,Seq!AN$1,FALSE)-Life!AN$39,".")</f>
        <v>-3.972756097560989</v>
      </c>
      <c r="GG159">
        <f>IF( ISNUMBER(VLOOKUP($F159,AREA_LIFE,Seq!AO$1,FALSE)-Life!AO$39),VLOOKUP($F159,AREA_LIFE,Seq!AO$1,FALSE)-Life!AO$39,".")</f>
        <v>-3.7577560975609856</v>
      </c>
      <c r="GH159">
        <f>IF( ISNUMBER(VLOOKUP($F159,AREA_LIFE,Seq!AP$1,FALSE)-Life!AP$39),VLOOKUP($F159,AREA_LIFE,Seq!AP$1,FALSE)-Life!AP$39,".")</f>
        <v>-3.5588536585366057</v>
      </c>
      <c r="GI159">
        <f>IF( ISNUMBER(VLOOKUP($F159,AREA_LIFE,Seq!AQ$1,FALSE)-Life!AQ$39),VLOOKUP($F159,AREA_LIFE,Seq!AQ$1,FALSE)-Life!AQ$39,".")</f>
        <v>-3.380682926829266</v>
      </c>
      <c r="GJ159">
        <f>IF( ISNUMBER(VLOOKUP($F159,AREA_LIFE,Seq!AR$1,FALSE)-Life!AR$39),VLOOKUP($F159,AREA_LIFE,Seq!AR$1,FALSE)-Life!AR$39,".")</f>
        <v>-3.2273902439024482</v>
      </c>
      <c r="GK159">
        <f>IF( ISNUMBER(VLOOKUP($F159,AREA_LIFE,Seq!AS$1,FALSE)-Life!AS$39),VLOOKUP($F159,AREA_LIFE,Seq!AS$1,FALSE)-Life!AS$39,".")</f>
        <v>-3.1015853658536514</v>
      </c>
      <c r="GL159">
        <f>IF( ISNUMBER(VLOOKUP($F159,AREA_LIFE,Seq!AT$1,FALSE)-Life!AT$39),VLOOKUP($F159,AREA_LIFE,Seq!AT$1,FALSE)-Life!AT$39,".")</f>
        <v>-3.0019024390244056</v>
      </c>
      <c r="GM159">
        <f>IF( ISNUMBER(VLOOKUP($F159,AREA_LIFE,Seq!AU$1,FALSE)-Life!AU$39),VLOOKUP($F159,AREA_LIFE,Seq!AU$1,FALSE)-Life!AU$39,".")</f>
        <v>-2.9258048780487798</v>
      </c>
      <c r="GN159">
        <f>IF( ISNUMBER(VLOOKUP($F159,AREA_LIFE,Seq!AV$1,FALSE)-Life!AV$39),VLOOKUP($F159,AREA_LIFE,Seq!AV$1,FALSE)-Life!AV$39,".")</f>
        <v>-2.8698292682926621</v>
      </c>
      <c r="GO159">
        <f>IF( ISNUMBER(VLOOKUP($F159,AREA_LIFE,Seq!AW$1,FALSE)-Life!AW$39),VLOOKUP($F159,AREA_LIFE,Seq!AW$1,FALSE)-Life!AW$39,".")</f>
        <v>-2.8264146341463317</v>
      </c>
      <c r="GP159">
        <f>IF( ISNUMBER(VLOOKUP($F159,AREA_LIFE,Seq!AX$1,FALSE)-Life!AX$39),VLOOKUP($F159,AREA_LIFE,Seq!AX$1,FALSE)-Life!AX$39,".")</f>
        <v>-2.7895365853658518</v>
      </c>
      <c r="GQ159">
        <f t="shared" si="131"/>
        <v>-2.7895365853658518</v>
      </c>
      <c r="GS159">
        <f>IFERROR(VLOOKUP($F159,AREA_LIFE,Seq!V$1,FALSE),".")</f>
        <v>57.218365853658547</v>
      </c>
      <c r="GT159">
        <f>IFERROR(VLOOKUP($F159,AREA_LIFE,Seq!W$1,FALSE),".")</f>
        <v>57.64912195121952</v>
      </c>
      <c r="GU159">
        <f>IFERROR(VLOOKUP($F159,AREA_LIFE,Seq!X$1,FALSE),".")</f>
        <v>58.100829268292692</v>
      </c>
      <c r="GV159">
        <f>IFERROR(VLOOKUP($F159,AREA_LIFE,Seq!Y$1,FALSE),".")</f>
        <v>58.572512195121959</v>
      </c>
      <c r="GW159">
        <f>IFERROR(VLOOKUP($F159,AREA_LIFE,Seq!Z$1,FALSE),".")</f>
        <v>59.065707317073176</v>
      </c>
      <c r="GX159">
        <f>IFERROR(VLOOKUP($F159,AREA_LIFE,Seq!AA$1,FALSE),".")</f>
        <v>59.578439024390249</v>
      </c>
      <c r="GY159">
        <f>IFERROR(VLOOKUP($F159,AREA_LIFE,Seq!AB$1,FALSE),".")</f>
        <v>60.105195121951233</v>
      </c>
      <c r="GZ159">
        <f>IFERROR(VLOOKUP($F159,AREA_LIFE,Seq!AC$1,FALSE),".")</f>
        <v>60.639487804878051</v>
      </c>
      <c r="HA159">
        <f>IFERROR(VLOOKUP($F159,AREA_LIFE,Seq!AD$1,FALSE),".")</f>
        <v>61.174268292682932</v>
      </c>
      <c r="HB159">
        <f>IFERROR(VLOOKUP($F159,AREA_LIFE,Seq!AE$1,FALSE),".")</f>
        <v>61.707585365853667</v>
      </c>
      <c r="HC159">
        <f>IFERROR(VLOOKUP($F159,AREA_LIFE,Seq!AF$1,FALSE),".")</f>
        <v>62.239853658536589</v>
      </c>
      <c r="HD159">
        <f>IFERROR(VLOOKUP($F159,AREA_LIFE,Seq!AG$1,FALSE),".")</f>
        <v>62.77358536585367</v>
      </c>
      <c r="HE159">
        <f>IFERROR(VLOOKUP($F159,AREA_LIFE,Seq!AH$1,FALSE),".")</f>
        <v>63.312243902439029</v>
      </c>
      <c r="HF159">
        <f>IFERROR(VLOOKUP($F159,AREA_LIFE,Seq!AI$1,FALSE),".")</f>
        <v>63.856390243902439</v>
      </c>
      <c r="HG159">
        <f>IFERROR(VLOOKUP($F159,AREA_LIFE,Seq!AJ$1,FALSE),".")</f>
        <v>64.40609756097561</v>
      </c>
      <c r="HH159">
        <f>IFERROR(VLOOKUP($F159,AREA_LIFE,Seq!AK$1,FALSE),".")</f>
        <v>64.962000000000003</v>
      </c>
      <c r="HI159">
        <f>IFERROR(VLOOKUP($F159,AREA_LIFE,Seq!AL$1,FALSE),".")</f>
        <v>65.526731707317083</v>
      </c>
      <c r="HJ159">
        <f>IFERROR(VLOOKUP($F159,AREA_LIFE,Seq!AM$1,FALSE),".")</f>
        <v>66.0959024390244</v>
      </c>
      <c r="HK159">
        <f>IFERROR(VLOOKUP($F159,AREA_LIFE,Seq!AN$1,FALSE),".")</f>
        <v>66.662048780487808</v>
      </c>
      <c r="HL159">
        <f>IFERROR(VLOOKUP($F159,AREA_LIFE,Seq!AO$1,FALSE),".")</f>
        <v>67.217146341463419</v>
      </c>
      <c r="HM159">
        <f>IFERROR(VLOOKUP($F159,AREA_LIFE,Seq!AP$1,FALSE),".")</f>
        <v>67.745146341463411</v>
      </c>
      <c r="HN159">
        <f>IFERROR(VLOOKUP($F159,AREA_LIFE,Seq!AQ$1,FALSE),".")</f>
        <v>68.230902439024391</v>
      </c>
      <c r="HO159">
        <f>IFERROR(VLOOKUP($F159,AREA_LIFE,Seq!AR$1,FALSE),".")</f>
        <v>68.665756097560973</v>
      </c>
      <c r="HP159">
        <f>IFERROR(VLOOKUP($F159,AREA_LIFE,Seq!AS$1,FALSE),".")</f>
        <v>69.045585365853668</v>
      </c>
      <c r="HQ159">
        <f>IFERROR(VLOOKUP($F159,AREA_LIFE,Seq!AT$1,FALSE),".")</f>
        <v>69.371780487804884</v>
      </c>
      <c r="HR159">
        <f>IFERROR(VLOOKUP($F159,AREA_LIFE,Seq!AU$1,FALSE),".")</f>
        <v>69.65085365853659</v>
      </c>
      <c r="HS159">
        <f>IFERROR(VLOOKUP($F159,AREA_LIFE,Seq!AV$1,FALSE),".")</f>
        <v>69.893780487804889</v>
      </c>
      <c r="HT159">
        <f>IFERROR(VLOOKUP($F159,AREA_LIFE,Seq!AW$1,FALSE),".")</f>
        <v>70.116658536585376</v>
      </c>
      <c r="HU159">
        <f>IFERROR(VLOOKUP($F159,AREA_LIFE,Seq!AX$1,FALSE),".")</f>
        <v>70.335024390243916</v>
      </c>
      <c r="HV159" t="str">
        <f>IFERROR(VLOOKUP($F159,AREA_LIFE,Seq!AY$1,FALSE),".")</f>
        <v>.</v>
      </c>
      <c r="HZ159">
        <f t="shared" si="134"/>
        <v>631</v>
      </c>
      <c r="IA159">
        <f t="shared" si="132"/>
        <v>0</v>
      </c>
      <c r="IB159">
        <f t="shared" si="135"/>
        <v>45748831.645969123</v>
      </c>
      <c r="IC159">
        <f t="shared" si="136"/>
        <v>-43171279.540153086</v>
      </c>
      <c r="ID159">
        <f t="shared" si="133"/>
        <v>7.6457274883520124E-2</v>
      </c>
      <c r="IE159" t="str">
        <f>work!FK159</f>
        <v>.</v>
      </c>
      <c r="IF159" t="str">
        <f>work!FL159</f>
        <v>.</v>
      </c>
      <c r="IG159" t="str">
        <f>work!FM159</f>
        <v>.</v>
      </c>
      <c r="IH159" t="str">
        <f>IF(ISNUMBER(work!FS159-work!FK159),work!FS159-work!FK159,".")</f>
        <v>.</v>
      </c>
      <c r="II159" t="str">
        <f>IF(ISNUMBER(work!FT159-work!FL159),work!FT159-work!FL159,".")</f>
        <v>.</v>
      </c>
      <c r="IJ159" t="str">
        <f>IF(ISNUMBER(work!FU159-work!FM159),work!FU159-work!FM159,".")</f>
        <v>.</v>
      </c>
    </row>
    <row r="160" spans="1:244" hidden="1">
      <c r="A160" s="24" t="str">
        <f t="shared" si="97"/>
        <v>拉丁美洲</v>
      </c>
      <c r="B160" s="24" t="str">
        <f t="shared" si="98"/>
        <v>Out</v>
      </c>
      <c r="C160" s="24" t="str">
        <f t="shared" si="99"/>
        <v>Out</v>
      </c>
      <c r="D160" s="24"/>
      <c r="E160" s="25" t="s">
        <v>3942</v>
      </c>
      <c r="F160" s="26" t="str">
        <f t="shared" si="100"/>
        <v>Guyana</v>
      </c>
      <c r="G160" s="27" t="str">
        <f t="shared" si="101"/>
        <v>.</v>
      </c>
      <c r="H160" s="27" t="str">
        <f t="shared" si="102"/>
        <v>.</v>
      </c>
      <c r="I160" s="27" t="str">
        <f t="shared" si="103"/>
        <v>.</v>
      </c>
      <c r="J160" s="27" t="str">
        <f t="shared" si="104"/>
        <v>.</v>
      </c>
      <c r="K160" s="27" t="str">
        <f t="shared" si="105"/>
        <v>.</v>
      </c>
      <c r="L160" s="27" t="str">
        <f t="shared" si="106"/>
        <v>.</v>
      </c>
      <c r="M160" s="27" t="str">
        <f t="shared" si="107"/>
        <v>.</v>
      </c>
      <c r="N160" s="27" t="str">
        <f t="shared" si="108"/>
        <v>.</v>
      </c>
      <c r="O160" s="27">
        <f t="shared" si="109"/>
        <v>0</v>
      </c>
      <c r="P160" s="27">
        <f t="shared" si="110"/>
        <v>8</v>
      </c>
      <c r="Q160" s="27">
        <f t="shared" si="111"/>
        <v>2</v>
      </c>
      <c r="R160" s="27">
        <f t="shared" si="112"/>
        <v>0</v>
      </c>
      <c r="S160" s="27" t="str">
        <f t="shared" si="113"/>
        <v>.</v>
      </c>
      <c r="T160" s="27" t="str">
        <f t="shared" si="114"/>
        <v>.</v>
      </c>
      <c r="U160" s="27" t="str">
        <f t="shared" si="115"/>
        <v>.</v>
      </c>
      <c r="V160" s="27" t="str">
        <f t="shared" si="116"/>
        <v>.</v>
      </c>
      <c r="W160" s="27" t="str">
        <f t="shared" si="117"/>
        <v>.</v>
      </c>
      <c r="X160" s="27" t="str">
        <f t="shared" si="118"/>
        <v>.</v>
      </c>
      <c r="Y160" s="27" t="str">
        <f t="shared" si="119"/>
        <v>.</v>
      </c>
      <c r="Z160" s="27" t="str">
        <f t="shared" si="120"/>
        <v>.</v>
      </c>
      <c r="AA160" s="27" t="str">
        <f t="shared" si="121"/>
        <v>.</v>
      </c>
      <c r="AB160" s="27" t="str">
        <f t="shared" si="122"/>
        <v>.</v>
      </c>
      <c r="AC160" s="27" t="str">
        <f t="shared" si="123"/>
        <v>.</v>
      </c>
      <c r="AD160" s="27" t="str">
        <f t="shared" si="124"/>
        <v>.</v>
      </c>
      <c r="AE160" s="27" t="str">
        <f t="shared" si="125"/>
        <v>.</v>
      </c>
      <c r="AF160" s="27" t="str">
        <f t="shared" si="126"/>
        <v>.</v>
      </c>
      <c r="AG160" s="27"/>
      <c r="AH160" s="27">
        <f>IF(ISNUMBER(work!C160+work!AH160),work!C160+work!AH160,".")</f>
        <v>18356569.322460011</v>
      </c>
      <c r="AI160" s="27">
        <f>IF(ISNUMBER(work!D160+work!AI160),work!D160+work!AI160,".")</f>
        <v>19308800.659192186</v>
      </c>
      <c r="AJ160" s="27">
        <f>IF(ISNUMBER(work!E160+work!AJ160),work!E160+work!AJ160,".")</f>
        <v>21051790.019548126</v>
      </c>
      <c r="AK160" s="27">
        <f>IF(ISNUMBER(work!F160+work!AK160),work!F160+work!AK160,".")</f>
        <v>23336711.780140378</v>
      </c>
      <c r="AL160" s="27">
        <f>IF(ISNUMBER(work!G160+work!AL160),work!G160+work!AL160,".")</f>
        <v>26873529.823990516</v>
      </c>
      <c r="AM160" s="27">
        <f>IF(ISNUMBER(work!H160+work!AM160),work!H160+work!AM160,".")</f>
        <v>30496056.158857424</v>
      </c>
      <c r="AN160" s="27">
        <f>IF(ISNUMBER(work!I160+work!AN160),work!I160+work!AN160,".")</f>
        <v>33174876.617073562</v>
      </c>
      <c r="AO160" s="27">
        <f>IF(ISNUMBER(work!J160+work!AO160),work!J160+work!AO160,".")</f>
        <v>37017879.664950505</v>
      </c>
      <c r="AP160" s="27">
        <f>IF(ISNUMBER(work!K160+work!AP160),work!K160+work!AP160,".")</f>
        <v>41193431.534621708</v>
      </c>
      <c r="AQ160" s="27">
        <f>IF(ISNUMBER(work!L160+work!AQ160),work!L160+work!AQ160,".")</f>
        <v>42878023.452504255</v>
      </c>
      <c r="AR160" s="27">
        <f>IF(ISNUMBER(work!M160+work!AR160),work!M160+work!AR160,".")</f>
        <v>44504270.180253148</v>
      </c>
      <c r="AS160" s="27">
        <f>IF(ISNUMBER(work!N160+work!AS160),work!N160+work!AS160,".")</f>
        <v>48597241.365389936</v>
      </c>
      <c r="AT160" s="27">
        <f>IF(ISNUMBER(work!O160+work!AT160),work!O160+work!AT160,".")</f>
        <v>55495065.293291502</v>
      </c>
      <c r="AU160" s="27">
        <f>IF(ISNUMBER(work!P160+work!AU160),work!P160+work!AU160,".")</f>
        <v>63261450.656327136</v>
      </c>
      <c r="AV160" s="27">
        <f>IF(ISNUMBER(work!Q160+work!AV160),work!Q160+work!AV160,".")</f>
        <v>71546198.11112307</v>
      </c>
      <c r="AW160" s="27">
        <f>IF(ISNUMBER(work!R160+work!AW160),work!R160+work!AW160,".")</f>
        <v>79341224.425984412</v>
      </c>
      <c r="AX160" s="27">
        <f>IF(ISNUMBER(work!S160+work!AX160),work!S160+work!AX160,".")</f>
        <v>87274028.255333528</v>
      </c>
      <c r="AY160" s="27">
        <f>IF(ISNUMBER(work!T160+work!AY160),work!T160+work!AY160,".")</f>
        <v>95388447.421721369</v>
      </c>
      <c r="AZ160" s="27">
        <f>IF(ISNUMBER(work!U160+work!AZ160),work!U160+work!AZ160,".")</f>
        <v>102821957.45822862</v>
      </c>
      <c r="BA160" s="27">
        <f>IF(ISNUMBER(work!V160+work!BA160),work!V160+work!BA160,".")</f>
        <v>110633176.9255327</v>
      </c>
      <c r="BB160" s="27">
        <f>IF(ISNUMBER(work!W160+work!BB160),work!W160+work!BB160,".")</f>
        <v>119919298.96380766</v>
      </c>
      <c r="BC160" s="27">
        <f>IF(ISNUMBER(work!X160+work!BC160),work!X160+work!BC160,".")</f>
        <v>129868289.13635255</v>
      </c>
      <c r="BD160" s="27">
        <f>IF(ISNUMBER(work!Y160+work!BD160),work!Y160+work!BD160,".")</f>
        <v>141680438.11829168</v>
      </c>
      <c r="BE160" s="27">
        <f>IF(ISNUMBER(work!Z160+work!BE160),work!Z160+work!BE160,".")</f>
        <v>155840378.08249167</v>
      </c>
      <c r="BF160" s="27">
        <f>IF(ISNUMBER(work!AA160+work!BF160),work!AA160+work!BF160,".")</f>
        <v>171575294.91695017</v>
      </c>
      <c r="BG160" s="27">
        <f>IF(ISNUMBER(work!AB160+work!BG160),work!AB160+work!BG160,".")</f>
        <v>189409821.19654548</v>
      </c>
      <c r="BH160" s="27">
        <f>IF(ISNUMBER(work!AC160+work!BH160),work!AC160+work!BH160,".")</f>
        <v>211376583.7818926</v>
      </c>
      <c r="BI160" s="27">
        <f>IF(ISNUMBER(work!AD160+work!BI160),work!AD160+work!BI160,".")</f>
        <v>238849614.51662737</v>
      </c>
      <c r="BJ160" s="27">
        <f>IF(ISNUMBER(work!AE160+work!BJ160),work!AE160+work!BJ160,".")</f>
        <v>260341213.23531178</v>
      </c>
      <c r="BK160" s="27" t="str">
        <f>IF(ISNUMBER(work!AF160+work!BK160),work!AF160+work!BK160,".")</f>
        <v>.</v>
      </c>
      <c r="BL160" s="27"/>
      <c r="BM160" s="27">
        <f>IF(ISNUMBER(work!AH160-work!C160),work!AH160-work!C160,".")</f>
        <v>-18231819.240605988</v>
      </c>
      <c r="BN160" s="27">
        <f>IF(ISNUMBER(work!AI160-work!D160),work!AI160-work!D160,".")</f>
        <v>-19182184.109153215</v>
      </c>
      <c r="BO160" s="27">
        <f>IF(ISNUMBER(work!AJ160-work!E160),work!AJ160-work!E160,".")</f>
        <v>-20941874.362716675</v>
      </c>
      <c r="BP160" s="27">
        <f>IF(ISNUMBER(work!AK160-work!F160),work!AK160-work!F160,".")</f>
        <v>-23234262.019791223</v>
      </c>
      <c r="BQ160" s="27">
        <f>IF(ISNUMBER(work!AL160-work!G160),work!AL160-work!G160,".")</f>
        <v>-26776231.993530683</v>
      </c>
      <c r="BR160" s="27">
        <f>IF(ISNUMBER(work!AM160-work!H160),work!AM160-work!H160,".")</f>
        <v>-30396423.504029173</v>
      </c>
      <c r="BS160" s="27">
        <f>IF(ISNUMBER(work!AN160-work!I160),work!AN160-work!I160,".")</f>
        <v>-33076141.256147046</v>
      </c>
      <c r="BT160" s="27">
        <f>IF(ISNUMBER(work!AO160-work!J160),work!AO160-work!J160,".")</f>
        <v>-36918256.281563699</v>
      </c>
      <c r="BU160" s="27">
        <f>IF(ISNUMBER(work!AP160-work!K160),work!AP160-work!K160,".")</f>
        <v>-41097487.77384869</v>
      </c>
      <c r="BV160" s="27">
        <f>IF(ISNUMBER(work!AQ160-work!L160),work!AQ160-work!L160,".")</f>
        <v>-42786823.547613345</v>
      </c>
      <c r="BW160" s="27">
        <f>IF(ISNUMBER(work!AR160-work!M160),work!AR160-work!M160,".")</f>
        <v>-44415841.005869061</v>
      </c>
      <c r="BX160" s="27">
        <f>IF(ISNUMBER(work!AS160-work!N160),work!AS160-work!N160,".")</f>
        <v>-48503520.049855463</v>
      </c>
      <c r="BY160" s="27">
        <f>IF(ISNUMBER(work!AT160-work!O160),work!AT160-work!O160,".")</f>
        <v>-55394004.242918707</v>
      </c>
      <c r="BZ160" s="27">
        <f>IF(ISNUMBER(work!AU160-work!P160),work!AU160-work!P160,".")</f>
        <v>-63152088.614952452</v>
      </c>
      <c r="CA160" s="27">
        <f>IF(ISNUMBER(work!AV160-work!Q160),work!AV160-work!Q160,".")</f>
        <v>-71427514.804694131</v>
      </c>
      <c r="CB160" s="27">
        <f>IF(ISNUMBER(work!AW160-work!R160),work!AW160-work!R160,".")</f>
        <v>-79216623.197656989</v>
      </c>
      <c r="CC160" s="27">
        <f>IF(ISNUMBER(work!AX160-work!S160),work!AX160-work!S160,".")</f>
        <v>-87139604.130671874</v>
      </c>
      <c r="CD160" s="27">
        <f>IF(ISNUMBER(work!AY160-work!T160),work!AY160-work!T160,".")</f>
        <v>-95245652.776182622</v>
      </c>
      <c r="CE160" s="27">
        <f>IF(ISNUMBER(work!AZ160-work!U160),work!AZ160-work!U160,".")</f>
        <v>-102681602.55511138</v>
      </c>
      <c r="CF160" s="27">
        <f>IF(ISNUMBER(work!BA160-work!V160),work!BA160-work!V160,".")</f>
        <v>-110488653.64882129</v>
      </c>
      <c r="CG160" s="27">
        <f>IF(ISNUMBER(work!BB160-work!W160),work!BB160-work!W160,".")</f>
        <v>-119776765.37879233</v>
      </c>
      <c r="CH160" s="27">
        <f>IF(ISNUMBER(work!BC160-work!X160),work!BC160-work!X160,".")</f>
        <v>-129722548.54668345</v>
      </c>
      <c r="CI160" s="27">
        <f>IF(ISNUMBER(work!BD160-work!Y160),work!BD160-work!Y160,".")</f>
        <v>-141533165.79390031</v>
      </c>
      <c r="CJ160" s="27">
        <f>IF(ISNUMBER(work!BE160-work!Z160),work!BE160-work!Z160,".")</f>
        <v>-155694586.22092035</v>
      </c>
      <c r="CK160" s="27">
        <f>IF(ISNUMBER(work!BF160-work!AA160),work!BF160-work!AA160,".")</f>
        <v>-171424700.78110582</v>
      </c>
      <c r="CL160" s="27">
        <f>IF(ISNUMBER(work!BG160-work!AB160),work!BG160-work!AB160,".")</f>
        <v>-189262174.0541085</v>
      </c>
      <c r="CM160" s="27">
        <f>IF(ISNUMBER(work!BH160-work!AC160),work!BH160-work!AC160,".")</f>
        <v>-211221362.91783738</v>
      </c>
      <c r="CN160" s="27">
        <f>IF(ISNUMBER(work!BI160-work!AD160),work!BI160-work!AD160,".")</f>
        <v>-238686065.25406665</v>
      </c>
      <c r="CO160" s="27">
        <f>IF(ISNUMBER(work!BJ160-work!AE160),work!BJ160-work!AE160,".")</f>
        <v>-260172677.71474621</v>
      </c>
      <c r="CP160" s="27" t="str">
        <f>IF(ISNUMBER(work!BK160-work!AF160),work!BK160-work!AF160,".")</f>
        <v>.</v>
      </c>
      <c r="CQ160" s="27"/>
      <c r="CR160" s="27"/>
      <c r="CS160" s="27">
        <f>IF(ISNUMBER(work!CR160-work!BN160),work!CR160-work!BN160,".")</f>
        <v>0.10686147001226767</v>
      </c>
      <c r="CT160" s="27">
        <f>IF(ISNUMBER(work!CS160-work!BO160),work!CS160-work!BO160,".")</f>
        <v>0.10586147001226767</v>
      </c>
      <c r="CU160" s="27">
        <f>IF(ISNUMBER(work!CT160-work!BP160),work!CT160-work!BP160,".")</f>
        <v>0.10586147001226767</v>
      </c>
      <c r="CV160" s="27">
        <f>IF(ISNUMBER(work!CU160-work!BQ160),work!CU160-work!BQ160,".")</f>
        <v>0.10486147001226767</v>
      </c>
      <c r="CW160" s="27">
        <f>IF(ISNUMBER(work!CV160-work!BR160),work!CV160-work!BR160,".")</f>
        <v>0.10486147001226767</v>
      </c>
      <c r="CX160" s="27">
        <f>IF(ISNUMBER(work!CW160-work!BS160),work!CW160-work!BS160,".")</f>
        <v>0.10386147001226767</v>
      </c>
      <c r="CY160" s="27">
        <f>IF(ISNUMBER(work!CX160-work!BT160),work!CX160-work!BT160,".")</f>
        <v>0.10286147001226768</v>
      </c>
      <c r="CZ160" s="27">
        <f>IF(ISNUMBER(work!CY160-work!BU160),work!CY160-work!BU160,".")</f>
        <v>0.10186147001226768</v>
      </c>
      <c r="DA160" s="27">
        <f>IF(ISNUMBER(work!CZ160-work!BV160),work!CZ160-work!BV160,".")</f>
        <v>0.10086147001226768</v>
      </c>
      <c r="DB160" s="27">
        <f>IF(ISNUMBER(work!DA160-work!BW160),work!DA160-work!BW160,".")</f>
        <v>9.9861470012267681E-2</v>
      </c>
      <c r="DC160" s="27">
        <f>IF(ISNUMBER(work!DB160-work!BX160),work!DB160-work!BX160,".")</f>
        <v>9.7861470012267679E-2</v>
      </c>
      <c r="DD160" s="27">
        <f>IF(ISNUMBER(work!DC160-work!BY160),work!DC160-work!BY160,".")</f>
        <v>9.5861470012267677E-2</v>
      </c>
      <c r="DE160" s="27">
        <f>IF(ISNUMBER(work!DD160-work!BZ160),work!DD160-work!BZ160,".")</f>
        <v>9.6126103393136084E-2</v>
      </c>
      <c r="DF160" s="27">
        <f>IF(ISNUMBER(work!DE160-work!CA160),work!DE160-work!CA160,".")</f>
        <v>9.4126103393136082E-2</v>
      </c>
      <c r="DG160" s="27">
        <f>IF(ISNUMBER(work!DF160-work!CB160),work!DF160-work!CB160,".")</f>
        <v>9.212610339313608E-2</v>
      </c>
      <c r="DH160" s="27">
        <f>IF(ISNUMBER(work!DG160-work!CC160),work!DG160-work!CC160,".")</f>
        <v>9.0126103393136092E-2</v>
      </c>
      <c r="DI160" s="27">
        <f>IF(ISNUMBER(work!DH160-work!CD160),work!DH160-work!CD160,".")</f>
        <v>8.712610339313609E-2</v>
      </c>
      <c r="DJ160" s="27">
        <f>IF(ISNUMBER(work!DI160-work!CE160),work!DI160-work!CE160,".")</f>
        <v>8.5126103393136088E-2</v>
      </c>
      <c r="DK160" s="27">
        <f>IF(ISNUMBER(work!DJ160-work!CF160),work!DJ160-work!CF160,".")</f>
        <v>8.3126103393136086E-2</v>
      </c>
      <c r="DL160" s="27">
        <f>IF(ISNUMBER(work!DK160-work!CG160),work!DK160-work!CG160,".")</f>
        <v>7.982031619779946E-2</v>
      </c>
      <c r="DM160" s="27">
        <f>IF(ISNUMBER(work!DL160-work!CH160),work!DL160-work!CH160,".")</f>
        <v>7.550148295755818E-2</v>
      </c>
      <c r="DN160" s="27">
        <f>IF(ISNUMBER(work!DM160-work!CI160),work!DM160-work!CI160,".")</f>
        <v>6.9927262521874062E-2</v>
      </c>
      <c r="DO160" s="27">
        <f>IF(ISNUMBER(work!DN160-work!CJ160),work!DN160-work!CJ160,".")</f>
        <v>6.299661322502681E-2</v>
      </c>
      <c r="DP160" s="27">
        <f>IF(ISNUMBER(work!DO160-work!CK160),work!DO160-work!CK160,".")</f>
        <v>5.4986856804889267E-2</v>
      </c>
      <c r="DQ160" s="27">
        <f>IF(ISNUMBER(work!DP160-work!CL160),work!DP160-work!CL160,".")</f>
        <v>4.5632690577902951E-2</v>
      </c>
      <c r="DR160" s="27">
        <f>IF(ISNUMBER(work!DQ160-work!CM160),work!DQ160-work!CM160,".")</f>
        <v>3.7858529471063086E-2</v>
      </c>
      <c r="DS160" s="27">
        <f>IF(ISNUMBER(work!DR160-work!CN160),work!DR160-work!CN160,".")</f>
        <v>3.0316015350535734E-2</v>
      </c>
      <c r="DT160" s="27">
        <f>IF(ISNUMBER(work!DS160-work!CO160),work!DS160-work!CO160,".")</f>
        <v>2.4142127993718107E-2</v>
      </c>
      <c r="DU160" s="27">
        <f>IF(ISNUMBER(work!DT160-work!CP160),work!DT160-work!CP160,".")</f>
        <v>2.0164688114408913E-2</v>
      </c>
      <c r="DV160" s="27">
        <f t="shared" si="127"/>
        <v>2.0164688114408913E-2</v>
      </c>
      <c r="DW160" s="27"/>
      <c r="DX160" s="27" t="str">
        <f>IF(ISNUMBER(work!FJ160/work!FN160),work!FJ160/work!FN160,".")</f>
        <v>.</v>
      </c>
      <c r="DY160" s="27" t="str">
        <f>IF(ISNUMBER(work!FK160/work!FO160),work!FK160/work!FO160,".")</f>
        <v>.</v>
      </c>
      <c r="DZ160" s="27" t="str">
        <f>IF(ISNUMBER(work!FL160/work!FP160),work!FL160/work!FP160,".")</f>
        <v>.</v>
      </c>
      <c r="EA160" s="27" t="str">
        <f>IF(ISNUMBER(work!FM160/work!FQ160),work!FM160/work!FQ160,".")</f>
        <v>.</v>
      </c>
      <c r="EB160" s="27" t="str">
        <f>IF(ISNUMBER((work!FK160+work!FL160)/(work!FO160+work!FP160)),(work!FK160+work!FL160)/(work!FO160+work!FP160),".")</f>
        <v>.</v>
      </c>
      <c r="EC160" s="27" t="str">
        <f>IF(ISNUMBER(work!FR160/work!FV160),work!FR160/work!FV160,".")</f>
        <v>.</v>
      </c>
      <c r="ED160" s="27" t="str">
        <f>IF(ISNUMBER(work!FS160/work!FW160),work!FS160/work!FW160,".")</f>
        <v>.</v>
      </c>
      <c r="EE160" s="27" t="str">
        <f>IF(ISNUMBER(work!FT160/work!FX160),work!FT160/work!FX160,".")</f>
        <v>.</v>
      </c>
      <c r="EF160" s="27" t="str">
        <f>IF(ISNUMBER(work!FU160/work!FY160),work!FU160/work!FY160,".")</f>
        <v>.</v>
      </c>
      <c r="EG160" s="27" t="str">
        <f>IF(ISNUMBER((work!FS160+work!FT160)/(work!FW160+work!FX160)),(work!FS160+work!FT160)/(work!FW160+work!FX160),".")</f>
        <v>.</v>
      </c>
      <c r="EH160" s="27">
        <f>work!EZ160</f>
        <v>7.7311816595754552E-3</v>
      </c>
      <c r="EI160" s="27" t="str">
        <f>work!FA160</f>
        <v>.</v>
      </c>
      <c r="EJ160" s="27">
        <f>work!FB160</f>
        <v>3.5992960083780822E-3</v>
      </c>
      <c r="EK160" s="27"/>
      <c r="EL160" s="27">
        <f t="shared" si="128"/>
        <v>14803.091</v>
      </c>
      <c r="EM160" t="str">
        <f t="shared" si="129"/>
        <v>.</v>
      </c>
      <c r="EN160" t="str">
        <f>work!FM160</f>
        <v>.</v>
      </c>
      <c r="EO160" t="str">
        <f>IF(ISNUMBER(work!FK160+work!FL160),work!FK160+work!FL160,".")</f>
        <v>.</v>
      </c>
      <c r="EP160" t="str">
        <f>IF(ISNUMBER(work!FU160-work!FM160),work!FU160-work!FM160,".")</f>
        <v>.</v>
      </c>
      <c r="EQ160" t="str">
        <f>IF(ISNUMBER(work!FS160+work!FT160-work!FK160-work!FL160),(work!FS160+work!FT160-work!FK160-work!FL160),".")</f>
        <v>.</v>
      </c>
      <c r="EU160">
        <f>work!FC160</f>
        <v>6000</v>
      </c>
      <c r="EV160" t="str">
        <f>work!FD160</f>
        <v>.</v>
      </c>
      <c r="EW160" t="str">
        <f>IF(ISNUMBER(VLOOKUP($F160,AREA_EM_ALLYEAR,Seq!B$1,FALSE)),VLOOKUP($F160,AREA_EM_ALLYEAR,Seq!B$1,FALSE),".")</f>
        <v>.</v>
      </c>
      <c r="EX160" t="str">
        <f>IF(ISNUMBER(VLOOKUP($F160,AREA_EM_ALLYEAR,Seq!C$1,FALSE)),VLOOKUP($F160,AREA_EM_ALLYEAR,Seq!C$1,FALSE),".")</f>
        <v>.</v>
      </c>
      <c r="EY160" t="str">
        <f>IF(ISNUMBER(VLOOKUP($F160,AREA_EM_ALLYEAR,Seq!D$1,FALSE)),VLOOKUP($F160,AREA_EM_ALLYEAR,Seq!D$1,FALSE),".")</f>
        <v>.</v>
      </c>
      <c r="EZ160" t="str">
        <f>IF(ISNUMBER(VLOOKUP($F160,AREA_EM_ALLYEAR,Seq!E$1,FALSE)),VLOOKUP($F160,AREA_EM_ALLYEAR,Seq!E$1,FALSE),".")</f>
        <v>.</v>
      </c>
      <c r="FA160" t="str">
        <f>IF(ISNUMBER(VLOOKUP($F160,AREA_EM_ALLYEAR,Seq!F$1,FALSE)),VLOOKUP($F160,AREA_EM_ALLYEAR,Seq!F$1,FALSE),".")</f>
        <v>.</v>
      </c>
      <c r="FB160" t="str">
        <f>IF(ISNUMBER(VLOOKUP($F160,AREA_EM_ALLYEAR,Seq!G$1,FALSE)),VLOOKUP($F160,AREA_EM_ALLYEAR,Seq!G$1,FALSE),".")</f>
        <v>.</v>
      </c>
      <c r="FC160" t="str">
        <f>IF(ISNUMBER(VLOOKUP($F160,AREA_EM_ALLYEAR,Seq!H$1,FALSE)),VLOOKUP($F160,AREA_EM_ALLYEAR,Seq!H$1,FALSE),".")</f>
        <v>.</v>
      </c>
      <c r="FD160" t="str">
        <f>IF(ISNUMBER(VLOOKUP($F160,AREA_EM_ALLYEAR,Seq!I$1,FALSE)),VLOOKUP($F160,AREA_EM_ALLYEAR,Seq!I$1,FALSE),".")</f>
        <v>.</v>
      </c>
      <c r="FE160" t="str">
        <f>IF(ISNUMBER(VLOOKUP($F160,AREA_EM_ALLYEAR,Seq!J$1,FALSE)),VLOOKUP($F160,AREA_EM_ALLYEAR,Seq!J$1,FALSE),".")</f>
        <v>.</v>
      </c>
      <c r="FF160" t="str">
        <f>IF(ISNUMBER(VLOOKUP($F160,AREA_EM_ALLYEAR,Seq!K$1,FALSE)),VLOOKUP($F160,AREA_EM_ALLYEAR,Seq!K$1,FALSE),".")</f>
        <v>.</v>
      </c>
      <c r="FG160" t="str">
        <f>IF(ISNUMBER(VLOOKUP($F160,AREA_EM_ALLYEAR,Seq!L$1,FALSE)),VLOOKUP($F160,AREA_EM_ALLYEAR,Seq!L$1,FALSE),".")</f>
        <v>.</v>
      </c>
      <c r="FH160" t="str">
        <f>IF(ISNUMBER(VLOOKUP($F160,AREA_EM_ALLYEAR,Seq!M$1,FALSE)),VLOOKUP($F160,AREA_EM_ALLYEAR,Seq!M$1,FALSE),".")</f>
        <v>.</v>
      </c>
      <c r="FI160" t="str">
        <f>IF(ISNUMBER(VLOOKUP($F160,AREA_EM_ALLYEAR,Seq!N$1,FALSE)),VLOOKUP($F160,AREA_EM_ALLYEAR,Seq!N$1,FALSE),".")</f>
        <v>.</v>
      </c>
      <c r="FJ160" t="str">
        <f>IF(ISNUMBER(VLOOKUP($F160,AREA_EM_ALLYEAR,Seq!O$1,FALSE)),VLOOKUP($F160,AREA_EM_ALLYEAR,Seq!O$1,FALSE),".")</f>
        <v>.</v>
      </c>
      <c r="FK160" t="str">
        <f t="shared" si="130"/>
        <v>.</v>
      </c>
      <c r="FN160">
        <f>IF( ISNUMBER(VLOOKUP($F160,AREA_LIFE,Seq!V$1,FALSE)-Life!V$39),VLOOKUP($F160,AREA_LIFE,Seq!V$1,FALSE)-Life!V$39,".")</f>
        <v>-5.122439024390232</v>
      </c>
      <c r="FO160">
        <f>IF( ISNUMBER(VLOOKUP($F160,AREA_LIFE,Seq!W$1,FALSE)-Life!W$39),VLOOKUP($F160,AREA_LIFE,Seq!W$1,FALSE)-Life!W$39,".")</f>
        <v>-5.2424634146341376</v>
      </c>
      <c r="FP160">
        <f>IF( ISNUMBER(VLOOKUP($F160,AREA_LIFE,Seq!X$1,FALSE)-Life!X$39),VLOOKUP($F160,AREA_LIFE,Seq!X$1,FALSE)-Life!X$39,".")</f>
        <v>-5.3326341463414693</v>
      </c>
      <c r="FQ160">
        <f>IF( ISNUMBER(VLOOKUP($F160,AREA_LIFE,Seq!Y$1,FALSE)-Life!Y$39),VLOOKUP($F160,AREA_LIFE,Seq!Y$1,FALSE)-Life!Y$39,".")</f>
        <v>-5.3954634146341505</v>
      </c>
      <c r="FR160">
        <f>IF( ISNUMBER(VLOOKUP($F160,AREA_LIFE,Seq!Z$1,FALSE)-Life!Z$39),VLOOKUP($F160,AREA_LIFE,Seq!Z$1,FALSE)-Life!Z$39,".")</f>
        <v>-5.4395121951219565</v>
      </c>
      <c r="FS160">
        <f>IF( ISNUMBER(VLOOKUP($F160,AREA_LIFE,Seq!AA$1,FALSE)-Life!AA$39),VLOOKUP($F160,AREA_LIFE,Seq!AA$1,FALSE)-Life!AA$39,".")</f>
        <v>-5.4759756097560981</v>
      </c>
      <c r="FT160">
        <f>IF( ISNUMBER(VLOOKUP($F160,AREA_LIFE,Seq!AB$1,FALSE)-Life!AB$39),VLOOKUP($F160,AREA_LIFE,Seq!AB$1,FALSE)-Life!AB$39,".")</f>
        <v>-5.5146585365853724</v>
      </c>
      <c r="FU160">
        <f>IF( ISNUMBER(VLOOKUP($F160,AREA_LIFE,Seq!AC$1,FALSE)-Life!AC$39),VLOOKUP($F160,AREA_LIFE,Seq!AC$1,FALSE)-Life!AC$39,".")</f>
        <v>-5.5662195121951257</v>
      </c>
      <c r="FV160">
        <f>IF( ISNUMBER(VLOOKUP($F160,AREA_LIFE,Seq!AD$1,FALSE)-Life!AD$39),VLOOKUP($F160,AREA_LIFE,Seq!AD$1,FALSE)-Life!AD$39,".")</f>
        <v>-5.640780487804868</v>
      </c>
      <c r="FW160">
        <f>IF( ISNUMBER(VLOOKUP($F160,AREA_LIFE,Seq!AE$1,FALSE)-Life!AE$39),VLOOKUP($F160,AREA_LIFE,Seq!AE$1,FALSE)-Life!AE$39,".")</f>
        <v>-5.74580487804878</v>
      </c>
      <c r="FX160">
        <f>IF( ISNUMBER(VLOOKUP($F160,AREA_LIFE,Seq!AF$1,FALSE)-Life!AF$39),VLOOKUP($F160,AREA_LIFE,Seq!AF$1,FALSE)-Life!AF$39,".")</f>
        <v>-5.8942439024390225</v>
      </c>
      <c r="FY160">
        <f>IF( ISNUMBER(VLOOKUP($F160,AREA_LIFE,Seq!AG$1,FALSE)-Life!AG$39),VLOOKUP($F160,AREA_LIFE,Seq!AG$1,FALSE)-Life!AG$39,".")</f>
        <v>-6.097878048780494</v>
      </c>
      <c r="FZ160">
        <f>IF( ISNUMBER(VLOOKUP($F160,AREA_LIFE,Seq!AH$1,FALSE)-Life!AH$39),VLOOKUP($F160,AREA_LIFE,Seq!AH$1,FALSE)-Life!AH$39,".")</f>
        <v>-6.3504390243902407</v>
      </c>
      <c r="GA160">
        <f>IF( ISNUMBER(VLOOKUP($F160,AREA_LIFE,Seq!AI$1,FALSE)-Life!AI$39),VLOOKUP($F160,AREA_LIFE,Seq!AI$1,FALSE)-Life!AI$39,".")</f>
        <v>-6.6412439024390366</v>
      </c>
      <c r="GB160">
        <f>IF( ISNUMBER(VLOOKUP($F160,AREA_LIFE,Seq!AJ$1,FALSE)-Life!AJ$39),VLOOKUP($F160,AREA_LIFE,Seq!AJ$1,FALSE)-Life!AJ$39,".")</f>
        <v>-6.9550975609756165</v>
      </c>
      <c r="GC160">
        <f>IF( ISNUMBER(VLOOKUP($F160,AREA_LIFE,Seq!AK$1,FALSE)-Life!AK$39),VLOOKUP($F160,AREA_LIFE,Seq!AK$1,FALSE)-Life!AK$39,".")</f>
        <v>-7.2734146341463486</v>
      </c>
      <c r="GD160">
        <f>IF( ISNUMBER(VLOOKUP($F160,AREA_LIFE,Seq!AL$1,FALSE)-Life!AL$39),VLOOKUP($F160,AREA_LIFE,Seq!AL$1,FALSE)-Life!AL$39,".")</f>
        <v>-7.5755609756097471</v>
      </c>
      <c r="GE160">
        <f>IF( ISNUMBER(VLOOKUP($F160,AREA_LIFE,Seq!AM$1,FALSE)-Life!AM$39),VLOOKUP($F160,AREA_LIFE,Seq!AM$1,FALSE)-Life!AM$39,".")</f>
        <v>-7.8391951219512208</v>
      </c>
      <c r="GF160">
        <f>IF( ISNUMBER(VLOOKUP($F160,AREA_LIFE,Seq!AN$1,FALSE)-Life!AN$39),VLOOKUP($F160,AREA_LIFE,Seq!AN$1,FALSE)-Life!AN$39,".")</f>
        <v>-8.0448292682926947</v>
      </c>
      <c r="GG160">
        <f>IF( ISNUMBER(VLOOKUP($F160,AREA_LIFE,Seq!AO$1,FALSE)-Life!AO$39),VLOOKUP($F160,AREA_LIFE,Seq!AO$1,FALSE)-Life!AO$39,".")</f>
        <v>-8.1766341463414776</v>
      </c>
      <c r="GH160">
        <f>IF( ISNUMBER(VLOOKUP($F160,AREA_LIFE,Seq!AP$1,FALSE)-Life!AP$39),VLOOKUP($F160,AREA_LIFE,Seq!AP$1,FALSE)-Life!AP$39,".")</f>
        <v>-8.21565853658538</v>
      </c>
      <c r="GI160">
        <f>IF( ISNUMBER(VLOOKUP($F160,AREA_LIFE,Seq!AQ$1,FALSE)-Life!AQ$39),VLOOKUP($F160,AREA_LIFE,Seq!AQ$1,FALSE)-Life!AQ$39,".")</f>
        <v>-8.1489999999999938</v>
      </c>
      <c r="GJ160">
        <f>IF( ISNUMBER(VLOOKUP($F160,AREA_LIFE,Seq!AR$1,FALSE)-Life!AR$39),VLOOKUP($F160,AREA_LIFE,Seq!AR$1,FALSE)-Life!AR$39,".")</f>
        <v>-7.9862926829268304</v>
      </c>
      <c r="GK160">
        <f>IF( ISNUMBER(VLOOKUP($F160,AREA_LIFE,Seq!AS$1,FALSE)-Life!AS$39),VLOOKUP($F160,AREA_LIFE,Seq!AS$1,FALSE)-Life!AS$39,".")</f>
        <v>-7.74414634146342</v>
      </c>
      <c r="GL160">
        <f>IF( ISNUMBER(VLOOKUP($F160,AREA_LIFE,Seq!AT$1,FALSE)-Life!AT$39),VLOOKUP($F160,AREA_LIFE,Seq!AT$1,FALSE)-Life!AT$39,".")</f>
        <v>-7.4366829268292776</v>
      </c>
      <c r="GM160">
        <f>IF( ISNUMBER(VLOOKUP($F160,AREA_LIFE,Seq!AU$1,FALSE)-Life!AU$39),VLOOKUP($F160,AREA_LIFE,Seq!AU$1,FALSE)-Life!AU$39,".")</f>
        <v>-7.0864146341463368</v>
      </c>
      <c r="GN160">
        <f>IF( ISNUMBER(VLOOKUP($F160,AREA_LIFE,Seq!AV$1,FALSE)-Life!AV$39),VLOOKUP($F160,AREA_LIFE,Seq!AV$1,FALSE)-Life!AV$39,".")</f>
        <v>-6.7189024390243759</v>
      </c>
      <c r="GO160">
        <f>IF( ISNUMBER(VLOOKUP($F160,AREA_LIFE,Seq!AW$1,FALSE)-Life!AW$39),VLOOKUP($F160,AREA_LIFE,Seq!AW$1,FALSE)-Life!AW$39,".")</f>
        <v>-6.3560975609756127</v>
      </c>
      <c r="GP160">
        <f>IF( ISNUMBER(VLOOKUP($F160,AREA_LIFE,Seq!AX$1,FALSE)-Life!AX$39),VLOOKUP($F160,AREA_LIFE,Seq!AX$1,FALSE)-Life!AX$39,".")</f>
        <v>-6.0194878048780538</v>
      </c>
      <c r="GQ160">
        <f t="shared" si="131"/>
        <v>-6.0194878048780538</v>
      </c>
      <c r="GS160">
        <f>IFERROR(VLOOKUP($F160,AREA_LIFE,Seq!V$1,FALSE),".")</f>
        <v>60.845951219512202</v>
      </c>
      <c r="GT160">
        <f>IFERROR(VLOOKUP($F160,AREA_LIFE,Seq!W$1,FALSE),".")</f>
        <v>60.924268292682932</v>
      </c>
      <c r="GU160">
        <f>IFERROR(VLOOKUP($F160,AREA_LIFE,Seq!X$1,FALSE),".")</f>
        <v>61.015853658536592</v>
      </c>
      <c r="GV160">
        <f>IFERROR(VLOOKUP($F160,AREA_LIFE,Seq!Y$1,FALSE),".")</f>
        <v>61.125707317073179</v>
      </c>
      <c r="GW160">
        <f>IFERROR(VLOOKUP($F160,AREA_LIFE,Seq!Z$1,FALSE),".")</f>
        <v>61.256292682926833</v>
      </c>
      <c r="GX160">
        <f>IFERROR(VLOOKUP($F160,AREA_LIFE,Seq!AA$1,FALSE),".")</f>
        <v>61.404463414634158</v>
      </c>
      <c r="GY160">
        <f>IFERROR(VLOOKUP($F160,AREA_LIFE,Seq!AB$1,FALSE),".")</f>
        <v>61.566560975609761</v>
      </c>
      <c r="GZ160">
        <f>IFERROR(VLOOKUP($F160,AREA_LIFE,Seq!AC$1,FALSE),".")</f>
        <v>61.731975609756098</v>
      </c>
      <c r="HA160">
        <f>IFERROR(VLOOKUP($F160,AREA_LIFE,Seq!AD$1,FALSE),".")</f>
        <v>61.892146341463423</v>
      </c>
      <c r="HB160">
        <f>IFERROR(VLOOKUP($F160,AREA_LIFE,Seq!AE$1,FALSE),".")</f>
        <v>62.040585365853666</v>
      </c>
      <c r="HC160">
        <f>IFERROR(VLOOKUP($F160,AREA_LIFE,Seq!AF$1,FALSE),".")</f>
        <v>62.164829268292685</v>
      </c>
      <c r="HD160">
        <f>IFERROR(VLOOKUP($F160,AREA_LIFE,Seq!AG$1,FALSE),".")</f>
        <v>62.252512195121959</v>
      </c>
      <c r="HE160">
        <f>IFERROR(VLOOKUP($F160,AREA_LIFE,Seq!AH$1,FALSE),".")</f>
        <v>62.304804878048785</v>
      </c>
      <c r="HF160">
        <f>IFERROR(VLOOKUP($F160,AREA_LIFE,Seq!AI$1,FALSE),".")</f>
        <v>62.328341463414638</v>
      </c>
      <c r="HG160">
        <f>IFERROR(VLOOKUP($F160,AREA_LIFE,Seq!AJ$1,FALSE),".")</f>
        <v>62.335243902439032</v>
      </c>
      <c r="HH160">
        <f>IFERROR(VLOOKUP($F160,AREA_LIFE,Seq!AK$1,FALSE),".")</f>
        <v>62.34412195121952</v>
      </c>
      <c r="HI160">
        <f>IFERROR(VLOOKUP($F160,AREA_LIFE,Seq!AL$1,FALSE),".")</f>
        <v>62.376073170731715</v>
      </c>
      <c r="HJ160">
        <f>IFERROR(VLOOKUP($F160,AREA_LIFE,Seq!AM$1,FALSE),".")</f>
        <v>62.452536585365863</v>
      </c>
      <c r="HK160">
        <f>IFERROR(VLOOKUP($F160,AREA_LIFE,Seq!AN$1,FALSE),".")</f>
        <v>62.589975609756102</v>
      </c>
      <c r="HL160">
        <f>IFERROR(VLOOKUP($F160,AREA_LIFE,Seq!AO$1,FALSE),".")</f>
        <v>62.798268292682927</v>
      </c>
      <c r="HM160">
        <f>IFERROR(VLOOKUP($F160,AREA_LIFE,Seq!AP$1,FALSE),".")</f>
        <v>63.088341463414636</v>
      </c>
      <c r="HN160">
        <f>IFERROR(VLOOKUP($F160,AREA_LIFE,Seq!AQ$1,FALSE),".")</f>
        <v>63.462585365853663</v>
      </c>
      <c r="HO160">
        <f>IFERROR(VLOOKUP($F160,AREA_LIFE,Seq!AR$1,FALSE),".")</f>
        <v>63.906853658536591</v>
      </c>
      <c r="HP160">
        <f>IFERROR(VLOOKUP($F160,AREA_LIFE,Seq!AS$1,FALSE),".")</f>
        <v>64.4030243902439</v>
      </c>
      <c r="HQ160">
        <f>IFERROR(VLOOKUP($F160,AREA_LIFE,Seq!AT$1,FALSE),".")</f>
        <v>64.937000000000012</v>
      </c>
      <c r="HR160">
        <f>IFERROR(VLOOKUP($F160,AREA_LIFE,Seq!AU$1,FALSE),".")</f>
        <v>65.490243902439033</v>
      </c>
      <c r="HS160">
        <f>IFERROR(VLOOKUP($F160,AREA_LIFE,Seq!AV$1,FALSE),".")</f>
        <v>66.044707317073176</v>
      </c>
      <c r="HT160">
        <f>IFERROR(VLOOKUP($F160,AREA_LIFE,Seq!AW$1,FALSE),".")</f>
        <v>66.586975609756095</v>
      </c>
      <c r="HU160">
        <f>IFERROR(VLOOKUP($F160,AREA_LIFE,Seq!AX$1,FALSE),".")</f>
        <v>67.105073170731714</v>
      </c>
      <c r="HV160" t="str">
        <f>IFERROR(VLOOKUP($F160,AREA_LIFE,Seq!AY$1,FALSE),".")</f>
        <v>.</v>
      </c>
      <c r="HZ160">
        <f t="shared" si="134"/>
        <v>10</v>
      </c>
      <c r="IA160">
        <f t="shared" si="132"/>
        <v>0</v>
      </c>
      <c r="IB160">
        <f t="shared" si="135"/>
        <v>44504270.180253148</v>
      </c>
      <c r="IC160">
        <f t="shared" si="136"/>
        <v>-44415841.005869061</v>
      </c>
      <c r="ID160">
        <f t="shared" si="133"/>
        <v>9.7861470012267679E-2</v>
      </c>
      <c r="IE160" t="str">
        <f>work!FK160</f>
        <v>.</v>
      </c>
      <c r="IF160" t="str">
        <f>work!FL160</f>
        <v>.</v>
      </c>
      <c r="IG160" t="str">
        <f>work!FM160</f>
        <v>.</v>
      </c>
      <c r="IH160" t="str">
        <f>IF(ISNUMBER(work!FS160-work!FK160),work!FS160-work!FK160,".")</f>
        <v>.</v>
      </c>
      <c r="II160" t="str">
        <f>IF(ISNUMBER(work!FT160-work!FL160),work!FT160-work!FL160,".")</f>
        <v>.</v>
      </c>
      <c r="IJ160" t="str">
        <f>IF(ISNUMBER(work!FU160-work!FM160),work!FU160-work!FM160,".")</f>
        <v>.</v>
      </c>
    </row>
    <row r="161" spans="1:244" hidden="1">
      <c r="A161" s="24" t="str">
        <f t="shared" si="97"/>
        <v>拉丁美洲</v>
      </c>
      <c r="B161" s="24" t="str">
        <f t="shared" si="98"/>
        <v>InEM90</v>
      </c>
      <c r="C161" s="24" t="str">
        <f t="shared" si="99"/>
        <v>Out</v>
      </c>
      <c r="D161" s="24"/>
      <c r="E161" s="25" t="s">
        <v>2621</v>
      </c>
      <c r="F161" s="26" t="str">
        <f t="shared" si="100"/>
        <v>Honduras</v>
      </c>
      <c r="G161" s="27">
        <f t="shared" si="101"/>
        <v>0</v>
      </c>
      <c r="H161" s="27">
        <f t="shared" si="102"/>
        <v>0</v>
      </c>
      <c r="I161" s="27">
        <f t="shared" si="103"/>
        <v>0</v>
      </c>
      <c r="J161" s="27">
        <f t="shared" si="104"/>
        <v>0</v>
      </c>
      <c r="K161" s="27">
        <f t="shared" si="105"/>
        <v>0</v>
      </c>
      <c r="L161" s="27">
        <f t="shared" si="106"/>
        <v>0</v>
      </c>
      <c r="M161" s="27">
        <f t="shared" si="107"/>
        <v>0</v>
      </c>
      <c r="N161" s="27">
        <f t="shared" si="108"/>
        <v>0</v>
      </c>
      <c r="O161" s="27">
        <f t="shared" si="109"/>
        <v>0</v>
      </c>
      <c r="P161" s="27">
        <f t="shared" si="110"/>
        <v>52</v>
      </c>
      <c r="Q161" s="27">
        <f t="shared" si="111"/>
        <v>102</v>
      </c>
      <c r="R161" s="27">
        <f t="shared" si="112"/>
        <v>0</v>
      </c>
      <c r="S161" s="27">
        <f t="shared" si="113"/>
        <v>36</v>
      </c>
      <c r="T161" s="27">
        <f t="shared" si="114"/>
        <v>143</v>
      </c>
      <c r="U161" s="27">
        <f t="shared" si="115"/>
        <v>287</v>
      </c>
      <c r="V161" s="27">
        <f t="shared" si="116"/>
        <v>90</v>
      </c>
      <c r="W161" s="27">
        <f t="shared" si="117"/>
        <v>73</v>
      </c>
      <c r="X161" s="27">
        <f t="shared" si="118"/>
        <v>108</v>
      </c>
      <c r="Y161" s="27">
        <f t="shared" si="119"/>
        <v>106</v>
      </c>
      <c r="Z161" s="27">
        <f t="shared" si="120"/>
        <v>69</v>
      </c>
      <c r="AA161" s="27">
        <f t="shared" si="121"/>
        <v>539</v>
      </c>
      <c r="AB161" s="27">
        <f t="shared" si="122"/>
        <v>290</v>
      </c>
      <c r="AC161" s="27">
        <f t="shared" si="123"/>
        <v>131</v>
      </c>
      <c r="AD161" s="27">
        <f t="shared" si="124"/>
        <v>0</v>
      </c>
      <c r="AE161" s="27">
        <f t="shared" si="125"/>
        <v>214</v>
      </c>
      <c r="AF161" s="27">
        <f t="shared" si="126"/>
        <v>0</v>
      </c>
      <c r="AG161" s="27"/>
      <c r="AH161" s="27">
        <f>IF(ISNUMBER(work!C161+work!AH161),work!C161+work!AH161,".")</f>
        <v>18698945.333451219</v>
      </c>
      <c r="AI161" s="27">
        <f>IF(ISNUMBER(work!D161+work!AI161),work!D161+work!AI161,".")</f>
        <v>19660496.598659482</v>
      </c>
      <c r="AJ161" s="27">
        <f>IF(ISNUMBER(work!E161+work!AJ161),work!E161+work!AJ161,".")</f>
        <v>21406062.799207829</v>
      </c>
      <c r="AK161" s="27">
        <f>IF(ISNUMBER(work!F161+work!AK161),work!F161+work!AK161,".")</f>
        <v>23690934.775128506</v>
      </c>
      <c r="AL161" s="27">
        <f>IF(ISNUMBER(work!G161+work!AL161),work!G161+work!AL161,".")</f>
        <v>27247948.296298411</v>
      </c>
      <c r="AM161" s="27">
        <f>IF(ISNUMBER(work!H161+work!AM161),work!H161+work!AM161,".")</f>
        <v>30887026.270252973</v>
      </c>
      <c r="AN161" s="27">
        <f>IF(ISNUMBER(work!I161+work!AN161),work!I161+work!AN161,".")</f>
        <v>33569480.836726762</v>
      </c>
      <c r="AO161" s="27">
        <f>IF(ISNUMBER(work!J161+work!AO161),work!J161+work!AO161,".")</f>
        <v>37438817.55037301</v>
      </c>
      <c r="AP161" s="27">
        <f>IF(ISNUMBER(work!K161+work!AP161),work!K161+work!AP161,".")</f>
        <v>41637910.093329214</v>
      </c>
      <c r="AQ161" s="27">
        <f>IF(ISNUMBER(work!L161+work!AQ161),work!L161+work!AQ161,".")</f>
        <v>43346176.620060287</v>
      </c>
      <c r="AR161" s="27">
        <f>IF(ISNUMBER(work!M161+work!AR161),work!M161+work!AR161,".")</f>
        <v>44974306.439400874</v>
      </c>
      <c r="AS161" s="27">
        <f>IF(ISNUMBER(work!N161+work!AS161),work!N161+work!AS161,".")</f>
        <v>49081355.165299565</v>
      </c>
      <c r="AT161" s="27">
        <f>IF(ISNUMBER(work!O161+work!AT161),work!O161+work!AT161,".")</f>
        <v>56005372.79970786</v>
      </c>
      <c r="AU161" s="27">
        <f>IF(ISNUMBER(work!P161+work!AU161),work!P161+work!AU161,".")</f>
        <v>63802548.05618979</v>
      </c>
      <c r="AV161" s="27">
        <f>IF(ISNUMBER(work!Q161+work!AV161),work!Q161+work!AV161,".")</f>
        <v>72074870.353952333</v>
      </c>
      <c r="AW161" s="27">
        <f>IF(ISNUMBER(work!R161+work!AW161),work!R161+work!AW161,".")</f>
        <v>79890828.572101861</v>
      </c>
      <c r="AX161" s="27">
        <f>IF(ISNUMBER(work!S161+work!AX161),work!S161+work!AX161,".")</f>
        <v>87840720.457435831</v>
      </c>
      <c r="AY161" s="27">
        <f>IF(ISNUMBER(work!T161+work!AY161),work!T161+work!AY161,".")</f>
        <v>95982609.758499712</v>
      </c>
      <c r="AZ161" s="27">
        <f>IF(ISNUMBER(work!U161+work!AZ161),work!U161+work!AZ161,".")</f>
        <v>103436651.44814298</v>
      </c>
      <c r="BA161" s="27">
        <f>IF(ISNUMBER(work!V161+work!BA161),work!V161+work!BA161,".")</f>
        <v>111232845.8438547</v>
      </c>
      <c r="BB161" s="27">
        <f>IF(ISNUMBER(work!W161+work!BB161),work!W161+work!BB161,".")</f>
        <v>120558586.2918282</v>
      </c>
      <c r="BC161" s="27">
        <f>IF(ISNUMBER(work!X161+work!BC161),work!X161+work!BC161,".")</f>
        <v>130525322.90547536</v>
      </c>
      <c r="BD161" s="27">
        <f>IF(ISNUMBER(work!Y161+work!BD161),work!Y161+work!BD161,".")</f>
        <v>142364109.16508278</v>
      </c>
      <c r="BE161" s="27">
        <f>IF(ISNUMBER(work!Z161+work!BE161),work!Z161+work!BE161,".")</f>
        <v>156559224.3924664</v>
      </c>
      <c r="BF161" s="27">
        <f>IF(ISNUMBER(work!AA161+work!BF161),work!AA161+work!BF161,".")</f>
        <v>172341084.01635927</v>
      </c>
      <c r="BG161" s="27">
        <f>IF(ISNUMBER(work!AB161+work!BG161),work!AB161+work!BG161,".")</f>
        <v>190227976.9044404</v>
      </c>
      <c r="BH161" s="27">
        <f>IF(ISNUMBER(work!AC161+work!BH161),work!AC161+work!BH161,".")</f>
        <v>212250265.82155052</v>
      </c>
      <c r="BI161" s="27">
        <f>IF(ISNUMBER(work!AD161+work!BI161),work!AD161+work!BI161,".")</f>
        <v>239779498.77941763</v>
      </c>
      <c r="BJ161" s="27">
        <f>IF(ISNUMBER(work!AE161+work!BJ161),work!AE161+work!BJ161,".")</f>
        <v>261308606.27504796</v>
      </c>
      <c r="BK161" s="27">
        <f>IF(ISNUMBER(work!AF161+work!BK161),work!AF161+work!BK161,".")</f>
        <v>294785109.53102523</v>
      </c>
      <c r="BL161" s="27"/>
      <c r="BM161" s="27">
        <f>IF(ISNUMBER(work!AH161-work!C161),work!AH161-work!C161,".")</f>
        <v>-17889443.229614779</v>
      </c>
      <c r="BN161" s="27">
        <f>IF(ISNUMBER(work!AI161-work!D161),work!AI161-work!D161,".")</f>
        <v>-18830488.169685919</v>
      </c>
      <c r="BO161" s="27">
        <f>IF(ISNUMBER(work!AJ161-work!E161),work!AJ161-work!E161,".")</f>
        <v>-20587601.583056971</v>
      </c>
      <c r="BP161" s="27">
        <f>IF(ISNUMBER(work!AK161-work!F161),work!AK161-work!F161,".")</f>
        <v>-22880039.024803095</v>
      </c>
      <c r="BQ161" s="27">
        <f>IF(ISNUMBER(work!AL161-work!G161),work!AL161-work!G161,".")</f>
        <v>-26401813.521222789</v>
      </c>
      <c r="BR161" s="27">
        <f>IF(ISNUMBER(work!AM161-work!H161),work!AM161-work!H161,".")</f>
        <v>-30005453.392633624</v>
      </c>
      <c r="BS161" s="27">
        <f>IF(ISNUMBER(work!AN161-work!I161),work!AN161-work!I161,".")</f>
        <v>-32681537.036493845</v>
      </c>
      <c r="BT161" s="27">
        <f>IF(ISNUMBER(work!AO161-work!J161),work!AO161-work!J161,".")</f>
        <v>-36497318.396141194</v>
      </c>
      <c r="BU161" s="27">
        <f>IF(ISNUMBER(work!AP161-work!K161),work!AP161-work!K161,".")</f>
        <v>-40653009.215141185</v>
      </c>
      <c r="BV161" s="27">
        <f>IF(ISNUMBER(work!AQ161-work!L161),work!AQ161-work!L161,".")</f>
        <v>-42318670.380057313</v>
      </c>
      <c r="BW161" s="27">
        <f>IF(ISNUMBER(work!AR161-work!M161),work!AR161-work!M161,".")</f>
        <v>-43945804.746721335</v>
      </c>
      <c r="BX161" s="27">
        <f>IF(ISNUMBER(work!AS161-work!N161),work!AS161-work!N161,".")</f>
        <v>-48019406.249945834</v>
      </c>
      <c r="BY161" s="27">
        <f>IF(ISNUMBER(work!AT161-work!O161),work!AT161-work!O161,".")</f>
        <v>-54883696.736502349</v>
      </c>
      <c r="BZ161" s="27">
        <f>IF(ISNUMBER(work!AU161-work!P161),work!AU161-work!P161,".")</f>
        <v>-62610991.215089798</v>
      </c>
      <c r="CA161" s="27">
        <f>IF(ISNUMBER(work!AV161-work!Q161),work!AV161-work!Q161,".")</f>
        <v>-70898842.561864868</v>
      </c>
      <c r="CB161" s="27">
        <f>IF(ISNUMBER(work!AW161-work!R161),work!AW161-work!R161,".")</f>
        <v>-78667019.05153954</v>
      </c>
      <c r="CC161" s="27">
        <f>IF(ISNUMBER(work!AX161-work!S161),work!AX161-work!S161,".")</f>
        <v>-86572911.92856957</v>
      </c>
      <c r="CD161" s="27">
        <f>IF(ISNUMBER(work!AY161-work!T161),work!AY161-work!T161,".")</f>
        <v>-94651490.439404279</v>
      </c>
      <c r="CE161" s="27">
        <f>IF(ISNUMBER(work!AZ161-work!U161),work!AZ161-work!U161,".")</f>
        <v>-102066908.56519702</v>
      </c>
      <c r="CF161" s="27">
        <f>IF(ISNUMBER(work!BA161-work!V161),work!BA161-work!V161,".")</f>
        <v>-109888984.7304993</v>
      </c>
      <c r="CG161" s="27">
        <f>IF(ISNUMBER(work!BB161-work!W161),work!BB161-work!W161,".")</f>
        <v>-119137478.05077179</v>
      </c>
      <c r="CH161" s="27">
        <f>IF(ISNUMBER(work!BC161-work!X161),work!BC161-work!X161,".")</f>
        <v>-129065514.77756064</v>
      </c>
      <c r="CI161" s="27">
        <f>IF(ISNUMBER(work!BD161-work!Y161),work!BD161-work!Y161,".")</f>
        <v>-140849494.7471092</v>
      </c>
      <c r="CJ161" s="27">
        <f>IF(ISNUMBER(work!BE161-work!Z161),work!BE161-work!Z161,".")</f>
        <v>-154975739.91094562</v>
      </c>
      <c r="CK161" s="27">
        <f>IF(ISNUMBER(work!BF161-work!AA161),work!BF161-work!AA161,".")</f>
        <v>-170658911.68169671</v>
      </c>
      <c r="CL161" s="27">
        <f>IF(ISNUMBER(work!BG161-work!AB161),work!BG161-work!AB161,".")</f>
        <v>-188444018.34621358</v>
      </c>
      <c r="CM161" s="27">
        <f>IF(ISNUMBER(work!BH161-work!AC161),work!BH161-work!AC161,".")</f>
        <v>-210347680.87817946</v>
      </c>
      <c r="CN161" s="27">
        <f>IF(ISNUMBER(work!BI161-work!AD161),work!BI161-work!AD161,".")</f>
        <v>-237756180.99127638</v>
      </c>
      <c r="CO161" s="27">
        <f>IF(ISNUMBER(work!BJ161-work!AE161),work!BJ161-work!AE161,".")</f>
        <v>-259205284.67501003</v>
      </c>
      <c r="CP161" s="27">
        <f>IF(ISNUMBER(work!BK161-work!AF161),work!BK161-work!AF161,".")</f>
        <v>-292723998.29776543</v>
      </c>
      <c r="CQ161" s="27"/>
      <c r="CR161" s="27"/>
      <c r="CS161" s="27">
        <f>IF(ISNUMBER(work!CR161-work!BN161),work!CR161-work!BN161,".")</f>
        <v>9.346209289993998E-2</v>
      </c>
      <c r="CT161" s="27">
        <f>IF(ISNUMBER(work!CS161-work!BO161),work!CS161-work!BO161,".")</f>
        <v>9.2462092899939979E-2</v>
      </c>
      <c r="CU161" s="27">
        <f>IF(ISNUMBER(work!CT161-work!BP161),work!CT161-work!BP161,".")</f>
        <v>9.2462092899939979E-2</v>
      </c>
      <c r="CV161" s="27">
        <f>IF(ISNUMBER(work!CU161-work!BQ161),work!CU161-work!BQ161,".")</f>
        <v>9.1462092899939978E-2</v>
      </c>
      <c r="CW161" s="27">
        <f>IF(ISNUMBER(work!CV161-work!BR161),work!CV161-work!BR161,".")</f>
        <v>9.1462092899939978E-2</v>
      </c>
      <c r="CX161" s="27">
        <f>IF(ISNUMBER(work!CW161-work!BS161),work!CW161-work!BS161,".")</f>
        <v>9.0462092899939978E-2</v>
      </c>
      <c r="CY161" s="27">
        <f>IF(ISNUMBER(work!CX161-work!BT161),work!CX161-work!BT161,".")</f>
        <v>8.9462092899939991E-2</v>
      </c>
      <c r="CZ161" s="27">
        <f>IF(ISNUMBER(work!CY161-work!BU161),work!CY161-work!BU161,".")</f>
        <v>8.846209289993999E-2</v>
      </c>
      <c r="DA161" s="27">
        <f>IF(ISNUMBER(work!CZ161-work!BV161),work!CZ161-work!BV161,".")</f>
        <v>8.7462092899939989E-2</v>
      </c>
      <c r="DB161" s="27">
        <f>IF(ISNUMBER(work!DA161-work!BW161),work!DA161-work!BW161,".")</f>
        <v>8.6462092899939988E-2</v>
      </c>
      <c r="DC161" s="94">
        <f>IF(ISNUMBER(work!DB161-work!BX161),work!DB161-work!BX161,".")</f>
        <v>8.4462092899939986E-2</v>
      </c>
      <c r="DD161" s="27">
        <f>IF(ISNUMBER(work!DC161-work!BY161),work!DC161-work!BY161,".")</f>
        <v>8.2462092899939984E-2</v>
      </c>
      <c r="DE161" s="27">
        <f>IF(ISNUMBER(work!DD161-work!BZ161),work!DD161-work!BZ161,".")</f>
        <v>7.8911255248605094E-2</v>
      </c>
      <c r="DF161" s="27">
        <f>IF(ISNUMBER(work!DE161-work!CA161),work!DE161-work!CA161,".")</f>
        <v>7.6911255248605093E-2</v>
      </c>
      <c r="DG161" s="27">
        <f>IF(ISNUMBER(work!DF161-work!CB161),work!DF161-work!CB161,".")</f>
        <v>7.4911255248605091E-2</v>
      </c>
      <c r="DH161" s="27">
        <f>IF(ISNUMBER(work!DG161-work!CC161),work!DG161-work!CC161,".")</f>
        <v>7.2911255248605089E-2</v>
      </c>
      <c r="DI161" s="27">
        <f>IF(ISNUMBER(work!DH161-work!CD161),work!DH161-work!CD161,".")</f>
        <v>6.99112552486051E-2</v>
      </c>
      <c r="DJ161" s="27">
        <f>IF(ISNUMBER(work!DI161-work!CE161),work!DI161-work!CE161,".")</f>
        <v>6.7911255248605099E-2</v>
      </c>
      <c r="DK161" s="27">
        <f>IF(ISNUMBER(work!DJ161-work!CF161),work!DJ161-work!CF161,".")</f>
        <v>6.5911255248605097E-2</v>
      </c>
      <c r="DL161" s="27">
        <f>IF(ISNUMBER(work!DK161-work!CG161),work!DK161-work!CG161,".")</f>
        <v>6.3767099186276668E-2</v>
      </c>
      <c r="DM161" s="94">
        <f>IF(ISNUMBER(work!DL161-work!CH161),work!DL161-work!CH161,".")</f>
        <v>6.1581035961425883E-2</v>
      </c>
      <c r="DN161" s="27">
        <f>IF(ISNUMBER(work!DM161-work!CI161),work!DM161-work!CI161,".")</f>
        <v>5.9332373300423312E-2</v>
      </c>
      <c r="DO161" s="27">
        <f>IF(ISNUMBER(work!DN161-work!CJ161),work!DN161-work!CJ161,".")</f>
        <v>5.7040304735606111E-2</v>
      </c>
      <c r="DP161" s="27">
        <f>IF(ISNUMBER(work!DO161-work!CK161),work!DO161-work!CK161,".")</f>
        <v>6.1216918212465554E-2</v>
      </c>
      <c r="DQ161" s="27">
        <f>IF(ISNUMBER(work!DP161-work!CL161),work!DP161-work!CL161,".")</f>
        <v>5.7489879467175375E-2</v>
      </c>
      <c r="DR161" s="94">
        <f>IF(ISNUMBER(work!DQ161-work!CM161),work!DQ161-work!CM161,".")</f>
        <v>5.48453525625913E-2</v>
      </c>
      <c r="DS161" s="27">
        <f>IF(ISNUMBER(work!DR161-work!CN161),work!DR161-work!CN161,".")</f>
        <v>5.1294026234279762E-2</v>
      </c>
      <c r="DT161" s="27">
        <f>IF(ISNUMBER(work!DS161-work!CO161),work!DS161-work!CO161,".")</f>
        <v>4.7781585750688346E-2</v>
      </c>
      <c r="DU161" s="27">
        <f>IF(ISNUMBER(work!DT161-work!CP161),work!DT161-work!CP161,".")</f>
        <v>4.5218996339421724E-2</v>
      </c>
      <c r="DV161" s="27">
        <f t="shared" si="127"/>
        <v>4.5218996339421724E-2</v>
      </c>
      <c r="DW161" s="27"/>
      <c r="DX161" s="27" t="str">
        <f>IF(ISNUMBER(work!FJ161/work!FN161),work!FJ161/work!FN161,".")</f>
        <v>.</v>
      </c>
      <c r="DY161" s="27" t="str">
        <f>IF(ISNUMBER(work!FK161/work!FO161),work!FK161/work!FO161,".")</f>
        <v>.</v>
      </c>
      <c r="DZ161" s="27" t="str">
        <f>IF(ISNUMBER(work!FL161/work!FP161),work!FL161/work!FP161,".")</f>
        <v>.</v>
      </c>
      <c r="EA161" s="27" t="str">
        <f>IF(ISNUMBER(work!FM161/work!FQ161),work!FM161/work!FQ161,".")</f>
        <v>.</v>
      </c>
      <c r="EB161" s="27" t="str">
        <f>IF(ISNUMBER((work!FK161+work!FL161)/(work!FO161+work!FP161)),(work!FK161+work!FL161)/(work!FO161+work!FP161),".")</f>
        <v>.</v>
      </c>
      <c r="EC161" s="27" t="str">
        <f>IF(ISNUMBER(work!FR161/work!FV161),work!FR161/work!FV161,".")</f>
        <v>.</v>
      </c>
      <c r="ED161" s="27" t="str">
        <f>IF(ISNUMBER(work!FS161/work!FW161),work!FS161/work!FW161,".")</f>
        <v>.</v>
      </c>
      <c r="EE161" s="27" t="str">
        <f>IF(ISNUMBER(work!FT161/work!FX161),work!FT161/work!FX161,".")</f>
        <v>.</v>
      </c>
      <c r="EF161" s="27" t="str">
        <f>IF(ISNUMBER(work!FU161/work!FY161),work!FU161/work!FY161,".")</f>
        <v>.</v>
      </c>
      <c r="EG161" s="27" t="str">
        <f>IF(ISNUMBER((work!FS161+work!FT161)/(work!FW161+work!FX161)),(work!FS161+work!FT161)/(work!FW161+work!FX161),".")</f>
        <v>.</v>
      </c>
      <c r="EH161" s="27">
        <f>work!EZ161</f>
        <v>2.7514244812395497E-4</v>
      </c>
      <c r="EI161" s="27">
        <f>work!FA161</f>
        <v>2.040315408278335E-4</v>
      </c>
      <c r="EJ161" s="27" t="str">
        <f>work!FB161</f>
        <v>.</v>
      </c>
      <c r="EK161" s="27"/>
      <c r="EL161" s="27">
        <f t="shared" si="128"/>
        <v>13542.082</v>
      </c>
      <c r="EM161">
        <f t="shared" si="129"/>
        <v>73</v>
      </c>
      <c r="EN161" t="str">
        <f>work!FM161</f>
        <v>.</v>
      </c>
      <c r="EO161" t="str">
        <f>IF(ISNUMBER(work!FK161+work!FL161),work!FK161+work!FL161,".")</f>
        <v>.</v>
      </c>
      <c r="EP161" t="str">
        <f>IF(ISNUMBER(work!FU161-work!FM161),work!FU161-work!FM161,".")</f>
        <v>.</v>
      </c>
      <c r="EQ161" t="str">
        <f>IF(ISNUMBER(work!FS161+work!FT161-work!FK161-work!FL161),(work!FS161+work!FT161-work!FK161-work!FL161),".")</f>
        <v>.</v>
      </c>
      <c r="EU161">
        <f>work!FC161</f>
        <v>1000</v>
      </c>
      <c r="EV161">
        <f>work!FD161</f>
        <v>1000</v>
      </c>
      <c r="EW161" t="str">
        <f>IF(ISNUMBER(VLOOKUP($F161,AREA_EM_ALLYEAR,Seq!B$1,FALSE)),VLOOKUP($F161,AREA_EM_ALLYEAR,Seq!B$1,FALSE),".")</f>
        <v>.</v>
      </c>
      <c r="EX161" t="str">
        <f>IF(ISNUMBER(VLOOKUP($F161,AREA_EM_ALLYEAR,Seq!C$1,FALSE)),VLOOKUP($F161,AREA_EM_ALLYEAR,Seq!C$1,FALSE),".")</f>
        <v>.</v>
      </c>
      <c r="EY161" t="str">
        <f>IF(ISNUMBER(VLOOKUP($F161,AREA_EM_ALLYEAR,Seq!D$1,FALSE)),VLOOKUP($F161,AREA_EM_ALLYEAR,Seq!D$1,FALSE),".")</f>
        <v>.</v>
      </c>
      <c r="EZ161" t="str">
        <f>IF(ISNUMBER(VLOOKUP($F161,AREA_EM_ALLYEAR,Seq!E$1,FALSE)),VLOOKUP($F161,AREA_EM_ALLYEAR,Seq!E$1,FALSE),".")</f>
        <v>.</v>
      </c>
      <c r="FA161" t="str">
        <f>IF(ISNUMBER(VLOOKUP($F161,AREA_EM_ALLYEAR,Seq!F$1,FALSE)),VLOOKUP($F161,AREA_EM_ALLYEAR,Seq!F$1,FALSE),".")</f>
        <v>.</v>
      </c>
      <c r="FB161" t="str">
        <f>IF(ISNUMBER(VLOOKUP($F161,AREA_EM_ALLYEAR,Seq!G$1,FALSE)),VLOOKUP($F161,AREA_EM_ALLYEAR,Seq!G$1,FALSE),".")</f>
        <v>.</v>
      </c>
      <c r="FC161" t="str">
        <f>IF(ISNUMBER(VLOOKUP($F161,AREA_EM_ALLYEAR,Seq!H$1,FALSE)),VLOOKUP($F161,AREA_EM_ALLYEAR,Seq!H$1,FALSE),".")</f>
        <v>.</v>
      </c>
      <c r="FD161" t="str">
        <f>IF(ISNUMBER(VLOOKUP($F161,AREA_EM_ALLYEAR,Seq!I$1,FALSE)),VLOOKUP($F161,AREA_EM_ALLYEAR,Seq!I$1,FALSE),".")</f>
        <v>.</v>
      </c>
      <c r="FE161" t="str">
        <f>IF(ISNUMBER(VLOOKUP($F161,AREA_EM_ALLYEAR,Seq!J$1,FALSE)),VLOOKUP($F161,AREA_EM_ALLYEAR,Seq!J$1,FALSE),".")</f>
        <v>.</v>
      </c>
      <c r="FF161" t="str">
        <f>IF(ISNUMBER(VLOOKUP($F161,AREA_EM_ALLYEAR,Seq!K$1,FALSE)),VLOOKUP($F161,AREA_EM_ALLYEAR,Seq!K$1,FALSE),".")</f>
        <v>.</v>
      </c>
      <c r="FG161" t="str">
        <f>IF(ISNUMBER(VLOOKUP($F161,AREA_EM_ALLYEAR,Seq!L$1,FALSE)),VLOOKUP($F161,AREA_EM_ALLYEAR,Seq!L$1,FALSE),".")</f>
        <v>.</v>
      </c>
      <c r="FH161" t="str">
        <f>IF(ISNUMBER(VLOOKUP($F161,AREA_EM_ALLYEAR,Seq!M$1,FALSE)),VLOOKUP($F161,AREA_EM_ALLYEAR,Seq!M$1,FALSE),".")</f>
        <v>.</v>
      </c>
      <c r="FI161" t="str">
        <f>IF(ISNUMBER(VLOOKUP($F161,AREA_EM_ALLYEAR,Seq!N$1,FALSE)),VLOOKUP($F161,AREA_EM_ALLYEAR,Seq!N$1,FALSE),".")</f>
        <v>.</v>
      </c>
      <c r="FJ161" t="str">
        <f>IF(ISNUMBER(VLOOKUP($F161,AREA_EM_ALLYEAR,Seq!O$1,FALSE)),VLOOKUP($F161,AREA_EM_ALLYEAR,Seq!O$1,FALSE),".")</f>
        <v>.</v>
      </c>
      <c r="FK161" t="str">
        <f t="shared" si="130"/>
        <v>.</v>
      </c>
      <c r="FN161">
        <f>IF( ISNUMBER(VLOOKUP($F161,AREA_LIFE,Seq!V$1,FALSE)-Life!V$39),VLOOKUP($F161,AREA_LIFE,Seq!V$1,FALSE)-Life!V$39,".")</f>
        <v>-6.5267804878048707</v>
      </c>
      <c r="FO161">
        <f>IF( ISNUMBER(VLOOKUP($F161,AREA_LIFE,Seq!W$1,FALSE)-Life!W$39),VLOOKUP($F161,AREA_LIFE,Seq!W$1,FALSE)-Life!W$39,".")</f>
        <v>-5.9408292682926742</v>
      </c>
      <c r="FP161">
        <f>IF( ISNUMBER(VLOOKUP($F161,AREA_LIFE,Seq!X$1,FALSE)-Life!X$39),VLOOKUP($F161,AREA_LIFE,Seq!X$1,FALSE)-Life!X$39,".")</f>
        <v>-5.325243902439027</v>
      </c>
      <c r="FQ161">
        <f>IF( ISNUMBER(VLOOKUP($F161,AREA_LIFE,Seq!Y$1,FALSE)-Life!Y$39),VLOOKUP($F161,AREA_LIFE,Seq!Y$1,FALSE)-Life!Y$39,".")</f>
        <v>-4.6950487804878094</v>
      </c>
      <c r="FR161">
        <f>IF( ISNUMBER(VLOOKUP($F161,AREA_LIFE,Seq!Z$1,FALSE)-Life!Z$39),VLOOKUP($F161,AREA_LIFE,Seq!Z$1,FALSE)-Life!Z$39,".")</f>
        <v>-4.0727804878048914</v>
      </c>
      <c r="FS161">
        <f>IF( ISNUMBER(VLOOKUP($F161,AREA_LIFE,Seq!AA$1,FALSE)-Life!AA$39),VLOOKUP($F161,AREA_LIFE,Seq!AA$1,FALSE)-Life!AA$39,".")</f>
        <v>-3.487000000000009</v>
      </c>
      <c r="FT161">
        <f>IF( ISNUMBER(VLOOKUP($F161,AREA_LIFE,Seq!AB$1,FALSE)-Life!AB$39),VLOOKUP($F161,AREA_LIFE,Seq!AB$1,FALSE)-Life!AB$39,".")</f>
        <v>-2.9649024390243852</v>
      </c>
      <c r="FU161">
        <f>IF( ISNUMBER(VLOOKUP($F161,AREA_LIFE,Seq!AC$1,FALSE)-Life!AC$39),VLOOKUP($F161,AREA_LIFE,Seq!AC$1,FALSE)-Life!AC$39,".")</f>
        <v>-2.5190243902438993</v>
      </c>
      <c r="FV161">
        <f>IF( ISNUMBER(VLOOKUP($F161,AREA_LIFE,Seq!AD$1,FALSE)-Life!AD$39),VLOOKUP($F161,AREA_LIFE,Seq!AD$1,FALSE)-Life!AD$39,".")</f>
        <v>-2.1575121951219387</v>
      </c>
      <c r="FW161">
        <f>IF( ISNUMBER(VLOOKUP($F161,AREA_LIFE,Seq!AE$1,FALSE)-Life!AE$39),VLOOKUP($F161,AREA_LIFE,Seq!AE$1,FALSE)-Life!AE$39,".")</f>
        <v>-1.8803414634146378</v>
      </c>
      <c r="FX161">
        <f>IF( ISNUMBER(VLOOKUP($F161,AREA_LIFE,Seq!AF$1,FALSE)-Life!AF$39),VLOOKUP($F161,AREA_LIFE,Seq!AF$1,FALSE)-Life!AF$39,".")</f>
        <v>-1.6780487804877993</v>
      </c>
      <c r="FY161">
        <f>IF( ISNUMBER(VLOOKUP($F161,AREA_LIFE,Seq!AG$1,FALSE)-Life!AG$39),VLOOKUP($F161,AREA_LIFE,Seq!AG$1,FALSE)-Life!AG$39,".")</f>
        <v>-1.531121951219518</v>
      </c>
      <c r="FZ161">
        <f>IF( ISNUMBER(VLOOKUP($F161,AREA_LIFE,Seq!AH$1,FALSE)-Life!AH$39),VLOOKUP($F161,AREA_LIFE,Seq!AH$1,FALSE)-Life!AH$39,".")</f>
        <v>-1.4134634146341369</v>
      </c>
      <c r="GA161">
        <f>IF( ISNUMBER(VLOOKUP($F161,AREA_LIFE,Seq!AI$1,FALSE)-Life!AI$39),VLOOKUP($F161,AREA_LIFE,Seq!AI$1,FALSE)-Life!AI$39,".")</f>
        <v>-1.3054634146341471</v>
      </c>
      <c r="GB161">
        <f>IF( ISNUMBER(VLOOKUP($F161,AREA_LIFE,Seq!AJ$1,FALSE)-Life!AJ$39),VLOOKUP($F161,AREA_LIFE,Seq!AJ$1,FALSE)-Life!AJ$39,".")</f>
        <v>-1.1989999999999981</v>
      </c>
      <c r="GC161">
        <f>IF( ISNUMBER(VLOOKUP($F161,AREA_LIFE,Seq!AK$1,FALSE)-Life!AK$39),VLOOKUP($F161,AREA_LIFE,Seq!AK$1,FALSE)-Life!AK$39,".")</f>
        <v>-1.0984634146341392</v>
      </c>
      <c r="GD161">
        <f>IF( ISNUMBER(VLOOKUP($F161,AREA_LIFE,Seq!AL$1,FALSE)-Life!AL$39),VLOOKUP($F161,AREA_LIFE,Seq!AL$1,FALSE)-Life!AL$39,".")</f>
        <v>-1.0147073170731744</v>
      </c>
      <c r="GE161">
        <f>IF( ISNUMBER(VLOOKUP($F161,AREA_LIFE,Seq!AM$1,FALSE)-Life!AM$39),VLOOKUP($F161,AREA_LIFE,Seq!AM$1,FALSE)-Life!AM$39,".")</f>
        <v>-0.96170731707317714</v>
      </c>
      <c r="GF161">
        <f>IF( ISNUMBER(VLOOKUP($F161,AREA_LIFE,Seq!AN$1,FALSE)-Life!AN$39),VLOOKUP($F161,AREA_LIFE,Seq!AN$1,FALSE)-Life!AN$39,".")</f>
        <v>-0.94787804878049542</v>
      </c>
      <c r="GG161">
        <f>IF( ISNUMBER(VLOOKUP($F161,AREA_LIFE,Seq!AO$1,FALSE)-Life!AO$39),VLOOKUP($F161,AREA_LIFE,Seq!AO$1,FALSE)-Life!AO$39,".")</f>
        <v>-0.96721951219512903</v>
      </c>
      <c r="GH161">
        <f>IF( ISNUMBER(VLOOKUP($F161,AREA_LIFE,Seq!AP$1,FALSE)-Life!AP$39),VLOOKUP($F161,AREA_LIFE,Seq!AP$1,FALSE)-Life!AP$39,".")</f>
        <v>-1.0082439024390482</v>
      </c>
      <c r="GI161">
        <f>IF( ISNUMBER(VLOOKUP($F161,AREA_LIFE,Seq!AQ$1,FALSE)-Life!AQ$39),VLOOKUP($F161,AREA_LIFE,Seq!AQ$1,FALSE)-Life!AQ$39,".")</f>
        <v>-1.0539512195121858</v>
      </c>
      <c r="GJ161">
        <f>IF( ISNUMBER(VLOOKUP($F161,AREA_LIFE,Seq!AR$1,FALSE)-Life!AR$39),VLOOKUP($F161,AREA_LIFE,Seq!AR$1,FALSE)-Life!AR$39,".")</f>
        <v>-1.0884634146341483</v>
      </c>
      <c r="GK161">
        <f>IF( ISNUMBER(VLOOKUP($F161,AREA_LIFE,Seq!AS$1,FALSE)-Life!AS$39),VLOOKUP($F161,AREA_LIFE,Seq!AS$1,FALSE)-Life!AS$39,".")</f>
        <v>-1.1023658536585401</v>
      </c>
      <c r="GL161">
        <f>IF( ISNUMBER(VLOOKUP($F161,AREA_LIFE,Seq!AT$1,FALSE)-Life!AT$39),VLOOKUP($F161,AREA_LIFE,Seq!AT$1,FALSE)-Life!AT$39,".")</f>
        <v>-1.0912682926829405</v>
      </c>
      <c r="GM161">
        <f>IF( ISNUMBER(VLOOKUP($F161,AREA_LIFE,Seq!AU$1,FALSE)-Life!AU$39),VLOOKUP($F161,AREA_LIFE,Seq!AU$1,FALSE)-Life!AU$39,".")</f>
        <v>-1.0577317073170605</v>
      </c>
      <c r="GN161">
        <f>IF( ISNUMBER(VLOOKUP($F161,AREA_LIFE,Seq!AV$1,FALSE)-Life!AV$39),VLOOKUP($F161,AREA_LIFE,Seq!AV$1,FALSE)-Life!AV$39,".")</f>
        <v>-1.0113170731707157</v>
      </c>
      <c r="GO161">
        <f>IF( ISNUMBER(VLOOKUP($F161,AREA_LIFE,Seq!AW$1,FALSE)-Life!AW$39),VLOOKUP($F161,AREA_LIFE,Seq!AW$1,FALSE)-Life!AW$39,".")</f>
        <v>-0.96407317073169452</v>
      </c>
      <c r="GP161">
        <f>IF( ISNUMBER(VLOOKUP($F161,AREA_LIFE,Seq!AX$1,FALSE)-Life!AX$39),VLOOKUP($F161,AREA_LIFE,Seq!AX$1,FALSE)-Life!AX$39,".")</f>
        <v>-0.92851219512195371</v>
      </c>
      <c r="GQ161">
        <f t="shared" si="131"/>
        <v>-0.92851219512195371</v>
      </c>
      <c r="GS161">
        <f>IFERROR(VLOOKUP($F161,AREA_LIFE,Seq!V$1,FALSE),".")</f>
        <v>59.441609756097563</v>
      </c>
      <c r="GT161">
        <f>IFERROR(VLOOKUP($F161,AREA_LIFE,Seq!W$1,FALSE),".")</f>
        <v>60.225902439024395</v>
      </c>
      <c r="GU161">
        <f>IFERROR(VLOOKUP($F161,AREA_LIFE,Seq!X$1,FALSE),".")</f>
        <v>61.023243902439035</v>
      </c>
      <c r="GV161">
        <f>IFERROR(VLOOKUP($F161,AREA_LIFE,Seq!Y$1,FALSE),".")</f>
        <v>61.82612195121952</v>
      </c>
      <c r="GW161">
        <f>IFERROR(VLOOKUP($F161,AREA_LIFE,Seq!Z$1,FALSE),".")</f>
        <v>62.623024390243899</v>
      </c>
      <c r="GX161">
        <f>IFERROR(VLOOKUP($F161,AREA_LIFE,Seq!AA$1,FALSE),".")</f>
        <v>63.393439024390247</v>
      </c>
      <c r="GY161">
        <f>IFERROR(VLOOKUP($F161,AREA_LIFE,Seq!AB$1,FALSE),".")</f>
        <v>64.116317073170748</v>
      </c>
      <c r="GZ161">
        <f>IFERROR(VLOOKUP($F161,AREA_LIFE,Seq!AC$1,FALSE),".")</f>
        <v>64.779170731707325</v>
      </c>
      <c r="HA161">
        <f>IFERROR(VLOOKUP($F161,AREA_LIFE,Seq!AD$1,FALSE),".")</f>
        <v>65.375414634146352</v>
      </c>
      <c r="HB161">
        <f>IFERROR(VLOOKUP($F161,AREA_LIFE,Seq!AE$1,FALSE),".")</f>
        <v>65.906048780487808</v>
      </c>
      <c r="HC161">
        <f>IFERROR(VLOOKUP($F161,AREA_LIFE,Seq!AF$1,FALSE),".")</f>
        <v>66.381024390243908</v>
      </c>
      <c r="HD161">
        <f>IFERROR(VLOOKUP($F161,AREA_LIFE,Seq!AG$1,FALSE),".")</f>
        <v>66.819268292682935</v>
      </c>
      <c r="HE161">
        <f>IFERROR(VLOOKUP($F161,AREA_LIFE,Seq!AH$1,FALSE),".")</f>
        <v>67.241780487804888</v>
      </c>
      <c r="HF161">
        <f>IFERROR(VLOOKUP($F161,AREA_LIFE,Seq!AI$1,FALSE),".")</f>
        <v>67.664121951219528</v>
      </c>
      <c r="HG161">
        <f>IFERROR(VLOOKUP($F161,AREA_LIFE,Seq!AJ$1,FALSE),".")</f>
        <v>68.091341463414651</v>
      </c>
      <c r="HH161">
        <f>IFERROR(VLOOKUP($F161,AREA_LIFE,Seq!AK$1,FALSE),".")</f>
        <v>68.51907317073173</v>
      </c>
      <c r="HI161">
        <f>IFERROR(VLOOKUP($F161,AREA_LIFE,Seq!AL$1,FALSE),".")</f>
        <v>68.936926829268288</v>
      </c>
      <c r="HJ161">
        <f>IFERROR(VLOOKUP($F161,AREA_LIFE,Seq!AM$1,FALSE),".")</f>
        <v>69.330024390243906</v>
      </c>
      <c r="HK161">
        <f>IFERROR(VLOOKUP($F161,AREA_LIFE,Seq!AN$1,FALSE),".")</f>
        <v>69.686926829268302</v>
      </c>
      <c r="HL161">
        <f>IFERROR(VLOOKUP($F161,AREA_LIFE,Seq!AO$1,FALSE),".")</f>
        <v>70.007682926829276</v>
      </c>
      <c r="HM161">
        <f>IFERROR(VLOOKUP($F161,AREA_LIFE,Seq!AP$1,FALSE),".")</f>
        <v>70.295756097560968</v>
      </c>
      <c r="HN161">
        <f>IFERROR(VLOOKUP($F161,AREA_LIFE,Seq!AQ$1,FALSE),".")</f>
        <v>70.557634146341471</v>
      </c>
      <c r="HO161">
        <f>IFERROR(VLOOKUP($F161,AREA_LIFE,Seq!AR$1,FALSE),".")</f>
        <v>70.804682926829273</v>
      </c>
      <c r="HP161">
        <f>IFERROR(VLOOKUP($F161,AREA_LIFE,Seq!AS$1,FALSE),".")</f>
        <v>71.04480487804878</v>
      </c>
      <c r="HQ161">
        <f>IFERROR(VLOOKUP($F161,AREA_LIFE,Seq!AT$1,FALSE),".")</f>
        <v>71.282414634146349</v>
      </c>
      <c r="HR161">
        <f>IFERROR(VLOOKUP($F161,AREA_LIFE,Seq!AU$1,FALSE),".")</f>
        <v>71.51892682926831</v>
      </c>
      <c r="HS161">
        <f>IFERROR(VLOOKUP($F161,AREA_LIFE,Seq!AV$1,FALSE),".")</f>
        <v>71.752292682926836</v>
      </c>
      <c r="HT161">
        <f>IFERROR(VLOOKUP($F161,AREA_LIFE,Seq!AW$1,FALSE),".")</f>
        <v>71.979000000000013</v>
      </c>
      <c r="HU161">
        <f>IFERROR(VLOOKUP($F161,AREA_LIFE,Seq!AX$1,FALSE),".")</f>
        <v>72.196048780487814</v>
      </c>
      <c r="HV161" t="str">
        <f>IFERROR(VLOOKUP($F161,AREA_LIFE,Seq!AY$1,FALSE),".")</f>
        <v>.</v>
      </c>
      <c r="HZ161">
        <f t="shared" si="134"/>
        <v>783</v>
      </c>
      <c r="IA161">
        <f t="shared" si="132"/>
        <v>0</v>
      </c>
      <c r="IB161">
        <f t="shared" si="135"/>
        <v>44974306.439400874</v>
      </c>
      <c r="IC161">
        <f t="shared" si="136"/>
        <v>-43945804.746721335</v>
      </c>
      <c r="ID161">
        <f t="shared" si="133"/>
        <v>8.4462092899939986E-2</v>
      </c>
      <c r="IE161" t="str">
        <f>work!FK161</f>
        <v>.</v>
      </c>
      <c r="IF161" t="str">
        <f>work!FL161</f>
        <v>.</v>
      </c>
      <c r="IG161" t="str">
        <f>work!FM161</f>
        <v>.</v>
      </c>
      <c r="IH161" t="str">
        <f>IF(ISNUMBER(work!FS161-work!FK161),work!FS161-work!FK161,".")</f>
        <v>.</v>
      </c>
      <c r="II161" t="str">
        <f>IF(ISNUMBER(work!FT161-work!FL161),work!FT161-work!FL161,".")</f>
        <v>.</v>
      </c>
      <c r="IJ161" t="str">
        <f>IF(ISNUMBER(work!FU161-work!FM161),work!FU161-work!FM161,".")</f>
        <v>.</v>
      </c>
    </row>
    <row r="162" spans="1:244" hidden="1">
      <c r="A162" s="24" t="str">
        <f t="shared" si="97"/>
        <v>拉丁美洲</v>
      </c>
      <c r="B162" s="24" t="str">
        <f t="shared" si="98"/>
        <v>InEM90</v>
      </c>
      <c r="C162" s="24" t="str">
        <f t="shared" si="99"/>
        <v>Out</v>
      </c>
      <c r="D162" s="24"/>
      <c r="E162" s="25" t="s">
        <v>3191</v>
      </c>
      <c r="F162" s="26" t="str">
        <f t="shared" si="100"/>
        <v>Jamaica</v>
      </c>
      <c r="G162" s="27">
        <f t="shared" si="101"/>
        <v>0</v>
      </c>
      <c r="H162" s="27">
        <f t="shared" si="102"/>
        <v>0</v>
      </c>
      <c r="I162" s="27">
        <f t="shared" si="103"/>
        <v>0</v>
      </c>
      <c r="J162" s="27">
        <f t="shared" si="104"/>
        <v>0</v>
      </c>
      <c r="K162" s="27">
        <f t="shared" si="105"/>
        <v>0</v>
      </c>
      <c r="L162" s="27">
        <f t="shared" si="106"/>
        <v>0</v>
      </c>
      <c r="M162" s="27">
        <f t="shared" si="107"/>
        <v>0</v>
      </c>
      <c r="N162" s="27">
        <f t="shared" si="108"/>
        <v>0</v>
      </c>
      <c r="O162" s="27" t="str">
        <f t="shared" si="109"/>
        <v>.</v>
      </c>
      <c r="P162" s="27" t="str">
        <f t="shared" si="110"/>
        <v>.</v>
      </c>
      <c r="Q162" s="27" t="str">
        <f t="shared" si="111"/>
        <v>.</v>
      </c>
      <c r="R162" s="27" t="str">
        <f t="shared" si="112"/>
        <v>.</v>
      </c>
      <c r="S162" s="27">
        <f t="shared" si="113"/>
        <v>0</v>
      </c>
      <c r="T162" s="27">
        <f t="shared" si="114"/>
        <v>9</v>
      </c>
      <c r="U162" s="27">
        <f t="shared" si="115"/>
        <v>55</v>
      </c>
      <c r="V162" s="27">
        <f t="shared" si="116"/>
        <v>300</v>
      </c>
      <c r="W162" s="27">
        <f t="shared" si="117"/>
        <v>49</v>
      </c>
      <c r="X162" s="27">
        <f t="shared" si="118"/>
        <v>123</v>
      </c>
      <c r="Y162" s="27">
        <f t="shared" si="119"/>
        <v>0</v>
      </c>
      <c r="Z162" s="27">
        <f t="shared" si="120"/>
        <v>10</v>
      </c>
      <c r="AA162" s="27">
        <f t="shared" si="121"/>
        <v>360</v>
      </c>
      <c r="AB162" s="27">
        <f t="shared" si="122"/>
        <v>100</v>
      </c>
      <c r="AC162" s="27">
        <f t="shared" si="123"/>
        <v>79</v>
      </c>
      <c r="AD162" s="27">
        <f t="shared" si="124"/>
        <v>566</v>
      </c>
      <c r="AE162" s="27">
        <f t="shared" si="125"/>
        <v>29</v>
      </c>
      <c r="AF162" s="27">
        <f t="shared" si="126"/>
        <v>110</v>
      </c>
      <c r="AG162" s="27"/>
      <c r="AH162" s="27">
        <f>IF(ISNUMBER(work!C162+work!AH162),work!C162+work!AH162,".")</f>
        <v>18874287.391357131</v>
      </c>
      <c r="AI162" s="27">
        <f>IF(ISNUMBER(work!D162+work!AI162),work!D162+work!AI162,".")</f>
        <v>19840896.749838147</v>
      </c>
      <c r="AJ162" s="27">
        <f>IF(ISNUMBER(work!E162+work!AJ162),work!E162+work!AJ162,".")</f>
        <v>21604556.852327973</v>
      </c>
      <c r="AK162" s="27">
        <f>IF(ISNUMBER(work!F162+work!AK162),work!F162+work!AK162,".")</f>
        <v>23904813.501345769</v>
      </c>
      <c r="AL162" s="27">
        <f>IF(ISNUMBER(work!G162+work!AL162),work!G162+work!AL162,".")</f>
        <v>27434655.352308791</v>
      </c>
      <c r="AM162" s="27">
        <f>IF(ISNUMBER(work!H162+work!AM162),work!H162+work!AM162,".")</f>
        <v>31038064.737518977</v>
      </c>
      <c r="AN162" s="27">
        <f>IF(ISNUMBER(work!I162+work!AN162),work!I162+work!AN162,".")</f>
        <v>33728475.468489356</v>
      </c>
      <c r="AO162" s="27">
        <f>IF(ISNUMBER(work!J162+work!AO162),work!J162+work!AO162,".")</f>
        <v>37618369.51741901</v>
      </c>
      <c r="AP162" s="27">
        <f>IF(ISNUMBER(work!K162+work!AP162),work!K162+work!AP162,".")</f>
        <v>41821606.145679757</v>
      </c>
      <c r="AQ162" s="27">
        <f>IF(ISNUMBER(work!L162+work!AQ162),work!L162+work!AQ162,".")</f>
        <v>43557072.037220962</v>
      </c>
      <c r="AR162" s="27">
        <f>IF(ISNUMBER(work!M162+work!AR162),work!M162+work!AR162,".")</f>
        <v>45215143.246516496</v>
      </c>
      <c r="AS162" s="27">
        <f>IF(ISNUMBER(work!N162+work!AS162),work!N162+work!AS162,".")</f>
        <v>49342001.304461472</v>
      </c>
      <c r="AT162" s="27">
        <f>IF(ISNUMBER(work!O162+work!AT162),work!O162+work!AT162,".")</f>
        <v>56251635.84218061</v>
      </c>
      <c r="AU162" s="27">
        <f>IF(ISNUMBER(work!P162+work!AU162),work!P162+work!AU162,".")</f>
        <v>64089876.245697133</v>
      </c>
      <c r="AV162" s="27">
        <f>IF(ISNUMBER(work!Q162+work!AV162),work!Q162+work!AV162,".")</f>
        <v>72382179.874771431</v>
      </c>
      <c r="AW162" s="27">
        <f>IF(ISNUMBER(work!R162+work!AW162),work!R162+work!AW162,".")</f>
        <v>80195286.944425121</v>
      </c>
      <c r="AX162" s="27">
        <f>IF(ISNUMBER(work!S162+work!AX162),work!S162+work!AX162,".")</f>
        <v>88122137.134730726</v>
      </c>
      <c r="AY162" s="27">
        <f>IF(ISNUMBER(work!T162+work!AY162),work!T162+work!AY162,".")</f>
        <v>96221932.172639489</v>
      </c>
      <c r="AZ162" s="27">
        <f>IF(ISNUMBER(work!U162+work!AZ162),work!U162+work!AZ162,".")</f>
        <v>103635537.12386101</v>
      </c>
      <c r="BA162" s="27">
        <f>IF(ISNUMBER(work!V162+work!BA162),work!V162+work!BA162,".")</f>
        <v>111453931.29677168</v>
      </c>
      <c r="BB162" s="27">
        <f>IF(ISNUMBER(work!W162+work!BB162),work!W162+work!BB162,".")</f>
        <v>120748895.14424102</v>
      </c>
      <c r="BC162" s="27">
        <f>IF(ISNUMBER(work!X162+work!BC162),work!X162+work!BC162,".")</f>
        <v>130708397.78683752</v>
      </c>
      <c r="BD162" s="27">
        <f>IF(ISNUMBER(work!Y162+work!BD162),work!Y162+work!BD162,".")</f>
        <v>142528640.53110203</v>
      </c>
      <c r="BE162" s="27">
        <f>IF(ISNUMBER(work!Z162+work!BE162),work!Z162+work!BE162,".")</f>
        <v>156735712.87990949</v>
      </c>
      <c r="BF162" s="27">
        <f>IF(ISNUMBER(work!AA162+work!BF162),work!AA162+work!BF162,".")</f>
        <v>172481713.86023819</v>
      </c>
      <c r="BG162" s="27">
        <f>IF(ISNUMBER(work!AB162+work!BG162),work!AB162+work!BG162,".")</f>
        <v>190327821.7091355</v>
      </c>
      <c r="BH162" s="27">
        <f>IF(ISNUMBER(work!AC162+work!BH162),work!AC162+work!BH162,".")</f>
        <v>212317679.24865273</v>
      </c>
      <c r="BI162" s="27">
        <f>IF(ISNUMBER(work!AD162+work!BI162),work!AD162+work!BI162,".")</f>
        <v>239801100.54756787</v>
      </c>
      <c r="BJ162" s="27">
        <f>IF(ISNUMBER(work!AE162+work!BJ162),work!AE162+work!BJ162,".")</f>
        <v>261276773.74864098</v>
      </c>
      <c r="BK162" s="27">
        <f>IF(ISNUMBER(work!AF162+work!BK162),work!AF162+work!BK162,".")</f>
        <v>294750909.17514908</v>
      </c>
      <c r="BL162" s="27"/>
      <c r="BM162" s="27">
        <f>IF(ISNUMBER(work!AH162-work!C162),work!AH162-work!C162,".")</f>
        <v>-17714101.171708867</v>
      </c>
      <c r="BN162" s="27">
        <f>IF(ISNUMBER(work!AI162-work!D162),work!AI162-work!D162,".")</f>
        <v>-18650088.018507253</v>
      </c>
      <c r="BO162" s="27">
        <f>IF(ISNUMBER(work!AJ162-work!E162),work!AJ162-work!E162,".")</f>
        <v>-20389107.529936828</v>
      </c>
      <c r="BP162" s="27">
        <f>IF(ISNUMBER(work!AK162-work!F162),work!AK162-work!F162,".")</f>
        <v>-22666160.298585832</v>
      </c>
      <c r="BQ162" s="27">
        <f>IF(ISNUMBER(work!AL162-work!G162),work!AL162-work!G162,".")</f>
        <v>-26215106.465212408</v>
      </c>
      <c r="BR162" s="27">
        <f>IF(ISNUMBER(work!AM162-work!H162),work!AM162-work!H162,".")</f>
        <v>-29854414.92536762</v>
      </c>
      <c r="BS162" s="27">
        <f>IF(ISNUMBER(work!AN162-work!I162),work!AN162-work!I162,".")</f>
        <v>-32522542.404731251</v>
      </c>
      <c r="BT162" s="27">
        <f>IF(ISNUMBER(work!AO162-work!J162),work!AO162-work!J162,".")</f>
        <v>-36317766.429095194</v>
      </c>
      <c r="BU162" s="27">
        <f>IF(ISNUMBER(work!AP162-work!K162),work!AP162-work!K162,".")</f>
        <v>-40469313.162790641</v>
      </c>
      <c r="BV162" s="27">
        <f>IF(ISNUMBER(work!AQ162-work!L162),work!AQ162-work!L162,".")</f>
        <v>-42107774.962896638</v>
      </c>
      <c r="BW162" s="27">
        <f>IF(ISNUMBER(work!AR162-work!M162),work!AR162-work!M162,".")</f>
        <v>-43704967.939605713</v>
      </c>
      <c r="BX162" s="27">
        <f>IF(ISNUMBER(work!AS162-work!N162),work!AS162-work!N162,".")</f>
        <v>-47758760.110783927</v>
      </c>
      <c r="BY162" s="27">
        <f>IF(ISNUMBER(work!AT162-work!O162),work!AT162-work!O162,".")</f>
        <v>-54637433.694029599</v>
      </c>
      <c r="BZ162" s="27">
        <f>IF(ISNUMBER(work!AU162-work!P162),work!AU162-work!P162,".")</f>
        <v>-62323663.025582455</v>
      </c>
      <c r="CA162" s="27">
        <f>IF(ISNUMBER(work!AV162-work!Q162),work!AV162-work!Q162,".")</f>
        <v>-70591533.04104577</v>
      </c>
      <c r="CB162" s="27">
        <f>IF(ISNUMBER(work!AW162-work!R162),work!AW162-work!R162,".")</f>
        <v>-78362560.679216281</v>
      </c>
      <c r="CC162" s="27">
        <f>IF(ISNUMBER(work!AX162-work!S162),work!AX162-work!S162,".")</f>
        <v>-86291495.251274675</v>
      </c>
      <c r="CD162" s="27">
        <f>IF(ISNUMBER(work!AY162-work!T162),work!AY162-work!T162,".")</f>
        <v>-94412168.025264502</v>
      </c>
      <c r="CE162" s="27">
        <f>IF(ISNUMBER(work!AZ162-work!U162),work!AZ162-work!U162,".")</f>
        <v>-101868022.88947898</v>
      </c>
      <c r="CF162" s="27">
        <f>IF(ISNUMBER(work!BA162-work!V162),work!BA162-work!V162,".")</f>
        <v>-109667899.27758232</v>
      </c>
      <c r="CG162" s="27">
        <f>IF(ISNUMBER(work!BB162-work!W162),work!BB162-work!W162,".")</f>
        <v>-118947169.19835897</v>
      </c>
      <c r="CH162" s="27">
        <f>IF(ISNUMBER(work!BC162-work!X162),work!BC162-work!X162,".")</f>
        <v>-128882439.89619848</v>
      </c>
      <c r="CI162" s="27">
        <f>IF(ISNUMBER(work!BD162-work!Y162),work!BD162-work!Y162,".")</f>
        <v>-140684963.38108996</v>
      </c>
      <c r="CJ162" s="27">
        <f>IF(ISNUMBER(work!BE162-work!Z162),work!BE162-work!Z162,".")</f>
        <v>-154799251.42350253</v>
      </c>
      <c r="CK162" s="27">
        <f>IF(ISNUMBER(work!BF162-work!AA162),work!BF162-work!AA162,".")</f>
        <v>-170518281.83781779</v>
      </c>
      <c r="CL162" s="27">
        <f>IF(ISNUMBER(work!BG162-work!AB162),work!BG162-work!AB162,".")</f>
        <v>-188344173.54151848</v>
      </c>
      <c r="CM162" s="27">
        <f>IF(ISNUMBER(work!BH162-work!AC162),work!BH162-work!AC162,".")</f>
        <v>-210280267.45107725</v>
      </c>
      <c r="CN162" s="27">
        <f>IF(ISNUMBER(work!BI162-work!AD162),work!BI162-work!AD162,".")</f>
        <v>-237734579.22312614</v>
      </c>
      <c r="CO162" s="27">
        <f>IF(ISNUMBER(work!BJ162-work!AE162),work!BJ162-work!AE162,".")</f>
        <v>-259237117.201417</v>
      </c>
      <c r="CP162" s="27">
        <f>IF(ISNUMBER(work!BK162-work!AF162),work!BK162-work!AF162,".")</f>
        <v>-292758198.65364158</v>
      </c>
      <c r="CQ162" s="27"/>
      <c r="CR162" s="27"/>
      <c r="CS162" s="27">
        <f>IF(ISNUMBER(work!CR162-work!BN162),work!CR162-work!BN162,".")</f>
        <v>9.6166979316459164E-2</v>
      </c>
      <c r="CT162" s="27">
        <f>IF(ISNUMBER(work!CS162-work!BO162),work!CS162-work!BO162,".")</f>
        <v>9.5166979316459163E-2</v>
      </c>
      <c r="CU162" s="27">
        <f>IF(ISNUMBER(work!CT162-work!BP162),work!CT162-work!BP162,".")</f>
        <v>9.5166979316459163E-2</v>
      </c>
      <c r="CV162" s="27">
        <f>IF(ISNUMBER(work!CU162-work!BQ162),work!CU162-work!BQ162,".")</f>
        <v>9.4166979316459162E-2</v>
      </c>
      <c r="CW162" s="27">
        <f>IF(ISNUMBER(work!CV162-work!BR162),work!CV162-work!BR162,".")</f>
        <v>9.4166979316459162E-2</v>
      </c>
      <c r="CX162" s="27">
        <f>IF(ISNUMBER(work!CW162-work!BS162),work!CW162-work!BS162,".")</f>
        <v>9.3166979316459175E-2</v>
      </c>
      <c r="CY162" s="27">
        <f>IF(ISNUMBER(work!CX162-work!BT162),work!CX162-work!BT162,".")</f>
        <v>9.2166979316459174E-2</v>
      </c>
      <c r="CZ162" s="27">
        <f>IF(ISNUMBER(work!CY162-work!BU162),work!CY162-work!BU162,".")</f>
        <v>9.1166979316459174E-2</v>
      </c>
      <c r="DA162" s="27">
        <f>IF(ISNUMBER(work!CZ162-work!BV162),work!CZ162-work!BV162,".")</f>
        <v>9.0166979316459173E-2</v>
      </c>
      <c r="DB162" s="27">
        <f>IF(ISNUMBER(work!DA162-work!BW162),work!DA162-work!BW162,".")</f>
        <v>8.9166979316459172E-2</v>
      </c>
      <c r="DC162" s="94">
        <f>IF(ISNUMBER(work!DB162-work!BX162),work!DB162-work!BX162,".")</f>
        <v>8.716697931645917E-2</v>
      </c>
      <c r="DD162" s="27">
        <f>IF(ISNUMBER(work!DC162-work!BY162),work!DC162-work!BY162,".")</f>
        <v>8.5166979316459168E-2</v>
      </c>
      <c r="DE162" s="27">
        <f>IF(ISNUMBER(work!DD162-work!BZ162),work!DD162-work!BZ162,".")</f>
        <v>7.5835517819566531E-2</v>
      </c>
      <c r="DF162" s="27">
        <f>IF(ISNUMBER(work!DE162-work!CA162),work!DE162-work!CA162,".")</f>
        <v>7.3835517819566529E-2</v>
      </c>
      <c r="DG162" s="27">
        <f>IF(ISNUMBER(work!DF162-work!CB162),work!DF162-work!CB162,".")</f>
        <v>7.1835517819566527E-2</v>
      </c>
      <c r="DH162" s="27">
        <f>IF(ISNUMBER(work!DG162-work!CC162),work!DG162-work!CC162,".")</f>
        <v>6.9835517819566539E-2</v>
      </c>
      <c r="DI162" s="27">
        <f>IF(ISNUMBER(work!DH162-work!CD162),work!DH162-work!CD162,".")</f>
        <v>6.6835517819566537E-2</v>
      </c>
      <c r="DJ162" s="27">
        <f>IF(ISNUMBER(work!DI162-work!CE162),work!DI162-work!CE162,".")</f>
        <v>6.4835517819566535E-2</v>
      </c>
      <c r="DK162" s="27">
        <f>IF(ISNUMBER(work!DJ162-work!CF162),work!DJ162-work!CF162,".")</f>
        <v>6.2835517819566533E-2</v>
      </c>
      <c r="DL162" s="27">
        <f>IF(ISNUMBER(work!DK162-work!CG162),work!DK162-work!CG162,".")</f>
        <v>5.9112799481273223E-2</v>
      </c>
      <c r="DM162" s="94">
        <f>IF(ISNUMBER(work!DL162-work!CH162),work!DL162-work!CH162,".")</f>
        <v>5.5569108032840285E-2</v>
      </c>
      <c r="DN162" s="27">
        <f>IF(ISNUMBER(work!DM162-work!CI162),work!DM162-work!CI162,".")</f>
        <v>5.2043472113030627E-2</v>
      </c>
      <c r="DO162" s="27">
        <f>IF(ISNUMBER(work!DN162-work!CJ162),work!DN162-work!CJ162,".")</f>
        <v>4.8573995240100705E-2</v>
      </c>
      <c r="DP162" s="27">
        <f>IF(ISNUMBER(work!DO162-work!CK162),work!DO162-work!CK162,".")</f>
        <v>4.5266976425334199E-2</v>
      </c>
      <c r="DQ162" s="27">
        <f>IF(ISNUMBER(work!DP162-work!CL162),work!DP162-work!CL162,".")</f>
        <v>4.099734657518668E-2</v>
      </c>
      <c r="DR162" s="94">
        <f>IF(ISNUMBER(work!DQ162-work!CM162),work!DQ162-work!CM162,".")</f>
        <v>3.8152807123453071E-2</v>
      </c>
      <c r="DS162" s="27">
        <f>IF(ISNUMBER(work!DR162-work!CN162),work!DR162-work!CN162,".")</f>
        <v>3.4858022605234497E-2</v>
      </c>
      <c r="DT162" s="27">
        <f>IF(ISNUMBER(work!DS162-work!CO162),work!DS162-work!CO162,".")</f>
        <v>3.2172060692129453E-2</v>
      </c>
      <c r="DU162" s="27">
        <f>IF(ISNUMBER(work!DT162-work!CP162),work!DT162-work!CP162,".")</f>
        <v>3.1007144983626084E-2</v>
      </c>
      <c r="DV162" s="27">
        <f t="shared" si="127"/>
        <v>3.1007144983626084E-2</v>
      </c>
      <c r="DW162" s="27"/>
      <c r="DX162" s="27" t="str">
        <f>IF(ISNUMBER(work!FJ162/work!FN162),work!FJ162/work!FN162,".")</f>
        <v>.</v>
      </c>
      <c r="DY162" s="27" t="str">
        <f>IF(ISNUMBER(work!FK162/work!FO162),work!FK162/work!FO162,".")</f>
        <v>.</v>
      </c>
      <c r="DZ162" s="27" t="str">
        <f>IF(ISNUMBER(work!FL162/work!FP162),work!FL162/work!FP162,".")</f>
        <v>.</v>
      </c>
      <c r="EA162" s="27" t="str">
        <f>IF(ISNUMBER(work!FM162/work!FQ162),work!FM162/work!FQ162,".")</f>
        <v>.</v>
      </c>
      <c r="EB162" s="27" t="str">
        <f>IF(ISNUMBER((work!FK162+work!FL162)/(work!FO162+work!FP162)),(work!FK162+work!FL162)/(work!FO162+work!FP162),".")</f>
        <v>.</v>
      </c>
      <c r="EC162" s="27" t="str">
        <f>IF(ISNUMBER(work!FR162/work!FV162),work!FR162/work!FV162,".")</f>
        <v>.</v>
      </c>
      <c r="ED162" s="27" t="str">
        <f>IF(ISNUMBER(work!FS162/work!FW162),work!FS162/work!FW162,".")</f>
        <v>.</v>
      </c>
      <c r="EE162" s="27" t="str">
        <f>IF(ISNUMBER(work!FT162/work!FX162),work!FT162/work!FX162,".")</f>
        <v>.</v>
      </c>
      <c r="EF162" s="27" t="str">
        <f>IF(ISNUMBER(work!FU162/work!FY162),work!FU162/work!FY162,".")</f>
        <v>.</v>
      </c>
      <c r="EG162" s="27" t="str">
        <f>IF(ISNUMBER((work!FS162+work!FT162)/(work!FW162+work!FX162)),(work!FS162+work!FT162)/(work!FW162+work!FX162),".")</f>
        <v>.</v>
      </c>
      <c r="EH162" s="27">
        <f>work!EZ162</f>
        <v>9.3764650726676051E-3</v>
      </c>
      <c r="EI162" s="27">
        <f>work!FA162</f>
        <v>8.368200836820083E-3</v>
      </c>
      <c r="EJ162" s="27">
        <f>work!FB162</f>
        <v>2.7033409089102095E-2</v>
      </c>
      <c r="EK162" s="27"/>
      <c r="EL162" s="27">
        <f t="shared" si="128"/>
        <v>13442.391</v>
      </c>
      <c r="EM162">
        <f t="shared" si="129"/>
        <v>49</v>
      </c>
      <c r="EN162" t="str">
        <f>work!FM162</f>
        <v>.</v>
      </c>
      <c r="EO162" t="str">
        <f>IF(ISNUMBER(work!FK162+work!FL162),work!FK162+work!FL162,".")</f>
        <v>.</v>
      </c>
      <c r="EP162" t="str">
        <f>IF(ISNUMBER(work!FU162-work!FM162),work!FU162-work!FM162,".")</f>
        <v>.</v>
      </c>
      <c r="EQ162" t="str">
        <f>IF(ISNUMBER(work!FS162+work!FT162-work!FK162-work!FL162),(work!FS162+work!FT162-work!FK162-work!FL162),".")</f>
        <v>.</v>
      </c>
      <c r="EU162">
        <f>work!FC162</f>
        <v>20000</v>
      </c>
      <c r="EV162">
        <f>work!FD162</f>
        <v>20000</v>
      </c>
      <c r="EW162" t="str">
        <f>IF(ISNUMBER(VLOOKUP($F162,AREA_EM_ALLYEAR,Seq!B$1,FALSE)),VLOOKUP($F162,AREA_EM_ALLYEAR,Seq!B$1,FALSE),".")</f>
        <v>.</v>
      </c>
      <c r="EX162" t="str">
        <f>IF(ISNUMBER(VLOOKUP($F162,AREA_EM_ALLYEAR,Seq!C$1,FALSE)),VLOOKUP($F162,AREA_EM_ALLYEAR,Seq!C$1,FALSE),".")</f>
        <v>.</v>
      </c>
      <c r="EY162" t="str">
        <f>IF(ISNUMBER(VLOOKUP($F162,AREA_EM_ALLYEAR,Seq!D$1,FALSE)),VLOOKUP($F162,AREA_EM_ALLYEAR,Seq!D$1,FALSE),".")</f>
        <v>.</v>
      </c>
      <c r="EZ162" t="str">
        <f>IF(ISNUMBER(VLOOKUP($F162,AREA_EM_ALLYEAR,Seq!E$1,FALSE)),VLOOKUP($F162,AREA_EM_ALLYEAR,Seq!E$1,FALSE),".")</f>
        <v>.</v>
      </c>
      <c r="FA162" t="str">
        <f>IF(ISNUMBER(VLOOKUP($F162,AREA_EM_ALLYEAR,Seq!F$1,FALSE)),VLOOKUP($F162,AREA_EM_ALLYEAR,Seq!F$1,FALSE),".")</f>
        <v>.</v>
      </c>
      <c r="FB162" t="str">
        <f>IF(ISNUMBER(VLOOKUP($F162,AREA_EM_ALLYEAR,Seq!G$1,FALSE)),VLOOKUP($F162,AREA_EM_ALLYEAR,Seq!G$1,FALSE),".")</f>
        <v>.</v>
      </c>
      <c r="FC162" t="str">
        <f>IF(ISNUMBER(VLOOKUP($F162,AREA_EM_ALLYEAR,Seq!H$1,FALSE)),VLOOKUP($F162,AREA_EM_ALLYEAR,Seq!H$1,FALSE),".")</f>
        <v>.</v>
      </c>
      <c r="FD162" t="str">
        <f>IF(ISNUMBER(VLOOKUP($F162,AREA_EM_ALLYEAR,Seq!I$1,FALSE)),VLOOKUP($F162,AREA_EM_ALLYEAR,Seq!I$1,FALSE),".")</f>
        <v>.</v>
      </c>
      <c r="FE162" t="str">
        <f>IF(ISNUMBER(VLOOKUP($F162,AREA_EM_ALLYEAR,Seq!J$1,FALSE)),VLOOKUP($F162,AREA_EM_ALLYEAR,Seq!J$1,FALSE),".")</f>
        <v>.</v>
      </c>
      <c r="FF162" t="str">
        <f>IF(ISNUMBER(VLOOKUP($F162,AREA_EM_ALLYEAR,Seq!K$1,FALSE)),VLOOKUP($F162,AREA_EM_ALLYEAR,Seq!K$1,FALSE),".")</f>
        <v>.</v>
      </c>
      <c r="FG162" t="str">
        <f>IF(ISNUMBER(VLOOKUP($F162,AREA_EM_ALLYEAR,Seq!L$1,FALSE)),VLOOKUP($F162,AREA_EM_ALLYEAR,Seq!L$1,FALSE),".")</f>
        <v>.</v>
      </c>
      <c r="FH162" t="str">
        <f>IF(ISNUMBER(VLOOKUP($F162,AREA_EM_ALLYEAR,Seq!M$1,FALSE)),VLOOKUP($F162,AREA_EM_ALLYEAR,Seq!M$1,FALSE),".")</f>
        <v>.</v>
      </c>
      <c r="FI162" t="str">
        <f>IF(ISNUMBER(VLOOKUP($F162,AREA_EM_ALLYEAR,Seq!N$1,FALSE)),VLOOKUP($F162,AREA_EM_ALLYEAR,Seq!N$1,FALSE),".")</f>
        <v>.</v>
      </c>
      <c r="FJ162" t="str">
        <f>IF(ISNUMBER(VLOOKUP($F162,AREA_EM_ALLYEAR,Seq!O$1,FALSE)),VLOOKUP($F162,AREA_EM_ALLYEAR,Seq!O$1,FALSE),".")</f>
        <v>.</v>
      </c>
      <c r="FK162" t="str">
        <f t="shared" si="130"/>
        <v>.</v>
      </c>
      <c r="FN162">
        <f>IF( ISNUMBER(VLOOKUP($F162,AREA_LIFE,Seq!V$1,FALSE)-Life!V$39),VLOOKUP($F162,AREA_LIFE,Seq!V$1,FALSE)-Life!V$39,".")</f>
        <v>4.2811463414634261</v>
      </c>
      <c r="FO162">
        <f>IF( ISNUMBER(VLOOKUP($F162,AREA_LIFE,Seq!W$1,FALSE)-Life!W$39),VLOOKUP($F162,AREA_LIFE,Seq!W$1,FALSE)-Life!W$39,".")</f>
        <v>4.1949512195122054</v>
      </c>
      <c r="FP162">
        <f>IF( ISNUMBER(VLOOKUP($F162,AREA_LIFE,Seq!X$1,FALSE)-Life!X$39),VLOOKUP($F162,AREA_LIFE,Seq!X$1,FALSE)-Life!X$39,".")</f>
        <v>4.1181463414634152</v>
      </c>
      <c r="FQ162">
        <f>IF( ISNUMBER(VLOOKUP($F162,AREA_LIFE,Seq!Y$1,FALSE)-Life!Y$39),VLOOKUP($F162,AREA_LIFE,Seq!Y$1,FALSE)-Life!Y$39,".")</f>
        <v>4.0448292682926734</v>
      </c>
      <c r="FR162">
        <f>IF( ISNUMBER(VLOOKUP($F162,AREA_LIFE,Seq!Z$1,FALSE)-Life!Z$39),VLOOKUP($F162,AREA_LIFE,Seq!Z$1,FALSE)-Life!Z$39,".")</f>
        <v>3.964487804878047</v>
      </c>
      <c r="FS162">
        <f>IF( ISNUMBER(VLOOKUP($F162,AREA_LIFE,Seq!AA$1,FALSE)-Life!AA$39),VLOOKUP($F162,AREA_LIFE,Seq!AA$1,FALSE)-Life!AA$39,".")</f>
        <v>3.8710731707317052</v>
      </c>
      <c r="FT162">
        <f>IF( ISNUMBER(VLOOKUP($F162,AREA_LIFE,Seq!AB$1,FALSE)-Life!AB$39),VLOOKUP($F162,AREA_LIFE,Seq!AB$1,FALSE)-Life!AB$39,".")</f>
        <v>3.7578048780487734</v>
      </c>
      <c r="FU162">
        <f>IF( ISNUMBER(VLOOKUP($F162,AREA_LIFE,Seq!AC$1,FALSE)-Life!AC$39),VLOOKUP($F162,AREA_LIFE,Seq!AC$1,FALSE)-Life!AC$39,".")</f>
        <v>3.6234634146341449</v>
      </c>
      <c r="FV162">
        <f>IF( ISNUMBER(VLOOKUP($F162,AREA_LIFE,Seq!AD$1,FALSE)-Life!AD$39),VLOOKUP($F162,AREA_LIFE,Seq!AD$1,FALSE)-Life!AD$39,".")</f>
        <v>3.4652682926829357</v>
      </c>
      <c r="FW162">
        <f>IF( ISNUMBER(VLOOKUP($F162,AREA_LIFE,Seq!AE$1,FALSE)-Life!AE$39),VLOOKUP($F162,AREA_LIFE,Seq!AE$1,FALSE)-Life!AE$39,".")</f>
        <v>3.2806585365853778</v>
      </c>
      <c r="FX162">
        <f>IF( ISNUMBER(VLOOKUP($F162,AREA_LIFE,Seq!AF$1,FALSE)-Life!AF$39),VLOOKUP($F162,AREA_LIFE,Seq!AF$1,FALSE)-Life!AF$39,".")</f>
        <v>3.0680243902438917</v>
      </c>
      <c r="FY162">
        <f>IF( ISNUMBER(VLOOKUP($F162,AREA_LIFE,Seq!AG$1,FALSE)-Life!AG$39),VLOOKUP($F162,AREA_LIFE,Seq!AG$1,FALSE)-Life!AG$39,".")</f>
        <v>2.8264146341463317</v>
      </c>
      <c r="FZ162">
        <f>IF( ISNUMBER(VLOOKUP($F162,AREA_LIFE,Seq!AH$1,FALSE)-Life!AH$39),VLOOKUP($F162,AREA_LIFE,Seq!AH$1,FALSE)-Life!AH$39,".")</f>
        <v>2.5599268292683064</v>
      </c>
      <c r="GA162">
        <f>IF( ISNUMBER(VLOOKUP($F162,AREA_LIFE,Seq!AI$1,FALSE)-Life!AI$39),VLOOKUP($F162,AREA_LIFE,Seq!AI$1,FALSE)-Life!AI$39,".")</f>
        <v>2.2716585365853632</v>
      </c>
      <c r="GB162">
        <f>IF( ISNUMBER(VLOOKUP($F162,AREA_LIFE,Seq!AJ$1,FALSE)-Life!AJ$39),VLOOKUP($F162,AREA_LIFE,Seq!AJ$1,FALSE)-Life!AJ$39,".")</f>
        <v>1.9641707317073127</v>
      </c>
      <c r="GC162">
        <f>IF( ISNUMBER(VLOOKUP($F162,AREA_LIFE,Seq!AK$1,FALSE)-Life!AK$39),VLOOKUP($F162,AREA_LIFE,Seq!AK$1,FALSE)-Life!AK$39,".")</f>
        <v>1.6338780487804883</v>
      </c>
      <c r="GD162">
        <f>IF( ISNUMBER(VLOOKUP($F162,AREA_LIFE,Seq!AL$1,FALSE)-Life!AL$39),VLOOKUP($F162,AREA_LIFE,Seq!AL$1,FALSE)-Life!AL$39,".")</f>
        <v>1.2737804878048848</v>
      </c>
      <c r="GE162">
        <f>IF( ISNUMBER(VLOOKUP($F162,AREA_LIFE,Seq!AM$1,FALSE)-Life!AM$39),VLOOKUP($F162,AREA_LIFE,Seq!AM$1,FALSE)-Life!AM$39,".")</f>
        <v>0.88631707317072994</v>
      </c>
      <c r="GF162">
        <f>IF( ISNUMBER(VLOOKUP($F162,AREA_LIFE,Seq!AN$1,FALSE)-Life!AN$39),VLOOKUP($F162,AREA_LIFE,Seq!AN$1,FALSE)-Life!AN$39,".")</f>
        <v>0.48165853658535696</v>
      </c>
      <c r="GG162">
        <f>IF( ISNUMBER(VLOOKUP($F162,AREA_LIFE,Seq!AO$1,FALSE)-Life!AO$39),VLOOKUP($F162,AREA_LIFE,Seq!AO$1,FALSE)-Life!AO$39,".")</f>
        <v>7.3390243902437646E-2</v>
      </c>
      <c r="GH162">
        <f>IF( ISNUMBER(VLOOKUP($F162,AREA_LIFE,Seq!AP$1,FALSE)-Life!AP$39),VLOOKUP($F162,AREA_LIFE,Seq!AP$1,FALSE)-Life!AP$39,".")</f>
        <v>-0.31524390243903611</v>
      </c>
      <c r="GI162">
        <f>IF( ISNUMBER(VLOOKUP($F162,AREA_LIFE,Seq!AQ$1,FALSE)-Life!AQ$39),VLOOKUP($F162,AREA_LIFE,Seq!AQ$1,FALSE)-Life!AQ$39,".")</f>
        <v>-0.65646341463413194</v>
      </c>
      <c r="GJ162">
        <f>IF( ISNUMBER(VLOOKUP($F162,AREA_LIFE,Seq!AR$1,FALSE)-Life!AR$39),VLOOKUP($F162,AREA_LIFE,Seq!AR$1,FALSE)-Life!AR$39,".")</f>
        <v>-0.93463414634146602</v>
      </c>
      <c r="GK162">
        <f>IF( ISNUMBER(VLOOKUP($F162,AREA_LIFE,Seq!AS$1,FALSE)-Life!AS$39),VLOOKUP($F162,AREA_LIFE,Seq!AS$1,FALSE)-Life!AS$39,".")</f>
        <v>-1.140609756097561</v>
      </c>
      <c r="GL162">
        <f>IF( ISNUMBER(VLOOKUP($F162,AREA_LIFE,Seq!AT$1,FALSE)-Life!AT$39),VLOOKUP($F162,AREA_LIFE,Seq!AT$1,FALSE)-Life!AT$39,".")</f>
        <v>-1.2713902439024451</v>
      </c>
      <c r="GM162">
        <f>IF( ISNUMBER(VLOOKUP($F162,AREA_LIFE,Seq!AU$1,FALSE)-Life!AU$39),VLOOKUP($F162,AREA_LIFE,Seq!AU$1,FALSE)-Life!AU$39,".")</f>
        <v>-1.3324390243902258</v>
      </c>
      <c r="GN162">
        <f>IF( ISNUMBER(VLOOKUP($F162,AREA_LIFE,Seq!AV$1,FALSE)-Life!AV$39),VLOOKUP($F162,AREA_LIFE,Seq!AV$1,FALSE)-Life!AV$39,".")</f>
        <v>-1.3393902439024288</v>
      </c>
      <c r="GO162">
        <f>IF( ISNUMBER(VLOOKUP($F162,AREA_LIFE,Seq!AW$1,FALSE)-Life!AW$39),VLOOKUP($F162,AREA_LIFE,Seq!AW$1,FALSE)-Life!AW$39,".")</f>
        <v>-1.3144878048780555</v>
      </c>
      <c r="GP162">
        <f>IF( ISNUMBER(VLOOKUP($F162,AREA_LIFE,Seq!AX$1,FALSE)-Life!AX$39),VLOOKUP($F162,AREA_LIFE,Seq!AX$1,FALSE)-Life!AX$39,".")</f>
        <v>-1.2814146341463299</v>
      </c>
      <c r="GQ162">
        <f t="shared" si="131"/>
        <v>-1.2814146341463299</v>
      </c>
      <c r="GS162">
        <f>IFERROR(VLOOKUP($F162,AREA_LIFE,Seq!V$1,FALSE),".")</f>
        <v>70.24953658536586</v>
      </c>
      <c r="GT162">
        <f>IFERROR(VLOOKUP($F162,AREA_LIFE,Seq!W$1,FALSE),".")</f>
        <v>70.361682926829275</v>
      </c>
      <c r="GU162">
        <f>IFERROR(VLOOKUP($F162,AREA_LIFE,Seq!X$1,FALSE),".")</f>
        <v>70.466634146341477</v>
      </c>
      <c r="GV162">
        <f>IFERROR(VLOOKUP($F162,AREA_LIFE,Seq!Y$1,FALSE),".")</f>
        <v>70.566000000000003</v>
      </c>
      <c r="GW162">
        <f>IFERROR(VLOOKUP($F162,AREA_LIFE,Seq!Z$1,FALSE),".")</f>
        <v>70.660292682926837</v>
      </c>
      <c r="GX162">
        <f>IFERROR(VLOOKUP($F162,AREA_LIFE,Seq!AA$1,FALSE),".")</f>
        <v>70.751512195121961</v>
      </c>
      <c r="GY162">
        <f>IFERROR(VLOOKUP($F162,AREA_LIFE,Seq!AB$1,FALSE),".")</f>
        <v>70.839024390243907</v>
      </c>
      <c r="GZ162">
        <f>IFERROR(VLOOKUP($F162,AREA_LIFE,Seq!AC$1,FALSE),".")</f>
        <v>70.921658536585369</v>
      </c>
      <c r="HA162">
        <f>IFERROR(VLOOKUP($F162,AREA_LIFE,Seq!AD$1,FALSE),".")</f>
        <v>70.998195121951227</v>
      </c>
      <c r="HB162">
        <f>IFERROR(VLOOKUP($F162,AREA_LIFE,Seq!AE$1,FALSE),".")</f>
        <v>71.067048780487823</v>
      </c>
      <c r="HC162">
        <f>IFERROR(VLOOKUP($F162,AREA_LIFE,Seq!AF$1,FALSE),".")</f>
        <v>71.127097560975599</v>
      </c>
      <c r="HD162">
        <f>IFERROR(VLOOKUP($F162,AREA_LIFE,Seq!AG$1,FALSE),".")</f>
        <v>71.176804878048785</v>
      </c>
      <c r="HE162">
        <f>IFERROR(VLOOKUP($F162,AREA_LIFE,Seq!AH$1,FALSE),".")</f>
        <v>71.215170731707332</v>
      </c>
      <c r="HF162">
        <f>IFERROR(VLOOKUP($F162,AREA_LIFE,Seq!AI$1,FALSE),".")</f>
        <v>71.241243902439038</v>
      </c>
      <c r="HG162">
        <f>IFERROR(VLOOKUP($F162,AREA_LIFE,Seq!AJ$1,FALSE),".")</f>
        <v>71.254512195121961</v>
      </c>
      <c r="HH162">
        <f>IFERROR(VLOOKUP($F162,AREA_LIFE,Seq!AK$1,FALSE),".")</f>
        <v>71.251414634146357</v>
      </c>
      <c r="HI162">
        <f>IFERROR(VLOOKUP($F162,AREA_LIFE,Seq!AL$1,FALSE),".")</f>
        <v>71.225414634146347</v>
      </c>
      <c r="HJ162">
        <f>IFERROR(VLOOKUP($F162,AREA_LIFE,Seq!AM$1,FALSE),".")</f>
        <v>71.178048780487813</v>
      </c>
      <c r="HK162">
        <f>IFERROR(VLOOKUP($F162,AREA_LIFE,Seq!AN$1,FALSE),".")</f>
        <v>71.116463414634154</v>
      </c>
      <c r="HL162">
        <f>IFERROR(VLOOKUP($F162,AREA_LIFE,Seq!AO$1,FALSE),".")</f>
        <v>71.048292682926842</v>
      </c>
      <c r="HM162">
        <f>IFERROR(VLOOKUP($F162,AREA_LIFE,Seq!AP$1,FALSE),".")</f>
        <v>70.98875609756098</v>
      </c>
      <c r="HN162">
        <f>IFERROR(VLOOKUP($F162,AREA_LIFE,Seq!AQ$1,FALSE),".")</f>
        <v>70.955121951219525</v>
      </c>
      <c r="HO162">
        <f>IFERROR(VLOOKUP($F162,AREA_LIFE,Seq!AR$1,FALSE),".")</f>
        <v>70.958512195121955</v>
      </c>
      <c r="HP162">
        <f>IFERROR(VLOOKUP($F162,AREA_LIFE,Seq!AS$1,FALSE),".")</f>
        <v>71.006560975609759</v>
      </c>
      <c r="HQ162">
        <f>IFERROR(VLOOKUP($F162,AREA_LIFE,Seq!AT$1,FALSE),".")</f>
        <v>71.102292682926844</v>
      </c>
      <c r="HR162">
        <f>IFERROR(VLOOKUP($F162,AREA_LIFE,Seq!AU$1,FALSE),".")</f>
        <v>71.244219512195144</v>
      </c>
      <c r="HS162">
        <f>IFERROR(VLOOKUP($F162,AREA_LIFE,Seq!AV$1,FALSE),".")</f>
        <v>71.424219512195123</v>
      </c>
      <c r="HT162">
        <f>IFERROR(VLOOKUP($F162,AREA_LIFE,Seq!AW$1,FALSE),".")</f>
        <v>71.628585365853652</v>
      </c>
      <c r="HU162">
        <f>IFERROR(VLOOKUP($F162,AREA_LIFE,Seq!AX$1,FALSE),".")</f>
        <v>71.843146341463438</v>
      </c>
      <c r="HV162" t="str">
        <f>IFERROR(VLOOKUP($F162,AREA_LIFE,Seq!AY$1,FALSE),".")</f>
        <v>.</v>
      </c>
      <c r="HZ162">
        <f t="shared" si="134"/>
        <v>413</v>
      </c>
      <c r="IA162">
        <f t="shared" si="132"/>
        <v>0</v>
      </c>
      <c r="IB162">
        <f t="shared" si="135"/>
        <v>45215143.246516496</v>
      </c>
      <c r="IC162">
        <f t="shared" si="136"/>
        <v>-43704967.939605713</v>
      </c>
      <c r="ID162">
        <f t="shared" si="133"/>
        <v>8.716697931645917E-2</v>
      </c>
      <c r="IE162" t="str">
        <f>work!FK162</f>
        <v>.</v>
      </c>
      <c r="IF162" t="str">
        <f>work!FL162</f>
        <v>.</v>
      </c>
      <c r="IG162" t="str">
        <f>work!FM162</f>
        <v>.</v>
      </c>
      <c r="IH162" t="str">
        <f>IF(ISNUMBER(work!FS162-work!FK162),work!FS162-work!FK162,".")</f>
        <v>.</v>
      </c>
      <c r="II162" t="str">
        <f>IF(ISNUMBER(work!FT162-work!FL162),work!FT162-work!FL162,".")</f>
        <v>.</v>
      </c>
      <c r="IJ162" t="str">
        <f>IF(ISNUMBER(work!FU162-work!FM162),work!FU162-work!FM162,".")</f>
        <v>.</v>
      </c>
    </row>
    <row r="163" spans="1:244">
      <c r="A163" s="24" t="str">
        <f t="shared" si="97"/>
        <v>拉丁美洲</v>
      </c>
      <c r="B163" s="24" t="str">
        <f t="shared" si="98"/>
        <v>InEM90</v>
      </c>
      <c r="C163" s="24" t="str">
        <f t="shared" si="99"/>
        <v>InOECD90</v>
      </c>
      <c r="D163" s="24"/>
      <c r="E163" s="25" t="s">
        <v>2623</v>
      </c>
      <c r="F163" s="26" t="str">
        <f t="shared" si="100"/>
        <v>Mexico</v>
      </c>
      <c r="G163" s="27">
        <f t="shared" si="101"/>
        <v>0</v>
      </c>
      <c r="H163" s="27">
        <f t="shared" si="102"/>
        <v>0</v>
      </c>
      <c r="I163" s="27">
        <f t="shared" si="103"/>
        <v>0</v>
      </c>
      <c r="J163" s="27">
        <f t="shared" si="104"/>
        <v>0</v>
      </c>
      <c r="K163" s="27">
        <f t="shared" si="105"/>
        <v>0</v>
      </c>
      <c r="L163" s="27">
        <f t="shared" si="106"/>
        <v>0</v>
      </c>
      <c r="M163" s="27">
        <f t="shared" si="107"/>
        <v>0</v>
      </c>
      <c r="N163" s="27">
        <f t="shared" si="108"/>
        <v>0</v>
      </c>
      <c r="O163" s="27">
        <f t="shared" si="109"/>
        <v>0</v>
      </c>
      <c r="P163" s="27">
        <f t="shared" si="110"/>
        <v>28</v>
      </c>
      <c r="Q163" s="27">
        <f t="shared" si="111"/>
        <v>27</v>
      </c>
      <c r="R163" s="27">
        <f t="shared" si="112"/>
        <v>93</v>
      </c>
      <c r="S163" s="27">
        <f t="shared" si="113"/>
        <v>45</v>
      </c>
      <c r="T163" s="27">
        <f t="shared" si="114"/>
        <v>17</v>
      </c>
      <c r="U163" s="27">
        <f t="shared" si="115"/>
        <v>198</v>
      </c>
      <c r="V163" s="27">
        <f t="shared" si="116"/>
        <v>33</v>
      </c>
      <c r="W163" s="27">
        <f t="shared" si="117"/>
        <v>93</v>
      </c>
      <c r="X163" s="27">
        <f t="shared" si="118"/>
        <v>182</v>
      </c>
      <c r="Y163" s="27">
        <f t="shared" si="119"/>
        <v>731</v>
      </c>
      <c r="Z163" s="27">
        <f t="shared" si="120"/>
        <v>555</v>
      </c>
      <c r="AA163" s="27">
        <f t="shared" si="121"/>
        <v>2129</v>
      </c>
      <c r="AB163" s="27">
        <f t="shared" si="122"/>
        <v>710</v>
      </c>
      <c r="AC163" s="27">
        <f t="shared" si="123"/>
        <v>1234</v>
      </c>
      <c r="AD163" s="27">
        <f t="shared" si="124"/>
        <v>2580</v>
      </c>
      <c r="AE163" s="27">
        <f t="shared" si="125"/>
        <v>385</v>
      </c>
      <c r="AF163" s="27">
        <f t="shared" si="126"/>
        <v>91</v>
      </c>
      <c r="AG163" s="27"/>
      <c r="AH163" s="27">
        <f>IF(ISNUMBER(work!C163+work!AH163),work!C163+work!AH163,".")</f>
        <v>52850522.356230497</v>
      </c>
      <c r="AI163" s="27">
        <f>IF(ISNUMBER(work!D163+work!AI163),work!D163+work!AI163,".")</f>
        <v>56833309.089573406</v>
      </c>
      <c r="AJ163" s="27">
        <f>IF(ISNUMBER(work!E163+work!AJ163),work!E163+work!AJ163,".")</f>
        <v>58348634.014435902</v>
      </c>
      <c r="AK163" s="27">
        <f>IF(ISNUMBER(work!F163+work!AK163),work!F163+work!AK163,".")</f>
        <v>59069896.342824601</v>
      </c>
      <c r="AL163" s="27">
        <f>IF(ISNUMBER(work!G163+work!AL163),work!G163+work!AL163,".")</f>
        <v>63901172.270778097</v>
      </c>
      <c r="AM163" s="27">
        <f>IF(ISNUMBER(work!H163+work!AM163),work!H163+work!AM163,".")</f>
        <v>68484061.852984294</v>
      </c>
      <c r="AN163" s="27">
        <f>IF(ISNUMBER(work!I163+work!AN163),work!I163+work!AN163,".")</f>
        <v>69735421.594990611</v>
      </c>
      <c r="AO163" s="27">
        <f>IF(ISNUMBER(work!J163+work!AO163),work!J163+work!AO163,".")</f>
        <v>74257367.984514892</v>
      </c>
      <c r="AP163" s="27">
        <f>IF(ISNUMBER(work!K163+work!AP163),work!K163+work!AP163,".")</f>
        <v>78899174.799524799</v>
      </c>
      <c r="AQ163" s="27">
        <f>IF(ISNUMBER(work!L163+work!AQ163),work!L163+work!AQ163,".")</f>
        <v>82171150.323367402</v>
      </c>
      <c r="AR163" s="27">
        <f>IF(ISNUMBER(work!M163+work!AR163),work!M163+work!AR163,".")</f>
        <v>85792589.591141507</v>
      </c>
      <c r="AS163" s="27">
        <f>IF(ISNUMBER(work!N163+work!AS163),work!N163+work!AS163,".")</f>
        <v>91628077.918236911</v>
      </c>
      <c r="AT163" s="27">
        <f>IF(ISNUMBER(work!O163+work!AT163),work!O163+work!AT163,".")</f>
        <v>100085374.5922811</v>
      </c>
      <c r="AU163" s="27">
        <f>IF(ISNUMBER(work!P163+work!AU163),work!P163+work!AU163,".")</f>
        <v>108718340.0376979</v>
      </c>
      <c r="AV163" s="27">
        <f>IF(ISNUMBER(work!Q163+work!AV163),work!Q163+work!AV163,".")</f>
        <v>119027450.14729559</v>
      </c>
      <c r="AW163" s="27">
        <f>IF(ISNUMBER(work!R163+work!AW163),work!R163+work!AW163,".")</f>
        <v>123863449.680051</v>
      </c>
      <c r="AX163" s="27">
        <f>IF(ISNUMBER(work!S163+work!AX163),work!S163+work!AX163,".")</f>
        <v>134082909.83962789</v>
      </c>
      <c r="AY163" s="27">
        <f>IF(ISNUMBER(work!T163+work!AY163),work!T163+work!AY163,".")</f>
        <v>145369256.5852069</v>
      </c>
      <c r="AZ163" s="27">
        <f>IF(ISNUMBER(work!U163+work!AZ163),work!U163+work!AZ163,".")</f>
        <v>155259810.87243938</v>
      </c>
      <c r="BA163" s="27">
        <f>IF(ISNUMBER(work!V163+work!BA163),work!V163+work!BA163,".")</f>
        <v>165102716.31555349</v>
      </c>
      <c r="BB163" s="27">
        <f>IF(ISNUMBER(work!W163+work!BB163),work!W163+work!BB163,".")</f>
        <v>177990674.36844528</v>
      </c>
      <c r="BC163" s="27">
        <f>IF(ISNUMBER(work!X163+work!BC163),work!X163+work!BC163,".")</f>
        <v>187846786.28067249</v>
      </c>
      <c r="BD163" s="27">
        <f>IF(ISNUMBER(work!Y163+work!BD163),work!Y163+work!BD163,".")</f>
        <v>200138071.09774119</v>
      </c>
      <c r="BE163" s="27">
        <f>IF(ISNUMBER(work!Z163+work!BE163),work!Z163+work!BE163,".")</f>
        <v>215089818.1531148</v>
      </c>
      <c r="BF163" s="27">
        <f>IF(ISNUMBER(work!AA163+work!BF163),work!AA163+work!BF163,".")</f>
        <v>233202332.02514538</v>
      </c>
      <c r="BG163" s="27">
        <f>IF(ISNUMBER(work!AB163+work!BG163),work!AB163+work!BG163,".")</f>
        <v>253012923.88666448</v>
      </c>
      <c r="BH163" s="27">
        <f>IF(ISNUMBER(work!AC163+work!BH163),work!AC163+work!BH163,".")</f>
        <v>278041828.30752861</v>
      </c>
      <c r="BI163" s="27">
        <f>IF(ISNUMBER(work!AD163+work!BI163),work!AD163+work!BI163,".")</f>
        <v>307648417.81318432</v>
      </c>
      <c r="BJ163" s="27">
        <f>IF(ISNUMBER(work!AE163+work!BJ163),work!AE163+work!BJ163,".")</f>
        <v>330357646.0625754</v>
      </c>
      <c r="BK163" s="27">
        <f>IF(ISNUMBER(work!AF163+work!BK163),work!AF163+work!BK163,".")</f>
        <v>359278155.3182463</v>
      </c>
      <c r="BL163" s="27"/>
      <c r="BM163" s="27">
        <f>IF(ISNUMBER(work!AH163-work!C163),work!AH163-work!C163,".")</f>
        <v>16262133.793164495</v>
      </c>
      <c r="BN163" s="27">
        <f>IF(ISNUMBER(work!AI163-work!D163),work!AI163-work!D163,".")</f>
        <v>18342324.321228005</v>
      </c>
      <c r="BO163" s="27">
        <f>IF(ISNUMBER(work!AJ163-work!E163),work!AJ163-work!E163,".")</f>
        <v>16354969.632171098</v>
      </c>
      <c r="BP163" s="27">
        <f>IF(ISNUMBER(work!AK163-work!F163),work!AK163-work!F163,".")</f>
        <v>12498922.542893</v>
      </c>
      <c r="BQ163" s="27">
        <f>IF(ISNUMBER(work!AL163-work!G163),work!AL163-work!G163,".")</f>
        <v>10251410.453256898</v>
      </c>
      <c r="BR163" s="27">
        <f>IF(ISNUMBER(work!AM163-work!H163),work!AM163-work!H163,".")</f>
        <v>7591582.1900977008</v>
      </c>
      <c r="BS163" s="27">
        <f>IF(ISNUMBER(work!AN163-work!I163),work!AN163-work!I163,".")</f>
        <v>3484403.721769996</v>
      </c>
      <c r="BT163" s="27">
        <f>IF(ISNUMBER(work!AO163-work!J163),work!AO163-work!J163,".")</f>
        <v>321232.03800069541</v>
      </c>
      <c r="BU163" s="27">
        <f>IF(ISNUMBER(work!AP163-work!K163),work!AP163-work!K163,".")</f>
        <v>-3391744.5089455992</v>
      </c>
      <c r="BV163" s="27">
        <f>IF(ISNUMBER(work!AQ163-work!L163),work!AQ163-work!L163,".")</f>
        <v>-3493696.676750198</v>
      </c>
      <c r="BW163" s="27">
        <f>IF(ISNUMBER(work!AR163-work!M163),work!AR163-work!M163,".")</f>
        <v>-3127521.5949807018</v>
      </c>
      <c r="BX163" s="27">
        <f>IF(ISNUMBER(work!AS163-work!N163),work!AS163-work!N163,".")</f>
        <v>-5472683.497008495</v>
      </c>
      <c r="BY163" s="27">
        <f>IF(ISNUMBER(work!AT163-work!O163),work!AT163-work!O163,".")</f>
        <v>-10803694.943929106</v>
      </c>
      <c r="BZ163" s="27">
        <f>IF(ISNUMBER(work!AU163-work!P163),work!AU163-work!P163,".")</f>
        <v>-17695199.233581692</v>
      </c>
      <c r="CA163" s="27">
        <f>IF(ISNUMBER(work!AV163-work!Q163),work!AV163-work!Q163,".")</f>
        <v>-23946262.768521599</v>
      </c>
      <c r="CB163" s="27">
        <f>IF(ISNUMBER(work!AW163-work!R163),work!AW163-work!R163,".")</f>
        <v>-34694397.943590403</v>
      </c>
      <c r="CC163" s="27">
        <f>IF(ISNUMBER(work!AX163-work!S163),work!AX163-work!S163,".")</f>
        <v>-40330722.546377502</v>
      </c>
      <c r="CD163" s="27">
        <f>IF(ISNUMBER(work!AY163-work!T163),work!AY163-work!T163,".")</f>
        <v>-45264843.612697095</v>
      </c>
      <c r="CE163" s="27">
        <f>IF(ISNUMBER(work!AZ163-work!U163),work!AZ163-work!U163,".")</f>
        <v>-50243749.140900604</v>
      </c>
      <c r="CF163" s="27">
        <f>IF(ISNUMBER(work!BA163-work!V163),work!BA163-work!V163,".")</f>
        <v>-56019114.258800492</v>
      </c>
      <c r="CG163" s="27">
        <f>IF(ISNUMBER(work!BB163-work!W163),work!BB163-work!W163,".")</f>
        <v>-61705389.974154696</v>
      </c>
      <c r="CH163" s="27">
        <f>IF(ISNUMBER(work!BC163-work!X163),work!BC163-work!X163,".")</f>
        <v>-71744051.402363494</v>
      </c>
      <c r="CI163" s="27">
        <f>IF(ISNUMBER(work!BD163-work!Y163),work!BD163-work!Y163,".")</f>
        <v>-83075532.8144508</v>
      </c>
      <c r="CJ163" s="27">
        <f>IF(ISNUMBER(work!BE163-work!Z163),work!BE163-work!Z163,".")</f>
        <v>-96445146.15029721</v>
      </c>
      <c r="CK163" s="27">
        <f>IF(ISNUMBER(work!BF163-work!AA163),work!BF163-work!AA163,".")</f>
        <v>-109797663.6729106</v>
      </c>
      <c r="CL163" s="27">
        <f>IF(ISNUMBER(work!BG163-work!AB163),work!BG163-work!AB163,".")</f>
        <v>-125659071.3639895</v>
      </c>
      <c r="CM163" s="27">
        <f>IF(ISNUMBER(work!BH163-work!AC163),work!BH163-work!AC163,".")</f>
        <v>-144556118.39220139</v>
      </c>
      <c r="CN163" s="27">
        <f>IF(ISNUMBER(work!BI163-work!AD163),work!BI163-work!AD163,".")</f>
        <v>-169887261.9575097</v>
      </c>
      <c r="CO163" s="27">
        <f>IF(ISNUMBER(work!BJ163-work!AE163),work!BJ163-work!AE163,".")</f>
        <v>-190156244.88748258</v>
      </c>
      <c r="CP163" s="27">
        <f>IF(ISNUMBER(work!BK163-work!AF163),work!BK163-work!AF163,".")</f>
        <v>-228230952.51054439</v>
      </c>
      <c r="CQ163" s="27"/>
      <c r="CR163" s="27"/>
      <c r="CS163" s="27">
        <f>IF(ISNUMBER(work!CR163-work!BN163),work!CR163-work!BN163,".")</f>
        <v>0.10017719326821245</v>
      </c>
      <c r="CT163" s="27">
        <f>IF(ISNUMBER(work!CS163-work!BO163),work!CS163-work!BO163,".")</f>
        <v>9.9177193268212449E-2</v>
      </c>
      <c r="CU163" s="27">
        <f>IF(ISNUMBER(work!CT163-work!BP163),work!CT163-work!BP163,".")</f>
        <v>9.9177193268212449E-2</v>
      </c>
      <c r="CV163" s="27">
        <f>IF(ISNUMBER(work!CU163-work!BQ163),work!CU163-work!BQ163,".")</f>
        <v>9.8177193268212448E-2</v>
      </c>
      <c r="CW163" s="27">
        <f>IF(ISNUMBER(work!CV163-work!BR163),work!CV163-work!BR163,".")</f>
        <v>9.8177193268212448E-2</v>
      </c>
      <c r="CX163" s="27">
        <f>IF(ISNUMBER(work!CW163-work!BS163),work!CW163-work!BS163,".")</f>
        <v>9.7177193268212447E-2</v>
      </c>
      <c r="CY163" s="27">
        <f>IF(ISNUMBER(work!CX163-work!BT163),work!CX163-work!BT163,".")</f>
        <v>9.617719326821246E-2</v>
      </c>
      <c r="CZ163" s="27">
        <f>IF(ISNUMBER(work!CY163-work!BU163),work!CY163-work!BU163,".")</f>
        <v>9.5177193268212459E-2</v>
      </c>
      <c r="DA163" s="27">
        <f>IF(ISNUMBER(work!CZ163-work!BV163),work!CZ163-work!BV163,".")</f>
        <v>9.4177193268212459E-2</v>
      </c>
      <c r="DB163" s="27">
        <f>IF(ISNUMBER(work!DA163-work!BW163),work!DA163-work!BW163,".")</f>
        <v>9.3177193268212458E-2</v>
      </c>
      <c r="DC163" s="94">
        <f>IF(ISNUMBER(work!DB163-work!BX163),work!DB163-work!BX163,".")</f>
        <v>9.1177193268212456E-2</v>
      </c>
      <c r="DD163" s="27">
        <f>IF(ISNUMBER(work!DC163-work!BY163),work!DC163-work!BY163,".")</f>
        <v>8.9177193268212454E-2</v>
      </c>
      <c r="DE163" s="27">
        <f>IF(ISNUMBER(work!DD163-work!BZ163),work!DD163-work!BZ163,".")</f>
        <v>8.9121775185629415E-2</v>
      </c>
      <c r="DF163" s="27">
        <f>IF(ISNUMBER(work!DE163-work!CA163),work!DE163-work!CA163,".")</f>
        <v>8.7121775185629413E-2</v>
      </c>
      <c r="DG163" s="27">
        <f>IF(ISNUMBER(work!DF163-work!CB163),work!DF163-work!CB163,".")</f>
        <v>8.5121775185629411E-2</v>
      </c>
      <c r="DH163" s="27">
        <f>IF(ISNUMBER(work!DG163-work!CC163),work!DG163-work!CC163,".")</f>
        <v>8.312177518562941E-2</v>
      </c>
      <c r="DI163" s="27">
        <f>IF(ISNUMBER(work!DH163-work!CD163),work!DH163-work!CD163,".")</f>
        <v>8.0121775185629421E-2</v>
      </c>
      <c r="DJ163" s="27">
        <f>IF(ISNUMBER(work!DI163-work!CE163),work!DI163-work!CE163,".")</f>
        <v>7.8121775185629419E-2</v>
      </c>
      <c r="DK163" s="27">
        <f>IF(ISNUMBER(work!DJ163-work!CF163),work!DJ163-work!CF163,".")</f>
        <v>7.6121775185629417E-2</v>
      </c>
      <c r="DL163" s="27">
        <f>IF(ISNUMBER(work!DK163-work!CG163),work!DK163-work!CG163,".")</f>
        <v>7.144493943996473E-2</v>
      </c>
      <c r="DM163" s="94">
        <f>IF(ISNUMBER(work!DL163-work!CH163),work!DL163-work!CH163,".")</f>
        <v>6.6475379213196406E-2</v>
      </c>
      <c r="DN163" s="27">
        <f>IF(ISNUMBER(work!DM163-work!CI163),work!DM163-work!CI163,".")</f>
        <v>6.1764846301850619E-2</v>
      </c>
      <c r="DO163" s="27">
        <f>IF(ISNUMBER(work!DN163-work!CJ163),work!DN163-work!CJ163,".")</f>
        <v>5.6971913791891392E-2</v>
      </c>
      <c r="DP163" s="27">
        <f>IF(ISNUMBER(work!DO163-work!CK163),work!DO163-work!CK163,".")</f>
        <v>5.2089272329319591E-2</v>
      </c>
      <c r="DQ163" s="27">
        <f>IF(ISNUMBER(work!DP163-work!CL163),work!DP163-work!CL163,".")</f>
        <v>4.62572864028893E-2</v>
      </c>
      <c r="DR163" s="94">
        <f>IF(ISNUMBER(work!DQ163-work!CM163),work!DQ163-work!CM163,".")</f>
        <v>4.1638783835554728E-2</v>
      </c>
      <c r="DS163" s="27">
        <f>IF(ISNUMBER(work!DR163-work!CN163),work!DR163-work!CN163,".")</f>
        <v>3.6268513101293635E-2</v>
      </c>
      <c r="DT163" s="27">
        <f>IF(ISNUMBER(work!DS163-work!CO163),work!DS163-work!CO163,".")</f>
        <v>3.1335457105729825E-2</v>
      </c>
      <c r="DU163" s="27">
        <f>IF(ISNUMBER(work!DT163-work!CP163),work!DT163-work!CP163,".")</f>
        <v>2.7722638975892167E-2</v>
      </c>
      <c r="DV163" s="27">
        <f t="shared" si="127"/>
        <v>2.7722638975892167E-2</v>
      </c>
      <c r="DW163" s="27"/>
      <c r="DX163" s="27">
        <f>IF(ISNUMBER(work!FJ163/work!FN163),work!FJ163/work!FN163,".")</f>
        <v>6.9904644022319117E-5</v>
      </c>
      <c r="DY163" s="27">
        <f>IF(ISNUMBER(work!FK163/work!FO163),work!FK163/work!FO163,".")</f>
        <v>7.9800307421184309E-5</v>
      </c>
      <c r="DZ163" s="27">
        <f>IF(ISNUMBER(work!FL163/work!FP163),work!FL163/work!FP163,".")</f>
        <v>3.2836023932770589E-5</v>
      </c>
      <c r="EA163" s="27">
        <f>IF(ISNUMBER(work!FM163/work!FQ163),work!FM163/work!FQ163,".")</f>
        <v>9.1803200451791059E-5</v>
      </c>
      <c r="EB163" s="27">
        <f>IF(ISNUMBER((work!FK163+work!FL163)/(work!FO163+work!FP163)),(work!FK163+work!FL163)/(work!FO163+work!FP163),".")</f>
        <v>6.7697177094875046E-5</v>
      </c>
      <c r="EC163" s="27">
        <f>IF(ISNUMBER(work!FR163/work!FV163),work!FR163/work!FV163,".")</f>
        <v>7.2799280281254144E-5</v>
      </c>
      <c r="ED163" s="27">
        <f>IF(ISNUMBER(work!FS163/work!FW163),work!FS163/work!FW163,".")</f>
        <v>4.7481618650602028E-5</v>
      </c>
      <c r="EE163" s="27">
        <f>IF(ISNUMBER(work!FT163/work!FX163),work!FT163/work!FX163,".")</f>
        <v>5.3206106870229007E-5</v>
      </c>
      <c r="EF163" s="27">
        <f>IF(ISNUMBER(work!FU163/work!FY163),work!FU163/work!FY163,".")</f>
        <v>2.569201129117913E-4</v>
      </c>
      <c r="EG163" s="27">
        <f>IF(ISNUMBER((work!FS163+work!FT163)/(work!FW163+work!FX163)),(work!FS163+work!FT163)/(work!FW163+work!FX163),".")</f>
        <v>4.935171694348932E-5</v>
      </c>
      <c r="EH163" s="27">
        <f>work!EZ163</f>
        <v>2.9598934438360218E-4</v>
      </c>
      <c r="EI163" s="27">
        <f>work!FA163</f>
        <v>2.4030951866003413E-4</v>
      </c>
      <c r="EJ163" s="27">
        <f>work!FB163</f>
        <v>2.3477533021660577E-4</v>
      </c>
      <c r="EK163" s="27"/>
      <c r="EL163" s="27">
        <f t="shared" si="128"/>
        <v>12470.213</v>
      </c>
      <c r="EM163">
        <f t="shared" si="129"/>
        <v>93</v>
      </c>
      <c r="EN163">
        <f>work!FM163</f>
        <v>277</v>
      </c>
      <c r="EO163">
        <f>IF(ISNUMBER(work!FK163+work!FL163),work!FK163+work!FL163,".")</f>
        <v>2016</v>
      </c>
      <c r="EP163">
        <f>IF(ISNUMBER(work!FU163-work!FM163),work!FU163-work!FM163,".")</f>
        <v>1036</v>
      </c>
      <c r="EQ163">
        <f>IF(ISNUMBER(work!FS163+work!FT163-work!FK163-work!FL163),(work!FS163+work!FT163-work!FK163-work!FL163),".")</f>
        <v>-37</v>
      </c>
      <c r="EU163">
        <f>work!FC163</f>
        <v>20000</v>
      </c>
      <c r="EV163">
        <f>work!FD163</f>
        <v>20000</v>
      </c>
      <c r="EW163" t="str">
        <f>IF(ISNUMBER(VLOOKUP($F163,AREA_EM_ALLYEAR,Seq!B$1,FALSE)),VLOOKUP($F163,AREA_EM_ALLYEAR,Seq!B$1,FALSE),".")</f>
        <v>.</v>
      </c>
      <c r="EX163" t="str">
        <f>IF(ISNUMBER(VLOOKUP($F163,AREA_EM_ALLYEAR,Seq!C$1,FALSE)),VLOOKUP($F163,AREA_EM_ALLYEAR,Seq!C$1,FALSE),".")</f>
        <v>.</v>
      </c>
      <c r="EY163" t="str">
        <f>IF(ISNUMBER(VLOOKUP($F163,AREA_EM_ALLYEAR,Seq!D$1,FALSE)),VLOOKUP($F163,AREA_EM_ALLYEAR,Seq!D$1,FALSE),".")</f>
        <v>.</v>
      </c>
      <c r="EZ163" t="str">
        <f>IF(ISNUMBER(VLOOKUP($F163,AREA_EM_ALLYEAR,Seq!E$1,FALSE)),VLOOKUP($F163,AREA_EM_ALLYEAR,Seq!E$1,FALSE),".")</f>
        <v>.</v>
      </c>
      <c r="FA163" t="str">
        <f>IF(ISNUMBER(VLOOKUP($F163,AREA_EM_ALLYEAR,Seq!F$1,FALSE)),VLOOKUP($F163,AREA_EM_ALLYEAR,Seq!F$1,FALSE),".")</f>
        <v>.</v>
      </c>
      <c r="FB163" t="str">
        <f>IF(ISNUMBER(VLOOKUP($F163,AREA_EM_ALLYEAR,Seq!G$1,FALSE)),VLOOKUP($F163,AREA_EM_ALLYEAR,Seq!G$1,FALSE),".")</f>
        <v>.</v>
      </c>
      <c r="FC163" t="str">
        <f>IF(ISNUMBER(VLOOKUP($F163,AREA_EM_ALLYEAR,Seq!H$1,FALSE)),VLOOKUP($F163,AREA_EM_ALLYEAR,Seq!H$1,FALSE),".")</f>
        <v>.</v>
      </c>
      <c r="FD163" t="str">
        <f>IF(ISNUMBER(VLOOKUP($F163,AREA_EM_ALLYEAR,Seq!I$1,FALSE)),VLOOKUP($F163,AREA_EM_ALLYEAR,Seq!I$1,FALSE),".")</f>
        <v>.</v>
      </c>
      <c r="FE163" t="str">
        <f>IF(ISNUMBER(VLOOKUP($F163,AREA_EM_ALLYEAR,Seq!J$1,FALSE)),VLOOKUP($F163,AREA_EM_ALLYEAR,Seq!J$1,FALSE),".")</f>
        <v>.</v>
      </c>
      <c r="FF163" t="str">
        <f>IF(ISNUMBER(VLOOKUP($F163,AREA_EM_ALLYEAR,Seq!K$1,FALSE)),VLOOKUP($F163,AREA_EM_ALLYEAR,Seq!K$1,FALSE),".")</f>
        <v>.</v>
      </c>
      <c r="FG163" t="str">
        <f>IF(ISNUMBER(VLOOKUP($F163,AREA_EM_ALLYEAR,Seq!L$1,FALSE)),VLOOKUP($F163,AREA_EM_ALLYEAR,Seq!L$1,FALSE),".")</f>
        <v>.</v>
      </c>
      <c r="FH163" t="str">
        <f>IF(ISNUMBER(VLOOKUP($F163,AREA_EM_ALLYEAR,Seq!M$1,FALSE)),VLOOKUP($F163,AREA_EM_ALLYEAR,Seq!M$1,FALSE),".")</f>
        <v>.</v>
      </c>
      <c r="FI163" t="str">
        <f>IF(ISNUMBER(VLOOKUP($F163,AREA_EM_ALLYEAR,Seq!N$1,FALSE)),VLOOKUP($F163,AREA_EM_ALLYEAR,Seq!N$1,FALSE),".")</f>
        <v>.</v>
      </c>
      <c r="FJ163" t="str">
        <f>IF(ISNUMBER(VLOOKUP($F163,AREA_EM_ALLYEAR,Seq!O$1,FALSE)),VLOOKUP($F163,AREA_EM_ALLYEAR,Seq!O$1,FALSE),".")</f>
        <v>.</v>
      </c>
      <c r="FK163" t="str">
        <f t="shared" si="130"/>
        <v>.</v>
      </c>
      <c r="FN163">
        <f>IF( ISNUMBER(VLOOKUP($F163,AREA_LIFE,Seq!V$1,FALSE)-Life!V$39),VLOOKUP($F163,AREA_LIFE,Seq!V$1,FALSE)-Life!V$39,".")</f>
        <v>0.60170731707319192</v>
      </c>
      <c r="FO163">
        <f>IF( ISNUMBER(VLOOKUP($F163,AREA_LIFE,Seq!W$1,FALSE)-Life!W$39),VLOOKUP($F163,AREA_LIFE,Seq!W$1,FALSE)-Life!W$39,".")</f>
        <v>0.88219512195122718</v>
      </c>
      <c r="FP163">
        <f>IF( ISNUMBER(VLOOKUP($F163,AREA_LIFE,Seq!X$1,FALSE)-Life!X$39),VLOOKUP($F163,AREA_LIFE,Seq!X$1,FALSE)-Life!X$39,".")</f>
        <v>1.1608292682926731</v>
      </c>
      <c r="FQ163">
        <f>IF( ISNUMBER(VLOOKUP($F163,AREA_LIFE,Seq!Y$1,FALSE)-Life!Y$39),VLOOKUP($F163,AREA_LIFE,Seq!Y$1,FALSE)-Life!Y$39,".")</f>
        <v>1.4334878048780411</v>
      </c>
      <c r="FR163">
        <f>IF( ISNUMBER(VLOOKUP($F163,AREA_LIFE,Seq!Z$1,FALSE)-Life!Z$39),VLOOKUP($F163,AREA_LIFE,Seq!Z$1,FALSE)-Life!Z$39,".")</f>
        <v>1.6916097560975629</v>
      </c>
      <c r="FS163">
        <f>IF( ISNUMBER(VLOOKUP($F163,AREA_LIFE,Seq!AA$1,FALSE)-Life!AA$39),VLOOKUP($F163,AREA_LIFE,Seq!AA$1,FALSE)-Life!AA$39,".")</f>
        <v>1.9270487804877945</v>
      </c>
      <c r="FT163">
        <f>IF( ISNUMBER(VLOOKUP($F163,AREA_LIFE,Seq!AB$1,FALSE)-Life!AB$39),VLOOKUP($F163,AREA_LIFE,Seq!AB$1,FALSE)-Life!AB$39,".")</f>
        <v>2.1375853658536528</v>
      </c>
      <c r="FU163">
        <f>IF( ISNUMBER(VLOOKUP($F163,AREA_LIFE,Seq!AC$1,FALSE)-Life!AC$39),VLOOKUP($F163,AREA_LIFE,Seq!AC$1,FALSE)-Life!AC$39,".")</f>
        <v>2.325097560975621</v>
      </c>
      <c r="FV163">
        <f>IF( ISNUMBER(VLOOKUP($F163,AREA_LIFE,Seq!AD$1,FALSE)-Life!AD$39),VLOOKUP($F163,AREA_LIFE,Seq!AD$1,FALSE)-Life!AD$39,".")</f>
        <v>2.4889268292683084</v>
      </c>
      <c r="FW163">
        <f>IF( ISNUMBER(VLOOKUP($F163,AREA_LIFE,Seq!AE$1,FALSE)-Life!AE$39),VLOOKUP($F163,AREA_LIFE,Seq!AE$1,FALSE)-Life!AE$39,".")</f>
        <v>2.6305609756097539</v>
      </c>
      <c r="FX163">
        <f>IF( ISNUMBER(VLOOKUP($F163,AREA_LIFE,Seq!AF$1,FALSE)-Life!AF$39),VLOOKUP($F163,AREA_LIFE,Seq!AF$1,FALSE)-Life!AF$39,".")</f>
        <v>2.8215341463414774</v>
      </c>
      <c r="FY163">
        <f>IF( ISNUMBER(VLOOKUP($F163,AREA_LIFE,Seq!AG$1,FALSE)-Life!AG$39),VLOOKUP($F163,AREA_LIFE,Seq!AG$1,FALSE)-Life!AG$39,".")</f>
        <v>3.0500634146341383</v>
      </c>
      <c r="FZ163">
        <f>IF( ISNUMBER(VLOOKUP($F163,AREA_LIFE,Seq!AH$1,FALSE)-Life!AH$39),VLOOKUP($F163,AREA_LIFE,Seq!AH$1,FALSE)-Life!AH$39,".")</f>
        <v>3.0436878048780613</v>
      </c>
      <c r="GA163">
        <f>IF( ISNUMBER(VLOOKUP($F163,AREA_LIFE,Seq!AI$1,FALSE)-Life!AI$39),VLOOKUP($F163,AREA_LIFE,Seq!AI$1,FALSE)-Life!AI$39,".")</f>
        <v>3.0072365853658454</v>
      </c>
      <c r="GB163">
        <f>IF( ISNUMBER(VLOOKUP($F163,AREA_LIFE,Seq!AJ$1,FALSE)-Life!AJ$39),VLOOKUP($F163,AREA_LIFE,Seq!AJ$1,FALSE)-Life!AJ$39,".")</f>
        <v>2.933765853658528</v>
      </c>
      <c r="GC163">
        <f>IF( ISNUMBER(VLOOKUP($F163,AREA_LIFE,Seq!AK$1,FALSE)-Life!AK$39),VLOOKUP($F163,AREA_LIFE,Seq!AK$1,FALSE)-Life!AK$39,".")</f>
        <v>2.8199707317073148</v>
      </c>
      <c r="GD163">
        <f>IF( ISNUMBER(VLOOKUP($F163,AREA_LIFE,Seq!AL$1,FALSE)-Life!AL$39),VLOOKUP($F163,AREA_LIFE,Seq!AL$1,FALSE)-Life!AL$39,".")</f>
        <v>2.8254902439024505</v>
      </c>
      <c r="GE163">
        <f>IF( ISNUMBER(VLOOKUP($F163,AREA_LIFE,Seq!AM$1,FALSE)-Life!AM$39),VLOOKUP($F163,AREA_LIFE,Seq!AM$1,FALSE)-Life!AM$39,".")</f>
        <v>2.8073463414634148</v>
      </c>
      <c r="GF163">
        <f>IF( ISNUMBER(VLOOKUP($F163,AREA_LIFE,Seq!AN$1,FALSE)-Life!AN$39),VLOOKUP($F163,AREA_LIFE,Seq!AN$1,FALSE)-Life!AN$39,".")</f>
        <v>2.7733878048780554</v>
      </c>
      <c r="GG163">
        <f>IF( ISNUMBER(VLOOKUP($F163,AREA_LIFE,Seq!AO$1,FALSE)-Life!AO$39),VLOOKUP($F163,AREA_LIFE,Seq!AO$1,FALSE)-Life!AO$39,".")</f>
        <v>2.7219341463414537</v>
      </c>
      <c r="GH163">
        <f>IF( ISNUMBER(VLOOKUP($F163,AREA_LIFE,Seq!AP$1,FALSE)-Life!AP$39),VLOOKUP($F163,AREA_LIFE,Seq!AP$1,FALSE)-Life!AP$39,".")</f>
        <v>2.6567707317073115</v>
      </c>
      <c r="GI163">
        <f>IF( ISNUMBER(VLOOKUP($F163,AREA_LIFE,Seq!AQ$1,FALSE)-Life!AQ$39),VLOOKUP($F163,AREA_LIFE,Seq!AQ$1,FALSE)-Life!AQ$39,".")</f>
        <v>2.5811097560975611</v>
      </c>
      <c r="GJ163">
        <f>IF( ISNUMBER(VLOOKUP($F163,AREA_LIFE,Seq!AR$1,FALSE)-Life!AR$39),VLOOKUP($F163,AREA_LIFE,Seq!AR$1,FALSE)-Life!AR$39,".")</f>
        <v>2.4361121951219502</v>
      </c>
      <c r="GK163">
        <f>IF( ISNUMBER(VLOOKUP($F163,AREA_LIFE,Seq!AS$1,FALSE)-Life!AS$39),VLOOKUP($F163,AREA_LIFE,Seq!AS$1,FALSE)-Life!AS$39,".")</f>
        <v>2.2639463414634236</v>
      </c>
      <c r="GL163">
        <f>IF( ISNUMBER(VLOOKUP($F163,AREA_LIFE,Seq!AT$1,FALSE)-Life!AT$39),VLOOKUP($F163,AREA_LIFE,Seq!AT$1,FALSE)-Life!AT$39,".")</f>
        <v>2.0605439024390222</v>
      </c>
      <c r="GM163">
        <f>IF( ISNUMBER(VLOOKUP($F163,AREA_LIFE,Seq!AU$1,FALSE)-Life!AU$39),VLOOKUP($F163,AREA_LIFE,Seq!AU$1,FALSE)-Life!AU$39,".")</f>
        <v>1.8699292682926796</v>
      </c>
      <c r="GN163">
        <f>IF( ISNUMBER(VLOOKUP($F163,AREA_LIFE,Seq!AV$1,FALSE)-Life!AV$39),VLOOKUP($F163,AREA_LIFE,Seq!AV$1,FALSE)-Life!AV$39,".")</f>
        <v>1.7074619255098327</v>
      </c>
      <c r="GO163">
        <f>IF( ISNUMBER(VLOOKUP($F163,AREA_LIFE,Seq!AW$1,FALSE)-Life!AW$39),VLOOKUP($F163,AREA_LIFE,Seq!AW$1,FALSE)-Life!AW$39,".")</f>
        <v>1.9633317151219671</v>
      </c>
      <c r="GP163">
        <f>IF( ISNUMBER(VLOOKUP($F163,AREA_LIFE,Seq!AX$1,FALSE)-Life!AX$39),VLOOKUP($F163,AREA_LIFE,Seq!AX$1,FALSE)-Life!AX$39,".")</f>
        <v>1.9408916087804755</v>
      </c>
      <c r="GQ163">
        <f t="shared" si="131"/>
        <v>1.9408916087804755</v>
      </c>
      <c r="GS163">
        <f>IFERROR(VLOOKUP($F163,AREA_LIFE,Seq!V$1,FALSE),".")</f>
        <v>66.570097560975626</v>
      </c>
      <c r="GT163">
        <f>IFERROR(VLOOKUP($F163,AREA_LIFE,Seq!W$1,FALSE),".")</f>
        <v>67.048926829268297</v>
      </c>
      <c r="GU163">
        <f>IFERROR(VLOOKUP($F163,AREA_LIFE,Seq!X$1,FALSE),".")</f>
        <v>67.509317073170735</v>
      </c>
      <c r="GV163">
        <f>IFERROR(VLOOKUP($F163,AREA_LIFE,Seq!Y$1,FALSE),".")</f>
        <v>67.95465853658537</v>
      </c>
      <c r="GW163">
        <f>IFERROR(VLOOKUP($F163,AREA_LIFE,Seq!Z$1,FALSE),".")</f>
        <v>68.387414634146353</v>
      </c>
      <c r="GX163">
        <f>IFERROR(VLOOKUP($F163,AREA_LIFE,Seq!AA$1,FALSE),".")</f>
        <v>68.80748780487805</v>
      </c>
      <c r="GY163">
        <f>IFERROR(VLOOKUP($F163,AREA_LIFE,Seq!AB$1,FALSE),".")</f>
        <v>69.218804878048786</v>
      </c>
      <c r="GZ163">
        <f>IFERROR(VLOOKUP($F163,AREA_LIFE,Seq!AC$1,FALSE),".")</f>
        <v>69.623292682926845</v>
      </c>
      <c r="HA163">
        <f>IFERROR(VLOOKUP($F163,AREA_LIFE,Seq!AD$1,FALSE),".")</f>
        <v>70.0218536585366</v>
      </c>
      <c r="HB163">
        <f>IFERROR(VLOOKUP($F163,AREA_LIFE,Seq!AE$1,FALSE),".")</f>
        <v>70.4169512195122</v>
      </c>
      <c r="HC163">
        <f>IFERROR(VLOOKUP($F163,AREA_LIFE,Seq!AF$1,FALSE),".")</f>
        <v>70.880607317073185</v>
      </c>
      <c r="HD163">
        <f>IFERROR(VLOOKUP($F163,AREA_LIFE,Seq!AG$1,FALSE),".")</f>
        <v>71.400453658536591</v>
      </c>
      <c r="HE163">
        <f>IFERROR(VLOOKUP($F163,AREA_LIFE,Seq!AH$1,FALSE),".")</f>
        <v>71.698931707317087</v>
      </c>
      <c r="HF163">
        <f>IFERROR(VLOOKUP($F163,AREA_LIFE,Seq!AI$1,FALSE),".")</f>
        <v>71.97682195121952</v>
      </c>
      <c r="HG163">
        <f>IFERROR(VLOOKUP($F163,AREA_LIFE,Seq!AJ$1,FALSE),".")</f>
        <v>72.224107317073177</v>
      </c>
      <c r="HH163">
        <f>IFERROR(VLOOKUP($F163,AREA_LIFE,Seq!AK$1,FALSE),".")</f>
        <v>72.437507317073184</v>
      </c>
      <c r="HI163">
        <f>IFERROR(VLOOKUP($F163,AREA_LIFE,Seq!AL$1,FALSE),".")</f>
        <v>72.777124390243912</v>
      </c>
      <c r="HJ163">
        <f>IFERROR(VLOOKUP($F163,AREA_LIFE,Seq!AM$1,FALSE),".")</f>
        <v>73.099078048780498</v>
      </c>
      <c r="HK163">
        <f>IFERROR(VLOOKUP($F163,AREA_LIFE,Seq!AN$1,FALSE),".")</f>
        <v>73.408192682926853</v>
      </c>
      <c r="HL163">
        <f>IFERROR(VLOOKUP($F163,AREA_LIFE,Seq!AO$1,FALSE),".")</f>
        <v>73.696836585365858</v>
      </c>
      <c r="HM163">
        <f>IFERROR(VLOOKUP($F163,AREA_LIFE,Seq!AP$1,FALSE),".")</f>
        <v>73.960770731707328</v>
      </c>
      <c r="HN163">
        <f>IFERROR(VLOOKUP($F163,AREA_LIFE,Seq!AQ$1,FALSE),".")</f>
        <v>74.192695121951218</v>
      </c>
      <c r="HO163">
        <f>IFERROR(VLOOKUP($F163,AREA_LIFE,Seq!AR$1,FALSE),".")</f>
        <v>74.329258536585371</v>
      </c>
      <c r="HP163">
        <f>IFERROR(VLOOKUP($F163,AREA_LIFE,Seq!AS$1,FALSE),".")</f>
        <v>74.411117073170743</v>
      </c>
      <c r="HQ163">
        <f>IFERROR(VLOOKUP($F163,AREA_LIFE,Seq!AT$1,FALSE),".")</f>
        <v>74.434226829268312</v>
      </c>
      <c r="HR163">
        <f>IFERROR(VLOOKUP($F163,AREA_LIFE,Seq!AU$1,FALSE),".")</f>
        <v>74.44658780487805</v>
      </c>
      <c r="HS163">
        <f>IFERROR(VLOOKUP($F163,AREA_LIFE,Seq!AV$1,FALSE),".")</f>
        <v>74.471071681607384</v>
      </c>
      <c r="HT163">
        <f>IFERROR(VLOOKUP($F163,AREA_LIFE,Seq!AW$1,FALSE),".")</f>
        <v>74.906404885853675</v>
      </c>
      <c r="HU163">
        <f>IFERROR(VLOOKUP($F163,AREA_LIFE,Seq!AX$1,FALSE),".")</f>
        <v>75.065452584390243</v>
      </c>
      <c r="HV163">
        <f>HU163</f>
        <v>75.065452584390243</v>
      </c>
      <c r="HZ163">
        <f t="shared" si="134"/>
        <v>534</v>
      </c>
      <c r="IA163">
        <f t="shared" si="132"/>
        <v>0</v>
      </c>
      <c r="IB163">
        <f t="shared" si="135"/>
        <v>85792589.591141507</v>
      </c>
      <c r="IC163">
        <f t="shared" si="136"/>
        <v>-3127521.5949807018</v>
      </c>
      <c r="ID163">
        <f t="shared" si="133"/>
        <v>9.1177193268212456E-2</v>
      </c>
      <c r="IE163">
        <f>work!FK163</f>
        <v>1764</v>
      </c>
      <c r="IF163">
        <f>work!FL163</f>
        <v>252</v>
      </c>
      <c r="IG163">
        <f>work!FM163</f>
        <v>277</v>
      </c>
      <c r="IH163">
        <f>IF(ISNUMBER(work!FS163-work!FK163),work!FS163-work!FK163,".")</f>
        <v>-482</v>
      </c>
      <c r="II163">
        <f>IF(ISNUMBER(work!FT163-work!FL163),work!FT163-work!FL163,".")</f>
        <v>445</v>
      </c>
      <c r="IJ163">
        <f>IF(ISNUMBER(work!FU163-work!FM163),work!FU163-work!FM163,".")</f>
        <v>1036</v>
      </c>
    </row>
    <row r="164" spans="1:244" hidden="1">
      <c r="A164" s="24" t="str">
        <f t="shared" si="97"/>
        <v>拉丁美洲</v>
      </c>
      <c r="B164" s="24" t="str">
        <f t="shared" si="98"/>
        <v>InEM90</v>
      </c>
      <c r="C164" s="24" t="str">
        <f t="shared" si="99"/>
        <v>Out</v>
      </c>
      <c r="D164" s="24"/>
      <c r="E164" s="25" t="s">
        <v>3944</v>
      </c>
      <c r="F164" s="26" t="str">
        <f t="shared" si="100"/>
        <v>Nicaragua</v>
      </c>
      <c r="G164" s="27">
        <f t="shared" si="101"/>
        <v>0</v>
      </c>
      <c r="H164" s="27">
        <f t="shared" si="102"/>
        <v>0</v>
      </c>
      <c r="I164" s="27">
        <f t="shared" si="103"/>
        <v>0</v>
      </c>
      <c r="J164" s="27">
        <f t="shared" si="104"/>
        <v>0</v>
      </c>
      <c r="K164" s="27">
        <f t="shared" si="105"/>
        <v>0</v>
      </c>
      <c r="L164" s="27">
        <f t="shared" si="106"/>
        <v>0</v>
      </c>
      <c r="M164" s="27">
        <f t="shared" si="107"/>
        <v>0</v>
      </c>
      <c r="N164" s="27">
        <f t="shared" si="108"/>
        <v>0</v>
      </c>
      <c r="O164" s="27">
        <f t="shared" si="109"/>
        <v>0</v>
      </c>
      <c r="P164" s="27">
        <f t="shared" si="110"/>
        <v>0</v>
      </c>
      <c r="Q164" s="27">
        <f t="shared" si="111"/>
        <v>0</v>
      </c>
      <c r="R164" s="27">
        <f t="shared" si="112"/>
        <v>35</v>
      </c>
      <c r="S164" s="27" t="str">
        <f t="shared" si="113"/>
        <v>.</v>
      </c>
      <c r="T164" s="27" t="str">
        <f t="shared" si="114"/>
        <v>.</v>
      </c>
      <c r="U164" s="27" t="str">
        <f t="shared" si="115"/>
        <v>.</v>
      </c>
      <c r="V164" s="27" t="str">
        <f t="shared" si="116"/>
        <v>.</v>
      </c>
      <c r="W164" s="27" t="str">
        <f t="shared" si="117"/>
        <v>.</v>
      </c>
      <c r="X164" s="27" t="str">
        <f t="shared" si="118"/>
        <v>.</v>
      </c>
      <c r="Y164" s="27">
        <f t="shared" si="119"/>
        <v>0</v>
      </c>
      <c r="Z164" s="27">
        <f t="shared" si="120"/>
        <v>120</v>
      </c>
      <c r="AA164" s="27" t="str">
        <f t="shared" si="121"/>
        <v>.</v>
      </c>
      <c r="AB164" s="27" t="str">
        <f t="shared" si="122"/>
        <v>.</v>
      </c>
      <c r="AC164" s="27" t="str">
        <f t="shared" si="123"/>
        <v>.</v>
      </c>
      <c r="AD164" s="27" t="str">
        <f t="shared" si="124"/>
        <v>.</v>
      </c>
      <c r="AE164" s="27" t="str">
        <f t="shared" si="125"/>
        <v>.</v>
      </c>
      <c r="AF164" s="27" t="str">
        <f t="shared" si="126"/>
        <v>.</v>
      </c>
      <c r="AG164" s="27"/>
      <c r="AH164" s="27">
        <f>IF(ISNUMBER(work!C164+work!AH164),work!C164+work!AH164,".")</f>
        <v>18617540.188294403</v>
      </c>
      <c r="AI164" s="27">
        <f>IF(ISNUMBER(work!D164+work!AI164),work!D164+work!AI164,".")</f>
        <v>19586180.270230621</v>
      </c>
      <c r="AJ164" s="27">
        <f>IF(ISNUMBER(work!E164+work!AJ164),work!E164+work!AJ164,".")</f>
        <v>21334738.831026137</v>
      </c>
      <c r="AK164" s="27">
        <f>IF(ISNUMBER(work!F164+work!AK164),work!F164+work!AK164,".")</f>
        <v>23638981.88825991</v>
      </c>
      <c r="AL164" s="27">
        <f>IF(ISNUMBER(work!G164+work!AL164),work!G164+work!AL164,".")</f>
        <v>27172839.833560772</v>
      </c>
      <c r="AM164" s="27">
        <f>IF(ISNUMBER(work!H164+work!AM164),work!H164+work!AM164,".")</f>
        <v>30779995.589694571</v>
      </c>
      <c r="AN164" s="27">
        <f>IF(ISNUMBER(work!I164+work!AN164),work!I164+work!AN164,".")</f>
        <v>33455869.366956279</v>
      </c>
      <c r="AO164" s="27">
        <f>IF(ISNUMBER(work!J164+work!AO164),work!J164+work!AO164,".")</f>
        <v>37296094.892986849</v>
      </c>
      <c r="AP164" s="27">
        <f>IF(ISNUMBER(work!K164+work!AP164),work!K164+work!AP164,".")</f>
        <v>41432647.806224905</v>
      </c>
      <c r="AQ164" s="27">
        <f>IF(ISNUMBER(work!L164+work!AQ164),work!L164+work!AQ164,".")</f>
        <v>43114736.309415258</v>
      </c>
      <c r="AR164" s="27">
        <f>IF(ISNUMBER(work!M164+work!AR164),work!M164+work!AR164,".")</f>
        <v>44742105.668710604</v>
      </c>
      <c r="AS164" s="27">
        <f>IF(ISNUMBER(work!N164+work!AS164),work!N164+work!AS164,".")</f>
        <v>48831892.878759727</v>
      </c>
      <c r="AT164" s="27">
        <f>IF(ISNUMBER(work!O164+work!AT164),work!O164+work!AT164,".")</f>
        <v>55727132.076090991</v>
      </c>
      <c r="AU164" s="27">
        <f>IF(ISNUMBER(work!P164+work!AU164),work!P164+work!AU164,".")</f>
        <v>63488261.596491672</v>
      </c>
      <c r="AV164" s="27">
        <f>IF(ISNUMBER(work!Q164+work!AV164),work!Q164+work!AV164,".")</f>
        <v>71777743.092080861</v>
      </c>
      <c r="AW164" s="27">
        <f>IF(ISNUMBER(work!R164+work!AW164),work!R164+work!AW164,".")</f>
        <v>79587007.13158986</v>
      </c>
      <c r="AX164" s="27">
        <f>IF(ISNUMBER(work!S164+work!AX164),work!S164+work!AX164,".")</f>
        <v>87534444.848723143</v>
      </c>
      <c r="AY164" s="27">
        <f>IF(ISNUMBER(work!T164+work!AY164),work!T164+work!AY164,".")</f>
        <v>95657675.056113422</v>
      </c>
      <c r="AZ164" s="27">
        <f>IF(ISNUMBER(work!U164+work!AZ164),work!U164+work!AZ164,".")</f>
        <v>103105047.55024226</v>
      </c>
      <c r="BA164" s="27">
        <f>IF(ISNUMBER(work!V164+work!BA164),work!V164+work!BA164,".")</f>
        <v>110939037.81747383</v>
      </c>
      <c r="BB164" s="27">
        <f>IF(ISNUMBER(work!W164+work!BB164),work!W164+work!BB164,".")</f>
        <v>120241664.95301788</v>
      </c>
      <c r="BC164" s="27">
        <f>IF(ISNUMBER(work!X164+work!BC164),work!X164+work!BC164,".")</f>
        <v>130200706.04644904</v>
      </c>
      <c r="BD164" s="27">
        <f>IF(ISNUMBER(work!Y164+work!BD164),work!Y164+work!BD164,".")</f>
        <v>142015144.65991271</v>
      </c>
      <c r="BE164" s="27">
        <f>IF(ISNUMBER(work!Z164+work!BE164),work!Z164+work!BE164,".")</f>
        <v>156186117.62852111</v>
      </c>
      <c r="BF164" s="27">
        <f>IF(ISNUMBER(work!AA164+work!BF164),work!AA164+work!BF164,".")</f>
        <v>171940872.44962576</v>
      </c>
      <c r="BG164" s="27">
        <f>IF(ISNUMBER(work!AB164+work!BG164),work!AB164+work!BG164,".")</f>
        <v>189796030.69969139</v>
      </c>
      <c r="BH164" s="27">
        <f>IF(ISNUMBER(work!AC164+work!BH164),work!AC164+work!BH164,".")</f>
        <v>211775985.61797053</v>
      </c>
      <c r="BI164" s="27">
        <f>IF(ISNUMBER(work!AD164+work!BI164),work!AD164+work!BI164,".")</f>
        <v>239263459.62846687</v>
      </c>
      <c r="BJ164" s="27">
        <f>IF(ISNUMBER(work!AE164+work!BJ164),work!AE164+work!BJ164,".")</f>
        <v>260769911.90915805</v>
      </c>
      <c r="BK164" s="27">
        <f>IF(ISNUMBER(work!AF164+work!BK164),work!AF164+work!BK164,".")</f>
        <v>294254407.18882561</v>
      </c>
      <c r="BL164" s="27"/>
      <c r="BM164" s="27">
        <f>IF(ISNUMBER(work!AH164-work!C164),work!AH164-work!C164,".")</f>
        <v>-17970848.374771595</v>
      </c>
      <c r="BN164" s="27">
        <f>IF(ISNUMBER(work!AI164-work!D164),work!AI164-work!D164,".")</f>
        <v>-18904804.49811478</v>
      </c>
      <c r="BO164" s="27">
        <f>IF(ISNUMBER(work!AJ164-work!E164),work!AJ164-work!E164,".")</f>
        <v>-20658925.551238663</v>
      </c>
      <c r="BP164" s="27">
        <f>IF(ISNUMBER(work!AK164-work!F164),work!AK164-work!F164,".")</f>
        <v>-22931991.911671691</v>
      </c>
      <c r="BQ164" s="27">
        <f>IF(ISNUMBER(work!AL164-work!G164),work!AL164-work!G164,".")</f>
        <v>-26476921.983960427</v>
      </c>
      <c r="BR164" s="27">
        <f>IF(ISNUMBER(work!AM164-work!H164),work!AM164-work!H164,".")</f>
        <v>-30112484.073192026</v>
      </c>
      <c r="BS164" s="27">
        <f>IF(ISNUMBER(work!AN164-work!I164),work!AN164-work!I164,".")</f>
        <v>-32795148.506264329</v>
      </c>
      <c r="BT164" s="27">
        <f>IF(ISNUMBER(work!AO164-work!J164),work!AO164-work!J164,".")</f>
        <v>-36640041.053527355</v>
      </c>
      <c r="BU164" s="27">
        <f>IF(ISNUMBER(work!AP164-work!K164),work!AP164-work!K164,".")</f>
        <v>-40858271.502245493</v>
      </c>
      <c r="BV164" s="27">
        <f>IF(ISNUMBER(work!AQ164-work!L164),work!AQ164-work!L164,".")</f>
        <v>-42550110.690702341</v>
      </c>
      <c r="BW164" s="27">
        <f>IF(ISNUMBER(work!AR164-work!M164),work!AR164-work!M164,".")</f>
        <v>-44178005.517411605</v>
      </c>
      <c r="BX164" s="27">
        <f>IF(ISNUMBER(work!AS164-work!N164),work!AS164-work!N164,".")</f>
        <v>-48268868.536485672</v>
      </c>
      <c r="BY164" s="27">
        <f>IF(ISNUMBER(work!AT164-work!O164),work!AT164-work!O164,".")</f>
        <v>-55161937.460119218</v>
      </c>
      <c r="BZ164" s="27">
        <f>IF(ISNUMBER(work!AU164-work!P164),work!AU164-work!P164,".")</f>
        <v>-62925277.674787916</v>
      </c>
      <c r="CA164" s="27">
        <f>IF(ISNUMBER(work!AV164-work!Q164),work!AV164-work!Q164,".")</f>
        <v>-71195969.82373634</v>
      </c>
      <c r="CB164" s="27">
        <f>IF(ISNUMBER(work!AW164-work!R164),work!AW164-work!R164,".")</f>
        <v>-78970840.492051542</v>
      </c>
      <c r="CC164" s="27">
        <f>IF(ISNUMBER(work!AX164-work!S164),work!AX164-work!S164,".")</f>
        <v>-86879187.537282258</v>
      </c>
      <c r="CD164" s="27">
        <f>IF(ISNUMBER(work!AY164-work!T164),work!AY164-work!T164,".")</f>
        <v>-94976425.141790569</v>
      </c>
      <c r="CE164" s="27">
        <f>IF(ISNUMBER(work!AZ164-work!U164),work!AZ164-work!U164,".")</f>
        <v>-102398512.46309774</v>
      </c>
      <c r="CF164" s="27">
        <f>IF(ISNUMBER(work!BA164-work!V164),work!BA164-work!V164,".")</f>
        <v>-110182792.75688016</v>
      </c>
      <c r="CG164" s="27">
        <f>IF(ISNUMBER(work!BB164-work!W164),work!BB164-work!W164,".")</f>
        <v>-119454399.38958211</v>
      </c>
      <c r="CH164" s="27">
        <f>IF(ISNUMBER(work!BC164-work!X164),work!BC164-work!X164,".")</f>
        <v>-129390131.63658696</v>
      </c>
      <c r="CI164" s="27">
        <f>IF(ISNUMBER(work!BD164-work!Y164),work!BD164-work!Y164,".")</f>
        <v>-141198459.25227928</v>
      </c>
      <c r="CJ164" s="27">
        <f>IF(ISNUMBER(work!BE164-work!Z164),work!BE164-work!Z164,".")</f>
        <v>-155348846.67489091</v>
      </c>
      <c r="CK164" s="27">
        <f>IF(ISNUMBER(work!BF164-work!AA164),work!BF164-work!AA164,".")</f>
        <v>-171059123.24843022</v>
      </c>
      <c r="CL164" s="27">
        <f>IF(ISNUMBER(work!BG164-work!AB164),work!BG164-work!AB164,".")</f>
        <v>-188875964.5509626</v>
      </c>
      <c r="CM164" s="27">
        <f>IF(ISNUMBER(work!BH164-work!AC164),work!BH164-work!AC164,".")</f>
        <v>-210821961.08175945</v>
      </c>
      <c r="CN164" s="27">
        <f>IF(ISNUMBER(work!BI164-work!AD164),work!BI164-work!AD164,".")</f>
        <v>-238272220.14222714</v>
      </c>
      <c r="CO164" s="27">
        <f>IF(ISNUMBER(work!BJ164-work!AE164),work!BJ164-work!AE164,".")</f>
        <v>-259743979.04089993</v>
      </c>
      <c r="CP164" s="27">
        <f>IF(ISNUMBER(work!BK164-work!AF164),work!BK164-work!AF164,".")</f>
        <v>-293254700.63996506</v>
      </c>
      <c r="CQ164" s="27"/>
      <c r="CR164" s="27"/>
      <c r="CS164" s="27">
        <f>IF(ISNUMBER(work!CR164-work!BN164),work!CR164-work!BN164,".")</f>
        <v>9.2050604889146917E-2</v>
      </c>
      <c r="CT164" s="27">
        <f>IF(ISNUMBER(work!CS164-work!BO164),work!CS164-work!BO164,".")</f>
        <v>9.1050604889146916E-2</v>
      </c>
      <c r="CU164" s="27">
        <f>IF(ISNUMBER(work!CT164-work!BP164),work!CT164-work!BP164,".")</f>
        <v>9.1050604889146916E-2</v>
      </c>
      <c r="CV164" s="27">
        <f>IF(ISNUMBER(work!CU164-work!BQ164),work!CU164-work!BQ164,".")</f>
        <v>9.0050604889146915E-2</v>
      </c>
      <c r="CW164" s="27">
        <f>IF(ISNUMBER(work!CV164-work!BR164),work!CV164-work!BR164,".")</f>
        <v>9.0050604889146915E-2</v>
      </c>
      <c r="CX164" s="27">
        <f>IF(ISNUMBER(work!CW164-work!BS164),work!CW164-work!BS164,".")</f>
        <v>8.9050604889146928E-2</v>
      </c>
      <c r="CY164" s="27">
        <f>IF(ISNUMBER(work!CX164-work!BT164),work!CX164-work!BT164,".")</f>
        <v>8.8050604889146927E-2</v>
      </c>
      <c r="CZ164" s="27">
        <f>IF(ISNUMBER(work!CY164-work!BU164),work!CY164-work!BU164,".")</f>
        <v>8.7050604889146926E-2</v>
      </c>
      <c r="DA164" s="27">
        <f>IF(ISNUMBER(work!CZ164-work!BV164),work!CZ164-work!BV164,".")</f>
        <v>8.6050604889146926E-2</v>
      </c>
      <c r="DB164" s="27">
        <f>IF(ISNUMBER(work!DA164-work!BW164),work!DA164-work!BW164,".")</f>
        <v>8.5050604889146925E-2</v>
      </c>
      <c r="DC164" s="94">
        <f>IF(ISNUMBER(work!DB164-work!BX164),work!DB164-work!BX164,".")</f>
        <v>8.3050604889146923E-2</v>
      </c>
      <c r="DD164" s="27">
        <f>IF(ISNUMBER(work!DC164-work!BY164),work!DC164-work!BY164,".")</f>
        <v>8.1050604889146921E-2</v>
      </c>
      <c r="DE164" s="27">
        <f>IF(ISNUMBER(work!DD164-work!BZ164),work!DD164-work!BZ164,".")</f>
        <v>8.7773588387043716E-2</v>
      </c>
      <c r="DF164" s="27">
        <f>IF(ISNUMBER(work!DE164-work!CA164),work!DE164-work!CA164,".")</f>
        <v>8.5773588387043714E-2</v>
      </c>
      <c r="DG164" s="27">
        <f>IF(ISNUMBER(work!DF164-work!CB164),work!DF164-work!CB164,".")</f>
        <v>8.3773588387043713E-2</v>
      </c>
      <c r="DH164" s="27">
        <f>IF(ISNUMBER(work!DG164-work!CC164),work!DG164-work!CC164,".")</f>
        <v>8.1773588387043711E-2</v>
      </c>
      <c r="DI164" s="27">
        <f>IF(ISNUMBER(work!DH164-work!CD164),work!DH164-work!CD164,".")</f>
        <v>7.8773588387043722E-2</v>
      </c>
      <c r="DJ164" s="27">
        <f>IF(ISNUMBER(work!DI164-work!CE164),work!DI164-work!CE164,".")</f>
        <v>7.677358838704372E-2</v>
      </c>
      <c r="DK164" s="27">
        <f>IF(ISNUMBER(work!DJ164-work!CF164),work!DJ164-work!CF164,".")</f>
        <v>7.4773588387043718E-2</v>
      </c>
      <c r="DL164" s="27">
        <f>IF(ISNUMBER(work!DK164-work!CG164),work!DK164-work!CG164,".")</f>
        <v>7.2740566954626426E-2</v>
      </c>
      <c r="DM164" s="94">
        <f>IF(ISNUMBER(work!DL164-work!CH164),work!DL164-work!CH164,".")</f>
        <v>7.0542082458163374E-2</v>
      </c>
      <c r="DN164" s="27">
        <f>IF(ISNUMBER(work!DM164-work!CI164),work!DM164-work!CI164,".")</f>
        <v>6.8170011783568685E-2</v>
      </c>
      <c r="DO164" s="27">
        <f>IF(ISNUMBER(work!DN164-work!CJ164),work!DN164-work!CJ164,".")</f>
        <v>6.5631480225071592E-2</v>
      </c>
      <c r="DP164" s="27">
        <f>IF(ISNUMBER(work!DO164-work!CK164),work!DO164-work!CK164,".")</f>
        <v>6.2920636060821572E-2</v>
      </c>
      <c r="DQ164" s="27">
        <f>IF(ISNUMBER(work!DP164-work!CL164),work!DP164-work!CL164,".")</f>
        <v>5.9038633681791949E-2</v>
      </c>
      <c r="DR164" s="94">
        <f>IF(ISNUMBER(work!DQ164-work!CM164),work!DQ164-work!CM164,".")</f>
        <v>5.5990041090948552E-2</v>
      </c>
      <c r="DS164" s="27">
        <f>IF(ISNUMBER(work!DR164-work!CN164),work!DR164-work!CN164,".")</f>
        <v>5.3718179280824833E-2</v>
      </c>
      <c r="DT164" s="27">
        <f>IF(ISNUMBER(work!DS164-work!CO164),work!DS164-work!CO164,".")</f>
        <v>4.9726594140680022E-2</v>
      </c>
      <c r="DU164" s="27">
        <f>IF(ISNUMBER(work!DT164-work!CP164),work!DT164-work!CP164,".")</f>
        <v>4.674277988292537E-2</v>
      </c>
      <c r="DV164" s="27">
        <f t="shared" si="127"/>
        <v>4.674277988292537E-2</v>
      </c>
      <c r="DW164" s="27"/>
      <c r="DX164" s="27" t="str">
        <f>IF(ISNUMBER(work!FJ164/work!FN164),work!FJ164/work!FN164,".")</f>
        <v>.</v>
      </c>
      <c r="DY164" s="27" t="str">
        <f>IF(ISNUMBER(work!FK164/work!FO164),work!FK164/work!FO164,".")</f>
        <v>.</v>
      </c>
      <c r="DZ164" s="27" t="str">
        <f>IF(ISNUMBER(work!FL164/work!FP164),work!FL164/work!FP164,".")</f>
        <v>.</v>
      </c>
      <c r="EA164" s="27" t="str">
        <f>IF(ISNUMBER(work!FM164/work!FQ164),work!FM164/work!FQ164,".")</f>
        <v>.</v>
      </c>
      <c r="EB164" s="27" t="str">
        <f>IF(ISNUMBER((work!FK164+work!FL164)/(work!FO164+work!FP164)),(work!FK164+work!FL164)/(work!FO164+work!FP164),".")</f>
        <v>.</v>
      </c>
      <c r="EC164" s="27" t="str">
        <f>IF(ISNUMBER(work!FR164/work!FV164),work!FR164/work!FV164,".")</f>
        <v>.</v>
      </c>
      <c r="ED164" s="27" t="str">
        <f>IF(ISNUMBER(work!FS164/work!FW164),work!FS164/work!FW164,".")</f>
        <v>.</v>
      </c>
      <c r="EE164" s="27" t="str">
        <f>IF(ISNUMBER(work!FT164/work!FX164),work!FT164/work!FX164,".")</f>
        <v>.</v>
      </c>
      <c r="EF164" s="27" t="str">
        <f>IF(ISNUMBER(work!FU164/work!FY164),work!FU164/work!FY164,".")</f>
        <v>.</v>
      </c>
      <c r="EG164" s="27" t="str">
        <f>IF(ISNUMBER((work!FS164+work!FT164)/(work!FW164+work!FX164)),(work!FS164+work!FT164)/(work!FW164+work!FX164),".")</f>
        <v>.</v>
      </c>
      <c r="EH164" s="27">
        <f>work!EZ164</f>
        <v>2.4611772364486811E-4</v>
      </c>
      <c r="EI164" s="27">
        <f>work!FA164</f>
        <v>1.9334067061178305E-4</v>
      </c>
      <c r="EJ164" s="27">
        <f>work!FB164</f>
        <v>2.3525195680617239E-3</v>
      </c>
      <c r="EK164" s="27"/>
      <c r="EL164" s="27">
        <f t="shared" si="128"/>
        <v>13781.215</v>
      </c>
      <c r="EM164" t="str">
        <f t="shared" si="129"/>
        <v>.</v>
      </c>
      <c r="EN164" t="str">
        <f>work!FM164</f>
        <v>.</v>
      </c>
      <c r="EO164" t="str">
        <f>IF(ISNUMBER(work!FK164+work!FL164),work!FK164+work!FL164,".")</f>
        <v>.</v>
      </c>
      <c r="EP164" t="str">
        <f>IF(ISNUMBER(work!FU164-work!FM164),work!FU164-work!FM164,".")</f>
        <v>.</v>
      </c>
      <c r="EQ164" t="str">
        <f>IF(ISNUMBER(work!FS164+work!FT164-work!FK164-work!FL164),(work!FS164+work!FT164-work!FK164-work!FL164),".")</f>
        <v>.</v>
      </c>
      <c r="EU164">
        <f>work!FC164</f>
        <v>800</v>
      </c>
      <c r="EV164">
        <f>work!FD164</f>
        <v>800</v>
      </c>
      <c r="EW164" t="str">
        <f>IF(ISNUMBER(VLOOKUP($F164,AREA_EM_ALLYEAR,Seq!B$1,FALSE)),VLOOKUP($F164,AREA_EM_ALLYEAR,Seq!B$1,FALSE),".")</f>
        <v>.</v>
      </c>
      <c r="EX164" t="str">
        <f>IF(ISNUMBER(VLOOKUP($F164,AREA_EM_ALLYEAR,Seq!C$1,FALSE)),VLOOKUP($F164,AREA_EM_ALLYEAR,Seq!C$1,FALSE),".")</f>
        <v>.</v>
      </c>
      <c r="EY164" t="str">
        <f>IF(ISNUMBER(VLOOKUP($F164,AREA_EM_ALLYEAR,Seq!D$1,FALSE)),VLOOKUP($F164,AREA_EM_ALLYEAR,Seq!D$1,FALSE),".")</f>
        <v>.</v>
      </c>
      <c r="EZ164" t="str">
        <f>IF(ISNUMBER(VLOOKUP($F164,AREA_EM_ALLYEAR,Seq!E$1,FALSE)),VLOOKUP($F164,AREA_EM_ALLYEAR,Seq!E$1,FALSE),".")</f>
        <v>.</v>
      </c>
      <c r="FA164" t="str">
        <f>IF(ISNUMBER(VLOOKUP($F164,AREA_EM_ALLYEAR,Seq!F$1,FALSE)),VLOOKUP($F164,AREA_EM_ALLYEAR,Seq!F$1,FALSE),".")</f>
        <v>.</v>
      </c>
      <c r="FB164" t="str">
        <f>IF(ISNUMBER(VLOOKUP($F164,AREA_EM_ALLYEAR,Seq!G$1,FALSE)),VLOOKUP($F164,AREA_EM_ALLYEAR,Seq!G$1,FALSE),".")</f>
        <v>.</v>
      </c>
      <c r="FC164" t="str">
        <f>IF(ISNUMBER(VLOOKUP($F164,AREA_EM_ALLYEAR,Seq!H$1,FALSE)),VLOOKUP($F164,AREA_EM_ALLYEAR,Seq!H$1,FALSE),".")</f>
        <v>.</v>
      </c>
      <c r="FD164" t="str">
        <f>IF(ISNUMBER(VLOOKUP($F164,AREA_EM_ALLYEAR,Seq!I$1,FALSE)),VLOOKUP($F164,AREA_EM_ALLYEAR,Seq!I$1,FALSE),".")</f>
        <v>.</v>
      </c>
      <c r="FE164" t="str">
        <f>IF(ISNUMBER(VLOOKUP($F164,AREA_EM_ALLYEAR,Seq!J$1,FALSE)),VLOOKUP($F164,AREA_EM_ALLYEAR,Seq!J$1,FALSE),".")</f>
        <v>.</v>
      </c>
      <c r="FF164" t="str">
        <f>IF(ISNUMBER(VLOOKUP($F164,AREA_EM_ALLYEAR,Seq!K$1,FALSE)),VLOOKUP($F164,AREA_EM_ALLYEAR,Seq!K$1,FALSE),".")</f>
        <v>.</v>
      </c>
      <c r="FG164" t="str">
        <f>IF(ISNUMBER(VLOOKUP($F164,AREA_EM_ALLYEAR,Seq!L$1,FALSE)),VLOOKUP($F164,AREA_EM_ALLYEAR,Seq!L$1,FALSE),".")</f>
        <v>.</v>
      </c>
      <c r="FH164" t="str">
        <f>IF(ISNUMBER(VLOOKUP($F164,AREA_EM_ALLYEAR,Seq!M$1,FALSE)),VLOOKUP($F164,AREA_EM_ALLYEAR,Seq!M$1,FALSE),".")</f>
        <v>.</v>
      </c>
      <c r="FI164" t="str">
        <f>IF(ISNUMBER(VLOOKUP($F164,AREA_EM_ALLYEAR,Seq!N$1,FALSE)),VLOOKUP($F164,AREA_EM_ALLYEAR,Seq!N$1,FALSE),".")</f>
        <v>.</v>
      </c>
      <c r="FJ164" t="str">
        <f>IF(ISNUMBER(VLOOKUP($F164,AREA_EM_ALLYEAR,Seq!O$1,FALSE)),VLOOKUP($F164,AREA_EM_ALLYEAR,Seq!O$1,FALSE),".")</f>
        <v>.</v>
      </c>
      <c r="FK164" t="str">
        <f t="shared" si="130"/>
        <v>.</v>
      </c>
      <c r="FN164">
        <f>IF( ISNUMBER(VLOOKUP($F164,AREA_LIFE,Seq!V$1,FALSE)-Life!V$39),VLOOKUP($F164,AREA_LIFE,Seq!V$1,FALSE)-Life!V$39,".")</f>
        <v>-7.468853658536581</v>
      </c>
      <c r="FO164">
        <f>IF( ISNUMBER(VLOOKUP($F164,AREA_LIFE,Seq!W$1,FALSE)-Life!W$39),VLOOKUP($F164,AREA_LIFE,Seq!W$1,FALSE)-Life!W$39,".")</f>
        <v>-7.2921463414634005</v>
      </c>
      <c r="FP164">
        <f>IF( ISNUMBER(VLOOKUP($F164,AREA_LIFE,Seq!X$1,FALSE)-Life!X$39),VLOOKUP($F164,AREA_LIFE,Seq!X$1,FALSE)-Life!X$39,".")</f>
        <v>-7.0809512195122011</v>
      </c>
      <c r="FQ164">
        <f>IF( ISNUMBER(VLOOKUP($F164,AREA_LIFE,Seq!Y$1,FALSE)-Life!Y$39),VLOOKUP($F164,AREA_LIFE,Seq!Y$1,FALSE)-Life!Y$39,".")</f>
        <v>-6.8316829268292736</v>
      </c>
      <c r="FR164">
        <f>IF( ISNUMBER(VLOOKUP($F164,AREA_LIFE,Seq!Z$1,FALSE)-Life!Z$39),VLOOKUP($F164,AREA_LIFE,Seq!Z$1,FALSE)-Life!Z$39,".")</f>
        <v>-6.5458048780487843</v>
      </c>
      <c r="FS164">
        <f>IF( ISNUMBER(VLOOKUP($F164,AREA_LIFE,Seq!AA$1,FALSE)-Life!AA$39),VLOOKUP($F164,AREA_LIFE,Seq!AA$1,FALSE)-Life!AA$39,".")</f>
        <v>-6.2126097560975637</v>
      </c>
      <c r="FT164">
        <f>IF( ISNUMBER(VLOOKUP($F164,AREA_LIFE,Seq!AB$1,FALSE)-Life!AB$39),VLOOKUP($F164,AREA_LIFE,Seq!AB$1,FALSE)-Life!AB$39,".")</f>
        <v>-5.8265365853658579</v>
      </c>
      <c r="FU164">
        <f>IF( ISNUMBER(VLOOKUP($F164,AREA_LIFE,Seq!AC$1,FALSE)-Life!AC$39),VLOOKUP($F164,AREA_LIFE,Seq!AC$1,FALSE)-Life!AC$39,".")</f>
        <v>-5.3886097560975585</v>
      </c>
      <c r="FV164">
        <f>IF( ISNUMBER(VLOOKUP($F164,AREA_LIFE,Seq!AD$1,FALSE)-Life!AD$39),VLOOKUP($F164,AREA_LIFE,Seq!AD$1,FALSE)-Life!AD$39,".")</f>
        <v>-4.913512195121946</v>
      </c>
      <c r="FW164">
        <f>IF( ISNUMBER(VLOOKUP($F164,AREA_LIFE,Seq!AE$1,FALSE)-Life!AE$39),VLOOKUP($F164,AREA_LIFE,Seq!AE$1,FALSE)-Life!AE$39,".")</f>
        <v>-4.4163902439024412</v>
      </c>
      <c r="FX164">
        <f>IF( ISNUMBER(VLOOKUP($F164,AREA_LIFE,Seq!AF$1,FALSE)-Life!AF$39),VLOOKUP($F164,AREA_LIFE,Seq!AF$1,FALSE)-Life!AF$39,".")</f>
        <v>-3.9240731707317025</v>
      </c>
      <c r="FY164">
        <f>IF( ISNUMBER(VLOOKUP($F164,AREA_LIFE,Seq!AG$1,FALSE)-Life!AG$39),VLOOKUP($F164,AREA_LIFE,Seq!AG$1,FALSE)-Life!AG$39,".")</f>
        <v>-3.4667804878048827</v>
      </c>
      <c r="FZ164">
        <f>IF( ISNUMBER(VLOOKUP($F164,AREA_LIFE,Seq!AH$1,FALSE)-Life!AH$39),VLOOKUP($F164,AREA_LIFE,Seq!AH$1,FALSE)-Life!AH$39,".")</f>
        <v>-3.0648292682926694</v>
      </c>
      <c r="GA164">
        <f>IF( ISNUMBER(VLOOKUP($F164,AREA_LIFE,Seq!AI$1,FALSE)-Life!AI$39),VLOOKUP($F164,AREA_LIFE,Seq!AI$1,FALSE)-Life!AI$39,".")</f>
        <v>-2.7304390243902503</v>
      </c>
      <c r="GB164">
        <f>IF( ISNUMBER(VLOOKUP($F164,AREA_LIFE,Seq!AJ$1,FALSE)-Life!AJ$39),VLOOKUP($F164,AREA_LIFE,Seq!AJ$1,FALSE)-Life!AJ$39,".")</f>
        <v>-2.4692195121951244</v>
      </c>
      <c r="GC164">
        <f>IF( ISNUMBER(VLOOKUP($F164,AREA_LIFE,Seq!AK$1,FALSE)-Life!AK$39),VLOOKUP($F164,AREA_LIFE,Seq!AK$1,FALSE)-Life!AK$39,".")</f>
        <v>-2.2748292682926916</v>
      </c>
      <c r="GD164">
        <f>IF( ISNUMBER(VLOOKUP($F164,AREA_LIFE,Seq!AL$1,FALSE)-Life!AL$39),VLOOKUP($F164,AREA_LIFE,Seq!AL$1,FALSE)-Life!AL$39,".")</f>
        <v>-2.13370731707316</v>
      </c>
      <c r="GE164">
        <f>IF( ISNUMBER(VLOOKUP($F164,AREA_LIFE,Seq!AM$1,FALSE)-Life!AM$39),VLOOKUP($F164,AREA_LIFE,Seq!AM$1,FALSE)-Life!AM$39,".")</f>
        <v>-2.0187317073170732</v>
      </c>
      <c r="GF164">
        <f>IF( ISNUMBER(VLOOKUP($F164,AREA_LIFE,Seq!AN$1,FALSE)-Life!AN$39),VLOOKUP($F164,AREA_LIFE,Seq!AN$1,FALSE)-Life!AN$39,".")</f>
        <v>-1.9071463414634167</v>
      </c>
      <c r="GG164">
        <f>IF( ISNUMBER(VLOOKUP($F164,AREA_LIFE,Seq!AO$1,FALSE)-Life!AO$39),VLOOKUP($F164,AREA_LIFE,Seq!AO$1,FALSE)-Life!AO$39,".")</f>
        <v>-1.7848536585365906</v>
      </c>
      <c r="GH164">
        <f>IF( ISNUMBER(VLOOKUP($F164,AREA_LIFE,Seq!AP$1,FALSE)-Life!AP$39),VLOOKUP($F164,AREA_LIFE,Seq!AP$1,FALSE)-Life!AP$39,".")</f>
        <v>-1.6411951219512275</v>
      </c>
      <c r="GI164">
        <f>IF( ISNUMBER(VLOOKUP($F164,AREA_LIFE,Seq!AQ$1,FALSE)-Life!AQ$39),VLOOKUP($F164,AREA_LIFE,Seq!AQ$1,FALSE)-Life!AQ$39,".")</f>
        <v>-1.4695121951219363</v>
      </c>
      <c r="GJ164">
        <f>IF( ISNUMBER(VLOOKUP($F164,AREA_LIFE,Seq!AR$1,FALSE)-Life!AR$39),VLOOKUP($F164,AREA_LIFE,Seq!AR$1,FALSE)-Life!AR$39,".")</f>
        <v>-1.2747073170731653</v>
      </c>
      <c r="GK164">
        <f>IF( ISNUMBER(VLOOKUP($F164,AREA_LIFE,Seq!AS$1,FALSE)-Life!AS$39),VLOOKUP($F164,AREA_LIFE,Seq!AS$1,FALSE)-Life!AS$39,".")</f>
        <v>-1.0647073170731716</v>
      </c>
      <c r="GL164">
        <f>IF( ISNUMBER(VLOOKUP($F164,AREA_LIFE,Seq!AT$1,FALSE)-Life!AT$39),VLOOKUP($F164,AREA_LIFE,Seq!AT$1,FALSE)-Life!AT$39,".")</f>
        <v>-0.84243902439025931</v>
      </c>
      <c r="GM164">
        <f>IF( ISNUMBER(VLOOKUP($F164,AREA_LIFE,Seq!AU$1,FALSE)-Life!AU$39),VLOOKUP($F164,AREA_LIFE,Seq!AU$1,FALSE)-Life!AU$39,".")</f>
        <v>-0.61534146341462304</v>
      </c>
      <c r="GN164">
        <f>IF( ISNUMBER(VLOOKUP($F164,AREA_LIFE,Seq!AV$1,FALSE)-Life!AV$39),VLOOKUP($F164,AREA_LIFE,Seq!AV$1,FALSE)-Life!AV$39,".")</f>
        <v>-0.38992682926826205</v>
      </c>
      <c r="GO164">
        <f>IF( ISNUMBER(VLOOKUP($F164,AREA_LIFE,Seq!AW$1,FALSE)-Life!AW$39),VLOOKUP($F164,AREA_LIFE,Seq!AW$1,FALSE)-Life!AW$39,".")</f>
        <v>-0.17629268292682809</v>
      </c>
      <c r="GP164">
        <f>IF( ISNUMBER(VLOOKUP($F164,AREA_LIFE,Seq!AX$1,FALSE)-Life!AX$39),VLOOKUP($F164,AREA_LIFE,Seq!AX$1,FALSE)-Life!AX$39,".")</f>
        <v>1.7439024390242253E-2</v>
      </c>
      <c r="GQ164">
        <f t="shared" si="131"/>
        <v>1.7439024390242253E-2</v>
      </c>
      <c r="GS164">
        <f>IFERROR(VLOOKUP($F164,AREA_LIFE,Seq!V$1,FALSE),".")</f>
        <v>58.499536585365853</v>
      </c>
      <c r="GT164">
        <f>IFERROR(VLOOKUP($F164,AREA_LIFE,Seq!W$1,FALSE),".")</f>
        <v>58.874585365853669</v>
      </c>
      <c r="GU164">
        <f>IFERROR(VLOOKUP($F164,AREA_LIFE,Seq!X$1,FALSE),".")</f>
        <v>59.26753658536586</v>
      </c>
      <c r="GV164">
        <f>IFERROR(VLOOKUP($F164,AREA_LIFE,Seq!Y$1,FALSE),".")</f>
        <v>59.689487804878055</v>
      </c>
      <c r="GW164">
        <f>IFERROR(VLOOKUP($F164,AREA_LIFE,Seq!Z$1,FALSE),".")</f>
        <v>60.150000000000006</v>
      </c>
      <c r="GX164">
        <f>IFERROR(VLOOKUP($F164,AREA_LIFE,Seq!AA$1,FALSE),".")</f>
        <v>60.667829268292692</v>
      </c>
      <c r="GY164">
        <f>IFERROR(VLOOKUP($F164,AREA_LIFE,Seq!AB$1,FALSE),".")</f>
        <v>61.254682926829275</v>
      </c>
      <c r="GZ164">
        <f>IFERROR(VLOOKUP($F164,AREA_LIFE,Seq!AC$1,FALSE),".")</f>
        <v>61.909585365853665</v>
      </c>
      <c r="HA164">
        <f>IFERROR(VLOOKUP($F164,AREA_LIFE,Seq!AD$1,FALSE),".")</f>
        <v>62.619414634146345</v>
      </c>
      <c r="HB164">
        <f>IFERROR(VLOOKUP($F164,AREA_LIFE,Seq!AE$1,FALSE),".")</f>
        <v>63.370000000000005</v>
      </c>
      <c r="HC164">
        <f>IFERROR(VLOOKUP($F164,AREA_LIFE,Seq!AF$1,FALSE),".")</f>
        <v>64.135000000000005</v>
      </c>
      <c r="HD164">
        <f>IFERROR(VLOOKUP($F164,AREA_LIFE,Seq!AG$1,FALSE),".")</f>
        <v>64.88360975609757</v>
      </c>
      <c r="HE164">
        <f>IFERROR(VLOOKUP($F164,AREA_LIFE,Seq!AH$1,FALSE),".")</f>
        <v>65.590414634146356</v>
      </c>
      <c r="HF164">
        <f>IFERROR(VLOOKUP($F164,AREA_LIFE,Seq!AI$1,FALSE),".")</f>
        <v>66.239146341463425</v>
      </c>
      <c r="HG164">
        <f>IFERROR(VLOOKUP($F164,AREA_LIFE,Seq!AJ$1,FALSE),".")</f>
        <v>66.821121951219524</v>
      </c>
      <c r="HH164">
        <f>IFERROR(VLOOKUP($F164,AREA_LIFE,Seq!AK$1,FALSE),".")</f>
        <v>67.342707317073177</v>
      </c>
      <c r="HI164">
        <f>IFERROR(VLOOKUP($F164,AREA_LIFE,Seq!AL$1,FALSE),".")</f>
        <v>67.817926829268302</v>
      </c>
      <c r="HJ164">
        <f>IFERROR(VLOOKUP($F164,AREA_LIFE,Seq!AM$1,FALSE),".")</f>
        <v>68.27300000000001</v>
      </c>
      <c r="HK164">
        <f>IFERROR(VLOOKUP($F164,AREA_LIFE,Seq!AN$1,FALSE),".")</f>
        <v>68.72765853658538</v>
      </c>
      <c r="HL164">
        <f>IFERROR(VLOOKUP($F164,AREA_LIFE,Seq!AO$1,FALSE),".")</f>
        <v>69.190048780487814</v>
      </c>
      <c r="HM164">
        <f>IFERROR(VLOOKUP($F164,AREA_LIFE,Seq!AP$1,FALSE),".")</f>
        <v>69.662804878048789</v>
      </c>
      <c r="HN164">
        <f>IFERROR(VLOOKUP($F164,AREA_LIFE,Seq!AQ$1,FALSE),".")</f>
        <v>70.14207317073172</v>
      </c>
      <c r="HO164">
        <f>IFERROR(VLOOKUP($F164,AREA_LIFE,Seq!AR$1,FALSE),".")</f>
        <v>70.618439024390256</v>
      </c>
      <c r="HP164">
        <f>IFERROR(VLOOKUP($F164,AREA_LIFE,Seq!AS$1,FALSE),".")</f>
        <v>71.082463414634148</v>
      </c>
      <c r="HQ164">
        <f>IFERROR(VLOOKUP($F164,AREA_LIFE,Seq!AT$1,FALSE),".")</f>
        <v>71.53124390243903</v>
      </c>
      <c r="HR164">
        <f>IFERROR(VLOOKUP($F164,AREA_LIFE,Seq!AU$1,FALSE),".")</f>
        <v>71.961317073170747</v>
      </c>
      <c r="HS164">
        <f>IFERROR(VLOOKUP($F164,AREA_LIFE,Seq!AV$1,FALSE),".")</f>
        <v>72.373682926829289</v>
      </c>
      <c r="HT164">
        <f>IFERROR(VLOOKUP($F164,AREA_LIFE,Seq!AW$1,FALSE),".")</f>
        <v>72.76678048780488</v>
      </c>
      <c r="HU164">
        <f>IFERROR(VLOOKUP($F164,AREA_LIFE,Seq!AX$1,FALSE),".")</f>
        <v>73.14200000000001</v>
      </c>
      <c r="HV164" t="str">
        <f>IFERROR(VLOOKUP($F164,AREA_LIFE,Seq!AY$1,FALSE),".")</f>
        <v>.</v>
      </c>
      <c r="HZ164">
        <f t="shared" si="134"/>
        <v>35</v>
      </c>
      <c r="IA164">
        <f t="shared" si="132"/>
        <v>0</v>
      </c>
      <c r="IB164">
        <f t="shared" si="135"/>
        <v>44742105.668710604</v>
      </c>
      <c r="IC164">
        <f t="shared" si="136"/>
        <v>-44178005.517411605</v>
      </c>
      <c r="ID164">
        <f t="shared" si="133"/>
        <v>8.3050604889146923E-2</v>
      </c>
      <c r="IE164" t="str">
        <f>work!FK164</f>
        <v>.</v>
      </c>
      <c r="IF164" t="str">
        <f>work!FL164</f>
        <v>.</v>
      </c>
      <c r="IG164" t="str">
        <f>work!FM164</f>
        <v>.</v>
      </c>
      <c r="IH164" t="str">
        <f>IF(ISNUMBER(work!FS164-work!FK164),work!FS164-work!FK164,".")</f>
        <v>.</v>
      </c>
      <c r="II164" t="str">
        <f>IF(ISNUMBER(work!FT164-work!FL164),work!FT164-work!FL164,".")</f>
        <v>.</v>
      </c>
      <c r="IJ164" t="str">
        <f>IF(ISNUMBER(work!FU164-work!FM164),work!FU164-work!FM164,".")</f>
        <v>.</v>
      </c>
    </row>
    <row r="165" spans="1:244" hidden="1">
      <c r="A165" s="24" t="str">
        <f t="shared" si="97"/>
        <v>拉丁美洲</v>
      </c>
      <c r="B165" s="24" t="str">
        <f t="shared" ref="B165:B196" si="137">IF(ISNA(VLOOKUP(F165,Area_EM_90_2,1,FALSE)),"Out","InEM90")</f>
        <v>InEM90</v>
      </c>
      <c r="C165" s="24" t="str">
        <f t="shared" ref="C165:C196" si="138">IF(ISNA(VLOOKUP($F165,Area_EM_90,1,FALSE)),"Out","InOECD90")</f>
        <v>Out</v>
      </c>
      <c r="D165" s="24"/>
      <c r="E165" s="25" t="s">
        <v>2626</v>
      </c>
      <c r="F165" s="26" t="str">
        <f t="shared" si="100"/>
        <v>Panama</v>
      </c>
      <c r="G165" s="27">
        <f t="shared" si="101"/>
        <v>0</v>
      </c>
      <c r="H165" s="27">
        <f t="shared" si="102"/>
        <v>0</v>
      </c>
      <c r="I165" s="27">
        <f t="shared" si="103"/>
        <v>0</v>
      </c>
      <c r="J165" s="27">
        <f t="shared" si="104"/>
        <v>6</v>
      </c>
      <c r="K165" s="27">
        <f t="shared" si="105"/>
        <v>0</v>
      </c>
      <c r="L165" s="27">
        <f t="shared" si="106"/>
        <v>129</v>
      </c>
      <c r="M165" s="27">
        <f t="shared" si="107"/>
        <v>676</v>
      </c>
      <c r="N165" s="27">
        <f t="shared" si="108"/>
        <v>356</v>
      </c>
      <c r="O165" s="27">
        <f t="shared" si="109"/>
        <v>819</v>
      </c>
      <c r="P165" s="27">
        <f t="shared" si="110"/>
        <v>1484</v>
      </c>
      <c r="Q165" s="27">
        <f t="shared" si="111"/>
        <v>1830</v>
      </c>
      <c r="R165" s="27">
        <f t="shared" si="112"/>
        <v>1566</v>
      </c>
      <c r="S165" s="27">
        <f t="shared" si="113"/>
        <v>1547</v>
      </c>
      <c r="T165" s="27">
        <f t="shared" si="114"/>
        <v>7547</v>
      </c>
      <c r="U165" s="27">
        <f t="shared" si="115"/>
        <v>6990</v>
      </c>
      <c r="V165" s="27">
        <f t="shared" si="116"/>
        <v>8951</v>
      </c>
      <c r="W165" s="27">
        <f t="shared" si="117"/>
        <v>4263</v>
      </c>
      <c r="X165" s="27">
        <f t="shared" si="118"/>
        <v>5785</v>
      </c>
      <c r="Y165" s="27">
        <f t="shared" si="119"/>
        <v>4646</v>
      </c>
      <c r="Z165" s="27">
        <f t="shared" si="120"/>
        <v>3283</v>
      </c>
      <c r="AA165" s="27">
        <f t="shared" si="121"/>
        <v>3592</v>
      </c>
      <c r="AB165" s="27">
        <f t="shared" si="122"/>
        <v>4291</v>
      </c>
      <c r="AC165" s="27">
        <f t="shared" si="123"/>
        <v>5956</v>
      </c>
      <c r="AD165" s="27">
        <f t="shared" si="124"/>
        <v>58</v>
      </c>
      <c r="AE165" s="27">
        <f t="shared" ref="AE165:AE196" si="139">IF(ISNA(VLOOKUP($E165,AREA_FDI_08_09,2,FALSE)),".",VALUE(VLOOKUP($E165,AREA_FDI_08_09,2,FALSE)))</f>
        <v>3539</v>
      </c>
      <c r="AF165" s="27">
        <f t="shared" ref="AF165:AF196" si="140">IF(ISNA(VLOOKUP($E165,AREA_FDI_08_09,4,FALSE)),".",VALUE(VLOOKUP($E165,AREA_FDI_08_09,4,FALSE)))</f>
        <v>1797</v>
      </c>
      <c r="AG165" s="27"/>
      <c r="AH165" s="27">
        <f>IF(ISNUMBER(work!C165+work!AH165),work!C165+work!AH165,".")</f>
        <v>18913367.266769394</v>
      </c>
      <c r="AI165" s="27">
        <f>IF(ISNUMBER(work!D165+work!AI165),work!D165+work!AI165,".")</f>
        <v>19921671.44432655</v>
      </c>
      <c r="AJ165" s="27">
        <f>IF(ISNUMBER(work!E165+work!AJ165),work!E165+work!AJ165,".")</f>
        <v>21709176.395588722</v>
      </c>
      <c r="AK165" s="27">
        <f>IF(ISNUMBER(work!F165+work!AK165),work!F165+work!AK165,".")</f>
        <v>23965837.136333123</v>
      </c>
      <c r="AL165" s="27">
        <f>IF(ISNUMBER(work!G165+work!AL165),work!G165+work!AL165,".")</f>
        <v>27523665.052910041</v>
      </c>
      <c r="AM165" s="27">
        <f>IF(ISNUMBER(work!H165+work!AM165),work!H165+work!AM165,".")</f>
        <v>31179559.520586006</v>
      </c>
      <c r="AN165" s="27">
        <f>IF(ISNUMBER(work!I165+work!AN165),work!I165+work!AN165,".")</f>
        <v>33884991.917414576</v>
      </c>
      <c r="AO165" s="27">
        <f>IF(ISNUMBER(work!J165+work!AO165),work!J165+work!AO165,".")</f>
        <v>37713811.488325961</v>
      </c>
      <c r="AP165" s="27">
        <f>IF(ISNUMBER(work!K165+work!AP165),work!K165+work!AP165,".")</f>
        <v>41791423.850133039</v>
      </c>
      <c r="AQ165" s="27">
        <f>IF(ISNUMBER(work!L165+work!AQ165),work!L165+work!AQ165,".")</f>
        <v>43488479.251311816</v>
      </c>
      <c r="AR165" s="27">
        <f>IF(ISNUMBER(work!M165+work!AR165),work!M165+work!AR165,".")</f>
        <v>45169245.252065659</v>
      </c>
      <c r="AS165" s="27">
        <f>IF(ISNUMBER(work!N165+work!AS165),work!N165+work!AS165,".")</f>
        <v>49326368.98785232</v>
      </c>
      <c r="AT165" s="27">
        <f>IF(ISNUMBER(work!O165+work!AT165),work!O165+work!AT165,".")</f>
        <v>56284167.124108031</v>
      </c>
      <c r="AU165" s="27">
        <f>IF(ISNUMBER(work!P165+work!AU165),work!P165+work!AU165,".")</f>
        <v>64092210.177729025</v>
      </c>
      <c r="AV165" s="27">
        <f>IF(ISNUMBER(work!Q165+work!AV165),work!Q165+work!AV165,".")</f>
        <v>72397533.363611951</v>
      </c>
      <c r="AW165" s="27">
        <f>IF(ISNUMBER(work!R165+work!AW165),work!R165+work!AW165,".")</f>
        <v>80205552.850211427</v>
      </c>
      <c r="AX165" s="27">
        <f>IF(ISNUMBER(work!S165+work!AX165),work!S165+work!AX165,".")</f>
        <v>88159488.919435963</v>
      </c>
      <c r="AY165" s="27">
        <f>IF(ISNUMBER(work!T165+work!AY165),work!T165+work!AY165,".")</f>
        <v>96331274.920206249</v>
      </c>
      <c r="AZ165" s="27">
        <f>IF(ISNUMBER(work!U165+work!AZ165),work!U165+work!AZ165,".")</f>
        <v>103840464.16095857</v>
      </c>
      <c r="BA165" s="27">
        <f>IF(ISNUMBER(work!V165+work!BA165),work!V165+work!BA165,".")</f>
        <v>111692245.4470588</v>
      </c>
      <c r="BB165" s="27">
        <f>IF(ISNUMBER(work!W165+work!BB165),work!W165+work!BB165,".")</f>
        <v>121010082.17129999</v>
      </c>
      <c r="BC165" s="27">
        <f>IF(ISNUMBER(work!X165+work!BC165),work!X165+work!BC165,".")</f>
        <v>130964142.18004002</v>
      </c>
      <c r="BD165" s="27">
        <f>IF(ISNUMBER(work!Y165+work!BD165),work!Y165+work!BD165,".")</f>
        <v>142801574.81972155</v>
      </c>
      <c r="BE165" s="27">
        <f>IF(ISNUMBER(work!Z165+work!BE165),work!Z165+work!BE165,".")</f>
        <v>157012504.33464667</v>
      </c>
      <c r="BF165" s="27">
        <f>IF(ISNUMBER(work!AA165+work!BF165),work!AA165+work!BF165,".")</f>
        <v>172838671.60044608</v>
      </c>
      <c r="BG165" s="27">
        <f>IF(ISNUMBER(work!AB165+work!BG165),work!AB165+work!BG165,".")</f>
        <v>190770939.13919133</v>
      </c>
      <c r="BH165" s="27">
        <f>IF(ISNUMBER(work!AC165+work!BH165),work!AC165+work!BH165,".")</f>
        <v>212856283.24881759</v>
      </c>
      <c r="BI165" s="27">
        <f>IF(ISNUMBER(work!AD165+work!BI165),work!AD165+work!BI165,".")</f>
        <v>240504910.92457873</v>
      </c>
      <c r="BJ165" s="27">
        <f>IF(ISNUMBER(work!AE165+work!BJ165),work!AE165+work!BJ165,".")</f>
        <v>262153491.93177384</v>
      </c>
      <c r="BK165" s="27">
        <f>IF(ISNUMBER(work!AF165+work!BK165),work!AF165+work!BK165,".")</f>
        <v>295734164.52965003</v>
      </c>
      <c r="BL165" s="27"/>
      <c r="BM165" s="27">
        <f>IF(ISNUMBER(work!AH165-work!C165),work!AH165-work!C165,".")</f>
        <v>-17675021.296296604</v>
      </c>
      <c r="BN165" s="27">
        <f>IF(ISNUMBER(work!AI165-work!D165),work!AI165-work!D165,".")</f>
        <v>-18569313.324018851</v>
      </c>
      <c r="BO165" s="27">
        <f>IF(ISNUMBER(work!AJ165-work!E165),work!AJ165-work!E165,".")</f>
        <v>-20284487.986676078</v>
      </c>
      <c r="BP165" s="27">
        <f>IF(ISNUMBER(work!AK165-work!F165),work!AK165-work!F165,".")</f>
        <v>-22605136.663598478</v>
      </c>
      <c r="BQ165" s="27">
        <f>IF(ISNUMBER(work!AL165-work!G165),work!AL165-work!G165,".")</f>
        <v>-26126096.764611159</v>
      </c>
      <c r="BR165" s="27">
        <f>IF(ISNUMBER(work!AM165-work!H165),work!AM165-work!H165,".")</f>
        <v>-29712920.142300591</v>
      </c>
      <c r="BS165" s="27">
        <f>IF(ISNUMBER(work!AN165-work!I165),work!AN165-work!I165,".")</f>
        <v>-32366025.955806032</v>
      </c>
      <c r="BT165" s="27">
        <f>IF(ISNUMBER(work!AO165-work!J165),work!AO165-work!J165,".")</f>
        <v>-36222324.458188243</v>
      </c>
      <c r="BU165" s="27">
        <f>IF(ISNUMBER(work!AP165-work!K165),work!AP165-work!K165,".")</f>
        <v>-40499495.458337359</v>
      </c>
      <c r="BV165" s="27">
        <f>IF(ISNUMBER(work!AQ165-work!L165),work!AQ165-work!L165,".")</f>
        <v>-42176367.748805784</v>
      </c>
      <c r="BW165" s="27">
        <f>IF(ISNUMBER(work!AR165-work!M165),work!AR165-work!M165,".")</f>
        <v>-43750865.93405655</v>
      </c>
      <c r="BX165" s="27">
        <f>IF(ISNUMBER(work!AS165-work!N165),work!AS165-work!N165,".")</f>
        <v>-47774392.427393079</v>
      </c>
      <c r="BY165" s="27">
        <f>IF(ISNUMBER(work!AT165-work!O165),work!AT165-work!O165,".")</f>
        <v>-54604902.412102178</v>
      </c>
      <c r="BZ165" s="27">
        <f>IF(ISNUMBER(work!AU165-work!P165),work!AU165-work!P165,".")</f>
        <v>-62321329.093550563</v>
      </c>
      <c r="CA165" s="27">
        <f>IF(ISNUMBER(work!AV165-work!Q165),work!AV165-work!Q165,".")</f>
        <v>-70576179.55220525</v>
      </c>
      <c r="CB165" s="27">
        <f>IF(ISNUMBER(work!AW165-work!R165),work!AW165-work!R165,".")</f>
        <v>-78352294.773429975</v>
      </c>
      <c r="CC165" s="27">
        <f>IF(ISNUMBER(work!AX165-work!S165),work!AX165-work!S165,".")</f>
        <v>-86254143.466569439</v>
      </c>
      <c r="CD165" s="27">
        <f>IF(ISNUMBER(work!AY165-work!T165),work!AY165-work!T165,".")</f>
        <v>-94302825.277697742</v>
      </c>
      <c r="CE165" s="27">
        <f>IF(ISNUMBER(work!AZ165-work!U165),work!AZ165-work!U165,".")</f>
        <v>-101663095.85238142</v>
      </c>
      <c r="CF165" s="27">
        <f>IF(ISNUMBER(work!BA165-work!V165),work!BA165-work!V165,".")</f>
        <v>-109429585.1272952</v>
      </c>
      <c r="CG165" s="27">
        <f>IF(ISNUMBER(work!BB165-work!W165),work!BB165-work!W165,".")</f>
        <v>-118685982.17129999</v>
      </c>
      <c r="CH165" s="27">
        <f>IF(ISNUMBER(work!BC165-work!X165),work!BC165-work!X165,".")</f>
        <v>-128626695.50299598</v>
      </c>
      <c r="CI165" s="27">
        <f>IF(ISNUMBER(work!BD165-work!Y165),work!BD165-work!Y165,".")</f>
        <v>-140412029.09247044</v>
      </c>
      <c r="CJ165" s="27">
        <f>IF(ISNUMBER(work!BE165-work!Z165),work!BE165-work!Z165,".")</f>
        <v>-154522459.96876535</v>
      </c>
      <c r="CK165" s="27">
        <f>IF(ISNUMBER(work!BF165-work!AA165),work!BF165-work!AA165,".")</f>
        <v>-170161324.09760991</v>
      </c>
      <c r="CL165" s="27">
        <f>IF(ISNUMBER(work!BG165-work!AB165),work!BG165-work!AB165,".")</f>
        <v>-187901056.11146265</v>
      </c>
      <c r="CM165" s="27">
        <f>IF(ISNUMBER(work!BH165-work!AC165),work!BH165-work!AC165,".")</f>
        <v>-209741663.45091239</v>
      </c>
      <c r="CN165" s="27">
        <f>IF(ISNUMBER(work!BI165-work!AD165),work!BI165-work!AD165,".")</f>
        <v>-237030768.84611529</v>
      </c>
      <c r="CO165" s="27">
        <f>IF(ISNUMBER(work!BJ165-work!AE165),work!BJ165-work!AE165,".")</f>
        <v>-258360399.01828414</v>
      </c>
      <c r="CP165" s="27">
        <f>IF(ISNUMBER(work!BK165-work!AF165),work!BK165-work!AF165,".")</f>
        <v>-291774943.29914063</v>
      </c>
      <c r="CQ165" s="27"/>
      <c r="CR165" s="27"/>
      <c r="CS165" s="27">
        <f>IF(ISNUMBER(work!CR165-work!BN165),work!CR165-work!BN165,".")</f>
        <v>9.9351696224696515E-2</v>
      </c>
      <c r="CT165" s="27">
        <f>IF(ISNUMBER(work!CS165-work!BO165),work!CS165-work!BO165,".")</f>
        <v>9.8351696224696514E-2</v>
      </c>
      <c r="CU165" s="27">
        <f>IF(ISNUMBER(work!CT165-work!BP165),work!CT165-work!BP165,".")</f>
        <v>9.8351696224696514E-2</v>
      </c>
      <c r="CV165" s="27">
        <f>IF(ISNUMBER(work!CU165-work!BQ165),work!CU165-work!BQ165,".")</f>
        <v>9.7351696224696513E-2</v>
      </c>
      <c r="CW165" s="27">
        <f>IF(ISNUMBER(work!CV165-work!BR165),work!CV165-work!BR165,".")</f>
        <v>9.7351696224696513E-2</v>
      </c>
      <c r="CX165" s="27">
        <f>IF(ISNUMBER(work!CW165-work!BS165),work!CW165-work!BS165,".")</f>
        <v>9.6351696224696526E-2</v>
      </c>
      <c r="CY165" s="27">
        <f>IF(ISNUMBER(work!CX165-work!BT165),work!CX165-work!BT165,".")</f>
        <v>9.5351696224696525E-2</v>
      </c>
      <c r="CZ165" s="27">
        <f>IF(ISNUMBER(work!CY165-work!BU165),work!CY165-work!BU165,".")</f>
        <v>9.4351696224696524E-2</v>
      </c>
      <c r="DA165" s="27">
        <f>IF(ISNUMBER(work!CZ165-work!BV165),work!CZ165-work!BV165,".")</f>
        <v>9.3351696224696523E-2</v>
      </c>
      <c r="DB165" s="27">
        <f>IF(ISNUMBER(work!DA165-work!BW165),work!DA165-work!BW165,".")</f>
        <v>9.2351696224696522E-2</v>
      </c>
      <c r="DC165" s="94">
        <f>IF(ISNUMBER(work!DB165-work!BX165),work!DB165-work!BX165,".")</f>
        <v>9.0351696224696521E-2</v>
      </c>
      <c r="DD165" s="27">
        <f>IF(ISNUMBER(work!DC165-work!BY165),work!DC165-work!BY165,".")</f>
        <v>8.8351696224696519E-2</v>
      </c>
      <c r="DE165" s="27">
        <f>IF(ISNUMBER(work!DD165-work!BZ165),work!DD165-work!BZ165,".")</f>
        <v>7.7091012541475504E-2</v>
      </c>
      <c r="DF165" s="27">
        <f>IF(ISNUMBER(work!DE165-work!CA165),work!DE165-work!CA165,".")</f>
        <v>7.5091012541475502E-2</v>
      </c>
      <c r="DG165" s="27">
        <f>IF(ISNUMBER(work!DF165-work!CB165),work!DF165-work!CB165,".")</f>
        <v>7.30910125414755E-2</v>
      </c>
      <c r="DH165" s="27">
        <f>IF(ISNUMBER(work!DG165-work!CC165),work!DG165-work!CC165,".")</f>
        <v>7.1091012541475512E-2</v>
      </c>
      <c r="DI165" s="27">
        <f>IF(ISNUMBER(work!DH165-work!CD165),work!DH165-work!CD165,".")</f>
        <v>6.809101254147551E-2</v>
      </c>
      <c r="DJ165" s="27">
        <f>IF(ISNUMBER(work!DI165-work!CE165),work!DI165-work!CE165,".")</f>
        <v>6.6091012541475508E-2</v>
      </c>
      <c r="DK165" s="27">
        <f>IF(ISNUMBER(work!DJ165-work!CF165),work!DJ165-work!CF165,".")</f>
        <v>6.4091012541475506E-2</v>
      </c>
      <c r="DL165" s="27">
        <f>IF(ISNUMBER(work!DK165-work!CG165),work!DK165-work!CG165,".")</f>
        <v>5.9554942027278152E-2</v>
      </c>
      <c r="DM165" s="94">
        <f>IF(ISNUMBER(work!DL165-work!CH165),work!DL165-work!CH165,".")</f>
        <v>5.5348078030338206E-2</v>
      </c>
      <c r="DN165" s="27">
        <f>IF(ISNUMBER(work!DM165-work!CI165),work!DM165-work!CI165,".")</f>
        <v>5.1509394896939141E-2</v>
      </c>
      <c r="DO165" s="27">
        <f>IF(ISNUMBER(work!DN165-work!CJ165),work!DN165-work!CJ165,".")</f>
        <v>4.798052744031326E-2</v>
      </c>
      <c r="DP165" s="27">
        <f>IF(ISNUMBER(work!DO165-work!CK165),work!DO165-work!CK165,".")</f>
        <v>4.4647447805753124E-2</v>
      </c>
      <c r="DQ165" s="27">
        <f>IF(ISNUMBER(work!DP165-work!CL165),work!DP165-work!CL165,".")</f>
        <v>4.0359677361961041E-2</v>
      </c>
      <c r="DR165" s="94">
        <f>IF(ISNUMBER(work!DQ165-work!CM165),work!DQ165-work!CM165,".")</f>
        <v>3.7009117397320983E-2</v>
      </c>
      <c r="DS165" s="27">
        <f>IF(ISNUMBER(work!DR165-work!CN165),work!DR165-work!CN165,".")</f>
        <v>3.2581401184763846E-2</v>
      </c>
      <c r="DT165" s="27">
        <f>IF(ISNUMBER(work!DS165-work!CO165),work!DS165-work!CO165,".")</f>
        <v>2.8110366247415391E-2</v>
      </c>
      <c r="DU165" s="27">
        <f>IF(ISNUMBER(work!DT165-work!CP165),work!DT165-work!CP165,".")</f>
        <v>2.4593852342413833E-2</v>
      </c>
      <c r="DV165" s="27">
        <f t="shared" si="127"/>
        <v>2.4593852342413833E-2</v>
      </c>
      <c r="DW165" s="27"/>
      <c r="DX165" s="27" t="str">
        <f>IF(ISNUMBER(work!FJ165/work!FN165),work!FJ165/work!FN165,".")</f>
        <v>.</v>
      </c>
      <c r="DY165" s="27" t="str">
        <f>IF(ISNUMBER(work!FK165/work!FO165),work!FK165/work!FO165,".")</f>
        <v>.</v>
      </c>
      <c r="DZ165" s="27" t="str">
        <f>IF(ISNUMBER(work!FL165/work!FP165),work!FL165/work!FP165,".")</f>
        <v>.</v>
      </c>
      <c r="EA165" s="27" t="str">
        <f>IF(ISNUMBER(work!FM165/work!FQ165),work!FM165/work!FQ165,".")</f>
        <v>.</v>
      </c>
      <c r="EB165" s="27" t="str">
        <f>IF(ISNUMBER((work!FK165+work!FL165)/(work!FO165+work!FP165)),(work!FK165+work!FL165)/(work!FO165+work!FP165),".")</f>
        <v>.</v>
      </c>
      <c r="EC165" s="27" t="str">
        <f>IF(ISNUMBER(work!FR165/work!FV165),work!FR165/work!FV165,".")</f>
        <v>.</v>
      </c>
      <c r="ED165" s="27" t="str">
        <f>IF(ISNUMBER(work!FS165/work!FW165),work!FS165/work!FW165,".")</f>
        <v>.</v>
      </c>
      <c r="EE165" s="27" t="str">
        <f>IF(ISNUMBER(work!FT165/work!FX165),work!FT165/work!FX165,".")</f>
        <v>.</v>
      </c>
      <c r="EF165" s="27" t="str">
        <f>IF(ISNUMBER(work!FU165/work!FY165),work!FU165/work!FY165,".")</f>
        <v>.</v>
      </c>
      <c r="EG165" s="27" t="str">
        <f>IF(ISNUMBER((work!FS165+work!FT165)/(work!FW165+work!FX165)),(work!FS165+work!FT165)/(work!FW165+work!FX165),".")</f>
        <v>.</v>
      </c>
      <c r="EH165" s="27">
        <f>work!EZ165</f>
        <v>1.6917992849328357E-2</v>
      </c>
      <c r="EI165" s="27">
        <f>work!FA165</f>
        <v>1.3678450306190037E-2</v>
      </c>
      <c r="EJ165" s="27">
        <f>work!FB165</f>
        <v>4.5750289497665207E-2</v>
      </c>
      <c r="EK165" s="27"/>
      <c r="EL165" s="27">
        <f t="shared" ref="EL165:EL196" si="141">IF(ISNA(VLOOKUP(F165,Area_Dist,2,FALSE)),".",VLOOKUP(F165,Area_Dist,2,FALSE))</f>
        <v>14349.227999999999</v>
      </c>
      <c r="EM165">
        <f t="shared" si="129"/>
        <v>3587</v>
      </c>
      <c r="EN165" t="str">
        <f>work!FM165</f>
        <v>.</v>
      </c>
      <c r="EO165" t="str">
        <f>IF(ISNUMBER(work!FK165+work!FL165),work!FK165+work!FL165,".")</f>
        <v>.</v>
      </c>
      <c r="EP165" t="str">
        <f>IF(ISNUMBER(work!FU165-work!FM165),work!FU165-work!FM165,".")</f>
        <v>.</v>
      </c>
      <c r="EQ165" t="str">
        <f>IF(ISNUMBER(work!FS165+work!FT165-work!FK165-work!FL165),(work!FS165+work!FT165-work!FK165-work!FL165),".")</f>
        <v>.</v>
      </c>
      <c r="EU165">
        <f>work!FC165</f>
        <v>33000</v>
      </c>
      <c r="EV165">
        <f>work!FD165</f>
        <v>33000</v>
      </c>
      <c r="EW165" t="str">
        <f>IF(ISNUMBER(VLOOKUP($F165,AREA_EM_ALLYEAR,Seq!B$1,FALSE)),VLOOKUP($F165,AREA_EM_ALLYEAR,Seq!B$1,FALSE),".")</f>
        <v>.</v>
      </c>
      <c r="EX165" t="str">
        <f>IF(ISNUMBER(VLOOKUP($F165,AREA_EM_ALLYEAR,Seq!C$1,FALSE)),VLOOKUP($F165,AREA_EM_ALLYEAR,Seq!C$1,FALSE),".")</f>
        <v>.</v>
      </c>
      <c r="EY165" t="str">
        <f>IF(ISNUMBER(VLOOKUP($F165,AREA_EM_ALLYEAR,Seq!D$1,FALSE)),VLOOKUP($F165,AREA_EM_ALLYEAR,Seq!D$1,FALSE),".")</f>
        <v>.</v>
      </c>
      <c r="EZ165" t="str">
        <f>IF(ISNUMBER(VLOOKUP($F165,AREA_EM_ALLYEAR,Seq!E$1,FALSE)),VLOOKUP($F165,AREA_EM_ALLYEAR,Seq!E$1,FALSE),".")</f>
        <v>.</v>
      </c>
      <c r="FA165" t="str">
        <f>IF(ISNUMBER(VLOOKUP($F165,AREA_EM_ALLYEAR,Seq!F$1,FALSE)),VLOOKUP($F165,AREA_EM_ALLYEAR,Seq!F$1,FALSE),".")</f>
        <v>.</v>
      </c>
      <c r="FB165" t="str">
        <f>IF(ISNUMBER(VLOOKUP($F165,AREA_EM_ALLYEAR,Seq!G$1,FALSE)),VLOOKUP($F165,AREA_EM_ALLYEAR,Seq!G$1,FALSE),".")</f>
        <v>.</v>
      </c>
      <c r="FC165" t="str">
        <f>IF(ISNUMBER(VLOOKUP($F165,AREA_EM_ALLYEAR,Seq!H$1,FALSE)),VLOOKUP($F165,AREA_EM_ALLYEAR,Seq!H$1,FALSE),".")</f>
        <v>.</v>
      </c>
      <c r="FD165" t="str">
        <f>IF(ISNUMBER(VLOOKUP($F165,AREA_EM_ALLYEAR,Seq!I$1,FALSE)),VLOOKUP($F165,AREA_EM_ALLYEAR,Seq!I$1,FALSE),".")</f>
        <v>.</v>
      </c>
      <c r="FE165" t="str">
        <f>IF(ISNUMBER(VLOOKUP($F165,AREA_EM_ALLYEAR,Seq!J$1,FALSE)),VLOOKUP($F165,AREA_EM_ALLYEAR,Seq!J$1,FALSE),".")</f>
        <v>.</v>
      </c>
      <c r="FF165" t="str">
        <f>IF(ISNUMBER(VLOOKUP($F165,AREA_EM_ALLYEAR,Seq!K$1,FALSE)),VLOOKUP($F165,AREA_EM_ALLYEAR,Seq!K$1,FALSE),".")</f>
        <v>.</v>
      </c>
      <c r="FG165" t="str">
        <f>IF(ISNUMBER(VLOOKUP($F165,AREA_EM_ALLYEAR,Seq!L$1,FALSE)),VLOOKUP($F165,AREA_EM_ALLYEAR,Seq!L$1,FALSE),".")</f>
        <v>.</v>
      </c>
      <c r="FH165" t="str">
        <f>IF(ISNUMBER(VLOOKUP($F165,AREA_EM_ALLYEAR,Seq!M$1,FALSE)),VLOOKUP($F165,AREA_EM_ALLYEAR,Seq!M$1,FALSE),".")</f>
        <v>.</v>
      </c>
      <c r="FI165" t="str">
        <f>IF(ISNUMBER(VLOOKUP($F165,AREA_EM_ALLYEAR,Seq!N$1,FALSE)),VLOOKUP($F165,AREA_EM_ALLYEAR,Seq!N$1,FALSE),".")</f>
        <v>.</v>
      </c>
      <c r="FJ165" t="str">
        <f>IF(ISNUMBER(VLOOKUP($F165,AREA_EM_ALLYEAR,Seq!O$1,FALSE)),VLOOKUP($F165,AREA_EM_ALLYEAR,Seq!O$1,FALSE),".")</f>
        <v>.</v>
      </c>
      <c r="FK165" t="str">
        <f t="shared" si="130"/>
        <v>.</v>
      </c>
      <c r="FN165">
        <f>IF( ISNUMBER(VLOOKUP($F165,AREA_LIFE,Seq!V$1,FALSE)-Life!V$39),VLOOKUP($F165,AREA_LIFE,Seq!V$1,FALSE)-Life!V$39,".")</f>
        <v>4.0308048780487979</v>
      </c>
      <c r="FO165">
        <f>IF( ISNUMBER(VLOOKUP($F165,AREA_LIFE,Seq!W$1,FALSE)-Life!W$39),VLOOKUP($F165,AREA_LIFE,Seq!W$1,FALSE)-Life!W$39,".")</f>
        <v>4.1751951219512335</v>
      </c>
      <c r="FP165">
        <f>IF( ISNUMBER(VLOOKUP($F165,AREA_LIFE,Seq!X$1,FALSE)-Life!X$39),VLOOKUP($F165,AREA_LIFE,Seq!X$1,FALSE)-Life!X$39,".")</f>
        <v>4.2993414634146347</v>
      </c>
      <c r="FQ165">
        <f>IF( ISNUMBER(VLOOKUP($F165,AREA_LIFE,Seq!Y$1,FALSE)-Life!Y$39),VLOOKUP($F165,AREA_LIFE,Seq!Y$1,FALSE)-Life!Y$39,".")</f>
        <v>4.402195121951209</v>
      </c>
      <c r="FR165">
        <f>IF( ISNUMBER(VLOOKUP($F165,AREA_LIFE,Seq!Z$1,FALSE)-Life!Z$39),VLOOKUP($F165,AREA_LIFE,Seq!Z$1,FALSE)-Life!Z$39,".")</f>
        <v>4.4767317073170716</v>
      </c>
      <c r="FS165">
        <f>IF( ISNUMBER(VLOOKUP($F165,AREA_LIFE,Seq!AA$1,FALSE)-Life!AA$39),VLOOKUP($F165,AREA_LIFE,Seq!AA$1,FALSE)-Life!AA$39,".")</f>
        <v>4.5189268292682812</v>
      </c>
      <c r="FT165">
        <f>IF( ISNUMBER(VLOOKUP($F165,AREA_LIFE,Seq!AB$1,FALSE)-Life!AB$39),VLOOKUP($F165,AREA_LIFE,Seq!AB$1,FALSE)-Life!AB$39,".")</f>
        <v>4.5296341463414649</v>
      </c>
      <c r="FU165">
        <f>IF( ISNUMBER(VLOOKUP($F165,AREA_LIFE,Seq!AC$1,FALSE)-Life!AC$39),VLOOKUP($F165,AREA_LIFE,Seq!AC$1,FALSE)-Life!AC$39,".")</f>
        <v>4.5128048780487831</v>
      </c>
      <c r="FV165">
        <f>IF( ISNUMBER(VLOOKUP($F165,AREA_LIFE,Seq!AD$1,FALSE)-Life!AD$39),VLOOKUP($F165,AREA_LIFE,Seq!AD$1,FALSE)-Life!AD$39,".")</f>
        <v>4.472902439024395</v>
      </c>
      <c r="FW165">
        <f>IF( ISNUMBER(VLOOKUP($F165,AREA_LIFE,Seq!AE$1,FALSE)-Life!AE$39),VLOOKUP($F165,AREA_LIFE,Seq!AE$1,FALSE)-Life!AE$39,".")</f>
        <v>4.4129512195121947</v>
      </c>
      <c r="FX165">
        <f>IF( ISNUMBER(VLOOKUP($F165,AREA_LIFE,Seq!AF$1,FALSE)-Life!AF$39),VLOOKUP($F165,AREA_LIFE,Seq!AF$1,FALSE)-Life!AF$39,".")</f>
        <v>4.3339756097561093</v>
      </c>
      <c r="FY165">
        <f>IF( ISNUMBER(VLOOKUP($F165,AREA_LIFE,Seq!AG$1,FALSE)-Life!AG$39),VLOOKUP($F165,AREA_LIFE,Seq!AG$1,FALSE)-Life!AG$39,".")</f>
        <v>4.2355853658536375</v>
      </c>
      <c r="FZ165">
        <f>IF( ISNUMBER(VLOOKUP($F165,AREA_LIFE,Seq!AH$1,FALSE)-Life!AH$39),VLOOKUP($F165,AREA_LIFE,Seq!AH$1,FALSE)-Life!AH$39,".")</f>
        <v>4.121878048780502</v>
      </c>
      <c r="GA165">
        <f>IF( ISNUMBER(VLOOKUP($F165,AREA_LIFE,Seq!AI$1,FALSE)-Life!AI$39),VLOOKUP($F165,AREA_LIFE,Seq!AI$1,FALSE)-Life!AI$39,".")</f>
        <v>3.9943658536585218</v>
      </c>
      <c r="GB165">
        <f>IF( ISNUMBER(VLOOKUP($F165,AREA_LIFE,Seq!AJ$1,FALSE)-Life!AJ$39),VLOOKUP($F165,AREA_LIFE,Seq!AJ$1,FALSE)-Life!AJ$39,".")</f>
        <v>3.8576097560975597</v>
      </c>
      <c r="GC165">
        <f>IF( ISNUMBER(VLOOKUP($F165,AREA_LIFE,Seq!AK$1,FALSE)-Life!AK$39),VLOOKUP($F165,AREA_LIFE,Seq!AK$1,FALSE)-Life!AK$39,".")</f>
        <v>3.7134878048780422</v>
      </c>
      <c r="GD165">
        <f>IF( ISNUMBER(VLOOKUP($F165,AREA_LIFE,Seq!AL$1,FALSE)-Life!AL$39),VLOOKUP($F165,AREA_LIFE,Seq!AL$1,FALSE)-Life!AL$39,".")</f>
        <v>3.5625121951219683</v>
      </c>
      <c r="GE165">
        <f>IF( ISNUMBER(VLOOKUP($F165,AREA_LIFE,Seq!AM$1,FALSE)-Life!AM$39),VLOOKUP($F165,AREA_LIFE,Seq!AM$1,FALSE)-Life!AM$39,".")</f>
        <v>3.4085121951219577</v>
      </c>
      <c r="GF165">
        <f>IF( ISNUMBER(VLOOKUP($F165,AREA_LIFE,Seq!AN$1,FALSE)-Life!AN$39),VLOOKUP($F165,AREA_LIFE,Seq!AN$1,FALSE)-Life!AN$39,".")</f>
        <v>3.2539512195121745</v>
      </c>
      <c r="GG165">
        <f>IF( ISNUMBER(VLOOKUP($F165,AREA_LIFE,Seq!AO$1,FALSE)-Life!AO$39),VLOOKUP($F165,AREA_LIFE,Seq!AO$1,FALSE)-Life!AO$39,".")</f>
        <v>3.1042682926829173</v>
      </c>
      <c r="GH165">
        <f>IF( ISNUMBER(VLOOKUP($F165,AREA_LIFE,Seq!AP$1,FALSE)-Life!AP$39),VLOOKUP($F165,AREA_LIFE,Seq!AP$1,FALSE)-Life!AP$39,".")</f>
        <v>2.9669512195121825</v>
      </c>
      <c r="GI165">
        <f>IF( ISNUMBER(VLOOKUP($F165,AREA_LIFE,Seq!AQ$1,FALSE)-Life!AQ$39),VLOOKUP($F165,AREA_LIFE,Seq!AQ$1,FALSE)-Life!AQ$39,".")</f>
        <v>2.8500000000000085</v>
      </c>
      <c r="GJ165">
        <f>IF( ISNUMBER(VLOOKUP($F165,AREA_LIFE,Seq!AR$1,FALSE)-Life!AR$39),VLOOKUP($F165,AREA_LIFE,Seq!AR$1,FALSE)-Life!AR$39,".")</f>
        <v>2.755439024390256</v>
      </c>
      <c r="GK165">
        <f>IF( ISNUMBER(VLOOKUP($F165,AREA_LIFE,Seq!AS$1,FALSE)-Life!AS$39),VLOOKUP($F165,AREA_LIFE,Seq!AS$1,FALSE)-Life!AS$39,".")</f>
        <v>2.6833414634146493</v>
      </c>
      <c r="GL165">
        <f>IF( ISNUMBER(VLOOKUP($F165,AREA_LIFE,Seq!AT$1,FALSE)-Life!AT$39),VLOOKUP($F165,AREA_LIFE,Seq!AT$1,FALSE)-Life!AT$39,".")</f>
        <v>2.6326829268292613</v>
      </c>
      <c r="GM165">
        <f>IF( ISNUMBER(VLOOKUP($F165,AREA_LIFE,Seq!AU$1,FALSE)-Life!AU$39),VLOOKUP($F165,AREA_LIFE,Seq!AU$1,FALSE)-Life!AU$39,".")</f>
        <v>2.5999756097561004</v>
      </c>
      <c r="GN165">
        <f>IF( ISNUMBER(VLOOKUP($F165,AREA_LIFE,Seq!AV$1,FALSE)-Life!AV$39),VLOOKUP($F165,AREA_LIFE,Seq!AV$1,FALSE)-Life!AV$39,".")</f>
        <v>2.5772682926829447</v>
      </c>
      <c r="GO165">
        <f>IF( ISNUMBER(VLOOKUP($F165,AREA_LIFE,Seq!AW$1,FALSE)-Life!AW$39),VLOOKUP($F165,AREA_LIFE,Seq!AW$1,FALSE)-Life!AW$39,".")</f>
        <v>2.5589999999999975</v>
      </c>
      <c r="GP165">
        <f>IF( ISNUMBER(VLOOKUP($F165,AREA_LIFE,Seq!AX$1,FALSE)-Life!AX$39),VLOOKUP($F165,AREA_LIFE,Seq!AX$1,FALSE)-Life!AX$39,".")</f>
        <v>2.5361951219512235</v>
      </c>
      <c r="GQ165">
        <f t="shared" si="131"/>
        <v>2.5361951219512235</v>
      </c>
      <c r="GS165">
        <f>IFERROR(VLOOKUP($F165,AREA_LIFE,Seq!V$1,FALSE),".")</f>
        <v>69.999195121951232</v>
      </c>
      <c r="GT165">
        <f>IFERROR(VLOOKUP($F165,AREA_LIFE,Seq!W$1,FALSE),".")</f>
        <v>70.341926829268303</v>
      </c>
      <c r="GU165">
        <f>IFERROR(VLOOKUP($F165,AREA_LIFE,Seq!X$1,FALSE),".")</f>
        <v>70.647829268292696</v>
      </c>
      <c r="GV165">
        <f>IFERROR(VLOOKUP($F165,AREA_LIFE,Seq!Y$1,FALSE),".")</f>
        <v>70.923365853658538</v>
      </c>
      <c r="GW165">
        <f>IFERROR(VLOOKUP($F165,AREA_LIFE,Seq!Z$1,FALSE),".")</f>
        <v>71.172536585365862</v>
      </c>
      <c r="GX165">
        <f>IFERROR(VLOOKUP($F165,AREA_LIFE,Seq!AA$1,FALSE),".")</f>
        <v>71.399365853658537</v>
      </c>
      <c r="GY165">
        <f>IFERROR(VLOOKUP($F165,AREA_LIFE,Seq!AB$1,FALSE),".")</f>
        <v>71.610853658536598</v>
      </c>
      <c r="GZ165">
        <f>IFERROR(VLOOKUP($F165,AREA_LIFE,Seq!AC$1,FALSE),".")</f>
        <v>71.811000000000007</v>
      </c>
      <c r="HA165">
        <f>IFERROR(VLOOKUP($F165,AREA_LIFE,Seq!AD$1,FALSE),".")</f>
        <v>72.005829268292686</v>
      </c>
      <c r="HB165">
        <f>IFERROR(VLOOKUP($F165,AREA_LIFE,Seq!AE$1,FALSE),".")</f>
        <v>72.19934146341464</v>
      </c>
      <c r="HC165">
        <f>IFERROR(VLOOKUP($F165,AREA_LIFE,Seq!AF$1,FALSE),".")</f>
        <v>72.393048780487817</v>
      </c>
      <c r="HD165">
        <f>IFERROR(VLOOKUP($F165,AREA_LIFE,Seq!AG$1,FALSE),".")</f>
        <v>72.58597560975609</v>
      </c>
      <c r="HE165">
        <f>IFERROR(VLOOKUP($F165,AREA_LIFE,Seq!AH$1,FALSE),".")</f>
        <v>72.777121951219527</v>
      </c>
      <c r="HF165">
        <f>IFERROR(VLOOKUP($F165,AREA_LIFE,Seq!AI$1,FALSE),".")</f>
        <v>72.963951219512197</v>
      </c>
      <c r="HG165">
        <f>IFERROR(VLOOKUP($F165,AREA_LIFE,Seq!AJ$1,FALSE),".")</f>
        <v>73.147951219512208</v>
      </c>
      <c r="HH165">
        <f>IFERROR(VLOOKUP($F165,AREA_LIFE,Seq!AK$1,FALSE),".")</f>
        <v>73.331024390243911</v>
      </c>
      <c r="HI165">
        <f>IFERROR(VLOOKUP($F165,AREA_LIFE,Seq!AL$1,FALSE),".")</f>
        <v>73.51414634146343</v>
      </c>
      <c r="HJ165">
        <f>IFERROR(VLOOKUP($F165,AREA_LIFE,Seq!AM$1,FALSE),".")</f>
        <v>73.700243902439041</v>
      </c>
      <c r="HK165">
        <f>IFERROR(VLOOKUP($F165,AREA_LIFE,Seq!AN$1,FALSE),".")</f>
        <v>73.888756097560972</v>
      </c>
      <c r="HL165">
        <f>IFERROR(VLOOKUP($F165,AREA_LIFE,Seq!AO$1,FALSE),".")</f>
        <v>74.079170731707322</v>
      </c>
      <c r="HM165">
        <f>IFERROR(VLOOKUP($F165,AREA_LIFE,Seq!AP$1,FALSE),".")</f>
        <v>74.270951219512199</v>
      </c>
      <c r="HN165">
        <f>IFERROR(VLOOKUP($F165,AREA_LIFE,Seq!AQ$1,FALSE),".")</f>
        <v>74.461585365853665</v>
      </c>
      <c r="HO165">
        <f>IFERROR(VLOOKUP($F165,AREA_LIFE,Seq!AR$1,FALSE),".")</f>
        <v>74.648585365853677</v>
      </c>
      <c r="HP165">
        <f>IFERROR(VLOOKUP($F165,AREA_LIFE,Seq!AS$1,FALSE),".")</f>
        <v>74.830512195121969</v>
      </c>
      <c r="HQ165">
        <f>IFERROR(VLOOKUP($F165,AREA_LIFE,Seq!AT$1,FALSE),".")</f>
        <v>75.006365853658551</v>
      </c>
      <c r="HR165">
        <f>IFERROR(VLOOKUP($F165,AREA_LIFE,Seq!AU$1,FALSE),".")</f>
        <v>75.17663414634147</v>
      </c>
      <c r="HS165">
        <f>IFERROR(VLOOKUP($F165,AREA_LIFE,Seq!AV$1,FALSE),".")</f>
        <v>75.340878048780496</v>
      </c>
      <c r="HT165">
        <f>IFERROR(VLOOKUP($F165,AREA_LIFE,Seq!AW$1,FALSE),".")</f>
        <v>75.502073170731705</v>
      </c>
      <c r="HU165">
        <f>IFERROR(VLOOKUP($F165,AREA_LIFE,Seq!AX$1,FALSE),".")</f>
        <v>75.660756097560991</v>
      </c>
      <c r="HV165" t="str">
        <f>IFERROR(VLOOKUP($F165,AREA_LIFE,Seq!AY$1,FALSE),".")</f>
        <v>.</v>
      </c>
      <c r="HZ165">
        <f t="shared" si="134"/>
        <v>35353</v>
      </c>
      <c r="IA165">
        <f t="shared" si="132"/>
        <v>811</v>
      </c>
      <c r="IB165">
        <f t="shared" si="135"/>
        <v>45169245.252065659</v>
      </c>
      <c r="IC165">
        <f t="shared" si="136"/>
        <v>-43750865.93405655</v>
      </c>
      <c r="ID165">
        <f t="shared" si="133"/>
        <v>9.0351696224696521E-2</v>
      </c>
      <c r="IE165" t="str">
        <f>work!FK165</f>
        <v>.</v>
      </c>
      <c r="IF165" t="str">
        <f>work!FL165</f>
        <v>.</v>
      </c>
      <c r="IG165" t="str">
        <f>work!FM165</f>
        <v>.</v>
      </c>
      <c r="IH165" t="str">
        <f>IF(ISNUMBER(work!FS165-work!FK165),work!FS165-work!FK165,".")</f>
        <v>.</v>
      </c>
      <c r="II165" t="str">
        <f>IF(ISNUMBER(work!FT165-work!FL165),work!FT165-work!FL165,".")</f>
        <v>.</v>
      </c>
      <c r="IJ165" t="str">
        <f>IF(ISNUMBER(work!FU165-work!FM165),work!FU165-work!FM165,".")</f>
        <v>.</v>
      </c>
    </row>
    <row r="166" spans="1:244" hidden="1">
      <c r="A166" s="24" t="str">
        <f t="shared" si="97"/>
        <v>拉丁美洲</v>
      </c>
      <c r="B166" s="24" t="str">
        <f t="shared" si="137"/>
        <v>InEM90</v>
      </c>
      <c r="C166" s="24" t="str">
        <f t="shared" si="138"/>
        <v>Out</v>
      </c>
      <c r="D166" s="24"/>
      <c r="E166" s="25" t="s">
        <v>2631</v>
      </c>
      <c r="F166" s="26" t="str">
        <f t="shared" si="100"/>
        <v>Paraguay</v>
      </c>
      <c r="G166" s="27">
        <f t="shared" si="101"/>
        <v>0</v>
      </c>
      <c r="H166" s="27">
        <f t="shared" si="102"/>
        <v>0</v>
      </c>
      <c r="I166" s="27">
        <f t="shared" si="103"/>
        <v>0</v>
      </c>
      <c r="J166" s="27">
        <f t="shared" si="104"/>
        <v>0</v>
      </c>
      <c r="K166" s="27">
        <f t="shared" si="105"/>
        <v>0</v>
      </c>
      <c r="L166" s="27">
        <f t="shared" si="106"/>
        <v>0</v>
      </c>
      <c r="M166" s="27">
        <f t="shared" si="107"/>
        <v>0</v>
      </c>
      <c r="N166" s="27">
        <f t="shared" si="108"/>
        <v>0</v>
      </c>
      <c r="O166" s="27">
        <f t="shared" si="109"/>
        <v>58</v>
      </c>
      <c r="P166" s="27">
        <f t="shared" si="110"/>
        <v>187</v>
      </c>
      <c r="Q166" s="27">
        <f t="shared" si="111"/>
        <v>171</v>
      </c>
      <c r="R166" s="27">
        <f t="shared" si="112"/>
        <v>122</v>
      </c>
      <c r="S166" s="27">
        <f t="shared" si="113"/>
        <v>12</v>
      </c>
      <c r="T166" s="27">
        <f t="shared" si="114"/>
        <v>26</v>
      </c>
      <c r="U166" s="27">
        <f t="shared" si="115"/>
        <v>70</v>
      </c>
      <c r="V166" s="27">
        <f t="shared" si="116"/>
        <v>500</v>
      </c>
      <c r="W166" s="27">
        <f t="shared" si="117"/>
        <v>30</v>
      </c>
      <c r="X166" s="27">
        <f t="shared" si="118"/>
        <v>117</v>
      </c>
      <c r="Y166" s="27">
        <f t="shared" si="119"/>
        <v>107</v>
      </c>
      <c r="Z166" s="27">
        <f t="shared" si="120"/>
        <v>60</v>
      </c>
      <c r="AA166" s="27">
        <f t="shared" si="121"/>
        <v>830</v>
      </c>
      <c r="AB166" s="27">
        <f t="shared" si="122"/>
        <v>142</v>
      </c>
      <c r="AC166" s="27">
        <f t="shared" si="123"/>
        <v>158</v>
      </c>
      <c r="AD166" s="27">
        <f t="shared" si="124"/>
        <v>527</v>
      </c>
      <c r="AE166" s="27">
        <f t="shared" si="139"/>
        <v>215</v>
      </c>
      <c r="AF166" s="27">
        <f t="shared" si="140"/>
        <v>301</v>
      </c>
      <c r="AG166" s="27"/>
      <c r="AH166" s="27">
        <f>IF(ISNUMBER(work!C166+work!AH166),work!C166+work!AH166,".")</f>
        <v>18745131.54111192</v>
      </c>
      <c r="AI166" s="27">
        <f>IF(ISNUMBER(work!D166+work!AI166),work!D166+work!AI166,".")</f>
        <v>19734922.773598239</v>
      </c>
      <c r="AJ166" s="27">
        <f>IF(ISNUMBER(work!E166+work!AJ166),work!E166+work!AJ166,".")</f>
        <v>21468072.651426814</v>
      </c>
      <c r="AK166" s="27">
        <f>IF(ISNUMBER(work!F166+work!AK166),work!F166+work!AK166,".")</f>
        <v>23742472.527565498</v>
      </c>
      <c r="AL166" s="27">
        <f>IF(ISNUMBER(work!G166+work!AL166),work!G166+work!AL166,".")</f>
        <v>27295929.626681309</v>
      </c>
      <c r="AM166" s="27">
        <f>IF(ISNUMBER(work!H166+work!AM166),work!H166+work!AM166,".")</f>
        <v>30936017.971238982</v>
      </c>
      <c r="AN166" s="27">
        <f>IF(ISNUMBER(work!I166+work!AN166),work!I166+work!AN166,".")</f>
        <v>33615287.076405987</v>
      </c>
      <c r="AO166" s="27">
        <f>IF(ISNUMBER(work!J166+work!AO166),work!J166+work!AO166,".")</f>
        <v>37479068.562819242</v>
      </c>
      <c r="AP166" s="27">
        <f>IF(ISNUMBER(work!K166+work!AP166),work!K166+work!AP166,".")</f>
        <v>41688933.115549497</v>
      </c>
      <c r="AQ166" s="27">
        <f>IF(ISNUMBER(work!L166+work!AQ166),work!L166+work!AQ166,".")</f>
        <v>43407411.037471548</v>
      </c>
      <c r="AR166" s="27">
        <f>IF(ISNUMBER(work!M166+work!AR166),work!M166+work!AR166,".")</f>
        <v>45052813.714802526</v>
      </c>
      <c r="AS166" s="27">
        <f>IF(ISNUMBER(work!N166+work!AS166),work!N166+work!AS166,".")</f>
        <v>49157777.188698836</v>
      </c>
      <c r="AT166" s="27">
        <f>IF(ISNUMBER(work!O166+work!AT166),work!O166+work!AT166,".")</f>
        <v>56072721.712519169</v>
      </c>
      <c r="AU166" s="27">
        <f>IF(ISNUMBER(work!P166+work!AU166),work!P166+work!AU166,".")</f>
        <v>63859530.007525869</v>
      </c>
      <c r="AV166" s="27">
        <f>IF(ISNUMBER(work!Q166+work!AV166),work!Q166+work!AV166,".")</f>
        <v>72163945.617196783</v>
      </c>
      <c r="AW166" s="27">
        <f>IF(ISNUMBER(work!R166+work!AW166),work!R166+work!AW166,".")</f>
        <v>79992929.640830442</v>
      </c>
      <c r="AX166" s="27">
        <f>IF(ISNUMBER(work!S166+work!AX166),work!S166+work!AX166,".")</f>
        <v>87923696.304877847</v>
      </c>
      <c r="AY166" s="27">
        <f>IF(ISNUMBER(work!T166+work!AY166),work!T166+work!AY166,".")</f>
        <v>96055378.993974537</v>
      </c>
      <c r="AZ166" s="27">
        <f>IF(ISNUMBER(work!U166+work!AZ166),work!U166+work!AZ166,".")</f>
        <v>103494386.65322743</v>
      </c>
      <c r="BA166" s="27">
        <f>IF(ISNUMBER(work!V166+work!BA166),work!V166+work!BA166,".")</f>
        <v>111292518.32876986</v>
      </c>
      <c r="BB166" s="27">
        <f>IF(ISNUMBER(work!W166+work!BB166),work!W166+work!BB166,".")</f>
        <v>120555158.76520775</v>
      </c>
      <c r="BC166" s="27">
        <f>IF(ISNUMBER(work!X166+work!BC166),work!X166+work!BC166,".")</f>
        <v>130517142.51890558</v>
      </c>
      <c r="BD166" s="27">
        <f>IF(ISNUMBER(work!Y166+work!BD166),work!Y166+work!BD166,".")</f>
        <v>142328175.10346201</v>
      </c>
      <c r="BE166" s="27">
        <f>IF(ISNUMBER(work!Z166+work!BE166),work!Z166+work!BE166,".")</f>
        <v>156516553.18664968</v>
      </c>
      <c r="BF166" s="27">
        <f>IF(ISNUMBER(work!AA166+work!BF166),work!AA166+work!BF166,".")</f>
        <v>172280045.05131462</v>
      </c>
      <c r="BG166" s="27">
        <f>IF(ISNUMBER(work!AB166+work!BG166),work!AB166+work!BG166,".")</f>
        <v>190138480.37279412</v>
      </c>
      <c r="BH166" s="27">
        <f>IF(ISNUMBER(work!AC166+work!BH166),work!AC166+work!BH166,".")</f>
        <v>212136144.12509862</v>
      </c>
      <c r="BI166" s="27">
        <f>IF(ISNUMBER(work!AD166+work!BI166),work!AD166+work!BI166,".")</f>
        <v>239661614.32526714</v>
      </c>
      <c r="BJ166" s="27">
        <f>IF(ISNUMBER(work!AE166+work!BJ166),work!AE166+work!BJ166,".")</f>
        <v>261202335.325573</v>
      </c>
      <c r="BK166" s="27">
        <f>IF(ISNUMBER(work!AF166+work!BK166),work!AF166+work!BK166,".")</f>
        <v>294664024.06009799</v>
      </c>
      <c r="BL166" s="27"/>
      <c r="BM166" s="27">
        <f>IF(ISNUMBER(work!AH166-work!C166),work!AH166-work!C166,".")</f>
        <v>-17843257.021954078</v>
      </c>
      <c r="BN166" s="27">
        <f>IF(ISNUMBER(work!AI166-work!D166),work!AI166-work!D166,".")</f>
        <v>-18756061.994747162</v>
      </c>
      <c r="BO166" s="27">
        <f>IF(ISNUMBER(work!AJ166-work!E166),work!AJ166-work!E166,".")</f>
        <v>-20525591.730837986</v>
      </c>
      <c r="BP166" s="27">
        <f>IF(ISNUMBER(work!AK166-work!F166),work!AK166-work!F166,".")</f>
        <v>-22828501.272366103</v>
      </c>
      <c r="BQ166" s="27">
        <f>IF(ISNUMBER(work!AL166-work!G166),work!AL166-work!G166,".")</f>
        <v>-26353832.19083989</v>
      </c>
      <c r="BR166" s="27">
        <f>IF(ISNUMBER(work!AM166-work!H166),work!AM166-work!H166,".")</f>
        <v>-29956461.691647615</v>
      </c>
      <c r="BS166" s="27">
        <f>IF(ISNUMBER(work!AN166-work!I166),work!AN166-work!I166,".")</f>
        <v>-32635730.79681462</v>
      </c>
      <c r="BT166" s="27">
        <f>IF(ISNUMBER(work!AO166-work!J166),work!AO166-work!J166,".")</f>
        <v>-36457067.383694962</v>
      </c>
      <c r="BU166" s="27">
        <f>IF(ISNUMBER(work!AP166-work!K166),work!AP166-work!K166,".")</f>
        <v>-40601986.192920901</v>
      </c>
      <c r="BV166" s="27">
        <f>IF(ISNUMBER(work!AQ166-work!L166),work!AQ166-work!L166,".")</f>
        <v>-42257435.962646052</v>
      </c>
      <c r="BW166" s="27">
        <f>IF(ISNUMBER(work!AR166-work!M166),work!AR166-work!M166,".")</f>
        <v>-43867297.471319683</v>
      </c>
      <c r="BX166" s="27">
        <f>IF(ISNUMBER(work!AS166-work!N166),work!AS166-work!N166,".")</f>
        <v>-47942984.226546563</v>
      </c>
      <c r="BY166" s="27">
        <f>IF(ISNUMBER(work!AT166-work!O166),work!AT166-work!O166,".")</f>
        <v>-54816347.82369104</v>
      </c>
      <c r="BZ166" s="27">
        <f>IF(ISNUMBER(work!AU166-work!P166),work!AU166-work!P166,".")</f>
        <v>-62554009.26375372</v>
      </c>
      <c r="CA166" s="27">
        <f>IF(ISNUMBER(work!AV166-work!Q166),work!AV166-work!Q166,".")</f>
        <v>-70809767.298620418</v>
      </c>
      <c r="CB166" s="27">
        <f>IF(ISNUMBER(work!AW166-work!R166),work!AW166-work!R166,".")</f>
        <v>-78564917.982810959</v>
      </c>
      <c r="CC166" s="27">
        <f>IF(ISNUMBER(work!AX166-work!S166),work!AX166-work!S166,".")</f>
        <v>-86489936.081127554</v>
      </c>
      <c r="CD166" s="27">
        <f>IF(ISNUMBER(work!AY166-work!T166),work!AY166-work!T166,".")</f>
        <v>-94578721.203929454</v>
      </c>
      <c r="CE166" s="27">
        <f>IF(ISNUMBER(work!AZ166-work!U166),work!AZ166-work!U166,".")</f>
        <v>-102009173.36011256</v>
      </c>
      <c r="CF166" s="27">
        <f>IF(ISNUMBER(work!BA166-work!V166),work!BA166-work!V166,".")</f>
        <v>-109829312.24558413</v>
      </c>
      <c r="CG166" s="27">
        <f>IF(ISNUMBER(work!BB166-work!W166),work!BB166-work!W166,".")</f>
        <v>-119140905.57739224</v>
      </c>
      <c r="CH166" s="27">
        <f>IF(ISNUMBER(work!BC166-work!X166),work!BC166-work!X166,".")</f>
        <v>-129073695.16413042</v>
      </c>
      <c r="CI166" s="27">
        <f>IF(ISNUMBER(work!BD166-work!Y166),work!BD166-work!Y166,".")</f>
        <v>-140885428.80872998</v>
      </c>
      <c r="CJ166" s="27">
        <f>IF(ISNUMBER(work!BE166-work!Z166),work!BE166-work!Z166,".")</f>
        <v>-155018411.11676234</v>
      </c>
      <c r="CK166" s="27">
        <f>IF(ISNUMBER(work!BF166-work!AA166),work!BF166-work!AA166,".")</f>
        <v>-170719950.64674136</v>
      </c>
      <c r="CL166" s="27">
        <f>IF(ISNUMBER(work!BG166-work!AB166),work!BG166-work!AB166,".")</f>
        <v>-188533514.87785986</v>
      </c>
      <c r="CM166" s="27">
        <f>IF(ISNUMBER(work!BH166-work!AC166),work!BH166-work!AC166,".")</f>
        <v>-210461802.57463136</v>
      </c>
      <c r="CN166" s="27">
        <f>IF(ISNUMBER(work!BI166-work!AD166),work!BI166-work!AD166,".")</f>
        <v>-237874065.44542688</v>
      </c>
      <c r="CO166" s="27">
        <f>IF(ISNUMBER(work!BJ166-work!AE166),work!BJ166-work!AE166,".")</f>
        <v>-259311555.62448499</v>
      </c>
      <c r="CP166" s="27">
        <f>IF(ISNUMBER(work!BK166-work!AF166),work!BK166-work!AF166,".")</f>
        <v>-292845083.76869267</v>
      </c>
      <c r="CQ166" s="27"/>
      <c r="CR166" s="27"/>
      <c r="CS166" s="27">
        <f>IF(ISNUMBER(work!CR166-work!BN166),work!CR166-work!BN166,".")</f>
        <v>8.7279187146702186E-2</v>
      </c>
      <c r="CT166" s="27">
        <f>IF(ISNUMBER(work!CS166-work!BO166),work!CS166-work!BO166,".")</f>
        <v>8.6279187146702185E-2</v>
      </c>
      <c r="CU166" s="27">
        <f>IF(ISNUMBER(work!CT166-work!BP166),work!CT166-work!BP166,".")</f>
        <v>8.6279187146702185E-2</v>
      </c>
      <c r="CV166" s="27">
        <f>IF(ISNUMBER(work!CU166-work!BQ166),work!CU166-work!BQ166,".")</f>
        <v>8.5279187146702184E-2</v>
      </c>
      <c r="CW166" s="27">
        <f>IF(ISNUMBER(work!CV166-work!BR166),work!CV166-work!BR166,".")</f>
        <v>8.5279187146702184E-2</v>
      </c>
      <c r="CX166" s="27">
        <f>IF(ISNUMBER(work!CW166-work!BS166),work!CW166-work!BS166,".")</f>
        <v>8.4279187146702184E-2</v>
      </c>
      <c r="CY166" s="27">
        <f>IF(ISNUMBER(work!CX166-work!BT166),work!CX166-work!BT166,".")</f>
        <v>8.3279187146702197E-2</v>
      </c>
      <c r="CZ166" s="27">
        <f>IF(ISNUMBER(work!CY166-work!BU166),work!CY166-work!BU166,".")</f>
        <v>8.2279187146702196E-2</v>
      </c>
      <c r="DA166" s="27">
        <f>IF(ISNUMBER(work!CZ166-work!BV166),work!CZ166-work!BV166,".")</f>
        <v>8.1279187146702195E-2</v>
      </c>
      <c r="DB166" s="27">
        <f>IF(ISNUMBER(work!DA166-work!BW166),work!DA166-work!BW166,".")</f>
        <v>8.0279187146702194E-2</v>
      </c>
      <c r="DC166" s="94">
        <f>IF(ISNUMBER(work!DB166-work!BX166),work!DB166-work!BX166,".")</f>
        <v>7.8279187146702192E-2</v>
      </c>
      <c r="DD166" s="27">
        <f>IF(ISNUMBER(work!DC166-work!BY166),work!DC166-work!BY166,".")</f>
        <v>7.627918714670219E-2</v>
      </c>
      <c r="DE166" s="27">
        <f>IF(ISNUMBER(work!DD166-work!BZ166),work!DD166-work!BZ166,".")</f>
        <v>7.8427997628396556E-2</v>
      </c>
      <c r="DF166" s="27">
        <f>IF(ISNUMBER(work!DE166-work!CA166),work!DE166-work!CA166,".")</f>
        <v>7.6427997628396555E-2</v>
      </c>
      <c r="DG166" s="27">
        <f>IF(ISNUMBER(work!DF166-work!CB166),work!DF166-work!CB166,".")</f>
        <v>7.4427997628396553E-2</v>
      </c>
      <c r="DH166" s="27">
        <f>IF(ISNUMBER(work!DG166-work!CC166),work!DG166-work!CC166,".")</f>
        <v>7.2427997628396551E-2</v>
      </c>
      <c r="DI166" s="27">
        <f>IF(ISNUMBER(work!DH166-work!CD166),work!DH166-work!CD166,".")</f>
        <v>6.9427997628396562E-2</v>
      </c>
      <c r="DJ166" s="27">
        <f>IF(ISNUMBER(work!DI166-work!CE166),work!DI166-work!CE166,".")</f>
        <v>6.742799762839656E-2</v>
      </c>
      <c r="DK166" s="27">
        <f>IF(ISNUMBER(work!DJ166-work!CF166),work!DJ166-work!CF166,".")</f>
        <v>6.5427997628396559E-2</v>
      </c>
      <c r="DL166" s="27">
        <f>IF(ISNUMBER(work!DK166-work!CG166),work!DK166-work!CG166,".")</f>
        <v>6.4183502557008623E-2</v>
      </c>
      <c r="DM166" s="94">
        <f>IF(ISNUMBER(work!DL166-work!CH166),work!DL166-work!CH166,".")</f>
        <v>6.2802015238582976E-2</v>
      </c>
      <c r="DN166" s="27">
        <f>IF(ISNUMBER(work!DM166-work!CI166),work!DM166-work!CI166,".")</f>
        <v>6.1255414627106909E-2</v>
      </c>
      <c r="DO166" s="27">
        <f>IF(ISNUMBER(work!DN166-work!CJ166),work!DN166-work!CJ166,".")</f>
        <v>5.9556866880567209E-2</v>
      </c>
      <c r="DP166" s="27">
        <f>IF(ISNUMBER(work!DO166-work!CK166),work!DO166-work!CK166,".")</f>
        <v>5.7619617759602559E-2</v>
      </c>
      <c r="DQ166" s="27">
        <f>IF(ISNUMBER(work!DP166-work!CL166),work!DP166-work!CL166,".")</f>
        <v>5.4355821941868873E-2</v>
      </c>
      <c r="DR166" s="94">
        <f>IF(ISNUMBER(work!DQ166-work!CM166),work!DQ166-work!CM166,".")</f>
        <v>5.1717128022553606E-2</v>
      </c>
      <c r="DS166" s="27">
        <f>IF(ISNUMBER(work!DR166-work!CN166),work!DR166-work!CN166,".")</f>
        <v>4.7673915862339537E-2</v>
      </c>
      <c r="DT166" s="27">
        <f>IF(ISNUMBER(work!DS166-work!CO166),work!DS166-work!CO166,".")</f>
        <v>4.3264381489177675E-2</v>
      </c>
      <c r="DU166" s="27">
        <f>IF(ISNUMBER(work!DT166-work!CP166),work!DT166-work!CP166,".")</f>
        <v>3.9596966425157365E-2</v>
      </c>
      <c r="DV166" s="27">
        <f t="shared" si="127"/>
        <v>3.9596966425157365E-2</v>
      </c>
      <c r="DW166" s="27"/>
      <c r="DX166" s="27" t="str">
        <f>IF(ISNUMBER(work!FJ166/work!FN166),work!FJ166/work!FN166,".")</f>
        <v>.</v>
      </c>
      <c r="DY166" s="27" t="str">
        <f>IF(ISNUMBER(work!FK166/work!FO166),work!FK166/work!FO166,".")</f>
        <v>.</v>
      </c>
      <c r="DZ166" s="27" t="str">
        <f>IF(ISNUMBER(work!FL166/work!FP166),work!FL166/work!FP166,".")</f>
        <v>.</v>
      </c>
      <c r="EA166" s="27" t="str">
        <f>IF(ISNUMBER(work!FM166/work!FQ166),work!FM166/work!FQ166,".")</f>
        <v>.</v>
      </c>
      <c r="EB166" s="27" t="str">
        <f>IF(ISNUMBER((work!FK166+work!FL166)/(work!FO166+work!FP166)),(work!FK166+work!FL166)/(work!FO166+work!FP166),".")</f>
        <v>.</v>
      </c>
      <c r="EC166" s="27" t="str">
        <f>IF(ISNUMBER(work!FR166/work!FV166),work!FR166/work!FV166,".")</f>
        <v>.</v>
      </c>
      <c r="ED166" s="27" t="str">
        <f>IF(ISNUMBER(work!FS166/work!FW166),work!FS166/work!FW166,".")</f>
        <v>.</v>
      </c>
      <c r="EE166" s="27" t="str">
        <f>IF(ISNUMBER(work!FT166/work!FX166),work!FT166/work!FX166,".")</f>
        <v>.</v>
      </c>
      <c r="EF166" s="27" t="str">
        <f>IF(ISNUMBER(work!FU166/work!FY166),work!FU166/work!FY166,".")</f>
        <v>.</v>
      </c>
      <c r="EG166" s="27" t="str">
        <f>IF(ISNUMBER((work!FS166+work!FT166)/(work!FW166+work!FX166)),(work!FS166+work!FT166)/(work!FW166+work!FX166),".")</f>
        <v>.</v>
      </c>
      <c r="EH166" s="27">
        <f>work!EZ166</f>
        <v>1.2504544620435491E-3</v>
      </c>
      <c r="EI166" s="27">
        <f>work!FA166</f>
        <v>1.4118530712745785E-3</v>
      </c>
      <c r="EJ166" s="27" t="str">
        <f>work!FB166</f>
        <v>.</v>
      </c>
      <c r="EK166" s="27"/>
      <c r="EL166" s="27">
        <f t="shared" si="141"/>
        <v>18311.022000000001</v>
      </c>
      <c r="EM166">
        <f t="shared" si="129"/>
        <v>30</v>
      </c>
      <c r="EN166" t="str">
        <f>work!FM166</f>
        <v>.</v>
      </c>
      <c r="EO166" t="str">
        <f>IF(ISNUMBER(work!FK166+work!FL166),work!FK166+work!FL166,".")</f>
        <v>.</v>
      </c>
      <c r="EP166" t="str">
        <f>IF(ISNUMBER(work!FU166-work!FM166),work!FU166-work!FM166,".")</f>
        <v>.</v>
      </c>
      <c r="EQ166" t="str">
        <f>IF(ISNUMBER(work!FS166+work!FT166-work!FK166-work!FL166),(work!FS166+work!FT166-work!FK166-work!FL166),".")</f>
        <v>.</v>
      </c>
      <c r="EU166">
        <f>work!FC166</f>
        <v>4000</v>
      </c>
      <c r="EV166">
        <f>work!FD166</f>
        <v>6000</v>
      </c>
      <c r="EW166" t="str">
        <f>IF(ISNUMBER(VLOOKUP($F166,AREA_EM_ALLYEAR,Seq!B$1,FALSE)),VLOOKUP($F166,AREA_EM_ALLYEAR,Seq!B$1,FALSE),".")</f>
        <v>.</v>
      </c>
      <c r="EX166" t="str">
        <f>IF(ISNUMBER(VLOOKUP($F166,AREA_EM_ALLYEAR,Seq!C$1,FALSE)),VLOOKUP($F166,AREA_EM_ALLYEAR,Seq!C$1,FALSE),".")</f>
        <v>.</v>
      </c>
      <c r="EY166" t="str">
        <f>IF(ISNUMBER(VLOOKUP($F166,AREA_EM_ALLYEAR,Seq!D$1,FALSE)),VLOOKUP($F166,AREA_EM_ALLYEAR,Seq!D$1,FALSE),".")</f>
        <v>.</v>
      </c>
      <c r="EZ166" t="str">
        <f>IF(ISNUMBER(VLOOKUP($F166,AREA_EM_ALLYEAR,Seq!E$1,FALSE)),VLOOKUP($F166,AREA_EM_ALLYEAR,Seq!E$1,FALSE),".")</f>
        <v>.</v>
      </c>
      <c r="FA166" t="str">
        <f>IF(ISNUMBER(VLOOKUP($F166,AREA_EM_ALLYEAR,Seq!F$1,FALSE)),VLOOKUP($F166,AREA_EM_ALLYEAR,Seq!F$1,FALSE),".")</f>
        <v>.</v>
      </c>
      <c r="FB166" t="str">
        <f>IF(ISNUMBER(VLOOKUP($F166,AREA_EM_ALLYEAR,Seq!G$1,FALSE)),VLOOKUP($F166,AREA_EM_ALLYEAR,Seq!G$1,FALSE),".")</f>
        <v>.</v>
      </c>
      <c r="FC166" t="str">
        <f>IF(ISNUMBER(VLOOKUP($F166,AREA_EM_ALLYEAR,Seq!H$1,FALSE)),VLOOKUP($F166,AREA_EM_ALLYEAR,Seq!H$1,FALSE),".")</f>
        <v>.</v>
      </c>
      <c r="FD166" t="str">
        <f>IF(ISNUMBER(VLOOKUP($F166,AREA_EM_ALLYEAR,Seq!I$1,FALSE)),VLOOKUP($F166,AREA_EM_ALLYEAR,Seq!I$1,FALSE),".")</f>
        <v>.</v>
      </c>
      <c r="FE166" t="str">
        <f>IF(ISNUMBER(VLOOKUP($F166,AREA_EM_ALLYEAR,Seq!J$1,FALSE)),VLOOKUP($F166,AREA_EM_ALLYEAR,Seq!J$1,FALSE),".")</f>
        <v>.</v>
      </c>
      <c r="FF166" t="str">
        <f>IF(ISNUMBER(VLOOKUP($F166,AREA_EM_ALLYEAR,Seq!K$1,FALSE)),VLOOKUP($F166,AREA_EM_ALLYEAR,Seq!K$1,FALSE),".")</f>
        <v>.</v>
      </c>
      <c r="FG166" t="str">
        <f>IF(ISNUMBER(VLOOKUP($F166,AREA_EM_ALLYEAR,Seq!L$1,FALSE)),VLOOKUP($F166,AREA_EM_ALLYEAR,Seq!L$1,FALSE),".")</f>
        <v>.</v>
      </c>
      <c r="FH166" t="str">
        <f>IF(ISNUMBER(VLOOKUP($F166,AREA_EM_ALLYEAR,Seq!M$1,FALSE)),VLOOKUP($F166,AREA_EM_ALLYEAR,Seq!M$1,FALSE),".")</f>
        <v>.</v>
      </c>
      <c r="FI166" t="str">
        <f>IF(ISNUMBER(VLOOKUP($F166,AREA_EM_ALLYEAR,Seq!N$1,FALSE)),VLOOKUP($F166,AREA_EM_ALLYEAR,Seq!N$1,FALSE),".")</f>
        <v>.</v>
      </c>
      <c r="FJ166" t="str">
        <f>IF(ISNUMBER(VLOOKUP($F166,AREA_EM_ALLYEAR,Seq!O$1,FALSE)),VLOOKUP($F166,AREA_EM_ALLYEAR,Seq!O$1,FALSE),".")</f>
        <v>.</v>
      </c>
      <c r="FK166" t="str">
        <f t="shared" si="130"/>
        <v>.</v>
      </c>
      <c r="FN166">
        <f>IF( ISNUMBER(VLOOKUP($F166,AREA_LIFE,Seq!V$1,FALSE)-Life!V$39),VLOOKUP($F166,AREA_LIFE,Seq!V$1,FALSE)-Life!V$39,".")</f>
        <v>0.80270731707318532</v>
      </c>
      <c r="FO166">
        <f>IF( ISNUMBER(VLOOKUP($F166,AREA_LIFE,Seq!W$1,FALSE)-Life!W$39),VLOOKUP($F166,AREA_LIFE,Seq!W$1,FALSE)-Life!W$39,".")</f>
        <v>0.71221951219513358</v>
      </c>
      <c r="FP166">
        <f>IF( ISNUMBER(VLOOKUP($F166,AREA_LIFE,Seq!X$1,FALSE)-Life!X$39),VLOOKUP($F166,AREA_LIFE,Seq!X$1,FALSE)-Life!X$39,".")</f>
        <v>0.63529268292681706</v>
      </c>
      <c r="FQ166">
        <f>IF( ISNUMBER(VLOOKUP($F166,AREA_LIFE,Seq!Y$1,FALSE)-Life!Y$39),VLOOKUP($F166,AREA_LIFE,Seq!Y$1,FALSE)-Life!Y$39,".")</f>
        <v>0.56541463414633597</v>
      </c>
      <c r="FR166">
        <f>IF( ISNUMBER(VLOOKUP($F166,AREA_LIFE,Seq!Z$1,FALSE)-Life!Z$39),VLOOKUP($F166,AREA_LIFE,Seq!Z$1,FALSE)-Life!Z$39,".")</f>
        <v>0.49307317073170509</v>
      </c>
      <c r="FS166">
        <f>IF( ISNUMBER(VLOOKUP($F166,AREA_LIFE,Seq!AA$1,FALSE)-Life!AA$39),VLOOKUP($F166,AREA_LIFE,Seq!AA$1,FALSE)-Life!AA$39,".")</f>
        <v>0.41424390243901144</v>
      </c>
      <c r="FT166">
        <f>IF( ISNUMBER(VLOOKUP($F166,AREA_LIFE,Seq!AB$1,FALSE)-Life!AB$39),VLOOKUP($F166,AREA_LIFE,Seq!AB$1,FALSE)-Life!AB$39,".")</f>
        <v>0.32978048780486802</v>
      </c>
      <c r="FU166">
        <f>IF( ISNUMBER(VLOOKUP($F166,AREA_LIFE,Seq!AC$1,FALSE)-Life!AC$39),VLOOKUP($F166,AREA_LIFE,Seq!AC$1,FALSE)-Life!AC$39,".")</f>
        <v>0.24165853658537628</v>
      </c>
      <c r="FV166">
        <f>IF( ISNUMBER(VLOOKUP($F166,AREA_LIFE,Seq!AD$1,FALSE)-Life!AD$39),VLOOKUP($F166,AREA_LIFE,Seq!AD$1,FALSE)-Life!AD$39,".")</f>
        <v>0.15031707317073995</v>
      </c>
      <c r="FW166">
        <f>IF( ISNUMBER(VLOOKUP($F166,AREA_LIFE,Seq!AE$1,FALSE)-Life!AE$39),VLOOKUP($F166,AREA_LIFE,Seq!AE$1,FALSE)-Life!AE$39,".")</f>
        <v>5.5780487804881318E-2</v>
      </c>
      <c r="FX166">
        <f>IF( ISNUMBER(VLOOKUP($F166,AREA_LIFE,Seq!AF$1,FALSE)-Life!AF$39),VLOOKUP($F166,AREA_LIFE,Seq!AF$1,FALSE)-Life!AF$39,".")</f>
        <v>-4.6463414634146716E-2</v>
      </c>
      <c r="FY166">
        <f>IF( ISNUMBER(VLOOKUP($F166,AREA_LIFE,Seq!AG$1,FALSE)-Life!AG$39),VLOOKUP($F166,AREA_LIFE,Seq!AG$1,FALSE)-Life!AG$39,".")</f>
        <v>-0.15934146341463418</v>
      </c>
      <c r="FZ166">
        <f>IF( ISNUMBER(VLOOKUP($F166,AREA_LIFE,Seq!AH$1,FALSE)-Life!AH$39),VLOOKUP($F166,AREA_LIFE,Seq!AH$1,FALSE)-Life!AH$39,".")</f>
        <v>-0.28478048780488052</v>
      </c>
      <c r="GA166">
        <f>IF( ISNUMBER(VLOOKUP($F166,AREA_LIFE,Seq!AI$1,FALSE)-Life!AI$39),VLOOKUP($F166,AREA_LIFE,Seq!AI$1,FALSE)-Life!AI$39,".")</f>
        <v>-0.41921951219512721</v>
      </c>
      <c r="GB166">
        <f>IF( ISNUMBER(VLOOKUP($F166,AREA_LIFE,Seq!AJ$1,FALSE)-Life!AJ$39),VLOOKUP($F166,AREA_LIFE,Seq!AJ$1,FALSE)-Life!AJ$39,".")</f>
        <v>-0.56007317073171237</v>
      </c>
      <c r="GC166">
        <f>IF( ISNUMBER(VLOOKUP($F166,AREA_LIFE,Seq!AK$1,FALSE)-Life!AK$39),VLOOKUP($F166,AREA_LIFE,Seq!AK$1,FALSE)-Life!AK$39,".")</f>
        <v>-0.70231707317074665</v>
      </c>
      <c r="GD166">
        <f>IF( ISNUMBER(VLOOKUP($F166,AREA_LIFE,Seq!AL$1,FALSE)-Life!AL$39),VLOOKUP($F166,AREA_LIFE,Seq!AL$1,FALSE)-Life!AL$39,".")</f>
        <v>-0.83882926829267035</v>
      </c>
      <c r="GE166">
        <f>IF( ISNUMBER(VLOOKUP($F166,AREA_LIFE,Seq!AM$1,FALSE)-Life!AM$39),VLOOKUP($F166,AREA_LIFE,Seq!AM$1,FALSE)-Life!AM$39,".")</f>
        <v>-0.96419512195122081</v>
      </c>
      <c r="GF166">
        <f>IF( ISNUMBER(VLOOKUP($F166,AREA_LIFE,Seq!AN$1,FALSE)-Life!AN$39),VLOOKUP($F166,AREA_LIFE,Seq!AN$1,FALSE)-Life!AN$39,".")</f>
        <v>-1.072365853658539</v>
      </c>
      <c r="GG166">
        <f>IF( ISNUMBER(VLOOKUP($F166,AREA_LIFE,Seq!AO$1,FALSE)-Life!AO$39),VLOOKUP($F166,AREA_LIFE,Seq!AO$1,FALSE)-Life!AO$39,".")</f>
        <v>-1.1614146341463538</v>
      </c>
      <c r="GH166">
        <f>IF( ISNUMBER(VLOOKUP($F166,AREA_LIFE,Seq!AP$1,FALSE)-Life!AP$39),VLOOKUP($F166,AREA_LIFE,Seq!AP$1,FALSE)-Life!AP$39,".")</f>
        <v>-1.226878048780506</v>
      </c>
      <c r="GI166">
        <f>IF( ISNUMBER(VLOOKUP($F166,AREA_LIFE,Seq!AQ$1,FALSE)-Life!AQ$39),VLOOKUP($F166,AREA_LIFE,Seq!AQ$1,FALSE)-Life!AQ$39,".")</f>
        <v>-1.2693170731707113</v>
      </c>
      <c r="GJ166">
        <f>IF( ISNUMBER(VLOOKUP($F166,AREA_LIFE,Seq!AR$1,FALSE)-Life!AR$39),VLOOKUP($F166,AREA_LIFE,Seq!AR$1,FALSE)-Life!AR$39,".")</f>
        <v>-1.2912926829268088</v>
      </c>
      <c r="GK166">
        <f>IF( ISNUMBER(VLOOKUP($F166,AREA_LIFE,Seq!AS$1,FALSE)-Life!AS$39),VLOOKUP($F166,AREA_LIFE,Seq!AS$1,FALSE)-Life!AS$39,".")</f>
        <v>-1.2988780487804803</v>
      </c>
      <c r="GL166">
        <f>IF( ISNUMBER(VLOOKUP($F166,AREA_LIFE,Seq!AT$1,FALSE)-Life!AT$39),VLOOKUP($F166,AREA_LIFE,Seq!AT$1,FALSE)-Life!AT$39,".")</f>
        <v>-1.2955853658536682</v>
      </c>
      <c r="GM166">
        <f>IF( ISNUMBER(VLOOKUP($F166,AREA_LIFE,Seq!AU$1,FALSE)-Life!AU$39),VLOOKUP($F166,AREA_LIFE,Seq!AU$1,FALSE)-Life!AU$39,".")</f>
        <v>-1.2844146341463443</v>
      </c>
      <c r="GN166">
        <f>IF( ISNUMBER(VLOOKUP($F166,AREA_LIFE,Seq!AV$1,FALSE)-Life!AV$39),VLOOKUP($F166,AREA_LIFE,Seq!AV$1,FALSE)-Life!AV$39,".")</f>
        <v>-1.2693170731707113</v>
      </c>
      <c r="GO166">
        <f>IF( ISNUMBER(VLOOKUP($F166,AREA_LIFE,Seq!AW$1,FALSE)-Life!AW$39),VLOOKUP($F166,AREA_LIFE,Seq!AW$1,FALSE)-Life!AW$39,".")</f>
        <v>-1.2527804878048698</v>
      </c>
      <c r="GP166">
        <f>IF( ISNUMBER(VLOOKUP($F166,AREA_LIFE,Seq!AX$1,FALSE)-Life!AX$39),VLOOKUP($F166,AREA_LIFE,Seq!AX$1,FALSE)-Life!AX$39,".")</f>
        <v>-1.2397804878048788</v>
      </c>
      <c r="GQ166">
        <f t="shared" si="131"/>
        <v>-1.2397804878048788</v>
      </c>
      <c r="GS166">
        <f>IFERROR(VLOOKUP($F166,AREA_LIFE,Seq!V$1,FALSE),".")</f>
        <v>66.771097560975619</v>
      </c>
      <c r="GT166">
        <f>IFERROR(VLOOKUP($F166,AREA_LIFE,Seq!W$1,FALSE),".")</f>
        <v>66.878951219512203</v>
      </c>
      <c r="GU166">
        <f>IFERROR(VLOOKUP($F166,AREA_LIFE,Seq!X$1,FALSE),".")</f>
        <v>66.983780487804879</v>
      </c>
      <c r="GV166">
        <f>IFERROR(VLOOKUP($F166,AREA_LIFE,Seq!Y$1,FALSE),".")</f>
        <v>67.086585365853665</v>
      </c>
      <c r="GW166">
        <f>IFERROR(VLOOKUP($F166,AREA_LIFE,Seq!Z$1,FALSE),".")</f>
        <v>67.188878048780495</v>
      </c>
      <c r="GX166">
        <f>IFERROR(VLOOKUP($F166,AREA_LIFE,Seq!AA$1,FALSE),".")</f>
        <v>67.294682926829267</v>
      </c>
      <c r="GY166">
        <f>IFERROR(VLOOKUP($F166,AREA_LIFE,Seq!AB$1,FALSE),".")</f>
        <v>67.411000000000001</v>
      </c>
      <c r="GZ166">
        <f>IFERROR(VLOOKUP($F166,AREA_LIFE,Seq!AC$1,FALSE),".")</f>
        <v>67.5398536585366</v>
      </c>
      <c r="HA166">
        <f>IFERROR(VLOOKUP($F166,AREA_LIFE,Seq!AD$1,FALSE),".")</f>
        <v>67.683243902439031</v>
      </c>
      <c r="HB166">
        <f>IFERROR(VLOOKUP($F166,AREA_LIFE,Seq!AE$1,FALSE),".")</f>
        <v>67.842170731707327</v>
      </c>
      <c r="HC166">
        <f>IFERROR(VLOOKUP($F166,AREA_LIFE,Seq!AF$1,FALSE),".")</f>
        <v>68.012609756097561</v>
      </c>
      <c r="HD166">
        <f>IFERROR(VLOOKUP($F166,AREA_LIFE,Seq!AG$1,FALSE),".")</f>
        <v>68.191048780487819</v>
      </c>
      <c r="HE166">
        <f>IFERROR(VLOOKUP($F166,AREA_LIFE,Seq!AH$1,FALSE),".")</f>
        <v>68.370463414634145</v>
      </c>
      <c r="HF166">
        <f>IFERROR(VLOOKUP($F166,AREA_LIFE,Seq!AI$1,FALSE),".")</f>
        <v>68.550365853658548</v>
      </c>
      <c r="HG166">
        <f>IFERROR(VLOOKUP($F166,AREA_LIFE,Seq!AJ$1,FALSE),".")</f>
        <v>68.730268292682936</v>
      </c>
      <c r="HH166">
        <f>IFERROR(VLOOKUP($F166,AREA_LIFE,Seq!AK$1,FALSE),".")</f>
        <v>68.915219512195122</v>
      </c>
      <c r="HI166">
        <f>IFERROR(VLOOKUP($F166,AREA_LIFE,Seq!AL$1,FALSE),".")</f>
        <v>69.112804878048792</v>
      </c>
      <c r="HJ166">
        <f>IFERROR(VLOOKUP($F166,AREA_LIFE,Seq!AM$1,FALSE),".")</f>
        <v>69.327536585365863</v>
      </c>
      <c r="HK166">
        <f>IFERROR(VLOOKUP($F166,AREA_LIFE,Seq!AN$1,FALSE),".")</f>
        <v>69.562439024390258</v>
      </c>
      <c r="HL166">
        <f>IFERROR(VLOOKUP($F166,AREA_LIFE,Seq!AO$1,FALSE),".")</f>
        <v>69.813487804878051</v>
      </c>
      <c r="HM166">
        <f>IFERROR(VLOOKUP($F166,AREA_LIFE,Seq!AP$1,FALSE),".")</f>
        <v>70.07712195121951</v>
      </c>
      <c r="HN166">
        <f>IFERROR(VLOOKUP($F166,AREA_LIFE,Seq!AQ$1,FALSE),".")</f>
        <v>70.342268292682945</v>
      </c>
      <c r="HO166">
        <f>IFERROR(VLOOKUP($F166,AREA_LIFE,Seq!AR$1,FALSE),".")</f>
        <v>70.601853658536612</v>
      </c>
      <c r="HP166">
        <f>IFERROR(VLOOKUP($F166,AREA_LIFE,Seq!AS$1,FALSE),".")</f>
        <v>70.848292682926839</v>
      </c>
      <c r="HQ166">
        <f>IFERROR(VLOOKUP($F166,AREA_LIFE,Seq!AT$1,FALSE),".")</f>
        <v>71.078097560975621</v>
      </c>
      <c r="HR166">
        <f>IFERROR(VLOOKUP($F166,AREA_LIFE,Seq!AU$1,FALSE),".")</f>
        <v>71.292243902439026</v>
      </c>
      <c r="HS166">
        <f>IFERROR(VLOOKUP($F166,AREA_LIFE,Seq!AV$1,FALSE),".")</f>
        <v>71.49429268292684</v>
      </c>
      <c r="HT166">
        <f>IFERROR(VLOOKUP($F166,AREA_LIFE,Seq!AW$1,FALSE),".")</f>
        <v>71.690292682926838</v>
      </c>
      <c r="HU166">
        <f>IFERROR(VLOOKUP($F166,AREA_LIFE,Seq!AX$1,FALSE),".")</f>
        <v>71.884780487804889</v>
      </c>
      <c r="HV166" t="str">
        <f>IFERROR(VLOOKUP($F166,AREA_LIFE,Seq!AY$1,FALSE),".")</f>
        <v>.</v>
      </c>
      <c r="HZ166">
        <f t="shared" si="134"/>
        <v>1176</v>
      </c>
      <c r="IA166">
        <f t="shared" si="132"/>
        <v>0</v>
      </c>
      <c r="IB166">
        <f t="shared" si="135"/>
        <v>45052813.714802526</v>
      </c>
      <c r="IC166">
        <f t="shared" si="136"/>
        <v>-43867297.471319683</v>
      </c>
      <c r="ID166">
        <f t="shared" si="133"/>
        <v>7.8279187146702192E-2</v>
      </c>
      <c r="IE166" t="str">
        <f>work!FK166</f>
        <v>.</v>
      </c>
      <c r="IF166" t="str">
        <f>work!FL166</f>
        <v>.</v>
      </c>
      <c r="IG166" t="str">
        <f>work!FM166</f>
        <v>.</v>
      </c>
      <c r="IH166" t="str">
        <f>IF(ISNUMBER(work!FS166-work!FK166),work!FS166-work!FK166,".")</f>
        <v>.</v>
      </c>
      <c r="II166" t="str">
        <f>IF(ISNUMBER(work!FT166-work!FL166),work!FT166-work!FL166,".")</f>
        <v>.</v>
      </c>
      <c r="IJ166" t="str">
        <f>IF(ISNUMBER(work!FU166-work!FM166),work!FU166-work!FM166,".")</f>
        <v>.</v>
      </c>
    </row>
    <row r="167" spans="1:244" hidden="1">
      <c r="A167" s="24" t="str">
        <f t="shared" si="97"/>
        <v>拉丁美洲</v>
      </c>
      <c r="B167" s="24" t="str">
        <f t="shared" si="137"/>
        <v>InEM90</v>
      </c>
      <c r="C167" s="24" t="str">
        <f t="shared" si="138"/>
        <v>Out</v>
      </c>
      <c r="D167" s="24"/>
      <c r="E167" s="25" t="s">
        <v>2635</v>
      </c>
      <c r="F167" s="26" t="str">
        <f t="shared" si="100"/>
        <v>Peru</v>
      </c>
      <c r="G167" s="27">
        <f t="shared" si="101"/>
        <v>0</v>
      </c>
      <c r="H167" s="27">
        <f t="shared" si="102"/>
        <v>0</v>
      </c>
      <c r="I167" s="27">
        <f t="shared" si="103"/>
        <v>0</v>
      </c>
      <c r="J167" s="27">
        <f t="shared" si="104"/>
        <v>0</v>
      </c>
      <c r="K167" s="27">
        <f t="shared" si="105"/>
        <v>0</v>
      </c>
      <c r="L167" s="27">
        <f t="shared" si="106"/>
        <v>0</v>
      </c>
      <c r="M167" s="27">
        <f t="shared" si="107"/>
        <v>0</v>
      </c>
      <c r="N167" s="27">
        <f t="shared" si="108"/>
        <v>0</v>
      </c>
      <c r="O167" s="27">
        <f t="shared" si="109"/>
        <v>12</v>
      </c>
      <c r="P167" s="27">
        <f t="shared" si="110"/>
        <v>175</v>
      </c>
      <c r="Q167" s="27">
        <f t="shared" si="111"/>
        <v>124</v>
      </c>
      <c r="R167" s="27">
        <f t="shared" si="112"/>
        <v>238</v>
      </c>
      <c r="S167" s="27">
        <f t="shared" si="113"/>
        <v>403</v>
      </c>
      <c r="T167" s="27">
        <f t="shared" si="114"/>
        <v>229</v>
      </c>
      <c r="U167" s="27">
        <f t="shared" si="115"/>
        <v>861</v>
      </c>
      <c r="V167" s="27">
        <f t="shared" si="116"/>
        <v>272</v>
      </c>
      <c r="W167" s="27">
        <f t="shared" si="117"/>
        <v>7</v>
      </c>
      <c r="X167" s="27">
        <f t="shared" si="118"/>
        <v>27</v>
      </c>
      <c r="Y167" s="27">
        <f t="shared" si="119"/>
        <v>112</v>
      </c>
      <c r="Z167" s="27">
        <f t="shared" si="120"/>
        <v>90</v>
      </c>
      <c r="AA167" s="27">
        <f t="shared" si="121"/>
        <v>445</v>
      </c>
      <c r="AB167" s="27">
        <f t="shared" si="122"/>
        <v>338</v>
      </c>
      <c r="AC167" s="27">
        <f t="shared" si="123"/>
        <v>73</v>
      </c>
      <c r="AD167" s="27">
        <f t="shared" si="124"/>
        <v>320</v>
      </c>
      <c r="AE167" s="27">
        <f t="shared" si="139"/>
        <v>267</v>
      </c>
      <c r="AF167" s="27">
        <f t="shared" si="140"/>
        <v>4</v>
      </c>
      <c r="AG167" s="27"/>
      <c r="AH167" s="27">
        <f>IF(ISNUMBER(work!C167+work!AH167),work!C167+work!AH167,".")</f>
        <v>22203432.684114691</v>
      </c>
      <c r="AI167" s="27">
        <f>IF(ISNUMBER(work!D167+work!AI167),work!D167+work!AI167,".")</f>
        <v>23435437.026044391</v>
      </c>
      <c r="AJ167" s="27">
        <f>IF(ISNUMBER(work!E167+work!AJ167),work!E167+work!AJ167,".")</f>
        <v>25161637.165152859</v>
      </c>
      <c r="AK167" s="27">
        <f>IF(ISNUMBER(work!F167+work!AK167),work!F167+work!AK167,".")</f>
        <v>26958844.887051851</v>
      </c>
      <c r="AL167" s="27">
        <f>IF(ISNUMBER(work!G167+work!AL167),work!G167+work!AL167,".")</f>
        <v>30689253.511175118</v>
      </c>
      <c r="AM167" s="27">
        <f>IF(ISNUMBER(work!H167+work!AM167),work!H167+work!AM167,".")</f>
        <v>34418814.86672543</v>
      </c>
      <c r="AN167" s="27">
        <f>IF(ISNUMBER(work!I167+work!AN167),work!I167+work!AN167,".")</f>
        <v>37495341.475420646</v>
      </c>
      <c r="AO167" s="27">
        <f>IF(ISNUMBER(work!J167+work!AO167),work!J167+work!AO167,".")</f>
        <v>41687487.115172274</v>
      </c>
      <c r="AP167" s="27">
        <f>IF(ISNUMBER(work!K167+work!AP167),work!K167+work!AP167,".")</f>
        <v>45454289.330803752</v>
      </c>
      <c r="AQ167" s="27">
        <f>IF(ISNUMBER(work!L167+work!AQ167),work!L167+work!AQ167,".")</f>
        <v>46637120.10446883</v>
      </c>
      <c r="AR167" s="27">
        <f>IF(ISNUMBER(work!M167+work!AR167),work!M167+work!AR167,".")</f>
        <v>48069067.424727038</v>
      </c>
      <c r="AS167" s="27">
        <f>IF(ISNUMBER(work!N167+work!AS167),work!N167+work!AS167,".")</f>
        <v>52237560.106477141</v>
      </c>
      <c r="AT167" s="27">
        <f>IF(ISNUMBER(work!O167+work!AT167),work!O167+work!AT167,".")</f>
        <v>59115904.754694298</v>
      </c>
      <c r="AU167" s="27">
        <f>IF(ISNUMBER(work!P167+work!AU167),work!P167+work!AU167,".")</f>
        <v>67053080.202188723</v>
      </c>
      <c r="AV167" s="27">
        <f>IF(ISNUMBER(work!Q167+work!AV167),work!Q167+work!AV167,".")</f>
        <v>75826327.107442483</v>
      </c>
      <c r="AW167" s="27">
        <f>IF(ISNUMBER(work!R167+work!AW167),work!R167+work!AW167,".")</f>
        <v>83991975.652974665</v>
      </c>
      <c r="AX167" s="27">
        <f>IF(ISNUMBER(work!S167+work!AX167),work!S167+work!AX167,".")</f>
        <v>92038553.080561027</v>
      </c>
      <c r="AY167" s="27">
        <f>IF(ISNUMBER(work!T167+work!AY167),work!T167+work!AY167,".")</f>
        <v>100480440.35639575</v>
      </c>
      <c r="AZ167" s="27">
        <f>IF(ISNUMBER(work!U167+work!AZ167),work!U167+work!AZ167,".")</f>
        <v>107881197.68453807</v>
      </c>
      <c r="BA167" s="27">
        <f>IF(ISNUMBER(work!V167+work!BA167),work!V167+work!BA167,".")</f>
        <v>115737222.56175524</v>
      </c>
      <c r="BB167" s="27">
        <f>IF(ISNUMBER(work!W167+work!BB167),work!W167+work!BB167,".")</f>
        <v>125177071.20310248</v>
      </c>
      <c r="BC167" s="27">
        <f>IF(ISNUMBER(work!X167+work!BC167),work!X167+work!BC167,".")</f>
        <v>135135909.69785881</v>
      </c>
      <c r="BD167" s="27">
        <f>IF(ISNUMBER(work!Y167+work!BD167),work!Y167+work!BD167,".")</f>
        <v>147215395.23631057</v>
      </c>
      <c r="BE167" s="27">
        <f>IF(ISNUMBER(work!Z167+work!BE167),work!Z167+work!BE167,".")</f>
        <v>161602229.56432781</v>
      </c>
      <c r="BF167" s="27">
        <f>IF(ISNUMBER(work!AA167+work!BF167),work!AA167+work!BF167,".")</f>
        <v>177625124.96080345</v>
      </c>
      <c r="BG167" s="27">
        <f>IF(ISNUMBER(work!AB167+work!BG167),work!AB167+work!BG167,".")</f>
        <v>195879268.09490296</v>
      </c>
      <c r="BH167" s="27">
        <f>IF(ISNUMBER(work!AC167+work!BH167),work!AC167+work!BH167,".")</f>
        <v>218348725.4278757</v>
      </c>
      <c r="BI167" s="27">
        <f>IF(ISNUMBER(work!AD167+work!BI167),work!AD167+work!BI167,".")</f>
        <v>246442801.05437222</v>
      </c>
      <c r="BJ167" s="27">
        <f>IF(ISNUMBER(work!AE167+work!BJ167),work!AE167+work!BJ167,".")</f>
        <v>268681080.16745031</v>
      </c>
      <c r="BK167" s="27">
        <f>IF(ISNUMBER(work!AF167+work!BK167),work!AF167+work!BK167,".")</f>
        <v>302250321.35515773</v>
      </c>
      <c r="BL167" s="27"/>
      <c r="BM167" s="27">
        <f>IF(ISNUMBER(work!AH167-work!C167),work!AH167-work!C167,".")</f>
        <v>-14384955.878951309</v>
      </c>
      <c r="BN167" s="27">
        <f>IF(ISNUMBER(work!AI167-work!D167),work!AI167-work!D167,".")</f>
        <v>-15055547.74230101</v>
      </c>
      <c r="BO167" s="27">
        <f>IF(ISNUMBER(work!AJ167-work!E167),work!AJ167-work!E167,".")</f>
        <v>-16832027.217111941</v>
      </c>
      <c r="BP167" s="27">
        <f>IF(ISNUMBER(work!AK167-work!F167),work!AK167-work!F167,".")</f>
        <v>-19612128.91287975</v>
      </c>
      <c r="BQ167" s="27">
        <f>IF(ISNUMBER(work!AL167-work!G167),work!AL167-work!G167,".")</f>
        <v>-22960508.306346081</v>
      </c>
      <c r="BR167" s="27">
        <f>IF(ISNUMBER(work!AM167-work!H167),work!AM167-work!H167,".")</f>
        <v>-26473664.796161167</v>
      </c>
      <c r="BS167" s="27">
        <f>IF(ISNUMBER(work!AN167-work!I167),work!AN167-work!I167,".")</f>
        <v>-28755676.397799965</v>
      </c>
      <c r="BT167" s="27">
        <f>IF(ISNUMBER(work!AO167-work!J167),work!AO167-work!J167,".")</f>
        <v>-32248648.83134193</v>
      </c>
      <c r="BU167" s="27">
        <f>IF(ISNUMBER(work!AP167-work!K167),work!AP167-work!K167,".")</f>
        <v>-36836629.977666646</v>
      </c>
      <c r="BV167" s="27">
        <f>IF(ISNUMBER(work!AQ167-work!L167),work!AQ167-work!L167,".")</f>
        <v>-39027726.89564877</v>
      </c>
      <c r="BW167" s="27">
        <f>IF(ISNUMBER(work!AR167-work!M167),work!AR167-work!M167,".")</f>
        <v>-40851043.761395171</v>
      </c>
      <c r="BX167" s="27">
        <f>IF(ISNUMBER(work!AS167-work!N167),work!AS167-work!N167,".")</f>
        <v>-44863201.308768257</v>
      </c>
      <c r="BY167" s="27">
        <f>IF(ISNUMBER(work!AT167-work!O167),work!AT167-work!O167,".")</f>
        <v>-51773164.781515911</v>
      </c>
      <c r="BZ167" s="27">
        <f>IF(ISNUMBER(work!AU167-work!P167),work!AU167-work!P167,".")</f>
        <v>-59360459.069090866</v>
      </c>
      <c r="CA167" s="27">
        <f>IF(ISNUMBER(work!AV167-work!Q167),work!AV167-work!Q167,".")</f>
        <v>-67147385.808374718</v>
      </c>
      <c r="CB167" s="27">
        <f>IF(ISNUMBER(work!AW167-work!R167),work!AW167-work!R167,".")</f>
        <v>-74565871.970666736</v>
      </c>
      <c r="CC167" s="27">
        <f>IF(ISNUMBER(work!AX167-work!S167),work!AX167-work!S167,".")</f>
        <v>-82375079.305444375</v>
      </c>
      <c r="CD167" s="27">
        <f>IF(ISNUMBER(work!AY167-work!T167),work!AY167-work!T167,".")</f>
        <v>-90153659.84150824</v>
      </c>
      <c r="CE167" s="27">
        <f>IF(ISNUMBER(work!AZ167-work!U167),work!AZ167-work!U167,".")</f>
        <v>-97622362.32880193</v>
      </c>
      <c r="CF167" s="27">
        <f>IF(ISNUMBER(work!BA167-work!V167),work!BA167-work!V167,".")</f>
        <v>-105384608.01259875</v>
      </c>
      <c r="CG167" s="27">
        <f>IF(ISNUMBER(work!BB167-work!W167),work!BB167-work!W167,".")</f>
        <v>-114518993.1394975</v>
      </c>
      <c r="CH167" s="27">
        <f>IF(ISNUMBER(work!BC167-work!X167),work!BC167-work!X167,".")</f>
        <v>-124454927.98517719</v>
      </c>
      <c r="CI167" s="27">
        <f>IF(ISNUMBER(work!BD167-work!Y167),work!BD167-work!Y167,".")</f>
        <v>-135998208.67588142</v>
      </c>
      <c r="CJ167" s="27">
        <f>IF(ISNUMBER(work!BE167-work!Z167),work!BE167-work!Z167,".")</f>
        <v>-149932734.73908421</v>
      </c>
      <c r="CK167" s="27">
        <f>IF(ISNUMBER(work!BF167-work!AA167),work!BF167-work!AA167,".")</f>
        <v>-165374870.73725253</v>
      </c>
      <c r="CL167" s="27">
        <f>IF(ISNUMBER(work!BG167-work!AB167),work!BG167-work!AB167,".")</f>
        <v>-182792727.15575102</v>
      </c>
      <c r="CM167" s="27">
        <f>IF(ISNUMBER(work!BH167-work!AC167),work!BH167-work!AC167,".")</f>
        <v>-204249221.27185428</v>
      </c>
      <c r="CN167" s="27">
        <f>IF(ISNUMBER(work!BI167-work!AD167),work!BI167-work!AD167,".")</f>
        <v>-231092878.7163218</v>
      </c>
      <c r="CO167" s="27">
        <f>IF(ISNUMBER(work!BJ167-work!AE167),work!BJ167-work!AE167,".")</f>
        <v>-251832810.7826077</v>
      </c>
      <c r="CP167" s="27">
        <f>IF(ISNUMBER(work!BK167-work!AF167),work!BK167-work!AF167,".")</f>
        <v>-285258786.47363293</v>
      </c>
      <c r="CQ167" s="27"/>
      <c r="CR167" s="27"/>
      <c r="CS167" s="27">
        <f>IF(ISNUMBER(work!CR167-work!BN167),work!CR167-work!BN167,".")</f>
        <v>9.8027197164386418E-2</v>
      </c>
      <c r="CT167" s="27">
        <f>IF(ISNUMBER(work!CS167-work!BO167),work!CS167-work!BO167,".")</f>
        <v>9.7027197164386417E-2</v>
      </c>
      <c r="CU167" s="27">
        <f>IF(ISNUMBER(work!CT167-work!BP167),work!CT167-work!BP167,".")</f>
        <v>9.7027197164386417E-2</v>
      </c>
      <c r="CV167" s="27">
        <f>IF(ISNUMBER(work!CU167-work!BQ167),work!CU167-work!BQ167,".")</f>
        <v>9.6027197164386416E-2</v>
      </c>
      <c r="CW167" s="27">
        <f>IF(ISNUMBER(work!CV167-work!BR167),work!CV167-work!BR167,".")</f>
        <v>9.6027197164386416E-2</v>
      </c>
      <c r="CX167" s="27">
        <f>IF(ISNUMBER(work!CW167-work!BS167),work!CW167-work!BS167,".")</f>
        <v>9.5027197164386429E-2</v>
      </c>
      <c r="CY167" s="27">
        <f>IF(ISNUMBER(work!CX167-work!BT167),work!CX167-work!BT167,".")</f>
        <v>9.4027197164386428E-2</v>
      </c>
      <c r="CZ167" s="27">
        <f>IF(ISNUMBER(work!CY167-work!BU167),work!CY167-work!BU167,".")</f>
        <v>9.3027197164386427E-2</v>
      </c>
      <c r="DA167" s="27">
        <f>IF(ISNUMBER(work!CZ167-work!BV167),work!CZ167-work!BV167,".")</f>
        <v>9.2027197164386426E-2</v>
      </c>
      <c r="DB167" s="27">
        <f>IF(ISNUMBER(work!DA167-work!BW167),work!DA167-work!BW167,".")</f>
        <v>9.1027197164386425E-2</v>
      </c>
      <c r="DC167" s="94">
        <f>IF(ISNUMBER(work!DB167-work!BX167),work!DB167-work!BX167,".")</f>
        <v>8.9027197164386424E-2</v>
      </c>
      <c r="DD167" s="27">
        <f>IF(ISNUMBER(work!DC167-work!BY167),work!DC167-work!BY167,".")</f>
        <v>8.7027197164386422E-2</v>
      </c>
      <c r="DE167" s="27">
        <f>IF(ISNUMBER(work!DD167-work!BZ167),work!DD167-work!BZ167,".")</f>
        <v>8.4990962869772341E-2</v>
      </c>
      <c r="DF167" s="27">
        <f>IF(ISNUMBER(work!DE167-work!CA167),work!DE167-work!CA167,".")</f>
        <v>8.2990962869772339E-2</v>
      </c>
      <c r="DG167" s="27">
        <f>IF(ISNUMBER(work!DF167-work!CB167),work!DF167-work!CB167,".")</f>
        <v>8.0990962869772337E-2</v>
      </c>
      <c r="DH167" s="27">
        <f>IF(ISNUMBER(work!DG167-work!CC167),work!DG167-work!CC167,".")</f>
        <v>7.8990962869772335E-2</v>
      </c>
      <c r="DI167" s="27">
        <f>IF(ISNUMBER(work!DH167-work!CD167),work!DH167-work!CD167,".")</f>
        <v>7.5990962869772347E-2</v>
      </c>
      <c r="DJ167" s="27">
        <f>IF(ISNUMBER(work!DI167-work!CE167),work!DI167-work!CE167,".")</f>
        <v>7.3990962869772345E-2</v>
      </c>
      <c r="DK167" s="27">
        <f>IF(ISNUMBER(work!DJ167-work!CF167),work!DJ167-work!CF167,".")</f>
        <v>7.1990962869772343E-2</v>
      </c>
      <c r="DL167" s="27">
        <f>IF(ISNUMBER(work!DK167-work!CG167),work!DK167-work!CG167,".")</f>
        <v>6.8252113285785593E-2</v>
      </c>
      <c r="DM167" s="94">
        <f>IF(ISNUMBER(work!DL167-work!CH167),work!DL167-work!CH167,".")</f>
        <v>6.4597319767504907E-2</v>
      </c>
      <c r="DN167" s="27">
        <f>IF(ISNUMBER(work!DM167-work!CI167),work!DM167-work!CI167,".")</f>
        <v>6.1036942680034741E-2</v>
      </c>
      <c r="DO167" s="27">
        <f>IF(ISNUMBER(work!DN167-work!CJ167),work!DN167-work!CJ167,".")</f>
        <v>5.7541953291460661E-2</v>
      </c>
      <c r="DP167" s="27">
        <f>IF(ISNUMBER(work!DO167-work!CK167),work!DO167-work!CK167,".")</f>
        <v>5.4107653611846648E-2</v>
      </c>
      <c r="DQ167" s="27">
        <f>IF(ISNUMBER(work!DP167-work!CL167),work!DP167-work!CL167,".")</f>
        <v>4.9720295430952854E-2</v>
      </c>
      <c r="DR167" s="94">
        <f>IF(ISNUMBER(work!DQ167-work!CM167),work!DQ167-work!CM167,".")</f>
        <v>4.6364642212202954E-2</v>
      </c>
      <c r="DS167" s="27">
        <f>IF(ISNUMBER(work!DR167-work!CN167),work!DR167-work!CN167,".")</f>
        <v>4.2050673087454409E-2</v>
      </c>
      <c r="DT167" s="27">
        <f>IF(ISNUMBER(work!DS167-work!CO167),work!DS167-work!CO167,".")</f>
        <v>3.7769046340981827E-2</v>
      </c>
      <c r="DU167" s="27">
        <f>IF(ISNUMBER(work!DT167-work!CP167),work!DT167-work!CP167,".")</f>
        <v>3.4462851158419655E-2</v>
      </c>
      <c r="DV167" s="27">
        <f t="shared" si="127"/>
        <v>3.4462851158419655E-2</v>
      </c>
      <c r="DW167" s="27"/>
      <c r="DX167" s="27" t="str">
        <f>IF(ISNUMBER(work!FJ167/work!FN167),work!FJ167/work!FN167,".")</f>
        <v>.</v>
      </c>
      <c r="DY167" s="27" t="str">
        <f>IF(ISNUMBER(work!FK167/work!FO167),work!FK167/work!FO167,".")</f>
        <v>.</v>
      </c>
      <c r="DZ167" s="27" t="str">
        <f>IF(ISNUMBER(work!FL167/work!FP167),work!FL167/work!FP167,".")</f>
        <v>.</v>
      </c>
      <c r="EA167" s="27" t="str">
        <f>IF(ISNUMBER(work!FM167/work!FQ167),work!FM167/work!FQ167,".")</f>
        <v>.</v>
      </c>
      <c r="EB167" s="27" t="str">
        <f>IF(ISNUMBER((work!FK167+work!FL167)/(work!FO167+work!FP167)),(work!FK167+work!FL167)/(work!FO167+work!FP167),".")</f>
        <v>.</v>
      </c>
      <c r="EC167" s="27" t="str">
        <f>IF(ISNUMBER(work!FR167/work!FV167),work!FR167/work!FV167,".")</f>
        <v>.</v>
      </c>
      <c r="ED167" s="27" t="str">
        <f>IF(ISNUMBER(work!FS167/work!FW167),work!FS167/work!FW167,".")</f>
        <v>.</v>
      </c>
      <c r="EE167" s="27" t="str">
        <f>IF(ISNUMBER(work!FT167/work!FX167),work!FT167/work!FX167,".")</f>
        <v>.</v>
      </c>
      <c r="EF167" s="27" t="str">
        <f>IF(ISNUMBER(work!FU167/work!FY167),work!FU167/work!FY167,".")</f>
        <v>.</v>
      </c>
      <c r="EG167" s="27" t="str">
        <f>IF(ISNUMBER((work!FS167+work!FT167)/(work!FW167+work!FX167)),(work!FS167+work!FT167)/(work!FW167+work!FX167),".")</f>
        <v>.</v>
      </c>
      <c r="EH167" s="27">
        <f>work!EZ167</f>
        <v>3.0008400620919976E-3</v>
      </c>
      <c r="EI167" s="27">
        <f>work!FA167</f>
        <v>2.2960991617263414E-2</v>
      </c>
      <c r="EJ167" s="27">
        <f>work!FB167</f>
        <v>4.9991997434872155E-2</v>
      </c>
      <c r="EK167" s="27"/>
      <c r="EL167" s="27">
        <f t="shared" si="141"/>
        <v>16661.169000000002</v>
      </c>
      <c r="EM167">
        <f t="shared" si="129"/>
        <v>7</v>
      </c>
      <c r="EN167" t="str">
        <f>work!FM167</f>
        <v>.</v>
      </c>
      <c r="EO167" t="str">
        <f>IF(ISNUMBER(work!FK167+work!FL167),work!FK167+work!FL167,".")</f>
        <v>.</v>
      </c>
      <c r="EP167" t="str">
        <f>IF(ISNUMBER(work!FU167-work!FM167),work!FU167-work!FM167,".")</f>
        <v>.</v>
      </c>
      <c r="EQ167" t="str">
        <f>IF(ISNUMBER(work!FS167+work!FT167-work!FK167-work!FL167),(work!FS167+work!FT167-work!FK167-work!FL167),".")</f>
        <v>.</v>
      </c>
      <c r="EU167">
        <f>work!FC167</f>
        <v>52000</v>
      </c>
      <c r="EV167">
        <f>work!FD167</f>
        <v>500000</v>
      </c>
      <c r="EW167" t="str">
        <f>IF(ISNUMBER(VLOOKUP($F167,AREA_EM_ALLYEAR,Seq!B$1,FALSE)),VLOOKUP($F167,AREA_EM_ALLYEAR,Seq!B$1,FALSE),".")</f>
        <v>.</v>
      </c>
      <c r="EX167" t="str">
        <f>IF(ISNUMBER(VLOOKUP($F167,AREA_EM_ALLYEAR,Seq!C$1,FALSE)),VLOOKUP($F167,AREA_EM_ALLYEAR,Seq!C$1,FALSE),".")</f>
        <v>.</v>
      </c>
      <c r="EY167" t="str">
        <f>IF(ISNUMBER(VLOOKUP($F167,AREA_EM_ALLYEAR,Seq!D$1,FALSE)),VLOOKUP($F167,AREA_EM_ALLYEAR,Seq!D$1,FALSE),".")</f>
        <v>.</v>
      </c>
      <c r="EZ167" t="str">
        <f>IF(ISNUMBER(VLOOKUP($F167,AREA_EM_ALLYEAR,Seq!E$1,FALSE)),VLOOKUP($F167,AREA_EM_ALLYEAR,Seq!E$1,FALSE),".")</f>
        <v>.</v>
      </c>
      <c r="FA167" t="str">
        <f>IF(ISNUMBER(VLOOKUP($F167,AREA_EM_ALLYEAR,Seq!F$1,FALSE)),VLOOKUP($F167,AREA_EM_ALLYEAR,Seq!F$1,FALSE),".")</f>
        <v>.</v>
      </c>
      <c r="FB167" t="str">
        <f>IF(ISNUMBER(VLOOKUP($F167,AREA_EM_ALLYEAR,Seq!G$1,FALSE)),VLOOKUP($F167,AREA_EM_ALLYEAR,Seq!G$1,FALSE),".")</f>
        <v>.</v>
      </c>
      <c r="FC167" t="str">
        <f>IF(ISNUMBER(VLOOKUP($F167,AREA_EM_ALLYEAR,Seq!H$1,FALSE)),VLOOKUP($F167,AREA_EM_ALLYEAR,Seq!H$1,FALSE),".")</f>
        <v>.</v>
      </c>
      <c r="FD167" t="str">
        <f>IF(ISNUMBER(VLOOKUP($F167,AREA_EM_ALLYEAR,Seq!I$1,FALSE)),VLOOKUP($F167,AREA_EM_ALLYEAR,Seq!I$1,FALSE),".")</f>
        <v>.</v>
      </c>
      <c r="FE167" t="str">
        <f>IF(ISNUMBER(VLOOKUP($F167,AREA_EM_ALLYEAR,Seq!J$1,FALSE)),VLOOKUP($F167,AREA_EM_ALLYEAR,Seq!J$1,FALSE),".")</f>
        <v>.</v>
      </c>
      <c r="FF167" t="str">
        <f>IF(ISNUMBER(VLOOKUP($F167,AREA_EM_ALLYEAR,Seq!K$1,FALSE)),VLOOKUP($F167,AREA_EM_ALLYEAR,Seq!K$1,FALSE),".")</f>
        <v>.</v>
      </c>
      <c r="FG167" t="str">
        <f>IF(ISNUMBER(VLOOKUP($F167,AREA_EM_ALLYEAR,Seq!L$1,FALSE)),VLOOKUP($F167,AREA_EM_ALLYEAR,Seq!L$1,FALSE),".")</f>
        <v>.</v>
      </c>
      <c r="FH167" t="str">
        <f>IF(ISNUMBER(VLOOKUP($F167,AREA_EM_ALLYEAR,Seq!M$1,FALSE)),VLOOKUP($F167,AREA_EM_ALLYEAR,Seq!M$1,FALSE),".")</f>
        <v>.</v>
      </c>
      <c r="FI167" t="str">
        <f>IF(ISNUMBER(VLOOKUP($F167,AREA_EM_ALLYEAR,Seq!N$1,FALSE)),VLOOKUP($F167,AREA_EM_ALLYEAR,Seq!N$1,FALSE),".")</f>
        <v>.</v>
      </c>
      <c r="FJ167" t="str">
        <f>IF(ISNUMBER(VLOOKUP($F167,AREA_EM_ALLYEAR,Seq!O$1,FALSE)),VLOOKUP($F167,AREA_EM_ALLYEAR,Seq!O$1,FALSE),".")</f>
        <v>.</v>
      </c>
      <c r="FK167" t="str">
        <f t="shared" si="130"/>
        <v>.</v>
      </c>
      <c r="FN167">
        <f>IF( ISNUMBER(VLOOKUP($F167,AREA_LIFE,Seq!V$1,FALSE)-Life!V$39),VLOOKUP($F167,AREA_LIFE,Seq!V$1,FALSE)-Life!V$39,".")</f>
        <v>-5.9047560975609699</v>
      </c>
      <c r="FO167">
        <f>IF( ISNUMBER(VLOOKUP($F167,AREA_LIFE,Seq!W$1,FALSE)-Life!W$39),VLOOKUP($F167,AREA_LIFE,Seq!W$1,FALSE)-Life!W$39,".")</f>
        <v>-5.5028048780487708</v>
      </c>
      <c r="FP167">
        <f>IF( ISNUMBER(VLOOKUP($F167,AREA_LIFE,Seq!X$1,FALSE)-Life!X$39),VLOOKUP($F167,AREA_LIFE,Seq!X$1,FALSE)-Life!X$39,".")</f>
        <v>-5.0847804878048848</v>
      </c>
      <c r="FQ167">
        <f>IF( ISNUMBER(VLOOKUP($F167,AREA_LIFE,Seq!Y$1,FALSE)-Life!Y$39),VLOOKUP($F167,AREA_LIFE,Seq!Y$1,FALSE)-Life!Y$39,".")</f>
        <v>-4.6646341463414629</v>
      </c>
      <c r="FR167">
        <f>IF( ISNUMBER(VLOOKUP($F167,AREA_LIFE,Seq!Z$1,FALSE)-Life!Z$39),VLOOKUP($F167,AREA_LIFE,Seq!Z$1,FALSE)-Life!Z$39,".")</f>
        <v>-4.2558780487804952</v>
      </c>
      <c r="FS167">
        <f>IF( ISNUMBER(VLOOKUP($F167,AREA_LIFE,Seq!AA$1,FALSE)-Life!AA$39),VLOOKUP($F167,AREA_LIFE,Seq!AA$1,FALSE)-Life!AA$39,".")</f>
        <v>-3.8715365853658597</v>
      </c>
      <c r="FT167">
        <f>IF( ISNUMBER(VLOOKUP($F167,AREA_LIFE,Seq!AB$1,FALSE)-Life!AB$39),VLOOKUP($F167,AREA_LIFE,Seq!AB$1,FALSE)-Life!AB$39,".")</f>
        <v>-3.5216829268292713</v>
      </c>
      <c r="FU167">
        <f>IF( ISNUMBER(VLOOKUP($F167,AREA_LIFE,Seq!AC$1,FALSE)-Life!AC$39),VLOOKUP($F167,AREA_LIFE,Seq!AC$1,FALSE)-Life!AC$39,".")</f>
        <v>-3.2083902439024428</v>
      </c>
      <c r="FV167">
        <f>IF( ISNUMBER(VLOOKUP($F167,AREA_LIFE,Seq!AD$1,FALSE)-Life!AD$39),VLOOKUP($F167,AREA_LIFE,Seq!AD$1,FALSE)-Life!AD$39,".")</f>
        <v>-2.9311951219512054</v>
      </c>
      <c r="FW167">
        <f>IF( ISNUMBER(VLOOKUP($F167,AREA_LIFE,Seq!AE$1,FALSE)-Life!AE$39),VLOOKUP($F167,AREA_LIFE,Seq!AE$1,FALSE)-Life!AE$39,".")</f>
        <v>-2.6890975609756111</v>
      </c>
      <c r="FX167">
        <f>IF( ISNUMBER(VLOOKUP($F167,AREA_LIFE,Seq!AF$1,FALSE)-Life!AF$39),VLOOKUP($F167,AREA_LIFE,Seq!AF$1,FALSE)-Life!AF$39,".")</f>
        <v>-2.4786341463414487</v>
      </c>
      <c r="FY167">
        <f>IF( ISNUMBER(VLOOKUP($F167,AREA_LIFE,Seq!AG$1,FALSE)-Life!AG$39),VLOOKUP($F167,AREA_LIFE,Seq!AG$1,FALSE)-Life!AG$39,".")</f>
        <v>-2.2912682926829291</v>
      </c>
      <c r="FZ167">
        <f>IF( ISNUMBER(VLOOKUP($F167,AREA_LIFE,Seq!AH$1,FALSE)-Life!AH$39),VLOOKUP($F167,AREA_LIFE,Seq!AH$1,FALSE)-Life!AH$39,".")</f>
        <v>-2.1164390243902318</v>
      </c>
      <c r="GA167">
        <f>IF( ISNUMBER(VLOOKUP($F167,AREA_LIFE,Seq!AI$1,FALSE)-Life!AI$39),VLOOKUP($F167,AREA_LIFE,Seq!AI$1,FALSE)-Life!AI$39,".")</f>
        <v>-1.9456829268292779</v>
      </c>
      <c r="GB167">
        <f>IF( ISNUMBER(VLOOKUP($F167,AREA_LIFE,Seq!AJ$1,FALSE)-Life!AJ$39),VLOOKUP($F167,AREA_LIFE,Seq!AJ$1,FALSE)-Life!AJ$39,".")</f>
        <v>-1.7739024390243969</v>
      </c>
      <c r="GC167">
        <f>IF( ISNUMBER(VLOOKUP($F167,AREA_LIFE,Seq!AK$1,FALSE)-Life!AK$39),VLOOKUP($F167,AREA_LIFE,Seq!AK$1,FALSE)-Life!AK$39,".")</f>
        <v>-1.6001707317073226</v>
      </c>
      <c r="GD167">
        <f>IF( ISNUMBER(VLOOKUP($F167,AREA_LIFE,Seq!AL$1,FALSE)-Life!AL$39),VLOOKUP($F167,AREA_LIFE,Seq!AL$1,FALSE)-Life!AL$39,".")</f>
        <v>-1.4259268292683061</v>
      </c>
      <c r="GE167">
        <f>IF( ISNUMBER(VLOOKUP($F167,AREA_LIFE,Seq!AM$1,FALSE)-Life!AM$39),VLOOKUP($F167,AREA_LIFE,Seq!AM$1,FALSE)-Life!AM$39,".")</f>
        <v>-1.2542439024390291</v>
      </c>
      <c r="GF167">
        <f>IF( ISNUMBER(VLOOKUP($F167,AREA_LIFE,Seq!AN$1,FALSE)-Life!AN$39),VLOOKUP($F167,AREA_LIFE,Seq!AN$1,FALSE)-Life!AN$39,".")</f>
        <v>-1.0905365853658537</v>
      </c>
      <c r="GG167">
        <f>IF( ISNUMBER(VLOOKUP($F167,AREA_LIFE,Seq!AO$1,FALSE)-Life!AO$39),VLOOKUP($F167,AREA_LIFE,Seq!AO$1,FALSE)-Life!AO$39,".")</f>
        <v>-0.93385365853657731</v>
      </c>
      <c r="GH167">
        <f>IF( ISNUMBER(VLOOKUP($F167,AREA_LIFE,Seq!AP$1,FALSE)-Life!AP$39),VLOOKUP($F167,AREA_LIFE,Seq!AP$1,FALSE)-Life!AP$39,".")</f>
        <v>-0.78460975609756645</v>
      </c>
      <c r="GI167">
        <f>IF( ISNUMBER(VLOOKUP($F167,AREA_LIFE,Seq!AQ$1,FALSE)-Life!AQ$39),VLOOKUP($F167,AREA_LIFE,Seq!AQ$1,FALSE)-Life!AQ$39,".")</f>
        <v>-0.63829268292681718</v>
      </c>
      <c r="GJ167">
        <f>IF( ISNUMBER(VLOOKUP($F167,AREA_LIFE,Seq!AR$1,FALSE)-Life!AR$39),VLOOKUP($F167,AREA_LIFE,Seq!AR$1,FALSE)-Life!AR$39,".")</f>
        <v>-0.49485365853658436</v>
      </c>
      <c r="GK167">
        <f>IF( ISNUMBER(VLOOKUP($F167,AREA_LIFE,Seq!AS$1,FALSE)-Life!AS$39),VLOOKUP($F167,AREA_LIFE,Seq!AS$1,FALSE)-Life!AS$39,".")</f>
        <v>-0.35529268292683014</v>
      </c>
      <c r="GL167">
        <f>IF( ISNUMBER(VLOOKUP($F167,AREA_LIFE,Seq!AT$1,FALSE)-Life!AT$39),VLOOKUP($F167,AREA_LIFE,Seq!AT$1,FALSE)-Life!AT$39,".")</f>
        <v>-0.22309756097561717</v>
      </c>
      <c r="GM167">
        <f>IF( ISNUMBER(VLOOKUP($F167,AREA_LIFE,Seq!AU$1,FALSE)-Life!AU$39),VLOOKUP($F167,AREA_LIFE,Seq!AU$1,FALSE)-Life!AU$39,".")</f>
        <v>-0.10175609756096549</v>
      </c>
      <c r="GN167">
        <f>IF( ISNUMBER(VLOOKUP($F167,AREA_LIFE,Seq!AV$1,FALSE)-Life!AV$39),VLOOKUP($F167,AREA_LIFE,Seq!AV$1,FALSE)-Life!AV$39,".")</f>
        <v>7.0731707319282577E-4</v>
      </c>
      <c r="GO167">
        <f>IF( ISNUMBER(VLOOKUP($F167,AREA_LIFE,Seq!AW$1,FALSE)-Life!AW$39),VLOOKUP($F167,AREA_LIFE,Seq!AW$1,FALSE)-Life!AW$39,".")</f>
        <v>8.1756097560969465E-2</v>
      </c>
      <c r="GP167">
        <f>IF( ISNUMBER(VLOOKUP($F167,AREA_LIFE,Seq!AX$1,FALSE)-Life!AX$39),VLOOKUP($F167,AREA_LIFE,Seq!AX$1,FALSE)-Life!AX$39,".")</f>
        <v>0.13734146341462861</v>
      </c>
      <c r="GQ167">
        <f t="shared" si="131"/>
        <v>0.13734146341462861</v>
      </c>
      <c r="GS167">
        <f>IFERROR(VLOOKUP($F167,AREA_LIFE,Seq!V$1,FALSE),".")</f>
        <v>60.063634146341464</v>
      </c>
      <c r="GT167">
        <f>IFERROR(VLOOKUP($F167,AREA_LIFE,Seq!W$1,FALSE),".")</f>
        <v>60.663926829268298</v>
      </c>
      <c r="GU167">
        <f>IFERROR(VLOOKUP($F167,AREA_LIFE,Seq!X$1,FALSE),".")</f>
        <v>61.263707317073177</v>
      </c>
      <c r="GV167">
        <f>IFERROR(VLOOKUP($F167,AREA_LIFE,Seq!Y$1,FALSE),".")</f>
        <v>61.856536585365866</v>
      </c>
      <c r="GW167">
        <f>IFERROR(VLOOKUP($F167,AREA_LIFE,Seq!Z$1,FALSE),".")</f>
        <v>62.439926829268295</v>
      </c>
      <c r="GX167">
        <f>IFERROR(VLOOKUP($F167,AREA_LIFE,Seq!AA$1,FALSE),".")</f>
        <v>63.008902439024396</v>
      </c>
      <c r="GY167">
        <f>IFERROR(VLOOKUP($F167,AREA_LIFE,Seq!AB$1,FALSE),".")</f>
        <v>63.559536585365862</v>
      </c>
      <c r="GZ167">
        <f>IFERROR(VLOOKUP($F167,AREA_LIFE,Seq!AC$1,FALSE),".")</f>
        <v>64.089804878048781</v>
      </c>
      <c r="HA167">
        <f>IFERROR(VLOOKUP($F167,AREA_LIFE,Seq!AD$1,FALSE),".")</f>
        <v>64.601731707317086</v>
      </c>
      <c r="HB167">
        <f>IFERROR(VLOOKUP($F167,AREA_LIFE,Seq!AE$1,FALSE),".")</f>
        <v>65.097292682926835</v>
      </c>
      <c r="HC167">
        <f>IFERROR(VLOOKUP($F167,AREA_LIFE,Seq!AF$1,FALSE),".")</f>
        <v>65.580439024390259</v>
      </c>
      <c r="HD167">
        <f>IFERROR(VLOOKUP($F167,AREA_LIFE,Seq!AG$1,FALSE),".")</f>
        <v>66.059121951219524</v>
      </c>
      <c r="HE167">
        <f>IFERROR(VLOOKUP($F167,AREA_LIFE,Seq!AH$1,FALSE),".")</f>
        <v>66.538804878048794</v>
      </c>
      <c r="HF167">
        <f>IFERROR(VLOOKUP($F167,AREA_LIFE,Seq!AI$1,FALSE),".")</f>
        <v>67.023902439024397</v>
      </c>
      <c r="HG167">
        <f>IFERROR(VLOOKUP($F167,AREA_LIFE,Seq!AJ$1,FALSE),".")</f>
        <v>67.516439024390252</v>
      </c>
      <c r="HH167">
        <f>IFERROR(VLOOKUP($F167,AREA_LIFE,Seq!AK$1,FALSE),".")</f>
        <v>68.017365853658546</v>
      </c>
      <c r="HI167">
        <f>IFERROR(VLOOKUP($F167,AREA_LIFE,Seq!AL$1,FALSE),".")</f>
        <v>68.525707317073156</v>
      </c>
      <c r="HJ167">
        <f>IFERROR(VLOOKUP($F167,AREA_LIFE,Seq!AM$1,FALSE),".")</f>
        <v>69.037487804878054</v>
      </c>
      <c r="HK167">
        <f>IFERROR(VLOOKUP($F167,AREA_LIFE,Seq!AN$1,FALSE),".")</f>
        <v>69.544268292682943</v>
      </c>
      <c r="HL167">
        <f>IFERROR(VLOOKUP($F167,AREA_LIFE,Seq!AO$1,FALSE),".")</f>
        <v>70.041048780487827</v>
      </c>
      <c r="HM167">
        <f>IFERROR(VLOOKUP($F167,AREA_LIFE,Seq!AP$1,FALSE),".")</f>
        <v>70.51939024390245</v>
      </c>
      <c r="HN167">
        <f>IFERROR(VLOOKUP($F167,AREA_LIFE,Seq!AQ$1,FALSE),".")</f>
        <v>70.973292682926839</v>
      </c>
      <c r="HO167">
        <f>IFERROR(VLOOKUP($F167,AREA_LIFE,Seq!AR$1,FALSE),".")</f>
        <v>71.398292682926837</v>
      </c>
      <c r="HP167">
        <f>IFERROR(VLOOKUP($F167,AREA_LIFE,Seq!AS$1,FALSE),".")</f>
        <v>71.79187804878049</v>
      </c>
      <c r="HQ167">
        <f>IFERROR(VLOOKUP($F167,AREA_LIFE,Seq!AT$1,FALSE),".")</f>
        <v>72.150585365853672</v>
      </c>
      <c r="HR167">
        <f>IFERROR(VLOOKUP($F167,AREA_LIFE,Seq!AU$1,FALSE),".")</f>
        <v>72.474902439024405</v>
      </c>
      <c r="HS167">
        <f>IFERROR(VLOOKUP($F167,AREA_LIFE,Seq!AV$1,FALSE),".")</f>
        <v>72.764317073170744</v>
      </c>
      <c r="HT167">
        <f>IFERROR(VLOOKUP($F167,AREA_LIFE,Seq!AW$1,FALSE),".")</f>
        <v>73.024829268292677</v>
      </c>
      <c r="HU167">
        <f>IFERROR(VLOOKUP($F167,AREA_LIFE,Seq!AX$1,FALSE),".")</f>
        <v>73.261902439024396</v>
      </c>
      <c r="HV167" t="str">
        <f>IFERROR(VLOOKUP($F167,AREA_LIFE,Seq!AY$1,FALSE),".")</f>
        <v>.</v>
      </c>
      <c r="HZ167">
        <f t="shared" si="134"/>
        <v>2321</v>
      </c>
      <c r="IA167">
        <f t="shared" si="132"/>
        <v>0</v>
      </c>
      <c r="IB167">
        <f t="shared" si="135"/>
        <v>48069067.424727038</v>
      </c>
      <c r="IC167">
        <f t="shared" si="136"/>
        <v>-40851043.761395171</v>
      </c>
      <c r="ID167">
        <f t="shared" si="133"/>
        <v>8.9027197164386424E-2</v>
      </c>
      <c r="IE167" t="str">
        <f>work!FK167</f>
        <v>.</v>
      </c>
      <c r="IF167" t="str">
        <f>work!FL167</f>
        <v>.</v>
      </c>
      <c r="IG167" t="str">
        <f>work!FM167</f>
        <v>.</v>
      </c>
      <c r="IH167" t="str">
        <f>IF(ISNUMBER(work!FS167-work!FK167),work!FS167-work!FK167,".")</f>
        <v>.</v>
      </c>
      <c r="II167" t="str">
        <f>IF(ISNUMBER(work!FT167-work!FL167),work!FT167-work!FL167,".")</f>
        <v>.</v>
      </c>
      <c r="IJ167" t="str">
        <f>IF(ISNUMBER(work!FU167-work!FM167),work!FU167-work!FM167,".")</f>
        <v>.</v>
      </c>
    </row>
    <row r="168" spans="1:244" hidden="1">
      <c r="A168" s="24" t="str">
        <f t="shared" si="97"/>
        <v>拉丁美洲</v>
      </c>
      <c r="B168" s="24" t="str">
        <f t="shared" si="137"/>
        <v>Out</v>
      </c>
      <c r="C168" s="24" t="str">
        <f t="shared" si="138"/>
        <v>Out</v>
      </c>
      <c r="D168" s="24"/>
      <c r="E168" s="25" t="s">
        <v>3975</v>
      </c>
      <c r="F168" s="26" t="str">
        <f t="shared" si="100"/>
        <v>Puerto Rico</v>
      </c>
      <c r="G168" s="27" t="str">
        <f t="shared" si="101"/>
        <v>.</v>
      </c>
      <c r="H168" s="27" t="str">
        <f t="shared" si="102"/>
        <v>.</v>
      </c>
      <c r="I168" s="27" t="str">
        <f t="shared" si="103"/>
        <v>.</v>
      </c>
      <c r="J168" s="27" t="str">
        <f t="shared" si="104"/>
        <v>.</v>
      </c>
      <c r="K168" s="27" t="str">
        <f t="shared" si="105"/>
        <v>.</v>
      </c>
      <c r="L168" s="27" t="str">
        <f t="shared" si="106"/>
        <v>.</v>
      </c>
      <c r="M168" s="27" t="str">
        <f t="shared" si="107"/>
        <v>.</v>
      </c>
      <c r="N168" s="27" t="str">
        <f t="shared" si="108"/>
        <v>.</v>
      </c>
      <c r="O168" s="27" t="str">
        <f t="shared" si="109"/>
        <v>.</v>
      </c>
      <c r="P168" s="27" t="str">
        <f t="shared" si="110"/>
        <v>.</v>
      </c>
      <c r="Q168" s="27" t="str">
        <f t="shared" si="111"/>
        <v>.</v>
      </c>
      <c r="R168" s="27" t="str">
        <f t="shared" si="112"/>
        <v>.</v>
      </c>
      <c r="S168" s="27" t="str">
        <f t="shared" si="113"/>
        <v>.</v>
      </c>
      <c r="T168" s="27" t="str">
        <f t="shared" si="114"/>
        <v>.</v>
      </c>
      <c r="U168" s="27" t="str">
        <f t="shared" si="115"/>
        <v>.</v>
      </c>
      <c r="V168" s="27" t="str">
        <f t="shared" si="116"/>
        <v>.</v>
      </c>
      <c r="W168" s="27" t="str">
        <f t="shared" si="117"/>
        <v>.</v>
      </c>
      <c r="X168" s="27" t="str">
        <f t="shared" si="118"/>
        <v>.</v>
      </c>
      <c r="Y168" s="27">
        <f t="shared" si="119"/>
        <v>0</v>
      </c>
      <c r="Z168" s="27">
        <f t="shared" si="120"/>
        <v>10</v>
      </c>
      <c r="AA168" s="27" t="str">
        <f t="shared" si="121"/>
        <v>.</v>
      </c>
      <c r="AB168" s="27" t="str">
        <f t="shared" si="122"/>
        <v>.</v>
      </c>
      <c r="AC168" s="27" t="str">
        <f t="shared" si="123"/>
        <v>.</v>
      </c>
      <c r="AD168" s="27" t="str">
        <f t="shared" si="124"/>
        <v>.</v>
      </c>
      <c r="AE168" s="27" t="str">
        <f t="shared" si="139"/>
        <v>.</v>
      </c>
      <c r="AF168" s="27" t="str">
        <f t="shared" si="140"/>
        <v>.</v>
      </c>
      <c r="AG168" s="27"/>
      <c r="AH168" s="27">
        <f>IF(ISNUMBER(work!C168+work!AH168),work!C168+work!AH168,".")</f>
        <v>21180292.611132998</v>
      </c>
      <c r="AI168" s="27">
        <f>IF(ISNUMBER(work!D168+work!AI168),work!D168+work!AI168,".")</f>
        <v>22162479.6737727</v>
      </c>
      <c r="AJ168" s="27">
        <f>IF(ISNUMBER(work!E168+work!AJ168),work!E168+work!AJ168,".")</f>
        <v>23824928.703132398</v>
      </c>
      <c r="AK168" s="27">
        <f>IF(ISNUMBER(work!F168+work!AK168),work!F168+work!AK168,".")</f>
        <v>26126768.640765801</v>
      </c>
      <c r="AL168" s="27">
        <f>IF(ISNUMBER(work!G168+work!AL168),work!G168+work!AL168,".")</f>
        <v>29874089.740760598</v>
      </c>
      <c r="AM168" s="27">
        <f>IF(ISNUMBER(work!H168+work!AM168),work!H168+work!AM168,".")</f>
        <v>33558216.996243298</v>
      </c>
      <c r="AN168" s="27">
        <f>IF(ISNUMBER(work!I168+work!AN168),work!I168+work!AN168,".")</f>
        <v>36491592.111010306</v>
      </c>
      <c r="AO168" s="27">
        <f>IF(ISNUMBER(work!J168+work!AO168),work!J168+work!AO168,".")</f>
        <v>40499737.8868571</v>
      </c>
      <c r="AP168" s="27">
        <f>IF(ISNUMBER(work!K168+work!AP168),work!K168+work!AP168,".")</f>
        <v>44906908.204635203</v>
      </c>
      <c r="AQ168" s="27">
        <f>IF(ISNUMBER(work!L168+work!AQ168),work!L168+work!AQ168,".")</f>
        <v>46779638.348058797</v>
      </c>
      <c r="AR168" s="27">
        <f>IF(ISNUMBER(work!M168+work!AR168),work!M168+work!AR168,".")</f>
        <v>48556577.423461102</v>
      </c>
      <c r="AS168" s="27">
        <f>IF(ISNUMBER(work!N168+work!AS168),work!N168+work!AS168,".")</f>
        <v>52741302.230822697</v>
      </c>
      <c r="AT168" s="27">
        <f>IF(ISNUMBER(work!O168+work!AT168),work!O168+work!AT168,".")</f>
        <v>59826716.144105107</v>
      </c>
      <c r="AU168" s="27">
        <f>IF(ISNUMBER(work!P168+work!AU168),work!P168+work!AU168,".")</f>
        <v>67792507.466039792</v>
      </c>
      <c r="AV168" s="27">
        <f>IF(ISNUMBER(work!Q168+work!AV168),work!Q168+work!AV168,".")</f>
        <v>76264519.741108596</v>
      </c>
      <c r="AW168" s="27">
        <f>IF(ISNUMBER(work!R168+work!AW168),work!R168+work!AW168,".")</f>
        <v>84273947.4790207</v>
      </c>
      <c r="AX168" s="27">
        <f>IF(ISNUMBER(work!S168+work!AX168),work!S168+work!AX168,".")</f>
        <v>92317387.610602707</v>
      </c>
      <c r="AY168" s="27">
        <f>IF(ISNUMBER(work!T168+work!AY168),work!T168+work!AY168,".")</f>
        <v>100677035.96775199</v>
      </c>
      <c r="AZ168" s="27">
        <f>IF(ISNUMBER(work!U168+work!AZ168),work!U168+work!AZ168,".")</f>
        <v>108408191.34747</v>
      </c>
      <c r="BA168" s="27">
        <f>IF(ISNUMBER(work!V168+work!BA168),work!V168+work!BA168,".")</f>
        <v>116522235.735177</v>
      </c>
      <c r="BB168" s="27">
        <f>IF(ISNUMBER(work!W168+work!BB168),work!W168+work!BB168,".")</f>
        <v>125952522.15529999</v>
      </c>
      <c r="BC168" s="27">
        <f>IF(ISNUMBER(work!X168+work!BC168),work!X168+work!BC168,".")</f>
        <v>136240477.708718</v>
      </c>
      <c r="BD168" s="27" t="str">
        <f>IF(ISNUMBER(work!Y168+work!BD168),work!Y168+work!BD168,".")</f>
        <v>.</v>
      </c>
      <c r="BE168" s="27" t="str">
        <f>IF(ISNUMBER(work!Z168+work!BE168),work!Z168+work!BE168,".")</f>
        <v>.</v>
      </c>
      <c r="BF168" s="27" t="str">
        <f>IF(ISNUMBER(work!AA168+work!BF168),work!AA168+work!BF168,".")</f>
        <v>.</v>
      </c>
      <c r="BG168" s="27" t="str">
        <f>IF(ISNUMBER(work!AB168+work!BG168),work!AB168+work!BG168,".")</f>
        <v>.</v>
      </c>
      <c r="BH168" s="27" t="str">
        <f>IF(ISNUMBER(work!AC168+work!BH168),work!AC168+work!BH168,".")</f>
        <v>.</v>
      </c>
      <c r="BI168" s="27" t="str">
        <f>IF(ISNUMBER(work!AD168+work!BI168),work!AD168+work!BI168,".")</f>
        <v>.</v>
      </c>
      <c r="BJ168" s="27" t="str">
        <f>IF(ISNUMBER(work!AE168+work!BJ168),work!AE168+work!BJ168,".")</f>
        <v>.</v>
      </c>
      <c r="BK168" s="27" t="str">
        <f>IF(ISNUMBER(work!AF168+work!BK168),work!AF168+work!BK168,".")</f>
        <v>.</v>
      </c>
      <c r="BL168" s="27"/>
      <c r="BM168" s="27">
        <f>IF(ISNUMBER(work!AH168-work!C168),work!AH168-work!C168,".")</f>
        <v>-15408095.951933</v>
      </c>
      <c r="BN168" s="27">
        <f>IF(ISNUMBER(work!AI168-work!D168),work!AI168-work!D168,".")</f>
        <v>-16328505.094572701</v>
      </c>
      <c r="BO168" s="27">
        <f>IF(ISNUMBER(work!AJ168-work!E168),work!AJ168-work!E168,".")</f>
        <v>-18168735.679132402</v>
      </c>
      <c r="BP168" s="27">
        <f>IF(ISNUMBER(work!AK168-work!F168),work!AK168-work!F168,".")</f>
        <v>-20444205.1591658</v>
      </c>
      <c r="BQ168" s="27">
        <f>IF(ISNUMBER(work!AL168-work!G168),work!AL168-work!G168,".")</f>
        <v>-23775672.076760601</v>
      </c>
      <c r="BR168" s="27">
        <f>IF(ISNUMBER(work!AM168-work!H168),work!AM168-work!H168,".")</f>
        <v>-27334262.666643299</v>
      </c>
      <c r="BS168" s="27">
        <f>IF(ISNUMBER(work!AN168-work!I168),work!AN168-work!I168,".")</f>
        <v>-29759425.762210302</v>
      </c>
      <c r="BT168" s="27">
        <f>IF(ISNUMBER(work!AO168-work!J168),work!AO168-work!J168,".")</f>
        <v>-33436398.059657101</v>
      </c>
      <c r="BU168" s="27">
        <f>IF(ISNUMBER(work!AP168-work!K168),work!AP168-work!K168,".")</f>
        <v>-37384011.103835195</v>
      </c>
      <c r="BV168" s="27">
        <f>IF(ISNUMBER(work!AQ168-work!L168),work!AQ168-work!L168,".")</f>
        <v>-38885208.652058803</v>
      </c>
      <c r="BW168" s="27">
        <f>IF(ISNUMBER(work!AR168-work!M168),work!AR168-work!M168,".")</f>
        <v>-40363533.762661107</v>
      </c>
      <c r="BX168" s="27">
        <f>IF(ISNUMBER(work!AS168-work!N168),work!AS168-work!N168,".")</f>
        <v>-44359459.184422702</v>
      </c>
      <c r="BY168" s="27">
        <f>IF(ISNUMBER(work!AT168-work!O168),work!AT168-work!O168,".")</f>
        <v>-51062353.392105103</v>
      </c>
      <c r="BZ168" s="27">
        <f>IF(ISNUMBER(work!AU168-work!P168),work!AU168-work!P168,".")</f>
        <v>-58621031.805239797</v>
      </c>
      <c r="CA168" s="27">
        <f>IF(ISNUMBER(work!AV168-work!Q168),work!AV168-work!Q168,".")</f>
        <v>-66709193.174708597</v>
      </c>
      <c r="CB168" s="27">
        <f>IF(ISNUMBER(work!AW168-work!R168),work!AW168-work!R168,".")</f>
        <v>-74283900.144620702</v>
      </c>
      <c r="CC168" s="27">
        <f>IF(ISNUMBER(work!AX168-work!S168),work!AX168-work!S168,".")</f>
        <v>-82096244.775402695</v>
      </c>
      <c r="CD168" s="27">
        <f>IF(ISNUMBER(work!AY168-work!T168),work!AY168-work!T168,".")</f>
        <v>-89957064.230151996</v>
      </c>
      <c r="CE168" s="27">
        <f>IF(ISNUMBER(work!AZ168-work!U168),work!AZ168-work!U168,".")</f>
        <v>-97095368.665869996</v>
      </c>
      <c r="CF168" s="27">
        <f>IF(ISNUMBER(work!BA168-work!V168),work!BA168-work!V168,".")</f>
        <v>-104599594.839177</v>
      </c>
      <c r="CG168" s="27">
        <f>IF(ISNUMBER(work!BB168-work!W168),work!BB168-work!W168,".")</f>
        <v>-113743542.1873</v>
      </c>
      <c r="CH168" s="27">
        <f>IF(ISNUMBER(work!BC168-work!X168),work!BC168-work!X168,".")</f>
        <v>-123350359.974318</v>
      </c>
      <c r="CI168" s="27" t="str">
        <f>IF(ISNUMBER(work!BD168-work!Y168),work!BD168-work!Y168,".")</f>
        <v>.</v>
      </c>
      <c r="CJ168" s="27" t="str">
        <f>IF(ISNUMBER(work!BE168-work!Z168),work!BE168-work!Z168,".")</f>
        <v>.</v>
      </c>
      <c r="CK168" s="27" t="str">
        <f>IF(ISNUMBER(work!BF168-work!AA168),work!BF168-work!AA168,".")</f>
        <v>.</v>
      </c>
      <c r="CL168" s="27" t="str">
        <f>IF(ISNUMBER(work!BG168-work!AB168),work!BG168-work!AB168,".")</f>
        <v>.</v>
      </c>
      <c r="CM168" s="27" t="str">
        <f>IF(ISNUMBER(work!BH168-work!AC168),work!BH168-work!AC168,".")</f>
        <v>.</v>
      </c>
      <c r="CN168" s="27" t="str">
        <f>IF(ISNUMBER(work!BI168-work!AD168),work!BI168-work!AD168,".")</f>
        <v>.</v>
      </c>
      <c r="CO168" s="27" t="str">
        <f>IF(ISNUMBER(work!BJ168-work!AE168),work!BJ168-work!AE168,".")</f>
        <v>.</v>
      </c>
      <c r="CP168" s="27" t="str">
        <f>IF(ISNUMBER(work!BK168-work!AF168),work!BK168-work!AF168,".")</f>
        <v>.</v>
      </c>
      <c r="CQ168" s="27"/>
      <c r="CR168" s="27"/>
      <c r="CS168" s="27" t="str">
        <f>IF(ISNUMBER(work!CR168-work!BN168),work!CR168-work!BN168,".")</f>
        <v>.</v>
      </c>
      <c r="CT168" s="27" t="str">
        <f>IF(ISNUMBER(work!CS168-work!BO168),work!CS168-work!BO168,".")</f>
        <v>.</v>
      </c>
      <c r="CU168" s="27" t="str">
        <f>IF(ISNUMBER(work!CT168-work!BP168),work!CT168-work!BP168,".")</f>
        <v>.</v>
      </c>
      <c r="CV168" s="27" t="str">
        <f>IF(ISNUMBER(work!CU168-work!BQ168),work!CU168-work!BQ168,".")</f>
        <v>.</v>
      </c>
      <c r="CW168" s="27" t="str">
        <f>IF(ISNUMBER(work!CV168-work!BR168),work!CV168-work!BR168,".")</f>
        <v>.</v>
      </c>
      <c r="CX168" s="27" t="str">
        <f>IF(ISNUMBER(work!CW168-work!BS168),work!CW168-work!BS168,".")</f>
        <v>.</v>
      </c>
      <c r="CY168" s="27" t="str">
        <f>IF(ISNUMBER(work!CX168-work!BT168),work!CX168-work!BT168,".")</f>
        <v>.</v>
      </c>
      <c r="CZ168" s="27" t="str">
        <f>IF(ISNUMBER(work!CY168-work!BU168),work!CY168-work!BU168,".")</f>
        <v>.</v>
      </c>
      <c r="DA168" s="27" t="str">
        <f>IF(ISNUMBER(work!CZ168-work!BV168),work!CZ168-work!BV168,".")</f>
        <v>.</v>
      </c>
      <c r="DB168" s="27" t="str">
        <f>IF(ISNUMBER(work!DA168-work!BW168),work!DA168-work!BW168,".")</f>
        <v>.</v>
      </c>
      <c r="DC168" s="27" t="str">
        <f>IF(ISNUMBER(work!DB168-work!BX168),work!DB168-work!BX168,".")</f>
        <v>.</v>
      </c>
      <c r="DD168" s="27" t="str">
        <f>IF(ISNUMBER(work!DC168-work!BY168),work!DC168-work!BY168,".")</f>
        <v>.</v>
      </c>
      <c r="DE168" s="27" t="str">
        <f>IF(ISNUMBER(work!DD168-work!BZ168),work!DD168-work!BZ168,".")</f>
        <v>.</v>
      </c>
      <c r="DF168" s="27" t="str">
        <f>IF(ISNUMBER(work!DE168-work!CA168),work!DE168-work!CA168,".")</f>
        <v>.</v>
      </c>
      <c r="DG168" s="27" t="str">
        <f>IF(ISNUMBER(work!DF168-work!CB168),work!DF168-work!CB168,".")</f>
        <v>.</v>
      </c>
      <c r="DH168" s="27" t="str">
        <f>IF(ISNUMBER(work!DG168-work!CC168),work!DG168-work!CC168,".")</f>
        <v>.</v>
      </c>
      <c r="DI168" s="27" t="str">
        <f>IF(ISNUMBER(work!DH168-work!CD168),work!DH168-work!CD168,".")</f>
        <v>.</v>
      </c>
      <c r="DJ168" s="27" t="str">
        <f>IF(ISNUMBER(work!DI168-work!CE168),work!DI168-work!CE168,".")</f>
        <v>.</v>
      </c>
      <c r="DK168" s="27" t="str">
        <f>IF(ISNUMBER(work!DJ168-work!CF168),work!DJ168-work!CF168,".")</f>
        <v>.</v>
      </c>
      <c r="DL168" s="27" t="str">
        <f>IF(ISNUMBER(work!DK168-work!CG168),work!DK168-work!CG168,".")</f>
        <v>.</v>
      </c>
      <c r="DM168" s="27" t="str">
        <f>IF(ISNUMBER(work!DL168-work!CH168),work!DL168-work!CH168,".")</f>
        <v>.</v>
      </c>
      <c r="DN168" s="27" t="str">
        <f>IF(ISNUMBER(work!DM168-work!CI168),work!DM168-work!CI168,".")</f>
        <v>.</v>
      </c>
      <c r="DO168" s="27" t="str">
        <f>IF(ISNUMBER(work!DN168-work!CJ168),work!DN168-work!CJ168,".")</f>
        <v>.</v>
      </c>
      <c r="DP168" s="27" t="str">
        <f>IF(ISNUMBER(work!DO168-work!CK168),work!DO168-work!CK168,".")</f>
        <v>.</v>
      </c>
      <c r="DQ168" s="27" t="str">
        <f>IF(ISNUMBER(work!DP168-work!CL168),work!DP168-work!CL168,".")</f>
        <v>.</v>
      </c>
      <c r="DR168" s="27" t="str">
        <f>IF(ISNUMBER(work!DQ168-work!CM168),work!DQ168-work!CM168,".")</f>
        <v>.</v>
      </c>
      <c r="DS168" s="27" t="str">
        <f>IF(ISNUMBER(work!DR168-work!CN168),work!DR168-work!CN168,".")</f>
        <v>.</v>
      </c>
      <c r="DT168" s="27" t="str">
        <f>IF(ISNUMBER(work!DS168-work!CO168),work!DS168-work!CO168,".")</f>
        <v>.</v>
      </c>
      <c r="DU168" s="27" t="str">
        <f>IF(ISNUMBER(work!DT168-work!CP168),work!DT168-work!CP168,".")</f>
        <v>.</v>
      </c>
      <c r="DV168" s="27" t="str">
        <f t="shared" si="127"/>
        <v>.</v>
      </c>
      <c r="DW168" s="27"/>
      <c r="DX168" s="27" t="str">
        <f>IF(ISNUMBER(work!FJ168/work!FN168),work!FJ168/work!FN168,".")</f>
        <v>.</v>
      </c>
      <c r="DY168" s="27" t="str">
        <f>IF(ISNUMBER(work!FK168/work!FO168),work!FK168/work!FO168,".")</f>
        <v>.</v>
      </c>
      <c r="DZ168" s="27" t="str">
        <f>IF(ISNUMBER(work!FL168/work!FP168),work!FL168/work!FP168,".")</f>
        <v>.</v>
      </c>
      <c r="EA168" s="27" t="str">
        <f>IF(ISNUMBER(work!FM168/work!FQ168),work!FM168/work!FQ168,".")</f>
        <v>.</v>
      </c>
      <c r="EB168" s="27" t="str">
        <f>IF(ISNUMBER((work!FK168+work!FL168)/(work!FO168+work!FP168)),(work!FK168+work!FL168)/(work!FO168+work!FP168),".")</f>
        <v>.</v>
      </c>
      <c r="EC168" s="27" t="str">
        <f>IF(ISNUMBER(work!FR168/work!FV168),work!FR168/work!FV168,".")</f>
        <v>.</v>
      </c>
      <c r="ED168" s="27" t="str">
        <f>IF(ISNUMBER(work!FS168/work!FW168),work!FS168/work!FW168,".")</f>
        <v>.</v>
      </c>
      <c r="EE168" s="27" t="str">
        <f>IF(ISNUMBER(work!FT168/work!FX168),work!FT168/work!FX168,".")</f>
        <v>.</v>
      </c>
      <c r="EF168" s="27" t="str">
        <f>IF(ISNUMBER(work!FU168/work!FY168),work!FU168/work!FY168,".")</f>
        <v>.</v>
      </c>
      <c r="EG168" s="27" t="str">
        <f>IF(ISNUMBER((work!FS168+work!FT168)/(work!FW168+work!FX168)),(work!FS168+work!FT168)/(work!FW168+work!FX168),".")</f>
        <v>.</v>
      </c>
      <c r="EH168" s="27" t="str">
        <f>work!EZ168</f>
        <v>.</v>
      </c>
      <c r="EI168" s="27" t="str">
        <f>work!FA168</f>
        <v>.</v>
      </c>
      <c r="EJ168" s="27" t="str">
        <f>work!FB168</f>
        <v>.</v>
      </c>
      <c r="EK168" s="27"/>
      <c r="EL168" s="27" t="str">
        <f t="shared" si="141"/>
        <v>.</v>
      </c>
      <c r="EM168" t="str">
        <f t="shared" si="129"/>
        <v>.</v>
      </c>
      <c r="EN168" t="str">
        <f>work!FM168</f>
        <v>.</v>
      </c>
      <c r="EO168" t="str">
        <f>IF(ISNUMBER(work!FK168+work!FL168),work!FK168+work!FL168,".")</f>
        <v>.</v>
      </c>
      <c r="EP168" t="str">
        <f>IF(ISNUMBER(work!FU168-work!FM168),work!FU168-work!FM168,".")</f>
        <v>.</v>
      </c>
      <c r="EQ168" t="str">
        <f>IF(ISNUMBER(work!FS168+work!FT168-work!FK168-work!FL168),(work!FS168+work!FT168-work!FK168-work!FL168),".")</f>
        <v>.</v>
      </c>
      <c r="EU168" t="str">
        <f>work!FC168</f>
        <v>.</v>
      </c>
      <c r="EV168" t="str">
        <f>work!FD168</f>
        <v>.</v>
      </c>
      <c r="EW168" t="str">
        <f>IF(ISNUMBER(VLOOKUP($F168,AREA_EM_ALLYEAR,Seq!B$1,FALSE)),VLOOKUP($F168,AREA_EM_ALLYEAR,Seq!B$1,FALSE),".")</f>
        <v>.</v>
      </c>
      <c r="EX168" t="str">
        <f>IF(ISNUMBER(VLOOKUP($F168,AREA_EM_ALLYEAR,Seq!C$1,FALSE)),VLOOKUP($F168,AREA_EM_ALLYEAR,Seq!C$1,FALSE),".")</f>
        <v>.</v>
      </c>
      <c r="EY168" t="str">
        <f>IF(ISNUMBER(VLOOKUP($F168,AREA_EM_ALLYEAR,Seq!D$1,FALSE)),VLOOKUP($F168,AREA_EM_ALLYEAR,Seq!D$1,FALSE),".")</f>
        <v>.</v>
      </c>
      <c r="EZ168" t="str">
        <f>IF(ISNUMBER(VLOOKUP($F168,AREA_EM_ALLYEAR,Seq!E$1,FALSE)),VLOOKUP($F168,AREA_EM_ALLYEAR,Seq!E$1,FALSE),".")</f>
        <v>.</v>
      </c>
      <c r="FA168" t="str">
        <f>IF(ISNUMBER(VLOOKUP($F168,AREA_EM_ALLYEAR,Seq!F$1,FALSE)),VLOOKUP($F168,AREA_EM_ALLYEAR,Seq!F$1,FALSE),".")</f>
        <v>.</v>
      </c>
      <c r="FB168" t="str">
        <f>IF(ISNUMBER(VLOOKUP($F168,AREA_EM_ALLYEAR,Seq!G$1,FALSE)),VLOOKUP($F168,AREA_EM_ALLYEAR,Seq!G$1,FALSE),".")</f>
        <v>.</v>
      </c>
      <c r="FC168" t="str">
        <f>IF(ISNUMBER(VLOOKUP($F168,AREA_EM_ALLYEAR,Seq!H$1,FALSE)),VLOOKUP($F168,AREA_EM_ALLYEAR,Seq!H$1,FALSE),".")</f>
        <v>.</v>
      </c>
      <c r="FD168" t="str">
        <f>IF(ISNUMBER(VLOOKUP($F168,AREA_EM_ALLYEAR,Seq!I$1,FALSE)),VLOOKUP($F168,AREA_EM_ALLYEAR,Seq!I$1,FALSE),".")</f>
        <v>.</v>
      </c>
      <c r="FE168" t="str">
        <f>IF(ISNUMBER(VLOOKUP($F168,AREA_EM_ALLYEAR,Seq!J$1,FALSE)),VLOOKUP($F168,AREA_EM_ALLYEAR,Seq!J$1,FALSE),".")</f>
        <v>.</v>
      </c>
      <c r="FF168" t="str">
        <f>IF(ISNUMBER(VLOOKUP($F168,AREA_EM_ALLYEAR,Seq!K$1,FALSE)),VLOOKUP($F168,AREA_EM_ALLYEAR,Seq!K$1,FALSE),".")</f>
        <v>.</v>
      </c>
      <c r="FG168" t="str">
        <f>IF(ISNUMBER(VLOOKUP($F168,AREA_EM_ALLYEAR,Seq!L$1,FALSE)),VLOOKUP($F168,AREA_EM_ALLYEAR,Seq!L$1,FALSE),".")</f>
        <v>.</v>
      </c>
      <c r="FH168" t="str">
        <f>IF(ISNUMBER(VLOOKUP($F168,AREA_EM_ALLYEAR,Seq!M$1,FALSE)),VLOOKUP($F168,AREA_EM_ALLYEAR,Seq!M$1,FALSE),".")</f>
        <v>.</v>
      </c>
      <c r="FI168" t="str">
        <f>IF(ISNUMBER(VLOOKUP($F168,AREA_EM_ALLYEAR,Seq!N$1,FALSE)),VLOOKUP($F168,AREA_EM_ALLYEAR,Seq!N$1,FALSE),".")</f>
        <v>.</v>
      </c>
      <c r="FJ168" t="str">
        <f>IF(ISNUMBER(VLOOKUP($F168,AREA_EM_ALLYEAR,Seq!O$1,FALSE)),VLOOKUP($F168,AREA_EM_ALLYEAR,Seq!O$1,FALSE),".")</f>
        <v>.</v>
      </c>
      <c r="FK168" t="str">
        <f t="shared" si="130"/>
        <v>.</v>
      </c>
      <c r="FN168">
        <f>IF( ISNUMBER(VLOOKUP($F168,AREA_LIFE,Seq!V$1,FALSE)-Life!V$39),VLOOKUP($F168,AREA_LIFE,Seq!V$1,FALSE)-Life!V$39,".")</f>
        <v>7.7872195121951364</v>
      </c>
      <c r="FO168" t="str">
        <f>IF( ISNUMBER(VLOOKUP($F168,AREA_LIFE,Seq!W$1,FALSE)-Life!W$39),VLOOKUP($F168,AREA_LIFE,Seq!W$1,FALSE)-Life!W$39,".")</f>
        <v>.</v>
      </c>
      <c r="FP168">
        <f>IF( ISNUMBER(VLOOKUP($F168,AREA_LIFE,Seq!X$1,FALSE)-Life!X$39),VLOOKUP($F168,AREA_LIFE,Seq!X$1,FALSE)-Life!X$39,".")</f>
        <v>7.5661463414634085</v>
      </c>
      <c r="FQ168" t="str">
        <f>IF( ISNUMBER(VLOOKUP($F168,AREA_LIFE,Seq!Y$1,FALSE)-Life!Y$39),VLOOKUP($F168,AREA_LIFE,Seq!Y$1,FALSE)-Life!Y$39,".")</f>
        <v>.</v>
      </c>
      <c r="FR168" t="str">
        <f>IF( ISNUMBER(VLOOKUP($F168,AREA_LIFE,Seq!Z$1,FALSE)-Life!Z$39),VLOOKUP($F168,AREA_LIFE,Seq!Z$1,FALSE)-Life!Z$39,".")</f>
        <v>.</v>
      </c>
      <c r="FS168">
        <f>IF( ISNUMBER(VLOOKUP($F168,AREA_LIFE,Seq!AA$1,FALSE)-Life!AA$39),VLOOKUP($F168,AREA_LIFE,Seq!AA$1,FALSE)-Life!AA$39,".")</f>
        <v>7.414682926829272</v>
      </c>
      <c r="FT168" t="str">
        <f>IF( ISNUMBER(VLOOKUP($F168,AREA_LIFE,Seq!AB$1,FALSE)-Life!AB$39),VLOOKUP($F168,AREA_LIFE,Seq!AB$1,FALSE)-Life!AB$39,".")</f>
        <v>.</v>
      </c>
      <c r="FU168">
        <f>IF( ISNUMBER(VLOOKUP($F168,AREA_LIFE,Seq!AC$1,FALSE)-Life!AC$39),VLOOKUP($F168,AREA_LIFE,Seq!AC$1,FALSE)-Life!AC$39,".")</f>
        <v>7.2505853658536523</v>
      </c>
      <c r="FV168" t="str">
        <f>IF( ISNUMBER(VLOOKUP($F168,AREA_LIFE,Seq!AD$1,FALSE)-Life!AD$39),VLOOKUP($F168,AREA_LIFE,Seq!AD$1,FALSE)-Life!AD$39,".")</f>
        <v>.</v>
      </c>
      <c r="FW168" t="str">
        <f>IF( ISNUMBER(VLOOKUP($F168,AREA_LIFE,Seq!AE$1,FALSE)-Life!AE$39),VLOOKUP($F168,AREA_LIFE,Seq!AE$1,FALSE)-Life!AE$39,".")</f>
        <v>.</v>
      </c>
      <c r="FX168">
        <f>IF( ISNUMBER(VLOOKUP($F168,AREA_LIFE,Seq!AF$1,FALSE)-Life!AF$39),VLOOKUP($F168,AREA_LIFE,Seq!AF$1,FALSE)-Life!AF$39,".")</f>
        <v>6.7282439024390328</v>
      </c>
      <c r="FY168" t="str">
        <f>IF( ISNUMBER(VLOOKUP($F168,AREA_LIFE,Seq!AG$1,FALSE)-Life!AG$39),VLOOKUP($F168,AREA_LIFE,Seq!AG$1,FALSE)-Life!AG$39,".")</f>
        <v>.</v>
      </c>
      <c r="FZ168">
        <f>IF( ISNUMBER(VLOOKUP($F168,AREA_LIFE,Seq!AH$1,FALSE)-Life!AH$39),VLOOKUP($F168,AREA_LIFE,Seq!AH$1,FALSE)-Life!AH$39,".")</f>
        <v>6.291097560975615</v>
      </c>
      <c r="GA168" t="str">
        <f>IF( ISNUMBER(VLOOKUP($F168,AREA_LIFE,Seq!AI$1,FALSE)-Life!AI$39),VLOOKUP($F168,AREA_LIFE,Seq!AI$1,FALSE)-Life!AI$39,".")</f>
        <v>.</v>
      </c>
      <c r="GB168" t="str">
        <f>IF( ISNUMBER(VLOOKUP($F168,AREA_LIFE,Seq!AJ$1,FALSE)-Life!AJ$39),VLOOKUP($F168,AREA_LIFE,Seq!AJ$1,FALSE)-Life!AJ$39,".")</f>
        <v>.</v>
      </c>
      <c r="GC168">
        <f>IF( ISNUMBER(VLOOKUP($F168,AREA_LIFE,Seq!AK$1,FALSE)-Life!AK$39),VLOOKUP($F168,AREA_LIFE,Seq!AK$1,FALSE)-Life!AK$39,".")</f>
        <v>5.5966097560975498</v>
      </c>
      <c r="GD168" t="str">
        <f>IF( ISNUMBER(VLOOKUP($F168,AREA_LIFE,Seq!AL$1,FALSE)-Life!AL$39),VLOOKUP($F168,AREA_LIFE,Seq!AL$1,FALSE)-Life!AL$39,".")</f>
        <v>.</v>
      </c>
      <c r="GE168">
        <f>IF( ISNUMBER(VLOOKUP($F168,AREA_LIFE,Seq!AM$1,FALSE)-Life!AM$39),VLOOKUP($F168,AREA_LIFE,Seq!AM$1,FALSE)-Life!AM$39,".")</f>
        <v>5.1009512195121971</v>
      </c>
      <c r="GF168" t="str">
        <f>IF( ISNUMBER(VLOOKUP($F168,AREA_LIFE,Seq!AN$1,FALSE)-Life!AN$39),VLOOKUP($F168,AREA_LIFE,Seq!AN$1,FALSE)-Life!AN$39,".")</f>
        <v>.</v>
      </c>
      <c r="GG168" t="str">
        <f>IF( ISNUMBER(VLOOKUP($F168,AREA_LIFE,Seq!AO$1,FALSE)-Life!AO$39),VLOOKUP($F168,AREA_LIFE,Seq!AO$1,FALSE)-Life!AO$39,".")</f>
        <v>.</v>
      </c>
      <c r="GH168">
        <f>IF( ISNUMBER(VLOOKUP($F168,AREA_LIFE,Seq!AP$1,FALSE)-Life!AP$39),VLOOKUP($F168,AREA_LIFE,Seq!AP$1,FALSE)-Life!AP$39,".")</f>
        <v>5.3852682926829232</v>
      </c>
      <c r="GI168">
        <f>IF( ISNUMBER(VLOOKUP($F168,AREA_LIFE,Seq!AQ$1,FALSE)-Life!AQ$39),VLOOKUP($F168,AREA_LIFE,Seq!AQ$1,FALSE)-Life!AQ$39,".")</f>
        <v>5.4552439024390509</v>
      </c>
      <c r="GJ168">
        <f>IF( ISNUMBER(VLOOKUP($F168,AREA_LIFE,Seq!AR$1,FALSE)-Life!AR$39),VLOOKUP($F168,AREA_LIFE,Seq!AR$1,FALSE)-Life!AR$39,".")</f>
        <v>5.8673414634146326</v>
      </c>
      <c r="GK168">
        <f>IF( ISNUMBER(VLOOKUP($F168,AREA_LIFE,Seq!AS$1,FALSE)-Life!AS$39),VLOOKUP($F168,AREA_LIFE,Seq!AS$1,FALSE)-Life!AS$39,".")</f>
        <v>5.9240487804878086</v>
      </c>
      <c r="GL168">
        <f>IF( ISNUMBER(VLOOKUP($F168,AREA_LIFE,Seq!AT$1,FALSE)-Life!AT$39),VLOOKUP($F168,AREA_LIFE,Seq!AT$1,FALSE)-Life!AT$39,".")</f>
        <v>5.8021707317072924</v>
      </c>
      <c r="GM168">
        <f>IF( ISNUMBER(VLOOKUP($F168,AREA_LIFE,Seq!AU$1,FALSE)-Life!AU$39),VLOOKUP($F168,AREA_LIFE,Seq!AU$1,FALSE)-Life!AU$39,".")</f>
        <v>5.7194390243902546</v>
      </c>
      <c r="GN168">
        <f>IF( ISNUMBER(VLOOKUP($F168,AREA_LIFE,Seq!AV$1,FALSE)-Life!AV$39),VLOOKUP($F168,AREA_LIFE,Seq!AV$1,FALSE)-Life!AV$39,".")</f>
        <v>5.6527317073170877</v>
      </c>
      <c r="GO168">
        <f>IF( ISNUMBER(VLOOKUP($F168,AREA_LIFE,Seq!AW$1,FALSE)-Life!AW$39),VLOOKUP($F168,AREA_LIFE,Seq!AW$1,FALSE)-Life!AW$39,".")</f>
        <v>5.482780487804888</v>
      </c>
      <c r="GP168">
        <f>IF( ISNUMBER(VLOOKUP($F168,AREA_LIFE,Seq!AX$1,FALSE)-Life!AX$39),VLOOKUP($F168,AREA_LIFE,Seq!AX$1,FALSE)-Life!AX$39,".")</f>
        <v>5.4343658536585195</v>
      </c>
      <c r="GQ168">
        <f t="shared" si="131"/>
        <v>5.4343658536585195</v>
      </c>
      <c r="GS168">
        <f>IFERROR(VLOOKUP($F168,AREA_LIFE,Seq!V$1,FALSE),".")</f>
        <v>73.75560975609757</v>
      </c>
      <c r="GT168" t="str">
        <f>IFERROR(VLOOKUP($F168,AREA_LIFE,Seq!W$1,FALSE),".")</f>
        <v>.</v>
      </c>
      <c r="GU168">
        <f>IFERROR(VLOOKUP($F168,AREA_LIFE,Seq!X$1,FALSE),".")</f>
        <v>73.91463414634147</v>
      </c>
      <c r="GV168" t="str">
        <f>IFERROR(VLOOKUP($F168,AREA_LIFE,Seq!Y$1,FALSE),".")</f>
        <v>.</v>
      </c>
      <c r="GW168" t="str">
        <f>IFERROR(VLOOKUP($F168,AREA_LIFE,Seq!Z$1,FALSE),".")</f>
        <v>.</v>
      </c>
      <c r="GX168">
        <f>IFERROR(VLOOKUP($F168,AREA_LIFE,Seq!AA$1,FALSE),".")</f>
        <v>74.295121951219528</v>
      </c>
      <c r="GY168" t="str">
        <f>IFERROR(VLOOKUP($F168,AREA_LIFE,Seq!AB$1,FALSE),".")</f>
        <v>.</v>
      </c>
      <c r="GZ168">
        <f>IFERROR(VLOOKUP($F168,AREA_LIFE,Seq!AC$1,FALSE),".")</f>
        <v>74.548780487804876</v>
      </c>
      <c r="HA168" t="str">
        <f>IFERROR(VLOOKUP($F168,AREA_LIFE,Seq!AD$1,FALSE),".")</f>
        <v>.</v>
      </c>
      <c r="HB168" t="str">
        <f>IFERROR(VLOOKUP($F168,AREA_LIFE,Seq!AE$1,FALSE),".")</f>
        <v>.</v>
      </c>
      <c r="HC168">
        <f>IFERROR(VLOOKUP($F168,AREA_LIFE,Seq!AF$1,FALSE),".")</f>
        <v>74.78731707317074</v>
      </c>
      <c r="HD168" t="str">
        <f>IFERROR(VLOOKUP($F168,AREA_LIFE,Seq!AG$1,FALSE),".")</f>
        <v>.</v>
      </c>
      <c r="HE168">
        <f>IFERROR(VLOOKUP($F168,AREA_LIFE,Seq!AH$1,FALSE),".")</f>
        <v>74.94634146341464</v>
      </c>
      <c r="HF168" t="str">
        <f>IFERROR(VLOOKUP($F168,AREA_LIFE,Seq!AI$1,FALSE),".")</f>
        <v>.</v>
      </c>
      <c r="HG168" t="str">
        <f>IFERROR(VLOOKUP($F168,AREA_LIFE,Seq!AJ$1,FALSE),".")</f>
        <v>.</v>
      </c>
      <c r="HH168">
        <f>IFERROR(VLOOKUP($F168,AREA_LIFE,Seq!AK$1,FALSE),".")</f>
        <v>75.214146341463419</v>
      </c>
      <c r="HI168" t="str">
        <f>IFERROR(VLOOKUP($F168,AREA_LIFE,Seq!AL$1,FALSE),".")</f>
        <v>.</v>
      </c>
      <c r="HJ168">
        <f>IFERROR(VLOOKUP($F168,AREA_LIFE,Seq!AM$1,FALSE),".")</f>
        <v>75.392682926829281</v>
      </c>
      <c r="HK168" t="str">
        <f>IFERROR(VLOOKUP($F168,AREA_LIFE,Seq!AN$1,FALSE),".")</f>
        <v>.</v>
      </c>
      <c r="HL168" t="str">
        <f>IFERROR(VLOOKUP($F168,AREA_LIFE,Seq!AO$1,FALSE),".")</f>
        <v>.</v>
      </c>
      <c r="HM168">
        <f>IFERROR(VLOOKUP($F168,AREA_LIFE,Seq!AP$1,FALSE),".")</f>
        <v>76.689268292682939</v>
      </c>
      <c r="HN168">
        <f>IFERROR(VLOOKUP($F168,AREA_LIFE,Seq!AQ$1,FALSE),".")</f>
        <v>77.066829268292707</v>
      </c>
      <c r="HO168">
        <f>IFERROR(VLOOKUP($F168,AREA_LIFE,Seq!AR$1,FALSE),".")</f>
        <v>77.760487804878053</v>
      </c>
      <c r="HP168">
        <f>IFERROR(VLOOKUP($F168,AREA_LIFE,Seq!AS$1,FALSE),".")</f>
        <v>78.071219512195128</v>
      </c>
      <c r="HQ168">
        <f>IFERROR(VLOOKUP($F168,AREA_LIFE,Seq!AT$1,FALSE),".")</f>
        <v>78.175853658536582</v>
      </c>
      <c r="HR168">
        <f>IFERROR(VLOOKUP($F168,AREA_LIFE,Seq!AU$1,FALSE),".")</f>
        <v>78.296097560975625</v>
      </c>
      <c r="HS168">
        <f>IFERROR(VLOOKUP($F168,AREA_LIFE,Seq!AV$1,FALSE),".")</f>
        <v>78.416341463414639</v>
      </c>
      <c r="HT168">
        <f>IFERROR(VLOOKUP($F168,AREA_LIFE,Seq!AW$1,FALSE),".")</f>
        <v>78.425853658536596</v>
      </c>
      <c r="HU168">
        <f>IFERROR(VLOOKUP($F168,AREA_LIFE,Seq!AX$1,FALSE),".")</f>
        <v>78.558926829268287</v>
      </c>
      <c r="HV168" t="str">
        <f>IFERROR(VLOOKUP($F168,AREA_LIFE,Seq!AY$1,FALSE),".")</f>
        <v>.</v>
      </c>
      <c r="HZ168">
        <f t="shared" si="134"/>
        <v>0</v>
      </c>
      <c r="IA168">
        <f t="shared" si="132"/>
        <v>0</v>
      </c>
      <c r="IB168">
        <f t="shared" si="135"/>
        <v>48556577.423461102</v>
      </c>
      <c r="IC168">
        <f t="shared" si="136"/>
        <v>-40363533.762661107</v>
      </c>
      <c r="ID168" t="str">
        <f t="shared" si="133"/>
        <v>.</v>
      </c>
      <c r="IE168" t="str">
        <f>work!FK168</f>
        <v>.</v>
      </c>
      <c r="IF168" t="str">
        <f>work!FL168</f>
        <v>.</v>
      </c>
      <c r="IG168" t="str">
        <f>work!FM168</f>
        <v>.</v>
      </c>
      <c r="IH168" t="str">
        <f>IF(ISNUMBER(work!FS168-work!FK168),work!FS168-work!FK168,".")</f>
        <v>.</v>
      </c>
      <c r="II168" t="str">
        <f>IF(ISNUMBER(work!FT168-work!FL168),work!FT168-work!FL168,".")</f>
        <v>.</v>
      </c>
      <c r="IJ168" t="str">
        <f>IF(ISNUMBER(work!FU168-work!FM168),work!FU168-work!FM168,".")</f>
        <v>.</v>
      </c>
    </row>
    <row r="169" spans="1:244" hidden="1">
      <c r="A169" s="24" t="str">
        <f t="shared" si="97"/>
        <v>拉丁美洲</v>
      </c>
      <c r="B169" s="24" t="str">
        <f t="shared" si="137"/>
        <v>Out</v>
      </c>
      <c r="C169" s="24" t="str">
        <f t="shared" si="138"/>
        <v>Out</v>
      </c>
      <c r="D169" s="24"/>
      <c r="E169" s="25" t="s">
        <v>3957</v>
      </c>
      <c r="F169" s="26" t="str">
        <f t="shared" si="100"/>
        <v>ElSalvador</v>
      </c>
      <c r="G169" s="27" t="str">
        <f t="shared" si="101"/>
        <v>.</v>
      </c>
      <c r="H169" s="27" t="str">
        <f t="shared" si="102"/>
        <v>.</v>
      </c>
      <c r="I169" s="27" t="str">
        <f t="shared" si="103"/>
        <v>.</v>
      </c>
      <c r="J169" s="27" t="str">
        <f t="shared" si="104"/>
        <v>.</v>
      </c>
      <c r="K169" s="27" t="str">
        <f t="shared" si="105"/>
        <v>.</v>
      </c>
      <c r="L169" s="27" t="str">
        <f t="shared" si="106"/>
        <v>.</v>
      </c>
      <c r="M169" s="27" t="str">
        <f t="shared" si="107"/>
        <v>.</v>
      </c>
      <c r="N169" s="27" t="str">
        <f t="shared" si="108"/>
        <v>.</v>
      </c>
      <c r="O169" s="27" t="str">
        <f t="shared" si="109"/>
        <v>.</v>
      </c>
      <c r="P169" s="27" t="str">
        <f t="shared" si="110"/>
        <v>.</v>
      </c>
      <c r="Q169" s="27" t="str">
        <f t="shared" si="111"/>
        <v>.</v>
      </c>
      <c r="R169" s="27" t="str">
        <f t="shared" si="112"/>
        <v>.</v>
      </c>
      <c r="S169" s="27" t="str">
        <f t="shared" si="113"/>
        <v>.</v>
      </c>
      <c r="T169" s="27" t="str">
        <f t="shared" si="114"/>
        <v>.</v>
      </c>
      <c r="U169" s="27" t="str">
        <f t="shared" si="115"/>
        <v>.</v>
      </c>
      <c r="V169" s="27" t="str">
        <f t="shared" si="116"/>
        <v>.</v>
      </c>
      <c r="W169" s="27">
        <f t="shared" si="117"/>
        <v>0</v>
      </c>
      <c r="X169" s="27">
        <f t="shared" si="118"/>
        <v>10</v>
      </c>
      <c r="Y169" s="27">
        <f t="shared" si="119"/>
        <v>0</v>
      </c>
      <c r="Z169" s="27">
        <f t="shared" si="120"/>
        <v>34</v>
      </c>
      <c r="AA169" s="27">
        <f t="shared" si="121"/>
        <v>7</v>
      </c>
      <c r="AB169" s="27">
        <f t="shared" si="122"/>
        <v>0</v>
      </c>
      <c r="AC169" s="27">
        <f t="shared" si="123"/>
        <v>20</v>
      </c>
      <c r="AD169" s="27">
        <f t="shared" si="124"/>
        <v>28</v>
      </c>
      <c r="AE169" s="27">
        <f t="shared" si="139"/>
        <v>0</v>
      </c>
      <c r="AF169" s="27">
        <f t="shared" si="140"/>
        <v>63</v>
      </c>
      <c r="AG169" s="27"/>
      <c r="AH169" s="27">
        <f>IF(ISNUMBER(work!C169+work!AH169),work!C169+work!AH169,".")</f>
        <v>19164579.14949682</v>
      </c>
      <c r="AI169" s="27">
        <f>IF(ISNUMBER(work!D169+work!AI169),work!D169+work!AI169,".")</f>
        <v>20024913.884475764</v>
      </c>
      <c r="AJ169" s="27">
        <f>IF(ISNUMBER(work!E169+work!AJ169),work!E169+work!AJ169,".")</f>
        <v>21727104.985663045</v>
      </c>
      <c r="AK169" s="27">
        <f>IF(ISNUMBER(work!F169+work!AK169),work!F169+work!AK169,".")</f>
        <v>24026969.470586129</v>
      </c>
      <c r="AL169" s="27">
        <f>IF(ISNUMBER(work!G169+work!AL169),work!G169+work!AL169,".")</f>
        <v>27576276.770435557</v>
      </c>
      <c r="AM169" s="27">
        <f>IF(ISNUMBER(work!H169+work!AM169),work!H169+work!AM169,".")</f>
        <v>31202268.769592527</v>
      </c>
      <c r="AN169" s="27">
        <f>IF(ISNUMBER(work!I169+work!AN169),work!I169+work!AN169,".")</f>
        <v>33882969.755937189</v>
      </c>
      <c r="AO169" s="27">
        <f>IF(ISNUMBER(work!J169+work!AO169),work!J169+work!AO169,".")</f>
        <v>37744568.234813876</v>
      </c>
      <c r="AP169" s="27">
        <f>IF(ISNUMBER(work!K169+work!AP169),work!K169+work!AP169,".")</f>
        <v>41936538.381746911</v>
      </c>
      <c r="AQ169" s="27">
        <f>IF(ISNUMBER(work!L169+work!AQ169),work!L169+work!AQ169,".")</f>
        <v>43631113.925189584</v>
      </c>
      <c r="AR169" s="27">
        <f>IF(ISNUMBER(work!M169+work!AR169),work!M169+work!AR169,".")</f>
        <v>45297336.600556187</v>
      </c>
      <c r="AS169" s="27">
        <f>IF(ISNUMBER(work!N169+work!AS169),work!N169+work!AS169,".")</f>
        <v>49417596.652705722</v>
      </c>
      <c r="AT169" s="27">
        <f>IF(ISNUMBER(work!O169+work!AT169),work!O169+work!AT169,".")</f>
        <v>56377180.753467537</v>
      </c>
      <c r="AU169" s="27">
        <f>IF(ISNUMBER(work!P169+work!AU169),work!P169+work!AU169,".")</f>
        <v>64208150.092874326</v>
      </c>
      <c r="AV169" s="27">
        <f>IF(ISNUMBER(work!Q169+work!AV169),work!Q169+work!AV169,".")</f>
        <v>72548822.750497416</v>
      </c>
      <c r="AW169" s="27">
        <f>IF(ISNUMBER(work!R169+work!AW169),work!R169+work!AW169,".")</f>
        <v>80408805.352615938</v>
      </c>
      <c r="AX169" s="27">
        <f>IF(ISNUMBER(work!S169+work!AX169),work!S169+work!AX169,".")</f>
        <v>88355975.87949945</v>
      </c>
      <c r="AY169" s="27">
        <f>IF(ISNUMBER(work!T169+work!AY169),work!T169+work!AY169,".")</f>
        <v>96515002.953274593</v>
      </c>
      <c r="AZ169" s="27">
        <f>IF(ISNUMBER(work!U169+work!AZ169),work!U169+work!AZ169,".")</f>
        <v>103994649.52168271</v>
      </c>
      <c r="BA169" s="27">
        <f>IF(ISNUMBER(work!V169+work!BA169),work!V169+work!BA169,".")</f>
        <v>111846649.74740794</v>
      </c>
      <c r="BB169" s="27">
        <f>IF(ISNUMBER(work!W169+work!BB169),work!W169+work!BB169,".")</f>
        <v>121161446.9481</v>
      </c>
      <c r="BC169" s="27">
        <f>IF(ISNUMBER(work!X169+work!BC169),work!X169+work!BC169,".")</f>
        <v>131131283.07083781</v>
      </c>
      <c r="BD169" s="27">
        <f>IF(ISNUMBER(work!Y169+work!BD169),work!Y169+work!BD169,".")</f>
        <v>142973927.91678134</v>
      </c>
      <c r="BE169" s="27">
        <f>IF(ISNUMBER(work!Z169+work!BE169),work!Z169+work!BE169,".")</f>
        <v>157166052.5326888</v>
      </c>
      <c r="BF169" s="27">
        <f>IF(ISNUMBER(work!AA169+work!BF169),work!AA169+work!BF169,".")</f>
        <v>172924449.27256283</v>
      </c>
      <c r="BG169" s="27">
        <f>IF(ISNUMBER(work!AB169+work!BG169),work!AB169+work!BG169,".")</f>
        <v>190804397.98904461</v>
      </c>
      <c r="BH169" s="27">
        <f>IF(ISNUMBER(work!AC169+work!BH169),work!AC169+work!BH169,".")</f>
        <v>212828815.02956033</v>
      </c>
      <c r="BI169" s="27">
        <f>IF(ISNUMBER(work!AD169+work!BI169),work!AD169+work!BI169,".")</f>
        <v>240368819.55194932</v>
      </c>
      <c r="BJ169" s="27">
        <f>IF(ISNUMBER(work!AE169+work!BJ169),work!AE169+work!BJ169,".")</f>
        <v>261898682.55163413</v>
      </c>
      <c r="BK169" s="27">
        <f>IF(ISNUMBER(work!AF169+work!BK169),work!AF169+work!BK169,".")</f>
        <v>295335773.997971</v>
      </c>
      <c r="BL169" s="27"/>
      <c r="BM169" s="27">
        <f>IF(ISNUMBER(work!AH169-work!C169),work!AH169-work!C169,".")</f>
        <v>-17423809.413569178</v>
      </c>
      <c r="BN169" s="27">
        <f>IF(ISNUMBER(work!AI169-work!D169),work!AI169-work!D169,".")</f>
        <v>-18466070.883869637</v>
      </c>
      <c r="BO169" s="27">
        <f>IF(ISNUMBER(work!AJ169-work!E169),work!AJ169-work!E169,".")</f>
        <v>-20266559.396601755</v>
      </c>
      <c r="BP169" s="27">
        <f>IF(ISNUMBER(work!AK169-work!F169),work!AK169-work!F169,".")</f>
        <v>-22544004.329345472</v>
      </c>
      <c r="BQ169" s="27">
        <f>IF(ISNUMBER(work!AL169-work!G169),work!AL169-work!G169,".")</f>
        <v>-26073485.047085643</v>
      </c>
      <c r="BR169" s="27">
        <f>IF(ISNUMBER(work!AM169-work!H169),work!AM169-work!H169,".")</f>
        <v>-29690210.89329407</v>
      </c>
      <c r="BS169" s="27">
        <f>IF(ISNUMBER(work!AN169-work!I169),work!AN169-work!I169,".")</f>
        <v>-32368048.117283419</v>
      </c>
      <c r="BT169" s="27">
        <f>IF(ISNUMBER(work!AO169-work!J169),work!AO169-work!J169,".")</f>
        <v>-36191567.711700328</v>
      </c>
      <c r="BU169" s="27">
        <f>IF(ISNUMBER(work!AP169-work!K169),work!AP169-work!K169,".")</f>
        <v>-40354380.926723488</v>
      </c>
      <c r="BV169" s="27">
        <f>IF(ISNUMBER(work!AQ169-work!L169),work!AQ169-work!L169,".")</f>
        <v>-42033733.074928015</v>
      </c>
      <c r="BW169" s="27">
        <f>IF(ISNUMBER(work!AR169-work!M169),work!AR169-work!M169,".")</f>
        <v>-43622774.585566022</v>
      </c>
      <c r="BX169" s="27">
        <f>IF(ISNUMBER(work!AS169-work!N169),work!AS169-work!N169,".")</f>
        <v>-47683164.762539677</v>
      </c>
      <c r="BY169" s="27">
        <f>IF(ISNUMBER(work!AT169-work!O169),work!AT169-work!O169,".")</f>
        <v>-54511888.782742672</v>
      </c>
      <c r="BZ169" s="27">
        <f>IF(ISNUMBER(work!AU169-work!P169),work!AU169-work!P169,".")</f>
        <v>-62205389.178405263</v>
      </c>
      <c r="CA169" s="27">
        <f>IF(ISNUMBER(work!AV169-work!Q169),work!AV169-work!Q169,".")</f>
        <v>-70424890.165319785</v>
      </c>
      <c r="CB169" s="27">
        <f>IF(ISNUMBER(work!AW169-work!R169),work!AW169-work!R169,".")</f>
        <v>-78149042.271025464</v>
      </c>
      <c r="CC169" s="27">
        <f>IF(ISNUMBER(work!AX169-work!S169),work!AX169-work!S169,".")</f>
        <v>-86057656.506505951</v>
      </c>
      <c r="CD169" s="27">
        <f>IF(ISNUMBER(work!AY169-work!T169),work!AY169-work!T169,".")</f>
        <v>-94119097.244629398</v>
      </c>
      <c r="CE169" s="27">
        <f>IF(ISNUMBER(work!AZ169-work!U169),work!AZ169-work!U169,".")</f>
        <v>-101508910.49165729</v>
      </c>
      <c r="CF169" s="27">
        <f>IF(ISNUMBER(work!BA169-work!V169),work!BA169-work!V169,".")</f>
        <v>-109275180.82694605</v>
      </c>
      <c r="CG169" s="27">
        <f>IF(ISNUMBER(work!BB169-work!W169),work!BB169-work!W169,".")</f>
        <v>-118534617.39449999</v>
      </c>
      <c r="CH169" s="27">
        <f>IF(ISNUMBER(work!BC169-work!X169),work!BC169-work!X169,".")</f>
        <v>-128459554.61219819</v>
      </c>
      <c r="CI169" s="27">
        <f>IF(ISNUMBER(work!BD169-work!Y169),work!BD169-work!Y169,".")</f>
        <v>-140239675.99541065</v>
      </c>
      <c r="CJ169" s="27">
        <f>IF(ISNUMBER(work!BE169-work!Z169),work!BE169-work!Z169,".")</f>
        <v>-154368911.77072322</v>
      </c>
      <c r="CK169" s="27">
        <f>IF(ISNUMBER(work!BF169-work!AA169),work!BF169-work!AA169,".")</f>
        <v>-170075546.42549315</v>
      </c>
      <c r="CL169" s="27">
        <f>IF(ISNUMBER(work!BG169-work!AB169),work!BG169-work!AB169,".")</f>
        <v>-187867597.26160938</v>
      </c>
      <c r="CM169" s="27">
        <f>IF(ISNUMBER(work!BH169-work!AC169),work!BH169-work!AC169,".")</f>
        <v>-209769131.67016965</v>
      </c>
      <c r="CN169" s="27">
        <f>IF(ISNUMBER(work!BI169-work!AD169),work!BI169-work!AD169,".")</f>
        <v>-237166860.2187447</v>
      </c>
      <c r="CO169" s="27">
        <f>IF(ISNUMBER(work!BJ169-work!AE169),work!BJ169-work!AE169,".")</f>
        <v>-258615208.39842385</v>
      </c>
      <c r="CP169" s="27">
        <f>IF(ISNUMBER(work!BK169-work!AF169),work!BK169-work!AF169,".")</f>
        <v>-292173333.83081967</v>
      </c>
      <c r="CQ169" s="27"/>
      <c r="CR169" s="27"/>
      <c r="CS169" s="27">
        <f>IF(ISNUMBER(work!CR169-work!BN169),work!CR169-work!BN169,".")</f>
        <v>8.7044266940871598E-2</v>
      </c>
      <c r="CT169" s="27">
        <f>IF(ISNUMBER(work!CS169-work!BO169),work!CS169-work!BO169,".")</f>
        <v>8.6044266940871597E-2</v>
      </c>
      <c r="CU169" s="27">
        <f>IF(ISNUMBER(work!CT169-work!BP169),work!CT169-work!BP169,".")</f>
        <v>8.6044266940871597E-2</v>
      </c>
      <c r="CV169" s="27">
        <f>IF(ISNUMBER(work!CU169-work!BQ169),work!CU169-work!BQ169,".")</f>
        <v>8.5044266940871596E-2</v>
      </c>
      <c r="CW169" s="27">
        <f>IF(ISNUMBER(work!CV169-work!BR169),work!CV169-work!BR169,".")</f>
        <v>8.5044266940871596E-2</v>
      </c>
      <c r="CX169" s="27">
        <f>IF(ISNUMBER(work!CW169-work!BS169),work!CW169-work!BS169,".")</f>
        <v>8.4044266940871609E-2</v>
      </c>
      <c r="CY169" s="27">
        <f>IF(ISNUMBER(work!CX169-work!BT169),work!CX169-work!BT169,".")</f>
        <v>8.3044266940871608E-2</v>
      </c>
      <c r="CZ169" s="27">
        <f>IF(ISNUMBER(work!CY169-work!BU169),work!CY169-work!BU169,".")</f>
        <v>8.2044266940871607E-2</v>
      </c>
      <c r="DA169" s="27">
        <f>IF(ISNUMBER(work!CZ169-work!BV169),work!CZ169-work!BV169,".")</f>
        <v>8.1044266940871607E-2</v>
      </c>
      <c r="DB169" s="27">
        <f>IF(ISNUMBER(work!DA169-work!BW169),work!DA169-work!BW169,".")</f>
        <v>8.0044266940871606E-2</v>
      </c>
      <c r="DC169" s="27">
        <f>IF(ISNUMBER(work!DB169-work!BX169),work!DB169-work!BX169,".")</f>
        <v>7.8044266940871604E-2</v>
      </c>
      <c r="DD169" s="27">
        <f>IF(ISNUMBER(work!DC169-work!BY169),work!DC169-work!BY169,".")</f>
        <v>7.6044266940871602E-2</v>
      </c>
      <c r="DE169" s="27">
        <f>IF(ISNUMBER(work!DD169-work!BZ169),work!DD169-work!BZ169,".")</f>
        <v>7.4264030819664539E-2</v>
      </c>
      <c r="DF169" s="27">
        <f>IF(ISNUMBER(work!DE169-work!CA169),work!DE169-work!CA169,".")</f>
        <v>7.2264030819664538E-2</v>
      </c>
      <c r="DG169" s="27">
        <f>IF(ISNUMBER(work!DF169-work!CB169),work!DF169-work!CB169,".")</f>
        <v>7.0264030819664536E-2</v>
      </c>
      <c r="DH169" s="27">
        <f>IF(ISNUMBER(work!DG169-work!CC169),work!DG169-work!CC169,".")</f>
        <v>6.8264030819664534E-2</v>
      </c>
      <c r="DI169" s="27">
        <f>IF(ISNUMBER(work!DH169-work!CD169),work!DH169-work!CD169,".")</f>
        <v>6.5264030819664545E-2</v>
      </c>
      <c r="DJ169" s="27">
        <f>IF(ISNUMBER(work!DI169-work!CE169),work!DI169-work!CE169,".")</f>
        <v>6.3264030819664543E-2</v>
      </c>
      <c r="DK169" s="27">
        <f>IF(ISNUMBER(work!DJ169-work!CF169),work!DJ169-work!CF169,".")</f>
        <v>6.1264030819664542E-2</v>
      </c>
      <c r="DL169" s="27">
        <f>IF(ISNUMBER(work!DK169-work!CG169),work!DK169-work!CG169,".")</f>
        <v>5.7045938906951948E-2</v>
      </c>
      <c r="DM169" s="27">
        <f>IF(ISNUMBER(work!DL169-work!CH169),work!DL169-work!CH169,".")</f>
        <v>5.3052778850984729E-2</v>
      </c>
      <c r="DN169" s="27">
        <f>IF(ISNUMBER(work!DM169-work!CI169),work!DM169-work!CI169,".")</f>
        <v>4.9326224968568651E-2</v>
      </c>
      <c r="DO169" s="27">
        <f>IF(ISNUMBER(work!DN169-work!CJ169),work!DN169-work!CJ169,".")</f>
        <v>4.5842860461823294E-2</v>
      </c>
      <c r="DP169" s="27">
        <f>IF(ISNUMBER(work!DO169-work!CK169),work!DO169-work!CK169,".")</f>
        <v>4.2658963976032332E-2</v>
      </c>
      <c r="DQ169" s="27">
        <f>IF(ISNUMBER(work!DP169-work!CL169),work!DP169-work!CL169,".")</f>
        <v>3.8821593939171076E-2</v>
      </c>
      <c r="DR169" s="27">
        <f>IF(ISNUMBER(work!DQ169-work!CM169),work!DQ169-work!CM169,".")</f>
        <v>3.6355357195910591E-2</v>
      </c>
      <c r="DS169" s="27">
        <f>IF(ISNUMBER(work!DR169-work!CN169),work!DR169-work!CN169,".")</f>
        <v>3.3250165619728551E-2</v>
      </c>
      <c r="DT169" s="27">
        <f>IF(ISNUMBER(work!DS169-work!CO169),work!DS169-work!CO169,".")</f>
        <v>3.0474967007878648E-2</v>
      </c>
      <c r="DU169" s="27">
        <f>IF(ISNUMBER(work!DT169-work!CP169),work!DT169-work!CP169,".")</f>
        <v>2.8999393535281734E-2</v>
      </c>
      <c r="DV169" s="27">
        <f t="shared" si="127"/>
        <v>2.8999393535281734E-2</v>
      </c>
      <c r="DW169" s="27"/>
      <c r="DX169" s="27" t="str">
        <f>IF(ISNUMBER(work!FJ169/work!FN169),work!FJ169/work!FN169,".")</f>
        <v>.</v>
      </c>
      <c r="DY169" s="27" t="str">
        <f>IF(ISNUMBER(work!FK169/work!FO169),work!FK169/work!FO169,".")</f>
        <v>.</v>
      </c>
      <c r="DZ169" s="27" t="str">
        <f>IF(ISNUMBER(work!FL169/work!FP169),work!FL169/work!FP169,".")</f>
        <v>.</v>
      </c>
      <c r="EA169" s="27" t="str">
        <f>IF(ISNUMBER(work!FM169/work!FQ169),work!FM169/work!FQ169,".")</f>
        <v>.</v>
      </c>
      <c r="EB169" s="27" t="str">
        <f>IF(ISNUMBER((work!FK169+work!FL169)/(work!FO169+work!FP169)),(work!FK169+work!FL169)/(work!FO169+work!FP169),".")</f>
        <v>.</v>
      </c>
      <c r="EC169" s="27" t="str">
        <f>IF(ISNUMBER(work!FR169/work!FV169),work!FR169/work!FV169,".")</f>
        <v>.</v>
      </c>
      <c r="ED169" s="27" t="str">
        <f>IF(ISNUMBER(work!FS169/work!FW169),work!FS169/work!FW169,".")</f>
        <v>.</v>
      </c>
      <c r="EE169" s="27" t="str">
        <f>IF(ISNUMBER(work!FT169/work!FX169),work!FT169/work!FX169,".")</f>
        <v>.</v>
      </c>
      <c r="EF169" s="27" t="str">
        <f>IF(ISNUMBER(work!FU169/work!FY169),work!FU169/work!FY169,".")</f>
        <v>.</v>
      </c>
      <c r="EG169" s="27" t="str">
        <f>IF(ISNUMBER((work!FS169+work!FT169)/(work!FW169+work!FX169)),(work!FS169+work!FT169)/(work!FW169+work!FX169),".")</f>
        <v>.</v>
      </c>
      <c r="EH169" s="27">
        <f>work!EZ169</f>
        <v>1.072381918954522E-4</v>
      </c>
      <c r="EI169" s="27" t="str">
        <f>work!FA169</f>
        <v>.</v>
      </c>
      <c r="EJ169" s="27" t="str">
        <f>work!FB169</f>
        <v>.</v>
      </c>
      <c r="EK169" s="27"/>
      <c r="EL169" s="27">
        <f t="shared" si="141"/>
        <v>13503.244000000001</v>
      </c>
      <c r="EM169" t="str">
        <f t="shared" si="129"/>
        <v>.</v>
      </c>
      <c r="EN169" t="str">
        <f>work!FM169</f>
        <v>.</v>
      </c>
      <c r="EO169" t="str">
        <f>IF(ISNUMBER(work!FK169+work!FL169),work!FK169+work!FL169,".")</f>
        <v>.</v>
      </c>
      <c r="EP169" t="str">
        <f>IF(ISNUMBER(work!FU169-work!FM169),work!FU169-work!FM169,".")</f>
        <v>.</v>
      </c>
      <c r="EQ169" t="str">
        <f>IF(ISNUMBER(work!FS169+work!FT169-work!FK169-work!FL169),(work!FS169+work!FT169-work!FK169-work!FL169),".")</f>
        <v>.</v>
      </c>
      <c r="EU169">
        <f>work!FC169</f>
        <v>500</v>
      </c>
      <c r="EV169" t="str">
        <f>work!FD169</f>
        <v>.</v>
      </c>
      <c r="EW169" t="str">
        <f>IF(ISNUMBER(VLOOKUP($F169,AREA_EM_ALLYEAR,Seq!B$1,FALSE)),VLOOKUP($F169,AREA_EM_ALLYEAR,Seq!B$1,FALSE),".")</f>
        <v>.</v>
      </c>
      <c r="EX169" t="str">
        <f>IF(ISNUMBER(VLOOKUP($F169,AREA_EM_ALLYEAR,Seq!C$1,FALSE)),VLOOKUP($F169,AREA_EM_ALLYEAR,Seq!C$1,FALSE),".")</f>
        <v>.</v>
      </c>
      <c r="EY169" t="str">
        <f>IF(ISNUMBER(VLOOKUP($F169,AREA_EM_ALLYEAR,Seq!D$1,FALSE)),VLOOKUP($F169,AREA_EM_ALLYEAR,Seq!D$1,FALSE),".")</f>
        <v>.</v>
      </c>
      <c r="EZ169" t="str">
        <f>IF(ISNUMBER(VLOOKUP($F169,AREA_EM_ALLYEAR,Seq!E$1,FALSE)),VLOOKUP($F169,AREA_EM_ALLYEAR,Seq!E$1,FALSE),".")</f>
        <v>.</v>
      </c>
      <c r="FA169" t="str">
        <f>IF(ISNUMBER(VLOOKUP($F169,AREA_EM_ALLYEAR,Seq!F$1,FALSE)),VLOOKUP($F169,AREA_EM_ALLYEAR,Seq!F$1,FALSE),".")</f>
        <v>.</v>
      </c>
      <c r="FB169" t="str">
        <f>IF(ISNUMBER(VLOOKUP($F169,AREA_EM_ALLYEAR,Seq!G$1,FALSE)),VLOOKUP($F169,AREA_EM_ALLYEAR,Seq!G$1,FALSE),".")</f>
        <v>.</v>
      </c>
      <c r="FC169" t="str">
        <f>IF(ISNUMBER(VLOOKUP($F169,AREA_EM_ALLYEAR,Seq!H$1,FALSE)),VLOOKUP($F169,AREA_EM_ALLYEAR,Seq!H$1,FALSE),".")</f>
        <v>.</v>
      </c>
      <c r="FD169" t="str">
        <f>IF(ISNUMBER(VLOOKUP($F169,AREA_EM_ALLYEAR,Seq!I$1,FALSE)),VLOOKUP($F169,AREA_EM_ALLYEAR,Seq!I$1,FALSE),".")</f>
        <v>.</v>
      </c>
      <c r="FE169" t="str">
        <f>IF(ISNUMBER(VLOOKUP($F169,AREA_EM_ALLYEAR,Seq!J$1,FALSE)),VLOOKUP($F169,AREA_EM_ALLYEAR,Seq!J$1,FALSE),".")</f>
        <v>.</v>
      </c>
      <c r="FF169" t="str">
        <f>IF(ISNUMBER(VLOOKUP($F169,AREA_EM_ALLYEAR,Seq!K$1,FALSE)),VLOOKUP($F169,AREA_EM_ALLYEAR,Seq!K$1,FALSE),".")</f>
        <v>.</v>
      </c>
      <c r="FG169" t="str">
        <f>IF(ISNUMBER(VLOOKUP($F169,AREA_EM_ALLYEAR,Seq!L$1,FALSE)),VLOOKUP($F169,AREA_EM_ALLYEAR,Seq!L$1,FALSE),".")</f>
        <v>.</v>
      </c>
      <c r="FH169" t="str">
        <f>IF(ISNUMBER(VLOOKUP($F169,AREA_EM_ALLYEAR,Seq!M$1,FALSE)),VLOOKUP($F169,AREA_EM_ALLYEAR,Seq!M$1,FALSE),".")</f>
        <v>.</v>
      </c>
      <c r="FI169" t="str">
        <f>IF(ISNUMBER(VLOOKUP($F169,AREA_EM_ALLYEAR,Seq!N$1,FALSE)),VLOOKUP($F169,AREA_EM_ALLYEAR,Seq!N$1,FALSE),".")</f>
        <v>.</v>
      </c>
      <c r="FJ169" t="str">
        <f>IF(ISNUMBER(VLOOKUP($F169,AREA_EM_ALLYEAR,Seq!O$1,FALSE)),VLOOKUP($F169,AREA_EM_ALLYEAR,Seq!O$1,FALSE),".")</f>
        <v>.</v>
      </c>
      <c r="FK169" t="str">
        <f t="shared" si="130"/>
        <v>.</v>
      </c>
      <c r="FN169" t="str">
        <f>IF( ISNUMBER(VLOOKUP($F169,AREA_LIFE,Seq!V$1,FALSE)-Life!V$39),VLOOKUP($F169,AREA_LIFE,Seq!V$1,FALSE)-Life!V$39,".")</f>
        <v>.</v>
      </c>
      <c r="FO169" t="str">
        <f>IF( ISNUMBER(VLOOKUP($F169,AREA_LIFE,Seq!W$1,FALSE)-Life!W$39),VLOOKUP($F169,AREA_LIFE,Seq!W$1,FALSE)-Life!W$39,".")</f>
        <v>.</v>
      </c>
      <c r="FP169" t="str">
        <f>IF( ISNUMBER(VLOOKUP($F169,AREA_LIFE,Seq!X$1,FALSE)-Life!X$39),VLOOKUP($F169,AREA_LIFE,Seq!X$1,FALSE)-Life!X$39,".")</f>
        <v>.</v>
      </c>
      <c r="FQ169" t="str">
        <f>IF( ISNUMBER(VLOOKUP($F169,AREA_LIFE,Seq!Y$1,FALSE)-Life!Y$39),VLOOKUP($F169,AREA_LIFE,Seq!Y$1,FALSE)-Life!Y$39,".")</f>
        <v>.</v>
      </c>
      <c r="FR169" t="str">
        <f>IF( ISNUMBER(VLOOKUP($F169,AREA_LIFE,Seq!Z$1,FALSE)-Life!Z$39),VLOOKUP($F169,AREA_LIFE,Seq!Z$1,FALSE)-Life!Z$39,".")</f>
        <v>.</v>
      </c>
      <c r="FS169" t="str">
        <f>IF( ISNUMBER(VLOOKUP($F169,AREA_LIFE,Seq!AA$1,FALSE)-Life!AA$39),VLOOKUP($F169,AREA_LIFE,Seq!AA$1,FALSE)-Life!AA$39,".")</f>
        <v>.</v>
      </c>
      <c r="FT169" t="str">
        <f>IF( ISNUMBER(VLOOKUP($F169,AREA_LIFE,Seq!AB$1,FALSE)-Life!AB$39),VLOOKUP($F169,AREA_LIFE,Seq!AB$1,FALSE)-Life!AB$39,".")</f>
        <v>.</v>
      </c>
      <c r="FU169" t="str">
        <f>IF( ISNUMBER(VLOOKUP($F169,AREA_LIFE,Seq!AC$1,FALSE)-Life!AC$39),VLOOKUP($F169,AREA_LIFE,Seq!AC$1,FALSE)-Life!AC$39,".")</f>
        <v>.</v>
      </c>
      <c r="FV169" t="str">
        <f>IF( ISNUMBER(VLOOKUP($F169,AREA_LIFE,Seq!AD$1,FALSE)-Life!AD$39),VLOOKUP($F169,AREA_LIFE,Seq!AD$1,FALSE)-Life!AD$39,".")</f>
        <v>.</v>
      </c>
      <c r="FW169" t="str">
        <f>IF( ISNUMBER(VLOOKUP($F169,AREA_LIFE,Seq!AE$1,FALSE)-Life!AE$39),VLOOKUP($F169,AREA_LIFE,Seq!AE$1,FALSE)-Life!AE$39,".")</f>
        <v>.</v>
      </c>
      <c r="FX169" t="str">
        <f>IF( ISNUMBER(VLOOKUP($F169,AREA_LIFE,Seq!AF$1,FALSE)-Life!AF$39),VLOOKUP($F169,AREA_LIFE,Seq!AF$1,FALSE)-Life!AF$39,".")</f>
        <v>.</v>
      </c>
      <c r="FY169" t="str">
        <f>IF( ISNUMBER(VLOOKUP($F169,AREA_LIFE,Seq!AG$1,FALSE)-Life!AG$39),VLOOKUP($F169,AREA_LIFE,Seq!AG$1,FALSE)-Life!AG$39,".")</f>
        <v>.</v>
      </c>
      <c r="FZ169" t="str">
        <f>IF( ISNUMBER(VLOOKUP($F169,AREA_LIFE,Seq!AH$1,FALSE)-Life!AH$39),VLOOKUP($F169,AREA_LIFE,Seq!AH$1,FALSE)-Life!AH$39,".")</f>
        <v>.</v>
      </c>
      <c r="GA169" t="str">
        <f>IF( ISNUMBER(VLOOKUP($F169,AREA_LIFE,Seq!AI$1,FALSE)-Life!AI$39),VLOOKUP($F169,AREA_LIFE,Seq!AI$1,FALSE)-Life!AI$39,".")</f>
        <v>.</v>
      </c>
      <c r="GB169" t="str">
        <f>IF( ISNUMBER(VLOOKUP($F169,AREA_LIFE,Seq!AJ$1,FALSE)-Life!AJ$39),VLOOKUP($F169,AREA_LIFE,Seq!AJ$1,FALSE)-Life!AJ$39,".")</f>
        <v>.</v>
      </c>
      <c r="GC169" t="str">
        <f>IF( ISNUMBER(VLOOKUP($F169,AREA_LIFE,Seq!AK$1,FALSE)-Life!AK$39),VLOOKUP($F169,AREA_LIFE,Seq!AK$1,FALSE)-Life!AK$39,".")</f>
        <v>.</v>
      </c>
      <c r="GD169" t="str">
        <f>IF( ISNUMBER(VLOOKUP($F169,AREA_LIFE,Seq!AL$1,FALSE)-Life!AL$39),VLOOKUP($F169,AREA_LIFE,Seq!AL$1,FALSE)-Life!AL$39,".")</f>
        <v>.</v>
      </c>
      <c r="GE169" t="str">
        <f>IF( ISNUMBER(VLOOKUP($F169,AREA_LIFE,Seq!AM$1,FALSE)-Life!AM$39),VLOOKUP($F169,AREA_LIFE,Seq!AM$1,FALSE)-Life!AM$39,".")</f>
        <v>.</v>
      </c>
      <c r="GF169" t="str">
        <f>IF( ISNUMBER(VLOOKUP($F169,AREA_LIFE,Seq!AN$1,FALSE)-Life!AN$39),VLOOKUP($F169,AREA_LIFE,Seq!AN$1,FALSE)-Life!AN$39,".")</f>
        <v>.</v>
      </c>
      <c r="GG169" t="str">
        <f>IF( ISNUMBER(VLOOKUP($F169,AREA_LIFE,Seq!AO$1,FALSE)-Life!AO$39),VLOOKUP($F169,AREA_LIFE,Seq!AO$1,FALSE)-Life!AO$39,".")</f>
        <v>.</v>
      </c>
      <c r="GH169" t="str">
        <f>IF( ISNUMBER(VLOOKUP($F169,AREA_LIFE,Seq!AP$1,FALSE)-Life!AP$39),VLOOKUP($F169,AREA_LIFE,Seq!AP$1,FALSE)-Life!AP$39,".")</f>
        <v>.</v>
      </c>
      <c r="GI169" t="str">
        <f>IF( ISNUMBER(VLOOKUP($F169,AREA_LIFE,Seq!AQ$1,FALSE)-Life!AQ$39),VLOOKUP($F169,AREA_LIFE,Seq!AQ$1,FALSE)-Life!AQ$39,".")</f>
        <v>.</v>
      </c>
      <c r="GJ169" t="str">
        <f>IF( ISNUMBER(VLOOKUP($F169,AREA_LIFE,Seq!AR$1,FALSE)-Life!AR$39),VLOOKUP($F169,AREA_LIFE,Seq!AR$1,FALSE)-Life!AR$39,".")</f>
        <v>.</v>
      </c>
      <c r="GK169" t="str">
        <f>IF( ISNUMBER(VLOOKUP($F169,AREA_LIFE,Seq!AS$1,FALSE)-Life!AS$39),VLOOKUP($F169,AREA_LIFE,Seq!AS$1,FALSE)-Life!AS$39,".")</f>
        <v>.</v>
      </c>
      <c r="GL169" t="str">
        <f>IF( ISNUMBER(VLOOKUP($F169,AREA_LIFE,Seq!AT$1,FALSE)-Life!AT$39),VLOOKUP($F169,AREA_LIFE,Seq!AT$1,FALSE)-Life!AT$39,".")</f>
        <v>.</v>
      </c>
      <c r="GM169" t="str">
        <f>IF( ISNUMBER(VLOOKUP($F169,AREA_LIFE,Seq!AU$1,FALSE)-Life!AU$39),VLOOKUP($F169,AREA_LIFE,Seq!AU$1,FALSE)-Life!AU$39,".")</f>
        <v>.</v>
      </c>
      <c r="GN169" t="str">
        <f>IF( ISNUMBER(VLOOKUP($F169,AREA_LIFE,Seq!AV$1,FALSE)-Life!AV$39),VLOOKUP($F169,AREA_LIFE,Seq!AV$1,FALSE)-Life!AV$39,".")</f>
        <v>.</v>
      </c>
      <c r="GO169" t="str">
        <f>IF( ISNUMBER(VLOOKUP($F169,AREA_LIFE,Seq!AW$1,FALSE)-Life!AW$39),VLOOKUP($F169,AREA_LIFE,Seq!AW$1,FALSE)-Life!AW$39,".")</f>
        <v>.</v>
      </c>
      <c r="GP169" t="str">
        <f>IF( ISNUMBER(VLOOKUP($F169,AREA_LIFE,Seq!AX$1,FALSE)-Life!AX$39),VLOOKUP($F169,AREA_LIFE,Seq!AX$1,FALSE)-Life!AX$39,".")</f>
        <v>.</v>
      </c>
      <c r="GQ169" t="str">
        <f t="shared" si="131"/>
        <v>.</v>
      </c>
      <c r="GS169" t="str">
        <f>IFERROR(VLOOKUP($F169,AREA_LIFE,Seq!V$1,FALSE),".")</f>
        <v>.</v>
      </c>
      <c r="GT169" t="str">
        <f>IFERROR(VLOOKUP($F169,AREA_LIFE,Seq!W$1,FALSE),".")</f>
        <v>.</v>
      </c>
      <c r="GU169" t="str">
        <f>IFERROR(VLOOKUP($F169,AREA_LIFE,Seq!X$1,FALSE),".")</f>
        <v>.</v>
      </c>
      <c r="GV169" t="str">
        <f>IFERROR(VLOOKUP($F169,AREA_LIFE,Seq!Y$1,FALSE),".")</f>
        <v>.</v>
      </c>
      <c r="GW169" t="str">
        <f>IFERROR(VLOOKUP($F169,AREA_LIFE,Seq!Z$1,FALSE),".")</f>
        <v>.</v>
      </c>
      <c r="GX169" t="str">
        <f>IFERROR(VLOOKUP($F169,AREA_LIFE,Seq!AA$1,FALSE),".")</f>
        <v>.</v>
      </c>
      <c r="GY169" t="str">
        <f>IFERROR(VLOOKUP($F169,AREA_LIFE,Seq!AB$1,FALSE),".")</f>
        <v>.</v>
      </c>
      <c r="GZ169" t="str">
        <f>IFERROR(VLOOKUP($F169,AREA_LIFE,Seq!AC$1,FALSE),".")</f>
        <v>.</v>
      </c>
      <c r="HA169" t="str">
        <f>IFERROR(VLOOKUP($F169,AREA_LIFE,Seq!AD$1,FALSE),".")</f>
        <v>.</v>
      </c>
      <c r="HB169" t="str">
        <f>IFERROR(VLOOKUP($F169,AREA_LIFE,Seq!AE$1,FALSE),".")</f>
        <v>.</v>
      </c>
      <c r="HC169" t="str">
        <f>IFERROR(VLOOKUP($F169,AREA_LIFE,Seq!AF$1,FALSE),".")</f>
        <v>.</v>
      </c>
      <c r="HD169" t="str">
        <f>IFERROR(VLOOKUP($F169,AREA_LIFE,Seq!AG$1,FALSE),".")</f>
        <v>.</v>
      </c>
      <c r="HE169" t="str">
        <f>IFERROR(VLOOKUP($F169,AREA_LIFE,Seq!AH$1,FALSE),".")</f>
        <v>.</v>
      </c>
      <c r="HF169" t="str">
        <f>IFERROR(VLOOKUP($F169,AREA_LIFE,Seq!AI$1,FALSE),".")</f>
        <v>.</v>
      </c>
      <c r="HG169" t="str">
        <f>IFERROR(VLOOKUP($F169,AREA_LIFE,Seq!AJ$1,FALSE),".")</f>
        <v>.</v>
      </c>
      <c r="HH169" t="str">
        <f>IFERROR(VLOOKUP($F169,AREA_LIFE,Seq!AK$1,FALSE),".")</f>
        <v>.</v>
      </c>
      <c r="HI169" t="str">
        <f>IFERROR(VLOOKUP($F169,AREA_LIFE,Seq!AL$1,FALSE),".")</f>
        <v>.</v>
      </c>
      <c r="HJ169" t="str">
        <f>IFERROR(VLOOKUP($F169,AREA_LIFE,Seq!AM$1,FALSE),".")</f>
        <v>.</v>
      </c>
      <c r="HK169" t="str">
        <f>IFERROR(VLOOKUP($F169,AREA_LIFE,Seq!AN$1,FALSE),".")</f>
        <v>.</v>
      </c>
      <c r="HL169" t="str">
        <f>IFERROR(VLOOKUP($F169,AREA_LIFE,Seq!AO$1,FALSE),".")</f>
        <v>.</v>
      </c>
      <c r="HM169" t="str">
        <f>IFERROR(VLOOKUP($F169,AREA_LIFE,Seq!AP$1,FALSE),".")</f>
        <v>.</v>
      </c>
      <c r="HN169" t="str">
        <f>IFERROR(VLOOKUP($F169,AREA_LIFE,Seq!AQ$1,FALSE),".")</f>
        <v>.</v>
      </c>
      <c r="HO169" t="str">
        <f>IFERROR(VLOOKUP($F169,AREA_LIFE,Seq!AR$1,FALSE),".")</f>
        <v>.</v>
      </c>
      <c r="HP169" t="str">
        <f>IFERROR(VLOOKUP($F169,AREA_LIFE,Seq!AS$1,FALSE),".")</f>
        <v>.</v>
      </c>
      <c r="HQ169" t="str">
        <f>IFERROR(VLOOKUP($F169,AREA_LIFE,Seq!AT$1,FALSE),".")</f>
        <v>.</v>
      </c>
      <c r="HR169" t="str">
        <f>IFERROR(VLOOKUP($F169,AREA_LIFE,Seq!AU$1,FALSE),".")</f>
        <v>.</v>
      </c>
      <c r="HS169" t="str">
        <f>IFERROR(VLOOKUP($F169,AREA_LIFE,Seq!AV$1,FALSE),".")</f>
        <v>.</v>
      </c>
      <c r="HT169" t="str">
        <f>IFERROR(VLOOKUP($F169,AREA_LIFE,Seq!AW$1,FALSE),".")</f>
        <v>.</v>
      </c>
      <c r="HU169" t="str">
        <f>IFERROR(VLOOKUP($F169,AREA_LIFE,Seq!AX$1,FALSE),".")</f>
        <v>.</v>
      </c>
      <c r="HV169" t="str">
        <f>IFERROR(VLOOKUP($F169,AREA_LIFE,Seq!AY$1,FALSE),".")</f>
        <v>.</v>
      </c>
      <c r="HZ169">
        <f t="shared" si="134"/>
        <v>0</v>
      </c>
      <c r="IA169">
        <f t="shared" si="132"/>
        <v>0</v>
      </c>
      <c r="IB169">
        <f t="shared" si="135"/>
        <v>45297336.600556187</v>
      </c>
      <c r="IC169">
        <f t="shared" si="136"/>
        <v>-43622774.585566022</v>
      </c>
      <c r="ID169">
        <f t="shared" si="133"/>
        <v>7.8044266940871604E-2</v>
      </c>
      <c r="IE169" t="str">
        <f>work!FK169</f>
        <v>.</v>
      </c>
      <c r="IF169" t="str">
        <f>work!FL169</f>
        <v>.</v>
      </c>
      <c r="IG169" t="str">
        <f>work!FM169</f>
        <v>.</v>
      </c>
      <c r="IH169" t="str">
        <f>IF(ISNUMBER(work!FS169-work!FK169),work!FS169-work!FK169,".")</f>
        <v>.</v>
      </c>
      <c r="II169" t="str">
        <f>IF(ISNUMBER(work!FT169-work!FL169),work!FT169-work!FL169,".")</f>
        <v>.</v>
      </c>
      <c r="IJ169" t="str">
        <f>IF(ISNUMBER(work!FU169-work!FM169),work!FU169-work!FM169,".")</f>
        <v>.</v>
      </c>
    </row>
    <row r="170" spans="1:244" hidden="1">
      <c r="A170" s="24" t="str">
        <f t="shared" si="97"/>
        <v>拉丁美洲</v>
      </c>
      <c r="B170" s="24" t="str">
        <f t="shared" si="137"/>
        <v>Out</v>
      </c>
      <c r="C170" s="24" t="str">
        <f t="shared" si="138"/>
        <v>Out</v>
      </c>
      <c r="D170" s="24"/>
      <c r="E170" s="25" t="s">
        <v>3955</v>
      </c>
      <c r="F170" s="26" t="str">
        <f t="shared" si="100"/>
        <v>saintVincent&amp;Grenadines</v>
      </c>
      <c r="G170" s="27" t="str">
        <f t="shared" si="101"/>
        <v>.</v>
      </c>
      <c r="H170" s="27" t="str">
        <f t="shared" si="102"/>
        <v>.</v>
      </c>
      <c r="I170" s="27" t="str">
        <f t="shared" si="103"/>
        <v>.</v>
      </c>
      <c r="J170" s="27" t="str">
        <f t="shared" si="104"/>
        <v>.</v>
      </c>
      <c r="K170" s="27" t="str">
        <f t="shared" si="105"/>
        <v>.</v>
      </c>
      <c r="L170" s="27" t="str">
        <f t="shared" si="106"/>
        <v>.</v>
      </c>
      <c r="M170" s="27" t="str">
        <f t="shared" si="107"/>
        <v>.</v>
      </c>
      <c r="N170" s="27" t="str">
        <f t="shared" si="108"/>
        <v>.</v>
      </c>
      <c r="O170" s="27" t="str">
        <f t="shared" si="109"/>
        <v>.</v>
      </c>
      <c r="P170" s="27" t="str">
        <f t="shared" si="110"/>
        <v>.</v>
      </c>
      <c r="Q170" s="27" t="str">
        <f t="shared" si="111"/>
        <v>.</v>
      </c>
      <c r="R170" s="27" t="str">
        <f t="shared" si="112"/>
        <v>.</v>
      </c>
      <c r="S170" s="27" t="str">
        <f t="shared" si="113"/>
        <v>.</v>
      </c>
      <c r="T170" s="27" t="str">
        <f t="shared" si="114"/>
        <v>.</v>
      </c>
      <c r="U170" s="27" t="str">
        <f t="shared" si="115"/>
        <v>.</v>
      </c>
      <c r="V170" s="27" t="str">
        <f t="shared" si="116"/>
        <v>.</v>
      </c>
      <c r="W170" s="27">
        <f t="shared" si="117"/>
        <v>29</v>
      </c>
      <c r="X170" s="27">
        <f t="shared" si="118"/>
        <v>29</v>
      </c>
      <c r="Y170" s="27" t="str">
        <f t="shared" si="119"/>
        <v>.</v>
      </c>
      <c r="Z170" s="27" t="str">
        <f t="shared" si="120"/>
        <v>.</v>
      </c>
      <c r="AA170" s="27">
        <f t="shared" si="121"/>
        <v>127</v>
      </c>
      <c r="AB170" s="27">
        <f t="shared" si="122"/>
        <v>166</v>
      </c>
      <c r="AC170" s="27">
        <f t="shared" si="123"/>
        <v>478</v>
      </c>
      <c r="AD170" s="27">
        <f t="shared" si="124"/>
        <v>0</v>
      </c>
      <c r="AE170" s="27">
        <f t="shared" si="139"/>
        <v>507</v>
      </c>
      <c r="AF170" s="27">
        <f t="shared" si="140"/>
        <v>200</v>
      </c>
      <c r="AG170" s="27"/>
      <c r="AH170" s="27" t="str">
        <f>IF(ISNUMBER(work!C170+work!AH170),work!C170+work!AH170,".")</f>
        <v>.</v>
      </c>
      <c r="AI170" s="27" t="str">
        <f>IF(ISNUMBER(work!D170+work!AI170),work!D170+work!AI170,".")</f>
        <v>.</v>
      </c>
      <c r="AJ170" s="27" t="str">
        <f>IF(ISNUMBER(work!E170+work!AJ170),work!E170+work!AJ170,".")</f>
        <v>.</v>
      </c>
      <c r="AK170" s="27" t="str">
        <f>IF(ISNUMBER(work!F170+work!AK170),work!F170+work!AK170,".")</f>
        <v>.</v>
      </c>
      <c r="AL170" s="27" t="str">
        <f>IF(ISNUMBER(work!G170+work!AL170),work!G170+work!AL170,".")</f>
        <v>.</v>
      </c>
      <c r="AM170" s="27" t="str">
        <f>IF(ISNUMBER(work!H170+work!AM170),work!H170+work!AM170,".")</f>
        <v>.</v>
      </c>
      <c r="AN170" s="27" t="str">
        <f>IF(ISNUMBER(work!I170+work!AN170),work!I170+work!AN170,".")</f>
        <v>.</v>
      </c>
      <c r="AO170" s="27" t="str">
        <f>IF(ISNUMBER(work!J170+work!AO170),work!J170+work!AO170,".")</f>
        <v>.</v>
      </c>
      <c r="AP170" s="27" t="str">
        <f>IF(ISNUMBER(work!K170+work!AP170),work!K170+work!AP170,".")</f>
        <v>.</v>
      </c>
      <c r="AQ170" s="27" t="str">
        <f>IF(ISNUMBER(work!L170+work!AQ170),work!L170+work!AQ170,".")</f>
        <v>.</v>
      </c>
      <c r="AR170" s="27" t="str">
        <f>IF(ISNUMBER(work!M170+work!AR170),work!M170+work!AR170,".")</f>
        <v>.</v>
      </c>
      <c r="AS170" s="27" t="str">
        <f>IF(ISNUMBER(work!N170+work!AS170),work!N170+work!AS170,".")</f>
        <v>.</v>
      </c>
      <c r="AT170" s="27" t="str">
        <f>IF(ISNUMBER(work!O170+work!AT170),work!O170+work!AT170,".")</f>
        <v>.</v>
      </c>
      <c r="AU170" s="27" t="str">
        <f>IF(ISNUMBER(work!P170+work!AU170),work!P170+work!AU170,".")</f>
        <v>.</v>
      </c>
      <c r="AV170" s="27" t="str">
        <f>IF(ISNUMBER(work!Q170+work!AV170),work!Q170+work!AV170,".")</f>
        <v>.</v>
      </c>
      <c r="AW170" s="27" t="str">
        <f>IF(ISNUMBER(work!R170+work!AW170),work!R170+work!AW170,".")</f>
        <v>.</v>
      </c>
      <c r="AX170" s="27" t="str">
        <f>IF(ISNUMBER(work!S170+work!AX170),work!S170+work!AX170,".")</f>
        <v>.</v>
      </c>
      <c r="AY170" s="27" t="str">
        <f>IF(ISNUMBER(work!T170+work!AY170),work!T170+work!AY170,".")</f>
        <v>.</v>
      </c>
      <c r="AZ170" s="27" t="str">
        <f>IF(ISNUMBER(work!U170+work!AZ170),work!U170+work!AZ170,".")</f>
        <v>.</v>
      </c>
      <c r="BA170" s="27" t="str">
        <f>IF(ISNUMBER(work!V170+work!BA170),work!V170+work!BA170,".")</f>
        <v>.</v>
      </c>
      <c r="BB170" s="27" t="str">
        <f>IF(ISNUMBER(work!W170+work!BB170),work!W170+work!BB170,".")</f>
        <v>.</v>
      </c>
      <c r="BC170" s="27" t="str">
        <f>IF(ISNUMBER(work!X170+work!BC170),work!X170+work!BC170,".")</f>
        <v>.</v>
      </c>
      <c r="BD170" s="27" t="str">
        <f>IF(ISNUMBER(work!Y170+work!BD170),work!Y170+work!BD170,".")</f>
        <v>.</v>
      </c>
      <c r="BE170" s="27" t="str">
        <f>IF(ISNUMBER(work!Z170+work!BE170),work!Z170+work!BE170,".")</f>
        <v>.</v>
      </c>
      <c r="BF170" s="27" t="str">
        <f>IF(ISNUMBER(work!AA170+work!BF170),work!AA170+work!BF170,".")</f>
        <v>.</v>
      </c>
      <c r="BG170" s="27" t="str">
        <f>IF(ISNUMBER(work!AB170+work!BG170),work!AB170+work!BG170,".")</f>
        <v>.</v>
      </c>
      <c r="BH170" s="27" t="str">
        <f>IF(ISNUMBER(work!AC170+work!BH170),work!AC170+work!BH170,".")</f>
        <v>.</v>
      </c>
      <c r="BI170" s="27" t="str">
        <f>IF(ISNUMBER(work!AD170+work!BI170),work!AD170+work!BI170,".")</f>
        <v>.</v>
      </c>
      <c r="BJ170" s="27" t="str">
        <f>IF(ISNUMBER(work!AE170+work!BJ170),work!AE170+work!BJ170,".")</f>
        <v>.</v>
      </c>
      <c r="BK170" s="27" t="str">
        <f>IF(ISNUMBER(work!AF170+work!BK170),work!AF170+work!BK170,".")</f>
        <v>.</v>
      </c>
      <c r="BL170" s="27"/>
      <c r="BM170" s="27" t="str">
        <f>IF(ISNUMBER(work!AH170-work!C170),work!AH170-work!C170,".")</f>
        <v>.</v>
      </c>
      <c r="BN170" s="27" t="str">
        <f>IF(ISNUMBER(work!AI170-work!D170),work!AI170-work!D170,".")</f>
        <v>.</v>
      </c>
      <c r="BO170" s="27" t="str">
        <f>IF(ISNUMBER(work!AJ170-work!E170),work!AJ170-work!E170,".")</f>
        <v>.</v>
      </c>
      <c r="BP170" s="27" t="str">
        <f>IF(ISNUMBER(work!AK170-work!F170),work!AK170-work!F170,".")</f>
        <v>.</v>
      </c>
      <c r="BQ170" s="27" t="str">
        <f>IF(ISNUMBER(work!AL170-work!G170),work!AL170-work!G170,".")</f>
        <v>.</v>
      </c>
      <c r="BR170" s="27" t="str">
        <f>IF(ISNUMBER(work!AM170-work!H170),work!AM170-work!H170,".")</f>
        <v>.</v>
      </c>
      <c r="BS170" s="27" t="str">
        <f>IF(ISNUMBER(work!AN170-work!I170),work!AN170-work!I170,".")</f>
        <v>.</v>
      </c>
      <c r="BT170" s="27" t="str">
        <f>IF(ISNUMBER(work!AO170-work!J170),work!AO170-work!J170,".")</f>
        <v>.</v>
      </c>
      <c r="BU170" s="27" t="str">
        <f>IF(ISNUMBER(work!AP170-work!K170),work!AP170-work!K170,".")</f>
        <v>.</v>
      </c>
      <c r="BV170" s="27" t="str">
        <f>IF(ISNUMBER(work!AQ170-work!L170),work!AQ170-work!L170,".")</f>
        <v>.</v>
      </c>
      <c r="BW170" s="27" t="str">
        <f>IF(ISNUMBER(work!AR170-work!M170),work!AR170-work!M170,".")</f>
        <v>.</v>
      </c>
      <c r="BX170" s="27" t="str">
        <f>IF(ISNUMBER(work!AS170-work!N170),work!AS170-work!N170,".")</f>
        <v>.</v>
      </c>
      <c r="BY170" s="27" t="str">
        <f>IF(ISNUMBER(work!AT170-work!O170),work!AT170-work!O170,".")</f>
        <v>.</v>
      </c>
      <c r="BZ170" s="27" t="str">
        <f>IF(ISNUMBER(work!AU170-work!P170),work!AU170-work!P170,".")</f>
        <v>.</v>
      </c>
      <c r="CA170" s="27" t="str">
        <f>IF(ISNUMBER(work!AV170-work!Q170),work!AV170-work!Q170,".")</f>
        <v>.</v>
      </c>
      <c r="CB170" s="27" t="str">
        <f>IF(ISNUMBER(work!AW170-work!R170),work!AW170-work!R170,".")</f>
        <v>.</v>
      </c>
      <c r="CC170" s="27" t="str">
        <f>IF(ISNUMBER(work!AX170-work!S170),work!AX170-work!S170,".")</f>
        <v>.</v>
      </c>
      <c r="CD170" s="27" t="str">
        <f>IF(ISNUMBER(work!AY170-work!T170),work!AY170-work!T170,".")</f>
        <v>.</v>
      </c>
      <c r="CE170" s="27" t="str">
        <f>IF(ISNUMBER(work!AZ170-work!U170),work!AZ170-work!U170,".")</f>
        <v>.</v>
      </c>
      <c r="CF170" s="27" t="str">
        <f>IF(ISNUMBER(work!BA170-work!V170),work!BA170-work!V170,".")</f>
        <v>.</v>
      </c>
      <c r="CG170" s="27" t="str">
        <f>IF(ISNUMBER(work!BB170-work!W170),work!BB170-work!W170,".")</f>
        <v>.</v>
      </c>
      <c r="CH170" s="27" t="str">
        <f>IF(ISNUMBER(work!BC170-work!X170),work!BC170-work!X170,".")</f>
        <v>.</v>
      </c>
      <c r="CI170" s="27" t="str">
        <f>IF(ISNUMBER(work!BD170-work!Y170),work!BD170-work!Y170,".")</f>
        <v>.</v>
      </c>
      <c r="CJ170" s="27" t="str">
        <f>IF(ISNUMBER(work!BE170-work!Z170),work!BE170-work!Z170,".")</f>
        <v>.</v>
      </c>
      <c r="CK170" s="27" t="str">
        <f>IF(ISNUMBER(work!BF170-work!AA170),work!BF170-work!AA170,".")</f>
        <v>.</v>
      </c>
      <c r="CL170" s="27" t="str">
        <f>IF(ISNUMBER(work!BG170-work!AB170),work!BG170-work!AB170,".")</f>
        <v>.</v>
      </c>
      <c r="CM170" s="27" t="str">
        <f>IF(ISNUMBER(work!BH170-work!AC170),work!BH170-work!AC170,".")</f>
        <v>.</v>
      </c>
      <c r="CN170" s="27" t="str">
        <f>IF(ISNUMBER(work!BI170-work!AD170),work!BI170-work!AD170,".")</f>
        <v>.</v>
      </c>
      <c r="CO170" s="27" t="str">
        <f>IF(ISNUMBER(work!BJ170-work!AE170),work!BJ170-work!AE170,".")</f>
        <v>.</v>
      </c>
      <c r="CP170" s="27" t="str">
        <f>IF(ISNUMBER(work!BK170-work!AF170),work!BK170-work!AF170,".")</f>
        <v>.</v>
      </c>
      <c r="CQ170" s="27"/>
      <c r="CR170" s="27"/>
      <c r="CS170" s="27">
        <f>IF(ISNUMBER(work!CR170-work!BN170),work!CR170-work!BN170,".")</f>
        <v>9.4397562401953045E-2</v>
      </c>
      <c r="CT170" s="27">
        <f>IF(ISNUMBER(work!CS170-work!BO170),work!CS170-work!BO170,".")</f>
        <v>9.3397562401953044E-2</v>
      </c>
      <c r="CU170" s="27">
        <f>IF(ISNUMBER(work!CT170-work!BP170),work!CT170-work!BP170,".")</f>
        <v>9.3397562401953044E-2</v>
      </c>
      <c r="CV170" s="27">
        <f>IF(ISNUMBER(work!CU170-work!BQ170),work!CU170-work!BQ170,".")</f>
        <v>9.2397562401953043E-2</v>
      </c>
      <c r="CW170" s="27">
        <f>IF(ISNUMBER(work!CV170-work!BR170),work!CV170-work!BR170,".")</f>
        <v>9.2397562401953043E-2</v>
      </c>
      <c r="CX170" s="27">
        <f>IF(ISNUMBER(work!CW170-work!BS170),work!CW170-work!BS170,".")</f>
        <v>9.1397562401953042E-2</v>
      </c>
      <c r="CY170" s="27">
        <f>IF(ISNUMBER(work!CX170-work!BT170),work!CX170-work!BT170,".")</f>
        <v>9.0397562401953055E-2</v>
      </c>
      <c r="CZ170" s="27">
        <f>IF(ISNUMBER(work!CY170-work!BU170),work!CY170-work!BU170,".")</f>
        <v>8.9397562401953054E-2</v>
      </c>
      <c r="DA170" s="27">
        <f>IF(ISNUMBER(work!CZ170-work!BV170),work!CZ170-work!BV170,".")</f>
        <v>8.8397562401953053E-2</v>
      </c>
      <c r="DB170" s="27">
        <f>IF(ISNUMBER(work!DA170-work!BW170),work!DA170-work!BW170,".")</f>
        <v>8.7397562401953052E-2</v>
      </c>
      <c r="DC170" s="27">
        <f>IF(ISNUMBER(work!DB170-work!BX170),work!DB170-work!BX170,".")</f>
        <v>8.539756240195305E-2</v>
      </c>
      <c r="DD170" s="27">
        <f>IF(ISNUMBER(work!DC170-work!BY170),work!DC170-work!BY170,".")</f>
        <v>8.3397562401953049E-2</v>
      </c>
      <c r="DE170" s="27">
        <f>IF(ISNUMBER(work!DD170-work!BZ170),work!DD170-work!BZ170,".")</f>
        <v>8.8121668597914246E-2</v>
      </c>
      <c r="DF170" s="27">
        <f>IF(ISNUMBER(work!DE170-work!CA170),work!DE170-work!CA170,".")</f>
        <v>8.6121668597914244E-2</v>
      </c>
      <c r="DG170" s="27">
        <f>IF(ISNUMBER(work!DF170-work!CB170),work!DF170-work!CB170,".")</f>
        <v>8.4121668597914243E-2</v>
      </c>
      <c r="DH170" s="27">
        <f>IF(ISNUMBER(work!DG170-work!CC170),work!DG170-work!CC170,".")</f>
        <v>8.2121668597914255E-2</v>
      </c>
      <c r="DI170" s="27">
        <f>IF(ISNUMBER(work!DH170-work!CD170),work!DH170-work!CD170,".")</f>
        <v>7.9121668597914252E-2</v>
      </c>
      <c r="DJ170" s="27">
        <f>IF(ISNUMBER(work!DI170-work!CE170),work!DI170-work!CE170,".")</f>
        <v>7.712166859791425E-2</v>
      </c>
      <c r="DK170" s="27">
        <f>IF(ISNUMBER(work!DJ170-work!CF170),work!DJ170-work!CF170,".")</f>
        <v>7.5121668597914248E-2</v>
      </c>
      <c r="DL170" s="27">
        <f>IF(ISNUMBER(work!DK170-work!CG170),work!DK170-work!CG170,".")</f>
        <v>7.1334359583070592E-2</v>
      </c>
      <c r="DM170" s="27">
        <f>IF(ISNUMBER(work!DL170-work!CH170),work!DL170-work!CH170,".")</f>
        <v>6.7359077296791137E-2</v>
      </c>
      <c r="DN170" s="27">
        <f>IF(ISNUMBER(work!DM170-work!CI170),work!DM170-work!CI170,".")</f>
        <v>6.3331570220373667E-2</v>
      </c>
      <c r="DO170" s="27">
        <f>IF(ISNUMBER(work!DN170-work!CJ170),work!DN170-work!CJ170,".")</f>
        <v>5.923385992822524E-2</v>
      </c>
      <c r="DP170" s="27">
        <f>IF(ISNUMBER(work!DO170-work!CK170),work!DO170-work!CK170,".")</f>
        <v>5.5045235919166186E-2</v>
      </c>
      <c r="DQ170" s="27">
        <f>IF(ISNUMBER(work!DP170-work!CL170),work!DP170-work!CL170,".")</f>
        <v>4.9884189770664597E-2</v>
      </c>
      <c r="DR170" s="27">
        <f>IF(ISNUMBER(work!DQ170-work!CM170),work!DQ170-work!CM170,".")</f>
        <v>4.5860480518047024E-2</v>
      </c>
      <c r="DS170" s="27">
        <f>IF(ISNUMBER(work!DR170-work!CN170),work!DR170-work!CN170,".")</f>
        <v>4.0948710412227203E-2</v>
      </c>
      <c r="DT170" s="27">
        <f>IF(ISNUMBER(work!DS170-work!CO170),work!DS170-work!CO170,".")</f>
        <v>3.6252465483234714E-2</v>
      </c>
      <c r="DU170" s="27">
        <f>IF(ISNUMBER(work!DT170-work!CP170),work!DT170-work!CP170,".")</f>
        <v>3.2686281697627315E-2</v>
      </c>
      <c r="DV170" s="27">
        <f t="shared" si="127"/>
        <v>3.2686281697627315E-2</v>
      </c>
      <c r="DW170" s="27"/>
      <c r="DX170" s="27" t="str">
        <f>IF(ISNUMBER(work!FJ170/work!FN170),work!FJ170/work!FN170,".")</f>
        <v>.</v>
      </c>
      <c r="DY170" s="27" t="str">
        <f>IF(ISNUMBER(work!FK170/work!FO170),work!FK170/work!FO170,".")</f>
        <v>.</v>
      </c>
      <c r="DZ170" s="27" t="str">
        <f>IF(ISNUMBER(work!FL170/work!FP170),work!FL170/work!FP170,".")</f>
        <v>.</v>
      </c>
      <c r="EA170" s="27" t="str">
        <f>IF(ISNUMBER(work!FM170/work!FQ170),work!FM170/work!FQ170,".")</f>
        <v>.</v>
      </c>
      <c r="EB170" s="27" t="str">
        <f>IF(ISNUMBER((work!FK170+work!FL170)/(work!FO170+work!FP170)),(work!FK170+work!FL170)/(work!FO170+work!FP170),".")</f>
        <v>.</v>
      </c>
      <c r="EC170" s="27" t="str">
        <f>IF(ISNUMBER(work!FR170/work!FV170),work!FR170/work!FV170,".")</f>
        <v>.</v>
      </c>
      <c r="ED170" s="27" t="str">
        <f>IF(ISNUMBER(work!FS170/work!FW170),work!FS170/work!FW170,".")</f>
        <v>.</v>
      </c>
      <c r="EE170" s="27" t="str">
        <f>IF(ISNUMBER(work!FT170/work!FX170),work!FT170/work!FX170,".")</f>
        <v>.</v>
      </c>
      <c r="EF170" s="27" t="str">
        <f>IF(ISNUMBER(work!FU170/work!FY170),work!FU170/work!FY170,".")</f>
        <v>.</v>
      </c>
      <c r="EG170" s="27" t="str">
        <f>IF(ISNUMBER((work!FS170+work!FT170)/(work!FW170+work!FX170)),(work!FS170+work!FT170)/(work!FW170+work!FX170),".")</f>
        <v>.</v>
      </c>
      <c r="EH170" s="27" t="str">
        <f>work!EZ170</f>
        <v>.</v>
      </c>
      <c r="EI170" s="27" t="str">
        <f>work!FA170</f>
        <v>.</v>
      </c>
      <c r="EJ170" s="27" t="str">
        <f>work!FB170</f>
        <v>.</v>
      </c>
      <c r="EK170" s="27"/>
      <c r="EL170" s="27" t="str">
        <f t="shared" si="141"/>
        <v>.</v>
      </c>
      <c r="EM170" t="str">
        <f t="shared" si="129"/>
        <v>.</v>
      </c>
      <c r="EN170" t="str">
        <f>work!FM170</f>
        <v>.</v>
      </c>
      <c r="EO170" t="str">
        <f>IF(ISNUMBER(work!FK170+work!FL170),work!FK170+work!FL170,".")</f>
        <v>.</v>
      </c>
      <c r="EP170" t="str">
        <f>IF(ISNUMBER(work!FU170-work!FM170),work!FU170-work!FM170,".")</f>
        <v>.</v>
      </c>
      <c r="EQ170" t="str">
        <f>IF(ISNUMBER(work!FS170+work!FT170-work!FK170-work!FL170),(work!FS170+work!FT170-work!FK170-work!FL170),".")</f>
        <v>.</v>
      </c>
      <c r="EU170" t="str">
        <f>work!FC170</f>
        <v>.</v>
      </c>
      <c r="EV170" t="str">
        <f>work!FD170</f>
        <v>.</v>
      </c>
      <c r="EW170" t="str">
        <f>IF(ISNUMBER(VLOOKUP($F170,AREA_EM_ALLYEAR,Seq!B$1,FALSE)),VLOOKUP($F170,AREA_EM_ALLYEAR,Seq!B$1,FALSE),".")</f>
        <v>.</v>
      </c>
      <c r="EX170" t="str">
        <f>IF(ISNUMBER(VLOOKUP($F170,AREA_EM_ALLYEAR,Seq!C$1,FALSE)),VLOOKUP($F170,AREA_EM_ALLYEAR,Seq!C$1,FALSE),".")</f>
        <v>.</v>
      </c>
      <c r="EY170" t="str">
        <f>IF(ISNUMBER(VLOOKUP($F170,AREA_EM_ALLYEAR,Seq!D$1,FALSE)),VLOOKUP($F170,AREA_EM_ALLYEAR,Seq!D$1,FALSE),".")</f>
        <v>.</v>
      </c>
      <c r="EZ170" t="str">
        <f>IF(ISNUMBER(VLOOKUP($F170,AREA_EM_ALLYEAR,Seq!E$1,FALSE)),VLOOKUP($F170,AREA_EM_ALLYEAR,Seq!E$1,FALSE),".")</f>
        <v>.</v>
      </c>
      <c r="FA170" t="str">
        <f>IF(ISNUMBER(VLOOKUP($F170,AREA_EM_ALLYEAR,Seq!F$1,FALSE)),VLOOKUP($F170,AREA_EM_ALLYEAR,Seq!F$1,FALSE),".")</f>
        <v>.</v>
      </c>
      <c r="FB170" t="str">
        <f>IF(ISNUMBER(VLOOKUP($F170,AREA_EM_ALLYEAR,Seq!G$1,FALSE)),VLOOKUP($F170,AREA_EM_ALLYEAR,Seq!G$1,FALSE),".")</f>
        <v>.</v>
      </c>
      <c r="FC170" t="str">
        <f>IF(ISNUMBER(VLOOKUP($F170,AREA_EM_ALLYEAR,Seq!H$1,FALSE)),VLOOKUP($F170,AREA_EM_ALLYEAR,Seq!H$1,FALSE),".")</f>
        <v>.</v>
      </c>
      <c r="FD170" t="str">
        <f>IF(ISNUMBER(VLOOKUP($F170,AREA_EM_ALLYEAR,Seq!I$1,FALSE)),VLOOKUP($F170,AREA_EM_ALLYEAR,Seq!I$1,FALSE),".")</f>
        <v>.</v>
      </c>
      <c r="FE170" t="str">
        <f>IF(ISNUMBER(VLOOKUP($F170,AREA_EM_ALLYEAR,Seq!J$1,FALSE)),VLOOKUP($F170,AREA_EM_ALLYEAR,Seq!J$1,FALSE),".")</f>
        <v>.</v>
      </c>
      <c r="FF170" t="str">
        <f>IF(ISNUMBER(VLOOKUP($F170,AREA_EM_ALLYEAR,Seq!K$1,FALSE)),VLOOKUP($F170,AREA_EM_ALLYEAR,Seq!K$1,FALSE),".")</f>
        <v>.</v>
      </c>
      <c r="FG170" t="str">
        <f>IF(ISNUMBER(VLOOKUP($F170,AREA_EM_ALLYEAR,Seq!L$1,FALSE)),VLOOKUP($F170,AREA_EM_ALLYEAR,Seq!L$1,FALSE),".")</f>
        <v>.</v>
      </c>
      <c r="FH170" t="str">
        <f>IF(ISNUMBER(VLOOKUP($F170,AREA_EM_ALLYEAR,Seq!M$1,FALSE)),VLOOKUP($F170,AREA_EM_ALLYEAR,Seq!M$1,FALSE),".")</f>
        <v>.</v>
      </c>
      <c r="FI170" t="str">
        <f>IF(ISNUMBER(VLOOKUP($F170,AREA_EM_ALLYEAR,Seq!N$1,FALSE)),VLOOKUP($F170,AREA_EM_ALLYEAR,Seq!N$1,FALSE),".")</f>
        <v>.</v>
      </c>
      <c r="FJ170" t="str">
        <f>IF(ISNUMBER(VLOOKUP($F170,AREA_EM_ALLYEAR,Seq!O$1,FALSE)),VLOOKUP($F170,AREA_EM_ALLYEAR,Seq!O$1,FALSE),".")</f>
        <v>.</v>
      </c>
      <c r="FK170" t="str">
        <f t="shared" si="130"/>
        <v>.</v>
      </c>
      <c r="FN170" t="str">
        <f>IF( ISNUMBER(VLOOKUP($F170,AREA_LIFE,Seq!V$1,FALSE)-Life!V$39),VLOOKUP($F170,AREA_LIFE,Seq!V$1,FALSE)-Life!V$39,".")</f>
        <v>.</v>
      </c>
      <c r="FO170" t="str">
        <f>IF( ISNUMBER(VLOOKUP($F170,AREA_LIFE,Seq!W$1,FALSE)-Life!W$39),VLOOKUP($F170,AREA_LIFE,Seq!W$1,FALSE)-Life!W$39,".")</f>
        <v>.</v>
      </c>
      <c r="FP170" t="str">
        <f>IF( ISNUMBER(VLOOKUP($F170,AREA_LIFE,Seq!X$1,FALSE)-Life!X$39),VLOOKUP($F170,AREA_LIFE,Seq!X$1,FALSE)-Life!X$39,".")</f>
        <v>.</v>
      </c>
      <c r="FQ170" t="str">
        <f>IF( ISNUMBER(VLOOKUP($F170,AREA_LIFE,Seq!Y$1,FALSE)-Life!Y$39),VLOOKUP($F170,AREA_LIFE,Seq!Y$1,FALSE)-Life!Y$39,".")</f>
        <v>.</v>
      </c>
      <c r="FR170" t="str">
        <f>IF( ISNUMBER(VLOOKUP($F170,AREA_LIFE,Seq!Z$1,FALSE)-Life!Z$39),VLOOKUP($F170,AREA_LIFE,Seq!Z$1,FALSE)-Life!Z$39,".")</f>
        <v>.</v>
      </c>
      <c r="FS170" t="str">
        <f>IF( ISNUMBER(VLOOKUP($F170,AREA_LIFE,Seq!AA$1,FALSE)-Life!AA$39),VLOOKUP($F170,AREA_LIFE,Seq!AA$1,FALSE)-Life!AA$39,".")</f>
        <v>.</v>
      </c>
      <c r="FT170" t="str">
        <f>IF( ISNUMBER(VLOOKUP($F170,AREA_LIFE,Seq!AB$1,FALSE)-Life!AB$39),VLOOKUP($F170,AREA_LIFE,Seq!AB$1,FALSE)-Life!AB$39,".")</f>
        <v>.</v>
      </c>
      <c r="FU170" t="str">
        <f>IF( ISNUMBER(VLOOKUP($F170,AREA_LIFE,Seq!AC$1,FALSE)-Life!AC$39),VLOOKUP($F170,AREA_LIFE,Seq!AC$1,FALSE)-Life!AC$39,".")</f>
        <v>.</v>
      </c>
      <c r="FV170" t="str">
        <f>IF( ISNUMBER(VLOOKUP($F170,AREA_LIFE,Seq!AD$1,FALSE)-Life!AD$39),VLOOKUP($F170,AREA_LIFE,Seq!AD$1,FALSE)-Life!AD$39,".")</f>
        <v>.</v>
      </c>
      <c r="FW170" t="str">
        <f>IF( ISNUMBER(VLOOKUP($F170,AREA_LIFE,Seq!AE$1,FALSE)-Life!AE$39),VLOOKUP($F170,AREA_LIFE,Seq!AE$1,FALSE)-Life!AE$39,".")</f>
        <v>.</v>
      </c>
      <c r="FX170" t="str">
        <f>IF( ISNUMBER(VLOOKUP($F170,AREA_LIFE,Seq!AF$1,FALSE)-Life!AF$39),VLOOKUP($F170,AREA_LIFE,Seq!AF$1,FALSE)-Life!AF$39,".")</f>
        <v>.</v>
      </c>
      <c r="FY170" t="str">
        <f>IF( ISNUMBER(VLOOKUP($F170,AREA_LIFE,Seq!AG$1,FALSE)-Life!AG$39),VLOOKUP($F170,AREA_LIFE,Seq!AG$1,FALSE)-Life!AG$39,".")</f>
        <v>.</v>
      </c>
      <c r="FZ170" t="str">
        <f>IF( ISNUMBER(VLOOKUP($F170,AREA_LIFE,Seq!AH$1,FALSE)-Life!AH$39),VLOOKUP($F170,AREA_LIFE,Seq!AH$1,FALSE)-Life!AH$39,".")</f>
        <v>.</v>
      </c>
      <c r="GA170" t="str">
        <f>IF( ISNUMBER(VLOOKUP($F170,AREA_LIFE,Seq!AI$1,FALSE)-Life!AI$39),VLOOKUP($F170,AREA_LIFE,Seq!AI$1,FALSE)-Life!AI$39,".")</f>
        <v>.</v>
      </c>
      <c r="GB170" t="str">
        <f>IF( ISNUMBER(VLOOKUP($F170,AREA_LIFE,Seq!AJ$1,FALSE)-Life!AJ$39),VLOOKUP($F170,AREA_LIFE,Seq!AJ$1,FALSE)-Life!AJ$39,".")</f>
        <v>.</v>
      </c>
      <c r="GC170" t="str">
        <f>IF( ISNUMBER(VLOOKUP($F170,AREA_LIFE,Seq!AK$1,FALSE)-Life!AK$39),VLOOKUP($F170,AREA_LIFE,Seq!AK$1,FALSE)-Life!AK$39,".")</f>
        <v>.</v>
      </c>
      <c r="GD170" t="str">
        <f>IF( ISNUMBER(VLOOKUP($F170,AREA_LIFE,Seq!AL$1,FALSE)-Life!AL$39),VLOOKUP($F170,AREA_LIFE,Seq!AL$1,FALSE)-Life!AL$39,".")</f>
        <v>.</v>
      </c>
      <c r="GE170" t="str">
        <f>IF( ISNUMBER(VLOOKUP($F170,AREA_LIFE,Seq!AM$1,FALSE)-Life!AM$39),VLOOKUP($F170,AREA_LIFE,Seq!AM$1,FALSE)-Life!AM$39,".")</f>
        <v>.</v>
      </c>
      <c r="GF170" t="str">
        <f>IF( ISNUMBER(VLOOKUP($F170,AREA_LIFE,Seq!AN$1,FALSE)-Life!AN$39),VLOOKUP($F170,AREA_LIFE,Seq!AN$1,FALSE)-Life!AN$39,".")</f>
        <v>.</v>
      </c>
      <c r="GG170" t="str">
        <f>IF( ISNUMBER(VLOOKUP($F170,AREA_LIFE,Seq!AO$1,FALSE)-Life!AO$39),VLOOKUP($F170,AREA_LIFE,Seq!AO$1,FALSE)-Life!AO$39,".")</f>
        <v>.</v>
      </c>
      <c r="GH170" t="str">
        <f>IF( ISNUMBER(VLOOKUP($F170,AREA_LIFE,Seq!AP$1,FALSE)-Life!AP$39),VLOOKUP($F170,AREA_LIFE,Seq!AP$1,FALSE)-Life!AP$39,".")</f>
        <v>.</v>
      </c>
      <c r="GI170" t="str">
        <f>IF( ISNUMBER(VLOOKUP($F170,AREA_LIFE,Seq!AQ$1,FALSE)-Life!AQ$39),VLOOKUP($F170,AREA_LIFE,Seq!AQ$1,FALSE)-Life!AQ$39,".")</f>
        <v>.</v>
      </c>
      <c r="GJ170" t="str">
        <f>IF( ISNUMBER(VLOOKUP($F170,AREA_LIFE,Seq!AR$1,FALSE)-Life!AR$39),VLOOKUP($F170,AREA_LIFE,Seq!AR$1,FALSE)-Life!AR$39,".")</f>
        <v>.</v>
      </c>
      <c r="GK170" t="str">
        <f>IF( ISNUMBER(VLOOKUP($F170,AREA_LIFE,Seq!AS$1,FALSE)-Life!AS$39),VLOOKUP($F170,AREA_LIFE,Seq!AS$1,FALSE)-Life!AS$39,".")</f>
        <v>.</v>
      </c>
      <c r="GL170" t="str">
        <f>IF( ISNUMBER(VLOOKUP($F170,AREA_LIFE,Seq!AT$1,FALSE)-Life!AT$39),VLOOKUP($F170,AREA_LIFE,Seq!AT$1,FALSE)-Life!AT$39,".")</f>
        <v>.</v>
      </c>
      <c r="GM170" t="str">
        <f>IF( ISNUMBER(VLOOKUP($F170,AREA_LIFE,Seq!AU$1,FALSE)-Life!AU$39),VLOOKUP($F170,AREA_LIFE,Seq!AU$1,FALSE)-Life!AU$39,".")</f>
        <v>.</v>
      </c>
      <c r="GN170" t="str">
        <f>IF( ISNUMBER(VLOOKUP($F170,AREA_LIFE,Seq!AV$1,FALSE)-Life!AV$39),VLOOKUP($F170,AREA_LIFE,Seq!AV$1,FALSE)-Life!AV$39,".")</f>
        <v>.</v>
      </c>
      <c r="GO170" t="str">
        <f>IF( ISNUMBER(VLOOKUP($F170,AREA_LIFE,Seq!AW$1,FALSE)-Life!AW$39),VLOOKUP($F170,AREA_LIFE,Seq!AW$1,FALSE)-Life!AW$39,".")</f>
        <v>.</v>
      </c>
      <c r="GP170" t="str">
        <f>IF( ISNUMBER(VLOOKUP($F170,AREA_LIFE,Seq!AX$1,FALSE)-Life!AX$39),VLOOKUP($F170,AREA_LIFE,Seq!AX$1,FALSE)-Life!AX$39,".")</f>
        <v>.</v>
      </c>
      <c r="GQ170" t="str">
        <f t="shared" si="131"/>
        <v>.</v>
      </c>
      <c r="GS170" t="str">
        <f>IFERROR(VLOOKUP($F170,AREA_LIFE,Seq!V$1,FALSE),".")</f>
        <v>.</v>
      </c>
      <c r="GT170" t="str">
        <f>IFERROR(VLOOKUP($F170,AREA_LIFE,Seq!W$1,FALSE),".")</f>
        <v>.</v>
      </c>
      <c r="GU170" t="str">
        <f>IFERROR(VLOOKUP($F170,AREA_LIFE,Seq!X$1,FALSE),".")</f>
        <v>.</v>
      </c>
      <c r="GV170" t="str">
        <f>IFERROR(VLOOKUP($F170,AREA_LIFE,Seq!Y$1,FALSE),".")</f>
        <v>.</v>
      </c>
      <c r="GW170" t="str">
        <f>IFERROR(VLOOKUP($F170,AREA_LIFE,Seq!Z$1,FALSE),".")</f>
        <v>.</v>
      </c>
      <c r="GX170" t="str">
        <f>IFERROR(VLOOKUP($F170,AREA_LIFE,Seq!AA$1,FALSE),".")</f>
        <v>.</v>
      </c>
      <c r="GY170" t="str">
        <f>IFERROR(VLOOKUP($F170,AREA_LIFE,Seq!AB$1,FALSE),".")</f>
        <v>.</v>
      </c>
      <c r="GZ170" t="str">
        <f>IFERROR(VLOOKUP($F170,AREA_LIFE,Seq!AC$1,FALSE),".")</f>
        <v>.</v>
      </c>
      <c r="HA170" t="str">
        <f>IFERROR(VLOOKUP($F170,AREA_LIFE,Seq!AD$1,FALSE),".")</f>
        <v>.</v>
      </c>
      <c r="HB170" t="str">
        <f>IFERROR(VLOOKUP($F170,AREA_LIFE,Seq!AE$1,FALSE),".")</f>
        <v>.</v>
      </c>
      <c r="HC170" t="str">
        <f>IFERROR(VLOOKUP($F170,AREA_LIFE,Seq!AF$1,FALSE),".")</f>
        <v>.</v>
      </c>
      <c r="HD170" t="str">
        <f>IFERROR(VLOOKUP($F170,AREA_LIFE,Seq!AG$1,FALSE),".")</f>
        <v>.</v>
      </c>
      <c r="HE170" t="str">
        <f>IFERROR(VLOOKUP($F170,AREA_LIFE,Seq!AH$1,FALSE),".")</f>
        <v>.</v>
      </c>
      <c r="HF170" t="str">
        <f>IFERROR(VLOOKUP($F170,AREA_LIFE,Seq!AI$1,FALSE),".")</f>
        <v>.</v>
      </c>
      <c r="HG170" t="str">
        <f>IFERROR(VLOOKUP($F170,AREA_LIFE,Seq!AJ$1,FALSE),".")</f>
        <v>.</v>
      </c>
      <c r="HH170" t="str">
        <f>IFERROR(VLOOKUP($F170,AREA_LIFE,Seq!AK$1,FALSE),".")</f>
        <v>.</v>
      </c>
      <c r="HI170" t="str">
        <f>IFERROR(VLOOKUP($F170,AREA_LIFE,Seq!AL$1,FALSE),".")</f>
        <v>.</v>
      </c>
      <c r="HJ170" t="str">
        <f>IFERROR(VLOOKUP($F170,AREA_LIFE,Seq!AM$1,FALSE),".")</f>
        <v>.</v>
      </c>
      <c r="HK170" t="str">
        <f>IFERROR(VLOOKUP($F170,AREA_LIFE,Seq!AN$1,FALSE),".")</f>
        <v>.</v>
      </c>
      <c r="HL170" t="str">
        <f>IFERROR(VLOOKUP($F170,AREA_LIFE,Seq!AO$1,FALSE),".")</f>
        <v>.</v>
      </c>
      <c r="HM170" t="str">
        <f>IFERROR(VLOOKUP($F170,AREA_LIFE,Seq!AP$1,FALSE),".")</f>
        <v>.</v>
      </c>
      <c r="HN170" t="str">
        <f>IFERROR(VLOOKUP($F170,AREA_LIFE,Seq!AQ$1,FALSE),".")</f>
        <v>.</v>
      </c>
      <c r="HO170" t="str">
        <f>IFERROR(VLOOKUP($F170,AREA_LIFE,Seq!AR$1,FALSE),".")</f>
        <v>.</v>
      </c>
      <c r="HP170" t="str">
        <f>IFERROR(VLOOKUP($F170,AREA_LIFE,Seq!AS$1,FALSE),".")</f>
        <v>.</v>
      </c>
      <c r="HQ170" t="str">
        <f>IFERROR(VLOOKUP($F170,AREA_LIFE,Seq!AT$1,FALSE),".")</f>
        <v>.</v>
      </c>
      <c r="HR170" t="str">
        <f>IFERROR(VLOOKUP($F170,AREA_LIFE,Seq!AU$1,FALSE),".")</f>
        <v>.</v>
      </c>
      <c r="HS170" t="str">
        <f>IFERROR(VLOOKUP($F170,AREA_LIFE,Seq!AV$1,FALSE),".")</f>
        <v>.</v>
      </c>
      <c r="HT170" t="str">
        <f>IFERROR(VLOOKUP($F170,AREA_LIFE,Seq!AW$1,FALSE),".")</f>
        <v>.</v>
      </c>
      <c r="HU170" t="str">
        <f>IFERROR(VLOOKUP($F170,AREA_LIFE,Seq!AX$1,FALSE),".")</f>
        <v>.</v>
      </c>
      <c r="HV170" t="str">
        <f>IFERROR(VLOOKUP($F170,AREA_LIFE,Seq!AY$1,FALSE),".")</f>
        <v>.</v>
      </c>
      <c r="HZ170">
        <f t="shared" si="134"/>
        <v>29</v>
      </c>
      <c r="IA170">
        <f t="shared" si="132"/>
        <v>0</v>
      </c>
      <c r="IB170" t="str">
        <f t="shared" si="135"/>
        <v>.</v>
      </c>
      <c r="IC170" t="str">
        <f t="shared" si="136"/>
        <v>.</v>
      </c>
      <c r="ID170">
        <f t="shared" si="133"/>
        <v>8.539756240195305E-2</v>
      </c>
      <c r="IE170" t="str">
        <f>work!FK170</f>
        <v>.</v>
      </c>
      <c r="IF170" t="str">
        <f>work!FL170</f>
        <v>.</v>
      </c>
      <c r="IG170" t="str">
        <f>work!FM170</f>
        <v>.</v>
      </c>
      <c r="IH170" t="str">
        <f>IF(ISNUMBER(work!FS170-work!FK170),work!FS170-work!FK170,".")</f>
        <v>.</v>
      </c>
      <c r="II170" t="str">
        <f>IF(ISNUMBER(work!FT170-work!FL170),work!FT170-work!FL170,".")</f>
        <v>.</v>
      </c>
      <c r="IJ170" t="str">
        <f>IF(ISNUMBER(work!FU170-work!FM170),work!FU170-work!FM170,".")</f>
        <v>.</v>
      </c>
    </row>
    <row r="171" spans="1:244" hidden="1">
      <c r="A171" s="24" t="str">
        <f t="shared" si="97"/>
        <v>拉丁美洲</v>
      </c>
      <c r="B171" s="24" t="str">
        <f t="shared" si="137"/>
        <v>Out</v>
      </c>
      <c r="C171" s="24" t="str">
        <f t="shared" si="138"/>
        <v>Out</v>
      </c>
      <c r="D171" s="24"/>
      <c r="E171" s="25" t="s">
        <v>3203</v>
      </c>
      <c r="F171" s="26" t="str">
        <f t="shared" si="100"/>
        <v>Suriname</v>
      </c>
      <c r="G171" s="27" t="str">
        <f t="shared" si="101"/>
        <v>.</v>
      </c>
      <c r="H171" s="27" t="str">
        <f t="shared" si="102"/>
        <v>.</v>
      </c>
      <c r="I171" s="27" t="str">
        <f t="shared" si="103"/>
        <v>.</v>
      </c>
      <c r="J171" s="27" t="str">
        <f t="shared" si="104"/>
        <v>.</v>
      </c>
      <c r="K171" s="27" t="str">
        <f t="shared" si="105"/>
        <v>.</v>
      </c>
      <c r="L171" s="27" t="str">
        <f t="shared" si="106"/>
        <v>.</v>
      </c>
      <c r="M171" s="27" t="str">
        <f t="shared" si="107"/>
        <v>.</v>
      </c>
      <c r="N171" s="27" t="str">
        <f t="shared" si="108"/>
        <v>.</v>
      </c>
      <c r="O171" s="27" t="str">
        <f t="shared" si="109"/>
        <v>.</v>
      </c>
      <c r="P171" s="27" t="str">
        <f t="shared" si="110"/>
        <v>.</v>
      </c>
      <c r="Q171" s="27" t="str">
        <f t="shared" si="111"/>
        <v>.</v>
      </c>
      <c r="R171" s="27" t="str">
        <f t="shared" si="112"/>
        <v>.</v>
      </c>
      <c r="S171" s="27">
        <f t="shared" si="113"/>
        <v>0</v>
      </c>
      <c r="T171" s="27">
        <f t="shared" si="114"/>
        <v>0</v>
      </c>
      <c r="U171" s="27">
        <f t="shared" si="115"/>
        <v>0</v>
      </c>
      <c r="V171" s="27">
        <f t="shared" si="116"/>
        <v>45</v>
      </c>
      <c r="W171" s="27">
        <f t="shared" si="117"/>
        <v>20</v>
      </c>
      <c r="X171" s="27">
        <f t="shared" si="118"/>
        <v>0</v>
      </c>
      <c r="Y171" s="27">
        <f t="shared" si="119"/>
        <v>0</v>
      </c>
      <c r="Z171" s="27">
        <f t="shared" si="120"/>
        <v>243</v>
      </c>
      <c r="AA171" s="27">
        <f t="shared" si="121"/>
        <v>1629</v>
      </c>
      <c r="AB171" s="27">
        <f t="shared" si="122"/>
        <v>0</v>
      </c>
      <c r="AC171" s="27">
        <f t="shared" si="123"/>
        <v>0</v>
      </c>
      <c r="AD171" s="27">
        <f t="shared" si="124"/>
        <v>114</v>
      </c>
      <c r="AE171" s="27">
        <f t="shared" si="139"/>
        <v>0</v>
      </c>
      <c r="AF171" s="27">
        <f t="shared" si="140"/>
        <v>48</v>
      </c>
      <c r="AG171" s="27"/>
      <c r="AH171" s="27">
        <f>IF(ISNUMBER(work!C171+work!AH171),work!C171+work!AH171,".")</f>
        <v>18386956.77543208</v>
      </c>
      <c r="AI171" s="27">
        <f>IF(ISNUMBER(work!D171+work!AI171),work!D171+work!AI171,".")</f>
        <v>19338371.875643224</v>
      </c>
      <c r="AJ171" s="27">
        <f>IF(ISNUMBER(work!E171+work!AJ171),work!E171+work!AJ171,".")</f>
        <v>21088004.476347182</v>
      </c>
      <c r="AK171" s="27">
        <f>IF(ISNUMBER(work!F171+work!AK171),work!F171+work!AK171,".")</f>
        <v>23373906.057983011</v>
      </c>
      <c r="AL171" s="27">
        <f>IF(ISNUMBER(work!G171+work!AL171),work!G171+work!AL171,".")</f>
        <v>26909907.73059839</v>
      </c>
      <c r="AM171" s="27">
        <f>IF(ISNUMBER(work!H171+work!AM171),work!H171+work!AM171,".")</f>
        <v>30529857.071999554</v>
      </c>
      <c r="AN171" s="27">
        <f>IF(ISNUMBER(work!I171+work!AN171),work!I171+work!AN171,".")</f>
        <v>33206347.893163867</v>
      </c>
      <c r="AO171" s="27">
        <f>IF(ISNUMBER(work!J171+work!AO171),work!J171+work!AO171,".")</f>
        <v>37038041.125130989</v>
      </c>
      <c r="AP171" s="27">
        <f>IF(ISNUMBER(work!K171+work!AP171),work!K171+work!AP171,".")</f>
        <v>41221339.462855354</v>
      </c>
      <c r="AQ171" s="27">
        <f>IF(ISNUMBER(work!L171+work!AQ171),work!L171+work!AQ171,".")</f>
        <v>42916232.703131787</v>
      </c>
      <c r="AR171" s="27">
        <f>IF(ISNUMBER(work!M171+work!AR171),work!M171+work!AR171,".")</f>
        <v>44543451.695284076</v>
      </c>
      <c r="AS171" s="27">
        <f>IF(ISNUMBER(work!N171+work!AS171),work!N171+work!AS171,".")</f>
        <v>48636096.351190008</v>
      </c>
      <c r="AT171" s="27">
        <f>IF(ISNUMBER(work!O171+work!AT171),work!O171+work!AT171,".")</f>
        <v>55530078.593795054</v>
      </c>
      <c r="AU171" s="27">
        <f>IF(ISNUMBER(work!P171+work!AU171),work!P171+work!AU171,".")</f>
        <v>63286106.540510163</v>
      </c>
      <c r="AV171" s="27">
        <f>IF(ISNUMBER(work!Q171+work!AV171),work!Q171+work!AV171,".")</f>
        <v>71568770.63093935</v>
      </c>
      <c r="AW171" s="27">
        <f>IF(ISNUMBER(work!R171+work!AW171),work!R171+work!AW171,".")</f>
        <v>79361740.028707579</v>
      </c>
      <c r="AX171" s="27">
        <f>IF(ISNUMBER(work!S171+work!AX171),work!S171+work!AX171,".")</f>
        <v>87290684.794388399</v>
      </c>
      <c r="AY171" s="27">
        <f>IF(ISNUMBER(work!T171+work!AY171),work!T171+work!AY171,".")</f>
        <v>95405729.600903749</v>
      </c>
      <c r="AZ171" s="27">
        <f>IF(ISNUMBER(work!U171+work!AZ171),work!U171+work!AZ171,".")</f>
        <v>102841834.05164061</v>
      </c>
      <c r="BA171" s="27">
        <f>IF(ISNUMBER(work!V171+work!BA171),work!V171+work!BA171,".")</f>
        <v>110650187.56080563</v>
      </c>
      <c r="BB171" s="27">
        <f>IF(ISNUMBER(work!W171+work!BB171),work!W171+work!BB171,".")</f>
        <v>119937248.60411848</v>
      </c>
      <c r="BC171" s="27">
        <f>IF(ISNUMBER(work!X171+work!BC171),work!X171+work!BC171,".")</f>
        <v>129888694.47168909</v>
      </c>
      <c r="BD171" s="27">
        <f>IF(ISNUMBER(work!Y171+work!BD171),work!Y171+work!BD171,".")</f>
        <v>141704581.36237735</v>
      </c>
      <c r="BE171" s="27">
        <f>IF(ISNUMBER(work!Z171+work!BE171),work!Z171+work!BE171,".")</f>
        <v>155871131.28622264</v>
      </c>
      <c r="BF171" s="27">
        <f>IF(ISNUMBER(work!AA171+work!BF171),work!AA171+work!BF171,".")</f>
        <v>171611958.67336184</v>
      </c>
      <c r="BG171" s="27">
        <f>IF(ISNUMBER(work!AB171+work!BG171),work!AB171+work!BG171,".")</f>
        <v>189452351.17099833</v>
      </c>
      <c r="BH171" s="27">
        <f>IF(ISNUMBER(work!AC171+work!BH171),work!AC171+work!BH171,".")</f>
        <v>211421145.38726041</v>
      </c>
      <c r="BI171" s="27">
        <f>IF(ISNUMBER(work!AD171+work!BI171),work!AD171+work!BI171,".")</f>
        <v>238896342.67462561</v>
      </c>
      <c r="BJ171" s="27">
        <f>IF(ISNUMBER(work!AE171+work!BJ171),work!AE171+work!BJ171,".")</f>
        <v>260392055.06234539</v>
      </c>
      <c r="BK171" s="27" t="str">
        <f>IF(ISNUMBER(work!AF171+work!BK171),work!AF171+work!BK171,".")</f>
        <v>.</v>
      </c>
      <c r="BL171" s="27"/>
      <c r="BM171" s="27">
        <f>IF(ISNUMBER(work!AH171-work!C171),work!AH171-work!C171,".")</f>
        <v>-18201431.787633918</v>
      </c>
      <c r="BN171" s="27">
        <f>IF(ISNUMBER(work!AI171-work!D171),work!AI171-work!D171,".")</f>
        <v>-19152612.892702177</v>
      </c>
      <c r="BO171" s="27">
        <f>IF(ISNUMBER(work!AJ171-work!E171),work!AJ171-work!E171,".")</f>
        <v>-20905659.905917618</v>
      </c>
      <c r="BP171" s="27">
        <f>IF(ISNUMBER(work!AK171-work!F171),work!AK171-work!F171,".")</f>
        <v>-23197067.74194859</v>
      </c>
      <c r="BQ171" s="27">
        <f>IF(ISNUMBER(work!AL171-work!G171),work!AL171-work!G171,".")</f>
        <v>-26739854.086922809</v>
      </c>
      <c r="BR171" s="27">
        <f>IF(ISNUMBER(work!AM171-work!H171),work!AM171-work!H171,".")</f>
        <v>-30362622.590887044</v>
      </c>
      <c r="BS171" s="27">
        <f>IF(ISNUMBER(work!AN171-work!I171),work!AN171-work!I171,".")</f>
        <v>-33044669.98005674</v>
      </c>
      <c r="BT171" s="27">
        <f>IF(ISNUMBER(work!AO171-work!J171),work!AO171-work!J171,".")</f>
        <v>-36898094.821383215</v>
      </c>
      <c r="BU171" s="27">
        <f>IF(ISNUMBER(work!AP171-work!K171),work!AP171-work!K171,".")</f>
        <v>-41069579.845615044</v>
      </c>
      <c r="BV171" s="27">
        <f>IF(ISNUMBER(work!AQ171-work!L171),work!AQ171-work!L171,".")</f>
        <v>-42748614.296985812</v>
      </c>
      <c r="BW171" s="27">
        <f>IF(ISNUMBER(work!AR171-work!M171),work!AR171-work!M171,".")</f>
        <v>-44376659.490838133</v>
      </c>
      <c r="BX171" s="27">
        <f>IF(ISNUMBER(work!AS171-work!N171),work!AS171-work!N171,".")</f>
        <v>-48464665.064055391</v>
      </c>
      <c r="BY171" s="27">
        <f>IF(ISNUMBER(work!AT171-work!O171),work!AT171-work!O171,".")</f>
        <v>-55358990.942415155</v>
      </c>
      <c r="BZ171" s="27">
        <f>IF(ISNUMBER(work!AU171-work!P171),work!AU171-work!P171,".")</f>
        <v>-63127432.730769426</v>
      </c>
      <c r="CA171" s="27">
        <f>IF(ISNUMBER(work!AV171-work!Q171),work!AV171-work!Q171,".")</f>
        <v>-71404942.284877852</v>
      </c>
      <c r="CB171" s="27">
        <f>IF(ISNUMBER(work!AW171-work!R171),work!AW171-work!R171,".")</f>
        <v>-79196107.594933823</v>
      </c>
      <c r="CC171" s="27">
        <f>IF(ISNUMBER(work!AX171-work!S171),work!AX171-work!S171,".")</f>
        <v>-87122947.591617003</v>
      </c>
      <c r="CD171" s="27">
        <f>IF(ISNUMBER(work!AY171-work!T171),work!AY171-work!T171,".")</f>
        <v>-95228370.597000241</v>
      </c>
      <c r="CE171" s="27">
        <f>IF(ISNUMBER(work!AZ171-work!U171),work!AZ171-work!U171,".")</f>
        <v>-102661725.96169938</v>
      </c>
      <c r="CF171" s="27">
        <f>IF(ISNUMBER(work!BA171-work!V171),work!BA171-work!V171,".")</f>
        <v>-110471643.01354836</v>
      </c>
      <c r="CG171" s="27">
        <f>IF(ISNUMBER(work!BB171-work!W171),work!BB171-work!W171,".")</f>
        <v>-119758815.73848151</v>
      </c>
      <c r="CH171" s="27">
        <f>IF(ISNUMBER(work!BC171-work!X171),work!BC171-work!X171,".")</f>
        <v>-129702143.21134691</v>
      </c>
      <c r="CI171" s="27">
        <f>IF(ISNUMBER(work!BD171-work!Y171),work!BD171-work!Y171,".")</f>
        <v>-141509022.54981464</v>
      </c>
      <c r="CJ171" s="27">
        <f>IF(ISNUMBER(work!BE171-work!Z171),work!BE171-work!Z171,".")</f>
        <v>-155663833.01718938</v>
      </c>
      <c r="CK171" s="27">
        <f>IF(ISNUMBER(work!BF171-work!AA171),work!BF171-work!AA171,".")</f>
        <v>-171388037.02469414</v>
      </c>
      <c r="CL171" s="27">
        <f>IF(ISNUMBER(work!BG171-work!AB171),work!BG171-work!AB171,".")</f>
        <v>-189219644.07965565</v>
      </c>
      <c r="CM171" s="27">
        <f>IF(ISNUMBER(work!BH171-work!AC171),work!BH171-work!AC171,".")</f>
        <v>-211176801.31246957</v>
      </c>
      <c r="CN171" s="27">
        <f>IF(ISNUMBER(work!BI171-work!AD171),work!BI171-work!AD171,".")</f>
        <v>-238639337.09606841</v>
      </c>
      <c r="CO171" s="27">
        <f>IF(ISNUMBER(work!BJ171-work!AE171),work!BJ171-work!AE171,".")</f>
        <v>-260121835.8877126</v>
      </c>
      <c r="CP171" s="27" t="str">
        <f>IF(ISNUMBER(work!BK171-work!AF171),work!BK171-work!AF171,".")</f>
        <v>.</v>
      </c>
      <c r="CQ171" s="27"/>
      <c r="CR171" s="27"/>
      <c r="CS171" s="27">
        <f>IF(ISNUMBER(work!CR171-work!BN171),work!CR171-work!BN171,".")</f>
        <v>9.6657228393297448E-2</v>
      </c>
      <c r="CT171" s="27">
        <f>IF(ISNUMBER(work!CS171-work!BO171),work!CS171-work!BO171,".")</f>
        <v>9.5657228393297447E-2</v>
      </c>
      <c r="CU171" s="27">
        <f>IF(ISNUMBER(work!CT171-work!BP171),work!CT171-work!BP171,".")</f>
        <v>9.5657228393297447E-2</v>
      </c>
      <c r="CV171" s="27">
        <f>IF(ISNUMBER(work!CU171-work!BQ171),work!CU171-work!BQ171,".")</f>
        <v>9.4657228393297446E-2</v>
      </c>
      <c r="CW171" s="27">
        <f>IF(ISNUMBER(work!CV171-work!BR171),work!CV171-work!BR171,".")</f>
        <v>9.4657228393297446E-2</v>
      </c>
      <c r="CX171" s="27">
        <f>IF(ISNUMBER(work!CW171-work!BS171),work!CW171-work!BS171,".")</f>
        <v>9.3657228393297459E-2</v>
      </c>
      <c r="CY171" s="27">
        <f>IF(ISNUMBER(work!CX171-work!BT171),work!CX171-work!BT171,".")</f>
        <v>9.2657228393297458E-2</v>
      </c>
      <c r="CZ171" s="27">
        <f>IF(ISNUMBER(work!CY171-work!BU171),work!CY171-work!BU171,".")</f>
        <v>9.1657228393297457E-2</v>
      </c>
      <c r="DA171" s="27">
        <f>IF(ISNUMBER(work!CZ171-work!BV171),work!CZ171-work!BV171,".")</f>
        <v>9.0657228393297457E-2</v>
      </c>
      <c r="DB171" s="27">
        <f>IF(ISNUMBER(work!DA171-work!BW171),work!DA171-work!BW171,".")</f>
        <v>8.9657228393297456E-2</v>
      </c>
      <c r="DC171" s="27">
        <f>IF(ISNUMBER(work!DB171-work!BX171),work!DB171-work!BX171,".")</f>
        <v>8.7657228393297454E-2</v>
      </c>
      <c r="DD171" s="27">
        <f>IF(ISNUMBER(work!DC171-work!BY171),work!DC171-work!BY171,".")</f>
        <v>8.5657228393297452E-2</v>
      </c>
      <c r="DE171" s="27">
        <f>IF(ISNUMBER(work!DD171-work!BZ171),work!DD171-work!BZ171,".")</f>
        <v>7.1913886204490268E-2</v>
      </c>
      <c r="DF171" s="27">
        <f>IF(ISNUMBER(work!DE171-work!CA171),work!DE171-work!CA171,".")</f>
        <v>6.9913886204490266E-2</v>
      </c>
      <c r="DG171" s="27">
        <f>IF(ISNUMBER(work!DF171-work!CB171),work!DF171-work!CB171,".")</f>
        <v>6.7913886204490265E-2</v>
      </c>
      <c r="DH171" s="27">
        <f>IF(ISNUMBER(work!DG171-work!CC171),work!DG171-work!CC171,".")</f>
        <v>6.5913886204490263E-2</v>
      </c>
      <c r="DI171" s="27">
        <f>IF(ISNUMBER(work!DH171-work!CD171),work!DH171-work!CD171,".")</f>
        <v>6.2913886204490274E-2</v>
      </c>
      <c r="DJ171" s="27">
        <f>IF(ISNUMBER(work!DI171-work!CE171),work!DI171-work!CE171,".")</f>
        <v>6.0913886204490272E-2</v>
      </c>
      <c r="DK171" s="27">
        <f>IF(ISNUMBER(work!DJ171-work!CF171),work!DJ171-work!CF171,".")</f>
        <v>5.8913886204490271E-2</v>
      </c>
      <c r="DL171" s="27">
        <f>IF(ISNUMBER(work!DK171-work!CG171),work!DK171-work!CG171,".")</f>
        <v>5.4499321618130703E-2</v>
      </c>
      <c r="DM171" s="27">
        <f>IF(ISNUMBER(work!DL171-work!CH171),work!DL171-work!CH171,".")</f>
        <v>5.0717241556462213E-2</v>
      </c>
      <c r="DN171" s="27">
        <f>IF(ISNUMBER(work!DM171-work!CI171),work!DM171-work!CI171,".")</f>
        <v>4.7709960090413887E-2</v>
      </c>
      <c r="DO171" s="27">
        <f>IF(ISNUMBER(work!DN171-work!CJ171),work!DN171-work!CJ171,".")</f>
        <v>4.5607264434401183E-2</v>
      </c>
      <c r="DP171" s="27">
        <f>IF(ISNUMBER(work!DO171-work!CK171),work!DO171-work!CK171,".")</f>
        <v>4.4242583126240256E-2</v>
      </c>
      <c r="DQ171" s="27">
        <f>IF(ISNUMBER(work!DP171-work!CL171),work!DP171-work!CL171,".")</f>
        <v>4.2110336977611781E-2</v>
      </c>
      <c r="DR171" s="27">
        <f>IF(ISNUMBER(work!DQ171-work!CM171),work!DQ171-work!CM171,".")</f>
        <v>3.8359553304692866E-2</v>
      </c>
      <c r="DS171" s="27">
        <f>IF(ISNUMBER(work!DR171-work!CN171),work!DR171-work!CN171,".")</f>
        <v>3.5562550095688948E-2</v>
      </c>
      <c r="DT171" s="27">
        <f>IF(ISNUMBER(work!DS171-work!CO171),work!DS171-work!CO171,".")</f>
        <v>3.1693020303076622E-2</v>
      </c>
      <c r="DU171" s="27">
        <f>IF(ISNUMBER(work!DT171-work!CP171),work!DT171-work!CP171,".")</f>
        <v>2.7970329474068384E-2</v>
      </c>
      <c r="DV171" s="27">
        <f t="shared" si="127"/>
        <v>2.7970329474068384E-2</v>
      </c>
      <c r="DW171" s="27"/>
      <c r="DX171" s="27" t="str">
        <f>IF(ISNUMBER(work!FJ171/work!FN171),work!FJ171/work!FN171,".")</f>
        <v>.</v>
      </c>
      <c r="DY171" s="27" t="str">
        <f>IF(ISNUMBER(work!FK171/work!FO171),work!FK171/work!FO171,".")</f>
        <v>.</v>
      </c>
      <c r="DZ171" s="27" t="str">
        <f>IF(ISNUMBER(work!FL171/work!FP171),work!FL171/work!FP171,".")</f>
        <v>.</v>
      </c>
      <c r="EA171" s="27" t="str">
        <f>IF(ISNUMBER(work!FM171/work!FQ171),work!FM171/work!FQ171,".")</f>
        <v>.</v>
      </c>
      <c r="EB171" s="27" t="str">
        <f>IF(ISNUMBER((work!FK171+work!FL171)/(work!FO171+work!FP171)),(work!FK171+work!FL171)/(work!FO171+work!FP171),".")</f>
        <v>.</v>
      </c>
      <c r="EC171" s="27" t="str">
        <f>IF(ISNUMBER(work!FR171/work!FV171),work!FR171/work!FV171,".")</f>
        <v>.</v>
      </c>
      <c r="ED171" s="27" t="str">
        <f>IF(ISNUMBER(work!FS171/work!FW171),work!FS171/work!FW171,".")</f>
        <v>.</v>
      </c>
      <c r="EE171" s="27" t="str">
        <f>IF(ISNUMBER(work!FT171/work!FX171),work!FT171/work!FX171,".")</f>
        <v>.</v>
      </c>
      <c r="EF171" s="27" t="str">
        <f>IF(ISNUMBER(work!FU171/work!FY171),work!FU171/work!FY171,".")</f>
        <v>.</v>
      </c>
      <c r="EG171" s="27" t="str">
        <f>IF(ISNUMBER((work!FS171+work!FT171)/(work!FW171+work!FX171)),(work!FS171+work!FT171)/(work!FW171+work!FX171),".")</f>
        <v>.</v>
      </c>
      <c r="EH171" s="27">
        <f>work!EZ171</f>
        <v>2.7341154726328712E-2</v>
      </c>
      <c r="EI171" s="27" t="str">
        <f>work!FA171</f>
        <v>.</v>
      </c>
      <c r="EJ171" s="27">
        <f>work!FB171</f>
        <v>0.14984095452969207</v>
      </c>
      <c r="EK171" s="27"/>
      <c r="EL171" s="27">
        <f t="shared" si="141"/>
        <v>14867.950999999999</v>
      </c>
      <c r="EM171" t="str">
        <f t="shared" si="129"/>
        <v>.</v>
      </c>
      <c r="EN171" t="str">
        <f>work!FM171</f>
        <v>.</v>
      </c>
      <c r="EO171" t="str">
        <f>IF(ISNUMBER(work!FK171+work!FL171),work!FK171+work!FL171,".")</f>
        <v>.</v>
      </c>
      <c r="EP171" t="str">
        <f>IF(ISNUMBER(work!FU171-work!FM171),work!FU171-work!FM171,".")</f>
        <v>.</v>
      </c>
      <c r="EQ171" t="str">
        <f>IF(ISNUMBER(work!FS171+work!FT171-work!FK171-work!FL171),(work!FS171+work!FT171-work!FK171-work!FL171),".")</f>
        <v>.</v>
      </c>
      <c r="EU171">
        <f>work!FC171</f>
        <v>10000</v>
      </c>
      <c r="EV171" t="str">
        <f>work!FD171</f>
        <v>.</v>
      </c>
      <c r="EW171" t="str">
        <f>IF(ISNUMBER(VLOOKUP($F171,AREA_EM_ALLYEAR,Seq!B$1,FALSE)),VLOOKUP($F171,AREA_EM_ALLYEAR,Seq!B$1,FALSE),".")</f>
        <v>.</v>
      </c>
      <c r="EX171" t="str">
        <f>IF(ISNUMBER(VLOOKUP($F171,AREA_EM_ALLYEAR,Seq!C$1,FALSE)),VLOOKUP($F171,AREA_EM_ALLYEAR,Seq!C$1,FALSE),".")</f>
        <v>.</v>
      </c>
      <c r="EY171" t="str">
        <f>IF(ISNUMBER(VLOOKUP($F171,AREA_EM_ALLYEAR,Seq!D$1,FALSE)),VLOOKUP($F171,AREA_EM_ALLYEAR,Seq!D$1,FALSE),".")</f>
        <v>.</v>
      </c>
      <c r="EZ171" t="str">
        <f>IF(ISNUMBER(VLOOKUP($F171,AREA_EM_ALLYEAR,Seq!E$1,FALSE)),VLOOKUP($F171,AREA_EM_ALLYEAR,Seq!E$1,FALSE),".")</f>
        <v>.</v>
      </c>
      <c r="FA171" t="str">
        <f>IF(ISNUMBER(VLOOKUP($F171,AREA_EM_ALLYEAR,Seq!F$1,FALSE)),VLOOKUP($F171,AREA_EM_ALLYEAR,Seq!F$1,FALSE),".")</f>
        <v>.</v>
      </c>
      <c r="FB171" t="str">
        <f>IF(ISNUMBER(VLOOKUP($F171,AREA_EM_ALLYEAR,Seq!G$1,FALSE)),VLOOKUP($F171,AREA_EM_ALLYEAR,Seq!G$1,FALSE),".")</f>
        <v>.</v>
      </c>
      <c r="FC171" t="str">
        <f>IF(ISNUMBER(VLOOKUP($F171,AREA_EM_ALLYEAR,Seq!H$1,FALSE)),VLOOKUP($F171,AREA_EM_ALLYEAR,Seq!H$1,FALSE),".")</f>
        <v>.</v>
      </c>
      <c r="FD171" t="str">
        <f>IF(ISNUMBER(VLOOKUP($F171,AREA_EM_ALLYEAR,Seq!I$1,FALSE)),VLOOKUP($F171,AREA_EM_ALLYEAR,Seq!I$1,FALSE),".")</f>
        <v>.</v>
      </c>
      <c r="FE171" t="str">
        <f>IF(ISNUMBER(VLOOKUP($F171,AREA_EM_ALLYEAR,Seq!J$1,FALSE)),VLOOKUP($F171,AREA_EM_ALLYEAR,Seq!J$1,FALSE),".")</f>
        <v>.</v>
      </c>
      <c r="FF171" t="str">
        <f>IF(ISNUMBER(VLOOKUP($F171,AREA_EM_ALLYEAR,Seq!K$1,FALSE)),VLOOKUP($F171,AREA_EM_ALLYEAR,Seq!K$1,FALSE),".")</f>
        <v>.</v>
      </c>
      <c r="FG171" t="str">
        <f>IF(ISNUMBER(VLOOKUP($F171,AREA_EM_ALLYEAR,Seq!L$1,FALSE)),VLOOKUP($F171,AREA_EM_ALLYEAR,Seq!L$1,FALSE),".")</f>
        <v>.</v>
      </c>
      <c r="FH171" t="str">
        <f>IF(ISNUMBER(VLOOKUP($F171,AREA_EM_ALLYEAR,Seq!M$1,FALSE)),VLOOKUP($F171,AREA_EM_ALLYEAR,Seq!M$1,FALSE),".")</f>
        <v>.</v>
      </c>
      <c r="FI171" t="str">
        <f>IF(ISNUMBER(VLOOKUP($F171,AREA_EM_ALLYEAR,Seq!N$1,FALSE)),VLOOKUP($F171,AREA_EM_ALLYEAR,Seq!N$1,FALSE),".")</f>
        <v>.</v>
      </c>
      <c r="FJ171" t="str">
        <f>IF(ISNUMBER(VLOOKUP($F171,AREA_EM_ALLYEAR,Seq!O$1,FALSE)),VLOOKUP($F171,AREA_EM_ALLYEAR,Seq!O$1,FALSE),".")</f>
        <v>.</v>
      </c>
      <c r="FK171" t="str">
        <f t="shared" si="130"/>
        <v>.</v>
      </c>
      <c r="FN171">
        <f>IF( ISNUMBER(VLOOKUP($F171,AREA_LIFE,Seq!V$1,FALSE)-Life!V$39),VLOOKUP($F171,AREA_LIFE,Seq!V$1,FALSE)-Life!V$39,".")</f>
        <v>-3.704878048779392E-2</v>
      </c>
      <c r="FO171">
        <f>IF( ISNUMBER(VLOOKUP($F171,AREA_LIFE,Seq!W$1,FALSE)-Life!W$39),VLOOKUP($F171,AREA_LIFE,Seq!W$1,FALSE)-Life!W$39,".")</f>
        <v>2.6170731707324535E-2</v>
      </c>
      <c r="FP171">
        <f>IF( ISNUMBER(VLOOKUP($F171,AREA_LIFE,Seq!X$1,FALSE)-Life!X$39),VLOOKUP($F171,AREA_LIFE,Seq!X$1,FALSE)-Life!X$39,".")</f>
        <v>8.4073170731713276E-2</v>
      </c>
      <c r="FQ171">
        <f>IF( ISNUMBER(VLOOKUP($F171,AREA_LIFE,Seq!Y$1,FALSE)-Life!Y$39),VLOOKUP($F171,AREA_LIFE,Seq!Y$1,FALSE)-Life!Y$39,".")</f>
        <v>0.11890243902439579</v>
      </c>
      <c r="FR171">
        <f>IF( ISNUMBER(VLOOKUP($F171,AREA_LIFE,Seq!Z$1,FALSE)-Life!Z$39),VLOOKUP($F171,AREA_LIFE,Seq!Z$1,FALSE)-Life!Z$39,".")</f>
        <v>0.11924390243900973</v>
      </c>
      <c r="FS171">
        <f>IF( ISNUMBER(VLOOKUP($F171,AREA_LIFE,Seq!AA$1,FALSE)-Life!AA$39),VLOOKUP($F171,AREA_LIFE,Seq!AA$1,FALSE)-Life!AA$39,".")</f>
        <v>7.6634146341461928E-2</v>
      </c>
      <c r="FT171">
        <f>IF( ISNUMBER(VLOOKUP($F171,AREA_LIFE,Seq!AB$1,FALSE)-Life!AB$39),VLOOKUP($F171,AREA_LIFE,Seq!AB$1,FALSE)-Life!AB$39,".")</f>
        <v>-9.5853658536668718E-3</v>
      </c>
      <c r="FU171">
        <f>IF( ISNUMBER(VLOOKUP($F171,AREA_LIFE,Seq!AC$1,FALSE)-Life!AC$39),VLOOKUP($F171,AREA_LIFE,Seq!AC$1,FALSE)-Life!AC$39,".")</f>
        <v>-0.12965853658535309</v>
      </c>
      <c r="FV171">
        <f>IF( ISNUMBER(VLOOKUP($F171,AREA_LIFE,Seq!AD$1,FALSE)-Life!AD$39),VLOOKUP($F171,AREA_LIFE,Seq!AD$1,FALSE)-Life!AD$39,".")</f>
        <v>-0.2747317073170592</v>
      </c>
      <c r="FW171">
        <f>IF( ISNUMBER(VLOOKUP($F171,AREA_LIFE,Seq!AE$1,FALSE)-Life!AE$39),VLOOKUP($F171,AREA_LIFE,Seq!AE$1,FALSE)-Life!AE$39,".")</f>
        <v>-0.44236585365854353</v>
      </c>
      <c r="FX171">
        <f>IF( ISNUMBER(VLOOKUP($F171,AREA_LIFE,Seq!AF$1,FALSE)-Life!AF$39),VLOOKUP($F171,AREA_LIFE,Seq!AF$1,FALSE)-Life!AF$39,".")</f>
        <v>-0.62458536585364755</v>
      </c>
      <c r="FY171">
        <f>IF( ISNUMBER(VLOOKUP($F171,AREA_LIFE,Seq!AG$1,FALSE)-Life!AG$39),VLOOKUP($F171,AREA_LIFE,Seq!AG$1,FALSE)-Life!AG$39,".")</f>
        <v>-0.8183414634146402</v>
      </c>
      <c r="FZ171">
        <f>IF( ISNUMBER(VLOOKUP($F171,AREA_LIFE,Seq!AH$1,FALSE)-Life!AH$39),VLOOKUP($F171,AREA_LIFE,Seq!AH$1,FALSE)-Life!AH$39,".")</f>
        <v>-1.0195365853658558</v>
      </c>
      <c r="GA171">
        <f>IF( ISNUMBER(VLOOKUP($F171,AREA_LIFE,Seq!AI$1,FALSE)-Life!AI$39),VLOOKUP($F171,AREA_LIFE,Seq!AI$1,FALSE)-Life!AI$39,".")</f>
        <v>-1.225682926829279</v>
      </c>
      <c r="GB171">
        <f>IF( ISNUMBER(VLOOKUP($F171,AREA_LIFE,Seq!AJ$1,FALSE)-Life!AJ$39),VLOOKUP($F171,AREA_LIFE,Seq!AJ$1,FALSE)-Life!AJ$39,".")</f>
        <v>-1.437292682926838</v>
      </c>
      <c r="GC171">
        <f>IF( ISNUMBER(VLOOKUP($F171,AREA_LIFE,Seq!AK$1,FALSE)-Life!AK$39),VLOOKUP($F171,AREA_LIFE,Seq!AK$1,FALSE)-Life!AK$39,".")</f>
        <v>-1.6609756097561075</v>
      </c>
      <c r="GD171">
        <f>IF( ISNUMBER(VLOOKUP($F171,AREA_LIFE,Seq!AL$1,FALSE)-Life!AL$39),VLOOKUP($F171,AREA_LIFE,Seq!AL$1,FALSE)-Life!AL$39,".")</f>
        <v>-1.9082926829268132</v>
      </c>
      <c r="GE171">
        <f>IF( ISNUMBER(VLOOKUP($F171,AREA_LIFE,Seq!AM$1,FALSE)-Life!AM$39),VLOOKUP($F171,AREA_LIFE,Seq!AM$1,FALSE)-Life!AM$39,".")</f>
        <v>-2.1838780487804854</v>
      </c>
      <c r="GF171">
        <f>IF( ISNUMBER(VLOOKUP($F171,AREA_LIFE,Seq!AN$1,FALSE)-Life!AN$39),VLOOKUP($F171,AREA_LIFE,Seq!AN$1,FALSE)-Life!AN$39,".")</f>
        <v>-2.4861951219512264</v>
      </c>
      <c r="GG171">
        <f>IF( ISNUMBER(VLOOKUP($F171,AREA_LIFE,Seq!AO$1,FALSE)-Life!AO$39),VLOOKUP($F171,AREA_LIFE,Seq!AO$1,FALSE)-Life!AO$39,".")</f>
        <v>-2.8032682926829438</v>
      </c>
      <c r="GH171">
        <f>IF( ISNUMBER(VLOOKUP($F171,AREA_LIFE,Seq!AP$1,FALSE)-Life!AP$39),VLOOKUP($F171,AREA_LIFE,Seq!AP$1,FALSE)-Life!AP$39,".")</f>
        <v>-3.1194634146341542</v>
      </c>
      <c r="GI171">
        <f>IF( ISNUMBER(VLOOKUP($F171,AREA_LIFE,Seq!AQ$1,FALSE)-Life!AQ$39),VLOOKUP($F171,AREA_LIFE,Seq!AQ$1,FALSE)-Life!AQ$39,".")</f>
        <v>-3.4111951219511951</v>
      </c>
      <c r="GJ171">
        <f>IF( ISNUMBER(VLOOKUP($F171,AREA_LIFE,Seq!AR$1,FALSE)-Life!AR$39),VLOOKUP($F171,AREA_LIFE,Seq!AR$1,FALSE)-Life!AR$39,".")</f>
        <v>-3.6613170731707356</v>
      </c>
      <c r="GK171">
        <f>IF( ISNUMBER(VLOOKUP($F171,AREA_LIFE,Seq!AS$1,FALSE)-Life!AS$39),VLOOKUP($F171,AREA_LIFE,Seq!AS$1,FALSE)-Life!AS$39,".")</f>
        <v>-3.8577073170731637</v>
      </c>
      <c r="GL171">
        <f>IF( ISNUMBER(VLOOKUP($F171,AREA_LIFE,Seq!AT$1,FALSE)-Life!AT$39),VLOOKUP($F171,AREA_LIFE,Seq!AT$1,FALSE)-Life!AT$39,".")</f>
        <v>-3.9948536585365986</v>
      </c>
      <c r="GM171">
        <f>IF( ISNUMBER(VLOOKUP($F171,AREA_LIFE,Seq!AU$1,FALSE)-Life!AU$39),VLOOKUP($F171,AREA_LIFE,Seq!AU$1,FALSE)-Life!AU$39,".")</f>
        <v>-4.075195121951225</v>
      </c>
      <c r="GN171">
        <f>IF( ISNUMBER(VLOOKUP($F171,AREA_LIFE,Seq!AV$1,FALSE)-Life!AV$39),VLOOKUP($F171,AREA_LIFE,Seq!AV$1,FALSE)-Life!AV$39,".")</f>
        <v>-4.1082682926829079</v>
      </c>
      <c r="GO171">
        <f>IF( ISNUMBER(VLOOKUP($F171,AREA_LIFE,Seq!AW$1,FALSE)-Life!AW$39),VLOOKUP($F171,AREA_LIFE,Seq!AW$1,FALSE)-Life!AW$39,".")</f>
        <v>-4.1116829268292605</v>
      </c>
      <c r="GP171">
        <f>IF( ISNUMBER(VLOOKUP($F171,AREA_LIFE,Seq!AX$1,FALSE)-Life!AX$39),VLOOKUP($F171,AREA_LIFE,Seq!AX$1,FALSE)-Life!AX$39,".")</f>
        <v>-4.1030487804878106</v>
      </c>
      <c r="GQ171">
        <f t="shared" si="131"/>
        <v>-4.1030487804878106</v>
      </c>
      <c r="GS171">
        <f>IFERROR(VLOOKUP($F171,AREA_LIFE,Seq!V$1,FALSE),".")</f>
        <v>65.93134146341464</v>
      </c>
      <c r="GT171">
        <f>IFERROR(VLOOKUP($F171,AREA_LIFE,Seq!W$1,FALSE),".")</f>
        <v>66.192902439024394</v>
      </c>
      <c r="GU171">
        <f>IFERROR(VLOOKUP($F171,AREA_LIFE,Seq!X$1,FALSE),".")</f>
        <v>66.432560975609775</v>
      </c>
      <c r="GV171">
        <f>IFERROR(VLOOKUP($F171,AREA_LIFE,Seq!Y$1,FALSE),".")</f>
        <v>66.640073170731725</v>
      </c>
      <c r="GW171">
        <f>IFERROR(VLOOKUP($F171,AREA_LIFE,Seq!Z$1,FALSE),".")</f>
        <v>66.8150487804878</v>
      </c>
      <c r="GX171">
        <f>IFERROR(VLOOKUP($F171,AREA_LIFE,Seq!AA$1,FALSE),".")</f>
        <v>66.957073170731718</v>
      </c>
      <c r="GY171">
        <f>IFERROR(VLOOKUP($F171,AREA_LIFE,Seq!AB$1,FALSE),".")</f>
        <v>67.071634146341466</v>
      </c>
      <c r="GZ171">
        <f>IFERROR(VLOOKUP($F171,AREA_LIFE,Seq!AC$1,FALSE),".")</f>
        <v>67.168536585365871</v>
      </c>
      <c r="HA171">
        <f>IFERROR(VLOOKUP($F171,AREA_LIFE,Seq!AD$1,FALSE),".")</f>
        <v>67.258195121951232</v>
      </c>
      <c r="HB171">
        <f>IFERROR(VLOOKUP($F171,AREA_LIFE,Seq!AE$1,FALSE),".")</f>
        <v>67.344024390243902</v>
      </c>
      <c r="HC171">
        <f>IFERROR(VLOOKUP($F171,AREA_LIFE,Seq!AF$1,FALSE),".")</f>
        <v>67.43448780487806</v>
      </c>
      <c r="HD171">
        <f>IFERROR(VLOOKUP($F171,AREA_LIFE,Seq!AG$1,FALSE),".")</f>
        <v>67.532048780487813</v>
      </c>
      <c r="HE171">
        <f>IFERROR(VLOOKUP($F171,AREA_LIFE,Seq!AH$1,FALSE),".")</f>
        <v>67.63570731707317</v>
      </c>
      <c r="HF171">
        <f>IFERROR(VLOOKUP($F171,AREA_LIFE,Seq!AI$1,FALSE),".")</f>
        <v>67.743902439024396</v>
      </c>
      <c r="HG171">
        <f>IFERROR(VLOOKUP($F171,AREA_LIFE,Seq!AJ$1,FALSE),".")</f>
        <v>67.853048780487811</v>
      </c>
      <c r="HH171">
        <f>IFERROR(VLOOKUP($F171,AREA_LIFE,Seq!AK$1,FALSE),".")</f>
        <v>67.956560975609761</v>
      </c>
      <c r="HI171">
        <f>IFERROR(VLOOKUP($F171,AREA_LIFE,Seq!AL$1,FALSE),".")</f>
        <v>68.043341463414649</v>
      </c>
      <c r="HJ171">
        <f>IFERROR(VLOOKUP($F171,AREA_LIFE,Seq!AM$1,FALSE),".")</f>
        <v>68.107853658536598</v>
      </c>
      <c r="HK171">
        <f>IFERROR(VLOOKUP($F171,AREA_LIFE,Seq!AN$1,FALSE),".")</f>
        <v>68.148609756097571</v>
      </c>
      <c r="HL171">
        <f>IFERROR(VLOOKUP($F171,AREA_LIFE,Seq!AO$1,FALSE),".")</f>
        <v>68.171634146341461</v>
      </c>
      <c r="HM171">
        <f>IFERROR(VLOOKUP($F171,AREA_LIFE,Seq!AP$1,FALSE),".")</f>
        <v>68.184536585365862</v>
      </c>
      <c r="HN171">
        <f>IFERROR(VLOOKUP($F171,AREA_LIFE,Seq!AQ$1,FALSE),".")</f>
        <v>68.200390243902461</v>
      </c>
      <c r="HO171">
        <f>IFERROR(VLOOKUP($F171,AREA_LIFE,Seq!AR$1,FALSE),".")</f>
        <v>68.231829268292685</v>
      </c>
      <c r="HP171">
        <f>IFERROR(VLOOKUP($F171,AREA_LIFE,Seq!AS$1,FALSE),".")</f>
        <v>68.289463414634156</v>
      </c>
      <c r="HQ171">
        <f>IFERROR(VLOOKUP($F171,AREA_LIFE,Seq!AT$1,FALSE),".")</f>
        <v>68.378829268292691</v>
      </c>
      <c r="HR171">
        <f>IFERROR(VLOOKUP($F171,AREA_LIFE,Seq!AU$1,FALSE),".")</f>
        <v>68.501463414634145</v>
      </c>
      <c r="HS171">
        <f>IFERROR(VLOOKUP($F171,AREA_LIFE,Seq!AV$1,FALSE),".")</f>
        <v>68.655341463414643</v>
      </c>
      <c r="HT171">
        <f>IFERROR(VLOOKUP($F171,AREA_LIFE,Seq!AW$1,FALSE),".")</f>
        <v>68.831390243902447</v>
      </c>
      <c r="HU171">
        <f>IFERROR(VLOOKUP($F171,AREA_LIFE,Seq!AX$1,FALSE),".")</f>
        <v>69.021512195121957</v>
      </c>
      <c r="HV171" t="str">
        <f>IFERROR(VLOOKUP($F171,AREA_LIFE,Seq!AY$1,FALSE),".")</f>
        <v>.</v>
      </c>
      <c r="HZ171">
        <f t="shared" si="134"/>
        <v>65</v>
      </c>
      <c r="IA171">
        <f t="shared" si="132"/>
        <v>0</v>
      </c>
      <c r="IB171">
        <f t="shared" si="135"/>
        <v>44543451.695284076</v>
      </c>
      <c r="IC171">
        <f t="shared" si="136"/>
        <v>-44376659.490838133</v>
      </c>
      <c r="ID171">
        <f t="shared" si="133"/>
        <v>8.7657228393297454E-2</v>
      </c>
      <c r="IE171" t="str">
        <f>work!FK171</f>
        <v>.</v>
      </c>
      <c r="IF171" t="str">
        <f>work!FL171</f>
        <v>.</v>
      </c>
      <c r="IG171" t="str">
        <f>work!FM171</f>
        <v>.</v>
      </c>
      <c r="IH171" t="str">
        <f>IF(ISNUMBER(work!FS171-work!FK171),work!FS171-work!FK171,".")</f>
        <v>.</v>
      </c>
      <c r="II171" t="str">
        <f>IF(ISNUMBER(work!FT171-work!FL171),work!FT171-work!FL171,".")</f>
        <v>.</v>
      </c>
      <c r="IJ171" t="str">
        <f>IF(ISNUMBER(work!FU171-work!FM171),work!FU171-work!FM171,".")</f>
        <v>.</v>
      </c>
    </row>
    <row r="172" spans="1:244" hidden="1">
      <c r="A172" s="24" t="str">
        <f t="shared" si="97"/>
        <v>拉丁美洲</v>
      </c>
      <c r="B172" s="24" t="str">
        <f t="shared" si="137"/>
        <v>Out</v>
      </c>
      <c r="C172" s="24" t="str">
        <f t="shared" si="138"/>
        <v>Out</v>
      </c>
      <c r="D172" s="24"/>
      <c r="E172" s="25" t="s">
        <v>3204</v>
      </c>
      <c r="F172" s="26" t="str">
        <f t="shared" si="100"/>
        <v>Turks&amp;CaicosIs.</v>
      </c>
      <c r="G172" s="27" t="str">
        <f t="shared" si="101"/>
        <v>.</v>
      </c>
      <c r="H172" s="27" t="str">
        <f t="shared" si="102"/>
        <v>.</v>
      </c>
      <c r="I172" s="27" t="str">
        <f t="shared" si="103"/>
        <v>.</v>
      </c>
      <c r="J172" s="27" t="str">
        <f t="shared" si="104"/>
        <v>.</v>
      </c>
      <c r="K172" s="27" t="str">
        <f t="shared" si="105"/>
        <v>.</v>
      </c>
      <c r="L172" s="27" t="str">
        <f t="shared" si="106"/>
        <v>.</v>
      </c>
      <c r="M172" s="27" t="str">
        <f t="shared" si="107"/>
        <v>.</v>
      </c>
      <c r="N172" s="27" t="str">
        <f t="shared" si="108"/>
        <v>.</v>
      </c>
      <c r="O172" s="27" t="str">
        <f t="shared" si="109"/>
        <v>.</v>
      </c>
      <c r="P172" s="27" t="str">
        <f t="shared" si="110"/>
        <v>.</v>
      </c>
      <c r="Q172" s="27" t="str">
        <f t="shared" si="111"/>
        <v>.</v>
      </c>
      <c r="R172" s="27" t="str">
        <f t="shared" si="112"/>
        <v>.</v>
      </c>
      <c r="S172" s="27">
        <f t="shared" si="113"/>
        <v>0</v>
      </c>
      <c r="T172" s="27">
        <f t="shared" si="114"/>
        <v>0</v>
      </c>
      <c r="U172" s="27">
        <f t="shared" si="115"/>
        <v>39</v>
      </c>
      <c r="V172" s="27">
        <f t="shared" si="116"/>
        <v>0</v>
      </c>
      <c r="W172" s="27">
        <f t="shared" si="117"/>
        <v>322</v>
      </c>
      <c r="X172" s="27">
        <f t="shared" si="118"/>
        <v>0</v>
      </c>
      <c r="Y172" s="27">
        <f t="shared" si="119"/>
        <v>80</v>
      </c>
      <c r="Z172" s="27">
        <f t="shared" si="120"/>
        <v>57</v>
      </c>
      <c r="AA172" s="27">
        <f t="shared" si="121"/>
        <v>127</v>
      </c>
      <c r="AB172" s="27">
        <f t="shared" si="122"/>
        <v>350</v>
      </c>
      <c r="AC172" s="27">
        <f t="shared" si="123"/>
        <v>52</v>
      </c>
      <c r="AD172" s="27">
        <f t="shared" si="124"/>
        <v>10</v>
      </c>
      <c r="AE172" s="27" t="str">
        <f t="shared" si="139"/>
        <v>.</v>
      </c>
      <c r="AF172" s="27" t="str">
        <f t="shared" si="140"/>
        <v>.</v>
      </c>
      <c r="AG172" s="27"/>
      <c r="AH172" s="27" t="str">
        <f>IF(ISNUMBER(work!C172+work!AH172),work!C172+work!AH172,".")</f>
        <v>.</v>
      </c>
      <c r="AI172" s="27" t="str">
        <f>IF(ISNUMBER(work!D172+work!AI172),work!D172+work!AI172,".")</f>
        <v>.</v>
      </c>
      <c r="AJ172" s="27" t="str">
        <f>IF(ISNUMBER(work!E172+work!AJ172),work!E172+work!AJ172,".")</f>
        <v>.</v>
      </c>
      <c r="AK172" s="27" t="str">
        <f>IF(ISNUMBER(work!F172+work!AK172),work!F172+work!AK172,".")</f>
        <v>.</v>
      </c>
      <c r="AL172" s="27" t="str">
        <f>IF(ISNUMBER(work!G172+work!AL172),work!G172+work!AL172,".")</f>
        <v>.</v>
      </c>
      <c r="AM172" s="27" t="str">
        <f>IF(ISNUMBER(work!H172+work!AM172),work!H172+work!AM172,".")</f>
        <v>.</v>
      </c>
      <c r="AN172" s="27" t="str">
        <f>IF(ISNUMBER(work!I172+work!AN172),work!I172+work!AN172,".")</f>
        <v>.</v>
      </c>
      <c r="AO172" s="27" t="str">
        <f>IF(ISNUMBER(work!J172+work!AO172),work!J172+work!AO172,".")</f>
        <v>.</v>
      </c>
      <c r="AP172" s="27" t="str">
        <f>IF(ISNUMBER(work!K172+work!AP172),work!K172+work!AP172,".")</f>
        <v>.</v>
      </c>
      <c r="AQ172" s="27" t="str">
        <f>IF(ISNUMBER(work!L172+work!AQ172),work!L172+work!AQ172,".")</f>
        <v>.</v>
      </c>
      <c r="AR172" s="27" t="str">
        <f>IF(ISNUMBER(work!M172+work!AR172),work!M172+work!AR172,".")</f>
        <v>.</v>
      </c>
      <c r="AS172" s="27" t="str">
        <f>IF(ISNUMBER(work!N172+work!AS172),work!N172+work!AS172,".")</f>
        <v>.</v>
      </c>
      <c r="AT172" s="27" t="str">
        <f>IF(ISNUMBER(work!O172+work!AT172),work!O172+work!AT172,".")</f>
        <v>.</v>
      </c>
      <c r="AU172" s="27" t="str">
        <f>IF(ISNUMBER(work!P172+work!AU172),work!P172+work!AU172,".")</f>
        <v>.</v>
      </c>
      <c r="AV172" s="27" t="str">
        <f>IF(ISNUMBER(work!Q172+work!AV172),work!Q172+work!AV172,".")</f>
        <v>.</v>
      </c>
      <c r="AW172" s="27" t="str">
        <f>IF(ISNUMBER(work!R172+work!AW172),work!R172+work!AW172,".")</f>
        <v>.</v>
      </c>
      <c r="AX172" s="27" t="str">
        <f>IF(ISNUMBER(work!S172+work!AX172),work!S172+work!AX172,".")</f>
        <v>.</v>
      </c>
      <c r="AY172" s="27" t="str">
        <f>IF(ISNUMBER(work!T172+work!AY172),work!T172+work!AY172,".")</f>
        <v>.</v>
      </c>
      <c r="AZ172" s="27" t="str">
        <f>IF(ISNUMBER(work!U172+work!AZ172),work!U172+work!AZ172,".")</f>
        <v>.</v>
      </c>
      <c r="BA172" s="27" t="str">
        <f>IF(ISNUMBER(work!V172+work!BA172),work!V172+work!BA172,".")</f>
        <v>.</v>
      </c>
      <c r="BB172" s="27" t="str">
        <f>IF(ISNUMBER(work!W172+work!BB172),work!W172+work!BB172,".")</f>
        <v>.</v>
      </c>
      <c r="BC172" s="27" t="str">
        <f>IF(ISNUMBER(work!X172+work!BC172),work!X172+work!BC172,".")</f>
        <v>.</v>
      </c>
      <c r="BD172" s="27" t="str">
        <f>IF(ISNUMBER(work!Y172+work!BD172),work!Y172+work!BD172,".")</f>
        <v>.</v>
      </c>
      <c r="BE172" s="27" t="str">
        <f>IF(ISNUMBER(work!Z172+work!BE172),work!Z172+work!BE172,".")</f>
        <v>.</v>
      </c>
      <c r="BF172" s="27" t="str">
        <f>IF(ISNUMBER(work!AA172+work!BF172),work!AA172+work!BF172,".")</f>
        <v>.</v>
      </c>
      <c r="BG172" s="27" t="str">
        <f>IF(ISNUMBER(work!AB172+work!BG172),work!AB172+work!BG172,".")</f>
        <v>.</v>
      </c>
      <c r="BH172" s="27" t="str">
        <f>IF(ISNUMBER(work!AC172+work!BH172),work!AC172+work!BH172,".")</f>
        <v>.</v>
      </c>
      <c r="BI172" s="27" t="str">
        <f>IF(ISNUMBER(work!AD172+work!BI172),work!AD172+work!BI172,".")</f>
        <v>.</v>
      </c>
      <c r="BJ172" s="27" t="str">
        <f>IF(ISNUMBER(work!AE172+work!BJ172),work!AE172+work!BJ172,".")</f>
        <v>.</v>
      </c>
      <c r="BK172" s="27" t="str">
        <f>IF(ISNUMBER(work!AF172+work!BK172),work!AF172+work!BK172,".")</f>
        <v>.</v>
      </c>
      <c r="BL172" s="27"/>
      <c r="BM172" s="27" t="str">
        <f>IF(ISNUMBER(work!AH172-work!C172),work!AH172-work!C172,".")</f>
        <v>.</v>
      </c>
      <c r="BN172" s="27" t="str">
        <f>IF(ISNUMBER(work!AI172-work!D172),work!AI172-work!D172,".")</f>
        <v>.</v>
      </c>
      <c r="BO172" s="27" t="str">
        <f>IF(ISNUMBER(work!AJ172-work!E172),work!AJ172-work!E172,".")</f>
        <v>.</v>
      </c>
      <c r="BP172" s="27" t="str">
        <f>IF(ISNUMBER(work!AK172-work!F172),work!AK172-work!F172,".")</f>
        <v>.</v>
      </c>
      <c r="BQ172" s="27" t="str">
        <f>IF(ISNUMBER(work!AL172-work!G172),work!AL172-work!G172,".")</f>
        <v>.</v>
      </c>
      <c r="BR172" s="27" t="str">
        <f>IF(ISNUMBER(work!AM172-work!H172),work!AM172-work!H172,".")</f>
        <v>.</v>
      </c>
      <c r="BS172" s="27" t="str">
        <f>IF(ISNUMBER(work!AN172-work!I172),work!AN172-work!I172,".")</f>
        <v>.</v>
      </c>
      <c r="BT172" s="27" t="str">
        <f>IF(ISNUMBER(work!AO172-work!J172),work!AO172-work!J172,".")</f>
        <v>.</v>
      </c>
      <c r="BU172" s="27" t="str">
        <f>IF(ISNUMBER(work!AP172-work!K172),work!AP172-work!K172,".")</f>
        <v>.</v>
      </c>
      <c r="BV172" s="27" t="str">
        <f>IF(ISNUMBER(work!AQ172-work!L172),work!AQ172-work!L172,".")</f>
        <v>.</v>
      </c>
      <c r="BW172" s="27" t="str">
        <f>IF(ISNUMBER(work!AR172-work!M172),work!AR172-work!M172,".")</f>
        <v>.</v>
      </c>
      <c r="BX172" s="27" t="str">
        <f>IF(ISNUMBER(work!AS172-work!N172),work!AS172-work!N172,".")</f>
        <v>.</v>
      </c>
      <c r="BY172" s="27" t="str">
        <f>IF(ISNUMBER(work!AT172-work!O172),work!AT172-work!O172,".")</f>
        <v>.</v>
      </c>
      <c r="BZ172" s="27" t="str">
        <f>IF(ISNUMBER(work!AU172-work!P172),work!AU172-work!P172,".")</f>
        <v>.</v>
      </c>
      <c r="CA172" s="27" t="str">
        <f>IF(ISNUMBER(work!AV172-work!Q172),work!AV172-work!Q172,".")</f>
        <v>.</v>
      </c>
      <c r="CB172" s="27" t="str">
        <f>IF(ISNUMBER(work!AW172-work!R172),work!AW172-work!R172,".")</f>
        <v>.</v>
      </c>
      <c r="CC172" s="27" t="str">
        <f>IF(ISNUMBER(work!AX172-work!S172),work!AX172-work!S172,".")</f>
        <v>.</v>
      </c>
      <c r="CD172" s="27" t="str">
        <f>IF(ISNUMBER(work!AY172-work!T172),work!AY172-work!T172,".")</f>
        <v>.</v>
      </c>
      <c r="CE172" s="27" t="str">
        <f>IF(ISNUMBER(work!AZ172-work!U172),work!AZ172-work!U172,".")</f>
        <v>.</v>
      </c>
      <c r="CF172" s="27" t="str">
        <f>IF(ISNUMBER(work!BA172-work!V172),work!BA172-work!V172,".")</f>
        <v>.</v>
      </c>
      <c r="CG172" s="27" t="str">
        <f>IF(ISNUMBER(work!BB172-work!W172),work!BB172-work!W172,".")</f>
        <v>.</v>
      </c>
      <c r="CH172" s="27" t="str">
        <f>IF(ISNUMBER(work!BC172-work!X172),work!BC172-work!X172,".")</f>
        <v>.</v>
      </c>
      <c r="CI172" s="27" t="str">
        <f>IF(ISNUMBER(work!BD172-work!Y172),work!BD172-work!Y172,".")</f>
        <v>.</v>
      </c>
      <c r="CJ172" s="27" t="str">
        <f>IF(ISNUMBER(work!BE172-work!Z172),work!BE172-work!Z172,".")</f>
        <v>.</v>
      </c>
      <c r="CK172" s="27" t="str">
        <f>IF(ISNUMBER(work!BF172-work!AA172),work!BF172-work!AA172,".")</f>
        <v>.</v>
      </c>
      <c r="CL172" s="27" t="str">
        <f>IF(ISNUMBER(work!BG172-work!AB172),work!BG172-work!AB172,".")</f>
        <v>.</v>
      </c>
      <c r="CM172" s="27" t="str">
        <f>IF(ISNUMBER(work!BH172-work!AC172),work!BH172-work!AC172,".")</f>
        <v>.</v>
      </c>
      <c r="CN172" s="27" t="str">
        <f>IF(ISNUMBER(work!BI172-work!AD172),work!BI172-work!AD172,".")</f>
        <v>.</v>
      </c>
      <c r="CO172" s="27" t="str">
        <f>IF(ISNUMBER(work!BJ172-work!AE172),work!BJ172-work!AE172,".")</f>
        <v>.</v>
      </c>
      <c r="CP172" s="27" t="str">
        <f>IF(ISNUMBER(work!BK172-work!AF172),work!BK172-work!AF172,".")</f>
        <v>.</v>
      </c>
      <c r="CQ172" s="27"/>
      <c r="CR172" s="27"/>
      <c r="CS172" s="27" t="str">
        <f>IF(ISNUMBER(work!CR172-work!BN172),work!CR172-work!BN172,".")</f>
        <v>.</v>
      </c>
      <c r="CT172" s="27" t="str">
        <f>IF(ISNUMBER(work!CS172-work!BO172),work!CS172-work!BO172,".")</f>
        <v>.</v>
      </c>
      <c r="CU172" s="27" t="str">
        <f>IF(ISNUMBER(work!CT172-work!BP172),work!CT172-work!BP172,".")</f>
        <v>.</v>
      </c>
      <c r="CV172" s="27" t="str">
        <f>IF(ISNUMBER(work!CU172-work!BQ172),work!CU172-work!BQ172,".")</f>
        <v>.</v>
      </c>
      <c r="CW172" s="27" t="str">
        <f>IF(ISNUMBER(work!CV172-work!BR172),work!CV172-work!BR172,".")</f>
        <v>.</v>
      </c>
      <c r="CX172" s="27" t="str">
        <f>IF(ISNUMBER(work!CW172-work!BS172),work!CW172-work!BS172,".")</f>
        <v>.</v>
      </c>
      <c r="CY172" s="27" t="str">
        <f>IF(ISNUMBER(work!CX172-work!BT172),work!CX172-work!BT172,".")</f>
        <v>.</v>
      </c>
      <c r="CZ172" s="27" t="str">
        <f>IF(ISNUMBER(work!CY172-work!BU172),work!CY172-work!BU172,".")</f>
        <v>.</v>
      </c>
      <c r="DA172" s="27" t="str">
        <f>IF(ISNUMBER(work!CZ172-work!BV172),work!CZ172-work!BV172,".")</f>
        <v>.</v>
      </c>
      <c r="DB172" s="27" t="str">
        <f>IF(ISNUMBER(work!DA172-work!BW172),work!DA172-work!BW172,".")</f>
        <v>.</v>
      </c>
      <c r="DC172" s="27" t="str">
        <f>IF(ISNUMBER(work!DB172-work!BX172),work!DB172-work!BX172,".")</f>
        <v>.</v>
      </c>
      <c r="DD172" s="27" t="str">
        <f>IF(ISNUMBER(work!DC172-work!BY172),work!DC172-work!BY172,".")</f>
        <v>.</v>
      </c>
      <c r="DE172" s="27" t="str">
        <f>IF(ISNUMBER(work!DD172-work!BZ172),work!DD172-work!BZ172,".")</f>
        <v>.</v>
      </c>
      <c r="DF172" s="27" t="str">
        <f>IF(ISNUMBER(work!DE172-work!CA172),work!DE172-work!CA172,".")</f>
        <v>.</v>
      </c>
      <c r="DG172" s="27" t="str">
        <f>IF(ISNUMBER(work!DF172-work!CB172),work!DF172-work!CB172,".")</f>
        <v>.</v>
      </c>
      <c r="DH172" s="27" t="str">
        <f>IF(ISNUMBER(work!DG172-work!CC172),work!DG172-work!CC172,".")</f>
        <v>.</v>
      </c>
      <c r="DI172" s="27" t="str">
        <f>IF(ISNUMBER(work!DH172-work!CD172),work!DH172-work!CD172,".")</f>
        <v>.</v>
      </c>
      <c r="DJ172" s="27" t="str">
        <f>IF(ISNUMBER(work!DI172-work!CE172),work!DI172-work!CE172,".")</f>
        <v>.</v>
      </c>
      <c r="DK172" s="27" t="str">
        <f>IF(ISNUMBER(work!DJ172-work!CF172),work!DJ172-work!CF172,".")</f>
        <v>.</v>
      </c>
      <c r="DL172" s="27" t="str">
        <f>IF(ISNUMBER(work!DK172-work!CG172),work!DK172-work!CG172,".")</f>
        <v>.</v>
      </c>
      <c r="DM172" s="27" t="str">
        <f>IF(ISNUMBER(work!DL172-work!CH172),work!DL172-work!CH172,".")</f>
        <v>.</v>
      </c>
      <c r="DN172" s="27" t="str">
        <f>IF(ISNUMBER(work!DM172-work!CI172),work!DM172-work!CI172,".")</f>
        <v>.</v>
      </c>
      <c r="DO172" s="27" t="str">
        <f>IF(ISNUMBER(work!DN172-work!CJ172),work!DN172-work!CJ172,".")</f>
        <v>.</v>
      </c>
      <c r="DP172" s="27" t="str">
        <f>IF(ISNUMBER(work!DO172-work!CK172),work!DO172-work!CK172,".")</f>
        <v>.</v>
      </c>
      <c r="DQ172" s="27" t="str">
        <f>IF(ISNUMBER(work!DP172-work!CL172),work!DP172-work!CL172,".")</f>
        <v>.</v>
      </c>
      <c r="DR172" s="27" t="str">
        <f>IF(ISNUMBER(work!DQ172-work!CM172),work!DQ172-work!CM172,".")</f>
        <v>.</v>
      </c>
      <c r="DS172" s="27" t="str">
        <f>IF(ISNUMBER(work!DR172-work!CN172),work!DR172-work!CN172,".")</f>
        <v>.</v>
      </c>
      <c r="DT172" s="27" t="str">
        <f>IF(ISNUMBER(work!DS172-work!CO172),work!DS172-work!CO172,".")</f>
        <v>.</v>
      </c>
      <c r="DU172" s="27" t="str">
        <f>IF(ISNUMBER(work!DT172-work!CP172),work!DT172-work!CP172,".")</f>
        <v>.</v>
      </c>
      <c r="DV172" s="27" t="str">
        <f t="shared" si="127"/>
        <v>.</v>
      </c>
      <c r="DW172" s="27"/>
      <c r="DX172" s="27" t="str">
        <f>IF(ISNUMBER(work!FJ172/work!FN172),work!FJ172/work!FN172,".")</f>
        <v>.</v>
      </c>
      <c r="DY172" s="27" t="str">
        <f>IF(ISNUMBER(work!FK172/work!FO172),work!FK172/work!FO172,".")</f>
        <v>.</v>
      </c>
      <c r="DZ172" s="27" t="str">
        <f>IF(ISNUMBER(work!FL172/work!FP172),work!FL172/work!FP172,".")</f>
        <v>.</v>
      </c>
      <c r="EA172" s="27" t="str">
        <f>IF(ISNUMBER(work!FM172/work!FQ172),work!FM172/work!FQ172,".")</f>
        <v>.</v>
      </c>
      <c r="EB172" s="27" t="str">
        <f>IF(ISNUMBER((work!FK172+work!FL172)/(work!FO172+work!FP172)),(work!FK172+work!FL172)/(work!FO172+work!FP172),".")</f>
        <v>.</v>
      </c>
      <c r="EC172" s="27" t="str">
        <f>IF(ISNUMBER(work!FR172/work!FV172),work!FR172/work!FV172,".")</f>
        <v>.</v>
      </c>
      <c r="ED172" s="27" t="str">
        <f>IF(ISNUMBER(work!FS172/work!FW172),work!FS172/work!FW172,".")</f>
        <v>.</v>
      </c>
      <c r="EE172" s="27" t="str">
        <f>IF(ISNUMBER(work!FT172/work!FX172),work!FT172/work!FX172,".")</f>
        <v>.</v>
      </c>
      <c r="EF172" s="27" t="str">
        <f>IF(ISNUMBER(work!FU172/work!FY172),work!FU172/work!FY172,".")</f>
        <v>.</v>
      </c>
      <c r="EG172" s="27" t="str">
        <f>IF(ISNUMBER((work!FS172+work!FT172)/(work!FW172+work!FX172)),(work!FS172+work!FT172)/(work!FW172+work!FX172),".")</f>
        <v>.</v>
      </c>
      <c r="EH172" s="27" t="str">
        <f>work!EZ172</f>
        <v>.</v>
      </c>
      <c r="EI172" s="27" t="str">
        <f>work!FA172</f>
        <v>.</v>
      </c>
      <c r="EJ172" s="27" t="str">
        <f>work!FB172</f>
        <v>.</v>
      </c>
      <c r="EK172" s="27"/>
      <c r="EL172" s="27" t="str">
        <f t="shared" si="141"/>
        <v>.</v>
      </c>
      <c r="EM172" t="str">
        <f t="shared" si="129"/>
        <v>.</v>
      </c>
      <c r="EN172" t="str">
        <f>work!FM172</f>
        <v>.</v>
      </c>
      <c r="EO172" t="str">
        <f>IF(ISNUMBER(work!FK172+work!FL172),work!FK172+work!FL172,".")</f>
        <v>.</v>
      </c>
      <c r="EP172" t="str">
        <f>IF(ISNUMBER(work!FU172-work!FM172),work!FU172-work!FM172,".")</f>
        <v>.</v>
      </c>
      <c r="EQ172" t="str">
        <f>IF(ISNUMBER(work!FS172+work!FT172-work!FK172-work!FL172),(work!FS172+work!FT172-work!FK172-work!FL172),".")</f>
        <v>.</v>
      </c>
      <c r="EU172" t="str">
        <f>work!FC172</f>
        <v>.</v>
      </c>
      <c r="EV172" t="str">
        <f>work!FD172</f>
        <v>.</v>
      </c>
      <c r="EW172" t="str">
        <f>IF(ISNUMBER(VLOOKUP($F172,AREA_EM_ALLYEAR,Seq!B$1,FALSE)),VLOOKUP($F172,AREA_EM_ALLYEAR,Seq!B$1,FALSE),".")</f>
        <v>.</v>
      </c>
      <c r="EX172" t="str">
        <f>IF(ISNUMBER(VLOOKUP($F172,AREA_EM_ALLYEAR,Seq!C$1,FALSE)),VLOOKUP($F172,AREA_EM_ALLYEAR,Seq!C$1,FALSE),".")</f>
        <v>.</v>
      </c>
      <c r="EY172" t="str">
        <f>IF(ISNUMBER(VLOOKUP($F172,AREA_EM_ALLYEAR,Seq!D$1,FALSE)),VLOOKUP($F172,AREA_EM_ALLYEAR,Seq!D$1,FALSE),".")</f>
        <v>.</v>
      </c>
      <c r="EZ172" t="str">
        <f>IF(ISNUMBER(VLOOKUP($F172,AREA_EM_ALLYEAR,Seq!E$1,FALSE)),VLOOKUP($F172,AREA_EM_ALLYEAR,Seq!E$1,FALSE),".")</f>
        <v>.</v>
      </c>
      <c r="FA172" t="str">
        <f>IF(ISNUMBER(VLOOKUP($F172,AREA_EM_ALLYEAR,Seq!F$1,FALSE)),VLOOKUP($F172,AREA_EM_ALLYEAR,Seq!F$1,FALSE),".")</f>
        <v>.</v>
      </c>
      <c r="FB172" t="str">
        <f>IF(ISNUMBER(VLOOKUP($F172,AREA_EM_ALLYEAR,Seq!G$1,FALSE)),VLOOKUP($F172,AREA_EM_ALLYEAR,Seq!G$1,FALSE),".")</f>
        <v>.</v>
      </c>
      <c r="FC172" t="str">
        <f>IF(ISNUMBER(VLOOKUP($F172,AREA_EM_ALLYEAR,Seq!H$1,FALSE)),VLOOKUP($F172,AREA_EM_ALLYEAR,Seq!H$1,FALSE),".")</f>
        <v>.</v>
      </c>
      <c r="FD172" t="str">
        <f>IF(ISNUMBER(VLOOKUP($F172,AREA_EM_ALLYEAR,Seq!I$1,FALSE)),VLOOKUP($F172,AREA_EM_ALLYEAR,Seq!I$1,FALSE),".")</f>
        <v>.</v>
      </c>
      <c r="FE172" t="str">
        <f>IF(ISNUMBER(VLOOKUP($F172,AREA_EM_ALLYEAR,Seq!J$1,FALSE)),VLOOKUP($F172,AREA_EM_ALLYEAR,Seq!J$1,FALSE),".")</f>
        <v>.</v>
      </c>
      <c r="FF172" t="str">
        <f>IF(ISNUMBER(VLOOKUP($F172,AREA_EM_ALLYEAR,Seq!K$1,FALSE)),VLOOKUP($F172,AREA_EM_ALLYEAR,Seq!K$1,FALSE),".")</f>
        <v>.</v>
      </c>
      <c r="FG172" t="str">
        <f>IF(ISNUMBER(VLOOKUP($F172,AREA_EM_ALLYEAR,Seq!L$1,FALSE)),VLOOKUP($F172,AREA_EM_ALLYEAR,Seq!L$1,FALSE),".")</f>
        <v>.</v>
      </c>
      <c r="FH172" t="str">
        <f>IF(ISNUMBER(VLOOKUP($F172,AREA_EM_ALLYEAR,Seq!M$1,FALSE)),VLOOKUP($F172,AREA_EM_ALLYEAR,Seq!M$1,FALSE),".")</f>
        <v>.</v>
      </c>
      <c r="FI172" t="str">
        <f>IF(ISNUMBER(VLOOKUP($F172,AREA_EM_ALLYEAR,Seq!N$1,FALSE)),VLOOKUP($F172,AREA_EM_ALLYEAR,Seq!N$1,FALSE),".")</f>
        <v>.</v>
      </c>
      <c r="FJ172" t="str">
        <f>IF(ISNUMBER(VLOOKUP($F172,AREA_EM_ALLYEAR,Seq!O$1,FALSE)),VLOOKUP($F172,AREA_EM_ALLYEAR,Seq!O$1,FALSE),".")</f>
        <v>.</v>
      </c>
      <c r="FK172" t="str">
        <f t="shared" si="130"/>
        <v>.</v>
      </c>
      <c r="FN172" t="str">
        <f>IF( ISNUMBER(VLOOKUP($F172,AREA_LIFE,Seq!V$1,FALSE)-Life!V$39),VLOOKUP($F172,AREA_LIFE,Seq!V$1,FALSE)-Life!V$39,".")</f>
        <v>.</v>
      </c>
      <c r="FO172" t="str">
        <f>IF( ISNUMBER(VLOOKUP($F172,AREA_LIFE,Seq!W$1,FALSE)-Life!W$39),VLOOKUP($F172,AREA_LIFE,Seq!W$1,FALSE)-Life!W$39,".")</f>
        <v>.</v>
      </c>
      <c r="FP172" t="str">
        <f>IF( ISNUMBER(VLOOKUP($F172,AREA_LIFE,Seq!X$1,FALSE)-Life!X$39),VLOOKUP($F172,AREA_LIFE,Seq!X$1,FALSE)-Life!X$39,".")</f>
        <v>.</v>
      </c>
      <c r="FQ172" t="str">
        <f>IF( ISNUMBER(VLOOKUP($F172,AREA_LIFE,Seq!Y$1,FALSE)-Life!Y$39),VLOOKUP($F172,AREA_LIFE,Seq!Y$1,FALSE)-Life!Y$39,".")</f>
        <v>.</v>
      </c>
      <c r="FR172" t="str">
        <f>IF( ISNUMBER(VLOOKUP($F172,AREA_LIFE,Seq!Z$1,FALSE)-Life!Z$39),VLOOKUP($F172,AREA_LIFE,Seq!Z$1,FALSE)-Life!Z$39,".")</f>
        <v>.</v>
      </c>
      <c r="FS172" t="str">
        <f>IF( ISNUMBER(VLOOKUP($F172,AREA_LIFE,Seq!AA$1,FALSE)-Life!AA$39),VLOOKUP($F172,AREA_LIFE,Seq!AA$1,FALSE)-Life!AA$39,".")</f>
        <v>.</v>
      </c>
      <c r="FT172" t="str">
        <f>IF( ISNUMBER(VLOOKUP($F172,AREA_LIFE,Seq!AB$1,FALSE)-Life!AB$39),VLOOKUP($F172,AREA_LIFE,Seq!AB$1,FALSE)-Life!AB$39,".")</f>
        <v>.</v>
      </c>
      <c r="FU172" t="str">
        <f>IF( ISNUMBER(VLOOKUP($F172,AREA_LIFE,Seq!AC$1,FALSE)-Life!AC$39),VLOOKUP($F172,AREA_LIFE,Seq!AC$1,FALSE)-Life!AC$39,".")</f>
        <v>.</v>
      </c>
      <c r="FV172" t="str">
        <f>IF( ISNUMBER(VLOOKUP($F172,AREA_LIFE,Seq!AD$1,FALSE)-Life!AD$39),VLOOKUP($F172,AREA_LIFE,Seq!AD$1,FALSE)-Life!AD$39,".")</f>
        <v>.</v>
      </c>
      <c r="FW172" t="str">
        <f>IF( ISNUMBER(VLOOKUP($F172,AREA_LIFE,Seq!AE$1,FALSE)-Life!AE$39),VLOOKUP($F172,AREA_LIFE,Seq!AE$1,FALSE)-Life!AE$39,".")</f>
        <v>.</v>
      </c>
      <c r="FX172" t="str">
        <f>IF( ISNUMBER(VLOOKUP($F172,AREA_LIFE,Seq!AF$1,FALSE)-Life!AF$39),VLOOKUP($F172,AREA_LIFE,Seq!AF$1,FALSE)-Life!AF$39,".")</f>
        <v>.</v>
      </c>
      <c r="FY172" t="str">
        <f>IF( ISNUMBER(VLOOKUP($F172,AREA_LIFE,Seq!AG$1,FALSE)-Life!AG$39),VLOOKUP($F172,AREA_LIFE,Seq!AG$1,FALSE)-Life!AG$39,".")</f>
        <v>.</v>
      </c>
      <c r="FZ172" t="str">
        <f>IF( ISNUMBER(VLOOKUP($F172,AREA_LIFE,Seq!AH$1,FALSE)-Life!AH$39),VLOOKUP($F172,AREA_LIFE,Seq!AH$1,FALSE)-Life!AH$39,".")</f>
        <v>.</v>
      </c>
      <c r="GA172" t="str">
        <f>IF( ISNUMBER(VLOOKUP($F172,AREA_LIFE,Seq!AI$1,FALSE)-Life!AI$39),VLOOKUP($F172,AREA_LIFE,Seq!AI$1,FALSE)-Life!AI$39,".")</f>
        <v>.</v>
      </c>
      <c r="GB172" t="str">
        <f>IF( ISNUMBER(VLOOKUP($F172,AREA_LIFE,Seq!AJ$1,FALSE)-Life!AJ$39),VLOOKUP($F172,AREA_LIFE,Seq!AJ$1,FALSE)-Life!AJ$39,".")</f>
        <v>.</v>
      </c>
      <c r="GC172" t="str">
        <f>IF( ISNUMBER(VLOOKUP($F172,AREA_LIFE,Seq!AK$1,FALSE)-Life!AK$39),VLOOKUP($F172,AREA_LIFE,Seq!AK$1,FALSE)-Life!AK$39,".")</f>
        <v>.</v>
      </c>
      <c r="GD172" t="str">
        <f>IF( ISNUMBER(VLOOKUP($F172,AREA_LIFE,Seq!AL$1,FALSE)-Life!AL$39),VLOOKUP($F172,AREA_LIFE,Seq!AL$1,FALSE)-Life!AL$39,".")</f>
        <v>.</v>
      </c>
      <c r="GE172" t="str">
        <f>IF( ISNUMBER(VLOOKUP($F172,AREA_LIFE,Seq!AM$1,FALSE)-Life!AM$39),VLOOKUP($F172,AREA_LIFE,Seq!AM$1,FALSE)-Life!AM$39,".")</f>
        <v>.</v>
      </c>
      <c r="GF172" t="str">
        <f>IF( ISNUMBER(VLOOKUP($F172,AREA_LIFE,Seq!AN$1,FALSE)-Life!AN$39),VLOOKUP($F172,AREA_LIFE,Seq!AN$1,FALSE)-Life!AN$39,".")</f>
        <v>.</v>
      </c>
      <c r="GG172" t="str">
        <f>IF( ISNUMBER(VLOOKUP($F172,AREA_LIFE,Seq!AO$1,FALSE)-Life!AO$39),VLOOKUP($F172,AREA_LIFE,Seq!AO$1,FALSE)-Life!AO$39,".")</f>
        <v>.</v>
      </c>
      <c r="GH172" t="str">
        <f>IF( ISNUMBER(VLOOKUP($F172,AREA_LIFE,Seq!AP$1,FALSE)-Life!AP$39),VLOOKUP($F172,AREA_LIFE,Seq!AP$1,FALSE)-Life!AP$39,".")</f>
        <v>.</v>
      </c>
      <c r="GI172" t="str">
        <f>IF( ISNUMBER(VLOOKUP($F172,AREA_LIFE,Seq!AQ$1,FALSE)-Life!AQ$39),VLOOKUP($F172,AREA_LIFE,Seq!AQ$1,FALSE)-Life!AQ$39,".")</f>
        <v>.</v>
      </c>
      <c r="GJ172" t="str">
        <f>IF( ISNUMBER(VLOOKUP($F172,AREA_LIFE,Seq!AR$1,FALSE)-Life!AR$39),VLOOKUP($F172,AREA_LIFE,Seq!AR$1,FALSE)-Life!AR$39,".")</f>
        <v>.</v>
      </c>
      <c r="GK172" t="str">
        <f>IF( ISNUMBER(VLOOKUP($F172,AREA_LIFE,Seq!AS$1,FALSE)-Life!AS$39),VLOOKUP($F172,AREA_LIFE,Seq!AS$1,FALSE)-Life!AS$39,".")</f>
        <v>.</v>
      </c>
      <c r="GL172" t="str">
        <f>IF( ISNUMBER(VLOOKUP($F172,AREA_LIFE,Seq!AT$1,FALSE)-Life!AT$39),VLOOKUP($F172,AREA_LIFE,Seq!AT$1,FALSE)-Life!AT$39,".")</f>
        <v>.</v>
      </c>
      <c r="GM172" t="str">
        <f>IF( ISNUMBER(VLOOKUP($F172,AREA_LIFE,Seq!AU$1,FALSE)-Life!AU$39),VLOOKUP($F172,AREA_LIFE,Seq!AU$1,FALSE)-Life!AU$39,".")</f>
        <v>.</v>
      </c>
      <c r="GN172" t="str">
        <f>IF( ISNUMBER(VLOOKUP($F172,AREA_LIFE,Seq!AV$1,FALSE)-Life!AV$39),VLOOKUP($F172,AREA_LIFE,Seq!AV$1,FALSE)-Life!AV$39,".")</f>
        <v>.</v>
      </c>
      <c r="GO172" t="str">
        <f>IF( ISNUMBER(VLOOKUP($F172,AREA_LIFE,Seq!AW$1,FALSE)-Life!AW$39),VLOOKUP($F172,AREA_LIFE,Seq!AW$1,FALSE)-Life!AW$39,".")</f>
        <v>.</v>
      </c>
      <c r="GP172" t="str">
        <f>IF( ISNUMBER(VLOOKUP($F172,AREA_LIFE,Seq!AX$1,FALSE)-Life!AX$39),VLOOKUP($F172,AREA_LIFE,Seq!AX$1,FALSE)-Life!AX$39,".")</f>
        <v>.</v>
      </c>
      <c r="GQ172" t="str">
        <f t="shared" si="131"/>
        <v>.</v>
      </c>
      <c r="GS172" t="str">
        <f>IFERROR(VLOOKUP($F172,AREA_LIFE,Seq!V$1,FALSE),".")</f>
        <v>.</v>
      </c>
      <c r="GT172" t="str">
        <f>IFERROR(VLOOKUP($F172,AREA_LIFE,Seq!W$1,FALSE),".")</f>
        <v>.</v>
      </c>
      <c r="GU172" t="str">
        <f>IFERROR(VLOOKUP($F172,AREA_LIFE,Seq!X$1,FALSE),".")</f>
        <v>.</v>
      </c>
      <c r="GV172" t="str">
        <f>IFERROR(VLOOKUP($F172,AREA_LIFE,Seq!Y$1,FALSE),".")</f>
        <v>.</v>
      </c>
      <c r="GW172" t="str">
        <f>IFERROR(VLOOKUP($F172,AREA_LIFE,Seq!Z$1,FALSE),".")</f>
        <v>.</v>
      </c>
      <c r="GX172" t="str">
        <f>IFERROR(VLOOKUP($F172,AREA_LIFE,Seq!AA$1,FALSE),".")</f>
        <v>.</v>
      </c>
      <c r="GY172" t="str">
        <f>IFERROR(VLOOKUP($F172,AREA_LIFE,Seq!AB$1,FALSE),".")</f>
        <v>.</v>
      </c>
      <c r="GZ172" t="str">
        <f>IFERROR(VLOOKUP($F172,AREA_LIFE,Seq!AC$1,FALSE),".")</f>
        <v>.</v>
      </c>
      <c r="HA172" t="str">
        <f>IFERROR(VLOOKUP($F172,AREA_LIFE,Seq!AD$1,FALSE),".")</f>
        <v>.</v>
      </c>
      <c r="HB172" t="str">
        <f>IFERROR(VLOOKUP($F172,AREA_LIFE,Seq!AE$1,FALSE),".")</f>
        <v>.</v>
      </c>
      <c r="HC172" t="str">
        <f>IFERROR(VLOOKUP($F172,AREA_LIFE,Seq!AF$1,FALSE),".")</f>
        <v>.</v>
      </c>
      <c r="HD172" t="str">
        <f>IFERROR(VLOOKUP($F172,AREA_LIFE,Seq!AG$1,FALSE),".")</f>
        <v>.</v>
      </c>
      <c r="HE172" t="str">
        <f>IFERROR(VLOOKUP($F172,AREA_LIFE,Seq!AH$1,FALSE),".")</f>
        <v>.</v>
      </c>
      <c r="HF172" t="str">
        <f>IFERROR(VLOOKUP($F172,AREA_LIFE,Seq!AI$1,FALSE),".")</f>
        <v>.</v>
      </c>
      <c r="HG172" t="str">
        <f>IFERROR(VLOOKUP($F172,AREA_LIFE,Seq!AJ$1,FALSE),".")</f>
        <v>.</v>
      </c>
      <c r="HH172" t="str">
        <f>IFERROR(VLOOKUP($F172,AREA_LIFE,Seq!AK$1,FALSE),".")</f>
        <v>.</v>
      </c>
      <c r="HI172" t="str">
        <f>IFERROR(VLOOKUP($F172,AREA_LIFE,Seq!AL$1,FALSE),".")</f>
        <v>.</v>
      </c>
      <c r="HJ172" t="str">
        <f>IFERROR(VLOOKUP($F172,AREA_LIFE,Seq!AM$1,FALSE),".")</f>
        <v>.</v>
      </c>
      <c r="HK172" t="str">
        <f>IFERROR(VLOOKUP($F172,AREA_LIFE,Seq!AN$1,FALSE),".")</f>
        <v>.</v>
      </c>
      <c r="HL172" t="str">
        <f>IFERROR(VLOOKUP($F172,AREA_LIFE,Seq!AO$1,FALSE),".")</f>
        <v>.</v>
      </c>
      <c r="HM172" t="str">
        <f>IFERROR(VLOOKUP($F172,AREA_LIFE,Seq!AP$1,FALSE),".")</f>
        <v>.</v>
      </c>
      <c r="HN172" t="str">
        <f>IFERROR(VLOOKUP($F172,AREA_LIFE,Seq!AQ$1,FALSE),".")</f>
        <v>.</v>
      </c>
      <c r="HO172" t="str">
        <f>IFERROR(VLOOKUP($F172,AREA_LIFE,Seq!AR$1,FALSE),".")</f>
        <v>.</v>
      </c>
      <c r="HP172" t="str">
        <f>IFERROR(VLOOKUP($F172,AREA_LIFE,Seq!AS$1,FALSE),".")</f>
        <v>.</v>
      </c>
      <c r="HQ172" t="str">
        <f>IFERROR(VLOOKUP($F172,AREA_LIFE,Seq!AT$1,FALSE),".")</f>
        <v>.</v>
      </c>
      <c r="HR172" t="str">
        <f>IFERROR(VLOOKUP($F172,AREA_LIFE,Seq!AU$1,FALSE),".")</f>
        <v>.</v>
      </c>
      <c r="HS172" t="str">
        <f>IFERROR(VLOOKUP($F172,AREA_LIFE,Seq!AV$1,FALSE),".")</f>
        <v>.</v>
      </c>
      <c r="HT172" t="str">
        <f>IFERROR(VLOOKUP($F172,AREA_LIFE,Seq!AW$1,FALSE),".")</f>
        <v>.</v>
      </c>
      <c r="HU172" t="str">
        <f>IFERROR(VLOOKUP($F172,AREA_LIFE,Seq!AX$1,FALSE),".")</f>
        <v>.</v>
      </c>
      <c r="HV172" t="str">
        <f>IFERROR(VLOOKUP($F172,AREA_LIFE,Seq!AY$1,FALSE),".")</f>
        <v>.</v>
      </c>
      <c r="HZ172">
        <f t="shared" si="134"/>
        <v>361</v>
      </c>
      <c r="IA172">
        <f t="shared" si="132"/>
        <v>0</v>
      </c>
      <c r="IB172" t="str">
        <f t="shared" si="135"/>
        <v>.</v>
      </c>
      <c r="IC172" t="str">
        <f t="shared" si="136"/>
        <v>.</v>
      </c>
      <c r="ID172" t="str">
        <f t="shared" si="133"/>
        <v>.</v>
      </c>
      <c r="IE172" t="str">
        <f>work!FK172</f>
        <v>.</v>
      </c>
      <c r="IF172" t="str">
        <f>work!FL172</f>
        <v>.</v>
      </c>
      <c r="IG172" t="str">
        <f>work!FM172</f>
        <v>.</v>
      </c>
      <c r="IH172" t="str">
        <f>IF(ISNUMBER(work!FS172-work!FK172),work!FS172-work!FK172,".")</f>
        <v>.</v>
      </c>
      <c r="II172" t="str">
        <f>IF(ISNUMBER(work!FT172-work!FL172),work!FT172-work!FL172,".")</f>
        <v>.</v>
      </c>
      <c r="IJ172" t="str">
        <f>IF(ISNUMBER(work!FU172-work!FM172),work!FU172-work!FM172,".")</f>
        <v>.</v>
      </c>
    </row>
    <row r="173" spans="1:244" hidden="1">
      <c r="A173" s="24" t="str">
        <f t="shared" si="97"/>
        <v>拉丁美洲</v>
      </c>
      <c r="B173" s="24" t="str">
        <f t="shared" si="137"/>
        <v>InEM90</v>
      </c>
      <c r="C173" s="24" t="str">
        <f t="shared" si="138"/>
        <v>Out</v>
      </c>
      <c r="D173" s="24"/>
      <c r="E173" s="25" t="s">
        <v>2639</v>
      </c>
      <c r="F173" s="26" t="str">
        <f t="shared" si="100"/>
        <v>Uruguay</v>
      </c>
      <c r="G173" s="27">
        <f t="shared" si="101"/>
        <v>0</v>
      </c>
      <c r="H173" s="27">
        <f t="shared" si="102"/>
        <v>0</v>
      </c>
      <c r="I173" s="27">
        <f t="shared" si="103"/>
        <v>0</v>
      </c>
      <c r="J173" s="27">
        <f t="shared" si="104"/>
        <v>0</v>
      </c>
      <c r="K173" s="27">
        <f t="shared" si="105"/>
        <v>0</v>
      </c>
      <c r="L173" s="27">
        <f t="shared" si="106"/>
        <v>0</v>
      </c>
      <c r="M173" s="27">
        <f t="shared" si="107"/>
        <v>0</v>
      </c>
      <c r="N173" s="27">
        <f t="shared" si="108"/>
        <v>0</v>
      </c>
      <c r="O173" s="27">
        <f t="shared" si="109"/>
        <v>0</v>
      </c>
      <c r="P173" s="27">
        <f t="shared" si="110"/>
        <v>0</v>
      </c>
      <c r="Q173" s="27">
        <f t="shared" si="111"/>
        <v>136</v>
      </c>
      <c r="R173" s="27">
        <f t="shared" si="112"/>
        <v>0</v>
      </c>
      <c r="S173" s="27">
        <f t="shared" si="113"/>
        <v>0</v>
      </c>
      <c r="T173" s="27">
        <f t="shared" si="114"/>
        <v>0</v>
      </c>
      <c r="U173" s="27">
        <f t="shared" si="115"/>
        <v>14</v>
      </c>
      <c r="V173" s="27">
        <f t="shared" si="116"/>
        <v>0</v>
      </c>
      <c r="W173" s="27">
        <f t="shared" si="117"/>
        <v>5</v>
      </c>
      <c r="X173" s="27">
        <f t="shared" si="118"/>
        <v>0</v>
      </c>
      <c r="Y173" s="27" t="str">
        <f t="shared" si="119"/>
        <v>.</v>
      </c>
      <c r="Z173" s="27" t="str">
        <f t="shared" si="120"/>
        <v>.</v>
      </c>
      <c r="AA173" s="27">
        <f t="shared" si="121"/>
        <v>0</v>
      </c>
      <c r="AB173" s="27">
        <f t="shared" si="122"/>
        <v>104</v>
      </c>
      <c r="AC173" s="27">
        <f t="shared" si="123"/>
        <v>13</v>
      </c>
      <c r="AD173" s="27">
        <f t="shared" si="124"/>
        <v>209</v>
      </c>
      <c r="AE173" s="27">
        <f t="shared" si="139"/>
        <v>0</v>
      </c>
      <c r="AF173" s="27">
        <f t="shared" si="140"/>
        <v>221</v>
      </c>
      <c r="AG173" s="27"/>
      <c r="AH173" s="27">
        <f>IF(ISNUMBER(work!C173+work!AH173),work!C173+work!AH173,".")</f>
        <v>19993494.711883318</v>
      </c>
      <c r="AI173" s="27">
        <f>IF(ISNUMBER(work!D173+work!AI173),work!D173+work!AI173,".")</f>
        <v>20971294.421044201</v>
      </c>
      <c r="AJ173" s="27">
        <f>IF(ISNUMBER(work!E173+work!AJ173),work!E173+work!AJ173,".")</f>
        <v>22554232.68373397</v>
      </c>
      <c r="AK173" s="27">
        <f>IF(ISNUMBER(work!F173+work!AK173),work!F173+work!AK173,".")</f>
        <v>24682873.84872295</v>
      </c>
      <c r="AL173" s="27">
        <f>IF(ISNUMBER(work!G173+work!AL173),work!G173+work!AL173,".")</f>
        <v>28206301.07088935</v>
      </c>
      <c r="AM173" s="27">
        <f>IF(ISNUMBER(work!H173+work!AM173),work!H173+work!AM173,".")</f>
        <v>31847919.017567288</v>
      </c>
      <c r="AN173" s="27">
        <f>IF(ISNUMBER(work!I173+work!AN173),work!I173+work!AN173,".")</f>
        <v>34650673.372162834</v>
      </c>
      <c r="AO173" s="27">
        <f>IF(ISNUMBER(work!J173+work!AO173),work!J173+work!AO173,".")</f>
        <v>38615140.894578159</v>
      </c>
      <c r="AP173" s="27">
        <f>IF(ISNUMBER(work!K173+work!AP173),work!K173+work!AP173,".")</f>
        <v>42816924.695277028</v>
      </c>
      <c r="AQ173" s="27">
        <f>IF(ISNUMBER(work!L173+work!AQ173),work!L173+work!AQ173,".")</f>
        <v>44522339.861303851</v>
      </c>
      <c r="AR173" s="27">
        <f>IF(ISNUMBER(work!M173+work!AR173),work!M173+work!AR173,".")</f>
        <v>46154996.893040821</v>
      </c>
      <c r="AS173" s="27">
        <f>IF(ISNUMBER(work!N173+work!AS173),work!N173+work!AS173,".")</f>
        <v>50305302.73430533</v>
      </c>
      <c r="AT173" s="27">
        <f>IF(ISNUMBER(work!O173+work!AT173),work!O173+work!AT173,".")</f>
        <v>57338649.986773945</v>
      </c>
      <c r="AU173" s="27">
        <f>IF(ISNUMBER(work!P173+work!AU173),work!P173+work!AU173,".")</f>
        <v>65151221.839636452</v>
      </c>
      <c r="AV173" s="27">
        <f>IF(ISNUMBER(work!Q173+work!AV173),work!Q173+work!AV173,".")</f>
        <v>73572890.889739975</v>
      </c>
      <c r="AW173" s="27">
        <f>IF(ISNUMBER(work!R173+work!AW173),work!R173+work!AW173,".")</f>
        <v>81334760.830527067</v>
      </c>
      <c r="AX173" s="27">
        <f>IF(ISNUMBER(work!S173+work!AX173),work!S173+work!AX173,".")</f>
        <v>89377326.932436883</v>
      </c>
      <c r="AY173" s="27">
        <f>IF(ISNUMBER(work!T173+work!AY173),work!T173+work!AY173,".")</f>
        <v>97597122.022398219</v>
      </c>
      <c r="AZ173" s="27">
        <f>IF(ISNUMBER(work!U173+work!AZ173),work!U173+work!AZ173,".")</f>
        <v>105135329.03616741</v>
      </c>
      <c r="BA173" s="27">
        <f>IF(ISNUMBER(work!V173+work!BA173),work!V173+work!BA173,".")</f>
        <v>112876615.69857712</v>
      </c>
      <c r="BB173" s="27">
        <f>IF(ISNUMBER(work!W173+work!BB173),work!W173+work!BB173,".")</f>
        <v>122130357.75189663</v>
      </c>
      <c r="BC173" s="27">
        <f>IF(ISNUMBER(work!X173+work!BC173),work!X173+work!BC173,".")</f>
        <v>132000483.00277427</v>
      </c>
      <c r="BD173" s="27">
        <f>IF(ISNUMBER(work!Y173+work!BD173),work!Y173+work!BD173,".")</f>
        <v>143568606.52380556</v>
      </c>
      <c r="BE173" s="27">
        <f>IF(ISNUMBER(work!Z173+work!BE173),work!Z173+work!BE173,".")</f>
        <v>157771954.89966971</v>
      </c>
      <c r="BF173" s="27">
        <f>IF(ISNUMBER(work!AA173+work!BF173),work!AA173+work!BF173,".")</f>
        <v>173741399.2455399</v>
      </c>
      <c r="BG173" s="27">
        <f>IF(ISNUMBER(work!AB173+work!BG173),work!AB173+work!BG173,".")</f>
        <v>191725861.67291725</v>
      </c>
      <c r="BH173" s="27">
        <f>IF(ISNUMBER(work!AC173+work!BH173),work!AC173+work!BH173,".")</f>
        <v>213799923.6073125</v>
      </c>
      <c r="BI173" s="27">
        <f>IF(ISNUMBER(work!AD173+work!BI173),work!AD173+work!BI173,".")</f>
        <v>241458403.50581956</v>
      </c>
      <c r="BJ173" s="27">
        <f>IF(ISNUMBER(work!AE173+work!BJ173),work!AE173+work!BJ173,".")</f>
        <v>263186922.6527684</v>
      </c>
      <c r="BK173" s="27">
        <f>IF(ISNUMBER(work!AF173+work!BK173),work!AF173+work!BK173,".")</f>
        <v>296745622.31386906</v>
      </c>
      <c r="BL173" s="27"/>
      <c r="BM173" s="27">
        <f>IF(ISNUMBER(work!AH173-work!C173),work!AH173-work!C173,".")</f>
        <v>-16594893.851182679</v>
      </c>
      <c r="BN173" s="27">
        <f>IF(ISNUMBER(work!AI173-work!D173),work!AI173-work!D173,".")</f>
        <v>-17519690.3473012</v>
      </c>
      <c r="BO173" s="27">
        <f>IF(ISNUMBER(work!AJ173-work!E173),work!AJ173-work!E173,".")</f>
        <v>-19439431.69853083</v>
      </c>
      <c r="BP173" s="27">
        <f>IF(ISNUMBER(work!AK173-work!F173),work!AK173-work!F173,".")</f>
        <v>-21888099.951208651</v>
      </c>
      <c r="BQ173" s="27">
        <f>IF(ISNUMBER(work!AL173-work!G173),work!AL173-work!G173,".")</f>
        <v>-25443460.74663185</v>
      </c>
      <c r="BR173" s="27">
        <f>IF(ISNUMBER(work!AM173-work!H173),work!AM173-work!H173,".")</f>
        <v>-29044560.645319309</v>
      </c>
      <c r="BS173" s="27">
        <f>IF(ISNUMBER(work!AN173-work!I173),work!AN173-work!I173,".")</f>
        <v>-31600344.501057774</v>
      </c>
      <c r="BT173" s="27">
        <f>IF(ISNUMBER(work!AO173-work!J173),work!AO173-work!J173,".")</f>
        <v>-35320995.051936045</v>
      </c>
      <c r="BU173" s="27">
        <f>IF(ISNUMBER(work!AP173-work!K173),work!AP173-work!K173,".")</f>
        <v>-39473994.61319337</v>
      </c>
      <c r="BV173" s="27">
        <f>IF(ISNUMBER(work!AQ173-work!L173),work!AQ173-work!L173,".")</f>
        <v>-41142507.138813749</v>
      </c>
      <c r="BW173" s="27">
        <f>IF(ISNUMBER(work!AR173-work!M173),work!AR173-work!M173,".")</f>
        <v>-42765114.293081388</v>
      </c>
      <c r="BX173" s="27">
        <f>IF(ISNUMBER(work!AS173-work!N173),work!AS173-work!N173,".")</f>
        <v>-46795458.680940069</v>
      </c>
      <c r="BY173" s="27">
        <f>IF(ISNUMBER(work!AT173-work!O173),work!AT173-work!O173,".")</f>
        <v>-53550419.549436264</v>
      </c>
      <c r="BZ173" s="27">
        <f>IF(ISNUMBER(work!AU173-work!P173),work!AU173-work!P173,".")</f>
        <v>-61262317.431643136</v>
      </c>
      <c r="CA173" s="27">
        <f>IF(ISNUMBER(work!AV173-work!Q173),work!AV173-work!Q173,".")</f>
        <v>-69400822.026077226</v>
      </c>
      <c r="CB173" s="27">
        <f>IF(ISNUMBER(work!AW173-work!R173),work!AW173-work!R173,".")</f>
        <v>-77223086.793114334</v>
      </c>
      <c r="CC173" s="27">
        <f>IF(ISNUMBER(work!AX173-work!S173),work!AX173-work!S173,".")</f>
        <v>-85036305.453568518</v>
      </c>
      <c r="CD173" s="27">
        <f>IF(ISNUMBER(work!AY173-work!T173),work!AY173-work!T173,".")</f>
        <v>-93036978.175505772</v>
      </c>
      <c r="CE173" s="27">
        <f>IF(ISNUMBER(work!AZ173-work!U173),work!AZ173-work!U173,".")</f>
        <v>-100368230.97717258</v>
      </c>
      <c r="CF173" s="27">
        <f>IF(ISNUMBER(work!BA173-work!V173),work!BA173-work!V173,".")</f>
        <v>-108245214.87577687</v>
      </c>
      <c r="CG173" s="27">
        <f>IF(ISNUMBER(work!BB173-work!W173),work!BB173-work!W173,".")</f>
        <v>-117565706.59070335</v>
      </c>
      <c r="CH173" s="27">
        <f>IF(ISNUMBER(work!BC173-work!X173),work!BC173-work!X173,".")</f>
        <v>-127590354.68026173</v>
      </c>
      <c r="CI173" s="27">
        <f>IF(ISNUMBER(work!BD173-work!Y173),work!BD173-work!Y173,".")</f>
        <v>-139644997.38838643</v>
      </c>
      <c r="CJ173" s="27">
        <f>IF(ISNUMBER(work!BE173-work!Z173),work!BE173-work!Z173,".")</f>
        <v>-153763009.40374231</v>
      </c>
      <c r="CK173" s="27">
        <f>IF(ISNUMBER(work!BF173-work!AA173),work!BF173-work!AA173,".")</f>
        <v>-169258596.45251608</v>
      </c>
      <c r="CL173" s="27">
        <f>IF(ISNUMBER(work!BG173-work!AB173),work!BG173-work!AB173,".")</f>
        <v>-186946133.57773674</v>
      </c>
      <c r="CM173" s="27">
        <f>IF(ISNUMBER(work!BH173-work!AC173),work!BH173-work!AC173,".")</f>
        <v>-208798023.09241748</v>
      </c>
      <c r="CN173" s="27">
        <f>IF(ISNUMBER(work!BI173-work!AD173),work!BI173-work!AD173,".")</f>
        <v>-236077276.26487446</v>
      </c>
      <c r="CO173" s="27">
        <f>IF(ISNUMBER(work!BJ173-work!AE173),work!BJ173-work!AE173,".")</f>
        <v>-257326968.29728958</v>
      </c>
      <c r="CP173" s="27">
        <f>IF(ISNUMBER(work!BK173-work!AF173),work!BK173-work!AF173,".")</f>
        <v>-290763485.51492161</v>
      </c>
      <c r="CQ173" s="27"/>
      <c r="CR173" s="27"/>
      <c r="CS173" s="27">
        <f>IF(ISNUMBER(work!CR173-work!BN173),work!CR173-work!BN173,".")</f>
        <v>7.3209742652585147E-2</v>
      </c>
      <c r="CT173" s="27">
        <f>IF(ISNUMBER(work!CS173-work!BO173),work!CS173-work!BO173,".")</f>
        <v>7.2209742652585146E-2</v>
      </c>
      <c r="CU173" s="27">
        <f>IF(ISNUMBER(work!CT173-work!BP173),work!CT173-work!BP173,".")</f>
        <v>7.2209742652585146E-2</v>
      </c>
      <c r="CV173" s="27">
        <f>IF(ISNUMBER(work!CU173-work!BQ173),work!CU173-work!BQ173,".")</f>
        <v>7.1209742652585145E-2</v>
      </c>
      <c r="CW173" s="27">
        <f>IF(ISNUMBER(work!CV173-work!BR173),work!CV173-work!BR173,".")</f>
        <v>7.1209742652585145E-2</v>
      </c>
      <c r="CX173" s="27">
        <f>IF(ISNUMBER(work!CW173-work!BS173),work!CW173-work!BS173,".")</f>
        <v>7.0209742652585144E-2</v>
      </c>
      <c r="CY173" s="27">
        <f>IF(ISNUMBER(work!CX173-work!BT173),work!CX173-work!BT173,".")</f>
        <v>6.9209742652585157E-2</v>
      </c>
      <c r="CZ173" s="27">
        <f>IF(ISNUMBER(work!CY173-work!BU173),work!CY173-work!BU173,".")</f>
        <v>6.8209742652585156E-2</v>
      </c>
      <c r="DA173" s="27">
        <f>IF(ISNUMBER(work!CZ173-work!BV173),work!CZ173-work!BV173,".")</f>
        <v>6.7209742652585155E-2</v>
      </c>
      <c r="DB173" s="27">
        <f>IF(ISNUMBER(work!DA173-work!BW173),work!DA173-work!BW173,".")</f>
        <v>6.6209742652585155E-2</v>
      </c>
      <c r="DC173" s="94">
        <f>IF(ISNUMBER(work!DB173-work!BX173),work!DB173-work!BX173,".")</f>
        <v>6.4209742652585153E-2</v>
      </c>
      <c r="DD173" s="27">
        <f>IF(ISNUMBER(work!DC173-work!BY173),work!DC173-work!BY173,".")</f>
        <v>6.2209742652585151E-2</v>
      </c>
      <c r="DE173" s="27">
        <f>IF(ISNUMBER(work!DD173-work!BZ173),work!DD173-work!BZ173,".")</f>
        <v>6.5609783298904087E-2</v>
      </c>
      <c r="DF173" s="27">
        <f>IF(ISNUMBER(work!DE173-work!CA173),work!DE173-work!CA173,".")</f>
        <v>6.3609783298904085E-2</v>
      </c>
      <c r="DG173" s="27">
        <f>IF(ISNUMBER(work!DF173-work!CB173),work!DF173-work!CB173,".")</f>
        <v>6.1609783298904083E-2</v>
      </c>
      <c r="DH173" s="27">
        <f>IF(ISNUMBER(work!DG173-work!CC173),work!DG173-work!CC173,".")</f>
        <v>5.9609783298904088E-2</v>
      </c>
      <c r="DI173" s="27">
        <f>IF(ISNUMBER(work!DH173-work!CD173),work!DH173-work!CD173,".")</f>
        <v>5.6609783298904093E-2</v>
      </c>
      <c r="DJ173" s="27">
        <f>IF(ISNUMBER(work!DI173-work!CE173),work!DI173-work!CE173,".")</f>
        <v>5.4609783298904091E-2</v>
      </c>
      <c r="DK173" s="27">
        <f>IF(ISNUMBER(work!DJ173-work!CF173),work!DJ173-work!CF173,".")</f>
        <v>5.2609783298904089E-2</v>
      </c>
      <c r="DL173" s="27">
        <f>IF(ISNUMBER(work!DK173-work!CG173),work!DK173-work!CG173,".")</f>
        <v>4.8638726623436976E-2</v>
      </c>
      <c r="DM173" s="94">
        <f>IF(ISNUMBER(work!DL173-work!CH173),work!DL173-work!CH173,".")</f>
        <v>4.4428134716262717E-2</v>
      </c>
      <c r="DN173" s="27">
        <f>IF(ISNUMBER(work!DM173-work!CI173),work!DM173-work!CI173,".")</f>
        <v>3.9962169264033919E-2</v>
      </c>
      <c r="DO173" s="27">
        <f>IF(ISNUMBER(work!DN173-work!CJ173),work!DN173-work!CJ173,".")</f>
        <v>3.5351650774471576E-2</v>
      </c>
      <c r="DP173" s="27">
        <f>IF(ISNUMBER(work!DO173-work!CK173),work!DO173-work!CK173,".")</f>
        <v>3.0831088085291281E-2</v>
      </c>
      <c r="DQ173" s="27">
        <f>IF(ISNUMBER(work!DP173-work!CL173),work!DP173-work!CL173,".")</f>
        <v>2.5599028631033652E-2</v>
      </c>
      <c r="DR173" s="94">
        <f>IF(ISNUMBER(work!DQ173-work!CM173),work!DQ173-work!CM173,".")</f>
        <v>2.1870375709035515E-2</v>
      </c>
      <c r="DS173" s="27">
        <f>IF(ISNUMBER(work!DR173-work!CN173),work!DR173-work!CN173,".")</f>
        <v>1.7795597842910439E-2</v>
      </c>
      <c r="DT173" s="27">
        <f>IF(ISNUMBER(work!DS173-work!CO173),work!DS173-work!CO173,".")</f>
        <v>1.4356194188403643E-2</v>
      </c>
      <c r="DU173" s="27">
        <f>IF(ISNUMBER(work!DT173-work!CP173),work!DT173-work!CP173,".")</f>
        <v>1.2302064874812987E-2</v>
      </c>
      <c r="DV173" s="27">
        <f t="shared" si="127"/>
        <v>1.2302064874812987E-2</v>
      </c>
      <c r="DW173" s="27"/>
      <c r="DX173" s="27" t="str">
        <f>IF(ISNUMBER(work!FJ173/work!FN173),work!FJ173/work!FN173,".")</f>
        <v>.</v>
      </c>
      <c r="DY173" s="27" t="str">
        <f>IF(ISNUMBER(work!FK173/work!FO173),work!FK173/work!FO173,".")</f>
        <v>.</v>
      </c>
      <c r="DZ173" s="27" t="str">
        <f>IF(ISNUMBER(work!FL173/work!FP173),work!FL173/work!FP173,".")</f>
        <v>.</v>
      </c>
      <c r="EA173" s="27" t="str">
        <f>IF(ISNUMBER(work!FM173/work!FQ173),work!FM173/work!FQ173,".")</f>
        <v>.</v>
      </c>
      <c r="EB173" s="27" t="str">
        <f>IF(ISNUMBER((work!FK173+work!FL173)/(work!FO173+work!FP173)),(work!FK173+work!FL173)/(work!FO173+work!FP173),".")</f>
        <v>.</v>
      </c>
      <c r="EC173" s="27" t="str">
        <f>IF(ISNUMBER(work!FR173/work!FV173),work!FR173/work!FV173,".")</f>
        <v>.</v>
      </c>
      <c r="ED173" s="27" t="str">
        <f>IF(ISNUMBER(work!FS173/work!FW173),work!FS173/work!FW173,".")</f>
        <v>.</v>
      </c>
      <c r="EE173" s="27" t="str">
        <f>IF(ISNUMBER(work!FT173/work!FX173),work!FT173/work!FX173,".")</f>
        <v>.</v>
      </c>
      <c r="EF173" s="27" t="str">
        <f>IF(ISNUMBER(work!FU173/work!FY173),work!FU173/work!FY173,".")</f>
        <v>.</v>
      </c>
      <c r="EG173" s="27" t="str">
        <f>IF(ISNUMBER((work!FS173+work!FT173)/(work!FW173+work!FX173)),(work!FS173+work!FT173)/(work!FW173+work!FX173),".")</f>
        <v>.</v>
      </c>
      <c r="EH173" s="27">
        <f>work!EZ173</f>
        <v>8.580426742375776E-5</v>
      </c>
      <c r="EI173" s="27">
        <f>work!FA173</f>
        <v>1.1270112723667462E-4</v>
      </c>
      <c r="EJ173" s="27" t="str">
        <f>work!FB173</f>
        <v>.</v>
      </c>
      <c r="EK173" s="27"/>
      <c r="EL173" s="27">
        <f t="shared" si="141"/>
        <v>19170.699000000001</v>
      </c>
      <c r="EM173">
        <f t="shared" si="129"/>
        <v>5</v>
      </c>
      <c r="EN173" t="str">
        <f>work!FM173</f>
        <v>.</v>
      </c>
      <c r="EO173" t="str">
        <f>IF(ISNUMBER(work!FK173+work!FL173),work!FK173+work!FL173,".")</f>
        <v>.</v>
      </c>
      <c r="EP173" t="str">
        <f>IF(ISNUMBER(work!FU173-work!FM173),work!FU173-work!FM173,".")</f>
        <v>.</v>
      </c>
      <c r="EQ173" t="str">
        <f>IF(ISNUMBER(work!FS173+work!FT173-work!FK173-work!FL173),(work!FS173+work!FT173-work!FK173-work!FL173),".")</f>
        <v>.</v>
      </c>
      <c r="EU173">
        <f>work!FC173</f>
        <v>250</v>
      </c>
      <c r="EV173">
        <f>work!FD173</f>
        <v>350</v>
      </c>
      <c r="EW173" t="str">
        <f>IF(ISNUMBER(VLOOKUP($F173,AREA_EM_ALLYEAR,Seq!B$1,FALSE)),VLOOKUP($F173,AREA_EM_ALLYEAR,Seq!B$1,FALSE),".")</f>
        <v>.</v>
      </c>
      <c r="EX173" t="str">
        <f>IF(ISNUMBER(VLOOKUP($F173,AREA_EM_ALLYEAR,Seq!C$1,FALSE)),VLOOKUP($F173,AREA_EM_ALLYEAR,Seq!C$1,FALSE),".")</f>
        <v>.</v>
      </c>
      <c r="EY173" t="str">
        <f>IF(ISNUMBER(VLOOKUP($F173,AREA_EM_ALLYEAR,Seq!D$1,FALSE)),VLOOKUP($F173,AREA_EM_ALLYEAR,Seq!D$1,FALSE),".")</f>
        <v>.</v>
      </c>
      <c r="EZ173" t="str">
        <f>IF(ISNUMBER(VLOOKUP($F173,AREA_EM_ALLYEAR,Seq!E$1,FALSE)),VLOOKUP($F173,AREA_EM_ALLYEAR,Seq!E$1,FALSE),".")</f>
        <v>.</v>
      </c>
      <c r="FA173" t="str">
        <f>IF(ISNUMBER(VLOOKUP($F173,AREA_EM_ALLYEAR,Seq!F$1,FALSE)),VLOOKUP($F173,AREA_EM_ALLYEAR,Seq!F$1,FALSE),".")</f>
        <v>.</v>
      </c>
      <c r="FB173" t="str">
        <f>IF(ISNUMBER(VLOOKUP($F173,AREA_EM_ALLYEAR,Seq!G$1,FALSE)),VLOOKUP($F173,AREA_EM_ALLYEAR,Seq!G$1,FALSE),".")</f>
        <v>.</v>
      </c>
      <c r="FC173" t="str">
        <f>IF(ISNUMBER(VLOOKUP($F173,AREA_EM_ALLYEAR,Seq!H$1,FALSE)),VLOOKUP($F173,AREA_EM_ALLYEAR,Seq!H$1,FALSE),".")</f>
        <v>.</v>
      </c>
      <c r="FD173" t="str">
        <f>IF(ISNUMBER(VLOOKUP($F173,AREA_EM_ALLYEAR,Seq!I$1,FALSE)),VLOOKUP($F173,AREA_EM_ALLYEAR,Seq!I$1,FALSE),".")</f>
        <v>.</v>
      </c>
      <c r="FE173" t="str">
        <f>IF(ISNUMBER(VLOOKUP($F173,AREA_EM_ALLYEAR,Seq!J$1,FALSE)),VLOOKUP($F173,AREA_EM_ALLYEAR,Seq!J$1,FALSE),".")</f>
        <v>.</v>
      </c>
      <c r="FF173" t="str">
        <f>IF(ISNUMBER(VLOOKUP($F173,AREA_EM_ALLYEAR,Seq!K$1,FALSE)),VLOOKUP($F173,AREA_EM_ALLYEAR,Seq!K$1,FALSE),".")</f>
        <v>.</v>
      </c>
      <c r="FG173" t="str">
        <f>IF(ISNUMBER(VLOOKUP($F173,AREA_EM_ALLYEAR,Seq!L$1,FALSE)),VLOOKUP($F173,AREA_EM_ALLYEAR,Seq!L$1,FALSE),".")</f>
        <v>.</v>
      </c>
      <c r="FH173" t="str">
        <f>IF(ISNUMBER(VLOOKUP($F173,AREA_EM_ALLYEAR,Seq!M$1,FALSE)),VLOOKUP($F173,AREA_EM_ALLYEAR,Seq!M$1,FALSE),".")</f>
        <v>.</v>
      </c>
      <c r="FI173" t="str">
        <f>IF(ISNUMBER(VLOOKUP($F173,AREA_EM_ALLYEAR,Seq!N$1,FALSE)),VLOOKUP($F173,AREA_EM_ALLYEAR,Seq!N$1,FALSE),".")</f>
        <v>.</v>
      </c>
      <c r="FJ173" t="str">
        <f>IF(ISNUMBER(VLOOKUP($F173,AREA_EM_ALLYEAR,Seq!O$1,FALSE)),VLOOKUP($F173,AREA_EM_ALLYEAR,Seq!O$1,FALSE),".")</f>
        <v>.</v>
      </c>
      <c r="FK173" t="str">
        <f t="shared" si="130"/>
        <v>.</v>
      </c>
      <c r="FN173">
        <f>IF( ISNUMBER(VLOOKUP($F173,AREA_LIFE,Seq!V$1,FALSE)-Life!V$39),VLOOKUP($F173,AREA_LIFE,Seq!V$1,FALSE)-Life!V$39,".")</f>
        <v>4.4579512195122106</v>
      </c>
      <c r="FO173" t="str">
        <f>IF( ISNUMBER(VLOOKUP($F173,AREA_LIFE,Seq!W$1,FALSE)-Life!W$39),VLOOKUP($F173,AREA_LIFE,Seq!W$1,FALSE)-Life!W$39,".")</f>
        <v>.</v>
      </c>
      <c r="FP173">
        <f>IF( ISNUMBER(VLOOKUP($F173,AREA_LIFE,Seq!X$1,FALSE)-Life!X$39),VLOOKUP($F173,AREA_LIFE,Seq!X$1,FALSE)-Life!X$39,".")</f>
        <v>4.6173658536585407</v>
      </c>
      <c r="FQ173" t="str">
        <f>IF( ISNUMBER(VLOOKUP($F173,AREA_LIFE,Seq!Y$1,FALSE)-Life!Y$39),VLOOKUP($F173,AREA_LIFE,Seq!Y$1,FALSE)-Life!Y$39,".")</f>
        <v>.</v>
      </c>
      <c r="FR173" t="str">
        <f>IF( ISNUMBER(VLOOKUP($F173,AREA_LIFE,Seq!Z$1,FALSE)-Life!Z$39),VLOOKUP($F173,AREA_LIFE,Seq!Z$1,FALSE)-Life!Z$39,".")</f>
        <v>.</v>
      </c>
      <c r="FS173">
        <f>IF( ISNUMBER(VLOOKUP($F173,AREA_LIFE,Seq!AA$1,FALSE)-Life!AA$39),VLOOKUP($F173,AREA_LIFE,Seq!AA$1,FALSE)-Life!AA$39,".")</f>
        <v>4.7732195121951122</v>
      </c>
      <c r="FT173" t="str">
        <f>IF( ISNUMBER(VLOOKUP($F173,AREA_LIFE,Seq!AB$1,FALSE)-Life!AB$39),VLOOKUP($F173,AREA_LIFE,Seq!AB$1,FALSE)-Life!AB$39,".")</f>
        <v>.</v>
      </c>
      <c r="FU173">
        <f>IF( ISNUMBER(VLOOKUP($F173,AREA_LIFE,Seq!AC$1,FALSE)-Life!AC$39),VLOOKUP($F173,AREA_LIFE,Seq!AC$1,FALSE)-Life!AC$39,".")</f>
        <v>4.813999999999993</v>
      </c>
      <c r="FV173" t="str">
        <f>IF( ISNUMBER(VLOOKUP($F173,AREA_LIFE,Seq!AD$1,FALSE)-Life!AD$39),VLOOKUP($F173,AREA_LIFE,Seq!AD$1,FALSE)-Life!AD$39,".")</f>
        <v>.</v>
      </c>
      <c r="FW173" t="str">
        <f>IF( ISNUMBER(VLOOKUP($F173,AREA_LIFE,Seq!AE$1,FALSE)-Life!AE$39),VLOOKUP($F173,AREA_LIFE,Seq!AE$1,FALSE)-Life!AE$39,".")</f>
        <v>.</v>
      </c>
      <c r="FX173">
        <f>IF( ISNUMBER(VLOOKUP($F173,AREA_LIFE,Seq!AF$1,FALSE)-Life!AF$39),VLOOKUP($F173,AREA_LIFE,Seq!AF$1,FALSE)-Life!AF$39,".")</f>
        <v>4.5594634146341519</v>
      </c>
      <c r="FY173" t="str">
        <f>IF( ISNUMBER(VLOOKUP($F173,AREA_LIFE,Seq!AG$1,FALSE)-Life!AG$39),VLOOKUP($F173,AREA_LIFE,Seq!AG$1,FALSE)-Life!AG$39,".")</f>
        <v>.</v>
      </c>
      <c r="FZ173">
        <f>IF( ISNUMBER(VLOOKUP($F173,AREA_LIFE,Seq!AH$1,FALSE)-Life!AH$39),VLOOKUP($F173,AREA_LIFE,Seq!AH$1,FALSE)-Life!AH$39,".")</f>
        <v>4.300853658536596</v>
      </c>
      <c r="GA173" t="str">
        <f>IF( ISNUMBER(VLOOKUP($F173,AREA_LIFE,Seq!AI$1,FALSE)-Life!AI$39),VLOOKUP($F173,AREA_LIFE,Seq!AI$1,FALSE)-Life!AI$39,".")</f>
        <v>.</v>
      </c>
      <c r="GB173" t="str">
        <f>IF( ISNUMBER(VLOOKUP($F173,AREA_LIFE,Seq!AJ$1,FALSE)-Life!AJ$39),VLOOKUP($F173,AREA_LIFE,Seq!AJ$1,FALSE)-Life!AJ$39,".")</f>
        <v>.</v>
      </c>
      <c r="GC173">
        <f>IF( ISNUMBER(VLOOKUP($F173,AREA_LIFE,Seq!AK$1,FALSE)-Life!AK$39),VLOOKUP($F173,AREA_LIFE,Seq!AK$1,FALSE)-Life!AK$39,".")</f>
        <v>3.7675243902439064</v>
      </c>
      <c r="GD173">
        <f>IF( ISNUMBER(VLOOKUP($F173,AREA_LIFE,Seq!AL$1,FALSE)-Life!AL$39),VLOOKUP($F173,AREA_LIFE,Seq!AL$1,FALSE)-Life!AL$39,".")</f>
        <v>3.5764146341463601</v>
      </c>
      <c r="GE173">
        <f>IF( ISNUMBER(VLOOKUP($F173,AREA_LIFE,Seq!AM$1,FALSE)-Life!AM$39),VLOOKUP($F173,AREA_LIFE,Seq!AM$1,FALSE)-Life!AM$39,".")</f>
        <v>3.3716829268292656</v>
      </c>
      <c r="GF173">
        <f>IF( ISNUMBER(VLOOKUP($F173,AREA_LIFE,Seq!AN$1,FALSE)-Life!AN$39),VLOOKUP($F173,AREA_LIFE,Seq!AN$1,FALSE)-Life!AN$39,".")</f>
        <v>3.3193414634146166</v>
      </c>
      <c r="GG173">
        <f>IF( ISNUMBER(VLOOKUP($F173,AREA_LIFE,Seq!AO$1,FALSE)-Life!AO$39),VLOOKUP($F173,AREA_LIFE,Seq!AO$1,FALSE)-Life!AO$39,".")</f>
        <v>3.1789999999999878</v>
      </c>
      <c r="GH173">
        <f>IF( ISNUMBER(VLOOKUP($F173,AREA_LIFE,Seq!AP$1,FALSE)-Life!AP$39),VLOOKUP($F173,AREA_LIFE,Seq!AP$1,FALSE)-Life!AP$39,".")</f>
        <v>3.5828292682926701</v>
      </c>
      <c r="GI173">
        <f>IF( ISNUMBER(VLOOKUP($F173,AREA_LIFE,Seq!AQ$1,FALSE)-Life!AQ$39),VLOOKUP($F173,AREA_LIFE,Seq!AQ$1,FALSE)-Life!AQ$39,".")</f>
        <v>3.2606097560975655</v>
      </c>
      <c r="GJ173">
        <f>IF( ISNUMBER(VLOOKUP($F173,AREA_LIFE,Seq!AR$1,FALSE)-Life!AR$39),VLOOKUP($F173,AREA_LIFE,Seq!AR$1,FALSE)-Life!AR$39,".")</f>
        <v>2.94319512195122</v>
      </c>
      <c r="GK173">
        <f>IF( ISNUMBER(VLOOKUP($F173,AREA_LIFE,Seq!AS$1,FALSE)-Life!AS$39),VLOOKUP($F173,AREA_LIFE,Seq!AS$1,FALSE)-Life!AS$39,".")</f>
        <v>2.7296585365853758</v>
      </c>
      <c r="GL173">
        <f>IF( ISNUMBER(VLOOKUP($F173,AREA_LIFE,Seq!AT$1,FALSE)-Life!AT$39),VLOOKUP($F173,AREA_LIFE,Seq!AT$1,FALSE)-Life!AT$39,".")</f>
        <v>2.842658536585347</v>
      </c>
      <c r="GM173">
        <f>IF( ISNUMBER(VLOOKUP($F173,AREA_LIFE,Seq!AU$1,FALSE)-Life!AU$39),VLOOKUP($F173,AREA_LIFE,Seq!AU$1,FALSE)-Life!AU$39,".")</f>
        <v>3.0326097560975711</v>
      </c>
      <c r="GN173">
        <f>IF( ISNUMBER(VLOOKUP($F173,AREA_LIFE,Seq!AV$1,FALSE)-Life!AV$39),VLOOKUP($F173,AREA_LIFE,Seq!AV$1,FALSE)-Life!AV$39,".")</f>
        <v>2.9661463414634284</v>
      </c>
      <c r="GO173">
        <f>IF( ISNUMBER(VLOOKUP($F173,AREA_LIFE,Seq!AW$1,FALSE)-Life!AW$39),VLOOKUP($F173,AREA_LIFE,Seq!AW$1,FALSE)-Life!AW$39,".")</f>
        <v>2.9120487804878081</v>
      </c>
      <c r="GP173">
        <f>IF( ISNUMBER(VLOOKUP($F173,AREA_LIFE,Seq!AX$1,FALSE)-Life!AX$39),VLOOKUP($F173,AREA_LIFE,Seq!AX$1,FALSE)-Life!AX$39,".")</f>
        <v>2.8561707317073086</v>
      </c>
      <c r="GQ173">
        <f t="shared" si="131"/>
        <v>2.8561707317073086</v>
      </c>
      <c r="GS173">
        <f>IFERROR(VLOOKUP($F173,AREA_LIFE,Seq!V$1,FALSE),".")</f>
        <v>70.426341463414644</v>
      </c>
      <c r="GT173" t="str">
        <f>IFERROR(VLOOKUP($F173,AREA_LIFE,Seq!W$1,FALSE),".")</f>
        <v>.</v>
      </c>
      <c r="GU173">
        <f>IFERROR(VLOOKUP($F173,AREA_LIFE,Seq!X$1,FALSE),".")</f>
        <v>70.965853658536602</v>
      </c>
      <c r="GV173" t="str">
        <f>IFERROR(VLOOKUP($F173,AREA_LIFE,Seq!Y$1,FALSE),".")</f>
        <v>.</v>
      </c>
      <c r="GW173" t="str">
        <f>IFERROR(VLOOKUP($F173,AREA_LIFE,Seq!Z$1,FALSE),".")</f>
        <v>.</v>
      </c>
      <c r="GX173">
        <f>IFERROR(VLOOKUP($F173,AREA_LIFE,Seq!AA$1,FALSE),".")</f>
        <v>71.653658536585368</v>
      </c>
      <c r="GY173" t="str">
        <f>IFERROR(VLOOKUP($F173,AREA_LIFE,Seq!AB$1,FALSE),".")</f>
        <v>.</v>
      </c>
      <c r="GZ173">
        <f>IFERROR(VLOOKUP($F173,AREA_LIFE,Seq!AC$1,FALSE),".")</f>
        <v>72.112195121951217</v>
      </c>
      <c r="HA173" t="str">
        <f>IFERROR(VLOOKUP($F173,AREA_LIFE,Seq!AD$1,FALSE),".")</f>
        <v>.</v>
      </c>
      <c r="HB173" t="str">
        <f>IFERROR(VLOOKUP($F173,AREA_LIFE,Seq!AE$1,FALSE),".")</f>
        <v>.</v>
      </c>
      <c r="HC173">
        <f>IFERROR(VLOOKUP($F173,AREA_LIFE,Seq!AF$1,FALSE),".")</f>
        <v>72.61853658536586</v>
      </c>
      <c r="HD173" t="str">
        <f>IFERROR(VLOOKUP($F173,AREA_LIFE,Seq!AG$1,FALSE),".")</f>
        <v>.</v>
      </c>
      <c r="HE173">
        <f>IFERROR(VLOOKUP($F173,AREA_LIFE,Seq!AH$1,FALSE),".")</f>
        <v>72.956097560975621</v>
      </c>
      <c r="HF173" t="str">
        <f>IFERROR(VLOOKUP($F173,AREA_LIFE,Seq!AI$1,FALSE),".")</f>
        <v>.</v>
      </c>
      <c r="HG173" t="str">
        <f>IFERROR(VLOOKUP($F173,AREA_LIFE,Seq!AJ$1,FALSE),".")</f>
        <v>.</v>
      </c>
      <c r="HH173">
        <f>IFERROR(VLOOKUP($F173,AREA_LIFE,Seq!AK$1,FALSE),".")</f>
        <v>73.385060975609775</v>
      </c>
      <c r="HI173">
        <f>IFERROR(VLOOKUP($F173,AREA_LIFE,Seq!AL$1,FALSE),".")</f>
        <v>73.528048780487822</v>
      </c>
      <c r="HJ173">
        <f>IFERROR(VLOOKUP($F173,AREA_LIFE,Seq!AM$1,FALSE),".")</f>
        <v>73.663414634146349</v>
      </c>
      <c r="HK173">
        <f>IFERROR(VLOOKUP($F173,AREA_LIFE,Seq!AN$1,FALSE),".")</f>
        <v>73.954146341463414</v>
      </c>
      <c r="HL173">
        <f>IFERROR(VLOOKUP($F173,AREA_LIFE,Seq!AO$1,FALSE),".")</f>
        <v>74.153902439024392</v>
      </c>
      <c r="HM173">
        <f>IFERROR(VLOOKUP($F173,AREA_LIFE,Seq!AP$1,FALSE),".")</f>
        <v>74.886829268292686</v>
      </c>
      <c r="HN173">
        <f>IFERROR(VLOOKUP($F173,AREA_LIFE,Seq!AQ$1,FALSE),".")</f>
        <v>74.872195121951222</v>
      </c>
      <c r="HO173">
        <f>IFERROR(VLOOKUP($F173,AREA_LIFE,Seq!AR$1,FALSE),".")</f>
        <v>74.836341463414641</v>
      </c>
      <c r="HP173">
        <f>IFERROR(VLOOKUP($F173,AREA_LIFE,Seq!AS$1,FALSE),".")</f>
        <v>74.876829268292695</v>
      </c>
      <c r="HQ173">
        <f>IFERROR(VLOOKUP($F173,AREA_LIFE,Seq!AT$1,FALSE),".")</f>
        <v>75.216341463414636</v>
      </c>
      <c r="HR173">
        <f>IFERROR(VLOOKUP($F173,AREA_LIFE,Seq!AU$1,FALSE),".")</f>
        <v>75.609268292682941</v>
      </c>
      <c r="HS173">
        <f>IFERROR(VLOOKUP($F173,AREA_LIFE,Seq!AV$1,FALSE),".")</f>
        <v>75.72975609756098</v>
      </c>
      <c r="HT173">
        <f>IFERROR(VLOOKUP($F173,AREA_LIFE,Seq!AW$1,FALSE),".")</f>
        <v>75.855121951219516</v>
      </c>
      <c r="HU173">
        <f>IFERROR(VLOOKUP($F173,AREA_LIFE,Seq!AX$1,FALSE),".")</f>
        <v>75.980731707317076</v>
      </c>
      <c r="HV173" t="str">
        <f>IFERROR(VLOOKUP($F173,AREA_LIFE,Seq!AY$1,FALSE),".")</f>
        <v>.</v>
      </c>
      <c r="HZ173">
        <f t="shared" si="134"/>
        <v>155</v>
      </c>
      <c r="IA173">
        <f t="shared" si="132"/>
        <v>0</v>
      </c>
      <c r="IB173">
        <f t="shared" si="135"/>
        <v>46154996.893040821</v>
      </c>
      <c r="IC173">
        <f t="shared" si="136"/>
        <v>-42765114.293081388</v>
      </c>
      <c r="ID173">
        <f t="shared" si="133"/>
        <v>6.4209742652585153E-2</v>
      </c>
      <c r="IE173" t="str">
        <f>work!FK173</f>
        <v>.</v>
      </c>
      <c r="IF173" t="str">
        <f>work!FL173</f>
        <v>.</v>
      </c>
      <c r="IG173" t="str">
        <f>work!FM173</f>
        <v>.</v>
      </c>
      <c r="IH173" t="str">
        <f>IF(ISNUMBER(work!FS173-work!FK173),work!FS173-work!FK173,".")</f>
        <v>.</v>
      </c>
      <c r="II173" t="str">
        <f>IF(ISNUMBER(work!FT173-work!FL173),work!FT173-work!FL173,".")</f>
        <v>.</v>
      </c>
      <c r="IJ173" t="str">
        <f>IF(ISNUMBER(work!FU173-work!FM173),work!FU173-work!FM173,".")</f>
        <v>.</v>
      </c>
    </row>
    <row r="174" spans="1:244" hidden="1">
      <c r="A174" s="24" t="str">
        <f t="shared" si="97"/>
        <v>拉丁美洲</v>
      </c>
      <c r="B174" s="24" t="str">
        <f t="shared" si="137"/>
        <v>InEM90</v>
      </c>
      <c r="C174" s="24" t="str">
        <f t="shared" si="138"/>
        <v>Out</v>
      </c>
      <c r="D174" s="24"/>
      <c r="E174" s="25" t="s">
        <v>3205</v>
      </c>
      <c r="F174" s="26" t="str">
        <f t="shared" si="100"/>
        <v>Venezuela</v>
      </c>
      <c r="G174" s="27">
        <f t="shared" si="101"/>
        <v>0</v>
      </c>
      <c r="H174" s="27">
        <f t="shared" si="102"/>
        <v>0</v>
      </c>
      <c r="I174" s="27">
        <f t="shared" si="103"/>
        <v>0</v>
      </c>
      <c r="J174" s="27">
        <f t="shared" si="104"/>
        <v>0</v>
      </c>
      <c r="K174" s="27">
        <f t="shared" si="105"/>
        <v>0</v>
      </c>
      <c r="L174" s="27">
        <f t="shared" si="106"/>
        <v>0</v>
      </c>
      <c r="M174" s="27">
        <f t="shared" si="107"/>
        <v>0</v>
      </c>
      <c r="N174" s="27">
        <f t="shared" si="108"/>
        <v>0</v>
      </c>
      <c r="O174" s="27" t="str">
        <f t="shared" si="109"/>
        <v>.</v>
      </c>
      <c r="P174" s="27" t="str">
        <f t="shared" si="110"/>
        <v>.</v>
      </c>
      <c r="Q174" s="27" t="str">
        <f t="shared" si="111"/>
        <v>.</v>
      </c>
      <c r="R174" s="27" t="str">
        <f t="shared" si="112"/>
        <v>.</v>
      </c>
      <c r="S174" s="27">
        <f t="shared" si="113"/>
        <v>50</v>
      </c>
      <c r="T174" s="27">
        <f t="shared" si="114"/>
        <v>17</v>
      </c>
      <c r="U174" s="27">
        <f t="shared" si="115"/>
        <v>86</v>
      </c>
      <c r="V174" s="27">
        <f t="shared" si="116"/>
        <v>565</v>
      </c>
      <c r="W174" s="27">
        <f t="shared" si="117"/>
        <v>37</v>
      </c>
      <c r="X174" s="27">
        <f t="shared" si="118"/>
        <v>500</v>
      </c>
      <c r="Y174" s="27">
        <f t="shared" si="119"/>
        <v>203</v>
      </c>
      <c r="Z174" s="27">
        <f t="shared" si="120"/>
        <v>128</v>
      </c>
      <c r="AA174" s="27">
        <f t="shared" si="121"/>
        <v>0</v>
      </c>
      <c r="AB174" s="27">
        <f t="shared" si="122"/>
        <v>276</v>
      </c>
      <c r="AC174" s="27">
        <f t="shared" si="123"/>
        <v>98</v>
      </c>
      <c r="AD174" s="27">
        <f t="shared" si="124"/>
        <v>1655244</v>
      </c>
      <c r="AE174" s="27">
        <f t="shared" si="139"/>
        <v>237</v>
      </c>
      <c r="AF174" s="27">
        <f t="shared" si="140"/>
        <v>198</v>
      </c>
      <c r="AG174" s="27"/>
      <c r="AH174" s="27">
        <f>IF(ISNUMBER(work!C174+work!AH174),work!C174+work!AH174,".")</f>
        <v>27077303.318554766</v>
      </c>
      <c r="AI174" s="27">
        <f>IF(ISNUMBER(work!D174+work!AI174),work!D174+work!AI174,".")</f>
        <v>27996735.34764646</v>
      </c>
      <c r="AJ174" s="27">
        <f>IF(ISNUMBER(work!E174+work!AJ174),work!E174+work!AJ174,".")</f>
        <v>29566836.37183769</v>
      </c>
      <c r="AK174" s="27">
        <f>IF(ISNUMBER(work!F174+work!AK174),work!F174+work!AK174,".")</f>
        <v>31532846.107069172</v>
      </c>
      <c r="AL174" s="27">
        <f>IF(ISNUMBER(work!G174+work!AL174),work!G174+work!AL174,".")</f>
        <v>35191180.606151022</v>
      </c>
      <c r="AM174" s="27">
        <f>IF(ISNUMBER(work!H174+work!AM174),work!H174+work!AM174,".")</f>
        <v>38828711.602559842</v>
      </c>
      <c r="AN174" s="27">
        <f>IF(ISNUMBER(work!I174+work!AN174),work!I174+work!AN174,".")</f>
        <v>42053708.530595772</v>
      </c>
      <c r="AO174" s="27">
        <f>IF(ISNUMBER(work!J174+work!AO174),work!J174+work!AO174,".")</f>
        <v>46216044.433925658</v>
      </c>
      <c r="AP174" s="27">
        <f>IF(ISNUMBER(work!K174+work!AP174),work!K174+work!AP174,".")</f>
        <v>50931794.889399938</v>
      </c>
      <c r="AQ174" s="27">
        <f>IF(ISNUMBER(work!L174+work!AQ174),work!L174+work!AQ174,".")</f>
        <v>51780081.365017697</v>
      </c>
      <c r="AR174" s="27">
        <f>IF(ISNUMBER(work!M174+work!AR174),work!M174+work!AR174,".")</f>
        <v>53986442.667790636</v>
      </c>
      <c r="AS174" s="27">
        <f>IF(ISNUMBER(work!N174+work!AS174),work!N174+work!AS174,".")</f>
        <v>59003674.5695614</v>
      </c>
      <c r="AT174" s="27">
        <f>IF(ISNUMBER(work!O174+work!AT174),work!O174+work!AT174,".")</f>
        <v>66531347.710283205</v>
      </c>
      <c r="AU174" s="27">
        <f>IF(ISNUMBER(work!P174+work!AU174),work!P174+work!AU174,".")</f>
        <v>74324114.337697387</v>
      </c>
      <c r="AV174" s="27">
        <f>IF(ISNUMBER(work!Q174+work!AV174),work!Q174+work!AV174,".")</f>
        <v>82342998.2696729</v>
      </c>
      <c r="AW174" s="27">
        <f>IF(ISNUMBER(work!R174+work!AW174),work!R174+work!AW174,".")</f>
        <v>90564063.736960307</v>
      </c>
      <c r="AX174" s="27">
        <f>IF(ISNUMBER(work!S174+work!AX174),work!S174+work!AX174,".")</f>
        <v>98469629.893207595</v>
      </c>
      <c r="AY174" s="27">
        <f>IF(ISNUMBER(work!T174+work!AY174),work!T174+work!AY174,".")</f>
        <v>107297409.9471924</v>
      </c>
      <c r="AZ174" s="27">
        <f>IF(ISNUMBER(work!U174+work!AZ174),work!U174+work!AZ174,".")</f>
        <v>114767368.721293</v>
      </c>
      <c r="BA174" s="27">
        <f>IF(ISNUMBER(work!V174+work!BA174),work!V174+work!BA174,".")</f>
        <v>121859118.3065486</v>
      </c>
      <c r="BB174" s="27">
        <f>IF(ISNUMBER(work!W174+work!BB174),work!W174+work!BB174,".")</f>
        <v>131562793.6278563</v>
      </c>
      <c r="BC174" s="27">
        <f>IF(ISNUMBER(work!X174+work!BC174),work!X174+work!BC174,".")</f>
        <v>141907806.96137431</v>
      </c>
      <c r="BD174" s="27">
        <f>IF(ISNUMBER(work!Y174+work!BD174),work!Y174+work!BD174,".")</f>
        <v>152646559.6980471</v>
      </c>
      <c r="BE174" s="27">
        <f>IF(ISNUMBER(work!Z174+work!BE174),work!Z174+work!BE174,".")</f>
        <v>165951073.55602002</v>
      </c>
      <c r="BF174" s="27">
        <f>IF(ISNUMBER(work!AA174+work!BF174),work!AA174+work!BF174,".")</f>
        <v>183545822.56027639</v>
      </c>
      <c r="BG174" s="27">
        <f>IF(ISNUMBER(work!AB174+work!BG174),work!AB174+work!BG174,".")</f>
        <v>202624700.1473009</v>
      </c>
      <c r="BH174" s="27">
        <f>IF(ISNUMBER(work!AC174+work!BH174),work!AC174+work!BH174,".")</f>
        <v>225962694.49369299</v>
      </c>
      <c r="BI174" s="27">
        <f>IF(ISNUMBER(work!AD174+work!BI174),work!AD174+work!BI174,".")</f>
        <v>254663356.55421931</v>
      </c>
      <c r="BJ174" s="27">
        <f>IF(ISNUMBER(work!AE174+work!BJ174),work!AE174+work!BJ174,".")</f>
        <v>276918646.85709649</v>
      </c>
      <c r="BK174" s="27">
        <f>IF(ISNUMBER(work!AF174+work!BK174),work!AF174+work!BK174,".")</f>
        <v>309756509.8261115</v>
      </c>
      <c r="BL174" s="27"/>
      <c r="BM174" s="27">
        <f>IF(ISNUMBER(work!AH174-work!C174),work!AH174-work!C174,".")</f>
        <v>-9511085.2445112299</v>
      </c>
      <c r="BN174" s="27">
        <f>IF(ISNUMBER(work!AI174-work!D174),work!AI174-work!D174,".")</f>
        <v>-10494249.420698941</v>
      </c>
      <c r="BO174" s="27">
        <f>IF(ISNUMBER(work!AJ174-work!E174),work!AJ174-work!E174,".")</f>
        <v>-12426828.01042711</v>
      </c>
      <c r="BP174" s="27">
        <f>IF(ISNUMBER(work!AK174-work!F174),work!AK174-work!F174,".")</f>
        <v>-15038127.692862429</v>
      </c>
      <c r="BQ174" s="27">
        <f>IF(ISNUMBER(work!AL174-work!G174),work!AL174-work!G174,".")</f>
        <v>-18458581.211370178</v>
      </c>
      <c r="BR174" s="27">
        <f>IF(ISNUMBER(work!AM174-work!H174),work!AM174-work!H174,".")</f>
        <v>-22063768.060326759</v>
      </c>
      <c r="BS174" s="27">
        <f>IF(ISNUMBER(work!AN174-work!I174),work!AN174-work!I174,".")</f>
        <v>-24197309.342624836</v>
      </c>
      <c r="BT174" s="27">
        <f>IF(ISNUMBER(work!AO174-work!J174),work!AO174-work!J174,".")</f>
        <v>-27720091.512588542</v>
      </c>
      <c r="BU174" s="27">
        <f>IF(ISNUMBER(work!AP174-work!K174),work!AP174-work!K174,".")</f>
        <v>-31359124.41907046</v>
      </c>
      <c r="BV174" s="27">
        <f>IF(ISNUMBER(work!AQ174-work!L174),work!AQ174-work!L174,".")</f>
        <v>-33884765.635099903</v>
      </c>
      <c r="BW174" s="27">
        <f>IF(ISNUMBER(work!AR174-work!M174),work!AR174-work!M174,".")</f>
        <v>-34933668.518331572</v>
      </c>
      <c r="BX174" s="27">
        <f>IF(ISNUMBER(work!AS174-work!N174),work!AS174-work!N174,".")</f>
        <v>-38097086.845683999</v>
      </c>
      <c r="BY174" s="27">
        <f>IF(ISNUMBER(work!AT174-work!O174),work!AT174-work!O174,".")</f>
        <v>-44357721.825927004</v>
      </c>
      <c r="BZ174" s="27">
        <f>IF(ISNUMBER(work!AU174-work!P174),work!AU174-work!P174,".")</f>
        <v>-52089424.933582194</v>
      </c>
      <c r="CA174" s="27">
        <f>IF(ISNUMBER(work!AV174-work!Q174),work!AV174-work!Q174,".")</f>
        <v>-60630714.646144301</v>
      </c>
      <c r="CB174" s="27">
        <f>IF(ISNUMBER(work!AW174-work!R174),work!AW174-work!R174,".")</f>
        <v>-67993783.886681095</v>
      </c>
      <c r="CC174" s="27">
        <f>IF(ISNUMBER(work!AX174-work!S174),work!AX174-work!S174,".")</f>
        <v>-75944002.492797807</v>
      </c>
      <c r="CD174" s="27">
        <f>IF(ISNUMBER(work!AY174-work!T174),work!AY174-work!T174,".")</f>
        <v>-83336690.25071159</v>
      </c>
      <c r="CE174" s="27">
        <f>IF(ISNUMBER(work!AZ174-work!U174),work!AZ174-work!U174,".")</f>
        <v>-90736191.292046994</v>
      </c>
      <c r="CF174" s="27">
        <f>IF(ISNUMBER(work!BA174-work!V174),work!BA174-work!V174,".")</f>
        <v>-99262712.267805398</v>
      </c>
      <c r="CG174" s="27">
        <f>IF(ISNUMBER(work!BB174-work!W174),work!BB174-work!W174,".")</f>
        <v>-108133270.71474369</v>
      </c>
      <c r="CH174" s="27">
        <f>IF(ISNUMBER(work!BC174-work!X174),work!BC174-work!X174,".")</f>
        <v>-117683030.7216617</v>
      </c>
      <c r="CI174" s="27">
        <f>IF(ISNUMBER(work!BD174-work!Y174),work!BD174-work!Y174,".")</f>
        <v>-130567044.21414489</v>
      </c>
      <c r="CJ174" s="27">
        <f>IF(ISNUMBER(work!BE174-work!Z174),work!BE174-work!Z174,".")</f>
        <v>-145583890.747392</v>
      </c>
      <c r="CK174" s="27">
        <f>IF(ISNUMBER(work!BF174-work!AA174),work!BF174-work!AA174,".")</f>
        <v>-159454173.13777959</v>
      </c>
      <c r="CL174" s="27">
        <f>IF(ISNUMBER(work!BG174-work!AB174),work!BG174-work!AB174,".")</f>
        <v>-176047295.10335308</v>
      </c>
      <c r="CM174" s="27">
        <f>IF(ISNUMBER(work!BH174-work!AC174),work!BH174-work!AC174,".")</f>
        <v>-196635252.20603698</v>
      </c>
      <c r="CN174" s="27">
        <f>IF(ISNUMBER(work!BI174-work!AD174),work!BI174-work!AD174,".")</f>
        <v>-222872323.21647471</v>
      </c>
      <c r="CO174" s="27">
        <f>IF(ISNUMBER(work!BJ174-work!AE174),work!BJ174-work!AE174,".")</f>
        <v>-243595244.09296149</v>
      </c>
      <c r="CP174" s="27">
        <f>IF(ISNUMBER(work!BK174-work!AF174),work!BK174-work!AF174,".")</f>
        <v>-277752598.00267917</v>
      </c>
      <c r="CQ174" s="27"/>
      <c r="CR174" s="27"/>
      <c r="CS174" s="27" t="str">
        <f>IF(ISNUMBER(work!CR174-work!BN174),work!CR174-work!BN174,".")</f>
        <v>.</v>
      </c>
      <c r="CT174" s="27" t="str">
        <f>IF(ISNUMBER(work!CS174-work!BO174),work!CS174-work!BO174,".")</f>
        <v>.</v>
      </c>
      <c r="CU174" s="27" t="str">
        <f>IF(ISNUMBER(work!CT174-work!BP174),work!CT174-work!BP174,".")</f>
        <v>.</v>
      </c>
      <c r="CV174" s="27" t="str">
        <f>IF(ISNUMBER(work!CU174-work!BQ174),work!CU174-work!BQ174,".")</f>
        <v>.</v>
      </c>
      <c r="CW174" s="27" t="str">
        <f>IF(ISNUMBER(work!CV174-work!BR174),work!CV174-work!BR174,".")</f>
        <v>.</v>
      </c>
      <c r="CX174" s="27" t="str">
        <f>IF(ISNUMBER(work!CW174-work!BS174),work!CW174-work!BS174,".")</f>
        <v>.</v>
      </c>
      <c r="CY174" s="27" t="str">
        <f>IF(ISNUMBER(work!CX174-work!BT174),work!CX174-work!BT174,".")</f>
        <v>.</v>
      </c>
      <c r="CZ174" s="27" t="str">
        <f>IF(ISNUMBER(work!CY174-work!BU174),work!CY174-work!BU174,".")</f>
        <v>.</v>
      </c>
      <c r="DA174" s="27" t="str">
        <f>IF(ISNUMBER(work!CZ174-work!BV174),work!CZ174-work!BV174,".")</f>
        <v>.</v>
      </c>
      <c r="DB174" s="27" t="str">
        <f>IF(ISNUMBER(work!DA174-work!BW174),work!DA174-work!BW174,".")</f>
        <v>.</v>
      </c>
      <c r="DC174" s="94" t="str">
        <f>IF(ISNUMBER(work!DB174-work!BX174),work!DB174-work!BX174,".")</f>
        <v>.</v>
      </c>
      <c r="DD174" s="27" t="str">
        <f>IF(ISNUMBER(work!DC174-work!BY174),work!DC174-work!BY174,".")</f>
        <v>.</v>
      </c>
      <c r="DE174" s="27" t="str">
        <f>IF(ISNUMBER(work!DD174-work!BZ174),work!DD174-work!BZ174,".")</f>
        <v>.</v>
      </c>
      <c r="DF174" s="27" t="str">
        <f>IF(ISNUMBER(work!DE174-work!CA174),work!DE174-work!CA174,".")</f>
        <v>.</v>
      </c>
      <c r="DG174" s="27" t="str">
        <f>IF(ISNUMBER(work!DF174-work!CB174),work!DF174-work!CB174,".")</f>
        <v>.</v>
      </c>
      <c r="DH174" s="27" t="str">
        <f>IF(ISNUMBER(work!DG174-work!CC174),work!DG174-work!CC174,".")</f>
        <v>.</v>
      </c>
      <c r="DI174" s="27" t="str">
        <f>IF(ISNUMBER(work!DH174-work!CD174),work!DH174-work!CD174,".")</f>
        <v>.</v>
      </c>
      <c r="DJ174" s="27" t="str">
        <f>IF(ISNUMBER(work!DI174-work!CE174),work!DI174-work!CE174,".")</f>
        <v>.</v>
      </c>
      <c r="DK174" s="27" t="str">
        <f>IF(ISNUMBER(work!DJ174-work!CF174),work!DJ174-work!CF174,".")</f>
        <v>.</v>
      </c>
      <c r="DL174" s="27" t="str">
        <f>IF(ISNUMBER(work!DK174-work!CG174),work!DK174-work!CG174,".")</f>
        <v>.</v>
      </c>
      <c r="DM174" s="94" t="str">
        <f>IF(ISNUMBER(work!DL174-work!CH174),work!DL174-work!CH174,".")</f>
        <v>.</v>
      </c>
      <c r="DN174" s="27" t="str">
        <f>IF(ISNUMBER(work!DM174-work!CI174),work!DM174-work!CI174,".")</f>
        <v>.</v>
      </c>
      <c r="DO174" s="27" t="str">
        <f>IF(ISNUMBER(work!DN174-work!CJ174),work!DN174-work!CJ174,".")</f>
        <v>.</v>
      </c>
      <c r="DP174" s="27" t="str">
        <f>IF(ISNUMBER(work!DO174-work!CK174),work!DO174-work!CK174,".")</f>
        <v>.</v>
      </c>
      <c r="DQ174" s="27" t="str">
        <f>IF(ISNUMBER(work!DP174-work!CL174),work!DP174-work!CL174,".")</f>
        <v>.</v>
      </c>
      <c r="DR174" s="94" t="str">
        <f>IF(ISNUMBER(work!DQ174-work!CM174),work!DQ174-work!CM174,".")</f>
        <v>.</v>
      </c>
      <c r="DS174" s="27" t="str">
        <f>IF(ISNUMBER(work!DR174-work!CN174),work!DR174-work!CN174,".")</f>
        <v>.</v>
      </c>
      <c r="DT174" s="27" t="str">
        <f>IF(ISNUMBER(work!DS174-work!CO174),work!DS174-work!CO174,".")</f>
        <v>.</v>
      </c>
      <c r="DU174" s="27" t="str">
        <f>IF(ISNUMBER(work!DT174-work!CP174),work!DT174-work!CP174,".")</f>
        <v>.</v>
      </c>
      <c r="DV174" s="27" t="str">
        <f t="shared" si="127"/>
        <v>.</v>
      </c>
      <c r="DW174" s="27"/>
      <c r="DX174" s="27" t="str">
        <f>IF(ISNUMBER(work!FJ174/work!FN174),work!FJ174/work!FN174,".")</f>
        <v>.</v>
      </c>
      <c r="DY174" s="27" t="str">
        <f>IF(ISNUMBER(work!FK174/work!FO174),work!FK174/work!FO174,".")</f>
        <v>.</v>
      </c>
      <c r="DZ174" s="27" t="str">
        <f>IF(ISNUMBER(work!FL174/work!FP174),work!FL174/work!FP174,".")</f>
        <v>.</v>
      </c>
      <c r="EA174" s="27" t="str">
        <f>IF(ISNUMBER(work!FM174/work!FQ174),work!FM174/work!FQ174,".")</f>
        <v>.</v>
      </c>
      <c r="EB174" s="27" t="str">
        <f>IF(ISNUMBER((work!FK174+work!FL174)/(work!FO174+work!FP174)),(work!FK174+work!FL174)/(work!FO174+work!FP174),".")</f>
        <v>.</v>
      </c>
      <c r="EC174" s="27" t="str">
        <f>IF(ISNUMBER(work!FR174/work!FV174),work!FR174/work!FV174,".")</f>
        <v>.</v>
      </c>
      <c r="ED174" s="27" t="str">
        <f>IF(ISNUMBER(work!FS174/work!FW174),work!FS174/work!FW174,".")</f>
        <v>.</v>
      </c>
      <c r="EE174" s="27" t="str">
        <f>IF(ISNUMBER(work!FT174/work!FX174),work!FT174/work!FX174,".")</f>
        <v>.</v>
      </c>
      <c r="EF174" s="27" t="str">
        <f>IF(ISNUMBER(work!FU174/work!FY174),work!FU174/work!FY174,".")</f>
        <v>.</v>
      </c>
      <c r="EG174" s="27" t="str">
        <f>IF(ISNUMBER((work!FS174+work!FT174)/(work!FW174+work!FX174)),(work!FS174+work!FT174)/(work!FW174+work!FX174),".")</f>
        <v>.</v>
      </c>
      <c r="EH174" s="27" t="str">
        <f>work!EZ174</f>
        <v>.</v>
      </c>
      <c r="EI174" s="27" t="str">
        <f>work!FA174</f>
        <v>.</v>
      </c>
      <c r="EJ174" s="27" t="str">
        <f>work!FB174</f>
        <v>.</v>
      </c>
      <c r="EK174" s="27"/>
      <c r="EL174" s="27">
        <f t="shared" si="141"/>
        <v>14410.679</v>
      </c>
      <c r="EM174">
        <f t="shared" si="129"/>
        <v>37</v>
      </c>
      <c r="EN174" t="str">
        <f>work!FM174</f>
        <v>.</v>
      </c>
      <c r="EO174" t="str">
        <f>IF(ISNUMBER(work!FK174+work!FL174),work!FK174+work!FL174,".")</f>
        <v>.</v>
      </c>
      <c r="EP174" t="str">
        <f>IF(ISNUMBER(work!FU174-work!FM174),work!FU174-work!FM174,".")</f>
        <v>.</v>
      </c>
      <c r="EQ174" t="str">
        <f>IF(ISNUMBER(work!FS174+work!FT174-work!FK174-work!FL174),(work!FS174+work!FT174-work!FK174-work!FL174),".")</f>
        <v>.</v>
      </c>
      <c r="EU174">
        <f>work!FC174</f>
        <v>14000</v>
      </c>
      <c r="EV174">
        <f>work!FD174</f>
        <v>14000</v>
      </c>
      <c r="EW174" t="str">
        <f>IF(ISNUMBER(VLOOKUP($F174,AREA_EM_ALLYEAR,Seq!B$1,FALSE)),VLOOKUP($F174,AREA_EM_ALLYEAR,Seq!B$1,FALSE),".")</f>
        <v>.</v>
      </c>
      <c r="EX174" t="str">
        <f>IF(ISNUMBER(VLOOKUP($F174,AREA_EM_ALLYEAR,Seq!C$1,FALSE)),VLOOKUP($F174,AREA_EM_ALLYEAR,Seq!C$1,FALSE),".")</f>
        <v>.</v>
      </c>
      <c r="EY174" t="str">
        <f>IF(ISNUMBER(VLOOKUP($F174,AREA_EM_ALLYEAR,Seq!D$1,FALSE)),VLOOKUP($F174,AREA_EM_ALLYEAR,Seq!D$1,FALSE),".")</f>
        <v>.</v>
      </c>
      <c r="EZ174" t="str">
        <f>IF(ISNUMBER(VLOOKUP($F174,AREA_EM_ALLYEAR,Seq!E$1,FALSE)),VLOOKUP($F174,AREA_EM_ALLYEAR,Seq!E$1,FALSE),".")</f>
        <v>.</v>
      </c>
      <c r="FA174" t="str">
        <f>IF(ISNUMBER(VLOOKUP($F174,AREA_EM_ALLYEAR,Seq!F$1,FALSE)),VLOOKUP($F174,AREA_EM_ALLYEAR,Seq!F$1,FALSE),".")</f>
        <v>.</v>
      </c>
      <c r="FB174" t="str">
        <f>IF(ISNUMBER(VLOOKUP($F174,AREA_EM_ALLYEAR,Seq!G$1,FALSE)),VLOOKUP($F174,AREA_EM_ALLYEAR,Seq!G$1,FALSE),".")</f>
        <v>.</v>
      </c>
      <c r="FC174" t="str">
        <f>IF(ISNUMBER(VLOOKUP($F174,AREA_EM_ALLYEAR,Seq!H$1,FALSE)),VLOOKUP($F174,AREA_EM_ALLYEAR,Seq!H$1,FALSE),".")</f>
        <v>.</v>
      </c>
      <c r="FD174" t="str">
        <f>IF(ISNUMBER(VLOOKUP($F174,AREA_EM_ALLYEAR,Seq!I$1,FALSE)),VLOOKUP($F174,AREA_EM_ALLYEAR,Seq!I$1,FALSE),".")</f>
        <v>.</v>
      </c>
      <c r="FE174" t="str">
        <f>IF(ISNUMBER(VLOOKUP($F174,AREA_EM_ALLYEAR,Seq!J$1,FALSE)),VLOOKUP($F174,AREA_EM_ALLYEAR,Seq!J$1,FALSE),".")</f>
        <v>.</v>
      </c>
      <c r="FF174" t="str">
        <f>IF(ISNUMBER(VLOOKUP($F174,AREA_EM_ALLYEAR,Seq!K$1,FALSE)),VLOOKUP($F174,AREA_EM_ALLYEAR,Seq!K$1,FALSE),".")</f>
        <v>.</v>
      </c>
      <c r="FG174" t="str">
        <f>IF(ISNUMBER(VLOOKUP($F174,AREA_EM_ALLYEAR,Seq!L$1,FALSE)),VLOOKUP($F174,AREA_EM_ALLYEAR,Seq!L$1,FALSE),".")</f>
        <v>.</v>
      </c>
      <c r="FH174" t="str">
        <f>IF(ISNUMBER(VLOOKUP($F174,AREA_EM_ALLYEAR,Seq!M$1,FALSE)),VLOOKUP($F174,AREA_EM_ALLYEAR,Seq!M$1,FALSE),".")</f>
        <v>.</v>
      </c>
      <c r="FI174" t="str">
        <f>IF(ISNUMBER(VLOOKUP($F174,AREA_EM_ALLYEAR,Seq!N$1,FALSE)),VLOOKUP($F174,AREA_EM_ALLYEAR,Seq!N$1,FALSE),".")</f>
        <v>.</v>
      </c>
      <c r="FJ174" t="str">
        <f>IF(ISNUMBER(VLOOKUP($F174,AREA_EM_ALLYEAR,Seq!O$1,FALSE)),VLOOKUP($F174,AREA_EM_ALLYEAR,Seq!O$1,FALSE),".")</f>
        <v>.</v>
      </c>
      <c r="FK174" t="str">
        <f t="shared" si="130"/>
        <v>.</v>
      </c>
      <c r="FN174">
        <f>IF( ISNUMBER(VLOOKUP($F174,AREA_LIFE,Seq!V$1,FALSE)-Life!V$39),VLOOKUP($F174,AREA_LIFE,Seq!V$1,FALSE)-Life!V$39,".")</f>
        <v>2.3696585365853906</v>
      </c>
      <c r="FO174" t="str">
        <f>IF( ISNUMBER(VLOOKUP($F174,AREA_LIFE,Seq!W$1,FALSE)-Life!W$39),VLOOKUP($F174,AREA_LIFE,Seq!W$1,FALSE)-Life!W$39,".")</f>
        <v>.</v>
      </c>
      <c r="FP174">
        <f>IF( ISNUMBER(VLOOKUP($F174,AREA_LIFE,Seq!X$1,FALSE)-Life!X$39),VLOOKUP($F174,AREA_LIFE,Seq!X$1,FALSE)-Life!X$39,".")</f>
        <v>2.4295609756097463</v>
      </c>
      <c r="FQ174" t="str">
        <f>IF( ISNUMBER(VLOOKUP($F174,AREA_LIFE,Seq!Y$1,FALSE)-Life!Y$39),VLOOKUP($F174,AREA_LIFE,Seq!Y$1,FALSE)-Life!Y$39,".")</f>
        <v>.</v>
      </c>
      <c r="FR174" t="str">
        <f>IF( ISNUMBER(VLOOKUP($F174,AREA_LIFE,Seq!Z$1,FALSE)-Life!Z$39),VLOOKUP($F174,AREA_LIFE,Seq!Z$1,FALSE)-Life!Z$39,".")</f>
        <v>.</v>
      </c>
      <c r="FS174">
        <f>IF( ISNUMBER(VLOOKUP($F174,AREA_LIFE,Seq!AA$1,FALSE)-Life!AA$39),VLOOKUP($F174,AREA_LIFE,Seq!AA$1,FALSE)-Life!AA$39,".")</f>
        <v>2.9483414634146214</v>
      </c>
      <c r="FT174" t="str">
        <f>IF( ISNUMBER(VLOOKUP($F174,AREA_LIFE,Seq!AB$1,FALSE)-Life!AB$39),VLOOKUP($F174,AREA_LIFE,Seq!AB$1,FALSE)-Life!AB$39,".")</f>
        <v>.</v>
      </c>
      <c r="FU174">
        <f>IF( ISNUMBER(VLOOKUP($F174,AREA_LIFE,Seq!AC$1,FALSE)-Life!AC$39),VLOOKUP($F174,AREA_LIFE,Seq!AC$1,FALSE)-Life!AC$39,".")</f>
        <v>3.2310731707317188</v>
      </c>
      <c r="FV174" t="str">
        <f>IF( ISNUMBER(VLOOKUP($F174,AREA_LIFE,Seq!AD$1,FALSE)-Life!AD$39),VLOOKUP($F174,AREA_LIFE,Seq!AD$1,FALSE)-Life!AD$39,".")</f>
        <v>.</v>
      </c>
      <c r="FW174" t="str">
        <f>IF( ISNUMBER(VLOOKUP($F174,AREA_LIFE,Seq!AE$1,FALSE)-Life!AE$39),VLOOKUP($F174,AREA_LIFE,Seq!AE$1,FALSE)-Life!AE$39,".")</f>
        <v>.</v>
      </c>
      <c r="FX174">
        <f>IF( ISNUMBER(VLOOKUP($F174,AREA_LIFE,Seq!AF$1,FALSE)-Life!AF$39),VLOOKUP($F174,AREA_LIFE,Seq!AF$1,FALSE)-Life!AF$39,".")</f>
        <v>3.1901951219512341</v>
      </c>
      <c r="FY174" t="str">
        <f>IF( ISNUMBER(VLOOKUP($F174,AREA_LIFE,Seq!AG$1,FALSE)-Life!AG$39),VLOOKUP($F174,AREA_LIFE,Seq!AG$1,FALSE)-Life!AG$39,".")</f>
        <v>.</v>
      </c>
      <c r="FZ174">
        <f>IF( ISNUMBER(VLOOKUP($F174,AREA_LIFE,Seq!AH$1,FALSE)-Life!AH$39),VLOOKUP($F174,AREA_LIFE,Seq!AH$1,FALSE)-Life!AH$39,".")</f>
        <v>3.0740243902439204</v>
      </c>
      <c r="GA174">
        <f>IF( ISNUMBER(VLOOKUP($F174,AREA_LIFE,Seq!AI$1,FALSE)-Life!AI$39),VLOOKUP($F174,AREA_LIFE,Seq!AI$1,FALSE)-Life!AI$39,".")</f>
        <v>2.7999268292682871</v>
      </c>
      <c r="GB174">
        <f>IF( ISNUMBER(VLOOKUP($F174,AREA_LIFE,Seq!AJ$1,FALSE)-Life!AJ$39),VLOOKUP($F174,AREA_LIFE,Seq!AJ$1,FALSE)-Life!AJ$39,".")</f>
        <v>2.8328292682926843</v>
      </c>
      <c r="GC174">
        <f>IF( ISNUMBER(VLOOKUP($F174,AREA_LIFE,Seq!AK$1,FALSE)-Life!AK$39),VLOOKUP($F174,AREA_LIFE,Seq!AK$1,FALSE)-Life!AK$39,".")</f>
        <v>2.5519756097560844</v>
      </c>
      <c r="GD174">
        <f>IF( ISNUMBER(VLOOKUP($F174,AREA_LIFE,Seq!AL$1,FALSE)-Life!AL$39),VLOOKUP($F174,AREA_LIFE,Seq!AL$1,FALSE)-Life!AL$39,".")</f>
        <v>2.4278780487804994</v>
      </c>
      <c r="GE174">
        <f>IF( ISNUMBER(VLOOKUP($F174,AREA_LIFE,Seq!AM$1,FALSE)-Life!AM$39),VLOOKUP($F174,AREA_LIFE,Seq!AM$1,FALSE)-Life!AM$39,".")</f>
        <v>2.2777804878048613</v>
      </c>
      <c r="GF174">
        <f>IF( ISNUMBER(VLOOKUP($F174,AREA_LIFE,Seq!AN$1,FALSE)-Life!AN$39),VLOOKUP($F174,AREA_LIFE,Seq!AN$1,FALSE)-Life!AN$39,".")</f>
        <v>2.0944634146341485</v>
      </c>
      <c r="GG174">
        <f>IF( ISNUMBER(VLOOKUP($F174,AREA_LIFE,Seq!AO$1,FALSE)-Life!AO$39),VLOOKUP($F174,AREA_LIFE,Seq!AO$1,FALSE)-Life!AO$39,".")</f>
        <v>1.8892439024390342</v>
      </c>
      <c r="GH174">
        <f>IF( ISNUMBER(VLOOKUP($F174,AREA_LIFE,Seq!AP$1,FALSE)-Life!AP$39),VLOOKUP($F174,AREA_LIFE,Seq!AP$1,FALSE)-Life!AP$39,".")</f>
        <v>1.9655121951219456</v>
      </c>
      <c r="GI174">
        <f>IF( ISNUMBER(VLOOKUP($F174,AREA_LIFE,Seq!AQ$1,FALSE)-Life!AQ$39),VLOOKUP($F174,AREA_LIFE,Seq!AQ$1,FALSE)-Life!AQ$39,".")</f>
        <v>1.8176829268292778</v>
      </c>
      <c r="GJ174">
        <f>IF( ISNUMBER(VLOOKUP($F174,AREA_LIFE,Seq!AR$1,FALSE)-Life!AR$39),VLOOKUP($F174,AREA_LIFE,Seq!AR$1,FALSE)-Life!AR$39,".")</f>
        <v>1.7361219512195163</v>
      </c>
      <c r="GK174">
        <f>IF( ISNUMBER(VLOOKUP($F174,AREA_LIFE,Seq!AS$1,FALSE)-Life!AS$39),VLOOKUP($F174,AREA_LIFE,Seq!AS$1,FALSE)-Life!AS$39,".")</f>
        <v>0.63575609756098572</v>
      </c>
      <c r="GL174">
        <f>IF( ISNUMBER(VLOOKUP($F174,AREA_LIFE,Seq!AT$1,FALSE)-Life!AT$39),VLOOKUP($F174,AREA_LIFE,Seq!AT$1,FALSE)-Life!AT$39,".")</f>
        <v>0.60412195121951129</v>
      </c>
      <c r="GM174">
        <f>IF( ISNUMBER(VLOOKUP($F174,AREA_LIFE,Seq!AU$1,FALSE)-Life!AU$39),VLOOKUP($F174,AREA_LIFE,Seq!AU$1,FALSE)-Life!AU$39,".")</f>
        <v>0.59602439024391174</v>
      </c>
      <c r="GN174">
        <f>IF( ISNUMBER(VLOOKUP($F174,AREA_LIFE,Seq!AV$1,FALSE)-Life!AV$39),VLOOKUP($F174,AREA_LIFE,Seq!AV$1,FALSE)-Life!AV$39,".")</f>
        <v>0.60395121951221142</v>
      </c>
      <c r="GO174">
        <f>IF( ISNUMBER(VLOOKUP($F174,AREA_LIFE,Seq!AW$1,FALSE)-Life!AW$39),VLOOKUP($F174,AREA_LIFE,Seq!AW$1,FALSE)-Life!AW$39,".")</f>
        <v>0.61936585365853603</v>
      </c>
      <c r="GP174">
        <f>IF( ISNUMBER(VLOOKUP($F174,AREA_LIFE,Seq!AX$1,FALSE)-Life!AX$39),VLOOKUP($F174,AREA_LIFE,Seq!AX$1,FALSE)-Life!AX$39,".")</f>
        <v>0.42451219512194882</v>
      </c>
      <c r="GQ174">
        <f t="shared" si="131"/>
        <v>0.42451219512194882</v>
      </c>
      <c r="GS174">
        <f>IFERROR(VLOOKUP($F174,AREA_LIFE,Seq!V$1,FALSE),".")</f>
        <v>68.338048780487824</v>
      </c>
      <c r="GT174" t="str">
        <f>IFERROR(VLOOKUP($F174,AREA_LIFE,Seq!W$1,FALSE),".")</f>
        <v>.</v>
      </c>
      <c r="GU174">
        <f>IFERROR(VLOOKUP($F174,AREA_LIFE,Seq!X$1,FALSE),".")</f>
        <v>68.778048780487808</v>
      </c>
      <c r="GV174" t="str">
        <f>IFERROR(VLOOKUP($F174,AREA_LIFE,Seq!Y$1,FALSE),".")</f>
        <v>.</v>
      </c>
      <c r="GW174" t="str">
        <f>IFERROR(VLOOKUP($F174,AREA_LIFE,Seq!Z$1,FALSE),".")</f>
        <v>.</v>
      </c>
      <c r="GX174">
        <f>IFERROR(VLOOKUP($F174,AREA_LIFE,Seq!AA$1,FALSE),".")</f>
        <v>69.828780487804877</v>
      </c>
      <c r="GY174" t="str">
        <f>IFERROR(VLOOKUP($F174,AREA_LIFE,Seq!AB$1,FALSE),".")</f>
        <v>.</v>
      </c>
      <c r="GZ174">
        <f>IFERROR(VLOOKUP($F174,AREA_LIFE,Seq!AC$1,FALSE),".")</f>
        <v>70.529268292682943</v>
      </c>
      <c r="HA174" t="str">
        <f>IFERROR(VLOOKUP($F174,AREA_LIFE,Seq!AD$1,FALSE),".")</f>
        <v>.</v>
      </c>
      <c r="HB174" t="str">
        <f>IFERROR(VLOOKUP($F174,AREA_LIFE,Seq!AE$1,FALSE),".")</f>
        <v>.</v>
      </c>
      <c r="HC174">
        <f>IFERROR(VLOOKUP($F174,AREA_LIFE,Seq!AF$1,FALSE),".")</f>
        <v>71.249268292682942</v>
      </c>
      <c r="HD174" t="str">
        <f>IFERROR(VLOOKUP($F174,AREA_LIFE,Seq!AG$1,FALSE),".")</f>
        <v>.</v>
      </c>
      <c r="HE174">
        <f>IFERROR(VLOOKUP($F174,AREA_LIFE,Seq!AH$1,FALSE),".")</f>
        <v>71.729268292682946</v>
      </c>
      <c r="HF174">
        <f>IFERROR(VLOOKUP($F174,AREA_LIFE,Seq!AI$1,FALSE),".")</f>
        <v>71.769512195121962</v>
      </c>
      <c r="HG174">
        <f>IFERROR(VLOOKUP($F174,AREA_LIFE,Seq!AJ$1,FALSE),".")</f>
        <v>72.123170731707333</v>
      </c>
      <c r="HH174">
        <f>IFERROR(VLOOKUP($F174,AREA_LIFE,Seq!AK$1,FALSE),".")</f>
        <v>72.169512195121953</v>
      </c>
      <c r="HI174">
        <f>IFERROR(VLOOKUP($F174,AREA_LIFE,Seq!AL$1,FALSE),".")</f>
        <v>72.379512195121961</v>
      </c>
      <c r="HJ174">
        <f>IFERROR(VLOOKUP($F174,AREA_LIFE,Seq!AM$1,FALSE),".")</f>
        <v>72.569512195121945</v>
      </c>
      <c r="HK174">
        <f>IFERROR(VLOOKUP($F174,AREA_LIFE,Seq!AN$1,FALSE),".")</f>
        <v>72.729268292682946</v>
      </c>
      <c r="HL174">
        <f>IFERROR(VLOOKUP($F174,AREA_LIFE,Seq!AO$1,FALSE),".")</f>
        <v>72.864146341463439</v>
      </c>
      <c r="HM174">
        <f>IFERROR(VLOOKUP($F174,AREA_LIFE,Seq!AP$1,FALSE),".")</f>
        <v>73.269512195121962</v>
      </c>
      <c r="HN174">
        <f>IFERROR(VLOOKUP($F174,AREA_LIFE,Seq!AQ$1,FALSE),".")</f>
        <v>73.429268292682934</v>
      </c>
      <c r="HO174">
        <f>IFERROR(VLOOKUP($F174,AREA_LIFE,Seq!AR$1,FALSE),".")</f>
        <v>73.629268292682937</v>
      </c>
      <c r="HP174">
        <f>IFERROR(VLOOKUP($F174,AREA_LIFE,Seq!AS$1,FALSE),".")</f>
        <v>72.782926829268305</v>
      </c>
      <c r="HQ174">
        <f>IFERROR(VLOOKUP($F174,AREA_LIFE,Seq!AT$1,FALSE),".")</f>
        <v>72.977804878048801</v>
      </c>
      <c r="HR174">
        <f>IFERROR(VLOOKUP($F174,AREA_LIFE,Seq!AU$1,FALSE),".")</f>
        <v>73.172682926829282</v>
      </c>
      <c r="HS174">
        <f>IFERROR(VLOOKUP($F174,AREA_LIFE,Seq!AV$1,FALSE),".")</f>
        <v>73.367560975609763</v>
      </c>
      <c r="HT174">
        <f>IFERROR(VLOOKUP($F174,AREA_LIFE,Seq!AW$1,FALSE),".")</f>
        <v>73.562439024390244</v>
      </c>
      <c r="HU174">
        <f>IFERROR(VLOOKUP($F174,AREA_LIFE,Seq!AX$1,FALSE),".")</f>
        <v>73.549073170731717</v>
      </c>
      <c r="HV174" t="str">
        <f>IFERROR(VLOOKUP($F174,AREA_LIFE,Seq!AY$1,FALSE),".")</f>
        <v>.</v>
      </c>
      <c r="HZ174">
        <f t="shared" si="134"/>
        <v>755</v>
      </c>
      <c r="IA174">
        <f t="shared" si="132"/>
        <v>0</v>
      </c>
      <c r="IB174">
        <f t="shared" si="135"/>
        <v>53986442.667790636</v>
      </c>
      <c r="IC174">
        <f t="shared" si="136"/>
        <v>-34933668.518331572</v>
      </c>
      <c r="ID174" t="str">
        <f t="shared" si="133"/>
        <v>.</v>
      </c>
      <c r="IE174" t="str">
        <f>work!FK174</f>
        <v>.</v>
      </c>
      <c r="IF174" t="str">
        <f>work!FL174</f>
        <v>.</v>
      </c>
      <c r="IG174" t="str">
        <f>work!FM174</f>
        <v>.</v>
      </c>
      <c r="IH174" t="str">
        <f>IF(ISNUMBER(work!FS174-work!FK174),work!FS174-work!FK174,".")</f>
        <v>.</v>
      </c>
      <c r="II174" t="str">
        <f>IF(ISNUMBER(work!FT174-work!FL174),work!FT174-work!FL174,".")</f>
        <v>.</v>
      </c>
      <c r="IJ174" t="str">
        <f>IF(ISNUMBER(work!FU174-work!FM174),work!FU174-work!FM174,".")</f>
        <v>.</v>
      </c>
    </row>
    <row r="175" spans="1:244" hidden="1">
      <c r="A175" s="24" t="str">
        <f t="shared" si="97"/>
        <v>拉丁美洲</v>
      </c>
      <c r="B175" s="24" t="str">
        <f t="shared" si="137"/>
        <v>Out</v>
      </c>
      <c r="C175" s="24" t="str">
        <f t="shared" si="138"/>
        <v>Out</v>
      </c>
      <c r="D175" s="24"/>
      <c r="E175" s="25" t="s">
        <v>2672</v>
      </c>
      <c r="F175" s="26" t="str">
        <f t="shared" si="100"/>
        <v>Br.VirginIs.</v>
      </c>
      <c r="G175" s="27" t="str">
        <f t="shared" si="101"/>
        <v>.</v>
      </c>
      <c r="H175" s="27" t="str">
        <f t="shared" si="102"/>
        <v>.</v>
      </c>
      <c r="I175" s="27" t="str">
        <f t="shared" si="103"/>
        <v>.</v>
      </c>
      <c r="J175" s="27" t="str">
        <f t="shared" si="104"/>
        <v>.</v>
      </c>
      <c r="K175" s="27" t="str">
        <f t="shared" si="105"/>
        <v>.</v>
      </c>
      <c r="L175" s="27" t="str">
        <f t="shared" si="106"/>
        <v>.</v>
      </c>
      <c r="M175" s="27" t="str">
        <f t="shared" si="107"/>
        <v>.</v>
      </c>
      <c r="N175" s="27" t="str">
        <f t="shared" si="108"/>
        <v>.</v>
      </c>
      <c r="O175" s="27">
        <f t="shared" si="109"/>
        <v>400</v>
      </c>
      <c r="P175" s="27">
        <f t="shared" si="110"/>
        <v>1392</v>
      </c>
      <c r="Q175" s="27">
        <f t="shared" si="111"/>
        <v>12827</v>
      </c>
      <c r="R175" s="27">
        <f t="shared" si="112"/>
        <v>30376</v>
      </c>
      <c r="S175" s="27">
        <f t="shared" si="113"/>
        <v>53761</v>
      </c>
      <c r="T175" s="27">
        <f t="shared" si="114"/>
        <v>171717</v>
      </c>
      <c r="U175" s="27">
        <f t="shared" si="115"/>
        <v>403134</v>
      </c>
      <c r="V175" s="27">
        <f t="shared" si="116"/>
        <v>265896</v>
      </c>
      <c r="W175" s="27">
        <f t="shared" si="117"/>
        <v>383289</v>
      </c>
      <c r="X175" s="27">
        <f t="shared" si="118"/>
        <v>504234</v>
      </c>
      <c r="Y175" s="27">
        <f t="shared" si="119"/>
        <v>611739</v>
      </c>
      <c r="Z175" s="27">
        <f t="shared" si="120"/>
        <v>577696</v>
      </c>
      <c r="AA175" s="27">
        <f t="shared" si="121"/>
        <v>673030</v>
      </c>
      <c r="AB175" s="27">
        <f t="shared" si="122"/>
        <v>902167</v>
      </c>
      <c r="AC175" s="27">
        <f t="shared" si="123"/>
        <v>1124758</v>
      </c>
      <c r="AD175" s="27">
        <f t="shared" si="124"/>
        <v>1577</v>
      </c>
      <c r="AE175" s="27">
        <f t="shared" si="139"/>
        <v>1595384</v>
      </c>
      <c r="AF175" s="27">
        <f t="shared" si="140"/>
        <v>1129858</v>
      </c>
      <c r="AG175" s="27"/>
      <c r="AH175" s="27" t="str">
        <f>IF(ISNUMBER(work!C175+work!AH175),work!C175+work!AH175,".")</f>
        <v>.</v>
      </c>
      <c r="AI175" s="27" t="str">
        <f>IF(ISNUMBER(work!D175+work!AI175),work!D175+work!AI175,".")</f>
        <v>.</v>
      </c>
      <c r="AJ175" s="27" t="str">
        <f>IF(ISNUMBER(work!E175+work!AJ175),work!E175+work!AJ175,".")</f>
        <v>.</v>
      </c>
      <c r="AK175" s="27" t="str">
        <f>IF(ISNUMBER(work!F175+work!AK175),work!F175+work!AK175,".")</f>
        <v>.</v>
      </c>
      <c r="AL175" s="27" t="str">
        <f>IF(ISNUMBER(work!G175+work!AL175),work!G175+work!AL175,".")</f>
        <v>.</v>
      </c>
      <c r="AM175" s="27" t="str">
        <f>IF(ISNUMBER(work!H175+work!AM175),work!H175+work!AM175,".")</f>
        <v>.</v>
      </c>
      <c r="AN175" s="27" t="str">
        <f>IF(ISNUMBER(work!I175+work!AN175),work!I175+work!AN175,".")</f>
        <v>.</v>
      </c>
      <c r="AO175" s="27" t="str">
        <f>IF(ISNUMBER(work!J175+work!AO175),work!J175+work!AO175,".")</f>
        <v>.</v>
      </c>
      <c r="AP175" s="27" t="str">
        <f>IF(ISNUMBER(work!K175+work!AP175),work!K175+work!AP175,".")</f>
        <v>.</v>
      </c>
      <c r="AQ175" s="27" t="str">
        <f>IF(ISNUMBER(work!L175+work!AQ175),work!L175+work!AQ175,".")</f>
        <v>.</v>
      </c>
      <c r="AR175" s="27" t="str">
        <f>IF(ISNUMBER(work!M175+work!AR175),work!M175+work!AR175,".")</f>
        <v>.</v>
      </c>
      <c r="AS175" s="27" t="str">
        <f>IF(ISNUMBER(work!N175+work!AS175),work!N175+work!AS175,".")</f>
        <v>.</v>
      </c>
      <c r="AT175" s="27" t="str">
        <f>IF(ISNUMBER(work!O175+work!AT175),work!O175+work!AT175,".")</f>
        <v>.</v>
      </c>
      <c r="AU175" s="27" t="str">
        <f>IF(ISNUMBER(work!P175+work!AU175),work!P175+work!AU175,".")</f>
        <v>.</v>
      </c>
      <c r="AV175" s="27" t="str">
        <f>IF(ISNUMBER(work!Q175+work!AV175),work!Q175+work!AV175,".")</f>
        <v>.</v>
      </c>
      <c r="AW175" s="27" t="str">
        <f>IF(ISNUMBER(work!R175+work!AW175),work!R175+work!AW175,".")</f>
        <v>.</v>
      </c>
      <c r="AX175" s="27" t="str">
        <f>IF(ISNUMBER(work!S175+work!AX175),work!S175+work!AX175,".")</f>
        <v>.</v>
      </c>
      <c r="AY175" s="27" t="str">
        <f>IF(ISNUMBER(work!T175+work!AY175),work!T175+work!AY175,".")</f>
        <v>.</v>
      </c>
      <c r="AZ175" s="27" t="str">
        <f>IF(ISNUMBER(work!U175+work!AZ175),work!U175+work!AZ175,".")</f>
        <v>.</v>
      </c>
      <c r="BA175" s="27" t="str">
        <f>IF(ISNUMBER(work!V175+work!BA175),work!V175+work!BA175,".")</f>
        <v>.</v>
      </c>
      <c r="BB175" s="27" t="str">
        <f>IF(ISNUMBER(work!W175+work!BB175),work!W175+work!BB175,".")</f>
        <v>.</v>
      </c>
      <c r="BC175" s="27" t="str">
        <f>IF(ISNUMBER(work!X175+work!BC175),work!X175+work!BC175,".")</f>
        <v>.</v>
      </c>
      <c r="BD175" s="27" t="str">
        <f>IF(ISNUMBER(work!Y175+work!BD175),work!Y175+work!BD175,".")</f>
        <v>.</v>
      </c>
      <c r="BE175" s="27" t="str">
        <f>IF(ISNUMBER(work!Z175+work!BE175),work!Z175+work!BE175,".")</f>
        <v>.</v>
      </c>
      <c r="BF175" s="27" t="str">
        <f>IF(ISNUMBER(work!AA175+work!BF175),work!AA175+work!BF175,".")</f>
        <v>.</v>
      </c>
      <c r="BG175" s="27" t="str">
        <f>IF(ISNUMBER(work!AB175+work!BG175),work!AB175+work!BG175,".")</f>
        <v>.</v>
      </c>
      <c r="BH175" s="27" t="str">
        <f>IF(ISNUMBER(work!AC175+work!BH175),work!AC175+work!BH175,".")</f>
        <v>.</v>
      </c>
      <c r="BI175" s="27" t="str">
        <f>IF(ISNUMBER(work!AD175+work!BI175),work!AD175+work!BI175,".")</f>
        <v>.</v>
      </c>
      <c r="BJ175" s="27" t="str">
        <f>IF(ISNUMBER(work!AE175+work!BJ175),work!AE175+work!BJ175,".")</f>
        <v>.</v>
      </c>
      <c r="BK175" s="27" t="str">
        <f>IF(ISNUMBER(work!AF175+work!BK175),work!AF175+work!BK175,".")</f>
        <v>.</v>
      </c>
      <c r="BL175" s="27"/>
      <c r="BM175" s="27" t="str">
        <f>IF(ISNUMBER(work!AH175-work!C175),work!AH175-work!C175,".")</f>
        <v>.</v>
      </c>
      <c r="BN175" s="27" t="str">
        <f>IF(ISNUMBER(work!AI175-work!D175),work!AI175-work!D175,".")</f>
        <v>.</v>
      </c>
      <c r="BO175" s="27" t="str">
        <f>IF(ISNUMBER(work!AJ175-work!E175),work!AJ175-work!E175,".")</f>
        <v>.</v>
      </c>
      <c r="BP175" s="27" t="str">
        <f>IF(ISNUMBER(work!AK175-work!F175),work!AK175-work!F175,".")</f>
        <v>.</v>
      </c>
      <c r="BQ175" s="27" t="str">
        <f>IF(ISNUMBER(work!AL175-work!G175),work!AL175-work!G175,".")</f>
        <v>.</v>
      </c>
      <c r="BR175" s="27" t="str">
        <f>IF(ISNUMBER(work!AM175-work!H175),work!AM175-work!H175,".")</f>
        <v>.</v>
      </c>
      <c r="BS175" s="27" t="str">
        <f>IF(ISNUMBER(work!AN175-work!I175),work!AN175-work!I175,".")</f>
        <v>.</v>
      </c>
      <c r="BT175" s="27" t="str">
        <f>IF(ISNUMBER(work!AO175-work!J175),work!AO175-work!J175,".")</f>
        <v>.</v>
      </c>
      <c r="BU175" s="27" t="str">
        <f>IF(ISNUMBER(work!AP175-work!K175),work!AP175-work!K175,".")</f>
        <v>.</v>
      </c>
      <c r="BV175" s="27" t="str">
        <f>IF(ISNUMBER(work!AQ175-work!L175),work!AQ175-work!L175,".")</f>
        <v>.</v>
      </c>
      <c r="BW175" s="27" t="str">
        <f>IF(ISNUMBER(work!AR175-work!M175),work!AR175-work!M175,".")</f>
        <v>.</v>
      </c>
      <c r="BX175" s="27" t="str">
        <f>IF(ISNUMBER(work!AS175-work!N175),work!AS175-work!N175,".")</f>
        <v>.</v>
      </c>
      <c r="BY175" s="27" t="str">
        <f>IF(ISNUMBER(work!AT175-work!O175),work!AT175-work!O175,".")</f>
        <v>.</v>
      </c>
      <c r="BZ175" s="27" t="str">
        <f>IF(ISNUMBER(work!AU175-work!P175),work!AU175-work!P175,".")</f>
        <v>.</v>
      </c>
      <c r="CA175" s="27" t="str">
        <f>IF(ISNUMBER(work!AV175-work!Q175),work!AV175-work!Q175,".")</f>
        <v>.</v>
      </c>
      <c r="CB175" s="27" t="str">
        <f>IF(ISNUMBER(work!AW175-work!R175),work!AW175-work!R175,".")</f>
        <v>.</v>
      </c>
      <c r="CC175" s="27" t="str">
        <f>IF(ISNUMBER(work!AX175-work!S175),work!AX175-work!S175,".")</f>
        <v>.</v>
      </c>
      <c r="CD175" s="27" t="str">
        <f>IF(ISNUMBER(work!AY175-work!T175),work!AY175-work!T175,".")</f>
        <v>.</v>
      </c>
      <c r="CE175" s="27" t="str">
        <f>IF(ISNUMBER(work!AZ175-work!U175),work!AZ175-work!U175,".")</f>
        <v>.</v>
      </c>
      <c r="CF175" s="27" t="str">
        <f>IF(ISNUMBER(work!BA175-work!V175),work!BA175-work!V175,".")</f>
        <v>.</v>
      </c>
      <c r="CG175" s="27" t="str">
        <f>IF(ISNUMBER(work!BB175-work!W175),work!BB175-work!W175,".")</f>
        <v>.</v>
      </c>
      <c r="CH175" s="27" t="str">
        <f>IF(ISNUMBER(work!BC175-work!X175),work!BC175-work!X175,".")</f>
        <v>.</v>
      </c>
      <c r="CI175" s="27" t="str">
        <f>IF(ISNUMBER(work!BD175-work!Y175),work!BD175-work!Y175,".")</f>
        <v>.</v>
      </c>
      <c r="CJ175" s="27" t="str">
        <f>IF(ISNUMBER(work!BE175-work!Z175),work!BE175-work!Z175,".")</f>
        <v>.</v>
      </c>
      <c r="CK175" s="27" t="str">
        <f>IF(ISNUMBER(work!BF175-work!AA175),work!BF175-work!AA175,".")</f>
        <v>.</v>
      </c>
      <c r="CL175" s="27" t="str">
        <f>IF(ISNUMBER(work!BG175-work!AB175),work!BG175-work!AB175,".")</f>
        <v>.</v>
      </c>
      <c r="CM175" s="27" t="str">
        <f>IF(ISNUMBER(work!BH175-work!AC175),work!BH175-work!AC175,".")</f>
        <v>.</v>
      </c>
      <c r="CN175" s="27" t="str">
        <f>IF(ISNUMBER(work!BI175-work!AD175),work!BI175-work!AD175,".")</f>
        <v>.</v>
      </c>
      <c r="CO175" s="27" t="str">
        <f>IF(ISNUMBER(work!BJ175-work!AE175),work!BJ175-work!AE175,".")</f>
        <v>.</v>
      </c>
      <c r="CP175" s="27" t="str">
        <f>IF(ISNUMBER(work!BK175-work!AF175),work!BK175-work!AF175,".")</f>
        <v>.</v>
      </c>
      <c r="CQ175" s="27"/>
      <c r="CR175" s="27"/>
      <c r="CS175" s="27" t="str">
        <f>IF(ISNUMBER(work!CR175-work!BN175),work!CR175-work!BN175,".")</f>
        <v>.</v>
      </c>
      <c r="CT175" s="27" t="str">
        <f>IF(ISNUMBER(work!CS175-work!BO175),work!CS175-work!BO175,".")</f>
        <v>.</v>
      </c>
      <c r="CU175" s="27" t="str">
        <f>IF(ISNUMBER(work!CT175-work!BP175),work!CT175-work!BP175,".")</f>
        <v>.</v>
      </c>
      <c r="CV175" s="27" t="str">
        <f>IF(ISNUMBER(work!CU175-work!BQ175),work!CU175-work!BQ175,".")</f>
        <v>.</v>
      </c>
      <c r="CW175" s="27" t="str">
        <f>IF(ISNUMBER(work!CV175-work!BR175),work!CV175-work!BR175,".")</f>
        <v>.</v>
      </c>
      <c r="CX175" s="27" t="str">
        <f>IF(ISNUMBER(work!CW175-work!BS175),work!CW175-work!BS175,".")</f>
        <v>.</v>
      </c>
      <c r="CY175" s="27" t="str">
        <f>IF(ISNUMBER(work!CX175-work!BT175),work!CX175-work!BT175,".")</f>
        <v>.</v>
      </c>
      <c r="CZ175" s="27" t="str">
        <f>IF(ISNUMBER(work!CY175-work!BU175),work!CY175-work!BU175,".")</f>
        <v>.</v>
      </c>
      <c r="DA175" s="27" t="str">
        <f>IF(ISNUMBER(work!CZ175-work!BV175),work!CZ175-work!BV175,".")</f>
        <v>.</v>
      </c>
      <c r="DB175" s="27" t="str">
        <f>IF(ISNUMBER(work!DA175-work!BW175),work!DA175-work!BW175,".")</f>
        <v>.</v>
      </c>
      <c r="DC175" s="27" t="str">
        <f>IF(ISNUMBER(work!DB175-work!BX175),work!DB175-work!BX175,".")</f>
        <v>.</v>
      </c>
      <c r="DD175" s="27" t="str">
        <f>IF(ISNUMBER(work!DC175-work!BY175),work!DC175-work!BY175,".")</f>
        <v>.</v>
      </c>
      <c r="DE175" s="27" t="str">
        <f>IF(ISNUMBER(work!DD175-work!BZ175),work!DD175-work!BZ175,".")</f>
        <v>.</v>
      </c>
      <c r="DF175" s="27" t="str">
        <f>IF(ISNUMBER(work!DE175-work!CA175),work!DE175-work!CA175,".")</f>
        <v>.</v>
      </c>
      <c r="DG175" s="27" t="str">
        <f>IF(ISNUMBER(work!DF175-work!CB175),work!DF175-work!CB175,".")</f>
        <v>.</v>
      </c>
      <c r="DH175" s="27" t="str">
        <f>IF(ISNUMBER(work!DG175-work!CC175),work!DG175-work!CC175,".")</f>
        <v>.</v>
      </c>
      <c r="DI175" s="27" t="str">
        <f>IF(ISNUMBER(work!DH175-work!CD175),work!DH175-work!CD175,".")</f>
        <v>.</v>
      </c>
      <c r="DJ175" s="27" t="str">
        <f>IF(ISNUMBER(work!DI175-work!CE175),work!DI175-work!CE175,".")</f>
        <v>.</v>
      </c>
      <c r="DK175" s="27" t="str">
        <f>IF(ISNUMBER(work!DJ175-work!CF175),work!DJ175-work!CF175,".")</f>
        <v>.</v>
      </c>
      <c r="DL175" s="27" t="str">
        <f>IF(ISNUMBER(work!DK175-work!CG175),work!DK175-work!CG175,".")</f>
        <v>.</v>
      </c>
      <c r="DM175" s="27" t="str">
        <f>IF(ISNUMBER(work!DL175-work!CH175),work!DL175-work!CH175,".")</f>
        <v>.</v>
      </c>
      <c r="DN175" s="27" t="str">
        <f>IF(ISNUMBER(work!DM175-work!CI175),work!DM175-work!CI175,".")</f>
        <v>.</v>
      </c>
      <c r="DO175" s="27" t="str">
        <f>IF(ISNUMBER(work!DN175-work!CJ175),work!DN175-work!CJ175,".")</f>
        <v>.</v>
      </c>
      <c r="DP175" s="27" t="str">
        <f>IF(ISNUMBER(work!DO175-work!CK175),work!DO175-work!CK175,".")</f>
        <v>.</v>
      </c>
      <c r="DQ175" s="27" t="str">
        <f>IF(ISNUMBER(work!DP175-work!CL175),work!DP175-work!CL175,".")</f>
        <v>.</v>
      </c>
      <c r="DR175" s="27" t="str">
        <f>IF(ISNUMBER(work!DQ175-work!CM175),work!DQ175-work!CM175,".")</f>
        <v>.</v>
      </c>
      <c r="DS175" s="27" t="str">
        <f>IF(ISNUMBER(work!DR175-work!CN175),work!DR175-work!CN175,".")</f>
        <v>.</v>
      </c>
      <c r="DT175" s="27" t="str">
        <f>IF(ISNUMBER(work!DS175-work!CO175),work!DS175-work!CO175,".")</f>
        <v>.</v>
      </c>
      <c r="DU175" s="27" t="str">
        <f>IF(ISNUMBER(work!DT175-work!CP175),work!DT175-work!CP175,".")</f>
        <v>.</v>
      </c>
      <c r="DV175" s="27" t="str">
        <f t="shared" si="127"/>
        <v>.</v>
      </c>
      <c r="DW175" s="27"/>
      <c r="DX175" s="27" t="str">
        <f>IF(ISNUMBER(work!FJ175/work!FN175),work!FJ175/work!FN175,".")</f>
        <v>.</v>
      </c>
      <c r="DY175" s="27" t="str">
        <f>IF(ISNUMBER(work!FK175/work!FO175),work!FK175/work!FO175,".")</f>
        <v>.</v>
      </c>
      <c r="DZ175" s="27" t="str">
        <f>IF(ISNUMBER(work!FL175/work!FP175),work!FL175/work!FP175,".")</f>
        <v>.</v>
      </c>
      <c r="EA175" s="27" t="str">
        <f>IF(ISNUMBER(work!FM175/work!FQ175),work!FM175/work!FQ175,".")</f>
        <v>.</v>
      </c>
      <c r="EB175" s="27" t="str">
        <f>IF(ISNUMBER((work!FK175+work!FL175)/(work!FO175+work!FP175)),(work!FK175+work!FL175)/(work!FO175+work!FP175),".")</f>
        <v>.</v>
      </c>
      <c r="EC175" s="27" t="str">
        <f>IF(ISNUMBER(work!FR175/work!FV175),work!FR175/work!FV175,".")</f>
        <v>.</v>
      </c>
      <c r="ED175" s="27" t="str">
        <f>IF(ISNUMBER(work!FS175/work!FW175),work!FS175/work!FW175,".")</f>
        <v>.</v>
      </c>
      <c r="EE175" s="27" t="str">
        <f>IF(ISNUMBER(work!FT175/work!FX175),work!FT175/work!FX175,".")</f>
        <v>.</v>
      </c>
      <c r="EF175" s="27" t="str">
        <f>IF(ISNUMBER(work!FU175/work!FY175),work!FU175/work!FY175,".")</f>
        <v>.</v>
      </c>
      <c r="EG175" s="27" t="str">
        <f>IF(ISNUMBER((work!FS175+work!FT175)/(work!FW175+work!FX175)),(work!FS175+work!FT175)/(work!FW175+work!FX175),".")</f>
        <v>.</v>
      </c>
      <c r="EH175" s="27" t="str">
        <f>work!EZ175</f>
        <v>.</v>
      </c>
      <c r="EI175" s="27" t="str">
        <f>work!FA175</f>
        <v>.</v>
      </c>
      <c r="EJ175" s="27" t="str">
        <f>work!FB175</f>
        <v>.</v>
      </c>
      <c r="EK175" s="27"/>
      <c r="EL175" s="27" t="str">
        <f t="shared" si="141"/>
        <v>.</v>
      </c>
      <c r="EM175" t="str">
        <f t="shared" si="129"/>
        <v>.</v>
      </c>
      <c r="EN175" t="str">
        <f>work!FM175</f>
        <v>.</v>
      </c>
      <c r="EO175" t="str">
        <f>IF(ISNUMBER(work!FK175+work!FL175),work!FK175+work!FL175,".")</f>
        <v>.</v>
      </c>
      <c r="EP175" t="str">
        <f>IF(ISNUMBER(work!FU175-work!FM175),work!FU175-work!FM175,".")</f>
        <v>.</v>
      </c>
      <c r="EQ175" t="str">
        <f>IF(ISNUMBER(work!FS175+work!FT175-work!FK175-work!FL175),(work!FS175+work!FT175-work!FK175-work!FL175),".")</f>
        <v>.</v>
      </c>
      <c r="EU175">
        <f>work!FC175</f>
        <v>1</v>
      </c>
      <c r="EV175" t="str">
        <f>work!FD175</f>
        <v>.</v>
      </c>
      <c r="EW175" t="str">
        <f>IF(ISNUMBER(VLOOKUP($F175,AREA_EM_ALLYEAR,Seq!B$1,FALSE)),VLOOKUP($F175,AREA_EM_ALLYEAR,Seq!B$1,FALSE),".")</f>
        <v>.</v>
      </c>
      <c r="EX175" t="str">
        <f>IF(ISNUMBER(VLOOKUP($F175,AREA_EM_ALLYEAR,Seq!C$1,FALSE)),VLOOKUP($F175,AREA_EM_ALLYEAR,Seq!C$1,FALSE),".")</f>
        <v>.</v>
      </c>
      <c r="EY175" t="str">
        <f>IF(ISNUMBER(VLOOKUP($F175,AREA_EM_ALLYEAR,Seq!D$1,FALSE)),VLOOKUP($F175,AREA_EM_ALLYEAR,Seq!D$1,FALSE),".")</f>
        <v>.</v>
      </c>
      <c r="EZ175" t="str">
        <f>IF(ISNUMBER(VLOOKUP($F175,AREA_EM_ALLYEAR,Seq!E$1,FALSE)),VLOOKUP($F175,AREA_EM_ALLYEAR,Seq!E$1,FALSE),".")</f>
        <v>.</v>
      </c>
      <c r="FA175" t="str">
        <f>IF(ISNUMBER(VLOOKUP($F175,AREA_EM_ALLYEAR,Seq!F$1,FALSE)),VLOOKUP($F175,AREA_EM_ALLYEAR,Seq!F$1,FALSE),".")</f>
        <v>.</v>
      </c>
      <c r="FB175" t="str">
        <f>IF(ISNUMBER(VLOOKUP($F175,AREA_EM_ALLYEAR,Seq!G$1,FALSE)),VLOOKUP($F175,AREA_EM_ALLYEAR,Seq!G$1,FALSE),".")</f>
        <v>.</v>
      </c>
      <c r="FC175" t="str">
        <f>IF(ISNUMBER(VLOOKUP($F175,AREA_EM_ALLYEAR,Seq!H$1,FALSE)),VLOOKUP($F175,AREA_EM_ALLYEAR,Seq!H$1,FALSE),".")</f>
        <v>.</v>
      </c>
      <c r="FD175" t="str">
        <f>IF(ISNUMBER(VLOOKUP($F175,AREA_EM_ALLYEAR,Seq!I$1,FALSE)),VLOOKUP($F175,AREA_EM_ALLYEAR,Seq!I$1,FALSE),".")</f>
        <v>.</v>
      </c>
      <c r="FE175" t="str">
        <f>IF(ISNUMBER(VLOOKUP($F175,AREA_EM_ALLYEAR,Seq!J$1,FALSE)),VLOOKUP($F175,AREA_EM_ALLYEAR,Seq!J$1,FALSE),".")</f>
        <v>.</v>
      </c>
      <c r="FF175" t="str">
        <f>IF(ISNUMBER(VLOOKUP($F175,AREA_EM_ALLYEAR,Seq!K$1,FALSE)),VLOOKUP($F175,AREA_EM_ALLYEAR,Seq!K$1,FALSE),".")</f>
        <v>.</v>
      </c>
      <c r="FG175" t="str">
        <f>IF(ISNUMBER(VLOOKUP($F175,AREA_EM_ALLYEAR,Seq!L$1,FALSE)),VLOOKUP($F175,AREA_EM_ALLYEAR,Seq!L$1,FALSE),".")</f>
        <v>.</v>
      </c>
      <c r="FH175" t="str">
        <f>IF(ISNUMBER(VLOOKUP($F175,AREA_EM_ALLYEAR,Seq!M$1,FALSE)),VLOOKUP($F175,AREA_EM_ALLYEAR,Seq!M$1,FALSE),".")</f>
        <v>.</v>
      </c>
      <c r="FI175" t="str">
        <f>IF(ISNUMBER(VLOOKUP($F175,AREA_EM_ALLYEAR,Seq!N$1,FALSE)),VLOOKUP($F175,AREA_EM_ALLYEAR,Seq!N$1,FALSE),".")</f>
        <v>.</v>
      </c>
      <c r="FJ175" t="str">
        <f>IF(ISNUMBER(VLOOKUP($F175,AREA_EM_ALLYEAR,Seq!O$1,FALSE)),VLOOKUP($F175,AREA_EM_ALLYEAR,Seq!O$1,FALSE),".")</f>
        <v>.</v>
      </c>
      <c r="FK175" t="str">
        <f t="shared" si="130"/>
        <v>.</v>
      </c>
      <c r="FN175" t="str">
        <f>IF( ISNUMBER(VLOOKUP($F175,AREA_LIFE,Seq!V$1,FALSE)-Life!V$39),VLOOKUP($F175,AREA_LIFE,Seq!V$1,FALSE)-Life!V$39,".")</f>
        <v>.</v>
      </c>
      <c r="FO175" t="str">
        <f>IF( ISNUMBER(VLOOKUP($F175,AREA_LIFE,Seq!W$1,FALSE)-Life!W$39),VLOOKUP($F175,AREA_LIFE,Seq!W$1,FALSE)-Life!W$39,".")</f>
        <v>.</v>
      </c>
      <c r="FP175" t="str">
        <f>IF( ISNUMBER(VLOOKUP($F175,AREA_LIFE,Seq!X$1,FALSE)-Life!X$39),VLOOKUP($F175,AREA_LIFE,Seq!X$1,FALSE)-Life!X$39,".")</f>
        <v>.</v>
      </c>
      <c r="FQ175" t="str">
        <f>IF( ISNUMBER(VLOOKUP($F175,AREA_LIFE,Seq!Y$1,FALSE)-Life!Y$39),VLOOKUP($F175,AREA_LIFE,Seq!Y$1,FALSE)-Life!Y$39,".")</f>
        <v>.</v>
      </c>
      <c r="FR175" t="str">
        <f>IF( ISNUMBER(VLOOKUP($F175,AREA_LIFE,Seq!Z$1,FALSE)-Life!Z$39),VLOOKUP($F175,AREA_LIFE,Seq!Z$1,FALSE)-Life!Z$39,".")</f>
        <v>.</v>
      </c>
      <c r="FS175" t="str">
        <f>IF( ISNUMBER(VLOOKUP($F175,AREA_LIFE,Seq!AA$1,FALSE)-Life!AA$39),VLOOKUP($F175,AREA_LIFE,Seq!AA$1,FALSE)-Life!AA$39,".")</f>
        <v>.</v>
      </c>
      <c r="FT175" t="str">
        <f>IF( ISNUMBER(VLOOKUP($F175,AREA_LIFE,Seq!AB$1,FALSE)-Life!AB$39),VLOOKUP($F175,AREA_LIFE,Seq!AB$1,FALSE)-Life!AB$39,".")</f>
        <v>.</v>
      </c>
      <c r="FU175" t="str">
        <f>IF( ISNUMBER(VLOOKUP($F175,AREA_LIFE,Seq!AC$1,FALSE)-Life!AC$39),VLOOKUP($F175,AREA_LIFE,Seq!AC$1,FALSE)-Life!AC$39,".")</f>
        <v>.</v>
      </c>
      <c r="FV175" t="str">
        <f>IF( ISNUMBER(VLOOKUP($F175,AREA_LIFE,Seq!AD$1,FALSE)-Life!AD$39),VLOOKUP($F175,AREA_LIFE,Seq!AD$1,FALSE)-Life!AD$39,".")</f>
        <v>.</v>
      </c>
      <c r="FW175" t="str">
        <f>IF( ISNUMBER(VLOOKUP($F175,AREA_LIFE,Seq!AE$1,FALSE)-Life!AE$39),VLOOKUP($F175,AREA_LIFE,Seq!AE$1,FALSE)-Life!AE$39,".")</f>
        <v>.</v>
      </c>
      <c r="FX175" t="str">
        <f>IF( ISNUMBER(VLOOKUP($F175,AREA_LIFE,Seq!AF$1,FALSE)-Life!AF$39),VLOOKUP($F175,AREA_LIFE,Seq!AF$1,FALSE)-Life!AF$39,".")</f>
        <v>.</v>
      </c>
      <c r="FY175" t="str">
        <f>IF( ISNUMBER(VLOOKUP($F175,AREA_LIFE,Seq!AG$1,FALSE)-Life!AG$39),VLOOKUP($F175,AREA_LIFE,Seq!AG$1,FALSE)-Life!AG$39,".")</f>
        <v>.</v>
      </c>
      <c r="FZ175" t="str">
        <f>IF( ISNUMBER(VLOOKUP($F175,AREA_LIFE,Seq!AH$1,FALSE)-Life!AH$39),VLOOKUP($F175,AREA_LIFE,Seq!AH$1,FALSE)-Life!AH$39,".")</f>
        <v>.</v>
      </c>
      <c r="GA175" t="str">
        <f>IF( ISNUMBER(VLOOKUP($F175,AREA_LIFE,Seq!AI$1,FALSE)-Life!AI$39),VLOOKUP($F175,AREA_LIFE,Seq!AI$1,FALSE)-Life!AI$39,".")</f>
        <v>.</v>
      </c>
      <c r="GB175" t="str">
        <f>IF( ISNUMBER(VLOOKUP($F175,AREA_LIFE,Seq!AJ$1,FALSE)-Life!AJ$39),VLOOKUP($F175,AREA_LIFE,Seq!AJ$1,FALSE)-Life!AJ$39,".")</f>
        <v>.</v>
      </c>
      <c r="GC175" t="str">
        <f>IF( ISNUMBER(VLOOKUP($F175,AREA_LIFE,Seq!AK$1,FALSE)-Life!AK$39),VLOOKUP($F175,AREA_LIFE,Seq!AK$1,FALSE)-Life!AK$39,".")</f>
        <v>.</v>
      </c>
      <c r="GD175" t="str">
        <f>IF( ISNUMBER(VLOOKUP($F175,AREA_LIFE,Seq!AL$1,FALSE)-Life!AL$39),VLOOKUP($F175,AREA_LIFE,Seq!AL$1,FALSE)-Life!AL$39,".")</f>
        <v>.</v>
      </c>
      <c r="GE175" t="str">
        <f>IF( ISNUMBER(VLOOKUP($F175,AREA_LIFE,Seq!AM$1,FALSE)-Life!AM$39),VLOOKUP($F175,AREA_LIFE,Seq!AM$1,FALSE)-Life!AM$39,".")</f>
        <v>.</v>
      </c>
      <c r="GF175" t="str">
        <f>IF( ISNUMBER(VLOOKUP($F175,AREA_LIFE,Seq!AN$1,FALSE)-Life!AN$39),VLOOKUP($F175,AREA_LIFE,Seq!AN$1,FALSE)-Life!AN$39,".")</f>
        <v>.</v>
      </c>
      <c r="GG175" t="str">
        <f>IF( ISNUMBER(VLOOKUP($F175,AREA_LIFE,Seq!AO$1,FALSE)-Life!AO$39),VLOOKUP($F175,AREA_LIFE,Seq!AO$1,FALSE)-Life!AO$39,".")</f>
        <v>.</v>
      </c>
      <c r="GH175" t="str">
        <f>IF( ISNUMBER(VLOOKUP($F175,AREA_LIFE,Seq!AP$1,FALSE)-Life!AP$39),VLOOKUP($F175,AREA_LIFE,Seq!AP$1,FALSE)-Life!AP$39,".")</f>
        <v>.</v>
      </c>
      <c r="GI175" t="str">
        <f>IF( ISNUMBER(VLOOKUP($F175,AREA_LIFE,Seq!AQ$1,FALSE)-Life!AQ$39),VLOOKUP($F175,AREA_LIFE,Seq!AQ$1,FALSE)-Life!AQ$39,".")</f>
        <v>.</v>
      </c>
      <c r="GJ175" t="str">
        <f>IF( ISNUMBER(VLOOKUP($F175,AREA_LIFE,Seq!AR$1,FALSE)-Life!AR$39),VLOOKUP($F175,AREA_LIFE,Seq!AR$1,FALSE)-Life!AR$39,".")</f>
        <v>.</v>
      </c>
      <c r="GK175" t="str">
        <f>IF( ISNUMBER(VLOOKUP($F175,AREA_LIFE,Seq!AS$1,FALSE)-Life!AS$39),VLOOKUP($F175,AREA_LIFE,Seq!AS$1,FALSE)-Life!AS$39,".")</f>
        <v>.</v>
      </c>
      <c r="GL175" t="str">
        <f>IF( ISNUMBER(VLOOKUP($F175,AREA_LIFE,Seq!AT$1,FALSE)-Life!AT$39),VLOOKUP($F175,AREA_LIFE,Seq!AT$1,FALSE)-Life!AT$39,".")</f>
        <v>.</v>
      </c>
      <c r="GM175" t="str">
        <f>IF( ISNUMBER(VLOOKUP($F175,AREA_LIFE,Seq!AU$1,FALSE)-Life!AU$39),VLOOKUP($F175,AREA_LIFE,Seq!AU$1,FALSE)-Life!AU$39,".")</f>
        <v>.</v>
      </c>
      <c r="GN175" t="str">
        <f>IF( ISNUMBER(VLOOKUP($F175,AREA_LIFE,Seq!AV$1,FALSE)-Life!AV$39),VLOOKUP($F175,AREA_LIFE,Seq!AV$1,FALSE)-Life!AV$39,".")</f>
        <v>.</v>
      </c>
      <c r="GO175" t="str">
        <f>IF( ISNUMBER(VLOOKUP($F175,AREA_LIFE,Seq!AW$1,FALSE)-Life!AW$39),VLOOKUP($F175,AREA_LIFE,Seq!AW$1,FALSE)-Life!AW$39,".")</f>
        <v>.</v>
      </c>
      <c r="GP175" t="str">
        <f>IF( ISNUMBER(VLOOKUP($F175,AREA_LIFE,Seq!AX$1,FALSE)-Life!AX$39),VLOOKUP($F175,AREA_LIFE,Seq!AX$1,FALSE)-Life!AX$39,".")</f>
        <v>.</v>
      </c>
      <c r="GQ175" t="str">
        <f t="shared" si="131"/>
        <v>.</v>
      </c>
      <c r="GS175" t="str">
        <f>IFERROR(VLOOKUP($F175,AREA_LIFE,Seq!V$1,FALSE),".")</f>
        <v>.</v>
      </c>
      <c r="GT175" t="str">
        <f>IFERROR(VLOOKUP($F175,AREA_LIFE,Seq!W$1,FALSE),".")</f>
        <v>.</v>
      </c>
      <c r="GU175" t="str">
        <f>IFERROR(VLOOKUP($F175,AREA_LIFE,Seq!X$1,FALSE),".")</f>
        <v>.</v>
      </c>
      <c r="GV175" t="str">
        <f>IFERROR(VLOOKUP($F175,AREA_LIFE,Seq!Y$1,FALSE),".")</f>
        <v>.</v>
      </c>
      <c r="GW175" t="str">
        <f>IFERROR(VLOOKUP($F175,AREA_LIFE,Seq!Z$1,FALSE),".")</f>
        <v>.</v>
      </c>
      <c r="GX175" t="str">
        <f>IFERROR(VLOOKUP($F175,AREA_LIFE,Seq!AA$1,FALSE),".")</f>
        <v>.</v>
      </c>
      <c r="GY175" t="str">
        <f>IFERROR(VLOOKUP($F175,AREA_LIFE,Seq!AB$1,FALSE),".")</f>
        <v>.</v>
      </c>
      <c r="GZ175" t="str">
        <f>IFERROR(VLOOKUP($F175,AREA_LIFE,Seq!AC$1,FALSE),".")</f>
        <v>.</v>
      </c>
      <c r="HA175" t="str">
        <f>IFERROR(VLOOKUP($F175,AREA_LIFE,Seq!AD$1,FALSE),".")</f>
        <v>.</v>
      </c>
      <c r="HB175" t="str">
        <f>IFERROR(VLOOKUP($F175,AREA_LIFE,Seq!AE$1,FALSE),".")</f>
        <v>.</v>
      </c>
      <c r="HC175" t="str">
        <f>IFERROR(VLOOKUP($F175,AREA_LIFE,Seq!AF$1,FALSE),".")</f>
        <v>.</v>
      </c>
      <c r="HD175" t="str">
        <f>IFERROR(VLOOKUP($F175,AREA_LIFE,Seq!AG$1,FALSE),".")</f>
        <v>.</v>
      </c>
      <c r="HE175" t="str">
        <f>IFERROR(VLOOKUP($F175,AREA_LIFE,Seq!AH$1,FALSE),".")</f>
        <v>.</v>
      </c>
      <c r="HF175" t="str">
        <f>IFERROR(VLOOKUP($F175,AREA_LIFE,Seq!AI$1,FALSE),".")</f>
        <v>.</v>
      </c>
      <c r="HG175" t="str">
        <f>IFERROR(VLOOKUP($F175,AREA_LIFE,Seq!AJ$1,FALSE),".")</f>
        <v>.</v>
      </c>
      <c r="HH175" t="str">
        <f>IFERROR(VLOOKUP($F175,AREA_LIFE,Seq!AK$1,FALSE),".")</f>
        <v>.</v>
      </c>
      <c r="HI175" t="str">
        <f>IFERROR(VLOOKUP($F175,AREA_LIFE,Seq!AL$1,FALSE),".")</f>
        <v>.</v>
      </c>
      <c r="HJ175" t="str">
        <f>IFERROR(VLOOKUP($F175,AREA_LIFE,Seq!AM$1,FALSE),".")</f>
        <v>.</v>
      </c>
      <c r="HK175" t="str">
        <f>IFERROR(VLOOKUP($F175,AREA_LIFE,Seq!AN$1,FALSE),".")</f>
        <v>.</v>
      </c>
      <c r="HL175" t="str">
        <f>IFERROR(VLOOKUP($F175,AREA_LIFE,Seq!AO$1,FALSE),".")</f>
        <v>.</v>
      </c>
      <c r="HM175" t="str">
        <f>IFERROR(VLOOKUP($F175,AREA_LIFE,Seq!AP$1,FALSE),".")</f>
        <v>.</v>
      </c>
      <c r="HN175" t="str">
        <f>IFERROR(VLOOKUP($F175,AREA_LIFE,Seq!AQ$1,FALSE),".")</f>
        <v>.</v>
      </c>
      <c r="HO175" t="str">
        <f>IFERROR(VLOOKUP($F175,AREA_LIFE,Seq!AR$1,FALSE),".")</f>
        <v>.</v>
      </c>
      <c r="HP175" t="str">
        <f>IFERROR(VLOOKUP($F175,AREA_LIFE,Seq!AS$1,FALSE),".")</f>
        <v>.</v>
      </c>
      <c r="HQ175" t="str">
        <f>IFERROR(VLOOKUP($F175,AREA_LIFE,Seq!AT$1,FALSE),".")</f>
        <v>.</v>
      </c>
      <c r="HR175" t="str">
        <f>IFERROR(VLOOKUP($F175,AREA_LIFE,Seq!AU$1,FALSE),".")</f>
        <v>.</v>
      </c>
      <c r="HS175" t="str">
        <f>IFERROR(VLOOKUP($F175,AREA_LIFE,Seq!AV$1,FALSE),".")</f>
        <v>.</v>
      </c>
      <c r="HT175" t="str">
        <f>IFERROR(VLOOKUP($F175,AREA_LIFE,Seq!AW$1,FALSE),".")</f>
        <v>.</v>
      </c>
      <c r="HU175" t="str">
        <f>IFERROR(VLOOKUP($F175,AREA_LIFE,Seq!AX$1,FALSE),".")</f>
        <v>.</v>
      </c>
      <c r="HV175" t="str">
        <f>IFERROR(VLOOKUP($F175,AREA_LIFE,Seq!AY$1,FALSE),".")</f>
        <v>.</v>
      </c>
      <c r="HZ175">
        <f t="shared" si="134"/>
        <v>1322792</v>
      </c>
      <c r="IA175">
        <f t="shared" si="132"/>
        <v>0</v>
      </c>
      <c r="IB175" t="str">
        <f t="shared" si="135"/>
        <v>.</v>
      </c>
      <c r="IC175" t="str">
        <f t="shared" si="136"/>
        <v>.</v>
      </c>
      <c r="ID175" t="str">
        <f t="shared" si="133"/>
        <v>.</v>
      </c>
      <c r="IE175" t="str">
        <f>work!FK175</f>
        <v>.</v>
      </c>
      <c r="IF175" t="str">
        <f>work!FL175</f>
        <v>.</v>
      </c>
      <c r="IG175" t="str">
        <f>work!FM175</f>
        <v>.</v>
      </c>
      <c r="IH175" t="str">
        <f>IF(ISNUMBER(work!FS175-work!FK175),work!FS175-work!FK175,".")</f>
        <v>.</v>
      </c>
      <c r="II175" t="str">
        <f>IF(ISNUMBER(work!FT175-work!FL175),work!FT175-work!FL175,".")</f>
        <v>.</v>
      </c>
      <c r="IJ175" t="str">
        <f>IF(ISNUMBER(work!FU175-work!FM175),work!FU175-work!FM175,".")</f>
        <v>.</v>
      </c>
    </row>
    <row r="176" spans="1:244" hidden="1">
      <c r="A176" s="24" t="str">
        <f t="shared" si="97"/>
        <v>拉丁美洲</v>
      </c>
      <c r="B176" s="24" t="str">
        <f t="shared" si="137"/>
        <v>Out</v>
      </c>
      <c r="C176" s="24" t="str">
        <f t="shared" si="138"/>
        <v>Out</v>
      </c>
      <c r="D176" s="24"/>
      <c r="E176" s="25" t="s">
        <v>3212</v>
      </c>
      <c r="F176" s="26" t="str">
        <f t="shared" si="100"/>
        <v>St.Kitts-Nevis</v>
      </c>
      <c r="G176" s="27" t="str">
        <f t="shared" si="101"/>
        <v>.</v>
      </c>
      <c r="H176" s="27" t="str">
        <f t="shared" si="102"/>
        <v>.</v>
      </c>
      <c r="I176" s="27" t="str">
        <f t="shared" si="103"/>
        <v>.</v>
      </c>
      <c r="J176" s="27" t="str">
        <f t="shared" si="104"/>
        <v>.</v>
      </c>
      <c r="K176" s="27" t="str">
        <f t="shared" si="105"/>
        <v>.</v>
      </c>
      <c r="L176" s="27" t="str">
        <f t="shared" si="106"/>
        <v>.</v>
      </c>
      <c r="M176" s="27" t="str">
        <f t="shared" si="107"/>
        <v>.</v>
      </c>
      <c r="N176" s="27" t="str">
        <f t="shared" si="108"/>
        <v>.</v>
      </c>
      <c r="O176" s="27" t="str">
        <f t="shared" si="109"/>
        <v>.</v>
      </c>
      <c r="P176" s="27" t="str">
        <f t="shared" si="110"/>
        <v>.</v>
      </c>
      <c r="Q176" s="27" t="str">
        <f t="shared" si="111"/>
        <v>.</v>
      </c>
      <c r="R176" s="27" t="str">
        <f t="shared" si="112"/>
        <v>.</v>
      </c>
      <c r="S176" s="27">
        <f t="shared" si="113"/>
        <v>0</v>
      </c>
      <c r="T176" s="27">
        <f t="shared" si="114"/>
        <v>0</v>
      </c>
      <c r="U176" s="27">
        <f t="shared" si="115"/>
        <v>0</v>
      </c>
      <c r="V176" s="27">
        <f t="shared" si="116"/>
        <v>10</v>
      </c>
      <c r="W176" s="27" t="str">
        <f t="shared" si="117"/>
        <v>.</v>
      </c>
      <c r="X176" s="27" t="str">
        <f t="shared" si="118"/>
        <v>.</v>
      </c>
      <c r="Y176" s="27">
        <f t="shared" si="119"/>
        <v>0</v>
      </c>
      <c r="Z176" s="27">
        <f t="shared" si="120"/>
        <v>1400</v>
      </c>
      <c r="AA176" s="27">
        <f t="shared" si="121"/>
        <v>1057</v>
      </c>
      <c r="AB176" s="27">
        <f t="shared" si="122"/>
        <v>623</v>
      </c>
      <c r="AC176" s="27">
        <f t="shared" si="123"/>
        <v>1007</v>
      </c>
      <c r="AD176" s="27">
        <f t="shared" si="124"/>
        <v>841</v>
      </c>
      <c r="AE176" s="27">
        <f t="shared" si="139"/>
        <v>1363</v>
      </c>
      <c r="AF176" s="27">
        <f t="shared" si="140"/>
        <v>193</v>
      </c>
      <c r="AG176" s="27"/>
      <c r="AH176" s="27" t="str">
        <f>IF(ISNUMBER(work!C176+work!AH176),work!C176+work!AH176,".")</f>
        <v>.</v>
      </c>
      <c r="AI176" s="27" t="str">
        <f>IF(ISNUMBER(work!D176+work!AI176),work!D176+work!AI176,".")</f>
        <v>.</v>
      </c>
      <c r="AJ176" s="27" t="str">
        <f>IF(ISNUMBER(work!E176+work!AJ176),work!E176+work!AJ176,".")</f>
        <v>.</v>
      </c>
      <c r="AK176" s="27" t="str">
        <f>IF(ISNUMBER(work!F176+work!AK176),work!F176+work!AK176,".")</f>
        <v>.</v>
      </c>
      <c r="AL176" s="27" t="str">
        <f>IF(ISNUMBER(work!G176+work!AL176),work!G176+work!AL176,".")</f>
        <v>.</v>
      </c>
      <c r="AM176" s="27" t="str">
        <f>IF(ISNUMBER(work!H176+work!AM176),work!H176+work!AM176,".")</f>
        <v>.</v>
      </c>
      <c r="AN176" s="27" t="str">
        <f>IF(ISNUMBER(work!I176+work!AN176),work!I176+work!AN176,".")</f>
        <v>.</v>
      </c>
      <c r="AO176" s="27" t="str">
        <f>IF(ISNUMBER(work!J176+work!AO176),work!J176+work!AO176,".")</f>
        <v>.</v>
      </c>
      <c r="AP176" s="27" t="str">
        <f>IF(ISNUMBER(work!K176+work!AP176),work!K176+work!AP176,".")</f>
        <v>.</v>
      </c>
      <c r="AQ176" s="27" t="str">
        <f>IF(ISNUMBER(work!L176+work!AQ176),work!L176+work!AQ176,".")</f>
        <v>.</v>
      </c>
      <c r="AR176" s="27" t="str">
        <f>IF(ISNUMBER(work!M176+work!AR176),work!M176+work!AR176,".")</f>
        <v>.</v>
      </c>
      <c r="AS176" s="27" t="str">
        <f>IF(ISNUMBER(work!N176+work!AS176),work!N176+work!AS176,".")</f>
        <v>.</v>
      </c>
      <c r="AT176" s="27" t="str">
        <f>IF(ISNUMBER(work!O176+work!AT176),work!O176+work!AT176,".")</f>
        <v>.</v>
      </c>
      <c r="AU176" s="27" t="str">
        <f>IF(ISNUMBER(work!P176+work!AU176),work!P176+work!AU176,".")</f>
        <v>.</v>
      </c>
      <c r="AV176" s="27" t="str">
        <f>IF(ISNUMBER(work!Q176+work!AV176),work!Q176+work!AV176,".")</f>
        <v>.</v>
      </c>
      <c r="AW176" s="27" t="str">
        <f>IF(ISNUMBER(work!R176+work!AW176),work!R176+work!AW176,".")</f>
        <v>.</v>
      </c>
      <c r="AX176" s="27" t="str">
        <f>IF(ISNUMBER(work!S176+work!AX176),work!S176+work!AX176,".")</f>
        <v>.</v>
      </c>
      <c r="AY176" s="27" t="str">
        <f>IF(ISNUMBER(work!T176+work!AY176),work!T176+work!AY176,".")</f>
        <v>.</v>
      </c>
      <c r="AZ176" s="27" t="str">
        <f>IF(ISNUMBER(work!U176+work!AZ176),work!U176+work!AZ176,".")</f>
        <v>.</v>
      </c>
      <c r="BA176" s="27" t="str">
        <f>IF(ISNUMBER(work!V176+work!BA176),work!V176+work!BA176,".")</f>
        <v>.</v>
      </c>
      <c r="BB176" s="27" t="str">
        <f>IF(ISNUMBER(work!W176+work!BB176),work!W176+work!BB176,".")</f>
        <v>.</v>
      </c>
      <c r="BC176" s="27" t="str">
        <f>IF(ISNUMBER(work!X176+work!BC176),work!X176+work!BC176,".")</f>
        <v>.</v>
      </c>
      <c r="BD176" s="27" t="str">
        <f>IF(ISNUMBER(work!Y176+work!BD176),work!Y176+work!BD176,".")</f>
        <v>.</v>
      </c>
      <c r="BE176" s="27" t="str">
        <f>IF(ISNUMBER(work!Z176+work!BE176),work!Z176+work!BE176,".")</f>
        <v>.</v>
      </c>
      <c r="BF176" s="27" t="str">
        <f>IF(ISNUMBER(work!AA176+work!BF176),work!AA176+work!BF176,".")</f>
        <v>.</v>
      </c>
      <c r="BG176" s="27" t="str">
        <f>IF(ISNUMBER(work!AB176+work!BG176),work!AB176+work!BG176,".")</f>
        <v>.</v>
      </c>
      <c r="BH176" s="27" t="str">
        <f>IF(ISNUMBER(work!AC176+work!BH176),work!AC176+work!BH176,".")</f>
        <v>.</v>
      </c>
      <c r="BI176" s="27" t="str">
        <f>IF(ISNUMBER(work!AD176+work!BI176),work!AD176+work!BI176,".")</f>
        <v>.</v>
      </c>
      <c r="BJ176" s="27" t="str">
        <f>IF(ISNUMBER(work!AE176+work!BJ176),work!AE176+work!BJ176,".")</f>
        <v>.</v>
      </c>
      <c r="BK176" s="27" t="str">
        <f>IF(ISNUMBER(work!AF176+work!BK176),work!AF176+work!BK176,".")</f>
        <v>.</v>
      </c>
      <c r="BL176" s="27"/>
      <c r="BM176" s="27" t="str">
        <f>IF(ISNUMBER(work!AH176-work!C176),work!AH176-work!C176,".")</f>
        <v>.</v>
      </c>
      <c r="BN176" s="27" t="str">
        <f>IF(ISNUMBER(work!AI176-work!D176),work!AI176-work!D176,".")</f>
        <v>.</v>
      </c>
      <c r="BO176" s="27" t="str">
        <f>IF(ISNUMBER(work!AJ176-work!E176),work!AJ176-work!E176,".")</f>
        <v>.</v>
      </c>
      <c r="BP176" s="27" t="str">
        <f>IF(ISNUMBER(work!AK176-work!F176),work!AK176-work!F176,".")</f>
        <v>.</v>
      </c>
      <c r="BQ176" s="27" t="str">
        <f>IF(ISNUMBER(work!AL176-work!G176),work!AL176-work!G176,".")</f>
        <v>.</v>
      </c>
      <c r="BR176" s="27" t="str">
        <f>IF(ISNUMBER(work!AM176-work!H176),work!AM176-work!H176,".")</f>
        <v>.</v>
      </c>
      <c r="BS176" s="27" t="str">
        <f>IF(ISNUMBER(work!AN176-work!I176),work!AN176-work!I176,".")</f>
        <v>.</v>
      </c>
      <c r="BT176" s="27" t="str">
        <f>IF(ISNUMBER(work!AO176-work!J176),work!AO176-work!J176,".")</f>
        <v>.</v>
      </c>
      <c r="BU176" s="27" t="str">
        <f>IF(ISNUMBER(work!AP176-work!K176),work!AP176-work!K176,".")</f>
        <v>.</v>
      </c>
      <c r="BV176" s="27" t="str">
        <f>IF(ISNUMBER(work!AQ176-work!L176),work!AQ176-work!L176,".")</f>
        <v>.</v>
      </c>
      <c r="BW176" s="27" t="str">
        <f>IF(ISNUMBER(work!AR176-work!M176),work!AR176-work!M176,".")</f>
        <v>.</v>
      </c>
      <c r="BX176" s="27" t="str">
        <f>IF(ISNUMBER(work!AS176-work!N176),work!AS176-work!N176,".")</f>
        <v>.</v>
      </c>
      <c r="BY176" s="27" t="str">
        <f>IF(ISNUMBER(work!AT176-work!O176),work!AT176-work!O176,".")</f>
        <v>.</v>
      </c>
      <c r="BZ176" s="27" t="str">
        <f>IF(ISNUMBER(work!AU176-work!P176),work!AU176-work!P176,".")</f>
        <v>.</v>
      </c>
      <c r="CA176" s="27" t="str">
        <f>IF(ISNUMBER(work!AV176-work!Q176),work!AV176-work!Q176,".")</f>
        <v>.</v>
      </c>
      <c r="CB176" s="27" t="str">
        <f>IF(ISNUMBER(work!AW176-work!R176),work!AW176-work!R176,".")</f>
        <v>.</v>
      </c>
      <c r="CC176" s="27" t="str">
        <f>IF(ISNUMBER(work!AX176-work!S176),work!AX176-work!S176,".")</f>
        <v>.</v>
      </c>
      <c r="CD176" s="27" t="str">
        <f>IF(ISNUMBER(work!AY176-work!T176),work!AY176-work!T176,".")</f>
        <v>.</v>
      </c>
      <c r="CE176" s="27" t="str">
        <f>IF(ISNUMBER(work!AZ176-work!U176),work!AZ176-work!U176,".")</f>
        <v>.</v>
      </c>
      <c r="CF176" s="27" t="str">
        <f>IF(ISNUMBER(work!BA176-work!V176),work!BA176-work!V176,".")</f>
        <v>.</v>
      </c>
      <c r="CG176" s="27" t="str">
        <f>IF(ISNUMBER(work!BB176-work!W176),work!BB176-work!W176,".")</f>
        <v>.</v>
      </c>
      <c r="CH176" s="27" t="str">
        <f>IF(ISNUMBER(work!BC176-work!X176),work!BC176-work!X176,".")</f>
        <v>.</v>
      </c>
      <c r="CI176" s="27" t="str">
        <f>IF(ISNUMBER(work!BD176-work!Y176),work!BD176-work!Y176,".")</f>
        <v>.</v>
      </c>
      <c r="CJ176" s="27" t="str">
        <f>IF(ISNUMBER(work!BE176-work!Z176),work!BE176-work!Z176,".")</f>
        <v>.</v>
      </c>
      <c r="CK176" s="27" t="str">
        <f>IF(ISNUMBER(work!BF176-work!AA176),work!BF176-work!AA176,".")</f>
        <v>.</v>
      </c>
      <c r="CL176" s="27" t="str">
        <f>IF(ISNUMBER(work!BG176-work!AB176),work!BG176-work!AB176,".")</f>
        <v>.</v>
      </c>
      <c r="CM176" s="27" t="str">
        <f>IF(ISNUMBER(work!BH176-work!AC176),work!BH176-work!AC176,".")</f>
        <v>.</v>
      </c>
      <c r="CN176" s="27" t="str">
        <f>IF(ISNUMBER(work!BI176-work!AD176),work!BI176-work!AD176,".")</f>
        <v>.</v>
      </c>
      <c r="CO176" s="27" t="str">
        <f>IF(ISNUMBER(work!BJ176-work!AE176),work!BJ176-work!AE176,".")</f>
        <v>.</v>
      </c>
      <c r="CP176" s="27" t="str">
        <f>IF(ISNUMBER(work!BK176-work!AF176),work!BK176-work!AF176,".")</f>
        <v>.</v>
      </c>
      <c r="CQ176" s="27"/>
      <c r="CR176" s="27"/>
      <c r="CS176" s="27" t="str">
        <f>IF(ISNUMBER(work!CR176-work!BN176),work!CR176-work!BN176,".")</f>
        <v>.</v>
      </c>
      <c r="CT176" s="27" t="str">
        <f>IF(ISNUMBER(work!CS176-work!BO176),work!CS176-work!BO176,".")</f>
        <v>.</v>
      </c>
      <c r="CU176" s="27" t="str">
        <f>IF(ISNUMBER(work!CT176-work!BP176),work!CT176-work!BP176,".")</f>
        <v>.</v>
      </c>
      <c r="CV176" s="27" t="str">
        <f>IF(ISNUMBER(work!CU176-work!BQ176),work!CU176-work!BQ176,".")</f>
        <v>.</v>
      </c>
      <c r="CW176" s="27" t="str">
        <f>IF(ISNUMBER(work!CV176-work!BR176),work!CV176-work!BR176,".")</f>
        <v>.</v>
      </c>
      <c r="CX176" s="27" t="str">
        <f>IF(ISNUMBER(work!CW176-work!BS176),work!CW176-work!BS176,".")</f>
        <v>.</v>
      </c>
      <c r="CY176" s="27" t="str">
        <f>IF(ISNUMBER(work!CX176-work!BT176),work!CX176-work!BT176,".")</f>
        <v>.</v>
      </c>
      <c r="CZ176" s="27" t="str">
        <f>IF(ISNUMBER(work!CY176-work!BU176),work!CY176-work!BU176,".")</f>
        <v>.</v>
      </c>
      <c r="DA176" s="27" t="str">
        <f>IF(ISNUMBER(work!CZ176-work!BV176),work!CZ176-work!BV176,".")</f>
        <v>.</v>
      </c>
      <c r="DB176" s="27" t="str">
        <f>IF(ISNUMBER(work!DA176-work!BW176),work!DA176-work!BW176,".")</f>
        <v>.</v>
      </c>
      <c r="DC176" s="27" t="str">
        <f>IF(ISNUMBER(work!DB176-work!BX176),work!DB176-work!BX176,".")</f>
        <v>.</v>
      </c>
      <c r="DD176" s="27" t="str">
        <f>IF(ISNUMBER(work!DC176-work!BY176),work!DC176-work!BY176,".")</f>
        <v>.</v>
      </c>
      <c r="DE176" s="27" t="str">
        <f>IF(ISNUMBER(work!DD176-work!BZ176),work!DD176-work!BZ176,".")</f>
        <v>.</v>
      </c>
      <c r="DF176" s="27" t="str">
        <f>IF(ISNUMBER(work!DE176-work!CA176),work!DE176-work!CA176,".")</f>
        <v>.</v>
      </c>
      <c r="DG176" s="27" t="str">
        <f>IF(ISNUMBER(work!DF176-work!CB176),work!DF176-work!CB176,".")</f>
        <v>.</v>
      </c>
      <c r="DH176" s="27" t="str">
        <f>IF(ISNUMBER(work!DG176-work!CC176),work!DG176-work!CC176,".")</f>
        <v>.</v>
      </c>
      <c r="DI176" s="27" t="str">
        <f>IF(ISNUMBER(work!DH176-work!CD176),work!DH176-work!CD176,".")</f>
        <v>.</v>
      </c>
      <c r="DJ176" s="27" t="str">
        <f>IF(ISNUMBER(work!DI176-work!CE176),work!DI176-work!CE176,".")</f>
        <v>.</v>
      </c>
      <c r="DK176" s="27" t="str">
        <f>IF(ISNUMBER(work!DJ176-work!CF176),work!DJ176-work!CF176,".")</f>
        <v>.</v>
      </c>
      <c r="DL176" s="27" t="str">
        <f>IF(ISNUMBER(work!DK176-work!CG176),work!DK176-work!CG176,".")</f>
        <v>.</v>
      </c>
      <c r="DM176" s="27" t="str">
        <f>IF(ISNUMBER(work!DL176-work!CH176),work!DL176-work!CH176,".")</f>
        <v>.</v>
      </c>
      <c r="DN176" s="27" t="str">
        <f>IF(ISNUMBER(work!DM176-work!CI176),work!DM176-work!CI176,".")</f>
        <v>.</v>
      </c>
      <c r="DO176" s="27" t="str">
        <f>IF(ISNUMBER(work!DN176-work!CJ176),work!DN176-work!CJ176,".")</f>
        <v>.</v>
      </c>
      <c r="DP176" s="27" t="str">
        <f>IF(ISNUMBER(work!DO176-work!CK176),work!DO176-work!CK176,".")</f>
        <v>.</v>
      </c>
      <c r="DQ176" s="27" t="str">
        <f>IF(ISNUMBER(work!DP176-work!CL176),work!DP176-work!CL176,".")</f>
        <v>.</v>
      </c>
      <c r="DR176" s="27" t="str">
        <f>IF(ISNUMBER(work!DQ176-work!CM176),work!DQ176-work!CM176,".")</f>
        <v>.</v>
      </c>
      <c r="DS176" s="27" t="str">
        <f>IF(ISNUMBER(work!DR176-work!CN176),work!DR176-work!CN176,".")</f>
        <v>.</v>
      </c>
      <c r="DT176" s="27" t="str">
        <f>IF(ISNUMBER(work!DS176-work!CO176),work!DS176-work!CO176,".")</f>
        <v>.</v>
      </c>
      <c r="DU176" s="27" t="str">
        <f>IF(ISNUMBER(work!DT176-work!CP176),work!DT176-work!CP176,".")</f>
        <v>.</v>
      </c>
      <c r="DV176" s="27" t="str">
        <f t="shared" si="127"/>
        <v>.</v>
      </c>
      <c r="DW176" s="27"/>
      <c r="DX176" s="27" t="str">
        <f>IF(ISNUMBER(work!FJ176/work!FN176),work!FJ176/work!FN176,".")</f>
        <v>.</v>
      </c>
      <c r="DY176" s="27" t="str">
        <f>IF(ISNUMBER(work!FK176/work!FO176),work!FK176/work!FO176,".")</f>
        <v>.</v>
      </c>
      <c r="DZ176" s="27" t="str">
        <f>IF(ISNUMBER(work!FL176/work!FP176),work!FL176/work!FP176,".")</f>
        <v>.</v>
      </c>
      <c r="EA176" s="27" t="str">
        <f>IF(ISNUMBER(work!FM176/work!FQ176),work!FM176/work!FQ176,".")</f>
        <v>.</v>
      </c>
      <c r="EB176" s="27" t="str">
        <f>IF(ISNUMBER((work!FK176+work!FL176)/(work!FO176+work!FP176)),(work!FK176+work!FL176)/(work!FO176+work!FP176),".")</f>
        <v>.</v>
      </c>
      <c r="EC176" s="27" t="str">
        <f>IF(ISNUMBER(work!FR176/work!FV176),work!FR176/work!FV176,".")</f>
        <v>.</v>
      </c>
      <c r="ED176" s="27" t="str">
        <f>IF(ISNUMBER(work!FS176/work!FW176),work!FS176/work!FW176,".")</f>
        <v>.</v>
      </c>
      <c r="EE176" s="27" t="str">
        <f>IF(ISNUMBER(work!FT176/work!FX176),work!FT176/work!FX176,".")</f>
        <v>.</v>
      </c>
      <c r="EF176" s="27" t="str">
        <f>IF(ISNUMBER(work!FU176/work!FY176),work!FU176/work!FY176,".")</f>
        <v>.</v>
      </c>
      <c r="EG176" s="27" t="str">
        <f>IF(ISNUMBER((work!FS176+work!FT176)/(work!FW176+work!FX176)),(work!FS176+work!FT176)/(work!FW176+work!FX176),".")</f>
        <v>.</v>
      </c>
      <c r="EH176" s="27" t="str">
        <f>work!EZ176</f>
        <v>.</v>
      </c>
      <c r="EI176" s="27" t="str">
        <f>work!FA176</f>
        <v>.</v>
      </c>
      <c r="EJ176" s="27" t="str">
        <f>work!FB176</f>
        <v>.</v>
      </c>
      <c r="EK176" s="27"/>
      <c r="EL176" s="27" t="str">
        <f t="shared" si="141"/>
        <v>.</v>
      </c>
      <c r="EM176" t="str">
        <f t="shared" si="129"/>
        <v>.</v>
      </c>
      <c r="EN176" t="str">
        <f>work!FM176</f>
        <v>.</v>
      </c>
      <c r="EO176" t="str">
        <f>IF(ISNUMBER(work!FK176+work!FL176),work!FK176+work!FL176,".")</f>
        <v>.</v>
      </c>
      <c r="EP176" t="str">
        <f>IF(ISNUMBER(work!FU176-work!FM176),work!FU176-work!FM176,".")</f>
        <v>.</v>
      </c>
      <c r="EQ176" t="str">
        <f>IF(ISNUMBER(work!FS176+work!FT176-work!FK176-work!FL176),(work!FS176+work!FT176-work!FK176-work!FL176),".")</f>
        <v>.</v>
      </c>
      <c r="EU176" t="str">
        <f>work!FC176</f>
        <v>.</v>
      </c>
      <c r="EV176" t="str">
        <f>work!FD176</f>
        <v>.</v>
      </c>
      <c r="EW176" t="str">
        <f>IF(ISNUMBER(VLOOKUP($F176,AREA_EM_ALLYEAR,Seq!B$1,FALSE)),VLOOKUP($F176,AREA_EM_ALLYEAR,Seq!B$1,FALSE),".")</f>
        <v>.</v>
      </c>
      <c r="EX176" t="str">
        <f>IF(ISNUMBER(VLOOKUP($F176,AREA_EM_ALLYEAR,Seq!C$1,FALSE)),VLOOKUP($F176,AREA_EM_ALLYEAR,Seq!C$1,FALSE),".")</f>
        <v>.</v>
      </c>
      <c r="EY176" t="str">
        <f>IF(ISNUMBER(VLOOKUP($F176,AREA_EM_ALLYEAR,Seq!D$1,FALSE)),VLOOKUP($F176,AREA_EM_ALLYEAR,Seq!D$1,FALSE),".")</f>
        <v>.</v>
      </c>
      <c r="EZ176" t="str">
        <f>IF(ISNUMBER(VLOOKUP($F176,AREA_EM_ALLYEAR,Seq!E$1,FALSE)),VLOOKUP($F176,AREA_EM_ALLYEAR,Seq!E$1,FALSE),".")</f>
        <v>.</v>
      </c>
      <c r="FA176" t="str">
        <f>IF(ISNUMBER(VLOOKUP($F176,AREA_EM_ALLYEAR,Seq!F$1,FALSE)),VLOOKUP($F176,AREA_EM_ALLYEAR,Seq!F$1,FALSE),".")</f>
        <v>.</v>
      </c>
      <c r="FB176" t="str">
        <f>IF(ISNUMBER(VLOOKUP($F176,AREA_EM_ALLYEAR,Seq!G$1,FALSE)),VLOOKUP($F176,AREA_EM_ALLYEAR,Seq!G$1,FALSE),".")</f>
        <v>.</v>
      </c>
      <c r="FC176" t="str">
        <f>IF(ISNUMBER(VLOOKUP($F176,AREA_EM_ALLYEAR,Seq!H$1,FALSE)),VLOOKUP($F176,AREA_EM_ALLYEAR,Seq!H$1,FALSE),".")</f>
        <v>.</v>
      </c>
      <c r="FD176" t="str">
        <f>IF(ISNUMBER(VLOOKUP($F176,AREA_EM_ALLYEAR,Seq!I$1,FALSE)),VLOOKUP($F176,AREA_EM_ALLYEAR,Seq!I$1,FALSE),".")</f>
        <v>.</v>
      </c>
      <c r="FE176" t="str">
        <f>IF(ISNUMBER(VLOOKUP($F176,AREA_EM_ALLYEAR,Seq!J$1,FALSE)),VLOOKUP($F176,AREA_EM_ALLYEAR,Seq!J$1,FALSE),".")</f>
        <v>.</v>
      </c>
      <c r="FF176" t="str">
        <f>IF(ISNUMBER(VLOOKUP($F176,AREA_EM_ALLYEAR,Seq!K$1,FALSE)),VLOOKUP($F176,AREA_EM_ALLYEAR,Seq!K$1,FALSE),".")</f>
        <v>.</v>
      </c>
      <c r="FG176" t="str">
        <f>IF(ISNUMBER(VLOOKUP($F176,AREA_EM_ALLYEAR,Seq!L$1,FALSE)),VLOOKUP($F176,AREA_EM_ALLYEAR,Seq!L$1,FALSE),".")</f>
        <v>.</v>
      </c>
      <c r="FH176" t="str">
        <f>IF(ISNUMBER(VLOOKUP($F176,AREA_EM_ALLYEAR,Seq!M$1,FALSE)),VLOOKUP($F176,AREA_EM_ALLYEAR,Seq!M$1,FALSE),".")</f>
        <v>.</v>
      </c>
      <c r="FI176" t="str">
        <f>IF(ISNUMBER(VLOOKUP($F176,AREA_EM_ALLYEAR,Seq!N$1,FALSE)),VLOOKUP($F176,AREA_EM_ALLYEAR,Seq!N$1,FALSE),".")</f>
        <v>.</v>
      </c>
      <c r="FJ176" t="str">
        <f>IF(ISNUMBER(VLOOKUP($F176,AREA_EM_ALLYEAR,Seq!O$1,FALSE)),VLOOKUP($F176,AREA_EM_ALLYEAR,Seq!O$1,FALSE),".")</f>
        <v>.</v>
      </c>
      <c r="FK176" t="str">
        <f t="shared" si="130"/>
        <v>.</v>
      </c>
      <c r="FN176" t="str">
        <f>IF( ISNUMBER(VLOOKUP($F176,AREA_LIFE,Seq!V$1,FALSE)-Life!V$39),VLOOKUP($F176,AREA_LIFE,Seq!V$1,FALSE)-Life!V$39,".")</f>
        <v>.</v>
      </c>
      <c r="FO176" t="str">
        <f>IF( ISNUMBER(VLOOKUP($F176,AREA_LIFE,Seq!W$1,FALSE)-Life!W$39),VLOOKUP($F176,AREA_LIFE,Seq!W$1,FALSE)-Life!W$39,".")</f>
        <v>.</v>
      </c>
      <c r="FP176" t="str">
        <f>IF( ISNUMBER(VLOOKUP($F176,AREA_LIFE,Seq!X$1,FALSE)-Life!X$39),VLOOKUP($F176,AREA_LIFE,Seq!X$1,FALSE)-Life!X$39,".")</f>
        <v>.</v>
      </c>
      <c r="FQ176" t="str">
        <f>IF( ISNUMBER(VLOOKUP($F176,AREA_LIFE,Seq!Y$1,FALSE)-Life!Y$39),VLOOKUP($F176,AREA_LIFE,Seq!Y$1,FALSE)-Life!Y$39,".")</f>
        <v>.</v>
      </c>
      <c r="FR176" t="str">
        <f>IF( ISNUMBER(VLOOKUP($F176,AREA_LIFE,Seq!Z$1,FALSE)-Life!Z$39),VLOOKUP($F176,AREA_LIFE,Seq!Z$1,FALSE)-Life!Z$39,".")</f>
        <v>.</v>
      </c>
      <c r="FS176" t="str">
        <f>IF( ISNUMBER(VLOOKUP($F176,AREA_LIFE,Seq!AA$1,FALSE)-Life!AA$39),VLOOKUP($F176,AREA_LIFE,Seq!AA$1,FALSE)-Life!AA$39,".")</f>
        <v>.</v>
      </c>
      <c r="FT176" t="str">
        <f>IF( ISNUMBER(VLOOKUP($F176,AREA_LIFE,Seq!AB$1,FALSE)-Life!AB$39),VLOOKUP($F176,AREA_LIFE,Seq!AB$1,FALSE)-Life!AB$39,".")</f>
        <v>.</v>
      </c>
      <c r="FU176" t="str">
        <f>IF( ISNUMBER(VLOOKUP($F176,AREA_LIFE,Seq!AC$1,FALSE)-Life!AC$39),VLOOKUP($F176,AREA_LIFE,Seq!AC$1,FALSE)-Life!AC$39,".")</f>
        <v>.</v>
      </c>
      <c r="FV176" t="str">
        <f>IF( ISNUMBER(VLOOKUP($F176,AREA_LIFE,Seq!AD$1,FALSE)-Life!AD$39),VLOOKUP($F176,AREA_LIFE,Seq!AD$1,FALSE)-Life!AD$39,".")</f>
        <v>.</v>
      </c>
      <c r="FW176" t="str">
        <f>IF( ISNUMBER(VLOOKUP($F176,AREA_LIFE,Seq!AE$1,FALSE)-Life!AE$39),VLOOKUP($F176,AREA_LIFE,Seq!AE$1,FALSE)-Life!AE$39,".")</f>
        <v>.</v>
      </c>
      <c r="FX176" t="str">
        <f>IF( ISNUMBER(VLOOKUP($F176,AREA_LIFE,Seq!AF$1,FALSE)-Life!AF$39),VLOOKUP($F176,AREA_LIFE,Seq!AF$1,FALSE)-Life!AF$39,".")</f>
        <v>.</v>
      </c>
      <c r="FY176" t="str">
        <f>IF( ISNUMBER(VLOOKUP($F176,AREA_LIFE,Seq!AG$1,FALSE)-Life!AG$39),VLOOKUP($F176,AREA_LIFE,Seq!AG$1,FALSE)-Life!AG$39,".")</f>
        <v>.</v>
      </c>
      <c r="FZ176" t="str">
        <f>IF( ISNUMBER(VLOOKUP($F176,AREA_LIFE,Seq!AH$1,FALSE)-Life!AH$39),VLOOKUP($F176,AREA_LIFE,Seq!AH$1,FALSE)-Life!AH$39,".")</f>
        <v>.</v>
      </c>
      <c r="GA176" t="str">
        <f>IF( ISNUMBER(VLOOKUP($F176,AREA_LIFE,Seq!AI$1,FALSE)-Life!AI$39),VLOOKUP($F176,AREA_LIFE,Seq!AI$1,FALSE)-Life!AI$39,".")</f>
        <v>.</v>
      </c>
      <c r="GB176" t="str">
        <f>IF( ISNUMBER(VLOOKUP($F176,AREA_LIFE,Seq!AJ$1,FALSE)-Life!AJ$39),VLOOKUP($F176,AREA_LIFE,Seq!AJ$1,FALSE)-Life!AJ$39,".")</f>
        <v>.</v>
      </c>
      <c r="GC176" t="str">
        <f>IF( ISNUMBER(VLOOKUP($F176,AREA_LIFE,Seq!AK$1,FALSE)-Life!AK$39),VLOOKUP($F176,AREA_LIFE,Seq!AK$1,FALSE)-Life!AK$39,".")</f>
        <v>.</v>
      </c>
      <c r="GD176" t="str">
        <f>IF( ISNUMBER(VLOOKUP($F176,AREA_LIFE,Seq!AL$1,FALSE)-Life!AL$39),VLOOKUP($F176,AREA_LIFE,Seq!AL$1,FALSE)-Life!AL$39,".")</f>
        <v>.</v>
      </c>
      <c r="GE176" t="str">
        <f>IF( ISNUMBER(VLOOKUP($F176,AREA_LIFE,Seq!AM$1,FALSE)-Life!AM$39),VLOOKUP($F176,AREA_LIFE,Seq!AM$1,FALSE)-Life!AM$39,".")</f>
        <v>.</v>
      </c>
      <c r="GF176" t="str">
        <f>IF( ISNUMBER(VLOOKUP($F176,AREA_LIFE,Seq!AN$1,FALSE)-Life!AN$39),VLOOKUP($F176,AREA_LIFE,Seq!AN$1,FALSE)-Life!AN$39,".")</f>
        <v>.</v>
      </c>
      <c r="GG176" t="str">
        <f>IF( ISNUMBER(VLOOKUP($F176,AREA_LIFE,Seq!AO$1,FALSE)-Life!AO$39),VLOOKUP($F176,AREA_LIFE,Seq!AO$1,FALSE)-Life!AO$39,".")</f>
        <v>.</v>
      </c>
      <c r="GH176" t="str">
        <f>IF( ISNUMBER(VLOOKUP($F176,AREA_LIFE,Seq!AP$1,FALSE)-Life!AP$39),VLOOKUP($F176,AREA_LIFE,Seq!AP$1,FALSE)-Life!AP$39,".")</f>
        <v>.</v>
      </c>
      <c r="GI176" t="str">
        <f>IF( ISNUMBER(VLOOKUP($F176,AREA_LIFE,Seq!AQ$1,FALSE)-Life!AQ$39),VLOOKUP($F176,AREA_LIFE,Seq!AQ$1,FALSE)-Life!AQ$39,".")</f>
        <v>.</v>
      </c>
      <c r="GJ176" t="str">
        <f>IF( ISNUMBER(VLOOKUP($F176,AREA_LIFE,Seq!AR$1,FALSE)-Life!AR$39),VLOOKUP($F176,AREA_LIFE,Seq!AR$1,FALSE)-Life!AR$39,".")</f>
        <v>.</v>
      </c>
      <c r="GK176" t="str">
        <f>IF( ISNUMBER(VLOOKUP($F176,AREA_LIFE,Seq!AS$1,FALSE)-Life!AS$39),VLOOKUP($F176,AREA_LIFE,Seq!AS$1,FALSE)-Life!AS$39,".")</f>
        <v>.</v>
      </c>
      <c r="GL176" t="str">
        <f>IF( ISNUMBER(VLOOKUP($F176,AREA_LIFE,Seq!AT$1,FALSE)-Life!AT$39),VLOOKUP($F176,AREA_LIFE,Seq!AT$1,FALSE)-Life!AT$39,".")</f>
        <v>.</v>
      </c>
      <c r="GM176" t="str">
        <f>IF( ISNUMBER(VLOOKUP($F176,AREA_LIFE,Seq!AU$1,FALSE)-Life!AU$39),VLOOKUP($F176,AREA_LIFE,Seq!AU$1,FALSE)-Life!AU$39,".")</f>
        <v>.</v>
      </c>
      <c r="GN176" t="str">
        <f>IF( ISNUMBER(VLOOKUP($F176,AREA_LIFE,Seq!AV$1,FALSE)-Life!AV$39),VLOOKUP($F176,AREA_LIFE,Seq!AV$1,FALSE)-Life!AV$39,".")</f>
        <v>.</v>
      </c>
      <c r="GO176" t="str">
        <f>IF( ISNUMBER(VLOOKUP($F176,AREA_LIFE,Seq!AW$1,FALSE)-Life!AW$39),VLOOKUP($F176,AREA_LIFE,Seq!AW$1,FALSE)-Life!AW$39,".")</f>
        <v>.</v>
      </c>
      <c r="GP176" t="str">
        <f>IF( ISNUMBER(VLOOKUP($F176,AREA_LIFE,Seq!AX$1,FALSE)-Life!AX$39),VLOOKUP($F176,AREA_LIFE,Seq!AX$1,FALSE)-Life!AX$39,".")</f>
        <v>.</v>
      </c>
      <c r="GQ176" t="str">
        <f t="shared" si="131"/>
        <v>.</v>
      </c>
      <c r="GS176" t="str">
        <f>IFERROR(VLOOKUP($F176,AREA_LIFE,Seq!V$1,FALSE),".")</f>
        <v>.</v>
      </c>
      <c r="GT176" t="str">
        <f>IFERROR(VLOOKUP($F176,AREA_LIFE,Seq!W$1,FALSE),".")</f>
        <v>.</v>
      </c>
      <c r="GU176" t="str">
        <f>IFERROR(VLOOKUP($F176,AREA_LIFE,Seq!X$1,FALSE),".")</f>
        <v>.</v>
      </c>
      <c r="GV176" t="str">
        <f>IFERROR(VLOOKUP($F176,AREA_LIFE,Seq!Y$1,FALSE),".")</f>
        <v>.</v>
      </c>
      <c r="GW176" t="str">
        <f>IFERROR(VLOOKUP($F176,AREA_LIFE,Seq!Z$1,FALSE),".")</f>
        <v>.</v>
      </c>
      <c r="GX176" t="str">
        <f>IFERROR(VLOOKUP($F176,AREA_LIFE,Seq!AA$1,FALSE),".")</f>
        <v>.</v>
      </c>
      <c r="GY176" t="str">
        <f>IFERROR(VLOOKUP($F176,AREA_LIFE,Seq!AB$1,FALSE),".")</f>
        <v>.</v>
      </c>
      <c r="GZ176" t="str">
        <f>IFERROR(VLOOKUP($F176,AREA_LIFE,Seq!AC$1,FALSE),".")</f>
        <v>.</v>
      </c>
      <c r="HA176" t="str">
        <f>IFERROR(VLOOKUP($F176,AREA_LIFE,Seq!AD$1,FALSE),".")</f>
        <v>.</v>
      </c>
      <c r="HB176" t="str">
        <f>IFERROR(VLOOKUP($F176,AREA_LIFE,Seq!AE$1,FALSE),".")</f>
        <v>.</v>
      </c>
      <c r="HC176" t="str">
        <f>IFERROR(VLOOKUP($F176,AREA_LIFE,Seq!AF$1,FALSE),".")</f>
        <v>.</v>
      </c>
      <c r="HD176" t="str">
        <f>IFERROR(VLOOKUP($F176,AREA_LIFE,Seq!AG$1,FALSE),".")</f>
        <v>.</v>
      </c>
      <c r="HE176" t="str">
        <f>IFERROR(VLOOKUP($F176,AREA_LIFE,Seq!AH$1,FALSE),".")</f>
        <v>.</v>
      </c>
      <c r="HF176" t="str">
        <f>IFERROR(VLOOKUP($F176,AREA_LIFE,Seq!AI$1,FALSE),".")</f>
        <v>.</v>
      </c>
      <c r="HG176" t="str">
        <f>IFERROR(VLOOKUP($F176,AREA_LIFE,Seq!AJ$1,FALSE),".")</f>
        <v>.</v>
      </c>
      <c r="HH176" t="str">
        <f>IFERROR(VLOOKUP($F176,AREA_LIFE,Seq!AK$1,FALSE),".")</f>
        <v>.</v>
      </c>
      <c r="HI176" t="str">
        <f>IFERROR(VLOOKUP($F176,AREA_LIFE,Seq!AL$1,FALSE),".")</f>
        <v>.</v>
      </c>
      <c r="HJ176" t="str">
        <f>IFERROR(VLOOKUP($F176,AREA_LIFE,Seq!AM$1,FALSE),".")</f>
        <v>.</v>
      </c>
      <c r="HK176" t="str">
        <f>IFERROR(VLOOKUP($F176,AREA_LIFE,Seq!AN$1,FALSE),".")</f>
        <v>.</v>
      </c>
      <c r="HL176" t="str">
        <f>IFERROR(VLOOKUP($F176,AREA_LIFE,Seq!AO$1,FALSE),".")</f>
        <v>.</v>
      </c>
      <c r="HM176" t="str">
        <f>IFERROR(VLOOKUP($F176,AREA_LIFE,Seq!AP$1,FALSE),".")</f>
        <v>.</v>
      </c>
      <c r="HN176" t="str">
        <f>IFERROR(VLOOKUP($F176,AREA_LIFE,Seq!AQ$1,FALSE),".")</f>
        <v>.</v>
      </c>
      <c r="HO176" t="str">
        <f>IFERROR(VLOOKUP($F176,AREA_LIFE,Seq!AR$1,FALSE),".")</f>
        <v>.</v>
      </c>
      <c r="HP176" t="str">
        <f>IFERROR(VLOOKUP($F176,AREA_LIFE,Seq!AS$1,FALSE),".")</f>
        <v>.</v>
      </c>
      <c r="HQ176" t="str">
        <f>IFERROR(VLOOKUP($F176,AREA_LIFE,Seq!AT$1,FALSE),".")</f>
        <v>.</v>
      </c>
      <c r="HR176" t="str">
        <f>IFERROR(VLOOKUP($F176,AREA_LIFE,Seq!AU$1,FALSE),".")</f>
        <v>.</v>
      </c>
      <c r="HS176" t="str">
        <f>IFERROR(VLOOKUP($F176,AREA_LIFE,Seq!AV$1,FALSE),".")</f>
        <v>.</v>
      </c>
      <c r="HT176" t="str">
        <f>IFERROR(VLOOKUP($F176,AREA_LIFE,Seq!AW$1,FALSE),".")</f>
        <v>.</v>
      </c>
      <c r="HU176" t="str">
        <f>IFERROR(VLOOKUP($F176,AREA_LIFE,Seq!AX$1,FALSE),".")</f>
        <v>.</v>
      </c>
      <c r="HV176" t="str">
        <f>IFERROR(VLOOKUP($F176,AREA_LIFE,Seq!AY$1,FALSE),".")</f>
        <v>.</v>
      </c>
      <c r="HZ176">
        <f t="shared" si="134"/>
        <v>10</v>
      </c>
      <c r="IA176">
        <f t="shared" si="132"/>
        <v>0</v>
      </c>
      <c r="IB176" t="str">
        <f t="shared" si="135"/>
        <v>.</v>
      </c>
      <c r="IC176" t="str">
        <f t="shared" si="136"/>
        <v>.</v>
      </c>
      <c r="ID176" t="str">
        <f t="shared" si="133"/>
        <v>.</v>
      </c>
      <c r="IE176" t="str">
        <f>work!FK176</f>
        <v>.</v>
      </c>
      <c r="IF176" t="str">
        <f>work!FL176</f>
        <v>.</v>
      </c>
      <c r="IG176" t="str">
        <f>work!FM176</f>
        <v>.</v>
      </c>
      <c r="IH176" t="str">
        <f>IF(ISNUMBER(work!FS176-work!FK176),work!FS176-work!FK176,".")</f>
        <v>.</v>
      </c>
      <c r="II176" t="str">
        <f>IF(ISNUMBER(work!FT176-work!FL176),work!FT176-work!FL176,".")</f>
        <v>.</v>
      </c>
      <c r="IJ176" t="str">
        <f>IF(ISNUMBER(work!FU176-work!FM176),work!FU176-work!FM176,".")</f>
        <v>.</v>
      </c>
    </row>
    <row r="177" spans="1:244">
      <c r="A177" s="24" t="str">
        <f t="shared" si="97"/>
        <v>北美洲</v>
      </c>
      <c r="B177" s="24" t="str">
        <f t="shared" si="137"/>
        <v>InEM90</v>
      </c>
      <c r="C177" s="24" t="str">
        <f t="shared" si="138"/>
        <v>InOECD90</v>
      </c>
      <c r="D177" s="24"/>
      <c r="E177" s="25" t="s">
        <v>2640</v>
      </c>
      <c r="F177" s="26" t="str">
        <f t="shared" si="100"/>
        <v>Canada</v>
      </c>
      <c r="G177" s="27">
        <f t="shared" si="101"/>
        <v>0</v>
      </c>
      <c r="H177" s="27">
        <f t="shared" si="102"/>
        <v>940</v>
      </c>
      <c r="I177" s="27">
        <f t="shared" si="103"/>
        <v>0</v>
      </c>
      <c r="J177" s="27">
        <f t="shared" si="104"/>
        <v>1022</v>
      </c>
      <c r="K177" s="27">
        <f t="shared" si="105"/>
        <v>602</v>
      </c>
      <c r="L177" s="27">
        <f t="shared" si="106"/>
        <v>1695</v>
      </c>
      <c r="M177" s="27">
        <f t="shared" si="107"/>
        <v>804</v>
      </c>
      <c r="N177" s="27">
        <f t="shared" si="108"/>
        <v>1076</v>
      </c>
      <c r="O177" s="27">
        <f t="shared" si="109"/>
        <v>5824</v>
      </c>
      <c r="P177" s="27">
        <f t="shared" si="110"/>
        <v>13688</v>
      </c>
      <c r="Q177" s="27">
        <f t="shared" si="111"/>
        <v>21605</v>
      </c>
      <c r="R177" s="27">
        <f t="shared" si="112"/>
        <v>25702</v>
      </c>
      <c r="S177" s="27">
        <f t="shared" si="113"/>
        <v>33793</v>
      </c>
      <c r="T177" s="27">
        <f t="shared" si="114"/>
        <v>34412</v>
      </c>
      <c r="U177" s="27">
        <f t="shared" si="115"/>
        <v>31652</v>
      </c>
      <c r="V177" s="27">
        <f t="shared" si="116"/>
        <v>31442</v>
      </c>
      <c r="W177" s="27">
        <f t="shared" si="117"/>
        <v>27978</v>
      </c>
      <c r="X177" s="27">
        <f t="shared" si="118"/>
        <v>44130</v>
      </c>
      <c r="Y177" s="27">
        <f t="shared" si="119"/>
        <v>58798</v>
      </c>
      <c r="Z177" s="27">
        <f t="shared" si="120"/>
        <v>56351</v>
      </c>
      <c r="AA177" s="27">
        <f t="shared" si="121"/>
        <v>61387</v>
      </c>
      <c r="AB177" s="27">
        <f t="shared" si="122"/>
        <v>45413</v>
      </c>
      <c r="AC177" s="27">
        <f t="shared" si="123"/>
        <v>42416</v>
      </c>
      <c r="AD177" s="27">
        <f t="shared" si="124"/>
        <v>39658</v>
      </c>
      <c r="AE177" s="27">
        <f t="shared" si="139"/>
        <v>54328</v>
      </c>
      <c r="AF177" s="27">
        <f t="shared" si="140"/>
        <v>86177</v>
      </c>
      <c r="AG177" s="27"/>
      <c r="AH177" s="27">
        <f>IF(ISNUMBER(work!C177+work!AH177),work!C177+work!AH177,".")</f>
        <v>59490760.169351995</v>
      </c>
      <c r="AI177" s="27">
        <f>IF(ISNUMBER(work!D177+work!AI177),work!D177+work!AI177,".")</f>
        <v>61885227.082172796</v>
      </c>
      <c r="AJ177" s="27">
        <f>IF(ISNUMBER(work!E177+work!AJ177),work!E177+work!AJ177,".")</f>
        <v>62417490.732644796</v>
      </c>
      <c r="AK177" s="27">
        <f>IF(ISNUMBER(work!F177+work!AK177),work!F177+work!AK177,".")</f>
        <v>65831881.082175702</v>
      </c>
      <c r="AL177" s="27">
        <f>IF(ISNUMBER(work!G177+work!AL177),work!G177+work!AL177,".")</f>
        <v>71845121.969968602</v>
      </c>
      <c r="AM177" s="27">
        <f>IF(ISNUMBER(work!H177+work!AM177),work!H177+work!AM177,".")</f>
        <v>77618484.124756902</v>
      </c>
      <c r="AN177" s="27">
        <f>IF(ISNUMBER(work!I177+work!AN177),work!I177+work!AN177,".")</f>
        <v>81439689.799851805</v>
      </c>
      <c r="AO177" s="27">
        <f>IF(ISNUMBER(work!J177+work!AO177),work!J177+work!AO177,".")</f>
        <v>87337154.230074793</v>
      </c>
      <c r="AP177" s="27">
        <f>IF(ISNUMBER(work!K177+work!AP177),work!K177+work!AP177,".")</f>
        <v>94020141.493842006</v>
      </c>
      <c r="AQ177" s="27">
        <f>IF(ISNUMBER(work!L177+work!AQ177),work!L177+work!AQ177,".")</f>
        <v>97092109.716475204</v>
      </c>
      <c r="AR177" s="27">
        <f>IF(ISNUMBER(work!M177+work!AR177),work!M177+work!AR177,".")</f>
        <v>98824475.4974446</v>
      </c>
      <c r="AS177" s="27">
        <f>IF(ISNUMBER(work!N177+work!AS177),work!N177+work!AS177,".")</f>
        <v>101777409.1905531</v>
      </c>
      <c r="AT177" s="27">
        <f>IF(ISNUMBER(work!O177+work!AT177),work!O177+work!AT177,".")</f>
        <v>109137397.20161131</v>
      </c>
      <c r="AU177" s="27">
        <f>IF(ISNUMBER(work!P177+work!AU177),work!P177+work!AU177,".")</f>
        <v>118155264.68647809</v>
      </c>
      <c r="AV177" s="27">
        <f>IF(ISNUMBER(work!Q177+work!AV177),work!Q177+work!AV177,".")</f>
        <v>129075193.94359979</v>
      </c>
      <c r="AW177" s="27">
        <f>IF(ISNUMBER(work!R177+work!AW177),work!R177+work!AW177,".")</f>
        <v>138484586.73014271</v>
      </c>
      <c r="AX177" s="27">
        <f>IF(ISNUMBER(work!S177+work!AX177),work!S177+work!AX177,".")</f>
        <v>147370899.41972139</v>
      </c>
      <c r="AY177" s="27">
        <f>IF(ISNUMBER(work!T177+work!AY177),work!T177+work!AY177,".")</f>
        <v>158023622.046969</v>
      </c>
      <c r="AZ177" s="27">
        <f>IF(ISNUMBER(work!U177+work!AZ177),work!U177+work!AZ177,".")</f>
        <v>168027707.55363649</v>
      </c>
      <c r="BA177" s="27">
        <f>IF(ISNUMBER(work!V177+work!BA177),work!V177+work!BA177,".")</f>
        <v>179447751.19048321</v>
      </c>
      <c r="BB177" s="27">
        <f>IF(ISNUMBER(work!W177+work!BB177),work!W177+work!BB177,".")</f>
        <v>192339918.23957819</v>
      </c>
      <c r="BC177" s="27">
        <f>IF(ISNUMBER(work!X177+work!BC177),work!X177+work!BC177,".")</f>
        <v>203580416.48477429</v>
      </c>
      <c r="BD177" s="27">
        <f>IF(ISNUMBER(work!Y177+work!BD177),work!Y177+work!BD177,".")</f>
        <v>217549661.02282548</v>
      </c>
      <c r="BE177" s="27">
        <f>IF(ISNUMBER(work!Z177+work!BE177),work!Z177+work!BE177,".")</f>
        <v>233138884.75085759</v>
      </c>
      <c r="BF177" s="27">
        <f>IF(ISNUMBER(work!AA177+work!BF177),work!AA177+work!BF177,".")</f>
        <v>251285372.57126892</v>
      </c>
      <c r="BG177" s="27">
        <f>IF(ISNUMBER(work!AB177+work!BG177),work!AB177+work!BG177,".")</f>
        <v>271415325.61670798</v>
      </c>
      <c r="BH177" s="27">
        <f>IF(ISNUMBER(work!AC177+work!BH177),work!AC177+work!BH177,".")</f>
        <v>295931126.0668537</v>
      </c>
      <c r="BI177" s="27">
        <f>IF(ISNUMBER(work!AD177+work!BI177),work!AD177+work!BI177,".")</f>
        <v>325696383.41776901</v>
      </c>
      <c r="BJ177" s="27">
        <f>IF(ISNUMBER(work!AE177+work!BJ177),work!AE177+work!BJ177,".")</f>
        <v>347533203.18158066</v>
      </c>
      <c r="BK177" s="27">
        <f>IF(ISNUMBER(work!AF177+work!BK177),work!AF177+work!BK177,".")</f>
        <v>378438414.39517099</v>
      </c>
      <c r="BL177" s="27"/>
      <c r="BM177" s="27">
        <f>IF(ISNUMBER(work!AH177-work!C177),work!AH177-work!C177,".")</f>
        <v>22902371.606286</v>
      </c>
      <c r="BN177" s="27">
        <f>IF(ISNUMBER(work!AI177-work!D177),work!AI177-work!D177,".")</f>
        <v>23394242.313827395</v>
      </c>
      <c r="BO177" s="27">
        <f>IF(ISNUMBER(work!AJ177-work!E177),work!AJ177-work!E177,".")</f>
        <v>20423826.35038</v>
      </c>
      <c r="BP177" s="27">
        <f>IF(ISNUMBER(work!AK177-work!F177),work!AK177-work!F177,".")</f>
        <v>19260907.282244101</v>
      </c>
      <c r="BQ177" s="27">
        <f>IF(ISNUMBER(work!AL177-work!G177),work!AL177-work!G177,".")</f>
        <v>18195360.152447402</v>
      </c>
      <c r="BR177" s="27">
        <f>IF(ISNUMBER(work!AM177-work!H177),work!AM177-work!H177,".")</f>
        <v>16726004.461870302</v>
      </c>
      <c r="BS177" s="27">
        <f>IF(ISNUMBER(work!AN177-work!I177),work!AN177-work!I177,".")</f>
        <v>15188671.926631197</v>
      </c>
      <c r="BT177" s="27">
        <f>IF(ISNUMBER(work!AO177-work!J177),work!AO177-work!J177,".")</f>
        <v>13401018.283560596</v>
      </c>
      <c r="BU177" s="27">
        <f>IF(ISNUMBER(work!AP177-work!K177),work!AP177-work!K177,".")</f>
        <v>11729222.1853716</v>
      </c>
      <c r="BV177" s="27">
        <f>IF(ISNUMBER(work!AQ177-work!L177),work!AQ177-work!L177,".")</f>
        <v>11427262.716357604</v>
      </c>
      <c r="BW177" s="27">
        <f>IF(ISNUMBER(work!AR177-work!M177),work!AR177-work!M177,".")</f>
        <v>9904364.3113223985</v>
      </c>
      <c r="BX177" s="27">
        <f>IF(ISNUMBER(work!AS177-work!N177),work!AS177-work!N177,".")</f>
        <v>4676647.7753077</v>
      </c>
      <c r="BY177" s="27">
        <f>IF(ISNUMBER(work!AT177-work!O177),work!AT177-work!O177,".")</f>
        <v>-1751672.3345989063</v>
      </c>
      <c r="BZ177" s="27">
        <f>IF(ISNUMBER(work!AU177-work!P177),work!AU177-work!P177,".")</f>
        <v>-8258274.5848014951</v>
      </c>
      <c r="CA177" s="27">
        <f>IF(ISNUMBER(work!AV177-work!Q177),work!AV177-work!Q177,".")</f>
        <v>-13898518.972217403</v>
      </c>
      <c r="CB177" s="27">
        <f>IF(ISNUMBER(work!AW177-work!R177),work!AW177-work!R177,".")</f>
        <v>-20073260.893498704</v>
      </c>
      <c r="CC177" s="27">
        <f>IF(ISNUMBER(work!AX177-work!S177),work!AX177-work!S177,".")</f>
        <v>-27042732.966283999</v>
      </c>
      <c r="CD177" s="27">
        <f>IF(ISNUMBER(work!AY177-work!T177),work!AY177-work!T177,".")</f>
        <v>-32610478.150934994</v>
      </c>
      <c r="CE177" s="27">
        <f>IF(ISNUMBER(work!AZ177-work!U177),work!AZ177-work!U177,".")</f>
        <v>-37475852.459703498</v>
      </c>
      <c r="CF177" s="27">
        <f>IF(ISNUMBER(work!BA177-work!V177),work!BA177-work!V177,".")</f>
        <v>-41674079.383870795</v>
      </c>
      <c r="CG177" s="27">
        <f>IF(ISNUMBER(work!BB177-work!W177),work!BB177-work!W177,".")</f>
        <v>-47356146.103021801</v>
      </c>
      <c r="CH177" s="27">
        <f>IF(ISNUMBER(work!BC177-work!X177),work!BC177-work!X177,".")</f>
        <v>-56010421.198261708</v>
      </c>
      <c r="CI177" s="27">
        <f>IF(ISNUMBER(work!BD177-work!Y177),work!BD177-work!Y177,".")</f>
        <v>-65663942.889366493</v>
      </c>
      <c r="CJ177" s="27">
        <f>IF(ISNUMBER(work!BE177-work!Z177),work!BE177-work!Z177,".")</f>
        <v>-78396079.552554414</v>
      </c>
      <c r="CK177" s="27">
        <f>IF(ISNUMBER(work!BF177-work!AA177),work!BF177-work!AA177,".")</f>
        <v>-91714623.126787081</v>
      </c>
      <c r="CL177" s="27">
        <f>IF(ISNUMBER(work!BG177-work!AB177),work!BG177-work!AB177,".")</f>
        <v>-107256669.63394599</v>
      </c>
      <c r="CM177" s="27">
        <f>IF(ISNUMBER(work!BH177-work!AC177),work!BH177-work!AC177,".")</f>
        <v>-126666820.63287629</v>
      </c>
      <c r="CN177" s="27">
        <f>IF(ISNUMBER(work!BI177-work!AD177),work!BI177-work!AD177,".")</f>
        <v>-151839296.352925</v>
      </c>
      <c r="CO177" s="27">
        <f>IF(ISNUMBER(work!BJ177-work!AE177),work!BJ177-work!AE177,".")</f>
        <v>-172980687.76847729</v>
      </c>
      <c r="CP177" s="27">
        <f>IF(ISNUMBER(work!BK177-work!AF177),work!BK177-work!AF177,".")</f>
        <v>-209070693.43361968</v>
      </c>
      <c r="CQ177" s="27"/>
      <c r="CR177" s="27"/>
      <c r="CS177" s="27">
        <f>IF(ISNUMBER(work!CR177-work!BN177),work!CR177-work!BN177,".")</f>
        <v>6.6462470809948729E-2</v>
      </c>
      <c r="CT177" s="27">
        <f>IF(ISNUMBER(work!CS177-work!BO177),work!CS177-work!BO177,".")</f>
        <v>6.5462470809948728E-2</v>
      </c>
      <c r="CU177" s="27">
        <f>IF(ISNUMBER(work!CT177-work!BP177),work!CT177-work!BP177,".")</f>
        <v>6.5462470809948728E-2</v>
      </c>
      <c r="CV177" s="27">
        <f>IF(ISNUMBER(work!CU177-work!BQ177),work!CU177-work!BQ177,".")</f>
        <v>6.4462470809948727E-2</v>
      </c>
      <c r="CW177" s="27">
        <f>IF(ISNUMBER(work!CV177-work!BR177),work!CV177-work!BR177,".")</f>
        <v>6.4462470809948727E-2</v>
      </c>
      <c r="CX177" s="27">
        <f>IF(ISNUMBER(work!CW177-work!BS177),work!CW177-work!BS177,".")</f>
        <v>6.346247080994874E-2</v>
      </c>
      <c r="CY177" s="27">
        <f>IF(ISNUMBER(work!CX177-work!BT177),work!CX177-work!BT177,".")</f>
        <v>6.2462470809948732E-2</v>
      </c>
      <c r="CZ177" s="27">
        <f>IF(ISNUMBER(work!CY177-work!BU177),work!CY177-work!BU177,".")</f>
        <v>6.1462470809948731E-2</v>
      </c>
      <c r="DA177" s="27">
        <f>IF(ISNUMBER(work!CZ177-work!BV177),work!CZ177-work!BV177,".")</f>
        <v>6.0462470809948737E-2</v>
      </c>
      <c r="DB177" s="27">
        <f>IF(ISNUMBER(work!DA177-work!BW177),work!DA177-work!BW177,".")</f>
        <v>5.9462470809948736E-2</v>
      </c>
      <c r="DC177" s="94">
        <f>IF(ISNUMBER(work!DB177-work!BX177),work!DB177-work!BX177,".")</f>
        <v>5.7462470809948735E-2</v>
      </c>
      <c r="DD177" s="27">
        <f>IF(ISNUMBER(work!DC177-work!BY177),work!DC177-work!BY177,".")</f>
        <v>5.5462470809948733E-2</v>
      </c>
      <c r="DE177" s="27">
        <f>IF(ISNUMBER(work!DD177-work!BZ177),work!DD177-work!BZ177,".")</f>
        <v>4.9453076081314731E-2</v>
      </c>
      <c r="DF177" s="27">
        <f>IF(ISNUMBER(work!DE177-work!CA177),work!DE177-work!CA177,".")</f>
        <v>4.745307608131473E-2</v>
      </c>
      <c r="DG177" s="27">
        <f>IF(ISNUMBER(work!DF177-work!CB177),work!DF177-work!CB177,".")</f>
        <v>4.5453076081314728E-2</v>
      </c>
      <c r="DH177" s="27">
        <f>IF(ISNUMBER(work!DG177-work!CC177),work!DG177-work!CC177,".")</f>
        <v>4.3453076081314733E-2</v>
      </c>
      <c r="DI177" s="27">
        <f>IF(ISNUMBER(work!DH177-work!CD177),work!DH177-work!CD177,".")</f>
        <v>4.0453076081314737E-2</v>
      </c>
      <c r="DJ177" s="27">
        <f>IF(ISNUMBER(work!DI177-work!CE177),work!DI177-work!CE177,".")</f>
        <v>3.8453076081314735E-2</v>
      </c>
      <c r="DK177" s="27">
        <f>IF(ISNUMBER(work!DJ177-work!CF177),work!DJ177-work!CF177,".")</f>
        <v>3.6453076081314734E-2</v>
      </c>
      <c r="DL177" s="27">
        <f>IF(ISNUMBER(work!DK177-work!CG177),work!DK177-work!CG177,".")</f>
        <v>3.340751232819221E-2</v>
      </c>
      <c r="DM177" s="94">
        <f>IF(ISNUMBER(work!DL177-work!CH177),work!DL177-work!CH177,".")</f>
        <v>3.0398989915403789E-2</v>
      </c>
      <c r="DN177" s="27">
        <f>IF(ISNUMBER(work!DM177-work!CI177),work!DM177-work!CI177,".")</f>
        <v>2.7377924129477281E-2</v>
      </c>
      <c r="DO177" s="27">
        <f>IF(ISNUMBER(work!DN177-work!CJ177),work!DN177-work!CJ177,".")</f>
        <v>2.4477584337733567E-2</v>
      </c>
      <c r="DP177" s="27">
        <f>IF(ISNUMBER(work!DO177-work!CK177),work!DO177-work!CK177,".")</f>
        <v>2.1530212147998481E-2</v>
      </c>
      <c r="DQ177" s="27">
        <f>IF(ISNUMBER(work!DP177-work!CL177),work!DP177-work!CL177,".")</f>
        <v>1.7591967494921076E-2</v>
      </c>
      <c r="DR177" s="94">
        <f>IF(ISNUMBER(work!DQ177-work!CM177),work!DQ177-work!CM177,".")</f>
        <v>1.4675631344392183E-2</v>
      </c>
      <c r="DS177" s="27">
        <f>IF(ISNUMBER(work!DR177-work!CN177),work!DR177-work!CN177,".")</f>
        <v>1.0728138687249221E-2</v>
      </c>
      <c r="DT177" s="27">
        <f>IF(ISNUMBER(work!DS177-work!CO177),work!DS177-work!CO177,".")</f>
        <v>6.8010674429888479E-3</v>
      </c>
      <c r="DU177" s="27">
        <f>IF(ISNUMBER(work!DT177-work!CP177),work!DT177-work!CP177,".")</f>
        <v>3.8325558217306988E-3</v>
      </c>
      <c r="DV177" s="27">
        <f t="shared" si="127"/>
        <v>3.8325558217306988E-3</v>
      </c>
      <c r="DW177" s="27"/>
      <c r="DX177" s="27">
        <f>IF(ISNUMBER(work!FJ177/work!FN177),work!FJ177/work!FN177,".")</f>
        <v>8.1281063271346401E-3</v>
      </c>
      <c r="DY177" s="27">
        <f>IF(ISNUMBER(work!FK177/work!FO177),work!FK177/work!FO177,".")</f>
        <v>2.557210151054945E-2</v>
      </c>
      <c r="DZ177" s="27">
        <f>IF(ISNUMBER(work!FL177/work!FP177),work!FL177/work!FP177,".")</f>
        <v>2.4373112452861106E-3</v>
      </c>
      <c r="EA177" s="27">
        <f>IF(ISNUMBER(work!FM177/work!FQ177),work!FM177/work!FQ177,".")</f>
        <v>6.4911422384048012E-3</v>
      </c>
      <c r="EB177" s="27">
        <f>IF(ISNUMBER((work!FK177+work!FL177)/(work!FO177+work!FP177)),(work!FK177+work!FL177)/(work!FO177+work!FP177),".")</f>
        <v>9.4049271062732597E-3</v>
      </c>
      <c r="EC177" s="27">
        <f>IF(ISNUMBER(work!FR177/work!FV177),work!FR177/work!FV177,".")</f>
        <v>1.3834174477289114E-2</v>
      </c>
      <c r="ED177" s="27">
        <f>IF(ISNUMBER(work!FS177/work!FW177),work!FS177/work!FW177,".")</f>
        <v>5.5733529558963074E-2</v>
      </c>
      <c r="EE177" s="27">
        <f>IF(ISNUMBER(work!FT177/work!FX177),work!FT177/work!FX177,".")</f>
        <v>3.784343411468021E-3</v>
      </c>
      <c r="EF177" s="27">
        <f>IF(ISNUMBER(work!FU177/work!FY177),work!FU177/work!FY177,".")</f>
        <v>1.3529439252336449E-2</v>
      </c>
      <c r="EG177" s="27">
        <f>IF(ISNUMBER((work!FS177+work!FT177)/(work!FW177+work!FX177)),(work!FS177+work!FT177)/(work!FW177+work!FX177),".")</f>
        <v>1.4165618764387305E-2</v>
      </c>
      <c r="EH177" s="27">
        <f>work!EZ177</f>
        <v>1.176127353311918E-2</v>
      </c>
      <c r="EI177" s="27">
        <f>work!FA177</f>
        <v>1.9790579684070383E-2</v>
      </c>
      <c r="EJ177" s="27">
        <f>work!FB177</f>
        <v>5.2394823478941949E-2</v>
      </c>
      <c r="EK177" s="27"/>
      <c r="EL177" s="27">
        <f t="shared" si="141"/>
        <v>10458.072</v>
      </c>
      <c r="EM177">
        <f t="shared" si="129"/>
        <v>27174</v>
      </c>
      <c r="EN177">
        <f>work!FM177</f>
        <v>50935</v>
      </c>
      <c r="EO177">
        <f>IF(ISNUMBER(work!FK177+work!FL177),work!FK177+work!FL177,".")</f>
        <v>94615</v>
      </c>
      <c r="EP177">
        <f>IF(ISNUMBER(work!FU177-work!FM177),work!FU177-work!FM177,".")</f>
        <v>93830</v>
      </c>
      <c r="EQ177">
        <f>IF(ISNUMBER(work!FS177+work!FT177-work!FK177-work!FL177),(work!FS177+work!FT177-work!FK177-work!FL177),".")</f>
        <v>48440</v>
      </c>
      <c r="EU177">
        <f>work!FC177</f>
        <v>289245</v>
      </c>
      <c r="EV177">
        <f>work!FD177</f>
        <v>550000</v>
      </c>
      <c r="EW177">
        <f>IF(ISNUMBER(VLOOKUP($F177,AREA_EM_ALLYEAR,Seq!B$1,FALSE)),VLOOKUP($F177,AREA_EM_ALLYEAR,Seq!B$1,FALSE),".")</f>
        <v>13309</v>
      </c>
      <c r="EX177">
        <f>IF(ISNUMBER(VLOOKUP($F177,AREA_EM_ALLYEAR,Seq!C$1,FALSE)),VLOOKUP($F177,AREA_EM_ALLYEAR,Seq!C$1,FALSE),".")</f>
        <v>17533</v>
      </c>
      <c r="EY177">
        <f>IF(ISNUMBER(VLOOKUP($F177,AREA_EM_ALLYEAR,Seq!D$1,FALSE)),VLOOKUP($F177,AREA_EM_ALLYEAR,Seq!D$1,FALSE),".")</f>
        <v>18526</v>
      </c>
      <c r="EZ177">
        <f>IF(ISNUMBER(VLOOKUP($F177,AREA_EM_ALLYEAR,Seq!E$1,FALSE)),VLOOKUP($F177,AREA_EM_ALLYEAR,Seq!E$1,FALSE),".")</f>
        <v>19790</v>
      </c>
      <c r="FA177">
        <f>IF(ISNUMBER(VLOOKUP($F177,AREA_EM_ALLYEAR,Seq!F$1,FALSE)),VLOOKUP($F177,AREA_EM_ALLYEAR,Seq!F$1,FALSE),".")</f>
        <v>29148</v>
      </c>
      <c r="FB177">
        <f>IF(ISNUMBER(VLOOKUP($F177,AREA_EM_ALLYEAR,Seq!G$1,FALSE)),VLOOKUP($F177,AREA_EM_ALLYEAR,Seq!G$1,FALSE),".")</f>
        <v>36750</v>
      </c>
      <c r="FC177">
        <f>IF(ISNUMBER(VLOOKUP($F177,AREA_EM_ALLYEAR,Seq!H$1,FALSE)),VLOOKUP($F177,AREA_EM_ALLYEAR,Seq!H$1,FALSE),".")</f>
        <v>40365</v>
      </c>
      <c r="FD177">
        <f>IF(ISNUMBER(VLOOKUP($F177,AREA_EM_ALLYEAR,Seq!I$1,FALSE)),VLOOKUP($F177,AREA_EM_ALLYEAR,Seq!I$1,FALSE),".")</f>
        <v>33307</v>
      </c>
      <c r="FE177">
        <f>IF(ISNUMBER(VLOOKUP($F177,AREA_EM_ALLYEAR,Seq!J$1,FALSE)),VLOOKUP($F177,AREA_EM_ALLYEAR,Seq!J$1,FALSE),".")</f>
        <v>36256</v>
      </c>
      <c r="FF177">
        <f>IF(ISNUMBER(VLOOKUP($F177,AREA_EM_ALLYEAR,Seq!K$1,FALSE)),VLOOKUP($F177,AREA_EM_ALLYEAR,Seq!K$1,FALSE),".")</f>
        <v>36429</v>
      </c>
      <c r="FG177">
        <f>IF(ISNUMBER(VLOOKUP($F177,AREA_EM_ALLYEAR,Seq!L$1,FALSE)),VLOOKUP($F177,AREA_EM_ALLYEAR,Seq!L$1,FALSE),".")</f>
        <v>42292</v>
      </c>
      <c r="FH177">
        <f>IF(ISNUMBER(VLOOKUP($F177,AREA_EM_ALLYEAR,Seq!M$1,FALSE)),VLOOKUP($F177,AREA_EM_ALLYEAR,Seq!M$1,FALSE),".")</f>
        <v>33080</v>
      </c>
      <c r="FI177">
        <f>IF(ISNUMBER(VLOOKUP($F177,AREA_EM_ALLYEAR,Seq!N$1,FALSE)),VLOOKUP($F177,AREA_EM_ALLYEAR,Seq!N$1,FALSE),".")</f>
        <v>27014</v>
      </c>
      <c r="FJ177">
        <f>IF(ISNUMBER(VLOOKUP($F177,AREA_EM_ALLYEAR,Seq!O$1,FALSE)),VLOOKUP($F177,AREA_EM_ALLYEAR,Seq!O$1,FALSE),".")</f>
        <v>29336</v>
      </c>
      <c r="FK177">
        <f t="shared" si="130"/>
        <v>29336</v>
      </c>
      <c r="FN177">
        <f>IF( ISNUMBER(VLOOKUP($F177,AREA_LIFE,Seq!V$1,FALSE)-Life!V$39),VLOOKUP($F177,AREA_LIFE,Seq!V$1,FALSE)-Life!V$39,".")</f>
        <v>9.1096585365853713</v>
      </c>
      <c r="FO177">
        <f>IF( ISNUMBER(VLOOKUP($F177,AREA_LIFE,Seq!W$1,FALSE)-Life!W$39),VLOOKUP($F177,AREA_LIFE,Seq!W$1,FALSE)-Life!W$39,".")</f>
        <v>9.3118048780487896</v>
      </c>
      <c r="FP177">
        <f>IF( ISNUMBER(VLOOKUP($F177,AREA_LIFE,Seq!X$1,FALSE)-Life!X$39),VLOOKUP($F177,AREA_LIFE,Seq!X$1,FALSE)-Life!X$39,".")</f>
        <v>9.3319999999999936</v>
      </c>
      <c r="FQ177">
        <f>IF( ISNUMBER(VLOOKUP($F177,AREA_LIFE,Seq!Y$1,FALSE)-Life!Y$39),VLOOKUP($F177,AREA_LIFE,Seq!Y$1,FALSE)-Life!Y$39,".")</f>
        <v>9.5151707317073146</v>
      </c>
      <c r="FR177">
        <f>IF( ISNUMBER(VLOOKUP($F177,AREA_LIFE,Seq!Z$1,FALSE)-Life!Z$39),VLOOKUP($F177,AREA_LIFE,Seq!Z$1,FALSE)-Life!Z$39,".")</f>
        <v>9.6217560975609757</v>
      </c>
      <c r="FS177">
        <f>IF( ISNUMBER(VLOOKUP($F177,AREA_LIFE,Seq!AA$1,FALSE)-Life!AA$39),VLOOKUP($F177,AREA_LIFE,Seq!AA$1,FALSE)-Life!AA$39,".")</f>
        <v>9.4229756097561079</v>
      </c>
      <c r="FT177">
        <f>IF( ISNUMBER(VLOOKUP($F177,AREA_LIFE,Seq!AB$1,FALSE)-Life!AB$39),VLOOKUP($F177,AREA_LIFE,Seq!AB$1,FALSE)-Life!AB$39,".")</f>
        <v>9.3587804878048786</v>
      </c>
      <c r="FU177">
        <f>IF( ISNUMBER(VLOOKUP($F177,AREA_LIFE,Seq!AC$1,FALSE)-Life!AC$39),VLOOKUP($F177,AREA_LIFE,Seq!AC$1,FALSE)-Life!AC$39,".")</f>
        <v>9.4413170731707368</v>
      </c>
      <c r="FV177">
        <f>IF( ISNUMBER(VLOOKUP($F177,AREA_LIFE,Seq!AD$1,FALSE)-Life!AD$39),VLOOKUP($F177,AREA_LIFE,Seq!AD$1,FALSE)-Life!AD$39,".")</f>
        <v>9.2763414634146386</v>
      </c>
      <c r="FW177">
        <f>IF( ISNUMBER(VLOOKUP($F177,AREA_LIFE,Seq!AE$1,FALSE)-Life!AE$39),VLOOKUP($F177,AREA_LIFE,Seq!AE$1,FALSE)-Life!AE$39,".")</f>
        <v>9.2792195121951409</v>
      </c>
      <c r="FX177">
        <f>IF( ISNUMBER(VLOOKUP($F177,AREA_LIFE,Seq!AF$1,FALSE)-Life!AF$39),VLOOKUP($F177,AREA_LIFE,Seq!AF$1,FALSE)-Life!AF$39,".")</f>
        <v>9.3180000000000121</v>
      </c>
      <c r="FY177">
        <f>IF( ISNUMBER(VLOOKUP($F177,AREA_LIFE,Seq!AG$1,FALSE)-Life!AG$39),VLOOKUP($F177,AREA_LIFE,Seq!AG$1,FALSE)-Life!AG$39,".")</f>
        <v>9.2030243902438968</v>
      </c>
      <c r="FZ177">
        <f>IF( ISNUMBER(VLOOKUP($F177,AREA_LIFE,Seq!AH$1,FALSE)-Life!AH$39),VLOOKUP($F177,AREA_LIFE,Seq!AH$1,FALSE)-Life!AH$39,".")</f>
        <v>8.6654878048780546</v>
      </c>
      <c r="GA177">
        <f>IF( ISNUMBER(VLOOKUP($F177,AREA_LIFE,Seq!AI$1,FALSE)-Life!AI$39),VLOOKUP($F177,AREA_LIFE,Seq!AI$1,FALSE)-Life!AI$39,".")</f>
        <v>8.7155365853658537</v>
      </c>
      <c r="GB177">
        <f>IF( ISNUMBER(VLOOKUP($F177,AREA_LIFE,Seq!AJ$1,FALSE)-Life!AJ$39),VLOOKUP($F177,AREA_LIFE,Seq!AJ$1,FALSE)-Life!AJ$39,".")</f>
        <v>8.5716097560975584</v>
      </c>
      <c r="GC177">
        <f>IF( ISNUMBER(VLOOKUP($F177,AREA_LIFE,Seq!AK$1,FALSE)-Life!AK$39),VLOOKUP($F177,AREA_LIFE,Seq!AK$1,FALSE)-Life!AK$39,".")</f>
        <v>8.3600243902438933</v>
      </c>
      <c r="GD177">
        <f>IF( ISNUMBER(VLOOKUP($F177,AREA_LIFE,Seq!AL$1,FALSE)-Life!AL$39),VLOOKUP($F177,AREA_LIFE,Seq!AL$1,FALSE)-Life!AL$39,".")</f>
        <v>8.2788536585365904</v>
      </c>
      <c r="GE177">
        <f>IF( ISNUMBER(VLOOKUP($F177,AREA_LIFE,Seq!AM$1,FALSE)-Life!AM$39),VLOOKUP($F177,AREA_LIFE,Seq!AM$1,FALSE)-Life!AM$39,".")</f>
        <v>8.1887560975609688</v>
      </c>
      <c r="GF177">
        <f>IF( ISNUMBER(VLOOKUP($F177,AREA_LIFE,Seq!AN$1,FALSE)-Life!AN$39),VLOOKUP($F177,AREA_LIFE,Seq!AN$1,FALSE)-Life!AN$39,".")</f>
        <v>8.0276341463414411</v>
      </c>
      <c r="GG177">
        <f>IF( ISNUMBER(VLOOKUP($F177,AREA_LIFE,Seq!AO$1,FALSE)-Life!AO$39),VLOOKUP($F177,AREA_LIFE,Seq!AO$1,FALSE)-Life!AO$39,".")</f>
        <v>7.9080243902438951</v>
      </c>
      <c r="GH177">
        <f>IF( ISNUMBER(VLOOKUP($F177,AREA_LIFE,Seq!AP$1,FALSE)-Life!AP$39),VLOOKUP($F177,AREA_LIFE,Seq!AP$1,FALSE)-Life!AP$39,".")</f>
        <v>7.9325853658536545</v>
      </c>
      <c r="GI177">
        <f>IF( ISNUMBER(VLOOKUP($F177,AREA_LIFE,Seq!AQ$1,FALSE)-Life!AQ$39),VLOOKUP($F177,AREA_LIFE,Seq!AQ$1,FALSE)-Life!AQ$39,".")</f>
        <v>7.8762195121951208</v>
      </c>
      <c r="GJ177">
        <f>IF( ISNUMBER(VLOOKUP($F177,AREA_LIFE,Seq!AR$1,FALSE)-Life!AR$39),VLOOKUP($F177,AREA_LIFE,Seq!AR$1,FALSE)-Life!AR$39,".")</f>
        <v>7.6970975609756067</v>
      </c>
      <c r="GK177">
        <f>IF( ISNUMBER(VLOOKUP($F177,AREA_LIFE,Seq!AS$1,FALSE)-Life!AS$39),VLOOKUP($F177,AREA_LIFE,Seq!AS$1,FALSE)-Life!AS$39,".")</f>
        <v>7.6918536585366013</v>
      </c>
      <c r="GL177">
        <f>IF( ISNUMBER(VLOOKUP($F177,AREA_LIFE,Seq!AT$1,FALSE)-Life!AT$39),VLOOKUP($F177,AREA_LIFE,Seq!AT$1,FALSE)-Life!AT$39,".")</f>
        <v>7.7677804878048562</v>
      </c>
      <c r="GM177">
        <f>IF( ISNUMBER(VLOOKUP($F177,AREA_LIFE,Seq!AU$1,FALSE)-Life!AU$39),VLOOKUP($F177,AREA_LIFE,Seq!AU$1,FALSE)-Life!AU$39,".")</f>
        <v>7.7160243902439163</v>
      </c>
      <c r="GN177">
        <f>IF( ISNUMBER(VLOOKUP($F177,AREA_LIFE,Seq!AV$1,FALSE)-Life!AV$39),VLOOKUP($F177,AREA_LIFE,Seq!AV$1,FALSE)-Life!AV$39,".")</f>
        <v>7.8802926829268358</v>
      </c>
      <c r="GO177">
        <f>IF( ISNUMBER(VLOOKUP($F177,AREA_LIFE,Seq!AW$1,FALSE)-Life!AW$39),VLOOKUP($F177,AREA_LIFE,Seq!AW$1,FALSE)-Life!AW$39,".")</f>
        <v>7.8613170731707385</v>
      </c>
      <c r="GP177">
        <f>IF( ISNUMBER(VLOOKUP($F177,AREA_LIFE,Seq!AX$1,FALSE)-Life!AX$39),VLOOKUP($F177,AREA_LIFE,Seq!AX$1,FALSE)-Life!AX$39,".")</f>
        <v>7.8403170731707377</v>
      </c>
      <c r="GQ177">
        <f t="shared" si="131"/>
        <v>7.8403170731707377</v>
      </c>
      <c r="GS177">
        <f>IFERROR(VLOOKUP($F177,AREA_LIFE,Seq!V$1,FALSE),".")</f>
        <v>75.078048780487805</v>
      </c>
      <c r="GT177">
        <f>IFERROR(VLOOKUP($F177,AREA_LIFE,Seq!W$1,FALSE),".")</f>
        <v>75.478536585365859</v>
      </c>
      <c r="GU177">
        <f>IFERROR(VLOOKUP($F177,AREA_LIFE,Seq!X$1,FALSE),".")</f>
        <v>75.680487804878055</v>
      </c>
      <c r="GV177">
        <f>IFERROR(VLOOKUP($F177,AREA_LIFE,Seq!Y$1,FALSE),".")</f>
        <v>76.036341463414644</v>
      </c>
      <c r="GW177">
        <f>IFERROR(VLOOKUP($F177,AREA_LIFE,Seq!Z$1,FALSE),".")</f>
        <v>76.317560975609766</v>
      </c>
      <c r="GX177">
        <f>IFERROR(VLOOKUP($F177,AREA_LIFE,Seq!AA$1,FALSE),".")</f>
        <v>76.303414634146364</v>
      </c>
      <c r="GY177">
        <f>IFERROR(VLOOKUP($F177,AREA_LIFE,Seq!AB$1,FALSE),".")</f>
        <v>76.440000000000012</v>
      </c>
      <c r="GZ177">
        <f>IFERROR(VLOOKUP($F177,AREA_LIFE,Seq!AC$1,FALSE),".")</f>
        <v>76.739512195121961</v>
      </c>
      <c r="HA177">
        <f>IFERROR(VLOOKUP($F177,AREA_LIFE,Seq!AD$1,FALSE),".")</f>
        <v>76.80926829268293</v>
      </c>
      <c r="HB177">
        <f>IFERROR(VLOOKUP($F177,AREA_LIFE,Seq!AE$1,FALSE),".")</f>
        <v>77.065609756097587</v>
      </c>
      <c r="HC177">
        <f>IFERROR(VLOOKUP($F177,AREA_LIFE,Seq!AF$1,FALSE),".")</f>
        <v>77.37707317073172</v>
      </c>
      <c r="HD177">
        <f>IFERROR(VLOOKUP($F177,AREA_LIFE,Seq!AG$1,FALSE),".")</f>
        <v>77.55341463414635</v>
      </c>
      <c r="HE177">
        <f>IFERROR(VLOOKUP($F177,AREA_LIFE,Seq!AH$1,FALSE),".")</f>
        <v>77.32073170731708</v>
      </c>
      <c r="HF177">
        <f>IFERROR(VLOOKUP($F177,AREA_LIFE,Seq!AI$1,FALSE),".")</f>
        <v>77.685121951219529</v>
      </c>
      <c r="HG177">
        <f>IFERROR(VLOOKUP($F177,AREA_LIFE,Seq!AJ$1,FALSE),".")</f>
        <v>77.861951219512207</v>
      </c>
      <c r="HH177">
        <f>IFERROR(VLOOKUP($F177,AREA_LIFE,Seq!AK$1,FALSE),".")</f>
        <v>77.977560975609762</v>
      </c>
      <c r="HI177">
        <f>IFERROR(VLOOKUP($F177,AREA_LIFE,Seq!AL$1,FALSE),".")</f>
        <v>78.230487804878052</v>
      </c>
      <c r="HJ177">
        <f>IFERROR(VLOOKUP($F177,AREA_LIFE,Seq!AM$1,FALSE),".")</f>
        <v>78.480487804878052</v>
      </c>
      <c r="HK177">
        <f>IFERROR(VLOOKUP($F177,AREA_LIFE,Seq!AN$1,FALSE),".")</f>
        <v>78.662439024390238</v>
      </c>
      <c r="HL177">
        <f>IFERROR(VLOOKUP($F177,AREA_LIFE,Seq!AO$1,FALSE),".")</f>
        <v>78.8829268292683</v>
      </c>
      <c r="HM177">
        <f>IFERROR(VLOOKUP($F177,AREA_LIFE,Seq!AP$1,FALSE),".")</f>
        <v>79.236585365853671</v>
      </c>
      <c r="HN177">
        <f>IFERROR(VLOOKUP($F177,AREA_LIFE,Seq!AQ$1,FALSE),".")</f>
        <v>79.487804878048777</v>
      </c>
      <c r="HO177">
        <f>IFERROR(VLOOKUP($F177,AREA_LIFE,Seq!AR$1,FALSE),".")</f>
        <v>79.590243902439028</v>
      </c>
      <c r="HP177">
        <f>IFERROR(VLOOKUP($F177,AREA_LIFE,Seq!AS$1,FALSE),".")</f>
        <v>79.839024390243921</v>
      </c>
      <c r="HQ177">
        <f>IFERROR(VLOOKUP($F177,AREA_LIFE,Seq!AT$1,FALSE),".")</f>
        <v>80.141463414634146</v>
      </c>
      <c r="HR177">
        <f>IFERROR(VLOOKUP($F177,AREA_LIFE,Seq!AU$1,FALSE),".")</f>
        <v>80.292682926829286</v>
      </c>
      <c r="HS177">
        <f>IFERROR(VLOOKUP($F177,AREA_LIFE,Seq!AV$1,FALSE),".")</f>
        <v>80.643902439024387</v>
      </c>
      <c r="HT177">
        <f>IFERROR(VLOOKUP($F177,AREA_LIFE,Seq!AW$1,FALSE),".")</f>
        <v>80.804390243902446</v>
      </c>
      <c r="HU177">
        <f>IFERROR(VLOOKUP($F177,AREA_LIFE,Seq!AX$1,FALSE),".")</f>
        <v>80.964878048780506</v>
      </c>
      <c r="HV177">
        <f t="shared" ref="HV177:HV178" si="142">HU177</f>
        <v>80.964878048780506</v>
      </c>
      <c r="HZ177">
        <f t="shared" si="134"/>
        <v>227172</v>
      </c>
      <c r="IA177">
        <f t="shared" si="132"/>
        <v>5063</v>
      </c>
      <c r="IB177">
        <f t="shared" si="135"/>
        <v>98824475.4974446</v>
      </c>
      <c r="IC177">
        <f t="shared" si="136"/>
        <v>9904364.3113223985</v>
      </c>
      <c r="ID177">
        <f t="shared" si="133"/>
        <v>5.7462470809948735E-2</v>
      </c>
      <c r="IE177">
        <f>work!FK177</f>
        <v>77480</v>
      </c>
      <c r="IF177">
        <f>work!FL177</f>
        <v>17135</v>
      </c>
      <c r="IG177">
        <f>work!FM177</f>
        <v>50935</v>
      </c>
      <c r="IH177">
        <f>IF(ISNUMBER(work!FS177-work!FK177),work!FS177-work!FK177,".")</f>
        <v>34995</v>
      </c>
      <c r="II177">
        <f>IF(ISNUMBER(work!FT177-work!FL177),work!FT177-work!FL177,".")</f>
        <v>13445</v>
      </c>
      <c r="IJ177">
        <f>IF(ISNUMBER(work!FU177-work!FM177),work!FU177-work!FM177,".")</f>
        <v>93830</v>
      </c>
    </row>
    <row r="178" spans="1:244">
      <c r="A178" s="24" t="str">
        <f t="shared" si="97"/>
        <v>北美洲</v>
      </c>
      <c r="B178" s="24" t="str">
        <f t="shared" si="137"/>
        <v>InEM90</v>
      </c>
      <c r="C178" s="24" t="str">
        <f t="shared" si="138"/>
        <v>InOECD90</v>
      </c>
      <c r="D178" s="24"/>
      <c r="E178" s="25" t="s">
        <v>2645</v>
      </c>
      <c r="F178" s="26" t="str">
        <f t="shared" si="100"/>
        <v>United States</v>
      </c>
      <c r="G178" s="27">
        <f t="shared" si="101"/>
        <v>25625</v>
      </c>
      <c r="H178" s="27">
        <f t="shared" si="102"/>
        <v>35719</v>
      </c>
      <c r="I178" s="27">
        <f t="shared" si="103"/>
        <v>31490</v>
      </c>
      <c r="J178" s="27">
        <f t="shared" si="104"/>
        <v>26280</v>
      </c>
      <c r="K178" s="27">
        <f t="shared" si="105"/>
        <v>23596</v>
      </c>
      <c r="L178" s="27">
        <f t="shared" si="106"/>
        <v>28427</v>
      </c>
      <c r="M178" s="27">
        <f t="shared" si="107"/>
        <v>45599</v>
      </c>
      <c r="N178" s="27">
        <f t="shared" si="108"/>
        <v>32320</v>
      </c>
      <c r="O178" s="27">
        <f t="shared" si="109"/>
        <v>51105</v>
      </c>
      <c r="P178" s="27">
        <f t="shared" si="110"/>
        <v>206312</v>
      </c>
      <c r="Q178" s="27">
        <f t="shared" si="111"/>
        <v>249080</v>
      </c>
      <c r="R178" s="27">
        <f t="shared" si="112"/>
        <v>308301</v>
      </c>
      <c r="S178" s="27">
        <f t="shared" si="113"/>
        <v>344333</v>
      </c>
      <c r="T178" s="27">
        <f t="shared" si="114"/>
        <v>323915</v>
      </c>
      <c r="U178" s="27">
        <f t="shared" si="115"/>
        <v>389844</v>
      </c>
      <c r="V178" s="27">
        <f t="shared" si="116"/>
        <v>421586</v>
      </c>
      <c r="W178" s="27">
        <f t="shared" si="117"/>
        <v>438389</v>
      </c>
      <c r="X178" s="27">
        <f t="shared" si="118"/>
        <v>443322</v>
      </c>
      <c r="Y178" s="27">
        <f t="shared" si="119"/>
        <v>542392</v>
      </c>
      <c r="Z178" s="27">
        <f t="shared" si="120"/>
        <v>419851</v>
      </c>
      <c r="AA178" s="27">
        <f t="shared" si="121"/>
        <v>394095</v>
      </c>
      <c r="AB178" s="27">
        <f t="shared" si="122"/>
        <v>306123</v>
      </c>
      <c r="AC178" s="27">
        <f t="shared" si="123"/>
        <v>286509</v>
      </c>
      <c r="AD178" s="27">
        <f t="shared" si="124"/>
        <v>261623</v>
      </c>
      <c r="AE178" s="27">
        <f t="shared" si="139"/>
        <v>294434</v>
      </c>
      <c r="AF178" s="27">
        <f t="shared" si="140"/>
        <v>255499</v>
      </c>
      <c r="AG178" s="27"/>
      <c r="AH178" s="27">
        <f>IF(ISNUMBER(work!C178+work!AH178),work!C178+work!AH178,".")</f>
        <v>531094194.281533</v>
      </c>
      <c r="AI178" s="27">
        <f>IF(ISNUMBER(work!D178+work!AI178),work!D178+work!AI178,".")</f>
        <v>544985492.38417268</v>
      </c>
      <c r="AJ178" s="27">
        <f>IF(ISNUMBER(work!E178+work!AJ178),work!E178+work!AJ178,".")</f>
        <v>536356832.19113243</v>
      </c>
      <c r="AK178" s="27">
        <f>IF(ISNUMBER(work!F178+work!AK178),work!F178+work!AK178,".")</f>
        <v>561915486.89996576</v>
      </c>
      <c r="AL178" s="27">
        <f>IF(ISNUMBER(work!G178+work!AL178),work!G178+work!AL178,".")</f>
        <v>604224880.90876055</v>
      </c>
      <c r="AM178" s="27">
        <f>IF(ISNUMBER(work!H178+work!AM178),work!H178+work!AM178,".")</f>
        <v>631546239.83144331</v>
      </c>
      <c r="AN178" s="27">
        <f>IF(ISNUMBER(work!I178+work!AN178),work!I178+work!AN178,".")</f>
        <v>654845508.93661034</v>
      </c>
      <c r="AO178" s="27">
        <f>IF(ISNUMBER(work!J178+work!AO178),work!J178+work!AO178,".")</f>
        <v>679478067.97325706</v>
      </c>
      <c r="AP178" s="27">
        <f>IF(ISNUMBER(work!K178+work!AP178),work!K178+work!AP178,".")</f>
        <v>710145459.65423524</v>
      </c>
      <c r="AQ178" s="27">
        <f>IF(ISNUMBER(work!L178+work!AQ178),work!L178+work!AQ178,".")</f>
        <v>735462423.50005877</v>
      </c>
      <c r="AR178" s="27">
        <f>IF(ISNUMBER(work!M178+work!AR178),work!M178+work!AR178,".")</f>
        <v>749960055.59306109</v>
      </c>
      <c r="AS178" s="27">
        <f>IF(ISNUMBER(work!N178+work!AS178),work!N178+work!AS178,".")</f>
        <v>752680380.70762265</v>
      </c>
      <c r="AT178" s="27">
        <f>IF(ISNUMBER(work!O178+work!AT178),work!O178+work!AT178,".")</f>
        <v>783064534.76810515</v>
      </c>
      <c r="AU178" s="27">
        <f>IF(ISNUMBER(work!P178+work!AU178),work!P178+work!AU178,".")</f>
        <v>810406769.63563979</v>
      </c>
      <c r="AV178" s="27">
        <f>IF(ISNUMBER(work!Q178+work!AV178),work!Q178+work!AV178,".")</f>
        <v>849036856.45790863</v>
      </c>
      <c r="AW178" s="27">
        <f>IF(ISNUMBER(work!R178+work!AW178),work!R178+work!AW178,".")</f>
        <v>876558923.81182075</v>
      </c>
      <c r="AX178" s="27">
        <f>IF(ISNUMBER(work!S178+work!AX178),work!S178+work!AX178,".")</f>
        <v>914346816.1930027</v>
      </c>
      <c r="AY178" s="27">
        <f>IF(ISNUMBER(work!T178+work!AY178),work!T178+work!AY178,".")</f>
        <v>960077050.09895205</v>
      </c>
      <c r="AZ178" s="27">
        <f>IF(ISNUMBER(work!U178+work!AZ178),work!U178+work!AZ178,".")</f>
        <v>1004001780.00667</v>
      </c>
      <c r="BA178" s="27">
        <f>IF(ISNUMBER(work!V178+work!BA178),work!V178+work!BA178,".")</f>
        <v>1052270915.287177</v>
      </c>
      <c r="BB178" s="27">
        <f>IF(ISNUMBER(work!W178+work!BB178),work!W178+work!BB178,".")</f>
        <v>1096328032.1712999</v>
      </c>
      <c r="BC178" s="27">
        <f>IF(ISNUMBER(work!X178+work!BC178),work!X178+work!BC178,".")</f>
        <v>1113685418.8415179</v>
      </c>
      <c r="BD178" s="27">
        <f>IF(ISNUMBER(work!Y178+work!BD178),work!Y178+work!BD178,".")</f>
        <v>1141366801.9560959</v>
      </c>
      <c r="BE178" s="27">
        <f>IF(ISNUMBER(work!Z178+work!BE178),work!Z178+work!BE178,".")</f>
        <v>1180747482.151706</v>
      </c>
      <c r="BF178" s="27">
        <f>IF(ISNUMBER(work!AA178+work!BF178),work!AA178+work!BF178,".")</f>
        <v>1233889997.8490281</v>
      </c>
      <c r="BG178" s="27">
        <f>IF(ISNUMBER(work!AB178+work!BG178),work!AB178+work!BG178,".")</f>
        <v>1283005997.6253271</v>
      </c>
      <c r="BH178" s="27">
        <f>IF(ISNUMBER(work!AC178+work!BH178),work!AC178+work!BH178,".")</f>
        <v>1335358973.349865</v>
      </c>
      <c r="BI178" s="27">
        <f>IF(ISNUMBER(work!AD178+work!BI178),work!AD178+work!BI178,".")</f>
        <v>1385567839.8853469</v>
      </c>
      <c r="BJ178" s="27">
        <f>IF(ISNUMBER(work!AE178+work!BJ178),work!AE178+work!BJ178,".")</f>
        <v>1411644145.475029</v>
      </c>
      <c r="BK178" s="27">
        <f>IF(ISNUMBER(work!AF178+work!BK178),work!AF178+work!BK178,".")</f>
        <v>1430174303.0554223</v>
      </c>
      <c r="BL178" s="27"/>
      <c r="BM178" s="27">
        <f>IF(ISNUMBER(work!AH178-work!C178),work!AH178-work!C178,".")</f>
        <v>494505805.718467</v>
      </c>
      <c r="BN178" s="27">
        <f>IF(ISNUMBER(work!AI178-work!D178),work!AI178-work!D178,".")</f>
        <v>506494507.61582732</v>
      </c>
      <c r="BO178" s="27">
        <f>IF(ISNUMBER(work!AJ178-work!E178),work!AJ178-work!E178,".")</f>
        <v>494363167.80886757</v>
      </c>
      <c r="BP178" s="27">
        <f>IF(ISNUMBER(work!AK178-work!F178),work!AK178-work!F178,".")</f>
        <v>515344513.10003418</v>
      </c>
      <c r="BQ178" s="27">
        <f>IF(ISNUMBER(work!AL178-work!G178),work!AL178-work!G178,".")</f>
        <v>550575119.09123945</v>
      </c>
      <c r="BR178" s="27">
        <f>IF(ISNUMBER(work!AM178-work!H178),work!AM178-work!H178,".")</f>
        <v>570653760.16855669</v>
      </c>
      <c r="BS178" s="27">
        <f>IF(ISNUMBER(work!AN178-work!I178),work!AN178-work!I178,".")</f>
        <v>588594491.06338966</v>
      </c>
      <c r="BT178" s="27">
        <f>IF(ISNUMBER(work!AO178-work!J178),work!AO178-work!J178,".")</f>
        <v>605541932.02674294</v>
      </c>
      <c r="BU178" s="27">
        <f>IF(ISNUMBER(work!AP178-work!K178),work!AP178-work!K178,".")</f>
        <v>627854540.34576476</v>
      </c>
      <c r="BV178" s="27">
        <f>IF(ISNUMBER(work!AQ178-work!L178),work!AQ178-work!L178,".")</f>
        <v>649797576.49994123</v>
      </c>
      <c r="BW178" s="27">
        <f>IF(ISNUMBER(work!AR178-work!M178),work!AR178-work!M178,".")</f>
        <v>661039944.40693891</v>
      </c>
      <c r="BX178" s="27">
        <f>IF(ISNUMBER(work!AS178-work!N178),work!AS178-work!N178,".")</f>
        <v>655579619.29237735</v>
      </c>
      <c r="BY178" s="27">
        <f>IF(ISNUMBER(work!AT178-work!O178),work!AT178-work!O178,".")</f>
        <v>672175465.23189485</v>
      </c>
      <c r="BZ178" s="27">
        <f>IF(ISNUMBER(work!AU178-work!P178),work!AU178-work!P178,".")</f>
        <v>683993230.36436021</v>
      </c>
      <c r="CA178" s="27">
        <f>IF(ISNUMBER(work!AV178-work!Q178),work!AV178-work!Q178,".")</f>
        <v>706063143.54209137</v>
      </c>
      <c r="CB178" s="27">
        <f>IF(ISNUMBER(work!AW178-work!R178),work!AW178-work!R178,".")</f>
        <v>718001076.18817925</v>
      </c>
      <c r="CC178" s="27">
        <f>IF(ISNUMBER(work!AX178-work!S178),work!AX178-work!S178,".")</f>
        <v>739933183.8069973</v>
      </c>
      <c r="CD178" s="27">
        <f>IF(ISNUMBER(work!AY178-work!T178),work!AY178-work!T178,".")</f>
        <v>769442949.90104795</v>
      </c>
      <c r="CE178" s="27">
        <f>IF(ISNUMBER(work!AZ178-work!U178),work!AZ178-work!U178,".")</f>
        <v>798498219.99333</v>
      </c>
      <c r="CF178" s="27">
        <f>IF(ISNUMBER(work!BA178-work!V178),work!BA178-work!V178,".")</f>
        <v>831149084.71282303</v>
      </c>
      <c r="CG178" s="27">
        <f>IF(ISNUMBER(work!BB178-work!W178),work!BB178-work!W178,".")</f>
        <v>856631967.82870007</v>
      </c>
      <c r="CH178" s="27">
        <f>IF(ISNUMBER(work!BC178-work!X178),work!BC178-work!X178,".")</f>
        <v>854094581.15848196</v>
      </c>
      <c r="CI178" s="27">
        <f>IF(ISNUMBER(work!BD178-work!Y178),work!BD178-work!Y178,".")</f>
        <v>858153198.04390407</v>
      </c>
      <c r="CJ178" s="27">
        <f>IF(ISNUMBER(work!BE178-work!Z178),work!BE178-work!Z178,".")</f>
        <v>869212517.84829402</v>
      </c>
      <c r="CK178" s="27">
        <f>IF(ISNUMBER(work!BF178-work!AA178),work!BF178-work!AA178,".")</f>
        <v>890890002.15097201</v>
      </c>
      <c r="CL178" s="27">
        <f>IF(ISNUMBER(work!BG178-work!AB178),work!BG178-work!AB178,".")</f>
        <v>904334002.37467301</v>
      </c>
      <c r="CM178" s="27">
        <f>IF(ISNUMBER(work!BH178-work!AC178),work!BH178-work!AC178,".")</f>
        <v>912761026.65013504</v>
      </c>
      <c r="CN178" s="27">
        <f>IF(ISNUMBER(work!BI178-work!AD178),work!BI178-work!AD178,".")</f>
        <v>908032160.11465299</v>
      </c>
      <c r="CO178" s="27">
        <f>IF(ISNUMBER(work!BJ178-work!AE178),work!BJ178-work!AE178,".")</f>
        <v>891130254.52497101</v>
      </c>
      <c r="CP178" s="27">
        <f>IF(ISNUMBER(work!BK178-work!AF178),work!BK178-work!AF178,".")</f>
        <v>842665195.22663164</v>
      </c>
      <c r="CQ178" s="27"/>
      <c r="CR178" s="27"/>
      <c r="CS178" s="27">
        <f>IF(ISNUMBER(work!CR178-work!BN178),work!CR178-work!BN178,".")</f>
        <v>6.8635221617433712E-2</v>
      </c>
      <c r="CT178" s="27">
        <f>IF(ISNUMBER(work!CS178-work!BO178),work!CS178-work!BO178,".")</f>
        <v>6.7635221617433711E-2</v>
      </c>
      <c r="CU178" s="27">
        <f>IF(ISNUMBER(work!CT178-work!BP178),work!CT178-work!BP178,".")</f>
        <v>6.7635221617433711E-2</v>
      </c>
      <c r="CV178" s="27">
        <f>IF(ISNUMBER(work!CU178-work!BQ178),work!CU178-work!BQ178,".")</f>
        <v>6.663522161743371E-2</v>
      </c>
      <c r="CW178" s="27">
        <f>IF(ISNUMBER(work!CV178-work!BR178),work!CV178-work!BR178,".")</f>
        <v>6.663522161743371E-2</v>
      </c>
      <c r="CX178" s="27">
        <f>IF(ISNUMBER(work!CW178-work!BS178),work!CW178-work!BS178,".")</f>
        <v>6.5635221617433709E-2</v>
      </c>
      <c r="CY178" s="27">
        <f>IF(ISNUMBER(work!CX178-work!BT178),work!CX178-work!BT178,".")</f>
        <v>6.4635221617433722E-2</v>
      </c>
      <c r="CZ178" s="27">
        <f>IF(ISNUMBER(work!CY178-work!BU178),work!CY178-work!BU178,".")</f>
        <v>6.3635221617433721E-2</v>
      </c>
      <c r="DA178" s="27">
        <f>IF(ISNUMBER(work!CZ178-work!BV178),work!CZ178-work!BV178,".")</f>
        <v>6.263522161743372E-2</v>
      </c>
      <c r="DB178" s="27">
        <f>IF(ISNUMBER(work!DA178-work!BW178),work!DA178-work!BW178,".")</f>
        <v>6.1635221617433719E-2</v>
      </c>
      <c r="DC178" s="94">
        <f>IF(ISNUMBER(work!DB178-work!BX178),work!DB178-work!BX178,".")</f>
        <v>5.9635221617433717E-2</v>
      </c>
      <c r="DD178" s="27">
        <f>IF(ISNUMBER(work!DC178-work!BY178),work!DC178-work!BY178,".")</f>
        <v>5.7635221617433716E-2</v>
      </c>
      <c r="DE178" s="27">
        <f>IF(ISNUMBER(work!DD178-work!BZ178),work!DD178-work!BZ178,".")</f>
        <v>5.1842344138566046E-2</v>
      </c>
      <c r="DF178" s="27">
        <f>IF(ISNUMBER(work!DE178-work!CA178),work!DE178-work!CA178,".")</f>
        <v>4.9842344138566044E-2</v>
      </c>
      <c r="DG178" s="27">
        <f>IF(ISNUMBER(work!DF178-work!CB178),work!DF178-work!CB178,".")</f>
        <v>4.7842344138566043E-2</v>
      </c>
      <c r="DH178" s="27">
        <f>IF(ISNUMBER(work!DG178-work!CC178),work!DG178-work!CC178,".")</f>
        <v>4.5842344138566048E-2</v>
      </c>
      <c r="DI178" s="27">
        <f>IF(ISNUMBER(work!DH178-work!CD178),work!DH178-work!CD178,".")</f>
        <v>4.2842344138566052E-2</v>
      </c>
      <c r="DJ178" s="27">
        <f>IF(ISNUMBER(work!DI178-work!CE178),work!DI178-work!CE178,".")</f>
        <v>4.084234413856605E-2</v>
      </c>
      <c r="DK178" s="27">
        <f>IF(ISNUMBER(work!DJ178-work!CF178),work!DJ178-work!CF178,".")</f>
        <v>3.8842344138566048E-2</v>
      </c>
      <c r="DL178" s="27">
        <f>IF(ISNUMBER(work!DK178-work!CG178),work!DK178-work!CG178,".")</f>
        <v>3.6025863675458708E-2</v>
      </c>
      <c r="DM178" s="94">
        <f>IF(ISNUMBER(work!DL178-work!CH178),work!DL178-work!CH178,".")</f>
        <v>3.3318288136314024E-2</v>
      </c>
      <c r="DN178" s="27">
        <f>IF(ISNUMBER(work!DM178-work!CI178),work!DM178-work!CI178,".")</f>
        <v>3.0716997214836429E-2</v>
      </c>
      <c r="DO178" s="27">
        <f>IF(ISNUMBER(work!DN178-work!CJ178),work!DN178-work!CJ178,".")</f>
        <v>2.8189733290711734E-2</v>
      </c>
      <c r="DP178" s="27">
        <f>IF(ISNUMBER(work!DO178-work!CK178),work!DO178-work!CK178,".")</f>
        <v>2.5721840276103414E-2</v>
      </c>
      <c r="DQ178" s="27">
        <f>IF(ISNUMBER(work!DP178-work!CL178),work!DP178-work!CL178,".")</f>
        <v>2.218798755144244E-2</v>
      </c>
      <c r="DR178" s="94">
        <f>IF(ISNUMBER(work!DQ178-work!CM178),work!DQ178-work!CM178,".")</f>
        <v>1.9658236370833769E-2</v>
      </c>
      <c r="DS178" s="27">
        <f>IF(ISNUMBER(work!DR178-work!CN178),work!DR178-work!CN178,".")</f>
        <v>1.5990682490791421E-2</v>
      </c>
      <c r="DT178" s="27">
        <f>IF(ISNUMBER(work!DS178-work!CO178),work!DS178-work!CO178,".")</f>
        <v>1.2211951939991375E-2</v>
      </c>
      <c r="DU178" s="27">
        <f>IF(ISNUMBER(work!DT178-work!CP178),work!DT178-work!CP178,".")</f>
        <v>9.3810366375057519E-3</v>
      </c>
      <c r="DV178" s="27">
        <f t="shared" si="127"/>
        <v>9.3810366375057519E-3</v>
      </c>
      <c r="DW178" s="27"/>
      <c r="DX178" s="27">
        <f>IF(ISNUMBER(work!FJ178/work!FN178),work!FJ178/work!FN178,".")</f>
        <v>2.8437162162162164E-3</v>
      </c>
      <c r="DY178" s="27">
        <f>IF(ISNUMBER(work!FK178/work!FO178),work!FK178/work!FO178,".")</f>
        <v>6.7934496460074481E-3</v>
      </c>
      <c r="DZ178" s="27">
        <f>IF(ISNUMBER(work!FL178/work!FP178),work!FL178/work!FP178,".")</f>
        <v>1.6132218091697646E-3</v>
      </c>
      <c r="EA178" s="27">
        <f>IF(ISNUMBER(work!FM178/work!FQ178),work!FM178/work!FQ178,".")</f>
        <v>3.2743573667711598E-3</v>
      </c>
      <c r="EB178" s="27">
        <f>IF(ISNUMBER((work!FK178+work!FL178)/(work!FO178+work!FP178)),(work!FK178+work!FL178)/(work!FO178+work!FP178),".")</f>
        <v>2.5679258657401315E-3</v>
      </c>
      <c r="EC178" s="27">
        <f>IF(ISNUMBER(work!FR178/work!FV178),work!FR178/work!FV178,".")</f>
        <v>4.5844172113289764E-3</v>
      </c>
      <c r="ED178" s="27">
        <f>IF(ISNUMBER(work!FS178/work!FW178),work!FS178/work!FW178,".")</f>
        <v>1.6860409915420701E-2</v>
      </c>
      <c r="EE178" s="27">
        <f>IF(ISNUMBER(work!FT178/work!FX178),work!FT178/work!FX178,".")</f>
        <v>2.7242477876106195E-3</v>
      </c>
      <c r="EF178" s="27">
        <f>IF(ISNUMBER(work!FU178/work!FY178),work!FU178/work!FY178,".")</f>
        <v>4.8077813163481956E-3</v>
      </c>
      <c r="EG178" s="27">
        <f>IF(ISNUMBER((work!FS178+work!FT178)/(work!FW178+work!FX178)),(work!FS178+work!FT178)/(work!FW178+work!FX178),".")</f>
        <v>4.3500538109463565E-3</v>
      </c>
      <c r="EH178" s="27">
        <f>work!EZ178</f>
        <v>3.5473209373968534E-3</v>
      </c>
      <c r="EI178" s="27">
        <f>work!FA178</f>
        <v>7.2108739979889671E-3</v>
      </c>
      <c r="EJ178" s="27">
        <f>work!FB178</f>
        <v>1.196444367265356E-2</v>
      </c>
      <c r="EK178" s="27"/>
      <c r="EL178" s="27">
        <f t="shared" si="141"/>
        <v>11154.311</v>
      </c>
      <c r="EM178">
        <f t="shared" si="129"/>
        <v>392790</v>
      </c>
      <c r="EN178">
        <f>work!FM178</f>
        <v>208904</v>
      </c>
      <c r="EO178">
        <f>IF(ISNUMBER(work!FK178+work!FL178),work!FK178+work!FL178,".")</f>
        <v>254053</v>
      </c>
      <c r="EP178">
        <f>IF(ISNUMBER(work!FU178-work!FM178),work!FU178-work!FM178,".")</f>
        <v>243989</v>
      </c>
      <c r="EQ178">
        <f>IF(ISNUMBER(work!FS178+work!FT178-work!FK178-work!FL178),(work!FS178+work!FT178-work!FK178-work!FL178),".")</f>
        <v>134753</v>
      </c>
      <c r="EU178">
        <f>work!FC178</f>
        <v>806040</v>
      </c>
      <c r="EV178">
        <f>work!FD178</f>
        <v>1800000</v>
      </c>
      <c r="EW178">
        <f>IF(ISNUMBER(VLOOKUP($F178,AREA_EM_ALLYEAR,Seq!B$1,FALSE)),VLOOKUP($F178,AREA_EM_ALLYEAR,Seq!B$1,FALSE),".")</f>
        <v>35463</v>
      </c>
      <c r="EX178">
        <f>IF(ISNUMBER(VLOOKUP($F178,AREA_EM_ALLYEAR,Seq!C$1,FALSE)),VLOOKUP($F178,AREA_EM_ALLYEAR,Seq!C$1,FALSE),".")</f>
        <v>41720</v>
      </c>
      <c r="EY178">
        <f>IF(ISNUMBER(VLOOKUP($F178,AREA_EM_ALLYEAR,Seq!D$1,FALSE)),VLOOKUP($F178,AREA_EM_ALLYEAR,Seq!D$1,FALSE),".")</f>
        <v>41128</v>
      </c>
      <c r="EZ178">
        <f>IF(ISNUMBER(VLOOKUP($F178,AREA_EM_ALLYEAR,Seq!E$1,FALSE)),VLOOKUP($F178,AREA_EM_ALLYEAR,Seq!E$1,FALSE),".")</f>
        <v>36854</v>
      </c>
      <c r="FA178">
        <f>IF(ISNUMBER(VLOOKUP($F178,AREA_EM_ALLYEAR,Seq!F$1,FALSE)),VLOOKUP($F178,AREA_EM_ALLYEAR,Seq!F$1,FALSE),".")</f>
        <v>32159</v>
      </c>
      <c r="FB178">
        <f>IF(ISNUMBER(VLOOKUP($F178,AREA_EM_ALLYEAR,Seq!G$1,FALSE)),VLOOKUP($F178,AREA_EM_ALLYEAR,Seq!G$1,FALSE),".")</f>
        <v>45585</v>
      </c>
      <c r="FC178">
        <f>IF(ISNUMBER(VLOOKUP($F178,AREA_EM_ALLYEAR,Seq!H$1,FALSE)),VLOOKUP($F178,AREA_EM_ALLYEAR,Seq!H$1,FALSE),".")</f>
        <v>56267</v>
      </c>
      <c r="FD178">
        <f>IF(ISNUMBER(VLOOKUP($F178,AREA_EM_ALLYEAR,Seq!I$1,FALSE)),VLOOKUP($F178,AREA_EM_ALLYEAR,Seq!I$1,FALSE),".")</f>
        <v>61082</v>
      </c>
      <c r="FE178">
        <f>IF(ISNUMBER(VLOOKUP($F178,AREA_EM_ALLYEAR,Seq!J$1,FALSE)),VLOOKUP($F178,AREA_EM_ALLYEAR,Seq!J$1,FALSE),".")</f>
        <v>40568</v>
      </c>
      <c r="FF178">
        <f>IF(ISNUMBER(VLOOKUP($F178,AREA_EM_ALLYEAR,Seq!K$1,FALSE)),VLOOKUP($F178,AREA_EM_ALLYEAR,Seq!K$1,FALSE),".")</f>
        <v>55494</v>
      </c>
      <c r="FG178">
        <f>IF(ISNUMBER(VLOOKUP($F178,AREA_EM_ALLYEAR,Seq!L$1,FALSE)),VLOOKUP($F178,AREA_EM_ALLYEAR,Seq!L$1,FALSE),".")</f>
        <v>69967</v>
      </c>
      <c r="FH178">
        <f>IF(ISNUMBER(VLOOKUP($F178,AREA_EM_ALLYEAR,Seq!M$1,FALSE)),VLOOKUP($F178,AREA_EM_ALLYEAR,Seq!M$1,FALSE),".")</f>
        <v>87345</v>
      </c>
      <c r="FI178">
        <f>IF(ISNUMBER(VLOOKUP($F178,AREA_EM_ALLYEAR,Seq!N$1,FALSE)),VLOOKUP($F178,AREA_EM_ALLYEAR,Seq!N$1,FALSE),".")</f>
        <v>76655</v>
      </c>
      <c r="FJ178">
        <f>IF(ISNUMBER(VLOOKUP($F178,AREA_EM_ALLYEAR,Seq!O$1,FALSE)),VLOOKUP($F178,AREA_EM_ALLYEAR,Seq!O$1,FALSE),".")</f>
        <v>80271</v>
      </c>
      <c r="FK178">
        <f t="shared" si="130"/>
        <v>80271</v>
      </c>
      <c r="FN178">
        <f>IF( ISNUMBER(VLOOKUP($F178,AREA_LIFE,Seq!V$1,FALSE)-Life!V$39),VLOOKUP($F178,AREA_LIFE,Seq!V$1,FALSE)-Life!V$39,".")</f>
        <v>7.6901463414634321</v>
      </c>
      <c r="FO178">
        <f>IF( ISNUMBER(VLOOKUP($F178,AREA_LIFE,Seq!W$1,FALSE)-Life!W$39),VLOOKUP($F178,AREA_LIFE,Seq!W$1,FALSE)-Life!W$39,".")</f>
        <v>7.8405853658536699</v>
      </c>
      <c r="FP178">
        <f>IF( ISNUMBER(VLOOKUP($F178,AREA_LIFE,Seq!X$1,FALSE)-Life!X$39),VLOOKUP($F178,AREA_LIFE,Seq!X$1,FALSE)-Life!X$39,".")</f>
        <v>8.0124878048780346</v>
      </c>
      <c r="FQ178">
        <f>IF( ISNUMBER(VLOOKUP($F178,AREA_LIFE,Seq!Y$1,FALSE)-Life!Y$39),VLOOKUP($F178,AREA_LIFE,Seq!Y$1,FALSE)-Life!Y$39,".")</f>
        <v>7.942243902439003</v>
      </c>
      <c r="FR178">
        <f>IF( ISNUMBER(VLOOKUP($F178,AREA_LIFE,Seq!Z$1,FALSE)-Life!Z$39),VLOOKUP($F178,AREA_LIFE,Seq!Z$1,FALSE)-Life!Z$39,".")</f>
        <v>7.8676097560975649</v>
      </c>
      <c r="FS178">
        <f>IF( ISNUMBER(VLOOKUP($F178,AREA_LIFE,Seq!AA$1,FALSE)-Life!AA$39),VLOOKUP($F178,AREA_LIFE,Seq!AA$1,FALSE)-Life!AA$39,".")</f>
        <v>7.6829756097560988</v>
      </c>
      <c r="FT178">
        <f>IF( ISNUMBER(VLOOKUP($F178,AREA_LIFE,Seq!AB$1,FALSE)-Life!AB$39),VLOOKUP($F178,AREA_LIFE,Seq!AB$1,FALSE)-Life!AB$39,".")</f>
        <v>7.5334146341463395</v>
      </c>
      <c r="FU178">
        <f>IF( ISNUMBER(VLOOKUP($F178,AREA_LIFE,Seq!AC$1,FALSE)-Life!AC$39),VLOOKUP($F178,AREA_LIFE,Seq!AC$1,FALSE)-Life!AC$39,".")</f>
        <v>7.4676585365853754</v>
      </c>
      <c r="FV178">
        <f>IF( ISNUMBER(VLOOKUP($F178,AREA_LIFE,Seq!AD$1,FALSE)-Life!AD$39),VLOOKUP($F178,AREA_LIFE,Seq!AD$1,FALSE)-Life!AD$39,".")</f>
        <v>7.2329268292683082</v>
      </c>
      <c r="FW178">
        <f>IF( ISNUMBER(VLOOKUP($F178,AREA_LIFE,Seq!AE$1,FALSE)-Life!AE$39),VLOOKUP($F178,AREA_LIFE,Seq!AE$1,FALSE)-Life!AE$39,".")</f>
        <v>7.2306829268292745</v>
      </c>
      <c r="FX178">
        <f>IF( ISNUMBER(VLOOKUP($F178,AREA_LIFE,Seq!AF$1,FALSE)-Life!AF$39),VLOOKUP($F178,AREA_LIFE,Seq!AF$1,FALSE)-Life!AF$39,".")</f>
        <v>7.1555609756097596</v>
      </c>
      <c r="FY178">
        <f>IF( ISNUMBER(VLOOKUP($F178,AREA_LIFE,Seq!AG$1,FALSE)-Life!AG$39),VLOOKUP($F178,AREA_LIFE,Seq!AG$1,FALSE)-Life!AG$39,".")</f>
        <v>7.0154634146341408</v>
      </c>
      <c r="FZ178">
        <f>IF( ISNUMBER(VLOOKUP($F178,AREA_LIFE,Seq!AH$1,FALSE)-Life!AH$39),VLOOKUP($F178,AREA_LIFE,Seq!AH$1,FALSE)-Life!AH$39,".")</f>
        <v>6.986951219512207</v>
      </c>
      <c r="GA178">
        <f>IF( ISNUMBER(VLOOKUP($F178,AREA_LIFE,Seq!AI$1,FALSE)-Life!AI$39),VLOOKUP($F178,AREA_LIFE,Seq!AI$1,FALSE)-Life!AI$39,".")</f>
        <v>6.4499268292682927</v>
      </c>
      <c r="GB178">
        <f>IF( ISNUMBER(VLOOKUP($F178,AREA_LIFE,Seq!AJ$1,FALSE)-Life!AJ$39),VLOOKUP($F178,AREA_LIFE,Seq!AJ$1,FALSE)-Life!AJ$39,".")</f>
        <v>6.284048780487808</v>
      </c>
      <c r="GC178">
        <f>IF( ISNUMBER(VLOOKUP($F178,AREA_LIFE,Seq!AK$1,FALSE)-Life!AK$39),VLOOKUP($F178,AREA_LIFE,Seq!AK$1,FALSE)-Life!AK$39,".")</f>
        <v>6.0044146341463289</v>
      </c>
      <c r="GD178">
        <f>IF( ISNUMBER(VLOOKUP($F178,AREA_LIFE,Seq!AL$1,FALSE)-Life!AL$39),VLOOKUP($F178,AREA_LIFE,Seq!AL$1,FALSE)-Life!AL$39,".")</f>
        <v>6.0449512195121997</v>
      </c>
      <c r="GE178">
        <f>IF( ISNUMBER(VLOOKUP($F178,AREA_LIFE,Seq!AM$1,FALSE)-Life!AM$39),VLOOKUP($F178,AREA_LIFE,Seq!AM$1,FALSE)-Life!AM$39,".")</f>
        <v>5.8350975609756119</v>
      </c>
      <c r="GF178">
        <f>IF( ISNUMBER(VLOOKUP($F178,AREA_LIFE,Seq!AN$1,FALSE)-Life!AN$39),VLOOKUP($F178,AREA_LIFE,Seq!AN$1,FALSE)-Life!AN$39,".")</f>
        <v>5.9512926829268338</v>
      </c>
      <c r="GG178">
        <f>IF( ISNUMBER(VLOOKUP($F178,AREA_LIFE,Seq!AO$1,FALSE)-Life!AO$39),VLOOKUP($F178,AREA_LIFE,Seq!AO$1,FALSE)-Life!AO$39,".")</f>
        <v>5.9592439024390131</v>
      </c>
      <c r="GH178">
        <f>IF( ISNUMBER(VLOOKUP($F178,AREA_LIFE,Seq!AP$1,FALSE)-Life!AP$39),VLOOKUP($F178,AREA_LIFE,Seq!AP$1,FALSE)-Life!AP$39,".")</f>
        <v>5.73014634146341</v>
      </c>
      <c r="GI178">
        <f>IF( ISNUMBER(VLOOKUP($F178,AREA_LIFE,Seq!AQ$1,FALSE)-Life!AQ$39),VLOOKUP($F178,AREA_LIFE,Seq!AQ$1,FALSE)-Life!AQ$39,".")</f>
        <v>5.4225609756097697</v>
      </c>
      <c r="GJ178">
        <f>IF( ISNUMBER(VLOOKUP($F178,AREA_LIFE,Seq!AR$1,FALSE)-Life!AR$39),VLOOKUP($F178,AREA_LIFE,Seq!AR$1,FALSE)-Life!AR$39,".")</f>
        <v>5.3434390243902499</v>
      </c>
      <c r="GK178">
        <f>IF( ISNUMBER(VLOOKUP($F178,AREA_LIFE,Seq!AS$1,FALSE)-Life!AS$39),VLOOKUP($F178,AREA_LIFE,Seq!AS$1,FALSE)-Life!AS$39,".")</f>
        <v>4.9935609756097676</v>
      </c>
      <c r="GL178">
        <f>IF( ISNUMBER(VLOOKUP($F178,AREA_LIFE,Seq!AT$1,FALSE)-Life!AT$39),VLOOKUP($F178,AREA_LIFE,Seq!AT$1,FALSE)-Life!AT$39,".")</f>
        <v>5.0514390243902199</v>
      </c>
      <c r="GM178">
        <f>IF( ISNUMBER(VLOOKUP($F178,AREA_LIFE,Seq!AU$1,FALSE)-Life!AU$39),VLOOKUP($F178,AREA_LIFE,Seq!AU$1,FALSE)-Life!AU$39,".")</f>
        <v>5.1599268292683007</v>
      </c>
      <c r="GN178">
        <f>IF( ISNUMBER(VLOOKUP($F178,AREA_LIFE,Seq!AV$1,FALSE)-Life!AV$39),VLOOKUP($F178,AREA_LIFE,Seq!AV$1,FALSE)-Life!AV$39,".")</f>
        <v>5.2217560975609985</v>
      </c>
      <c r="GO178">
        <f>IF( ISNUMBER(VLOOKUP($F178,AREA_LIFE,Seq!AW$1,FALSE)-Life!AW$39),VLOOKUP($F178,AREA_LIFE,Seq!AW$1,FALSE)-Life!AW$39,".")</f>
        <v>5.2325365853658639</v>
      </c>
      <c r="GP178">
        <f>IF( ISNUMBER(VLOOKUP($F178,AREA_LIFE,Seq!AX$1,FALSE)-Life!AX$39),VLOOKUP($F178,AREA_LIFE,Seq!AX$1,FALSE)-Life!AX$39,".")</f>
        <v>5.3144634146341474</v>
      </c>
      <c r="GQ178">
        <f t="shared" si="131"/>
        <v>5.3144634146341474</v>
      </c>
      <c r="GS178">
        <f>IFERROR(VLOOKUP($F178,AREA_LIFE,Seq!V$1,FALSE),".")</f>
        <v>73.658536585365866</v>
      </c>
      <c r="GT178">
        <f>IFERROR(VLOOKUP($F178,AREA_LIFE,Seq!W$1,FALSE),".")</f>
        <v>74.007317073170739</v>
      </c>
      <c r="GU178">
        <f>IFERROR(VLOOKUP($F178,AREA_LIFE,Seq!X$1,FALSE),".")</f>
        <v>74.360975609756096</v>
      </c>
      <c r="GV178">
        <f>IFERROR(VLOOKUP($F178,AREA_LIFE,Seq!Y$1,FALSE),".")</f>
        <v>74.463414634146332</v>
      </c>
      <c r="GW178">
        <f>IFERROR(VLOOKUP($F178,AREA_LIFE,Seq!Z$1,FALSE),".")</f>
        <v>74.563414634146355</v>
      </c>
      <c r="GX178">
        <f>IFERROR(VLOOKUP($F178,AREA_LIFE,Seq!AA$1,FALSE),".")</f>
        <v>74.563414634146355</v>
      </c>
      <c r="GY178">
        <f>IFERROR(VLOOKUP($F178,AREA_LIFE,Seq!AB$1,FALSE),".")</f>
        <v>74.614634146341473</v>
      </c>
      <c r="GZ178">
        <f>IFERROR(VLOOKUP($F178,AREA_LIFE,Seq!AC$1,FALSE),".")</f>
        <v>74.765853658536599</v>
      </c>
      <c r="HA178">
        <f>IFERROR(VLOOKUP($F178,AREA_LIFE,Seq!AD$1,FALSE),".")</f>
        <v>74.765853658536599</v>
      </c>
      <c r="HB178">
        <f>IFERROR(VLOOKUP($F178,AREA_LIFE,Seq!AE$1,FALSE),".")</f>
        <v>75.01707317073172</v>
      </c>
      <c r="HC178">
        <f>IFERROR(VLOOKUP($F178,AREA_LIFE,Seq!AF$1,FALSE),".")</f>
        <v>75.214634146341467</v>
      </c>
      <c r="HD178">
        <f>IFERROR(VLOOKUP($F178,AREA_LIFE,Seq!AG$1,FALSE),".")</f>
        <v>75.365853658536594</v>
      </c>
      <c r="HE178">
        <f>IFERROR(VLOOKUP($F178,AREA_LIFE,Seq!AH$1,FALSE),".")</f>
        <v>75.642195121951232</v>
      </c>
      <c r="HF178">
        <f>IFERROR(VLOOKUP($F178,AREA_LIFE,Seq!AI$1,FALSE),".")</f>
        <v>75.419512195121968</v>
      </c>
      <c r="HG178">
        <f>IFERROR(VLOOKUP($F178,AREA_LIFE,Seq!AJ$1,FALSE),".")</f>
        <v>75.574390243902457</v>
      </c>
      <c r="HH178">
        <f>IFERROR(VLOOKUP($F178,AREA_LIFE,Seq!AK$1,FALSE),".")</f>
        <v>75.621951219512198</v>
      </c>
      <c r="HI178">
        <f>IFERROR(VLOOKUP($F178,AREA_LIFE,Seq!AL$1,FALSE),".")</f>
        <v>75.996585365853662</v>
      </c>
      <c r="HJ178">
        <f>IFERROR(VLOOKUP($F178,AREA_LIFE,Seq!AM$1,FALSE),".")</f>
        <v>76.126829268292695</v>
      </c>
      <c r="HK178">
        <f>IFERROR(VLOOKUP($F178,AREA_LIFE,Seq!AN$1,FALSE),".")</f>
        <v>76.586097560975631</v>
      </c>
      <c r="HL178">
        <f>IFERROR(VLOOKUP($F178,AREA_LIFE,Seq!AO$1,FALSE),".")</f>
        <v>76.934146341463418</v>
      </c>
      <c r="HM178">
        <f>IFERROR(VLOOKUP($F178,AREA_LIFE,Seq!AP$1,FALSE),".")</f>
        <v>77.034146341463426</v>
      </c>
      <c r="HN178">
        <f>IFERROR(VLOOKUP($F178,AREA_LIFE,Seq!AQ$1,FALSE),".")</f>
        <v>77.034146341463426</v>
      </c>
      <c r="HO178">
        <f>IFERROR(VLOOKUP($F178,AREA_LIFE,Seq!AR$1,FALSE),".")</f>
        <v>77.236585365853671</v>
      </c>
      <c r="HP178">
        <f>IFERROR(VLOOKUP($F178,AREA_LIFE,Seq!AS$1,FALSE),".")</f>
        <v>77.140731707317087</v>
      </c>
      <c r="HQ178">
        <f>IFERROR(VLOOKUP($F178,AREA_LIFE,Seq!AT$1,FALSE),".")</f>
        <v>77.425121951219509</v>
      </c>
      <c r="HR178">
        <f>IFERROR(VLOOKUP($F178,AREA_LIFE,Seq!AU$1,FALSE),".")</f>
        <v>77.736585365853671</v>
      </c>
      <c r="HS178">
        <f>IFERROR(VLOOKUP($F178,AREA_LIFE,Seq!AV$1,FALSE),".")</f>
        <v>77.98536585365855</v>
      </c>
      <c r="HT178">
        <f>IFERROR(VLOOKUP($F178,AREA_LIFE,Seq!AW$1,FALSE),".")</f>
        <v>78.175609756097572</v>
      </c>
      <c r="HU178">
        <f>IFERROR(VLOOKUP($F178,AREA_LIFE,Seq!AX$1,FALSE),".")</f>
        <v>78.439024390243915</v>
      </c>
      <c r="HV178">
        <f t="shared" si="142"/>
        <v>78.439024390243915</v>
      </c>
      <c r="HZ178">
        <f t="shared" si="134"/>
        <v>2765185</v>
      </c>
      <c r="IA178">
        <f t="shared" si="132"/>
        <v>216736</v>
      </c>
      <c r="IB178">
        <f t="shared" si="135"/>
        <v>749960055.59306109</v>
      </c>
      <c r="IC178">
        <f t="shared" si="136"/>
        <v>661039944.40693891</v>
      </c>
      <c r="ID178">
        <f t="shared" si="133"/>
        <v>5.9635221617433717E-2</v>
      </c>
      <c r="IE178">
        <f>work!FK178</f>
        <v>123866</v>
      </c>
      <c r="IF178">
        <f>work!FL178</f>
        <v>130187</v>
      </c>
      <c r="IG178">
        <f>work!FM178</f>
        <v>208904</v>
      </c>
      <c r="IH178">
        <f>IF(ISNUMBER(work!FS178-work!FK178),work!FS178-work!FK178,".")</f>
        <v>49452</v>
      </c>
      <c r="II178">
        <f>IF(ISNUMBER(work!FT178-work!FL178),work!FT178-work!FL178,".")</f>
        <v>85301</v>
      </c>
      <c r="IJ178">
        <f>IF(ISNUMBER(work!FU178-work!FM178),work!FU178-work!FM178,".")</f>
        <v>243989</v>
      </c>
    </row>
    <row r="179" spans="1:244" hidden="1">
      <c r="A179" s="24" t="str">
        <f t="shared" si="97"/>
        <v>北美洲</v>
      </c>
      <c r="B179" s="24" t="str">
        <f t="shared" si="137"/>
        <v>Out</v>
      </c>
      <c r="C179" s="24" t="str">
        <f t="shared" si="138"/>
        <v>Out</v>
      </c>
      <c r="D179" s="24"/>
      <c r="E179" s="25" t="s">
        <v>3226</v>
      </c>
      <c r="F179" s="26" t="str">
        <f t="shared" si="100"/>
        <v>Greenland</v>
      </c>
      <c r="G179" s="27" t="str">
        <f t="shared" si="101"/>
        <v>.</v>
      </c>
      <c r="H179" s="27" t="str">
        <f t="shared" si="102"/>
        <v>.</v>
      </c>
      <c r="I179" s="27" t="str">
        <f t="shared" si="103"/>
        <v>.</v>
      </c>
      <c r="J179" s="27" t="str">
        <f t="shared" si="104"/>
        <v>.</v>
      </c>
      <c r="K179" s="27" t="str">
        <f t="shared" si="105"/>
        <v>.</v>
      </c>
      <c r="L179" s="27" t="str">
        <f t="shared" si="106"/>
        <v>.</v>
      </c>
      <c r="M179" s="27" t="str">
        <f t="shared" si="107"/>
        <v>.</v>
      </c>
      <c r="N179" s="27" t="str">
        <f t="shared" si="108"/>
        <v>.</v>
      </c>
      <c r="O179" s="27" t="str">
        <f t="shared" si="109"/>
        <v>.</v>
      </c>
      <c r="P179" s="27" t="str">
        <f t="shared" si="110"/>
        <v>.</v>
      </c>
      <c r="Q179" s="27" t="str">
        <f t="shared" si="111"/>
        <v>.</v>
      </c>
      <c r="R179" s="27" t="str">
        <f t="shared" si="112"/>
        <v>.</v>
      </c>
      <c r="S179" s="27">
        <f t="shared" si="113"/>
        <v>0</v>
      </c>
      <c r="T179" s="27">
        <f t="shared" si="114"/>
        <v>0</v>
      </c>
      <c r="U179" s="27">
        <f t="shared" si="115"/>
        <v>0</v>
      </c>
      <c r="V179" s="27">
        <f t="shared" si="116"/>
        <v>0</v>
      </c>
      <c r="W179" s="27" t="str">
        <f t="shared" si="117"/>
        <v>.</v>
      </c>
      <c r="X179" s="27" t="str">
        <f t="shared" si="118"/>
        <v>.</v>
      </c>
      <c r="Y179" s="27" t="str">
        <f t="shared" si="119"/>
        <v>.</v>
      </c>
      <c r="Z179" s="27" t="str">
        <f t="shared" si="120"/>
        <v>.</v>
      </c>
      <c r="AA179" s="27" t="str">
        <f t="shared" si="121"/>
        <v>.</v>
      </c>
      <c r="AB179" s="27" t="str">
        <f t="shared" si="122"/>
        <v>.</v>
      </c>
      <c r="AC179" s="27" t="str">
        <f t="shared" si="123"/>
        <v>.</v>
      </c>
      <c r="AD179" s="27" t="str">
        <f t="shared" si="124"/>
        <v>.</v>
      </c>
      <c r="AE179" s="27" t="str">
        <f t="shared" si="139"/>
        <v>.</v>
      </c>
      <c r="AF179" s="27" t="str">
        <f t="shared" si="140"/>
        <v>.</v>
      </c>
      <c r="AG179" s="27"/>
      <c r="AH179" s="27">
        <f>IF(ISNUMBER(work!C179+work!AH179),work!C179+work!AH179,".")</f>
        <v>18375681.264314447</v>
      </c>
      <c r="AI179" s="27">
        <f>IF(ISNUMBER(work!D179+work!AI179),work!D179+work!AI179,".")</f>
        <v>19327519.204008836</v>
      </c>
      <c r="AJ179" s="27">
        <f>IF(ISNUMBER(work!E179+work!AJ179),work!E179+work!AJ179,".")</f>
        <v>21075236.420206811</v>
      </c>
      <c r="AK179" s="27">
        <f>IF(ISNUMBER(work!F179+work!AK179),work!F179+work!AK179,".")</f>
        <v>23366604.520551935</v>
      </c>
      <c r="AL179" s="27">
        <f>IF(ISNUMBER(work!G179+work!AL179),work!G179+work!AL179,".")</f>
        <v>26901793.482815474</v>
      </c>
      <c r="AM179" s="27">
        <f>IF(ISNUMBER(work!H179+work!AM179),work!H179+work!AM179,".")</f>
        <v>30525965.240677867</v>
      </c>
      <c r="AN179" s="27">
        <f>IF(ISNUMBER(work!I179+work!AN179),work!I179+work!AN179,".")</f>
        <v>33210888.428680822</v>
      </c>
      <c r="AO179" s="27">
        <f>IF(ISNUMBER(work!J179+work!AO179),work!J179+work!AO179,".")</f>
        <v>37058163.936437011</v>
      </c>
      <c r="AP179" s="27">
        <f>IF(ISNUMBER(work!K179+work!AP179),work!K179+work!AP179,".")</f>
        <v>41240598.832004964</v>
      </c>
      <c r="AQ179" s="27">
        <f>IF(ISNUMBER(work!L179+work!AQ179),work!L179+work!AQ179,".")</f>
        <v>42933898.660102017</v>
      </c>
      <c r="AR179" s="27">
        <f>IF(ISNUMBER(work!M179+work!AR179),work!M179+work!AR179,".")</f>
        <v>44549640.131662883</v>
      </c>
      <c r="AS179" s="27">
        <f>IF(ISNUMBER(work!N179+work!AS179),work!N179+work!AS179,".")</f>
        <v>48639865.802556507</v>
      </c>
      <c r="AT179" s="27">
        <f>IF(ISNUMBER(work!O179+work!AT179),work!O179+work!AT179,".")</f>
        <v>55529445.454312339</v>
      </c>
      <c r="AU179" s="27">
        <f>IF(ISNUMBER(work!P179+work!AU179),work!P179+work!AU179,".")</f>
        <v>63287404.244124368</v>
      </c>
      <c r="AV179" s="27">
        <f>IF(ISNUMBER(work!Q179+work!AV179),work!Q179+work!AV179,".")</f>
        <v>71572278.568693966</v>
      </c>
      <c r="AW179" s="27">
        <f>IF(ISNUMBER(work!R179+work!AW179),work!R179+work!AW179,".")</f>
        <v>79367528.119981065</v>
      </c>
      <c r="AX179" s="27">
        <f>IF(ISNUMBER(work!S179+work!AX179),work!S179+work!AX179,".")</f>
        <v>87296770.0937998</v>
      </c>
      <c r="AY179" s="27">
        <f>IF(ISNUMBER(work!T179+work!AY179),work!T179+work!AY179,".")</f>
        <v>95408325.179909244</v>
      </c>
      <c r="AZ179" s="27">
        <f>IF(ISNUMBER(work!U179+work!AZ179),work!U179+work!AZ179,".")</f>
        <v>102850144.00052962</v>
      </c>
      <c r="BA179" s="27">
        <f>IF(ISNUMBER(work!V179+work!BA179),work!V179+work!BA179,".")</f>
        <v>110660628.87367333</v>
      </c>
      <c r="BB179" s="27">
        <f>IF(ISNUMBER(work!W179+work!BB179),work!W179+work!BB179,".")</f>
        <v>119954834.67069869</v>
      </c>
      <c r="BC179" s="27">
        <f>IF(ISNUMBER(work!X179+work!BC179),work!X179+work!BC179,".")</f>
        <v>129903570.93355341</v>
      </c>
      <c r="BD179" s="27">
        <f>IF(ISNUMBER(work!Y179+work!BD179),work!Y179+work!BD179,".")</f>
        <v>141713902.78649861</v>
      </c>
      <c r="BE179" s="27">
        <f>IF(ISNUMBER(work!Z179+work!BE179),work!Z179+work!BE179,".")</f>
        <v>155874171.00119847</v>
      </c>
      <c r="BF179" s="27">
        <f>IF(ISNUMBER(work!AA179+work!BF179),work!AA179+work!BF179,".")</f>
        <v>171609542.15241498</v>
      </c>
      <c r="BG179" s="27">
        <f>IF(ISNUMBER(work!AB179+work!BG179),work!AB179+work!BG179,".")</f>
        <v>189447701.27693272</v>
      </c>
      <c r="BH179" s="27">
        <f>IF(ISNUMBER(work!AC179+work!BH179),work!AC179+work!BH179,".")</f>
        <v>211413603.48655668</v>
      </c>
      <c r="BI179" s="27">
        <f>IF(ISNUMBER(work!AD179+work!BI179),work!AD179+work!BI179,".")</f>
        <v>238883293.983859</v>
      </c>
      <c r="BJ179" s="27" t="str">
        <f>IF(ISNUMBER(work!AE179+work!BJ179),work!AE179+work!BJ179,".")</f>
        <v>.</v>
      </c>
      <c r="BK179" s="27" t="str">
        <f>IF(ISNUMBER(work!AF179+work!BK179),work!AF179+work!BK179,".")</f>
        <v>.</v>
      </c>
      <c r="BL179" s="27"/>
      <c r="BM179" s="27">
        <f>IF(ISNUMBER(work!AH179-work!C179),work!AH179-work!C179,".")</f>
        <v>-18212707.298751552</v>
      </c>
      <c r="BN179" s="27">
        <f>IF(ISNUMBER(work!AI179-work!D179),work!AI179-work!D179,".")</f>
        <v>-19163465.564336564</v>
      </c>
      <c r="BO179" s="27">
        <f>IF(ISNUMBER(work!AJ179-work!E179),work!AJ179-work!E179,".")</f>
        <v>-20918427.962057989</v>
      </c>
      <c r="BP179" s="27">
        <f>IF(ISNUMBER(work!AK179-work!F179),work!AK179-work!F179,".")</f>
        <v>-23204369.279379666</v>
      </c>
      <c r="BQ179" s="27">
        <f>IF(ISNUMBER(work!AL179-work!G179),work!AL179-work!G179,".")</f>
        <v>-26747968.334705725</v>
      </c>
      <c r="BR179" s="27">
        <f>IF(ISNUMBER(work!AM179-work!H179),work!AM179-work!H179,".")</f>
        <v>-30366514.42220873</v>
      </c>
      <c r="BS179" s="27">
        <f>IF(ISNUMBER(work!AN179-work!I179),work!AN179-work!I179,".")</f>
        <v>-33040129.444539785</v>
      </c>
      <c r="BT179" s="27">
        <f>IF(ISNUMBER(work!AO179-work!J179),work!AO179-work!J179,".")</f>
        <v>-36877972.010077193</v>
      </c>
      <c r="BU179" s="27">
        <f>IF(ISNUMBER(work!AP179-work!K179),work!AP179-work!K179,".")</f>
        <v>-41050320.476465434</v>
      </c>
      <c r="BV179" s="27">
        <f>IF(ISNUMBER(work!AQ179-work!L179),work!AQ179-work!L179,".")</f>
        <v>-42730948.340015583</v>
      </c>
      <c r="BW179" s="27">
        <f>IF(ISNUMBER(work!AR179-work!M179),work!AR179-work!M179,".")</f>
        <v>-44370471.054459326</v>
      </c>
      <c r="BX179" s="27">
        <f>IF(ISNUMBER(work!AS179-work!N179),work!AS179-work!N179,".")</f>
        <v>-48460895.612688892</v>
      </c>
      <c r="BY179" s="27">
        <f>IF(ISNUMBER(work!AT179-work!O179),work!AT179-work!O179,".")</f>
        <v>-55359624.08189787</v>
      </c>
      <c r="BZ179" s="27">
        <f>IF(ISNUMBER(work!AU179-work!P179),work!AU179-work!P179,".")</f>
        <v>-63126135.027155221</v>
      </c>
      <c r="CA179" s="27">
        <f>IF(ISNUMBER(work!AV179-work!Q179),work!AV179-work!Q179,".")</f>
        <v>-71401434.347123235</v>
      </c>
      <c r="CB179" s="27">
        <f>IF(ISNUMBER(work!AW179-work!R179),work!AW179-work!R179,".")</f>
        <v>-79190319.503660336</v>
      </c>
      <c r="CC179" s="27">
        <f>IF(ISNUMBER(work!AX179-work!S179),work!AX179-work!S179,".")</f>
        <v>-87116862.292205602</v>
      </c>
      <c r="CD179" s="27">
        <f>IF(ISNUMBER(work!AY179-work!T179),work!AY179-work!T179,".")</f>
        <v>-95225775.017994747</v>
      </c>
      <c r="CE179" s="27">
        <f>IF(ISNUMBER(work!AZ179-work!U179),work!AZ179-work!U179,".")</f>
        <v>-102653416.01281038</v>
      </c>
      <c r="CF179" s="27">
        <f>IF(ISNUMBER(work!BA179-work!V179),work!BA179-work!V179,".")</f>
        <v>-110461201.70068066</v>
      </c>
      <c r="CG179" s="27">
        <f>IF(ISNUMBER(work!BB179-work!W179),work!BB179-work!W179,".")</f>
        <v>-119741229.6719013</v>
      </c>
      <c r="CH179" s="27">
        <f>IF(ISNUMBER(work!BC179-work!X179),work!BC179-work!X179,".")</f>
        <v>-129687266.74948259</v>
      </c>
      <c r="CI179" s="27">
        <f>IF(ISNUMBER(work!BD179-work!Y179),work!BD179-work!Y179,".")</f>
        <v>-141499701.12569338</v>
      </c>
      <c r="CJ179" s="27">
        <f>IF(ISNUMBER(work!BE179-work!Z179),work!BE179-work!Z179,".")</f>
        <v>-155660793.30221355</v>
      </c>
      <c r="CK179" s="27">
        <f>IF(ISNUMBER(work!BF179-work!AA179),work!BF179-work!AA179,".")</f>
        <v>-171390453.54564101</v>
      </c>
      <c r="CL179" s="27">
        <f>IF(ISNUMBER(work!BG179-work!AB179),work!BG179-work!AB179,".")</f>
        <v>-189224293.97372127</v>
      </c>
      <c r="CM179" s="27">
        <f>IF(ISNUMBER(work!BH179-work!AC179),work!BH179-work!AC179,".")</f>
        <v>-211184343.2131733</v>
      </c>
      <c r="CN179" s="27">
        <f>IF(ISNUMBER(work!BI179-work!AD179),work!BI179-work!AD179,".")</f>
        <v>-238652385.78683501</v>
      </c>
      <c r="CO179" s="27" t="str">
        <f>IF(ISNUMBER(work!BJ179-work!AE179),work!BJ179-work!AE179,".")</f>
        <v>.</v>
      </c>
      <c r="CP179" s="27" t="str">
        <f>IF(ISNUMBER(work!BK179-work!AF179),work!BK179-work!AF179,".")</f>
        <v>.</v>
      </c>
      <c r="CQ179" s="27"/>
      <c r="CR179" s="27"/>
      <c r="CS179" s="27" t="str">
        <f>IF(ISNUMBER(work!CR179-work!BN179),work!CR179-work!BN179,".")</f>
        <v>.</v>
      </c>
      <c r="CT179" s="27" t="str">
        <f>IF(ISNUMBER(work!CS179-work!BO179),work!CS179-work!BO179,".")</f>
        <v>.</v>
      </c>
      <c r="CU179" s="27" t="str">
        <f>IF(ISNUMBER(work!CT179-work!BP179),work!CT179-work!BP179,".")</f>
        <v>.</v>
      </c>
      <c r="CV179" s="27" t="str">
        <f>IF(ISNUMBER(work!CU179-work!BQ179),work!CU179-work!BQ179,".")</f>
        <v>.</v>
      </c>
      <c r="CW179" s="27" t="str">
        <f>IF(ISNUMBER(work!CV179-work!BR179),work!CV179-work!BR179,".")</f>
        <v>.</v>
      </c>
      <c r="CX179" s="27" t="str">
        <f>IF(ISNUMBER(work!CW179-work!BS179),work!CW179-work!BS179,".")</f>
        <v>.</v>
      </c>
      <c r="CY179" s="27" t="str">
        <f>IF(ISNUMBER(work!CX179-work!BT179),work!CX179-work!BT179,".")</f>
        <v>.</v>
      </c>
      <c r="CZ179" s="27" t="str">
        <f>IF(ISNUMBER(work!CY179-work!BU179),work!CY179-work!BU179,".")</f>
        <v>.</v>
      </c>
      <c r="DA179" s="27" t="str">
        <f>IF(ISNUMBER(work!CZ179-work!BV179),work!CZ179-work!BV179,".")</f>
        <v>.</v>
      </c>
      <c r="DB179" s="27" t="str">
        <f>IF(ISNUMBER(work!DA179-work!BW179),work!DA179-work!BW179,".")</f>
        <v>.</v>
      </c>
      <c r="DC179" s="27" t="str">
        <f>IF(ISNUMBER(work!DB179-work!BX179),work!DB179-work!BX179,".")</f>
        <v>.</v>
      </c>
      <c r="DD179" s="27" t="str">
        <f>IF(ISNUMBER(work!DC179-work!BY179),work!DC179-work!BY179,".")</f>
        <v>.</v>
      </c>
      <c r="DE179" s="27" t="str">
        <f>IF(ISNUMBER(work!DD179-work!BZ179),work!DD179-work!BZ179,".")</f>
        <v>.</v>
      </c>
      <c r="DF179" s="27" t="str">
        <f>IF(ISNUMBER(work!DE179-work!CA179),work!DE179-work!CA179,".")</f>
        <v>.</v>
      </c>
      <c r="DG179" s="27" t="str">
        <f>IF(ISNUMBER(work!DF179-work!CB179),work!DF179-work!CB179,".")</f>
        <v>.</v>
      </c>
      <c r="DH179" s="27" t="str">
        <f>IF(ISNUMBER(work!DG179-work!CC179),work!DG179-work!CC179,".")</f>
        <v>.</v>
      </c>
      <c r="DI179" s="27" t="str">
        <f>IF(ISNUMBER(work!DH179-work!CD179),work!DH179-work!CD179,".")</f>
        <v>.</v>
      </c>
      <c r="DJ179" s="27" t="str">
        <f>IF(ISNUMBER(work!DI179-work!CE179),work!DI179-work!CE179,".")</f>
        <v>.</v>
      </c>
      <c r="DK179" s="27" t="str">
        <f>IF(ISNUMBER(work!DJ179-work!CF179),work!DJ179-work!CF179,".")</f>
        <v>.</v>
      </c>
      <c r="DL179" s="27" t="str">
        <f>IF(ISNUMBER(work!DK179-work!CG179),work!DK179-work!CG179,".")</f>
        <v>.</v>
      </c>
      <c r="DM179" s="27" t="str">
        <f>IF(ISNUMBER(work!DL179-work!CH179),work!DL179-work!CH179,".")</f>
        <v>.</v>
      </c>
      <c r="DN179" s="27" t="str">
        <f>IF(ISNUMBER(work!DM179-work!CI179),work!DM179-work!CI179,".")</f>
        <v>.</v>
      </c>
      <c r="DO179" s="27" t="str">
        <f>IF(ISNUMBER(work!DN179-work!CJ179),work!DN179-work!CJ179,".")</f>
        <v>.</v>
      </c>
      <c r="DP179" s="27" t="str">
        <f>IF(ISNUMBER(work!DO179-work!CK179),work!DO179-work!CK179,".")</f>
        <v>.</v>
      </c>
      <c r="DQ179" s="27" t="str">
        <f>IF(ISNUMBER(work!DP179-work!CL179),work!DP179-work!CL179,".")</f>
        <v>.</v>
      </c>
      <c r="DR179" s="27" t="str">
        <f>IF(ISNUMBER(work!DQ179-work!CM179),work!DQ179-work!CM179,".")</f>
        <v>.</v>
      </c>
      <c r="DS179" s="27" t="str">
        <f>IF(ISNUMBER(work!DR179-work!CN179),work!DR179-work!CN179,".")</f>
        <v>.</v>
      </c>
      <c r="DT179" s="27" t="str">
        <f>IF(ISNUMBER(work!DS179-work!CO179),work!DS179-work!CO179,".")</f>
        <v>.</v>
      </c>
      <c r="DU179" s="27" t="str">
        <f>IF(ISNUMBER(work!DT179-work!CP179),work!DT179-work!CP179,".")</f>
        <v>.</v>
      </c>
      <c r="DV179" s="27" t="str">
        <f t="shared" si="127"/>
        <v>.</v>
      </c>
      <c r="DW179" s="27"/>
      <c r="DX179" s="27" t="str">
        <f>IF(ISNUMBER(work!FJ179/work!FN179),work!FJ179/work!FN179,".")</f>
        <v>.</v>
      </c>
      <c r="DY179" s="27" t="str">
        <f>IF(ISNUMBER(work!FK179/work!FO179),work!FK179/work!FO179,".")</f>
        <v>.</v>
      </c>
      <c r="DZ179" s="27" t="str">
        <f>IF(ISNUMBER(work!FL179/work!FP179),work!FL179/work!FP179,".")</f>
        <v>.</v>
      </c>
      <c r="EA179" s="27" t="str">
        <f>IF(ISNUMBER(work!FM179/work!FQ179),work!FM179/work!FQ179,".")</f>
        <v>.</v>
      </c>
      <c r="EB179" s="27" t="str">
        <f>IF(ISNUMBER((work!FK179+work!FL179)/(work!FO179+work!FP179)),(work!FK179+work!FL179)/(work!FO179+work!FP179),".")</f>
        <v>.</v>
      </c>
      <c r="EC179" s="27" t="str">
        <f>IF(ISNUMBER(work!FR179/work!FV179),work!FR179/work!FV179,".")</f>
        <v>.</v>
      </c>
      <c r="ED179" s="27" t="str">
        <f>IF(ISNUMBER(work!FS179/work!FW179),work!FS179/work!FW179,".")</f>
        <v>.</v>
      </c>
      <c r="EE179" s="27" t="str">
        <f>IF(ISNUMBER(work!FT179/work!FX179),work!FT179/work!FX179,".")</f>
        <v>.</v>
      </c>
      <c r="EF179" s="27" t="str">
        <f>IF(ISNUMBER(work!FU179/work!FY179),work!FU179/work!FY179,".")</f>
        <v>.</v>
      </c>
      <c r="EG179" s="27" t="str">
        <f>IF(ISNUMBER((work!FS179+work!FT179)/(work!FW179+work!FX179)),(work!FS179+work!FT179)/(work!FW179+work!FX179),".")</f>
        <v>.</v>
      </c>
      <c r="EH179" s="27" t="str">
        <f>work!EZ179</f>
        <v>.</v>
      </c>
      <c r="EI179" s="27" t="str">
        <f>work!FA179</f>
        <v>.</v>
      </c>
      <c r="EJ179" s="27" t="str">
        <f>work!FB179</f>
        <v>.</v>
      </c>
      <c r="EK179" s="27"/>
      <c r="EL179" s="27" t="str">
        <f t="shared" si="141"/>
        <v>.</v>
      </c>
      <c r="EM179" t="str">
        <f t="shared" si="129"/>
        <v>.</v>
      </c>
      <c r="EN179" t="str">
        <f>work!FM179</f>
        <v>.</v>
      </c>
      <c r="EO179" t="str">
        <f>IF(ISNUMBER(work!FK179+work!FL179),work!FK179+work!FL179,".")</f>
        <v>.</v>
      </c>
      <c r="EP179" t="str">
        <f>IF(ISNUMBER(work!FU179-work!FM179),work!FU179-work!FM179,".")</f>
        <v>.</v>
      </c>
      <c r="EQ179" t="str">
        <f>IF(ISNUMBER(work!FS179+work!FT179-work!FK179-work!FL179),(work!FS179+work!FT179-work!FK179-work!FL179),".")</f>
        <v>.</v>
      </c>
      <c r="EU179" t="str">
        <f>work!FC179</f>
        <v>.</v>
      </c>
      <c r="EV179" t="str">
        <f>work!FD179</f>
        <v>.</v>
      </c>
      <c r="EW179" t="str">
        <f>IF(ISNUMBER(VLOOKUP($F179,AREA_EM_ALLYEAR,Seq!B$1,FALSE)),VLOOKUP($F179,AREA_EM_ALLYEAR,Seq!B$1,FALSE),".")</f>
        <v>.</v>
      </c>
      <c r="EX179" t="str">
        <f>IF(ISNUMBER(VLOOKUP($F179,AREA_EM_ALLYEAR,Seq!C$1,FALSE)),VLOOKUP($F179,AREA_EM_ALLYEAR,Seq!C$1,FALSE),".")</f>
        <v>.</v>
      </c>
      <c r="EY179" t="str">
        <f>IF(ISNUMBER(VLOOKUP($F179,AREA_EM_ALLYEAR,Seq!D$1,FALSE)),VLOOKUP($F179,AREA_EM_ALLYEAR,Seq!D$1,FALSE),".")</f>
        <v>.</v>
      </c>
      <c r="EZ179" t="str">
        <f>IF(ISNUMBER(VLOOKUP($F179,AREA_EM_ALLYEAR,Seq!E$1,FALSE)),VLOOKUP($F179,AREA_EM_ALLYEAR,Seq!E$1,FALSE),".")</f>
        <v>.</v>
      </c>
      <c r="FA179" t="str">
        <f>IF(ISNUMBER(VLOOKUP($F179,AREA_EM_ALLYEAR,Seq!F$1,FALSE)),VLOOKUP($F179,AREA_EM_ALLYEAR,Seq!F$1,FALSE),".")</f>
        <v>.</v>
      </c>
      <c r="FB179" t="str">
        <f>IF(ISNUMBER(VLOOKUP($F179,AREA_EM_ALLYEAR,Seq!G$1,FALSE)),VLOOKUP($F179,AREA_EM_ALLYEAR,Seq!G$1,FALSE),".")</f>
        <v>.</v>
      </c>
      <c r="FC179" t="str">
        <f>IF(ISNUMBER(VLOOKUP($F179,AREA_EM_ALLYEAR,Seq!H$1,FALSE)),VLOOKUP($F179,AREA_EM_ALLYEAR,Seq!H$1,FALSE),".")</f>
        <v>.</v>
      </c>
      <c r="FD179" t="str">
        <f>IF(ISNUMBER(VLOOKUP($F179,AREA_EM_ALLYEAR,Seq!I$1,FALSE)),VLOOKUP($F179,AREA_EM_ALLYEAR,Seq!I$1,FALSE),".")</f>
        <v>.</v>
      </c>
      <c r="FE179" t="str">
        <f>IF(ISNUMBER(VLOOKUP($F179,AREA_EM_ALLYEAR,Seq!J$1,FALSE)),VLOOKUP($F179,AREA_EM_ALLYEAR,Seq!J$1,FALSE),".")</f>
        <v>.</v>
      </c>
      <c r="FF179" t="str">
        <f>IF(ISNUMBER(VLOOKUP($F179,AREA_EM_ALLYEAR,Seq!K$1,FALSE)),VLOOKUP($F179,AREA_EM_ALLYEAR,Seq!K$1,FALSE),".")</f>
        <v>.</v>
      </c>
      <c r="FG179" t="str">
        <f>IF(ISNUMBER(VLOOKUP($F179,AREA_EM_ALLYEAR,Seq!L$1,FALSE)),VLOOKUP($F179,AREA_EM_ALLYEAR,Seq!L$1,FALSE),".")</f>
        <v>.</v>
      </c>
      <c r="FH179" t="str">
        <f>IF(ISNUMBER(VLOOKUP($F179,AREA_EM_ALLYEAR,Seq!M$1,FALSE)),VLOOKUP($F179,AREA_EM_ALLYEAR,Seq!M$1,FALSE),".")</f>
        <v>.</v>
      </c>
      <c r="FI179" t="str">
        <f>IF(ISNUMBER(VLOOKUP($F179,AREA_EM_ALLYEAR,Seq!N$1,FALSE)),VLOOKUP($F179,AREA_EM_ALLYEAR,Seq!N$1,FALSE),".")</f>
        <v>.</v>
      </c>
      <c r="FJ179" t="str">
        <f>IF(ISNUMBER(VLOOKUP($F179,AREA_EM_ALLYEAR,Seq!O$1,FALSE)),VLOOKUP($F179,AREA_EM_ALLYEAR,Seq!O$1,FALSE),".")</f>
        <v>.</v>
      </c>
      <c r="FK179" t="str">
        <f t="shared" si="130"/>
        <v>.</v>
      </c>
      <c r="FN179" t="str">
        <f>IF( ISNUMBER(VLOOKUP($F179,AREA_LIFE,Seq!V$1,FALSE)-Life!V$39),VLOOKUP($F179,AREA_LIFE,Seq!V$1,FALSE)-Life!V$39,".")</f>
        <v>.</v>
      </c>
      <c r="FO179" t="str">
        <f>IF( ISNUMBER(VLOOKUP($F179,AREA_LIFE,Seq!W$1,FALSE)-Life!W$39),VLOOKUP($F179,AREA_LIFE,Seq!W$1,FALSE)-Life!W$39,".")</f>
        <v>.</v>
      </c>
      <c r="FP179" t="str">
        <f>IF( ISNUMBER(VLOOKUP($F179,AREA_LIFE,Seq!X$1,FALSE)-Life!X$39),VLOOKUP($F179,AREA_LIFE,Seq!X$1,FALSE)-Life!X$39,".")</f>
        <v>.</v>
      </c>
      <c r="FQ179" t="str">
        <f>IF( ISNUMBER(VLOOKUP($F179,AREA_LIFE,Seq!Y$1,FALSE)-Life!Y$39),VLOOKUP($F179,AREA_LIFE,Seq!Y$1,FALSE)-Life!Y$39,".")</f>
        <v>.</v>
      </c>
      <c r="FR179" t="str">
        <f>IF( ISNUMBER(VLOOKUP($F179,AREA_LIFE,Seq!Z$1,FALSE)-Life!Z$39),VLOOKUP($F179,AREA_LIFE,Seq!Z$1,FALSE)-Life!Z$39,".")</f>
        <v>.</v>
      </c>
      <c r="FS179" t="str">
        <f>IF( ISNUMBER(VLOOKUP($F179,AREA_LIFE,Seq!AA$1,FALSE)-Life!AA$39),VLOOKUP($F179,AREA_LIFE,Seq!AA$1,FALSE)-Life!AA$39,".")</f>
        <v>.</v>
      </c>
      <c r="FT179" t="str">
        <f>IF( ISNUMBER(VLOOKUP($F179,AREA_LIFE,Seq!AB$1,FALSE)-Life!AB$39),VLOOKUP($F179,AREA_LIFE,Seq!AB$1,FALSE)-Life!AB$39,".")</f>
        <v>.</v>
      </c>
      <c r="FU179" t="str">
        <f>IF( ISNUMBER(VLOOKUP($F179,AREA_LIFE,Seq!AC$1,FALSE)-Life!AC$39),VLOOKUP($F179,AREA_LIFE,Seq!AC$1,FALSE)-Life!AC$39,".")</f>
        <v>.</v>
      </c>
      <c r="FV179" t="str">
        <f>IF( ISNUMBER(VLOOKUP($F179,AREA_LIFE,Seq!AD$1,FALSE)-Life!AD$39),VLOOKUP($F179,AREA_LIFE,Seq!AD$1,FALSE)-Life!AD$39,".")</f>
        <v>.</v>
      </c>
      <c r="FW179" t="str">
        <f>IF( ISNUMBER(VLOOKUP($F179,AREA_LIFE,Seq!AE$1,FALSE)-Life!AE$39),VLOOKUP($F179,AREA_LIFE,Seq!AE$1,FALSE)-Life!AE$39,".")</f>
        <v>.</v>
      </c>
      <c r="FX179" t="str">
        <f>IF( ISNUMBER(VLOOKUP($F179,AREA_LIFE,Seq!AF$1,FALSE)-Life!AF$39),VLOOKUP($F179,AREA_LIFE,Seq!AF$1,FALSE)-Life!AF$39,".")</f>
        <v>.</v>
      </c>
      <c r="FY179" t="str">
        <f>IF( ISNUMBER(VLOOKUP($F179,AREA_LIFE,Seq!AG$1,FALSE)-Life!AG$39),VLOOKUP($F179,AREA_LIFE,Seq!AG$1,FALSE)-Life!AG$39,".")</f>
        <v>.</v>
      </c>
      <c r="FZ179">
        <f>IF( ISNUMBER(VLOOKUP($F179,AREA_LIFE,Seq!AH$1,FALSE)-Life!AH$39),VLOOKUP($F179,AREA_LIFE,Seq!AH$1,FALSE)-Life!AH$39,".")</f>
        <v>-3.3137804878048769</v>
      </c>
      <c r="GA179" t="str">
        <f>IF( ISNUMBER(VLOOKUP($F179,AREA_LIFE,Seq!AI$1,FALSE)-Life!AI$39),VLOOKUP($F179,AREA_LIFE,Seq!AI$1,FALSE)-Life!AI$39,".")</f>
        <v>.</v>
      </c>
      <c r="GB179" t="str">
        <f>IF( ISNUMBER(VLOOKUP($F179,AREA_LIFE,Seq!AJ$1,FALSE)-Life!AJ$39),VLOOKUP($F179,AREA_LIFE,Seq!AJ$1,FALSE)-Life!AJ$39,".")</f>
        <v>.</v>
      </c>
      <c r="GC179">
        <f>IF( ISNUMBER(VLOOKUP($F179,AREA_LIFE,Seq!AK$1,FALSE)-Life!AK$39),VLOOKUP($F179,AREA_LIFE,Seq!AK$1,FALSE)-Life!AK$39,".")</f>
        <v>-4.3097317073170842</v>
      </c>
      <c r="GD179" t="str">
        <f>IF( ISNUMBER(VLOOKUP($F179,AREA_LIFE,Seq!AL$1,FALSE)-Life!AL$39),VLOOKUP($F179,AREA_LIFE,Seq!AL$1,FALSE)-Life!AL$39,".")</f>
        <v>.</v>
      </c>
      <c r="GE179">
        <f>IF( ISNUMBER(VLOOKUP($F179,AREA_LIFE,Seq!AM$1,FALSE)-Life!AM$39),VLOOKUP($F179,AREA_LIFE,Seq!AM$1,FALSE)-Life!AM$39,".")</f>
        <v>-5.0063658536585365</v>
      </c>
      <c r="GF179">
        <f>IF( ISNUMBER(VLOOKUP($F179,AREA_LIFE,Seq!AN$1,FALSE)-Life!AN$39),VLOOKUP($F179,AREA_LIFE,Seq!AN$1,FALSE)-Life!AN$39,".")</f>
        <v>-5.2982195121951321</v>
      </c>
      <c r="GG179">
        <f>IF( ISNUMBER(VLOOKUP($F179,AREA_LIFE,Seq!AO$1,FALSE)-Life!AO$39),VLOOKUP($F179,AREA_LIFE,Seq!AO$1,FALSE)-Life!AO$39,".")</f>
        <v>-5.5358780487804893</v>
      </c>
      <c r="GH179">
        <f>IF( ISNUMBER(VLOOKUP($F179,AREA_LIFE,Seq!AP$1,FALSE)-Life!AP$39),VLOOKUP($F179,AREA_LIFE,Seq!AP$1,FALSE)-Life!AP$39,".")</f>
        <v>-5.3771707317073236</v>
      </c>
      <c r="GI179">
        <f>IF( ISNUMBER(VLOOKUP($F179,AREA_LIFE,Seq!AQ$1,FALSE)-Life!AQ$39),VLOOKUP($F179,AREA_LIFE,Seq!AQ$1,FALSE)-Life!AQ$39,".")</f>
        <v>-4.6847560975609781</v>
      </c>
      <c r="GJ179">
        <f>IF( ISNUMBER(VLOOKUP($F179,AREA_LIFE,Seq!AR$1,FALSE)-Life!AR$39),VLOOKUP($F179,AREA_LIFE,Seq!AR$1,FALSE)-Life!AR$39,".")</f>
        <v>-3.0297317073170689</v>
      </c>
      <c r="GK179" t="str">
        <f>IF( ISNUMBER(VLOOKUP($F179,AREA_LIFE,Seq!AS$1,FALSE)-Life!AS$39),VLOOKUP($F179,AREA_LIFE,Seq!AS$1,FALSE)-Life!AS$39,".")</f>
        <v>.</v>
      </c>
      <c r="GL179" t="str">
        <f>IF( ISNUMBER(VLOOKUP($F179,AREA_LIFE,Seq!AT$1,FALSE)-Life!AT$39),VLOOKUP($F179,AREA_LIFE,Seq!AT$1,FALSE)-Life!AT$39,".")</f>
        <v>.</v>
      </c>
      <c r="GM179">
        <f>IF( ISNUMBER(VLOOKUP($F179,AREA_LIFE,Seq!AU$1,FALSE)-Life!AU$39),VLOOKUP($F179,AREA_LIFE,Seq!AU$1,FALSE)-Life!AU$39,".")</f>
        <v>-3.9678780487804914</v>
      </c>
      <c r="GN179" t="str">
        <f>IF( ISNUMBER(VLOOKUP($F179,AREA_LIFE,Seq!AV$1,FALSE)-Life!AV$39),VLOOKUP($F179,AREA_LIFE,Seq!AV$1,FALSE)-Life!AV$39,".")</f>
        <v>.</v>
      </c>
      <c r="GO179">
        <f>IF( ISNUMBER(VLOOKUP($F179,AREA_LIFE,Seq!AW$1,FALSE)-Life!AW$39),VLOOKUP($F179,AREA_LIFE,Seq!AW$1,FALSE)-Life!AW$39,".")</f>
        <v>-4.5040487804877927</v>
      </c>
      <c r="GP179">
        <f>IF( ISNUMBER(VLOOKUP($F179,AREA_LIFE,Seq!AX$1,FALSE)-Life!AX$39),VLOOKUP($F179,AREA_LIFE,Seq!AX$1,FALSE)-Life!AX$39,".")</f>
        <v>-4.7704146341463485</v>
      </c>
      <c r="GQ179">
        <f t="shared" si="131"/>
        <v>-4.7704146341463485</v>
      </c>
      <c r="GS179" t="str">
        <f>IFERROR(VLOOKUP($F179,AREA_LIFE,Seq!V$1,FALSE),".")</f>
        <v>.</v>
      </c>
      <c r="GT179" t="str">
        <f>IFERROR(VLOOKUP($F179,AREA_LIFE,Seq!W$1,FALSE),".")</f>
        <v>.</v>
      </c>
      <c r="GU179" t="str">
        <f>IFERROR(VLOOKUP($F179,AREA_LIFE,Seq!X$1,FALSE),".")</f>
        <v>.</v>
      </c>
      <c r="GV179" t="str">
        <f>IFERROR(VLOOKUP($F179,AREA_LIFE,Seq!Y$1,FALSE),".")</f>
        <v>.</v>
      </c>
      <c r="GW179" t="str">
        <f>IFERROR(VLOOKUP($F179,AREA_LIFE,Seq!Z$1,FALSE),".")</f>
        <v>.</v>
      </c>
      <c r="GX179" t="str">
        <f>IFERROR(VLOOKUP($F179,AREA_LIFE,Seq!AA$1,FALSE),".")</f>
        <v>.</v>
      </c>
      <c r="GY179" t="str">
        <f>IFERROR(VLOOKUP($F179,AREA_LIFE,Seq!AB$1,FALSE),".")</f>
        <v>.</v>
      </c>
      <c r="GZ179" t="str">
        <f>IFERROR(VLOOKUP($F179,AREA_LIFE,Seq!AC$1,FALSE),".")</f>
        <v>.</v>
      </c>
      <c r="HA179" t="str">
        <f>IFERROR(VLOOKUP($F179,AREA_LIFE,Seq!AD$1,FALSE),".")</f>
        <v>.</v>
      </c>
      <c r="HB179" t="str">
        <f>IFERROR(VLOOKUP($F179,AREA_LIFE,Seq!AE$1,FALSE),".")</f>
        <v>.</v>
      </c>
      <c r="HC179" t="str">
        <f>IFERROR(VLOOKUP($F179,AREA_LIFE,Seq!AF$1,FALSE),".")</f>
        <v>.</v>
      </c>
      <c r="HD179" t="str">
        <f>IFERROR(VLOOKUP($F179,AREA_LIFE,Seq!AG$1,FALSE),".")</f>
        <v>.</v>
      </c>
      <c r="HE179">
        <f>IFERROR(VLOOKUP($F179,AREA_LIFE,Seq!AH$1,FALSE),".")</f>
        <v>65.341463414634148</v>
      </c>
      <c r="HF179" t="str">
        <f>IFERROR(VLOOKUP($F179,AREA_LIFE,Seq!AI$1,FALSE),".")</f>
        <v>.</v>
      </c>
      <c r="HG179" t="str">
        <f>IFERROR(VLOOKUP($F179,AREA_LIFE,Seq!AJ$1,FALSE),".")</f>
        <v>.</v>
      </c>
      <c r="HH179">
        <f>IFERROR(VLOOKUP($F179,AREA_LIFE,Seq!AK$1,FALSE),".")</f>
        <v>65.307804878048785</v>
      </c>
      <c r="HI179" t="str">
        <f>IFERROR(VLOOKUP($F179,AREA_LIFE,Seq!AL$1,FALSE),".")</f>
        <v>.</v>
      </c>
      <c r="HJ179">
        <f>IFERROR(VLOOKUP($F179,AREA_LIFE,Seq!AM$1,FALSE),".")</f>
        <v>65.285365853658547</v>
      </c>
      <c r="HK179">
        <f>IFERROR(VLOOKUP($F179,AREA_LIFE,Seq!AN$1,FALSE),".")</f>
        <v>65.336585365853665</v>
      </c>
      <c r="HL179">
        <f>IFERROR(VLOOKUP($F179,AREA_LIFE,Seq!AO$1,FALSE),".")</f>
        <v>65.439024390243915</v>
      </c>
      <c r="HM179">
        <f>IFERROR(VLOOKUP($F179,AREA_LIFE,Seq!AP$1,FALSE),".")</f>
        <v>65.926829268292693</v>
      </c>
      <c r="HN179">
        <f>IFERROR(VLOOKUP($F179,AREA_LIFE,Seq!AQ$1,FALSE),".")</f>
        <v>66.926829268292678</v>
      </c>
      <c r="HO179">
        <f>IFERROR(VLOOKUP($F179,AREA_LIFE,Seq!AR$1,FALSE),".")</f>
        <v>68.863414634146352</v>
      </c>
      <c r="HP179" t="str">
        <f>IFERROR(VLOOKUP($F179,AREA_LIFE,Seq!AS$1,FALSE),".")</f>
        <v>.</v>
      </c>
      <c r="HQ179" t="str">
        <f>IFERROR(VLOOKUP($F179,AREA_LIFE,Seq!AT$1,FALSE),".")</f>
        <v>.</v>
      </c>
      <c r="HR179">
        <f>IFERROR(VLOOKUP($F179,AREA_LIFE,Seq!AU$1,FALSE),".")</f>
        <v>68.608780487804879</v>
      </c>
      <c r="HS179" t="str">
        <f>IFERROR(VLOOKUP($F179,AREA_LIFE,Seq!AV$1,FALSE),".")</f>
        <v>.</v>
      </c>
      <c r="HT179">
        <f>IFERROR(VLOOKUP($F179,AREA_LIFE,Seq!AW$1,FALSE),".")</f>
        <v>68.439024390243915</v>
      </c>
      <c r="HU179">
        <f>IFERROR(VLOOKUP($F179,AREA_LIFE,Seq!AX$1,FALSE),".")</f>
        <v>68.354146341463419</v>
      </c>
      <c r="HV179" t="str">
        <f>IFERROR(VLOOKUP($F179,AREA_LIFE,Seq!AY$1,FALSE),".")</f>
        <v>.</v>
      </c>
      <c r="HZ179">
        <f t="shared" si="134"/>
        <v>0</v>
      </c>
      <c r="IA179">
        <f t="shared" si="132"/>
        <v>0</v>
      </c>
      <c r="IB179">
        <f t="shared" si="135"/>
        <v>44549640.131662883</v>
      </c>
      <c r="IC179">
        <f t="shared" si="136"/>
        <v>-44370471.054459326</v>
      </c>
      <c r="ID179" t="str">
        <f t="shared" si="133"/>
        <v>.</v>
      </c>
      <c r="IE179" t="str">
        <f>work!FK179</f>
        <v>.</v>
      </c>
      <c r="IF179" t="str">
        <f>work!FL179</f>
        <v>.</v>
      </c>
      <c r="IG179" t="str">
        <f>work!FM179</f>
        <v>.</v>
      </c>
      <c r="IH179" t="str">
        <f>IF(ISNUMBER(work!FS179-work!FK179),work!FS179-work!FK179,".")</f>
        <v>.</v>
      </c>
      <c r="II179" t="str">
        <f>IF(ISNUMBER(work!FT179-work!FL179),work!FT179-work!FL179,".")</f>
        <v>.</v>
      </c>
      <c r="IJ179" t="str">
        <f>IF(ISNUMBER(work!FU179-work!FM179),work!FU179-work!FM179,".")</f>
        <v>.</v>
      </c>
    </row>
    <row r="180" spans="1:244" hidden="1">
      <c r="A180" s="24" t="str">
        <f t="shared" si="97"/>
        <v>北美洲</v>
      </c>
      <c r="B180" s="24" t="str">
        <f t="shared" si="137"/>
        <v>Out</v>
      </c>
      <c r="C180" s="24" t="str">
        <f t="shared" si="138"/>
        <v>Out</v>
      </c>
      <c r="D180" s="24"/>
      <c r="E180" s="25" t="s">
        <v>2650</v>
      </c>
      <c r="F180" s="26" t="str">
        <f t="shared" si="100"/>
        <v>Bermuda</v>
      </c>
      <c r="G180" s="27" t="str">
        <f t="shared" si="101"/>
        <v>.</v>
      </c>
      <c r="H180" s="27" t="str">
        <f t="shared" si="102"/>
        <v>.</v>
      </c>
      <c r="I180" s="27" t="str">
        <f t="shared" si="103"/>
        <v>.</v>
      </c>
      <c r="J180" s="27" t="str">
        <f t="shared" si="104"/>
        <v>.</v>
      </c>
      <c r="K180" s="27" t="str">
        <f t="shared" si="105"/>
        <v>.</v>
      </c>
      <c r="L180" s="27" t="str">
        <f t="shared" si="106"/>
        <v>.</v>
      </c>
      <c r="M180" s="27" t="str">
        <f t="shared" si="107"/>
        <v>.</v>
      </c>
      <c r="N180" s="27" t="str">
        <f t="shared" si="108"/>
        <v>.</v>
      </c>
      <c r="O180" s="27">
        <f t="shared" si="109"/>
        <v>29</v>
      </c>
      <c r="P180" s="27">
        <f t="shared" si="110"/>
        <v>1853</v>
      </c>
      <c r="Q180" s="27">
        <f t="shared" si="111"/>
        <v>5074</v>
      </c>
      <c r="R180" s="27">
        <f t="shared" si="112"/>
        <v>10914</v>
      </c>
      <c r="S180" s="27">
        <f t="shared" si="113"/>
        <v>8612</v>
      </c>
      <c r="T180" s="27">
        <f t="shared" si="114"/>
        <v>10489</v>
      </c>
      <c r="U180" s="27">
        <f t="shared" si="115"/>
        <v>11447</v>
      </c>
      <c r="V180" s="27">
        <f t="shared" si="116"/>
        <v>8580</v>
      </c>
      <c r="W180" s="27">
        <f t="shared" si="117"/>
        <v>12212</v>
      </c>
      <c r="X180" s="27">
        <f t="shared" si="118"/>
        <v>20720</v>
      </c>
      <c r="Y180" s="27">
        <f t="shared" si="119"/>
        <v>47842</v>
      </c>
      <c r="Z180" s="27">
        <f t="shared" si="120"/>
        <v>39820</v>
      </c>
      <c r="AA180" s="27">
        <f t="shared" si="121"/>
        <v>42277</v>
      </c>
      <c r="AB180" s="27">
        <f t="shared" si="122"/>
        <v>21400</v>
      </c>
      <c r="AC180" s="27">
        <f t="shared" si="123"/>
        <v>39481</v>
      </c>
      <c r="AD180" s="27">
        <f t="shared" si="124"/>
        <v>37684</v>
      </c>
      <c r="AE180" s="27">
        <f t="shared" si="139"/>
        <v>46898</v>
      </c>
      <c r="AF180" s="27">
        <f t="shared" si="140"/>
        <v>25771</v>
      </c>
      <c r="AG180" s="27"/>
      <c r="AH180" s="27">
        <f>IF(ISNUMBER(work!C180+work!AH180),work!C180+work!AH180,".")</f>
        <v>18545578.908732999</v>
      </c>
      <c r="AI180" s="27">
        <f>IF(ISNUMBER(work!D180+work!AI180),work!D180+work!AI180,".")</f>
        <v>19502862.368172701</v>
      </c>
      <c r="AJ180" s="27">
        <f>IF(ISNUMBER(work!E180+work!AJ180),work!E180+work!AJ180,".")</f>
        <v>21240599.103132401</v>
      </c>
      <c r="AK180" s="27">
        <f>IF(ISNUMBER(work!F180+work!AK180),work!F180+work!AK180,".")</f>
        <v>23534150.912765801</v>
      </c>
      <c r="AL180" s="27">
        <f>IF(ISNUMBER(work!G180+work!AL180),work!G180+work!AL180,".")</f>
        <v>27074742.0031606</v>
      </c>
      <c r="AM180" s="27">
        <f>IF(ISNUMBER(work!H180+work!AM180),work!H180+work!AM180,".")</f>
        <v>30691094.9994433</v>
      </c>
      <c r="AN180" s="27">
        <f>IF(ISNUMBER(work!I180+work!AN180),work!I180+work!AN180,".")</f>
        <v>33386687.765410304</v>
      </c>
      <c r="AO180" s="27">
        <f>IF(ISNUMBER(work!J180+work!AO180),work!J180+work!AO180,".")</f>
        <v>37239041.029257104</v>
      </c>
      <c r="AP180" s="27">
        <f>IF(ISNUMBER(work!K180+work!AP180),work!K180+work!AP180,".")</f>
        <v>41427423.967835203</v>
      </c>
      <c r="AQ180" s="27">
        <f>IF(ISNUMBER(work!L180+work!AQ180),work!L180+work!AQ180,".")</f>
        <v>43115639.295258798</v>
      </c>
      <c r="AR180" s="27">
        <f>IF(ISNUMBER(work!M180+work!AR180),work!M180+work!AR180,".")</f>
        <v>44743325.813861102</v>
      </c>
      <c r="AS180" s="27">
        <f>IF(ISNUMBER(work!N180+work!AS180),work!N180+work!AS180,".")</f>
        <v>48823639.0756227</v>
      </c>
      <c r="AT180" s="27">
        <f>IF(ISNUMBER(work!O180+work!AT180),work!O180+work!AT180,".")</f>
        <v>55717629.884905107</v>
      </c>
      <c r="AU180" s="27">
        <f>IF(ISNUMBER(work!P180+work!AU180),work!P180+work!AU180,".")</f>
        <v>63488081.021239795</v>
      </c>
      <c r="AV180" s="27">
        <f>IF(ISNUMBER(work!Q180+work!AV180),work!Q180+work!AV180,".")</f>
        <v>71769854.601908594</v>
      </c>
      <c r="AW180" s="27">
        <f>IF(ISNUMBER(work!R180+work!AW180),work!R180+work!AW180,".")</f>
        <v>79574371.466220707</v>
      </c>
      <c r="AX180" s="27">
        <f>IF(ISNUMBER(work!S180+work!AX180),work!S180+work!AX180,".")</f>
        <v>87509946.893802702</v>
      </c>
      <c r="AY180" s="27">
        <f>IF(ISNUMBER(work!T180+work!AY180),work!T180+work!AY180,".")</f>
        <v>95634241.241351992</v>
      </c>
      <c r="AZ180" s="27">
        <f>IF(ISNUMBER(work!U180+work!AZ180),work!U180+work!AZ180,".")</f>
        <v>103081400.76827</v>
      </c>
      <c r="BA180" s="27">
        <f>IF(ISNUMBER(work!V180+work!BA180),work!V180+work!BA180,".")</f>
        <v>110901685.949577</v>
      </c>
      <c r="BB180" s="27">
        <f>IF(ISNUMBER(work!W180+work!BB180),work!W180+work!BB180,".")</f>
        <v>120198818.57769999</v>
      </c>
      <c r="BC180" s="27">
        <f>IF(ISNUMBER(work!X180+work!BC180),work!X180+work!BC180,".")</f>
        <v>130152939.225518</v>
      </c>
      <c r="BD180" s="27">
        <f>IF(ISNUMBER(work!Y180+work!BD180),work!Y180+work!BD180,".")</f>
        <v>141981624.99609599</v>
      </c>
      <c r="BE180" s="27">
        <f>IF(ISNUMBER(work!Z180+work!BE180),work!Z180+work!BE180,".")</f>
        <v>156153156.90370601</v>
      </c>
      <c r="BF180" s="27">
        <f>IF(ISNUMBER(work!AA180+work!BF180),work!AA180+work!BF180,".")</f>
        <v>171899649.38182798</v>
      </c>
      <c r="BG180" s="27">
        <f>IF(ISNUMBER(work!AB180+work!BG180),work!AB180+work!BG180,".")</f>
        <v>189756985.478127</v>
      </c>
      <c r="BH180" s="27">
        <f>IF(ISNUMBER(work!AC180+work!BH180),work!AC180+work!BH180,".")</f>
        <v>211743251.98026499</v>
      </c>
      <c r="BI180" s="27">
        <f>IF(ISNUMBER(work!AD180+work!BI180),work!AD180+work!BI180,".")</f>
        <v>239232719.398947</v>
      </c>
      <c r="BJ180" s="27" t="str">
        <f>IF(ISNUMBER(work!AE180+work!BJ180),work!AE180+work!BJ180,".")</f>
        <v>.</v>
      </c>
      <c r="BK180" s="27" t="str">
        <f>IF(ISNUMBER(work!AF180+work!BK180),work!AF180+work!BK180,".")</f>
        <v>.</v>
      </c>
      <c r="BL180" s="27"/>
      <c r="BM180" s="27">
        <f>IF(ISNUMBER(work!AH180-work!C180),work!AH180-work!C180,".")</f>
        <v>-18042809.654332999</v>
      </c>
      <c r="BN180" s="27">
        <f>IF(ISNUMBER(work!AI180-work!D180),work!AI180-work!D180,".")</f>
        <v>-18988122.400172699</v>
      </c>
      <c r="BO180" s="27">
        <f>IF(ISNUMBER(work!AJ180-work!E180),work!AJ180-work!E180,".")</f>
        <v>-20753065.2791324</v>
      </c>
      <c r="BP180" s="27">
        <f>IF(ISNUMBER(work!AK180-work!F180),work!AK180-work!F180,".")</f>
        <v>-23036822.8871658</v>
      </c>
      <c r="BQ180" s="27">
        <f>IF(ISNUMBER(work!AL180-work!G180),work!AL180-work!G180,".")</f>
        <v>-26575019.8143606</v>
      </c>
      <c r="BR180" s="27">
        <f>IF(ISNUMBER(work!AM180-work!H180),work!AM180-work!H180,".")</f>
        <v>-30201384.663443297</v>
      </c>
      <c r="BS180" s="27">
        <f>IF(ISNUMBER(work!AN180-work!I180),work!AN180-work!I180,".")</f>
        <v>-32864330.107810304</v>
      </c>
      <c r="BT180" s="27">
        <f>IF(ISNUMBER(work!AO180-work!J180),work!AO180-work!J180,".")</f>
        <v>-36697094.9172571</v>
      </c>
      <c r="BU180" s="27">
        <f>IF(ISNUMBER(work!AP180-work!K180),work!AP180-work!K180,".")</f>
        <v>-40863495.340635195</v>
      </c>
      <c r="BV180" s="27">
        <f>IF(ISNUMBER(work!AQ180-work!L180),work!AQ180-work!L180,".")</f>
        <v>-42549207.704858802</v>
      </c>
      <c r="BW180" s="27">
        <f>IF(ISNUMBER(work!AR180-work!M180),work!AR180-work!M180,".")</f>
        <v>-44176785.372261107</v>
      </c>
      <c r="BX180" s="27">
        <f>IF(ISNUMBER(work!AS180-work!N180),work!AS180-work!N180,".")</f>
        <v>-48277122.339622699</v>
      </c>
      <c r="BY180" s="27">
        <f>IF(ISNUMBER(work!AT180-work!O180),work!AT180-work!O180,".")</f>
        <v>-55171439.651305102</v>
      </c>
      <c r="BZ180" s="27">
        <f>IF(ISNUMBER(work!AU180-work!P180),work!AU180-work!P180,".")</f>
        <v>-62925458.250039794</v>
      </c>
      <c r="CA180" s="27">
        <f>IF(ISNUMBER(work!AV180-work!Q180),work!AV180-work!Q180,".")</f>
        <v>-71203858.313908607</v>
      </c>
      <c r="CB180" s="27">
        <f>IF(ISNUMBER(work!AW180-work!R180),work!AW180-work!R180,".")</f>
        <v>-78983476.157420695</v>
      </c>
      <c r="CC180" s="27">
        <f>IF(ISNUMBER(work!AX180-work!S180),work!AX180-work!S180,".")</f>
        <v>-86903685.492202699</v>
      </c>
      <c r="CD180" s="27">
        <f>IF(ISNUMBER(work!AY180-work!T180),work!AY180-work!T180,".")</f>
        <v>-94999858.956551999</v>
      </c>
      <c r="CE180" s="27">
        <f>IF(ISNUMBER(work!AZ180-work!U180),work!AZ180-work!U180,".")</f>
        <v>-102422159.24507</v>
      </c>
      <c r="CF180" s="27">
        <f>IF(ISNUMBER(work!BA180-work!V180),work!BA180-work!V180,".")</f>
        <v>-110220144.62477699</v>
      </c>
      <c r="CG180" s="27">
        <f>IF(ISNUMBER(work!BB180-work!W180),work!BB180-work!W180,".")</f>
        <v>-119497245.7649</v>
      </c>
      <c r="CH180" s="27">
        <f>IF(ISNUMBER(work!BC180-work!X180),work!BC180-work!X180,".")</f>
        <v>-129437898.457518</v>
      </c>
      <c r="CI180" s="27">
        <f>IF(ISNUMBER(work!BD180-work!Y180),work!BD180-work!Y180,".")</f>
        <v>-141231978.916096</v>
      </c>
      <c r="CJ180" s="27">
        <f>IF(ISNUMBER(work!BE180-work!Z180),work!BE180-work!Z180,".")</f>
        <v>-155381807.39970601</v>
      </c>
      <c r="CK180" s="27">
        <f>IF(ISNUMBER(work!BF180-work!AA180),work!BF180-work!AA180,".")</f>
        <v>-171100346.316228</v>
      </c>
      <c r="CL180" s="27">
        <f>IF(ISNUMBER(work!BG180-work!AB180),work!BG180-work!AB180,".")</f>
        <v>-188915009.77252698</v>
      </c>
      <c r="CM180" s="27">
        <f>IF(ISNUMBER(work!BH180-work!AC180),work!BH180-work!AC180,".")</f>
        <v>-210854694.71946499</v>
      </c>
      <c r="CN180" s="27">
        <f>IF(ISNUMBER(work!BI180-work!AD180),work!BI180-work!AD180,".")</f>
        <v>-238302960.37174702</v>
      </c>
      <c r="CO180" s="27" t="str">
        <f>IF(ISNUMBER(work!BJ180-work!AE180),work!BJ180-work!AE180,".")</f>
        <v>.</v>
      </c>
      <c r="CP180" s="27" t="str">
        <f>IF(ISNUMBER(work!BK180-work!AF180),work!BK180-work!AF180,".")</f>
        <v>.</v>
      </c>
      <c r="CQ180" s="27"/>
      <c r="CR180" s="27"/>
      <c r="CS180" s="27">
        <f>IF(ISNUMBER(work!CR180-work!BN180),work!CR180-work!BN180,".")</f>
        <v>4.6136727505603589E-2</v>
      </c>
      <c r="CT180" s="27">
        <f>IF(ISNUMBER(work!CS180-work!BO180),work!CS180-work!BO180,".")</f>
        <v>4.5136727505603588E-2</v>
      </c>
      <c r="CU180" s="27">
        <f>IF(ISNUMBER(work!CT180-work!BP180),work!CT180-work!BP180,".")</f>
        <v>4.5136727505603588E-2</v>
      </c>
      <c r="CV180" s="27">
        <f>IF(ISNUMBER(work!CU180-work!BQ180),work!CU180-work!BQ180,".")</f>
        <v>4.4136727505603587E-2</v>
      </c>
      <c r="CW180" s="27">
        <f>IF(ISNUMBER(work!CV180-work!BR180),work!CV180-work!BR180,".")</f>
        <v>4.4136727505603587E-2</v>
      </c>
      <c r="CX180" s="27">
        <f>IF(ISNUMBER(work!CW180-work!BS180),work!CW180-work!BS180,".")</f>
        <v>4.3136727505603586E-2</v>
      </c>
      <c r="CY180" s="27">
        <f>IF(ISNUMBER(work!CX180-work!BT180),work!CX180-work!BT180,".")</f>
        <v>4.2136727505603586E-2</v>
      </c>
      <c r="CZ180" s="27">
        <f>IF(ISNUMBER(work!CY180-work!BU180),work!CY180-work!BU180,".")</f>
        <v>4.1136727505603585E-2</v>
      </c>
      <c r="DA180" s="27">
        <f>IF(ISNUMBER(work!CZ180-work!BV180),work!CZ180-work!BV180,".")</f>
        <v>4.0136727505603584E-2</v>
      </c>
      <c r="DB180" s="27">
        <f>IF(ISNUMBER(work!DA180-work!BW180),work!DA180-work!BW180,".")</f>
        <v>3.9136727505603583E-2</v>
      </c>
      <c r="DC180" s="27">
        <f>IF(ISNUMBER(work!DB180-work!BX180),work!DB180-work!BX180,".")</f>
        <v>3.7136727505603588E-2</v>
      </c>
      <c r="DD180" s="27">
        <f>IF(ISNUMBER(work!DC180-work!BY180),work!DC180-work!BY180,".")</f>
        <v>3.5136727505603586E-2</v>
      </c>
      <c r="DE180" s="27">
        <f>IF(ISNUMBER(work!DD180-work!BZ180),work!DD180-work!BZ180,".")</f>
        <v>3.4136727505603585E-2</v>
      </c>
      <c r="DF180" s="27">
        <f>IF(ISNUMBER(work!DE180-work!CA180),work!DE180-work!CA180,".")</f>
        <v>3.2136727505603591E-2</v>
      </c>
      <c r="DG180" s="27">
        <f>IF(ISNUMBER(work!DF180-work!CB180),work!DF180-work!CB180,".")</f>
        <v>3.0136727505603585E-2</v>
      </c>
      <c r="DH180" s="27">
        <f>IF(ISNUMBER(work!DG180-work!CC180),work!DG180-work!CC180,".")</f>
        <v>2.8136727505603587E-2</v>
      </c>
      <c r="DI180" s="27">
        <f>IF(ISNUMBER(work!DH180-work!CD180),work!DH180-work!CD180,".")</f>
        <v>2.5136727505603588E-2</v>
      </c>
      <c r="DJ180" s="27">
        <f>IF(ISNUMBER(work!DI180-work!CE180),work!DI180-work!CE180,".")</f>
        <v>2.3136727505603586E-2</v>
      </c>
      <c r="DK180" s="27">
        <f>IF(ISNUMBER(work!DJ180-work!CF180),work!DJ180-work!CF180,".")</f>
        <v>2.1136727505603588E-2</v>
      </c>
      <c r="DL180" s="27">
        <f>IF(ISNUMBER(work!DK180-work!CG180),work!DK180-work!CG180,".")</f>
        <v>1.8136727505603585E-2</v>
      </c>
      <c r="DM180" s="27">
        <f>IF(ISNUMBER(work!DL180-work!CH180),work!DL180-work!CH180,".")</f>
        <v>1.5136727505603589E-2</v>
      </c>
      <c r="DN180" s="27">
        <f>IF(ISNUMBER(work!DM180-work!CI180),work!DM180-work!CI180,".")</f>
        <v>1.2136727505603587E-2</v>
      </c>
      <c r="DO180" s="27">
        <f>IF(ISNUMBER(work!DN180-work!CJ180),work!DN180-work!CJ180,".")</f>
        <v>9.0597609561752987E-3</v>
      </c>
      <c r="DP180" s="27">
        <f>IF(ISNUMBER(work!DO180-work!CK180),work!DO180-work!CK180,".")</f>
        <v>6.6973350253807101E-3</v>
      </c>
      <c r="DQ180" s="27">
        <f>IF(ISNUMBER(work!DP180-work!CL180),work!DP180-work!CL180,".")</f>
        <v>3.700568540745415E-3</v>
      </c>
      <c r="DR180" s="27">
        <f>IF(ISNUMBER(work!DQ180-work!CM180),work!DQ180-work!CM180,".")</f>
        <v>1.4686172722982588E-3</v>
      </c>
      <c r="DS180" s="27">
        <f>IF(ISNUMBER(work!DR180-work!CN180),work!DR180-work!CN180,".")</f>
        <v>-1.7523510971786879E-3</v>
      </c>
      <c r="DT180" s="27">
        <f>IF(ISNUMBER(work!DS180-work!CO180),work!DS180-work!CO180,".")</f>
        <v>-5.1718749999999994E-3</v>
      </c>
      <c r="DU180" s="27">
        <f>IF(ISNUMBER(work!DT180-work!CP180),work!DT180-work!CP180,".")</f>
        <v>-7.4704049844236745E-3</v>
      </c>
      <c r="DV180" s="27">
        <f t="shared" si="127"/>
        <v>-7.4704049844236745E-3</v>
      </c>
      <c r="DW180" s="27"/>
      <c r="DX180" s="27" t="str">
        <f>IF(ISNUMBER(work!FJ180/work!FN180),work!FJ180/work!FN180,".")</f>
        <v>.</v>
      </c>
      <c r="DY180" s="27" t="str">
        <f>IF(ISNUMBER(work!FK180/work!FO180),work!FK180/work!FO180,".")</f>
        <v>.</v>
      </c>
      <c r="DZ180" s="27" t="str">
        <f>IF(ISNUMBER(work!FL180/work!FP180),work!FL180/work!FP180,".")</f>
        <v>.</v>
      </c>
      <c r="EA180" s="27" t="str">
        <f>IF(ISNUMBER(work!FM180/work!FQ180),work!FM180/work!FQ180,".")</f>
        <v>.</v>
      </c>
      <c r="EB180" s="27" t="str">
        <f>IF(ISNUMBER((work!FK180+work!FL180)/(work!FO180+work!FP180)),(work!FK180+work!FL180)/(work!FO180+work!FP180),".")</f>
        <v>.</v>
      </c>
      <c r="EC180" s="27" t="str">
        <f>IF(ISNUMBER(work!FR180/work!FV180),work!FR180/work!FV180,".")</f>
        <v>.</v>
      </c>
      <c r="ED180" s="27" t="str">
        <f>IF(ISNUMBER(work!FS180/work!FW180),work!FS180/work!FW180,".")</f>
        <v>.</v>
      </c>
      <c r="EE180" s="27" t="str">
        <f>IF(ISNUMBER(work!FT180/work!FX180),work!FT180/work!FX180,".")</f>
        <v>.</v>
      </c>
      <c r="EF180" s="27" t="str">
        <f>IF(ISNUMBER(work!FU180/work!FY180),work!FU180/work!FY180,".")</f>
        <v>.</v>
      </c>
      <c r="EG180" s="27" t="str">
        <f>IF(ISNUMBER((work!FS180+work!FT180)/(work!FW180+work!FX180)),(work!FS180+work!FT180)/(work!FW180+work!FX180),".")</f>
        <v>.</v>
      </c>
      <c r="EH180" s="27" t="str">
        <f>work!EZ180</f>
        <v>.</v>
      </c>
      <c r="EI180" s="27" t="str">
        <f>work!FA180</f>
        <v>.</v>
      </c>
      <c r="EJ180" s="27" t="str">
        <f>work!FB180</f>
        <v>.</v>
      </c>
      <c r="EK180" s="27"/>
      <c r="EL180" s="27" t="str">
        <f t="shared" si="141"/>
        <v>.</v>
      </c>
      <c r="EM180" t="str">
        <f t="shared" si="129"/>
        <v>.</v>
      </c>
      <c r="EN180" t="str">
        <f>work!FM180</f>
        <v>.</v>
      </c>
      <c r="EO180" t="str">
        <f>IF(ISNUMBER(work!FK180+work!FL180),work!FK180+work!FL180,".")</f>
        <v>.</v>
      </c>
      <c r="EP180" t="str">
        <f>IF(ISNUMBER(work!FU180-work!FM180),work!FU180-work!FM180,".")</f>
        <v>.</v>
      </c>
      <c r="EQ180" t="str">
        <f>IF(ISNUMBER(work!FS180+work!FT180-work!FK180-work!FL180),(work!FS180+work!FT180-work!FK180-work!FL180),".")</f>
        <v>.</v>
      </c>
      <c r="EU180" t="str">
        <f>work!FC180</f>
        <v>.</v>
      </c>
      <c r="EV180" t="str">
        <f>work!FD180</f>
        <v>.</v>
      </c>
      <c r="EW180" t="str">
        <f>IF(ISNUMBER(VLOOKUP($F180,AREA_EM_ALLYEAR,Seq!B$1,FALSE)),VLOOKUP($F180,AREA_EM_ALLYEAR,Seq!B$1,FALSE),".")</f>
        <v>.</v>
      </c>
      <c r="EX180" t="str">
        <f>IF(ISNUMBER(VLOOKUP($F180,AREA_EM_ALLYEAR,Seq!C$1,FALSE)),VLOOKUP($F180,AREA_EM_ALLYEAR,Seq!C$1,FALSE),".")</f>
        <v>.</v>
      </c>
      <c r="EY180" t="str">
        <f>IF(ISNUMBER(VLOOKUP($F180,AREA_EM_ALLYEAR,Seq!D$1,FALSE)),VLOOKUP($F180,AREA_EM_ALLYEAR,Seq!D$1,FALSE),".")</f>
        <v>.</v>
      </c>
      <c r="EZ180" t="str">
        <f>IF(ISNUMBER(VLOOKUP($F180,AREA_EM_ALLYEAR,Seq!E$1,FALSE)),VLOOKUP($F180,AREA_EM_ALLYEAR,Seq!E$1,FALSE),".")</f>
        <v>.</v>
      </c>
      <c r="FA180" t="str">
        <f>IF(ISNUMBER(VLOOKUP($F180,AREA_EM_ALLYEAR,Seq!F$1,FALSE)),VLOOKUP($F180,AREA_EM_ALLYEAR,Seq!F$1,FALSE),".")</f>
        <v>.</v>
      </c>
      <c r="FB180" t="str">
        <f>IF(ISNUMBER(VLOOKUP($F180,AREA_EM_ALLYEAR,Seq!G$1,FALSE)),VLOOKUP($F180,AREA_EM_ALLYEAR,Seq!G$1,FALSE),".")</f>
        <v>.</v>
      </c>
      <c r="FC180" t="str">
        <f>IF(ISNUMBER(VLOOKUP($F180,AREA_EM_ALLYEAR,Seq!H$1,FALSE)),VLOOKUP($F180,AREA_EM_ALLYEAR,Seq!H$1,FALSE),".")</f>
        <v>.</v>
      </c>
      <c r="FD180" t="str">
        <f>IF(ISNUMBER(VLOOKUP($F180,AREA_EM_ALLYEAR,Seq!I$1,FALSE)),VLOOKUP($F180,AREA_EM_ALLYEAR,Seq!I$1,FALSE),".")</f>
        <v>.</v>
      </c>
      <c r="FE180" t="str">
        <f>IF(ISNUMBER(VLOOKUP($F180,AREA_EM_ALLYEAR,Seq!J$1,FALSE)),VLOOKUP($F180,AREA_EM_ALLYEAR,Seq!J$1,FALSE),".")</f>
        <v>.</v>
      </c>
      <c r="FF180" t="str">
        <f>IF(ISNUMBER(VLOOKUP($F180,AREA_EM_ALLYEAR,Seq!K$1,FALSE)),VLOOKUP($F180,AREA_EM_ALLYEAR,Seq!K$1,FALSE),".")</f>
        <v>.</v>
      </c>
      <c r="FG180" t="str">
        <f>IF(ISNUMBER(VLOOKUP($F180,AREA_EM_ALLYEAR,Seq!L$1,FALSE)),VLOOKUP($F180,AREA_EM_ALLYEAR,Seq!L$1,FALSE),".")</f>
        <v>.</v>
      </c>
      <c r="FH180" t="str">
        <f>IF(ISNUMBER(VLOOKUP($F180,AREA_EM_ALLYEAR,Seq!M$1,FALSE)),VLOOKUP($F180,AREA_EM_ALLYEAR,Seq!M$1,FALSE),".")</f>
        <v>.</v>
      </c>
      <c r="FI180" t="str">
        <f>IF(ISNUMBER(VLOOKUP($F180,AREA_EM_ALLYEAR,Seq!N$1,FALSE)),VLOOKUP($F180,AREA_EM_ALLYEAR,Seq!N$1,FALSE),".")</f>
        <v>.</v>
      </c>
      <c r="FJ180" t="str">
        <f>IF(ISNUMBER(VLOOKUP($F180,AREA_EM_ALLYEAR,Seq!O$1,FALSE)),VLOOKUP($F180,AREA_EM_ALLYEAR,Seq!O$1,FALSE),".")</f>
        <v>.</v>
      </c>
      <c r="FK180" t="str">
        <f t="shared" si="130"/>
        <v>.</v>
      </c>
      <c r="FN180">
        <f>IF( ISNUMBER(VLOOKUP($F180,AREA_LIFE,Seq!V$1,FALSE)-Life!V$39),VLOOKUP($F180,AREA_LIFE,Seq!V$1,FALSE)-Life!V$39,".")</f>
        <v>6.3362439024390227</v>
      </c>
      <c r="FO180" t="str">
        <f>IF( ISNUMBER(VLOOKUP($F180,AREA_LIFE,Seq!W$1,FALSE)-Life!W$39),VLOOKUP($F180,AREA_LIFE,Seq!W$1,FALSE)-Life!W$39,".")</f>
        <v>.</v>
      </c>
      <c r="FP180" t="str">
        <f>IF( ISNUMBER(VLOOKUP($F180,AREA_LIFE,Seq!X$1,FALSE)-Life!X$39),VLOOKUP($F180,AREA_LIFE,Seq!X$1,FALSE)-Life!X$39,".")</f>
        <v>.</v>
      </c>
      <c r="FQ180" t="str">
        <f>IF( ISNUMBER(VLOOKUP($F180,AREA_LIFE,Seq!Y$1,FALSE)-Life!Y$39),VLOOKUP($F180,AREA_LIFE,Seq!Y$1,FALSE)-Life!Y$39,".")</f>
        <v>.</v>
      </c>
      <c r="FR180" t="str">
        <f>IF( ISNUMBER(VLOOKUP($F180,AREA_LIFE,Seq!Z$1,FALSE)-Life!Z$39),VLOOKUP($F180,AREA_LIFE,Seq!Z$1,FALSE)-Life!Z$39,".")</f>
        <v>.</v>
      </c>
      <c r="FS180" t="str">
        <f>IF( ISNUMBER(VLOOKUP($F180,AREA_LIFE,Seq!AA$1,FALSE)-Life!AA$39),VLOOKUP($F180,AREA_LIFE,Seq!AA$1,FALSE)-Life!AA$39,".")</f>
        <v>.</v>
      </c>
      <c r="FT180" t="str">
        <f>IF( ISNUMBER(VLOOKUP($F180,AREA_LIFE,Seq!AB$1,FALSE)-Life!AB$39),VLOOKUP($F180,AREA_LIFE,Seq!AB$1,FALSE)-Life!AB$39,".")</f>
        <v>.</v>
      </c>
      <c r="FU180" t="str">
        <f>IF( ISNUMBER(VLOOKUP($F180,AREA_LIFE,Seq!AC$1,FALSE)-Life!AC$39),VLOOKUP($F180,AREA_LIFE,Seq!AC$1,FALSE)-Life!AC$39,".")</f>
        <v>.</v>
      </c>
      <c r="FV180" t="str">
        <f>IF( ISNUMBER(VLOOKUP($F180,AREA_LIFE,Seq!AD$1,FALSE)-Life!AD$39),VLOOKUP($F180,AREA_LIFE,Seq!AD$1,FALSE)-Life!AD$39,".")</f>
        <v>.</v>
      </c>
      <c r="FW180" t="str">
        <f>IF( ISNUMBER(VLOOKUP($F180,AREA_LIFE,Seq!AE$1,FALSE)-Life!AE$39),VLOOKUP($F180,AREA_LIFE,Seq!AE$1,FALSE)-Life!AE$39,".")</f>
        <v>.</v>
      </c>
      <c r="FX180">
        <f>IF( ISNUMBER(VLOOKUP($F180,AREA_LIFE,Seq!AF$1,FALSE)-Life!AF$39),VLOOKUP($F180,AREA_LIFE,Seq!AF$1,FALSE)-Life!AF$39,".")</f>
        <v>5.8136319290465792</v>
      </c>
      <c r="FY180">
        <f>IF( ISNUMBER(VLOOKUP($F180,AREA_LIFE,Seq!AG$1,FALSE)-Life!AG$39),VLOOKUP($F180,AREA_LIFE,Seq!AG$1,FALSE)-Life!AG$39,".")</f>
        <v>5.6791219512195141</v>
      </c>
      <c r="FZ180" t="str">
        <f>IF( ISNUMBER(VLOOKUP($F180,AREA_LIFE,Seq!AH$1,FALSE)-Life!AH$39),VLOOKUP($F180,AREA_LIFE,Seq!AH$1,FALSE)-Life!AH$39,".")</f>
        <v>.</v>
      </c>
      <c r="GA180" t="str">
        <f>IF( ISNUMBER(VLOOKUP($F180,AREA_LIFE,Seq!AI$1,FALSE)-Life!AI$39),VLOOKUP($F180,AREA_LIFE,Seq!AI$1,FALSE)-Life!AI$39,".")</f>
        <v>.</v>
      </c>
      <c r="GB180" t="str">
        <f>IF( ISNUMBER(VLOOKUP($F180,AREA_LIFE,Seq!AJ$1,FALSE)-Life!AJ$39),VLOOKUP($F180,AREA_LIFE,Seq!AJ$1,FALSE)-Life!AJ$39,".")</f>
        <v>.</v>
      </c>
      <c r="GC180">
        <f>IF( ISNUMBER(VLOOKUP($F180,AREA_LIFE,Seq!AK$1,FALSE)-Life!AK$39),VLOOKUP($F180,AREA_LIFE,Seq!AK$1,FALSE)-Life!AK$39,".")</f>
        <v>6.1165826558265479</v>
      </c>
      <c r="GD180" t="str">
        <f>IF( ISNUMBER(VLOOKUP($F180,AREA_LIFE,Seq!AL$1,FALSE)-Life!AL$39),VLOOKUP($F180,AREA_LIFE,Seq!AL$1,FALSE)-Life!AL$39,".")</f>
        <v>.</v>
      </c>
      <c r="GE180" t="str">
        <f>IF( ISNUMBER(VLOOKUP($F180,AREA_LIFE,Seq!AM$1,FALSE)-Life!AM$39),VLOOKUP($F180,AREA_LIFE,Seq!AM$1,FALSE)-Life!AM$39,".")</f>
        <v>.</v>
      </c>
      <c r="GF180" t="str">
        <f>IF( ISNUMBER(VLOOKUP($F180,AREA_LIFE,Seq!AN$1,FALSE)-Life!AN$39),VLOOKUP($F180,AREA_LIFE,Seq!AN$1,FALSE)-Life!AN$39,".")</f>
        <v>.</v>
      </c>
      <c r="GG180" t="str">
        <f>IF( ISNUMBER(VLOOKUP($F180,AREA_LIFE,Seq!AO$1,FALSE)-Life!AO$39),VLOOKUP($F180,AREA_LIFE,Seq!AO$1,FALSE)-Life!AO$39,".")</f>
        <v>.</v>
      </c>
      <c r="GH180">
        <f>IF( ISNUMBER(VLOOKUP($F180,AREA_LIFE,Seq!AP$1,FALSE)-Life!AP$39),VLOOKUP($F180,AREA_LIFE,Seq!AP$1,FALSE)-Life!AP$39,".")</f>
        <v>6.5608780487804665</v>
      </c>
      <c r="GI180" t="str">
        <f>IF( ISNUMBER(VLOOKUP($F180,AREA_LIFE,Seq!AQ$1,FALSE)-Life!AQ$39),VLOOKUP($F180,AREA_LIFE,Seq!AQ$1,FALSE)-Life!AQ$39,".")</f>
        <v>.</v>
      </c>
      <c r="GJ180">
        <f>IF( ISNUMBER(VLOOKUP($F180,AREA_LIFE,Seq!AR$1,FALSE)-Life!AR$39),VLOOKUP($F180,AREA_LIFE,Seq!AR$1,FALSE)-Life!AR$39,".")</f>
        <v>6.2564634146341547</v>
      </c>
      <c r="GK180" t="str">
        <f>IF( ISNUMBER(VLOOKUP($F180,AREA_LIFE,Seq!AS$1,FALSE)-Life!AS$39),VLOOKUP($F180,AREA_LIFE,Seq!AS$1,FALSE)-Life!AS$39,".")</f>
        <v>.</v>
      </c>
      <c r="GL180" t="str">
        <f>IF( ISNUMBER(VLOOKUP($F180,AREA_LIFE,Seq!AT$1,FALSE)-Life!AT$39),VLOOKUP($F180,AREA_LIFE,Seq!AT$1,FALSE)-Life!AT$39,".")</f>
        <v>.</v>
      </c>
      <c r="GM180">
        <f>IF( ISNUMBER(VLOOKUP($F180,AREA_LIFE,Seq!AU$1,FALSE)-Life!AU$39),VLOOKUP($F180,AREA_LIFE,Seq!AU$1,FALSE)-Life!AU$39,".")</f>
        <v>6.000048780487802</v>
      </c>
      <c r="GN180">
        <f>IF( ISNUMBER(VLOOKUP($F180,AREA_LIFE,Seq!AV$1,FALSE)-Life!AV$39),VLOOKUP($F180,AREA_LIFE,Seq!AV$1,FALSE)-Life!AV$39,".")</f>
        <v>5.955463414634167</v>
      </c>
      <c r="GO180">
        <f>IF( ISNUMBER(VLOOKUP($F180,AREA_LIFE,Seq!AW$1,FALSE)-Life!AW$39),VLOOKUP($F180,AREA_LIFE,Seq!AW$1,FALSE)-Life!AW$39,".")</f>
        <v>5.9183658536585426</v>
      </c>
      <c r="GP180">
        <f>IF( ISNUMBER(VLOOKUP($F180,AREA_LIFE,Seq!AX$1,FALSE)-Life!AX$39),VLOOKUP($F180,AREA_LIFE,Seq!AX$1,FALSE)-Life!AX$39,".")</f>
        <v>5.8792439024390148</v>
      </c>
      <c r="GQ180">
        <f t="shared" si="131"/>
        <v>5.8792439024390148</v>
      </c>
      <c r="GS180">
        <f>IFERROR(VLOOKUP($F180,AREA_LIFE,Seq!V$1,FALSE),".")</f>
        <v>72.304634146341456</v>
      </c>
      <c r="GT180" t="str">
        <f>IFERROR(VLOOKUP($F180,AREA_LIFE,Seq!W$1,FALSE),".")</f>
        <v>.</v>
      </c>
      <c r="GU180" t="str">
        <f>IFERROR(VLOOKUP($F180,AREA_LIFE,Seq!X$1,FALSE),".")</f>
        <v>.</v>
      </c>
      <c r="GV180" t="str">
        <f>IFERROR(VLOOKUP($F180,AREA_LIFE,Seq!Y$1,FALSE),".")</f>
        <v>.</v>
      </c>
      <c r="GW180" t="str">
        <f>IFERROR(VLOOKUP($F180,AREA_LIFE,Seq!Z$1,FALSE),".")</f>
        <v>.</v>
      </c>
      <c r="GX180" t="str">
        <f>IFERROR(VLOOKUP($F180,AREA_LIFE,Seq!AA$1,FALSE),".")</f>
        <v>.</v>
      </c>
      <c r="GY180" t="str">
        <f>IFERROR(VLOOKUP($F180,AREA_LIFE,Seq!AB$1,FALSE),".")</f>
        <v>.</v>
      </c>
      <c r="GZ180" t="str">
        <f>IFERROR(VLOOKUP($F180,AREA_LIFE,Seq!AC$1,FALSE),".")</f>
        <v>.</v>
      </c>
      <c r="HA180" t="str">
        <f>IFERROR(VLOOKUP($F180,AREA_LIFE,Seq!AD$1,FALSE),".")</f>
        <v>.</v>
      </c>
      <c r="HB180" t="str">
        <f>IFERROR(VLOOKUP($F180,AREA_LIFE,Seq!AE$1,FALSE),".")</f>
        <v>.</v>
      </c>
      <c r="HC180">
        <f>IFERROR(VLOOKUP($F180,AREA_LIFE,Seq!AF$1,FALSE),".")</f>
        <v>73.872705099778287</v>
      </c>
      <c r="HD180">
        <f>IFERROR(VLOOKUP($F180,AREA_LIFE,Seq!AG$1,FALSE),".")</f>
        <v>74.029512195121967</v>
      </c>
      <c r="HE180" t="str">
        <f>IFERROR(VLOOKUP($F180,AREA_LIFE,Seq!AH$1,FALSE),".")</f>
        <v>.</v>
      </c>
      <c r="HF180" t="str">
        <f>IFERROR(VLOOKUP($F180,AREA_LIFE,Seq!AI$1,FALSE),".")</f>
        <v>.</v>
      </c>
      <c r="HG180" t="str">
        <f>IFERROR(VLOOKUP($F180,AREA_LIFE,Seq!AJ$1,FALSE),".")</f>
        <v>.</v>
      </c>
      <c r="HH180">
        <f>IFERROR(VLOOKUP($F180,AREA_LIFE,Seq!AK$1,FALSE),".")</f>
        <v>75.734119241192417</v>
      </c>
      <c r="HI180" t="str">
        <f>IFERROR(VLOOKUP($F180,AREA_LIFE,Seq!AL$1,FALSE),".")</f>
        <v>.</v>
      </c>
      <c r="HJ180" t="str">
        <f>IFERROR(VLOOKUP($F180,AREA_LIFE,Seq!AM$1,FALSE),".")</f>
        <v>.</v>
      </c>
      <c r="HK180" t="str">
        <f>IFERROR(VLOOKUP($F180,AREA_LIFE,Seq!AN$1,FALSE),".")</f>
        <v>.</v>
      </c>
      <c r="HL180" t="str">
        <f>IFERROR(VLOOKUP($F180,AREA_LIFE,Seq!AO$1,FALSE),".")</f>
        <v>.</v>
      </c>
      <c r="HM180">
        <f>IFERROR(VLOOKUP($F180,AREA_LIFE,Seq!AP$1,FALSE),".")</f>
        <v>77.864878048780483</v>
      </c>
      <c r="HN180" t="str">
        <f>IFERROR(VLOOKUP($F180,AREA_LIFE,Seq!AQ$1,FALSE),".")</f>
        <v>.</v>
      </c>
      <c r="HO180">
        <f>IFERROR(VLOOKUP($F180,AREA_LIFE,Seq!AR$1,FALSE),".")</f>
        <v>78.149609756097576</v>
      </c>
      <c r="HP180" t="str">
        <f>IFERROR(VLOOKUP($F180,AREA_LIFE,Seq!AS$1,FALSE),".")</f>
        <v>.</v>
      </c>
      <c r="HQ180" t="str">
        <f>IFERROR(VLOOKUP($F180,AREA_LIFE,Seq!AT$1,FALSE),".")</f>
        <v>.</v>
      </c>
      <c r="HR180">
        <f>IFERROR(VLOOKUP($F180,AREA_LIFE,Seq!AU$1,FALSE),".")</f>
        <v>78.576707317073172</v>
      </c>
      <c r="HS180">
        <f>IFERROR(VLOOKUP($F180,AREA_LIFE,Seq!AV$1,FALSE),".")</f>
        <v>78.719073170731718</v>
      </c>
      <c r="HT180">
        <f>IFERROR(VLOOKUP($F180,AREA_LIFE,Seq!AW$1,FALSE),".")</f>
        <v>78.861439024390251</v>
      </c>
      <c r="HU180">
        <f>IFERROR(VLOOKUP($F180,AREA_LIFE,Seq!AX$1,FALSE),".")</f>
        <v>79.003804878048783</v>
      </c>
      <c r="HV180" t="str">
        <f>IFERROR(VLOOKUP($F180,AREA_LIFE,Seq!AY$1,FALSE),".")</f>
        <v>.</v>
      </c>
      <c r="HZ180">
        <f t="shared" si="134"/>
        <v>69210</v>
      </c>
      <c r="IA180">
        <f t="shared" si="132"/>
        <v>0</v>
      </c>
      <c r="IB180">
        <f t="shared" si="135"/>
        <v>44743325.813861102</v>
      </c>
      <c r="IC180">
        <f t="shared" si="136"/>
        <v>-44176785.372261107</v>
      </c>
      <c r="ID180">
        <f t="shared" si="133"/>
        <v>3.7136727505603588E-2</v>
      </c>
      <c r="IE180" t="str">
        <f>work!FK180</f>
        <v>.</v>
      </c>
      <c r="IF180" t="str">
        <f>work!FL180</f>
        <v>.</v>
      </c>
      <c r="IG180" t="str">
        <f>work!FM180</f>
        <v>.</v>
      </c>
      <c r="IH180" t="str">
        <f>IF(ISNUMBER(work!FS180-work!FK180),work!FS180-work!FK180,".")</f>
        <v>.</v>
      </c>
      <c r="II180" t="str">
        <f>IF(ISNUMBER(work!FT180-work!FL180),work!FT180-work!FL180,".")</f>
        <v>.</v>
      </c>
      <c r="IJ180" t="str">
        <f>IF(ISNUMBER(work!FU180-work!FM180),work!FU180-work!FM180,".")</f>
        <v>.</v>
      </c>
    </row>
    <row r="181" spans="1:244">
      <c r="A181" s="24" t="str">
        <f t="shared" si="97"/>
        <v>大洋洲及太平洋岛屿</v>
      </c>
      <c r="B181" s="24" t="str">
        <f t="shared" si="137"/>
        <v>InEM90</v>
      </c>
      <c r="C181" s="24" t="str">
        <f t="shared" si="138"/>
        <v>InOECD90</v>
      </c>
      <c r="D181" s="24"/>
      <c r="E181" s="25" t="s">
        <v>2654</v>
      </c>
      <c r="F181" s="26" t="str">
        <f t="shared" si="100"/>
        <v>Australia</v>
      </c>
      <c r="G181" s="27">
        <f t="shared" si="101"/>
        <v>40</v>
      </c>
      <c r="H181" s="27">
        <f t="shared" si="102"/>
        <v>1436</v>
      </c>
      <c r="I181" s="27">
        <f t="shared" si="103"/>
        <v>6016</v>
      </c>
      <c r="J181" s="27">
        <f t="shared" si="104"/>
        <v>496</v>
      </c>
      <c r="K181" s="27">
        <f t="shared" si="105"/>
        <v>416</v>
      </c>
      <c r="L181" s="27">
        <f t="shared" si="106"/>
        <v>4442</v>
      </c>
      <c r="M181" s="27">
        <f t="shared" si="107"/>
        <v>2487</v>
      </c>
      <c r="N181" s="27">
        <f t="shared" si="108"/>
        <v>1491</v>
      </c>
      <c r="O181" s="27">
        <f t="shared" si="109"/>
        <v>3503</v>
      </c>
      <c r="P181" s="27">
        <f t="shared" si="110"/>
        <v>10996</v>
      </c>
      <c r="Q181" s="27">
        <f t="shared" si="111"/>
        <v>18826</v>
      </c>
      <c r="R181" s="27">
        <f t="shared" si="112"/>
        <v>23299</v>
      </c>
      <c r="S181" s="27">
        <f t="shared" si="113"/>
        <v>19392</v>
      </c>
      <c r="T181" s="27">
        <f t="shared" si="114"/>
        <v>31374</v>
      </c>
      <c r="U181" s="27">
        <f t="shared" si="115"/>
        <v>27197</v>
      </c>
      <c r="V181" s="27">
        <f t="shared" si="116"/>
        <v>26331</v>
      </c>
      <c r="W181" s="27">
        <f t="shared" si="117"/>
        <v>30888</v>
      </c>
      <c r="X181" s="27">
        <f t="shared" si="118"/>
        <v>33560</v>
      </c>
      <c r="Y181" s="27">
        <f t="shared" si="119"/>
        <v>38070</v>
      </c>
      <c r="Z181" s="27">
        <f t="shared" si="120"/>
        <v>59253</v>
      </c>
      <c r="AA181" s="27">
        <f t="shared" si="121"/>
        <v>66263</v>
      </c>
      <c r="AB181" s="27">
        <f t="shared" si="122"/>
        <v>40093</v>
      </c>
      <c r="AC181" s="27">
        <f t="shared" si="123"/>
        <v>55189</v>
      </c>
      <c r="AD181" s="27">
        <f t="shared" si="124"/>
        <v>35387</v>
      </c>
      <c r="AE181" s="27">
        <f t="shared" si="139"/>
        <v>40707</v>
      </c>
      <c r="AF181" s="27">
        <f t="shared" si="140"/>
        <v>39437</v>
      </c>
      <c r="AG181" s="27"/>
      <c r="AH181" s="27">
        <f>IF(ISNUMBER(work!C181+work!AH181),work!C181+work!AH181,".")</f>
        <v>39315813.025306001</v>
      </c>
      <c r="AI181" s="27">
        <f>IF(ISNUMBER(work!D181+work!AI181),work!D181+work!AI181,".")</f>
        <v>40978684.301957801</v>
      </c>
      <c r="AJ181" s="27">
        <f>IF(ISNUMBER(work!E181+work!AJ181),work!E181+work!AJ181,".")</f>
        <v>43418939.700117201</v>
      </c>
      <c r="AK181" s="27">
        <f>IF(ISNUMBER(work!F181+work!AK181),work!F181+work!AK181,".")</f>
        <v>45176175.4761957</v>
      </c>
      <c r="AL181" s="27">
        <f>IF(ISNUMBER(work!G181+work!AL181),work!G181+work!AL181,".")</f>
        <v>49739393.975424401</v>
      </c>
      <c r="AM181" s="27">
        <f>IF(ISNUMBER(work!H181+work!AM181),work!H181+work!AM181,".")</f>
        <v>54580991.2115191</v>
      </c>
      <c r="AN181" s="27">
        <f>IF(ISNUMBER(work!I181+work!AN181),work!I181+work!AN181,".")</f>
        <v>58333152.1839111</v>
      </c>
      <c r="AO181" s="27">
        <f>IF(ISNUMBER(work!J181+work!AO181),work!J181+work!AO181,".")</f>
        <v>62785301.219278902</v>
      </c>
      <c r="AP181" s="27">
        <f>IF(ISNUMBER(work!K181+work!AP181),work!K181+work!AP181,".")</f>
        <v>68294054.390519202</v>
      </c>
      <c r="AQ181" s="27">
        <f>IF(ISNUMBER(work!L181+work!AQ181),work!L181+work!AQ181,".")</f>
        <v>70984830.933889508</v>
      </c>
      <c r="AR181" s="27">
        <f>IF(ISNUMBER(work!M181+work!AR181),work!M181+work!AR181,".")</f>
        <v>73720856.5843831</v>
      </c>
      <c r="AS181" s="27">
        <f>IF(ISNUMBER(work!N181+work!AS181),work!N181+work!AS181,".")</f>
        <v>77622512.824656308</v>
      </c>
      <c r="AT181" s="27">
        <f>IF(ISNUMBER(work!O181+work!AT181),work!O181+work!AT181,".")</f>
        <v>84530376.887477309</v>
      </c>
      <c r="AU181" s="27">
        <f>IF(ISNUMBER(work!P181+work!AU181),work!P181+work!AU181,".")</f>
        <v>93369352.043946087</v>
      </c>
      <c r="AV181" s="27">
        <f>IF(ISNUMBER(work!Q181+work!AV181),work!Q181+work!AV181,".")</f>
        <v>102886706.4456896</v>
      </c>
      <c r="AW181" s="27">
        <f>IF(ISNUMBER(work!R181+work!AW181),work!R181+work!AW181,".")</f>
        <v>112038806.03159671</v>
      </c>
      <c r="AX181" s="27">
        <f>IF(ISNUMBER(work!S181+work!AX181),work!S181+work!AX181,".")</f>
        <v>121309845.694525</v>
      </c>
      <c r="AY181" s="27">
        <f>IF(ISNUMBER(work!T181+work!AY181),work!T181+work!AY181,".")</f>
        <v>130750094.14313829</v>
      </c>
      <c r="AZ181" s="27">
        <f>IF(ISNUMBER(work!U181+work!AZ181),work!U181+work!AZ181,".")</f>
        <v>139779321.37547809</v>
      </c>
      <c r="BA181" s="27">
        <f>IF(ISNUMBER(work!V181+work!BA181),work!V181+work!BA181,".")</f>
        <v>149513870.1423178</v>
      </c>
      <c r="BB181" s="27">
        <f>IF(ISNUMBER(work!W181+work!BB181),work!W181+work!BB181,".")</f>
        <v>160359116.76591158</v>
      </c>
      <c r="BC181" s="27">
        <f>IF(ISNUMBER(work!X181+work!BC181),work!X181+work!BC181,".")</f>
        <v>171076187.77794901</v>
      </c>
      <c r="BD181" s="27">
        <f>IF(ISNUMBER(work!Y181+work!BD181),work!Y181+work!BD181,".")</f>
        <v>184456235.6864264</v>
      </c>
      <c r="BE181" s="27">
        <f>IF(ISNUMBER(work!Z181+work!BE181),work!Z181+work!BE181,".")</f>
        <v>199988108.53698781</v>
      </c>
      <c r="BF181" s="27">
        <f>IF(ISNUMBER(work!AA181+work!BF181),work!AA181+work!BF181,".")</f>
        <v>217489455.06235358</v>
      </c>
      <c r="BG181" s="27">
        <f>IF(ISNUMBER(work!AB181+work!BG181),work!AB181+work!BG181,".")</f>
        <v>236613184.84778789</v>
      </c>
      <c r="BH181" s="27">
        <f>IF(ISNUMBER(work!AC181+work!BH181),work!AC181+work!BH181,".")</f>
        <v>259994448.28794238</v>
      </c>
      <c r="BI181" s="27">
        <f>IF(ISNUMBER(work!AD181+work!BI181),work!AD181+work!BI181,".")</f>
        <v>289070271.4133293</v>
      </c>
      <c r="BJ181" s="27">
        <f>IF(ISNUMBER(work!AE181+work!BJ181),work!AE181+work!BJ181,".")</f>
        <v>312410564.05562979</v>
      </c>
      <c r="BK181" s="27">
        <f>IF(ISNUMBER(work!AF181+work!BK181),work!AF181+work!BK181,".")</f>
        <v>348564622.96470302</v>
      </c>
      <c r="BL181" s="27"/>
      <c r="BM181" s="27">
        <f>IF(ISNUMBER(work!AH181-work!C181),work!AH181-work!C181,".")</f>
        <v>2727424.462240003</v>
      </c>
      <c r="BN181" s="27">
        <f>IF(ISNUMBER(work!AI181-work!D181),work!AI181-work!D181,".")</f>
        <v>2487699.5336124003</v>
      </c>
      <c r="BO181" s="27">
        <f>IF(ISNUMBER(work!AJ181-work!E181),work!AJ181-work!E181,".")</f>
        <v>1425275.3178524002</v>
      </c>
      <c r="BP181" s="27">
        <f>IF(ISNUMBER(work!AK181-work!F181),work!AK181-work!F181,".")</f>
        <v>-1394798.3237359002</v>
      </c>
      <c r="BQ181" s="27">
        <f>IF(ISNUMBER(work!AL181-work!G181),work!AL181-work!G181,".")</f>
        <v>-3910367.8420967981</v>
      </c>
      <c r="BR181" s="27">
        <f>IF(ISNUMBER(work!AM181-work!H181),work!AM181-work!H181,".")</f>
        <v>-6311488.4513674974</v>
      </c>
      <c r="BS181" s="27">
        <f>IF(ISNUMBER(work!AN181-work!I181),work!AN181-work!I181,".")</f>
        <v>-7917865.6893095039</v>
      </c>
      <c r="BT181" s="27">
        <f>IF(ISNUMBER(work!AO181-work!J181),work!AO181-work!J181,".")</f>
        <v>-11150834.727235302</v>
      </c>
      <c r="BU181" s="27">
        <f>IF(ISNUMBER(work!AP181-work!K181),work!AP181-work!K181,".")</f>
        <v>-13996864.9179512</v>
      </c>
      <c r="BV181" s="27">
        <f>IF(ISNUMBER(work!AQ181-work!L181),work!AQ181-work!L181,".")</f>
        <v>-14680016.066228099</v>
      </c>
      <c r="BW181" s="27">
        <f>IF(ISNUMBER(work!AR181-work!M181),work!AR181-work!M181,".")</f>
        <v>-15199254.601739109</v>
      </c>
      <c r="BX181" s="27">
        <f>IF(ISNUMBER(work!AS181-work!N181),work!AS181-work!N181,".")</f>
        <v>-19478248.590589099</v>
      </c>
      <c r="BY181" s="27">
        <f>IF(ISNUMBER(work!AT181-work!O181),work!AT181-work!O181,".")</f>
        <v>-26358692.648732904</v>
      </c>
      <c r="BZ181" s="27">
        <f>IF(ISNUMBER(work!AU181-work!P181),work!AU181-work!P181,".")</f>
        <v>-33044187.227333494</v>
      </c>
      <c r="CA181" s="27">
        <f>IF(ISNUMBER(work!AV181-work!Q181),work!AV181-work!Q181,".")</f>
        <v>-40087006.470127597</v>
      </c>
      <c r="CB181" s="27">
        <f>IF(ISNUMBER(work!AW181-work!R181),work!AW181-work!R181,".")</f>
        <v>-46519041.592044696</v>
      </c>
      <c r="CC181" s="27">
        <f>IF(ISNUMBER(work!AX181-work!S181),work!AX181-work!S181,".")</f>
        <v>-53103786.691480398</v>
      </c>
      <c r="CD181" s="27">
        <f>IF(ISNUMBER(work!AY181-work!T181),work!AY181-work!T181,".")</f>
        <v>-59884006.054765701</v>
      </c>
      <c r="CE181" s="27">
        <f>IF(ISNUMBER(work!AZ181-work!U181),work!AZ181-work!U181,".")</f>
        <v>-65724238.6378619</v>
      </c>
      <c r="CF181" s="27">
        <f>IF(ISNUMBER(work!BA181-work!V181),work!BA181-work!V181,".")</f>
        <v>-71607960.432036191</v>
      </c>
      <c r="CG181" s="27">
        <f>IF(ISNUMBER(work!BB181-work!W181),work!BB181-work!W181,".")</f>
        <v>-79336947.576688394</v>
      </c>
      <c r="CH181" s="27">
        <f>IF(ISNUMBER(work!BC181-work!X181),work!BC181-work!X181,".")</f>
        <v>-88514649.905086994</v>
      </c>
      <c r="CI181" s="27">
        <f>IF(ISNUMBER(work!BD181-work!Y181),work!BD181-work!Y181,".")</f>
        <v>-98757368.225765586</v>
      </c>
      <c r="CJ181" s="27">
        <f>IF(ISNUMBER(work!BE181-work!Z181),work!BE181-work!Z181,".")</f>
        <v>-111546855.76642421</v>
      </c>
      <c r="CK181" s="27">
        <f>IF(ISNUMBER(work!BF181-work!AA181),work!BF181-work!AA181,".")</f>
        <v>-125510540.6357024</v>
      </c>
      <c r="CL181" s="27">
        <f>IF(ISNUMBER(work!BG181-work!AB181),work!BG181-work!AB181,".")</f>
        <v>-142058810.4028661</v>
      </c>
      <c r="CM181" s="27">
        <f>IF(ISNUMBER(work!BH181-work!AC181),work!BH181-work!AC181,".")</f>
        <v>-162603498.4117876</v>
      </c>
      <c r="CN181" s="27">
        <f>IF(ISNUMBER(work!BI181-work!AD181),work!BI181-work!AD181,".")</f>
        <v>-188465408.35736471</v>
      </c>
      <c r="CO181" s="27">
        <f>IF(ISNUMBER(work!BJ181-work!AE181),work!BJ181-work!AE181,".")</f>
        <v>-208103326.89442819</v>
      </c>
      <c r="CP181" s="27">
        <f>IF(ISNUMBER(work!BK181-work!AF181),work!BK181-work!AF181,".")</f>
        <v>-238944484.86408764</v>
      </c>
      <c r="CQ181" s="27"/>
      <c r="CR181" s="27"/>
      <c r="CS181" s="27">
        <f>IF(ISNUMBER(work!CR181-work!BN181),work!CR181-work!BN181,".")</f>
        <v>7.5194920157370976E-2</v>
      </c>
      <c r="CT181" s="27">
        <f>IF(ISNUMBER(work!CS181-work!BO181),work!CS181-work!BO181,".")</f>
        <v>7.4194920157370975E-2</v>
      </c>
      <c r="CU181" s="27">
        <f>IF(ISNUMBER(work!CT181-work!BP181),work!CT181-work!BP181,".")</f>
        <v>7.4194920157370975E-2</v>
      </c>
      <c r="CV181" s="27">
        <f>IF(ISNUMBER(work!CU181-work!BQ181),work!CU181-work!BQ181,".")</f>
        <v>7.3194920157370974E-2</v>
      </c>
      <c r="CW181" s="27">
        <f>IF(ISNUMBER(work!CV181-work!BR181),work!CV181-work!BR181,".")</f>
        <v>7.3194920157370974E-2</v>
      </c>
      <c r="CX181" s="27">
        <f>IF(ISNUMBER(work!CW181-work!BS181),work!CW181-work!BS181,".")</f>
        <v>7.2194920157370973E-2</v>
      </c>
      <c r="CY181" s="27">
        <f>IF(ISNUMBER(work!CX181-work!BT181),work!CX181-work!BT181,".")</f>
        <v>7.1194920157370986E-2</v>
      </c>
      <c r="CZ181" s="27">
        <f>IF(ISNUMBER(work!CY181-work!BU181),work!CY181-work!BU181,".")</f>
        <v>7.0194920157370985E-2</v>
      </c>
      <c r="DA181" s="27">
        <f>IF(ISNUMBER(work!CZ181-work!BV181),work!CZ181-work!BV181,".")</f>
        <v>6.9194920157370984E-2</v>
      </c>
      <c r="DB181" s="27">
        <f>IF(ISNUMBER(work!DA181-work!BW181),work!DA181-work!BW181,".")</f>
        <v>6.8194920157370983E-2</v>
      </c>
      <c r="DC181" s="94">
        <f>IF(ISNUMBER(work!DB181-work!BX181),work!DB181-work!BX181,".")</f>
        <v>6.6194920157370982E-2</v>
      </c>
      <c r="DD181" s="27">
        <f>IF(ISNUMBER(work!DC181-work!BY181),work!DC181-work!BY181,".")</f>
        <v>6.419492015737098E-2</v>
      </c>
      <c r="DE181" s="27">
        <f>IF(ISNUMBER(work!DD181-work!BZ181),work!DD181-work!BZ181,".")</f>
        <v>5.2937149270482597E-2</v>
      </c>
      <c r="DF181" s="27">
        <f>IF(ISNUMBER(work!DE181-work!CA181),work!DE181-work!CA181,".")</f>
        <v>5.0937149270482596E-2</v>
      </c>
      <c r="DG181" s="27">
        <f>IF(ISNUMBER(work!DF181-work!CB181),work!DF181-work!CB181,".")</f>
        <v>4.8937149270482594E-2</v>
      </c>
      <c r="DH181" s="27">
        <f>IF(ISNUMBER(work!DG181-work!CC181),work!DG181-work!CC181,".")</f>
        <v>4.6937149270482599E-2</v>
      </c>
      <c r="DI181" s="27">
        <f>IF(ISNUMBER(work!DH181-work!CD181),work!DH181-work!CD181,".")</f>
        <v>4.3937149270482603E-2</v>
      </c>
      <c r="DJ181" s="27">
        <f>IF(ISNUMBER(work!DI181-work!CE181),work!DI181-work!CE181,".")</f>
        <v>4.1937149270482602E-2</v>
      </c>
      <c r="DK181" s="27">
        <f>IF(ISNUMBER(work!DJ181-work!CF181),work!DJ181-work!CF181,".")</f>
        <v>3.99371492704826E-2</v>
      </c>
      <c r="DL181" s="27">
        <f>IF(ISNUMBER(work!DK181-work!CG181),work!DK181-work!CG181,".")</f>
        <v>3.5343495720173299E-2</v>
      </c>
      <c r="DM181" s="94">
        <f>IF(ISNUMBER(work!DL181-work!CH181),work!DL181-work!CH181,".")</f>
        <v>3.1387667728293218E-2</v>
      </c>
      <c r="DN181" s="27">
        <f>IF(ISNUMBER(work!DM181-work!CI181),work!DM181-work!CI181,".")</f>
        <v>2.8095451501571118E-2</v>
      </c>
      <c r="DO181" s="27">
        <f>IF(ISNUMBER(work!DN181-work!CJ181),work!DN181-work!CJ181,".")</f>
        <v>2.551702168802223E-2</v>
      </c>
      <c r="DP181" s="27">
        <f>IF(ISNUMBER(work!DO181-work!CK181),work!DO181-work!CK181,".")</f>
        <v>2.327432471827659E-2</v>
      </c>
      <c r="DQ181" s="27">
        <f>IF(ISNUMBER(work!DP181-work!CL181),work!DP181-work!CL181,".")</f>
        <v>2.0039369218080819E-2</v>
      </c>
      <c r="DR181" s="94">
        <f>IF(ISNUMBER(work!DQ181-work!CM181),work!DQ181-work!CM181,".")</f>
        <v>1.7380038048914435E-2</v>
      </c>
      <c r="DS181" s="27">
        <f>IF(ISNUMBER(work!DR181-work!CN181),work!DR181-work!CN181,".")</f>
        <v>1.3224897211794436E-2</v>
      </c>
      <c r="DT181" s="27">
        <f>IF(ISNUMBER(work!DS181-work!CO181),work!DS181-work!CO181,".")</f>
        <v>8.5505753944714741E-3</v>
      </c>
      <c r="DU181" s="27">
        <f>IF(ISNUMBER(work!DT181-work!CP181),work!DT181-work!CP181,".")</f>
        <v>4.7386407114661383E-3</v>
      </c>
      <c r="DV181" s="27">
        <f t="shared" si="127"/>
        <v>4.7386407114661383E-3</v>
      </c>
      <c r="DW181" s="27"/>
      <c r="DX181" s="27">
        <f>IF(ISNUMBER(work!FJ181/work!FN181),work!FJ181/work!FN181,".")</f>
        <v>6.5702669090213339E-3</v>
      </c>
      <c r="DY181" s="27">
        <f>IF(ISNUMBER(work!FK181/work!FO181),work!FK181/work!FO181,".")</f>
        <v>5.2669253139004946E-3</v>
      </c>
      <c r="DZ181" s="27">
        <f>IF(ISNUMBER(work!FL181/work!FP181),work!FL181/work!FP181,".")</f>
        <v>2.2152492282112241E-3</v>
      </c>
      <c r="EA181" s="27">
        <f>IF(ISNUMBER(work!FM181/work!FQ181),work!FM181/work!FQ181,".")</f>
        <v>1.3166432323152729E-2</v>
      </c>
      <c r="EB181" s="27">
        <f>IF(ISNUMBER((work!FK181+work!FL181)/(work!FO181+work!FP181)),(work!FK181+work!FL181)/(work!FO181+work!FP181),".")</f>
        <v>3.5956766541129378E-3</v>
      </c>
      <c r="EC181" s="27">
        <f>IF(ISNUMBER(work!FR181/work!FV181),work!FR181/work!FV181,".")</f>
        <v>9.3578787636770227E-3</v>
      </c>
      <c r="ED181" s="27">
        <f>IF(ISNUMBER(work!FS181/work!FW181),work!FS181/work!FW181,".")</f>
        <v>8.5026702086823842E-3</v>
      </c>
      <c r="EE181" s="27">
        <f>IF(ISNUMBER(work!FT181/work!FX181),work!FT181/work!FX181,".")</f>
        <v>3.1930118643330712E-3</v>
      </c>
      <c r="EF181" s="27">
        <f>IF(ISNUMBER(work!FU181/work!FY181),work!FU181/work!FY181,".")</f>
        <v>1.7335373434423037E-2</v>
      </c>
      <c r="EG181" s="27">
        <f>IF(ISNUMBER((work!FS181+work!FT181)/(work!FW181+work!FX181)),(work!FS181+work!FT181)/(work!FW181+work!FX181),".")</f>
        <v>5.2537510598429172E-3</v>
      </c>
      <c r="EH181" s="27">
        <f>work!EZ181</f>
        <v>8.3514838007078679E-3</v>
      </c>
      <c r="EI181" s="27">
        <f>work!FA181</f>
        <v>1.935529238035523E-2</v>
      </c>
      <c r="EJ181" s="27">
        <f>work!FB181</f>
        <v>3.2093875633060098E-2</v>
      </c>
      <c r="EK181" s="27"/>
      <c r="EL181" s="27">
        <f t="shared" si="141"/>
        <v>9025.4130000000005</v>
      </c>
      <c r="EM181">
        <f t="shared" si="129"/>
        <v>28401</v>
      </c>
      <c r="EN181">
        <f>work!FM181</f>
        <v>42775</v>
      </c>
      <c r="EO181">
        <f>IF(ISNUMBER(work!FK181+work!FL181),work!FK181+work!FL181,".")</f>
        <v>25904</v>
      </c>
      <c r="EP181">
        <f>IF(ISNUMBER(work!FU181-work!FM181),work!FU181-work!FM181,".")</f>
        <v>30959</v>
      </c>
      <c r="EQ181">
        <f>IF(ISNUMBER(work!FS181+work!FT181-work!FK181-work!FL181),(work!FS181+work!FT181-work!FK181-work!FL181),".")</f>
        <v>17532</v>
      </c>
      <c r="EU181">
        <f>work!FC181</f>
        <v>122700</v>
      </c>
      <c r="EV181">
        <f>work!FD181</f>
        <v>330300</v>
      </c>
      <c r="EW181">
        <f>IF(ISNUMBER(VLOOKUP($F181,AREA_EM_ALLYEAR,Seq!B$1,FALSE)),VLOOKUP($F181,AREA_EM_ALLYEAR,Seq!B$1,FALSE),".")</f>
        <v>3708</v>
      </c>
      <c r="EX181">
        <f>IF(ISNUMBER(VLOOKUP($F181,AREA_EM_ALLYEAR,Seq!C$1,FALSE)),VLOOKUP($F181,AREA_EM_ALLYEAR,Seq!C$1,FALSE),".")</f>
        <v>13216</v>
      </c>
      <c r="EY181">
        <f>IF(ISNUMBER(VLOOKUP($F181,AREA_EM_ALLYEAR,Seq!D$1,FALSE)),VLOOKUP($F181,AREA_EM_ALLYEAR,Seq!D$1,FALSE),".")</f>
        <v>9945</v>
      </c>
      <c r="EZ181">
        <f>IF(ISNUMBER(VLOOKUP($F181,AREA_EM_ALLYEAR,Seq!E$1,FALSE)),VLOOKUP($F181,AREA_EM_ALLYEAR,Seq!E$1,FALSE),".")</f>
        <v>5453</v>
      </c>
      <c r="FA181">
        <f>IF(ISNUMBER(VLOOKUP($F181,AREA_EM_ALLYEAR,Seq!F$1,FALSE)),VLOOKUP($F181,AREA_EM_ALLYEAR,Seq!F$1,FALSE),".")</f>
        <v>6263</v>
      </c>
      <c r="FB181">
        <f>IF(ISNUMBER(VLOOKUP($F181,AREA_EM_ALLYEAR,Seq!G$1,FALSE)),VLOOKUP($F181,AREA_EM_ALLYEAR,Seq!G$1,FALSE),".")</f>
        <v>8055</v>
      </c>
      <c r="FC181">
        <f>IF(ISNUMBER(VLOOKUP($F181,AREA_EM_ALLYEAR,Seq!H$1,FALSE)),VLOOKUP($F181,AREA_EM_ALLYEAR,Seq!H$1,FALSE),".")</f>
        <v>8295</v>
      </c>
      <c r="FD181">
        <f>IF(ISNUMBER(VLOOKUP($F181,AREA_EM_ALLYEAR,Seq!I$1,FALSE)),VLOOKUP($F181,AREA_EM_ALLYEAR,Seq!I$1,FALSE),".")</f>
        <v>9102</v>
      </c>
      <c r="FE181">
        <f>IF(ISNUMBER(VLOOKUP($F181,AREA_EM_ALLYEAR,Seq!J$1,FALSE)),VLOOKUP($F181,AREA_EM_ALLYEAR,Seq!J$1,FALSE),".")</f>
        <v>9374</v>
      </c>
      <c r="FF181">
        <f>IF(ISNUMBER(VLOOKUP($F181,AREA_EM_ALLYEAR,Seq!K$1,FALSE)),VLOOKUP($F181,AREA_EM_ALLYEAR,Seq!K$1,FALSE),".")</f>
        <v>12523</v>
      </c>
      <c r="FG181">
        <f>IF(ISNUMBER(VLOOKUP($F181,AREA_EM_ALLYEAR,Seq!L$1,FALSE)),VLOOKUP($F181,AREA_EM_ALLYEAR,Seq!L$1,FALSE),".")</f>
        <v>15193</v>
      </c>
      <c r="FH181">
        <f>IF(ISNUMBER(VLOOKUP($F181,AREA_EM_ALLYEAR,Seq!M$1,FALSE)),VLOOKUP($F181,AREA_EM_ALLYEAR,Seq!M$1,FALSE),".")</f>
        <v>17267</v>
      </c>
      <c r="FI181">
        <f>IF(ISNUMBER(VLOOKUP($F181,AREA_EM_ALLYEAR,Seq!N$1,FALSE)),VLOOKUP($F181,AREA_EM_ALLYEAR,Seq!N$1,FALSE),".")</f>
        <v>21085</v>
      </c>
      <c r="FJ181">
        <f>IF(ISNUMBER(VLOOKUP($F181,AREA_EM_ALLYEAR,Seq!O$1,FALSE)),VLOOKUP($F181,AREA_EM_ALLYEAR,Seq!O$1,FALSE),".")</f>
        <v>20694</v>
      </c>
      <c r="FK181">
        <f t="shared" si="130"/>
        <v>20694</v>
      </c>
      <c r="FN181">
        <f>IF( ISNUMBER(VLOOKUP($F181,AREA_LIFE,Seq!V$1,FALSE)-Life!V$39),VLOOKUP($F181,AREA_LIFE,Seq!V$1,FALSE)-Life!V$39,".")</f>
        <v>8.3652682926829272</v>
      </c>
      <c r="FO181">
        <f>IF( ISNUMBER(VLOOKUP($F181,AREA_LIFE,Seq!W$1,FALSE)-Life!W$39),VLOOKUP($F181,AREA_LIFE,Seq!W$1,FALSE)-Life!W$39,".")</f>
        <v>8.4966829268292798</v>
      </c>
      <c r="FP181" t="str">
        <f>IF( ISNUMBER(VLOOKUP($F181,AREA_LIFE,Seq!X$1,FALSE)-Life!X$39),VLOOKUP($F181,AREA_LIFE,Seq!X$1,FALSE)-Life!X$39,".")</f>
        <v>.</v>
      </c>
      <c r="FQ181" t="str">
        <f>IF( ISNUMBER(VLOOKUP($F181,AREA_LIFE,Seq!Y$1,FALSE)-Life!Y$39),VLOOKUP($F181,AREA_LIFE,Seq!Y$1,FALSE)-Life!Y$39,".")</f>
        <v>.</v>
      </c>
      <c r="FR181" t="str">
        <f>IF( ISNUMBER(VLOOKUP($F181,AREA_LIFE,Seq!Z$1,FALSE)-Life!Z$39),VLOOKUP($F181,AREA_LIFE,Seq!Z$1,FALSE)-Life!Z$39,".")</f>
        <v>.</v>
      </c>
      <c r="FS181">
        <f>IF( ISNUMBER(VLOOKUP($F181,AREA_LIFE,Seq!AA$1,FALSE)-Life!AA$39),VLOOKUP($F181,AREA_LIFE,Seq!AA$1,FALSE)-Life!AA$39,".")</f>
        <v>8.7488292682926811</v>
      </c>
      <c r="FT181">
        <f>IF( ISNUMBER(VLOOKUP($F181,AREA_LIFE,Seq!AB$1,FALSE)-Life!AB$39),VLOOKUP($F181,AREA_LIFE,Seq!AB$1,FALSE)-Life!AB$39,".")</f>
        <v>8.7895121951219579</v>
      </c>
      <c r="FU181" t="str">
        <f>IF( ISNUMBER(VLOOKUP($F181,AREA_LIFE,Seq!AC$1,FALSE)-Life!AC$39),VLOOKUP($F181,AREA_LIFE,Seq!AC$1,FALSE)-Life!AC$39,".")</f>
        <v>.</v>
      </c>
      <c r="FV181" t="str">
        <f>IF( ISNUMBER(VLOOKUP($F181,AREA_LIFE,Seq!AD$1,FALSE)-Life!AD$39),VLOOKUP($F181,AREA_LIFE,Seq!AD$1,FALSE)-Life!AD$39,".")</f>
        <v>.</v>
      </c>
      <c r="FW181" t="str">
        <f>IF( ISNUMBER(VLOOKUP($F181,AREA_LIFE,Seq!AE$1,FALSE)-Life!AE$39),VLOOKUP($F181,AREA_LIFE,Seq!AE$1,FALSE)-Life!AE$39,".")</f>
        <v>.</v>
      </c>
      <c r="FX181">
        <f>IF( ISNUMBER(VLOOKUP($F181,AREA_LIFE,Seq!AF$1,FALSE)-Life!AF$39),VLOOKUP($F181,AREA_LIFE,Seq!AF$1,FALSE)-Life!AF$39,".")</f>
        <v>8.9355609756097607</v>
      </c>
      <c r="FY181">
        <f>IF( ISNUMBER(VLOOKUP($F181,AREA_LIFE,Seq!AG$1,FALSE)-Life!AG$39),VLOOKUP($F181,AREA_LIFE,Seq!AG$1,FALSE)-Life!AG$39,".")</f>
        <v>8.9252195121951274</v>
      </c>
      <c r="FZ181">
        <f>IF( ISNUMBER(VLOOKUP($F181,AREA_LIFE,Seq!AH$1,FALSE)-Life!AH$39),VLOOKUP($F181,AREA_LIFE,Seq!AH$1,FALSE)-Life!AH$39,".")</f>
        <v>8.722804878048791</v>
      </c>
      <c r="GA181">
        <f>IF( ISNUMBER(VLOOKUP($F181,AREA_LIFE,Seq!AI$1,FALSE)-Life!AI$39),VLOOKUP($F181,AREA_LIFE,Seq!AI$1,FALSE)-Life!AI$39,".")</f>
        <v>8.9084634146341415</v>
      </c>
      <c r="GB181">
        <f>IF( ISNUMBER(VLOOKUP($F181,AREA_LIFE,Seq!AJ$1,FALSE)-Life!AJ$39),VLOOKUP($F181,AREA_LIFE,Seq!AJ$1,FALSE)-Life!AJ$39,".")</f>
        <v>8.5877073170731677</v>
      </c>
      <c r="GC181">
        <f>IF( ISNUMBER(VLOOKUP($F181,AREA_LIFE,Seq!AK$1,FALSE)-Life!AK$39),VLOOKUP($F181,AREA_LIFE,Seq!AK$1,FALSE)-Life!AK$39,".")</f>
        <v>8.211731707317071</v>
      </c>
      <c r="GD181">
        <f>IF( ISNUMBER(VLOOKUP($F181,AREA_LIFE,Seq!AL$1,FALSE)-Life!AL$39),VLOOKUP($F181,AREA_LIFE,Seq!AL$1,FALSE)-Life!AL$39,".")</f>
        <v>8.1264146341463572</v>
      </c>
      <c r="GE181">
        <f>IF( ISNUMBER(VLOOKUP($F181,AREA_LIFE,Seq!AM$1,FALSE)-Life!AM$39),VLOOKUP($F181,AREA_LIFE,Seq!AM$1,FALSE)-Life!AM$39,".")</f>
        <v>8.1887560975609688</v>
      </c>
      <c r="GF181">
        <f>IF( ISNUMBER(VLOOKUP($F181,AREA_LIFE,Seq!AN$1,FALSE)-Life!AN$39),VLOOKUP($F181,AREA_LIFE,Seq!AN$1,FALSE)-Life!AN$39,".")</f>
        <v>7.9969024390243817</v>
      </c>
      <c r="GG181">
        <f>IF( ISNUMBER(VLOOKUP($F181,AREA_LIFE,Seq!AO$1,FALSE)-Life!AO$39),VLOOKUP($F181,AREA_LIFE,Seq!AO$1,FALSE)-Life!AO$39,".")</f>
        <v>7.9568048780487715</v>
      </c>
      <c r="GH181">
        <f>IF( ISNUMBER(VLOOKUP($F181,AREA_LIFE,Seq!AP$1,FALSE)-Life!AP$39),VLOOKUP($F181,AREA_LIFE,Seq!AP$1,FALSE)-Life!AP$39,".")</f>
        <v>7.9301463414634128</v>
      </c>
      <c r="GI181">
        <f>IF( ISNUMBER(VLOOKUP($F181,AREA_LIFE,Seq!AQ$1,FALSE)-Life!AQ$39),VLOOKUP($F181,AREA_LIFE,Seq!AQ$1,FALSE)-Life!AQ$39,".")</f>
        <v>8.022560975609764</v>
      </c>
      <c r="GJ181">
        <f>IF( ISNUMBER(VLOOKUP($F181,AREA_LIFE,Seq!AR$1,FALSE)-Life!AR$39),VLOOKUP($F181,AREA_LIFE,Seq!AR$1,FALSE)-Life!AR$39,".")</f>
        <v>8.0434390243902527</v>
      </c>
      <c r="GK181">
        <f>IF( ISNUMBER(VLOOKUP($F181,AREA_LIFE,Seq!AS$1,FALSE)-Life!AS$39),VLOOKUP($F181,AREA_LIFE,Seq!AS$1,FALSE)-Life!AS$39,".")</f>
        <v>8.0918536585365928</v>
      </c>
      <c r="GL181">
        <f>IF( ISNUMBER(VLOOKUP($F181,AREA_LIFE,Seq!AT$1,FALSE)-Life!AT$39),VLOOKUP($F181,AREA_LIFE,Seq!AT$1,FALSE)-Life!AT$39,".")</f>
        <v>8.1165609756097439</v>
      </c>
      <c r="GM181">
        <f>IF( ISNUMBER(VLOOKUP($F181,AREA_LIFE,Seq!AU$1,FALSE)-Life!AU$39),VLOOKUP($F181,AREA_LIFE,Seq!AU$1,FALSE)-Life!AU$39,".")</f>
        <v>8.2648048780487784</v>
      </c>
      <c r="GN181">
        <f>IF( ISNUMBER(VLOOKUP($F181,AREA_LIFE,Seq!AV$1,FALSE)-Life!AV$39),VLOOKUP($F181,AREA_LIFE,Seq!AV$1,FALSE)-Life!AV$39,".")</f>
        <v>8.2778536585365998</v>
      </c>
      <c r="GO181">
        <f>IF( ISNUMBER(VLOOKUP($F181,AREA_LIFE,Seq!AW$1,FALSE)-Life!AW$39),VLOOKUP($F181,AREA_LIFE,Seq!AW$1,FALSE)-Life!AW$39,".")</f>
        <v>8.3496097560975642</v>
      </c>
      <c r="GP181">
        <f>IF( ISNUMBER(VLOOKUP($F181,AREA_LIFE,Seq!AX$1,FALSE)-Life!AX$39),VLOOKUP($F181,AREA_LIFE,Seq!AX$1,FALSE)-Life!AX$39,".")</f>
        <v>8.2705609756097545</v>
      </c>
      <c r="GQ181">
        <f t="shared" si="131"/>
        <v>8.2705609756097545</v>
      </c>
      <c r="GS181">
        <f>IFERROR(VLOOKUP($F181,AREA_LIFE,Seq!V$1,FALSE),".")</f>
        <v>74.333658536585361</v>
      </c>
      <c r="GT181">
        <f>IFERROR(VLOOKUP($F181,AREA_LIFE,Seq!W$1,FALSE),".")</f>
        <v>74.663414634146349</v>
      </c>
      <c r="GU181" t="str">
        <f>IFERROR(VLOOKUP($F181,AREA_LIFE,Seq!X$1,FALSE),".")</f>
        <v>.</v>
      </c>
      <c r="GV181" t="str">
        <f>IFERROR(VLOOKUP($F181,AREA_LIFE,Seq!Y$1,FALSE),".")</f>
        <v>.</v>
      </c>
      <c r="GW181" t="str">
        <f>IFERROR(VLOOKUP($F181,AREA_LIFE,Seq!Z$1,FALSE),".")</f>
        <v>.</v>
      </c>
      <c r="GX181">
        <f>IFERROR(VLOOKUP($F181,AREA_LIFE,Seq!AA$1,FALSE),".")</f>
        <v>75.629268292682937</v>
      </c>
      <c r="GY181">
        <f>IFERROR(VLOOKUP($F181,AREA_LIFE,Seq!AB$1,FALSE),".")</f>
        <v>75.870731707317091</v>
      </c>
      <c r="GZ181" t="str">
        <f>IFERROR(VLOOKUP($F181,AREA_LIFE,Seq!AC$1,FALSE),".")</f>
        <v>.</v>
      </c>
      <c r="HA181" t="str">
        <f>IFERROR(VLOOKUP($F181,AREA_LIFE,Seq!AD$1,FALSE),".")</f>
        <v>.</v>
      </c>
      <c r="HB181" t="str">
        <f>IFERROR(VLOOKUP($F181,AREA_LIFE,Seq!AE$1,FALSE),".")</f>
        <v>.</v>
      </c>
      <c r="HC181">
        <f>IFERROR(VLOOKUP($F181,AREA_LIFE,Seq!AF$1,FALSE),".")</f>
        <v>76.994634146341468</v>
      </c>
      <c r="HD181">
        <f>IFERROR(VLOOKUP($F181,AREA_LIFE,Seq!AG$1,FALSE),".")</f>
        <v>77.27560975609758</v>
      </c>
      <c r="HE181">
        <f>IFERROR(VLOOKUP($F181,AREA_LIFE,Seq!AH$1,FALSE),".")</f>
        <v>77.378048780487816</v>
      </c>
      <c r="HF181">
        <f>IFERROR(VLOOKUP($F181,AREA_LIFE,Seq!AI$1,FALSE),".")</f>
        <v>77.878048780487816</v>
      </c>
      <c r="HG181">
        <f>IFERROR(VLOOKUP($F181,AREA_LIFE,Seq!AJ$1,FALSE),".")</f>
        <v>77.878048780487816</v>
      </c>
      <c r="HH181">
        <f>IFERROR(VLOOKUP($F181,AREA_LIFE,Seq!AK$1,FALSE),".")</f>
        <v>77.82926829268294</v>
      </c>
      <c r="HI181">
        <f>IFERROR(VLOOKUP($F181,AREA_LIFE,Seq!AL$1,FALSE),".")</f>
        <v>78.078048780487819</v>
      </c>
      <c r="HJ181">
        <f>IFERROR(VLOOKUP($F181,AREA_LIFE,Seq!AM$1,FALSE),".")</f>
        <v>78.480487804878052</v>
      </c>
      <c r="HK181">
        <f>IFERROR(VLOOKUP($F181,AREA_LIFE,Seq!AN$1,FALSE),".")</f>
        <v>78.631707317073179</v>
      </c>
      <c r="HL181">
        <f>IFERROR(VLOOKUP($F181,AREA_LIFE,Seq!AO$1,FALSE),".")</f>
        <v>78.931707317073176</v>
      </c>
      <c r="HM181">
        <f>IFERROR(VLOOKUP($F181,AREA_LIFE,Seq!AP$1,FALSE),".")</f>
        <v>79.234146341463429</v>
      </c>
      <c r="HN181">
        <f>IFERROR(VLOOKUP($F181,AREA_LIFE,Seq!AQ$1,FALSE),".")</f>
        <v>79.634146341463421</v>
      </c>
      <c r="HO181">
        <f>IFERROR(VLOOKUP($F181,AREA_LIFE,Seq!AR$1,FALSE),".")</f>
        <v>79.936585365853674</v>
      </c>
      <c r="HP181">
        <f>IFERROR(VLOOKUP($F181,AREA_LIFE,Seq!AS$1,FALSE),".")</f>
        <v>80.239024390243912</v>
      </c>
      <c r="HQ181">
        <f>IFERROR(VLOOKUP($F181,AREA_LIFE,Seq!AT$1,FALSE),".")</f>
        <v>80.490243902439033</v>
      </c>
      <c r="HR181">
        <f>IFERROR(VLOOKUP($F181,AREA_LIFE,Seq!AU$1,FALSE),".")</f>
        <v>80.841463414634148</v>
      </c>
      <c r="HS181">
        <f>IFERROR(VLOOKUP($F181,AREA_LIFE,Seq!AV$1,FALSE),".")</f>
        <v>81.041463414634151</v>
      </c>
      <c r="HT181">
        <f>IFERROR(VLOOKUP($F181,AREA_LIFE,Seq!AW$1,FALSE),".")</f>
        <v>81.292682926829272</v>
      </c>
      <c r="HU181">
        <f>IFERROR(VLOOKUP($F181,AREA_LIFE,Seq!AX$1,FALSE),".")</f>
        <v>81.395121951219522</v>
      </c>
      <c r="HV181">
        <f>HU181</f>
        <v>81.395121951219522</v>
      </c>
      <c r="HZ181">
        <f t="shared" si="134"/>
        <v>193297</v>
      </c>
      <c r="IA181">
        <f t="shared" si="132"/>
        <v>15333</v>
      </c>
      <c r="IB181">
        <f t="shared" si="135"/>
        <v>73720856.5843831</v>
      </c>
      <c r="IC181">
        <f t="shared" si="136"/>
        <v>-15199254.601739109</v>
      </c>
      <c r="ID181">
        <f t="shared" si="133"/>
        <v>6.6194920157370982E-2</v>
      </c>
      <c r="IE181">
        <f>work!FK181</f>
        <v>17164</v>
      </c>
      <c r="IF181">
        <f>work!FL181</f>
        <v>8740</v>
      </c>
      <c r="IG181">
        <f>work!FM181</f>
        <v>42775</v>
      </c>
      <c r="IH181">
        <f>IF(ISNUMBER(work!FS181-work!FK181),work!FS181-work!FK181,".")</f>
        <v>10119</v>
      </c>
      <c r="II181">
        <f>IF(ISNUMBER(work!FT181-work!FL181),work!FT181-work!FL181,".")</f>
        <v>7413</v>
      </c>
      <c r="IJ181">
        <f>IF(ISNUMBER(work!FU181-work!FM181),work!FU181-work!FM181,".")</f>
        <v>30959</v>
      </c>
    </row>
    <row r="182" spans="1:244" hidden="1">
      <c r="A182" s="24" t="str">
        <f t="shared" si="97"/>
        <v>大洋洲及太平洋岛屿</v>
      </c>
      <c r="B182" s="24" t="str">
        <f t="shared" si="137"/>
        <v>Out</v>
      </c>
      <c r="C182" s="24" t="str">
        <f t="shared" si="138"/>
        <v>Out</v>
      </c>
      <c r="D182" s="24"/>
      <c r="E182" s="25" t="s">
        <v>3239</v>
      </c>
      <c r="F182" s="26" t="str">
        <f t="shared" si="100"/>
        <v>CookIs.</v>
      </c>
      <c r="G182" s="27" t="str">
        <f t="shared" si="101"/>
        <v>.</v>
      </c>
      <c r="H182" s="27" t="str">
        <f t="shared" si="102"/>
        <v>.</v>
      </c>
      <c r="I182" s="27" t="str">
        <f t="shared" si="103"/>
        <v>.</v>
      </c>
      <c r="J182" s="27" t="str">
        <f t="shared" si="104"/>
        <v>.</v>
      </c>
      <c r="K182" s="27" t="str">
        <f t="shared" si="105"/>
        <v>.</v>
      </c>
      <c r="L182" s="27" t="str">
        <f t="shared" si="106"/>
        <v>.</v>
      </c>
      <c r="M182" s="27" t="str">
        <f t="shared" si="107"/>
        <v>.</v>
      </c>
      <c r="N182" s="27" t="str">
        <f t="shared" si="108"/>
        <v>.</v>
      </c>
      <c r="O182" s="27" t="str">
        <f t="shared" si="109"/>
        <v>.</v>
      </c>
      <c r="P182" s="27" t="str">
        <f t="shared" si="110"/>
        <v>.</v>
      </c>
      <c r="Q182" s="27" t="str">
        <f t="shared" si="111"/>
        <v>.</v>
      </c>
      <c r="R182" s="27" t="str">
        <f t="shared" si="112"/>
        <v>.</v>
      </c>
      <c r="S182" s="27">
        <f t="shared" si="113"/>
        <v>113</v>
      </c>
      <c r="T182" s="27">
        <f t="shared" si="114"/>
        <v>123</v>
      </c>
      <c r="U182" s="27">
        <f t="shared" si="115"/>
        <v>402</v>
      </c>
      <c r="V182" s="27">
        <f t="shared" si="116"/>
        <v>84</v>
      </c>
      <c r="W182" s="27">
        <f t="shared" si="117"/>
        <v>25</v>
      </c>
      <c r="X182" s="27">
        <f t="shared" si="118"/>
        <v>728</v>
      </c>
      <c r="Y182" s="27">
        <f t="shared" si="119"/>
        <v>388</v>
      </c>
      <c r="Z182" s="27">
        <f t="shared" si="120"/>
        <v>251</v>
      </c>
      <c r="AA182" s="27">
        <f t="shared" si="121"/>
        <v>637</v>
      </c>
      <c r="AB182" s="27">
        <f t="shared" si="122"/>
        <v>457</v>
      </c>
      <c r="AC182" s="27">
        <f t="shared" si="123"/>
        <v>271</v>
      </c>
      <c r="AD182" s="27">
        <f t="shared" si="124"/>
        <v>2614</v>
      </c>
      <c r="AE182" s="27">
        <f t="shared" si="139"/>
        <v>2030</v>
      </c>
      <c r="AF182" s="27">
        <f t="shared" si="140"/>
        <v>0</v>
      </c>
      <c r="AG182" s="27"/>
      <c r="AH182" s="27" t="str">
        <f>IF(ISNUMBER(work!C182+work!AH182),work!C182+work!AH182,".")</f>
        <v>.</v>
      </c>
      <c r="AI182" s="27" t="str">
        <f>IF(ISNUMBER(work!D182+work!AI182),work!D182+work!AI182,".")</f>
        <v>.</v>
      </c>
      <c r="AJ182" s="27" t="str">
        <f>IF(ISNUMBER(work!E182+work!AJ182),work!E182+work!AJ182,".")</f>
        <v>.</v>
      </c>
      <c r="AK182" s="27" t="str">
        <f>IF(ISNUMBER(work!F182+work!AK182),work!F182+work!AK182,".")</f>
        <v>.</v>
      </c>
      <c r="AL182" s="27" t="str">
        <f>IF(ISNUMBER(work!G182+work!AL182),work!G182+work!AL182,".")</f>
        <v>.</v>
      </c>
      <c r="AM182" s="27" t="str">
        <f>IF(ISNUMBER(work!H182+work!AM182),work!H182+work!AM182,".")</f>
        <v>.</v>
      </c>
      <c r="AN182" s="27" t="str">
        <f>IF(ISNUMBER(work!I182+work!AN182),work!I182+work!AN182,".")</f>
        <v>.</v>
      </c>
      <c r="AO182" s="27" t="str">
        <f>IF(ISNUMBER(work!J182+work!AO182),work!J182+work!AO182,".")</f>
        <v>.</v>
      </c>
      <c r="AP182" s="27" t="str">
        <f>IF(ISNUMBER(work!K182+work!AP182),work!K182+work!AP182,".")</f>
        <v>.</v>
      </c>
      <c r="AQ182" s="27" t="str">
        <f>IF(ISNUMBER(work!L182+work!AQ182),work!L182+work!AQ182,".")</f>
        <v>.</v>
      </c>
      <c r="AR182" s="27" t="str">
        <f>IF(ISNUMBER(work!M182+work!AR182),work!M182+work!AR182,".")</f>
        <v>.</v>
      </c>
      <c r="AS182" s="27" t="str">
        <f>IF(ISNUMBER(work!N182+work!AS182),work!N182+work!AS182,".")</f>
        <v>.</v>
      </c>
      <c r="AT182" s="27" t="str">
        <f>IF(ISNUMBER(work!O182+work!AT182),work!O182+work!AT182,".")</f>
        <v>.</v>
      </c>
      <c r="AU182" s="27" t="str">
        <f>IF(ISNUMBER(work!P182+work!AU182),work!P182+work!AU182,".")</f>
        <v>.</v>
      </c>
      <c r="AV182" s="27" t="str">
        <f>IF(ISNUMBER(work!Q182+work!AV182),work!Q182+work!AV182,".")</f>
        <v>.</v>
      </c>
      <c r="AW182" s="27" t="str">
        <f>IF(ISNUMBER(work!R182+work!AW182),work!R182+work!AW182,".")</f>
        <v>.</v>
      </c>
      <c r="AX182" s="27" t="str">
        <f>IF(ISNUMBER(work!S182+work!AX182),work!S182+work!AX182,".")</f>
        <v>.</v>
      </c>
      <c r="AY182" s="27" t="str">
        <f>IF(ISNUMBER(work!T182+work!AY182),work!T182+work!AY182,".")</f>
        <v>.</v>
      </c>
      <c r="AZ182" s="27" t="str">
        <f>IF(ISNUMBER(work!U182+work!AZ182),work!U182+work!AZ182,".")</f>
        <v>.</v>
      </c>
      <c r="BA182" s="27" t="str">
        <f>IF(ISNUMBER(work!V182+work!BA182),work!V182+work!BA182,".")</f>
        <v>.</v>
      </c>
      <c r="BB182" s="27" t="str">
        <f>IF(ISNUMBER(work!W182+work!BB182),work!W182+work!BB182,".")</f>
        <v>.</v>
      </c>
      <c r="BC182" s="27" t="str">
        <f>IF(ISNUMBER(work!X182+work!BC182),work!X182+work!BC182,".")</f>
        <v>.</v>
      </c>
      <c r="BD182" s="27" t="str">
        <f>IF(ISNUMBER(work!Y182+work!BD182),work!Y182+work!BD182,".")</f>
        <v>.</v>
      </c>
      <c r="BE182" s="27" t="str">
        <f>IF(ISNUMBER(work!Z182+work!BE182),work!Z182+work!BE182,".")</f>
        <v>.</v>
      </c>
      <c r="BF182" s="27" t="str">
        <f>IF(ISNUMBER(work!AA182+work!BF182),work!AA182+work!BF182,".")</f>
        <v>.</v>
      </c>
      <c r="BG182" s="27" t="str">
        <f>IF(ISNUMBER(work!AB182+work!BG182),work!AB182+work!BG182,".")</f>
        <v>.</v>
      </c>
      <c r="BH182" s="27" t="str">
        <f>IF(ISNUMBER(work!AC182+work!BH182),work!AC182+work!BH182,".")</f>
        <v>.</v>
      </c>
      <c r="BI182" s="27" t="str">
        <f>IF(ISNUMBER(work!AD182+work!BI182),work!AD182+work!BI182,".")</f>
        <v>.</v>
      </c>
      <c r="BJ182" s="27" t="str">
        <f>IF(ISNUMBER(work!AE182+work!BJ182),work!AE182+work!BJ182,".")</f>
        <v>.</v>
      </c>
      <c r="BK182" s="27" t="str">
        <f>IF(ISNUMBER(work!AF182+work!BK182),work!AF182+work!BK182,".")</f>
        <v>.</v>
      </c>
      <c r="BL182" s="27"/>
      <c r="BM182" s="27" t="str">
        <f>IF(ISNUMBER(work!AH182-work!C182),work!AH182-work!C182,".")</f>
        <v>.</v>
      </c>
      <c r="BN182" s="27" t="str">
        <f>IF(ISNUMBER(work!AI182-work!D182),work!AI182-work!D182,".")</f>
        <v>.</v>
      </c>
      <c r="BO182" s="27" t="str">
        <f>IF(ISNUMBER(work!AJ182-work!E182),work!AJ182-work!E182,".")</f>
        <v>.</v>
      </c>
      <c r="BP182" s="27" t="str">
        <f>IF(ISNUMBER(work!AK182-work!F182),work!AK182-work!F182,".")</f>
        <v>.</v>
      </c>
      <c r="BQ182" s="27" t="str">
        <f>IF(ISNUMBER(work!AL182-work!G182),work!AL182-work!G182,".")</f>
        <v>.</v>
      </c>
      <c r="BR182" s="27" t="str">
        <f>IF(ISNUMBER(work!AM182-work!H182),work!AM182-work!H182,".")</f>
        <v>.</v>
      </c>
      <c r="BS182" s="27" t="str">
        <f>IF(ISNUMBER(work!AN182-work!I182),work!AN182-work!I182,".")</f>
        <v>.</v>
      </c>
      <c r="BT182" s="27" t="str">
        <f>IF(ISNUMBER(work!AO182-work!J182),work!AO182-work!J182,".")</f>
        <v>.</v>
      </c>
      <c r="BU182" s="27" t="str">
        <f>IF(ISNUMBER(work!AP182-work!K182),work!AP182-work!K182,".")</f>
        <v>.</v>
      </c>
      <c r="BV182" s="27" t="str">
        <f>IF(ISNUMBER(work!AQ182-work!L182),work!AQ182-work!L182,".")</f>
        <v>.</v>
      </c>
      <c r="BW182" s="27" t="str">
        <f>IF(ISNUMBER(work!AR182-work!M182),work!AR182-work!M182,".")</f>
        <v>.</v>
      </c>
      <c r="BX182" s="27" t="str">
        <f>IF(ISNUMBER(work!AS182-work!N182),work!AS182-work!N182,".")</f>
        <v>.</v>
      </c>
      <c r="BY182" s="27" t="str">
        <f>IF(ISNUMBER(work!AT182-work!O182),work!AT182-work!O182,".")</f>
        <v>.</v>
      </c>
      <c r="BZ182" s="27" t="str">
        <f>IF(ISNUMBER(work!AU182-work!P182),work!AU182-work!P182,".")</f>
        <v>.</v>
      </c>
      <c r="CA182" s="27" t="str">
        <f>IF(ISNUMBER(work!AV182-work!Q182),work!AV182-work!Q182,".")</f>
        <v>.</v>
      </c>
      <c r="CB182" s="27" t="str">
        <f>IF(ISNUMBER(work!AW182-work!R182),work!AW182-work!R182,".")</f>
        <v>.</v>
      </c>
      <c r="CC182" s="27" t="str">
        <f>IF(ISNUMBER(work!AX182-work!S182),work!AX182-work!S182,".")</f>
        <v>.</v>
      </c>
      <c r="CD182" s="27" t="str">
        <f>IF(ISNUMBER(work!AY182-work!T182),work!AY182-work!T182,".")</f>
        <v>.</v>
      </c>
      <c r="CE182" s="27" t="str">
        <f>IF(ISNUMBER(work!AZ182-work!U182),work!AZ182-work!U182,".")</f>
        <v>.</v>
      </c>
      <c r="CF182" s="27" t="str">
        <f>IF(ISNUMBER(work!BA182-work!V182),work!BA182-work!V182,".")</f>
        <v>.</v>
      </c>
      <c r="CG182" s="27" t="str">
        <f>IF(ISNUMBER(work!BB182-work!W182),work!BB182-work!W182,".")</f>
        <v>.</v>
      </c>
      <c r="CH182" s="27" t="str">
        <f>IF(ISNUMBER(work!BC182-work!X182),work!BC182-work!X182,".")</f>
        <v>.</v>
      </c>
      <c r="CI182" s="27" t="str">
        <f>IF(ISNUMBER(work!BD182-work!Y182),work!BD182-work!Y182,".")</f>
        <v>.</v>
      </c>
      <c r="CJ182" s="27" t="str">
        <f>IF(ISNUMBER(work!BE182-work!Z182),work!BE182-work!Z182,".")</f>
        <v>.</v>
      </c>
      <c r="CK182" s="27" t="str">
        <f>IF(ISNUMBER(work!BF182-work!AA182),work!BF182-work!AA182,".")</f>
        <v>.</v>
      </c>
      <c r="CL182" s="27" t="str">
        <f>IF(ISNUMBER(work!BG182-work!AB182),work!BG182-work!AB182,".")</f>
        <v>.</v>
      </c>
      <c r="CM182" s="27" t="str">
        <f>IF(ISNUMBER(work!BH182-work!AC182),work!BH182-work!AC182,".")</f>
        <v>.</v>
      </c>
      <c r="CN182" s="27" t="str">
        <f>IF(ISNUMBER(work!BI182-work!AD182),work!BI182-work!AD182,".")</f>
        <v>.</v>
      </c>
      <c r="CO182" s="27" t="str">
        <f>IF(ISNUMBER(work!BJ182-work!AE182),work!BJ182-work!AE182,".")</f>
        <v>.</v>
      </c>
      <c r="CP182" s="27" t="str">
        <f>IF(ISNUMBER(work!BK182-work!AF182),work!BK182-work!AF182,".")</f>
        <v>.</v>
      </c>
      <c r="CQ182" s="27"/>
      <c r="CR182" s="27"/>
      <c r="CS182" s="27" t="str">
        <f>IF(ISNUMBER(work!CR182-work!BN182),work!CR182-work!BN182,".")</f>
        <v>.</v>
      </c>
      <c r="CT182" s="27" t="str">
        <f>IF(ISNUMBER(work!CS182-work!BO182),work!CS182-work!BO182,".")</f>
        <v>.</v>
      </c>
      <c r="CU182" s="27" t="str">
        <f>IF(ISNUMBER(work!CT182-work!BP182),work!CT182-work!BP182,".")</f>
        <v>.</v>
      </c>
      <c r="CV182" s="27" t="str">
        <f>IF(ISNUMBER(work!CU182-work!BQ182),work!CU182-work!BQ182,".")</f>
        <v>.</v>
      </c>
      <c r="CW182" s="27" t="str">
        <f>IF(ISNUMBER(work!CV182-work!BR182),work!CV182-work!BR182,".")</f>
        <v>.</v>
      </c>
      <c r="CX182" s="27" t="str">
        <f>IF(ISNUMBER(work!CW182-work!BS182),work!CW182-work!BS182,".")</f>
        <v>.</v>
      </c>
      <c r="CY182" s="27" t="str">
        <f>IF(ISNUMBER(work!CX182-work!BT182),work!CX182-work!BT182,".")</f>
        <v>.</v>
      </c>
      <c r="CZ182" s="27" t="str">
        <f>IF(ISNUMBER(work!CY182-work!BU182),work!CY182-work!BU182,".")</f>
        <v>.</v>
      </c>
      <c r="DA182" s="27" t="str">
        <f>IF(ISNUMBER(work!CZ182-work!BV182),work!CZ182-work!BV182,".")</f>
        <v>.</v>
      </c>
      <c r="DB182" s="27" t="str">
        <f>IF(ISNUMBER(work!DA182-work!BW182),work!DA182-work!BW182,".")</f>
        <v>.</v>
      </c>
      <c r="DC182" s="27" t="str">
        <f>IF(ISNUMBER(work!DB182-work!BX182),work!DB182-work!BX182,".")</f>
        <v>.</v>
      </c>
      <c r="DD182" s="27" t="str">
        <f>IF(ISNUMBER(work!DC182-work!BY182),work!DC182-work!BY182,".")</f>
        <v>.</v>
      </c>
      <c r="DE182" s="27" t="str">
        <f>IF(ISNUMBER(work!DD182-work!BZ182),work!DD182-work!BZ182,".")</f>
        <v>.</v>
      </c>
      <c r="DF182" s="27" t="str">
        <f>IF(ISNUMBER(work!DE182-work!CA182),work!DE182-work!CA182,".")</f>
        <v>.</v>
      </c>
      <c r="DG182" s="27" t="str">
        <f>IF(ISNUMBER(work!DF182-work!CB182),work!DF182-work!CB182,".")</f>
        <v>.</v>
      </c>
      <c r="DH182" s="27" t="str">
        <f>IF(ISNUMBER(work!DG182-work!CC182),work!DG182-work!CC182,".")</f>
        <v>.</v>
      </c>
      <c r="DI182" s="27" t="str">
        <f>IF(ISNUMBER(work!DH182-work!CD182),work!DH182-work!CD182,".")</f>
        <v>.</v>
      </c>
      <c r="DJ182" s="27" t="str">
        <f>IF(ISNUMBER(work!DI182-work!CE182),work!DI182-work!CE182,".")</f>
        <v>.</v>
      </c>
      <c r="DK182" s="27" t="str">
        <f>IF(ISNUMBER(work!DJ182-work!CF182),work!DJ182-work!CF182,".")</f>
        <v>.</v>
      </c>
      <c r="DL182" s="27" t="str">
        <f>IF(ISNUMBER(work!DK182-work!CG182),work!DK182-work!CG182,".")</f>
        <v>.</v>
      </c>
      <c r="DM182" s="27" t="str">
        <f>IF(ISNUMBER(work!DL182-work!CH182),work!DL182-work!CH182,".")</f>
        <v>.</v>
      </c>
      <c r="DN182" s="27" t="str">
        <f>IF(ISNUMBER(work!DM182-work!CI182),work!DM182-work!CI182,".")</f>
        <v>.</v>
      </c>
      <c r="DO182" s="27" t="str">
        <f>IF(ISNUMBER(work!DN182-work!CJ182),work!DN182-work!CJ182,".")</f>
        <v>.</v>
      </c>
      <c r="DP182" s="27" t="str">
        <f>IF(ISNUMBER(work!DO182-work!CK182),work!DO182-work!CK182,".")</f>
        <v>.</v>
      </c>
      <c r="DQ182" s="27" t="str">
        <f>IF(ISNUMBER(work!DP182-work!CL182),work!DP182-work!CL182,".")</f>
        <v>.</v>
      </c>
      <c r="DR182" s="27" t="str">
        <f>IF(ISNUMBER(work!DQ182-work!CM182),work!DQ182-work!CM182,".")</f>
        <v>.</v>
      </c>
      <c r="DS182" s="27" t="str">
        <f>IF(ISNUMBER(work!DR182-work!CN182),work!DR182-work!CN182,".")</f>
        <v>.</v>
      </c>
      <c r="DT182" s="27" t="str">
        <f>IF(ISNUMBER(work!DS182-work!CO182),work!DS182-work!CO182,".")</f>
        <v>.</v>
      </c>
      <c r="DU182" s="27" t="str">
        <f>IF(ISNUMBER(work!DT182-work!CP182),work!DT182-work!CP182,".")</f>
        <v>.</v>
      </c>
      <c r="DV182" s="27" t="str">
        <f t="shared" si="127"/>
        <v>.</v>
      </c>
      <c r="DW182" s="27"/>
      <c r="DX182" s="27" t="str">
        <f>IF(ISNUMBER(work!FJ182/work!FN182),work!FJ182/work!FN182,".")</f>
        <v>.</v>
      </c>
      <c r="DY182" s="27" t="str">
        <f>IF(ISNUMBER(work!FK182/work!FO182),work!FK182/work!FO182,".")</f>
        <v>.</v>
      </c>
      <c r="DZ182" s="27" t="str">
        <f>IF(ISNUMBER(work!FL182/work!FP182),work!FL182/work!FP182,".")</f>
        <v>.</v>
      </c>
      <c r="EA182" s="27" t="str">
        <f>IF(ISNUMBER(work!FM182/work!FQ182),work!FM182/work!FQ182,".")</f>
        <v>.</v>
      </c>
      <c r="EB182" s="27" t="str">
        <f>IF(ISNUMBER((work!FK182+work!FL182)/(work!FO182+work!FP182)),(work!FK182+work!FL182)/(work!FO182+work!FP182),".")</f>
        <v>.</v>
      </c>
      <c r="EC182" s="27" t="str">
        <f>IF(ISNUMBER(work!FR182/work!FV182),work!FR182/work!FV182,".")</f>
        <v>.</v>
      </c>
      <c r="ED182" s="27" t="str">
        <f>IF(ISNUMBER(work!FS182/work!FW182),work!FS182/work!FW182,".")</f>
        <v>.</v>
      </c>
      <c r="EE182" s="27" t="str">
        <f>IF(ISNUMBER(work!FT182/work!FX182),work!FT182/work!FX182,".")</f>
        <v>.</v>
      </c>
      <c r="EF182" s="27" t="str">
        <f>IF(ISNUMBER(work!FU182/work!FY182),work!FU182/work!FY182,".")</f>
        <v>.</v>
      </c>
      <c r="EG182" s="27" t="str">
        <f>IF(ISNUMBER((work!FS182+work!FT182)/(work!FW182+work!FX182)),(work!FS182+work!FT182)/(work!FW182+work!FX182),".")</f>
        <v>.</v>
      </c>
      <c r="EH182" s="27" t="str">
        <f>work!EZ182</f>
        <v>.</v>
      </c>
      <c r="EI182" s="27" t="str">
        <f>work!FA182</f>
        <v>.</v>
      </c>
      <c r="EJ182" s="27" t="str">
        <f>work!FB182</f>
        <v>.</v>
      </c>
      <c r="EK182" s="27"/>
      <c r="EL182" s="27" t="str">
        <f t="shared" si="141"/>
        <v>.</v>
      </c>
      <c r="EM182" t="str">
        <f t="shared" si="129"/>
        <v>.</v>
      </c>
      <c r="EN182" t="str">
        <f>work!FM182</f>
        <v>.</v>
      </c>
      <c r="EO182" t="str">
        <f>IF(ISNUMBER(work!FK182+work!FL182),work!FK182+work!FL182,".")</f>
        <v>.</v>
      </c>
      <c r="EP182" t="str">
        <f>IF(ISNUMBER(work!FU182-work!FM182),work!FU182-work!FM182,".")</f>
        <v>.</v>
      </c>
      <c r="EQ182" t="str">
        <f>IF(ISNUMBER(work!FS182+work!FT182-work!FK182-work!FL182),(work!FS182+work!FT182-work!FK182-work!FL182),".")</f>
        <v>.</v>
      </c>
      <c r="EU182">
        <f>work!FC182</f>
        <v>2</v>
      </c>
      <c r="EV182" t="str">
        <f>work!FD182</f>
        <v>.</v>
      </c>
      <c r="EW182" t="str">
        <f>IF(ISNUMBER(VLOOKUP($F182,AREA_EM_ALLYEAR,Seq!B$1,FALSE)),VLOOKUP($F182,AREA_EM_ALLYEAR,Seq!B$1,FALSE),".")</f>
        <v>.</v>
      </c>
      <c r="EX182" t="str">
        <f>IF(ISNUMBER(VLOOKUP($F182,AREA_EM_ALLYEAR,Seq!C$1,FALSE)),VLOOKUP($F182,AREA_EM_ALLYEAR,Seq!C$1,FALSE),".")</f>
        <v>.</v>
      </c>
      <c r="EY182" t="str">
        <f>IF(ISNUMBER(VLOOKUP($F182,AREA_EM_ALLYEAR,Seq!D$1,FALSE)),VLOOKUP($F182,AREA_EM_ALLYEAR,Seq!D$1,FALSE),".")</f>
        <v>.</v>
      </c>
      <c r="EZ182" t="str">
        <f>IF(ISNUMBER(VLOOKUP($F182,AREA_EM_ALLYEAR,Seq!E$1,FALSE)),VLOOKUP($F182,AREA_EM_ALLYEAR,Seq!E$1,FALSE),".")</f>
        <v>.</v>
      </c>
      <c r="FA182" t="str">
        <f>IF(ISNUMBER(VLOOKUP($F182,AREA_EM_ALLYEAR,Seq!F$1,FALSE)),VLOOKUP($F182,AREA_EM_ALLYEAR,Seq!F$1,FALSE),".")</f>
        <v>.</v>
      </c>
      <c r="FB182" t="str">
        <f>IF(ISNUMBER(VLOOKUP($F182,AREA_EM_ALLYEAR,Seq!G$1,FALSE)),VLOOKUP($F182,AREA_EM_ALLYEAR,Seq!G$1,FALSE),".")</f>
        <v>.</v>
      </c>
      <c r="FC182" t="str">
        <f>IF(ISNUMBER(VLOOKUP($F182,AREA_EM_ALLYEAR,Seq!H$1,FALSE)),VLOOKUP($F182,AREA_EM_ALLYEAR,Seq!H$1,FALSE),".")</f>
        <v>.</v>
      </c>
      <c r="FD182" t="str">
        <f>IF(ISNUMBER(VLOOKUP($F182,AREA_EM_ALLYEAR,Seq!I$1,FALSE)),VLOOKUP($F182,AREA_EM_ALLYEAR,Seq!I$1,FALSE),".")</f>
        <v>.</v>
      </c>
      <c r="FE182" t="str">
        <f>IF(ISNUMBER(VLOOKUP($F182,AREA_EM_ALLYEAR,Seq!J$1,FALSE)),VLOOKUP($F182,AREA_EM_ALLYEAR,Seq!J$1,FALSE),".")</f>
        <v>.</v>
      </c>
      <c r="FF182" t="str">
        <f>IF(ISNUMBER(VLOOKUP($F182,AREA_EM_ALLYEAR,Seq!K$1,FALSE)),VLOOKUP($F182,AREA_EM_ALLYEAR,Seq!K$1,FALSE),".")</f>
        <v>.</v>
      </c>
      <c r="FG182" t="str">
        <f>IF(ISNUMBER(VLOOKUP($F182,AREA_EM_ALLYEAR,Seq!L$1,FALSE)),VLOOKUP($F182,AREA_EM_ALLYEAR,Seq!L$1,FALSE),".")</f>
        <v>.</v>
      </c>
      <c r="FH182" t="str">
        <f>IF(ISNUMBER(VLOOKUP($F182,AREA_EM_ALLYEAR,Seq!M$1,FALSE)),VLOOKUP($F182,AREA_EM_ALLYEAR,Seq!M$1,FALSE),".")</f>
        <v>.</v>
      </c>
      <c r="FI182" t="str">
        <f>IF(ISNUMBER(VLOOKUP($F182,AREA_EM_ALLYEAR,Seq!N$1,FALSE)),VLOOKUP($F182,AREA_EM_ALLYEAR,Seq!N$1,FALSE),".")</f>
        <v>.</v>
      </c>
      <c r="FJ182" t="str">
        <f>IF(ISNUMBER(VLOOKUP($F182,AREA_EM_ALLYEAR,Seq!O$1,FALSE)),VLOOKUP($F182,AREA_EM_ALLYEAR,Seq!O$1,FALSE),".")</f>
        <v>.</v>
      </c>
      <c r="FK182" t="str">
        <f t="shared" si="130"/>
        <v>.</v>
      </c>
      <c r="FN182" t="str">
        <f>IF( ISNUMBER(VLOOKUP($F182,AREA_LIFE,Seq!V$1,FALSE)-Life!V$39),VLOOKUP($F182,AREA_LIFE,Seq!V$1,FALSE)-Life!V$39,".")</f>
        <v>.</v>
      </c>
      <c r="FO182" t="str">
        <f>IF( ISNUMBER(VLOOKUP($F182,AREA_LIFE,Seq!W$1,FALSE)-Life!W$39),VLOOKUP($F182,AREA_LIFE,Seq!W$1,FALSE)-Life!W$39,".")</f>
        <v>.</v>
      </c>
      <c r="FP182" t="str">
        <f>IF( ISNUMBER(VLOOKUP($F182,AREA_LIFE,Seq!X$1,FALSE)-Life!X$39),VLOOKUP($F182,AREA_LIFE,Seq!X$1,FALSE)-Life!X$39,".")</f>
        <v>.</v>
      </c>
      <c r="FQ182" t="str">
        <f>IF( ISNUMBER(VLOOKUP($F182,AREA_LIFE,Seq!Y$1,FALSE)-Life!Y$39),VLOOKUP($F182,AREA_LIFE,Seq!Y$1,FALSE)-Life!Y$39,".")</f>
        <v>.</v>
      </c>
      <c r="FR182" t="str">
        <f>IF( ISNUMBER(VLOOKUP($F182,AREA_LIFE,Seq!Z$1,FALSE)-Life!Z$39),VLOOKUP($F182,AREA_LIFE,Seq!Z$1,FALSE)-Life!Z$39,".")</f>
        <v>.</v>
      </c>
      <c r="FS182" t="str">
        <f>IF( ISNUMBER(VLOOKUP($F182,AREA_LIFE,Seq!AA$1,FALSE)-Life!AA$39),VLOOKUP($F182,AREA_LIFE,Seq!AA$1,FALSE)-Life!AA$39,".")</f>
        <v>.</v>
      </c>
      <c r="FT182" t="str">
        <f>IF( ISNUMBER(VLOOKUP($F182,AREA_LIFE,Seq!AB$1,FALSE)-Life!AB$39),VLOOKUP($F182,AREA_LIFE,Seq!AB$1,FALSE)-Life!AB$39,".")</f>
        <v>.</v>
      </c>
      <c r="FU182" t="str">
        <f>IF( ISNUMBER(VLOOKUP($F182,AREA_LIFE,Seq!AC$1,FALSE)-Life!AC$39),VLOOKUP($F182,AREA_LIFE,Seq!AC$1,FALSE)-Life!AC$39,".")</f>
        <v>.</v>
      </c>
      <c r="FV182" t="str">
        <f>IF( ISNUMBER(VLOOKUP($F182,AREA_LIFE,Seq!AD$1,FALSE)-Life!AD$39),VLOOKUP($F182,AREA_LIFE,Seq!AD$1,FALSE)-Life!AD$39,".")</f>
        <v>.</v>
      </c>
      <c r="FW182" t="str">
        <f>IF( ISNUMBER(VLOOKUP($F182,AREA_LIFE,Seq!AE$1,FALSE)-Life!AE$39),VLOOKUP($F182,AREA_LIFE,Seq!AE$1,FALSE)-Life!AE$39,".")</f>
        <v>.</v>
      </c>
      <c r="FX182" t="str">
        <f>IF( ISNUMBER(VLOOKUP($F182,AREA_LIFE,Seq!AF$1,FALSE)-Life!AF$39),VLOOKUP($F182,AREA_LIFE,Seq!AF$1,FALSE)-Life!AF$39,".")</f>
        <v>.</v>
      </c>
      <c r="FY182" t="str">
        <f>IF( ISNUMBER(VLOOKUP($F182,AREA_LIFE,Seq!AG$1,FALSE)-Life!AG$39),VLOOKUP($F182,AREA_LIFE,Seq!AG$1,FALSE)-Life!AG$39,".")</f>
        <v>.</v>
      </c>
      <c r="FZ182" t="str">
        <f>IF( ISNUMBER(VLOOKUP($F182,AREA_LIFE,Seq!AH$1,FALSE)-Life!AH$39),VLOOKUP($F182,AREA_LIFE,Seq!AH$1,FALSE)-Life!AH$39,".")</f>
        <v>.</v>
      </c>
      <c r="GA182" t="str">
        <f>IF( ISNUMBER(VLOOKUP($F182,AREA_LIFE,Seq!AI$1,FALSE)-Life!AI$39),VLOOKUP($F182,AREA_LIFE,Seq!AI$1,FALSE)-Life!AI$39,".")</f>
        <v>.</v>
      </c>
      <c r="GB182" t="str">
        <f>IF( ISNUMBER(VLOOKUP($F182,AREA_LIFE,Seq!AJ$1,FALSE)-Life!AJ$39),VLOOKUP($F182,AREA_LIFE,Seq!AJ$1,FALSE)-Life!AJ$39,".")</f>
        <v>.</v>
      </c>
      <c r="GC182" t="str">
        <f>IF( ISNUMBER(VLOOKUP($F182,AREA_LIFE,Seq!AK$1,FALSE)-Life!AK$39),VLOOKUP($F182,AREA_LIFE,Seq!AK$1,FALSE)-Life!AK$39,".")</f>
        <v>.</v>
      </c>
      <c r="GD182" t="str">
        <f>IF( ISNUMBER(VLOOKUP($F182,AREA_LIFE,Seq!AL$1,FALSE)-Life!AL$39),VLOOKUP($F182,AREA_LIFE,Seq!AL$1,FALSE)-Life!AL$39,".")</f>
        <v>.</v>
      </c>
      <c r="GE182" t="str">
        <f>IF( ISNUMBER(VLOOKUP($F182,AREA_LIFE,Seq!AM$1,FALSE)-Life!AM$39),VLOOKUP($F182,AREA_LIFE,Seq!AM$1,FALSE)-Life!AM$39,".")</f>
        <v>.</v>
      </c>
      <c r="GF182" t="str">
        <f>IF( ISNUMBER(VLOOKUP($F182,AREA_LIFE,Seq!AN$1,FALSE)-Life!AN$39),VLOOKUP($F182,AREA_LIFE,Seq!AN$1,FALSE)-Life!AN$39,".")</f>
        <v>.</v>
      </c>
      <c r="GG182" t="str">
        <f>IF( ISNUMBER(VLOOKUP($F182,AREA_LIFE,Seq!AO$1,FALSE)-Life!AO$39),VLOOKUP($F182,AREA_LIFE,Seq!AO$1,FALSE)-Life!AO$39,".")</f>
        <v>.</v>
      </c>
      <c r="GH182" t="str">
        <f>IF( ISNUMBER(VLOOKUP($F182,AREA_LIFE,Seq!AP$1,FALSE)-Life!AP$39),VLOOKUP($F182,AREA_LIFE,Seq!AP$1,FALSE)-Life!AP$39,".")</f>
        <v>.</v>
      </c>
      <c r="GI182" t="str">
        <f>IF( ISNUMBER(VLOOKUP($F182,AREA_LIFE,Seq!AQ$1,FALSE)-Life!AQ$39),VLOOKUP($F182,AREA_LIFE,Seq!AQ$1,FALSE)-Life!AQ$39,".")</f>
        <v>.</v>
      </c>
      <c r="GJ182" t="str">
        <f>IF( ISNUMBER(VLOOKUP($F182,AREA_LIFE,Seq!AR$1,FALSE)-Life!AR$39),VLOOKUP($F182,AREA_LIFE,Seq!AR$1,FALSE)-Life!AR$39,".")</f>
        <v>.</v>
      </c>
      <c r="GK182" t="str">
        <f>IF( ISNUMBER(VLOOKUP($F182,AREA_LIFE,Seq!AS$1,FALSE)-Life!AS$39),VLOOKUP($F182,AREA_LIFE,Seq!AS$1,FALSE)-Life!AS$39,".")</f>
        <v>.</v>
      </c>
      <c r="GL182" t="str">
        <f>IF( ISNUMBER(VLOOKUP($F182,AREA_LIFE,Seq!AT$1,FALSE)-Life!AT$39),VLOOKUP($F182,AREA_LIFE,Seq!AT$1,FALSE)-Life!AT$39,".")</f>
        <v>.</v>
      </c>
      <c r="GM182" t="str">
        <f>IF( ISNUMBER(VLOOKUP($F182,AREA_LIFE,Seq!AU$1,FALSE)-Life!AU$39),VLOOKUP($F182,AREA_LIFE,Seq!AU$1,FALSE)-Life!AU$39,".")</f>
        <v>.</v>
      </c>
      <c r="GN182" t="str">
        <f>IF( ISNUMBER(VLOOKUP($F182,AREA_LIFE,Seq!AV$1,FALSE)-Life!AV$39),VLOOKUP($F182,AREA_LIFE,Seq!AV$1,FALSE)-Life!AV$39,".")</f>
        <v>.</v>
      </c>
      <c r="GO182" t="str">
        <f>IF( ISNUMBER(VLOOKUP($F182,AREA_LIFE,Seq!AW$1,FALSE)-Life!AW$39),VLOOKUP($F182,AREA_LIFE,Seq!AW$1,FALSE)-Life!AW$39,".")</f>
        <v>.</v>
      </c>
      <c r="GP182" t="str">
        <f>IF( ISNUMBER(VLOOKUP($F182,AREA_LIFE,Seq!AX$1,FALSE)-Life!AX$39),VLOOKUP($F182,AREA_LIFE,Seq!AX$1,FALSE)-Life!AX$39,".")</f>
        <v>.</v>
      </c>
      <c r="GQ182" t="str">
        <f t="shared" si="131"/>
        <v>.</v>
      </c>
      <c r="GS182" t="str">
        <f>IFERROR(VLOOKUP($F182,AREA_LIFE,Seq!V$1,FALSE),".")</f>
        <v>.</v>
      </c>
      <c r="GT182" t="str">
        <f>IFERROR(VLOOKUP($F182,AREA_LIFE,Seq!W$1,FALSE),".")</f>
        <v>.</v>
      </c>
      <c r="GU182" t="str">
        <f>IFERROR(VLOOKUP($F182,AREA_LIFE,Seq!X$1,FALSE),".")</f>
        <v>.</v>
      </c>
      <c r="GV182" t="str">
        <f>IFERROR(VLOOKUP($F182,AREA_LIFE,Seq!Y$1,FALSE),".")</f>
        <v>.</v>
      </c>
      <c r="GW182" t="str">
        <f>IFERROR(VLOOKUP($F182,AREA_LIFE,Seq!Z$1,FALSE),".")</f>
        <v>.</v>
      </c>
      <c r="GX182" t="str">
        <f>IFERROR(VLOOKUP($F182,AREA_LIFE,Seq!AA$1,FALSE),".")</f>
        <v>.</v>
      </c>
      <c r="GY182" t="str">
        <f>IFERROR(VLOOKUP($F182,AREA_LIFE,Seq!AB$1,FALSE),".")</f>
        <v>.</v>
      </c>
      <c r="GZ182" t="str">
        <f>IFERROR(VLOOKUP($F182,AREA_LIFE,Seq!AC$1,FALSE),".")</f>
        <v>.</v>
      </c>
      <c r="HA182" t="str">
        <f>IFERROR(VLOOKUP($F182,AREA_LIFE,Seq!AD$1,FALSE),".")</f>
        <v>.</v>
      </c>
      <c r="HB182" t="str">
        <f>IFERROR(VLOOKUP($F182,AREA_LIFE,Seq!AE$1,FALSE),".")</f>
        <v>.</v>
      </c>
      <c r="HC182" t="str">
        <f>IFERROR(VLOOKUP($F182,AREA_LIFE,Seq!AF$1,FALSE),".")</f>
        <v>.</v>
      </c>
      <c r="HD182" t="str">
        <f>IFERROR(VLOOKUP($F182,AREA_LIFE,Seq!AG$1,FALSE),".")</f>
        <v>.</v>
      </c>
      <c r="HE182" t="str">
        <f>IFERROR(VLOOKUP($F182,AREA_LIFE,Seq!AH$1,FALSE),".")</f>
        <v>.</v>
      </c>
      <c r="HF182" t="str">
        <f>IFERROR(VLOOKUP($F182,AREA_LIFE,Seq!AI$1,FALSE),".")</f>
        <v>.</v>
      </c>
      <c r="HG182" t="str">
        <f>IFERROR(VLOOKUP($F182,AREA_LIFE,Seq!AJ$1,FALSE),".")</f>
        <v>.</v>
      </c>
      <c r="HH182" t="str">
        <f>IFERROR(VLOOKUP($F182,AREA_LIFE,Seq!AK$1,FALSE),".")</f>
        <v>.</v>
      </c>
      <c r="HI182" t="str">
        <f>IFERROR(VLOOKUP($F182,AREA_LIFE,Seq!AL$1,FALSE),".")</f>
        <v>.</v>
      </c>
      <c r="HJ182" t="str">
        <f>IFERROR(VLOOKUP($F182,AREA_LIFE,Seq!AM$1,FALSE),".")</f>
        <v>.</v>
      </c>
      <c r="HK182" t="str">
        <f>IFERROR(VLOOKUP($F182,AREA_LIFE,Seq!AN$1,FALSE),".")</f>
        <v>.</v>
      </c>
      <c r="HL182" t="str">
        <f>IFERROR(VLOOKUP($F182,AREA_LIFE,Seq!AO$1,FALSE),".")</f>
        <v>.</v>
      </c>
      <c r="HM182" t="str">
        <f>IFERROR(VLOOKUP($F182,AREA_LIFE,Seq!AP$1,FALSE),".")</f>
        <v>.</v>
      </c>
      <c r="HN182" t="str">
        <f>IFERROR(VLOOKUP($F182,AREA_LIFE,Seq!AQ$1,FALSE),".")</f>
        <v>.</v>
      </c>
      <c r="HO182" t="str">
        <f>IFERROR(VLOOKUP($F182,AREA_LIFE,Seq!AR$1,FALSE),".")</f>
        <v>.</v>
      </c>
      <c r="HP182" t="str">
        <f>IFERROR(VLOOKUP($F182,AREA_LIFE,Seq!AS$1,FALSE),".")</f>
        <v>.</v>
      </c>
      <c r="HQ182" t="str">
        <f>IFERROR(VLOOKUP($F182,AREA_LIFE,Seq!AT$1,FALSE),".")</f>
        <v>.</v>
      </c>
      <c r="HR182" t="str">
        <f>IFERROR(VLOOKUP($F182,AREA_LIFE,Seq!AU$1,FALSE),".")</f>
        <v>.</v>
      </c>
      <c r="HS182" t="str">
        <f>IFERROR(VLOOKUP($F182,AREA_LIFE,Seq!AV$1,FALSE),".")</f>
        <v>.</v>
      </c>
      <c r="HT182" t="str">
        <f>IFERROR(VLOOKUP($F182,AREA_LIFE,Seq!AW$1,FALSE),".")</f>
        <v>.</v>
      </c>
      <c r="HU182" t="str">
        <f>IFERROR(VLOOKUP($F182,AREA_LIFE,Seq!AX$1,FALSE),".")</f>
        <v>.</v>
      </c>
      <c r="HV182" t="str">
        <f>IFERROR(VLOOKUP($F182,AREA_LIFE,Seq!AY$1,FALSE),".")</f>
        <v>.</v>
      </c>
      <c r="HZ182">
        <f t="shared" si="134"/>
        <v>747</v>
      </c>
      <c r="IA182">
        <f t="shared" si="132"/>
        <v>0</v>
      </c>
      <c r="IB182" t="str">
        <f t="shared" si="135"/>
        <v>.</v>
      </c>
      <c r="IC182" t="str">
        <f t="shared" si="136"/>
        <v>.</v>
      </c>
      <c r="ID182" t="str">
        <f t="shared" si="133"/>
        <v>.</v>
      </c>
      <c r="IE182" t="str">
        <f>work!FK182</f>
        <v>.</v>
      </c>
      <c r="IF182" t="str">
        <f>work!FL182</f>
        <v>.</v>
      </c>
      <c r="IG182" t="str">
        <f>work!FM182</f>
        <v>.</v>
      </c>
      <c r="IH182" t="str">
        <f>IF(ISNUMBER(work!FS182-work!FK182),work!FS182-work!FK182,".")</f>
        <v>.</v>
      </c>
      <c r="II182" t="str">
        <f>IF(ISNUMBER(work!FT182-work!FL182),work!FT182-work!FL182,".")</f>
        <v>.</v>
      </c>
      <c r="IJ182" t="str">
        <f>IF(ISNUMBER(work!FU182-work!FM182),work!FU182-work!FM182,".")</f>
        <v>.</v>
      </c>
    </row>
    <row r="183" spans="1:244" hidden="1">
      <c r="A183" s="24" t="str">
        <f t="shared" si="97"/>
        <v>大洋洲及太平洋岛屿</v>
      </c>
      <c r="B183" s="24" t="str">
        <f t="shared" si="137"/>
        <v>InEM90</v>
      </c>
      <c r="C183" s="24" t="str">
        <f t="shared" si="138"/>
        <v>Out</v>
      </c>
      <c r="D183" s="24"/>
      <c r="E183" s="25" t="s">
        <v>2659</v>
      </c>
      <c r="F183" s="26" t="str">
        <f t="shared" si="100"/>
        <v>Fiji</v>
      </c>
      <c r="G183" s="27">
        <f t="shared" si="101"/>
        <v>0</v>
      </c>
      <c r="H183" s="27">
        <f t="shared" si="102"/>
        <v>0</v>
      </c>
      <c r="I183" s="27">
        <f t="shared" si="103"/>
        <v>0</v>
      </c>
      <c r="J183" s="27">
        <f t="shared" si="104"/>
        <v>0</v>
      </c>
      <c r="K183" s="27">
        <f t="shared" si="105"/>
        <v>0</v>
      </c>
      <c r="L183" s="27">
        <f t="shared" si="106"/>
        <v>0</v>
      </c>
      <c r="M183" s="27">
        <f t="shared" si="107"/>
        <v>0</v>
      </c>
      <c r="N183" s="27">
        <f t="shared" si="108"/>
        <v>0</v>
      </c>
      <c r="O183" s="27">
        <f t="shared" si="109"/>
        <v>0</v>
      </c>
      <c r="P183" s="27">
        <f t="shared" si="110"/>
        <v>10</v>
      </c>
      <c r="Q183" s="27">
        <f t="shared" si="111"/>
        <v>45</v>
      </c>
      <c r="R183" s="27">
        <f t="shared" si="112"/>
        <v>50</v>
      </c>
      <c r="S183" s="27">
        <f t="shared" si="113"/>
        <v>0</v>
      </c>
      <c r="T183" s="27">
        <f t="shared" si="114"/>
        <v>0</v>
      </c>
      <c r="U183" s="27">
        <f t="shared" si="115"/>
        <v>13</v>
      </c>
      <c r="V183" s="27">
        <f t="shared" si="116"/>
        <v>85</v>
      </c>
      <c r="W183" s="27">
        <f t="shared" si="117"/>
        <v>0</v>
      </c>
      <c r="X183" s="27">
        <f t="shared" si="118"/>
        <v>57</v>
      </c>
      <c r="Y183" s="27">
        <f t="shared" si="119"/>
        <v>32</v>
      </c>
      <c r="Z183" s="27">
        <f t="shared" si="120"/>
        <v>0</v>
      </c>
      <c r="AA183" s="27">
        <f t="shared" si="121"/>
        <v>76</v>
      </c>
      <c r="AB183" s="27">
        <f t="shared" si="122"/>
        <v>105</v>
      </c>
      <c r="AC183" s="27">
        <f t="shared" si="123"/>
        <v>4</v>
      </c>
      <c r="AD183" s="27">
        <f t="shared" si="124"/>
        <v>16</v>
      </c>
      <c r="AE183" s="27">
        <f t="shared" si="139"/>
        <v>50</v>
      </c>
      <c r="AF183" s="27">
        <f t="shared" si="140"/>
        <v>0</v>
      </c>
      <c r="AG183" s="27"/>
      <c r="AH183" s="27">
        <f>IF(ISNUMBER(work!C183+work!AH183),work!C183+work!AH183,".")</f>
        <v>18410680.88501643</v>
      </c>
      <c r="AI183" s="27">
        <f>IF(ISNUMBER(work!D183+work!AI183),work!D183+work!AI183,".")</f>
        <v>19369352.580355901</v>
      </c>
      <c r="AJ183" s="27">
        <f>IF(ISNUMBER(work!E183+work!AJ183),work!E183+work!AJ183,".")</f>
        <v>21113287.420760479</v>
      </c>
      <c r="AK183" s="27">
        <f>IF(ISNUMBER(work!F183+work!AK183),work!F183+work!AK183,".")</f>
        <v>23397330.363626633</v>
      </c>
      <c r="AL183" s="27">
        <f>IF(ISNUMBER(work!G183+work!AL183),work!G183+work!AL183,".")</f>
        <v>26946111.421492595</v>
      </c>
      <c r="AM183" s="27">
        <f>IF(ISNUMBER(work!H183+work!AM183),work!H183+work!AM183,".")</f>
        <v>30561877.402098864</v>
      </c>
      <c r="AN183" s="27">
        <f>IF(ISNUMBER(work!I183+work!AN183),work!I183+work!AN183,".")</f>
        <v>33250108.310719784</v>
      </c>
      <c r="AO183" s="27">
        <f>IF(ISNUMBER(work!J183+work!AO183),work!J183+work!AO183,".")</f>
        <v>37084425.075116642</v>
      </c>
      <c r="AP183" s="27">
        <f>IF(ISNUMBER(work!K183+work!AP183),work!K183+work!AP183,".")</f>
        <v>41262928.845946543</v>
      </c>
      <c r="AQ183" s="27">
        <f>IF(ISNUMBER(work!L183+work!AQ183),work!L183+work!AQ183,".")</f>
        <v>42958630.792939454</v>
      </c>
      <c r="AR183" s="27">
        <f>IF(ISNUMBER(work!M183+work!AR183),work!M183+work!AR183,".")</f>
        <v>44593582.908928841</v>
      </c>
      <c r="AS183" s="27">
        <f>IF(ISNUMBER(work!N183+work!AS183),work!N183+work!AS183,".")</f>
        <v>48680302.785962008</v>
      </c>
      <c r="AT183" s="27">
        <f>IF(ISNUMBER(work!O183+work!AT183),work!O183+work!AT183,".")</f>
        <v>55582382.09322311</v>
      </c>
      <c r="AU183" s="27">
        <f>IF(ISNUMBER(work!P183+work!AU183),work!P183+work!AU183,".")</f>
        <v>63347553.15286763</v>
      </c>
      <c r="AV183" s="27">
        <f>IF(ISNUMBER(work!Q183+work!AV183),work!Q183+work!AV183,".")</f>
        <v>71634819.934515059</v>
      </c>
      <c r="AW183" s="27">
        <f>IF(ISNUMBER(work!R183+work!AW183),work!R183+work!AW183,".")</f>
        <v>79430586.375342309</v>
      </c>
      <c r="AX183" s="27">
        <f>IF(ISNUMBER(work!S183+work!AX183),work!S183+work!AX183,".")</f>
        <v>87365758.559573352</v>
      </c>
      <c r="AY183" s="27">
        <f>IF(ISNUMBER(work!T183+work!AY183),work!T183+work!AY183,".")</f>
        <v>95472495.733458087</v>
      </c>
      <c r="AZ183" s="27">
        <f>IF(ISNUMBER(work!U183+work!AZ183),work!U183+work!AZ183,".")</f>
        <v>102909246.43442467</v>
      </c>
      <c r="BA183" s="27">
        <f>IF(ISNUMBER(work!V183+work!BA183),work!V183+work!BA183,".")</f>
        <v>110732238.76057409</v>
      </c>
      <c r="BB183" s="27">
        <f>IF(ISNUMBER(work!W183+work!BB183),work!W183+work!BB183,".")</f>
        <v>120016443.14564933</v>
      </c>
      <c r="BC183" s="27">
        <f>IF(ISNUMBER(work!X183+work!BC183),work!X183+work!BC183,".")</f>
        <v>129967198.03535433</v>
      </c>
      <c r="BD183" s="27">
        <f>IF(ISNUMBER(work!Y183+work!BD183),work!Y183+work!BD183,".")</f>
        <v>141784078.08413509</v>
      </c>
      <c r="BE183" s="27">
        <f>IF(ISNUMBER(work!Z183+work!BE183),work!Z183+work!BE183,".")</f>
        <v>155946531.04102549</v>
      </c>
      <c r="BF183" s="27">
        <f>IF(ISNUMBER(work!AA183+work!BF183),work!AA183+work!BF183,".")</f>
        <v>171688536.32948139</v>
      </c>
      <c r="BG183" s="27">
        <f>IF(ISNUMBER(work!AB183+work!BG183),work!AB183+work!BG183,".")</f>
        <v>189525855.87514359</v>
      </c>
      <c r="BH183" s="27">
        <f>IF(ISNUMBER(work!AC183+work!BH183),work!AC183+work!BH183,".")</f>
        <v>211495666.49667498</v>
      </c>
      <c r="BI183" s="27">
        <f>IF(ISNUMBER(work!AD183+work!BI183),work!AD183+work!BI183,".")</f>
        <v>238951551.28446752</v>
      </c>
      <c r="BJ183" s="27">
        <f>IF(ISNUMBER(work!AE183+work!BJ183),work!AE183+work!BJ183,".")</f>
        <v>260441024.29694775</v>
      </c>
      <c r="BK183" s="27">
        <f>IF(ISNUMBER(work!AF183+work!BK183),work!AF183+work!BK183,".")</f>
        <v>293940898.49522388</v>
      </c>
      <c r="BL183" s="27"/>
      <c r="BM183" s="27">
        <f>IF(ISNUMBER(work!AH183-work!C183),work!AH183-work!C183,".")</f>
        <v>-18177707.678049568</v>
      </c>
      <c r="BN183" s="27">
        <f>IF(ISNUMBER(work!AI183-work!D183),work!AI183-work!D183,".")</f>
        <v>-19121632.187989499</v>
      </c>
      <c r="BO183" s="27">
        <f>IF(ISNUMBER(work!AJ183-work!E183),work!AJ183-work!E183,".")</f>
        <v>-20880376.961504322</v>
      </c>
      <c r="BP183" s="27">
        <f>IF(ISNUMBER(work!AK183-work!F183),work!AK183-work!F183,".")</f>
        <v>-23173643.436304968</v>
      </c>
      <c r="BQ183" s="27">
        <f>IF(ISNUMBER(work!AL183-work!G183),work!AL183-work!G183,".")</f>
        <v>-26703650.396028604</v>
      </c>
      <c r="BR183" s="27">
        <f>IF(ISNUMBER(work!AM183-work!H183),work!AM183-work!H183,".")</f>
        <v>-30330602.260787733</v>
      </c>
      <c r="BS183" s="27">
        <f>IF(ISNUMBER(work!AN183-work!I183),work!AN183-work!I183,".")</f>
        <v>-33000909.562500823</v>
      </c>
      <c r="BT183" s="27">
        <f>IF(ISNUMBER(work!AO183-work!J183),work!AO183-work!J183,".")</f>
        <v>-36851710.871397562</v>
      </c>
      <c r="BU183" s="27">
        <f>IF(ISNUMBER(work!AP183-work!K183),work!AP183-work!K183,".")</f>
        <v>-41027990.462523855</v>
      </c>
      <c r="BV183" s="27">
        <f>IF(ISNUMBER(work!AQ183-work!L183),work!AQ183-work!L183,".")</f>
        <v>-42706216.207178146</v>
      </c>
      <c r="BW183" s="27">
        <f>IF(ISNUMBER(work!AR183-work!M183),work!AR183-work!M183,".")</f>
        <v>-44326528.277193367</v>
      </c>
      <c r="BX183" s="27">
        <f>IF(ISNUMBER(work!AS183-work!N183),work!AS183-work!N183,".")</f>
        <v>-48420458.629283391</v>
      </c>
      <c r="BY183" s="27">
        <f>IF(ISNUMBER(work!AT183-work!O183),work!AT183-work!O183,".")</f>
        <v>-55306687.442987099</v>
      </c>
      <c r="BZ183" s="27">
        <f>IF(ISNUMBER(work!AU183-work!P183),work!AU183-work!P183,".")</f>
        <v>-63065986.118411958</v>
      </c>
      <c r="CA183" s="27">
        <f>IF(ISNUMBER(work!AV183-work!Q183),work!AV183-work!Q183,".")</f>
        <v>-71338892.981302142</v>
      </c>
      <c r="CB183" s="27">
        <f>IF(ISNUMBER(work!AW183-work!R183),work!AW183-work!R183,".")</f>
        <v>-79127261.248299092</v>
      </c>
      <c r="CC183" s="27">
        <f>IF(ISNUMBER(work!AX183-work!S183),work!AX183-work!S183,".")</f>
        <v>-87047873.826432049</v>
      </c>
      <c r="CD183" s="27">
        <f>IF(ISNUMBER(work!AY183-work!T183),work!AY183-work!T183,".")</f>
        <v>-95161604.464445904</v>
      </c>
      <c r="CE183" s="27">
        <f>IF(ISNUMBER(work!AZ183-work!U183),work!AZ183-work!U183,".")</f>
        <v>-102594313.57891533</v>
      </c>
      <c r="CF183" s="27">
        <f>IF(ISNUMBER(work!BA183-work!V183),work!BA183-work!V183,".")</f>
        <v>-110389591.81377991</v>
      </c>
      <c r="CG183" s="27">
        <f>IF(ISNUMBER(work!BB183-work!W183),work!BB183-work!W183,".")</f>
        <v>-119679621.19695066</v>
      </c>
      <c r="CH183" s="27">
        <f>IF(ISNUMBER(work!BC183-work!X183),work!BC183-work!X183,".")</f>
        <v>-129623639.64768167</v>
      </c>
      <c r="CI183" s="27">
        <f>IF(ISNUMBER(work!BD183-work!Y183),work!BD183-work!Y183,".")</f>
        <v>-141429525.8280569</v>
      </c>
      <c r="CJ183" s="27">
        <f>IF(ISNUMBER(work!BE183-work!Z183),work!BE183-work!Z183,".")</f>
        <v>-155588433.26238653</v>
      </c>
      <c r="CK183" s="27">
        <f>IF(ISNUMBER(work!BF183-work!AA183),work!BF183-work!AA183,".")</f>
        <v>-171311459.36857459</v>
      </c>
      <c r="CL183" s="27">
        <f>IF(ISNUMBER(work!BG183-work!AB183),work!BG183-work!AB183,".")</f>
        <v>-189146139.37551039</v>
      </c>
      <c r="CM183" s="27">
        <f>IF(ISNUMBER(work!BH183-work!AC183),work!BH183-work!AC183,".")</f>
        <v>-211102280.20305499</v>
      </c>
      <c r="CN183" s="27">
        <f>IF(ISNUMBER(work!BI183-work!AD183),work!BI183-work!AD183,".")</f>
        <v>-238584128.4862265</v>
      </c>
      <c r="CO183" s="27">
        <f>IF(ISNUMBER(work!BJ183-work!AE183),work!BJ183-work!AE183,".")</f>
        <v>-260072866.65311024</v>
      </c>
      <c r="CP183" s="27">
        <f>IF(ISNUMBER(work!BK183-work!AF183),work!BK183-work!AF183,".")</f>
        <v>-293568209.33356678</v>
      </c>
      <c r="CQ183" s="27"/>
      <c r="CR183" s="27"/>
      <c r="CS183" s="27">
        <f>IF(ISNUMBER(work!CR183-work!BN183),work!CR183-work!BN183,".")</f>
        <v>9.1170600749670747E-2</v>
      </c>
      <c r="CT183" s="27">
        <f>IF(ISNUMBER(work!CS183-work!BO183),work!CS183-work!BO183,".")</f>
        <v>9.0170600749670746E-2</v>
      </c>
      <c r="CU183" s="27">
        <f>IF(ISNUMBER(work!CT183-work!BP183),work!CT183-work!BP183,".")</f>
        <v>9.0170600749670746E-2</v>
      </c>
      <c r="CV183" s="27">
        <f>IF(ISNUMBER(work!CU183-work!BQ183),work!CU183-work!BQ183,".")</f>
        <v>8.9170600749670745E-2</v>
      </c>
      <c r="CW183" s="27">
        <f>IF(ISNUMBER(work!CV183-work!BR183),work!CV183-work!BR183,".")</f>
        <v>8.9170600749670745E-2</v>
      </c>
      <c r="CX183" s="27">
        <f>IF(ISNUMBER(work!CW183-work!BS183),work!CW183-work!BS183,".")</f>
        <v>8.8170600749670758E-2</v>
      </c>
      <c r="CY183" s="27">
        <f>IF(ISNUMBER(work!CX183-work!BT183),work!CX183-work!BT183,".")</f>
        <v>8.7170600749670757E-2</v>
      </c>
      <c r="CZ183" s="27">
        <f>IF(ISNUMBER(work!CY183-work!BU183),work!CY183-work!BU183,".")</f>
        <v>8.6170600749670756E-2</v>
      </c>
      <c r="DA183" s="27">
        <f>IF(ISNUMBER(work!CZ183-work!BV183),work!CZ183-work!BV183,".")</f>
        <v>8.5170600749670755E-2</v>
      </c>
      <c r="DB183" s="27">
        <f>IF(ISNUMBER(work!DA183-work!BW183),work!DA183-work!BW183,".")</f>
        <v>8.4170600749670754E-2</v>
      </c>
      <c r="DC183" s="94">
        <f>IF(ISNUMBER(work!DB183-work!BX183),work!DB183-work!BX183,".")</f>
        <v>8.2170600749670752E-2</v>
      </c>
      <c r="DD183" s="27">
        <f>IF(ISNUMBER(work!DC183-work!BY183),work!DC183-work!BY183,".")</f>
        <v>8.0170600749670751E-2</v>
      </c>
      <c r="DE183" s="27">
        <f>IF(ISNUMBER(work!DD183-work!BZ183),work!DD183-work!BZ183,".")</f>
        <v>7.917060074967075E-2</v>
      </c>
      <c r="DF183" s="27">
        <f>IF(ISNUMBER(work!DE183-work!CA183),work!DE183-work!CA183,".")</f>
        <v>7.7170600749670748E-2</v>
      </c>
      <c r="DG183" s="27">
        <f>IF(ISNUMBER(work!DF183-work!CB183),work!DF183-work!CB183,".")</f>
        <v>7.5170600749670746E-2</v>
      </c>
      <c r="DH183" s="27">
        <f>IF(ISNUMBER(work!DG183-work!CC183),work!DG183-work!CC183,".")</f>
        <v>7.3170600749670744E-2</v>
      </c>
      <c r="DI183" s="27">
        <f>IF(ISNUMBER(work!DH183-work!CD183),work!DH183-work!CD183,".")</f>
        <v>7.0170600749670756E-2</v>
      </c>
      <c r="DJ183" s="27">
        <f>IF(ISNUMBER(work!DI183-work!CE183),work!DI183-work!CE183,".")</f>
        <v>6.8170600749670754E-2</v>
      </c>
      <c r="DK183" s="27">
        <f>IF(ISNUMBER(work!DJ183-work!CF183),work!DJ183-work!CF183,".")</f>
        <v>6.6170600749670752E-2</v>
      </c>
      <c r="DL183" s="27">
        <f>IF(ISNUMBER(work!DK183-work!CG183),work!DK183-work!CG183,".")</f>
        <v>6.4742112220842737E-2</v>
      </c>
      <c r="DM183" s="94">
        <f>IF(ISNUMBER(work!DL183-work!CH183),work!DL183-work!CH183,".")</f>
        <v>6.3003219485057022E-2</v>
      </c>
      <c r="DN183" s="27">
        <f>IF(ISNUMBER(work!DM183-work!CI183),work!DM183-work!CI183,".")</f>
        <v>6.0938191245452598E-2</v>
      </c>
      <c r="DO183" s="27">
        <f>IF(ISNUMBER(work!DN183-work!CJ183),work!DN183-work!CJ183,".")</f>
        <v>5.8552754049058763E-2</v>
      </c>
      <c r="DP183" s="27">
        <f>IF(ISNUMBER(work!DO183-work!CK183),work!DO183-work!CK183,".")</f>
        <v>5.5760463247944772E-2</v>
      </c>
      <c r="DQ183" s="27">
        <f>IF(ISNUMBER(work!DP183-work!CL183),work!DP183-work!CL183,".")</f>
        <v>5.1467258486908862E-2</v>
      </c>
      <c r="DR183" s="94">
        <f>IF(ISNUMBER(work!DQ183-work!CM183),work!DQ183-work!CM183,".")</f>
        <v>4.7647845651087019E-2</v>
      </c>
      <c r="DS183" s="27">
        <f>IF(ISNUMBER(work!DR183-work!CN183),work!DR183-work!CN183,".")</f>
        <v>4.2202392809571242E-2</v>
      </c>
      <c r="DT183" s="27">
        <f>IF(ISNUMBER(work!DS183-work!CO183),work!DS183-work!CO183,".")</f>
        <v>3.6235955926977384E-2</v>
      </c>
      <c r="DU183" s="27">
        <f>IF(ISNUMBER(work!DT183-work!CP183),work!DT183-work!CP183,".")</f>
        <v>3.1146527558924511E-2</v>
      </c>
      <c r="DV183" s="27">
        <f t="shared" si="127"/>
        <v>3.1146527558924511E-2</v>
      </c>
      <c r="DW183" s="27"/>
      <c r="DX183" s="27" t="str">
        <f>IF(ISNUMBER(work!FJ183/work!FN183),work!FJ183/work!FN183,".")</f>
        <v>.</v>
      </c>
      <c r="DY183" s="27" t="str">
        <f>IF(ISNUMBER(work!FK183/work!FO183),work!FK183/work!FO183,".")</f>
        <v>.</v>
      </c>
      <c r="DZ183" s="27" t="str">
        <f>IF(ISNUMBER(work!FL183/work!FP183),work!FL183/work!FP183,".")</f>
        <v>.</v>
      </c>
      <c r="EA183" s="27" t="str">
        <f>IF(ISNUMBER(work!FM183/work!FQ183),work!FM183/work!FQ183,".")</f>
        <v>.</v>
      </c>
      <c r="EB183" s="27" t="str">
        <f>IF(ISNUMBER((work!FK183+work!FL183)/(work!FO183+work!FP183)),(work!FK183+work!FL183)/(work!FO183+work!FP183),".")</f>
        <v>.</v>
      </c>
      <c r="EC183" s="27" t="str">
        <f>IF(ISNUMBER(work!FR183/work!FV183),work!FR183/work!FV183,".")</f>
        <v>.</v>
      </c>
      <c r="ED183" s="27" t="str">
        <f>IF(ISNUMBER(work!FS183/work!FW183),work!FS183/work!FW183,".")</f>
        <v>.</v>
      </c>
      <c r="EE183" s="27" t="str">
        <f>IF(ISNUMBER(work!FT183/work!FX183),work!FT183/work!FX183,".")</f>
        <v>.</v>
      </c>
      <c r="EF183" s="27" t="str">
        <f>IF(ISNUMBER(work!FU183/work!FY183),work!FU183/work!FY183,".")</f>
        <v>.</v>
      </c>
      <c r="EG183" s="27" t="str">
        <f>IF(ISNUMBER((work!FS183+work!FT183)/(work!FW183+work!FX183)),(work!FS183+work!FT183)/(work!FW183+work!FX183),".")</f>
        <v>.</v>
      </c>
      <c r="EH183" s="27">
        <f>work!EZ183</f>
        <v>7.25929900421355E-3</v>
      </c>
      <c r="EI183" s="27">
        <f>work!FA183</f>
        <v>6.3574548067886561E-3</v>
      </c>
      <c r="EJ183" s="27">
        <f>work!FB183</f>
        <v>7.4842736699510153E-3</v>
      </c>
      <c r="EK183" s="27"/>
      <c r="EL183" s="27">
        <f t="shared" si="141"/>
        <v>9107.2369999999992</v>
      </c>
      <c r="EM183">
        <f t="shared" si="129"/>
        <v>0</v>
      </c>
      <c r="EN183" t="str">
        <f>work!FM183</f>
        <v>.</v>
      </c>
      <c r="EO183" t="str">
        <f>IF(ISNUMBER(work!FK183+work!FL183),work!FK183+work!FL183,".")</f>
        <v>.</v>
      </c>
      <c r="EP183" t="str">
        <f>IF(ISNUMBER(work!FU183-work!FM183),work!FU183-work!FM183,".")</f>
        <v>.</v>
      </c>
      <c r="EQ183" t="str">
        <f>IF(ISNUMBER(work!FS183+work!FT183-work!FK183-work!FL183),(work!FS183+work!FT183-work!FK183-work!FL183),".")</f>
        <v>.</v>
      </c>
      <c r="EU183">
        <f>work!FC183</f>
        <v>4600</v>
      </c>
      <c r="EV183">
        <f>work!FD183</f>
        <v>4600</v>
      </c>
      <c r="EW183" t="str">
        <f>IF(ISNUMBER(VLOOKUP($F183,AREA_EM_ALLYEAR,Seq!B$1,FALSE)),VLOOKUP($F183,AREA_EM_ALLYEAR,Seq!B$1,FALSE),".")</f>
        <v>.</v>
      </c>
      <c r="EX183" t="str">
        <f>IF(ISNUMBER(VLOOKUP($F183,AREA_EM_ALLYEAR,Seq!C$1,FALSE)),VLOOKUP($F183,AREA_EM_ALLYEAR,Seq!C$1,FALSE),".")</f>
        <v>.</v>
      </c>
      <c r="EY183" t="str">
        <f>IF(ISNUMBER(VLOOKUP($F183,AREA_EM_ALLYEAR,Seq!D$1,FALSE)),VLOOKUP($F183,AREA_EM_ALLYEAR,Seq!D$1,FALSE),".")</f>
        <v>.</v>
      </c>
      <c r="EZ183" t="str">
        <f>IF(ISNUMBER(VLOOKUP($F183,AREA_EM_ALLYEAR,Seq!E$1,FALSE)),VLOOKUP($F183,AREA_EM_ALLYEAR,Seq!E$1,FALSE),".")</f>
        <v>.</v>
      </c>
      <c r="FA183" t="str">
        <f>IF(ISNUMBER(VLOOKUP($F183,AREA_EM_ALLYEAR,Seq!F$1,FALSE)),VLOOKUP($F183,AREA_EM_ALLYEAR,Seq!F$1,FALSE),".")</f>
        <v>.</v>
      </c>
      <c r="FB183" t="str">
        <f>IF(ISNUMBER(VLOOKUP($F183,AREA_EM_ALLYEAR,Seq!G$1,FALSE)),VLOOKUP($F183,AREA_EM_ALLYEAR,Seq!G$1,FALSE),".")</f>
        <v>.</v>
      </c>
      <c r="FC183" t="str">
        <f>IF(ISNUMBER(VLOOKUP($F183,AREA_EM_ALLYEAR,Seq!H$1,FALSE)),VLOOKUP($F183,AREA_EM_ALLYEAR,Seq!H$1,FALSE),".")</f>
        <v>.</v>
      </c>
      <c r="FD183" t="str">
        <f>IF(ISNUMBER(VLOOKUP($F183,AREA_EM_ALLYEAR,Seq!I$1,FALSE)),VLOOKUP($F183,AREA_EM_ALLYEAR,Seq!I$1,FALSE),".")</f>
        <v>.</v>
      </c>
      <c r="FE183" t="str">
        <f>IF(ISNUMBER(VLOOKUP($F183,AREA_EM_ALLYEAR,Seq!J$1,FALSE)),VLOOKUP($F183,AREA_EM_ALLYEAR,Seq!J$1,FALSE),".")</f>
        <v>.</v>
      </c>
      <c r="FF183" t="str">
        <f>IF(ISNUMBER(VLOOKUP($F183,AREA_EM_ALLYEAR,Seq!K$1,FALSE)),VLOOKUP($F183,AREA_EM_ALLYEAR,Seq!K$1,FALSE),".")</f>
        <v>.</v>
      </c>
      <c r="FG183" t="str">
        <f>IF(ISNUMBER(VLOOKUP($F183,AREA_EM_ALLYEAR,Seq!L$1,FALSE)),VLOOKUP($F183,AREA_EM_ALLYEAR,Seq!L$1,FALSE),".")</f>
        <v>.</v>
      </c>
      <c r="FH183" t="str">
        <f>IF(ISNUMBER(VLOOKUP($F183,AREA_EM_ALLYEAR,Seq!M$1,FALSE)),VLOOKUP($F183,AREA_EM_ALLYEAR,Seq!M$1,FALSE),".")</f>
        <v>.</v>
      </c>
      <c r="FI183" t="str">
        <f>IF(ISNUMBER(VLOOKUP($F183,AREA_EM_ALLYEAR,Seq!N$1,FALSE)),VLOOKUP($F183,AREA_EM_ALLYEAR,Seq!N$1,FALSE),".")</f>
        <v>.</v>
      </c>
      <c r="FJ183" t="str">
        <f>IF(ISNUMBER(VLOOKUP($F183,AREA_EM_ALLYEAR,Seq!O$1,FALSE)),VLOOKUP($F183,AREA_EM_ALLYEAR,Seq!O$1,FALSE),".")</f>
        <v>.</v>
      </c>
      <c r="FK183" t="str">
        <f t="shared" si="130"/>
        <v>.</v>
      </c>
      <c r="FN183">
        <f>IF( ISNUMBER(VLOOKUP($F183,AREA_LIFE,Seq!V$1,FALSE)-Life!V$39),VLOOKUP($F183,AREA_LIFE,Seq!V$1,FALSE)-Life!V$39,".")</f>
        <v>-2.1576097560975569</v>
      </c>
      <c r="FO183">
        <f>IF( ISNUMBER(VLOOKUP($F183,AREA_LIFE,Seq!W$1,FALSE)-Life!W$39),VLOOKUP($F183,AREA_LIFE,Seq!W$1,FALSE)-Life!W$39,".")</f>
        <v>-1.9359512195121766</v>
      </c>
      <c r="FP183">
        <f>IF( ISNUMBER(VLOOKUP($F183,AREA_LIFE,Seq!X$1,FALSE)-Life!X$39),VLOOKUP($F183,AREA_LIFE,Seq!X$1,FALSE)-Life!X$39,".")</f>
        <v>-1.6857073170731809</v>
      </c>
      <c r="FQ183">
        <f>IF( ISNUMBER(VLOOKUP($F183,AREA_LIFE,Seq!Y$1,FALSE)-Life!Y$39),VLOOKUP($F183,AREA_LIFE,Seq!Y$1,FALSE)-Life!Y$39,".")</f>
        <v>-1.4213902439024366</v>
      </c>
      <c r="FR183">
        <f>IF( ISNUMBER(VLOOKUP($F183,AREA_LIFE,Seq!Z$1,FALSE)-Life!Z$39),VLOOKUP($F183,AREA_LIFE,Seq!Z$1,FALSE)-Life!Z$39,".")</f>
        <v>-1.1680243902439003</v>
      </c>
      <c r="FS183">
        <f>IF( ISNUMBER(VLOOKUP($F183,AREA_LIFE,Seq!AA$1,FALSE)-Life!AA$39),VLOOKUP($F183,AREA_LIFE,Seq!AA$1,FALSE)-Life!AA$39,".")</f>
        <v>-0.95614634146342325</v>
      </c>
      <c r="FT183">
        <f>IF( ISNUMBER(VLOOKUP($F183,AREA_LIFE,Seq!AB$1,FALSE)-Life!AB$39),VLOOKUP($F183,AREA_LIFE,Seq!AB$1,FALSE)-Life!AB$39,".")</f>
        <v>-0.81992682926831151</v>
      </c>
      <c r="FU183">
        <f>IF( ISNUMBER(VLOOKUP($F183,AREA_LIFE,Seq!AC$1,FALSE)-Life!AC$39),VLOOKUP($F183,AREA_LIFE,Seq!AC$1,FALSE)-Life!AC$39,".")</f>
        <v>-0.77639024390242639</v>
      </c>
      <c r="FV183">
        <f>IF( ISNUMBER(VLOOKUP($F183,AREA_LIFE,Seq!AD$1,FALSE)-Life!AD$39),VLOOKUP($F183,AREA_LIFE,Seq!AD$1,FALSE)-Life!AD$39,".")</f>
        <v>-0.83360975609754462</v>
      </c>
      <c r="FW183">
        <f>IF( ISNUMBER(VLOOKUP($F183,AREA_LIFE,Seq!AE$1,FALSE)-Life!AE$39),VLOOKUP($F183,AREA_LIFE,Seq!AE$1,FALSE)-Life!AE$39,".")</f>
        <v>-0.99056097560976752</v>
      </c>
      <c r="FX183">
        <f>IF( ISNUMBER(VLOOKUP($F183,AREA_LIFE,Seq!AF$1,FALSE)-Life!AF$39),VLOOKUP($F183,AREA_LIFE,Seq!AF$1,FALSE)-Life!AF$39,".")</f>
        <v>-1.2372439024390047</v>
      </c>
      <c r="FY183">
        <f>IF( ISNUMBER(VLOOKUP($F183,AREA_LIFE,Seq!AG$1,FALSE)-Life!AG$39),VLOOKUP($F183,AREA_LIFE,Seq!AG$1,FALSE)-Life!AG$39,".")</f>
        <v>-1.5545609756097747</v>
      </c>
      <c r="FZ183">
        <f>IF( ISNUMBER(VLOOKUP($F183,AREA_LIFE,Seq!AH$1,FALSE)-Life!AH$39),VLOOKUP($F183,AREA_LIFE,Seq!AH$1,FALSE)-Life!AH$39,".")</f>
        <v>-1.9079268292682912</v>
      </c>
      <c r="GA183">
        <f>IF( ISNUMBER(VLOOKUP($F183,AREA_LIFE,Seq!AI$1,FALSE)-Life!AI$39),VLOOKUP($F183,AREA_LIFE,Seq!AI$1,FALSE)-Life!AI$39,".")</f>
        <v>-2.2663170731707396</v>
      </c>
      <c r="GB183">
        <f>IF( ISNUMBER(VLOOKUP($F183,AREA_LIFE,Seq!AJ$1,FALSE)-Life!AJ$39),VLOOKUP($F183,AREA_LIFE,Seq!AJ$1,FALSE)-Life!AJ$39,".")</f>
        <v>-2.6096341463414774</v>
      </c>
      <c r="GC183">
        <f>IF( ISNUMBER(VLOOKUP($F183,AREA_LIFE,Seq!AK$1,FALSE)-Life!AK$39),VLOOKUP($F183,AREA_LIFE,Seq!AK$1,FALSE)-Life!AK$39,".")</f>
        <v>-2.9229268292683059</v>
      </c>
      <c r="GD183">
        <f>IF( ISNUMBER(VLOOKUP($F183,AREA_LIFE,Seq!AL$1,FALSE)-Life!AL$39),VLOOKUP($F183,AREA_LIFE,Seq!AL$1,FALSE)-Life!AL$39,".")</f>
        <v>-3.1986829268292638</v>
      </c>
      <c r="GE183">
        <f>IF( ISNUMBER(VLOOKUP($F183,AREA_LIFE,Seq!AM$1,FALSE)-Life!AM$39),VLOOKUP($F183,AREA_LIFE,Seq!AM$1,FALSE)-Life!AM$39,".")</f>
        <v>-3.4424878048780556</v>
      </c>
      <c r="GF183">
        <f>IF( ISNUMBER(VLOOKUP($F183,AREA_LIFE,Seq!AN$1,FALSE)-Life!AN$39),VLOOKUP($F183,AREA_LIFE,Seq!AN$1,FALSE)-Life!AN$39,".")</f>
        <v>-3.6582926829268416</v>
      </c>
      <c r="GG183">
        <f>IF( ISNUMBER(VLOOKUP($F183,AREA_LIFE,Seq!AO$1,FALSE)-Life!AO$39),VLOOKUP($F183,AREA_LIFE,Seq!AO$1,FALSE)-Life!AO$39,".")</f>
        <v>-3.8416829268292787</v>
      </c>
      <c r="GH183">
        <f>IF( ISNUMBER(VLOOKUP($F183,AREA_LIFE,Seq!AP$1,FALSE)-Life!AP$39),VLOOKUP($F183,AREA_LIFE,Seq!AP$1,FALSE)-Life!AP$39,".")</f>
        <v>-3.9906097560975553</v>
      </c>
      <c r="GI183">
        <f>IF( ISNUMBER(VLOOKUP($F183,AREA_LIFE,Seq!AQ$1,FALSE)-Life!AQ$39),VLOOKUP($F183,AREA_LIFE,Seq!AQ$1,FALSE)-Life!AQ$39,".")</f>
        <v>-4.1010487804878011</v>
      </c>
      <c r="GJ183">
        <f>IF( ISNUMBER(VLOOKUP($F183,AREA_LIFE,Seq!AR$1,FALSE)-Life!AR$39),VLOOKUP($F183,AREA_LIFE,Seq!AR$1,FALSE)-Life!AR$39,".")</f>
        <v>-4.1764634146341422</v>
      </c>
      <c r="GK183">
        <f>IF( ISNUMBER(VLOOKUP($F183,AREA_LIFE,Seq!AS$1,FALSE)-Life!AS$39),VLOOKUP($F183,AREA_LIFE,Seq!AS$1,FALSE)-Life!AS$39,".")</f>
        <v>-4.2243414634146319</v>
      </c>
      <c r="GL183">
        <f>IF( ISNUMBER(VLOOKUP($F183,AREA_LIFE,Seq!AT$1,FALSE)-Life!AT$39),VLOOKUP($F183,AREA_LIFE,Seq!AT$1,FALSE)-Life!AT$39,".")</f>
        <v>-4.2492195121951397</v>
      </c>
      <c r="GM183">
        <f>IF( ISNUMBER(VLOOKUP($F183,AREA_LIFE,Seq!AU$1,FALSE)-Life!AU$39),VLOOKUP($F183,AREA_LIFE,Seq!AU$1,FALSE)-Life!AU$39,".")</f>
        <v>-4.2580243902439037</v>
      </c>
      <c r="GN183">
        <f>IF( ISNUMBER(VLOOKUP($F183,AREA_LIFE,Seq!AV$1,FALSE)-Life!AV$39),VLOOKUP($F183,AREA_LIFE,Seq!AV$1,FALSE)-Life!AV$39,".")</f>
        <v>-4.2587804878048701</v>
      </c>
      <c r="GO183">
        <f>IF( ISNUMBER(VLOOKUP($F183,AREA_LIFE,Seq!AW$1,FALSE)-Life!AW$39),VLOOKUP($F183,AREA_LIFE,Seq!AW$1,FALSE)-Life!AW$39,".")</f>
        <v>-4.2565609756097587</v>
      </c>
      <c r="GP183">
        <f>IF( ISNUMBER(VLOOKUP($F183,AREA_LIFE,Seq!AX$1,FALSE)-Life!AX$39),VLOOKUP($F183,AREA_LIFE,Seq!AX$1,FALSE)-Life!AX$39,".")</f>
        <v>-4.2588292682926863</v>
      </c>
      <c r="GQ183">
        <f t="shared" si="131"/>
        <v>-4.2588292682926863</v>
      </c>
      <c r="GS183">
        <f>IFERROR(VLOOKUP($F183,AREA_LIFE,Seq!V$1,FALSE),".")</f>
        <v>63.810780487804877</v>
      </c>
      <c r="GT183">
        <f>IFERROR(VLOOKUP($F183,AREA_LIFE,Seq!W$1,FALSE),".")</f>
        <v>64.230780487804893</v>
      </c>
      <c r="GU183">
        <f>IFERROR(VLOOKUP($F183,AREA_LIFE,Seq!X$1,FALSE),".")</f>
        <v>64.662780487804881</v>
      </c>
      <c r="GV183">
        <f>IFERROR(VLOOKUP($F183,AREA_LIFE,Seq!Y$1,FALSE),".")</f>
        <v>65.099780487804892</v>
      </c>
      <c r="GW183">
        <f>IFERROR(VLOOKUP($F183,AREA_LIFE,Seq!Z$1,FALSE),".")</f>
        <v>65.52778048780489</v>
      </c>
      <c r="GX183">
        <f>IFERROR(VLOOKUP($F183,AREA_LIFE,Seq!AA$1,FALSE),".")</f>
        <v>65.924292682926833</v>
      </c>
      <c r="GY183">
        <f>IFERROR(VLOOKUP($F183,AREA_LIFE,Seq!AB$1,FALSE),".")</f>
        <v>66.261292682926822</v>
      </c>
      <c r="GZ183">
        <f>IFERROR(VLOOKUP($F183,AREA_LIFE,Seq!AC$1,FALSE),".")</f>
        <v>66.521804878048798</v>
      </c>
      <c r="HA183">
        <f>IFERROR(VLOOKUP($F183,AREA_LIFE,Seq!AD$1,FALSE),".")</f>
        <v>66.699317073170747</v>
      </c>
      <c r="HB183">
        <f>IFERROR(VLOOKUP($F183,AREA_LIFE,Seq!AE$1,FALSE),".")</f>
        <v>66.795829268292678</v>
      </c>
      <c r="HC183">
        <f>IFERROR(VLOOKUP($F183,AREA_LIFE,Seq!AF$1,FALSE),".")</f>
        <v>66.821829268292703</v>
      </c>
      <c r="HD183">
        <f>IFERROR(VLOOKUP($F183,AREA_LIFE,Seq!AG$1,FALSE),".")</f>
        <v>66.795829268292678</v>
      </c>
      <c r="HE183">
        <f>IFERROR(VLOOKUP($F183,AREA_LIFE,Seq!AH$1,FALSE),".")</f>
        <v>66.747317073170734</v>
      </c>
      <c r="HF183">
        <f>IFERROR(VLOOKUP($F183,AREA_LIFE,Seq!AI$1,FALSE),".")</f>
        <v>66.703268292682935</v>
      </c>
      <c r="HG183">
        <f>IFERROR(VLOOKUP($F183,AREA_LIFE,Seq!AJ$1,FALSE),".")</f>
        <v>66.680707317073171</v>
      </c>
      <c r="HH183">
        <f>IFERROR(VLOOKUP($F183,AREA_LIFE,Seq!AK$1,FALSE),".")</f>
        <v>66.694609756097563</v>
      </c>
      <c r="HI183">
        <f>IFERROR(VLOOKUP($F183,AREA_LIFE,Seq!AL$1,FALSE),".")</f>
        <v>66.752951219512198</v>
      </c>
      <c r="HJ183">
        <f>IFERROR(VLOOKUP($F183,AREA_LIFE,Seq!AM$1,FALSE),".")</f>
        <v>66.849243902439028</v>
      </c>
      <c r="HK183">
        <f>IFERROR(VLOOKUP($F183,AREA_LIFE,Seq!AN$1,FALSE),".")</f>
        <v>66.976512195121956</v>
      </c>
      <c r="HL183">
        <f>IFERROR(VLOOKUP($F183,AREA_LIFE,Seq!AO$1,FALSE),".")</f>
        <v>67.133219512195126</v>
      </c>
      <c r="HM183">
        <f>IFERROR(VLOOKUP($F183,AREA_LIFE,Seq!AP$1,FALSE),".")</f>
        <v>67.313390243902461</v>
      </c>
      <c r="HN183">
        <f>IFERROR(VLOOKUP($F183,AREA_LIFE,Seq!AQ$1,FALSE),".")</f>
        <v>67.510536585365855</v>
      </c>
      <c r="HO183">
        <f>IFERROR(VLOOKUP($F183,AREA_LIFE,Seq!AR$1,FALSE),".")</f>
        <v>67.716682926829279</v>
      </c>
      <c r="HP183">
        <f>IFERROR(VLOOKUP($F183,AREA_LIFE,Seq!AS$1,FALSE),".")</f>
        <v>67.922829268292688</v>
      </c>
      <c r="HQ183">
        <f>IFERROR(VLOOKUP($F183,AREA_LIFE,Seq!AT$1,FALSE),".")</f>
        <v>68.12446341463415</v>
      </c>
      <c r="HR183">
        <f>IFERROR(VLOOKUP($F183,AREA_LIFE,Seq!AU$1,FALSE),".")</f>
        <v>68.318634146341466</v>
      </c>
      <c r="HS183">
        <f>IFERROR(VLOOKUP($F183,AREA_LIFE,Seq!AV$1,FALSE),".")</f>
        <v>68.504829268292681</v>
      </c>
      <c r="HT183">
        <f>IFERROR(VLOOKUP($F183,AREA_LIFE,Seq!AW$1,FALSE),".")</f>
        <v>68.686512195121949</v>
      </c>
      <c r="HU183">
        <f>IFERROR(VLOOKUP($F183,AREA_LIFE,Seq!AX$1,FALSE),".")</f>
        <v>68.865731707317082</v>
      </c>
      <c r="HV183" t="str">
        <f>IFERROR(VLOOKUP($F183,AREA_LIFE,Seq!AY$1,FALSE),".")</f>
        <v>.</v>
      </c>
      <c r="HZ183">
        <f t="shared" si="134"/>
        <v>203</v>
      </c>
      <c r="IA183">
        <f t="shared" si="132"/>
        <v>0</v>
      </c>
      <c r="IB183">
        <f t="shared" si="135"/>
        <v>44593582.908928841</v>
      </c>
      <c r="IC183">
        <f t="shared" si="136"/>
        <v>-44326528.277193367</v>
      </c>
      <c r="ID183">
        <f t="shared" si="133"/>
        <v>8.2170600749670752E-2</v>
      </c>
      <c r="IE183" t="str">
        <f>work!FK183</f>
        <v>.</v>
      </c>
      <c r="IF183" t="str">
        <f>work!FL183</f>
        <v>.</v>
      </c>
      <c r="IG183" t="str">
        <f>work!FM183</f>
        <v>.</v>
      </c>
      <c r="IH183" t="str">
        <f>IF(ISNUMBER(work!FS183-work!FK183),work!FS183-work!FK183,".")</f>
        <v>.</v>
      </c>
      <c r="II183" t="str">
        <f>IF(ISNUMBER(work!FT183-work!FL183),work!FT183-work!FL183,".")</f>
        <v>.</v>
      </c>
      <c r="IJ183" t="str">
        <f>IF(ISNUMBER(work!FU183-work!FM183),work!FU183-work!FM183,".")</f>
        <v>.</v>
      </c>
    </row>
    <row r="184" spans="1:244" hidden="1">
      <c r="A184" s="24" t="str">
        <f t="shared" si="97"/>
        <v>大洋洲及太平洋岛屿</v>
      </c>
      <c r="B184" s="24" t="str">
        <f t="shared" si="137"/>
        <v>Out</v>
      </c>
      <c r="C184" s="24" t="str">
        <f t="shared" si="138"/>
        <v>Out</v>
      </c>
      <c r="D184" s="24"/>
      <c r="E184" s="25" t="s">
        <v>3960</v>
      </c>
      <c r="F184" s="26" t="str">
        <f t="shared" si="100"/>
        <v>Nauru</v>
      </c>
      <c r="G184" s="27" t="str">
        <f t="shared" si="101"/>
        <v>.</v>
      </c>
      <c r="H184" s="27" t="str">
        <f t="shared" si="102"/>
        <v>.</v>
      </c>
      <c r="I184" s="27" t="str">
        <f t="shared" si="103"/>
        <v>.</v>
      </c>
      <c r="J184" s="27" t="str">
        <f t="shared" si="104"/>
        <v>.</v>
      </c>
      <c r="K184" s="27" t="str">
        <f t="shared" si="105"/>
        <v>.</v>
      </c>
      <c r="L184" s="27" t="str">
        <f t="shared" si="106"/>
        <v>.</v>
      </c>
      <c r="M184" s="27" t="str">
        <f t="shared" si="107"/>
        <v>.</v>
      </c>
      <c r="N184" s="27" t="str">
        <f t="shared" si="108"/>
        <v>.</v>
      </c>
      <c r="O184" s="27" t="str">
        <f t="shared" si="109"/>
        <v>.</v>
      </c>
      <c r="P184" s="27" t="str">
        <f t="shared" si="110"/>
        <v>.</v>
      </c>
      <c r="Q184" s="27" t="str">
        <f t="shared" si="111"/>
        <v>.</v>
      </c>
      <c r="R184" s="27" t="str">
        <f t="shared" si="112"/>
        <v>.</v>
      </c>
      <c r="S184" s="27" t="str">
        <f t="shared" si="113"/>
        <v>.</v>
      </c>
      <c r="T184" s="27" t="str">
        <f t="shared" si="114"/>
        <v>.</v>
      </c>
      <c r="U184" s="27" t="str">
        <f t="shared" si="115"/>
        <v>.</v>
      </c>
      <c r="V184" s="27" t="str">
        <f t="shared" si="116"/>
        <v>.</v>
      </c>
      <c r="W184" s="27">
        <f t="shared" si="117"/>
        <v>0</v>
      </c>
      <c r="X184" s="27">
        <f t="shared" si="118"/>
        <v>50</v>
      </c>
      <c r="Y184" s="27">
        <f t="shared" si="119"/>
        <v>119</v>
      </c>
      <c r="Z184" s="27">
        <f t="shared" si="120"/>
        <v>258</v>
      </c>
      <c r="AA184" s="27">
        <f t="shared" si="121"/>
        <v>700</v>
      </c>
      <c r="AB184" s="27">
        <f t="shared" si="122"/>
        <v>64</v>
      </c>
      <c r="AC184" s="27">
        <f t="shared" si="123"/>
        <v>10</v>
      </c>
      <c r="AD184" s="27">
        <f t="shared" si="124"/>
        <v>300</v>
      </c>
      <c r="AE184" s="27">
        <f t="shared" si="139"/>
        <v>400</v>
      </c>
      <c r="AF184" s="27">
        <f t="shared" si="140"/>
        <v>7</v>
      </c>
      <c r="AG184" s="27"/>
      <c r="AH184" s="27" t="str">
        <f>IF(ISNUMBER(work!C184+work!AH184),work!C184+work!AH184,".")</f>
        <v>.</v>
      </c>
      <c r="AI184" s="27" t="str">
        <f>IF(ISNUMBER(work!D184+work!AI184),work!D184+work!AI184,".")</f>
        <v>.</v>
      </c>
      <c r="AJ184" s="27" t="str">
        <f>IF(ISNUMBER(work!E184+work!AJ184),work!E184+work!AJ184,".")</f>
        <v>.</v>
      </c>
      <c r="AK184" s="27" t="str">
        <f>IF(ISNUMBER(work!F184+work!AK184),work!F184+work!AK184,".")</f>
        <v>.</v>
      </c>
      <c r="AL184" s="27" t="str">
        <f>IF(ISNUMBER(work!G184+work!AL184),work!G184+work!AL184,".")</f>
        <v>.</v>
      </c>
      <c r="AM184" s="27" t="str">
        <f>IF(ISNUMBER(work!H184+work!AM184),work!H184+work!AM184,".")</f>
        <v>.</v>
      </c>
      <c r="AN184" s="27" t="str">
        <f>IF(ISNUMBER(work!I184+work!AN184),work!I184+work!AN184,".")</f>
        <v>.</v>
      </c>
      <c r="AO184" s="27" t="str">
        <f>IF(ISNUMBER(work!J184+work!AO184),work!J184+work!AO184,".")</f>
        <v>.</v>
      </c>
      <c r="AP184" s="27" t="str">
        <f>IF(ISNUMBER(work!K184+work!AP184),work!K184+work!AP184,".")</f>
        <v>.</v>
      </c>
      <c r="AQ184" s="27" t="str">
        <f>IF(ISNUMBER(work!L184+work!AQ184),work!L184+work!AQ184,".")</f>
        <v>.</v>
      </c>
      <c r="AR184" s="27" t="str">
        <f>IF(ISNUMBER(work!M184+work!AR184),work!M184+work!AR184,".")</f>
        <v>.</v>
      </c>
      <c r="AS184" s="27" t="str">
        <f>IF(ISNUMBER(work!N184+work!AS184),work!N184+work!AS184,".")</f>
        <v>.</v>
      </c>
      <c r="AT184" s="27" t="str">
        <f>IF(ISNUMBER(work!O184+work!AT184),work!O184+work!AT184,".")</f>
        <v>.</v>
      </c>
      <c r="AU184" s="27" t="str">
        <f>IF(ISNUMBER(work!P184+work!AU184),work!P184+work!AU184,".")</f>
        <v>.</v>
      </c>
      <c r="AV184" s="27" t="str">
        <f>IF(ISNUMBER(work!Q184+work!AV184),work!Q184+work!AV184,".")</f>
        <v>.</v>
      </c>
      <c r="AW184" s="27" t="str">
        <f>IF(ISNUMBER(work!R184+work!AW184),work!R184+work!AW184,".")</f>
        <v>.</v>
      </c>
      <c r="AX184" s="27" t="str">
        <f>IF(ISNUMBER(work!S184+work!AX184),work!S184+work!AX184,".")</f>
        <v>.</v>
      </c>
      <c r="AY184" s="27" t="str">
        <f>IF(ISNUMBER(work!T184+work!AY184),work!T184+work!AY184,".")</f>
        <v>.</v>
      </c>
      <c r="AZ184" s="27" t="str">
        <f>IF(ISNUMBER(work!U184+work!AZ184),work!U184+work!AZ184,".")</f>
        <v>.</v>
      </c>
      <c r="BA184" s="27" t="str">
        <f>IF(ISNUMBER(work!V184+work!BA184),work!V184+work!BA184,".")</f>
        <v>.</v>
      </c>
      <c r="BB184" s="27" t="str">
        <f>IF(ISNUMBER(work!W184+work!BB184),work!W184+work!BB184,".")</f>
        <v>.</v>
      </c>
      <c r="BC184" s="27" t="str">
        <f>IF(ISNUMBER(work!X184+work!BC184),work!X184+work!BC184,".")</f>
        <v>.</v>
      </c>
      <c r="BD184" s="27" t="str">
        <f>IF(ISNUMBER(work!Y184+work!BD184),work!Y184+work!BD184,".")</f>
        <v>.</v>
      </c>
      <c r="BE184" s="27" t="str">
        <f>IF(ISNUMBER(work!Z184+work!BE184),work!Z184+work!BE184,".")</f>
        <v>.</v>
      </c>
      <c r="BF184" s="27" t="str">
        <f>IF(ISNUMBER(work!AA184+work!BF184),work!AA184+work!BF184,".")</f>
        <v>.</v>
      </c>
      <c r="BG184" s="27" t="str">
        <f>IF(ISNUMBER(work!AB184+work!BG184),work!AB184+work!BG184,".")</f>
        <v>.</v>
      </c>
      <c r="BH184" s="27" t="str">
        <f>IF(ISNUMBER(work!AC184+work!BH184),work!AC184+work!BH184,".")</f>
        <v>.</v>
      </c>
      <c r="BI184" s="27" t="str">
        <f>IF(ISNUMBER(work!AD184+work!BI184),work!AD184+work!BI184,".")</f>
        <v>.</v>
      </c>
      <c r="BJ184" s="27" t="str">
        <f>IF(ISNUMBER(work!AE184+work!BJ184),work!AE184+work!BJ184,".")</f>
        <v>.</v>
      </c>
      <c r="BK184" s="27" t="str">
        <f>IF(ISNUMBER(work!AF184+work!BK184),work!AF184+work!BK184,".")</f>
        <v>.</v>
      </c>
      <c r="BL184" s="27"/>
      <c r="BM184" s="27" t="str">
        <f>IF(ISNUMBER(work!AH184-work!C184),work!AH184-work!C184,".")</f>
        <v>.</v>
      </c>
      <c r="BN184" s="27" t="str">
        <f>IF(ISNUMBER(work!AI184-work!D184),work!AI184-work!D184,".")</f>
        <v>.</v>
      </c>
      <c r="BO184" s="27" t="str">
        <f>IF(ISNUMBER(work!AJ184-work!E184),work!AJ184-work!E184,".")</f>
        <v>.</v>
      </c>
      <c r="BP184" s="27" t="str">
        <f>IF(ISNUMBER(work!AK184-work!F184),work!AK184-work!F184,".")</f>
        <v>.</v>
      </c>
      <c r="BQ184" s="27" t="str">
        <f>IF(ISNUMBER(work!AL184-work!G184),work!AL184-work!G184,".")</f>
        <v>.</v>
      </c>
      <c r="BR184" s="27" t="str">
        <f>IF(ISNUMBER(work!AM184-work!H184),work!AM184-work!H184,".")</f>
        <v>.</v>
      </c>
      <c r="BS184" s="27" t="str">
        <f>IF(ISNUMBER(work!AN184-work!I184),work!AN184-work!I184,".")</f>
        <v>.</v>
      </c>
      <c r="BT184" s="27" t="str">
        <f>IF(ISNUMBER(work!AO184-work!J184),work!AO184-work!J184,".")</f>
        <v>.</v>
      </c>
      <c r="BU184" s="27" t="str">
        <f>IF(ISNUMBER(work!AP184-work!K184),work!AP184-work!K184,".")</f>
        <v>.</v>
      </c>
      <c r="BV184" s="27" t="str">
        <f>IF(ISNUMBER(work!AQ184-work!L184),work!AQ184-work!L184,".")</f>
        <v>.</v>
      </c>
      <c r="BW184" s="27" t="str">
        <f>IF(ISNUMBER(work!AR184-work!M184),work!AR184-work!M184,".")</f>
        <v>.</v>
      </c>
      <c r="BX184" s="27" t="str">
        <f>IF(ISNUMBER(work!AS184-work!N184),work!AS184-work!N184,".")</f>
        <v>.</v>
      </c>
      <c r="BY184" s="27" t="str">
        <f>IF(ISNUMBER(work!AT184-work!O184),work!AT184-work!O184,".")</f>
        <v>.</v>
      </c>
      <c r="BZ184" s="27" t="str">
        <f>IF(ISNUMBER(work!AU184-work!P184),work!AU184-work!P184,".")</f>
        <v>.</v>
      </c>
      <c r="CA184" s="27" t="str">
        <f>IF(ISNUMBER(work!AV184-work!Q184),work!AV184-work!Q184,".")</f>
        <v>.</v>
      </c>
      <c r="CB184" s="27" t="str">
        <f>IF(ISNUMBER(work!AW184-work!R184),work!AW184-work!R184,".")</f>
        <v>.</v>
      </c>
      <c r="CC184" s="27" t="str">
        <f>IF(ISNUMBER(work!AX184-work!S184),work!AX184-work!S184,".")</f>
        <v>.</v>
      </c>
      <c r="CD184" s="27" t="str">
        <f>IF(ISNUMBER(work!AY184-work!T184),work!AY184-work!T184,".")</f>
        <v>.</v>
      </c>
      <c r="CE184" s="27" t="str">
        <f>IF(ISNUMBER(work!AZ184-work!U184),work!AZ184-work!U184,".")</f>
        <v>.</v>
      </c>
      <c r="CF184" s="27" t="str">
        <f>IF(ISNUMBER(work!BA184-work!V184),work!BA184-work!V184,".")</f>
        <v>.</v>
      </c>
      <c r="CG184" s="27" t="str">
        <f>IF(ISNUMBER(work!BB184-work!W184),work!BB184-work!W184,".")</f>
        <v>.</v>
      </c>
      <c r="CH184" s="27" t="str">
        <f>IF(ISNUMBER(work!BC184-work!X184),work!BC184-work!X184,".")</f>
        <v>.</v>
      </c>
      <c r="CI184" s="27" t="str">
        <f>IF(ISNUMBER(work!BD184-work!Y184),work!BD184-work!Y184,".")</f>
        <v>.</v>
      </c>
      <c r="CJ184" s="27" t="str">
        <f>IF(ISNUMBER(work!BE184-work!Z184),work!BE184-work!Z184,".")</f>
        <v>.</v>
      </c>
      <c r="CK184" s="27" t="str">
        <f>IF(ISNUMBER(work!BF184-work!AA184),work!BF184-work!AA184,".")</f>
        <v>.</v>
      </c>
      <c r="CL184" s="27" t="str">
        <f>IF(ISNUMBER(work!BG184-work!AB184),work!BG184-work!AB184,".")</f>
        <v>.</v>
      </c>
      <c r="CM184" s="27" t="str">
        <f>IF(ISNUMBER(work!BH184-work!AC184),work!BH184-work!AC184,".")</f>
        <v>.</v>
      </c>
      <c r="CN184" s="27" t="str">
        <f>IF(ISNUMBER(work!BI184-work!AD184),work!BI184-work!AD184,".")</f>
        <v>.</v>
      </c>
      <c r="CO184" s="27" t="str">
        <f>IF(ISNUMBER(work!BJ184-work!AE184),work!BJ184-work!AE184,".")</f>
        <v>.</v>
      </c>
      <c r="CP184" s="27" t="str">
        <f>IF(ISNUMBER(work!BK184-work!AF184),work!BK184-work!AF184,".")</f>
        <v>.</v>
      </c>
      <c r="CQ184" s="27"/>
      <c r="CR184" s="27"/>
      <c r="CS184" s="27" t="str">
        <f>IF(ISNUMBER(work!CR184-work!BN184),work!CR184-work!BN184,".")</f>
        <v>.</v>
      </c>
      <c r="CT184" s="27" t="str">
        <f>IF(ISNUMBER(work!CS184-work!BO184),work!CS184-work!BO184,".")</f>
        <v>.</v>
      </c>
      <c r="CU184" s="27" t="str">
        <f>IF(ISNUMBER(work!CT184-work!BP184),work!CT184-work!BP184,".")</f>
        <v>.</v>
      </c>
      <c r="CV184" s="27" t="str">
        <f>IF(ISNUMBER(work!CU184-work!BQ184),work!CU184-work!BQ184,".")</f>
        <v>.</v>
      </c>
      <c r="CW184" s="27" t="str">
        <f>IF(ISNUMBER(work!CV184-work!BR184),work!CV184-work!BR184,".")</f>
        <v>.</v>
      </c>
      <c r="CX184" s="27" t="str">
        <f>IF(ISNUMBER(work!CW184-work!BS184),work!CW184-work!BS184,".")</f>
        <v>.</v>
      </c>
      <c r="CY184" s="27" t="str">
        <f>IF(ISNUMBER(work!CX184-work!BT184),work!CX184-work!BT184,".")</f>
        <v>.</v>
      </c>
      <c r="CZ184" s="27" t="str">
        <f>IF(ISNUMBER(work!CY184-work!BU184),work!CY184-work!BU184,".")</f>
        <v>.</v>
      </c>
      <c r="DA184" s="27" t="str">
        <f>IF(ISNUMBER(work!CZ184-work!BV184),work!CZ184-work!BV184,".")</f>
        <v>.</v>
      </c>
      <c r="DB184" s="27" t="str">
        <f>IF(ISNUMBER(work!DA184-work!BW184),work!DA184-work!BW184,".")</f>
        <v>.</v>
      </c>
      <c r="DC184" s="27" t="str">
        <f>IF(ISNUMBER(work!DB184-work!BX184),work!DB184-work!BX184,".")</f>
        <v>.</v>
      </c>
      <c r="DD184" s="27" t="str">
        <f>IF(ISNUMBER(work!DC184-work!BY184),work!DC184-work!BY184,".")</f>
        <v>.</v>
      </c>
      <c r="DE184" s="27" t="str">
        <f>IF(ISNUMBER(work!DD184-work!BZ184),work!DD184-work!BZ184,".")</f>
        <v>.</v>
      </c>
      <c r="DF184" s="27" t="str">
        <f>IF(ISNUMBER(work!DE184-work!CA184),work!DE184-work!CA184,".")</f>
        <v>.</v>
      </c>
      <c r="DG184" s="27" t="str">
        <f>IF(ISNUMBER(work!DF184-work!CB184),work!DF184-work!CB184,".")</f>
        <v>.</v>
      </c>
      <c r="DH184" s="27" t="str">
        <f>IF(ISNUMBER(work!DG184-work!CC184),work!DG184-work!CC184,".")</f>
        <v>.</v>
      </c>
      <c r="DI184" s="27" t="str">
        <f>IF(ISNUMBER(work!DH184-work!CD184),work!DH184-work!CD184,".")</f>
        <v>.</v>
      </c>
      <c r="DJ184" s="27" t="str">
        <f>IF(ISNUMBER(work!DI184-work!CE184),work!DI184-work!CE184,".")</f>
        <v>.</v>
      </c>
      <c r="DK184" s="27" t="str">
        <f>IF(ISNUMBER(work!DJ184-work!CF184),work!DJ184-work!CF184,".")</f>
        <v>.</v>
      </c>
      <c r="DL184" s="27" t="str">
        <f>IF(ISNUMBER(work!DK184-work!CG184),work!DK184-work!CG184,".")</f>
        <v>.</v>
      </c>
      <c r="DM184" s="27" t="str">
        <f>IF(ISNUMBER(work!DL184-work!CH184),work!DL184-work!CH184,".")</f>
        <v>.</v>
      </c>
      <c r="DN184" s="27" t="str">
        <f>IF(ISNUMBER(work!DM184-work!CI184),work!DM184-work!CI184,".")</f>
        <v>.</v>
      </c>
      <c r="DO184" s="27" t="str">
        <f>IF(ISNUMBER(work!DN184-work!CJ184),work!DN184-work!CJ184,".")</f>
        <v>.</v>
      </c>
      <c r="DP184" s="27" t="str">
        <f>IF(ISNUMBER(work!DO184-work!CK184),work!DO184-work!CK184,".")</f>
        <v>.</v>
      </c>
      <c r="DQ184" s="27" t="str">
        <f>IF(ISNUMBER(work!DP184-work!CL184),work!DP184-work!CL184,".")</f>
        <v>.</v>
      </c>
      <c r="DR184" s="27" t="str">
        <f>IF(ISNUMBER(work!DQ184-work!CM184),work!DQ184-work!CM184,".")</f>
        <v>.</v>
      </c>
      <c r="DS184" s="27" t="str">
        <f>IF(ISNUMBER(work!DR184-work!CN184),work!DR184-work!CN184,".")</f>
        <v>.</v>
      </c>
      <c r="DT184" s="27" t="str">
        <f>IF(ISNUMBER(work!DS184-work!CO184),work!DS184-work!CO184,".")</f>
        <v>.</v>
      </c>
      <c r="DU184" s="27" t="str">
        <f>IF(ISNUMBER(work!DT184-work!CP184),work!DT184-work!CP184,".")</f>
        <v>.</v>
      </c>
      <c r="DV184" s="27" t="str">
        <f t="shared" si="127"/>
        <v>.</v>
      </c>
      <c r="DW184" s="27"/>
      <c r="DX184" s="27" t="str">
        <f>IF(ISNUMBER(work!FJ184/work!FN184),work!FJ184/work!FN184,".")</f>
        <v>.</v>
      </c>
      <c r="DY184" s="27" t="str">
        <f>IF(ISNUMBER(work!FK184/work!FO184),work!FK184/work!FO184,".")</f>
        <v>.</v>
      </c>
      <c r="DZ184" s="27" t="str">
        <f>IF(ISNUMBER(work!FL184/work!FP184),work!FL184/work!FP184,".")</f>
        <v>.</v>
      </c>
      <c r="EA184" s="27" t="str">
        <f>IF(ISNUMBER(work!FM184/work!FQ184),work!FM184/work!FQ184,".")</f>
        <v>.</v>
      </c>
      <c r="EB184" s="27" t="str">
        <f>IF(ISNUMBER((work!FK184+work!FL184)/(work!FO184+work!FP184)),(work!FK184+work!FL184)/(work!FO184+work!FP184),".")</f>
        <v>.</v>
      </c>
      <c r="EC184" s="27" t="str">
        <f>IF(ISNUMBER(work!FR184/work!FV184),work!FR184/work!FV184,".")</f>
        <v>.</v>
      </c>
      <c r="ED184" s="27" t="str">
        <f>IF(ISNUMBER(work!FS184/work!FW184),work!FS184/work!FW184,".")</f>
        <v>.</v>
      </c>
      <c r="EE184" s="27" t="str">
        <f>IF(ISNUMBER(work!FT184/work!FX184),work!FT184/work!FX184,".")</f>
        <v>.</v>
      </c>
      <c r="EF184" s="27" t="str">
        <f>IF(ISNUMBER(work!FU184/work!FY184),work!FU184/work!FY184,".")</f>
        <v>.</v>
      </c>
      <c r="EG184" s="27" t="str">
        <f>IF(ISNUMBER((work!FS184+work!FT184)/(work!FW184+work!FX184)),(work!FS184+work!FT184)/(work!FW184+work!FX184),".")</f>
        <v>.</v>
      </c>
      <c r="EH184" s="27" t="str">
        <f>work!EZ184</f>
        <v>.</v>
      </c>
      <c r="EI184" s="27" t="str">
        <f>work!FA184</f>
        <v>.</v>
      </c>
      <c r="EJ184" s="27" t="str">
        <f>work!FB184</f>
        <v>.</v>
      </c>
      <c r="EK184" s="27"/>
      <c r="EL184" s="27" t="str">
        <f t="shared" si="141"/>
        <v>.</v>
      </c>
      <c r="EM184" t="str">
        <f t="shared" si="129"/>
        <v>.</v>
      </c>
      <c r="EN184" t="str">
        <f>work!FM184</f>
        <v>.</v>
      </c>
      <c r="EO184" t="str">
        <f>IF(ISNUMBER(work!FK184+work!FL184),work!FK184+work!FL184,".")</f>
        <v>.</v>
      </c>
      <c r="EP184" t="str">
        <f>IF(ISNUMBER(work!FU184-work!FM184),work!FU184-work!FM184,".")</f>
        <v>.</v>
      </c>
      <c r="EQ184" t="str">
        <f>IF(ISNUMBER(work!FS184+work!FT184-work!FK184-work!FL184),(work!FS184+work!FT184-work!FK184-work!FL184),".")</f>
        <v>.</v>
      </c>
      <c r="EU184">
        <f>work!FC184</f>
        <v>600</v>
      </c>
      <c r="EV184" t="str">
        <f>work!FD184</f>
        <v>.</v>
      </c>
      <c r="EW184" t="str">
        <f>IF(ISNUMBER(VLOOKUP($F184,AREA_EM_ALLYEAR,Seq!B$1,FALSE)),VLOOKUP($F184,AREA_EM_ALLYEAR,Seq!B$1,FALSE),".")</f>
        <v>.</v>
      </c>
      <c r="EX184" t="str">
        <f>IF(ISNUMBER(VLOOKUP($F184,AREA_EM_ALLYEAR,Seq!C$1,FALSE)),VLOOKUP($F184,AREA_EM_ALLYEAR,Seq!C$1,FALSE),".")</f>
        <v>.</v>
      </c>
      <c r="EY184" t="str">
        <f>IF(ISNUMBER(VLOOKUP($F184,AREA_EM_ALLYEAR,Seq!D$1,FALSE)),VLOOKUP($F184,AREA_EM_ALLYEAR,Seq!D$1,FALSE),".")</f>
        <v>.</v>
      </c>
      <c r="EZ184" t="str">
        <f>IF(ISNUMBER(VLOOKUP($F184,AREA_EM_ALLYEAR,Seq!E$1,FALSE)),VLOOKUP($F184,AREA_EM_ALLYEAR,Seq!E$1,FALSE),".")</f>
        <v>.</v>
      </c>
      <c r="FA184" t="str">
        <f>IF(ISNUMBER(VLOOKUP($F184,AREA_EM_ALLYEAR,Seq!F$1,FALSE)),VLOOKUP($F184,AREA_EM_ALLYEAR,Seq!F$1,FALSE),".")</f>
        <v>.</v>
      </c>
      <c r="FB184" t="str">
        <f>IF(ISNUMBER(VLOOKUP($F184,AREA_EM_ALLYEAR,Seq!G$1,FALSE)),VLOOKUP($F184,AREA_EM_ALLYEAR,Seq!G$1,FALSE),".")</f>
        <v>.</v>
      </c>
      <c r="FC184" t="str">
        <f>IF(ISNUMBER(VLOOKUP($F184,AREA_EM_ALLYEAR,Seq!H$1,FALSE)),VLOOKUP($F184,AREA_EM_ALLYEAR,Seq!H$1,FALSE),".")</f>
        <v>.</v>
      </c>
      <c r="FD184" t="str">
        <f>IF(ISNUMBER(VLOOKUP($F184,AREA_EM_ALLYEAR,Seq!I$1,FALSE)),VLOOKUP($F184,AREA_EM_ALLYEAR,Seq!I$1,FALSE),".")</f>
        <v>.</v>
      </c>
      <c r="FE184" t="str">
        <f>IF(ISNUMBER(VLOOKUP($F184,AREA_EM_ALLYEAR,Seq!J$1,FALSE)),VLOOKUP($F184,AREA_EM_ALLYEAR,Seq!J$1,FALSE),".")</f>
        <v>.</v>
      </c>
      <c r="FF184" t="str">
        <f>IF(ISNUMBER(VLOOKUP($F184,AREA_EM_ALLYEAR,Seq!K$1,FALSE)),VLOOKUP($F184,AREA_EM_ALLYEAR,Seq!K$1,FALSE),".")</f>
        <v>.</v>
      </c>
      <c r="FG184" t="str">
        <f>IF(ISNUMBER(VLOOKUP($F184,AREA_EM_ALLYEAR,Seq!L$1,FALSE)),VLOOKUP($F184,AREA_EM_ALLYEAR,Seq!L$1,FALSE),".")</f>
        <v>.</v>
      </c>
      <c r="FH184" t="str">
        <f>IF(ISNUMBER(VLOOKUP($F184,AREA_EM_ALLYEAR,Seq!M$1,FALSE)),VLOOKUP($F184,AREA_EM_ALLYEAR,Seq!M$1,FALSE),".")</f>
        <v>.</v>
      </c>
      <c r="FI184" t="str">
        <f>IF(ISNUMBER(VLOOKUP($F184,AREA_EM_ALLYEAR,Seq!N$1,FALSE)),VLOOKUP($F184,AREA_EM_ALLYEAR,Seq!N$1,FALSE),".")</f>
        <v>.</v>
      </c>
      <c r="FJ184" t="str">
        <f>IF(ISNUMBER(VLOOKUP($F184,AREA_EM_ALLYEAR,Seq!O$1,FALSE)),VLOOKUP($F184,AREA_EM_ALLYEAR,Seq!O$1,FALSE),".")</f>
        <v>.</v>
      </c>
      <c r="FK184" t="str">
        <f t="shared" si="130"/>
        <v>.</v>
      </c>
      <c r="FN184" t="str">
        <f>IF( ISNUMBER(VLOOKUP($F184,AREA_LIFE,Seq!V$1,FALSE)-Life!V$39),VLOOKUP($F184,AREA_LIFE,Seq!V$1,FALSE)-Life!V$39,".")</f>
        <v>.</v>
      </c>
      <c r="FO184" t="str">
        <f>IF( ISNUMBER(VLOOKUP($F184,AREA_LIFE,Seq!W$1,FALSE)-Life!W$39),VLOOKUP($F184,AREA_LIFE,Seq!W$1,FALSE)-Life!W$39,".")</f>
        <v>.</v>
      </c>
      <c r="FP184" t="str">
        <f>IF( ISNUMBER(VLOOKUP($F184,AREA_LIFE,Seq!X$1,FALSE)-Life!X$39),VLOOKUP($F184,AREA_LIFE,Seq!X$1,FALSE)-Life!X$39,".")</f>
        <v>.</v>
      </c>
      <c r="FQ184" t="str">
        <f>IF( ISNUMBER(VLOOKUP($F184,AREA_LIFE,Seq!Y$1,FALSE)-Life!Y$39),VLOOKUP($F184,AREA_LIFE,Seq!Y$1,FALSE)-Life!Y$39,".")</f>
        <v>.</v>
      </c>
      <c r="FR184" t="str">
        <f>IF( ISNUMBER(VLOOKUP($F184,AREA_LIFE,Seq!Z$1,FALSE)-Life!Z$39),VLOOKUP($F184,AREA_LIFE,Seq!Z$1,FALSE)-Life!Z$39,".")</f>
        <v>.</v>
      </c>
      <c r="FS184" t="str">
        <f>IF( ISNUMBER(VLOOKUP($F184,AREA_LIFE,Seq!AA$1,FALSE)-Life!AA$39),VLOOKUP($F184,AREA_LIFE,Seq!AA$1,FALSE)-Life!AA$39,".")</f>
        <v>.</v>
      </c>
      <c r="FT184" t="str">
        <f>IF( ISNUMBER(VLOOKUP($F184,AREA_LIFE,Seq!AB$1,FALSE)-Life!AB$39),VLOOKUP($F184,AREA_LIFE,Seq!AB$1,FALSE)-Life!AB$39,".")</f>
        <v>.</v>
      </c>
      <c r="FU184" t="str">
        <f>IF( ISNUMBER(VLOOKUP($F184,AREA_LIFE,Seq!AC$1,FALSE)-Life!AC$39),VLOOKUP($F184,AREA_LIFE,Seq!AC$1,FALSE)-Life!AC$39,".")</f>
        <v>.</v>
      </c>
      <c r="FV184" t="str">
        <f>IF( ISNUMBER(VLOOKUP($F184,AREA_LIFE,Seq!AD$1,FALSE)-Life!AD$39),VLOOKUP($F184,AREA_LIFE,Seq!AD$1,FALSE)-Life!AD$39,".")</f>
        <v>.</v>
      </c>
      <c r="FW184" t="str">
        <f>IF( ISNUMBER(VLOOKUP($F184,AREA_LIFE,Seq!AE$1,FALSE)-Life!AE$39),VLOOKUP($F184,AREA_LIFE,Seq!AE$1,FALSE)-Life!AE$39,".")</f>
        <v>.</v>
      </c>
      <c r="FX184" t="str">
        <f>IF( ISNUMBER(VLOOKUP($F184,AREA_LIFE,Seq!AF$1,FALSE)-Life!AF$39),VLOOKUP($F184,AREA_LIFE,Seq!AF$1,FALSE)-Life!AF$39,".")</f>
        <v>.</v>
      </c>
      <c r="FY184" t="str">
        <f>IF( ISNUMBER(VLOOKUP($F184,AREA_LIFE,Seq!AG$1,FALSE)-Life!AG$39),VLOOKUP($F184,AREA_LIFE,Seq!AG$1,FALSE)-Life!AG$39,".")</f>
        <v>.</v>
      </c>
      <c r="FZ184" t="str">
        <f>IF( ISNUMBER(VLOOKUP($F184,AREA_LIFE,Seq!AH$1,FALSE)-Life!AH$39),VLOOKUP($F184,AREA_LIFE,Seq!AH$1,FALSE)-Life!AH$39,".")</f>
        <v>.</v>
      </c>
      <c r="GA184" t="str">
        <f>IF( ISNUMBER(VLOOKUP($F184,AREA_LIFE,Seq!AI$1,FALSE)-Life!AI$39),VLOOKUP($F184,AREA_LIFE,Seq!AI$1,FALSE)-Life!AI$39,".")</f>
        <v>.</v>
      </c>
      <c r="GB184" t="str">
        <f>IF( ISNUMBER(VLOOKUP($F184,AREA_LIFE,Seq!AJ$1,FALSE)-Life!AJ$39),VLOOKUP($F184,AREA_LIFE,Seq!AJ$1,FALSE)-Life!AJ$39,".")</f>
        <v>.</v>
      </c>
      <c r="GC184" t="str">
        <f>IF( ISNUMBER(VLOOKUP($F184,AREA_LIFE,Seq!AK$1,FALSE)-Life!AK$39),VLOOKUP($F184,AREA_LIFE,Seq!AK$1,FALSE)-Life!AK$39,".")</f>
        <v>.</v>
      </c>
      <c r="GD184" t="str">
        <f>IF( ISNUMBER(VLOOKUP($F184,AREA_LIFE,Seq!AL$1,FALSE)-Life!AL$39),VLOOKUP($F184,AREA_LIFE,Seq!AL$1,FALSE)-Life!AL$39,".")</f>
        <v>.</v>
      </c>
      <c r="GE184" t="str">
        <f>IF( ISNUMBER(VLOOKUP($F184,AREA_LIFE,Seq!AM$1,FALSE)-Life!AM$39),VLOOKUP($F184,AREA_LIFE,Seq!AM$1,FALSE)-Life!AM$39,".")</f>
        <v>.</v>
      </c>
      <c r="GF184" t="str">
        <f>IF( ISNUMBER(VLOOKUP($F184,AREA_LIFE,Seq!AN$1,FALSE)-Life!AN$39),VLOOKUP($F184,AREA_LIFE,Seq!AN$1,FALSE)-Life!AN$39,".")</f>
        <v>.</v>
      </c>
      <c r="GG184" t="str">
        <f>IF( ISNUMBER(VLOOKUP($F184,AREA_LIFE,Seq!AO$1,FALSE)-Life!AO$39),VLOOKUP($F184,AREA_LIFE,Seq!AO$1,FALSE)-Life!AO$39,".")</f>
        <v>.</v>
      </c>
      <c r="GH184" t="str">
        <f>IF( ISNUMBER(VLOOKUP($F184,AREA_LIFE,Seq!AP$1,FALSE)-Life!AP$39),VLOOKUP($F184,AREA_LIFE,Seq!AP$1,FALSE)-Life!AP$39,".")</f>
        <v>.</v>
      </c>
      <c r="GI184" t="str">
        <f>IF( ISNUMBER(VLOOKUP($F184,AREA_LIFE,Seq!AQ$1,FALSE)-Life!AQ$39),VLOOKUP($F184,AREA_LIFE,Seq!AQ$1,FALSE)-Life!AQ$39,".")</f>
        <v>.</v>
      </c>
      <c r="GJ184" t="str">
        <f>IF( ISNUMBER(VLOOKUP($F184,AREA_LIFE,Seq!AR$1,FALSE)-Life!AR$39),VLOOKUP($F184,AREA_LIFE,Seq!AR$1,FALSE)-Life!AR$39,".")</f>
        <v>.</v>
      </c>
      <c r="GK184" t="str">
        <f>IF( ISNUMBER(VLOOKUP($F184,AREA_LIFE,Seq!AS$1,FALSE)-Life!AS$39),VLOOKUP($F184,AREA_LIFE,Seq!AS$1,FALSE)-Life!AS$39,".")</f>
        <v>.</v>
      </c>
      <c r="GL184" t="str">
        <f>IF( ISNUMBER(VLOOKUP($F184,AREA_LIFE,Seq!AT$1,FALSE)-Life!AT$39),VLOOKUP($F184,AREA_LIFE,Seq!AT$1,FALSE)-Life!AT$39,".")</f>
        <v>.</v>
      </c>
      <c r="GM184" t="str">
        <f>IF( ISNUMBER(VLOOKUP($F184,AREA_LIFE,Seq!AU$1,FALSE)-Life!AU$39),VLOOKUP($F184,AREA_LIFE,Seq!AU$1,FALSE)-Life!AU$39,".")</f>
        <v>.</v>
      </c>
      <c r="GN184" t="str">
        <f>IF( ISNUMBER(VLOOKUP($F184,AREA_LIFE,Seq!AV$1,FALSE)-Life!AV$39),VLOOKUP($F184,AREA_LIFE,Seq!AV$1,FALSE)-Life!AV$39,".")</f>
        <v>.</v>
      </c>
      <c r="GO184" t="str">
        <f>IF( ISNUMBER(VLOOKUP($F184,AREA_LIFE,Seq!AW$1,FALSE)-Life!AW$39),VLOOKUP($F184,AREA_LIFE,Seq!AW$1,FALSE)-Life!AW$39,".")</f>
        <v>.</v>
      </c>
      <c r="GP184" t="str">
        <f>IF( ISNUMBER(VLOOKUP($F184,AREA_LIFE,Seq!AX$1,FALSE)-Life!AX$39),VLOOKUP($F184,AREA_LIFE,Seq!AX$1,FALSE)-Life!AX$39,".")</f>
        <v>.</v>
      </c>
      <c r="GQ184" t="str">
        <f t="shared" si="131"/>
        <v>.</v>
      </c>
      <c r="GS184" t="str">
        <f>IFERROR(VLOOKUP($F184,AREA_LIFE,Seq!V$1,FALSE),".")</f>
        <v>.</v>
      </c>
      <c r="GT184" t="str">
        <f>IFERROR(VLOOKUP($F184,AREA_LIFE,Seq!W$1,FALSE),".")</f>
        <v>.</v>
      </c>
      <c r="GU184" t="str">
        <f>IFERROR(VLOOKUP($F184,AREA_LIFE,Seq!X$1,FALSE),".")</f>
        <v>.</v>
      </c>
      <c r="GV184" t="str">
        <f>IFERROR(VLOOKUP($F184,AREA_LIFE,Seq!Y$1,FALSE),".")</f>
        <v>.</v>
      </c>
      <c r="GW184" t="str">
        <f>IFERROR(VLOOKUP($F184,AREA_LIFE,Seq!Z$1,FALSE),".")</f>
        <v>.</v>
      </c>
      <c r="GX184" t="str">
        <f>IFERROR(VLOOKUP($F184,AREA_LIFE,Seq!AA$1,FALSE),".")</f>
        <v>.</v>
      </c>
      <c r="GY184" t="str">
        <f>IFERROR(VLOOKUP($F184,AREA_LIFE,Seq!AB$1,FALSE),".")</f>
        <v>.</v>
      </c>
      <c r="GZ184" t="str">
        <f>IFERROR(VLOOKUP($F184,AREA_LIFE,Seq!AC$1,FALSE),".")</f>
        <v>.</v>
      </c>
      <c r="HA184" t="str">
        <f>IFERROR(VLOOKUP($F184,AREA_LIFE,Seq!AD$1,FALSE),".")</f>
        <v>.</v>
      </c>
      <c r="HB184" t="str">
        <f>IFERROR(VLOOKUP($F184,AREA_LIFE,Seq!AE$1,FALSE),".")</f>
        <v>.</v>
      </c>
      <c r="HC184" t="str">
        <f>IFERROR(VLOOKUP($F184,AREA_LIFE,Seq!AF$1,FALSE),".")</f>
        <v>.</v>
      </c>
      <c r="HD184" t="str">
        <f>IFERROR(VLOOKUP($F184,AREA_LIFE,Seq!AG$1,FALSE),".")</f>
        <v>.</v>
      </c>
      <c r="HE184" t="str">
        <f>IFERROR(VLOOKUP($F184,AREA_LIFE,Seq!AH$1,FALSE),".")</f>
        <v>.</v>
      </c>
      <c r="HF184" t="str">
        <f>IFERROR(VLOOKUP($F184,AREA_LIFE,Seq!AI$1,FALSE),".")</f>
        <v>.</v>
      </c>
      <c r="HG184" t="str">
        <f>IFERROR(VLOOKUP($F184,AREA_LIFE,Seq!AJ$1,FALSE),".")</f>
        <v>.</v>
      </c>
      <c r="HH184" t="str">
        <f>IFERROR(VLOOKUP($F184,AREA_LIFE,Seq!AK$1,FALSE),".")</f>
        <v>.</v>
      </c>
      <c r="HI184" t="str">
        <f>IFERROR(VLOOKUP($F184,AREA_LIFE,Seq!AL$1,FALSE),".")</f>
        <v>.</v>
      </c>
      <c r="HJ184" t="str">
        <f>IFERROR(VLOOKUP($F184,AREA_LIFE,Seq!AM$1,FALSE),".")</f>
        <v>.</v>
      </c>
      <c r="HK184" t="str">
        <f>IFERROR(VLOOKUP($F184,AREA_LIFE,Seq!AN$1,FALSE),".")</f>
        <v>.</v>
      </c>
      <c r="HL184" t="str">
        <f>IFERROR(VLOOKUP($F184,AREA_LIFE,Seq!AO$1,FALSE),".")</f>
        <v>.</v>
      </c>
      <c r="HM184" t="str">
        <f>IFERROR(VLOOKUP($F184,AREA_LIFE,Seq!AP$1,FALSE),".")</f>
        <v>.</v>
      </c>
      <c r="HN184" t="str">
        <f>IFERROR(VLOOKUP($F184,AREA_LIFE,Seq!AQ$1,FALSE),".")</f>
        <v>.</v>
      </c>
      <c r="HO184" t="str">
        <f>IFERROR(VLOOKUP($F184,AREA_LIFE,Seq!AR$1,FALSE),".")</f>
        <v>.</v>
      </c>
      <c r="HP184" t="str">
        <f>IFERROR(VLOOKUP($F184,AREA_LIFE,Seq!AS$1,FALSE),".")</f>
        <v>.</v>
      </c>
      <c r="HQ184" t="str">
        <f>IFERROR(VLOOKUP($F184,AREA_LIFE,Seq!AT$1,FALSE),".")</f>
        <v>.</v>
      </c>
      <c r="HR184" t="str">
        <f>IFERROR(VLOOKUP($F184,AREA_LIFE,Seq!AU$1,FALSE),".")</f>
        <v>.</v>
      </c>
      <c r="HS184" t="str">
        <f>IFERROR(VLOOKUP($F184,AREA_LIFE,Seq!AV$1,FALSE),".")</f>
        <v>.</v>
      </c>
      <c r="HT184" t="str">
        <f>IFERROR(VLOOKUP($F184,AREA_LIFE,Seq!AW$1,FALSE),".")</f>
        <v>.</v>
      </c>
      <c r="HU184" t="str">
        <f>IFERROR(VLOOKUP($F184,AREA_LIFE,Seq!AX$1,FALSE),".")</f>
        <v>.</v>
      </c>
      <c r="HV184" t="str">
        <f>IFERROR(VLOOKUP($F184,AREA_LIFE,Seq!AY$1,FALSE),".")</f>
        <v>.</v>
      </c>
      <c r="HZ184">
        <f t="shared" si="134"/>
        <v>0</v>
      </c>
      <c r="IA184">
        <f t="shared" si="132"/>
        <v>0</v>
      </c>
      <c r="IB184" t="str">
        <f t="shared" si="135"/>
        <v>.</v>
      </c>
      <c r="IC184" t="str">
        <f t="shared" si="136"/>
        <v>.</v>
      </c>
      <c r="ID184" t="str">
        <f t="shared" si="133"/>
        <v>.</v>
      </c>
      <c r="IE184" t="str">
        <f>work!FK184</f>
        <v>.</v>
      </c>
      <c r="IF184" t="str">
        <f>work!FL184</f>
        <v>.</v>
      </c>
      <c r="IG184" t="str">
        <f>work!FM184</f>
        <v>.</v>
      </c>
      <c r="IH184" t="str">
        <f>IF(ISNUMBER(work!FS184-work!FK184),work!FS184-work!FK184,".")</f>
        <v>.</v>
      </c>
      <c r="II184" t="str">
        <f>IF(ISNUMBER(work!FT184-work!FL184),work!FT184-work!FL184,".")</f>
        <v>.</v>
      </c>
      <c r="IJ184" t="str">
        <f>IF(ISNUMBER(work!FU184-work!FM184),work!FU184-work!FM184,".")</f>
        <v>.</v>
      </c>
    </row>
    <row r="185" spans="1:244" hidden="1">
      <c r="A185" s="24" t="str">
        <f t="shared" si="97"/>
        <v>大洋洲及太平洋岛屿</v>
      </c>
      <c r="B185" s="24" t="str">
        <f t="shared" si="137"/>
        <v>Out</v>
      </c>
      <c r="C185" s="24" t="str">
        <f t="shared" si="138"/>
        <v>Out</v>
      </c>
      <c r="D185" s="24"/>
      <c r="E185" s="25" t="s">
        <v>3988</v>
      </c>
      <c r="F185" s="26" t="str">
        <f t="shared" si="100"/>
        <v>Vanuatu</v>
      </c>
      <c r="G185" s="27" t="str">
        <f t="shared" si="101"/>
        <v>.</v>
      </c>
      <c r="H185" s="27" t="str">
        <f t="shared" si="102"/>
        <v>.</v>
      </c>
      <c r="I185" s="27" t="str">
        <f t="shared" si="103"/>
        <v>.</v>
      </c>
      <c r="J185" s="27" t="str">
        <f t="shared" si="104"/>
        <v>.</v>
      </c>
      <c r="K185" s="27" t="str">
        <f t="shared" si="105"/>
        <v>.</v>
      </c>
      <c r="L185" s="27" t="str">
        <f t="shared" si="106"/>
        <v>.</v>
      </c>
      <c r="M185" s="27" t="str">
        <f t="shared" si="107"/>
        <v>.</v>
      </c>
      <c r="N185" s="27" t="str">
        <f t="shared" si="108"/>
        <v>.</v>
      </c>
      <c r="O185" s="27" t="str">
        <f t="shared" si="109"/>
        <v>.</v>
      </c>
      <c r="P185" s="27" t="str">
        <f t="shared" si="110"/>
        <v>.</v>
      </c>
      <c r="Q185" s="27" t="str">
        <f t="shared" si="111"/>
        <v>.</v>
      </c>
      <c r="R185" s="27" t="str">
        <f t="shared" si="112"/>
        <v>.</v>
      </c>
      <c r="S185" s="27" t="str">
        <f t="shared" si="113"/>
        <v>.</v>
      </c>
      <c r="T185" s="27" t="str">
        <f t="shared" si="114"/>
        <v>.</v>
      </c>
      <c r="U185" s="27" t="str">
        <f t="shared" si="115"/>
        <v>.</v>
      </c>
      <c r="V185" s="27" t="str">
        <f t="shared" si="116"/>
        <v>.</v>
      </c>
      <c r="W185" s="27" t="str">
        <f t="shared" si="117"/>
        <v>.</v>
      </c>
      <c r="X185" s="27" t="str">
        <f t="shared" si="118"/>
        <v>.</v>
      </c>
      <c r="Y185" s="27" t="str">
        <f t="shared" si="119"/>
        <v>.</v>
      </c>
      <c r="Z185" s="27" t="str">
        <f t="shared" si="120"/>
        <v>.</v>
      </c>
      <c r="AA185" s="27">
        <f t="shared" si="121"/>
        <v>0</v>
      </c>
      <c r="AB185" s="27">
        <f t="shared" si="122"/>
        <v>171</v>
      </c>
      <c r="AC185" s="27">
        <f t="shared" si="123"/>
        <v>298</v>
      </c>
      <c r="AD185" s="27">
        <f t="shared" si="124"/>
        <v>283</v>
      </c>
      <c r="AE185" s="27">
        <f t="shared" si="139"/>
        <v>16</v>
      </c>
      <c r="AF185" s="27">
        <f t="shared" si="140"/>
        <v>147</v>
      </c>
      <c r="AG185" s="27"/>
      <c r="AH185" s="27">
        <f>IF(ISNUMBER(work!C185+work!AH185),work!C185+work!AH185,".")</f>
        <v>18306104.293334126</v>
      </c>
      <c r="AI185" s="27">
        <f>IF(ISNUMBER(work!D185+work!AI185),work!D185+work!AI185,".")</f>
        <v>19257902.575166892</v>
      </c>
      <c r="AJ185" s="27">
        <f>IF(ISNUMBER(work!E185+work!AJ185),work!E185+work!AJ185,".")</f>
        <v>21010570.287085604</v>
      </c>
      <c r="AK185" s="27">
        <f>IF(ISNUMBER(work!F185+work!AK185),work!F185+work!AK185,".")</f>
        <v>23301125.39974238</v>
      </c>
      <c r="AL185" s="27">
        <f>IF(ISNUMBER(work!G185+work!AL185),work!G185+work!AL185,".")</f>
        <v>26842018.520870693</v>
      </c>
      <c r="AM185" s="27">
        <f>IF(ISNUMBER(work!H185+work!AM185),work!H185+work!AM185,".")</f>
        <v>30463546.075827323</v>
      </c>
      <c r="AN185" s="27">
        <f>IF(ISNUMBER(work!I185+work!AN185),work!I185+work!AN185,".")</f>
        <v>33142792.315601252</v>
      </c>
      <c r="AO185" s="27">
        <f>IF(ISNUMBER(work!J185+work!AO185),work!J185+work!AO185,".")</f>
        <v>36984851.171774521</v>
      </c>
      <c r="AP185" s="27">
        <f>IF(ISNUMBER(work!K185+work!AP185),work!K185+work!AP185,".")</f>
        <v>41161955.606252111</v>
      </c>
      <c r="AQ185" s="27">
        <f>IF(ISNUMBER(work!L185+work!AQ185),work!L185+work!AQ185,".")</f>
        <v>42849172.400486611</v>
      </c>
      <c r="AR185" s="27">
        <f>IF(ISNUMBER(work!M185+work!AR185),work!M185+work!AR185,".")</f>
        <v>44478765.200945139</v>
      </c>
      <c r="AS185" s="27">
        <f>IF(ISNUMBER(work!N185+work!AS185),work!N185+work!AS185,".")</f>
        <v>48569677.670291357</v>
      </c>
      <c r="AT185" s="27">
        <f>IF(ISNUMBER(work!O185+work!AT185),work!O185+work!AT185,".")</f>
        <v>55464331.911247291</v>
      </c>
      <c r="AU185" s="27">
        <f>IF(ISNUMBER(work!P185+work!AU185),work!P185+work!AU185,".")</f>
        <v>63226715.403836973</v>
      </c>
      <c r="AV185" s="27">
        <f>IF(ISNUMBER(work!Q185+work!AV185),work!Q185+work!AV185,".")</f>
        <v>71508608.59215875</v>
      </c>
      <c r="AW185" s="27">
        <f>IF(ISNUMBER(work!R185+work!AW185),work!R185+work!AW185,".")</f>
        <v>79300896.025479198</v>
      </c>
      <c r="AX185" s="27">
        <f>IF(ISNUMBER(work!S185+work!AX185),work!S185+work!AX185,".")</f>
        <v>87229300.019831255</v>
      </c>
      <c r="AY185" s="27">
        <f>IF(ISNUMBER(work!T185+work!AY185),work!T185+work!AY185,".")</f>
        <v>95340638.61008352</v>
      </c>
      <c r="AZ185" s="27">
        <f>IF(ISNUMBER(work!U185+work!AZ185),work!U185+work!AZ185,".")</f>
        <v>102776383.16961925</v>
      </c>
      <c r="BA185" s="27">
        <f>IF(ISNUMBER(work!V185+work!BA185),work!V185+work!BA185,".")</f>
        <v>110584732.45223927</v>
      </c>
      <c r="BB185" s="27">
        <f>IF(ISNUMBER(work!W185+work!BB185),work!W185+work!BB185,".")</f>
        <v>119872488.13828132</v>
      </c>
      <c r="BC185" s="27">
        <f>IF(ISNUMBER(work!X185+work!BC185),work!X185+work!BC185,".")</f>
        <v>129819250.29745094</v>
      </c>
      <c r="BD185" s="27">
        <f>IF(ISNUMBER(work!Y185+work!BD185),work!Y185+work!BD185,".")</f>
        <v>141628871.34767506</v>
      </c>
      <c r="BE185" s="27">
        <f>IF(ISNUMBER(work!Z185+work!BE185),work!Z185+work!BE185,".")</f>
        <v>155790256.08320922</v>
      </c>
      <c r="BF185" s="27">
        <f>IF(ISNUMBER(work!AA185+work!BF185),work!AA185+work!BF185,".")</f>
        <v>171524026.51897621</v>
      </c>
      <c r="BG185" s="27">
        <f>IF(ISNUMBER(work!AB185+work!BG185),work!AB185+work!BG185,".")</f>
        <v>189361586.8583526</v>
      </c>
      <c r="BH185" s="27">
        <f>IF(ISNUMBER(work!AC185+work!BH185),work!AC185+work!BH185,".")</f>
        <v>211326464.69777709</v>
      </c>
      <c r="BI185" s="27">
        <f>IF(ISNUMBER(work!AD185+work!BI185),work!AD185+work!BI185,".")</f>
        <v>238797207.62457836</v>
      </c>
      <c r="BJ185" s="27">
        <f>IF(ISNUMBER(work!AE185+work!BJ185),work!AE185+work!BJ185,".")</f>
        <v>260288251.0563235</v>
      </c>
      <c r="BK185" s="27">
        <f>IF(ISNUMBER(work!AF185+work!BK185),work!AF185+work!BK185,".")</f>
        <v>293791990.26865065</v>
      </c>
      <c r="BL185" s="27"/>
      <c r="BM185" s="27">
        <f>IF(ISNUMBER(work!AH185-work!C185),work!AH185-work!C185,".")</f>
        <v>-18282284.269731872</v>
      </c>
      <c r="BN185" s="27">
        <f>IF(ISNUMBER(work!AI185-work!D185),work!AI185-work!D185,".")</f>
        <v>-19233082.193178508</v>
      </c>
      <c r="BO185" s="27">
        <f>IF(ISNUMBER(work!AJ185-work!E185),work!AJ185-work!E185,".")</f>
        <v>-20983094.095179196</v>
      </c>
      <c r="BP185" s="27">
        <f>IF(ISNUMBER(work!AK185-work!F185),work!AK185-work!F185,".")</f>
        <v>-23269848.400189221</v>
      </c>
      <c r="BQ185" s="27">
        <f>IF(ISNUMBER(work!AL185-work!G185),work!AL185-work!G185,".")</f>
        <v>-26807743.296650507</v>
      </c>
      <c r="BR185" s="27">
        <f>IF(ISNUMBER(work!AM185-work!H185),work!AM185-work!H185,".")</f>
        <v>-30428933.587059274</v>
      </c>
      <c r="BS185" s="27">
        <f>IF(ISNUMBER(work!AN185-work!I185),work!AN185-work!I185,".")</f>
        <v>-33108225.557619356</v>
      </c>
      <c r="BT185" s="27">
        <f>IF(ISNUMBER(work!AO185-work!J185),work!AO185-work!J185,".")</f>
        <v>-36951284.774739683</v>
      </c>
      <c r="BU185" s="27">
        <f>IF(ISNUMBER(work!AP185-work!K185),work!AP185-work!K185,".")</f>
        <v>-41128963.702218287</v>
      </c>
      <c r="BV185" s="27">
        <f>IF(ISNUMBER(work!AQ185-work!L185),work!AQ185-work!L185,".")</f>
        <v>-42815674.599630989</v>
      </c>
      <c r="BW185" s="27">
        <f>IF(ISNUMBER(work!AR185-work!M185),work!AR185-work!M185,".")</f>
        <v>-44441345.98517707</v>
      </c>
      <c r="BX185" s="27">
        <f>IF(ISNUMBER(work!AS185-work!N185),work!AS185-work!N185,".")</f>
        <v>-48531083.744954042</v>
      </c>
      <c r="BY185" s="27">
        <f>IF(ISNUMBER(work!AT185-work!O185),work!AT185-work!O185,".")</f>
        <v>-55424737.624962918</v>
      </c>
      <c r="BZ185" s="27">
        <f>IF(ISNUMBER(work!AU185-work!P185),work!AU185-work!P185,".")</f>
        <v>-63186823.867442615</v>
      </c>
      <c r="CA185" s="27">
        <f>IF(ISNUMBER(work!AV185-work!Q185),work!AV185-work!Q185,".")</f>
        <v>-71465104.323658451</v>
      </c>
      <c r="CB185" s="27">
        <f>IF(ISNUMBER(work!AW185-work!R185),work!AW185-work!R185,".")</f>
        <v>-79256951.598162204</v>
      </c>
      <c r="CC185" s="27">
        <f>IF(ISNUMBER(work!AX185-work!S185),work!AX185-work!S185,".")</f>
        <v>-87184332.366174147</v>
      </c>
      <c r="CD185" s="27">
        <f>IF(ISNUMBER(work!AY185-work!T185),work!AY185-work!T185,".")</f>
        <v>-95293461.58782047</v>
      </c>
      <c r="CE185" s="27">
        <f>IF(ISNUMBER(work!AZ185-work!U185),work!AZ185-work!U185,".")</f>
        <v>-102727176.84372075</v>
      </c>
      <c r="CF185" s="27">
        <f>IF(ISNUMBER(work!BA185-work!V185),work!BA185-work!V185,".")</f>
        <v>-110537098.12211472</v>
      </c>
      <c r="CG185" s="27">
        <f>IF(ISNUMBER(work!BB185-work!W185),work!BB185-work!W185,".")</f>
        <v>-119823576.20431867</v>
      </c>
      <c r="CH185" s="27">
        <f>IF(ISNUMBER(work!BC185-work!X185),work!BC185-work!X185,".")</f>
        <v>-129771587.38558505</v>
      </c>
      <c r="CI185" s="27">
        <f>IF(ISNUMBER(work!BD185-work!Y185),work!BD185-work!Y185,".")</f>
        <v>-141584732.56451693</v>
      </c>
      <c r="CJ185" s="27">
        <f>IF(ISNUMBER(work!BE185-work!Z185),work!BE185-work!Z185,".")</f>
        <v>-155744708.2202028</v>
      </c>
      <c r="CK185" s="27">
        <f>IF(ISNUMBER(work!BF185-work!AA185),work!BF185-work!AA185,".")</f>
        <v>-171475969.17907977</v>
      </c>
      <c r="CL185" s="27">
        <f>IF(ISNUMBER(work!BG185-work!AB185),work!BG185-work!AB185,".")</f>
        <v>-189310408.39230138</v>
      </c>
      <c r="CM185" s="27">
        <f>IF(ISNUMBER(work!BH185-work!AC185),work!BH185-work!AC185,".")</f>
        <v>-211271482.00195289</v>
      </c>
      <c r="CN185" s="27">
        <f>IF(ISNUMBER(work!BI185-work!AD185),work!BI185-work!AD185,".")</f>
        <v>-238738472.14611566</v>
      </c>
      <c r="CO185" s="27">
        <f>IF(ISNUMBER(work!BJ185-work!AE185),work!BJ185-work!AE185,".")</f>
        <v>-260225639.89373448</v>
      </c>
      <c r="CP185" s="27">
        <f>IF(ISNUMBER(work!BK185-work!AF185),work!BK185-work!AF185,".")</f>
        <v>-293717117.56014001</v>
      </c>
      <c r="CQ185" s="27"/>
      <c r="CR185" s="27"/>
      <c r="CS185" s="27">
        <f>IF(ISNUMBER(work!CR185-work!BN185),work!CR185-work!BN185,".")</f>
        <v>8.3879643233263551E-2</v>
      </c>
      <c r="CT185" s="27">
        <f>IF(ISNUMBER(work!CS185-work!BO185),work!CS185-work!BO185,".")</f>
        <v>8.287964323326355E-2</v>
      </c>
      <c r="CU185" s="27">
        <f>IF(ISNUMBER(work!CT185-work!BP185),work!CT185-work!BP185,".")</f>
        <v>8.287964323326355E-2</v>
      </c>
      <c r="CV185" s="27">
        <f>IF(ISNUMBER(work!CU185-work!BQ185),work!CU185-work!BQ185,".")</f>
        <v>8.1879643233263549E-2</v>
      </c>
      <c r="CW185" s="27">
        <f>IF(ISNUMBER(work!CV185-work!BR185),work!CV185-work!BR185,".")</f>
        <v>8.1879643233263549E-2</v>
      </c>
      <c r="CX185" s="27">
        <f>IF(ISNUMBER(work!CW185-work!BS185),work!CW185-work!BS185,".")</f>
        <v>8.0879643233263548E-2</v>
      </c>
      <c r="CY185" s="27">
        <f>IF(ISNUMBER(work!CX185-work!BT185),work!CX185-work!BT185,".")</f>
        <v>7.9879643233263561E-2</v>
      </c>
      <c r="CZ185" s="27">
        <f>IF(ISNUMBER(work!CY185-work!BU185),work!CY185-work!BU185,".")</f>
        <v>7.8879643233263561E-2</v>
      </c>
      <c r="DA185" s="27">
        <f>IF(ISNUMBER(work!CZ185-work!BV185),work!CZ185-work!BV185,".")</f>
        <v>7.787964323326356E-2</v>
      </c>
      <c r="DB185" s="27">
        <f>IF(ISNUMBER(work!DA185-work!BW185),work!DA185-work!BW185,".")</f>
        <v>7.6879643233263559E-2</v>
      </c>
      <c r="DC185" s="27">
        <f>IF(ISNUMBER(work!DB185-work!BX185),work!DB185-work!BX185,".")</f>
        <v>7.4879643233263557E-2</v>
      </c>
      <c r="DD185" s="27">
        <f>IF(ISNUMBER(work!DC185-work!BY185),work!DC185-work!BY185,".")</f>
        <v>7.2879643233263555E-2</v>
      </c>
      <c r="DE185" s="27">
        <f>IF(ISNUMBER(work!DD185-work!BZ185),work!DD185-work!BZ185,".")</f>
        <v>6.945631121201154E-2</v>
      </c>
      <c r="DF185" s="27">
        <f>IF(ISNUMBER(work!DE185-work!CA185),work!DE185-work!CA185,".")</f>
        <v>6.7456311212011538E-2</v>
      </c>
      <c r="DG185" s="27">
        <f>IF(ISNUMBER(work!DF185-work!CB185),work!DF185-work!CB185,".")</f>
        <v>6.5456311212011536E-2</v>
      </c>
      <c r="DH185" s="27">
        <f>IF(ISNUMBER(work!DG185-work!CC185),work!DG185-work!CC185,".")</f>
        <v>6.3456311212011535E-2</v>
      </c>
      <c r="DI185" s="27">
        <f>IF(ISNUMBER(work!DH185-work!CD185),work!DH185-work!CD185,".")</f>
        <v>6.0456311212011546E-2</v>
      </c>
      <c r="DJ185" s="27">
        <f>IF(ISNUMBER(work!DI185-work!CE185),work!DI185-work!CE185,".")</f>
        <v>5.8456311212011544E-2</v>
      </c>
      <c r="DK185" s="27">
        <f>IF(ISNUMBER(work!DJ185-work!CF185),work!DJ185-work!CF185,".")</f>
        <v>5.6456311212011542E-2</v>
      </c>
      <c r="DL185" s="27">
        <f>IF(ISNUMBER(work!DK185-work!CG185),work!DK185-work!CG185,".")</f>
        <v>5.325719976314798E-2</v>
      </c>
      <c r="DM185" s="27">
        <f>IF(ISNUMBER(work!DL185-work!CH185),work!DL185-work!CH185,".")</f>
        <v>5.0858209073227807E-2</v>
      </c>
      <c r="DN185" s="27">
        <f>IF(ISNUMBER(work!DM185-work!CI185),work!DM185-work!CI185,".")</f>
        <v>4.932929333477435E-2</v>
      </c>
      <c r="DO185" s="27">
        <f>IF(ISNUMBER(work!DN185-work!CJ185),work!DN185-work!CJ185,".")</f>
        <v>4.8443668893034079E-2</v>
      </c>
      <c r="DP185" s="27">
        <f>IF(ISNUMBER(work!DO185-work!CK185),work!DO185-work!CK185,".")</f>
        <v>4.7835012563733501E-2</v>
      </c>
      <c r="DQ185" s="27">
        <f>IF(ISNUMBER(work!DP185-work!CL185),work!DP185-work!CL185,".")</f>
        <v>4.6102930077796811E-2</v>
      </c>
      <c r="DR185" s="27">
        <f>IF(ISNUMBER(work!DQ185-work!CM185),work!DQ185-work!CM185,".")</f>
        <v>4.4933966622927791E-2</v>
      </c>
      <c r="DS185" s="27">
        <f>IF(ISNUMBER(work!DR185-work!CN185),work!DR185-work!CN185,".")</f>
        <v>4.2294329432943291E-2</v>
      </c>
      <c r="DT185" s="27">
        <f>IF(ISNUMBER(work!DS185-work!CO185),work!DS185-work!CO185,".")</f>
        <v>3.9268011350429149E-2</v>
      </c>
      <c r="DU185" s="27">
        <f>IF(ISNUMBER(work!DT185-work!CP185),work!DT185-work!CP185,".")</f>
        <v>3.6890535605859767E-2</v>
      </c>
      <c r="DV185" s="27">
        <f t="shared" si="127"/>
        <v>3.6890535605859767E-2</v>
      </c>
      <c r="DW185" s="27"/>
      <c r="DX185" s="27" t="str">
        <f>IF(ISNUMBER(work!FJ185/work!FN185),work!FJ185/work!FN185,".")</f>
        <v>.</v>
      </c>
      <c r="DY185" s="27" t="str">
        <f>IF(ISNUMBER(work!FK185/work!FO185),work!FK185/work!FO185,".")</f>
        <v>.</v>
      </c>
      <c r="DZ185" s="27" t="str">
        <f>IF(ISNUMBER(work!FL185/work!FP185),work!FL185/work!FP185,".")</f>
        <v>.</v>
      </c>
      <c r="EA185" s="27" t="str">
        <f>IF(ISNUMBER(work!FM185/work!FQ185),work!FM185/work!FQ185,".")</f>
        <v>.</v>
      </c>
      <c r="EB185" s="27" t="str">
        <f>IF(ISNUMBER((work!FK185+work!FL185)/(work!FO185+work!FP185)),(work!FK185+work!FL185)/(work!FO185+work!FP185),".")</f>
        <v>.</v>
      </c>
      <c r="EC185" s="27" t="str">
        <f>IF(ISNUMBER(work!FR185/work!FV185),work!FR185/work!FV185,".")</f>
        <v>.</v>
      </c>
      <c r="ED185" s="27" t="str">
        <f>IF(ISNUMBER(work!FS185/work!FW185),work!FS185/work!FW185,".")</f>
        <v>.</v>
      </c>
      <c r="EE185" s="27" t="str">
        <f>IF(ISNUMBER(work!FT185/work!FX185),work!FT185/work!FX185,".")</f>
        <v>.</v>
      </c>
      <c r="EF185" s="27" t="str">
        <f>IF(ISNUMBER(work!FU185/work!FY185),work!FU185/work!FY185,".")</f>
        <v>.</v>
      </c>
      <c r="EG185" s="27" t="str">
        <f>IF(ISNUMBER((work!FS185+work!FT185)/(work!FW185+work!FX185)),(work!FS185+work!FT185)/(work!FW185+work!FX185),".")</f>
        <v>.</v>
      </c>
      <c r="EH185" s="27">
        <f>work!EZ185</f>
        <v>8.5357005676240886E-3</v>
      </c>
      <c r="EI185" s="27" t="str">
        <f>work!FA185</f>
        <v>.</v>
      </c>
      <c r="EJ185" s="27" t="str">
        <f>work!FB185</f>
        <v>.</v>
      </c>
      <c r="EK185" s="27"/>
      <c r="EL185" s="27" t="str">
        <f t="shared" si="141"/>
        <v>.</v>
      </c>
      <c r="EM185" t="str">
        <f t="shared" si="129"/>
        <v>.</v>
      </c>
      <c r="EN185" t="str">
        <f>work!FM185</f>
        <v>.</v>
      </c>
      <c r="EO185" t="str">
        <f>IF(ISNUMBER(work!FK185+work!FL185),work!FK185+work!FL185,".")</f>
        <v>.</v>
      </c>
      <c r="EP185" t="str">
        <f>IF(ISNUMBER(work!FU185-work!FM185),work!FU185-work!FM185,".")</f>
        <v>.</v>
      </c>
      <c r="EQ185" t="str">
        <f>IF(ISNUMBER(work!FS185+work!FT185-work!FK185-work!FL185),(work!FS185+work!FT185-work!FK185-work!FL185),".")</f>
        <v>.</v>
      </c>
      <c r="EU185">
        <f>work!FC185</f>
        <v>1000</v>
      </c>
      <c r="EV185" t="str">
        <f>work!FD185</f>
        <v>.</v>
      </c>
      <c r="EW185" t="str">
        <f>IF(ISNUMBER(VLOOKUP($F185,AREA_EM_ALLYEAR,Seq!B$1,FALSE)),VLOOKUP($F185,AREA_EM_ALLYEAR,Seq!B$1,FALSE),".")</f>
        <v>.</v>
      </c>
      <c r="EX185" t="str">
        <f>IF(ISNUMBER(VLOOKUP($F185,AREA_EM_ALLYEAR,Seq!C$1,FALSE)),VLOOKUP($F185,AREA_EM_ALLYEAR,Seq!C$1,FALSE),".")</f>
        <v>.</v>
      </c>
      <c r="EY185" t="str">
        <f>IF(ISNUMBER(VLOOKUP($F185,AREA_EM_ALLYEAR,Seq!D$1,FALSE)),VLOOKUP($F185,AREA_EM_ALLYEAR,Seq!D$1,FALSE),".")</f>
        <v>.</v>
      </c>
      <c r="EZ185" t="str">
        <f>IF(ISNUMBER(VLOOKUP($F185,AREA_EM_ALLYEAR,Seq!E$1,FALSE)),VLOOKUP($F185,AREA_EM_ALLYEAR,Seq!E$1,FALSE),".")</f>
        <v>.</v>
      </c>
      <c r="FA185" t="str">
        <f>IF(ISNUMBER(VLOOKUP($F185,AREA_EM_ALLYEAR,Seq!F$1,FALSE)),VLOOKUP($F185,AREA_EM_ALLYEAR,Seq!F$1,FALSE),".")</f>
        <v>.</v>
      </c>
      <c r="FB185" t="str">
        <f>IF(ISNUMBER(VLOOKUP($F185,AREA_EM_ALLYEAR,Seq!G$1,FALSE)),VLOOKUP($F185,AREA_EM_ALLYEAR,Seq!G$1,FALSE),".")</f>
        <v>.</v>
      </c>
      <c r="FC185" t="str">
        <f>IF(ISNUMBER(VLOOKUP($F185,AREA_EM_ALLYEAR,Seq!H$1,FALSE)),VLOOKUP($F185,AREA_EM_ALLYEAR,Seq!H$1,FALSE),".")</f>
        <v>.</v>
      </c>
      <c r="FD185" t="str">
        <f>IF(ISNUMBER(VLOOKUP($F185,AREA_EM_ALLYEAR,Seq!I$1,FALSE)),VLOOKUP($F185,AREA_EM_ALLYEAR,Seq!I$1,FALSE),".")</f>
        <v>.</v>
      </c>
      <c r="FE185" t="str">
        <f>IF(ISNUMBER(VLOOKUP($F185,AREA_EM_ALLYEAR,Seq!J$1,FALSE)),VLOOKUP($F185,AREA_EM_ALLYEAR,Seq!J$1,FALSE),".")</f>
        <v>.</v>
      </c>
      <c r="FF185" t="str">
        <f>IF(ISNUMBER(VLOOKUP($F185,AREA_EM_ALLYEAR,Seq!K$1,FALSE)),VLOOKUP($F185,AREA_EM_ALLYEAR,Seq!K$1,FALSE),".")</f>
        <v>.</v>
      </c>
      <c r="FG185" t="str">
        <f>IF(ISNUMBER(VLOOKUP($F185,AREA_EM_ALLYEAR,Seq!L$1,FALSE)),VLOOKUP($F185,AREA_EM_ALLYEAR,Seq!L$1,FALSE),".")</f>
        <v>.</v>
      </c>
      <c r="FH185" t="str">
        <f>IF(ISNUMBER(VLOOKUP($F185,AREA_EM_ALLYEAR,Seq!M$1,FALSE)),VLOOKUP($F185,AREA_EM_ALLYEAR,Seq!M$1,FALSE),".")</f>
        <v>.</v>
      </c>
      <c r="FI185" t="str">
        <f>IF(ISNUMBER(VLOOKUP($F185,AREA_EM_ALLYEAR,Seq!N$1,FALSE)),VLOOKUP($F185,AREA_EM_ALLYEAR,Seq!N$1,FALSE),".")</f>
        <v>.</v>
      </c>
      <c r="FJ185" t="str">
        <f>IF(ISNUMBER(VLOOKUP($F185,AREA_EM_ALLYEAR,Seq!O$1,FALSE)),VLOOKUP($F185,AREA_EM_ALLYEAR,Seq!O$1,FALSE),".")</f>
        <v>.</v>
      </c>
      <c r="FK185" t="str">
        <f t="shared" si="130"/>
        <v>.</v>
      </c>
      <c r="FN185">
        <f>IF( ISNUMBER(VLOOKUP($F185,AREA_LIFE,Seq!V$1,FALSE)-Life!V$39),VLOOKUP($F185,AREA_LIFE,Seq!V$1,FALSE)-Life!V$39,".")</f>
        <v>-7.3908048780487761</v>
      </c>
      <c r="FO185">
        <f>IF( ISNUMBER(VLOOKUP($F185,AREA_LIFE,Seq!W$1,FALSE)-Life!W$39),VLOOKUP($F185,AREA_LIFE,Seq!W$1,FALSE)-Life!W$39,".")</f>
        <v>-7.0107804878048654</v>
      </c>
      <c r="FP185">
        <f>IF( ISNUMBER(VLOOKUP($F185,AREA_LIFE,Seq!X$1,FALSE)-Life!X$39),VLOOKUP($F185,AREA_LIFE,Seq!X$1,FALSE)-Life!X$39,".")</f>
        <v>-6.6482195121951335</v>
      </c>
      <c r="FQ185">
        <f>IF( ISNUMBER(VLOOKUP($F185,AREA_LIFE,Seq!Y$1,FALSE)-Life!Y$39),VLOOKUP($F185,AREA_LIFE,Seq!Y$1,FALSE)-Life!Y$39,".")</f>
        <v>-6.3131463414634297</v>
      </c>
      <c r="FR185">
        <f>IF( ISNUMBER(VLOOKUP($F185,AREA_LIFE,Seq!Z$1,FALSE)-Life!Z$39),VLOOKUP($F185,AREA_LIFE,Seq!Z$1,FALSE)-Life!Z$39,".")</f>
        <v>-6.0166097560975658</v>
      </c>
      <c r="FS185">
        <f>IF( ISNUMBER(VLOOKUP($F185,AREA_LIFE,Seq!AA$1,FALSE)-Life!AA$39),VLOOKUP($F185,AREA_LIFE,Seq!AA$1,FALSE)-Life!AA$39,".")</f>
        <v>-5.7602926829268384</v>
      </c>
      <c r="FT185">
        <f>IF( ISNUMBER(VLOOKUP($F185,AREA_LIFE,Seq!AB$1,FALSE)-Life!AB$39),VLOOKUP($F185,AREA_LIFE,Seq!AB$1,FALSE)-Life!AB$39,".")</f>
        <v>-5.5405365853658566</v>
      </c>
      <c r="FU185">
        <f>IF( ISNUMBER(VLOOKUP($F185,AREA_LIFE,Seq!AC$1,FALSE)-Life!AC$39),VLOOKUP($F185,AREA_LIFE,Seq!AC$1,FALSE)-Life!AC$39,".")</f>
        <v>-5.3445853658536606</v>
      </c>
      <c r="FV185">
        <f>IF( ISNUMBER(VLOOKUP($F185,AREA_LIFE,Seq!AD$1,FALSE)-Life!AD$39),VLOOKUP($F185,AREA_LIFE,Seq!AD$1,FALSE)-Life!AD$39,".")</f>
        <v>-5.1616585365853638</v>
      </c>
      <c r="FW185">
        <f>IF( ISNUMBER(VLOOKUP($F185,AREA_LIFE,Seq!AE$1,FALSE)-Life!AE$39),VLOOKUP($F185,AREA_LIFE,Seq!AE$1,FALSE)-Life!AE$39,".")</f>
        <v>-4.988853658536577</v>
      </c>
      <c r="FX185">
        <f>IF( ISNUMBER(VLOOKUP($F185,AREA_LIFE,Seq!AF$1,FALSE)-Life!AF$39),VLOOKUP($F185,AREA_LIFE,Seq!AF$1,FALSE)-Life!AF$39,".")</f>
        <v>-4.8221951219512107</v>
      </c>
      <c r="FY185">
        <f>IF( ISNUMBER(VLOOKUP($F185,AREA_LIFE,Seq!AG$1,FALSE)-Life!AG$39),VLOOKUP($F185,AREA_LIFE,Seq!AG$1,FALSE)-Life!AG$39,".")</f>
        <v>-4.6630975609756149</v>
      </c>
      <c r="FZ185">
        <f>IF( ISNUMBER(VLOOKUP($F185,AREA_LIFE,Seq!AH$1,FALSE)-Life!AH$39),VLOOKUP($F185,AREA_LIFE,Seq!AH$1,FALSE)-Life!AH$39,".")</f>
        <v>-4.5108292682926816</v>
      </c>
      <c r="GA185">
        <f>IF( ISNUMBER(VLOOKUP($F185,AREA_LIFE,Seq!AI$1,FALSE)-Life!AI$39),VLOOKUP($F185,AREA_LIFE,Seq!AI$1,FALSE)-Life!AI$39,".")</f>
        <v>-4.3687560975609898</v>
      </c>
      <c r="GB185">
        <f>IF( ISNUMBER(VLOOKUP($F185,AREA_LIFE,Seq!AJ$1,FALSE)-Life!AJ$39),VLOOKUP($F185,AREA_LIFE,Seq!AJ$1,FALSE)-Life!AJ$39,".")</f>
        <v>-4.2362439024390284</v>
      </c>
      <c r="GC185">
        <f>IF( ISNUMBER(VLOOKUP($F185,AREA_LIFE,Seq!AK$1,FALSE)-Life!AK$39),VLOOKUP($F185,AREA_LIFE,Seq!AK$1,FALSE)-Life!AK$39,".")</f>
        <v>-4.1157560975609897</v>
      </c>
      <c r="GD185">
        <f>IF( ISNUMBER(VLOOKUP($F185,AREA_LIFE,Seq!AL$1,FALSE)-Life!AL$39),VLOOKUP($F185,AREA_LIFE,Seq!AL$1,FALSE)-Life!AL$39,".")</f>
        <v>-4.0087317073170681</v>
      </c>
      <c r="GE185">
        <f>IF( ISNUMBER(VLOOKUP($F185,AREA_LIFE,Seq!AM$1,FALSE)-Life!AM$39),VLOOKUP($F185,AREA_LIFE,Seq!AM$1,FALSE)-Life!AM$39,".")</f>
        <v>-3.9177317073170741</v>
      </c>
      <c r="GF185">
        <f>IF( ISNUMBER(VLOOKUP($F185,AREA_LIFE,Seq!AN$1,FALSE)-Life!AN$39),VLOOKUP($F185,AREA_LIFE,Seq!AN$1,FALSE)-Life!AN$39,".")</f>
        <v>-3.8392195121951289</v>
      </c>
      <c r="GG185">
        <f>IF( ISNUMBER(VLOOKUP($F185,AREA_LIFE,Seq!AO$1,FALSE)-Life!AO$39),VLOOKUP($F185,AREA_LIFE,Seq!AO$1,FALSE)-Life!AO$39,".")</f>
        <v>-3.7702195121951121</v>
      </c>
      <c r="GH185">
        <f>IF( ISNUMBER(VLOOKUP($F185,AREA_LIFE,Seq!AP$1,FALSE)-Life!AP$39),VLOOKUP($F185,AREA_LIFE,Seq!AP$1,FALSE)-Life!AP$39,".")</f>
        <v>-3.7041463414634279</v>
      </c>
      <c r="GI185">
        <f>IF( ISNUMBER(VLOOKUP($F185,AREA_LIFE,Seq!AQ$1,FALSE)-Life!AQ$39),VLOOKUP($F185,AREA_LIFE,Seq!AQ$1,FALSE)-Life!AQ$39,".")</f>
        <v>-3.6305121951219519</v>
      </c>
      <c r="GJ185">
        <f>IF( ISNUMBER(VLOOKUP($F185,AREA_LIFE,Seq!AR$1,FALSE)-Life!AR$39),VLOOKUP($F185,AREA_LIFE,Seq!AR$1,FALSE)-Life!AR$39,".")</f>
        <v>-3.5458048780487701</v>
      </c>
      <c r="GK185">
        <f>IF( ISNUMBER(VLOOKUP($F185,AREA_LIFE,Seq!AS$1,FALSE)-Life!AS$39),VLOOKUP($F185,AREA_LIFE,Seq!AS$1,FALSE)-Life!AS$39,".")</f>
        <v>-3.4465365853658483</v>
      </c>
      <c r="GL185">
        <f>IF( ISNUMBER(VLOOKUP($F185,AREA_LIFE,Seq!AT$1,FALSE)-Life!AT$39),VLOOKUP($F185,AREA_LIFE,Seq!AT$1,FALSE)-Life!AT$39,".")</f>
        <v>-3.3332195121951287</v>
      </c>
      <c r="GM185">
        <f>IF( ISNUMBER(VLOOKUP($F185,AREA_LIFE,Seq!AU$1,FALSE)-Life!AU$39),VLOOKUP($F185,AREA_LIFE,Seq!AU$1,FALSE)-Life!AU$39,".")</f>
        <v>-3.2078292682926843</v>
      </c>
      <c r="GN185">
        <f>IF( ISNUMBER(VLOOKUP($F185,AREA_LIFE,Seq!AV$1,FALSE)-Life!AV$39),VLOOKUP($F185,AREA_LIFE,Seq!AV$1,FALSE)-Life!AV$39,".")</f>
        <v>-3.077365853658506</v>
      </c>
      <c r="GO185">
        <f>IF( ISNUMBER(VLOOKUP($F185,AREA_LIFE,Seq!AW$1,FALSE)-Life!AW$39),VLOOKUP($F185,AREA_LIFE,Seq!AW$1,FALSE)-Life!AW$39,".")</f>
        <v>-2.9494146341463221</v>
      </c>
      <c r="GP185">
        <f>IF( ISNUMBER(VLOOKUP($F185,AREA_LIFE,Seq!AX$1,FALSE)-Life!AX$39),VLOOKUP($F185,AREA_LIFE,Seq!AX$1,FALSE)-Life!AX$39,".")</f>
        <v>-2.8324390243902542</v>
      </c>
      <c r="GQ185">
        <f t="shared" si="131"/>
        <v>-2.8324390243902542</v>
      </c>
      <c r="GS185">
        <f>IFERROR(VLOOKUP($F185,AREA_LIFE,Seq!V$1,FALSE),".")</f>
        <v>58.577585365853658</v>
      </c>
      <c r="GT185">
        <f>IFERROR(VLOOKUP($F185,AREA_LIFE,Seq!W$1,FALSE),".")</f>
        <v>59.155951219512204</v>
      </c>
      <c r="GU185">
        <f>IFERROR(VLOOKUP($F185,AREA_LIFE,Seq!X$1,FALSE),".")</f>
        <v>59.700268292682928</v>
      </c>
      <c r="GV185">
        <f>IFERROR(VLOOKUP($F185,AREA_LIFE,Seq!Y$1,FALSE),".")</f>
        <v>60.208024390243899</v>
      </c>
      <c r="GW185">
        <f>IFERROR(VLOOKUP($F185,AREA_LIFE,Seq!Z$1,FALSE),".")</f>
        <v>60.679195121951224</v>
      </c>
      <c r="GX185">
        <f>IFERROR(VLOOKUP($F185,AREA_LIFE,Seq!AA$1,FALSE),".")</f>
        <v>61.120146341463418</v>
      </c>
      <c r="GY185">
        <f>IFERROR(VLOOKUP($F185,AREA_LIFE,Seq!AB$1,FALSE),".")</f>
        <v>61.540682926829277</v>
      </c>
      <c r="GZ185">
        <f>IFERROR(VLOOKUP($F185,AREA_LIFE,Seq!AC$1,FALSE),".")</f>
        <v>61.953609756097563</v>
      </c>
      <c r="HA185">
        <f>IFERROR(VLOOKUP($F185,AREA_LIFE,Seq!AD$1,FALSE),".")</f>
        <v>62.371268292682927</v>
      </c>
      <c r="HB185">
        <f>IFERROR(VLOOKUP($F185,AREA_LIFE,Seq!AE$1,FALSE),".")</f>
        <v>62.797536585365869</v>
      </c>
      <c r="HC185">
        <f>IFERROR(VLOOKUP($F185,AREA_LIFE,Seq!AF$1,FALSE),".")</f>
        <v>63.236878048780497</v>
      </c>
      <c r="HD185">
        <f>IFERROR(VLOOKUP($F185,AREA_LIFE,Seq!AG$1,FALSE),".")</f>
        <v>63.687292682926838</v>
      </c>
      <c r="HE185">
        <f>IFERROR(VLOOKUP($F185,AREA_LIFE,Seq!AH$1,FALSE),".")</f>
        <v>64.144414634146344</v>
      </c>
      <c r="HF185">
        <f>IFERROR(VLOOKUP($F185,AREA_LIFE,Seq!AI$1,FALSE),".")</f>
        <v>64.600829268292685</v>
      </c>
      <c r="HG185">
        <f>IFERROR(VLOOKUP($F185,AREA_LIFE,Seq!AJ$1,FALSE),".")</f>
        <v>65.05409756097562</v>
      </c>
      <c r="HH185">
        <f>IFERROR(VLOOKUP($F185,AREA_LIFE,Seq!AK$1,FALSE),".")</f>
        <v>65.501780487804879</v>
      </c>
      <c r="HI185">
        <f>IFERROR(VLOOKUP($F185,AREA_LIFE,Seq!AL$1,FALSE),".")</f>
        <v>65.942902439024394</v>
      </c>
      <c r="HJ185">
        <f>IFERROR(VLOOKUP($F185,AREA_LIFE,Seq!AM$1,FALSE),".")</f>
        <v>66.374000000000009</v>
      </c>
      <c r="HK185">
        <f>IFERROR(VLOOKUP($F185,AREA_LIFE,Seq!AN$1,FALSE),".")</f>
        <v>66.795585365853668</v>
      </c>
      <c r="HL185">
        <f>IFERROR(VLOOKUP($F185,AREA_LIFE,Seq!AO$1,FALSE),".")</f>
        <v>67.204682926829292</v>
      </c>
      <c r="HM185">
        <f>IFERROR(VLOOKUP($F185,AREA_LIFE,Seq!AP$1,FALSE),".")</f>
        <v>67.599853658536588</v>
      </c>
      <c r="HN185">
        <f>IFERROR(VLOOKUP($F185,AREA_LIFE,Seq!AQ$1,FALSE),".")</f>
        <v>67.981073170731705</v>
      </c>
      <c r="HO185">
        <f>IFERROR(VLOOKUP($F185,AREA_LIFE,Seq!AR$1,FALSE),".")</f>
        <v>68.347341463414651</v>
      </c>
      <c r="HP185">
        <f>IFERROR(VLOOKUP($F185,AREA_LIFE,Seq!AS$1,FALSE),".")</f>
        <v>68.700634146341471</v>
      </c>
      <c r="HQ185">
        <f>IFERROR(VLOOKUP($F185,AREA_LIFE,Seq!AT$1,FALSE),".")</f>
        <v>69.040463414634161</v>
      </c>
      <c r="HR185">
        <f>IFERROR(VLOOKUP($F185,AREA_LIFE,Seq!AU$1,FALSE),".")</f>
        <v>69.368829268292686</v>
      </c>
      <c r="HS185">
        <f>IFERROR(VLOOKUP($F185,AREA_LIFE,Seq!AV$1,FALSE),".")</f>
        <v>69.686243902439045</v>
      </c>
      <c r="HT185">
        <f>IFERROR(VLOOKUP($F185,AREA_LIFE,Seq!AW$1,FALSE),".")</f>
        <v>69.993658536585386</v>
      </c>
      <c r="HU185">
        <f>IFERROR(VLOOKUP($F185,AREA_LIFE,Seq!AX$1,FALSE),".")</f>
        <v>70.292121951219514</v>
      </c>
      <c r="HV185" t="str">
        <f>IFERROR(VLOOKUP($F185,AREA_LIFE,Seq!AY$1,FALSE),".")</f>
        <v>.</v>
      </c>
      <c r="HZ185">
        <f t="shared" si="134"/>
        <v>0</v>
      </c>
      <c r="IA185">
        <f t="shared" si="132"/>
        <v>0</v>
      </c>
      <c r="IB185">
        <f t="shared" si="135"/>
        <v>44478765.200945139</v>
      </c>
      <c r="IC185">
        <f t="shared" si="136"/>
        <v>-44441345.98517707</v>
      </c>
      <c r="ID185">
        <f t="shared" si="133"/>
        <v>7.4879643233263557E-2</v>
      </c>
      <c r="IE185" t="str">
        <f>work!FK185</f>
        <v>.</v>
      </c>
      <c r="IF185" t="str">
        <f>work!FL185</f>
        <v>.</v>
      </c>
      <c r="IG185" t="str">
        <f>work!FM185</f>
        <v>.</v>
      </c>
      <c r="IH185" t="str">
        <f>IF(ISNUMBER(work!FS185-work!FK185),work!FS185-work!FK185,".")</f>
        <v>.</v>
      </c>
      <c r="II185" t="str">
        <f>IF(ISNUMBER(work!FT185-work!FL185),work!FT185-work!FL185,".")</f>
        <v>.</v>
      </c>
      <c r="IJ185" t="str">
        <f>IF(ISNUMBER(work!FU185-work!FM185),work!FU185-work!FM185,".")</f>
        <v>.</v>
      </c>
    </row>
    <row r="186" spans="1:244" hidden="1">
      <c r="A186" s="24" t="str">
        <f t="shared" si="97"/>
        <v>大洋洲及太平洋岛屿</v>
      </c>
      <c r="B186" s="24" t="str">
        <f t="shared" si="137"/>
        <v>Out</v>
      </c>
      <c r="C186" s="24" t="str">
        <f t="shared" si="138"/>
        <v>Out</v>
      </c>
      <c r="D186" s="24"/>
      <c r="E186" s="25" t="s">
        <v>3243</v>
      </c>
      <c r="F186" s="26" t="str">
        <f t="shared" si="100"/>
        <v>Gambier Is.</v>
      </c>
      <c r="G186" s="27" t="str">
        <f t="shared" si="101"/>
        <v>.</v>
      </c>
      <c r="H186" s="27" t="str">
        <f t="shared" si="102"/>
        <v>.</v>
      </c>
      <c r="I186" s="27" t="str">
        <f t="shared" si="103"/>
        <v>.</v>
      </c>
      <c r="J186" s="27" t="str">
        <f t="shared" si="104"/>
        <v>.</v>
      </c>
      <c r="K186" s="27" t="str">
        <f t="shared" si="105"/>
        <v>.</v>
      </c>
      <c r="L186" s="27" t="str">
        <f t="shared" si="106"/>
        <v>.</v>
      </c>
      <c r="M186" s="27" t="str">
        <f t="shared" si="107"/>
        <v>.</v>
      </c>
      <c r="N186" s="27" t="str">
        <f t="shared" si="108"/>
        <v>.</v>
      </c>
      <c r="O186" s="27" t="str">
        <f t="shared" si="109"/>
        <v>.</v>
      </c>
      <c r="P186" s="27" t="str">
        <f t="shared" si="110"/>
        <v>.</v>
      </c>
      <c r="Q186" s="27" t="str">
        <f t="shared" si="111"/>
        <v>.</v>
      </c>
      <c r="R186" s="27" t="str">
        <f t="shared" si="112"/>
        <v>.</v>
      </c>
      <c r="S186" s="27">
        <f t="shared" si="113"/>
        <v>0</v>
      </c>
      <c r="T186" s="27">
        <f t="shared" si="114"/>
        <v>248</v>
      </c>
      <c r="U186" s="27">
        <f t="shared" si="115"/>
        <v>0</v>
      </c>
      <c r="V186" s="27">
        <f t="shared" si="116"/>
        <v>0</v>
      </c>
      <c r="W186" s="27" t="str">
        <f t="shared" si="117"/>
        <v>.</v>
      </c>
      <c r="X186" s="27" t="str">
        <f t="shared" si="118"/>
        <v>.</v>
      </c>
      <c r="Y186" s="27" t="str">
        <f t="shared" si="119"/>
        <v>.</v>
      </c>
      <c r="Z186" s="27" t="str">
        <f t="shared" si="120"/>
        <v>.</v>
      </c>
      <c r="AA186" s="27" t="str">
        <f t="shared" si="121"/>
        <v>.</v>
      </c>
      <c r="AB186" s="27" t="str">
        <f t="shared" si="122"/>
        <v>.</v>
      </c>
      <c r="AC186" s="27" t="str">
        <f t="shared" si="123"/>
        <v>.</v>
      </c>
      <c r="AD186" s="27" t="str">
        <f t="shared" si="124"/>
        <v>.</v>
      </c>
      <c r="AE186" s="27" t="str">
        <f t="shared" si="139"/>
        <v>.</v>
      </c>
      <c r="AF186" s="27" t="str">
        <f t="shared" si="140"/>
        <v>.</v>
      </c>
      <c r="AG186" s="27"/>
      <c r="AH186" s="27" t="str">
        <f>IF(ISNUMBER(work!C186+work!AH186),work!C186+work!AH186,".")</f>
        <v>.</v>
      </c>
      <c r="AI186" s="27" t="str">
        <f>IF(ISNUMBER(work!D186+work!AI186),work!D186+work!AI186,".")</f>
        <v>.</v>
      </c>
      <c r="AJ186" s="27" t="str">
        <f>IF(ISNUMBER(work!E186+work!AJ186),work!E186+work!AJ186,".")</f>
        <v>.</v>
      </c>
      <c r="AK186" s="27" t="str">
        <f>IF(ISNUMBER(work!F186+work!AK186),work!F186+work!AK186,".")</f>
        <v>.</v>
      </c>
      <c r="AL186" s="27" t="str">
        <f>IF(ISNUMBER(work!G186+work!AL186),work!G186+work!AL186,".")</f>
        <v>.</v>
      </c>
      <c r="AM186" s="27" t="str">
        <f>IF(ISNUMBER(work!H186+work!AM186),work!H186+work!AM186,".")</f>
        <v>.</v>
      </c>
      <c r="AN186" s="27" t="str">
        <f>IF(ISNUMBER(work!I186+work!AN186),work!I186+work!AN186,".")</f>
        <v>.</v>
      </c>
      <c r="AO186" s="27" t="str">
        <f>IF(ISNUMBER(work!J186+work!AO186),work!J186+work!AO186,".")</f>
        <v>.</v>
      </c>
      <c r="AP186" s="27" t="str">
        <f>IF(ISNUMBER(work!K186+work!AP186),work!K186+work!AP186,".")</f>
        <v>.</v>
      </c>
      <c r="AQ186" s="27" t="str">
        <f>IF(ISNUMBER(work!L186+work!AQ186),work!L186+work!AQ186,".")</f>
        <v>.</v>
      </c>
      <c r="AR186" s="27" t="str">
        <f>IF(ISNUMBER(work!M186+work!AR186),work!M186+work!AR186,".")</f>
        <v>.</v>
      </c>
      <c r="AS186" s="27" t="str">
        <f>IF(ISNUMBER(work!N186+work!AS186),work!N186+work!AS186,".")</f>
        <v>.</v>
      </c>
      <c r="AT186" s="27" t="str">
        <f>IF(ISNUMBER(work!O186+work!AT186),work!O186+work!AT186,".")</f>
        <v>.</v>
      </c>
      <c r="AU186" s="27" t="str">
        <f>IF(ISNUMBER(work!P186+work!AU186),work!P186+work!AU186,".")</f>
        <v>.</v>
      </c>
      <c r="AV186" s="27" t="str">
        <f>IF(ISNUMBER(work!Q186+work!AV186),work!Q186+work!AV186,".")</f>
        <v>.</v>
      </c>
      <c r="AW186" s="27" t="str">
        <f>IF(ISNUMBER(work!R186+work!AW186),work!R186+work!AW186,".")</f>
        <v>.</v>
      </c>
      <c r="AX186" s="27" t="str">
        <f>IF(ISNUMBER(work!S186+work!AX186),work!S186+work!AX186,".")</f>
        <v>.</v>
      </c>
      <c r="AY186" s="27" t="str">
        <f>IF(ISNUMBER(work!T186+work!AY186),work!T186+work!AY186,".")</f>
        <v>.</v>
      </c>
      <c r="AZ186" s="27" t="str">
        <f>IF(ISNUMBER(work!U186+work!AZ186),work!U186+work!AZ186,".")</f>
        <v>.</v>
      </c>
      <c r="BA186" s="27" t="str">
        <f>IF(ISNUMBER(work!V186+work!BA186),work!V186+work!BA186,".")</f>
        <v>.</v>
      </c>
      <c r="BB186" s="27" t="str">
        <f>IF(ISNUMBER(work!W186+work!BB186),work!W186+work!BB186,".")</f>
        <v>.</v>
      </c>
      <c r="BC186" s="27" t="str">
        <f>IF(ISNUMBER(work!X186+work!BC186),work!X186+work!BC186,".")</f>
        <v>.</v>
      </c>
      <c r="BD186" s="27" t="str">
        <f>IF(ISNUMBER(work!Y186+work!BD186),work!Y186+work!BD186,".")</f>
        <v>.</v>
      </c>
      <c r="BE186" s="27" t="str">
        <f>IF(ISNUMBER(work!Z186+work!BE186),work!Z186+work!BE186,".")</f>
        <v>.</v>
      </c>
      <c r="BF186" s="27" t="str">
        <f>IF(ISNUMBER(work!AA186+work!BF186),work!AA186+work!BF186,".")</f>
        <v>.</v>
      </c>
      <c r="BG186" s="27" t="str">
        <f>IF(ISNUMBER(work!AB186+work!BG186),work!AB186+work!BG186,".")</f>
        <v>.</v>
      </c>
      <c r="BH186" s="27" t="str">
        <f>IF(ISNUMBER(work!AC186+work!BH186),work!AC186+work!BH186,".")</f>
        <v>.</v>
      </c>
      <c r="BI186" s="27" t="str">
        <f>IF(ISNUMBER(work!AD186+work!BI186),work!AD186+work!BI186,".")</f>
        <v>.</v>
      </c>
      <c r="BJ186" s="27" t="str">
        <f>IF(ISNUMBER(work!AE186+work!BJ186),work!AE186+work!BJ186,".")</f>
        <v>.</v>
      </c>
      <c r="BK186" s="27" t="str">
        <f>IF(ISNUMBER(work!AF186+work!BK186),work!AF186+work!BK186,".")</f>
        <v>.</v>
      </c>
      <c r="BL186" s="27"/>
      <c r="BM186" s="27" t="str">
        <f>IF(ISNUMBER(work!AH186-work!C186),work!AH186-work!C186,".")</f>
        <v>.</v>
      </c>
      <c r="BN186" s="27" t="str">
        <f>IF(ISNUMBER(work!AI186-work!D186),work!AI186-work!D186,".")</f>
        <v>.</v>
      </c>
      <c r="BO186" s="27" t="str">
        <f>IF(ISNUMBER(work!AJ186-work!E186),work!AJ186-work!E186,".")</f>
        <v>.</v>
      </c>
      <c r="BP186" s="27" t="str">
        <f>IF(ISNUMBER(work!AK186-work!F186),work!AK186-work!F186,".")</f>
        <v>.</v>
      </c>
      <c r="BQ186" s="27" t="str">
        <f>IF(ISNUMBER(work!AL186-work!G186),work!AL186-work!G186,".")</f>
        <v>.</v>
      </c>
      <c r="BR186" s="27" t="str">
        <f>IF(ISNUMBER(work!AM186-work!H186),work!AM186-work!H186,".")</f>
        <v>.</v>
      </c>
      <c r="BS186" s="27" t="str">
        <f>IF(ISNUMBER(work!AN186-work!I186),work!AN186-work!I186,".")</f>
        <v>.</v>
      </c>
      <c r="BT186" s="27" t="str">
        <f>IF(ISNUMBER(work!AO186-work!J186),work!AO186-work!J186,".")</f>
        <v>.</v>
      </c>
      <c r="BU186" s="27" t="str">
        <f>IF(ISNUMBER(work!AP186-work!K186),work!AP186-work!K186,".")</f>
        <v>.</v>
      </c>
      <c r="BV186" s="27" t="str">
        <f>IF(ISNUMBER(work!AQ186-work!L186),work!AQ186-work!L186,".")</f>
        <v>.</v>
      </c>
      <c r="BW186" s="27" t="str">
        <f>IF(ISNUMBER(work!AR186-work!M186),work!AR186-work!M186,".")</f>
        <v>.</v>
      </c>
      <c r="BX186" s="27" t="str">
        <f>IF(ISNUMBER(work!AS186-work!N186),work!AS186-work!N186,".")</f>
        <v>.</v>
      </c>
      <c r="BY186" s="27" t="str">
        <f>IF(ISNUMBER(work!AT186-work!O186),work!AT186-work!O186,".")</f>
        <v>.</v>
      </c>
      <c r="BZ186" s="27" t="str">
        <f>IF(ISNUMBER(work!AU186-work!P186),work!AU186-work!P186,".")</f>
        <v>.</v>
      </c>
      <c r="CA186" s="27" t="str">
        <f>IF(ISNUMBER(work!AV186-work!Q186),work!AV186-work!Q186,".")</f>
        <v>.</v>
      </c>
      <c r="CB186" s="27" t="str">
        <f>IF(ISNUMBER(work!AW186-work!R186),work!AW186-work!R186,".")</f>
        <v>.</v>
      </c>
      <c r="CC186" s="27" t="str">
        <f>IF(ISNUMBER(work!AX186-work!S186),work!AX186-work!S186,".")</f>
        <v>.</v>
      </c>
      <c r="CD186" s="27" t="str">
        <f>IF(ISNUMBER(work!AY186-work!T186),work!AY186-work!T186,".")</f>
        <v>.</v>
      </c>
      <c r="CE186" s="27" t="str">
        <f>IF(ISNUMBER(work!AZ186-work!U186),work!AZ186-work!U186,".")</f>
        <v>.</v>
      </c>
      <c r="CF186" s="27" t="str">
        <f>IF(ISNUMBER(work!BA186-work!V186),work!BA186-work!V186,".")</f>
        <v>.</v>
      </c>
      <c r="CG186" s="27" t="str">
        <f>IF(ISNUMBER(work!BB186-work!W186),work!BB186-work!W186,".")</f>
        <v>.</v>
      </c>
      <c r="CH186" s="27" t="str">
        <f>IF(ISNUMBER(work!BC186-work!X186),work!BC186-work!X186,".")</f>
        <v>.</v>
      </c>
      <c r="CI186" s="27" t="str">
        <f>IF(ISNUMBER(work!BD186-work!Y186),work!BD186-work!Y186,".")</f>
        <v>.</v>
      </c>
      <c r="CJ186" s="27" t="str">
        <f>IF(ISNUMBER(work!BE186-work!Z186),work!BE186-work!Z186,".")</f>
        <v>.</v>
      </c>
      <c r="CK186" s="27" t="str">
        <f>IF(ISNUMBER(work!BF186-work!AA186),work!BF186-work!AA186,".")</f>
        <v>.</v>
      </c>
      <c r="CL186" s="27" t="str">
        <f>IF(ISNUMBER(work!BG186-work!AB186),work!BG186-work!AB186,".")</f>
        <v>.</v>
      </c>
      <c r="CM186" s="27" t="str">
        <f>IF(ISNUMBER(work!BH186-work!AC186),work!BH186-work!AC186,".")</f>
        <v>.</v>
      </c>
      <c r="CN186" s="27" t="str">
        <f>IF(ISNUMBER(work!BI186-work!AD186),work!BI186-work!AD186,".")</f>
        <v>.</v>
      </c>
      <c r="CO186" s="27" t="str">
        <f>IF(ISNUMBER(work!BJ186-work!AE186),work!BJ186-work!AE186,".")</f>
        <v>.</v>
      </c>
      <c r="CP186" s="27" t="str">
        <f>IF(ISNUMBER(work!BK186-work!AF186),work!BK186-work!AF186,".")</f>
        <v>.</v>
      </c>
      <c r="CQ186" s="27"/>
      <c r="CR186" s="27"/>
      <c r="CS186" s="27" t="str">
        <f>IF(ISNUMBER(work!CR186-work!BN186),work!CR186-work!BN186,".")</f>
        <v>.</v>
      </c>
      <c r="CT186" s="27" t="str">
        <f>IF(ISNUMBER(work!CS186-work!BO186),work!CS186-work!BO186,".")</f>
        <v>.</v>
      </c>
      <c r="CU186" s="27" t="str">
        <f>IF(ISNUMBER(work!CT186-work!BP186),work!CT186-work!BP186,".")</f>
        <v>.</v>
      </c>
      <c r="CV186" s="27" t="str">
        <f>IF(ISNUMBER(work!CU186-work!BQ186),work!CU186-work!BQ186,".")</f>
        <v>.</v>
      </c>
      <c r="CW186" s="27" t="str">
        <f>IF(ISNUMBER(work!CV186-work!BR186),work!CV186-work!BR186,".")</f>
        <v>.</v>
      </c>
      <c r="CX186" s="27" t="str">
        <f>IF(ISNUMBER(work!CW186-work!BS186),work!CW186-work!BS186,".")</f>
        <v>.</v>
      </c>
      <c r="CY186" s="27" t="str">
        <f>IF(ISNUMBER(work!CX186-work!BT186),work!CX186-work!BT186,".")</f>
        <v>.</v>
      </c>
      <c r="CZ186" s="27" t="str">
        <f>IF(ISNUMBER(work!CY186-work!BU186),work!CY186-work!BU186,".")</f>
        <v>.</v>
      </c>
      <c r="DA186" s="27" t="str">
        <f>IF(ISNUMBER(work!CZ186-work!BV186),work!CZ186-work!BV186,".")</f>
        <v>.</v>
      </c>
      <c r="DB186" s="27" t="str">
        <f>IF(ISNUMBER(work!DA186-work!BW186),work!DA186-work!BW186,".")</f>
        <v>.</v>
      </c>
      <c r="DC186" s="27" t="str">
        <f>IF(ISNUMBER(work!DB186-work!BX186),work!DB186-work!BX186,".")</f>
        <v>.</v>
      </c>
      <c r="DD186" s="27" t="str">
        <f>IF(ISNUMBER(work!DC186-work!BY186),work!DC186-work!BY186,".")</f>
        <v>.</v>
      </c>
      <c r="DE186" s="27" t="str">
        <f>IF(ISNUMBER(work!DD186-work!BZ186),work!DD186-work!BZ186,".")</f>
        <v>.</v>
      </c>
      <c r="DF186" s="27" t="str">
        <f>IF(ISNUMBER(work!DE186-work!CA186),work!DE186-work!CA186,".")</f>
        <v>.</v>
      </c>
      <c r="DG186" s="27" t="str">
        <f>IF(ISNUMBER(work!DF186-work!CB186),work!DF186-work!CB186,".")</f>
        <v>.</v>
      </c>
      <c r="DH186" s="27" t="str">
        <f>IF(ISNUMBER(work!DG186-work!CC186),work!DG186-work!CC186,".")</f>
        <v>.</v>
      </c>
      <c r="DI186" s="27" t="str">
        <f>IF(ISNUMBER(work!DH186-work!CD186),work!DH186-work!CD186,".")</f>
        <v>.</v>
      </c>
      <c r="DJ186" s="27" t="str">
        <f>IF(ISNUMBER(work!DI186-work!CE186),work!DI186-work!CE186,".")</f>
        <v>.</v>
      </c>
      <c r="DK186" s="27" t="str">
        <f>IF(ISNUMBER(work!DJ186-work!CF186),work!DJ186-work!CF186,".")</f>
        <v>.</v>
      </c>
      <c r="DL186" s="27" t="str">
        <f>IF(ISNUMBER(work!DK186-work!CG186),work!DK186-work!CG186,".")</f>
        <v>.</v>
      </c>
      <c r="DM186" s="27" t="str">
        <f>IF(ISNUMBER(work!DL186-work!CH186),work!DL186-work!CH186,".")</f>
        <v>.</v>
      </c>
      <c r="DN186" s="27" t="str">
        <f>IF(ISNUMBER(work!DM186-work!CI186),work!DM186-work!CI186,".")</f>
        <v>.</v>
      </c>
      <c r="DO186" s="27" t="str">
        <f>IF(ISNUMBER(work!DN186-work!CJ186),work!DN186-work!CJ186,".")</f>
        <v>.</v>
      </c>
      <c r="DP186" s="27" t="str">
        <f>IF(ISNUMBER(work!DO186-work!CK186),work!DO186-work!CK186,".")</f>
        <v>.</v>
      </c>
      <c r="DQ186" s="27" t="str">
        <f>IF(ISNUMBER(work!DP186-work!CL186),work!DP186-work!CL186,".")</f>
        <v>.</v>
      </c>
      <c r="DR186" s="27" t="str">
        <f>IF(ISNUMBER(work!DQ186-work!CM186),work!DQ186-work!CM186,".")</f>
        <v>.</v>
      </c>
      <c r="DS186" s="27" t="str">
        <f>IF(ISNUMBER(work!DR186-work!CN186),work!DR186-work!CN186,".")</f>
        <v>.</v>
      </c>
      <c r="DT186" s="27" t="str">
        <f>IF(ISNUMBER(work!DS186-work!CO186),work!DS186-work!CO186,".")</f>
        <v>.</v>
      </c>
      <c r="DU186" s="27" t="str">
        <f>IF(ISNUMBER(work!DT186-work!CP186),work!DT186-work!CP186,".")</f>
        <v>.</v>
      </c>
      <c r="DV186" s="27" t="str">
        <f t="shared" si="127"/>
        <v>.</v>
      </c>
      <c r="DW186" s="27"/>
      <c r="DX186" s="27" t="str">
        <f>IF(ISNUMBER(work!FJ186/work!FN186),work!FJ186/work!FN186,".")</f>
        <v>.</v>
      </c>
      <c r="DY186" s="27" t="str">
        <f>IF(ISNUMBER(work!FK186/work!FO186),work!FK186/work!FO186,".")</f>
        <v>.</v>
      </c>
      <c r="DZ186" s="27" t="str">
        <f>IF(ISNUMBER(work!FL186/work!FP186),work!FL186/work!FP186,".")</f>
        <v>.</v>
      </c>
      <c r="EA186" s="27" t="str">
        <f>IF(ISNUMBER(work!FM186/work!FQ186),work!FM186/work!FQ186,".")</f>
        <v>.</v>
      </c>
      <c r="EB186" s="27" t="str">
        <f>IF(ISNUMBER((work!FK186+work!FL186)/(work!FO186+work!FP186)),(work!FK186+work!FL186)/(work!FO186+work!FP186),".")</f>
        <v>.</v>
      </c>
      <c r="EC186" s="27" t="str">
        <f>IF(ISNUMBER(work!FR186/work!FV186),work!FR186/work!FV186,".")</f>
        <v>.</v>
      </c>
      <c r="ED186" s="27" t="str">
        <f>IF(ISNUMBER(work!FS186/work!FW186),work!FS186/work!FW186,".")</f>
        <v>.</v>
      </c>
      <c r="EE186" s="27" t="str">
        <f>IF(ISNUMBER(work!FT186/work!FX186),work!FT186/work!FX186,".")</f>
        <v>.</v>
      </c>
      <c r="EF186" s="27" t="str">
        <f>IF(ISNUMBER(work!FU186/work!FY186),work!FU186/work!FY186,".")</f>
        <v>.</v>
      </c>
      <c r="EG186" s="27" t="str">
        <f>IF(ISNUMBER((work!FS186+work!FT186)/(work!FW186+work!FX186)),(work!FS186+work!FT186)/(work!FW186+work!FX186),".")</f>
        <v>.</v>
      </c>
      <c r="EH186" s="27" t="str">
        <f>work!EZ186</f>
        <v>.</v>
      </c>
      <c r="EI186" s="27" t="str">
        <f>work!FA186</f>
        <v>.</v>
      </c>
      <c r="EJ186" s="27" t="str">
        <f>work!FB186</f>
        <v>.</v>
      </c>
      <c r="EK186" s="27"/>
      <c r="EL186" s="27" t="str">
        <f t="shared" si="141"/>
        <v>.</v>
      </c>
      <c r="EM186" t="str">
        <f t="shared" si="129"/>
        <v>.</v>
      </c>
      <c r="EN186" t="str">
        <f>work!FM186</f>
        <v>.</v>
      </c>
      <c r="EO186" t="str">
        <f>IF(ISNUMBER(work!FK186+work!FL186),work!FK186+work!FL186,".")</f>
        <v>.</v>
      </c>
      <c r="EP186" t="str">
        <f>IF(ISNUMBER(work!FU186-work!FM186),work!FU186-work!FM186,".")</f>
        <v>.</v>
      </c>
      <c r="EQ186" t="str">
        <f>IF(ISNUMBER(work!FS186+work!FT186-work!FK186-work!FL186),(work!FS186+work!FT186-work!FK186-work!FL186),".")</f>
        <v>.</v>
      </c>
      <c r="EU186" t="str">
        <f>work!FC186</f>
        <v>.</v>
      </c>
      <c r="EV186" t="str">
        <f>work!FD186</f>
        <v>.</v>
      </c>
      <c r="EW186" t="str">
        <f>IF(ISNUMBER(VLOOKUP($F186,AREA_EM_ALLYEAR,Seq!B$1,FALSE)),VLOOKUP($F186,AREA_EM_ALLYEAR,Seq!B$1,FALSE),".")</f>
        <v>.</v>
      </c>
      <c r="EX186" t="str">
        <f>IF(ISNUMBER(VLOOKUP($F186,AREA_EM_ALLYEAR,Seq!C$1,FALSE)),VLOOKUP($F186,AREA_EM_ALLYEAR,Seq!C$1,FALSE),".")</f>
        <v>.</v>
      </c>
      <c r="EY186" t="str">
        <f>IF(ISNUMBER(VLOOKUP($F186,AREA_EM_ALLYEAR,Seq!D$1,FALSE)),VLOOKUP($F186,AREA_EM_ALLYEAR,Seq!D$1,FALSE),".")</f>
        <v>.</v>
      </c>
      <c r="EZ186" t="str">
        <f>IF(ISNUMBER(VLOOKUP($F186,AREA_EM_ALLYEAR,Seq!E$1,FALSE)),VLOOKUP($F186,AREA_EM_ALLYEAR,Seq!E$1,FALSE),".")</f>
        <v>.</v>
      </c>
      <c r="FA186" t="str">
        <f>IF(ISNUMBER(VLOOKUP($F186,AREA_EM_ALLYEAR,Seq!F$1,FALSE)),VLOOKUP($F186,AREA_EM_ALLYEAR,Seq!F$1,FALSE),".")</f>
        <v>.</v>
      </c>
      <c r="FB186" t="str">
        <f>IF(ISNUMBER(VLOOKUP($F186,AREA_EM_ALLYEAR,Seq!G$1,FALSE)),VLOOKUP($F186,AREA_EM_ALLYEAR,Seq!G$1,FALSE),".")</f>
        <v>.</v>
      </c>
      <c r="FC186" t="str">
        <f>IF(ISNUMBER(VLOOKUP($F186,AREA_EM_ALLYEAR,Seq!H$1,FALSE)),VLOOKUP($F186,AREA_EM_ALLYEAR,Seq!H$1,FALSE),".")</f>
        <v>.</v>
      </c>
      <c r="FD186" t="str">
        <f>IF(ISNUMBER(VLOOKUP($F186,AREA_EM_ALLYEAR,Seq!I$1,FALSE)),VLOOKUP($F186,AREA_EM_ALLYEAR,Seq!I$1,FALSE),".")</f>
        <v>.</v>
      </c>
      <c r="FE186" t="str">
        <f>IF(ISNUMBER(VLOOKUP($F186,AREA_EM_ALLYEAR,Seq!J$1,FALSE)),VLOOKUP($F186,AREA_EM_ALLYEAR,Seq!J$1,FALSE),".")</f>
        <v>.</v>
      </c>
      <c r="FF186" t="str">
        <f>IF(ISNUMBER(VLOOKUP($F186,AREA_EM_ALLYEAR,Seq!K$1,FALSE)),VLOOKUP($F186,AREA_EM_ALLYEAR,Seq!K$1,FALSE),".")</f>
        <v>.</v>
      </c>
      <c r="FG186" t="str">
        <f>IF(ISNUMBER(VLOOKUP($F186,AREA_EM_ALLYEAR,Seq!L$1,FALSE)),VLOOKUP($F186,AREA_EM_ALLYEAR,Seq!L$1,FALSE),".")</f>
        <v>.</v>
      </c>
      <c r="FH186" t="str">
        <f>IF(ISNUMBER(VLOOKUP($F186,AREA_EM_ALLYEAR,Seq!M$1,FALSE)),VLOOKUP($F186,AREA_EM_ALLYEAR,Seq!M$1,FALSE),".")</f>
        <v>.</v>
      </c>
      <c r="FI186" t="str">
        <f>IF(ISNUMBER(VLOOKUP($F186,AREA_EM_ALLYEAR,Seq!N$1,FALSE)),VLOOKUP($F186,AREA_EM_ALLYEAR,Seq!N$1,FALSE),".")</f>
        <v>.</v>
      </c>
      <c r="FJ186" t="str">
        <f>IF(ISNUMBER(VLOOKUP($F186,AREA_EM_ALLYEAR,Seq!O$1,FALSE)),VLOOKUP($F186,AREA_EM_ALLYEAR,Seq!O$1,FALSE),".")</f>
        <v>.</v>
      </c>
      <c r="FK186" t="str">
        <f t="shared" si="130"/>
        <v>.</v>
      </c>
      <c r="FN186" t="str">
        <f>IF( ISNUMBER(VLOOKUP($F186,AREA_LIFE,Seq!V$1,FALSE)-Life!V$39),VLOOKUP($F186,AREA_LIFE,Seq!V$1,FALSE)-Life!V$39,".")</f>
        <v>.</v>
      </c>
      <c r="FO186" t="str">
        <f>IF( ISNUMBER(VLOOKUP($F186,AREA_LIFE,Seq!W$1,FALSE)-Life!W$39),VLOOKUP($F186,AREA_LIFE,Seq!W$1,FALSE)-Life!W$39,".")</f>
        <v>.</v>
      </c>
      <c r="FP186" t="str">
        <f>IF( ISNUMBER(VLOOKUP($F186,AREA_LIFE,Seq!X$1,FALSE)-Life!X$39),VLOOKUP($F186,AREA_LIFE,Seq!X$1,FALSE)-Life!X$39,".")</f>
        <v>.</v>
      </c>
      <c r="FQ186" t="str">
        <f>IF( ISNUMBER(VLOOKUP($F186,AREA_LIFE,Seq!Y$1,FALSE)-Life!Y$39),VLOOKUP($F186,AREA_LIFE,Seq!Y$1,FALSE)-Life!Y$39,".")</f>
        <v>.</v>
      </c>
      <c r="FR186" t="str">
        <f>IF( ISNUMBER(VLOOKUP($F186,AREA_LIFE,Seq!Z$1,FALSE)-Life!Z$39),VLOOKUP($F186,AREA_LIFE,Seq!Z$1,FALSE)-Life!Z$39,".")</f>
        <v>.</v>
      </c>
      <c r="FS186" t="str">
        <f>IF( ISNUMBER(VLOOKUP($F186,AREA_LIFE,Seq!AA$1,FALSE)-Life!AA$39),VLOOKUP($F186,AREA_LIFE,Seq!AA$1,FALSE)-Life!AA$39,".")</f>
        <v>.</v>
      </c>
      <c r="FT186" t="str">
        <f>IF( ISNUMBER(VLOOKUP($F186,AREA_LIFE,Seq!AB$1,FALSE)-Life!AB$39),VLOOKUP($F186,AREA_LIFE,Seq!AB$1,FALSE)-Life!AB$39,".")</f>
        <v>.</v>
      </c>
      <c r="FU186" t="str">
        <f>IF( ISNUMBER(VLOOKUP($F186,AREA_LIFE,Seq!AC$1,FALSE)-Life!AC$39),VLOOKUP($F186,AREA_LIFE,Seq!AC$1,FALSE)-Life!AC$39,".")</f>
        <v>.</v>
      </c>
      <c r="FV186" t="str">
        <f>IF( ISNUMBER(VLOOKUP($F186,AREA_LIFE,Seq!AD$1,FALSE)-Life!AD$39),VLOOKUP($F186,AREA_LIFE,Seq!AD$1,FALSE)-Life!AD$39,".")</f>
        <v>.</v>
      </c>
      <c r="FW186" t="str">
        <f>IF( ISNUMBER(VLOOKUP($F186,AREA_LIFE,Seq!AE$1,FALSE)-Life!AE$39),VLOOKUP($F186,AREA_LIFE,Seq!AE$1,FALSE)-Life!AE$39,".")</f>
        <v>.</v>
      </c>
      <c r="FX186" t="str">
        <f>IF( ISNUMBER(VLOOKUP($F186,AREA_LIFE,Seq!AF$1,FALSE)-Life!AF$39),VLOOKUP($F186,AREA_LIFE,Seq!AF$1,FALSE)-Life!AF$39,".")</f>
        <v>.</v>
      </c>
      <c r="FY186" t="str">
        <f>IF( ISNUMBER(VLOOKUP($F186,AREA_LIFE,Seq!AG$1,FALSE)-Life!AG$39),VLOOKUP($F186,AREA_LIFE,Seq!AG$1,FALSE)-Life!AG$39,".")</f>
        <v>.</v>
      </c>
      <c r="FZ186" t="str">
        <f>IF( ISNUMBER(VLOOKUP($F186,AREA_LIFE,Seq!AH$1,FALSE)-Life!AH$39),VLOOKUP($F186,AREA_LIFE,Seq!AH$1,FALSE)-Life!AH$39,".")</f>
        <v>.</v>
      </c>
      <c r="GA186" t="str">
        <f>IF( ISNUMBER(VLOOKUP($F186,AREA_LIFE,Seq!AI$1,FALSE)-Life!AI$39),VLOOKUP($F186,AREA_LIFE,Seq!AI$1,FALSE)-Life!AI$39,".")</f>
        <v>.</v>
      </c>
      <c r="GB186" t="str">
        <f>IF( ISNUMBER(VLOOKUP($F186,AREA_LIFE,Seq!AJ$1,FALSE)-Life!AJ$39),VLOOKUP($F186,AREA_LIFE,Seq!AJ$1,FALSE)-Life!AJ$39,".")</f>
        <v>.</v>
      </c>
      <c r="GC186" t="str">
        <f>IF( ISNUMBER(VLOOKUP($F186,AREA_LIFE,Seq!AK$1,FALSE)-Life!AK$39),VLOOKUP($F186,AREA_LIFE,Seq!AK$1,FALSE)-Life!AK$39,".")</f>
        <v>.</v>
      </c>
      <c r="GD186" t="str">
        <f>IF( ISNUMBER(VLOOKUP($F186,AREA_LIFE,Seq!AL$1,FALSE)-Life!AL$39),VLOOKUP($F186,AREA_LIFE,Seq!AL$1,FALSE)-Life!AL$39,".")</f>
        <v>.</v>
      </c>
      <c r="GE186" t="str">
        <f>IF( ISNUMBER(VLOOKUP($F186,AREA_LIFE,Seq!AM$1,FALSE)-Life!AM$39),VLOOKUP($F186,AREA_LIFE,Seq!AM$1,FALSE)-Life!AM$39,".")</f>
        <v>.</v>
      </c>
      <c r="GF186" t="str">
        <f>IF( ISNUMBER(VLOOKUP($F186,AREA_LIFE,Seq!AN$1,FALSE)-Life!AN$39),VLOOKUP($F186,AREA_LIFE,Seq!AN$1,FALSE)-Life!AN$39,".")</f>
        <v>.</v>
      </c>
      <c r="GG186" t="str">
        <f>IF( ISNUMBER(VLOOKUP($F186,AREA_LIFE,Seq!AO$1,FALSE)-Life!AO$39),VLOOKUP($F186,AREA_LIFE,Seq!AO$1,FALSE)-Life!AO$39,".")</f>
        <v>.</v>
      </c>
      <c r="GH186" t="str">
        <f>IF( ISNUMBER(VLOOKUP($F186,AREA_LIFE,Seq!AP$1,FALSE)-Life!AP$39),VLOOKUP($F186,AREA_LIFE,Seq!AP$1,FALSE)-Life!AP$39,".")</f>
        <v>.</v>
      </c>
      <c r="GI186" t="str">
        <f>IF( ISNUMBER(VLOOKUP($F186,AREA_LIFE,Seq!AQ$1,FALSE)-Life!AQ$39),VLOOKUP($F186,AREA_LIFE,Seq!AQ$1,FALSE)-Life!AQ$39,".")</f>
        <v>.</v>
      </c>
      <c r="GJ186" t="str">
        <f>IF( ISNUMBER(VLOOKUP($F186,AREA_LIFE,Seq!AR$1,FALSE)-Life!AR$39),VLOOKUP($F186,AREA_LIFE,Seq!AR$1,FALSE)-Life!AR$39,".")</f>
        <v>.</v>
      </c>
      <c r="GK186" t="str">
        <f>IF( ISNUMBER(VLOOKUP($F186,AREA_LIFE,Seq!AS$1,FALSE)-Life!AS$39),VLOOKUP($F186,AREA_LIFE,Seq!AS$1,FALSE)-Life!AS$39,".")</f>
        <v>.</v>
      </c>
      <c r="GL186" t="str">
        <f>IF( ISNUMBER(VLOOKUP($F186,AREA_LIFE,Seq!AT$1,FALSE)-Life!AT$39),VLOOKUP($F186,AREA_LIFE,Seq!AT$1,FALSE)-Life!AT$39,".")</f>
        <v>.</v>
      </c>
      <c r="GM186" t="str">
        <f>IF( ISNUMBER(VLOOKUP($F186,AREA_LIFE,Seq!AU$1,FALSE)-Life!AU$39),VLOOKUP($F186,AREA_LIFE,Seq!AU$1,FALSE)-Life!AU$39,".")</f>
        <v>.</v>
      </c>
      <c r="GN186" t="str">
        <f>IF( ISNUMBER(VLOOKUP($F186,AREA_LIFE,Seq!AV$1,FALSE)-Life!AV$39),VLOOKUP($F186,AREA_LIFE,Seq!AV$1,FALSE)-Life!AV$39,".")</f>
        <v>.</v>
      </c>
      <c r="GO186" t="str">
        <f>IF( ISNUMBER(VLOOKUP($F186,AREA_LIFE,Seq!AW$1,FALSE)-Life!AW$39),VLOOKUP($F186,AREA_LIFE,Seq!AW$1,FALSE)-Life!AW$39,".")</f>
        <v>.</v>
      </c>
      <c r="GP186" t="str">
        <f>IF( ISNUMBER(VLOOKUP($F186,AREA_LIFE,Seq!AX$1,FALSE)-Life!AX$39),VLOOKUP($F186,AREA_LIFE,Seq!AX$1,FALSE)-Life!AX$39,".")</f>
        <v>.</v>
      </c>
      <c r="GQ186" t="str">
        <f t="shared" si="131"/>
        <v>.</v>
      </c>
      <c r="GS186" t="str">
        <f>IFERROR(VLOOKUP($F186,AREA_LIFE,Seq!V$1,FALSE),".")</f>
        <v>.</v>
      </c>
      <c r="GT186" t="str">
        <f>IFERROR(VLOOKUP($F186,AREA_LIFE,Seq!W$1,FALSE),".")</f>
        <v>.</v>
      </c>
      <c r="GU186" t="str">
        <f>IFERROR(VLOOKUP($F186,AREA_LIFE,Seq!X$1,FALSE),".")</f>
        <v>.</v>
      </c>
      <c r="GV186" t="str">
        <f>IFERROR(VLOOKUP($F186,AREA_LIFE,Seq!Y$1,FALSE),".")</f>
        <v>.</v>
      </c>
      <c r="GW186" t="str">
        <f>IFERROR(VLOOKUP($F186,AREA_LIFE,Seq!Z$1,FALSE),".")</f>
        <v>.</v>
      </c>
      <c r="GX186" t="str">
        <f>IFERROR(VLOOKUP($F186,AREA_LIFE,Seq!AA$1,FALSE),".")</f>
        <v>.</v>
      </c>
      <c r="GY186" t="str">
        <f>IFERROR(VLOOKUP($F186,AREA_LIFE,Seq!AB$1,FALSE),".")</f>
        <v>.</v>
      </c>
      <c r="GZ186" t="str">
        <f>IFERROR(VLOOKUP($F186,AREA_LIFE,Seq!AC$1,FALSE),".")</f>
        <v>.</v>
      </c>
      <c r="HA186" t="str">
        <f>IFERROR(VLOOKUP($F186,AREA_LIFE,Seq!AD$1,FALSE),".")</f>
        <v>.</v>
      </c>
      <c r="HB186" t="str">
        <f>IFERROR(VLOOKUP($F186,AREA_LIFE,Seq!AE$1,FALSE),".")</f>
        <v>.</v>
      </c>
      <c r="HC186" t="str">
        <f>IFERROR(VLOOKUP($F186,AREA_LIFE,Seq!AF$1,FALSE),".")</f>
        <v>.</v>
      </c>
      <c r="HD186" t="str">
        <f>IFERROR(VLOOKUP($F186,AREA_LIFE,Seq!AG$1,FALSE),".")</f>
        <v>.</v>
      </c>
      <c r="HE186" t="str">
        <f>IFERROR(VLOOKUP($F186,AREA_LIFE,Seq!AH$1,FALSE),".")</f>
        <v>.</v>
      </c>
      <c r="HF186" t="str">
        <f>IFERROR(VLOOKUP($F186,AREA_LIFE,Seq!AI$1,FALSE),".")</f>
        <v>.</v>
      </c>
      <c r="HG186" t="str">
        <f>IFERROR(VLOOKUP($F186,AREA_LIFE,Seq!AJ$1,FALSE),".")</f>
        <v>.</v>
      </c>
      <c r="HH186" t="str">
        <f>IFERROR(VLOOKUP($F186,AREA_LIFE,Seq!AK$1,FALSE),".")</f>
        <v>.</v>
      </c>
      <c r="HI186" t="str">
        <f>IFERROR(VLOOKUP($F186,AREA_LIFE,Seq!AL$1,FALSE),".")</f>
        <v>.</v>
      </c>
      <c r="HJ186" t="str">
        <f>IFERROR(VLOOKUP($F186,AREA_LIFE,Seq!AM$1,FALSE),".")</f>
        <v>.</v>
      </c>
      <c r="HK186" t="str">
        <f>IFERROR(VLOOKUP($F186,AREA_LIFE,Seq!AN$1,FALSE),".")</f>
        <v>.</v>
      </c>
      <c r="HL186" t="str">
        <f>IFERROR(VLOOKUP($F186,AREA_LIFE,Seq!AO$1,FALSE),".")</f>
        <v>.</v>
      </c>
      <c r="HM186" t="str">
        <f>IFERROR(VLOOKUP($F186,AREA_LIFE,Seq!AP$1,FALSE),".")</f>
        <v>.</v>
      </c>
      <c r="HN186" t="str">
        <f>IFERROR(VLOOKUP($F186,AREA_LIFE,Seq!AQ$1,FALSE),".")</f>
        <v>.</v>
      </c>
      <c r="HO186" t="str">
        <f>IFERROR(VLOOKUP($F186,AREA_LIFE,Seq!AR$1,FALSE),".")</f>
        <v>.</v>
      </c>
      <c r="HP186" t="str">
        <f>IFERROR(VLOOKUP($F186,AREA_LIFE,Seq!AS$1,FALSE),".")</f>
        <v>.</v>
      </c>
      <c r="HQ186" t="str">
        <f>IFERROR(VLOOKUP($F186,AREA_LIFE,Seq!AT$1,FALSE),".")</f>
        <v>.</v>
      </c>
      <c r="HR186" t="str">
        <f>IFERROR(VLOOKUP($F186,AREA_LIFE,Seq!AU$1,FALSE),".")</f>
        <v>.</v>
      </c>
      <c r="HS186" t="str">
        <f>IFERROR(VLOOKUP($F186,AREA_LIFE,Seq!AV$1,FALSE),".")</f>
        <v>.</v>
      </c>
      <c r="HT186" t="str">
        <f>IFERROR(VLOOKUP($F186,AREA_LIFE,Seq!AW$1,FALSE),".")</f>
        <v>.</v>
      </c>
      <c r="HU186" t="str">
        <f>IFERROR(VLOOKUP($F186,AREA_LIFE,Seq!AX$1,FALSE),".")</f>
        <v>.</v>
      </c>
      <c r="HV186" t="str">
        <f>IFERROR(VLOOKUP($F186,AREA_LIFE,Seq!AY$1,FALSE),".")</f>
        <v>.</v>
      </c>
      <c r="HZ186">
        <f t="shared" si="134"/>
        <v>248</v>
      </c>
      <c r="IA186">
        <f t="shared" si="132"/>
        <v>0</v>
      </c>
      <c r="IB186" t="str">
        <f t="shared" si="135"/>
        <v>.</v>
      </c>
      <c r="IC186" t="str">
        <f t="shared" si="136"/>
        <v>.</v>
      </c>
      <c r="ID186" t="str">
        <f t="shared" si="133"/>
        <v>.</v>
      </c>
      <c r="IE186" t="str">
        <f>work!FK186</f>
        <v>.</v>
      </c>
      <c r="IF186" t="str">
        <f>work!FL186</f>
        <v>.</v>
      </c>
      <c r="IG186" t="str">
        <f>work!FM186</f>
        <v>.</v>
      </c>
      <c r="IH186" t="str">
        <f>IF(ISNUMBER(work!FS186-work!FK186),work!FS186-work!FK186,".")</f>
        <v>.</v>
      </c>
      <c r="II186" t="str">
        <f>IF(ISNUMBER(work!FT186-work!FL186),work!FT186-work!FL186,".")</f>
        <v>.</v>
      </c>
      <c r="IJ186" t="str">
        <f>IF(ISNUMBER(work!FU186-work!FM186),work!FU186-work!FM186,".")</f>
        <v>.</v>
      </c>
    </row>
    <row r="187" spans="1:244">
      <c r="A187" s="24" t="str">
        <f t="shared" si="97"/>
        <v>大洋洲及太平洋岛屿</v>
      </c>
      <c r="B187" s="24" t="str">
        <f t="shared" si="137"/>
        <v>InEM90</v>
      </c>
      <c r="C187" s="24" t="str">
        <f t="shared" si="138"/>
        <v>InOECD90</v>
      </c>
      <c r="D187" s="24"/>
      <c r="E187" s="25" t="s">
        <v>2660</v>
      </c>
      <c r="F187" s="26" t="str">
        <f t="shared" si="100"/>
        <v>New Zealand</v>
      </c>
      <c r="G187" s="27">
        <f t="shared" si="101"/>
        <v>35</v>
      </c>
      <c r="H187" s="27">
        <f t="shared" si="102"/>
        <v>1</v>
      </c>
      <c r="I187" s="27">
        <f t="shared" si="103"/>
        <v>149</v>
      </c>
      <c r="J187" s="27">
        <f t="shared" si="104"/>
        <v>507</v>
      </c>
      <c r="K187" s="27">
        <f t="shared" si="105"/>
        <v>13</v>
      </c>
      <c r="L187" s="27">
        <f t="shared" si="106"/>
        <v>0</v>
      </c>
      <c r="M187" s="27">
        <f t="shared" si="107"/>
        <v>888</v>
      </c>
      <c r="N187" s="27">
        <f t="shared" si="108"/>
        <v>80</v>
      </c>
      <c r="O187" s="27">
        <f t="shared" si="109"/>
        <v>282</v>
      </c>
      <c r="P187" s="27">
        <f t="shared" si="110"/>
        <v>912</v>
      </c>
      <c r="Q187" s="27">
        <f t="shared" si="111"/>
        <v>907</v>
      </c>
      <c r="R187" s="27">
        <f t="shared" si="112"/>
        <v>2072</v>
      </c>
      <c r="S187" s="27">
        <f t="shared" si="113"/>
        <v>2243</v>
      </c>
      <c r="T187" s="27">
        <f t="shared" si="114"/>
        <v>5318</v>
      </c>
      <c r="U187" s="27">
        <f t="shared" si="115"/>
        <v>2664</v>
      </c>
      <c r="V187" s="27">
        <f t="shared" si="116"/>
        <v>1839</v>
      </c>
      <c r="W187" s="27">
        <f t="shared" si="117"/>
        <v>1822</v>
      </c>
      <c r="X187" s="27">
        <f t="shared" si="118"/>
        <v>4818</v>
      </c>
      <c r="Y187" s="27">
        <f t="shared" si="119"/>
        <v>4616</v>
      </c>
      <c r="Z187" s="27">
        <f t="shared" si="120"/>
        <v>6577</v>
      </c>
      <c r="AA187" s="27">
        <f t="shared" si="121"/>
        <v>11528</v>
      </c>
      <c r="AB187" s="27">
        <f t="shared" si="122"/>
        <v>12991</v>
      </c>
      <c r="AC187" s="27">
        <f t="shared" si="123"/>
        <v>8340</v>
      </c>
      <c r="AD187" s="27">
        <f t="shared" si="124"/>
        <v>6391</v>
      </c>
      <c r="AE187" s="27">
        <f t="shared" si="139"/>
        <v>6923</v>
      </c>
      <c r="AF187" s="27">
        <f t="shared" si="140"/>
        <v>8495</v>
      </c>
      <c r="AG187" s="27"/>
      <c r="AH187" s="27">
        <f>IF(ISNUMBER(work!C187+work!AH187),work!C187+work!AH187,".")</f>
        <v>21473305.509741839</v>
      </c>
      <c r="AI187" s="27">
        <f>IF(ISNUMBER(work!D187+work!AI187),work!D187+work!AI187,".")</f>
        <v>22528019.938732922</v>
      </c>
      <c r="AJ187" s="27">
        <f>IF(ISNUMBER(work!E187+work!AJ187),work!E187+work!AJ187,".")</f>
        <v>24421132.898109961</v>
      </c>
      <c r="AK187" s="27">
        <f>IF(ISNUMBER(work!F187+work!AK187),work!F187+work!AK187,".")</f>
        <v>26803574.108502232</v>
      </c>
      <c r="AL187" s="27">
        <f>IF(ISNUMBER(work!G187+work!AL187),work!G187+work!AL187,".")</f>
        <v>30516493.78365631</v>
      </c>
      <c r="AM187" s="27">
        <f>IF(ISNUMBER(work!H187+work!AM187),work!H187+work!AM187,".")</f>
        <v>34166320.628878862</v>
      </c>
      <c r="AN187" s="27">
        <f>IF(ISNUMBER(work!I187+work!AN187),work!I187+work!AN187,".")</f>
        <v>36923506.565381214</v>
      </c>
      <c r="AO187" s="27">
        <f>IF(ISNUMBER(work!J187+work!AO187),work!J187+work!AO187,".")</f>
        <v>40780688.181398325</v>
      </c>
      <c r="AP187" s="27">
        <f>IF(ISNUMBER(work!K187+work!AP187),work!K187+work!AP187,".")</f>
        <v>44952222.048298351</v>
      </c>
      <c r="AQ187" s="27">
        <f>IF(ISNUMBER(work!L187+work!AQ187),work!L187+work!AQ187,".")</f>
        <v>46659868.28115923</v>
      </c>
      <c r="AR187" s="27">
        <f>IF(ISNUMBER(work!M187+work!AR187),work!M187+work!AR187,".")</f>
        <v>48289072.411222965</v>
      </c>
      <c r="AS187" s="27">
        <f>IF(ISNUMBER(work!N187+work!AS187),work!N187+work!AS187,".")</f>
        <v>52328907.91088973</v>
      </c>
      <c r="AT187" s="27">
        <f>IF(ISNUMBER(work!O187+work!AT187),work!O187+work!AT187,".")</f>
        <v>59265037.117378362</v>
      </c>
      <c r="AU187" s="27">
        <f>IF(ISNUMBER(work!P187+work!AU187),work!P187+work!AU187,".")</f>
        <v>67273339.696676984</v>
      </c>
      <c r="AV187" s="27">
        <f>IF(ISNUMBER(work!Q187+work!AV187),work!Q187+work!AV187,".")</f>
        <v>75770235.898474187</v>
      </c>
      <c r="AW187" s="27">
        <f>IF(ISNUMBER(work!R187+work!AW187),work!R187+work!AW187,".")</f>
        <v>83741199.313511297</v>
      </c>
      <c r="AX187" s="27">
        <f>IF(ISNUMBER(work!S187+work!AX187),work!S187+work!AX187,".")</f>
        <v>91824156.903493196</v>
      </c>
      <c r="AY187" s="27">
        <f>IF(ISNUMBER(work!T187+work!AY187),work!T187+work!AY187,".")</f>
        <v>100014090.45375812</v>
      </c>
      <c r="AZ187" s="27">
        <f>IF(ISNUMBER(work!U187+work!AZ187),work!U187+work!AZ187,".")</f>
        <v>107473063.983309</v>
      </c>
      <c r="BA187" s="27">
        <f>IF(ISNUMBER(work!V187+work!BA187),work!V187+work!BA187,".")</f>
        <v>115533149.95103332</v>
      </c>
      <c r="BB187" s="27">
        <f>IF(ISNUMBER(work!W187+work!BB187),work!W187+work!BB187,".")</f>
        <v>124937611.93681179</v>
      </c>
      <c r="BC187" s="27">
        <f>IF(ISNUMBER(work!X187+work!BC187),work!X187+work!BC187,".")</f>
        <v>135069146.50146618</v>
      </c>
      <c r="BD187" s="27">
        <f>IF(ISNUMBER(work!Y187+work!BD187),work!Y187+work!BD187,".")</f>
        <v>147139481.0058479</v>
      </c>
      <c r="BE187" s="27">
        <f>IF(ISNUMBER(work!Z187+work!BE187),work!Z187+work!BE187,".")</f>
        <v>161538206.25481057</v>
      </c>
      <c r="BF187" s="27">
        <f>IF(ISNUMBER(work!AA187+work!BF187),work!AA187+work!BF187,".")</f>
        <v>177488190.00640735</v>
      </c>
      <c r="BG187" s="27">
        <f>IF(ISNUMBER(work!AB187+work!BG187),work!AB187+work!BG187,".")</f>
        <v>195501680.67103902</v>
      </c>
      <c r="BH187" s="27">
        <f>IF(ISNUMBER(work!AC187+work!BH187),work!AC187+work!BH187,".")</f>
        <v>217577746.45837069</v>
      </c>
      <c r="BI187" s="27">
        <f>IF(ISNUMBER(work!AD187+work!BI187),work!AD187+work!BI187,".")</f>
        <v>245240439.01589635</v>
      </c>
      <c r="BJ187" s="27">
        <f>IF(ISNUMBER(work!AE187+work!BJ187),work!AE187+work!BJ187,".")</f>
        <v>266658346.01514229</v>
      </c>
      <c r="BK187" s="27">
        <f>IF(ISNUMBER(work!AF187+work!BK187),work!AF187+work!BK187,".")</f>
        <v>300053532.04586679</v>
      </c>
      <c r="BL187" s="27"/>
      <c r="BM187" s="27">
        <f>IF(ISNUMBER(work!AH187-work!C187),work!AH187-work!C187,".")</f>
        <v>-15115083.053324159</v>
      </c>
      <c r="BN187" s="27">
        <f>IF(ISNUMBER(work!AI187-work!D187),work!AI187-work!D187,".")</f>
        <v>-15962964.82961248</v>
      </c>
      <c r="BO187" s="27">
        <f>IF(ISNUMBER(work!AJ187-work!E187),work!AJ187-work!E187,".")</f>
        <v>-17572531.484154839</v>
      </c>
      <c r="BP187" s="27">
        <f>IF(ISNUMBER(work!AK187-work!F187),work!AK187-work!F187,".")</f>
        <v>-19767399.691429369</v>
      </c>
      <c r="BQ187" s="27">
        <f>IF(ISNUMBER(work!AL187-work!G187),work!AL187-work!G187,".")</f>
        <v>-23133268.033864889</v>
      </c>
      <c r="BR187" s="27">
        <f>IF(ISNUMBER(work!AM187-work!H187),work!AM187-work!H187,".")</f>
        <v>-26726159.034007739</v>
      </c>
      <c r="BS187" s="27">
        <f>IF(ISNUMBER(work!AN187-work!I187),work!AN187-work!I187,".")</f>
        <v>-29327511.307839394</v>
      </c>
      <c r="BT187" s="27">
        <f>IF(ISNUMBER(work!AO187-work!J187),work!AO187-work!J187,".")</f>
        <v>-33155447.765115883</v>
      </c>
      <c r="BU187" s="27">
        <f>IF(ISNUMBER(work!AP187-work!K187),work!AP187-work!K187,".")</f>
        <v>-37338697.260172047</v>
      </c>
      <c r="BV187" s="27">
        <f>IF(ISNUMBER(work!AQ187-work!L187),work!AQ187-work!L187,".")</f>
        <v>-39004978.71895837</v>
      </c>
      <c r="BW187" s="27">
        <f>IF(ISNUMBER(work!AR187-work!M187),work!AR187-work!M187,".")</f>
        <v>-40631038.774899244</v>
      </c>
      <c r="BX187" s="27">
        <f>IF(ISNUMBER(work!AS187-work!N187),work!AS187-work!N187,".")</f>
        <v>-44771853.504355669</v>
      </c>
      <c r="BY187" s="27">
        <f>IF(ISNUMBER(work!AT187-work!O187),work!AT187-work!O187,".")</f>
        <v>-51624032.418831848</v>
      </c>
      <c r="BZ187" s="27">
        <f>IF(ISNUMBER(work!AU187-work!P187),work!AU187-work!P187,".")</f>
        <v>-59140199.574602604</v>
      </c>
      <c r="CA187" s="27">
        <f>IF(ISNUMBER(work!AV187-work!Q187),work!AV187-work!Q187,".")</f>
        <v>-67203477.017343014</v>
      </c>
      <c r="CB187" s="27">
        <f>IF(ISNUMBER(work!AW187-work!R187),work!AW187-work!R187,".")</f>
        <v>-74816648.310130104</v>
      </c>
      <c r="CC187" s="27">
        <f>IF(ISNUMBER(work!AX187-work!S187),work!AX187-work!S187,".")</f>
        <v>-82589475.482512206</v>
      </c>
      <c r="CD187" s="27">
        <f>IF(ISNUMBER(work!AY187-work!T187),work!AY187-work!T187,".")</f>
        <v>-90620009.74414587</v>
      </c>
      <c r="CE187" s="27">
        <f>IF(ISNUMBER(work!AZ187-work!U187),work!AZ187-work!U187,".")</f>
        <v>-98030496.030030996</v>
      </c>
      <c r="CF187" s="27">
        <f>IF(ISNUMBER(work!BA187-work!V187),work!BA187-work!V187,".")</f>
        <v>-105588680.62332067</v>
      </c>
      <c r="CG187" s="27">
        <f>IF(ISNUMBER(work!BB187-work!W187),work!BB187-work!W187,".")</f>
        <v>-114758452.4057882</v>
      </c>
      <c r="CH187" s="27">
        <f>IF(ISNUMBER(work!BC187-work!X187),work!BC187-work!X187,".")</f>
        <v>-124521691.18156981</v>
      </c>
      <c r="CI187" s="27">
        <f>IF(ISNUMBER(work!BD187-work!Y187),work!BD187-work!Y187,".")</f>
        <v>-136074122.90634409</v>
      </c>
      <c r="CJ187" s="27">
        <f>IF(ISNUMBER(work!BE187-work!Z187),work!BE187-work!Z187,".")</f>
        <v>-149996758.04860145</v>
      </c>
      <c r="CK187" s="27">
        <f>IF(ISNUMBER(work!BF187-work!AA187),work!BF187-work!AA187,".")</f>
        <v>-165511805.69164863</v>
      </c>
      <c r="CL187" s="27">
        <f>IF(ISNUMBER(work!BG187-work!AB187),work!BG187-work!AB187,".")</f>
        <v>-183170314.57961497</v>
      </c>
      <c r="CM187" s="27">
        <f>IF(ISNUMBER(work!BH187-work!AC187),work!BH187-work!AC187,".")</f>
        <v>-205020200.24135929</v>
      </c>
      <c r="CN187" s="27">
        <f>IF(ISNUMBER(work!BI187-work!AD187),work!BI187-work!AD187,".")</f>
        <v>-232295240.75479767</v>
      </c>
      <c r="CO187" s="27">
        <f>IF(ISNUMBER(work!BJ187-work!AE187),work!BJ187-work!AE187,".")</f>
        <v>-253855544.93491569</v>
      </c>
      <c r="CP187" s="27">
        <f>IF(ISNUMBER(work!BK187-work!AF187),work!BK187-work!AF187,".")</f>
        <v>-287455575.78292388</v>
      </c>
      <c r="CQ187" s="27"/>
      <c r="CR187" s="27"/>
      <c r="CS187" s="27">
        <f>IF(ISNUMBER(work!CR187-work!BN187),work!CR187-work!BN187,".")</f>
        <v>7.5611713541815687E-2</v>
      </c>
      <c r="CT187" s="27">
        <f>IF(ISNUMBER(work!CS187-work!BO187),work!CS187-work!BO187,".")</f>
        <v>7.4611713541815686E-2</v>
      </c>
      <c r="CU187" s="27">
        <f>IF(ISNUMBER(work!CT187-work!BP187),work!CT187-work!BP187,".")</f>
        <v>7.4611713541815686E-2</v>
      </c>
      <c r="CV187" s="27">
        <f>IF(ISNUMBER(work!CU187-work!BQ187),work!CU187-work!BQ187,".")</f>
        <v>7.3611713541815685E-2</v>
      </c>
      <c r="CW187" s="27">
        <f>IF(ISNUMBER(work!CV187-work!BR187),work!CV187-work!BR187,".")</f>
        <v>7.3611713541815685E-2</v>
      </c>
      <c r="CX187" s="27">
        <f>IF(ISNUMBER(work!CW187-work!BS187),work!CW187-work!BS187,".")</f>
        <v>7.2611713541815698E-2</v>
      </c>
      <c r="CY187" s="27">
        <f>IF(ISNUMBER(work!CX187-work!BT187),work!CX187-work!BT187,".")</f>
        <v>7.1611713541815697E-2</v>
      </c>
      <c r="CZ187" s="27">
        <f>IF(ISNUMBER(work!CY187-work!BU187),work!CY187-work!BU187,".")</f>
        <v>7.0611713541815696E-2</v>
      </c>
      <c r="DA187" s="27">
        <f>IF(ISNUMBER(work!CZ187-work!BV187),work!CZ187-work!BV187,".")</f>
        <v>6.9611713541815695E-2</v>
      </c>
      <c r="DB187" s="27">
        <f>IF(ISNUMBER(work!DA187-work!BW187),work!DA187-work!BW187,".")</f>
        <v>6.8611713541815694E-2</v>
      </c>
      <c r="DC187" s="94">
        <f>IF(ISNUMBER(work!DB187-work!BX187),work!DB187-work!BX187,".")</f>
        <v>6.6611713541815692E-2</v>
      </c>
      <c r="DD187" s="27">
        <f>IF(ISNUMBER(work!DC187-work!BY187),work!DC187-work!BY187,".")</f>
        <v>6.4611713541815691E-2</v>
      </c>
      <c r="DE187" s="27">
        <f>IF(ISNUMBER(work!DD187-work!BZ187),work!DD187-work!BZ187,".")</f>
        <v>5.2466055045871554E-2</v>
      </c>
      <c r="DF187" s="27">
        <f>IF(ISNUMBER(work!DE187-work!CA187),work!DE187-work!CA187,".")</f>
        <v>5.0466055045871552E-2</v>
      </c>
      <c r="DG187" s="27">
        <f>IF(ISNUMBER(work!DF187-work!CB187),work!DF187-work!CB187,".")</f>
        <v>4.8466055045871551E-2</v>
      </c>
      <c r="DH187" s="27">
        <f>IF(ISNUMBER(work!DG187-work!CC187),work!DG187-work!CC187,".")</f>
        <v>4.6466055045871556E-2</v>
      </c>
      <c r="DI187" s="27">
        <f>IF(ISNUMBER(work!DH187-work!CD187),work!DH187-work!CD187,".")</f>
        <v>4.346605504587156E-2</v>
      </c>
      <c r="DJ187" s="27">
        <f>IF(ISNUMBER(work!DI187-work!CE187),work!DI187-work!CE187,".")</f>
        <v>4.1466055045871558E-2</v>
      </c>
      <c r="DK187" s="27">
        <f>IF(ISNUMBER(work!DJ187-work!CF187),work!DJ187-work!CF187,".")</f>
        <v>3.9466055045871556E-2</v>
      </c>
      <c r="DL187" s="27">
        <f>IF(ISNUMBER(work!DK187-work!CG187),work!DK187-work!CG187,".")</f>
        <v>3.5105916403744358E-2</v>
      </c>
      <c r="DM187" s="94">
        <f>IF(ISNUMBER(work!DL187-work!CH187),work!DL187-work!CH187,".")</f>
        <v>3.1559749079786405E-2</v>
      </c>
      <c r="DN187" s="27">
        <f>IF(ISNUMBER(work!DM187-work!CI187),work!DM187-work!CI187,".")</f>
        <v>2.8982218786238891E-2</v>
      </c>
      <c r="DO187" s="27">
        <f>IF(ISNUMBER(work!DN187-work!CJ187),work!DN187-work!CJ187,".")</f>
        <v>2.6400911738634923E-2</v>
      </c>
      <c r="DP187" s="27">
        <f>IF(ISNUMBER(work!DO187-work!CK187),work!DO187-work!CK187,".")</f>
        <v>2.4119487485101315E-2</v>
      </c>
      <c r="DQ187" s="27">
        <f>IF(ISNUMBER(work!DP187-work!CL187),work!DP187-work!CL187,".")</f>
        <v>2.1213577981651369E-2</v>
      </c>
      <c r="DR187" s="94">
        <f>IF(ISNUMBER(work!DQ187-work!CM187),work!DQ187-work!CM187,".")</f>
        <v>1.9303853503955103E-2</v>
      </c>
      <c r="DS187" s="27">
        <f>IF(ISNUMBER(work!DR187-work!CN187),work!DR187-work!CN187,".")</f>
        <v>1.6011183864646554E-2</v>
      </c>
      <c r="DT187" s="27">
        <f>IF(ISNUMBER(work!DS187-work!CO187),work!DS187-work!CO187,".")</f>
        <v>1.2589929759004803E-2</v>
      </c>
      <c r="DU187" s="27">
        <f>IF(ISNUMBER(work!DT187-work!CP187),work!DT187-work!CP187,".")</f>
        <v>9.962355641968651E-3</v>
      </c>
      <c r="DV187" s="27">
        <f t="shared" si="127"/>
        <v>9.962355641968651E-3</v>
      </c>
      <c r="DW187" s="27"/>
      <c r="DX187" s="27">
        <f>IF(ISNUMBER(work!FJ187/work!FN187),work!FJ187/work!FN187,".")</f>
        <v>4.3139880952380956E-3</v>
      </c>
      <c r="DY187" s="27">
        <f>IF(ISNUMBER(work!FK187/work!FO187),work!FK187/work!FO187,".")</f>
        <v>6.7245624412999366E-3</v>
      </c>
      <c r="DZ187" s="27">
        <f>IF(ISNUMBER(work!FL187/work!FP187),work!FL187/work!FP187,".")</f>
        <v>2.3645148075857251E-3</v>
      </c>
      <c r="EA187" s="27">
        <f>IF(ISNUMBER(work!FM187/work!FQ187),work!FM187/work!FQ187,".")</f>
        <v>5.0071530758226037E-3</v>
      </c>
      <c r="EB187" s="27">
        <f>IF(ISNUMBER((work!FK187+work!FL187)/(work!FO187+work!FP187)),(work!FK187+work!FL187)/(work!FO187+work!FP187),".")</f>
        <v>4.1034177686720061E-3</v>
      </c>
      <c r="EC187" s="27">
        <f>IF(ISNUMBER(work!FR187/work!FV187),work!FR187/work!FV187,".")</f>
        <v>1.4985E-2</v>
      </c>
      <c r="ED187" s="27">
        <f>IF(ISNUMBER(work!FS187/work!FW187),work!FS187/work!FW187,".")</f>
        <v>1.3924484203739523E-2</v>
      </c>
      <c r="EE187" s="27">
        <f>IF(ISNUMBER(work!FT187/work!FX187),work!FT187/work!FX187,".")</f>
        <v>1.207296926625522E-2</v>
      </c>
      <c r="EF187" s="27">
        <f>IF(ISNUMBER(work!FU187/work!FY187),work!FU187/work!FY187,".")</f>
        <v>2.1856866537717602E-2</v>
      </c>
      <c r="EG187" s="27">
        <f>IF(ISNUMBER((work!FS187+work!FT187)/(work!FW187+work!FX187)),(work!FS187+work!FT187)/(work!FW187+work!FX187),".")</f>
        <v>1.2589345920431557E-2</v>
      </c>
      <c r="EH187" s="27">
        <f>work!EZ187</f>
        <v>6.1831031159653065E-3</v>
      </c>
      <c r="EI187" s="27">
        <f>work!FA187</f>
        <v>8.7006960556844544E-3</v>
      </c>
      <c r="EJ187" s="27">
        <f>work!FB187</f>
        <v>2.7233138057960495E-2</v>
      </c>
      <c r="EK187" s="27"/>
      <c r="EL187" s="27">
        <f t="shared" si="141"/>
        <v>10796.807000000001</v>
      </c>
      <c r="EM187">
        <f t="shared" si="129"/>
        <v>934</v>
      </c>
      <c r="EN187">
        <f>work!FM187</f>
        <v>2352</v>
      </c>
      <c r="EO187">
        <f>IF(ISNUMBER(work!FK187+work!FL187),work!FK187+work!FL187,".")</f>
        <v>6345</v>
      </c>
      <c r="EP187">
        <f>IF(ISNUMBER(work!FU187-work!FM187),work!FU187-work!FM187,".")</f>
        <v>11208</v>
      </c>
      <c r="EQ187">
        <f>IF(ISNUMBER(work!FS187+work!FT187-work!FK187-work!FL187),(work!FS187+work!FT187-work!FK187-work!FL187),".")</f>
        <v>16059</v>
      </c>
      <c r="EU187">
        <f>work!FC187</f>
        <v>19248</v>
      </c>
      <c r="EV187">
        <f>work!FD187</f>
        <v>30000</v>
      </c>
      <c r="EW187">
        <f>IF(ISNUMBER(VLOOKUP($F187,AREA_EM_ALLYEAR,Seq!B$1,FALSE)),VLOOKUP($F187,AREA_EM_ALLYEAR,Seq!B$1,FALSE),".")</f>
        <v>5269</v>
      </c>
      <c r="EX187">
        <f>IF(ISNUMBER(VLOOKUP($F187,AREA_EM_ALLYEAR,Seq!C$1,FALSE)),VLOOKUP($F187,AREA_EM_ALLYEAR,Seq!C$1,FALSE),".")</f>
        <v>5291</v>
      </c>
      <c r="EY187">
        <f>IF(ISNUMBER(VLOOKUP($F187,AREA_EM_ALLYEAR,Seq!D$1,FALSE)),VLOOKUP($F187,AREA_EM_ALLYEAR,Seq!D$1,FALSE),".")</f>
        <v>4465</v>
      </c>
      <c r="EZ187">
        <f>IF(ISNUMBER(VLOOKUP($F187,AREA_EM_ALLYEAR,Seq!E$1,FALSE)),VLOOKUP($F187,AREA_EM_ALLYEAR,Seq!E$1,FALSE),".")</f>
        <v>3461</v>
      </c>
      <c r="FA187">
        <f>IF(ISNUMBER(VLOOKUP($F187,AREA_EM_ALLYEAR,Seq!F$1,FALSE)),VLOOKUP($F187,AREA_EM_ALLYEAR,Seq!F$1,FALSE),".")</f>
        <v>3063</v>
      </c>
      <c r="FB187">
        <f>IF(ISNUMBER(VLOOKUP($F187,AREA_EM_ALLYEAR,Seq!G$1,FALSE)),VLOOKUP($F187,AREA_EM_ALLYEAR,Seq!G$1,FALSE),".")</f>
        <v>4348</v>
      </c>
      <c r="FC187">
        <f>IF(ISNUMBER(VLOOKUP($F187,AREA_EM_ALLYEAR,Seq!H$1,FALSE)),VLOOKUP($F187,AREA_EM_ALLYEAR,Seq!H$1,FALSE),".")</f>
        <v>7885</v>
      </c>
      <c r="FD187">
        <f>IF(ISNUMBER(VLOOKUP($F187,AREA_EM_ALLYEAR,Seq!I$1,FALSE)),VLOOKUP($F187,AREA_EM_ALLYEAR,Seq!I$1,FALSE),".")</f>
        <v>7594</v>
      </c>
      <c r="FE187">
        <f>IF(ISNUMBER(VLOOKUP($F187,AREA_EM_ALLYEAR,Seq!J$1,FALSE)),VLOOKUP($F187,AREA_EM_ALLYEAR,Seq!J$1,FALSE),".")</f>
        <v>5890</v>
      </c>
      <c r="FF187">
        <f>IF(ISNUMBER(VLOOKUP($F187,AREA_EM_ALLYEAR,Seq!K$1,FALSE)),VLOOKUP($F187,AREA_EM_ALLYEAR,Seq!K$1,FALSE),".")</f>
        <v>4016</v>
      </c>
      <c r="FG187">
        <f>IF(ISNUMBER(VLOOKUP($F187,AREA_EM_ALLYEAR,Seq!L$1,FALSE)),VLOOKUP($F187,AREA_EM_ALLYEAR,Seq!L$1,FALSE),".")</f>
        <v>5628</v>
      </c>
      <c r="FH187">
        <f>IF(ISNUMBER(VLOOKUP($F187,AREA_EM_ALLYEAR,Seq!M$1,FALSE)),VLOOKUP($F187,AREA_EM_ALLYEAR,Seq!M$1,FALSE),".")</f>
        <v>6796</v>
      </c>
      <c r="FI187">
        <f>IF(ISNUMBER(VLOOKUP($F187,AREA_EM_ALLYEAR,Seq!N$1,FALSE)),VLOOKUP($F187,AREA_EM_ALLYEAR,Seq!N$1,FALSE),".")</f>
        <v>5618</v>
      </c>
      <c r="FJ187">
        <f>IF(ISNUMBER(VLOOKUP($F187,AREA_EM_ALLYEAR,Seq!O$1,FALSE)),VLOOKUP($F187,AREA_EM_ALLYEAR,Seq!O$1,FALSE),".")</f>
        <v>7422</v>
      </c>
      <c r="FK187">
        <f t="shared" si="130"/>
        <v>7422</v>
      </c>
      <c r="FN187">
        <f>IF( ISNUMBER(VLOOKUP($F187,AREA_LIFE,Seq!V$1,FALSE)-Life!V$39),VLOOKUP($F187,AREA_LIFE,Seq!V$1,FALSE)-Life!V$39,".")</f>
        <v>6.8608780487805063</v>
      </c>
      <c r="FO187">
        <f>IF( ISNUMBER(VLOOKUP($F187,AREA_LIFE,Seq!W$1,FALSE)-Life!W$39),VLOOKUP($F187,AREA_LIFE,Seq!W$1,FALSE)-Life!W$39,".")</f>
        <v>7.4552195121951428</v>
      </c>
      <c r="FP187">
        <f>IF( ISNUMBER(VLOOKUP($F187,AREA_LIFE,Seq!X$1,FALSE)-Life!X$39),VLOOKUP($F187,AREA_LIFE,Seq!X$1,FALSE)-Life!X$39,".")</f>
        <v>7.3759024390243724</v>
      </c>
      <c r="FQ187">
        <f>IF( ISNUMBER(VLOOKUP($F187,AREA_LIFE,Seq!Y$1,FALSE)-Life!Y$39),VLOOKUP($F187,AREA_LIFE,Seq!Y$1,FALSE)-Life!Y$39,".")</f>
        <v>7.254439024390237</v>
      </c>
      <c r="FR187">
        <f>IF( ISNUMBER(VLOOKUP($F187,AREA_LIFE,Seq!Z$1,FALSE)-Life!Z$39),VLOOKUP($F187,AREA_LIFE,Seq!Z$1,FALSE)-Life!Z$39,".")</f>
        <v>7.6749268292682871</v>
      </c>
      <c r="FS187">
        <f>IF( ISNUMBER(VLOOKUP($F187,AREA_LIFE,Seq!AA$1,FALSE)-Life!AA$39),VLOOKUP($F187,AREA_LIFE,Seq!AA$1,FALSE)-Life!AA$39,".")</f>
        <v>6.9488292682926698</v>
      </c>
      <c r="FT187">
        <f>IF( ISNUMBER(VLOOKUP($F187,AREA_LIFE,Seq!AB$1,FALSE)-Life!AB$39),VLOOKUP($F187,AREA_LIFE,Seq!AB$1,FALSE)-Life!AB$39,".")</f>
        <v>7.0407317073170645</v>
      </c>
      <c r="FU187">
        <f>IF( ISNUMBER(VLOOKUP($F187,AREA_LIFE,Seq!AC$1,FALSE)-Life!AC$39),VLOOKUP($F187,AREA_LIFE,Seq!AC$1,FALSE)-Life!AC$39,".")</f>
        <v>6.8798536585365895</v>
      </c>
      <c r="FV187">
        <f>IF( ISNUMBER(VLOOKUP($F187,AREA_LIFE,Seq!AD$1,FALSE)-Life!AD$39),VLOOKUP($F187,AREA_LIFE,Seq!AD$1,FALSE)-Life!AD$39,".")</f>
        <v>6.8914634146341456</v>
      </c>
      <c r="FW187">
        <f>IF( ISNUMBER(VLOOKUP($F187,AREA_LIFE,Seq!AE$1,FALSE)-Life!AE$39),VLOOKUP($F187,AREA_LIFE,Seq!AE$1,FALSE)-Life!AE$39,".")</f>
        <v>7.0379999999999967</v>
      </c>
      <c r="FX187">
        <f>IF( ISNUMBER(VLOOKUP($F187,AREA_LIFE,Seq!AF$1,FALSE)-Life!AF$39),VLOOKUP($F187,AREA_LIFE,Seq!AF$1,FALSE)-Life!AF$39,".")</f>
        <v>7.3189756097561087</v>
      </c>
      <c r="FY187">
        <f>IF( ISNUMBER(VLOOKUP($F187,AREA_LIFE,Seq!AG$1,FALSE)-Life!AG$39),VLOOKUP($F187,AREA_LIFE,Seq!AG$1,FALSE)-Life!AG$39,".")</f>
        <v>7.6813170731707316</v>
      </c>
      <c r="FZ187">
        <f>IF( ISNUMBER(VLOOKUP($F187,AREA_LIFE,Seq!AH$1,FALSE)-Life!AH$39),VLOOKUP($F187,AREA_LIFE,Seq!AH$1,FALSE)-Life!AH$39,".")</f>
        <v>7.4691463414634285</v>
      </c>
      <c r="GA187">
        <f>IF( ISNUMBER(VLOOKUP($F187,AREA_LIFE,Seq!AI$1,FALSE)-Life!AI$39),VLOOKUP($F187,AREA_LIFE,Seq!AI$1,FALSE)-Life!AI$39,".")</f>
        <v>7.4645609756097429</v>
      </c>
      <c r="GB187">
        <f>IF( ISNUMBER(VLOOKUP($F187,AREA_LIFE,Seq!AJ$1,FALSE)-Life!AJ$39),VLOOKUP($F187,AREA_LIFE,Seq!AJ$1,FALSE)-Life!AJ$39,".")</f>
        <v>7.5925853658536511</v>
      </c>
      <c r="GC187">
        <f>IF( ISNUMBER(VLOOKUP($F187,AREA_LIFE,Seq!AK$1,FALSE)-Life!AK$39),VLOOKUP($F187,AREA_LIFE,Seq!AK$1,FALSE)-Life!AK$39,".")</f>
        <v>7.1166097560975601</v>
      </c>
      <c r="GD187">
        <f>IF( ISNUMBER(VLOOKUP($F187,AREA_LIFE,Seq!AL$1,FALSE)-Life!AL$39),VLOOKUP($F187,AREA_LIFE,Seq!AL$1,FALSE)-Life!AL$39,".")</f>
        <v>6.836170731707341</v>
      </c>
      <c r="GE187">
        <f>IF( ISNUMBER(VLOOKUP($F187,AREA_LIFE,Seq!AM$1,FALSE)-Life!AM$39),VLOOKUP($F187,AREA_LIFE,Seq!AM$1,FALSE)-Life!AM$39,".")</f>
        <v>7.0424146341463398</v>
      </c>
      <c r="GF187">
        <f>IF( ISNUMBER(VLOOKUP($F187,AREA_LIFE,Seq!AN$1,FALSE)-Life!AN$39),VLOOKUP($F187,AREA_LIFE,Seq!AN$1,FALSE)-Life!AN$39,".")</f>
        <v>7.4505609756097471</v>
      </c>
      <c r="GG187">
        <f>IF( ISNUMBER(VLOOKUP($F187,AREA_LIFE,Seq!AO$1,FALSE)-Life!AO$39),VLOOKUP($F187,AREA_LIFE,Seq!AO$1,FALSE)-Life!AO$39,".")</f>
        <v>6.9153414634146344</v>
      </c>
      <c r="GH187">
        <f>IF( ISNUMBER(VLOOKUP($F187,AREA_LIFE,Seq!AP$1,FALSE)-Life!AP$39),VLOOKUP($F187,AREA_LIFE,Seq!AP$1,FALSE)-Life!AP$39,".")</f>
        <v>7.332585365853646</v>
      </c>
      <c r="GI187">
        <f>IF( ISNUMBER(VLOOKUP($F187,AREA_LIFE,Seq!AQ$1,FALSE)-Life!AQ$39),VLOOKUP($F187,AREA_LIFE,Seq!AQ$1,FALSE)-Life!AQ$39,".")</f>
        <v>7.0810975609756213</v>
      </c>
      <c r="GJ187">
        <f>IF( ISNUMBER(VLOOKUP($F187,AREA_LIFE,Seq!AR$1,FALSE)-Life!AR$39),VLOOKUP($F187,AREA_LIFE,Seq!AR$1,FALSE)-Life!AR$39,".")</f>
        <v>6.9531951219512109</v>
      </c>
      <c r="GK187">
        <f>IF( ISNUMBER(VLOOKUP($F187,AREA_LIFE,Seq!AS$1,FALSE)-Life!AS$39),VLOOKUP($F187,AREA_LIFE,Seq!AS$1,FALSE)-Life!AS$39,".")</f>
        <v>6.9991707317073235</v>
      </c>
      <c r="GL187">
        <f>IF( ISNUMBER(VLOOKUP($F187,AREA_LIFE,Seq!AT$1,FALSE)-Life!AT$39),VLOOKUP($F187,AREA_LIFE,Seq!AT$1,FALSE)-Life!AT$39,".")</f>
        <v>7.1750975609755869</v>
      </c>
      <c r="GM187">
        <f>IF( ISNUMBER(VLOOKUP($F187,AREA_LIFE,Seq!AU$1,FALSE)-Life!AU$39),VLOOKUP($F187,AREA_LIFE,Seq!AU$1,FALSE)-Life!AU$39,".")</f>
        <v>7.2745609756097735</v>
      </c>
      <c r="GN187">
        <f>IF( ISNUMBER(VLOOKUP($F187,AREA_LIFE,Seq!AV$1,FALSE)-Life!AV$39),VLOOKUP($F187,AREA_LIFE,Seq!AV$1,FALSE)-Life!AV$39,".")</f>
        <v>7.2851707317073391</v>
      </c>
      <c r="GO187">
        <f>IF( ISNUMBER(VLOOKUP($F187,AREA_LIFE,Seq!AW$1,FALSE)-Life!AW$39),VLOOKUP($F187,AREA_LIFE,Seq!AW$1,FALSE)-Life!AW$39,".")</f>
        <v>7.2081463414634186</v>
      </c>
      <c r="GP187">
        <f>IF( ISNUMBER(VLOOKUP($F187,AREA_LIFE,Seq!AX$1,FALSE)-Life!AX$39),VLOOKUP($F187,AREA_LIFE,Seq!AX$1,FALSE)-Life!AX$39,".")</f>
        <v>7.0266585365853587</v>
      </c>
      <c r="GQ187">
        <f t="shared" si="131"/>
        <v>7.0266585365853587</v>
      </c>
      <c r="GS187">
        <f>IFERROR(VLOOKUP($F187,AREA_LIFE,Seq!V$1,FALSE),".")</f>
        <v>72.82926829268294</v>
      </c>
      <c r="GT187">
        <f>IFERROR(VLOOKUP($F187,AREA_LIFE,Seq!W$1,FALSE),".")</f>
        <v>73.621951219512212</v>
      </c>
      <c r="GU187">
        <f>IFERROR(VLOOKUP($F187,AREA_LIFE,Seq!X$1,FALSE),".")</f>
        <v>73.724390243902434</v>
      </c>
      <c r="GV187">
        <f>IFERROR(VLOOKUP($F187,AREA_LIFE,Seq!Y$1,FALSE),".")</f>
        <v>73.775609756097566</v>
      </c>
      <c r="GW187">
        <f>IFERROR(VLOOKUP($F187,AREA_LIFE,Seq!Z$1,FALSE),".")</f>
        <v>74.370731707317077</v>
      </c>
      <c r="GX187">
        <f>IFERROR(VLOOKUP($F187,AREA_LIFE,Seq!AA$1,FALSE),".")</f>
        <v>73.829268292682926</v>
      </c>
      <c r="GY187">
        <f>IFERROR(VLOOKUP($F187,AREA_LIFE,Seq!AB$1,FALSE),".")</f>
        <v>74.121951219512198</v>
      </c>
      <c r="GZ187">
        <f>IFERROR(VLOOKUP($F187,AREA_LIFE,Seq!AC$1,FALSE),".")</f>
        <v>74.178048780487813</v>
      </c>
      <c r="HA187">
        <f>IFERROR(VLOOKUP($F187,AREA_LIFE,Seq!AD$1,FALSE),".")</f>
        <v>74.424390243902437</v>
      </c>
      <c r="HB187">
        <f>IFERROR(VLOOKUP($F187,AREA_LIFE,Seq!AE$1,FALSE),".")</f>
        <v>74.824390243902442</v>
      </c>
      <c r="HC187">
        <f>IFERROR(VLOOKUP($F187,AREA_LIFE,Seq!AF$1,FALSE),".")</f>
        <v>75.378048780487816</v>
      </c>
      <c r="HD187">
        <f>IFERROR(VLOOKUP($F187,AREA_LIFE,Seq!AG$1,FALSE),".")</f>
        <v>76.031707317073185</v>
      </c>
      <c r="HE187">
        <f>IFERROR(VLOOKUP($F187,AREA_LIFE,Seq!AH$1,FALSE),".")</f>
        <v>76.124390243902454</v>
      </c>
      <c r="HF187">
        <f>IFERROR(VLOOKUP($F187,AREA_LIFE,Seq!AI$1,FALSE),".")</f>
        <v>76.434146341463418</v>
      </c>
      <c r="HG187">
        <f>IFERROR(VLOOKUP($F187,AREA_LIFE,Seq!AJ$1,FALSE),".")</f>
        <v>76.8829268292683</v>
      </c>
      <c r="HH187">
        <f>IFERROR(VLOOKUP($F187,AREA_LIFE,Seq!AK$1,FALSE),".")</f>
        <v>76.734146341463429</v>
      </c>
      <c r="HI187">
        <f>IFERROR(VLOOKUP($F187,AREA_LIFE,Seq!AL$1,FALSE),".")</f>
        <v>76.787804878048803</v>
      </c>
      <c r="HJ187">
        <f>IFERROR(VLOOKUP($F187,AREA_LIFE,Seq!AM$1,FALSE),".")</f>
        <v>77.334146341463423</v>
      </c>
      <c r="HK187">
        <f>IFERROR(VLOOKUP($F187,AREA_LIFE,Seq!AN$1,FALSE),".")</f>
        <v>78.085365853658544</v>
      </c>
      <c r="HL187">
        <f>IFERROR(VLOOKUP($F187,AREA_LIFE,Seq!AO$1,FALSE),".")</f>
        <v>77.890243902439039</v>
      </c>
      <c r="HM187">
        <f>IFERROR(VLOOKUP($F187,AREA_LIFE,Seq!AP$1,FALSE),".")</f>
        <v>78.636585365853662</v>
      </c>
      <c r="HN187">
        <f>IFERROR(VLOOKUP($F187,AREA_LIFE,Seq!AQ$1,FALSE),".")</f>
        <v>78.692682926829278</v>
      </c>
      <c r="HO187">
        <f>IFERROR(VLOOKUP($F187,AREA_LIFE,Seq!AR$1,FALSE),".")</f>
        <v>78.846341463414632</v>
      </c>
      <c r="HP187">
        <f>IFERROR(VLOOKUP($F187,AREA_LIFE,Seq!AS$1,FALSE),".")</f>
        <v>79.146341463414643</v>
      </c>
      <c r="HQ187">
        <f>IFERROR(VLOOKUP($F187,AREA_LIFE,Seq!AT$1,FALSE),".")</f>
        <v>79.548780487804876</v>
      </c>
      <c r="HR187">
        <f>IFERROR(VLOOKUP($F187,AREA_LIFE,Seq!AU$1,FALSE),".")</f>
        <v>79.851219512195144</v>
      </c>
      <c r="HS187">
        <f>IFERROR(VLOOKUP($F187,AREA_LIFE,Seq!AV$1,FALSE),".")</f>
        <v>80.048780487804891</v>
      </c>
      <c r="HT187">
        <f>IFERROR(VLOOKUP($F187,AREA_LIFE,Seq!AW$1,FALSE),".")</f>
        <v>80.151219512195127</v>
      </c>
      <c r="HU187">
        <f>IFERROR(VLOOKUP($F187,AREA_LIFE,Seq!AX$1,FALSE),".")</f>
        <v>80.151219512195127</v>
      </c>
      <c r="HV187">
        <f>HU187</f>
        <v>80.151219512195127</v>
      </c>
      <c r="HZ187">
        <f t="shared" si="134"/>
        <v>18139</v>
      </c>
      <c r="IA187">
        <f t="shared" si="132"/>
        <v>1593</v>
      </c>
      <c r="IB187">
        <f t="shared" si="135"/>
        <v>48289072.411222965</v>
      </c>
      <c r="IC187">
        <f t="shared" si="136"/>
        <v>-40631038.774899244</v>
      </c>
      <c r="ID187">
        <f t="shared" si="133"/>
        <v>6.6611713541815692E-2</v>
      </c>
      <c r="IE187">
        <f>work!FK187</f>
        <v>4147</v>
      </c>
      <c r="IF187">
        <f>work!FL187</f>
        <v>2198</v>
      </c>
      <c r="IG187">
        <f>work!FM187</f>
        <v>2352</v>
      </c>
      <c r="IH187">
        <f>IF(ISNUMBER(work!FS187-work!FK187),work!FS187-work!FK187,".")</f>
        <v>2764</v>
      </c>
      <c r="II187">
        <f>IF(ISNUMBER(work!FT187-work!FL187),work!FT187-work!FL187,".")</f>
        <v>13295</v>
      </c>
      <c r="IJ187">
        <f>IF(ISNUMBER(work!FU187-work!FM187),work!FU187-work!FM187,".")</f>
        <v>11208</v>
      </c>
    </row>
    <row r="188" spans="1:244" hidden="1">
      <c r="A188" s="24" t="str">
        <f t="shared" si="97"/>
        <v>大洋洲及太平洋岛屿</v>
      </c>
      <c r="B188" s="24" t="str">
        <f t="shared" si="137"/>
        <v>Out</v>
      </c>
      <c r="C188" s="24" t="str">
        <f t="shared" si="138"/>
        <v>Out</v>
      </c>
      <c r="D188" s="24"/>
      <c r="E188" s="25" t="s">
        <v>2665</v>
      </c>
      <c r="F188" s="26" t="str">
        <f t="shared" si="100"/>
        <v>PapuaNewGuinea</v>
      </c>
      <c r="G188" s="27" t="str">
        <f t="shared" si="101"/>
        <v>.</v>
      </c>
      <c r="H188" s="27" t="str">
        <f t="shared" si="102"/>
        <v>.</v>
      </c>
      <c r="I188" s="27" t="str">
        <f t="shared" si="103"/>
        <v>.</v>
      </c>
      <c r="J188" s="27" t="str">
        <f t="shared" si="104"/>
        <v>.</v>
      </c>
      <c r="K188" s="27" t="str">
        <f t="shared" si="105"/>
        <v>.</v>
      </c>
      <c r="L188" s="27" t="str">
        <f t="shared" si="106"/>
        <v>.</v>
      </c>
      <c r="M188" s="27" t="str">
        <f t="shared" si="107"/>
        <v>.</v>
      </c>
      <c r="N188" s="27" t="str">
        <f t="shared" si="108"/>
        <v>.</v>
      </c>
      <c r="O188" s="27">
        <f t="shared" si="109"/>
        <v>30</v>
      </c>
      <c r="P188" s="27">
        <f t="shared" si="110"/>
        <v>126</v>
      </c>
      <c r="Q188" s="27">
        <f t="shared" si="111"/>
        <v>10</v>
      </c>
      <c r="R188" s="27">
        <f t="shared" si="112"/>
        <v>5</v>
      </c>
      <c r="S188" s="27">
        <f t="shared" si="113"/>
        <v>10</v>
      </c>
      <c r="T188" s="27">
        <f t="shared" si="114"/>
        <v>0</v>
      </c>
      <c r="U188" s="27">
        <f t="shared" si="115"/>
        <v>0</v>
      </c>
      <c r="V188" s="27">
        <f t="shared" si="116"/>
        <v>52</v>
      </c>
      <c r="W188" s="27">
        <f t="shared" si="117"/>
        <v>45</v>
      </c>
      <c r="X188" s="27">
        <f t="shared" si="118"/>
        <v>20</v>
      </c>
      <c r="Y188" s="27">
        <f t="shared" si="119"/>
        <v>0</v>
      </c>
      <c r="Z188" s="27">
        <f t="shared" si="120"/>
        <v>45</v>
      </c>
      <c r="AA188" s="27">
        <f t="shared" si="121"/>
        <v>400</v>
      </c>
      <c r="AB188" s="27">
        <f t="shared" si="122"/>
        <v>20</v>
      </c>
      <c r="AC188" s="27">
        <f t="shared" si="123"/>
        <v>36</v>
      </c>
      <c r="AD188" s="27">
        <f t="shared" si="124"/>
        <v>34</v>
      </c>
      <c r="AE188" s="27" t="str">
        <f t="shared" si="139"/>
        <v>.</v>
      </c>
      <c r="AF188" s="27" t="str">
        <f t="shared" si="140"/>
        <v>.</v>
      </c>
      <c r="AG188" s="27"/>
      <c r="AH188" s="27">
        <f>IF(ISNUMBER(work!C188+work!AH188),work!C188+work!AH188,".")</f>
        <v>18502154.785668701</v>
      </c>
      <c r="AI188" s="27">
        <f>IF(ISNUMBER(work!D188+work!AI188),work!D188+work!AI188,".")</f>
        <v>19452881.351076562</v>
      </c>
      <c r="AJ188" s="27">
        <f>IF(ISNUMBER(work!E188+work!AJ188),work!E188+work!AJ188,".")</f>
        <v>21204953.127672449</v>
      </c>
      <c r="AK188" s="27">
        <f>IF(ISNUMBER(work!F188+work!AK188),work!F188+work!AK188,".")</f>
        <v>23500315.913203992</v>
      </c>
      <c r="AL188" s="27">
        <f>IF(ISNUMBER(work!G188+work!AL188),work!G188+work!AL188,".")</f>
        <v>27038947.868078139</v>
      </c>
      <c r="AM188" s="27">
        <f>IF(ISNUMBER(work!H188+work!AM188),work!H188+work!AM188,".")</f>
        <v>30668869.876760192</v>
      </c>
      <c r="AN188" s="27">
        <f>IF(ISNUMBER(work!I188+work!AN188),work!I188+work!AN188,".")</f>
        <v>33358587.135843042</v>
      </c>
      <c r="AO188" s="27">
        <f>IF(ISNUMBER(work!J188+work!AO188),work!J188+work!AO188,".")</f>
        <v>37207603.589599431</v>
      </c>
      <c r="AP188" s="27">
        <f>IF(ISNUMBER(work!K188+work!AP188),work!K188+work!AP188,".")</f>
        <v>41391963.940838695</v>
      </c>
      <c r="AQ188" s="27">
        <f>IF(ISNUMBER(work!L188+work!AQ188),work!L188+work!AQ188,".")</f>
        <v>43075428.460727848</v>
      </c>
      <c r="AR188" s="27">
        <f>IF(ISNUMBER(work!M188+work!AR188),work!M188+work!AR188,".")</f>
        <v>44695740.831699088</v>
      </c>
      <c r="AS188" s="27">
        <f>IF(ISNUMBER(work!N188+work!AS188),work!N188+work!AS188,".")</f>
        <v>48808566.578135855</v>
      </c>
      <c r="AT188" s="27">
        <f>IF(ISNUMBER(work!O188+work!AT188),work!O188+work!AT188,".")</f>
        <v>55738477.017154552</v>
      </c>
      <c r="AU188" s="27">
        <f>IF(ISNUMBER(work!P188+work!AU188),work!P188+work!AU188,".")</f>
        <v>63554216.091539197</v>
      </c>
      <c r="AV188" s="27">
        <f>IF(ISNUMBER(work!Q188+work!AV188),work!Q188+work!AV188,".")</f>
        <v>71854948.562051147</v>
      </c>
      <c r="AW188" s="27">
        <f>IF(ISNUMBER(work!R188+work!AW188),work!R188+work!AW188,".")</f>
        <v>79634823.053232819</v>
      </c>
      <c r="AX188" s="27">
        <f>IF(ISNUMBER(work!S188+work!AX188),work!S188+work!AX188,".")</f>
        <v>87590239.602742478</v>
      </c>
      <c r="AY188" s="27">
        <f>IF(ISNUMBER(work!T188+work!AY188),work!T188+work!AY188,".")</f>
        <v>95685503.163169727</v>
      </c>
      <c r="AZ188" s="27">
        <f>IF(ISNUMBER(work!U188+work!AZ188),work!U188+work!AZ188,".")</f>
        <v>103106345.65692963</v>
      </c>
      <c r="BA188" s="27">
        <f>IF(ISNUMBER(work!V188+work!BA188),work!V188+work!BA188,".")</f>
        <v>110922060.09399995</v>
      </c>
      <c r="BB188" s="27">
        <f>IF(ISNUMBER(work!W188+work!BB188),work!W188+work!BB188,".")</f>
        <v>120200166.98677966</v>
      </c>
      <c r="BC188" s="27">
        <f>IF(ISNUMBER(work!X188+work!BC188),work!X188+work!BC188,".")</f>
        <v>130147126.55705503</v>
      </c>
      <c r="BD188" s="27">
        <f>IF(ISNUMBER(work!Y188+work!BD188),work!Y188+work!BD188,".")</f>
        <v>141957950.80681443</v>
      </c>
      <c r="BE188" s="27">
        <f>IF(ISNUMBER(work!Z188+work!BE188),work!Z188+work!BE188,".")</f>
        <v>156126230.22215742</v>
      </c>
      <c r="BF188" s="27">
        <f>IF(ISNUMBER(work!AA188+work!BF188),work!AA188+work!BF188,".")</f>
        <v>171868508.08393112</v>
      </c>
      <c r="BG188" s="27">
        <f>IF(ISNUMBER(work!AB188+work!BG188),work!AB188+work!BG188,".")</f>
        <v>189717759.87232378</v>
      </c>
      <c r="BH188" s="27">
        <f>IF(ISNUMBER(work!AC188+work!BH188),work!AC188+work!BH188,".")</f>
        <v>211690602.24410042</v>
      </c>
      <c r="BI188" s="27">
        <f>IF(ISNUMBER(work!AD188+work!BI188),work!AD188+work!BI188,".")</f>
        <v>239184952.35472396</v>
      </c>
      <c r="BJ188" s="27">
        <f>IF(ISNUMBER(work!AE188+work!BJ188),work!AE188+work!BJ188,".")</f>
        <v>260701381.29720336</v>
      </c>
      <c r="BK188" s="27">
        <f>IF(ISNUMBER(work!AF188+work!BK188),work!AF188+work!BK188,".")</f>
        <v>294222666.39648968</v>
      </c>
      <c r="BL188" s="27"/>
      <c r="BM188" s="27">
        <f>IF(ISNUMBER(work!AH188-work!C188),work!AH188-work!C188,".")</f>
        <v>-18086233.777397297</v>
      </c>
      <c r="BN188" s="27">
        <f>IF(ISNUMBER(work!AI188-work!D188),work!AI188-work!D188,".")</f>
        <v>-19038103.417268839</v>
      </c>
      <c r="BO188" s="27">
        <f>IF(ISNUMBER(work!AJ188-work!E188),work!AJ188-work!E188,".")</f>
        <v>-20788711.254592352</v>
      </c>
      <c r="BP188" s="27">
        <f>IF(ISNUMBER(work!AK188-work!F188),work!AK188-work!F188,".")</f>
        <v>-23070657.886727609</v>
      </c>
      <c r="BQ188" s="27">
        <f>IF(ISNUMBER(work!AL188-work!G188),work!AL188-work!G188,".")</f>
        <v>-26610813.949443061</v>
      </c>
      <c r="BR188" s="27">
        <f>IF(ISNUMBER(work!AM188-work!H188),work!AM188-work!H188,".")</f>
        <v>-30223609.786126405</v>
      </c>
      <c r="BS188" s="27">
        <f>IF(ISNUMBER(work!AN188-work!I188),work!AN188-work!I188,".")</f>
        <v>-32892430.737377565</v>
      </c>
      <c r="BT188" s="27">
        <f>IF(ISNUMBER(work!AO188-work!J188),work!AO188-work!J188,".")</f>
        <v>-36728532.356914774</v>
      </c>
      <c r="BU188" s="27">
        <f>IF(ISNUMBER(work!AP188-work!K188),work!AP188-work!K188,".")</f>
        <v>-40898955.367631704</v>
      </c>
      <c r="BV188" s="27">
        <f>IF(ISNUMBER(work!AQ188-work!L188),work!AQ188-work!L188,".")</f>
        <v>-42589418.539389752</v>
      </c>
      <c r="BW188" s="27">
        <f>IF(ISNUMBER(work!AR188-work!M188),work!AR188-work!M188,".")</f>
        <v>-44224370.354423121</v>
      </c>
      <c r="BX188" s="27">
        <f>IF(ISNUMBER(work!AS188-work!N188),work!AS188-work!N188,".")</f>
        <v>-48292194.837109543</v>
      </c>
      <c r="BY188" s="27">
        <f>IF(ISNUMBER(work!AT188-work!O188),work!AT188-work!O188,".")</f>
        <v>-55150592.519055657</v>
      </c>
      <c r="BZ188" s="27">
        <f>IF(ISNUMBER(work!AU188-work!P188),work!AU188-work!P188,".")</f>
        <v>-62859323.179740392</v>
      </c>
      <c r="CA188" s="27">
        <f>IF(ISNUMBER(work!AV188-work!Q188),work!AV188-work!Q188,".")</f>
        <v>-71118764.353766054</v>
      </c>
      <c r="CB188" s="27">
        <f>IF(ISNUMBER(work!AW188-work!R188),work!AW188-work!R188,".")</f>
        <v>-78923024.570408583</v>
      </c>
      <c r="CC188" s="27">
        <f>IF(ISNUMBER(work!AX188-work!S188),work!AX188-work!S188,".")</f>
        <v>-86823392.783262923</v>
      </c>
      <c r="CD188" s="27">
        <f>IF(ISNUMBER(work!AY188-work!T188),work!AY188-work!T188,".")</f>
        <v>-94948597.034734264</v>
      </c>
      <c r="CE188" s="27">
        <f>IF(ISNUMBER(work!AZ188-work!U188),work!AZ188-work!U188,".")</f>
        <v>-102397214.35641037</v>
      </c>
      <c r="CF188" s="27">
        <f>IF(ISNUMBER(work!BA188-work!V188),work!BA188-work!V188,".")</f>
        <v>-110199770.48035404</v>
      </c>
      <c r="CG188" s="27">
        <f>IF(ISNUMBER(work!BB188-work!W188),work!BB188-work!W188,".")</f>
        <v>-119495897.35582033</v>
      </c>
      <c r="CH188" s="27">
        <f>IF(ISNUMBER(work!BC188-work!X188),work!BC188-work!X188,".")</f>
        <v>-129443711.12598097</v>
      </c>
      <c r="CI188" s="27">
        <f>IF(ISNUMBER(work!BD188-work!Y188),work!BD188-work!Y188,".")</f>
        <v>-141255653.10537755</v>
      </c>
      <c r="CJ188" s="27">
        <f>IF(ISNUMBER(work!BE188-work!Z188),work!BE188-work!Z188,".")</f>
        <v>-155408734.0812546</v>
      </c>
      <c r="CK188" s="27">
        <f>IF(ISNUMBER(work!BF188-work!AA188),work!BF188-work!AA188,".")</f>
        <v>-171131487.61412486</v>
      </c>
      <c r="CL188" s="27">
        <f>IF(ISNUMBER(work!BG188-work!AB188),work!BG188-work!AB188,".")</f>
        <v>-188954235.3783302</v>
      </c>
      <c r="CM188" s="27">
        <f>IF(ISNUMBER(work!BH188-work!AC188),work!BH188-work!AC188,".")</f>
        <v>-210907344.45562956</v>
      </c>
      <c r="CN188" s="27">
        <f>IF(ISNUMBER(work!BI188-work!AD188),work!BI188-work!AD188,".")</f>
        <v>-238350727.41597006</v>
      </c>
      <c r="CO188" s="27">
        <f>IF(ISNUMBER(work!BJ188-work!AE188),work!BJ188-work!AE188,".")</f>
        <v>-259812509.65285462</v>
      </c>
      <c r="CP188" s="27">
        <f>IF(ISNUMBER(work!BK188-work!AF188),work!BK188-work!AF188,".")</f>
        <v>-293286441.43230098</v>
      </c>
      <c r="CQ188" s="27"/>
      <c r="CR188" s="27"/>
      <c r="CS188" s="27">
        <f>IF(ISNUMBER(work!CR188-work!BN188),work!CR188-work!BN188,".")</f>
        <v>9.748450355102628E-2</v>
      </c>
      <c r="CT188" s="27">
        <f>IF(ISNUMBER(work!CS188-work!BO188),work!CS188-work!BO188,".")</f>
        <v>9.6484503551026279E-2</v>
      </c>
      <c r="CU188" s="27">
        <f>IF(ISNUMBER(work!CT188-work!BP188),work!CT188-work!BP188,".")</f>
        <v>9.6484503551026279E-2</v>
      </c>
      <c r="CV188" s="27">
        <f>IF(ISNUMBER(work!CU188-work!BQ188),work!CU188-work!BQ188,".")</f>
        <v>9.5484503551026279E-2</v>
      </c>
      <c r="CW188" s="27">
        <f>IF(ISNUMBER(work!CV188-work!BR188),work!CV188-work!BR188,".")</f>
        <v>9.5484503551026279E-2</v>
      </c>
      <c r="CX188" s="27">
        <f>IF(ISNUMBER(work!CW188-work!BS188),work!CW188-work!BS188,".")</f>
        <v>9.4484503551026278E-2</v>
      </c>
      <c r="CY188" s="27">
        <f>IF(ISNUMBER(work!CX188-work!BT188),work!CX188-work!BT188,".")</f>
        <v>9.3484503551026291E-2</v>
      </c>
      <c r="CZ188" s="27">
        <f>IF(ISNUMBER(work!CY188-work!BU188),work!CY188-work!BU188,".")</f>
        <v>9.248450355102629E-2</v>
      </c>
      <c r="DA188" s="27">
        <f>IF(ISNUMBER(work!CZ188-work!BV188),work!CZ188-work!BV188,".")</f>
        <v>9.1484503551026289E-2</v>
      </c>
      <c r="DB188" s="27">
        <f>IF(ISNUMBER(work!DA188-work!BW188),work!DA188-work!BW188,".")</f>
        <v>9.0484503551026288E-2</v>
      </c>
      <c r="DC188" s="27">
        <f>IF(ISNUMBER(work!DB188-work!BX188),work!DB188-work!BX188,".")</f>
        <v>8.8484503551026286E-2</v>
      </c>
      <c r="DD188" s="27">
        <f>IF(ISNUMBER(work!DC188-work!BY188),work!DC188-work!BY188,".")</f>
        <v>8.6484503551026284E-2</v>
      </c>
      <c r="DE188" s="27">
        <f>IF(ISNUMBER(work!DD188-work!BZ188),work!DD188-work!BZ188,".")</f>
        <v>7.854765311660758E-2</v>
      </c>
      <c r="DF188" s="27">
        <f>IF(ISNUMBER(work!DE188-work!CA188),work!DE188-work!CA188,".")</f>
        <v>7.6547653116607578E-2</v>
      </c>
      <c r="DG188" s="27">
        <f>IF(ISNUMBER(work!DF188-work!CB188),work!DF188-work!CB188,".")</f>
        <v>7.4547653116607576E-2</v>
      </c>
      <c r="DH188" s="27">
        <f>IF(ISNUMBER(work!DG188-work!CC188),work!DG188-work!CC188,".")</f>
        <v>7.2547653116607574E-2</v>
      </c>
      <c r="DI188" s="27">
        <f>IF(ISNUMBER(work!DH188-work!CD188),work!DH188-work!CD188,".")</f>
        <v>6.9547653116607586E-2</v>
      </c>
      <c r="DJ188" s="27">
        <f>IF(ISNUMBER(work!DI188-work!CE188),work!DI188-work!CE188,".")</f>
        <v>6.7547653116607584E-2</v>
      </c>
      <c r="DK188" s="27">
        <f>IF(ISNUMBER(work!DJ188-work!CF188),work!DJ188-work!CF188,".")</f>
        <v>6.5547653116607582E-2</v>
      </c>
      <c r="DL188" s="27">
        <f>IF(ISNUMBER(work!DK188-work!CG188),work!DK188-work!CG188,".")</f>
        <v>6.0782980414506096E-2</v>
      </c>
      <c r="DM188" s="27">
        <f>IF(ISNUMBER(work!DL188-work!CH188),work!DL188-work!CH188,".")</f>
        <v>5.6555831311566003E-2</v>
      </c>
      <c r="DN188" s="27">
        <f>IF(ISNUMBER(work!DM188-work!CI188),work!DM188-work!CI188,".")</f>
        <v>5.293105668005945E-2</v>
      </c>
      <c r="DO188" s="27">
        <f>IF(ISNUMBER(work!DN188-work!CJ188),work!DN188-work!CJ188,".")</f>
        <v>4.9786430812581113E-2</v>
      </c>
      <c r="DP188" s="27">
        <f>IF(ISNUMBER(work!DO188-work!CK188),work!DO188-work!CK188,".")</f>
        <v>4.6950592900993737E-2</v>
      </c>
      <c r="DQ188" s="27">
        <f>IF(ISNUMBER(work!DP188-work!CL188),work!DP188-work!CL188,".")</f>
        <v>4.3190771071196093E-2</v>
      </c>
      <c r="DR188" s="27">
        <f>IF(ISNUMBER(work!DQ188-work!CM188),work!DQ188-work!CM188,".")</f>
        <v>4.0355564592342651E-2</v>
      </c>
      <c r="DS188" s="27">
        <f>IF(ISNUMBER(work!DR188-work!CN188),work!DR188-work!CN188,".")</f>
        <v>3.6412831490430543E-2</v>
      </c>
      <c r="DT188" s="27">
        <f>IF(ISNUMBER(work!DS188-work!CO188),work!DS188-work!CO188,".")</f>
        <v>3.2427584329896397E-2</v>
      </c>
      <c r="DU188" s="27">
        <f>IF(ISNUMBER(work!DT188-work!CP188),work!DT188-work!CP188,".")</f>
        <v>2.9464871331472867E-2</v>
      </c>
      <c r="DV188" s="27">
        <f t="shared" si="127"/>
        <v>2.9464871331472867E-2</v>
      </c>
      <c r="DW188" s="27"/>
      <c r="DX188" s="27" t="str">
        <f>IF(ISNUMBER(work!FJ188/work!FN188),work!FJ188/work!FN188,".")</f>
        <v>.</v>
      </c>
      <c r="DY188" s="27" t="str">
        <f>IF(ISNUMBER(work!FK188/work!FO188),work!FK188/work!FO188,".")</f>
        <v>.</v>
      </c>
      <c r="DZ188" s="27" t="str">
        <f>IF(ISNUMBER(work!FL188/work!FP188),work!FL188/work!FP188,".")</f>
        <v>.</v>
      </c>
      <c r="EA188" s="27" t="str">
        <f>IF(ISNUMBER(work!FM188/work!FQ188),work!FM188/work!FQ188,".")</f>
        <v>.</v>
      </c>
      <c r="EB188" s="27" t="str">
        <f>IF(ISNUMBER((work!FK188+work!FL188)/(work!FO188+work!FP188)),(work!FK188+work!FL188)/(work!FO188+work!FP188),".")</f>
        <v>.</v>
      </c>
      <c r="EC188" s="27" t="str">
        <f>IF(ISNUMBER(work!FR188/work!FV188),work!FR188/work!FV188,".")</f>
        <v>.</v>
      </c>
      <c r="ED188" s="27" t="str">
        <f>IF(ISNUMBER(work!FS188/work!FW188),work!FS188/work!FW188,".")</f>
        <v>.</v>
      </c>
      <c r="EE188" s="27" t="str">
        <f>IF(ISNUMBER(work!FT188/work!FX188),work!FT188/work!FX188,".")</f>
        <v>.</v>
      </c>
      <c r="EF188" s="27" t="str">
        <f>IF(ISNUMBER(work!FU188/work!FY188),work!FU188/work!FY188,".")</f>
        <v>.</v>
      </c>
      <c r="EG188" s="27" t="str">
        <f>IF(ISNUMBER((work!FS188+work!FT188)/(work!FW188+work!FX188)),(work!FS188+work!FT188)/(work!FW188+work!FX188),".")</f>
        <v>.</v>
      </c>
      <c r="EH188" s="27">
        <f>work!EZ188</f>
        <v>1.5629806165395859E-3</v>
      </c>
      <c r="EI188" s="27" t="str">
        <f>work!FA188</f>
        <v>.</v>
      </c>
      <c r="EJ188" s="27" t="str">
        <f>work!FB188</f>
        <v>.</v>
      </c>
      <c r="EK188" s="27"/>
      <c r="EL188" s="27">
        <f t="shared" si="141"/>
        <v>6348.1959999999999</v>
      </c>
      <c r="EM188" t="str">
        <f t="shared" si="129"/>
        <v>.</v>
      </c>
      <c r="EN188" t="str">
        <f>work!FM188</f>
        <v>.</v>
      </c>
      <c r="EO188" t="str">
        <f>IF(ISNUMBER(work!FK188+work!FL188),work!FK188+work!FL188,".")</f>
        <v>.</v>
      </c>
      <c r="EP188" t="str">
        <f>IF(ISNUMBER(work!FU188-work!FM188),work!FU188-work!FM188,".")</f>
        <v>.</v>
      </c>
      <c r="EQ188" t="str">
        <f>IF(ISNUMBER(work!FS188+work!FT188-work!FK188-work!FL188),(work!FS188+work!FT188-work!FK188-work!FL188),".")</f>
        <v>.</v>
      </c>
      <c r="EU188">
        <f>work!FC188</f>
        <v>5000</v>
      </c>
      <c r="EV188" t="str">
        <f>work!FD188</f>
        <v>.</v>
      </c>
      <c r="EW188" t="str">
        <f>IF(ISNUMBER(VLOOKUP($F188,AREA_EM_ALLYEAR,Seq!B$1,FALSE)),VLOOKUP($F188,AREA_EM_ALLYEAR,Seq!B$1,FALSE),".")</f>
        <v>.</v>
      </c>
      <c r="EX188" t="str">
        <f>IF(ISNUMBER(VLOOKUP($F188,AREA_EM_ALLYEAR,Seq!C$1,FALSE)),VLOOKUP($F188,AREA_EM_ALLYEAR,Seq!C$1,FALSE),".")</f>
        <v>.</v>
      </c>
      <c r="EY188" t="str">
        <f>IF(ISNUMBER(VLOOKUP($F188,AREA_EM_ALLYEAR,Seq!D$1,FALSE)),VLOOKUP($F188,AREA_EM_ALLYEAR,Seq!D$1,FALSE),".")</f>
        <v>.</v>
      </c>
      <c r="EZ188" t="str">
        <f>IF(ISNUMBER(VLOOKUP($F188,AREA_EM_ALLYEAR,Seq!E$1,FALSE)),VLOOKUP($F188,AREA_EM_ALLYEAR,Seq!E$1,FALSE),".")</f>
        <v>.</v>
      </c>
      <c r="FA188" t="str">
        <f>IF(ISNUMBER(VLOOKUP($F188,AREA_EM_ALLYEAR,Seq!F$1,FALSE)),VLOOKUP($F188,AREA_EM_ALLYEAR,Seq!F$1,FALSE),".")</f>
        <v>.</v>
      </c>
      <c r="FB188" t="str">
        <f>IF(ISNUMBER(VLOOKUP($F188,AREA_EM_ALLYEAR,Seq!G$1,FALSE)),VLOOKUP($F188,AREA_EM_ALLYEAR,Seq!G$1,FALSE),".")</f>
        <v>.</v>
      </c>
      <c r="FC188" t="str">
        <f>IF(ISNUMBER(VLOOKUP($F188,AREA_EM_ALLYEAR,Seq!H$1,FALSE)),VLOOKUP($F188,AREA_EM_ALLYEAR,Seq!H$1,FALSE),".")</f>
        <v>.</v>
      </c>
      <c r="FD188" t="str">
        <f>IF(ISNUMBER(VLOOKUP($F188,AREA_EM_ALLYEAR,Seq!I$1,FALSE)),VLOOKUP($F188,AREA_EM_ALLYEAR,Seq!I$1,FALSE),".")</f>
        <v>.</v>
      </c>
      <c r="FE188" t="str">
        <f>IF(ISNUMBER(VLOOKUP($F188,AREA_EM_ALLYEAR,Seq!J$1,FALSE)),VLOOKUP($F188,AREA_EM_ALLYEAR,Seq!J$1,FALSE),".")</f>
        <v>.</v>
      </c>
      <c r="FF188" t="str">
        <f>IF(ISNUMBER(VLOOKUP($F188,AREA_EM_ALLYEAR,Seq!K$1,FALSE)),VLOOKUP($F188,AREA_EM_ALLYEAR,Seq!K$1,FALSE),".")</f>
        <v>.</v>
      </c>
      <c r="FG188" t="str">
        <f>IF(ISNUMBER(VLOOKUP($F188,AREA_EM_ALLYEAR,Seq!L$1,FALSE)),VLOOKUP($F188,AREA_EM_ALLYEAR,Seq!L$1,FALSE),".")</f>
        <v>.</v>
      </c>
      <c r="FH188" t="str">
        <f>IF(ISNUMBER(VLOOKUP($F188,AREA_EM_ALLYEAR,Seq!M$1,FALSE)),VLOOKUP($F188,AREA_EM_ALLYEAR,Seq!M$1,FALSE),".")</f>
        <v>.</v>
      </c>
      <c r="FI188" t="str">
        <f>IF(ISNUMBER(VLOOKUP($F188,AREA_EM_ALLYEAR,Seq!N$1,FALSE)),VLOOKUP($F188,AREA_EM_ALLYEAR,Seq!N$1,FALSE),".")</f>
        <v>.</v>
      </c>
      <c r="FJ188" t="str">
        <f>IF(ISNUMBER(VLOOKUP($F188,AREA_EM_ALLYEAR,Seq!O$1,FALSE)),VLOOKUP($F188,AREA_EM_ALLYEAR,Seq!O$1,FALSE),".")</f>
        <v>.</v>
      </c>
      <c r="FK188" t="str">
        <f t="shared" si="130"/>
        <v>.</v>
      </c>
      <c r="FN188" t="str">
        <f>IF( ISNUMBER(VLOOKUP($F188,AREA_LIFE,Seq!V$1,FALSE)-Life!V$39),VLOOKUP($F188,AREA_LIFE,Seq!V$1,FALSE)-Life!V$39,".")</f>
        <v>.</v>
      </c>
      <c r="FO188" t="str">
        <f>IF( ISNUMBER(VLOOKUP($F188,AREA_LIFE,Seq!W$1,FALSE)-Life!W$39),VLOOKUP($F188,AREA_LIFE,Seq!W$1,FALSE)-Life!W$39,".")</f>
        <v>.</v>
      </c>
      <c r="FP188" t="str">
        <f>IF( ISNUMBER(VLOOKUP($F188,AREA_LIFE,Seq!X$1,FALSE)-Life!X$39),VLOOKUP($F188,AREA_LIFE,Seq!X$1,FALSE)-Life!X$39,".")</f>
        <v>.</v>
      </c>
      <c r="FQ188" t="str">
        <f>IF( ISNUMBER(VLOOKUP($F188,AREA_LIFE,Seq!Y$1,FALSE)-Life!Y$39),VLOOKUP($F188,AREA_LIFE,Seq!Y$1,FALSE)-Life!Y$39,".")</f>
        <v>.</v>
      </c>
      <c r="FR188" t="str">
        <f>IF( ISNUMBER(VLOOKUP($F188,AREA_LIFE,Seq!Z$1,FALSE)-Life!Z$39),VLOOKUP($F188,AREA_LIFE,Seq!Z$1,FALSE)-Life!Z$39,".")</f>
        <v>.</v>
      </c>
      <c r="FS188" t="str">
        <f>IF( ISNUMBER(VLOOKUP($F188,AREA_LIFE,Seq!AA$1,FALSE)-Life!AA$39),VLOOKUP($F188,AREA_LIFE,Seq!AA$1,FALSE)-Life!AA$39,".")</f>
        <v>.</v>
      </c>
      <c r="FT188" t="str">
        <f>IF( ISNUMBER(VLOOKUP($F188,AREA_LIFE,Seq!AB$1,FALSE)-Life!AB$39),VLOOKUP($F188,AREA_LIFE,Seq!AB$1,FALSE)-Life!AB$39,".")</f>
        <v>.</v>
      </c>
      <c r="FU188" t="str">
        <f>IF( ISNUMBER(VLOOKUP($F188,AREA_LIFE,Seq!AC$1,FALSE)-Life!AC$39),VLOOKUP($F188,AREA_LIFE,Seq!AC$1,FALSE)-Life!AC$39,".")</f>
        <v>.</v>
      </c>
      <c r="FV188" t="str">
        <f>IF( ISNUMBER(VLOOKUP($F188,AREA_LIFE,Seq!AD$1,FALSE)-Life!AD$39),VLOOKUP($F188,AREA_LIFE,Seq!AD$1,FALSE)-Life!AD$39,".")</f>
        <v>.</v>
      </c>
      <c r="FW188" t="str">
        <f>IF( ISNUMBER(VLOOKUP($F188,AREA_LIFE,Seq!AE$1,FALSE)-Life!AE$39),VLOOKUP($F188,AREA_LIFE,Seq!AE$1,FALSE)-Life!AE$39,".")</f>
        <v>.</v>
      </c>
      <c r="FX188" t="str">
        <f>IF( ISNUMBER(VLOOKUP($F188,AREA_LIFE,Seq!AF$1,FALSE)-Life!AF$39),VLOOKUP($F188,AREA_LIFE,Seq!AF$1,FALSE)-Life!AF$39,".")</f>
        <v>.</v>
      </c>
      <c r="FY188" t="str">
        <f>IF( ISNUMBER(VLOOKUP($F188,AREA_LIFE,Seq!AG$1,FALSE)-Life!AG$39),VLOOKUP($F188,AREA_LIFE,Seq!AG$1,FALSE)-Life!AG$39,".")</f>
        <v>.</v>
      </c>
      <c r="FZ188" t="str">
        <f>IF( ISNUMBER(VLOOKUP($F188,AREA_LIFE,Seq!AH$1,FALSE)-Life!AH$39),VLOOKUP($F188,AREA_LIFE,Seq!AH$1,FALSE)-Life!AH$39,".")</f>
        <v>.</v>
      </c>
      <c r="GA188" t="str">
        <f>IF( ISNUMBER(VLOOKUP($F188,AREA_LIFE,Seq!AI$1,FALSE)-Life!AI$39),VLOOKUP($F188,AREA_LIFE,Seq!AI$1,FALSE)-Life!AI$39,".")</f>
        <v>.</v>
      </c>
      <c r="GB188" t="str">
        <f>IF( ISNUMBER(VLOOKUP($F188,AREA_LIFE,Seq!AJ$1,FALSE)-Life!AJ$39),VLOOKUP($F188,AREA_LIFE,Seq!AJ$1,FALSE)-Life!AJ$39,".")</f>
        <v>.</v>
      </c>
      <c r="GC188" t="str">
        <f>IF( ISNUMBER(VLOOKUP($F188,AREA_LIFE,Seq!AK$1,FALSE)-Life!AK$39),VLOOKUP($F188,AREA_LIFE,Seq!AK$1,FALSE)-Life!AK$39,".")</f>
        <v>.</v>
      </c>
      <c r="GD188" t="str">
        <f>IF( ISNUMBER(VLOOKUP($F188,AREA_LIFE,Seq!AL$1,FALSE)-Life!AL$39),VLOOKUP($F188,AREA_LIFE,Seq!AL$1,FALSE)-Life!AL$39,".")</f>
        <v>.</v>
      </c>
      <c r="GE188" t="str">
        <f>IF( ISNUMBER(VLOOKUP($F188,AREA_LIFE,Seq!AM$1,FALSE)-Life!AM$39),VLOOKUP($F188,AREA_LIFE,Seq!AM$1,FALSE)-Life!AM$39,".")</f>
        <v>.</v>
      </c>
      <c r="GF188" t="str">
        <f>IF( ISNUMBER(VLOOKUP($F188,AREA_LIFE,Seq!AN$1,FALSE)-Life!AN$39),VLOOKUP($F188,AREA_LIFE,Seq!AN$1,FALSE)-Life!AN$39,".")</f>
        <v>.</v>
      </c>
      <c r="GG188" t="str">
        <f>IF( ISNUMBER(VLOOKUP($F188,AREA_LIFE,Seq!AO$1,FALSE)-Life!AO$39),VLOOKUP($F188,AREA_LIFE,Seq!AO$1,FALSE)-Life!AO$39,".")</f>
        <v>.</v>
      </c>
      <c r="GH188" t="str">
        <f>IF( ISNUMBER(VLOOKUP($F188,AREA_LIFE,Seq!AP$1,FALSE)-Life!AP$39),VLOOKUP($F188,AREA_LIFE,Seq!AP$1,FALSE)-Life!AP$39,".")</f>
        <v>.</v>
      </c>
      <c r="GI188" t="str">
        <f>IF( ISNUMBER(VLOOKUP($F188,AREA_LIFE,Seq!AQ$1,FALSE)-Life!AQ$39),VLOOKUP($F188,AREA_LIFE,Seq!AQ$1,FALSE)-Life!AQ$39,".")</f>
        <v>.</v>
      </c>
      <c r="GJ188" t="str">
        <f>IF( ISNUMBER(VLOOKUP($F188,AREA_LIFE,Seq!AR$1,FALSE)-Life!AR$39),VLOOKUP($F188,AREA_LIFE,Seq!AR$1,FALSE)-Life!AR$39,".")</f>
        <v>.</v>
      </c>
      <c r="GK188" t="str">
        <f>IF( ISNUMBER(VLOOKUP($F188,AREA_LIFE,Seq!AS$1,FALSE)-Life!AS$39),VLOOKUP($F188,AREA_LIFE,Seq!AS$1,FALSE)-Life!AS$39,".")</f>
        <v>.</v>
      </c>
      <c r="GL188" t="str">
        <f>IF( ISNUMBER(VLOOKUP($F188,AREA_LIFE,Seq!AT$1,FALSE)-Life!AT$39),VLOOKUP($F188,AREA_LIFE,Seq!AT$1,FALSE)-Life!AT$39,".")</f>
        <v>.</v>
      </c>
      <c r="GM188" t="str">
        <f>IF( ISNUMBER(VLOOKUP($F188,AREA_LIFE,Seq!AU$1,FALSE)-Life!AU$39),VLOOKUP($F188,AREA_LIFE,Seq!AU$1,FALSE)-Life!AU$39,".")</f>
        <v>.</v>
      </c>
      <c r="GN188" t="str">
        <f>IF( ISNUMBER(VLOOKUP($F188,AREA_LIFE,Seq!AV$1,FALSE)-Life!AV$39),VLOOKUP($F188,AREA_LIFE,Seq!AV$1,FALSE)-Life!AV$39,".")</f>
        <v>.</v>
      </c>
      <c r="GO188" t="str">
        <f>IF( ISNUMBER(VLOOKUP($F188,AREA_LIFE,Seq!AW$1,FALSE)-Life!AW$39),VLOOKUP($F188,AREA_LIFE,Seq!AW$1,FALSE)-Life!AW$39,".")</f>
        <v>.</v>
      </c>
      <c r="GP188" t="str">
        <f>IF( ISNUMBER(VLOOKUP($F188,AREA_LIFE,Seq!AX$1,FALSE)-Life!AX$39),VLOOKUP($F188,AREA_LIFE,Seq!AX$1,FALSE)-Life!AX$39,".")</f>
        <v>.</v>
      </c>
      <c r="GQ188" t="str">
        <f t="shared" si="131"/>
        <v>.</v>
      </c>
      <c r="GS188" t="str">
        <f>IFERROR(VLOOKUP($F188,AREA_LIFE,Seq!V$1,FALSE),".")</f>
        <v>.</v>
      </c>
      <c r="GT188" t="str">
        <f>IFERROR(VLOOKUP($F188,AREA_LIFE,Seq!W$1,FALSE),".")</f>
        <v>.</v>
      </c>
      <c r="GU188" t="str">
        <f>IFERROR(VLOOKUP($F188,AREA_LIFE,Seq!X$1,FALSE),".")</f>
        <v>.</v>
      </c>
      <c r="GV188" t="str">
        <f>IFERROR(VLOOKUP($F188,AREA_LIFE,Seq!Y$1,FALSE),".")</f>
        <v>.</v>
      </c>
      <c r="GW188" t="str">
        <f>IFERROR(VLOOKUP($F188,AREA_LIFE,Seq!Z$1,FALSE),".")</f>
        <v>.</v>
      </c>
      <c r="GX188" t="str">
        <f>IFERROR(VLOOKUP($F188,AREA_LIFE,Seq!AA$1,FALSE),".")</f>
        <v>.</v>
      </c>
      <c r="GY188" t="str">
        <f>IFERROR(VLOOKUP($F188,AREA_LIFE,Seq!AB$1,FALSE),".")</f>
        <v>.</v>
      </c>
      <c r="GZ188" t="str">
        <f>IFERROR(VLOOKUP($F188,AREA_LIFE,Seq!AC$1,FALSE),".")</f>
        <v>.</v>
      </c>
      <c r="HA188" t="str">
        <f>IFERROR(VLOOKUP($F188,AREA_LIFE,Seq!AD$1,FALSE),".")</f>
        <v>.</v>
      </c>
      <c r="HB188" t="str">
        <f>IFERROR(VLOOKUP($F188,AREA_LIFE,Seq!AE$1,FALSE),".")</f>
        <v>.</v>
      </c>
      <c r="HC188" t="str">
        <f>IFERROR(VLOOKUP($F188,AREA_LIFE,Seq!AF$1,FALSE),".")</f>
        <v>.</v>
      </c>
      <c r="HD188" t="str">
        <f>IFERROR(VLOOKUP($F188,AREA_LIFE,Seq!AG$1,FALSE),".")</f>
        <v>.</v>
      </c>
      <c r="HE188" t="str">
        <f>IFERROR(VLOOKUP($F188,AREA_LIFE,Seq!AH$1,FALSE),".")</f>
        <v>.</v>
      </c>
      <c r="HF188" t="str">
        <f>IFERROR(VLOOKUP($F188,AREA_LIFE,Seq!AI$1,FALSE),".")</f>
        <v>.</v>
      </c>
      <c r="HG188" t="str">
        <f>IFERROR(VLOOKUP($F188,AREA_LIFE,Seq!AJ$1,FALSE),".")</f>
        <v>.</v>
      </c>
      <c r="HH188" t="str">
        <f>IFERROR(VLOOKUP($F188,AREA_LIFE,Seq!AK$1,FALSE),".")</f>
        <v>.</v>
      </c>
      <c r="HI188" t="str">
        <f>IFERROR(VLOOKUP($F188,AREA_LIFE,Seq!AL$1,FALSE),".")</f>
        <v>.</v>
      </c>
      <c r="HJ188" t="str">
        <f>IFERROR(VLOOKUP($F188,AREA_LIFE,Seq!AM$1,FALSE),".")</f>
        <v>.</v>
      </c>
      <c r="HK188" t="str">
        <f>IFERROR(VLOOKUP($F188,AREA_LIFE,Seq!AN$1,FALSE),".")</f>
        <v>.</v>
      </c>
      <c r="HL188" t="str">
        <f>IFERROR(VLOOKUP($F188,AREA_LIFE,Seq!AO$1,FALSE),".")</f>
        <v>.</v>
      </c>
      <c r="HM188" t="str">
        <f>IFERROR(VLOOKUP($F188,AREA_LIFE,Seq!AP$1,FALSE),".")</f>
        <v>.</v>
      </c>
      <c r="HN188" t="str">
        <f>IFERROR(VLOOKUP($F188,AREA_LIFE,Seq!AQ$1,FALSE),".")</f>
        <v>.</v>
      </c>
      <c r="HO188" t="str">
        <f>IFERROR(VLOOKUP($F188,AREA_LIFE,Seq!AR$1,FALSE),".")</f>
        <v>.</v>
      </c>
      <c r="HP188" t="str">
        <f>IFERROR(VLOOKUP($F188,AREA_LIFE,Seq!AS$1,FALSE),".")</f>
        <v>.</v>
      </c>
      <c r="HQ188" t="str">
        <f>IFERROR(VLOOKUP($F188,AREA_LIFE,Seq!AT$1,FALSE),".")</f>
        <v>.</v>
      </c>
      <c r="HR188" t="str">
        <f>IFERROR(VLOOKUP($F188,AREA_LIFE,Seq!AU$1,FALSE),".")</f>
        <v>.</v>
      </c>
      <c r="HS188" t="str">
        <f>IFERROR(VLOOKUP($F188,AREA_LIFE,Seq!AV$1,FALSE),".")</f>
        <v>.</v>
      </c>
      <c r="HT188" t="str">
        <f>IFERROR(VLOOKUP($F188,AREA_LIFE,Seq!AW$1,FALSE),".")</f>
        <v>.</v>
      </c>
      <c r="HU188" t="str">
        <f>IFERROR(VLOOKUP($F188,AREA_LIFE,Seq!AX$1,FALSE),".")</f>
        <v>.</v>
      </c>
      <c r="HV188" t="str">
        <f>IFERROR(VLOOKUP($F188,AREA_LIFE,Seq!AY$1,FALSE),".")</f>
        <v>.</v>
      </c>
      <c r="HZ188">
        <f t="shared" si="134"/>
        <v>278</v>
      </c>
      <c r="IA188">
        <f t="shared" si="132"/>
        <v>0</v>
      </c>
      <c r="IB188">
        <f t="shared" si="135"/>
        <v>44695740.831699088</v>
      </c>
      <c r="IC188">
        <f t="shared" si="136"/>
        <v>-44224370.354423121</v>
      </c>
      <c r="ID188">
        <f t="shared" si="133"/>
        <v>8.8484503551026286E-2</v>
      </c>
      <c r="IE188" t="str">
        <f>work!FK188</f>
        <v>.</v>
      </c>
      <c r="IF188" t="str">
        <f>work!FL188</f>
        <v>.</v>
      </c>
      <c r="IG188" t="str">
        <f>work!FM188</f>
        <v>.</v>
      </c>
      <c r="IH188" t="str">
        <f>IF(ISNUMBER(work!FS188-work!FK188),work!FS188-work!FK188,".")</f>
        <v>.</v>
      </c>
      <c r="II188" t="str">
        <f>IF(ISNUMBER(work!FT188-work!FL188),work!FT188-work!FL188,".")</f>
        <v>.</v>
      </c>
      <c r="IJ188" t="str">
        <f>IF(ISNUMBER(work!FU188-work!FM188),work!FU188-work!FM188,".")</f>
        <v>.</v>
      </c>
    </row>
    <row r="189" spans="1:244" hidden="1">
      <c r="A189" s="24" t="str">
        <f t="shared" si="97"/>
        <v>大洋洲及太平洋岛屿</v>
      </c>
      <c r="B189" s="24" t="str">
        <f t="shared" si="137"/>
        <v>Out</v>
      </c>
      <c r="C189" s="24" t="str">
        <f t="shared" si="138"/>
        <v>Out</v>
      </c>
      <c r="D189" s="24"/>
      <c r="E189" s="25" t="s">
        <v>2666</v>
      </c>
      <c r="F189" s="26" t="str">
        <f t="shared" si="100"/>
        <v>SolomonIs.</v>
      </c>
      <c r="G189" s="27" t="str">
        <f t="shared" si="101"/>
        <v>.</v>
      </c>
      <c r="H189" s="27" t="str">
        <f t="shared" si="102"/>
        <v>.</v>
      </c>
      <c r="I189" s="27" t="str">
        <f t="shared" si="103"/>
        <v>.</v>
      </c>
      <c r="J189" s="27" t="str">
        <f t="shared" si="104"/>
        <v>.</v>
      </c>
      <c r="K189" s="27" t="str">
        <f t="shared" si="105"/>
        <v>.</v>
      </c>
      <c r="L189" s="27" t="str">
        <f t="shared" si="106"/>
        <v>.</v>
      </c>
      <c r="M189" s="27" t="str">
        <f t="shared" si="107"/>
        <v>.</v>
      </c>
      <c r="N189" s="27" t="str">
        <f t="shared" si="108"/>
        <v>.</v>
      </c>
      <c r="O189" s="27">
        <f t="shared" si="109"/>
        <v>0</v>
      </c>
      <c r="P189" s="27">
        <f t="shared" si="110"/>
        <v>0</v>
      </c>
      <c r="Q189" s="27">
        <f t="shared" si="111"/>
        <v>112</v>
      </c>
      <c r="R189" s="27">
        <f t="shared" si="112"/>
        <v>60</v>
      </c>
      <c r="S189" s="27">
        <f t="shared" si="113"/>
        <v>1040</v>
      </c>
      <c r="T189" s="27">
        <f t="shared" si="114"/>
        <v>0</v>
      </c>
      <c r="U189" s="27">
        <f t="shared" si="115"/>
        <v>0</v>
      </c>
      <c r="V189" s="27">
        <f t="shared" si="116"/>
        <v>0</v>
      </c>
      <c r="W189" s="27" t="str">
        <f t="shared" si="117"/>
        <v>.</v>
      </c>
      <c r="X189" s="27" t="str">
        <f t="shared" si="118"/>
        <v>.</v>
      </c>
      <c r="Y189" s="27" t="str">
        <f t="shared" si="119"/>
        <v>.</v>
      </c>
      <c r="Z189" s="27" t="str">
        <f t="shared" si="120"/>
        <v>.</v>
      </c>
      <c r="AA189" s="27">
        <f t="shared" si="121"/>
        <v>30</v>
      </c>
      <c r="AB189" s="27">
        <f t="shared" si="122"/>
        <v>0</v>
      </c>
      <c r="AC189" s="27" t="str">
        <f t="shared" si="123"/>
        <v>.</v>
      </c>
      <c r="AD189" s="27" t="str">
        <f t="shared" si="124"/>
        <v>.</v>
      </c>
      <c r="AE189" s="27">
        <f t="shared" si="139"/>
        <v>0</v>
      </c>
      <c r="AF189" s="27">
        <f t="shared" si="140"/>
        <v>3</v>
      </c>
      <c r="AG189" s="27"/>
      <c r="AH189" s="27" t="str">
        <f>IF(ISNUMBER(work!C189+work!AH189),work!C189+work!AH189,".")</f>
        <v>.</v>
      </c>
      <c r="AI189" s="27" t="str">
        <f>IF(ISNUMBER(work!D189+work!AI189),work!D189+work!AI189,".")</f>
        <v>.</v>
      </c>
      <c r="AJ189" s="27" t="str">
        <f>IF(ISNUMBER(work!E189+work!AJ189),work!E189+work!AJ189,".")</f>
        <v>.</v>
      </c>
      <c r="AK189" s="27" t="str">
        <f>IF(ISNUMBER(work!F189+work!AK189),work!F189+work!AK189,".")</f>
        <v>.</v>
      </c>
      <c r="AL189" s="27" t="str">
        <f>IF(ISNUMBER(work!G189+work!AL189),work!G189+work!AL189,".")</f>
        <v>.</v>
      </c>
      <c r="AM189" s="27" t="str">
        <f>IF(ISNUMBER(work!H189+work!AM189),work!H189+work!AM189,".")</f>
        <v>.</v>
      </c>
      <c r="AN189" s="27" t="str">
        <f>IF(ISNUMBER(work!I189+work!AN189),work!I189+work!AN189,".")</f>
        <v>.</v>
      </c>
      <c r="AO189" s="27" t="str">
        <f>IF(ISNUMBER(work!J189+work!AO189),work!J189+work!AO189,".")</f>
        <v>.</v>
      </c>
      <c r="AP189" s="27" t="str">
        <f>IF(ISNUMBER(work!K189+work!AP189),work!K189+work!AP189,".")</f>
        <v>.</v>
      </c>
      <c r="AQ189" s="27" t="str">
        <f>IF(ISNUMBER(work!L189+work!AQ189),work!L189+work!AQ189,".")</f>
        <v>.</v>
      </c>
      <c r="AR189" s="27">
        <f>IF(ISNUMBER(work!M189+work!AR189),work!M189+work!AR189,".")</f>
        <v>44494142.191844963</v>
      </c>
      <c r="AS189" s="27">
        <f>IF(ISNUMBER(work!N189+work!AS189),work!N189+work!AS189,".")</f>
        <v>48586513.92719616</v>
      </c>
      <c r="AT189" s="27">
        <f>IF(ISNUMBER(work!O189+work!AT189),work!O189+work!AT189,".")</f>
        <v>55485253.454510979</v>
      </c>
      <c r="AU189" s="27">
        <f>IF(ISNUMBER(work!P189+work!AU189),work!P189+work!AU189,".")</f>
        <v>63249107.484062761</v>
      </c>
      <c r="AV189" s="27">
        <f>IF(ISNUMBER(work!Q189+work!AV189),work!Q189+work!AV189,".")</f>
        <v>71533086.771820664</v>
      </c>
      <c r="AW189" s="27">
        <f>IF(ISNUMBER(work!R189+work!AW189),work!R189+work!AW189,".")</f>
        <v>79328955.91814889</v>
      </c>
      <c r="AX189" s="27">
        <f>IF(ISNUMBER(work!S189+work!AX189),work!S189+work!AX189,".")</f>
        <v>87257651.403691381</v>
      </c>
      <c r="AY189" s="27">
        <f>IF(ISNUMBER(work!T189+work!AY189),work!T189+work!AY189,".")</f>
        <v>95367153.448408946</v>
      </c>
      <c r="AZ189" s="27">
        <f>IF(ISNUMBER(work!U189+work!AZ189),work!U189+work!AZ189,".")</f>
        <v>102802777.13356037</v>
      </c>
      <c r="BA189" s="27">
        <f>IF(ISNUMBER(work!V189+work!BA189),work!V189+work!BA189,".")</f>
        <v>110611666.30144078</v>
      </c>
      <c r="BB189" s="27">
        <f>IF(ISNUMBER(work!W189+work!BB189),work!W189+work!BB189,".")</f>
        <v>119891542.29302333</v>
      </c>
      <c r="BC189" s="27">
        <f>IF(ISNUMBER(work!X189+work!BC189),work!X189+work!BC189,".")</f>
        <v>129835457.4798767</v>
      </c>
      <c r="BD189" s="27">
        <f>IF(ISNUMBER(work!Y189+work!BD189),work!Y189+work!BD189,".")</f>
        <v>141645726.61098692</v>
      </c>
      <c r="BE189" s="27">
        <f>IF(ISNUMBER(work!Z189+work!BE189),work!Z189+work!BE189,".")</f>
        <v>155808945.65263975</v>
      </c>
      <c r="BF189" s="27">
        <f>IF(ISNUMBER(work!AA189+work!BF189),work!AA189+work!BF189,".")</f>
        <v>171543490.76099193</v>
      </c>
      <c r="BG189" s="27">
        <f>IF(ISNUMBER(work!AB189+work!BG189),work!AB189+work!BG189,".")</f>
        <v>189381851.47042835</v>
      </c>
      <c r="BH189" s="27">
        <f>IF(ISNUMBER(work!AC189+work!BH189),work!AC189+work!BH189,".")</f>
        <v>211348004.54002202</v>
      </c>
      <c r="BI189" s="27">
        <f>IF(ISNUMBER(work!AD189+work!BI189),work!AD189+work!BI189,".")</f>
        <v>238822117.41285083</v>
      </c>
      <c r="BJ189" s="27">
        <f>IF(ISNUMBER(work!AE189+work!BJ189),work!AE189+work!BJ189,".")</f>
        <v>260314968.15193057</v>
      </c>
      <c r="BK189" s="27">
        <f>IF(ISNUMBER(work!AF189+work!BK189),work!AF189+work!BK189,".")</f>
        <v>293811497.5545702</v>
      </c>
      <c r="BL189" s="27"/>
      <c r="BM189" s="27" t="str">
        <f>IF(ISNUMBER(work!AH189-work!C189),work!AH189-work!C189,".")</f>
        <v>.</v>
      </c>
      <c r="BN189" s="27" t="str">
        <f>IF(ISNUMBER(work!AI189-work!D189),work!AI189-work!D189,".")</f>
        <v>.</v>
      </c>
      <c r="BO189" s="27" t="str">
        <f>IF(ISNUMBER(work!AJ189-work!E189),work!AJ189-work!E189,".")</f>
        <v>.</v>
      </c>
      <c r="BP189" s="27" t="str">
        <f>IF(ISNUMBER(work!AK189-work!F189),work!AK189-work!F189,".")</f>
        <v>.</v>
      </c>
      <c r="BQ189" s="27" t="str">
        <f>IF(ISNUMBER(work!AL189-work!G189),work!AL189-work!G189,".")</f>
        <v>.</v>
      </c>
      <c r="BR189" s="27" t="str">
        <f>IF(ISNUMBER(work!AM189-work!H189),work!AM189-work!H189,".")</f>
        <v>.</v>
      </c>
      <c r="BS189" s="27" t="str">
        <f>IF(ISNUMBER(work!AN189-work!I189),work!AN189-work!I189,".")</f>
        <v>.</v>
      </c>
      <c r="BT189" s="27" t="str">
        <f>IF(ISNUMBER(work!AO189-work!J189),work!AO189-work!J189,".")</f>
        <v>.</v>
      </c>
      <c r="BU189" s="27" t="str">
        <f>IF(ISNUMBER(work!AP189-work!K189),work!AP189-work!K189,".")</f>
        <v>.</v>
      </c>
      <c r="BV189" s="27" t="str">
        <f>IF(ISNUMBER(work!AQ189-work!L189),work!AQ189-work!L189,".")</f>
        <v>.</v>
      </c>
      <c r="BW189" s="27">
        <f>IF(ISNUMBER(work!AR189-work!M189),work!AR189-work!M189,".")</f>
        <v>-44425968.994277246</v>
      </c>
      <c r="BX189" s="27">
        <f>IF(ISNUMBER(work!AS189-work!N189),work!AS189-work!N189,".")</f>
        <v>-48514247.488049239</v>
      </c>
      <c r="BY189" s="27">
        <f>IF(ISNUMBER(work!AT189-work!O189),work!AT189-work!O189,".")</f>
        <v>-55403816.08169923</v>
      </c>
      <c r="BZ189" s="27">
        <f>IF(ISNUMBER(work!AU189-work!P189),work!AU189-work!P189,".")</f>
        <v>-63164431.787216827</v>
      </c>
      <c r="CA189" s="27">
        <f>IF(ISNUMBER(work!AV189-work!Q189),work!AV189-work!Q189,".")</f>
        <v>-71440626.143996537</v>
      </c>
      <c r="CB189" s="27">
        <f>IF(ISNUMBER(work!AW189-work!R189),work!AW189-work!R189,".")</f>
        <v>-79228891.705492511</v>
      </c>
      <c r="CC189" s="27">
        <f>IF(ISNUMBER(work!AX189-work!S189),work!AX189-work!S189,".")</f>
        <v>-87155980.98231402</v>
      </c>
      <c r="CD189" s="27">
        <f>IF(ISNUMBER(work!AY189-work!T189),work!AY189-work!T189,".")</f>
        <v>-95266946.749495044</v>
      </c>
      <c r="CE189" s="27">
        <f>IF(ISNUMBER(work!AZ189-work!U189),work!AZ189-work!U189,".")</f>
        <v>-102700782.87977962</v>
      </c>
      <c r="CF189" s="27">
        <f>IF(ISNUMBER(work!BA189-work!V189),work!BA189-work!V189,".")</f>
        <v>-110510164.27291322</v>
      </c>
      <c r="CG189" s="27">
        <f>IF(ISNUMBER(work!BB189-work!W189),work!BB189-work!W189,".")</f>
        <v>-119804522.04957666</v>
      </c>
      <c r="CH189" s="27">
        <f>IF(ISNUMBER(work!BC189-work!X189),work!BC189-work!X189,".")</f>
        <v>-129755380.2031593</v>
      </c>
      <c r="CI189" s="27">
        <f>IF(ISNUMBER(work!BD189-work!Y189),work!BD189-work!Y189,".")</f>
        <v>-141567877.30120507</v>
      </c>
      <c r="CJ189" s="27">
        <f>IF(ISNUMBER(work!BE189-work!Z189),work!BE189-work!Z189,".")</f>
        <v>-155726018.65077227</v>
      </c>
      <c r="CK189" s="27">
        <f>IF(ISNUMBER(work!BF189-work!AA189),work!BF189-work!AA189,".")</f>
        <v>-171456504.93706405</v>
      </c>
      <c r="CL189" s="27">
        <f>IF(ISNUMBER(work!BG189-work!AB189),work!BG189-work!AB189,".")</f>
        <v>-189290143.78022563</v>
      </c>
      <c r="CM189" s="27">
        <f>IF(ISNUMBER(work!BH189-work!AC189),work!BH189-work!AC189,".")</f>
        <v>-211249942.15970796</v>
      </c>
      <c r="CN189" s="27">
        <f>IF(ISNUMBER(work!BI189-work!AD189),work!BI189-work!AD189,".")</f>
        <v>-238713562.35784319</v>
      </c>
      <c r="CO189" s="27">
        <f>IF(ISNUMBER(work!BJ189-work!AE189),work!BJ189-work!AE189,".")</f>
        <v>-260198922.79812741</v>
      </c>
      <c r="CP189" s="27">
        <f>IF(ISNUMBER(work!BK189-work!AF189),work!BK189-work!AF189,".")</f>
        <v>-293697610.27422047</v>
      </c>
      <c r="CQ189" s="27"/>
      <c r="CR189" s="27"/>
      <c r="CS189" s="27">
        <f>IF(ISNUMBER(work!CR189-work!BN189),work!CR189-work!BN189,".")</f>
        <v>0.10344706407348182</v>
      </c>
      <c r="CT189" s="27">
        <f>IF(ISNUMBER(work!CS189-work!BO189),work!CS189-work!BO189,".")</f>
        <v>0.10244706407348182</v>
      </c>
      <c r="CU189" s="27">
        <f>IF(ISNUMBER(work!CT189-work!BP189),work!CT189-work!BP189,".")</f>
        <v>0.10244706407348182</v>
      </c>
      <c r="CV189" s="27">
        <f>IF(ISNUMBER(work!CU189-work!BQ189),work!CU189-work!BQ189,".")</f>
        <v>0.10144706407348182</v>
      </c>
      <c r="CW189" s="27">
        <f>IF(ISNUMBER(work!CV189-work!BR189),work!CV189-work!BR189,".")</f>
        <v>0.10144706407348182</v>
      </c>
      <c r="CX189" s="27">
        <f>IF(ISNUMBER(work!CW189-work!BS189),work!CW189-work!BS189,".")</f>
        <v>0.10044706407348183</v>
      </c>
      <c r="CY189" s="27">
        <f>IF(ISNUMBER(work!CX189-work!BT189),work!CX189-work!BT189,".")</f>
        <v>9.9447064073481833E-2</v>
      </c>
      <c r="CZ189" s="27">
        <f>IF(ISNUMBER(work!CY189-work!BU189),work!CY189-work!BU189,".")</f>
        <v>9.8447064073481833E-2</v>
      </c>
      <c r="DA189" s="27">
        <f>IF(ISNUMBER(work!CZ189-work!BV189),work!CZ189-work!BV189,".")</f>
        <v>9.7447064073481832E-2</v>
      </c>
      <c r="DB189" s="27">
        <f>IF(ISNUMBER(work!DA189-work!BW189),work!DA189-work!BW189,".")</f>
        <v>9.6447064073481831E-2</v>
      </c>
      <c r="DC189" s="27">
        <f>IF(ISNUMBER(work!DB189-work!BX189),work!DB189-work!BX189,".")</f>
        <v>9.4447064073481829E-2</v>
      </c>
      <c r="DD189" s="27">
        <f>IF(ISNUMBER(work!DC189-work!BY189),work!DC189-work!BY189,".")</f>
        <v>9.2447064073481827E-2</v>
      </c>
      <c r="DE189" s="27">
        <f>IF(ISNUMBER(work!DD189-work!BZ189),work!DD189-work!BZ189,".")</f>
        <v>8.5812384045705681E-2</v>
      </c>
      <c r="DF189" s="27">
        <f>IF(ISNUMBER(work!DE189-work!CA189),work!DE189-work!CA189,".")</f>
        <v>8.3812384045705679E-2</v>
      </c>
      <c r="DG189" s="27">
        <f>IF(ISNUMBER(work!DF189-work!CB189),work!DF189-work!CB189,".")</f>
        <v>8.1812384045705677E-2</v>
      </c>
      <c r="DH189" s="27">
        <f>IF(ISNUMBER(work!DG189-work!CC189),work!DG189-work!CC189,".")</f>
        <v>7.9812384045705675E-2</v>
      </c>
      <c r="DI189" s="27">
        <f>IF(ISNUMBER(work!DH189-work!CD189),work!DH189-work!CD189,".")</f>
        <v>7.6812384045705687E-2</v>
      </c>
      <c r="DJ189" s="27">
        <f>IF(ISNUMBER(work!DI189-work!CE189),work!DI189-work!CE189,".")</f>
        <v>7.4812384045705685E-2</v>
      </c>
      <c r="DK189" s="27">
        <f>IF(ISNUMBER(work!DJ189-work!CF189),work!DJ189-work!CF189,".")</f>
        <v>7.2812384045705683E-2</v>
      </c>
      <c r="DL189" s="27">
        <f>IF(ISNUMBER(work!DK189-work!CG189),work!DK189-work!CG189,".")</f>
        <v>6.8623332467885712E-2</v>
      </c>
      <c r="DM189" s="27">
        <f>IF(ISNUMBER(work!DL189-work!CH189),work!DL189-work!CH189,".")</f>
        <v>6.4718576131528788E-2</v>
      </c>
      <c r="DN189" s="27">
        <f>IF(ISNUMBER(work!DM189-work!CI189),work!DM189-work!CI189,".")</f>
        <v>6.1169381534835664E-2</v>
      </c>
      <c r="DO189" s="27">
        <f>IF(ISNUMBER(work!DN189-work!CJ189),work!DN189-work!CJ189,".")</f>
        <v>5.7870641567632559E-2</v>
      </c>
      <c r="DP189" s="27">
        <f>IF(ISNUMBER(work!DO189-work!CK189),work!DO189-work!CK189,".")</f>
        <v>5.4691969881499519E-2</v>
      </c>
      <c r="DQ189" s="27">
        <f>IF(ISNUMBER(work!DP189-work!CL189),work!DP189-work!CL189,".")</f>
        <v>5.0449727245756013E-2</v>
      </c>
      <c r="DR189" s="27">
        <f>IF(ISNUMBER(work!DQ189-work!CM189),work!DQ189-work!CM189,".")</f>
        <v>4.7035167521176292E-2</v>
      </c>
      <c r="DS189" s="27">
        <f>IF(ISNUMBER(work!DR189-work!CN189),work!DR189-work!CN189,".")</f>
        <v>4.2412508952017182E-2</v>
      </c>
      <c r="DT189" s="27">
        <f>IF(ISNUMBER(work!DS189-work!CO189),work!DS189-work!CO189,".")</f>
        <v>3.7677825947334626E-2</v>
      </c>
      <c r="DU189" s="27">
        <f>IF(ISNUMBER(work!DT189-work!CP189),work!DT189-work!CP189,".")</f>
        <v>3.3962433812701698E-2</v>
      </c>
      <c r="DV189" s="27">
        <f t="shared" si="127"/>
        <v>3.3962433812701698E-2</v>
      </c>
      <c r="DW189" s="27"/>
      <c r="DX189" s="27" t="str">
        <f>IF(ISNUMBER(work!FJ189/work!FN189),work!FJ189/work!FN189,".")</f>
        <v>.</v>
      </c>
      <c r="DY189" s="27" t="str">
        <f>IF(ISNUMBER(work!FK189/work!FO189),work!FK189/work!FO189,".")</f>
        <v>.</v>
      </c>
      <c r="DZ189" s="27" t="str">
        <f>IF(ISNUMBER(work!FL189/work!FP189),work!FL189/work!FP189,".")</f>
        <v>.</v>
      </c>
      <c r="EA189" s="27" t="str">
        <f>IF(ISNUMBER(work!FM189/work!FQ189),work!FM189/work!FQ189,".")</f>
        <v>.</v>
      </c>
      <c r="EB189" s="27" t="str">
        <f>IF(ISNUMBER((work!FK189+work!FL189)/(work!FO189+work!FP189)),(work!FK189+work!FL189)/(work!FO189+work!FP189),".")</f>
        <v>.</v>
      </c>
      <c r="EC189" s="27" t="str">
        <f>IF(ISNUMBER(work!FR189/work!FV189),work!FR189/work!FV189,".")</f>
        <v>.</v>
      </c>
      <c r="ED189" s="27" t="str">
        <f>IF(ISNUMBER(work!FS189/work!FW189),work!FS189/work!FW189,".")</f>
        <v>.</v>
      </c>
      <c r="EE189" s="27" t="str">
        <f>IF(ISNUMBER(work!FT189/work!FX189),work!FT189/work!FX189,".")</f>
        <v>.</v>
      </c>
      <c r="EF189" s="27" t="str">
        <f>IF(ISNUMBER(work!FU189/work!FY189),work!FU189/work!FY189,".")</f>
        <v>.</v>
      </c>
      <c r="EG189" s="27" t="str">
        <f>IF(ISNUMBER((work!FS189+work!FT189)/(work!FW189+work!FX189)),(work!FS189+work!FT189)/(work!FW189+work!FX189),".")</f>
        <v>.</v>
      </c>
      <c r="EH189" s="27">
        <f>work!EZ189</f>
        <v>2.1841691420583609E-3</v>
      </c>
      <c r="EI189" s="27" t="str">
        <f>work!FA189</f>
        <v>.</v>
      </c>
      <c r="EJ189" s="27" t="str">
        <f>work!FB189</f>
        <v>.</v>
      </c>
      <c r="EK189" s="27"/>
      <c r="EL189" s="27">
        <f t="shared" si="141"/>
        <v>7089.5739999999996</v>
      </c>
      <c r="EM189" t="str">
        <f t="shared" si="129"/>
        <v>.</v>
      </c>
      <c r="EN189" t="str">
        <f>work!FM189</f>
        <v>.</v>
      </c>
      <c r="EO189" t="str">
        <f>IF(ISNUMBER(work!FK189+work!FL189),work!FK189+work!FL189,".")</f>
        <v>.</v>
      </c>
      <c r="EP189" t="str">
        <f>IF(ISNUMBER(work!FU189-work!FM189),work!FU189-work!FM189,".")</f>
        <v>.</v>
      </c>
      <c r="EQ189" t="str">
        <f>IF(ISNUMBER(work!FS189+work!FT189-work!FK189-work!FL189),(work!FS189+work!FT189-work!FK189-work!FL189),".")</f>
        <v>.</v>
      </c>
      <c r="EU189">
        <f>work!FC189</f>
        <v>500</v>
      </c>
      <c r="EV189" t="str">
        <f>work!FD189</f>
        <v>.</v>
      </c>
      <c r="EW189" t="str">
        <f>IF(ISNUMBER(VLOOKUP($F189,AREA_EM_ALLYEAR,Seq!B$1,FALSE)),VLOOKUP($F189,AREA_EM_ALLYEAR,Seq!B$1,FALSE),".")</f>
        <v>.</v>
      </c>
      <c r="EX189" t="str">
        <f>IF(ISNUMBER(VLOOKUP($F189,AREA_EM_ALLYEAR,Seq!C$1,FALSE)),VLOOKUP($F189,AREA_EM_ALLYEAR,Seq!C$1,FALSE),".")</f>
        <v>.</v>
      </c>
      <c r="EY189" t="str">
        <f>IF(ISNUMBER(VLOOKUP($F189,AREA_EM_ALLYEAR,Seq!D$1,FALSE)),VLOOKUP($F189,AREA_EM_ALLYEAR,Seq!D$1,FALSE),".")</f>
        <v>.</v>
      </c>
      <c r="EZ189" t="str">
        <f>IF(ISNUMBER(VLOOKUP($F189,AREA_EM_ALLYEAR,Seq!E$1,FALSE)),VLOOKUP($F189,AREA_EM_ALLYEAR,Seq!E$1,FALSE),".")</f>
        <v>.</v>
      </c>
      <c r="FA189" t="str">
        <f>IF(ISNUMBER(VLOOKUP($F189,AREA_EM_ALLYEAR,Seq!F$1,FALSE)),VLOOKUP($F189,AREA_EM_ALLYEAR,Seq!F$1,FALSE),".")</f>
        <v>.</v>
      </c>
      <c r="FB189" t="str">
        <f>IF(ISNUMBER(VLOOKUP($F189,AREA_EM_ALLYEAR,Seq!G$1,FALSE)),VLOOKUP($F189,AREA_EM_ALLYEAR,Seq!G$1,FALSE),".")</f>
        <v>.</v>
      </c>
      <c r="FC189" t="str">
        <f>IF(ISNUMBER(VLOOKUP($F189,AREA_EM_ALLYEAR,Seq!H$1,FALSE)),VLOOKUP($F189,AREA_EM_ALLYEAR,Seq!H$1,FALSE),".")</f>
        <v>.</v>
      </c>
      <c r="FD189" t="str">
        <f>IF(ISNUMBER(VLOOKUP($F189,AREA_EM_ALLYEAR,Seq!I$1,FALSE)),VLOOKUP($F189,AREA_EM_ALLYEAR,Seq!I$1,FALSE),".")</f>
        <v>.</v>
      </c>
      <c r="FE189" t="str">
        <f>IF(ISNUMBER(VLOOKUP($F189,AREA_EM_ALLYEAR,Seq!J$1,FALSE)),VLOOKUP($F189,AREA_EM_ALLYEAR,Seq!J$1,FALSE),".")</f>
        <v>.</v>
      </c>
      <c r="FF189" t="str">
        <f>IF(ISNUMBER(VLOOKUP($F189,AREA_EM_ALLYEAR,Seq!K$1,FALSE)),VLOOKUP($F189,AREA_EM_ALLYEAR,Seq!K$1,FALSE),".")</f>
        <v>.</v>
      </c>
      <c r="FG189" t="str">
        <f>IF(ISNUMBER(VLOOKUP($F189,AREA_EM_ALLYEAR,Seq!L$1,FALSE)),VLOOKUP($F189,AREA_EM_ALLYEAR,Seq!L$1,FALSE),".")</f>
        <v>.</v>
      </c>
      <c r="FH189" t="str">
        <f>IF(ISNUMBER(VLOOKUP($F189,AREA_EM_ALLYEAR,Seq!M$1,FALSE)),VLOOKUP($F189,AREA_EM_ALLYEAR,Seq!M$1,FALSE),".")</f>
        <v>.</v>
      </c>
      <c r="FI189" t="str">
        <f>IF(ISNUMBER(VLOOKUP($F189,AREA_EM_ALLYEAR,Seq!N$1,FALSE)),VLOOKUP($F189,AREA_EM_ALLYEAR,Seq!N$1,FALSE),".")</f>
        <v>.</v>
      </c>
      <c r="FJ189" t="str">
        <f>IF(ISNUMBER(VLOOKUP($F189,AREA_EM_ALLYEAR,Seq!O$1,FALSE)),VLOOKUP($F189,AREA_EM_ALLYEAR,Seq!O$1,FALSE),".")</f>
        <v>.</v>
      </c>
      <c r="FK189" t="str">
        <f t="shared" si="130"/>
        <v>.</v>
      </c>
      <c r="FN189" t="str">
        <f>IF( ISNUMBER(VLOOKUP($F189,AREA_LIFE,Seq!V$1,FALSE)-Life!V$39),VLOOKUP($F189,AREA_LIFE,Seq!V$1,FALSE)-Life!V$39,".")</f>
        <v>.</v>
      </c>
      <c r="FO189" t="str">
        <f>IF( ISNUMBER(VLOOKUP($F189,AREA_LIFE,Seq!W$1,FALSE)-Life!W$39),VLOOKUP($F189,AREA_LIFE,Seq!W$1,FALSE)-Life!W$39,".")</f>
        <v>.</v>
      </c>
      <c r="FP189" t="str">
        <f>IF( ISNUMBER(VLOOKUP($F189,AREA_LIFE,Seq!X$1,FALSE)-Life!X$39),VLOOKUP($F189,AREA_LIFE,Seq!X$1,FALSE)-Life!X$39,".")</f>
        <v>.</v>
      </c>
      <c r="FQ189" t="str">
        <f>IF( ISNUMBER(VLOOKUP($F189,AREA_LIFE,Seq!Y$1,FALSE)-Life!Y$39),VLOOKUP($F189,AREA_LIFE,Seq!Y$1,FALSE)-Life!Y$39,".")</f>
        <v>.</v>
      </c>
      <c r="FR189" t="str">
        <f>IF( ISNUMBER(VLOOKUP($F189,AREA_LIFE,Seq!Z$1,FALSE)-Life!Z$39),VLOOKUP($F189,AREA_LIFE,Seq!Z$1,FALSE)-Life!Z$39,".")</f>
        <v>.</v>
      </c>
      <c r="FS189" t="str">
        <f>IF( ISNUMBER(VLOOKUP($F189,AREA_LIFE,Seq!AA$1,FALSE)-Life!AA$39),VLOOKUP($F189,AREA_LIFE,Seq!AA$1,FALSE)-Life!AA$39,".")</f>
        <v>.</v>
      </c>
      <c r="FT189" t="str">
        <f>IF( ISNUMBER(VLOOKUP($F189,AREA_LIFE,Seq!AB$1,FALSE)-Life!AB$39),VLOOKUP($F189,AREA_LIFE,Seq!AB$1,FALSE)-Life!AB$39,".")</f>
        <v>.</v>
      </c>
      <c r="FU189" t="str">
        <f>IF( ISNUMBER(VLOOKUP($F189,AREA_LIFE,Seq!AC$1,FALSE)-Life!AC$39),VLOOKUP($F189,AREA_LIFE,Seq!AC$1,FALSE)-Life!AC$39,".")</f>
        <v>.</v>
      </c>
      <c r="FV189" t="str">
        <f>IF( ISNUMBER(VLOOKUP($F189,AREA_LIFE,Seq!AD$1,FALSE)-Life!AD$39),VLOOKUP($F189,AREA_LIFE,Seq!AD$1,FALSE)-Life!AD$39,".")</f>
        <v>.</v>
      </c>
      <c r="FW189" t="str">
        <f>IF( ISNUMBER(VLOOKUP($F189,AREA_LIFE,Seq!AE$1,FALSE)-Life!AE$39),VLOOKUP($F189,AREA_LIFE,Seq!AE$1,FALSE)-Life!AE$39,".")</f>
        <v>.</v>
      </c>
      <c r="FX189" t="str">
        <f>IF( ISNUMBER(VLOOKUP($F189,AREA_LIFE,Seq!AF$1,FALSE)-Life!AF$39),VLOOKUP($F189,AREA_LIFE,Seq!AF$1,FALSE)-Life!AF$39,".")</f>
        <v>.</v>
      </c>
      <c r="FY189" t="str">
        <f>IF( ISNUMBER(VLOOKUP($F189,AREA_LIFE,Seq!AG$1,FALSE)-Life!AG$39),VLOOKUP($F189,AREA_LIFE,Seq!AG$1,FALSE)-Life!AG$39,".")</f>
        <v>.</v>
      </c>
      <c r="FZ189" t="str">
        <f>IF( ISNUMBER(VLOOKUP($F189,AREA_LIFE,Seq!AH$1,FALSE)-Life!AH$39),VLOOKUP($F189,AREA_LIFE,Seq!AH$1,FALSE)-Life!AH$39,".")</f>
        <v>.</v>
      </c>
      <c r="GA189" t="str">
        <f>IF( ISNUMBER(VLOOKUP($F189,AREA_LIFE,Seq!AI$1,FALSE)-Life!AI$39),VLOOKUP($F189,AREA_LIFE,Seq!AI$1,FALSE)-Life!AI$39,".")</f>
        <v>.</v>
      </c>
      <c r="GB189" t="str">
        <f>IF( ISNUMBER(VLOOKUP($F189,AREA_LIFE,Seq!AJ$1,FALSE)-Life!AJ$39),VLOOKUP($F189,AREA_LIFE,Seq!AJ$1,FALSE)-Life!AJ$39,".")</f>
        <v>.</v>
      </c>
      <c r="GC189" t="str">
        <f>IF( ISNUMBER(VLOOKUP($F189,AREA_LIFE,Seq!AK$1,FALSE)-Life!AK$39),VLOOKUP($F189,AREA_LIFE,Seq!AK$1,FALSE)-Life!AK$39,".")</f>
        <v>.</v>
      </c>
      <c r="GD189" t="str">
        <f>IF( ISNUMBER(VLOOKUP($F189,AREA_LIFE,Seq!AL$1,FALSE)-Life!AL$39),VLOOKUP($F189,AREA_LIFE,Seq!AL$1,FALSE)-Life!AL$39,".")</f>
        <v>.</v>
      </c>
      <c r="GE189" t="str">
        <f>IF( ISNUMBER(VLOOKUP($F189,AREA_LIFE,Seq!AM$1,FALSE)-Life!AM$39),VLOOKUP($F189,AREA_LIFE,Seq!AM$1,FALSE)-Life!AM$39,".")</f>
        <v>.</v>
      </c>
      <c r="GF189" t="str">
        <f>IF( ISNUMBER(VLOOKUP($F189,AREA_LIFE,Seq!AN$1,FALSE)-Life!AN$39),VLOOKUP($F189,AREA_LIFE,Seq!AN$1,FALSE)-Life!AN$39,".")</f>
        <v>.</v>
      </c>
      <c r="GG189" t="str">
        <f>IF( ISNUMBER(VLOOKUP($F189,AREA_LIFE,Seq!AO$1,FALSE)-Life!AO$39),VLOOKUP($F189,AREA_LIFE,Seq!AO$1,FALSE)-Life!AO$39,".")</f>
        <v>.</v>
      </c>
      <c r="GH189" t="str">
        <f>IF( ISNUMBER(VLOOKUP($F189,AREA_LIFE,Seq!AP$1,FALSE)-Life!AP$39),VLOOKUP($F189,AREA_LIFE,Seq!AP$1,FALSE)-Life!AP$39,".")</f>
        <v>.</v>
      </c>
      <c r="GI189" t="str">
        <f>IF( ISNUMBER(VLOOKUP($F189,AREA_LIFE,Seq!AQ$1,FALSE)-Life!AQ$39),VLOOKUP($F189,AREA_LIFE,Seq!AQ$1,FALSE)-Life!AQ$39,".")</f>
        <v>.</v>
      </c>
      <c r="GJ189" t="str">
        <f>IF( ISNUMBER(VLOOKUP($F189,AREA_LIFE,Seq!AR$1,FALSE)-Life!AR$39),VLOOKUP($F189,AREA_LIFE,Seq!AR$1,FALSE)-Life!AR$39,".")</f>
        <v>.</v>
      </c>
      <c r="GK189" t="str">
        <f>IF( ISNUMBER(VLOOKUP($F189,AREA_LIFE,Seq!AS$1,FALSE)-Life!AS$39),VLOOKUP($F189,AREA_LIFE,Seq!AS$1,FALSE)-Life!AS$39,".")</f>
        <v>.</v>
      </c>
      <c r="GL189" t="str">
        <f>IF( ISNUMBER(VLOOKUP($F189,AREA_LIFE,Seq!AT$1,FALSE)-Life!AT$39),VLOOKUP($F189,AREA_LIFE,Seq!AT$1,FALSE)-Life!AT$39,".")</f>
        <v>.</v>
      </c>
      <c r="GM189" t="str">
        <f>IF( ISNUMBER(VLOOKUP($F189,AREA_LIFE,Seq!AU$1,FALSE)-Life!AU$39),VLOOKUP($F189,AREA_LIFE,Seq!AU$1,FALSE)-Life!AU$39,".")</f>
        <v>.</v>
      </c>
      <c r="GN189" t="str">
        <f>IF( ISNUMBER(VLOOKUP($F189,AREA_LIFE,Seq!AV$1,FALSE)-Life!AV$39),VLOOKUP($F189,AREA_LIFE,Seq!AV$1,FALSE)-Life!AV$39,".")</f>
        <v>.</v>
      </c>
      <c r="GO189" t="str">
        <f>IF( ISNUMBER(VLOOKUP($F189,AREA_LIFE,Seq!AW$1,FALSE)-Life!AW$39),VLOOKUP($F189,AREA_LIFE,Seq!AW$1,FALSE)-Life!AW$39,".")</f>
        <v>.</v>
      </c>
      <c r="GP189" t="str">
        <f>IF( ISNUMBER(VLOOKUP($F189,AREA_LIFE,Seq!AX$1,FALSE)-Life!AX$39),VLOOKUP($F189,AREA_LIFE,Seq!AX$1,FALSE)-Life!AX$39,".")</f>
        <v>.</v>
      </c>
      <c r="GQ189" t="str">
        <f t="shared" si="131"/>
        <v>.</v>
      </c>
      <c r="GS189" t="str">
        <f>IFERROR(VLOOKUP($F189,AREA_LIFE,Seq!V$1,FALSE),".")</f>
        <v>.</v>
      </c>
      <c r="GT189" t="str">
        <f>IFERROR(VLOOKUP($F189,AREA_LIFE,Seq!W$1,FALSE),".")</f>
        <v>.</v>
      </c>
      <c r="GU189" t="str">
        <f>IFERROR(VLOOKUP($F189,AREA_LIFE,Seq!X$1,FALSE),".")</f>
        <v>.</v>
      </c>
      <c r="GV189" t="str">
        <f>IFERROR(VLOOKUP($F189,AREA_LIFE,Seq!Y$1,FALSE),".")</f>
        <v>.</v>
      </c>
      <c r="GW189" t="str">
        <f>IFERROR(VLOOKUP($F189,AREA_LIFE,Seq!Z$1,FALSE),".")</f>
        <v>.</v>
      </c>
      <c r="GX189" t="str">
        <f>IFERROR(VLOOKUP($F189,AREA_LIFE,Seq!AA$1,FALSE),".")</f>
        <v>.</v>
      </c>
      <c r="GY189" t="str">
        <f>IFERROR(VLOOKUP($F189,AREA_LIFE,Seq!AB$1,FALSE),".")</f>
        <v>.</v>
      </c>
      <c r="GZ189" t="str">
        <f>IFERROR(VLOOKUP($F189,AREA_LIFE,Seq!AC$1,FALSE),".")</f>
        <v>.</v>
      </c>
      <c r="HA189" t="str">
        <f>IFERROR(VLOOKUP($F189,AREA_LIFE,Seq!AD$1,FALSE),".")</f>
        <v>.</v>
      </c>
      <c r="HB189" t="str">
        <f>IFERROR(VLOOKUP($F189,AREA_LIFE,Seq!AE$1,FALSE),".")</f>
        <v>.</v>
      </c>
      <c r="HC189" t="str">
        <f>IFERROR(VLOOKUP($F189,AREA_LIFE,Seq!AF$1,FALSE),".")</f>
        <v>.</v>
      </c>
      <c r="HD189" t="str">
        <f>IFERROR(VLOOKUP($F189,AREA_LIFE,Seq!AG$1,FALSE),".")</f>
        <v>.</v>
      </c>
      <c r="HE189" t="str">
        <f>IFERROR(VLOOKUP($F189,AREA_LIFE,Seq!AH$1,FALSE),".")</f>
        <v>.</v>
      </c>
      <c r="HF189" t="str">
        <f>IFERROR(VLOOKUP($F189,AREA_LIFE,Seq!AI$1,FALSE),".")</f>
        <v>.</v>
      </c>
      <c r="HG189" t="str">
        <f>IFERROR(VLOOKUP($F189,AREA_LIFE,Seq!AJ$1,FALSE),".")</f>
        <v>.</v>
      </c>
      <c r="HH189" t="str">
        <f>IFERROR(VLOOKUP($F189,AREA_LIFE,Seq!AK$1,FALSE),".")</f>
        <v>.</v>
      </c>
      <c r="HI189" t="str">
        <f>IFERROR(VLOOKUP($F189,AREA_LIFE,Seq!AL$1,FALSE),".")</f>
        <v>.</v>
      </c>
      <c r="HJ189" t="str">
        <f>IFERROR(VLOOKUP($F189,AREA_LIFE,Seq!AM$1,FALSE),".")</f>
        <v>.</v>
      </c>
      <c r="HK189" t="str">
        <f>IFERROR(VLOOKUP($F189,AREA_LIFE,Seq!AN$1,FALSE),".")</f>
        <v>.</v>
      </c>
      <c r="HL189" t="str">
        <f>IFERROR(VLOOKUP($F189,AREA_LIFE,Seq!AO$1,FALSE),".")</f>
        <v>.</v>
      </c>
      <c r="HM189" t="str">
        <f>IFERROR(VLOOKUP($F189,AREA_LIFE,Seq!AP$1,FALSE),".")</f>
        <v>.</v>
      </c>
      <c r="HN189" t="str">
        <f>IFERROR(VLOOKUP($F189,AREA_LIFE,Seq!AQ$1,FALSE),".")</f>
        <v>.</v>
      </c>
      <c r="HO189" t="str">
        <f>IFERROR(VLOOKUP($F189,AREA_LIFE,Seq!AR$1,FALSE),".")</f>
        <v>.</v>
      </c>
      <c r="HP189" t="str">
        <f>IFERROR(VLOOKUP($F189,AREA_LIFE,Seq!AS$1,FALSE),".")</f>
        <v>.</v>
      </c>
      <c r="HQ189" t="str">
        <f>IFERROR(VLOOKUP($F189,AREA_LIFE,Seq!AT$1,FALSE),".")</f>
        <v>.</v>
      </c>
      <c r="HR189" t="str">
        <f>IFERROR(VLOOKUP($F189,AREA_LIFE,Seq!AU$1,FALSE),".")</f>
        <v>.</v>
      </c>
      <c r="HS189" t="str">
        <f>IFERROR(VLOOKUP($F189,AREA_LIFE,Seq!AV$1,FALSE),".")</f>
        <v>.</v>
      </c>
      <c r="HT189" t="str">
        <f>IFERROR(VLOOKUP($F189,AREA_LIFE,Seq!AW$1,FALSE),".")</f>
        <v>.</v>
      </c>
      <c r="HU189" t="str">
        <f>IFERROR(VLOOKUP($F189,AREA_LIFE,Seq!AX$1,FALSE),".")</f>
        <v>.</v>
      </c>
      <c r="HV189" t="str">
        <f>IFERROR(VLOOKUP($F189,AREA_LIFE,Seq!AY$1,FALSE),".")</f>
        <v>.</v>
      </c>
      <c r="HZ189">
        <f t="shared" si="134"/>
        <v>1212</v>
      </c>
      <c r="IA189">
        <f t="shared" si="132"/>
        <v>0</v>
      </c>
      <c r="IB189">
        <f t="shared" si="135"/>
        <v>44494142.191844963</v>
      </c>
      <c r="IC189">
        <f t="shared" si="136"/>
        <v>-44425968.994277246</v>
      </c>
      <c r="ID189">
        <f t="shared" si="133"/>
        <v>9.4447064073481829E-2</v>
      </c>
      <c r="IE189" t="str">
        <f>work!FK189</f>
        <v>.</v>
      </c>
      <c r="IF189" t="str">
        <f>work!FL189</f>
        <v>.</v>
      </c>
      <c r="IG189" t="str">
        <f>work!FM189</f>
        <v>.</v>
      </c>
      <c r="IH189" t="str">
        <f>IF(ISNUMBER(work!FS189-work!FK189),work!FS189-work!FK189,".")</f>
        <v>.</v>
      </c>
      <c r="II189" t="str">
        <f>IF(ISNUMBER(work!FT189-work!FL189),work!FT189-work!FL189,".")</f>
        <v>.</v>
      </c>
      <c r="IJ189" t="str">
        <f>IF(ISNUMBER(work!FU189-work!FM189),work!FU189-work!FM189,".")</f>
        <v>.</v>
      </c>
    </row>
    <row r="190" spans="1:244" hidden="1">
      <c r="A190" s="24" t="str">
        <f t="shared" si="97"/>
        <v>大洋洲及太平洋岛屿</v>
      </c>
      <c r="B190" s="24" t="str">
        <f t="shared" si="137"/>
        <v>Out</v>
      </c>
      <c r="C190" s="24" t="str">
        <f t="shared" si="138"/>
        <v>Out</v>
      </c>
      <c r="D190" s="24"/>
      <c r="E190" s="25" t="s">
        <v>2668</v>
      </c>
      <c r="F190" s="26" t="str">
        <f t="shared" si="100"/>
        <v>Tonga</v>
      </c>
      <c r="G190" s="27" t="str">
        <f t="shared" si="101"/>
        <v>.</v>
      </c>
      <c r="H190" s="27" t="str">
        <f t="shared" si="102"/>
        <v>.</v>
      </c>
      <c r="I190" s="27" t="str">
        <f t="shared" si="103"/>
        <v>.</v>
      </c>
      <c r="J190" s="27" t="str">
        <f t="shared" si="104"/>
        <v>.</v>
      </c>
      <c r="K190" s="27" t="str">
        <f t="shared" si="105"/>
        <v>.</v>
      </c>
      <c r="L190" s="27" t="str">
        <f t="shared" si="106"/>
        <v>.</v>
      </c>
      <c r="M190" s="27" t="str">
        <f t="shared" si="107"/>
        <v>.</v>
      </c>
      <c r="N190" s="27" t="str">
        <f t="shared" si="108"/>
        <v>.</v>
      </c>
      <c r="O190" s="27">
        <f t="shared" si="109"/>
        <v>13</v>
      </c>
      <c r="P190" s="27">
        <f t="shared" si="110"/>
        <v>24</v>
      </c>
      <c r="Q190" s="27">
        <f t="shared" si="111"/>
        <v>7</v>
      </c>
      <c r="R190" s="27">
        <f t="shared" si="112"/>
        <v>0</v>
      </c>
      <c r="S190" s="27">
        <f t="shared" si="113"/>
        <v>0</v>
      </c>
      <c r="T190" s="27">
        <f t="shared" si="114"/>
        <v>0</v>
      </c>
      <c r="U190" s="27">
        <f t="shared" si="115"/>
        <v>0</v>
      </c>
      <c r="V190" s="27">
        <f t="shared" si="116"/>
        <v>130</v>
      </c>
      <c r="W190" s="27">
        <f t="shared" si="117"/>
        <v>120</v>
      </c>
      <c r="X190" s="27">
        <f t="shared" si="118"/>
        <v>115</v>
      </c>
      <c r="Y190" s="27">
        <f t="shared" si="119"/>
        <v>228</v>
      </c>
      <c r="Z190" s="27">
        <f t="shared" si="120"/>
        <v>81</v>
      </c>
      <c r="AA190" s="27">
        <f t="shared" si="121"/>
        <v>41</v>
      </c>
      <c r="AB190" s="27">
        <f t="shared" si="122"/>
        <v>0</v>
      </c>
      <c r="AC190" s="27">
        <f t="shared" si="123"/>
        <v>49</v>
      </c>
      <c r="AD190" s="27">
        <f t="shared" si="124"/>
        <v>13</v>
      </c>
      <c r="AE190" s="27">
        <f t="shared" si="139"/>
        <v>0</v>
      </c>
      <c r="AF190" s="27">
        <f t="shared" si="140"/>
        <v>36</v>
      </c>
      <c r="AG190" s="27"/>
      <c r="AH190" s="27" t="str">
        <f>IF(ISNUMBER(work!C190+work!AH190),work!C190+work!AH190,".")</f>
        <v>.</v>
      </c>
      <c r="AI190" s="27">
        <f>IF(ISNUMBER(work!D190+work!AI190),work!D190+work!AI190,".")</f>
        <v>19255588.829277921</v>
      </c>
      <c r="AJ190" s="27">
        <f>IF(ISNUMBER(work!E190+work!AJ190),work!E190+work!AJ190,".")</f>
        <v>21007407.334738627</v>
      </c>
      <c r="AK190" s="27">
        <f>IF(ISNUMBER(work!F190+work!AK190),work!F190+work!AK190,".")</f>
        <v>23296271.686576255</v>
      </c>
      <c r="AL190" s="27">
        <f>IF(ISNUMBER(work!G190+work!AL190),work!G190+work!AL190,".")</f>
        <v>26835853.177668609</v>
      </c>
      <c r="AM190" s="27">
        <f>IF(ISNUMBER(work!H190+work!AM190),work!H190+work!AM190,".")</f>
        <v>30457931.711519513</v>
      </c>
      <c r="AN190" s="27">
        <f>IF(ISNUMBER(work!I190+work!AN190),work!I190+work!AN190,".")</f>
        <v>33137448.527162332</v>
      </c>
      <c r="AO190" s="27">
        <f>IF(ISNUMBER(work!J190+work!AO190),work!J190+work!AO190,".")</f>
        <v>36980364.038489468</v>
      </c>
      <c r="AP190" s="27">
        <f>IF(ISNUMBER(work!K190+work!AP190),work!K190+work!AP190,".")</f>
        <v>41157524.323622435</v>
      </c>
      <c r="AQ190" s="27">
        <f>IF(ISNUMBER(work!L190+work!AQ190),work!L190+work!AQ190,".")</f>
        <v>42844535.209964491</v>
      </c>
      <c r="AR190" s="27">
        <f>IF(ISNUMBER(work!M190+work!AR190),work!M190+work!AR190,".")</f>
        <v>44471919.728446238</v>
      </c>
      <c r="AS190" s="27">
        <f>IF(ISNUMBER(work!N190+work!AS190),work!N190+work!AS190,".")</f>
        <v>48563005.920529015</v>
      </c>
      <c r="AT190" s="27">
        <f>IF(ISNUMBER(work!O190+work!AT190),work!O190+work!AT190,".")</f>
        <v>55457191.794541247</v>
      </c>
      <c r="AU190" s="27">
        <f>IF(ISNUMBER(work!P190+work!AU190),work!P190+work!AU190,".")</f>
        <v>63219899.786365636</v>
      </c>
      <c r="AV190" s="27">
        <f>IF(ISNUMBER(work!Q190+work!AV190),work!Q190+work!AV190,".")</f>
        <v>71500636.882622257</v>
      </c>
      <c r="AW190" s="27">
        <f>IF(ISNUMBER(work!R190+work!AW190),work!R190+work!AW190,".")</f>
        <v>79293096.824880451</v>
      </c>
      <c r="AX190" s="27">
        <f>IF(ISNUMBER(work!S190+work!AX190),work!S190+work!AX190,".")</f>
        <v>87221211.374874935</v>
      </c>
      <c r="AY190" s="27">
        <f>IF(ISNUMBER(work!T190+work!AY190),work!T190+work!AY190,".")</f>
        <v>95331137.488471389</v>
      </c>
      <c r="AZ190" s="27">
        <f>IF(ISNUMBER(work!U190+work!AZ190),work!U190+work!AZ190,".")</f>
        <v>102766222.30355735</v>
      </c>
      <c r="BA190" s="27">
        <f>IF(ISNUMBER(work!V190+work!BA190),work!V190+work!BA190,".")</f>
        <v>110575882.63511686</v>
      </c>
      <c r="BB190" s="27">
        <f>IF(ISNUMBER(work!W190+work!BB190),work!W190+work!BB190,".")</f>
        <v>119863522.41866991</v>
      </c>
      <c r="BC190" s="27">
        <f>IF(ISNUMBER(work!X190+work!BC190),work!X190+work!BC190,".")</f>
        <v>129811428.95397858</v>
      </c>
      <c r="BD190" s="27">
        <f>IF(ISNUMBER(work!Y190+work!BD190),work!Y190+work!BD190,".")</f>
        <v>141622949.55171543</v>
      </c>
      <c r="BE190" s="27">
        <f>IF(ISNUMBER(work!Z190+work!BE190),work!Z190+work!BE190,".")</f>
        <v>155784108.8970986</v>
      </c>
      <c r="BF190" s="27">
        <f>IF(ISNUMBER(work!AA190+work!BF190),work!AA190+work!BF190,".")</f>
        <v>171517093.59294927</v>
      </c>
      <c r="BG190" s="27">
        <f>IF(ISNUMBER(work!AB190+work!BG190),work!AB190+work!BG190,".")</f>
        <v>189352485.72899479</v>
      </c>
      <c r="BH190" s="27">
        <f>IF(ISNUMBER(work!AC190+work!BH190),work!AC190+work!BH190,".")</f>
        <v>211316043.21914682</v>
      </c>
      <c r="BI190" s="27">
        <f>IF(ISNUMBER(work!AD190+work!BI190),work!AD190+work!BI190,".")</f>
        <v>238784945.89085236</v>
      </c>
      <c r="BJ190" s="27">
        <f>IF(ISNUMBER(work!AE190+work!BJ190),work!AE190+work!BJ190,".")</f>
        <v>260274195.69440967</v>
      </c>
      <c r="BK190" s="27">
        <f>IF(ISNUMBER(work!AF190+work!BK190),work!AF190+work!BK190,".")</f>
        <v>293775528.98905033</v>
      </c>
      <c r="BL190" s="27"/>
      <c r="BM190" s="27" t="str">
        <f>IF(ISNUMBER(work!AH190-work!C190),work!AH190-work!C190,".")</f>
        <v>.</v>
      </c>
      <c r="BN190" s="27">
        <f>IF(ISNUMBER(work!AI190-work!D190),work!AI190-work!D190,".")</f>
        <v>-19235395.939067479</v>
      </c>
      <c r="BO190" s="27">
        <f>IF(ISNUMBER(work!AJ190-work!E190),work!AJ190-work!E190,".")</f>
        <v>-20986257.047526173</v>
      </c>
      <c r="BP190" s="27">
        <f>IF(ISNUMBER(work!AK190-work!F190),work!AK190-work!F190,".")</f>
        <v>-23274702.113355346</v>
      </c>
      <c r="BQ190" s="27">
        <f>IF(ISNUMBER(work!AL190-work!G190),work!AL190-work!G190,".")</f>
        <v>-26813908.639852591</v>
      </c>
      <c r="BR190" s="27">
        <f>IF(ISNUMBER(work!AM190-work!H190),work!AM190-work!H190,".")</f>
        <v>-30434547.951367084</v>
      </c>
      <c r="BS190" s="27">
        <f>IF(ISNUMBER(work!AN190-work!I190),work!AN190-work!I190,".")</f>
        <v>-33113569.346058276</v>
      </c>
      <c r="BT190" s="27">
        <f>IF(ISNUMBER(work!AO190-work!J190),work!AO190-work!J190,".")</f>
        <v>-36955771.908024736</v>
      </c>
      <c r="BU190" s="27">
        <f>IF(ISNUMBER(work!AP190-work!K190),work!AP190-work!K190,".")</f>
        <v>-41133394.984847963</v>
      </c>
      <c r="BV190" s="27">
        <f>IF(ISNUMBER(work!AQ190-work!L190),work!AQ190-work!L190,".")</f>
        <v>-42820311.790153109</v>
      </c>
      <c r="BW190" s="27">
        <f>IF(ISNUMBER(work!AR190-work!M190),work!AR190-work!M190,".")</f>
        <v>-44448191.457675971</v>
      </c>
      <c r="BX190" s="27">
        <f>IF(ISNUMBER(work!AS190-work!N190),work!AS190-work!N190,".")</f>
        <v>-48537755.494716384</v>
      </c>
      <c r="BY190" s="27">
        <f>IF(ISNUMBER(work!AT190-work!O190),work!AT190-work!O190,".")</f>
        <v>-55431877.741668962</v>
      </c>
      <c r="BZ190" s="27">
        <f>IF(ISNUMBER(work!AU190-work!P190),work!AU190-work!P190,".")</f>
        <v>-63193639.484913953</v>
      </c>
      <c r="CA190" s="27">
        <f>IF(ISNUMBER(work!AV190-work!Q190),work!AV190-work!Q190,".")</f>
        <v>-71473076.033194944</v>
      </c>
      <c r="CB190" s="27">
        <f>IF(ISNUMBER(work!AW190-work!R190),work!AW190-work!R190,".")</f>
        <v>-79264750.798760951</v>
      </c>
      <c r="CC190" s="27">
        <f>IF(ISNUMBER(work!AX190-work!S190),work!AX190-work!S190,".")</f>
        <v>-87192421.011130467</v>
      </c>
      <c r="CD190" s="27">
        <f>IF(ISNUMBER(work!AY190-work!T190),work!AY190-work!T190,".")</f>
        <v>-95302962.709432602</v>
      </c>
      <c r="CE190" s="27">
        <f>IF(ISNUMBER(work!AZ190-work!U190),work!AZ190-work!U190,".")</f>
        <v>-102737337.70978265</v>
      </c>
      <c r="CF190" s="27">
        <f>IF(ISNUMBER(work!BA190-work!V190),work!BA190-work!V190,".")</f>
        <v>-110545947.93923713</v>
      </c>
      <c r="CG190" s="27">
        <f>IF(ISNUMBER(work!BB190-work!W190),work!BB190-work!W190,".")</f>
        <v>-119832541.92393008</v>
      </c>
      <c r="CH190" s="27">
        <f>IF(ISNUMBER(work!BC190-work!X190),work!BC190-work!X190,".")</f>
        <v>-129779408.72905742</v>
      </c>
      <c r="CI190" s="27">
        <f>IF(ISNUMBER(work!BD190-work!Y190),work!BD190-work!Y190,".")</f>
        <v>-141590654.36047655</v>
      </c>
      <c r="CJ190" s="27">
        <f>IF(ISNUMBER(work!BE190-work!Z190),work!BE190-work!Z190,".")</f>
        <v>-155750855.40631342</v>
      </c>
      <c r="CK190" s="27">
        <f>IF(ISNUMBER(work!BF190-work!AA190),work!BF190-work!AA190,".")</f>
        <v>-171482902.10510671</v>
      </c>
      <c r="CL190" s="27">
        <f>IF(ISNUMBER(work!BG190-work!AB190),work!BG190-work!AB190,".")</f>
        <v>-189319509.5216592</v>
      </c>
      <c r="CM190" s="27">
        <f>IF(ISNUMBER(work!BH190-work!AC190),work!BH190-work!AC190,".")</f>
        <v>-211281903.48058316</v>
      </c>
      <c r="CN190" s="27">
        <f>IF(ISNUMBER(work!BI190-work!AD190),work!BI190-work!AD190,".")</f>
        <v>-238750733.87984166</v>
      </c>
      <c r="CO190" s="27">
        <f>IF(ISNUMBER(work!BJ190-work!AE190),work!BJ190-work!AE190,".")</f>
        <v>-260239695.25564831</v>
      </c>
      <c r="CP190" s="27">
        <f>IF(ISNUMBER(work!BK190-work!AF190),work!BK190-work!AF190,".")</f>
        <v>-293733578.83974034</v>
      </c>
      <c r="CQ190" s="27"/>
      <c r="CR190" s="27"/>
      <c r="CS190" s="27">
        <f>IF(ISNUMBER(work!CR190-work!BN190),work!CR190-work!BN190,".")</f>
        <v>0.10111903450245863</v>
      </c>
      <c r="CT190" s="27">
        <f>IF(ISNUMBER(work!CS190-work!BO190),work!CS190-work!BO190,".")</f>
        <v>0.10011903450245863</v>
      </c>
      <c r="CU190" s="27">
        <f>IF(ISNUMBER(work!CT190-work!BP190),work!CT190-work!BP190,".")</f>
        <v>0.10011903450245863</v>
      </c>
      <c r="CV190" s="27">
        <f>IF(ISNUMBER(work!CU190-work!BQ190),work!CU190-work!BQ190,".")</f>
        <v>9.9119034502458625E-2</v>
      </c>
      <c r="CW190" s="27">
        <f>IF(ISNUMBER(work!CV190-work!BR190),work!CV190-work!BR190,".")</f>
        <v>9.9119034502458625E-2</v>
      </c>
      <c r="CX190" s="27">
        <f>IF(ISNUMBER(work!CW190-work!BS190),work!CW190-work!BS190,".")</f>
        <v>9.8119034502458624E-2</v>
      </c>
      <c r="CY190" s="27">
        <f>IF(ISNUMBER(work!CX190-work!BT190),work!CX190-work!BT190,".")</f>
        <v>9.7119034502458637E-2</v>
      </c>
      <c r="CZ190" s="27">
        <f>IF(ISNUMBER(work!CY190-work!BU190),work!CY190-work!BU190,".")</f>
        <v>9.6119034502458636E-2</v>
      </c>
      <c r="DA190" s="27">
        <f>IF(ISNUMBER(work!CZ190-work!BV190),work!CZ190-work!BV190,".")</f>
        <v>9.5119034502458635E-2</v>
      </c>
      <c r="DB190" s="27">
        <f>IF(ISNUMBER(work!DA190-work!BW190),work!DA190-work!BW190,".")</f>
        <v>9.4119034502458634E-2</v>
      </c>
      <c r="DC190" s="27">
        <f>IF(ISNUMBER(work!DB190-work!BX190),work!DB190-work!BX190,".")</f>
        <v>9.2119034502458633E-2</v>
      </c>
      <c r="DD190" s="27">
        <f>IF(ISNUMBER(work!DC190-work!BY190),work!DC190-work!BY190,".")</f>
        <v>9.0119034502458631E-2</v>
      </c>
      <c r="DE190" s="27">
        <f>IF(ISNUMBER(work!DD190-work!BZ190),work!DD190-work!BZ190,".")</f>
        <v>8.911903450245863E-2</v>
      </c>
      <c r="DF190" s="27">
        <f>IF(ISNUMBER(work!DE190-work!CA190),work!DE190-work!CA190,".")</f>
        <v>8.7119034502458628E-2</v>
      </c>
      <c r="DG190" s="27">
        <f>IF(ISNUMBER(work!DF190-work!CB190),work!DF190-work!CB190,".")</f>
        <v>8.5119034502458626E-2</v>
      </c>
      <c r="DH190" s="27">
        <f>IF(ISNUMBER(work!DG190-work!CC190),work!DG190-work!CC190,".")</f>
        <v>8.3119034502458639E-2</v>
      </c>
      <c r="DI190" s="27">
        <f>IF(ISNUMBER(work!DH190-work!CD190),work!DH190-work!CD190,".")</f>
        <v>8.0119034502458636E-2</v>
      </c>
      <c r="DJ190" s="27">
        <f>IF(ISNUMBER(work!DI190-work!CE190),work!DI190-work!CE190,".")</f>
        <v>7.8119034502458634E-2</v>
      </c>
      <c r="DK190" s="27">
        <f>IF(ISNUMBER(work!DJ190-work!CF190),work!DJ190-work!CF190,".")</f>
        <v>7.6119034502458632E-2</v>
      </c>
      <c r="DL190" s="27">
        <f>IF(ISNUMBER(work!DK190-work!CG190),work!DK190-work!CG190,".")</f>
        <v>7.6014098844607317E-2</v>
      </c>
      <c r="DM190" s="27">
        <f>IF(ISNUMBER(work!DL190-work!CH190),work!DL190-work!CH190,".")</f>
        <v>7.4328948035745079E-2</v>
      </c>
      <c r="DN190" s="27">
        <f>IF(ISNUMBER(work!DM190-work!CI190),work!DM190-work!CI190,".")</f>
        <v>7.0795967790761027E-2</v>
      </c>
      <c r="DO190" s="27">
        <f>IF(ISNUMBER(work!DN190-work!CJ190),work!DN190-work!CJ190,".")</f>
        <v>6.5740428475473428E-2</v>
      </c>
      <c r="DP190" s="27">
        <f>IF(ISNUMBER(work!DO190-work!CK190),work!DO190-work!CK190,".")</f>
        <v>5.9762378701169447E-2</v>
      </c>
      <c r="DQ190" s="27">
        <f>IF(ISNUMBER(work!DP190-work!CL190),work!DP190-work!CL190,".")</f>
        <v>5.2753865915715625E-2</v>
      </c>
      <c r="DR190" s="27">
        <f>IF(ISNUMBER(work!DQ190-work!CM190),work!DQ190-work!CM190,".")</f>
        <v>4.7304076404362037E-2</v>
      </c>
      <c r="DS190" s="27">
        <f>IF(ISNUMBER(work!DR190-work!CN190),work!DR190-work!CN190,".")</f>
        <v>4.1526708619932677E-2</v>
      </c>
      <c r="DT190" s="27">
        <f>IF(ISNUMBER(work!DS190-work!CO190),work!DS190-work!CO190,".")</f>
        <v>3.6249005491626726E-2</v>
      </c>
      <c r="DU190" s="27">
        <f>IF(ISNUMBER(work!DT190-work!CP190),work!DT190-work!CP190,".")</f>
        <v>3.2494660409786991E-2</v>
      </c>
      <c r="DV190" s="27">
        <f t="shared" si="127"/>
        <v>3.2494660409786991E-2</v>
      </c>
      <c r="DW190" s="27"/>
      <c r="DX190" s="27" t="str">
        <f>IF(ISNUMBER(work!FJ190/work!FN190),work!FJ190/work!FN190,".")</f>
        <v>.</v>
      </c>
      <c r="DY190" s="27" t="str">
        <f>IF(ISNUMBER(work!FK190/work!FO190),work!FK190/work!FO190,".")</f>
        <v>.</v>
      </c>
      <c r="DZ190" s="27" t="str">
        <f>IF(ISNUMBER(work!FL190/work!FP190),work!FL190/work!FP190,".")</f>
        <v>.</v>
      </c>
      <c r="EA190" s="27" t="str">
        <f>IF(ISNUMBER(work!FM190/work!FQ190),work!FM190/work!FQ190,".")</f>
        <v>.</v>
      </c>
      <c r="EB190" s="27" t="str">
        <f>IF(ISNUMBER((work!FK190+work!FL190)/(work!FO190+work!FP190)),(work!FK190+work!FL190)/(work!FO190+work!FP190),".")</f>
        <v>.</v>
      </c>
      <c r="EC190" s="27" t="str">
        <f>IF(ISNUMBER(work!FR190/work!FV190),work!FR190/work!FV190,".")</f>
        <v>.</v>
      </c>
      <c r="ED190" s="27" t="str">
        <f>IF(ISNUMBER(work!FS190/work!FW190),work!FS190/work!FW190,".")</f>
        <v>.</v>
      </c>
      <c r="EE190" s="27" t="str">
        <f>IF(ISNUMBER(work!FT190/work!FX190),work!FT190/work!FX190,".")</f>
        <v>.</v>
      </c>
      <c r="EF190" s="27" t="str">
        <f>IF(ISNUMBER(work!FU190/work!FY190),work!FU190/work!FY190,".")</f>
        <v>.</v>
      </c>
      <c r="EG190" s="27" t="str">
        <f>IF(ISNUMBER((work!FS190+work!FT190)/(work!FW190+work!FX190)),(work!FS190+work!FT190)/(work!FW190+work!FX190),".")</f>
        <v>.</v>
      </c>
      <c r="EH190" s="27">
        <f>work!EZ190</f>
        <v>1.3417415805715819E-4</v>
      </c>
      <c r="EI190" s="27" t="str">
        <f>work!FA190</f>
        <v>.</v>
      </c>
      <c r="EJ190" s="27">
        <f>work!FB190</f>
        <v>3.0429975554586305E-2</v>
      </c>
      <c r="EK190" s="27"/>
      <c r="EL190" s="27" t="str">
        <f t="shared" si="141"/>
        <v>.</v>
      </c>
      <c r="EM190" t="str">
        <f t="shared" si="129"/>
        <v>.</v>
      </c>
      <c r="EN190" t="str">
        <f>work!FM190</f>
        <v>.</v>
      </c>
      <c r="EO190" t="str">
        <f>IF(ISNUMBER(work!FK190+work!FL190),work!FK190+work!FL190,".")</f>
        <v>.</v>
      </c>
      <c r="EP190" t="str">
        <f>IF(ISNUMBER(work!FU190-work!FM190),work!FU190-work!FM190,".")</f>
        <v>.</v>
      </c>
      <c r="EQ190" t="str">
        <f>IF(ISNUMBER(work!FS190+work!FT190-work!FK190-work!FL190),(work!FS190+work!FT190-work!FK190-work!FL190),".")</f>
        <v>.</v>
      </c>
      <c r="EU190">
        <f>work!FC190</f>
        <v>13</v>
      </c>
      <c r="EV190" t="str">
        <f>work!FD190</f>
        <v>.</v>
      </c>
      <c r="EW190" t="str">
        <f>IF(ISNUMBER(VLOOKUP($F190,AREA_EM_ALLYEAR,Seq!B$1,FALSE)),VLOOKUP($F190,AREA_EM_ALLYEAR,Seq!B$1,FALSE),".")</f>
        <v>.</v>
      </c>
      <c r="EX190" t="str">
        <f>IF(ISNUMBER(VLOOKUP($F190,AREA_EM_ALLYEAR,Seq!C$1,FALSE)),VLOOKUP($F190,AREA_EM_ALLYEAR,Seq!C$1,FALSE),".")</f>
        <v>.</v>
      </c>
      <c r="EY190" t="str">
        <f>IF(ISNUMBER(VLOOKUP($F190,AREA_EM_ALLYEAR,Seq!D$1,FALSE)),VLOOKUP($F190,AREA_EM_ALLYEAR,Seq!D$1,FALSE),".")</f>
        <v>.</v>
      </c>
      <c r="EZ190" t="str">
        <f>IF(ISNUMBER(VLOOKUP($F190,AREA_EM_ALLYEAR,Seq!E$1,FALSE)),VLOOKUP($F190,AREA_EM_ALLYEAR,Seq!E$1,FALSE),".")</f>
        <v>.</v>
      </c>
      <c r="FA190" t="str">
        <f>IF(ISNUMBER(VLOOKUP($F190,AREA_EM_ALLYEAR,Seq!F$1,FALSE)),VLOOKUP($F190,AREA_EM_ALLYEAR,Seq!F$1,FALSE),".")</f>
        <v>.</v>
      </c>
      <c r="FB190" t="str">
        <f>IF(ISNUMBER(VLOOKUP($F190,AREA_EM_ALLYEAR,Seq!G$1,FALSE)),VLOOKUP($F190,AREA_EM_ALLYEAR,Seq!G$1,FALSE),".")</f>
        <v>.</v>
      </c>
      <c r="FC190" t="str">
        <f>IF(ISNUMBER(VLOOKUP($F190,AREA_EM_ALLYEAR,Seq!H$1,FALSE)),VLOOKUP($F190,AREA_EM_ALLYEAR,Seq!H$1,FALSE),".")</f>
        <v>.</v>
      </c>
      <c r="FD190" t="str">
        <f>IF(ISNUMBER(VLOOKUP($F190,AREA_EM_ALLYEAR,Seq!I$1,FALSE)),VLOOKUP($F190,AREA_EM_ALLYEAR,Seq!I$1,FALSE),".")</f>
        <v>.</v>
      </c>
      <c r="FE190" t="str">
        <f>IF(ISNUMBER(VLOOKUP($F190,AREA_EM_ALLYEAR,Seq!J$1,FALSE)),VLOOKUP($F190,AREA_EM_ALLYEAR,Seq!J$1,FALSE),".")</f>
        <v>.</v>
      </c>
      <c r="FF190" t="str">
        <f>IF(ISNUMBER(VLOOKUP($F190,AREA_EM_ALLYEAR,Seq!K$1,FALSE)),VLOOKUP($F190,AREA_EM_ALLYEAR,Seq!K$1,FALSE),".")</f>
        <v>.</v>
      </c>
      <c r="FG190" t="str">
        <f>IF(ISNUMBER(VLOOKUP($F190,AREA_EM_ALLYEAR,Seq!L$1,FALSE)),VLOOKUP($F190,AREA_EM_ALLYEAR,Seq!L$1,FALSE),".")</f>
        <v>.</v>
      </c>
      <c r="FH190" t="str">
        <f>IF(ISNUMBER(VLOOKUP($F190,AREA_EM_ALLYEAR,Seq!M$1,FALSE)),VLOOKUP($F190,AREA_EM_ALLYEAR,Seq!M$1,FALSE),".")</f>
        <v>.</v>
      </c>
      <c r="FI190" t="str">
        <f>IF(ISNUMBER(VLOOKUP($F190,AREA_EM_ALLYEAR,Seq!N$1,FALSE)),VLOOKUP($F190,AREA_EM_ALLYEAR,Seq!N$1,FALSE),".")</f>
        <v>.</v>
      </c>
      <c r="FJ190" t="str">
        <f>IF(ISNUMBER(VLOOKUP($F190,AREA_EM_ALLYEAR,Seq!O$1,FALSE)),VLOOKUP($F190,AREA_EM_ALLYEAR,Seq!O$1,FALSE),".")</f>
        <v>.</v>
      </c>
      <c r="FK190" t="str">
        <f t="shared" si="130"/>
        <v>.</v>
      </c>
      <c r="FN190">
        <f>IF( ISNUMBER(VLOOKUP($F190,AREA_LIFE,Seq!V$1,FALSE)-Life!V$39),VLOOKUP($F190,AREA_LIFE,Seq!V$1,FALSE)-Life!V$39,".")</f>
        <v>1.5816097560975777</v>
      </c>
      <c r="FO190">
        <f>IF( ISNUMBER(VLOOKUP($F190,AREA_LIFE,Seq!W$1,FALSE)-Life!W$39),VLOOKUP($F190,AREA_LIFE,Seq!W$1,FALSE)-Life!W$39,".")</f>
        <v>1.6330000000000098</v>
      </c>
      <c r="FP190">
        <f>IF( ISNUMBER(VLOOKUP($F190,AREA_LIFE,Seq!X$1,FALSE)-Life!X$39),VLOOKUP($F190,AREA_LIFE,Seq!X$1,FALSE)-Life!X$39,".")</f>
        <v>1.7010000000000076</v>
      </c>
      <c r="FQ190">
        <f>IF( ISNUMBER(VLOOKUP($F190,AREA_LIFE,Seq!Y$1,FALSE)-Life!Y$39),VLOOKUP($F190,AREA_LIFE,Seq!Y$1,FALSE)-Life!Y$39,".")</f>
        <v>1.7741219512194988</v>
      </c>
      <c r="FR190">
        <f>IF( ISNUMBER(VLOOKUP($F190,AREA_LIFE,Seq!Z$1,FALSE)-Life!Z$39),VLOOKUP($F190,AREA_LIFE,Seq!Z$1,FALSE)-Life!Z$39,".")</f>
        <v>1.8378536585365879</v>
      </c>
      <c r="FS190">
        <f>IF( ISNUMBER(VLOOKUP($F190,AREA_LIFE,Seq!AA$1,FALSE)-Life!AA$39),VLOOKUP($F190,AREA_LIFE,Seq!AA$1,FALSE)-Life!AA$39,".")</f>
        <v>1.879219512195121</v>
      </c>
      <c r="FT190">
        <f>IF( ISNUMBER(VLOOKUP($F190,AREA_LIFE,Seq!AB$1,FALSE)-Life!AB$39),VLOOKUP($F190,AREA_LIFE,Seq!AB$1,FALSE)-Life!AB$39,".")</f>
        <v>1.8846829268292709</v>
      </c>
      <c r="FU190">
        <f>IF( ISNUMBER(VLOOKUP($F190,AREA_LIFE,Seq!AC$1,FALSE)-Life!AC$39),VLOOKUP($F190,AREA_LIFE,Seq!AC$1,FALSE)-Life!AC$39,".")</f>
        <v>1.8537317073170669</v>
      </c>
      <c r="FV190">
        <f>IF( ISNUMBER(VLOOKUP($F190,AREA_LIFE,Seq!AD$1,FALSE)-Life!AD$39),VLOOKUP($F190,AREA_LIFE,Seq!AD$1,FALSE)-Life!AD$39,".")</f>
        <v>1.782268292682943</v>
      </c>
      <c r="FW190">
        <f>IF( ISNUMBER(VLOOKUP($F190,AREA_LIFE,Seq!AE$1,FALSE)-Life!AE$39),VLOOKUP($F190,AREA_LIFE,Seq!AE$1,FALSE)-Life!AE$39,".")</f>
        <v>1.6712926829268469</v>
      </c>
      <c r="FX190">
        <f>IF( ISNUMBER(VLOOKUP($F190,AREA_LIFE,Seq!AF$1,FALSE)-Life!AF$39),VLOOKUP($F190,AREA_LIFE,Seq!AF$1,FALSE)-Life!AF$39,".")</f>
        <v>1.5232439024390345</v>
      </c>
      <c r="FY190">
        <f>IF( ISNUMBER(VLOOKUP($F190,AREA_LIFE,Seq!AG$1,FALSE)-Life!AG$39),VLOOKUP($F190,AREA_LIFE,Seq!AG$1,FALSE)-Life!AG$39,".")</f>
        <v>1.342658536585347</v>
      </c>
      <c r="FZ190">
        <f>IF( ISNUMBER(VLOOKUP($F190,AREA_LIFE,Seq!AH$1,FALSE)-Life!AH$39),VLOOKUP($F190,AREA_LIFE,Seq!AH$1,FALSE)-Life!AH$39,".")</f>
        <v>1.141975609756102</v>
      </c>
      <c r="GA190">
        <f>IF( ISNUMBER(VLOOKUP($F190,AREA_LIFE,Seq!AI$1,FALSE)-Life!AI$39),VLOOKUP($F190,AREA_LIFE,Seq!AI$1,FALSE)-Life!AI$39,".")</f>
        <v>0.93114634146340336</v>
      </c>
      <c r="GB190">
        <f>IF( ISNUMBER(VLOOKUP($F190,AREA_LIFE,Seq!AJ$1,FALSE)-Life!AJ$39),VLOOKUP($F190,AREA_LIFE,Seq!AJ$1,FALSE)-Life!AJ$39,".")</f>
        <v>0.71612195121950606</v>
      </c>
      <c r="GC190">
        <f>IF( ISNUMBER(VLOOKUP($F190,AREA_LIFE,Seq!AK$1,FALSE)-Life!AK$39),VLOOKUP($F190,AREA_LIFE,Seq!AK$1,FALSE)-Life!AK$39,".")</f>
        <v>0.50173170731707728</v>
      </c>
      <c r="GD190">
        <f>IF( ISNUMBER(VLOOKUP($F190,AREA_LIFE,Seq!AL$1,FALSE)-Life!AL$39),VLOOKUP($F190,AREA_LIFE,Seq!AL$1,FALSE)-Life!AL$39,".")</f>
        <v>0.28687804878049405</v>
      </c>
      <c r="GE190">
        <f>IF( ISNUMBER(VLOOKUP($F190,AREA_LIFE,Seq!AM$1,FALSE)-Life!AM$39),VLOOKUP($F190,AREA_LIFE,Seq!AM$1,FALSE)-Life!AM$39,".")</f>
        <v>7.1951219512200737E-2</v>
      </c>
      <c r="GF190">
        <f>IF( ISNUMBER(VLOOKUP($F190,AREA_LIFE,Seq!AN$1,FALSE)-Life!AN$39),VLOOKUP($F190,AREA_LIFE,Seq!AN$1,FALSE)-Life!AN$39,".")</f>
        <v>-0.14195121951219392</v>
      </c>
      <c r="GG190">
        <f>IF( ISNUMBER(VLOOKUP($F190,AREA_LIFE,Seq!AO$1,FALSE)-Life!AO$39),VLOOKUP($F190,AREA_LIFE,Seq!AO$1,FALSE)-Life!AO$39,".")</f>
        <v>-0.34982926829268024</v>
      </c>
      <c r="GH190">
        <f>IF( ISNUMBER(VLOOKUP($F190,AREA_LIFE,Seq!AP$1,FALSE)-Life!AP$39),VLOOKUP($F190,AREA_LIFE,Seq!AP$1,FALSE)-Life!AP$39,".")</f>
        <v>-0.54307317073171646</v>
      </c>
      <c r="GI190">
        <f>IF( ISNUMBER(VLOOKUP($F190,AREA_LIFE,Seq!AQ$1,FALSE)-Life!AQ$39),VLOOKUP($F190,AREA_LIFE,Seq!AQ$1,FALSE)-Life!AQ$39,".")</f>
        <v>-0.71253658536583941</v>
      </c>
      <c r="GJ190">
        <f>IF( ISNUMBER(VLOOKUP($F190,AREA_LIFE,Seq!AR$1,FALSE)-Life!AR$39),VLOOKUP($F190,AREA_LIFE,Seq!AR$1,FALSE)-Life!AR$39,".")</f>
        <v>-0.85402439024390731</v>
      </c>
      <c r="GK190">
        <f>IF( ISNUMBER(VLOOKUP($F190,AREA_LIFE,Seq!AS$1,FALSE)-Life!AS$39),VLOOKUP($F190,AREA_LIFE,Seq!AS$1,FALSE)-Life!AS$39,".")</f>
        <v>-0.967365853658535</v>
      </c>
      <c r="GL190">
        <f>IF( ISNUMBER(VLOOKUP($F190,AREA_LIFE,Seq!AT$1,FALSE)-Life!AT$39),VLOOKUP($F190,AREA_LIFE,Seq!AT$1,FALSE)-Life!AT$39,".")</f>
        <v>-1.0534146341463639</v>
      </c>
      <c r="GM190">
        <f>IF( ISNUMBER(VLOOKUP($F190,AREA_LIFE,Seq!AU$1,FALSE)-Life!AU$39),VLOOKUP($F190,AREA_LIFE,Seq!AU$1,FALSE)-Life!AU$39,".")</f>
        <v>-1.1170000000000044</v>
      </c>
      <c r="GN190">
        <f>IF( ISNUMBER(VLOOKUP($F190,AREA_LIFE,Seq!AV$1,FALSE)-Life!AV$39),VLOOKUP($F190,AREA_LIFE,Seq!AV$1,FALSE)-Life!AV$39,".")</f>
        <v>-1.1645121951219295</v>
      </c>
      <c r="GO190">
        <f>IF( ISNUMBER(VLOOKUP($F190,AREA_LIFE,Seq!AW$1,FALSE)-Life!AW$39),VLOOKUP($F190,AREA_LIFE,Seq!AW$1,FALSE)-Life!AW$39,".")</f>
        <v>-1.2050243902439064</v>
      </c>
      <c r="GP190">
        <f>IF( ISNUMBER(VLOOKUP($F190,AREA_LIFE,Seq!AX$1,FALSE)-Life!AX$39),VLOOKUP($F190,AREA_LIFE,Seq!AX$1,FALSE)-Life!AX$39,".")</f>
        <v>-1.2480731707317148</v>
      </c>
      <c r="GQ190">
        <f t="shared" si="131"/>
        <v>-1.2480731707317148</v>
      </c>
      <c r="GS190">
        <f>IFERROR(VLOOKUP($F190,AREA_LIFE,Seq!V$1,FALSE),".")</f>
        <v>67.550000000000011</v>
      </c>
      <c r="GT190">
        <f>IFERROR(VLOOKUP($F190,AREA_LIFE,Seq!W$1,FALSE),".")</f>
        <v>67.799731707317079</v>
      </c>
      <c r="GU190">
        <f>IFERROR(VLOOKUP($F190,AREA_LIFE,Seq!X$1,FALSE),".")</f>
        <v>68.049487804878069</v>
      </c>
      <c r="GV190">
        <f>IFERROR(VLOOKUP($F190,AREA_LIFE,Seq!Y$1,FALSE),".")</f>
        <v>68.295292682926828</v>
      </c>
      <c r="GW190">
        <f>IFERROR(VLOOKUP($F190,AREA_LIFE,Seq!Z$1,FALSE),".")</f>
        <v>68.533658536585378</v>
      </c>
      <c r="GX190">
        <f>IFERROR(VLOOKUP($F190,AREA_LIFE,Seq!AA$1,FALSE),".")</f>
        <v>68.759658536585377</v>
      </c>
      <c r="GY190">
        <f>IFERROR(VLOOKUP($F190,AREA_LIFE,Seq!AB$1,FALSE),".")</f>
        <v>68.965902439024404</v>
      </c>
      <c r="GZ190">
        <f>IFERROR(VLOOKUP($F190,AREA_LIFE,Seq!AC$1,FALSE),".")</f>
        <v>69.151926829268291</v>
      </c>
      <c r="HA190">
        <f>IFERROR(VLOOKUP($F190,AREA_LIFE,Seq!AD$1,FALSE),".")</f>
        <v>69.315195121951234</v>
      </c>
      <c r="HB190">
        <f>IFERROR(VLOOKUP($F190,AREA_LIFE,Seq!AE$1,FALSE),".")</f>
        <v>69.457682926829293</v>
      </c>
      <c r="HC190">
        <f>IFERROR(VLOOKUP($F190,AREA_LIFE,Seq!AF$1,FALSE),".")</f>
        <v>69.582317073170742</v>
      </c>
      <c r="HD190">
        <f>IFERROR(VLOOKUP($F190,AREA_LIFE,Seq!AG$1,FALSE),".")</f>
        <v>69.6930487804878</v>
      </c>
      <c r="HE190">
        <f>IFERROR(VLOOKUP($F190,AREA_LIFE,Seq!AH$1,FALSE),".")</f>
        <v>69.797219512195127</v>
      </c>
      <c r="HF190">
        <f>IFERROR(VLOOKUP($F190,AREA_LIFE,Seq!AI$1,FALSE),".")</f>
        <v>69.900731707317078</v>
      </c>
      <c r="HG190">
        <f>IFERROR(VLOOKUP($F190,AREA_LIFE,Seq!AJ$1,FALSE),".")</f>
        <v>70.006463414634155</v>
      </c>
      <c r="HH190">
        <f>IFERROR(VLOOKUP($F190,AREA_LIFE,Seq!AK$1,FALSE),".")</f>
        <v>70.119268292682946</v>
      </c>
      <c r="HI190">
        <f>IFERROR(VLOOKUP($F190,AREA_LIFE,Seq!AL$1,FALSE),".")</f>
        <v>70.238512195121956</v>
      </c>
      <c r="HJ190">
        <f>IFERROR(VLOOKUP($F190,AREA_LIFE,Seq!AM$1,FALSE),".")</f>
        <v>70.363682926829284</v>
      </c>
      <c r="HK190">
        <f>IFERROR(VLOOKUP($F190,AREA_LIFE,Seq!AN$1,FALSE),".")</f>
        <v>70.492853658536603</v>
      </c>
      <c r="HL190">
        <f>IFERROR(VLOOKUP($F190,AREA_LIFE,Seq!AO$1,FALSE),".")</f>
        <v>70.625073170731724</v>
      </c>
      <c r="HM190">
        <f>IFERROR(VLOOKUP($F190,AREA_LIFE,Seq!AP$1,FALSE),".")</f>
        <v>70.7609268292683</v>
      </c>
      <c r="HN190">
        <f>IFERROR(VLOOKUP($F190,AREA_LIFE,Seq!AQ$1,FALSE),".")</f>
        <v>70.899048780487817</v>
      </c>
      <c r="HO190">
        <f>IFERROR(VLOOKUP($F190,AREA_LIFE,Seq!AR$1,FALSE),".")</f>
        <v>71.039121951219514</v>
      </c>
      <c r="HP190">
        <f>IFERROR(VLOOKUP($F190,AREA_LIFE,Seq!AS$1,FALSE),".")</f>
        <v>71.179804878048785</v>
      </c>
      <c r="HQ190">
        <f>IFERROR(VLOOKUP($F190,AREA_LIFE,Seq!AT$1,FALSE),".")</f>
        <v>71.320268292682925</v>
      </c>
      <c r="HR190">
        <f>IFERROR(VLOOKUP($F190,AREA_LIFE,Seq!AU$1,FALSE),".")</f>
        <v>71.459658536585366</v>
      </c>
      <c r="HS190">
        <f>IFERROR(VLOOKUP($F190,AREA_LIFE,Seq!AV$1,FALSE),".")</f>
        <v>71.599097560975622</v>
      </c>
      <c r="HT190">
        <f>IFERROR(VLOOKUP($F190,AREA_LIFE,Seq!AW$1,FALSE),".")</f>
        <v>71.738048780487802</v>
      </c>
      <c r="HU190">
        <f>IFERROR(VLOOKUP($F190,AREA_LIFE,Seq!AX$1,FALSE),".")</f>
        <v>71.876487804878053</v>
      </c>
      <c r="HV190" t="str">
        <f>IFERROR(VLOOKUP($F190,AREA_LIFE,Seq!AY$1,FALSE),".")</f>
        <v>.</v>
      </c>
      <c r="HZ190">
        <f t="shared" si="134"/>
        <v>294</v>
      </c>
      <c r="IA190">
        <f t="shared" si="132"/>
        <v>0</v>
      </c>
      <c r="IB190">
        <f t="shared" si="135"/>
        <v>44471919.728446238</v>
      </c>
      <c r="IC190">
        <f t="shared" si="136"/>
        <v>-44448191.457675971</v>
      </c>
      <c r="ID190">
        <f t="shared" si="133"/>
        <v>9.2119034502458633E-2</v>
      </c>
      <c r="IE190" t="str">
        <f>work!FK190</f>
        <v>.</v>
      </c>
      <c r="IF190" t="str">
        <f>work!FL190</f>
        <v>.</v>
      </c>
      <c r="IG190" t="str">
        <f>work!FM190</f>
        <v>.</v>
      </c>
      <c r="IH190" t="str">
        <f>IF(ISNUMBER(work!FS190-work!FK190),work!FS190-work!FK190,".")</f>
        <v>.</v>
      </c>
      <c r="II190" t="str">
        <f>IF(ISNUMBER(work!FT190-work!FL190),work!FT190-work!FL190,".")</f>
        <v>.</v>
      </c>
      <c r="IJ190" t="str">
        <f>IF(ISNUMBER(work!FU190-work!FM190),work!FU190-work!FM190,".")</f>
        <v>.</v>
      </c>
    </row>
    <row r="191" spans="1:244" hidden="1">
      <c r="A191" s="24" t="str">
        <f t="shared" si="97"/>
        <v>大洋洲及太平洋岛屿</v>
      </c>
      <c r="B191" s="24" t="str">
        <f t="shared" si="137"/>
        <v>Out</v>
      </c>
      <c r="C191" s="24" t="str">
        <f t="shared" si="138"/>
        <v>Out</v>
      </c>
      <c r="D191" s="24"/>
      <c r="E191" s="25" t="s">
        <v>2669</v>
      </c>
      <c r="F191" s="26" t="str">
        <f t="shared" si="100"/>
        <v>Samoa</v>
      </c>
      <c r="G191" s="27" t="str">
        <f t="shared" si="101"/>
        <v>.</v>
      </c>
      <c r="H191" s="27" t="str">
        <f t="shared" si="102"/>
        <v>.</v>
      </c>
      <c r="I191" s="27" t="str">
        <f t="shared" si="103"/>
        <v>.</v>
      </c>
      <c r="J191" s="27" t="str">
        <f t="shared" si="104"/>
        <v>.</v>
      </c>
      <c r="K191" s="27" t="str">
        <f t="shared" si="105"/>
        <v>.</v>
      </c>
      <c r="L191" s="27" t="str">
        <f t="shared" si="106"/>
        <v>.</v>
      </c>
      <c r="M191" s="27" t="str">
        <f t="shared" si="107"/>
        <v>.</v>
      </c>
      <c r="N191" s="27" t="str">
        <f t="shared" si="108"/>
        <v>.</v>
      </c>
      <c r="O191" s="27">
        <f t="shared" si="109"/>
        <v>0</v>
      </c>
      <c r="P191" s="27">
        <f t="shared" si="110"/>
        <v>98</v>
      </c>
      <c r="Q191" s="27">
        <f t="shared" si="111"/>
        <v>2360</v>
      </c>
      <c r="R191" s="27">
        <f t="shared" si="112"/>
        <v>6339</v>
      </c>
      <c r="S191" s="27">
        <f t="shared" si="113"/>
        <v>6563</v>
      </c>
      <c r="T191" s="27">
        <f t="shared" si="114"/>
        <v>18438</v>
      </c>
      <c r="U191" s="27">
        <f t="shared" si="115"/>
        <v>12654</v>
      </c>
      <c r="V191" s="27">
        <f t="shared" si="116"/>
        <v>20136</v>
      </c>
      <c r="W191" s="27">
        <f t="shared" si="117"/>
        <v>28316</v>
      </c>
      <c r="X191" s="27">
        <f t="shared" si="118"/>
        <v>54321</v>
      </c>
      <c r="Y191" s="27">
        <f t="shared" si="119"/>
        <v>87947</v>
      </c>
      <c r="Z191" s="27">
        <f t="shared" si="120"/>
        <v>98572</v>
      </c>
      <c r="AA191" s="27">
        <f t="shared" si="121"/>
        <v>114137</v>
      </c>
      <c r="AB191" s="27">
        <f t="shared" si="122"/>
        <v>136083</v>
      </c>
      <c r="AC191" s="27">
        <f t="shared" si="123"/>
        <v>153754</v>
      </c>
      <c r="AD191" s="27">
        <f t="shared" si="124"/>
        <v>216988</v>
      </c>
      <c r="AE191" s="27">
        <f t="shared" si="139"/>
        <v>254975</v>
      </c>
      <c r="AF191" s="27">
        <f t="shared" si="140"/>
        <v>202003</v>
      </c>
      <c r="AG191" s="27"/>
      <c r="AH191" s="27" t="str">
        <f>IF(ISNUMBER(work!C191+work!AH191),work!C191+work!AH191,".")</f>
        <v>.</v>
      </c>
      <c r="AI191" s="27" t="str">
        <f>IF(ISNUMBER(work!D191+work!AI191),work!D191+work!AI191,".")</f>
        <v>.</v>
      </c>
      <c r="AJ191" s="27">
        <f>IF(ISNUMBER(work!E191+work!AJ191),work!E191+work!AJ191,".")</f>
        <v>21013392.729620416</v>
      </c>
      <c r="AK191" s="27">
        <f>IF(ISNUMBER(work!F191+work!AK191),work!F191+work!AK191,".")</f>
        <v>23302118.820090182</v>
      </c>
      <c r="AL191" s="27">
        <f>IF(ISNUMBER(work!G191+work!AL191),work!G191+work!AL191,".")</f>
        <v>26841726.973794084</v>
      </c>
      <c r="AM191" s="27">
        <f>IF(ISNUMBER(work!H191+work!AM191),work!H191+work!AM191,".")</f>
        <v>30463746.176900499</v>
      </c>
      <c r="AN191" s="27">
        <f>IF(ISNUMBER(work!I191+work!AN191),work!I191+work!AN191,".")</f>
        <v>33143978.933583837</v>
      </c>
      <c r="AO191" s="27">
        <f>IF(ISNUMBER(work!J191+work!AO191),work!J191+work!AO191,".")</f>
        <v>36986627.19756341</v>
      </c>
      <c r="AP191" s="27">
        <f>IF(ISNUMBER(work!K191+work!AP191),work!K191+work!AP191,".")</f>
        <v>41163751.197692439</v>
      </c>
      <c r="AQ191" s="27">
        <f>IF(ISNUMBER(work!L191+work!AQ191),work!L191+work!AQ191,".")</f>
        <v>42851393.168486908</v>
      </c>
      <c r="AR191" s="27">
        <f>IF(ISNUMBER(work!M191+work!AR191),work!M191+work!AR191,".")</f>
        <v>44478186.527549207</v>
      </c>
      <c r="AS191" s="27">
        <f>IF(ISNUMBER(work!N191+work!AS191),work!N191+work!AS191,".")</f>
        <v>48568094.631122097</v>
      </c>
      <c r="AT191" s="27">
        <f>IF(ISNUMBER(work!O191+work!AT191),work!O191+work!AT191,".")</f>
        <v>55462213.263392039</v>
      </c>
      <c r="AU191" s="27">
        <f>IF(ISNUMBER(work!P191+work!AU191),work!P191+work!AU191,".")</f>
        <v>63225172.949148446</v>
      </c>
      <c r="AV191" s="27">
        <f>IF(ISNUMBER(work!Q191+work!AV191),work!Q191+work!AV191,".")</f>
        <v>71504791.94018802</v>
      </c>
      <c r="AW191" s="27">
        <f>IF(ISNUMBER(work!R191+work!AW191),work!R191+work!AW191,".")</f>
        <v>79298035.270043373</v>
      </c>
      <c r="AX191" s="27">
        <f>IF(ISNUMBER(work!S191+work!AX191),work!S191+work!AX191,".")</f>
        <v>87227317.881163463</v>
      </c>
      <c r="AY191" s="27">
        <f>IF(ISNUMBER(work!T191+work!AY191),work!T191+work!AY191,".")</f>
        <v>95337716.512362987</v>
      </c>
      <c r="AZ191" s="27">
        <f>IF(ISNUMBER(work!U191+work!AZ191),work!U191+work!AZ191,".")</f>
        <v>102772941.29853362</v>
      </c>
      <c r="BA191" s="27">
        <f>IF(ISNUMBER(work!V191+work!BA191),work!V191+work!BA191,".")</f>
        <v>110582559.38690752</v>
      </c>
      <c r="BB191" s="27">
        <f>IF(ISNUMBER(work!W191+work!BB191),work!W191+work!BB191,".")</f>
        <v>119871196.84997575</v>
      </c>
      <c r="BC191" s="27">
        <f>IF(ISNUMBER(work!X191+work!BC191),work!X191+work!BC191,".")</f>
        <v>129820226.25540213</v>
      </c>
      <c r="BD191" s="27">
        <f>IF(ISNUMBER(work!Y191+work!BD191),work!Y191+work!BD191,".")</f>
        <v>141632702.93927565</v>
      </c>
      <c r="BE191" s="27">
        <f>IF(ISNUMBER(work!Z191+work!BE191),work!Z191+work!BE191,".")</f>
        <v>155794617.02152288</v>
      </c>
      <c r="BF191" s="27">
        <f>IF(ISNUMBER(work!AA191+work!BF191),work!AA191+work!BF191,".")</f>
        <v>171528433.03815487</v>
      </c>
      <c r="BG191" s="27">
        <f>IF(ISNUMBER(work!AB191+work!BG191),work!AB191+work!BG191,".")</f>
        <v>189365959.51631889</v>
      </c>
      <c r="BH191" s="27">
        <f>IF(ISNUMBER(work!AC191+work!BH191),work!AC191+work!BH191,".")</f>
        <v>211329249.79345965</v>
      </c>
      <c r="BI191" s="27">
        <f>IF(ISNUMBER(work!AD191+work!BI191),work!AD191+work!BI191,".")</f>
        <v>238800051.62373996</v>
      </c>
      <c r="BJ191" s="27">
        <f>IF(ISNUMBER(work!AE191+work!BJ191),work!AE191+work!BJ191,".")</f>
        <v>260288051.0483931</v>
      </c>
      <c r="BK191" s="27">
        <f>IF(ISNUMBER(work!AF191+work!BK191),work!AF191+work!BK191,".")</f>
        <v>293787087.85294509</v>
      </c>
      <c r="BL191" s="27"/>
      <c r="BM191" s="27" t="str">
        <f>IF(ISNUMBER(work!AH191-work!C191),work!AH191-work!C191,".")</f>
        <v>.</v>
      </c>
      <c r="BN191" s="27" t="str">
        <f>IF(ISNUMBER(work!AI191-work!D191),work!AI191-work!D191,".")</f>
        <v>.</v>
      </c>
      <c r="BO191" s="27">
        <f>IF(ISNUMBER(work!AJ191-work!E191),work!AJ191-work!E191,".")</f>
        <v>-20980271.652644385</v>
      </c>
      <c r="BP191" s="27">
        <f>IF(ISNUMBER(work!AK191-work!F191),work!AK191-work!F191,".")</f>
        <v>-23268854.979841419</v>
      </c>
      <c r="BQ191" s="27">
        <f>IF(ISNUMBER(work!AL191-work!G191),work!AL191-work!G191,".")</f>
        <v>-26808034.843727116</v>
      </c>
      <c r="BR191" s="27">
        <f>IF(ISNUMBER(work!AM191-work!H191),work!AM191-work!H191,".")</f>
        <v>-30428733.485986099</v>
      </c>
      <c r="BS191" s="27">
        <f>IF(ISNUMBER(work!AN191-work!I191),work!AN191-work!I191,".")</f>
        <v>-33107038.939636771</v>
      </c>
      <c r="BT191" s="27">
        <f>IF(ISNUMBER(work!AO191-work!J191),work!AO191-work!J191,".")</f>
        <v>-36949508.748950794</v>
      </c>
      <c r="BU191" s="27">
        <f>IF(ISNUMBER(work!AP191-work!K191),work!AP191-work!K191,".")</f>
        <v>-41127168.110777959</v>
      </c>
      <c r="BV191" s="27">
        <f>IF(ISNUMBER(work!AQ191-work!L191),work!AQ191-work!L191,".")</f>
        <v>-42813453.831630692</v>
      </c>
      <c r="BW191" s="27">
        <f>IF(ISNUMBER(work!AR191-work!M191),work!AR191-work!M191,".")</f>
        <v>-44441924.658573002</v>
      </c>
      <c r="BX191" s="27">
        <f>IF(ISNUMBER(work!AS191-work!N191),work!AS191-work!N191,".")</f>
        <v>-48532666.784123302</v>
      </c>
      <c r="BY191" s="27">
        <f>IF(ISNUMBER(work!AT191-work!O191),work!AT191-work!O191,".")</f>
        <v>-55426856.27281817</v>
      </c>
      <c r="BZ191" s="27">
        <f>IF(ISNUMBER(work!AU191-work!P191),work!AU191-work!P191,".")</f>
        <v>-63188366.322131142</v>
      </c>
      <c r="CA191" s="27">
        <f>IF(ISNUMBER(work!AV191-work!Q191),work!AV191-work!Q191,".")</f>
        <v>-71468920.975629181</v>
      </c>
      <c r="CB191" s="27">
        <f>IF(ISNUMBER(work!AW191-work!R191),work!AW191-work!R191,".")</f>
        <v>-79259812.353598028</v>
      </c>
      <c r="CC191" s="27">
        <f>IF(ISNUMBER(work!AX191-work!S191),work!AX191-work!S191,".")</f>
        <v>-87186314.504841939</v>
      </c>
      <c r="CD191" s="27">
        <f>IF(ISNUMBER(work!AY191-work!T191),work!AY191-work!T191,".")</f>
        <v>-95296383.685541004</v>
      </c>
      <c r="CE191" s="27">
        <f>IF(ISNUMBER(work!AZ191-work!U191),work!AZ191-work!U191,".")</f>
        <v>-102730618.71480638</v>
      </c>
      <c r="CF191" s="27">
        <f>IF(ISNUMBER(work!BA191-work!V191),work!BA191-work!V191,".")</f>
        <v>-110539271.18744648</v>
      </c>
      <c r="CG191" s="27">
        <f>IF(ISNUMBER(work!BB191-work!W191),work!BB191-work!W191,".")</f>
        <v>-119824867.49262424</v>
      </c>
      <c r="CH191" s="27">
        <f>IF(ISNUMBER(work!BC191-work!X191),work!BC191-work!X191,".")</f>
        <v>-129770611.42763387</v>
      </c>
      <c r="CI191" s="27">
        <f>IF(ISNUMBER(work!BD191-work!Y191),work!BD191-work!Y191,".")</f>
        <v>-141580900.97291633</v>
      </c>
      <c r="CJ191" s="27">
        <f>IF(ISNUMBER(work!BE191-work!Z191),work!BE191-work!Z191,".")</f>
        <v>-155740347.28188914</v>
      </c>
      <c r="CK191" s="27">
        <f>IF(ISNUMBER(work!BF191-work!AA191),work!BF191-work!AA191,".")</f>
        <v>-171471562.65990111</v>
      </c>
      <c r="CL191" s="27">
        <f>IF(ISNUMBER(work!BG191-work!AB191),work!BG191-work!AB191,".")</f>
        <v>-189306035.73433509</v>
      </c>
      <c r="CM191" s="27">
        <f>IF(ISNUMBER(work!BH191-work!AC191),work!BH191-work!AC191,".")</f>
        <v>-211268696.90627033</v>
      </c>
      <c r="CN191" s="27">
        <f>IF(ISNUMBER(work!BI191-work!AD191),work!BI191-work!AD191,".")</f>
        <v>-238735628.14695406</v>
      </c>
      <c r="CO191" s="27">
        <f>IF(ISNUMBER(work!BJ191-work!AE191),work!BJ191-work!AE191,".")</f>
        <v>-260225839.90166488</v>
      </c>
      <c r="CP191" s="27">
        <f>IF(ISNUMBER(work!BK191-work!AF191),work!BK191-work!AF191,".")</f>
        <v>-293722019.97584558</v>
      </c>
      <c r="CQ191" s="27"/>
      <c r="CR191" s="27"/>
      <c r="CS191" s="27" t="str">
        <f>IF(ISNUMBER(work!CR191-work!BN191),work!CR191-work!BN191,".")</f>
        <v>.</v>
      </c>
      <c r="CT191" s="27" t="str">
        <f>IF(ISNUMBER(work!CS191-work!BO191),work!CS191-work!BO191,".")</f>
        <v>.</v>
      </c>
      <c r="CU191" s="27" t="str">
        <f>IF(ISNUMBER(work!CT191-work!BP191),work!CT191-work!BP191,".")</f>
        <v>.</v>
      </c>
      <c r="CV191" s="27" t="str">
        <f>IF(ISNUMBER(work!CU191-work!BQ191),work!CU191-work!BQ191,".")</f>
        <v>.</v>
      </c>
      <c r="CW191" s="27" t="str">
        <f>IF(ISNUMBER(work!CV191-work!BR191),work!CV191-work!BR191,".")</f>
        <v>.</v>
      </c>
      <c r="CX191" s="27" t="str">
        <f>IF(ISNUMBER(work!CW191-work!BS191),work!CW191-work!BS191,".")</f>
        <v>.</v>
      </c>
      <c r="CY191" s="27" t="str">
        <f>IF(ISNUMBER(work!CX191-work!BT191),work!CX191-work!BT191,".")</f>
        <v>.</v>
      </c>
      <c r="CZ191" s="27" t="str">
        <f>IF(ISNUMBER(work!CY191-work!BU191),work!CY191-work!BU191,".")</f>
        <v>.</v>
      </c>
      <c r="DA191" s="27" t="str">
        <f>IF(ISNUMBER(work!CZ191-work!BV191),work!CZ191-work!BV191,".")</f>
        <v>.</v>
      </c>
      <c r="DB191" s="27" t="str">
        <f>IF(ISNUMBER(work!DA191-work!BW191),work!DA191-work!BW191,".")</f>
        <v>.</v>
      </c>
      <c r="DC191" s="27" t="str">
        <f>IF(ISNUMBER(work!DB191-work!BX191),work!DB191-work!BX191,".")</f>
        <v>.</v>
      </c>
      <c r="DD191" s="27" t="str">
        <f>IF(ISNUMBER(work!DC191-work!BY191),work!DC191-work!BY191,".")</f>
        <v>.</v>
      </c>
      <c r="DE191" s="27" t="str">
        <f>IF(ISNUMBER(work!DD191-work!BZ191),work!DD191-work!BZ191,".")</f>
        <v>.</v>
      </c>
      <c r="DF191" s="27" t="str">
        <f>IF(ISNUMBER(work!DE191-work!CA191),work!DE191-work!CA191,".")</f>
        <v>.</v>
      </c>
      <c r="DG191" s="27" t="str">
        <f>IF(ISNUMBER(work!DF191-work!CB191),work!DF191-work!CB191,".")</f>
        <v>.</v>
      </c>
      <c r="DH191" s="27" t="str">
        <f>IF(ISNUMBER(work!DG191-work!CC191),work!DG191-work!CC191,".")</f>
        <v>.</v>
      </c>
      <c r="DI191" s="27" t="str">
        <f>IF(ISNUMBER(work!DH191-work!CD191),work!DH191-work!CD191,".")</f>
        <v>.</v>
      </c>
      <c r="DJ191" s="27" t="str">
        <f>IF(ISNUMBER(work!DI191-work!CE191),work!DI191-work!CE191,".")</f>
        <v>.</v>
      </c>
      <c r="DK191" s="27" t="str">
        <f>IF(ISNUMBER(work!DJ191-work!CF191),work!DJ191-work!CF191,".")</f>
        <v>.</v>
      </c>
      <c r="DL191" s="27" t="str">
        <f>IF(ISNUMBER(work!DK191-work!CG191),work!DK191-work!CG191,".")</f>
        <v>.</v>
      </c>
      <c r="DM191" s="27" t="str">
        <f>IF(ISNUMBER(work!DL191-work!CH191),work!DL191-work!CH191,".")</f>
        <v>.</v>
      </c>
      <c r="DN191" s="27" t="str">
        <f>IF(ISNUMBER(work!DM191-work!CI191),work!DM191-work!CI191,".")</f>
        <v>.</v>
      </c>
      <c r="DO191" s="27" t="str">
        <f>IF(ISNUMBER(work!DN191-work!CJ191),work!DN191-work!CJ191,".")</f>
        <v>.</v>
      </c>
      <c r="DP191" s="27" t="str">
        <f>IF(ISNUMBER(work!DO191-work!CK191),work!DO191-work!CK191,".")</f>
        <v>.</v>
      </c>
      <c r="DQ191" s="27" t="str">
        <f>IF(ISNUMBER(work!DP191-work!CL191),work!DP191-work!CL191,".")</f>
        <v>.</v>
      </c>
      <c r="DR191" s="27" t="str">
        <f>IF(ISNUMBER(work!DQ191-work!CM191),work!DQ191-work!CM191,".")</f>
        <v>.</v>
      </c>
      <c r="DS191" s="27" t="str">
        <f>IF(ISNUMBER(work!DR191-work!CN191),work!DR191-work!CN191,".")</f>
        <v>.</v>
      </c>
      <c r="DT191" s="27" t="str">
        <f>IF(ISNUMBER(work!DS191-work!CO191),work!DS191-work!CO191,".")</f>
        <v>.</v>
      </c>
      <c r="DU191" s="27" t="str">
        <f>IF(ISNUMBER(work!DT191-work!CP191),work!DT191-work!CP191,".")</f>
        <v>.</v>
      </c>
      <c r="DV191" s="27" t="str">
        <f t="shared" si="127"/>
        <v>.</v>
      </c>
      <c r="DW191" s="27"/>
      <c r="DX191" s="27" t="str">
        <f>IF(ISNUMBER(work!FJ191/work!FN191),work!FJ191/work!FN191,".")</f>
        <v>.</v>
      </c>
      <c r="DY191" s="27" t="str">
        <f>IF(ISNUMBER(work!FK191/work!FO191),work!FK191/work!FO191,".")</f>
        <v>.</v>
      </c>
      <c r="DZ191" s="27" t="str">
        <f>IF(ISNUMBER(work!FL191/work!FP191),work!FL191/work!FP191,".")</f>
        <v>.</v>
      </c>
      <c r="EA191" s="27" t="str">
        <f>IF(ISNUMBER(work!FM191/work!FQ191),work!FM191/work!FQ191,".")</f>
        <v>.</v>
      </c>
      <c r="EB191" s="27" t="str">
        <f>IF(ISNUMBER((work!FK191+work!FL191)/(work!FO191+work!FP191)),(work!FK191+work!FL191)/(work!FO191+work!FP191),".")</f>
        <v>.</v>
      </c>
      <c r="EC191" s="27" t="str">
        <f>IF(ISNUMBER(work!FR191/work!FV191),work!FR191/work!FV191,".")</f>
        <v>.</v>
      </c>
      <c r="ED191" s="27" t="str">
        <f>IF(ISNUMBER(work!FS191/work!FW191),work!FS191/work!FW191,".")</f>
        <v>.</v>
      </c>
      <c r="EE191" s="27" t="str">
        <f>IF(ISNUMBER(work!FT191/work!FX191),work!FT191/work!FX191,".")</f>
        <v>.</v>
      </c>
      <c r="EF191" s="27" t="str">
        <f>IF(ISNUMBER(work!FU191/work!FY191),work!FU191/work!FY191,".")</f>
        <v>.</v>
      </c>
      <c r="EG191" s="27" t="str">
        <f>IF(ISNUMBER((work!FS191+work!FT191)/(work!FW191+work!FX191)),(work!FS191+work!FT191)/(work!FW191+work!FX191),".")</f>
        <v>.</v>
      </c>
      <c r="EH191" s="27" t="str">
        <f>work!EZ191</f>
        <v>.</v>
      </c>
      <c r="EI191" s="27" t="str">
        <f>work!FA191</f>
        <v>.</v>
      </c>
      <c r="EJ191" s="27">
        <f>work!FB191</f>
        <v>0.52133257536090283</v>
      </c>
      <c r="EK191" s="27"/>
      <c r="EL191" s="27" t="str">
        <f t="shared" si="141"/>
        <v>.</v>
      </c>
      <c r="EM191" t="str">
        <f t="shared" si="129"/>
        <v>.</v>
      </c>
      <c r="EN191" t="str">
        <f>work!FM191</f>
        <v>.</v>
      </c>
      <c r="EO191" t="str">
        <f>IF(ISNUMBER(work!FK191+work!FL191),work!FK191+work!FL191,".")</f>
        <v>.</v>
      </c>
      <c r="EP191" t="str">
        <f>IF(ISNUMBER(work!FU191-work!FM191),work!FU191-work!FM191,".")</f>
        <v>.</v>
      </c>
      <c r="EQ191" t="str">
        <f>IF(ISNUMBER(work!FS191+work!FT191-work!FK191-work!FL191),(work!FS191+work!FT191-work!FK191-work!FL191),".")</f>
        <v>.</v>
      </c>
      <c r="EU191" t="str">
        <f>work!FC191</f>
        <v>.</v>
      </c>
      <c r="EV191" t="str">
        <f>work!FD191</f>
        <v>.</v>
      </c>
      <c r="EW191" t="str">
        <f>IF(ISNUMBER(VLOOKUP($F191,AREA_EM_ALLYEAR,Seq!B$1,FALSE)),VLOOKUP($F191,AREA_EM_ALLYEAR,Seq!B$1,FALSE),".")</f>
        <v>.</v>
      </c>
      <c r="EX191" t="str">
        <f>IF(ISNUMBER(VLOOKUP($F191,AREA_EM_ALLYEAR,Seq!C$1,FALSE)),VLOOKUP($F191,AREA_EM_ALLYEAR,Seq!C$1,FALSE),".")</f>
        <v>.</v>
      </c>
      <c r="EY191" t="str">
        <f>IF(ISNUMBER(VLOOKUP($F191,AREA_EM_ALLYEAR,Seq!D$1,FALSE)),VLOOKUP($F191,AREA_EM_ALLYEAR,Seq!D$1,FALSE),".")</f>
        <v>.</v>
      </c>
      <c r="EZ191" t="str">
        <f>IF(ISNUMBER(VLOOKUP($F191,AREA_EM_ALLYEAR,Seq!E$1,FALSE)),VLOOKUP($F191,AREA_EM_ALLYEAR,Seq!E$1,FALSE),".")</f>
        <v>.</v>
      </c>
      <c r="FA191" t="str">
        <f>IF(ISNUMBER(VLOOKUP($F191,AREA_EM_ALLYEAR,Seq!F$1,FALSE)),VLOOKUP($F191,AREA_EM_ALLYEAR,Seq!F$1,FALSE),".")</f>
        <v>.</v>
      </c>
      <c r="FB191" t="str">
        <f>IF(ISNUMBER(VLOOKUP($F191,AREA_EM_ALLYEAR,Seq!G$1,FALSE)),VLOOKUP($F191,AREA_EM_ALLYEAR,Seq!G$1,FALSE),".")</f>
        <v>.</v>
      </c>
      <c r="FC191" t="str">
        <f>IF(ISNUMBER(VLOOKUP($F191,AREA_EM_ALLYEAR,Seq!H$1,FALSE)),VLOOKUP($F191,AREA_EM_ALLYEAR,Seq!H$1,FALSE),".")</f>
        <v>.</v>
      </c>
      <c r="FD191" t="str">
        <f>IF(ISNUMBER(VLOOKUP($F191,AREA_EM_ALLYEAR,Seq!I$1,FALSE)),VLOOKUP($F191,AREA_EM_ALLYEAR,Seq!I$1,FALSE),".")</f>
        <v>.</v>
      </c>
      <c r="FE191" t="str">
        <f>IF(ISNUMBER(VLOOKUP($F191,AREA_EM_ALLYEAR,Seq!J$1,FALSE)),VLOOKUP($F191,AREA_EM_ALLYEAR,Seq!J$1,FALSE),".")</f>
        <v>.</v>
      </c>
      <c r="FF191" t="str">
        <f>IF(ISNUMBER(VLOOKUP($F191,AREA_EM_ALLYEAR,Seq!K$1,FALSE)),VLOOKUP($F191,AREA_EM_ALLYEAR,Seq!K$1,FALSE),".")</f>
        <v>.</v>
      </c>
      <c r="FG191" t="str">
        <f>IF(ISNUMBER(VLOOKUP($F191,AREA_EM_ALLYEAR,Seq!L$1,FALSE)),VLOOKUP($F191,AREA_EM_ALLYEAR,Seq!L$1,FALSE),".")</f>
        <v>.</v>
      </c>
      <c r="FH191" t="str">
        <f>IF(ISNUMBER(VLOOKUP($F191,AREA_EM_ALLYEAR,Seq!M$1,FALSE)),VLOOKUP($F191,AREA_EM_ALLYEAR,Seq!M$1,FALSE),".")</f>
        <v>.</v>
      </c>
      <c r="FI191" t="str">
        <f>IF(ISNUMBER(VLOOKUP($F191,AREA_EM_ALLYEAR,Seq!N$1,FALSE)),VLOOKUP($F191,AREA_EM_ALLYEAR,Seq!N$1,FALSE),".")</f>
        <v>.</v>
      </c>
      <c r="FJ191" t="str">
        <f>IF(ISNUMBER(VLOOKUP($F191,AREA_EM_ALLYEAR,Seq!O$1,FALSE)),VLOOKUP($F191,AREA_EM_ALLYEAR,Seq!O$1,FALSE),".")</f>
        <v>.</v>
      </c>
      <c r="FK191" t="str">
        <f t="shared" si="130"/>
        <v>.</v>
      </c>
      <c r="FN191">
        <f>IF( ISNUMBER(VLOOKUP($F191,AREA_LIFE,Seq!V$1,FALSE)-Life!V$39),VLOOKUP($F191,AREA_LIFE,Seq!V$1,FALSE)-Life!V$39,".")</f>
        <v>-5.998878048780476</v>
      </c>
      <c r="FO191">
        <f>IF( ISNUMBER(VLOOKUP($F191,AREA_LIFE,Seq!W$1,FALSE)-Life!W$39),VLOOKUP($F191,AREA_LIFE,Seq!W$1,FALSE)-Life!W$39,".")</f>
        <v>-5.6982195121951094</v>
      </c>
      <c r="FP191">
        <f>IF( ISNUMBER(VLOOKUP($F191,AREA_LIFE,Seq!X$1,FALSE)-Life!X$39),VLOOKUP($F191,AREA_LIFE,Seq!X$1,FALSE)-Life!X$39,".")</f>
        <v>-5.3819756097561111</v>
      </c>
      <c r="FQ191">
        <f>IF( ISNUMBER(VLOOKUP($F191,AREA_LIFE,Seq!Y$1,FALSE)-Life!Y$39),VLOOKUP($F191,AREA_LIFE,Seq!Y$1,FALSE)-Life!Y$39,".")</f>
        <v>-5.056658536585374</v>
      </c>
      <c r="FR191">
        <f>IF( ISNUMBER(VLOOKUP($F191,AREA_LIFE,Seq!Z$1,FALSE)-Life!Z$39),VLOOKUP($F191,AREA_LIFE,Seq!Z$1,FALSE)-Life!Z$39,".")</f>
        <v>-4.7332926829268231</v>
      </c>
      <c r="FS191">
        <f>IF( ISNUMBER(VLOOKUP($F191,AREA_LIFE,Seq!AA$1,FALSE)-Life!AA$39),VLOOKUP($F191,AREA_LIFE,Seq!AA$1,FALSE)-Life!AA$39,".")</f>
        <v>-4.417439024390255</v>
      </c>
      <c r="FT191">
        <f>IF( ISNUMBER(VLOOKUP($F191,AREA_LIFE,Seq!AB$1,FALSE)-Life!AB$39),VLOOKUP($F191,AREA_LIFE,Seq!AB$1,FALSE)-Life!AB$39,".")</f>
        <v>-4.1122195121951179</v>
      </c>
      <c r="FU191">
        <f>IF( ISNUMBER(VLOOKUP($F191,AREA_LIFE,Seq!AC$1,FALSE)-Life!AC$39),VLOOKUP($F191,AREA_LIFE,Seq!AC$1,FALSE)-Life!AC$39,".")</f>
        <v>-3.8172195121951233</v>
      </c>
      <c r="FV191">
        <f>IF( ISNUMBER(VLOOKUP($F191,AREA_LIFE,Seq!AD$1,FALSE)-Life!AD$39),VLOOKUP($F191,AREA_LIFE,Seq!AD$1,FALSE)-Life!AD$39,".")</f>
        <v>-3.5339756097560837</v>
      </c>
      <c r="FW191">
        <f>IF( ISNUMBER(VLOOKUP($F191,AREA_LIFE,Seq!AE$1,FALSE)-Life!AE$39),VLOOKUP($F191,AREA_LIFE,Seq!AE$1,FALSE)-Life!AE$39,".")</f>
        <v>-3.266975609756102</v>
      </c>
      <c r="FX191">
        <f>IF( ISNUMBER(VLOOKUP($F191,AREA_LIFE,Seq!AF$1,FALSE)-Life!AF$39),VLOOKUP($F191,AREA_LIFE,Seq!AF$1,FALSE)-Life!AF$39,".")</f>
        <v>-3.0186585365853631</v>
      </c>
      <c r="FY191">
        <f>IF( ISNUMBER(VLOOKUP($F191,AREA_LIFE,Seq!AG$1,FALSE)-Life!AG$39),VLOOKUP($F191,AREA_LIFE,Seq!AG$1,FALSE)-Life!AG$39,".")</f>
        <v>-2.7904390243902526</v>
      </c>
      <c r="FZ191">
        <f>IF( ISNUMBER(VLOOKUP($F191,AREA_LIFE,Seq!AH$1,FALSE)-Life!AH$39),VLOOKUP($F191,AREA_LIFE,Seq!AH$1,FALSE)-Life!AH$39,".")</f>
        <v>-2.5832195121951145</v>
      </c>
      <c r="GA191">
        <f>IF( ISNUMBER(VLOOKUP($F191,AREA_LIFE,Seq!AI$1,FALSE)-Life!AI$39),VLOOKUP($F191,AREA_LIFE,Seq!AI$1,FALSE)-Life!AI$39,".")</f>
        <v>-2.3969268292682955</v>
      </c>
      <c r="GB191">
        <f>IF( ISNUMBER(VLOOKUP($F191,AREA_LIFE,Seq!AJ$1,FALSE)-Life!AJ$39),VLOOKUP($F191,AREA_LIFE,Seq!AJ$1,FALSE)-Life!AJ$39,".")</f>
        <v>-2.2334878048780666</v>
      </c>
      <c r="GC191">
        <f>IF( ISNUMBER(VLOOKUP($F191,AREA_LIFE,Seq!AK$1,FALSE)-Life!AK$39),VLOOKUP($F191,AREA_LIFE,Seq!AK$1,FALSE)-Life!AK$39,".")</f>
        <v>-2.0979756097561051</v>
      </c>
      <c r="GD191">
        <f>IF( ISNUMBER(VLOOKUP($F191,AREA_LIFE,Seq!AL$1,FALSE)-Life!AL$39),VLOOKUP($F191,AREA_LIFE,Seq!AL$1,FALSE)-Life!AL$39,".")</f>
        <v>-1.9943414634146137</v>
      </c>
      <c r="GE191">
        <f>IF( ISNUMBER(VLOOKUP($F191,AREA_LIFE,Seq!AM$1,FALSE)-Life!AM$39),VLOOKUP($F191,AREA_LIFE,Seq!AM$1,FALSE)-Life!AM$39,".")</f>
        <v>-1.9242195121951227</v>
      </c>
      <c r="GF191">
        <f>IF( ISNUMBER(VLOOKUP($F191,AREA_LIFE,Seq!AN$1,FALSE)-Life!AN$39),VLOOKUP($F191,AREA_LIFE,Seq!AN$1,FALSE)-Life!AN$39,".")</f>
        <v>-1.8815853658536668</v>
      </c>
      <c r="GG191">
        <f>IF( ISNUMBER(VLOOKUP($F191,AREA_LIFE,Seq!AO$1,FALSE)-Life!AO$39),VLOOKUP($F191,AREA_LIFE,Seq!AO$1,FALSE)-Life!AO$39,".")</f>
        <v>-1.8610000000000042</v>
      </c>
      <c r="GH191">
        <f>IF( ISNUMBER(VLOOKUP($F191,AREA_LIFE,Seq!AP$1,FALSE)-Life!AP$39),VLOOKUP($F191,AREA_LIFE,Seq!AP$1,FALSE)-Life!AP$39,".")</f>
        <v>-1.8519268292682938</v>
      </c>
      <c r="GI191">
        <f>IF( ISNUMBER(VLOOKUP($F191,AREA_LIFE,Seq!AQ$1,FALSE)-Life!AQ$39),VLOOKUP($F191,AREA_LIFE,Seq!AQ$1,FALSE)-Life!AQ$39,".")</f>
        <v>-1.8398536585365832</v>
      </c>
      <c r="GJ191">
        <f>IF( ISNUMBER(VLOOKUP($F191,AREA_LIFE,Seq!AR$1,FALSE)-Life!AR$39),VLOOKUP($F191,AREA_LIFE,Seq!AR$1,FALSE)-Life!AR$39,".")</f>
        <v>-1.8162195121951328</v>
      </c>
      <c r="GK191">
        <f>IF( ISNUMBER(VLOOKUP($F191,AREA_LIFE,Seq!AS$1,FALSE)-Life!AS$39),VLOOKUP($F191,AREA_LIFE,Seq!AS$1,FALSE)-Life!AS$39,".")</f>
        <v>-1.7745365853658512</v>
      </c>
      <c r="GL191">
        <f>IF( ISNUMBER(VLOOKUP($F191,AREA_LIFE,Seq!AT$1,FALSE)-Life!AT$39),VLOOKUP($F191,AREA_LIFE,Seq!AT$1,FALSE)-Life!AT$39,".")</f>
        <v>-1.712780487804892</v>
      </c>
      <c r="GM191">
        <f>IF( ISNUMBER(VLOOKUP($F191,AREA_LIFE,Seq!AU$1,FALSE)-Life!AU$39),VLOOKUP($F191,AREA_LIFE,Seq!AU$1,FALSE)-Life!AU$39,".")</f>
        <v>-1.6324634146341452</v>
      </c>
      <c r="GN191">
        <f>IF( ISNUMBER(VLOOKUP($F191,AREA_LIFE,Seq!AV$1,FALSE)-Life!AV$39),VLOOKUP($F191,AREA_LIFE,Seq!AV$1,FALSE)-Life!AV$39,".")</f>
        <v>-1.5420975609755914</v>
      </c>
      <c r="GO191">
        <f>IF( ISNUMBER(VLOOKUP($F191,AREA_LIFE,Seq!AW$1,FALSE)-Life!AW$39),VLOOKUP($F191,AREA_LIFE,Seq!AW$1,FALSE)-Life!AW$39,".")</f>
        <v>-1.4517317073170659</v>
      </c>
      <c r="GP191">
        <f>IF( ISNUMBER(VLOOKUP($F191,AREA_LIFE,Seq!AX$1,FALSE)-Life!AX$39),VLOOKUP($F191,AREA_LIFE,Seq!AX$1,FALSE)-Life!AX$39,".")</f>
        <v>-1.3713658536585456</v>
      </c>
      <c r="GQ191">
        <f t="shared" si="131"/>
        <v>-1.3713658536585456</v>
      </c>
      <c r="GS191">
        <f>IFERROR(VLOOKUP($F191,AREA_LIFE,Seq!V$1,FALSE),".")</f>
        <v>59.969512195121958</v>
      </c>
      <c r="GT191">
        <f>IFERROR(VLOOKUP($F191,AREA_LIFE,Seq!W$1,FALSE),".")</f>
        <v>60.46851219512196</v>
      </c>
      <c r="GU191">
        <f>IFERROR(VLOOKUP($F191,AREA_LIFE,Seq!X$1,FALSE),".")</f>
        <v>60.96651219512195</v>
      </c>
      <c r="GV191">
        <f>IFERROR(VLOOKUP($F191,AREA_LIFE,Seq!Y$1,FALSE),".")</f>
        <v>61.464512195121955</v>
      </c>
      <c r="GW191">
        <f>IFERROR(VLOOKUP($F191,AREA_LIFE,Seq!Z$1,FALSE),".")</f>
        <v>61.962512195121967</v>
      </c>
      <c r="GX191">
        <f>IFERROR(VLOOKUP($F191,AREA_LIFE,Seq!AA$1,FALSE),".")</f>
        <v>62.463000000000001</v>
      </c>
      <c r="GY191">
        <f>IFERROR(VLOOKUP($F191,AREA_LIFE,Seq!AB$1,FALSE),".")</f>
        <v>62.969000000000015</v>
      </c>
      <c r="GZ191">
        <f>IFERROR(VLOOKUP($F191,AREA_LIFE,Seq!AC$1,FALSE),".")</f>
        <v>63.480975609756101</v>
      </c>
      <c r="HA191">
        <f>IFERROR(VLOOKUP($F191,AREA_LIFE,Seq!AD$1,FALSE),".")</f>
        <v>63.998951219512207</v>
      </c>
      <c r="HB191">
        <f>IFERROR(VLOOKUP($F191,AREA_LIFE,Seq!AE$1,FALSE),".")</f>
        <v>64.519414634146344</v>
      </c>
      <c r="HC191">
        <f>IFERROR(VLOOKUP($F191,AREA_LIFE,Seq!AF$1,FALSE),".")</f>
        <v>65.040414634146344</v>
      </c>
      <c r="HD191">
        <f>IFERROR(VLOOKUP($F191,AREA_LIFE,Seq!AG$1,FALSE),".")</f>
        <v>65.5599512195122</v>
      </c>
      <c r="HE191">
        <f>IFERROR(VLOOKUP($F191,AREA_LIFE,Seq!AH$1,FALSE),".")</f>
        <v>66.072024390243911</v>
      </c>
      <c r="HF191">
        <f>IFERROR(VLOOKUP($F191,AREA_LIFE,Seq!AI$1,FALSE),".")</f>
        <v>66.572658536585379</v>
      </c>
      <c r="HG191">
        <f>IFERROR(VLOOKUP($F191,AREA_LIFE,Seq!AJ$1,FALSE),".")</f>
        <v>67.056853658536582</v>
      </c>
      <c r="HH191">
        <f>IFERROR(VLOOKUP($F191,AREA_LIFE,Seq!AK$1,FALSE),".")</f>
        <v>67.519560975609764</v>
      </c>
      <c r="HI191">
        <f>IFERROR(VLOOKUP($F191,AREA_LIFE,Seq!AL$1,FALSE),".")</f>
        <v>67.957292682926848</v>
      </c>
      <c r="HJ191">
        <f>IFERROR(VLOOKUP($F191,AREA_LIFE,Seq!AM$1,FALSE),".")</f>
        <v>68.367512195121961</v>
      </c>
      <c r="HK191">
        <f>IFERROR(VLOOKUP($F191,AREA_LIFE,Seq!AN$1,FALSE),".")</f>
        <v>68.75321951219513</v>
      </c>
      <c r="HL191">
        <f>IFERROR(VLOOKUP($F191,AREA_LIFE,Seq!AO$1,FALSE),".")</f>
        <v>69.1139024390244</v>
      </c>
      <c r="HM191">
        <f>IFERROR(VLOOKUP($F191,AREA_LIFE,Seq!AP$1,FALSE),".")</f>
        <v>69.452073170731722</v>
      </c>
      <c r="HN191">
        <f>IFERROR(VLOOKUP($F191,AREA_LIFE,Seq!AQ$1,FALSE),".")</f>
        <v>69.771731707317073</v>
      </c>
      <c r="HO191">
        <f>IFERROR(VLOOKUP($F191,AREA_LIFE,Seq!AR$1,FALSE),".")</f>
        <v>70.076926829268288</v>
      </c>
      <c r="HP191">
        <f>IFERROR(VLOOKUP($F191,AREA_LIFE,Seq!AS$1,FALSE),".")</f>
        <v>70.372634146341468</v>
      </c>
      <c r="HQ191">
        <f>IFERROR(VLOOKUP($F191,AREA_LIFE,Seq!AT$1,FALSE),".")</f>
        <v>70.660902439024397</v>
      </c>
      <c r="HR191">
        <f>IFERROR(VLOOKUP($F191,AREA_LIFE,Seq!AU$1,FALSE),".")</f>
        <v>70.944195121951225</v>
      </c>
      <c r="HS191">
        <f>IFERROR(VLOOKUP($F191,AREA_LIFE,Seq!AV$1,FALSE),".")</f>
        <v>71.22151219512196</v>
      </c>
      <c r="HT191">
        <f>IFERROR(VLOOKUP($F191,AREA_LIFE,Seq!AW$1,FALSE),".")</f>
        <v>71.491341463414642</v>
      </c>
      <c r="HU191">
        <f>IFERROR(VLOOKUP($F191,AREA_LIFE,Seq!AX$1,FALSE),".")</f>
        <v>71.753195121951222</v>
      </c>
      <c r="HV191" t="str">
        <f>IFERROR(VLOOKUP($F191,AREA_LIFE,Seq!AY$1,FALSE),".")</f>
        <v>.</v>
      </c>
      <c r="HZ191">
        <f t="shared" si="134"/>
        <v>94904</v>
      </c>
      <c r="IA191">
        <f t="shared" si="132"/>
        <v>0</v>
      </c>
      <c r="IB191">
        <f t="shared" si="135"/>
        <v>44478186.527549207</v>
      </c>
      <c r="IC191">
        <f t="shared" si="136"/>
        <v>-44441924.658573002</v>
      </c>
      <c r="ID191" t="str">
        <f t="shared" si="133"/>
        <v>.</v>
      </c>
      <c r="IE191" t="str">
        <f>work!FK191</f>
        <v>.</v>
      </c>
      <c r="IF191" t="str">
        <f>work!FL191</f>
        <v>.</v>
      </c>
      <c r="IG191" t="str">
        <f>work!FM191</f>
        <v>.</v>
      </c>
      <c r="IH191" t="str">
        <f>IF(ISNUMBER(work!FS191-work!FK191),work!FS191-work!FK191,".")</f>
        <v>.</v>
      </c>
      <c r="II191" t="str">
        <f>IF(ISNUMBER(work!FT191-work!FL191),work!FT191-work!FL191,".")</f>
        <v>.</v>
      </c>
      <c r="IJ191" t="str">
        <f>IF(ISNUMBER(work!FU191-work!FM191),work!FU191-work!FM191,".")</f>
        <v>.</v>
      </c>
    </row>
    <row r="192" spans="1:244" hidden="1">
      <c r="A192" s="24" t="str">
        <f>VLOOKUP($E192,Area_Country,4,FALSE)</f>
        <v>大洋洲及太平洋岛屿</v>
      </c>
      <c r="B192" s="24" t="str">
        <f t="shared" si="137"/>
        <v>Out</v>
      </c>
      <c r="C192" s="24" t="str">
        <f t="shared" si="138"/>
        <v>Out</v>
      </c>
      <c r="D192" s="24"/>
      <c r="E192" s="25" t="s">
        <v>3961</v>
      </c>
      <c r="F192" s="26" t="str">
        <f>VLOOKUP($E192,Area_Country,2,FALSE)</f>
        <v>Tuvalu</v>
      </c>
      <c r="G192" s="27" t="str">
        <f>IF(ISNA(VLOOKUP($F192,Area_FDI_84_96,2,FALSE)),".",VALUE(VLOOKUP($F192,Area_FDI_84_96,2,FALSE)))</f>
        <v>.</v>
      </c>
      <c r="H192" s="27" t="str">
        <f>IF(ISNA(VLOOKUP($F192,Area_FDI_84_96,3,FALSE)),".",VALUE(VLOOKUP($F192,Area_FDI_84_96,3,FALSE)))</f>
        <v>.</v>
      </c>
      <c r="I192" s="27" t="str">
        <f>IF(ISNA(VLOOKUP($F192,Area_FDI_84_96,4,FALSE)),".",VALUE(VLOOKUP($F192,Area_FDI_84_96,4,FALSE)))</f>
        <v>.</v>
      </c>
      <c r="J192" s="27" t="str">
        <f>IF(ISNA(VLOOKUP($F192,Area_FDI_84_96,5,FALSE)),".",VALUE(VLOOKUP($F192,Area_FDI_84_96,5,FALSE)))</f>
        <v>.</v>
      </c>
      <c r="K192" s="27" t="str">
        <f>IF(ISNA(VLOOKUP($F192,Area_FDI_84_96,6,FALSE)),".",VALUE(VLOOKUP($F192,Area_FDI_84_96,6,FALSE)))</f>
        <v>.</v>
      </c>
      <c r="L192" s="27" t="str">
        <f>IF(ISNA(VLOOKUP($F192,Area_FDI_84_96,7,FALSE)),".",VALUE(VLOOKUP($F192,Area_FDI_84_96,7,FALSE)))</f>
        <v>.</v>
      </c>
      <c r="M192" s="27" t="str">
        <f>IF(ISNA(VLOOKUP($F192,Area_FDI_84_96,8,FALSE)),".",VALUE(VLOOKUP($F192,Area_FDI_84_96,8,FALSE)))</f>
        <v>.</v>
      </c>
      <c r="N192" s="27" t="str">
        <f>IF(ISNA(VLOOKUP($F192,Area_FDI_84_96,9,FALSE)),".",VALUE(VLOOKUP($F192,Area_FDI_84_96,9,FALSE)))</f>
        <v>.</v>
      </c>
      <c r="O192" s="27" t="str">
        <f>IF(ISNA(VLOOKUP($E192,Area_FDI_92_95,2,FALSE)),".",VALUE(VLOOKUP($E192,Area_FDI_92_95,2,FALSE)))</f>
        <v>.</v>
      </c>
      <c r="P192" s="27" t="str">
        <f>IF(ISNA(VLOOKUP($E192,Area_FDI_92_95,3,FALSE)),".",VALUE(VLOOKUP($E192,Area_FDI_92_95,3,FALSE)))</f>
        <v>.</v>
      </c>
      <c r="Q192" s="27" t="str">
        <f>IF(ISNA(VLOOKUP($E192,Area_FDI_92_95,4,FALSE)),".",VALUE(VLOOKUP($E192,Area_FDI_92_95,4,FALSE)))</f>
        <v>.</v>
      </c>
      <c r="R192" s="27" t="str">
        <f>IF(ISNA(VLOOKUP($E192,Area_FDI_92_95,5,FALSE)),".",VALUE(VLOOKUP($E192,Area_FDI_92_95,5,FALSE)))</f>
        <v>.</v>
      </c>
      <c r="S192" s="27" t="str">
        <f>IF(ISNA(VLOOKUP($E192,Area_FDI_96_99,2,FALSE)),".",VALUE(VLOOKUP($E192,Area_FDI_96_99,2,FALSE)))</f>
        <v>.</v>
      </c>
      <c r="T192" s="27" t="str">
        <f>IF(ISNA(VLOOKUP($E192,Area_FDI_96_99,3,FALSE)),".",VALUE(VLOOKUP($E192,Area_FDI_96_99,3,FALSE)))</f>
        <v>.</v>
      </c>
      <c r="U192" s="27" t="str">
        <f>IF(ISNA(VLOOKUP($E192,Area_FDI_96_99,4,FALSE)),".",VALUE(VLOOKUP($E192,Area_FDI_96_99,4,FALSE)))</f>
        <v>.</v>
      </c>
      <c r="V192" s="27" t="str">
        <f>IF(ISNA(VLOOKUP($E192,Area_FDI_96_99,5,FALSE)),".",VALUE(VLOOKUP($E192,Area_FDI_96_99,5,FALSE)))</f>
        <v>.</v>
      </c>
      <c r="W192" s="27">
        <f>IF(ISNA(VLOOKUP($E192,Area_FDI_00_01,2,FALSE)),".",VALUE(VLOOKUP($E192,Area_FDI_00_01,2,FALSE)))</f>
        <v>0</v>
      </c>
      <c r="X192" s="27">
        <f>IF(ISNA(VLOOKUP($E192,Area_FDI_00_01,4,FALSE)),".",VALUE(VLOOKUP($E192,Area_FDI_00_01,4,FALSE)))</f>
        <v>50</v>
      </c>
      <c r="Y192" s="27">
        <f>IF(ISNA(VLOOKUP($E192,Area_FDI_02_03,2,FALSE)),".",VALUE(VLOOKUP($E192,Area_FDI_02_03,2,FALSE)))</f>
        <v>200</v>
      </c>
      <c r="Z192" s="27">
        <f>IF(ISNA(VLOOKUP($E192,Area_FDI_02_03,4,FALSE)),".",VALUE(VLOOKUP($E192,Area_FDI_02_03,4,FALSE)))</f>
        <v>0</v>
      </c>
      <c r="AA192" s="27" t="str">
        <f>IF(ISNA(VLOOKUP($E192,Area_FDI_04_05,2,FALSE)),".",VALUE(VLOOKUP($E192,Area_FDI_04_05,2,FALSE)))</f>
        <v>.</v>
      </c>
      <c r="AB192" s="27" t="str">
        <f>IF(ISNA(VLOOKUP($E192,Area_FDI_04_05,4,FALSE)),".",VALUE(VLOOKUP($E192,Area_FDI_04_05,4,FALSE)))</f>
        <v>.</v>
      </c>
      <c r="AC192" s="27" t="str">
        <f>IF(ISNA(VLOOKUP($E192,Area_FDI_06_07,2,FALSE)),".",VALUE(VLOOKUP($E192,Area_FDI_06_07,2,FALSE)))</f>
        <v>.</v>
      </c>
      <c r="AD192" s="27" t="str">
        <f>IF(ISNA(VLOOKUP($E192,Area_FDI_06_07,4,FALSE)),".",VALUE(VLOOKUP($E192,Area_FDI_06_07,4,FALSE)))</f>
        <v>.</v>
      </c>
      <c r="AE192" s="27" t="str">
        <f t="shared" si="139"/>
        <v>.</v>
      </c>
      <c r="AF192" s="27" t="str">
        <f t="shared" si="140"/>
        <v>.</v>
      </c>
      <c r="AG192" s="27"/>
      <c r="AH192" s="27" t="str">
        <f>IF(ISNUMBER(work!C192+work!AH192),work!C192+work!AH192,".")</f>
        <v>.</v>
      </c>
      <c r="AI192" s="27" t="str">
        <f>IF(ISNUMBER(work!D192+work!AI192),work!D192+work!AI192,".")</f>
        <v>.</v>
      </c>
      <c r="AJ192" s="27" t="str">
        <f>IF(ISNUMBER(work!E192+work!AJ192),work!E192+work!AJ192,".")</f>
        <v>.</v>
      </c>
      <c r="AK192" s="27" t="str">
        <f>IF(ISNUMBER(work!F192+work!AK192),work!F192+work!AK192,".")</f>
        <v>.</v>
      </c>
      <c r="AL192" s="27" t="str">
        <f>IF(ISNUMBER(work!G192+work!AL192),work!G192+work!AL192,".")</f>
        <v>.</v>
      </c>
      <c r="AM192" s="27" t="str">
        <f>IF(ISNUMBER(work!H192+work!AM192),work!H192+work!AM192,".")</f>
        <v>.</v>
      </c>
      <c r="AN192" s="27" t="str">
        <f>IF(ISNUMBER(work!I192+work!AN192),work!I192+work!AN192,".")</f>
        <v>.</v>
      </c>
      <c r="AO192" s="27" t="str">
        <f>IF(ISNUMBER(work!J192+work!AO192),work!J192+work!AO192,".")</f>
        <v>.</v>
      </c>
      <c r="AP192" s="27" t="str">
        <f>IF(ISNUMBER(work!K192+work!AP192),work!K192+work!AP192,".")</f>
        <v>.</v>
      </c>
      <c r="AQ192" s="27" t="str">
        <f>IF(ISNUMBER(work!L192+work!AQ192),work!L192+work!AQ192,".")</f>
        <v>.</v>
      </c>
      <c r="AR192" s="27" t="str">
        <f>IF(ISNUMBER(work!M192+work!AR192),work!M192+work!AR192,".")</f>
        <v>.</v>
      </c>
      <c r="AS192" s="27" t="str">
        <f>IF(ISNUMBER(work!N192+work!AS192),work!N192+work!AS192,".")</f>
        <v>.</v>
      </c>
      <c r="AT192" s="27" t="str">
        <f>IF(ISNUMBER(work!O192+work!AT192),work!O192+work!AT192,".")</f>
        <v>.</v>
      </c>
      <c r="AU192" s="27" t="str">
        <f>IF(ISNUMBER(work!P192+work!AU192),work!P192+work!AU192,".")</f>
        <v>.</v>
      </c>
      <c r="AV192" s="27" t="str">
        <f>IF(ISNUMBER(work!Q192+work!AV192),work!Q192+work!AV192,".")</f>
        <v>.</v>
      </c>
      <c r="AW192" s="27" t="str">
        <f>IF(ISNUMBER(work!R192+work!AW192),work!R192+work!AW192,".")</f>
        <v>.</v>
      </c>
      <c r="AX192" s="27" t="str">
        <f>IF(ISNUMBER(work!S192+work!AX192),work!S192+work!AX192,".")</f>
        <v>.</v>
      </c>
      <c r="AY192" s="27" t="str">
        <f>IF(ISNUMBER(work!T192+work!AY192),work!T192+work!AY192,".")</f>
        <v>.</v>
      </c>
      <c r="AZ192" s="27" t="str">
        <f>IF(ISNUMBER(work!U192+work!AZ192),work!U192+work!AZ192,".")</f>
        <v>.</v>
      </c>
      <c r="BA192" s="27" t="str">
        <f>IF(ISNUMBER(work!V192+work!BA192),work!V192+work!BA192,".")</f>
        <v>.</v>
      </c>
      <c r="BB192" s="27" t="str">
        <f>IF(ISNUMBER(work!W192+work!BB192),work!W192+work!BB192,".")</f>
        <v>.</v>
      </c>
      <c r="BC192" s="27" t="str">
        <f>IF(ISNUMBER(work!X192+work!BC192),work!X192+work!BC192,".")</f>
        <v>.</v>
      </c>
      <c r="BD192" s="27" t="str">
        <f>IF(ISNUMBER(work!Y192+work!BD192),work!Y192+work!BD192,".")</f>
        <v>.</v>
      </c>
      <c r="BE192" s="27" t="str">
        <f>IF(ISNUMBER(work!Z192+work!BE192),work!Z192+work!BE192,".")</f>
        <v>.</v>
      </c>
      <c r="BF192" s="27" t="str">
        <f>IF(ISNUMBER(work!AA192+work!BF192),work!AA192+work!BF192,".")</f>
        <v>.</v>
      </c>
      <c r="BG192" s="27" t="str">
        <f>IF(ISNUMBER(work!AB192+work!BG192),work!AB192+work!BG192,".")</f>
        <v>.</v>
      </c>
      <c r="BH192" s="27" t="str">
        <f>IF(ISNUMBER(work!AC192+work!BH192),work!AC192+work!BH192,".")</f>
        <v>.</v>
      </c>
      <c r="BI192" s="27" t="str">
        <f>IF(ISNUMBER(work!AD192+work!BI192),work!AD192+work!BI192,".")</f>
        <v>.</v>
      </c>
      <c r="BJ192" s="27" t="str">
        <f>IF(ISNUMBER(work!AE192+work!BJ192),work!AE192+work!BJ192,".")</f>
        <v>.</v>
      </c>
      <c r="BK192" s="27" t="str">
        <f>IF(ISNUMBER(work!AF192+work!BK192),work!AF192+work!BK192,".")</f>
        <v>.</v>
      </c>
      <c r="BL192" s="27"/>
      <c r="BM192" s="27" t="str">
        <f>IF(ISNUMBER(work!AH192-work!C192),work!AH192-work!C192,".")</f>
        <v>.</v>
      </c>
      <c r="BN192" s="27" t="str">
        <f>IF(ISNUMBER(work!AI192-work!D192),work!AI192-work!D192,".")</f>
        <v>.</v>
      </c>
      <c r="BO192" s="27" t="str">
        <f>IF(ISNUMBER(work!AJ192-work!E192),work!AJ192-work!E192,".")</f>
        <v>.</v>
      </c>
      <c r="BP192" s="27" t="str">
        <f>IF(ISNUMBER(work!AK192-work!F192),work!AK192-work!F192,".")</f>
        <v>.</v>
      </c>
      <c r="BQ192" s="27" t="str">
        <f>IF(ISNUMBER(work!AL192-work!G192),work!AL192-work!G192,".")</f>
        <v>.</v>
      </c>
      <c r="BR192" s="27" t="str">
        <f>IF(ISNUMBER(work!AM192-work!H192),work!AM192-work!H192,".")</f>
        <v>.</v>
      </c>
      <c r="BS192" s="27" t="str">
        <f>IF(ISNUMBER(work!AN192-work!I192),work!AN192-work!I192,".")</f>
        <v>.</v>
      </c>
      <c r="BT192" s="27" t="str">
        <f>IF(ISNUMBER(work!AO192-work!J192),work!AO192-work!J192,".")</f>
        <v>.</v>
      </c>
      <c r="BU192" s="27" t="str">
        <f>IF(ISNUMBER(work!AP192-work!K192),work!AP192-work!K192,".")</f>
        <v>.</v>
      </c>
      <c r="BV192" s="27" t="str">
        <f>IF(ISNUMBER(work!AQ192-work!L192),work!AQ192-work!L192,".")</f>
        <v>.</v>
      </c>
      <c r="BW192" s="27" t="str">
        <f>IF(ISNUMBER(work!AR192-work!M192),work!AR192-work!M192,".")</f>
        <v>.</v>
      </c>
      <c r="BX192" s="27" t="str">
        <f>IF(ISNUMBER(work!AS192-work!N192),work!AS192-work!N192,".")</f>
        <v>.</v>
      </c>
      <c r="BY192" s="27" t="str">
        <f>IF(ISNUMBER(work!AT192-work!O192),work!AT192-work!O192,".")</f>
        <v>.</v>
      </c>
      <c r="BZ192" s="27" t="str">
        <f>IF(ISNUMBER(work!AU192-work!P192),work!AU192-work!P192,".")</f>
        <v>.</v>
      </c>
      <c r="CA192" s="27" t="str">
        <f>IF(ISNUMBER(work!AV192-work!Q192),work!AV192-work!Q192,".")</f>
        <v>.</v>
      </c>
      <c r="CB192" s="27" t="str">
        <f>IF(ISNUMBER(work!AW192-work!R192),work!AW192-work!R192,".")</f>
        <v>.</v>
      </c>
      <c r="CC192" s="27" t="str">
        <f>IF(ISNUMBER(work!AX192-work!S192),work!AX192-work!S192,".")</f>
        <v>.</v>
      </c>
      <c r="CD192" s="27" t="str">
        <f>IF(ISNUMBER(work!AY192-work!T192),work!AY192-work!T192,".")</f>
        <v>.</v>
      </c>
      <c r="CE192" s="27" t="str">
        <f>IF(ISNUMBER(work!AZ192-work!U192),work!AZ192-work!U192,".")</f>
        <v>.</v>
      </c>
      <c r="CF192" s="27" t="str">
        <f>IF(ISNUMBER(work!BA192-work!V192),work!BA192-work!V192,".")</f>
        <v>.</v>
      </c>
      <c r="CG192" s="27" t="str">
        <f>IF(ISNUMBER(work!BB192-work!W192),work!BB192-work!W192,".")</f>
        <v>.</v>
      </c>
      <c r="CH192" s="27" t="str">
        <f>IF(ISNUMBER(work!BC192-work!X192),work!BC192-work!X192,".")</f>
        <v>.</v>
      </c>
      <c r="CI192" s="27" t="str">
        <f>IF(ISNUMBER(work!BD192-work!Y192),work!BD192-work!Y192,".")</f>
        <v>.</v>
      </c>
      <c r="CJ192" s="27" t="str">
        <f>IF(ISNUMBER(work!BE192-work!Z192),work!BE192-work!Z192,".")</f>
        <v>.</v>
      </c>
      <c r="CK192" s="27" t="str">
        <f>IF(ISNUMBER(work!BF192-work!AA192),work!BF192-work!AA192,".")</f>
        <v>.</v>
      </c>
      <c r="CL192" s="27" t="str">
        <f>IF(ISNUMBER(work!BG192-work!AB192),work!BG192-work!AB192,".")</f>
        <v>.</v>
      </c>
      <c r="CM192" s="27" t="str">
        <f>IF(ISNUMBER(work!BH192-work!AC192),work!BH192-work!AC192,".")</f>
        <v>.</v>
      </c>
      <c r="CN192" s="27" t="str">
        <f>IF(ISNUMBER(work!BI192-work!AD192),work!BI192-work!AD192,".")</f>
        <v>.</v>
      </c>
      <c r="CO192" s="27" t="str">
        <f>IF(ISNUMBER(work!BJ192-work!AE192),work!BJ192-work!AE192,".")</f>
        <v>.</v>
      </c>
      <c r="CP192" s="27" t="str">
        <f>IF(ISNUMBER(work!BK192-work!AF192),work!BK192-work!AF192,".")</f>
        <v>.</v>
      </c>
      <c r="CQ192" s="27"/>
      <c r="CR192" s="27"/>
      <c r="CS192" s="27" t="str">
        <f>IF(ISNUMBER(work!CR192-work!BN192),work!CR192-work!BN192,".")</f>
        <v>.</v>
      </c>
      <c r="CT192" s="27" t="str">
        <f>IF(ISNUMBER(work!CS192-work!BO192),work!CS192-work!BO192,".")</f>
        <v>.</v>
      </c>
      <c r="CU192" s="27" t="str">
        <f>IF(ISNUMBER(work!CT192-work!BP192),work!CT192-work!BP192,".")</f>
        <v>.</v>
      </c>
      <c r="CV192" s="27" t="str">
        <f>IF(ISNUMBER(work!CU192-work!BQ192),work!CU192-work!BQ192,".")</f>
        <v>.</v>
      </c>
      <c r="CW192" s="27" t="str">
        <f>IF(ISNUMBER(work!CV192-work!BR192),work!CV192-work!BR192,".")</f>
        <v>.</v>
      </c>
      <c r="CX192" s="27" t="str">
        <f>IF(ISNUMBER(work!CW192-work!BS192),work!CW192-work!BS192,".")</f>
        <v>.</v>
      </c>
      <c r="CY192" s="27" t="str">
        <f>IF(ISNUMBER(work!CX192-work!BT192),work!CX192-work!BT192,".")</f>
        <v>.</v>
      </c>
      <c r="CZ192" s="27" t="str">
        <f>IF(ISNUMBER(work!CY192-work!BU192),work!CY192-work!BU192,".")</f>
        <v>.</v>
      </c>
      <c r="DA192" s="27" t="str">
        <f>IF(ISNUMBER(work!CZ192-work!BV192),work!CZ192-work!BV192,".")</f>
        <v>.</v>
      </c>
      <c r="DB192" s="27" t="str">
        <f>IF(ISNUMBER(work!DA192-work!BW192),work!DA192-work!BW192,".")</f>
        <v>.</v>
      </c>
      <c r="DC192" s="27" t="str">
        <f>IF(ISNUMBER(work!DB192-work!BX192),work!DB192-work!BX192,".")</f>
        <v>.</v>
      </c>
      <c r="DD192" s="27" t="str">
        <f>IF(ISNUMBER(work!DC192-work!BY192),work!DC192-work!BY192,".")</f>
        <v>.</v>
      </c>
      <c r="DE192" s="27" t="str">
        <f>IF(ISNUMBER(work!DD192-work!BZ192),work!DD192-work!BZ192,".")</f>
        <v>.</v>
      </c>
      <c r="DF192" s="27" t="str">
        <f>IF(ISNUMBER(work!DE192-work!CA192),work!DE192-work!CA192,".")</f>
        <v>.</v>
      </c>
      <c r="DG192" s="27" t="str">
        <f>IF(ISNUMBER(work!DF192-work!CB192),work!DF192-work!CB192,".")</f>
        <v>.</v>
      </c>
      <c r="DH192" s="27" t="str">
        <f>IF(ISNUMBER(work!DG192-work!CC192),work!DG192-work!CC192,".")</f>
        <v>.</v>
      </c>
      <c r="DI192" s="27" t="str">
        <f>IF(ISNUMBER(work!DH192-work!CD192),work!DH192-work!CD192,".")</f>
        <v>.</v>
      </c>
      <c r="DJ192" s="27" t="str">
        <f>IF(ISNUMBER(work!DI192-work!CE192),work!DI192-work!CE192,".")</f>
        <v>.</v>
      </c>
      <c r="DK192" s="27" t="str">
        <f>IF(ISNUMBER(work!DJ192-work!CF192),work!DJ192-work!CF192,".")</f>
        <v>.</v>
      </c>
      <c r="DL192" s="27" t="str">
        <f>IF(ISNUMBER(work!DK192-work!CG192),work!DK192-work!CG192,".")</f>
        <v>.</v>
      </c>
      <c r="DM192" s="27" t="str">
        <f>IF(ISNUMBER(work!DL192-work!CH192),work!DL192-work!CH192,".")</f>
        <v>.</v>
      </c>
      <c r="DN192" s="27" t="str">
        <f>IF(ISNUMBER(work!DM192-work!CI192),work!DM192-work!CI192,".")</f>
        <v>.</v>
      </c>
      <c r="DO192" s="27" t="str">
        <f>IF(ISNUMBER(work!DN192-work!CJ192),work!DN192-work!CJ192,".")</f>
        <v>.</v>
      </c>
      <c r="DP192" s="27" t="str">
        <f>IF(ISNUMBER(work!DO192-work!CK192),work!DO192-work!CK192,".")</f>
        <v>.</v>
      </c>
      <c r="DQ192" s="27" t="str">
        <f>IF(ISNUMBER(work!DP192-work!CL192),work!DP192-work!CL192,".")</f>
        <v>.</v>
      </c>
      <c r="DR192" s="27" t="str">
        <f>IF(ISNUMBER(work!DQ192-work!CM192),work!DQ192-work!CM192,".")</f>
        <v>.</v>
      </c>
      <c r="DS192" s="27" t="str">
        <f>IF(ISNUMBER(work!DR192-work!CN192),work!DR192-work!CN192,".")</f>
        <v>.</v>
      </c>
      <c r="DT192" s="27" t="str">
        <f>IF(ISNUMBER(work!DS192-work!CO192),work!DS192-work!CO192,".")</f>
        <v>.</v>
      </c>
      <c r="DU192" s="27" t="str">
        <f>IF(ISNUMBER(work!DT192-work!CP192),work!DT192-work!CP192,".")</f>
        <v>.</v>
      </c>
      <c r="DV192" s="27" t="str">
        <f t="shared" si="127"/>
        <v>.</v>
      </c>
      <c r="DW192" s="27"/>
      <c r="DX192" s="27" t="str">
        <f>IF(ISNUMBER(work!FJ192/work!FN192),work!FJ192/work!FN192,".")</f>
        <v>.</v>
      </c>
      <c r="DY192" s="27" t="str">
        <f>IF(ISNUMBER(work!FK192/work!FO192),work!FK192/work!FO192,".")</f>
        <v>.</v>
      </c>
      <c r="DZ192" s="27" t="str">
        <f>IF(ISNUMBER(work!FL192/work!FP192),work!FL192/work!FP192,".")</f>
        <v>.</v>
      </c>
      <c r="EA192" s="27" t="str">
        <f>IF(ISNUMBER(work!FM192/work!FQ192),work!FM192/work!FQ192,".")</f>
        <v>.</v>
      </c>
      <c r="EB192" s="27" t="str">
        <f>IF(ISNUMBER((work!FK192+work!FL192)/(work!FO192+work!FP192)),(work!FK192+work!FL192)/(work!FO192+work!FP192),".")</f>
        <v>.</v>
      </c>
      <c r="EC192" s="27" t="str">
        <f>IF(ISNUMBER(work!FR192/work!FV192),work!FR192/work!FV192,".")</f>
        <v>.</v>
      </c>
      <c r="ED192" s="27" t="str">
        <f>IF(ISNUMBER(work!FS192/work!FW192),work!FS192/work!FW192,".")</f>
        <v>.</v>
      </c>
      <c r="EE192" s="27" t="str">
        <f>IF(ISNUMBER(work!FT192/work!FX192),work!FT192/work!FX192,".")</f>
        <v>.</v>
      </c>
      <c r="EF192" s="27" t="str">
        <f>IF(ISNUMBER(work!FU192/work!FY192),work!FU192/work!FY192,".")</f>
        <v>.</v>
      </c>
      <c r="EG192" s="27" t="str">
        <f>IF(ISNUMBER((work!FS192+work!FT192)/(work!FW192+work!FX192)),(work!FS192+work!FT192)/(work!FW192+work!FX192),".")</f>
        <v>.</v>
      </c>
      <c r="EH192" s="27" t="str">
        <f>work!EZ192</f>
        <v>.</v>
      </c>
      <c r="EI192" s="27" t="str">
        <f>work!FA192</f>
        <v>.</v>
      </c>
      <c r="EJ192" s="27" t="str">
        <f>work!FB192</f>
        <v>.</v>
      </c>
      <c r="EK192" s="27"/>
      <c r="EL192" s="27" t="str">
        <f t="shared" si="141"/>
        <v>.</v>
      </c>
      <c r="EM192" t="str">
        <f t="shared" si="129"/>
        <v>.</v>
      </c>
      <c r="EN192" t="str">
        <f>work!FM192</f>
        <v>.</v>
      </c>
      <c r="EO192" t="str">
        <f>IF(ISNUMBER(work!FK192+work!FL192),work!FK192+work!FL192,".")</f>
        <v>.</v>
      </c>
      <c r="EP192" t="str">
        <f>IF(ISNUMBER(work!FU192-work!FM192),work!FU192-work!FM192,".")</f>
        <v>.</v>
      </c>
      <c r="EQ192" t="str">
        <f>IF(ISNUMBER(work!FS192+work!FT192-work!FK192-work!FL192),(work!FS192+work!FT192-work!FK192-work!FL192),".")</f>
        <v>.</v>
      </c>
      <c r="EU192" t="str">
        <f>work!FC192</f>
        <v>.</v>
      </c>
      <c r="EV192" t="str">
        <f>work!FD192</f>
        <v>.</v>
      </c>
      <c r="EW192" t="str">
        <f>IF(ISNUMBER(VLOOKUP($F192,AREA_EM_ALLYEAR,Seq!B$1,FALSE)),VLOOKUP($F192,AREA_EM_ALLYEAR,Seq!B$1,FALSE),".")</f>
        <v>.</v>
      </c>
      <c r="EX192" t="str">
        <f>IF(ISNUMBER(VLOOKUP($F192,AREA_EM_ALLYEAR,Seq!C$1,FALSE)),VLOOKUP($F192,AREA_EM_ALLYEAR,Seq!C$1,FALSE),".")</f>
        <v>.</v>
      </c>
      <c r="EY192" t="str">
        <f>IF(ISNUMBER(VLOOKUP($F192,AREA_EM_ALLYEAR,Seq!D$1,FALSE)),VLOOKUP($F192,AREA_EM_ALLYEAR,Seq!D$1,FALSE),".")</f>
        <v>.</v>
      </c>
      <c r="EZ192" t="str">
        <f>IF(ISNUMBER(VLOOKUP($F192,AREA_EM_ALLYEAR,Seq!E$1,FALSE)),VLOOKUP($F192,AREA_EM_ALLYEAR,Seq!E$1,FALSE),".")</f>
        <v>.</v>
      </c>
      <c r="FA192" t="str">
        <f>IF(ISNUMBER(VLOOKUP($F192,AREA_EM_ALLYEAR,Seq!F$1,FALSE)),VLOOKUP($F192,AREA_EM_ALLYEAR,Seq!F$1,FALSE),".")</f>
        <v>.</v>
      </c>
      <c r="FB192" t="str">
        <f>IF(ISNUMBER(VLOOKUP($F192,AREA_EM_ALLYEAR,Seq!G$1,FALSE)),VLOOKUP($F192,AREA_EM_ALLYEAR,Seq!G$1,FALSE),".")</f>
        <v>.</v>
      </c>
      <c r="FC192" t="str">
        <f>IF(ISNUMBER(VLOOKUP($F192,AREA_EM_ALLYEAR,Seq!H$1,FALSE)),VLOOKUP($F192,AREA_EM_ALLYEAR,Seq!H$1,FALSE),".")</f>
        <v>.</v>
      </c>
      <c r="FD192" t="str">
        <f>IF(ISNUMBER(VLOOKUP($F192,AREA_EM_ALLYEAR,Seq!I$1,FALSE)),VLOOKUP($F192,AREA_EM_ALLYEAR,Seq!I$1,FALSE),".")</f>
        <v>.</v>
      </c>
      <c r="FE192" t="str">
        <f>IF(ISNUMBER(VLOOKUP($F192,AREA_EM_ALLYEAR,Seq!J$1,FALSE)),VLOOKUP($F192,AREA_EM_ALLYEAR,Seq!J$1,FALSE),".")</f>
        <v>.</v>
      </c>
      <c r="FF192" t="str">
        <f>IF(ISNUMBER(VLOOKUP($F192,AREA_EM_ALLYEAR,Seq!K$1,FALSE)),VLOOKUP($F192,AREA_EM_ALLYEAR,Seq!K$1,FALSE),".")</f>
        <v>.</v>
      </c>
      <c r="FG192" t="str">
        <f>IF(ISNUMBER(VLOOKUP($F192,AREA_EM_ALLYEAR,Seq!L$1,FALSE)),VLOOKUP($F192,AREA_EM_ALLYEAR,Seq!L$1,FALSE),".")</f>
        <v>.</v>
      </c>
      <c r="FH192" t="str">
        <f>IF(ISNUMBER(VLOOKUP($F192,AREA_EM_ALLYEAR,Seq!M$1,FALSE)),VLOOKUP($F192,AREA_EM_ALLYEAR,Seq!M$1,FALSE),".")</f>
        <v>.</v>
      </c>
      <c r="FI192" t="str">
        <f>IF(ISNUMBER(VLOOKUP($F192,AREA_EM_ALLYEAR,Seq!N$1,FALSE)),VLOOKUP($F192,AREA_EM_ALLYEAR,Seq!N$1,FALSE),".")</f>
        <v>.</v>
      </c>
      <c r="FJ192" t="str">
        <f>IF(ISNUMBER(VLOOKUP($F192,AREA_EM_ALLYEAR,Seq!O$1,FALSE)),VLOOKUP($F192,AREA_EM_ALLYEAR,Seq!O$1,FALSE),".")</f>
        <v>.</v>
      </c>
      <c r="FK192" t="str">
        <f t="shared" si="130"/>
        <v>.</v>
      </c>
      <c r="FN192" t="str">
        <f>IF( ISNUMBER(VLOOKUP($F192,AREA_LIFE,Seq!V$1,FALSE)-Life!V$39),VLOOKUP($F192,AREA_LIFE,Seq!V$1,FALSE)-Life!V$39,".")</f>
        <v>.</v>
      </c>
      <c r="FO192" t="str">
        <f>IF( ISNUMBER(VLOOKUP($F192,AREA_LIFE,Seq!W$1,FALSE)-Life!W$39),VLOOKUP($F192,AREA_LIFE,Seq!W$1,FALSE)-Life!W$39,".")</f>
        <v>.</v>
      </c>
      <c r="FP192" t="str">
        <f>IF( ISNUMBER(VLOOKUP($F192,AREA_LIFE,Seq!X$1,FALSE)-Life!X$39),VLOOKUP($F192,AREA_LIFE,Seq!X$1,FALSE)-Life!X$39,".")</f>
        <v>.</v>
      </c>
      <c r="FQ192" t="str">
        <f>IF( ISNUMBER(VLOOKUP($F192,AREA_LIFE,Seq!Y$1,FALSE)-Life!Y$39),VLOOKUP($F192,AREA_LIFE,Seq!Y$1,FALSE)-Life!Y$39,".")</f>
        <v>.</v>
      </c>
      <c r="FR192" t="str">
        <f>IF( ISNUMBER(VLOOKUP($F192,AREA_LIFE,Seq!Z$1,FALSE)-Life!Z$39),VLOOKUP($F192,AREA_LIFE,Seq!Z$1,FALSE)-Life!Z$39,".")</f>
        <v>.</v>
      </c>
      <c r="FS192" t="str">
        <f>IF( ISNUMBER(VLOOKUP($F192,AREA_LIFE,Seq!AA$1,FALSE)-Life!AA$39),VLOOKUP($F192,AREA_LIFE,Seq!AA$1,FALSE)-Life!AA$39,".")</f>
        <v>.</v>
      </c>
      <c r="FT192" t="str">
        <f>IF( ISNUMBER(VLOOKUP($F192,AREA_LIFE,Seq!AB$1,FALSE)-Life!AB$39),VLOOKUP($F192,AREA_LIFE,Seq!AB$1,FALSE)-Life!AB$39,".")</f>
        <v>.</v>
      </c>
      <c r="FU192" t="str">
        <f>IF( ISNUMBER(VLOOKUP($F192,AREA_LIFE,Seq!AC$1,FALSE)-Life!AC$39),VLOOKUP($F192,AREA_LIFE,Seq!AC$1,FALSE)-Life!AC$39,".")</f>
        <v>.</v>
      </c>
      <c r="FV192" t="str">
        <f>IF( ISNUMBER(VLOOKUP($F192,AREA_LIFE,Seq!AD$1,FALSE)-Life!AD$39),VLOOKUP($F192,AREA_LIFE,Seq!AD$1,FALSE)-Life!AD$39,".")</f>
        <v>.</v>
      </c>
      <c r="FW192" t="str">
        <f>IF( ISNUMBER(VLOOKUP($F192,AREA_LIFE,Seq!AE$1,FALSE)-Life!AE$39),VLOOKUP($F192,AREA_LIFE,Seq!AE$1,FALSE)-Life!AE$39,".")</f>
        <v>.</v>
      </c>
      <c r="FX192" t="str">
        <f>IF( ISNUMBER(VLOOKUP($F192,AREA_LIFE,Seq!AF$1,FALSE)-Life!AF$39),VLOOKUP($F192,AREA_LIFE,Seq!AF$1,FALSE)-Life!AF$39,".")</f>
        <v>.</v>
      </c>
      <c r="FY192" t="str">
        <f>IF( ISNUMBER(VLOOKUP($F192,AREA_LIFE,Seq!AG$1,FALSE)-Life!AG$39),VLOOKUP($F192,AREA_LIFE,Seq!AG$1,FALSE)-Life!AG$39,".")</f>
        <v>.</v>
      </c>
      <c r="FZ192" t="str">
        <f>IF( ISNUMBER(VLOOKUP($F192,AREA_LIFE,Seq!AH$1,FALSE)-Life!AH$39),VLOOKUP($F192,AREA_LIFE,Seq!AH$1,FALSE)-Life!AH$39,".")</f>
        <v>.</v>
      </c>
      <c r="GA192" t="str">
        <f>IF( ISNUMBER(VLOOKUP($F192,AREA_LIFE,Seq!AI$1,FALSE)-Life!AI$39),VLOOKUP($F192,AREA_LIFE,Seq!AI$1,FALSE)-Life!AI$39,".")</f>
        <v>.</v>
      </c>
      <c r="GB192" t="str">
        <f>IF( ISNUMBER(VLOOKUP($F192,AREA_LIFE,Seq!AJ$1,FALSE)-Life!AJ$39),VLOOKUP($F192,AREA_LIFE,Seq!AJ$1,FALSE)-Life!AJ$39,".")</f>
        <v>.</v>
      </c>
      <c r="GC192" t="str">
        <f>IF( ISNUMBER(VLOOKUP($F192,AREA_LIFE,Seq!AK$1,FALSE)-Life!AK$39),VLOOKUP($F192,AREA_LIFE,Seq!AK$1,FALSE)-Life!AK$39,".")</f>
        <v>.</v>
      </c>
      <c r="GD192" t="str">
        <f>IF( ISNUMBER(VLOOKUP($F192,AREA_LIFE,Seq!AL$1,FALSE)-Life!AL$39),VLOOKUP($F192,AREA_LIFE,Seq!AL$1,FALSE)-Life!AL$39,".")</f>
        <v>.</v>
      </c>
      <c r="GE192" t="str">
        <f>IF( ISNUMBER(VLOOKUP($F192,AREA_LIFE,Seq!AM$1,FALSE)-Life!AM$39),VLOOKUP($F192,AREA_LIFE,Seq!AM$1,FALSE)-Life!AM$39,".")</f>
        <v>.</v>
      </c>
      <c r="GF192" t="str">
        <f>IF( ISNUMBER(VLOOKUP($F192,AREA_LIFE,Seq!AN$1,FALSE)-Life!AN$39),VLOOKUP($F192,AREA_LIFE,Seq!AN$1,FALSE)-Life!AN$39,".")</f>
        <v>.</v>
      </c>
      <c r="GG192" t="str">
        <f>IF( ISNUMBER(VLOOKUP($F192,AREA_LIFE,Seq!AO$1,FALSE)-Life!AO$39),VLOOKUP($F192,AREA_LIFE,Seq!AO$1,FALSE)-Life!AO$39,".")</f>
        <v>.</v>
      </c>
      <c r="GH192" t="str">
        <f>IF( ISNUMBER(VLOOKUP($F192,AREA_LIFE,Seq!AP$1,FALSE)-Life!AP$39),VLOOKUP($F192,AREA_LIFE,Seq!AP$1,FALSE)-Life!AP$39,".")</f>
        <v>.</v>
      </c>
      <c r="GI192" t="str">
        <f>IF( ISNUMBER(VLOOKUP($F192,AREA_LIFE,Seq!AQ$1,FALSE)-Life!AQ$39),VLOOKUP($F192,AREA_LIFE,Seq!AQ$1,FALSE)-Life!AQ$39,".")</f>
        <v>.</v>
      </c>
      <c r="GJ192" t="str">
        <f>IF( ISNUMBER(VLOOKUP($F192,AREA_LIFE,Seq!AR$1,FALSE)-Life!AR$39),VLOOKUP($F192,AREA_LIFE,Seq!AR$1,FALSE)-Life!AR$39,".")</f>
        <v>.</v>
      </c>
      <c r="GK192" t="str">
        <f>IF( ISNUMBER(VLOOKUP($F192,AREA_LIFE,Seq!AS$1,FALSE)-Life!AS$39),VLOOKUP($F192,AREA_LIFE,Seq!AS$1,FALSE)-Life!AS$39,".")</f>
        <v>.</v>
      </c>
      <c r="GL192" t="str">
        <f>IF( ISNUMBER(VLOOKUP($F192,AREA_LIFE,Seq!AT$1,FALSE)-Life!AT$39),VLOOKUP($F192,AREA_LIFE,Seq!AT$1,FALSE)-Life!AT$39,".")</f>
        <v>.</v>
      </c>
      <c r="GM192" t="str">
        <f>IF( ISNUMBER(VLOOKUP($F192,AREA_LIFE,Seq!AU$1,FALSE)-Life!AU$39),VLOOKUP($F192,AREA_LIFE,Seq!AU$1,FALSE)-Life!AU$39,".")</f>
        <v>.</v>
      </c>
      <c r="GN192" t="str">
        <f>IF( ISNUMBER(VLOOKUP($F192,AREA_LIFE,Seq!AV$1,FALSE)-Life!AV$39),VLOOKUP($F192,AREA_LIFE,Seq!AV$1,FALSE)-Life!AV$39,".")</f>
        <v>.</v>
      </c>
      <c r="GO192" t="str">
        <f>IF( ISNUMBER(VLOOKUP($F192,AREA_LIFE,Seq!AW$1,FALSE)-Life!AW$39),VLOOKUP($F192,AREA_LIFE,Seq!AW$1,FALSE)-Life!AW$39,".")</f>
        <v>.</v>
      </c>
      <c r="GP192" t="str">
        <f>IF( ISNUMBER(VLOOKUP($F192,AREA_LIFE,Seq!AX$1,FALSE)-Life!AX$39),VLOOKUP($F192,AREA_LIFE,Seq!AX$1,FALSE)-Life!AX$39,".")</f>
        <v>.</v>
      </c>
      <c r="GQ192" t="str">
        <f t="shared" si="131"/>
        <v>.</v>
      </c>
      <c r="GS192" t="str">
        <f>IFERROR(VLOOKUP($F192,AREA_LIFE,Seq!V$1,FALSE),".")</f>
        <v>.</v>
      </c>
      <c r="GT192" t="str">
        <f>IFERROR(VLOOKUP($F192,AREA_LIFE,Seq!W$1,FALSE),".")</f>
        <v>.</v>
      </c>
      <c r="GU192" t="str">
        <f>IFERROR(VLOOKUP($F192,AREA_LIFE,Seq!X$1,FALSE),".")</f>
        <v>.</v>
      </c>
      <c r="GV192" t="str">
        <f>IFERROR(VLOOKUP($F192,AREA_LIFE,Seq!Y$1,FALSE),".")</f>
        <v>.</v>
      </c>
      <c r="GW192" t="str">
        <f>IFERROR(VLOOKUP($F192,AREA_LIFE,Seq!Z$1,FALSE),".")</f>
        <v>.</v>
      </c>
      <c r="GX192" t="str">
        <f>IFERROR(VLOOKUP($F192,AREA_LIFE,Seq!AA$1,FALSE),".")</f>
        <v>.</v>
      </c>
      <c r="GY192" t="str">
        <f>IFERROR(VLOOKUP($F192,AREA_LIFE,Seq!AB$1,FALSE),".")</f>
        <v>.</v>
      </c>
      <c r="GZ192" t="str">
        <f>IFERROR(VLOOKUP($F192,AREA_LIFE,Seq!AC$1,FALSE),".")</f>
        <v>.</v>
      </c>
      <c r="HA192" t="str">
        <f>IFERROR(VLOOKUP($F192,AREA_LIFE,Seq!AD$1,FALSE),".")</f>
        <v>.</v>
      </c>
      <c r="HB192" t="str">
        <f>IFERROR(VLOOKUP($F192,AREA_LIFE,Seq!AE$1,FALSE),".")</f>
        <v>.</v>
      </c>
      <c r="HC192" t="str">
        <f>IFERROR(VLOOKUP($F192,AREA_LIFE,Seq!AF$1,FALSE),".")</f>
        <v>.</v>
      </c>
      <c r="HD192" t="str">
        <f>IFERROR(VLOOKUP($F192,AREA_LIFE,Seq!AG$1,FALSE),".")</f>
        <v>.</v>
      </c>
      <c r="HE192" t="str">
        <f>IFERROR(VLOOKUP($F192,AREA_LIFE,Seq!AH$1,FALSE),".")</f>
        <v>.</v>
      </c>
      <c r="HF192" t="str">
        <f>IFERROR(VLOOKUP($F192,AREA_LIFE,Seq!AI$1,FALSE),".")</f>
        <v>.</v>
      </c>
      <c r="HG192" t="str">
        <f>IFERROR(VLOOKUP($F192,AREA_LIFE,Seq!AJ$1,FALSE),".")</f>
        <v>.</v>
      </c>
      <c r="HH192" t="str">
        <f>IFERROR(VLOOKUP($F192,AREA_LIFE,Seq!AK$1,FALSE),".")</f>
        <v>.</v>
      </c>
      <c r="HI192" t="str">
        <f>IFERROR(VLOOKUP($F192,AREA_LIFE,Seq!AL$1,FALSE),".")</f>
        <v>.</v>
      </c>
      <c r="HJ192" t="str">
        <f>IFERROR(VLOOKUP($F192,AREA_LIFE,Seq!AM$1,FALSE),".")</f>
        <v>.</v>
      </c>
      <c r="HK192" t="str">
        <f>IFERROR(VLOOKUP($F192,AREA_LIFE,Seq!AN$1,FALSE),".")</f>
        <v>.</v>
      </c>
      <c r="HL192" t="str">
        <f>IFERROR(VLOOKUP($F192,AREA_LIFE,Seq!AO$1,FALSE),".")</f>
        <v>.</v>
      </c>
      <c r="HM192" t="str">
        <f>IFERROR(VLOOKUP($F192,AREA_LIFE,Seq!AP$1,FALSE),".")</f>
        <v>.</v>
      </c>
      <c r="HN192" t="str">
        <f>IFERROR(VLOOKUP($F192,AREA_LIFE,Seq!AQ$1,FALSE),".")</f>
        <v>.</v>
      </c>
      <c r="HO192" t="str">
        <f>IFERROR(VLOOKUP($F192,AREA_LIFE,Seq!AR$1,FALSE),".")</f>
        <v>.</v>
      </c>
      <c r="HP192" t="str">
        <f>IFERROR(VLOOKUP($F192,AREA_LIFE,Seq!AS$1,FALSE),".")</f>
        <v>.</v>
      </c>
      <c r="HQ192" t="str">
        <f>IFERROR(VLOOKUP($F192,AREA_LIFE,Seq!AT$1,FALSE),".")</f>
        <v>.</v>
      </c>
      <c r="HR192" t="str">
        <f>IFERROR(VLOOKUP($F192,AREA_LIFE,Seq!AU$1,FALSE),".")</f>
        <v>.</v>
      </c>
      <c r="HS192" t="str">
        <f>IFERROR(VLOOKUP($F192,AREA_LIFE,Seq!AV$1,FALSE),".")</f>
        <v>.</v>
      </c>
      <c r="HT192" t="str">
        <f>IFERROR(VLOOKUP($F192,AREA_LIFE,Seq!AW$1,FALSE),".")</f>
        <v>.</v>
      </c>
      <c r="HU192" t="str">
        <f>IFERROR(VLOOKUP($F192,AREA_LIFE,Seq!AX$1,FALSE),".")</f>
        <v>.</v>
      </c>
      <c r="HV192" t="str">
        <f>IFERROR(VLOOKUP($F192,AREA_LIFE,Seq!AY$1,FALSE),".")</f>
        <v>.</v>
      </c>
      <c r="HZ192">
        <f t="shared" si="134"/>
        <v>0</v>
      </c>
      <c r="IA192">
        <f t="shared" si="132"/>
        <v>0</v>
      </c>
      <c r="IB192" t="str">
        <f t="shared" si="135"/>
        <v>.</v>
      </c>
      <c r="IC192" t="str">
        <f t="shared" si="136"/>
        <v>.</v>
      </c>
      <c r="ID192" t="str">
        <f t="shared" si="133"/>
        <v>.</v>
      </c>
      <c r="IE192" t="str">
        <f>work!FK192</f>
        <v>.</v>
      </c>
      <c r="IF192" t="str">
        <f>work!FL192</f>
        <v>.</v>
      </c>
      <c r="IG192" t="str">
        <f>work!FM192</f>
        <v>.</v>
      </c>
      <c r="IH192" t="str">
        <f>IF(ISNUMBER(work!FS192-work!FK192),work!FS192-work!FK192,".")</f>
        <v>.</v>
      </c>
      <c r="II192" t="str">
        <f>IF(ISNUMBER(work!FT192-work!FL192),work!FT192-work!FL192,".")</f>
        <v>.</v>
      </c>
      <c r="IJ192" t="str">
        <f>IF(ISNUMBER(work!FU192-work!FM192),work!FU192-work!FM192,".")</f>
        <v>.</v>
      </c>
    </row>
    <row r="193" spans="1:244" hidden="1">
      <c r="A193" s="24" t="str">
        <f>VLOOKUP($E193,Area_Country,4,FALSE)</f>
        <v>大洋洲及太平洋岛屿</v>
      </c>
      <c r="B193" s="24" t="str">
        <f t="shared" si="137"/>
        <v>Out</v>
      </c>
      <c r="C193" s="24" t="str">
        <f t="shared" si="138"/>
        <v>Out</v>
      </c>
      <c r="D193" s="24"/>
      <c r="E193" s="25" t="s">
        <v>3977</v>
      </c>
      <c r="F193" s="26" t="str">
        <f>VLOOKUP($E193,Area_Country,2,FALSE)</f>
        <v>Kiribati</v>
      </c>
      <c r="G193" s="27" t="str">
        <f>IF(ISNA(VLOOKUP($F193,Area_FDI_84_96,2,FALSE)),".",VALUE(VLOOKUP($F193,Area_FDI_84_96,2,FALSE)))</f>
        <v>.</v>
      </c>
      <c r="H193" s="27" t="str">
        <f>IF(ISNA(VLOOKUP($F193,Area_FDI_84_96,3,FALSE)),".",VALUE(VLOOKUP($F193,Area_FDI_84_96,3,FALSE)))</f>
        <v>.</v>
      </c>
      <c r="I193" s="27" t="str">
        <f>IF(ISNA(VLOOKUP($F193,Area_FDI_84_96,4,FALSE)),".",VALUE(VLOOKUP($F193,Area_FDI_84_96,4,FALSE)))</f>
        <v>.</v>
      </c>
      <c r="J193" s="27" t="str">
        <f>IF(ISNA(VLOOKUP($F193,Area_FDI_84_96,5,FALSE)),".",VALUE(VLOOKUP($F193,Area_FDI_84_96,5,FALSE)))</f>
        <v>.</v>
      </c>
      <c r="K193" s="27" t="str">
        <f>IF(ISNA(VLOOKUP($F193,Area_FDI_84_96,6,FALSE)),".",VALUE(VLOOKUP($F193,Area_FDI_84_96,6,FALSE)))</f>
        <v>.</v>
      </c>
      <c r="L193" s="27" t="str">
        <f>IF(ISNA(VLOOKUP($F193,Area_FDI_84_96,7,FALSE)),".",VALUE(VLOOKUP($F193,Area_FDI_84_96,7,FALSE)))</f>
        <v>.</v>
      </c>
      <c r="M193" s="27" t="str">
        <f>IF(ISNA(VLOOKUP($F193,Area_FDI_84_96,8,FALSE)),".",VALUE(VLOOKUP($F193,Area_FDI_84_96,8,FALSE)))</f>
        <v>.</v>
      </c>
      <c r="N193" s="27" t="str">
        <f>IF(ISNA(VLOOKUP($F193,Area_FDI_84_96,9,FALSE)),".",VALUE(VLOOKUP($F193,Area_FDI_84_96,9,FALSE)))</f>
        <v>.</v>
      </c>
      <c r="O193" s="27" t="str">
        <f>IF(ISNA(VLOOKUP($E193,Area_FDI_92_95,2,FALSE)),".",VALUE(VLOOKUP($E193,Area_FDI_92_95,2,FALSE)))</f>
        <v>.</v>
      </c>
      <c r="P193" s="27" t="str">
        <f>IF(ISNA(VLOOKUP($E193,Area_FDI_92_95,3,FALSE)),".",VALUE(VLOOKUP($E193,Area_FDI_92_95,3,FALSE)))</f>
        <v>.</v>
      </c>
      <c r="Q193" s="27" t="str">
        <f>IF(ISNA(VLOOKUP($E193,Area_FDI_92_95,4,FALSE)),".",VALUE(VLOOKUP($E193,Area_FDI_92_95,4,FALSE)))</f>
        <v>.</v>
      </c>
      <c r="R193" s="27" t="str">
        <f>IF(ISNA(VLOOKUP($E193,Area_FDI_92_95,5,FALSE)),".",VALUE(VLOOKUP($E193,Area_FDI_92_95,5,FALSE)))</f>
        <v>.</v>
      </c>
      <c r="S193" s="27" t="str">
        <f>IF(ISNA(VLOOKUP($E193,Area_FDI_96_99,2,FALSE)),".",VALUE(VLOOKUP($E193,Area_FDI_96_99,2,FALSE)))</f>
        <v>.</v>
      </c>
      <c r="T193" s="27" t="str">
        <f>IF(ISNA(VLOOKUP($E193,Area_FDI_96_99,3,FALSE)),".",VALUE(VLOOKUP($E193,Area_FDI_96_99,3,FALSE)))</f>
        <v>.</v>
      </c>
      <c r="U193" s="27" t="str">
        <f>IF(ISNA(VLOOKUP($E193,Area_FDI_96_99,4,FALSE)),".",VALUE(VLOOKUP($E193,Area_FDI_96_99,4,FALSE)))</f>
        <v>.</v>
      </c>
      <c r="V193" s="27" t="str">
        <f>IF(ISNA(VLOOKUP($E193,Area_FDI_96_99,5,FALSE)),".",VALUE(VLOOKUP($E193,Area_FDI_96_99,5,FALSE)))</f>
        <v>.</v>
      </c>
      <c r="W193" s="27" t="str">
        <f>IF(ISNA(VLOOKUP($E193,Area_FDI_00_01,2,FALSE)),".",VALUE(VLOOKUP($E193,Area_FDI_00_01,2,FALSE)))</f>
        <v>.</v>
      </c>
      <c r="X193" s="27" t="str">
        <f>IF(ISNA(VLOOKUP($E193,Area_FDI_00_01,4,FALSE)),".",VALUE(VLOOKUP($E193,Area_FDI_00_01,4,FALSE)))</f>
        <v>.</v>
      </c>
      <c r="Y193" s="27">
        <f>IF(ISNA(VLOOKUP($E193,Area_FDI_02_03,2,FALSE)),".",VALUE(VLOOKUP($E193,Area_FDI_02_03,2,FALSE)))</f>
        <v>106</v>
      </c>
      <c r="Z193" s="27">
        <f>IF(ISNA(VLOOKUP($E193,Area_FDI_02_03,4,FALSE)),".",VALUE(VLOOKUP($E193,Area_FDI_02_03,4,FALSE)))</f>
        <v>110</v>
      </c>
      <c r="AA193" s="27">
        <f>IF(ISNA(VLOOKUP($E193,Area_FDI_04_05,2,FALSE)),".",VALUE(VLOOKUP($E193,Area_FDI_04_05,2,FALSE)))</f>
        <v>30</v>
      </c>
      <c r="AB193" s="27">
        <f>IF(ISNA(VLOOKUP($E193,Area_FDI_04_05,4,FALSE)),".",VALUE(VLOOKUP($E193,Area_FDI_04_05,4,FALSE)))</f>
        <v>60</v>
      </c>
      <c r="AC193" s="27" t="str">
        <f>IF(ISNA(VLOOKUP($E193,Area_FDI_06_07,2,FALSE)),".",VALUE(VLOOKUP($E193,Area_FDI_06_07,2,FALSE)))</f>
        <v>.</v>
      </c>
      <c r="AD193" s="27" t="str">
        <f>IF(ISNA(VLOOKUP($E193,Area_FDI_06_07,4,FALSE)),".",VALUE(VLOOKUP($E193,Area_FDI_06_07,4,FALSE)))</f>
        <v>.</v>
      </c>
      <c r="AE193" s="27">
        <f t="shared" si="139"/>
        <v>20</v>
      </c>
      <c r="AF193" s="27">
        <f t="shared" si="140"/>
        <v>0</v>
      </c>
      <c r="AG193" s="27"/>
      <c r="AH193" s="27">
        <f>IF(ISNUMBER(work!C193+work!AH193),work!C193+work!AH193,".")</f>
        <v>18298190.307334274</v>
      </c>
      <c r="AI193" s="27">
        <f>IF(ISNUMBER(work!D193+work!AI193),work!D193+work!AI193,".")</f>
        <v>19249349.714856561</v>
      </c>
      <c r="AJ193" s="27">
        <f>IF(ISNUMBER(work!E193+work!AJ193),work!E193+work!AJ193,".")</f>
        <v>21000951.300365768</v>
      </c>
      <c r="AK193" s="27">
        <f>IF(ISNUMBER(work!F193+work!AK193),work!F193+work!AK193,".")</f>
        <v>23289976.051392525</v>
      </c>
      <c r="AL193" s="27">
        <f>IF(ISNUMBER(work!G193+work!AL193),work!G193+work!AL193,".")</f>
        <v>26829315.193032391</v>
      </c>
      <c r="AM193" s="27">
        <f>IF(ISNUMBER(work!H193+work!AM193),work!H193+work!AM193,".")</f>
        <v>30450469.580011763</v>
      </c>
      <c r="AN193" s="27">
        <f>IF(ISNUMBER(work!I193+work!AN193),work!I193+work!AN193,".")</f>
        <v>33129804.525764685</v>
      </c>
      <c r="AO193" s="27">
        <f>IF(ISNUMBER(work!J193+work!AO193),work!J193+work!AO193,".")</f>
        <v>36972231.994367801</v>
      </c>
      <c r="AP193" s="27">
        <f>IF(ISNUMBER(work!K193+work!AP193),work!K193+work!AP193,".")</f>
        <v>41150383.330903344</v>
      </c>
      <c r="AQ193" s="27">
        <f>IF(ISNUMBER(work!L193+work!AQ193),work!L193+work!AQ193,".")</f>
        <v>42836925.774351448</v>
      </c>
      <c r="AR193" s="27">
        <f>IF(ISNUMBER(work!M193+work!AR193),work!M193+work!AR193,".")</f>
        <v>44464653.913156919</v>
      </c>
      <c r="AS193" s="27">
        <f>IF(ISNUMBER(work!N193+work!AS193),work!N193+work!AS193,".")</f>
        <v>48554780.487807371</v>
      </c>
      <c r="AT193" s="27">
        <f>IF(ISNUMBER(work!O193+work!AT193),work!O193+work!AT193,".")</f>
        <v>55449183.86624743</v>
      </c>
      <c r="AU193" s="27">
        <f>IF(ISNUMBER(work!P193+work!AU193),work!P193+work!AU193,".")</f>
        <v>63211558.000426501</v>
      </c>
      <c r="AV193" s="27">
        <f>IF(ISNUMBER(work!Q193+work!AV193),work!Q193+work!AV193,".")</f>
        <v>71491894.932260603</v>
      </c>
      <c r="AW193" s="27">
        <f>IF(ISNUMBER(work!R193+work!AW193),work!R193+work!AW193,".")</f>
        <v>79284100.131693885</v>
      </c>
      <c r="AX193" s="27">
        <f>IF(ISNUMBER(work!S193+work!AX193),work!S193+work!AX193,".")</f>
        <v>87212185.842791423</v>
      </c>
      <c r="AY193" s="27">
        <f>IF(ISNUMBER(work!T193+work!AY193),work!T193+work!AY193,".")</f>
        <v>95322647.835241422</v>
      </c>
      <c r="AZ193" s="27">
        <f>IF(ISNUMBER(work!U193+work!AZ193),work!U193+work!AZ193,".")</f>
        <v>102758218.45138012</v>
      </c>
      <c r="BA193" s="27">
        <f>IF(ISNUMBER(work!V193+work!BA193),work!V193+work!BA193,".")</f>
        <v>110567552.25385188</v>
      </c>
      <c r="BB193" s="27">
        <f>IF(ISNUMBER(work!W193+work!BB193),work!W193+work!BB193,".")</f>
        <v>119854709.41969702</v>
      </c>
      <c r="BC193" s="27">
        <f>IF(ISNUMBER(work!X193+work!BC193),work!X193+work!BC193,".")</f>
        <v>129802018.41444148</v>
      </c>
      <c r="BD193" s="27">
        <f>IF(ISNUMBER(work!Y193+work!BD193),work!Y193+work!BD193,".")</f>
        <v>141613792.64529821</v>
      </c>
      <c r="BE193" s="27">
        <f>IF(ISNUMBER(work!Z193+work!BE193),work!Z193+work!BE193,".")</f>
        <v>155774978.23477539</v>
      </c>
      <c r="BF193" s="27">
        <f>IF(ISNUMBER(work!AA193+work!BF193),work!AA193+work!BF193,".")</f>
        <v>171507488.91093582</v>
      </c>
      <c r="BG193" s="27">
        <f>IF(ISNUMBER(work!AB193+work!BG193),work!AB193+work!BG193,".")</f>
        <v>189343690.28247929</v>
      </c>
      <c r="BH193" s="27">
        <f>IF(ISNUMBER(work!AC193+work!BH193),work!AC193+work!BH193,".")</f>
        <v>211306762.8555229</v>
      </c>
      <c r="BI193" s="27">
        <f>IF(ISNUMBER(work!AD193+work!BI193),work!AD193+work!BI193,".")</f>
        <v>238775578.23974261</v>
      </c>
      <c r="BJ193" s="27">
        <f>IF(ISNUMBER(work!AE193+work!BJ193),work!AE193+work!BJ193,".")</f>
        <v>260264917.31211594</v>
      </c>
      <c r="BK193" s="27">
        <f>IF(ISNUMBER(work!AF193+work!BK193),work!AF193+work!BK193,".")</f>
        <v>293762022.11051553</v>
      </c>
      <c r="BL193" s="27"/>
      <c r="BM193" s="27">
        <f>IF(ISNUMBER(work!AH193-work!C193),work!AH193-work!C193,".")</f>
        <v>-18290198.255731724</v>
      </c>
      <c r="BN193" s="27">
        <f>IF(ISNUMBER(work!AI193-work!D193),work!AI193-work!D193,".")</f>
        <v>-19241635.053488839</v>
      </c>
      <c r="BO193" s="27">
        <f>IF(ISNUMBER(work!AJ193-work!E193),work!AJ193-work!E193,".")</f>
        <v>-20992713.081899032</v>
      </c>
      <c r="BP193" s="27">
        <f>IF(ISNUMBER(work!AK193-work!F193),work!AK193-work!F193,".")</f>
        <v>-23280997.748539075</v>
      </c>
      <c r="BQ193" s="27">
        <f>IF(ISNUMBER(work!AL193-work!G193),work!AL193-work!G193,".")</f>
        <v>-26820446.624488808</v>
      </c>
      <c r="BR193" s="27">
        <f>IF(ISNUMBER(work!AM193-work!H193),work!AM193-work!H193,".")</f>
        <v>-30442010.082874835</v>
      </c>
      <c r="BS193" s="27">
        <f>IF(ISNUMBER(work!AN193-work!I193),work!AN193-work!I193,".")</f>
        <v>-33121213.347455923</v>
      </c>
      <c r="BT193" s="27">
        <f>IF(ISNUMBER(work!AO193-work!J193),work!AO193-work!J193,".")</f>
        <v>-36963903.952146403</v>
      </c>
      <c r="BU193" s="27">
        <f>IF(ISNUMBER(work!AP193-work!K193),work!AP193-work!K193,".")</f>
        <v>-41140535.977567054</v>
      </c>
      <c r="BV193" s="27">
        <f>IF(ISNUMBER(work!AQ193-work!L193),work!AQ193-work!L193,".")</f>
        <v>-42827921.225766152</v>
      </c>
      <c r="BW193" s="27">
        <f>IF(ISNUMBER(work!AR193-work!M193),work!AR193-work!M193,".")</f>
        <v>-44455457.27296529</v>
      </c>
      <c r="BX193" s="27">
        <f>IF(ISNUMBER(work!AS193-work!N193),work!AS193-work!N193,".")</f>
        <v>-48545980.927438028</v>
      </c>
      <c r="BY193" s="27">
        <f>IF(ISNUMBER(work!AT193-work!O193),work!AT193-work!O193,".")</f>
        <v>-55439885.669962779</v>
      </c>
      <c r="BZ193" s="27">
        <f>IF(ISNUMBER(work!AU193-work!P193),work!AU193-work!P193,".")</f>
        <v>-63201981.270853087</v>
      </c>
      <c r="CA193" s="27">
        <f>IF(ISNUMBER(work!AV193-work!Q193),work!AV193-work!Q193,".")</f>
        <v>-71481817.983556598</v>
      </c>
      <c r="CB193" s="27">
        <f>IF(ISNUMBER(work!AW193-work!R193),work!AW193-work!R193,".")</f>
        <v>-79273747.491947517</v>
      </c>
      <c r="CC193" s="27">
        <f>IF(ISNUMBER(work!AX193-work!S193),work!AX193-work!S193,".")</f>
        <v>-87201446.543213978</v>
      </c>
      <c r="CD193" s="27">
        <f>IF(ISNUMBER(work!AY193-work!T193),work!AY193-work!T193,".")</f>
        <v>-95311452.362662569</v>
      </c>
      <c r="CE193" s="27">
        <f>IF(ISNUMBER(work!AZ193-work!U193),work!AZ193-work!U193,".")</f>
        <v>-102745341.56195988</v>
      </c>
      <c r="CF193" s="27">
        <f>IF(ISNUMBER(work!BA193-work!V193),work!BA193-work!V193,".")</f>
        <v>-110554278.32050212</v>
      </c>
      <c r="CG193" s="27">
        <f>IF(ISNUMBER(work!BB193-work!W193),work!BB193-work!W193,".")</f>
        <v>-119841354.92290297</v>
      </c>
      <c r="CH193" s="27">
        <f>IF(ISNUMBER(work!BC193-work!X193),work!BC193-work!X193,".")</f>
        <v>-129788819.26859452</v>
      </c>
      <c r="CI193" s="27">
        <f>IF(ISNUMBER(work!BD193-work!Y193),work!BD193-work!Y193,".")</f>
        <v>-141599811.26689377</v>
      </c>
      <c r="CJ193" s="27">
        <f>IF(ISNUMBER(work!BE193-work!Z193),work!BE193-work!Z193,".")</f>
        <v>-155759986.06863663</v>
      </c>
      <c r="CK193" s="27">
        <f>IF(ISNUMBER(work!BF193-work!AA193),work!BF193-work!AA193,".")</f>
        <v>-171492506.78712016</v>
      </c>
      <c r="CL193" s="27">
        <f>IF(ISNUMBER(work!BG193-work!AB193),work!BG193-work!AB193,".")</f>
        <v>-189328304.9681747</v>
      </c>
      <c r="CM193" s="27">
        <f>IF(ISNUMBER(work!BH193-work!AC193),work!BH193-work!AC193,".")</f>
        <v>-211291183.84420708</v>
      </c>
      <c r="CN193" s="27">
        <f>IF(ISNUMBER(work!BI193-work!AD193),work!BI193-work!AD193,".")</f>
        <v>-238760101.53095141</v>
      </c>
      <c r="CO193" s="27">
        <f>IF(ISNUMBER(work!BJ193-work!AE193),work!BJ193-work!AE193,".")</f>
        <v>-260248973.63794205</v>
      </c>
      <c r="CP193" s="27">
        <f>IF(ISNUMBER(work!BK193-work!AF193),work!BK193-work!AF193,".")</f>
        <v>-293747085.71827513</v>
      </c>
      <c r="CQ193" s="27"/>
      <c r="CR193" s="27"/>
      <c r="CS193" s="27">
        <f>IF(ISNUMBER(work!CR193-work!BN193),work!CR193-work!BN193,".")</f>
        <v>8.5748961593849302E-2</v>
      </c>
      <c r="CT193" s="27">
        <f>IF(ISNUMBER(work!CS193-work!BO193),work!CS193-work!BO193,".")</f>
        <v>8.4748961593849301E-2</v>
      </c>
      <c r="CU193" s="27">
        <f>IF(ISNUMBER(work!CT193-work!BP193),work!CT193-work!BP193,".")</f>
        <v>8.4748961593849301E-2</v>
      </c>
      <c r="CV193" s="27">
        <f>IF(ISNUMBER(work!CU193-work!BQ193),work!CU193-work!BQ193,".")</f>
        <v>8.37489615938493E-2</v>
      </c>
      <c r="CW193" s="27">
        <f>IF(ISNUMBER(work!CV193-work!BR193),work!CV193-work!BR193,".")</f>
        <v>8.37489615938493E-2</v>
      </c>
      <c r="CX193" s="27">
        <f>IF(ISNUMBER(work!CW193-work!BS193),work!CW193-work!BS193,".")</f>
        <v>8.2748961593849313E-2</v>
      </c>
      <c r="CY193" s="27">
        <f>IF(ISNUMBER(work!CX193-work!BT193),work!CX193-work!BT193,".")</f>
        <v>8.1748961593849312E-2</v>
      </c>
      <c r="CZ193" s="27">
        <f>IF(ISNUMBER(work!CY193-work!BU193),work!CY193-work!BU193,".")</f>
        <v>8.0748961593849311E-2</v>
      </c>
      <c r="DA193" s="27">
        <f>IF(ISNUMBER(work!CZ193-work!BV193),work!CZ193-work!BV193,".")</f>
        <v>7.974896159384931E-2</v>
      </c>
      <c r="DB193" s="27">
        <f>IF(ISNUMBER(work!DA193-work!BW193),work!DA193-work!BW193,".")</f>
        <v>7.8748961593849309E-2</v>
      </c>
      <c r="DC193" s="27">
        <f>IF(ISNUMBER(work!DB193-work!BX193),work!DB193-work!BX193,".")</f>
        <v>7.6748961593849307E-2</v>
      </c>
      <c r="DD193" s="27">
        <f>IF(ISNUMBER(work!DC193-work!BY193),work!DC193-work!BY193,".")</f>
        <v>7.4748961593849306E-2</v>
      </c>
      <c r="DE193" s="27">
        <f>IF(ISNUMBER(work!DD193-work!BZ193),work!DD193-work!BZ193,".")</f>
        <v>7.3748961593849305E-2</v>
      </c>
      <c r="DF193" s="27">
        <f>IF(ISNUMBER(work!DE193-work!CA193),work!DE193-work!CA193,".")</f>
        <v>7.1748961593849303E-2</v>
      </c>
      <c r="DG193" s="27">
        <f>IF(ISNUMBER(work!DF193-work!CB193),work!DF193-work!CB193,".")</f>
        <v>6.9748961593849301E-2</v>
      </c>
      <c r="DH193" s="27">
        <f>IF(ISNUMBER(work!DG193-work!CC193),work!DG193-work!CC193,".")</f>
        <v>6.77489615938493E-2</v>
      </c>
      <c r="DI193" s="27">
        <f>IF(ISNUMBER(work!DH193-work!CD193),work!DH193-work!CD193,".")</f>
        <v>6.4748961593849311E-2</v>
      </c>
      <c r="DJ193" s="27">
        <f>IF(ISNUMBER(work!DI193-work!CE193),work!DI193-work!CE193,".")</f>
        <v>6.2748961593849309E-2</v>
      </c>
      <c r="DK193" s="27">
        <f>IF(ISNUMBER(work!DJ193-work!CF193),work!DJ193-work!CF193,".")</f>
        <v>6.0748961593849307E-2</v>
      </c>
      <c r="DL193" s="27">
        <f>IF(ISNUMBER(work!DK193-work!CG193),work!DK193-work!CG193,".")</f>
        <v>5.7748961593849304E-2</v>
      </c>
      <c r="DM193" s="27">
        <f>IF(ISNUMBER(work!DL193-work!CH193),work!DL193-work!CH193,".")</f>
        <v>5.4748961593849309E-2</v>
      </c>
      <c r="DN193" s="27">
        <f>IF(ISNUMBER(work!DM193-work!CI193),work!DM193-work!CI193,".")</f>
        <v>6.6185652676974849E-2</v>
      </c>
      <c r="DO193" s="27">
        <f>IF(ISNUMBER(work!DN193-work!CJ193),work!DN193-work!CJ193,".")</f>
        <v>6.3150239212491827E-2</v>
      </c>
      <c r="DP193" s="27">
        <f>IF(ISNUMBER(work!DO193-work!CK193),work!DO193-work!CK193,".")</f>
        <v>6.0125634932255118E-2</v>
      </c>
      <c r="DQ193" s="27">
        <f>IF(ISNUMBER(work!DP193-work!CL193),work!DP193-work!CL193,".")</f>
        <v>5.6129850019908861E-2</v>
      </c>
      <c r="DR193" s="27">
        <f>IF(ISNUMBER(work!DQ193-work!CM193),work!DQ193-work!CM193,".")</f>
        <v>5.143028563975479E-2</v>
      </c>
      <c r="DS193" s="27">
        <f>IF(ISNUMBER(work!DR193-work!CN193),work!DR193-work!CN193,".")</f>
        <v>4.9244030185775063E-2</v>
      </c>
      <c r="DT193" s="27">
        <f>IF(ISNUMBER(work!DS193-work!CO193),work!DS193-work!CO193,".")</f>
        <v>4.664997685866959E-2</v>
      </c>
      <c r="DU193" s="27">
        <f>IF(ISNUMBER(work!DT193-work!CP193),work!DT193-work!CP193,".")</f>
        <v>4.442766005923901E-2</v>
      </c>
      <c r="DV193" s="27">
        <f t="shared" si="127"/>
        <v>4.442766005923901E-2</v>
      </c>
      <c r="DW193" s="27"/>
      <c r="DX193" s="27" t="str">
        <f>IF(ISNUMBER(work!FJ193/work!FN193),work!FJ193/work!FN193,".")</f>
        <v>.</v>
      </c>
      <c r="DY193" s="27" t="str">
        <f>IF(ISNUMBER(work!FK193/work!FO193),work!FK193/work!FO193,".")</f>
        <v>.</v>
      </c>
      <c r="DZ193" s="27" t="str">
        <f>IF(ISNUMBER(work!FL193/work!FP193),work!FL193/work!FP193,".")</f>
        <v>.</v>
      </c>
      <c r="EA193" s="27" t="str">
        <f>IF(ISNUMBER(work!FM193/work!FQ193),work!FM193/work!FQ193,".")</f>
        <v>.</v>
      </c>
      <c r="EB193" s="27" t="str">
        <f>IF(ISNUMBER((work!FK193+work!FL193)/(work!FO193+work!FP193)),(work!FK193+work!FL193)/(work!FO193+work!FP193),".")</f>
        <v>.</v>
      </c>
      <c r="EC193" s="27" t="str">
        <f>IF(ISNUMBER(work!FR193/work!FV193),work!FR193/work!FV193,".")</f>
        <v>.</v>
      </c>
      <c r="ED193" s="27" t="str">
        <f>IF(ISNUMBER(work!FS193/work!FW193),work!FS193/work!FW193,".")</f>
        <v>.</v>
      </c>
      <c r="EE193" s="27" t="str">
        <f>IF(ISNUMBER(work!FT193/work!FX193),work!FT193/work!FX193,".")</f>
        <v>.</v>
      </c>
      <c r="EF193" s="27" t="str">
        <f>IF(ISNUMBER(work!FU193/work!FY193),work!FU193/work!FY193,".")</f>
        <v>.</v>
      </c>
      <c r="EG193" s="27" t="str">
        <f>IF(ISNUMBER((work!FS193+work!FT193)/(work!FW193+work!FX193)),(work!FS193+work!FT193)/(work!FW193+work!FX193),".")</f>
        <v>.</v>
      </c>
      <c r="EH193" s="27" t="str">
        <f>work!EZ193</f>
        <v>.</v>
      </c>
      <c r="EI193" s="27" t="str">
        <f>work!FA193</f>
        <v>.</v>
      </c>
      <c r="EJ193" s="27" t="str">
        <f>work!FB193</f>
        <v>.</v>
      </c>
      <c r="EK193" s="27"/>
      <c r="EL193" s="27" t="str">
        <f t="shared" si="141"/>
        <v>.</v>
      </c>
      <c r="EM193" t="str">
        <f t="shared" si="129"/>
        <v>.</v>
      </c>
      <c r="EN193" t="str">
        <f>work!FM193</f>
        <v>.</v>
      </c>
      <c r="EO193" t="str">
        <f>IF(ISNUMBER(work!FK193+work!FL193),work!FK193+work!FL193,".")</f>
        <v>.</v>
      </c>
      <c r="EP193" t="str">
        <f>IF(ISNUMBER(work!FU193-work!FM193),work!FU193-work!FM193,".")</f>
        <v>.</v>
      </c>
      <c r="EQ193" t="str">
        <f>IF(ISNUMBER(work!FS193+work!FT193-work!FK193-work!FL193),(work!FS193+work!FT193-work!FK193-work!FL193),".")</f>
        <v>.</v>
      </c>
      <c r="EU193" t="str">
        <f>work!FC193</f>
        <v>.</v>
      </c>
      <c r="EV193" t="str">
        <f>work!FD193</f>
        <v>.</v>
      </c>
      <c r="EW193" t="str">
        <f>IF(ISNUMBER(VLOOKUP($F193,AREA_EM_ALLYEAR,Seq!B$1,FALSE)),VLOOKUP($F193,AREA_EM_ALLYEAR,Seq!B$1,FALSE),".")</f>
        <v>.</v>
      </c>
      <c r="EX193" t="str">
        <f>IF(ISNUMBER(VLOOKUP($F193,AREA_EM_ALLYEAR,Seq!C$1,FALSE)),VLOOKUP($F193,AREA_EM_ALLYEAR,Seq!C$1,FALSE),".")</f>
        <v>.</v>
      </c>
      <c r="EY193" t="str">
        <f>IF(ISNUMBER(VLOOKUP($F193,AREA_EM_ALLYEAR,Seq!D$1,FALSE)),VLOOKUP($F193,AREA_EM_ALLYEAR,Seq!D$1,FALSE),".")</f>
        <v>.</v>
      </c>
      <c r="EZ193" t="str">
        <f>IF(ISNUMBER(VLOOKUP($F193,AREA_EM_ALLYEAR,Seq!E$1,FALSE)),VLOOKUP($F193,AREA_EM_ALLYEAR,Seq!E$1,FALSE),".")</f>
        <v>.</v>
      </c>
      <c r="FA193" t="str">
        <f>IF(ISNUMBER(VLOOKUP($F193,AREA_EM_ALLYEAR,Seq!F$1,FALSE)),VLOOKUP($F193,AREA_EM_ALLYEAR,Seq!F$1,FALSE),".")</f>
        <v>.</v>
      </c>
      <c r="FB193" t="str">
        <f>IF(ISNUMBER(VLOOKUP($F193,AREA_EM_ALLYEAR,Seq!G$1,FALSE)),VLOOKUP($F193,AREA_EM_ALLYEAR,Seq!G$1,FALSE),".")</f>
        <v>.</v>
      </c>
      <c r="FC193" t="str">
        <f>IF(ISNUMBER(VLOOKUP($F193,AREA_EM_ALLYEAR,Seq!H$1,FALSE)),VLOOKUP($F193,AREA_EM_ALLYEAR,Seq!H$1,FALSE),".")</f>
        <v>.</v>
      </c>
      <c r="FD193" t="str">
        <f>IF(ISNUMBER(VLOOKUP($F193,AREA_EM_ALLYEAR,Seq!I$1,FALSE)),VLOOKUP($F193,AREA_EM_ALLYEAR,Seq!I$1,FALSE),".")</f>
        <v>.</v>
      </c>
      <c r="FE193" t="str">
        <f>IF(ISNUMBER(VLOOKUP($F193,AREA_EM_ALLYEAR,Seq!J$1,FALSE)),VLOOKUP($F193,AREA_EM_ALLYEAR,Seq!J$1,FALSE),".")</f>
        <v>.</v>
      </c>
      <c r="FF193" t="str">
        <f>IF(ISNUMBER(VLOOKUP($F193,AREA_EM_ALLYEAR,Seq!K$1,FALSE)),VLOOKUP($F193,AREA_EM_ALLYEAR,Seq!K$1,FALSE),".")</f>
        <v>.</v>
      </c>
      <c r="FG193" t="str">
        <f>IF(ISNUMBER(VLOOKUP($F193,AREA_EM_ALLYEAR,Seq!L$1,FALSE)),VLOOKUP($F193,AREA_EM_ALLYEAR,Seq!L$1,FALSE),".")</f>
        <v>.</v>
      </c>
      <c r="FH193" t="str">
        <f>IF(ISNUMBER(VLOOKUP($F193,AREA_EM_ALLYEAR,Seq!M$1,FALSE)),VLOOKUP($F193,AREA_EM_ALLYEAR,Seq!M$1,FALSE),".")</f>
        <v>.</v>
      </c>
      <c r="FI193" t="str">
        <f>IF(ISNUMBER(VLOOKUP($F193,AREA_EM_ALLYEAR,Seq!N$1,FALSE)),VLOOKUP($F193,AREA_EM_ALLYEAR,Seq!N$1,FALSE),".")</f>
        <v>.</v>
      </c>
      <c r="FJ193" t="str">
        <f>IF(ISNUMBER(VLOOKUP($F193,AREA_EM_ALLYEAR,Seq!O$1,FALSE)),VLOOKUP($F193,AREA_EM_ALLYEAR,Seq!O$1,FALSE),".")</f>
        <v>.</v>
      </c>
      <c r="FK193" t="str">
        <f t="shared" si="130"/>
        <v>.</v>
      </c>
      <c r="FN193" t="str">
        <f>IF( ISNUMBER(VLOOKUP($F193,AREA_LIFE,Seq!V$1,FALSE)-Life!V$39),VLOOKUP($F193,AREA_LIFE,Seq!V$1,FALSE)-Life!V$39,".")</f>
        <v>.</v>
      </c>
      <c r="FO193" t="str">
        <f>IF( ISNUMBER(VLOOKUP($F193,AREA_LIFE,Seq!W$1,FALSE)-Life!W$39),VLOOKUP($F193,AREA_LIFE,Seq!W$1,FALSE)-Life!W$39,".")</f>
        <v>.</v>
      </c>
      <c r="FP193">
        <f>IF( ISNUMBER(VLOOKUP($F193,AREA_LIFE,Seq!X$1,FALSE)-Life!X$39),VLOOKUP($F193,AREA_LIFE,Seq!X$1,FALSE)-Life!X$39,".")</f>
        <v>-14.443609756097565</v>
      </c>
      <c r="FQ193" t="str">
        <f>IF( ISNUMBER(VLOOKUP($F193,AREA_LIFE,Seq!Y$1,FALSE)-Life!Y$39),VLOOKUP($F193,AREA_LIFE,Seq!Y$1,FALSE)-Life!Y$39,".")</f>
        <v>.</v>
      </c>
      <c r="FR193" t="str">
        <f>IF( ISNUMBER(VLOOKUP($F193,AREA_LIFE,Seq!Z$1,FALSE)-Life!Z$39),VLOOKUP($F193,AREA_LIFE,Seq!Z$1,FALSE)-Life!Z$39,".")</f>
        <v>.</v>
      </c>
      <c r="FS193">
        <f>IF( ISNUMBER(VLOOKUP($F193,AREA_LIFE,Seq!AA$1,FALSE)-Life!AA$39),VLOOKUP($F193,AREA_LIFE,Seq!AA$1,FALSE)-Life!AA$39,".")</f>
        <v>-13.301414634146347</v>
      </c>
      <c r="FT193" t="str">
        <f>IF( ISNUMBER(VLOOKUP($F193,AREA_LIFE,Seq!AB$1,FALSE)-Life!AB$39),VLOOKUP($F193,AREA_LIFE,Seq!AB$1,FALSE)-Life!AB$39,".")</f>
        <v>.</v>
      </c>
      <c r="FU193">
        <f>IF( ISNUMBER(VLOOKUP($F193,AREA_LIFE,Seq!AC$1,FALSE)-Life!AC$39),VLOOKUP($F193,AREA_LIFE,Seq!AC$1,FALSE)-Life!AC$39,".")</f>
        <v>-12.603073170731705</v>
      </c>
      <c r="FV193" t="str">
        <f>IF( ISNUMBER(VLOOKUP($F193,AREA_LIFE,Seq!AD$1,FALSE)-Life!AD$39),VLOOKUP($F193,AREA_LIFE,Seq!AD$1,FALSE)-Life!AD$39,".")</f>
        <v>.</v>
      </c>
      <c r="FW193" t="str">
        <f>IF( ISNUMBER(VLOOKUP($F193,AREA_LIFE,Seq!AE$1,FALSE)-Life!AE$39),VLOOKUP($F193,AREA_LIFE,Seq!AE$1,FALSE)-Life!AE$39,".")</f>
        <v>.</v>
      </c>
      <c r="FX193">
        <f>IF( ISNUMBER(VLOOKUP($F193,AREA_LIFE,Seq!AF$1,FALSE)-Life!AF$39),VLOOKUP($F193,AREA_LIFE,Seq!AF$1,FALSE)-Life!AF$39,".")</f>
        <v>-11.263951219512187</v>
      </c>
      <c r="FY193" t="str">
        <f>IF( ISNUMBER(VLOOKUP($F193,AREA_LIFE,Seq!AG$1,FALSE)-Life!AG$39),VLOOKUP($F193,AREA_LIFE,Seq!AG$1,FALSE)-Life!AG$39,".")</f>
        <v>.</v>
      </c>
      <c r="FZ193">
        <f>IF( ISNUMBER(VLOOKUP($F193,AREA_LIFE,Seq!AH$1,FALSE)-Life!AH$39),VLOOKUP($F193,AREA_LIFE,Seq!AH$1,FALSE)-Life!AH$39,".")</f>
        <v>-10.460121951219506</v>
      </c>
      <c r="GA193" t="str">
        <f>IF( ISNUMBER(VLOOKUP($F193,AREA_LIFE,Seq!AI$1,FALSE)-Life!AI$39),VLOOKUP($F193,AREA_LIFE,Seq!AI$1,FALSE)-Life!AI$39,".")</f>
        <v>.</v>
      </c>
      <c r="GB193" t="str">
        <f>IF( ISNUMBER(VLOOKUP($F193,AREA_LIFE,Seq!AJ$1,FALSE)-Life!AJ$39),VLOOKUP($F193,AREA_LIFE,Seq!AJ$1,FALSE)-Life!AJ$39,".")</f>
        <v>.</v>
      </c>
      <c r="GC193">
        <f>IF( ISNUMBER(VLOOKUP($F193,AREA_LIFE,Seq!AK$1,FALSE)-Life!AK$39),VLOOKUP($F193,AREA_LIFE,Seq!AK$1,FALSE)-Life!AK$39,".")</f>
        <v>-10.178512195121961</v>
      </c>
      <c r="GD193" t="str">
        <f>IF( ISNUMBER(VLOOKUP($F193,AREA_LIFE,Seq!AL$1,FALSE)-Life!AL$39),VLOOKUP($F193,AREA_LIFE,Seq!AL$1,FALSE)-Life!AL$39,".")</f>
        <v>.</v>
      </c>
      <c r="GE193">
        <f>IF( ISNUMBER(VLOOKUP($F193,AREA_LIFE,Seq!AM$1,FALSE)-Life!AM$39),VLOOKUP($F193,AREA_LIFE,Seq!AM$1,FALSE)-Life!AM$39,".")</f>
        <v>-9.8527073170731754</v>
      </c>
      <c r="GF193" t="str">
        <f>IF( ISNUMBER(VLOOKUP($F193,AREA_LIFE,Seq!AN$1,FALSE)-Life!AN$39),VLOOKUP($F193,AREA_LIFE,Seq!AN$1,FALSE)-Life!AN$39,".")</f>
        <v>.</v>
      </c>
      <c r="GG193" t="str">
        <f>IF( ISNUMBER(VLOOKUP($F193,AREA_LIFE,Seq!AO$1,FALSE)-Life!AO$39),VLOOKUP($F193,AREA_LIFE,Seq!AO$1,FALSE)-Life!AO$39,".")</f>
        <v>.</v>
      </c>
      <c r="GH193">
        <f>IF( ISNUMBER(VLOOKUP($F193,AREA_LIFE,Seq!AP$1,FALSE)-Life!AP$39),VLOOKUP($F193,AREA_LIFE,Seq!AP$1,FALSE)-Life!AP$39,".")</f>
        <v>-11.767414634146348</v>
      </c>
      <c r="GI193" t="str">
        <f>IF( ISNUMBER(VLOOKUP($F193,AREA_LIFE,Seq!AQ$1,FALSE)-Life!AQ$39),VLOOKUP($F193,AREA_LIFE,Seq!AQ$1,FALSE)-Life!AQ$39,".")</f>
        <v>.</v>
      </c>
      <c r="GJ193">
        <f>IF( ISNUMBER(VLOOKUP($F193,AREA_LIFE,Seq!AR$1,FALSE)-Life!AR$39),VLOOKUP($F193,AREA_LIFE,Seq!AR$1,FALSE)-Life!AR$39,".")</f>
        <v>-9.0687560975609784</v>
      </c>
      <c r="GK193" t="str">
        <f>IF( ISNUMBER(VLOOKUP($F193,AREA_LIFE,Seq!AS$1,FALSE)-Life!AS$39),VLOOKUP($F193,AREA_LIFE,Seq!AS$1,FALSE)-Life!AS$39,".")</f>
        <v>.</v>
      </c>
      <c r="GL193" t="str">
        <f>IF( ISNUMBER(VLOOKUP($F193,AREA_LIFE,Seq!AT$1,FALSE)-Life!AT$39),VLOOKUP($F193,AREA_LIFE,Seq!AT$1,FALSE)-Life!AT$39,".")</f>
        <v>.</v>
      </c>
      <c r="GM193">
        <f>IF( ISNUMBER(VLOOKUP($F193,AREA_LIFE,Seq!AU$1,FALSE)-Life!AU$39),VLOOKUP($F193,AREA_LIFE,Seq!AU$1,FALSE)-Life!AU$39,".")</f>
        <v>-11.627878048780488</v>
      </c>
      <c r="GN193" t="str">
        <f>IF( ISNUMBER(VLOOKUP($F193,AREA_LIFE,Seq!AV$1,FALSE)-Life!AV$39),VLOOKUP($F193,AREA_LIFE,Seq!AV$1,FALSE)-Life!AV$39,".")</f>
        <v>.</v>
      </c>
      <c r="GO193" t="str">
        <f>IF( ISNUMBER(VLOOKUP($F193,AREA_LIFE,Seq!AW$1,FALSE)-Life!AW$39),VLOOKUP($F193,AREA_LIFE,Seq!AW$1,FALSE)-Life!AW$39,".")</f>
        <v>.</v>
      </c>
      <c r="GP193" t="str">
        <f>IF( ISNUMBER(VLOOKUP($F193,AREA_LIFE,Seq!AX$1,FALSE)-Life!AX$39),VLOOKUP($F193,AREA_LIFE,Seq!AX$1,FALSE)-Life!AX$39,".")</f>
        <v>.</v>
      </c>
      <c r="GQ193" t="str">
        <f t="shared" si="131"/>
        <v>.</v>
      </c>
      <c r="GS193" t="str">
        <f>IFERROR(VLOOKUP($F193,AREA_LIFE,Seq!V$1,FALSE),".")</f>
        <v>.</v>
      </c>
      <c r="GT193" t="str">
        <f>IFERROR(VLOOKUP($F193,AREA_LIFE,Seq!W$1,FALSE),".")</f>
        <v>.</v>
      </c>
      <c r="GU193">
        <f>IFERROR(VLOOKUP($F193,AREA_LIFE,Seq!X$1,FALSE),".")</f>
        <v>51.904878048780496</v>
      </c>
      <c r="GV193" t="str">
        <f>IFERROR(VLOOKUP($F193,AREA_LIFE,Seq!Y$1,FALSE),".")</f>
        <v>.</v>
      </c>
      <c r="GW193" t="str">
        <f>IFERROR(VLOOKUP($F193,AREA_LIFE,Seq!Z$1,FALSE),".")</f>
        <v>.</v>
      </c>
      <c r="GX193">
        <f>IFERROR(VLOOKUP($F193,AREA_LIFE,Seq!AA$1,FALSE),".")</f>
        <v>53.579024390243909</v>
      </c>
      <c r="GY193" t="str">
        <f>IFERROR(VLOOKUP($F193,AREA_LIFE,Seq!AB$1,FALSE),".")</f>
        <v>.</v>
      </c>
      <c r="GZ193">
        <f>IFERROR(VLOOKUP($F193,AREA_LIFE,Seq!AC$1,FALSE),".")</f>
        <v>54.695121951219519</v>
      </c>
      <c r="HA193" t="str">
        <f>IFERROR(VLOOKUP($F193,AREA_LIFE,Seq!AD$1,FALSE),".")</f>
        <v>.</v>
      </c>
      <c r="HB193" t="str">
        <f>IFERROR(VLOOKUP($F193,AREA_LIFE,Seq!AE$1,FALSE),".")</f>
        <v>.</v>
      </c>
      <c r="HC193">
        <f>IFERROR(VLOOKUP($F193,AREA_LIFE,Seq!AF$1,FALSE),".")</f>
        <v>56.795121951219521</v>
      </c>
      <c r="HD193" t="str">
        <f>IFERROR(VLOOKUP($F193,AREA_LIFE,Seq!AG$1,FALSE),".")</f>
        <v>.</v>
      </c>
      <c r="HE193">
        <f>IFERROR(VLOOKUP($F193,AREA_LIFE,Seq!AH$1,FALSE),".")</f>
        <v>58.195121951219519</v>
      </c>
      <c r="HF193" t="str">
        <f>IFERROR(VLOOKUP($F193,AREA_LIFE,Seq!AI$1,FALSE),".")</f>
        <v>.</v>
      </c>
      <c r="HG193" t="str">
        <f>IFERROR(VLOOKUP($F193,AREA_LIFE,Seq!AJ$1,FALSE),".")</f>
        <v>.</v>
      </c>
      <c r="HH193">
        <f>IFERROR(VLOOKUP($F193,AREA_LIFE,Seq!AK$1,FALSE),".")</f>
        <v>59.439024390243908</v>
      </c>
      <c r="HI193" t="str">
        <f>IFERROR(VLOOKUP($F193,AREA_LIFE,Seq!AL$1,FALSE),".")</f>
        <v>.</v>
      </c>
      <c r="HJ193">
        <f>IFERROR(VLOOKUP($F193,AREA_LIFE,Seq!AM$1,FALSE),".")</f>
        <v>60.439024390243908</v>
      </c>
      <c r="HK193" t="str">
        <f>IFERROR(VLOOKUP($F193,AREA_LIFE,Seq!AN$1,FALSE),".")</f>
        <v>.</v>
      </c>
      <c r="HL193" t="str">
        <f>IFERROR(VLOOKUP($F193,AREA_LIFE,Seq!AO$1,FALSE),".")</f>
        <v>.</v>
      </c>
      <c r="HM193">
        <f>IFERROR(VLOOKUP($F193,AREA_LIFE,Seq!AP$1,FALSE),".")</f>
        <v>59.536585365853668</v>
      </c>
      <c r="HN193" t="str">
        <f>IFERROR(VLOOKUP($F193,AREA_LIFE,Seq!AQ$1,FALSE),".")</f>
        <v>.</v>
      </c>
      <c r="HO193">
        <f>IFERROR(VLOOKUP($F193,AREA_LIFE,Seq!AR$1,FALSE),".")</f>
        <v>62.824390243902442</v>
      </c>
      <c r="HP193" t="str">
        <f>IFERROR(VLOOKUP($F193,AREA_LIFE,Seq!AS$1,FALSE),".")</f>
        <v>.</v>
      </c>
      <c r="HQ193" t="str">
        <f>IFERROR(VLOOKUP($F193,AREA_LIFE,Seq!AT$1,FALSE),".")</f>
        <v>.</v>
      </c>
      <c r="HR193">
        <f>IFERROR(VLOOKUP($F193,AREA_LIFE,Seq!AU$1,FALSE),".")</f>
        <v>60.948780487804882</v>
      </c>
      <c r="HS193" t="str">
        <f>IFERROR(VLOOKUP($F193,AREA_LIFE,Seq!AV$1,FALSE),".")</f>
        <v>.</v>
      </c>
      <c r="HT193" t="str">
        <f>IFERROR(VLOOKUP($F193,AREA_LIFE,Seq!AW$1,FALSE),".")</f>
        <v>.</v>
      </c>
      <c r="HU193" t="str">
        <f>IFERROR(VLOOKUP($F193,AREA_LIFE,Seq!AX$1,FALSE),".")</f>
        <v>.</v>
      </c>
      <c r="HV193" t="str">
        <f>IFERROR(VLOOKUP($F193,AREA_LIFE,Seq!AY$1,FALSE),".")</f>
        <v>.</v>
      </c>
      <c r="HZ193">
        <f t="shared" si="134"/>
        <v>0</v>
      </c>
      <c r="IA193">
        <f t="shared" si="132"/>
        <v>0</v>
      </c>
      <c r="IB193">
        <f t="shared" si="135"/>
        <v>44464653.913156919</v>
      </c>
      <c r="IC193">
        <f t="shared" si="136"/>
        <v>-44455457.27296529</v>
      </c>
      <c r="ID193">
        <f t="shared" si="133"/>
        <v>7.6748961593849307E-2</v>
      </c>
      <c r="IE193" t="str">
        <f>work!FK193</f>
        <v>.</v>
      </c>
      <c r="IF193" t="str">
        <f>work!FL193</f>
        <v>.</v>
      </c>
      <c r="IG193" t="str">
        <f>work!FM193</f>
        <v>.</v>
      </c>
      <c r="IH193" t="str">
        <f>IF(ISNUMBER(work!FS193-work!FK193),work!FS193-work!FK193,".")</f>
        <v>.</v>
      </c>
      <c r="II193" t="str">
        <f>IF(ISNUMBER(work!FT193-work!FL193),work!FT193-work!FL193,".")</f>
        <v>.</v>
      </c>
      <c r="IJ193" t="str">
        <f>IF(ISNUMBER(work!FU193-work!FM193),work!FU193-work!FM193,".")</f>
        <v>.</v>
      </c>
    </row>
    <row r="194" spans="1:244" hidden="1">
      <c r="A194" s="24" t="str">
        <f>VLOOKUP($E194,Area_Country,4,FALSE)</f>
        <v>大洋洲及太平洋岛屿</v>
      </c>
      <c r="B194" s="24" t="str">
        <f t="shared" si="137"/>
        <v>Out</v>
      </c>
      <c r="C194" s="24" t="str">
        <f t="shared" si="138"/>
        <v>Out</v>
      </c>
      <c r="D194" s="24"/>
      <c r="E194" s="25" t="s">
        <v>3945</v>
      </c>
      <c r="F194" s="26" t="str">
        <f>VLOOKUP($E194,Area_Country,2,FALSE)</f>
        <v>MicronesiaFS</v>
      </c>
      <c r="G194" s="27" t="str">
        <f>IF(ISNA(VLOOKUP($F194,Area_FDI_84_96,2,FALSE)),".",VALUE(VLOOKUP($F194,Area_FDI_84_96,2,FALSE)))</f>
        <v>.</v>
      </c>
      <c r="H194" s="27" t="str">
        <f>IF(ISNA(VLOOKUP($F194,Area_FDI_84_96,3,FALSE)),".",VALUE(VLOOKUP($F194,Area_FDI_84_96,3,FALSE)))</f>
        <v>.</v>
      </c>
      <c r="I194" s="27" t="str">
        <f>IF(ISNA(VLOOKUP($F194,Area_FDI_84_96,4,FALSE)),".",VALUE(VLOOKUP($F194,Area_FDI_84_96,4,FALSE)))</f>
        <v>.</v>
      </c>
      <c r="J194" s="27" t="str">
        <f>IF(ISNA(VLOOKUP($F194,Area_FDI_84_96,5,FALSE)),".",VALUE(VLOOKUP($F194,Area_FDI_84_96,5,FALSE)))</f>
        <v>.</v>
      </c>
      <c r="K194" s="27" t="str">
        <f>IF(ISNA(VLOOKUP($F194,Area_FDI_84_96,6,FALSE)),".",VALUE(VLOOKUP($F194,Area_FDI_84_96,6,FALSE)))</f>
        <v>.</v>
      </c>
      <c r="L194" s="27" t="str">
        <f>IF(ISNA(VLOOKUP($F194,Area_FDI_84_96,7,FALSE)),".",VALUE(VLOOKUP($F194,Area_FDI_84_96,7,FALSE)))</f>
        <v>.</v>
      </c>
      <c r="M194" s="27" t="str">
        <f>IF(ISNA(VLOOKUP($F194,Area_FDI_84_96,8,FALSE)),".",VALUE(VLOOKUP($F194,Area_FDI_84_96,8,FALSE)))</f>
        <v>.</v>
      </c>
      <c r="N194" s="27" t="str">
        <f>IF(ISNA(VLOOKUP($F194,Area_FDI_84_96,9,FALSE)),".",VALUE(VLOOKUP($F194,Area_FDI_84_96,9,FALSE)))</f>
        <v>.</v>
      </c>
      <c r="O194" s="27">
        <f>IF(ISNA(VLOOKUP($E194,Area_FDI_92_95,2,FALSE)),".",VALUE(VLOOKUP($E194,Area_FDI_92_95,2,FALSE)))</f>
        <v>0</v>
      </c>
      <c r="P194" s="27">
        <f>IF(ISNA(VLOOKUP($E194,Area_FDI_92_95,3,FALSE)),".",VALUE(VLOOKUP($E194,Area_FDI_92_95,3,FALSE)))</f>
        <v>0</v>
      </c>
      <c r="Q194" s="27">
        <f>IF(ISNA(VLOOKUP($E194,Area_FDI_92_95,4,FALSE)),".",VALUE(VLOOKUP($E194,Area_FDI_92_95,4,FALSE)))</f>
        <v>7</v>
      </c>
      <c r="R194" s="27">
        <f>IF(ISNA(VLOOKUP($E194,Area_FDI_92_95,5,FALSE)),".",VALUE(VLOOKUP($E194,Area_FDI_92_95,5,FALSE)))</f>
        <v>0</v>
      </c>
      <c r="S194" s="27" t="str">
        <f>IF(ISNA(VLOOKUP($E194,Area_FDI_96_99,2,FALSE)),".",VALUE(VLOOKUP($E194,Area_FDI_96_99,2,FALSE)))</f>
        <v>.</v>
      </c>
      <c r="T194" s="27" t="str">
        <f>IF(ISNA(VLOOKUP($E194,Area_FDI_96_99,3,FALSE)),".",VALUE(VLOOKUP($E194,Area_FDI_96_99,3,FALSE)))</f>
        <v>.</v>
      </c>
      <c r="U194" s="27" t="str">
        <f>IF(ISNA(VLOOKUP($E194,Area_FDI_96_99,4,FALSE)),".",VALUE(VLOOKUP($E194,Area_FDI_96_99,4,FALSE)))</f>
        <v>.</v>
      </c>
      <c r="V194" s="27" t="str">
        <f>IF(ISNA(VLOOKUP($E194,Area_FDI_96_99,5,FALSE)),".",VALUE(VLOOKUP($E194,Area_FDI_96_99,5,FALSE)))</f>
        <v>.</v>
      </c>
      <c r="W194" s="27" t="str">
        <f>IF(ISNA(VLOOKUP($E194,Area_FDI_00_01,2,FALSE)),".",VALUE(VLOOKUP($E194,Area_FDI_00_01,2,FALSE)))</f>
        <v>.</v>
      </c>
      <c r="X194" s="27" t="str">
        <f>IF(ISNA(VLOOKUP($E194,Area_FDI_00_01,4,FALSE)),".",VALUE(VLOOKUP($E194,Area_FDI_00_01,4,FALSE)))</f>
        <v>.</v>
      </c>
      <c r="Y194" s="27" t="str">
        <f>IF(ISNA(VLOOKUP($E194,Area_FDI_02_03,2,FALSE)),".",VALUE(VLOOKUP($E194,Area_FDI_02_03,2,FALSE)))</f>
        <v>.</v>
      </c>
      <c r="Z194" s="27" t="str">
        <f>IF(ISNA(VLOOKUP($E194,Area_FDI_02_03,4,FALSE)),".",VALUE(VLOOKUP($E194,Area_FDI_02_03,4,FALSE)))</f>
        <v>.</v>
      </c>
      <c r="AA194" s="27">
        <f>IF(ISNA(VLOOKUP($E194,Area_FDI_04_05,2,FALSE)),".",VALUE(VLOOKUP($E194,Area_FDI_04_05,2,FALSE)))</f>
        <v>0</v>
      </c>
      <c r="AB194" s="27">
        <f>IF(ISNA(VLOOKUP($E194,Area_FDI_04_05,4,FALSE)),".",VALUE(VLOOKUP($E194,Area_FDI_04_05,4,FALSE)))</f>
        <v>124</v>
      </c>
      <c r="AC194" s="27" t="str">
        <f>IF(ISNA(VLOOKUP($E194,Area_FDI_06_07,2,FALSE)),".",VALUE(VLOOKUP($E194,Area_FDI_06_07,2,FALSE)))</f>
        <v>.</v>
      </c>
      <c r="AD194" s="27" t="str">
        <f>IF(ISNA(VLOOKUP($E194,Area_FDI_06_07,4,FALSE)),".",VALUE(VLOOKUP($E194,Area_FDI_06_07,4,FALSE)))</f>
        <v>.</v>
      </c>
      <c r="AE194" s="27" t="str">
        <f t="shared" si="139"/>
        <v>.</v>
      </c>
      <c r="AF194" s="27" t="str">
        <f t="shared" si="140"/>
        <v>.</v>
      </c>
      <c r="AG194" s="27"/>
      <c r="AH194" s="27" t="str">
        <f>IF(ISNUMBER(work!C194+work!AH194),work!C194+work!AH194,".")</f>
        <v>.</v>
      </c>
      <c r="AI194" s="27" t="str">
        <f>IF(ISNUMBER(work!D194+work!AI194),work!D194+work!AI194,".")</f>
        <v>.</v>
      </c>
      <c r="AJ194" s="27" t="str">
        <f>IF(ISNUMBER(work!E194+work!AJ194),work!E194+work!AJ194,".")</f>
        <v>.</v>
      </c>
      <c r="AK194" s="27" t="str">
        <f>IF(ISNUMBER(work!F194+work!AK194),work!F194+work!AK194,".")</f>
        <v>.</v>
      </c>
      <c r="AL194" s="27" t="str">
        <f>IF(ISNUMBER(work!G194+work!AL194),work!G194+work!AL194,".")</f>
        <v>.</v>
      </c>
      <c r="AM194" s="27" t="str">
        <f>IF(ISNUMBER(work!H194+work!AM194),work!H194+work!AM194,".")</f>
        <v>.</v>
      </c>
      <c r="AN194" s="27" t="str">
        <f>IF(ISNUMBER(work!I194+work!AN194),work!I194+work!AN194,".")</f>
        <v>.</v>
      </c>
      <c r="AO194" s="27" t="str">
        <f>IF(ISNUMBER(work!J194+work!AO194),work!J194+work!AO194,".")</f>
        <v>.</v>
      </c>
      <c r="AP194" s="27" t="str">
        <f>IF(ISNUMBER(work!K194+work!AP194),work!K194+work!AP194,".")</f>
        <v>.</v>
      </c>
      <c r="AQ194" s="27" t="str">
        <f>IF(ISNUMBER(work!L194+work!AQ194),work!L194+work!AQ194,".")</f>
        <v>.</v>
      </c>
      <c r="AR194" s="27" t="str">
        <f>IF(ISNUMBER(work!M194+work!AR194),work!M194+work!AR194,".")</f>
        <v>.</v>
      </c>
      <c r="AS194" s="27" t="str">
        <f>IF(ISNUMBER(work!N194+work!AS194),work!N194+work!AS194,".")</f>
        <v>.</v>
      </c>
      <c r="AT194" s="27" t="str">
        <f>IF(ISNUMBER(work!O194+work!AT194),work!O194+work!AT194,".")</f>
        <v>.</v>
      </c>
      <c r="AU194" s="27" t="str">
        <f>IF(ISNUMBER(work!P194+work!AU194),work!P194+work!AU194,".")</f>
        <v>.</v>
      </c>
      <c r="AV194" s="27" t="str">
        <f>IF(ISNUMBER(work!Q194+work!AV194),work!Q194+work!AV194,".")</f>
        <v>.</v>
      </c>
      <c r="AW194" s="27" t="str">
        <f>IF(ISNUMBER(work!R194+work!AW194),work!R194+work!AW194,".")</f>
        <v>.</v>
      </c>
      <c r="AX194" s="27" t="str">
        <f>IF(ISNUMBER(work!S194+work!AX194),work!S194+work!AX194,".")</f>
        <v>.</v>
      </c>
      <c r="AY194" s="27" t="str">
        <f>IF(ISNUMBER(work!T194+work!AY194),work!T194+work!AY194,".")</f>
        <v>.</v>
      </c>
      <c r="AZ194" s="27" t="str">
        <f>IF(ISNUMBER(work!U194+work!AZ194),work!U194+work!AZ194,".")</f>
        <v>.</v>
      </c>
      <c r="BA194" s="27" t="str">
        <f>IF(ISNUMBER(work!V194+work!BA194),work!V194+work!BA194,".")</f>
        <v>.</v>
      </c>
      <c r="BB194" s="27" t="str">
        <f>IF(ISNUMBER(work!W194+work!BB194),work!W194+work!BB194,".")</f>
        <v>.</v>
      </c>
      <c r="BC194" s="27" t="str">
        <f>IF(ISNUMBER(work!X194+work!BC194),work!X194+work!BC194,".")</f>
        <v>.</v>
      </c>
      <c r="BD194" s="27" t="str">
        <f>IF(ISNUMBER(work!Y194+work!BD194),work!Y194+work!BD194,".")</f>
        <v>.</v>
      </c>
      <c r="BE194" s="27" t="str">
        <f>IF(ISNUMBER(work!Z194+work!BE194),work!Z194+work!BE194,".")</f>
        <v>.</v>
      </c>
      <c r="BF194" s="27" t="str">
        <f>IF(ISNUMBER(work!AA194+work!BF194),work!AA194+work!BF194,".")</f>
        <v>.</v>
      </c>
      <c r="BG194" s="27" t="str">
        <f>IF(ISNUMBER(work!AB194+work!BG194),work!AB194+work!BG194,".")</f>
        <v>.</v>
      </c>
      <c r="BH194" s="27" t="str">
        <f>IF(ISNUMBER(work!AC194+work!BH194),work!AC194+work!BH194,".")</f>
        <v>.</v>
      </c>
      <c r="BI194" s="27" t="str">
        <f>IF(ISNUMBER(work!AD194+work!BI194),work!AD194+work!BI194,".")</f>
        <v>.</v>
      </c>
      <c r="BJ194" s="27" t="str">
        <f>IF(ISNUMBER(work!AE194+work!BJ194),work!AE194+work!BJ194,".")</f>
        <v>.</v>
      </c>
      <c r="BK194" s="27" t="str">
        <f>IF(ISNUMBER(work!AF194+work!BK194),work!AF194+work!BK194,".")</f>
        <v>.</v>
      </c>
      <c r="BL194" s="27"/>
      <c r="BM194" s="27" t="str">
        <f>IF(ISNUMBER(work!AH194-work!C194),work!AH194-work!C194,".")</f>
        <v>.</v>
      </c>
      <c r="BN194" s="27" t="str">
        <f>IF(ISNUMBER(work!AI194-work!D194),work!AI194-work!D194,".")</f>
        <v>.</v>
      </c>
      <c r="BO194" s="27" t="str">
        <f>IF(ISNUMBER(work!AJ194-work!E194),work!AJ194-work!E194,".")</f>
        <v>.</v>
      </c>
      <c r="BP194" s="27" t="str">
        <f>IF(ISNUMBER(work!AK194-work!F194),work!AK194-work!F194,".")</f>
        <v>.</v>
      </c>
      <c r="BQ194" s="27" t="str">
        <f>IF(ISNUMBER(work!AL194-work!G194),work!AL194-work!G194,".")</f>
        <v>.</v>
      </c>
      <c r="BR194" s="27" t="str">
        <f>IF(ISNUMBER(work!AM194-work!H194),work!AM194-work!H194,".")</f>
        <v>.</v>
      </c>
      <c r="BS194" s="27" t="str">
        <f>IF(ISNUMBER(work!AN194-work!I194),work!AN194-work!I194,".")</f>
        <v>.</v>
      </c>
      <c r="BT194" s="27" t="str">
        <f>IF(ISNUMBER(work!AO194-work!J194),work!AO194-work!J194,".")</f>
        <v>.</v>
      </c>
      <c r="BU194" s="27" t="str">
        <f>IF(ISNUMBER(work!AP194-work!K194),work!AP194-work!K194,".")</f>
        <v>.</v>
      </c>
      <c r="BV194" s="27" t="str">
        <f>IF(ISNUMBER(work!AQ194-work!L194),work!AQ194-work!L194,".")</f>
        <v>.</v>
      </c>
      <c r="BW194" s="27" t="str">
        <f>IF(ISNUMBER(work!AR194-work!M194),work!AR194-work!M194,".")</f>
        <v>.</v>
      </c>
      <c r="BX194" s="27" t="str">
        <f>IF(ISNUMBER(work!AS194-work!N194),work!AS194-work!N194,".")</f>
        <v>.</v>
      </c>
      <c r="BY194" s="27" t="str">
        <f>IF(ISNUMBER(work!AT194-work!O194),work!AT194-work!O194,".")</f>
        <v>.</v>
      </c>
      <c r="BZ194" s="27" t="str">
        <f>IF(ISNUMBER(work!AU194-work!P194),work!AU194-work!P194,".")</f>
        <v>.</v>
      </c>
      <c r="CA194" s="27" t="str">
        <f>IF(ISNUMBER(work!AV194-work!Q194),work!AV194-work!Q194,".")</f>
        <v>.</v>
      </c>
      <c r="CB194" s="27" t="str">
        <f>IF(ISNUMBER(work!AW194-work!R194),work!AW194-work!R194,".")</f>
        <v>.</v>
      </c>
      <c r="CC194" s="27" t="str">
        <f>IF(ISNUMBER(work!AX194-work!S194),work!AX194-work!S194,".")</f>
        <v>.</v>
      </c>
      <c r="CD194" s="27" t="str">
        <f>IF(ISNUMBER(work!AY194-work!T194),work!AY194-work!T194,".")</f>
        <v>.</v>
      </c>
      <c r="CE194" s="27" t="str">
        <f>IF(ISNUMBER(work!AZ194-work!U194),work!AZ194-work!U194,".")</f>
        <v>.</v>
      </c>
      <c r="CF194" s="27" t="str">
        <f>IF(ISNUMBER(work!BA194-work!V194),work!BA194-work!V194,".")</f>
        <v>.</v>
      </c>
      <c r="CG194" s="27" t="str">
        <f>IF(ISNUMBER(work!BB194-work!W194),work!BB194-work!W194,".")</f>
        <v>.</v>
      </c>
      <c r="CH194" s="27" t="str">
        <f>IF(ISNUMBER(work!BC194-work!X194),work!BC194-work!X194,".")</f>
        <v>.</v>
      </c>
      <c r="CI194" s="27" t="str">
        <f>IF(ISNUMBER(work!BD194-work!Y194),work!BD194-work!Y194,".")</f>
        <v>.</v>
      </c>
      <c r="CJ194" s="27" t="str">
        <f>IF(ISNUMBER(work!BE194-work!Z194),work!BE194-work!Z194,".")</f>
        <v>.</v>
      </c>
      <c r="CK194" s="27" t="str">
        <f>IF(ISNUMBER(work!BF194-work!AA194),work!BF194-work!AA194,".")</f>
        <v>.</v>
      </c>
      <c r="CL194" s="27" t="str">
        <f>IF(ISNUMBER(work!BG194-work!AB194),work!BG194-work!AB194,".")</f>
        <v>.</v>
      </c>
      <c r="CM194" s="27" t="str">
        <f>IF(ISNUMBER(work!BH194-work!AC194),work!BH194-work!AC194,".")</f>
        <v>.</v>
      </c>
      <c r="CN194" s="27" t="str">
        <f>IF(ISNUMBER(work!BI194-work!AD194),work!BI194-work!AD194,".")</f>
        <v>.</v>
      </c>
      <c r="CO194" s="27" t="str">
        <f>IF(ISNUMBER(work!BJ194-work!AE194),work!BJ194-work!AE194,".")</f>
        <v>.</v>
      </c>
      <c r="CP194" s="27" t="str">
        <f>IF(ISNUMBER(work!BK194-work!AF194),work!BK194-work!AF194,".")</f>
        <v>.</v>
      </c>
      <c r="CQ194" s="27"/>
      <c r="CR194" s="27"/>
      <c r="CS194" s="27" t="str">
        <f>IF(ISNUMBER(work!CR194-work!BN194),work!CR194-work!BN194,".")</f>
        <v>.</v>
      </c>
      <c r="CT194" s="27" t="str">
        <f>IF(ISNUMBER(work!CS194-work!BO194),work!CS194-work!BO194,".")</f>
        <v>.</v>
      </c>
      <c r="CU194" s="27" t="str">
        <f>IF(ISNUMBER(work!CT194-work!BP194),work!CT194-work!BP194,".")</f>
        <v>.</v>
      </c>
      <c r="CV194" s="27" t="str">
        <f>IF(ISNUMBER(work!CU194-work!BQ194),work!CU194-work!BQ194,".")</f>
        <v>.</v>
      </c>
      <c r="CW194" s="27" t="str">
        <f>IF(ISNUMBER(work!CV194-work!BR194),work!CV194-work!BR194,".")</f>
        <v>.</v>
      </c>
      <c r="CX194" s="27" t="str">
        <f>IF(ISNUMBER(work!CW194-work!BS194),work!CW194-work!BS194,".")</f>
        <v>.</v>
      </c>
      <c r="CY194" s="27" t="str">
        <f>IF(ISNUMBER(work!CX194-work!BT194),work!CX194-work!BT194,".")</f>
        <v>.</v>
      </c>
      <c r="CZ194" s="27" t="str">
        <f>IF(ISNUMBER(work!CY194-work!BU194),work!CY194-work!BU194,".")</f>
        <v>.</v>
      </c>
      <c r="DA194" s="27" t="str">
        <f>IF(ISNUMBER(work!CZ194-work!BV194),work!CZ194-work!BV194,".")</f>
        <v>.</v>
      </c>
      <c r="DB194" s="27" t="str">
        <f>IF(ISNUMBER(work!DA194-work!BW194),work!DA194-work!BW194,".")</f>
        <v>.</v>
      </c>
      <c r="DC194" s="27" t="str">
        <f>IF(ISNUMBER(work!DB194-work!BX194),work!DB194-work!BX194,".")</f>
        <v>.</v>
      </c>
      <c r="DD194" s="27" t="str">
        <f>IF(ISNUMBER(work!DC194-work!BY194),work!DC194-work!BY194,".")</f>
        <v>.</v>
      </c>
      <c r="DE194" s="27" t="str">
        <f>IF(ISNUMBER(work!DD194-work!BZ194),work!DD194-work!BZ194,".")</f>
        <v>.</v>
      </c>
      <c r="DF194" s="27" t="str">
        <f>IF(ISNUMBER(work!DE194-work!CA194),work!DE194-work!CA194,".")</f>
        <v>.</v>
      </c>
      <c r="DG194" s="27" t="str">
        <f>IF(ISNUMBER(work!DF194-work!CB194),work!DF194-work!CB194,".")</f>
        <v>.</v>
      </c>
      <c r="DH194" s="27" t="str">
        <f>IF(ISNUMBER(work!DG194-work!CC194),work!DG194-work!CC194,".")</f>
        <v>.</v>
      </c>
      <c r="DI194" s="27" t="str">
        <f>IF(ISNUMBER(work!DH194-work!CD194),work!DH194-work!CD194,".")</f>
        <v>.</v>
      </c>
      <c r="DJ194" s="27" t="str">
        <f>IF(ISNUMBER(work!DI194-work!CE194),work!DI194-work!CE194,".")</f>
        <v>.</v>
      </c>
      <c r="DK194" s="27" t="str">
        <f>IF(ISNUMBER(work!DJ194-work!CF194),work!DJ194-work!CF194,".")</f>
        <v>.</v>
      </c>
      <c r="DL194" s="27" t="str">
        <f>IF(ISNUMBER(work!DK194-work!CG194),work!DK194-work!CG194,".")</f>
        <v>.</v>
      </c>
      <c r="DM194" s="27" t="str">
        <f>IF(ISNUMBER(work!DL194-work!CH194),work!DL194-work!CH194,".")</f>
        <v>.</v>
      </c>
      <c r="DN194" s="27" t="str">
        <f>IF(ISNUMBER(work!DM194-work!CI194),work!DM194-work!CI194,".")</f>
        <v>.</v>
      </c>
      <c r="DO194" s="27" t="str">
        <f>IF(ISNUMBER(work!DN194-work!CJ194),work!DN194-work!CJ194,".")</f>
        <v>.</v>
      </c>
      <c r="DP194" s="27" t="str">
        <f>IF(ISNUMBER(work!DO194-work!CK194),work!DO194-work!CK194,".")</f>
        <v>.</v>
      </c>
      <c r="DQ194" s="27" t="str">
        <f>IF(ISNUMBER(work!DP194-work!CL194),work!DP194-work!CL194,".")</f>
        <v>.</v>
      </c>
      <c r="DR194" s="27" t="str">
        <f>IF(ISNUMBER(work!DQ194-work!CM194),work!DQ194-work!CM194,".")</f>
        <v>.</v>
      </c>
      <c r="DS194" s="27" t="str">
        <f>IF(ISNUMBER(work!DR194-work!CN194),work!DR194-work!CN194,".")</f>
        <v>.</v>
      </c>
      <c r="DT194" s="27" t="str">
        <f>IF(ISNUMBER(work!DS194-work!CO194),work!DS194-work!CO194,".")</f>
        <v>.</v>
      </c>
      <c r="DU194" s="27" t="str">
        <f>IF(ISNUMBER(work!DT194-work!CP194),work!DT194-work!CP194,".")</f>
        <v>.</v>
      </c>
      <c r="DV194" s="27" t="str">
        <f t="shared" si="127"/>
        <v>.</v>
      </c>
      <c r="DW194" s="27"/>
      <c r="DX194" s="27" t="str">
        <f>IF(ISNUMBER(work!FJ194/work!FN194),work!FJ194/work!FN194,".")</f>
        <v>.</v>
      </c>
      <c r="DY194" s="27" t="str">
        <f>IF(ISNUMBER(work!FK194/work!FO194),work!FK194/work!FO194,".")</f>
        <v>.</v>
      </c>
      <c r="DZ194" s="27" t="str">
        <f>IF(ISNUMBER(work!FL194/work!FP194),work!FL194/work!FP194,".")</f>
        <v>.</v>
      </c>
      <c r="EA194" s="27" t="str">
        <f>IF(ISNUMBER(work!FM194/work!FQ194),work!FM194/work!FQ194,".")</f>
        <v>.</v>
      </c>
      <c r="EB194" s="27" t="str">
        <f>IF(ISNUMBER((work!FK194+work!FL194)/(work!FO194+work!FP194)),(work!FK194+work!FL194)/(work!FO194+work!FP194),".")</f>
        <v>.</v>
      </c>
      <c r="EC194" s="27" t="str">
        <f>IF(ISNUMBER(work!FR194/work!FV194),work!FR194/work!FV194,".")</f>
        <v>.</v>
      </c>
      <c r="ED194" s="27" t="str">
        <f>IF(ISNUMBER(work!FS194/work!FW194),work!FS194/work!FW194,".")</f>
        <v>.</v>
      </c>
      <c r="EE194" s="27" t="str">
        <f>IF(ISNUMBER(work!FT194/work!FX194),work!FT194/work!FX194,".")</f>
        <v>.</v>
      </c>
      <c r="EF194" s="27" t="str">
        <f>IF(ISNUMBER(work!FU194/work!FY194),work!FU194/work!FY194,".")</f>
        <v>.</v>
      </c>
      <c r="EG194" s="27" t="str">
        <f>IF(ISNUMBER((work!FS194+work!FT194)/(work!FW194+work!FX194)),(work!FS194+work!FT194)/(work!FW194+work!FX194),".")</f>
        <v>.</v>
      </c>
      <c r="EH194" s="27" t="str">
        <f>work!EZ194</f>
        <v>.</v>
      </c>
      <c r="EI194" s="27" t="str">
        <f>work!FA194</f>
        <v>.</v>
      </c>
      <c r="EJ194" s="27" t="str">
        <f>work!FB194</f>
        <v>.</v>
      </c>
      <c r="EK194" s="27"/>
      <c r="EL194" s="27" t="str">
        <f t="shared" si="141"/>
        <v>.</v>
      </c>
      <c r="EM194" t="str">
        <f t="shared" si="129"/>
        <v>.</v>
      </c>
      <c r="EN194" t="str">
        <f>work!FM194</f>
        <v>.</v>
      </c>
      <c r="EO194" t="str">
        <f>IF(ISNUMBER(work!FK194+work!FL194),work!FK194+work!FL194,".")</f>
        <v>.</v>
      </c>
      <c r="EP194" t="str">
        <f>IF(ISNUMBER(work!FU194-work!FM194),work!FU194-work!FM194,".")</f>
        <v>.</v>
      </c>
      <c r="EQ194" t="str">
        <f>IF(ISNUMBER(work!FS194+work!FT194-work!FK194-work!FL194),(work!FS194+work!FT194-work!FK194-work!FL194),".")</f>
        <v>.</v>
      </c>
      <c r="EU194" t="str">
        <f>work!FC194</f>
        <v>.</v>
      </c>
      <c r="EV194" t="str">
        <f>work!FD194</f>
        <v>.</v>
      </c>
      <c r="EW194" t="str">
        <f>IF(ISNUMBER(VLOOKUP($F194,AREA_EM_ALLYEAR,Seq!B$1,FALSE)),VLOOKUP($F194,AREA_EM_ALLYEAR,Seq!B$1,FALSE),".")</f>
        <v>.</v>
      </c>
      <c r="EX194" t="str">
        <f>IF(ISNUMBER(VLOOKUP($F194,AREA_EM_ALLYEAR,Seq!C$1,FALSE)),VLOOKUP($F194,AREA_EM_ALLYEAR,Seq!C$1,FALSE),".")</f>
        <v>.</v>
      </c>
      <c r="EY194" t="str">
        <f>IF(ISNUMBER(VLOOKUP($F194,AREA_EM_ALLYEAR,Seq!D$1,FALSE)),VLOOKUP($F194,AREA_EM_ALLYEAR,Seq!D$1,FALSE),".")</f>
        <v>.</v>
      </c>
      <c r="EZ194" t="str">
        <f>IF(ISNUMBER(VLOOKUP($F194,AREA_EM_ALLYEAR,Seq!E$1,FALSE)),VLOOKUP($F194,AREA_EM_ALLYEAR,Seq!E$1,FALSE),".")</f>
        <v>.</v>
      </c>
      <c r="FA194" t="str">
        <f>IF(ISNUMBER(VLOOKUP($F194,AREA_EM_ALLYEAR,Seq!F$1,FALSE)),VLOOKUP($F194,AREA_EM_ALLYEAR,Seq!F$1,FALSE),".")</f>
        <v>.</v>
      </c>
      <c r="FB194" t="str">
        <f>IF(ISNUMBER(VLOOKUP($F194,AREA_EM_ALLYEAR,Seq!G$1,FALSE)),VLOOKUP($F194,AREA_EM_ALLYEAR,Seq!G$1,FALSE),".")</f>
        <v>.</v>
      </c>
      <c r="FC194" t="str">
        <f>IF(ISNUMBER(VLOOKUP($F194,AREA_EM_ALLYEAR,Seq!H$1,FALSE)),VLOOKUP($F194,AREA_EM_ALLYEAR,Seq!H$1,FALSE),".")</f>
        <v>.</v>
      </c>
      <c r="FD194" t="str">
        <f>IF(ISNUMBER(VLOOKUP($F194,AREA_EM_ALLYEAR,Seq!I$1,FALSE)),VLOOKUP($F194,AREA_EM_ALLYEAR,Seq!I$1,FALSE),".")</f>
        <v>.</v>
      </c>
      <c r="FE194" t="str">
        <f>IF(ISNUMBER(VLOOKUP($F194,AREA_EM_ALLYEAR,Seq!J$1,FALSE)),VLOOKUP($F194,AREA_EM_ALLYEAR,Seq!J$1,FALSE),".")</f>
        <v>.</v>
      </c>
      <c r="FF194" t="str">
        <f>IF(ISNUMBER(VLOOKUP($F194,AREA_EM_ALLYEAR,Seq!K$1,FALSE)),VLOOKUP($F194,AREA_EM_ALLYEAR,Seq!K$1,FALSE),".")</f>
        <v>.</v>
      </c>
      <c r="FG194" t="str">
        <f>IF(ISNUMBER(VLOOKUP($F194,AREA_EM_ALLYEAR,Seq!L$1,FALSE)),VLOOKUP($F194,AREA_EM_ALLYEAR,Seq!L$1,FALSE),".")</f>
        <v>.</v>
      </c>
      <c r="FH194" t="str">
        <f>IF(ISNUMBER(VLOOKUP($F194,AREA_EM_ALLYEAR,Seq!M$1,FALSE)),VLOOKUP($F194,AREA_EM_ALLYEAR,Seq!M$1,FALSE),".")</f>
        <v>.</v>
      </c>
      <c r="FI194" t="str">
        <f>IF(ISNUMBER(VLOOKUP($F194,AREA_EM_ALLYEAR,Seq!N$1,FALSE)),VLOOKUP($F194,AREA_EM_ALLYEAR,Seq!N$1,FALSE),".")</f>
        <v>.</v>
      </c>
      <c r="FJ194" t="str">
        <f>IF(ISNUMBER(VLOOKUP($F194,AREA_EM_ALLYEAR,Seq!O$1,FALSE)),VLOOKUP($F194,AREA_EM_ALLYEAR,Seq!O$1,FALSE),".")</f>
        <v>.</v>
      </c>
      <c r="FK194" t="str">
        <f t="shared" si="130"/>
        <v>.</v>
      </c>
      <c r="FN194" t="str">
        <f>IF( ISNUMBER(VLOOKUP($F194,AREA_LIFE,Seq!V$1,FALSE)-Life!V$39),VLOOKUP($F194,AREA_LIFE,Seq!V$1,FALSE)-Life!V$39,".")</f>
        <v>.</v>
      </c>
      <c r="FO194" t="str">
        <f>IF( ISNUMBER(VLOOKUP($F194,AREA_LIFE,Seq!W$1,FALSE)-Life!W$39),VLOOKUP($F194,AREA_LIFE,Seq!W$1,FALSE)-Life!W$39,".")</f>
        <v>.</v>
      </c>
      <c r="FP194" t="str">
        <f>IF( ISNUMBER(VLOOKUP($F194,AREA_LIFE,Seq!X$1,FALSE)-Life!X$39),VLOOKUP($F194,AREA_LIFE,Seq!X$1,FALSE)-Life!X$39,".")</f>
        <v>.</v>
      </c>
      <c r="FQ194" t="str">
        <f>IF( ISNUMBER(VLOOKUP($F194,AREA_LIFE,Seq!Y$1,FALSE)-Life!Y$39),VLOOKUP($F194,AREA_LIFE,Seq!Y$1,FALSE)-Life!Y$39,".")</f>
        <v>.</v>
      </c>
      <c r="FR194" t="str">
        <f>IF( ISNUMBER(VLOOKUP($F194,AREA_LIFE,Seq!Z$1,FALSE)-Life!Z$39),VLOOKUP($F194,AREA_LIFE,Seq!Z$1,FALSE)-Life!Z$39,".")</f>
        <v>.</v>
      </c>
      <c r="FS194" t="str">
        <f>IF( ISNUMBER(VLOOKUP($F194,AREA_LIFE,Seq!AA$1,FALSE)-Life!AA$39),VLOOKUP($F194,AREA_LIFE,Seq!AA$1,FALSE)-Life!AA$39,".")</f>
        <v>.</v>
      </c>
      <c r="FT194" t="str">
        <f>IF( ISNUMBER(VLOOKUP($F194,AREA_LIFE,Seq!AB$1,FALSE)-Life!AB$39),VLOOKUP($F194,AREA_LIFE,Seq!AB$1,FALSE)-Life!AB$39,".")</f>
        <v>.</v>
      </c>
      <c r="FU194" t="str">
        <f>IF( ISNUMBER(VLOOKUP($F194,AREA_LIFE,Seq!AC$1,FALSE)-Life!AC$39),VLOOKUP($F194,AREA_LIFE,Seq!AC$1,FALSE)-Life!AC$39,".")</f>
        <v>.</v>
      </c>
      <c r="FV194" t="str">
        <f>IF( ISNUMBER(VLOOKUP($F194,AREA_LIFE,Seq!AD$1,FALSE)-Life!AD$39),VLOOKUP($F194,AREA_LIFE,Seq!AD$1,FALSE)-Life!AD$39,".")</f>
        <v>.</v>
      </c>
      <c r="FW194" t="str">
        <f>IF( ISNUMBER(VLOOKUP($F194,AREA_LIFE,Seq!AE$1,FALSE)-Life!AE$39),VLOOKUP($F194,AREA_LIFE,Seq!AE$1,FALSE)-Life!AE$39,".")</f>
        <v>.</v>
      </c>
      <c r="FX194" t="str">
        <f>IF( ISNUMBER(VLOOKUP($F194,AREA_LIFE,Seq!AF$1,FALSE)-Life!AF$39),VLOOKUP($F194,AREA_LIFE,Seq!AF$1,FALSE)-Life!AF$39,".")</f>
        <v>.</v>
      </c>
      <c r="FY194" t="str">
        <f>IF( ISNUMBER(VLOOKUP($F194,AREA_LIFE,Seq!AG$1,FALSE)-Life!AG$39),VLOOKUP($F194,AREA_LIFE,Seq!AG$1,FALSE)-Life!AG$39,".")</f>
        <v>.</v>
      </c>
      <c r="FZ194" t="str">
        <f>IF( ISNUMBER(VLOOKUP($F194,AREA_LIFE,Seq!AH$1,FALSE)-Life!AH$39),VLOOKUP($F194,AREA_LIFE,Seq!AH$1,FALSE)-Life!AH$39,".")</f>
        <v>.</v>
      </c>
      <c r="GA194" t="str">
        <f>IF( ISNUMBER(VLOOKUP($F194,AREA_LIFE,Seq!AI$1,FALSE)-Life!AI$39),VLOOKUP($F194,AREA_LIFE,Seq!AI$1,FALSE)-Life!AI$39,".")</f>
        <v>.</v>
      </c>
      <c r="GB194" t="str">
        <f>IF( ISNUMBER(VLOOKUP($F194,AREA_LIFE,Seq!AJ$1,FALSE)-Life!AJ$39),VLOOKUP($F194,AREA_LIFE,Seq!AJ$1,FALSE)-Life!AJ$39,".")</f>
        <v>.</v>
      </c>
      <c r="GC194" t="str">
        <f>IF( ISNUMBER(VLOOKUP($F194,AREA_LIFE,Seq!AK$1,FALSE)-Life!AK$39),VLOOKUP($F194,AREA_LIFE,Seq!AK$1,FALSE)-Life!AK$39,".")</f>
        <v>.</v>
      </c>
      <c r="GD194" t="str">
        <f>IF( ISNUMBER(VLOOKUP($F194,AREA_LIFE,Seq!AL$1,FALSE)-Life!AL$39),VLOOKUP($F194,AREA_LIFE,Seq!AL$1,FALSE)-Life!AL$39,".")</f>
        <v>.</v>
      </c>
      <c r="GE194" t="str">
        <f>IF( ISNUMBER(VLOOKUP($F194,AREA_LIFE,Seq!AM$1,FALSE)-Life!AM$39),VLOOKUP($F194,AREA_LIFE,Seq!AM$1,FALSE)-Life!AM$39,".")</f>
        <v>.</v>
      </c>
      <c r="GF194" t="str">
        <f>IF( ISNUMBER(VLOOKUP($F194,AREA_LIFE,Seq!AN$1,FALSE)-Life!AN$39),VLOOKUP($F194,AREA_LIFE,Seq!AN$1,FALSE)-Life!AN$39,".")</f>
        <v>.</v>
      </c>
      <c r="GG194" t="str">
        <f>IF( ISNUMBER(VLOOKUP($F194,AREA_LIFE,Seq!AO$1,FALSE)-Life!AO$39),VLOOKUP($F194,AREA_LIFE,Seq!AO$1,FALSE)-Life!AO$39,".")</f>
        <v>.</v>
      </c>
      <c r="GH194" t="str">
        <f>IF( ISNUMBER(VLOOKUP($F194,AREA_LIFE,Seq!AP$1,FALSE)-Life!AP$39),VLOOKUP($F194,AREA_LIFE,Seq!AP$1,FALSE)-Life!AP$39,".")</f>
        <v>.</v>
      </c>
      <c r="GI194" t="str">
        <f>IF( ISNUMBER(VLOOKUP($F194,AREA_LIFE,Seq!AQ$1,FALSE)-Life!AQ$39),VLOOKUP($F194,AREA_LIFE,Seq!AQ$1,FALSE)-Life!AQ$39,".")</f>
        <v>.</v>
      </c>
      <c r="GJ194" t="str">
        <f>IF( ISNUMBER(VLOOKUP($F194,AREA_LIFE,Seq!AR$1,FALSE)-Life!AR$39),VLOOKUP($F194,AREA_LIFE,Seq!AR$1,FALSE)-Life!AR$39,".")</f>
        <v>.</v>
      </c>
      <c r="GK194" t="str">
        <f>IF( ISNUMBER(VLOOKUP($F194,AREA_LIFE,Seq!AS$1,FALSE)-Life!AS$39),VLOOKUP($F194,AREA_LIFE,Seq!AS$1,FALSE)-Life!AS$39,".")</f>
        <v>.</v>
      </c>
      <c r="GL194" t="str">
        <f>IF( ISNUMBER(VLOOKUP($F194,AREA_LIFE,Seq!AT$1,FALSE)-Life!AT$39),VLOOKUP($F194,AREA_LIFE,Seq!AT$1,FALSE)-Life!AT$39,".")</f>
        <v>.</v>
      </c>
      <c r="GM194" t="str">
        <f>IF( ISNUMBER(VLOOKUP($F194,AREA_LIFE,Seq!AU$1,FALSE)-Life!AU$39),VLOOKUP($F194,AREA_LIFE,Seq!AU$1,FALSE)-Life!AU$39,".")</f>
        <v>.</v>
      </c>
      <c r="GN194" t="str">
        <f>IF( ISNUMBER(VLOOKUP($F194,AREA_LIFE,Seq!AV$1,FALSE)-Life!AV$39),VLOOKUP($F194,AREA_LIFE,Seq!AV$1,FALSE)-Life!AV$39,".")</f>
        <v>.</v>
      </c>
      <c r="GO194" t="str">
        <f>IF( ISNUMBER(VLOOKUP($F194,AREA_LIFE,Seq!AW$1,FALSE)-Life!AW$39),VLOOKUP($F194,AREA_LIFE,Seq!AW$1,FALSE)-Life!AW$39,".")</f>
        <v>.</v>
      </c>
      <c r="GP194" t="str">
        <f>IF( ISNUMBER(VLOOKUP($F194,AREA_LIFE,Seq!AX$1,FALSE)-Life!AX$39),VLOOKUP($F194,AREA_LIFE,Seq!AX$1,FALSE)-Life!AX$39,".")</f>
        <v>.</v>
      </c>
      <c r="GQ194" t="str">
        <f t="shared" si="131"/>
        <v>.</v>
      </c>
      <c r="GS194" t="str">
        <f>IFERROR(VLOOKUP($F194,AREA_LIFE,Seq!V$1,FALSE),".")</f>
        <v>.</v>
      </c>
      <c r="GT194" t="str">
        <f>IFERROR(VLOOKUP($F194,AREA_LIFE,Seq!W$1,FALSE),".")</f>
        <v>.</v>
      </c>
      <c r="GU194" t="str">
        <f>IFERROR(VLOOKUP($F194,AREA_LIFE,Seq!X$1,FALSE),".")</f>
        <v>.</v>
      </c>
      <c r="GV194" t="str">
        <f>IFERROR(VLOOKUP($F194,AREA_LIFE,Seq!Y$1,FALSE),".")</f>
        <v>.</v>
      </c>
      <c r="GW194" t="str">
        <f>IFERROR(VLOOKUP($F194,AREA_LIFE,Seq!Z$1,FALSE),".")</f>
        <v>.</v>
      </c>
      <c r="GX194" t="str">
        <f>IFERROR(VLOOKUP($F194,AREA_LIFE,Seq!AA$1,FALSE),".")</f>
        <v>.</v>
      </c>
      <c r="GY194" t="str">
        <f>IFERROR(VLOOKUP($F194,AREA_LIFE,Seq!AB$1,FALSE),".")</f>
        <v>.</v>
      </c>
      <c r="GZ194" t="str">
        <f>IFERROR(VLOOKUP($F194,AREA_LIFE,Seq!AC$1,FALSE),".")</f>
        <v>.</v>
      </c>
      <c r="HA194" t="str">
        <f>IFERROR(VLOOKUP($F194,AREA_LIFE,Seq!AD$1,FALSE),".")</f>
        <v>.</v>
      </c>
      <c r="HB194" t="str">
        <f>IFERROR(VLOOKUP($F194,AREA_LIFE,Seq!AE$1,FALSE),".")</f>
        <v>.</v>
      </c>
      <c r="HC194" t="str">
        <f>IFERROR(VLOOKUP($F194,AREA_LIFE,Seq!AF$1,FALSE),".")</f>
        <v>.</v>
      </c>
      <c r="HD194" t="str">
        <f>IFERROR(VLOOKUP($F194,AREA_LIFE,Seq!AG$1,FALSE),".")</f>
        <v>.</v>
      </c>
      <c r="HE194" t="str">
        <f>IFERROR(VLOOKUP($F194,AREA_LIFE,Seq!AH$1,FALSE),".")</f>
        <v>.</v>
      </c>
      <c r="HF194" t="str">
        <f>IFERROR(VLOOKUP($F194,AREA_LIFE,Seq!AI$1,FALSE),".")</f>
        <v>.</v>
      </c>
      <c r="HG194" t="str">
        <f>IFERROR(VLOOKUP($F194,AREA_LIFE,Seq!AJ$1,FALSE),".")</f>
        <v>.</v>
      </c>
      <c r="HH194" t="str">
        <f>IFERROR(VLOOKUP($F194,AREA_LIFE,Seq!AK$1,FALSE),".")</f>
        <v>.</v>
      </c>
      <c r="HI194" t="str">
        <f>IFERROR(VLOOKUP($F194,AREA_LIFE,Seq!AL$1,FALSE),".")</f>
        <v>.</v>
      </c>
      <c r="HJ194" t="str">
        <f>IFERROR(VLOOKUP($F194,AREA_LIFE,Seq!AM$1,FALSE),".")</f>
        <v>.</v>
      </c>
      <c r="HK194" t="str">
        <f>IFERROR(VLOOKUP($F194,AREA_LIFE,Seq!AN$1,FALSE),".")</f>
        <v>.</v>
      </c>
      <c r="HL194" t="str">
        <f>IFERROR(VLOOKUP($F194,AREA_LIFE,Seq!AO$1,FALSE),".")</f>
        <v>.</v>
      </c>
      <c r="HM194" t="str">
        <f>IFERROR(VLOOKUP($F194,AREA_LIFE,Seq!AP$1,FALSE),".")</f>
        <v>.</v>
      </c>
      <c r="HN194" t="str">
        <f>IFERROR(VLOOKUP($F194,AREA_LIFE,Seq!AQ$1,FALSE),".")</f>
        <v>.</v>
      </c>
      <c r="HO194" t="str">
        <f>IFERROR(VLOOKUP($F194,AREA_LIFE,Seq!AR$1,FALSE),".")</f>
        <v>.</v>
      </c>
      <c r="HP194" t="str">
        <f>IFERROR(VLOOKUP($F194,AREA_LIFE,Seq!AS$1,FALSE),".")</f>
        <v>.</v>
      </c>
      <c r="HQ194" t="str">
        <f>IFERROR(VLOOKUP($F194,AREA_LIFE,Seq!AT$1,FALSE),".")</f>
        <v>.</v>
      </c>
      <c r="HR194" t="str">
        <f>IFERROR(VLOOKUP($F194,AREA_LIFE,Seq!AU$1,FALSE),".")</f>
        <v>.</v>
      </c>
      <c r="HS194" t="str">
        <f>IFERROR(VLOOKUP($F194,AREA_LIFE,Seq!AV$1,FALSE),".")</f>
        <v>.</v>
      </c>
      <c r="HT194" t="str">
        <f>IFERROR(VLOOKUP($F194,AREA_LIFE,Seq!AW$1,FALSE),".")</f>
        <v>.</v>
      </c>
      <c r="HU194" t="str">
        <f>IFERROR(VLOOKUP($F194,AREA_LIFE,Seq!AX$1,FALSE),".")</f>
        <v>.</v>
      </c>
      <c r="HV194" t="str">
        <f>IFERROR(VLOOKUP($F194,AREA_LIFE,Seq!AY$1,FALSE),".")</f>
        <v>.</v>
      </c>
      <c r="HZ194">
        <f t="shared" si="134"/>
        <v>7</v>
      </c>
      <c r="IA194">
        <f t="shared" si="132"/>
        <v>0</v>
      </c>
      <c r="IB194" t="str">
        <f t="shared" si="135"/>
        <v>.</v>
      </c>
      <c r="IC194" t="str">
        <f t="shared" si="136"/>
        <v>.</v>
      </c>
      <c r="ID194" t="str">
        <f t="shared" si="133"/>
        <v>.</v>
      </c>
      <c r="IE194" t="str">
        <f>work!FK194</f>
        <v>.</v>
      </c>
      <c r="IF194" t="str">
        <f>work!FL194</f>
        <v>.</v>
      </c>
      <c r="IG194" t="str">
        <f>work!FM194</f>
        <v>.</v>
      </c>
      <c r="IH194" t="str">
        <f>IF(ISNUMBER(work!FS194-work!FK194),work!FS194-work!FK194,".")</f>
        <v>.</v>
      </c>
      <c r="II194" t="str">
        <f>IF(ISNUMBER(work!FT194-work!FL194),work!FT194-work!FL194,".")</f>
        <v>.</v>
      </c>
      <c r="IJ194" t="str">
        <f>IF(ISNUMBER(work!FU194-work!FM194),work!FU194-work!FM194,".")</f>
        <v>.</v>
      </c>
    </row>
    <row r="195" spans="1:244" hidden="1">
      <c r="A195" s="24" t="str">
        <f>VLOOKUP($E195,Area_Country,4,FALSE)</f>
        <v>大洋洲及太平洋岛屿</v>
      </c>
      <c r="B195" s="24" t="str">
        <f t="shared" si="137"/>
        <v>Out</v>
      </c>
      <c r="C195" s="24" t="str">
        <f t="shared" si="138"/>
        <v>Out</v>
      </c>
      <c r="D195" s="24"/>
      <c r="E195" s="25" t="s">
        <v>2676</v>
      </c>
      <c r="F195" s="26" t="str">
        <f>VLOOKUP($E195,Area_Country,2,FALSE)</f>
        <v>MarshallIs.</v>
      </c>
      <c r="G195" s="27" t="str">
        <f>IF(ISNA(VLOOKUP($F195,Area_FDI_84_96,2,FALSE)),".",VALUE(VLOOKUP($F195,Area_FDI_84_96,2,FALSE)))</f>
        <v>.</v>
      </c>
      <c r="H195" s="27" t="str">
        <f>IF(ISNA(VLOOKUP($F195,Area_FDI_84_96,3,FALSE)),".",VALUE(VLOOKUP($F195,Area_FDI_84_96,3,FALSE)))</f>
        <v>.</v>
      </c>
      <c r="I195" s="27" t="str">
        <f>IF(ISNA(VLOOKUP($F195,Area_FDI_84_96,4,FALSE)),".",VALUE(VLOOKUP($F195,Area_FDI_84_96,4,FALSE)))</f>
        <v>.</v>
      </c>
      <c r="J195" s="27" t="str">
        <f>IF(ISNA(VLOOKUP($F195,Area_FDI_84_96,5,FALSE)),".",VALUE(VLOOKUP($F195,Area_FDI_84_96,5,FALSE)))</f>
        <v>.</v>
      </c>
      <c r="K195" s="27" t="str">
        <f>IF(ISNA(VLOOKUP($F195,Area_FDI_84_96,6,FALSE)),".",VALUE(VLOOKUP($F195,Area_FDI_84_96,6,FALSE)))</f>
        <v>.</v>
      </c>
      <c r="L195" s="27" t="str">
        <f>IF(ISNA(VLOOKUP($F195,Area_FDI_84_96,7,FALSE)),".",VALUE(VLOOKUP($F195,Area_FDI_84_96,7,FALSE)))</f>
        <v>.</v>
      </c>
      <c r="M195" s="27" t="str">
        <f>IF(ISNA(VLOOKUP($F195,Area_FDI_84_96,8,FALSE)),".",VALUE(VLOOKUP($F195,Area_FDI_84_96,8,FALSE)))</f>
        <v>.</v>
      </c>
      <c r="N195" s="27" t="str">
        <f>IF(ISNA(VLOOKUP($F195,Area_FDI_84_96,9,FALSE)),".",VALUE(VLOOKUP($F195,Area_FDI_84_96,9,FALSE)))</f>
        <v>.</v>
      </c>
      <c r="O195" s="27">
        <f>IF(ISNA(VLOOKUP($E195,Area_FDI_92_95,2,FALSE)),".",VALUE(VLOOKUP($E195,Area_FDI_92_95,2,FALSE)))</f>
        <v>0</v>
      </c>
      <c r="P195" s="27">
        <f>IF(ISNA(VLOOKUP($E195,Area_FDI_92_95,3,FALSE)),".",VALUE(VLOOKUP($E195,Area_FDI_92_95,3,FALSE)))</f>
        <v>0</v>
      </c>
      <c r="Q195" s="27">
        <f>IF(ISNA(VLOOKUP($E195,Area_FDI_92_95,4,FALSE)),".",VALUE(VLOOKUP($E195,Area_FDI_92_95,4,FALSE)))</f>
        <v>140</v>
      </c>
      <c r="R195" s="27">
        <f>IF(ISNA(VLOOKUP($E195,Area_FDI_92_95,5,FALSE)),".",VALUE(VLOOKUP($E195,Area_FDI_92_95,5,FALSE)))</f>
        <v>0</v>
      </c>
      <c r="S195" s="27">
        <f>IF(ISNA(VLOOKUP($E195,Area_FDI_96_99,2,FALSE)),".",VALUE(VLOOKUP($E195,Area_FDI_96_99,2,FALSE)))</f>
        <v>0</v>
      </c>
      <c r="T195" s="27">
        <f>IF(ISNA(VLOOKUP($E195,Area_FDI_96_99,3,FALSE)),".",VALUE(VLOOKUP($E195,Area_FDI_96_99,3,FALSE)))</f>
        <v>97</v>
      </c>
      <c r="U195" s="27">
        <f>IF(ISNA(VLOOKUP($E195,Area_FDI_96_99,4,FALSE)),".",VALUE(VLOOKUP($E195,Area_FDI_96_99,4,FALSE)))</f>
        <v>66</v>
      </c>
      <c r="V195" s="27">
        <f>IF(ISNA(VLOOKUP($E195,Area_FDI_96_99,5,FALSE)),".",VALUE(VLOOKUP($E195,Area_FDI_96_99,5,FALSE)))</f>
        <v>159</v>
      </c>
      <c r="W195" s="27">
        <f>IF(ISNA(VLOOKUP($E195,Area_FDI_00_01,2,FALSE)),".",VALUE(VLOOKUP($E195,Area_FDI_00_01,2,FALSE)))</f>
        <v>913</v>
      </c>
      <c r="X195" s="27">
        <f>IF(ISNA(VLOOKUP($E195,Area_FDI_00_01,4,FALSE)),".",VALUE(VLOOKUP($E195,Area_FDI_00_01,4,FALSE)))</f>
        <v>779</v>
      </c>
      <c r="Y195" s="27">
        <f>IF(ISNA(VLOOKUP($E195,Area_FDI_02_03,2,FALSE)),".",VALUE(VLOOKUP($E195,Area_FDI_02_03,2,FALSE)))</f>
        <v>668</v>
      </c>
      <c r="Z195" s="27">
        <f>IF(ISNA(VLOOKUP($E195,Area_FDI_02_03,4,FALSE)),".",VALUE(VLOOKUP($E195,Area_FDI_02_03,4,FALSE)))</f>
        <v>1102</v>
      </c>
      <c r="AA195" s="27">
        <f>IF(ISNA(VLOOKUP($E195,Area_FDI_04_05,2,FALSE)),".",VALUE(VLOOKUP($E195,Area_FDI_04_05,2,FALSE)))</f>
        <v>1543</v>
      </c>
      <c r="AB195" s="27">
        <f>IF(ISNA(VLOOKUP($E195,Area_FDI_04_05,4,FALSE)),".",VALUE(VLOOKUP($E195,Area_FDI_04_05,4,FALSE)))</f>
        <v>4580</v>
      </c>
      <c r="AC195" s="27">
        <f>IF(ISNA(VLOOKUP($E195,Area_FDI_06_07,2,FALSE)),".",VALUE(VLOOKUP($E195,Area_FDI_06_07,2,FALSE)))</f>
        <v>3057</v>
      </c>
      <c r="AD195" s="27">
        <f>IF(ISNA(VLOOKUP($E195,Area_FDI_06_07,4,FALSE)),".",VALUE(VLOOKUP($E195,Area_FDI_06_07,4,FALSE)))</f>
        <v>7391</v>
      </c>
      <c r="AE195" s="27">
        <f t="shared" si="139"/>
        <v>9456</v>
      </c>
      <c r="AF195" s="27">
        <f t="shared" si="140"/>
        <v>1063</v>
      </c>
      <c r="AG195" s="27"/>
      <c r="AH195" s="27" t="str">
        <f>IF(ISNUMBER(work!C195+work!AH195),work!C195+work!AH195,".")</f>
        <v>.</v>
      </c>
      <c r="AI195" s="27" t="str">
        <f>IF(ISNUMBER(work!D195+work!AI195),work!D195+work!AI195,".")</f>
        <v>.</v>
      </c>
      <c r="AJ195" s="27">
        <f>IF(ISNUMBER(work!E195+work!AJ195),work!E195+work!AJ195,".")</f>
        <v>21003232.988301661</v>
      </c>
      <c r="AK195" s="27">
        <f>IF(ISNUMBER(work!F195+work!AK195),work!F195+work!AK195,".")</f>
        <v>23292933.523225751</v>
      </c>
      <c r="AL195" s="27">
        <f>IF(ISNUMBER(work!G195+work!AL195),work!G195+work!AL195,".")</f>
        <v>26832527.989135727</v>
      </c>
      <c r="AM195" s="27">
        <f>IF(ISNUMBER(work!H195+work!AM195),work!H195+work!AM195,".")</f>
        <v>30453689.18665712</v>
      </c>
      <c r="AN195" s="27">
        <f>IF(ISNUMBER(work!I195+work!AN195),work!I195+work!AN195,".")</f>
        <v>33134630.076845177</v>
      </c>
      <c r="AO195" s="27">
        <f>IF(ISNUMBER(work!J195+work!AO195),work!J195+work!AO195,".")</f>
        <v>36978390.148711883</v>
      </c>
      <c r="AP195" s="27">
        <f>IF(ISNUMBER(work!K195+work!AP195),work!K195+work!AP195,".")</f>
        <v>41156755.771244474</v>
      </c>
      <c r="AQ195" s="27">
        <f>IF(ISNUMBER(work!L195+work!AQ195),work!L195+work!AQ195,".")</f>
        <v>42843814.552465044</v>
      </c>
      <c r="AR195" s="27">
        <f>IF(ISNUMBER(work!M195+work!AR195),work!M195+work!AR195,".")</f>
        <v>44472248.64467518</v>
      </c>
      <c r="AS195" s="27">
        <f>IF(ISNUMBER(work!N195+work!AS195),work!N195+work!AS195,".")</f>
        <v>48562711.893654302</v>
      </c>
      <c r="AT195" s="27">
        <f>IF(ISNUMBER(work!O195+work!AT195),work!O195+work!AT195,".")</f>
        <v>55456870.564308867</v>
      </c>
      <c r="AU195" s="27">
        <f>IF(ISNUMBER(work!P195+work!AU195),work!P195+work!AU195,".")</f>
        <v>63219606.403884381</v>
      </c>
      <c r="AV195" s="27">
        <f>IF(ISNUMBER(work!Q195+work!AV195),work!Q195+work!AV195,".")</f>
        <v>71500054.527052432</v>
      </c>
      <c r="AW195" s="27">
        <f>IF(ISNUMBER(work!R195+work!AW195),work!R195+work!AW195,".")</f>
        <v>79292483.011116669</v>
      </c>
      <c r="AX195" s="27">
        <f>IF(ISNUMBER(work!S195+work!AX195),work!S195+work!AX195,".")</f>
        <v>87218225.003109097</v>
      </c>
      <c r="AY195" s="27">
        <f>IF(ISNUMBER(work!T195+work!AY195),work!T195+work!AY195,".")</f>
        <v>95327387.470900178</v>
      </c>
      <c r="AZ195" s="27">
        <f>IF(ISNUMBER(work!U195+work!AZ195),work!U195+work!AZ195,".")</f>
        <v>102762377.76797137</v>
      </c>
      <c r="BA195" s="27">
        <f>IF(ISNUMBER(work!V195+work!BA195),work!V195+work!BA195,".")</f>
        <v>110571576.63504617</v>
      </c>
      <c r="BB195" s="27">
        <f>IF(ISNUMBER(work!W195+work!BB195),work!W195+work!BB195,".")</f>
        <v>119858789.47129999</v>
      </c>
      <c r="BC195" s="27">
        <f>IF(ISNUMBER(work!X195+work!BC195),work!X195+work!BC195,".")</f>
        <v>129806469.341518</v>
      </c>
      <c r="BD195" s="27">
        <f>IF(ISNUMBER(work!Y195+work!BD195),work!Y195+work!BD195,".")</f>
        <v>141618274.05609599</v>
      </c>
      <c r="BE195" s="27">
        <f>IF(ISNUMBER(work!Z195+work!BE195),work!Z195+work!BE195,".")</f>
        <v>155779349.95170602</v>
      </c>
      <c r="BF195" s="27">
        <f>IF(ISNUMBER(work!AA195+work!BF195),work!AA195+work!BF195,".")</f>
        <v>171512525.749028</v>
      </c>
      <c r="BG195" s="27">
        <f>IF(ISNUMBER(work!AB195+work!BG195),work!AB195+work!BG195,".")</f>
        <v>189348742.025327</v>
      </c>
      <c r="BH195" s="27">
        <f>IF(ISNUMBER(work!AC195+work!BH195),work!AC195+work!BH195,".")</f>
        <v>211311884.149865</v>
      </c>
      <c r="BI195" s="27">
        <f>IF(ISNUMBER(work!AD195+work!BI195),work!AD195+work!BI195,".")</f>
        <v>238781004.985347</v>
      </c>
      <c r="BJ195" s="27">
        <f>IF(ISNUMBER(work!AE195+work!BJ195),work!AE195+work!BJ195,".")</f>
        <v>260270308.05152899</v>
      </c>
      <c r="BK195" s="27" t="str">
        <f>IF(ISNUMBER(work!AF195+work!BK195),work!AF195+work!BK195,".")</f>
        <v>.</v>
      </c>
      <c r="BL195" s="27"/>
      <c r="BM195" s="27" t="str">
        <f>IF(ISNUMBER(work!AH195-work!C195),work!AH195-work!C195,".")</f>
        <v>.</v>
      </c>
      <c r="BN195" s="27" t="str">
        <f>IF(ISNUMBER(work!AI195-work!D195),work!AI195-work!D195,".")</f>
        <v>.</v>
      </c>
      <c r="BO195" s="27">
        <f>IF(ISNUMBER(work!AJ195-work!E195),work!AJ195-work!E195,".")</f>
        <v>-20990431.39396314</v>
      </c>
      <c r="BP195" s="27">
        <f>IF(ISNUMBER(work!AK195-work!F195),work!AK195-work!F195,".")</f>
        <v>-23278040.27670585</v>
      </c>
      <c r="BQ195" s="27">
        <f>IF(ISNUMBER(work!AL195-work!G195),work!AL195-work!G195,".")</f>
        <v>-26817233.828385472</v>
      </c>
      <c r="BR195" s="27">
        <f>IF(ISNUMBER(work!AM195-work!H195),work!AM195-work!H195,".")</f>
        <v>-30438790.476229478</v>
      </c>
      <c r="BS195" s="27">
        <f>IF(ISNUMBER(work!AN195-work!I195),work!AN195-work!I195,".")</f>
        <v>-33116387.796375431</v>
      </c>
      <c r="BT195" s="27">
        <f>IF(ISNUMBER(work!AO195-work!J195),work!AO195-work!J195,".")</f>
        <v>-36957745.797802322</v>
      </c>
      <c r="BU195" s="27">
        <f>IF(ISNUMBER(work!AP195-work!K195),work!AP195-work!K195,".")</f>
        <v>-41134163.537225924</v>
      </c>
      <c r="BV195" s="27">
        <f>IF(ISNUMBER(work!AQ195-work!L195),work!AQ195-work!L195,".")</f>
        <v>-42821032.447652556</v>
      </c>
      <c r="BW195" s="27">
        <f>IF(ISNUMBER(work!AR195-work!M195),work!AR195-work!M195,".")</f>
        <v>-44447862.541447029</v>
      </c>
      <c r="BX195" s="27">
        <f>IF(ISNUMBER(work!AS195-work!N195),work!AS195-work!N195,".")</f>
        <v>-48538049.521591097</v>
      </c>
      <c r="BY195" s="27">
        <f>IF(ISNUMBER(work!AT195-work!O195),work!AT195-work!O195,".")</f>
        <v>-55432198.971901342</v>
      </c>
      <c r="BZ195" s="27">
        <f>IF(ISNUMBER(work!AU195-work!P195),work!AU195-work!P195,".")</f>
        <v>-63193932.867395207</v>
      </c>
      <c r="CA195" s="27">
        <f>IF(ISNUMBER(work!AV195-work!Q195),work!AV195-work!Q195,".")</f>
        <v>-71473658.388764769</v>
      </c>
      <c r="CB195" s="27">
        <f>IF(ISNUMBER(work!AW195-work!R195),work!AW195-work!R195,".")</f>
        <v>-79265364.612524733</v>
      </c>
      <c r="CC195" s="27">
        <f>IF(ISNUMBER(work!AX195-work!S195),work!AX195-work!S195,".")</f>
        <v>-87195407.382896304</v>
      </c>
      <c r="CD195" s="27">
        <f>IF(ISNUMBER(work!AY195-work!T195),work!AY195-work!T195,".")</f>
        <v>-95306712.727003813</v>
      </c>
      <c r="CE195" s="27">
        <f>IF(ISNUMBER(work!AZ195-work!U195),work!AZ195-work!U195,".")</f>
        <v>-102741182.24536863</v>
      </c>
      <c r="CF195" s="27">
        <f>IF(ISNUMBER(work!BA195-work!V195),work!BA195-work!V195,".")</f>
        <v>-110550253.93930782</v>
      </c>
      <c r="CG195" s="27">
        <f>IF(ISNUMBER(work!BB195-work!W195),work!BB195-work!W195,".")</f>
        <v>-119837274.8713</v>
      </c>
      <c r="CH195" s="27">
        <f>IF(ISNUMBER(work!BC195-work!X195),work!BC195-work!X195,".")</f>
        <v>-129784368.341518</v>
      </c>
      <c r="CI195" s="27">
        <f>IF(ISNUMBER(work!BD195-work!Y195),work!BD195-work!Y195,".")</f>
        <v>-141595329.856096</v>
      </c>
      <c r="CJ195" s="27">
        <f>IF(ISNUMBER(work!BE195-work!Z195),work!BE195-work!Z195,".")</f>
        <v>-155755614.351706</v>
      </c>
      <c r="CK195" s="27">
        <f>IF(ISNUMBER(work!BF195-work!AA195),work!BF195-work!AA195,".")</f>
        <v>-171487469.94902799</v>
      </c>
      <c r="CL195" s="27">
        <f>IF(ISNUMBER(work!BG195-work!AB195),work!BG195-work!AB195,".")</f>
        <v>-189323253.22532699</v>
      </c>
      <c r="CM195" s="27">
        <f>IF(ISNUMBER(work!BH195-work!AC195),work!BH195-work!AC195,".")</f>
        <v>-211286062.54986498</v>
      </c>
      <c r="CN195" s="27">
        <f>IF(ISNUMBER(work!BI195-work!AD195),work!BI195-work!AD195,".")</f>
        <v>-238754674.78534701</v>
      </c>
      <c r="CO195" s="27">
        <f>IF(ISNUMBER(work!BJ195-work!AE195),work!BJ195-work!AE195,".")</f>
        <v>-260243582.89852899</v>
      </c>
      <c r="CP195" s="27" t="str">
        <f>IF(ISNUMBER(work!BK195-work!AF195),work!BK195-work!AF195,".")</f>
        <v>.</v>
      </c>
      <c r="CQ195" s="27"/>
      <c r="CR195" s="27"/>
      <c r="CS195" s="27">
        <f>IF(ISNUMBER(work!CR195-work!BN195),work!CR195-work!BN195,".")</f>
        <v>9.7359294162270432E-2</v>
      </c>
      <c r="CT195" s="27">
        <f>IF(ISNUMBER(work!CS195-work!BO195),work!CS195-work!BO195,".")</f>
        <v>9.6359294162270431E-2</v>
      </c>
      <c r="CU195" s="27">
        <f>IF(ISNUMBER(work!CT195-work!BP195),work!CT195-work!BP195,".")</f>
        <v>9.6359294162270431E-2</v>
      </c>
      <c r="CV195" s="27">
        <f>IF(ISNUMBER(work!CU195-work!BQ195),work!CU195-work!BQ195,".")</f>
        <v>9.535929416227043E-2</v>
      </c>
      <c r="CW195" s="27">
        <f>IF(ISNUMBER(work!CV195-work!BR195),work!CV195-work!BR195,".")</f>
        <v>9.535929416227043E-2</v>
      </c>
      <c r="CX195" s="27">
        <f>IF(ISNUMBER(work!CW195-work!BS195),work!CW195-work!BS195,".")</f>
        <v>9.435929416227043E-2</v>
      </c>
      <c r="CY195" s="27">
        <f>IF(ISNUMBER(work!CX195-work!BT195),work!CX195-work!BT195,".")</f>
        <v>9.3359294162270443E-2</v>
      </c>
      <c r="CZ195" s="27">
        <f>IF(ISNUMBER(work!CY195-work!BU195),work!CY195-work!BU195,".")</f>
        <v>9.2359294162270442E-2</v>
      </c>
      <c r="DA195" s="27">
        <f>IF(ISNUMBER(work!CZ195-work!BV195),work!CZ195-work!BV195,".")</f>
        <v>9.1359294162270441E-2</v>
      </c>
      <c r="DB195" s="27">
        <f>IF(ISNUMBER(work!DA195-work!BW195),work!DA195-work!BW195,".")</f>
        <v>9.035929416227044E-2</v>
      </c>
      <c r="DC195" s="27">
        <f>IF(ISNUMBER(work!DB195-work!BX195),work!DB195-work!BX195,".")</f>
        <v>8.8359294162270438E-2</v>
      </c>
      <c r="DD195" s="27">
        <f>IF(ISNUMBER(work!DC195-work!BY195),work!DC195-work!BY195,".")</f>
        <v>8.6359294162270436E-2</v>
      </c>
      <c r="DE195" s="27">
        <f>IF(ISNUMBER(work!DD195-work!BZ195),work!DD195-work!BZ195,".")</f>
        <v>8.5359294162270435E-2</v>
      </c>
      <c r="DF195" s="27">
        <f>IF(ISNUMBER(work!DE195-work!CA195),work!DE195-work!CA195,".")</f>
        <v>8.3359294162270434E-2</v>
      </c>
      <c r="DG195" s="27">
        <f>IF(ISNUMBER(work!DF195-work!CB195),work!DF195-work!CB195,".")</f>
        <v>8.1359294162270432E-2</v>
      </c>
      <c r="DH195" s="27">
        <f>IF(ISNUMBER(work!DG195-work!CC195),work!DG195-work!CC195,".")</f>
        <v>7.9359294162270444E-2</v>
      </c>
      <c r="DI195" s="27">
        <f>IF(ISNUMBER(work!DH195-work!CD195),work!DH195-work!CD195,".")</f>
        <v>7.6359294162270441E-2</v>
      </c>
      <c r="DJ195" s="27">
        <f>IF(ISNUMBER(work!DI195-work!CE195),work!DI195-work!CE195,".")</f>
        <v>7.435929416227044E-2</v>
      </c>
      <c r="DK195" s="27">
        <f>IF(ISNUMBER(work!DJ195-work!CF195),work!DJ195-work!CF195,".")</f>
        <v>7.2359294162270438E-2</v>
      </c>
      <c r="DL195" s="27">
        <f>IF(ISNUMBER(work!DK195-work!CG195),work!DK195-work!CG195,".")</f>
        <v>6.9359294162270435E-2</v>
      </c>
      <c r="DM195" s="27">
        <f>IF(ISNUMBER(work!DL195-work!CH195),work!DL195-work!CH195,".")</f>
        <v>6.4996919188647306E-2</v>
      </c>
      <c r="DN195" s="27">
        <f>IF(ISNUMBER(work!DM195-work!CI195),work!DM195-work!CI195,".")</f>
        <v>6.1996919188647311E-2</v>
      </c>
      <c r="DO195" s="27">
        <f>IF(ISNUMBER(work!DN195-work!CJ195),work!DN195-work!CJ195,".")</f>
        <v>5.9221364112900222E-2</v>
      </c>
      <c r="DP195" s="27">
        <f>IF(ISNUMBER(work!DO195-work!CK195),work!DO195-work!CK195,".")</f>
        <v>5.6160093450582385E-2</v>
      </c>
      <c r="DQ195" s="27">
        <f>IF(ISNUMBER(work!DP195-work!CL195),work!DP195-work!CL195,".")</f>
        <v>5.1897232677083072E-2</v>
      </c>
      <c r="DR195" s="27">
        <f>IF(ISNUMBER(work!DQ195-work!CM195),work!DQ195-work!CM195,".")</f>
        <v>4.8534733570435425E-2</v>
      </c>
      <c r="DS195" s="27">
        <f>IF(ISNUMBER(work!DR195-work!CN195),work!DR195-work!CN195,".")</f>
        <v>6.2375814185563642E-2</v>
      </c>
      <c r="DT195" s="27">
        <f>IF(ISNUMBER(work!DS195-work!CO195),work!DS195-work!CO195,".")</f>
        <v>5.7001151256285826E-2</v>
      </c>
      <c r="DU195" s="27">
        <f>IF(ISNUMBER(work!DT195-work!CP195),work!DT195-work!CP195,".")</f>
        <v>5.1753208006408882E-2</v>
      </c>
      <c r="DV195" s="27">
        <f t="shared" si="127"/>
        <v>5.1753208006408882E-2</v>
      </c>
      <c r="DW195" s="27"/>
      <c r="DX195" s="27" t="str">
        <f>IF(ISNUMBER(work!FJ195/work!FN195),work!FJ195/work!FN195,".")</f>
        <v>.</v>
      </c>
      <c r="DY195" s="27" t="str">
        <f>IF(ISNUMBER(work!FK195/work!FO195),work!FK195/work!FO195,".")</f>
        <v>.</v>
      </c>
      <c r="DZ195" s="27" t="str">
        <f>IF(ISNUMBER(work!FL195/work!FP195),work!FL195/work!FP195,".")</f>
        <v>.</v>
      </c>
      <c r="EA195" s="27" t="str">
        <f>IF(ISNUMBER(work!FM195/work!FQ195),work!FM195/work!FQ195,".")</f>
        <v>.</v>
      </c>
      <c r="EB195" s="27" t="str">
        <f>IF(ISNUMBER((work!FK195+work!FL195)/(work!FO195+work!FP195)),(work!FK195+work!FL195)/(work!FO195+work!FP195),".")</f>
        <v>.</v>
      </c>
      <c r="EC195" s="27" t="str">
        <f>IF(ISNUMBER(work!FR195/work!FV195),work!FR195/work!FV195,".")</f>
        <v>.</v>
      </c>
      <c r="ED195" s="27" t="str">
        <f>IF(ISNUMBER(work!FS195/work!FW195),work!FS195/work!FW195,".")</f>
        <v>.</v>
      </c>
      <c r="EE195" s="27" t="str">
        <f>IF(ISNUMBER(work!FT195/work!FX195),work!FT195/work!FX195,".")</f>
        <v>.</v>
      </c>
      <c r="EF195" s="27" t="str">
        <f>IF(ISNUMBER(work!FU195/work!FY195),work!FU195/work!FY195,".")</f>
        <v>.</v>
      </c>
      <c r="EG195" s="27" t="str">
        <f>IF(ISNUMBER((work!FS195+work!FT195)/(work!FW195+work!FX195)),(work!FS195+work!FT195)/(work!FW195+work!FX195),".")</f>
        <v>.</v>
      </c>
      <c r="EH195" s="27" t="str">
        <f>work!EZ195</f>
        <v>.</v>
      </c>
      <c r="EI195" s="27" t="str">
        <f>work!FA195</f>
        <v>.</v>
      </c>
      <c r="EJ195" s="27" t="str">
        <f>work!FB195</f>
        <v>.</v>
      </c>
      <c r="EK195" s="27"/>
      <c r="EL195" s="27" t="str">
        <f t="shared" si="141"/>
        <v>.</v>
      </c>
      <c r="EM195" t="str">
        <f t="shared" si="129"/>
        <v>.</v>
      </c>
      <c r="EN195" t="str">
        <f>work!FM195</f>
        <v>.</v>
      </c>
      <c r="EO195" t="str">
        <f>IF(ISNUMBER(work!FK195+work!FL195),work!FK195+work!FL195,".")</f>
        <v>.</v>
      </c>
      <c r="EP195" t="str">
        <f>IF(ISNUMBER(work!FU195-work!FM195),work!FU195-work!FM195,".")</f>
        <v>.</v>
      </c>
      <c r="EQ195" t="str">
        <f>IF(ISNUMBER(work!FS195+work!FT195-work!FK195-work!FL195),(work!FS195+work!FT195-work!FK195-work!FL195),".")</f>
        <v>.</v>
      </c>
      <c r="EU195" t="str">
        <f>work!FC195</f>
        <v>.</v>
      </c>
      <c r="EV195" t="str">
        <f>work!FD195</f>
        <v>.</v>
      </c>
      <c r="EW195" t="str">
        <f>IF(ISNUMBER(VLOOKUP($F195,AREA_EM_ALLYEAR,Seq!B$1,FALSE)),VLOOKUP($F195,AREA_EM_ALLYEAR,Seq!B$1,FALSE),".")</f>
        <v>.</v>
      </c>
      <c r="EX195" t="str">
        <f>IF(ISNUMBER(VLOOKUP($F195,AREA_EM_ALLYEAR,Seq!C$1,FALSE)),VLOOKUP($F195,AREA_EM_ALLYEAR,Seq!C$1,FALSE),".")</f>
        <v>.</v>
      </c>
      <c r="EY195" t="str">
        <f>IF(ISNUMBER(VLOOKUP($F195,AREA_EM_ALLYEAR,Seq!D$1,FALSE)),VLOOKUP($F195,AREA_EM_ALLYEAR,Seq!D$1,FALSE),".")</f>
        <v>.</v>
      </c>
      <c r="EZ195" t="str">
        <f>IF(ISNUMBER(VLOOKUP($F195,AREA_EM_ALLYEAR,Seq!E$1,FALSE)),VLOOKUP($F195,AREA_EM_ALLYEAR,Seq!E$1,FALSE),".")</f>
        <v>.</v>
      </c>
      <c r="FA195" t="str">
        <f>IF(ISNUMBER(VLOOKUP($F195,AREA_EM_ALLYEAR,Seq!F$1,FALSE)),VLOOKUP($F195,AREA_EM_ALLYEAR,Seq!F$1,FALSE),".")</f>
        <v>.</v>
      </c>
      <c r="FB195" t="str">
        <f>IF(ISNUMBER(VLOOKUP($F195,AREA_EM_ALLYEAR,Seq!G$1,FALSE)),VLOOKUP($F195,AREA_EM_ALLYEAR,Seq!G$1,FALSE),".")</f>
        <v>.</v>
      </c>
      <c r="FC195" t="str">
        <f>IF(ISNUMBER(VLOOKUP($F195,AREA_EM_ALLYEAR,Seq!H$1,FALSE)),VLOOKUP($F195,AREA_EM_ALLYEAR,Seq!H$1,FALSE),".")</f>
        <v>.</v>
      </c>
      <c r="FD195" t="str">
        <f>IF(ISNUMBER(VLOOKUP($F195,AREA_EM_ALLYEAR,Seq!I$1,FALSE)),VLOOKUP($F195,AREA_EM_ALLYEAR,Seq!I$1,FALSE),".")</f>
        <v>.</v>
      </c>
      <c r="FE195" t="str">
        <f>IF(ISNUMBER(VLOOKUP($F195,AREA_EM_ALLYEAR,Seq!J$1,FALSE)),VLOOKUP($F195,AREA_EM_ALLYEAR,Seq!J$1,FALSE),".")</f>
        <v>.</v>
      </c>
      <c r="FF195" t="str">
        <f>IF(ISNUMBER(VLOOKUP($F195,AREA_EM_ALLYEAR,Seq!K$1,FALSE)),VLOOKUP($F195,AREA_EM_ALLYEAR,Seq!K$1,FALSE),".")</f>
        <v>.</v>
      </c>
      <c r="FG195" t="str">
        <f>IF(ISNUMBER(VLOOKUP($F195,AREA_EM_ALLYEAR,Seq!L$1,FALSE)),VLOOKUP($F195,AREA_EM_ALLYEAR,Seq!L$1,FALSE),".")</f>
        <v>.</v>
      </c>
      <c r="FH195" t="str">
        <f>IF(ISNUMBER(VLOOKUP($F195,AREA_EM_ALLYEAR,Seq!M$1,FALSE)),VLOOKUP($F195,AREA_EM_ALLYEAR,Seq!M$1,FALSE),".")</f>
        <v>.</v>
      </c>
      <c r="FI195" t="str">
        <f>IF(ISNUMBER(VLOOKUP($F195,AREA_EM_ALLYEAR,Seq!N$1,FALSE)),VLOOKUP($F195,AREA_EM_ALLYEAR,Seq!N$1,FALSE),".")</f>
        <v>.</v>
      </c>
      <c r="FJ195" t="str">
        <f>IF(ISNUMBER(VLOOKUP($F195,AREA_EM_ALLYEAR,Seq!O$1,FALSE)),VLOOKUP($F195,AREA_EM_ALLYEAR,Seq!O$1,FALSE),".")</f>
        <v>.</v>
      </c>
      <c r="FK195" t="str">
        <f t="shared" si="130"/>
        <v>.</v>
      </c>
      <c r="FN195" t="str">
        <f>IF( ISNUMBER(VLOOKUP($F195,AREA_LIFE,Seq!V$1,FALSE)-Life!V$39),VLOOKUP($F195,AREA_LIFE,Seq!V$1,FALSE)-Life!V$39,".")</f>
        <v>.</v>
      </c>
      <c r="FO195" t="str">
        <f>IF( ISNUMBER(VLOOKUP($F195,AREA_LIFE,Seq!W$1,FALSE)-Life!W$39),VLOOKUP($F195,AREA_LIFE,Seq!W$1,FALSE)-Life!W$39,".")</f>
        <v>.</v>
      </c>
      <c r="FP195" t="str">
        <f>IF( ISNUMBER(VLOOKUP($F195,AREA_LIFE,Seq!X$1,FALSE)-Life!X$39),VLOOKUP($F195,AREA_LIFE,Seq!X$1,FALSE)-Life!X$39,".")</f>
        <v>.</v>
      </c>
      <c r="FQ195" t="str">
        <f>IF( ISNUMBER(VLOOKUP($F195,AREA_LIFE,Seq!Y$1,FALSE)-Life!Y$39),VLOOKUP($F195,AREA_LIFE,Seq!Y$1,FALSE)-Life!Y$39,".")</f>
        <v>.</v>
      </c>
      <c r="FR195" t="str">
        <f>IF( ISNUMBER(VLOOKUP($F195,AREA_LIFE,Seq!Z$1,FALSE)-Life!Z$39),VLOOKUP($F195,AREA_LIFE,Seq!Z$1,FALSE)-Life!Z$39,".")</f>
        <v>.</v>
      </c>
      <c r="FS195" t="str">
        <f>IF( ISNUMBER(VLOOKUP($F195,AREA_LIFE,Seq!AA$1,FALSE)-Life!AA$39),VLOOKUP($F195,AREA_LIFE,Seq!AA$1,FALSE)-Life!AA$39,".")</f>
        <v>.</v>
      </c>
      <c r="FT195" t="str">
        <f>IF( ISNUMBER(VLOOKUP($F195,AREA_LIFE,Seq!AB$1,FALSE)-Life!AB$39),VLOOKUP($F195,AREA_LIFE,Seq!AB$1,FALSE)-Life!AB$39,".")</f>
        <v>.</v>
      </c>
      <c r="FU195" t="str">
        <f>IF( ISNUMBER(VLOOKUP($F195,AREA_LIFE,Seq!AC$1,FALSE)-Life!AC$39),VLOOKUP($F195,AREA_LIFE,Seq!AC$1,FALSE)-Life!AC$39,".")</f>
        <v>.</v>
      </c>
      <c r="FV195" t="str">
        <f>IF( ISNUMBER(VLOOKUP($F195,AREA_LIFE,Seq!AD$1,FALSE)-Life!AD$39),VLOOKUP($F195,AREA_LIFE,Seq!AD$1,FALSE)-Life!AD$39,".")</f>
        <v>.</v>
      </c>
      <c r="FW195" t="str">
        <f>IF( ISNUMBER(VLOOKUP($F195,AREA_LIFE,Seq!AE$1,FALSE)-Life!AE$39),VLOOKUP($F195,AREA_LIFE,Seq!AE$1,FALSE)-Life!AE$39,".")</f>
        <v>.</v>
      </c>
      <c r="FX195" t="str">
        <f>IF( ISNUMBER(VLOOKUP($F195,AREA_LIFE,Seq!AF$1,FALSE)-Life!AF$39),VLOOKUP($F195,AREA_LIFE,Seq!AF$1,FALSE)-Life!AF$39,".")</f>
        <v>.</v>
      </c>
      <c r="FY195" t="str">
        <f>IF( ISNUMBER(VLOOKUP($F195,AREA_LIFE,Seq!AG$1,FALSE)-Life!AG$39),VLOOKUP($F195,AREA_LIFE,Seq!AG$1,FALSE)-Life!AG$39,".")</f>
        <v>.</v>
      </c>
      <c r="FZ195" t="str">
        <f>IF( ISNUMBER(VLOOKUP($F195,AREA_LIFE,Seq!AH$1,FALSE)-Life!AH$39),VLOOKUP($F195,AREA_LIFE,Seq!AH$1,FALSE)-Life!AH$39,".")</f>
        <v>.</v>
      </c>
      <c r="GA195" t="str">
        <f>IF( ISNUMBER(VLOOKUP($F195,AREA_LIFE,Seq!AI$1,FALSE)-Life!AI$39),VLOOKUP($F195,AREA_LIFE,Seq!AI$1,FALSE)-Life!AI$39,".")</f>
        <v>.</v>
      </c>
      <c r="GB195" t="str">
        <f>IF( ISNUMBER(VLOOKUP($F195,AREA_LIFE,Seq!AJ$1,FALSE)-Life!AJ$39),VLOOKUP($F195,AREA_LIFE,Seq!AJ$1,FALSE)-Life!AJ$39,".")</f>
        <v>.</v>
      </c>
      <c r="GC195" t="str">
        <f>IF( ISNUMBER(VLOOKUP($F195,AREA_LIFE,Seq!AK$1,FALSE)-Life!AK$39),VLOOKUP($F195,AREA_LIFE,Seq!AK$1,FALSE)-Life!AK$39,".")</f>
        <v>.</v>
      </c>
      <c r="GD195" t="str">
        <f>IF( ISNUMBER(VLOOKUP($F195,AREA_LIFE,Seq!AL$1,FALSE)-Life!AL$39),VLOOKUP($F195,AREA_LIFE,Seq!AL$1,FALSE)-Life!AL$39,".")</f>
        <v>.</v>
      </c>
      <c r="GE195" t="str">
        <f>IF( ISNUMBER(VLOOKUP($F195,AREA_LIFE,Seq!AM$1,FALSE)-Life!AM$39),VLOOKUP($F195,AREA_LIFE,Seq!AM$1,FALSE)-Life!AM$39,".")</f>
        <v>.</v>
      </c>
      <c r="GF195" t="str">
        <f>IF( ISNUMBER(VLOOKUP($F195,AREA_LIFE,Seq!AN$1,FALSE)-Life!AN$39),VLOOKUP($F195,AREA_LIFE,Seq!AN$1,FALSE)-Life!AN$39,".")</f>
        <v>.</v>
      </c>
      <c r="GG195" t="str">
        <f>IF( ISNUMBER(VLOOKUP($F195,AREA_LIFE,Seq!AO$1,FALSE)-Life!AO$39),VLOOKUP($F195,AREA_LIFE,Seq!AO$1,FALSE)-Life!AO$39,".")</f>
        <v>.</v>
      </c>
      <c r="GH195" t="str">
        <f>IF( ISNUMBER(VLOOKUP($F195,AREA_LIFE,Seq!AP$1,FALSE)-Life!AP$39),VLOOKUP($F195,AREA_LIFE,Seq!AP$1,FALSE)-Life!AP$39,".")</f>
        <v>.</v>
      </c>
      <c r="GI195" t="str">
        <f>IF( ISNUMBER(VLOOKUP($F195,AREA_LIFE,Seq!AQ$1,FALSE)-Life!AQ$39),VLOOKUP($F195,AREA_LIFE,Seq!AQ$1,FALSE)-Life!AQ$39,".")</f>
        <v>.</v>
      </c>
      <c r="GJ195" t="str">
        <f>IF( ISNUMBER(VLOOKUP($F195,AREA_LIFE,Seq!AR$1,FALSE)-Life!AR$39),VLOOKUP($F195,AREA_LIFE,Seq!AR$1,FALSE)-Life!AR$39,".")</f>
        <v>.</v>
      </c>
      <c r="GK195" t="str">
        <f>IF( ISNUMBER(VLOOKUP($F195,AREA_LIFE,Seq!AS$1,FALSE)-Life!AS$39),VLOOKUP($F195,AREA_LIFE,Seq!AS$1,FALSE)-Life!AS$39,".")</f>
        <v>.</v>
      </c>
      <c r="GL195" t="str">
        <f>IF( ISNUMBER(VLOOKUP($F195,AREA_LIFE,Seq!AT$1,FALSE)-Life!AT$39),VLOOKUP($F195,AREA_LIFE,Seq!AT$1,FALSE)-Life!AT$39,".")</f>
        <v>.</v>
      </c>
      <c r="GM195" t="str">
        <f>IF( ISNUMBER(VLOOKUP($F195,AREA_LIFE,Seq!AU$1,FALSE)-Life!AU$39),VLOOKUP($F195,AREA_LIFE,Seq!AU$1,FALSE)-Life!AU$39,".")</f>
        <v>.</v>
      </c>
      <c r="GN195" t="str">
        <f>IF( ISNUMBER(VLOOKUP($F195,AREA_LIFE,Seq!AV$1,FALSE)-Life!AV$39),VLOOKUP($F195,AREA_LIFE,Seq!AV$1,FALSE)-Life!AV$39,".")</f>
        <v>.</v>
      </c>
      <c r="GO195" t="str">
        <f>IF( ISNUMBER(VLOOKUP($F195,AREA_LIFE,Seq!AW$1,FALSE)-Life!AW$39),VLOOKUP($F195,AREA_LIFE,Seq!AW$1,FALSE)-Life!AW$39,".")</f>
        <v>.</v>
      </c>
      <c r="GP195" t="str">
        <f>IF( ISNUMBER(VLOOKUP($F195,AREA_LIFE,Seq!AX$1,FALSE)-Life!AX$39),VLOOKUP($F195,AREA_LIFE,Seq!AX$1,FALSE)-Life!AX$39,".")</f>
        <v>.</v>
      </c>
      <c r="GQ195" t="str">
        <f t="shared" si="131"/>
        <v>.</v>
      </c>
      <c r="GS195" t="str">
        <f>IFERROR(VLOOKUP($F195,AREA_LIFE,Seq!V$1,FALSE),".")</f>
        <v>.</v>
      </c>
      <c r="GT195" t="str">
        <f>IFERROR(VLOOKUP($F195,AREA_LIFE,Seq!W$1,FALSE),".")</f>
        <v>.</v>
      </c>
      <c r="GU195" t="str">
        <f>IFERROR(VLOOKUP($F195,AREA_LIFE,Seq!X$1,FALSE),".")</f>
        <v>.</v>
      </c>
      <c r="GV195" t="str">
        <f>IFERROR(VLOOKUP($F195,AREA_LIFE,Seq!Y$1,FALSE),".")</f>
        <v>.</v>
      </c>
      <c r="GW195" t="str">
        <f>IFERROR(VLOOKUP($F195,AREA_LIFE,Seq!Z$1,FALSE),".")</f>
        <v>.</v>
      </c>
      <c r="GX195" t="str">
        <f>IFERROR(VLOOKUP($F195,AREA_LIFE,Seq!AA$1,FALSE),".")</f>
        <v>.</v>
      </c>
      <c r="GY195" t="str">
        <f>IFERROR(VLOOKUP($F195,AREA_LIFE,Seq!AB$1,FALSE),".")</f>
        <v>.</v>
      </c>
      <c r="GZ195" t="str">
        <f>IFERROR(VLOOKUP($F195,AREA_LIFE,Seq!AC$1,FALSE),".")</f>
        <v>.</v>
      </c>
      <c r="HA195" t="str">
        <f>IFERROR(VLOOKUP($F195,AREA_LIFE,Seq!AD$1,FALSE),".")</f>
        <v>.</v>
      </c>
      <c r="HB195" t="str">
        <f>IFERROR(VLOOKUP($F195,AREA_LIFE,Seq!AE$1,FALSE),".")</f>
        <v>.</v>
      </c>
      <c r="HC195" t="str">
        <f>IFERROR(VLOOKUP($F195,AREA_LIFE,Seq!AF$1,FALSE),".")</f>
        <v>.</v>
      </c>
      <c r="HD195" t="str">
        <f>IFERROR(VLOOKUP($F195,AREA_LIFE,Seq!AG$1,FALSE),".")</f>
        <v>.</v>
      </c>
      <c r="HE195" t="str">
        <f>IFERROR(VLOOKUP($F195,AREA_LIFE,Seq!AH$1,FALSE),".")</f>
        <v>.</v>
      </c>
      <c r="HF195" t="str">
        <f>IFERROR(VLOOKUP($F195,AREA_LIFE,Seq!AI$1,FALSE),".")</f>
        <v>.</v>
      </c>
      <c r="HG195" t="str">
        <f>IFERROR(VLOOKUP($F195,AREA_LIFE,Seq!AJ$1,FALSE),".")</f>
        <v>.</v>
      </c>
      <c r="HH195" t="str">
        <f>IFERROR(VLOOKUP($F195,AREA_LIFE,Seq!AK$1,FALSE),".")</f>
        <v>.</v>
      </c>
      <c r="HI195" t="str">
        <f>IFERROR(VLOOKUP($F195,AREA_LIFE,Seq!AL$1,FALSE),".")</f>
        <v>.</v>
      </c>
      <c r="HJ195" t="str">
        <f>IFERROR(VLOOKUP($F195,AREA_LIFE,Seq!AM$1,FALSE),".")</f>
        <v>.</v>
      </c>
      <c r="HK195" t="str">
        <f>IFERROR(VLOOKUP($F195,AREA_LIFE,Seq!AN$1,FALSE),".")</f>
        <v>.</v>
      </c>
      <c r="HL195" t="str">
        <f>IFERROR(VLOOKUP($F195,AREA_LIFE,Seq!AO$1,FALSE),".")</f>
        <v>.</v>
      </c>
      <c r="HM195" t="str">
        <f>IFERROR(VLOOKUP($F195,AREA_LIFE,Seq!AP$1,FALSE),".")</f>
        <v>.</v>
      </c>
      <c r="HN195" t="str">
        <f>IFERROR(VLOOKUP($F195,AREA_LIFE,Seq!AQ$1,FALSE),".")</f>
        <v>.</v>
      </c>
      <c r="HO195" t="str">
        <f>IFERROR(VLOOKUP($F195,AREA_LIFE,Seq!AR$1,FALSE),".")</f>
        <v>.</v>
      </c>
      <c r="HP195" t="str">
        <f>IFERROR(VLOOKUP($F195,AREA_LIFE,Seq!AS$1,FALSE),".")</f>
        <v>.</v>
      </c>
      <c r="HQ195" t="str">
        <f>IFERROR(VLOOKUP($F195,AREA_LIFE,Seq!AT$1,FALSE),".")</f>
        <v>.</v>
      </c>
      <c r="HR195" t="str">
        <f>IFERROR(VLOOKUP($F195,AREA_LIFE,Seq!AU$1,FALSE),".")</f>
        <v>.</v>
      </c>
      <c r="HS195" t="str">
        <f>IFERROR(VLOOKUP($F195,AREA_LIFE,Seq!AV$1,FALSE),".")</f>
        <v>.</v>
      </c>
      <c r="HT195" t="str">
        <f>IFERROR(VLOOKUP($F195,AREA_LIFE,Seq!AW$1,FALSE),".")</f>
        <v>.</v>
      </c>
      <c r="HU195" t="str">
        <f>IFERROR(VLOOKUP($F195,AREA_LIFE,Seq!AX$1,FALSE),".")</f>
        <v>.</v>
      </c>
      <c r="HV195" t="str">
        <f>IFERROR(VLOOKUP($F195,AREA_LIFE,Seq!AY$1,FALSE),".")</f>
        <v>.</v>
      </c>
      <c r="HZ195">
        <f t="shared" si="134"/>
        <v>1375</v>
      </c>
      <c r="IA195">
        <f t="shared" si="132"/>
        <v>0</v>
      </c>
      <c r="IB195">
        <f t="shared" si="135"/>
        <v>44472248.64467518</v>
      </c>
      <c r="IC195">
        <f t="shared" si="136"/>
        <v>-44447862.541447029</v>
      </c>
      <c r="ID195">
        <f t="shared" si="133"/>
        <v>8.8359294162270438E-2</v>
      </c>
      <c r="IE195" t="str">
        <f>work!FK195</f>
        <v>.</v>
      </c>
      <c r="IF195" t="str">
        <f>work!FL195</f>
        <v>.</v>
      </c>
      <c r="IG195" t="str">
        <f>work!FM195</f>
        <v>.</v>
      </c>
      <c r="IH195" t="str">
        <f>IF(ISNUMBER(work!FS195-work!FK195),work!FS195-work!FK195,".")</f>
        <v>.</v>
      </c>
      <c r="II195" t="str">
        <f>IF(ISNUMBER(work!FT195-work!FL195),work!FT195-work!FL195,".")</f>
        <v>.</v>
      </c>
      <c r="IJ195" t="str">
        <f>IF(ISNUMBER(work!FU195-work!FM195),work!FU195-work!FM195,".")</f>
        <v>.</v>
      </c>
    </row>
    <row r="196" spans="1:244" hidden="1">
      <c r="A196" s="24" t="str">
        <f>VLOOKUP($E196,Area_Country,4,FALSE)</f>
        <v>大洋洲及太平洋岛屿</v>
      </c>
      <c r="B196" s="24" t="str">
        <f t="shared" si="137"/>
        <v>Out</v>
      </c>
      <c r="C196" s="24" t="str">
        <f t="shared" si="138"/>
        <v>Out</v>
      </c>
      <c r="D196" s="24"/>
      <c r="E196" s="25" t="s">
        <v>3978</v>
      </c>
      <c r="F196" s="26" t="str">
        <f>VLOOKUP($E196,Area_Country,2,FALSE)</f>
        <v>Palau</v>
      </c>
      <c r="G196" s="27" t="str">
        <f>IF(ISNA(VLOOKUP($F196,Area_FDI_84_96,2,FALSE)),".",VALUE(VLOOKUP($F196,Area_FDI_84_96,2,FALSE)))</f>
        <v>.</v>
      </c>
      <c r="H196" s="27" t="str">
        <f>IF(ISNA(VLOOKUP($F196,Area_FDI_84_96,3,FALSE)),".",VALUE(VLOOKUP($F196,Area_FDI_84_96,3,FALSE)))</f>
        <v>.</v>
      </c>
      <c r="I196" s="27" t="str">
        <f>IF(ISNA(VLOOKUP($F196,Area_FDI_84_96,4,FALSE)),".",VALUE(VLOOKUP($F196,Area_FDI_84_96,4,FALSE)))</f>
        <v>.</v>
      </c>
      <c r="J196" s="27" t="str">
        <f>IF(ISNA(VLOOKUP($F196,Area_FDI_84_96,5,FALSE)),".",VALUE(VLOOKUP($F196,Area_FDI_84_96,5,FALSE)))</f>
        <v>.</v>
      </c>
      <c r="K196" s="27" t="str">
        <f>IF(ISNA(VLOOKUP($F196,Area_FDI_84_96,6,FALSE)),".",VALUE(VLOOKUP($F196,Area_FDI_84_96,6,FALSE)))</f>
        <v>.</v>
      </c>
      <c r="L196" s="27" t="str">
        <f>IF(ISNA(VLOOKUP($F196,Area_FDI_84_96,7,FALSE)),".",VALUE(VLOOKUP($F196,Area_FDI_84_96,7,FALSE)))</f>
        <v>.</v>
      </c>
      <c r="M196" s="27" t="str">
        <f>IF(ISNA(VLOOKUP($F196,Area_FDI_84_96,8,FALSE)),".",VALUE(VLOOKUP($F196,Area_FDI_84_96,8,FALSE)))</f>
        <v>.</v>
      </c>
      <c r="N196" s="27" t="str">
        <f>IF(ISNA(VLOOKUP($F196,Area_FDI_84_96,9,FALSE)),".",VALUE(VLOOKUP($F196,Area_FDI_84_96,9,FALSE)))</f>
        <v>.</v>
      </c>
      <c r="O196" s="27" t="str">
        <f>IF(ISNA(VLOOKUP($E196,Area_FDI_92_95,2,FALSE)),".",VALUE(VLOOKUP($E196,Area_FDI_92_95,2,FALSE)))</f>
        <v>.</v>
      </c>
      <c r="P196" s="27" t="str">
        <f>IF(ISNA(VLOOKUP($E196,Area_FDI_92_95,3,FALSE)),".",VALUE(VLOOKUP($E196,Area_FDI_92_95,3,FALSE)))</f>
        <v>.</v>
      </c>
      <c r="Q196" s="27" t="str">
        <f>IF(ISNA(VLOOKUP($E196,Area_FDI_92_95,4,FALSE)),".",VALUE(VLOOKUP($E196,Area_FDI_92_95,4,FALSE)))</f>
        <v>.</v>
      </c>
      <c r="R196" s="27" t="str">
        <f>IF(ISNA(VLOOKUP($E196,Area_FDI_92_95,5,FALSE)),".",VALUE(VLOOKUP($E196,Area_FDI_92_95,5,FALSE)))</f>
        <v>.</v>
      </c>
      <c r="S196" s="27" t="str">
        <f>IF(ISNA(VLOOKUP($E196,Area_FDI_96_99,2,FALSE)),".",VALUE(VLOOKUP($E196,Area_FDI_96_99,2,FALSE)))</f>
        <v>.</v>
      </c>
      <c r="T196" s="27" t="str">
        <f>IF(ISNA(VLOOKUP($E196,Area_FDI_96_99,3,FALSE)),".",VALUE(VLOOKUP($E196,Area_FDI_96_99,3,FALSE)))</f>
        <v>.</v>
      </c>
      <c r="U196" s="27" t="str">
        <f>IF(ISNA(VLOOKUP($E196,Area_FDI_96_99,4,FALSE)),".",VALUE(VLOOKUP($E196,Area_FDI_96_99,4,FALSE)))</f>
        <v>.</v>
      </c>
      <c r="V196" s="27" t="str">
        <f>IF(ISNA(VLOOKUP($E196,Area_FDI_96_99,5,FALSE)),".",VALUE(VLOOKUP($E196,Area_FDI_96_99,5,FALSE)))</f>
        <v>.</v>
      </c>
      <c r="W196" s="27" t="str">
        <f>IF(ISNA(VLOOKUP($E196,Area_FDI_00_01,2,FALSE)),".",VALUE(VLOOKUP($E196,Area_FDI_00_01,2,FALSE)))</f>
        <v>.</v>
      </c>
      <c r="X196" s="27" t="str">
        <f>IF(ISNA(VLOOKUP($E196,Area_FDI_00_01,4,FALSE)),".",VALUE(VLOOKUP($E196,Area_FDI_00_01,4,FALSE)))</f>
        <v>.</v>
      </c>
      <c r="Y196" s="27">
        <f>IF(ISNA(VLOOKUP($E196,Area_FDI_02_03,2,FALSE)),".",VALUE(VLOOKUP($E196,Area_FDI_02_03,2,FALSE)))</f>
        <v>0</v>
      </c>
      <c r="Z196" s="27">
        <f>IF(ISNA(VLOOKUP($E196,Area_FDI_02_03,4,FALSE)),".",VALUE(VLOOKUP($E196,Area_FDI_02_03,4,FALSE)))</f>
        <v>5158</v>
      </c>
      <c r="AA196" s="27">
        <f>IF(ISNA(VLOOKUP($E196,Area_FDI_04_05,2,FALSE)),".",VALUE(VLOOKUP($E196,Area_FDI_04_05,2,FALSE)))</f>
        <v>34</v>
      </c>
      <c r="AB196" s="27">
        <f>IF(ISNA(VLOOKUP($E196,Area_FDI_04_05,4,FALSE)),".",VALUE(VLOOKUP($E196,Area_FDI_04_05,4,FALSE)))</f>
        <v>57</v>
      </c>
      <c r="AC196" s="27" t="str">
        <f>IF(ISNA(VLOOKUP($E196,Area_FDI_06_07,2,FALSE)),".",VALUE(VLOOKUP($E196,Area_FDI_06_07,2,FALSE)))</f>
        <v>.</v>
      </c>
      <c r="AD196" s="27" t="str">
        <f>IF(ISNA(VLOOKUP($E196,Area_FDI_06_07,4,FALSE)),".",VALUE(VLOOKUP($E196,Area_FDI_06_07,4,FALSE)))</f>
        <v>.</v>
      </c>
      <c r="AE196" s="27" t="str">
        <f t="shared" si="139"/>
        <v>.</v>
      </c>
      <c r="AF196" s="27" t="str">
        <f t="shared" si="140"/>
        <v>.</v>
      </c>
      <c r="AG196" s="27"/>
      <c r="AH196" s="27" t="str">
        <f>IF(ISNUMBER(work!C196+work!AH196),work!C196+work!AH196,".")</f>
        <v>.</v>
      </c>
      <c r="AI196" s="27" t="str">
        <f>IF(ISNUMBER(work!D196+work!AI196),work!D196+work!AI196,".")</f>
        <v>.</v>
      </c>
      <c r="AJ196" s="27" t="str">
        <f>IF(ISNUMBER(work!E196+work!AJ196),work!E196+work!AJ196,".")</f>
        <v>.</v>
      </c>
      <c r="AK196" s="27" t="str">
        <f>IF(ISNUMBER(work!F196+work!AK196),work!F196+work!AK196,".")</f>
        <v>.</v>
      </c>
      <c r="AL196" s="27" t="str">
        <f>IF(ISNUMBER(work!G196+work!AL196),work!G196+work!AL196,".")</f>
        <v>.</v>
      </c>
      <c r="AM196" s="27" t="str">
        <f>IF(ISNUMBER(work!H196+work!AM196),work!H196+work!AM196,".")</f>
        <v>.</v>
      </c>
      <c r="AN196" s="27" t="str">
        <f>IF(ISNUMBER(work!I196+work!AN196),work!I196+work!AN196,".")</f>
        <v>.</v>
      </c>
      <c r="AO196" s="27" t="str">
        <f>IF(ISNUMBER(work!J196+work!AO196),work!J196+work!AO196,".")</f>
        <v>.</v>
      </c>
      <c r="AP196" s="27" t="str">
        <f>IF(ISNUMBER(work!K196+work!AP196),work!K196+work!AP196,".")</f>
        <v>.</v>
      </c>
      <c r="AQ196" s="27" t="str">
        <f>IF(ISNUMBER(work!L196+work!AQ196),work!L196+work!AQ196,".")</f>
        <v>.</v>
      </c>
      <c r="AR196" s="27" t="str">
        <f>IF(ISNUMBER(work!M196+work!AR196),work!M196+work!AR196,".")</f>
        <v>.</v>
      </c>
      <c r="AS196" s="27">
        <f>IF(ISNUMBER(work!N196+work!AS196),work!N196+work!AS196,".")</f>
        <v>48561607.132765345</v>
      </c>
      <c r="AT196" s="27">
        <f>IF(ISNUMBER(work!O196+work!AT196),work!O196+work!AT196,".")</f>
        <v>55455042.702038623</v>
      </c>
      <c r="AU196" s="27">
        <f>IF(ISNUMBER(work!P196+work!AU196),work!P196+work!AU196,".")</f>
        <v>63215985.093699485</v>
      </c>
      <c r="AV196" s="27">
        <f>IF(ISNUMBER(work!Q196+work!AV196),work!Q196+work!AV196,".")</f>
        <v>71496744.644406646</v>
      </c>
      <c r="AW196" s="27">
        <f>IF(ISNUMBER(work!R196+work!AW196),work!R196+work!AW196,".")</f>
        <v>79289889.810647041</v>
      </c>
      <c r="AX196" s="27">
        <f>IF(ISNUMBER(work!S196+work!AX196),work!S196+work!AX196,".")</f>
        <v>87218922.655706987</v>
      </c>
      <c r="AY196" s="27">
        <f>IF(ISNUMBER(work!T196+work!AY196),work!T196+work!AY196,".")</f>
        <v>95329435.010079235</v>
      </c>
      <c r="AZ196" s="27">
        <f>IF(ISNUMBER(work!U196+work!AZ196),work!U196+work!AZ196,".")</f>
        <v>102764412.61624086</v>
      </c>
      <c r="BA196" s="27">
        <f>IF(ISNUMBER(work!V196+work!BA196),work!V196+work!BA196,".")</f>
        <v>110572865.73583104</v>
      </c>
      <c r="BB196" s="27">
        <f>IF(ISNUMBER(work!W196+work!BB196),work!W196+work!BB196,".")</f>
        <v>119860018.47129999</v>
      </c>
      <c r="BC196" s="27">
        <f>IF(ISNUMBER(work!X196+work!BC196),work!X196+work!BC196,".")</f>
        <v>129807560.96341801</v>
      </c>
      <c r="BD196" s="27">
        <f>IF(ISNUMBER(work!Y196+work!BD196),work!Y196+work!BD196,".")</f>
        <v>141618519.10372949</v>
      </c>
      <c r="BE196" s="27">
        <f>IF(ISNUMBER(work!Z196+work!BE196),work!Z196+work!BE196,".")</f>
        <v>155779046.97642028</v>
      </c>
      <c r="BF196" s="27">
        <f>IF(ISNUMBER(work!AA196+work!BF196),work!AA196+work!BF196,".")</f>
        <v>171512129.35015327</v>
      </c>
      <c r="BG196" s="27">
        <f>IF(ISNUMBER(work!AB196+work!BG196),work!AB196+work!BG196,".")</f>
        <v>189348796.35901415</v>
      </c>
      <c r="BH196" s="27">
        <f>IF(ISNUMBER(work!AC196+work!BH196),work!AC196+work!BH196,".")</f>
        <v>211312156.04556274</v>
      </c>
      <c r="BI196" s="27">
        <f>IF(ISNUMBER(work!AD196+work!BI196),work!AD196+work!BI196,".")</f>
        <v>238781299.41765442</v>
      </c>
      <c r="BJ196" s="27">
        <f>IF(ISNUMBER(work!AE196+work!BJ196),work!AE196+work!BJ196,".")</f>
        <v>260270270.41201335</v>
      </c>
      <c r="BK196" s="27">
        <f>IF(ISNUMBER(work!AF196+work!BK196),work!AF196+work!BK196,".")</f>
        <v>293767085.1293</v>
      </c>
      <c r="BL196" s="27"/>
      <c r="BM196" s="27" t="str">
        <f>IF(ISNUMBER(work!AH196-work!C196),work!AH196-work!C196,".")</f>
        <v>.</v>
      </c>
      <c r="BN196" s="27" t="str">
        <f>IF(ISNUMBER(work!AI196-work!D196),work!AI196-work!D196,".")</f>
        <v>.</v>
      </c>
      <c r="BO196" s="27" t="str">
        <f>IF(ISNUMBER(work!AJ196-work!E196),work!AJ196-work!E196,".")</f>
        <v>.</v>
      </c>
      <c r="BP196" s="27" t="str">
        <f>IF(ISNUMBER(work!AK196-work!F196),work!AK196-work!F196,".")</f>
        <v>.</v>
      </c>
      <c r="BQ196" s="27" t="str">
        <f>IF(ISNUMBER(work!AL196-work!G196),work!AL196-work!G196,".")</f>
        <v>.</v>
      </c>
      <c r="BR196" s="27" t="str">
        <f>IF(ISNUMBER(work!AM196-work!H196),work!AM196-work!H196,".")</f>
        <v>.</v>
      </c>
      <c r="BS196" s="27" t="str">
        <f>IF(ISNUMBER(work!AN196-work!I196),work!AN196-work!I196,".")</f>
        <v>.</v>
      </c>
      <c r="BT196" s="27" t="str">
        <f>IF(ISNUMBER(work!AO196-work!J196),work!AO196-work!J196,".")</f>
        <v>.</v>
      </c>
      <c r="BU196" s="27" t="str">
        <f>IF(ISNUMBER(work!AP196-work!K196),work!AP196-work!K196,".")</f>
        <v>.</v>
      </c>
      <c r="BV196" s="27" t="str">
        <f>IF(ISNUMBER(work!AQ196-work!L196),work!AQ196-work!L196,".")</f>
        <v>.</v>
      </c>
      <c r="BW196" s="27" t="str">
        <f>IF(ISNUMBER(work!AR196-work!M196),work!AR196-work!M196,".")</f>
        <v>.</v>
      </c>
      <c r="BX196" s="27">
        <f>IF(ISNUMBER(work!AS196-work!N196),work!AS196-work!N196,".")</f>
        <v>-48539154.282480054</v>
      </c>
      <c r="BY196" s="27">
        <f>IF(ISNUMBER(work!AT196-work!O196),work!AT196-work!O196,".")</f>
        <v>-55434026.834171586</v>
      </c>
      <c r="BZ196" s="27">
        <f>IF(ISNUMBER(work!AU196-work!P196),work!AU196-work!P196,".")</f>
        <v>-63197554.177580103</v>
      </c>
      <c r="CA196" s="27">
        <f>IF(ISNUMBER(work!AV196-work!Q196),work!AV196-work!Q196,".")</f>
        <v>-71476968.271410555</v>
      </c>
      <c r="CB196" s="27">
        <f>IF(ISNUMBER(work!AW196-work!R196),work!AW196-work!R196,".")</f>
        <v>-79267957.812994361</v>
      </c>
      <c r="CC196" s="27">
        <f>IF(ISNUMBER(work!AX196-work!S196),work!AX196-work!S196,".")</f>
        <v>-87194709.730298415</v>
      </c>
      <c r="CD196" s="27">
        <f>IF(ISNUMBER(work!AY196-work!T196),work!AY196-work!T196,".")</f>
        <v>-95304665.187824756</v>
      </c>
      <c r="CE196" s="27">
        <f>IF(ISNUMBER(work!AZ196-work!U196),work!AZ196-work!U196,".")</f>
        <v>-102739147.39709914</v>
      </c>
      <c r="CF196" s="27">
        <f>IF(ISNUMBER(work!BA196-work!V196),work!BA196-work!V196,".")</f>
        <v>-110548964.83852296</v>
      </c>
      <c r="CG196" s="27">
        <f>IF(ISNUMBER(work!BB196-work!W196),work!BB196-work!W196,".")</f>
        <v>-119836045.8713</v>
      </c>
      <c r="CH196" s="27">
        <f>IF(ISNUMBER(work!BC196-work!X196),work!BC196-work!X196,".")</f>
        <v>-129783276.71961799</v>
      </c>
      <c r="CI196" s="27">
        <f>IF(ISNUMBER(work!BD196-work!Y196),work!BD196-work!Y196,".")</f>
        <v>-141595084.8084625</v>
      </c>
      <c r="CJ196" s="27">
        <f>IF(ISNUMBER(work!BE196-work!Z196),work!BE196-work!Z196,".")</f>
        <v>-155755917.32699174</v>
      </c>
      <c r="CK196" s="27">
        <f>IF(ISNUMBER(work!BF196-work!AA196),work!BF196-work!AA196,".")</f>
        <v>-171487866.34790272</v>
      </c>
      <c r="CL196" s="27">
        <f>IF(ISNUMBER(work!BG196-work!AB196),work!BG196-work!AB196,".")</f>
        <v>-189323198.89163983</v>
      </c>
      <c r="CM196" s="27">
        <f>IF(ISNUMBER(work!BH196-work!AC196),work!BH196-work!AC196,".")</f>
        <v>-211285790.65416723</v>
      </c>
      <c r="CN196" s="27">
        <f>IF(ISNUMBER(work!BI196-work!AD196),work!BI196-work!AD196,".")</f>
        <v>-238754380.35303959</v>
      </c>
      <c r="CO196" s="27">
        <f>IF(ISNUMBER(work!BJ196-work!AE196),work!BJ196-work!AE196,".")</f>
        <v>-260243620.53804463</v>
      </c>
      <c r="CP196" s="27">
        <f>IF(ISNUMBER(work!BK196-work!AF196),work!BK196-work!AF196,".")</f>
        <v>-293742022.69949067</v>
      </c>
      <c r="CQ196" s="27"/>
      <c r="CR196" s="27"/>
      <c r="CS196" s="27">
        <f>IF(ISNUMBER(work!CR196-work!BN196),work!CR196-work!BN196,".")</f>
        <v>5.5322386864237086E-2</v>
      </c>
      <c r="CT196" s="27">
        <f>IF(ISNUMBER(work!CS196-work!BO196),work!CS196-work!BO196,".")</f>
        <v>5.4322386864237085E-2</v>
      </c>
      <c r="CU196" s="27">
        <f>IF(ISNUMBER(work!CT196-work!BP196),work!CT196-work!BP196,".")</f>
        <v>5.4322386864237085E-2</v>
      </c>
      <c r="CV196" s="27">
        <f>IF(ISNUMBER(work!CU196-work!BQ196),work!CU196-work!BQ196,".")</f>
        <v>5.3322386864237084E-2</v>
      </c>
      <c r="CW196" s="27">
        <f>IF(ISNUMBER(work!CV196-work!BR196),work!CV196-work!BR196,".")</f>
        <v>5.3322386864237084E-2</v>
      </c>
      <c r="CX196" s="27">
        <f>IF(ISNUMBER(work!CW196-work!BS196),work!CW196-work!BS196,".")</f>
        <v>5.2322386864237083E-2</v>
      </c>
      <c r="CY196" s="27">
        <f>IF(ISNUMBER(work!CX196-work!BT196),work!CX196-work!BT196,".")</f>
        <v>5.1322386864237082E-2</v>
      </c>
      <c r="CZ196" s="27">
        <f>IF(ISNUMBER(work!CY196-work!BU196),work!CY196-work!BU196,".")</f>
        <v>5.0322386864237081E-2</v>
      </c>
      <c r="DA196" s="27">
        <f>IF(ISNUMBER(work!CZ196-work!BV196),work!CZ196-work!BV196,".")</f>
        <v>4.9322386864237081E-2</v>
      </c>
      <c r="DB196" s="27">
        <f>IF(ISNUMBER(work!DA196-work!BW196),work!DA196-work!BW196,".")</f>
        <v>4.832238686423708E-2</v>
      </c>
      <c r="DC196" s="27">
        <f>IF(ISNUMBER(work!DB196-work!BX196),work!DB196-work!BX196,".")</f>
        <v>4.6322386864237085E-2</v>
      </c>
      <c r="DD196" s="27">
        <f>IF(ISNUMBER(work!DC196-work!BY196),work!DC196-work!BY196,".")</f>
        <v>4.4322386864237083E-2</v>
      </c>
      <c r="DE196" s="27">
        <f>IF(ISNUMBER(work!DD196-work!BZ196),work!DD196-work!BZ196,".")</f>
        <v>4.3322386864237082E-2</v>
      </c>
      <c r="DF196" s="27">
        <f>IF(ISNUMBER(work!DE196-work!CA196),work!DE196-work!CA196,".")</f>
        <v>4.1322386864237087E-2</v>
      </c>
      <c r="DG196" s="27">
        <f>IF(ISNUMBER(work!DF196-work!CB196),work!DF196-work!CB196,".")</f>
        <v>3.9322386864237086E-2</v>
      </c>
      <c r="DH196" s="27">
        <f>IF(ISNUMBER(work!DG196-work!CC196),work!DG196-work!CC196,".")</f>
        <v>3.7322386864237084E-2</v>
      </c>
      <c r="DI196" s="27">
        <f>IF(ISNUMBER(work!DH196-work!CD196),work!DH196-work!CD196,".")</f>
        <v>3.4322386864237081E-2</v>
      </c>
      <c r="DJ196" s="27">
        <f>IF(ISNUMBER(work!DI196-work!CE196),work!DI196-work!CE196,".")</f>
        <v>3.2322386864237079E-2</v>
      </c>
      <c r="DK196" s="27">
        <f>IF(ISNUMBER(work!DJ196-work!CF196),work!DJ196-work!CF196,".")</f>
        <v>3.0322386864237084E-2</v>
      </c>
      <c r="DL196" s="27">
        <f>IF(ISNUMBER(work!DK196-work!CG196),work!DK196-work!CG196,".")</f>
        <v>2.7322386864237082E-2</v>
      </c>
      <c r="DM196" s="27">
        <f>IF(ISNUMBER(work!DL196-work!CH196),work!DL196-work!CH196,".")</f>
        <v>2.4322386864237086E-2</v>
      </c>
      <c r="DN196" s="27">
        <f>IF(ISNUMBER(work!DM196-work!CI196),work!DM196-work!CI196,".")</f>
        <v>2.1322386864237083E-2</v>
      </c>
      <c r="DO196" s="27">
        <f>IF(ISNUMBER(work!DN196-work!CJ196),work!DN196-work!CJ196,".")</f>
        <v>1.8322386864237081E-2</v>
      </c>
      <c r="DP196" s="27">
        <f>IF(ISNUMBER(work!DO196-work!CK196),work!DO196-work!CK196,".")</f>
        <v>1.7385786802030456E-2</v>
      </c>
      <c r="DQ196" s="27">
        <f>IF(ISNUMBER(work!DP196-work!CL196),work!DP196-work!CL196,".")</f>
        <v>1.4332660476382722E-2</v>
      </c>
      <c r="DR196" s="27">
        <f>IF(ISNUMBER(work!DQ196-work!CM196),work!DQ196-work!CM196,".")</f>
        <v>1.8288982540638175E-2</v>
      </c>
      <c r="DS196" s="27">
        <f>IF(ISNUMBER(work!DR196-work!CN196),work!DR196-work!CN196,".")</f>
        <v>7.9005014429719064E-3</v>
      </c>
      <c r="DT196" s="27">
        <f>IF(ISNUMBER(work!DS196-work!CO196),work!DS196-work!CO196,".")</f>
        <v>5.9159837174039831E-3</v>
      </c>
      <c r="DU196" s="27">
        <f>IF(ISNUMBER(work!DT196-work!CP196),work!DT196-work!CP196,".")</f>
        <v>-6.193967686793922E-4</v>
      </c>
      <c r="DV196" s="27">
        <f t="shared" si="127"/>
        <v>-6.193967686793922E-4</v>
      </c>
      <c r="DW196" s="27"/>
      <c r="DX196" s="27" t="str">
        <f>IF(ISNUMBER(work!FJ196/work!FN196),work!FJ196/work!FN196,".")</f>
        <v>.</v>
      </c>
      <c r="DY196" s="27" t="str">
        <f>IF(ISNUMBER(work!FK196/work!FO196),work!FK196/work!FO196,".")</f>
        <v>.</v>
      </c>
      <c r="DZ196" s="27" t="str">
        <f>IF(ISNUMBER(work!FL196/work!FP196),work!FL196/work!FP196,".")</f>
        <v>.</v>
      </c>
      <c r="EA196" s="27" t="str">
        <f>IF(ISNUMBER(work!FM196/work!FQ196),work!FM196/work!FQ196,".")</f>
        <v>.</v>
      </c>
      <c r="EB196" s="27" t="str">
        <f>IF(ISNUMBER((work!FK196+work!FL196)/(work!FO196+work!FP196)),(work!FK196+work!FL196)/(work!FO196+work!FP196),".")</f>
        <v>.</v>
      </c>
      <c r="EC196" s="27" t="str">
        <f>IF(ISNUMBER(work!FR196/work!FV196),work!FR196/work!FV196,".")</f>
        <v>.</v>
      </c>
      <c r="ED196" s="27" t="str">
        <f>IF(ISNUMBER(work!FS196/work!FW196),work!FS196/work!FW196,".")</f>
        <v>.</v>
      </c>
      <c r="EE196" s="27" t="str">
        <f>IF(ISNUMBER(work!FT196/work!FX196),work!FT196/work!FX196,".")</f>
        <v>.</v>
      </c>
      <c r="EF196" s="27" t="str">
        <f>IF(ISNUMBER(work!FU196/work!FY196),work!FU196/work!FY196,".")</f>
        <v>.</v>
      </c>
      <c r="EG196" s="27" t="str">
        <f>IF(ISNUMBER((work!FS196+work!FT196)/(work!FW196+work!FX196)),(work!FS196+work!FT196)/(work!FW196+work!FX196),".")</f>
        <v>.</v>
      </c>
      <c r="EH196" s="27" t="str">
        <f>work!EZ196</f>
        <v>.</v>
      </c>
      <c r="EI196" s="27" t="str">
        <f>work!FA196</f>
        <v>.</v>
      </c>
      <c r="EJ196" s="27" t="str">
        <f>work!FB196</f>
        <v>.</v>
      </c>
      <c r="EK196" s="27"/>
      <c r="EL196" s="27" t="str">
        <f t="shared" si="141"/>
        <v>.</v>
      </c>
      <c r="EM196" t="str">
        <f t="shared" si="129"/>
        <v>.</v>
      </c>
      <c r="EN196" t="str">
        <f>work!FM196</f>
        <v>.</v>
      </c>
      <c r="EO196" t="str">
        <f>IF(ISNUMBER(work!FK196+work!FL196),work!FK196+work!FL196,".")</f>
        <v>.</v>
      </c>
      <c r="EP196" t="str">
        <f>IF(ISNUMBER(work!FU196-work!FM196),work!FU196-work!FM196,".")</f>
        <v>.</v>
      </c>
      <c r="EQ196" t="str">
        <f>IF(ISNUMBER(work!FS196+work!FT196-work!FK196-work!FL196),(work!FS196+work!FT196-work!FK196-work!FL196),".")</f>
        <v>.</v>
      </c>
      <c r="EU196" t="str">
        <f>work!FC196</f>
        <v>.</v>
      </c>
      <c r="EV196" t="str">
        <f>work!FD196</f>
        <v>.</v>
      </c>
      <c r="EW196" t="str">
        <f>IF(ISNUMBER(VLOOKUP($F196,AREA_EM_ALLYEAR,Seq!B$1,FALSE)),VLOOKUP($F196,AREA_EM_ALLYEAR,Seq!B$1,FALSE),".")</f>
        <v>.</v>
      </c>
      <c r="EX196" t="str">
        <f>IF(ISNUMBER(VLOOKUP($F196,AREA_EM_ALLYEAR,Seq!C$1,FALSE)),VLOOKUP($F196,AREA_EM_ALLYEAR,Seq!C$1,FALSE),".")</f>
        <v>.</v>
      </c>
      <c r="EY196" t="str">
        <f>IF(ISNUMBER(VLOOKUP($F196,AREA_EM_ALLYEAR,Seq!D$1,FALSE)),VLOOKUP($F196,AREA_EM_ALLYEAR,Seq!D$1,FALSE),".")</f>
        <v>.</v>
      </c>
      <c r="EZ196" t="str">
        <f>IF(ISNUMBER(VLOOKUP($F196,AREA_EM_ALLYEAR,Seq!E$1,FALSE)),VLOOKUP($F196,AREA_EM_ALLYEAR,Seq!E$1,FALSE),".")</f>
        <v>.</v>
      </c>
      <c r="FA196" t="str">
        <f>IF(ISNUMBER(VLOOKUP($F196,AREA_EM_ALLYEAR,Seq!F$1,FALSE)),VLOOKUP($F196,AREA_EM_ALLYEAR,Seq!F$1,FALSE),".")</f>
        <v>.</v>
      </c>
      <c r="FB196" t="str">
        <f>IF(ISNUMBER(VLOOKUP($F196,AREA_EM_ALLYEAR,Seq!G$1,FALSE)),VLOOKUP($F196,AREA_EM_ALLYEAR,Seq!G$1,FALSE),".")</f>
        <v>.</v>
      </c>
      <c r="FC196" t="str">
        <f>IF(ISNUMBER(VLOOKUP($F196,AREA_EM_ALLYEAR,Seq!H$1,FALSE)),VLOOKUP($F196,AREA_EM_ALLYEAR,Seq!H$1,FALSE),".")</f>
        <v>.</v>
      </c>
      <c r="FD196" t="str">
        <f>IF(ISNUMBER(VLOOKUP($F196,AREA_EM_ALLYEAR,Seq!I$1,FALSE)),VLOOKUP($F196,AREA_EM_ALLYEAR,Seq!I$1,FALSE),".")</f>
        <v>.</v>
      </c>
      <c r="FE196" t="str">
        <f>IF(ISNUMBER(VLOOKUP($F196,AREA_EM_ALLYEAR,Seq!J$1,FALSE)),VLOOKUP($F196,AREA_EM_ALLYEAR,Seq!J$1,FALSE),".")</f>
        <v>.</v>
      </c>
      <c r="FF196" t="str">
        <f>IF(ISNUMBER(VLOOKUP($F196,AREA_EM_ALLYEAR,Seq!K$1,FALSE)),VLOOKUP($F196,AREA_EM_ALLYEAR,Seq!K$1,FALSE),".")</f>
        <v>.</v>
      </c>
      <c r="FG196" t="str">
        <f>IF(ISNUMBER(VLOOKUP($F196,AREA_EM_ALLYEAR,Seq!L$1,FALSE)),VLOOKUP($F196,AREA_EM_ALLYEAR,Seq!L$1,FALSE),".")</f>
        <v>.</v>
      </c>
      <c r="FH196" t="str">
        <f>IF(ISNUMBER(VLOOKUP($F196,AREA_EM_ALLYEAR,Seq!M$1,FALSE)),VLOOKUP($F196,AREA_EM_ALLYEAR,Seq!M$1,FALSE),".")</f>
        <v>.</v>
      </c>
      <c r="FI196" t="str">
        <f>IF(ISNUMBER(VLOOKUP($F196,AREA_EM_ALLYEAR,Seq!N$1,FALSE)),VLOOKUP($F196,AREA_EM_ALLYEAR,Seq!N$1,FALSE),".")</f>
        <v>.</v>
      </c>
      <c r="FJ196" t="str">
        <f>IF(ISNUMBER(VLOOKUP($F196,AREA_EM_ALLYEAR,Seq!O$1,FALSE)),VLOOKUP($F196,AREA_EM_ALLYEAR,Seq!O$1,FALSE),".")</f>
        <v>.</v>
      </c>
      <c r="FK196" t="str">
        <f t="shared" si="130"/>
        <v>.</v>
      </c>
      <c r="FN196" t="str">
        <f>IF( ISNUMBER(VLOOKUP($F196,AREA_LIFE,Seq!V$1,FALSE)-Life!V$39),VLOOKUP($F196,AREA_LIFE,Seq!V$1,FALSE)-Life!V$39,".")</f>
        <v>.</v>
      </c>
      <c r="FO196" t="str">
        <f>IF( ISNUMBER(VLOOKUP($F196,AREA_LIFE,Seq!W$1,FALSE)-Life!W$39),VLOOKUP($F196,AREA_LIFE,Seq!W$1,FALSE)-Life!W$39,".")</f>
        <v>.</v>
      </c>
      <c r="FP196" t="str">
        <f>IF( ISNUMBER(VLOOKUP($F196,AREA_LIFE,Seq!X$1,FALSE)-Life!X$39),VLOOKUP($F196,AREA_LIFE,Seq!X$1,FALSE)-Life!X$39,".")</f>
        <v>.</v>
      </c>
      <c r="FQ196" t="str">
        <f>IF( ISNUMBER(VLOOKUP($F196,AREA_LIFE,Seq!Y$1,FALSE)-Life!Y$39),VLOOKUP($F196,AREA_LIFE,Seq!Y$1,FALSE)-Life!Y$39,".")</f>
        <v>.</v>
      </c>
      <c r="FR196" t="str">
        <f>IF( ISNUMBER(VLOOKUP($F196,AREA_LIFE,Seq!Z$1,FALSE)-Life!Z$39),VLOOKUP($F196,AREA_LIFE,Seq!Z$1,FALSE)-Life!Z$39,".")</f>
        <v>.</v>
      </c>
      <c r="FS196" t="str">
        <f>IF( ISNUMBER(VLOOKUP($F196,AREA_LIFE,Seq!AA$1,FALSE)-Life!AA$39),VLOOKUP($F196,AREA_LIFE,Seq!AA$1,FALSE)-Life!AA$39,".")</f>
        <v>.</v>
      </c>
      <c r="FT196" t="str">
        <f>IF( ISNUMBER(VLOOKUP($F196,AREA_LIFE,Seq!AB$1,FALSE)-Life!AB$39),VLOOKUP($F196,AREA_LIFE,Seq!AB$1,FALSE)-Life!AB$39,".")</f>
        <v>.</v>
      </c>
      <c r="FU196" t="str">
        <f>IF( ISNUMBER(VLOOKUP($F196,AREA_LIFE,Seq!AC$1,FALSE)-Life!AC$39),VLOOKUP($F196,AREA_LIFE,Seq!AC$1,FALSE)-Life!AC$39,".")</f>
        <v>.</v>
      </c>
      <c r="FV196" t="str">
        <f>IF( ISNUMBER(VLOOKUP($F196,AREA_LIFE,Seq!AD$1,FALSE)-Life!AD$39),VLOOKUP($F196,AREA_LIFE,Seq!AD$1,FALSE)-Life!AD$39,".")</f>
        <v>.</v>
      </c>
      <c r="FW196" t="str">
        <f>IF( ISNUMBER(VLOOKUP($F196,AREA_LIFE,Seq!AE$1,FALSE)-Life!AE$39),VLOOKUP($F196,AREA_LIFE,Seq!AE$1,FALSE)-Life!AE$39,".")</f>
        <v>.</v>
      </c>
      <c r="FX196">
        <f>IF( ISNUMBER(VLOOKUP($F196,AREA_LIFE,Seq!AF$1,FALSE)-Life!AF$39),VLOOKUP($F196,AREA_LIFE,Seq!AF$1,FALSE)-Life!AF$39,".")</f>
        <v>1.0101951219512131</v>
      </c>
      <c r="FY196" t="str">
        <f>IF( ISNUMBER(VLOOKUP($F196,AREA_LIFE,Seq!AG$1,FALSE)-Life!AG$39),VLOOKUP($F196,AREA_LIFE,Seq!AG$1,FALSE)-Life!AG$39,".")</f>
        <v>.</v>
      </c>
      <c r="FZ196">
        <f>IF( ISNUMBER(VLOOKUP($F196,AREA_LIFE,Seq!AH$1,FALSE)-Life!AH$39),VLOOKUP($F196,AREA_LIFE,Seq!AH$1,FALSE)-Life!AH$39,".")</f>
        <v>1.5241707317073292</v>
      </c>
      <c r="GA196" t="str">
        <f>IF( ISNUMBER(VLOOKUP($F196,AREA_LIFE,Seq!AI$1,FALSE)-Life!AI$39),VLOOKUP($F196,AREA_LIFE,Seq!AI$1,FALSE)-Life!AI$39,".")</f>
        <v>.</v>
      </c>
      <c r="GB196" t="str">
        <f>IF( ISNUMBER(VLOOKUP($F196,AREA_LIFE,Seq!AJ$1,FALSE)-Life!AJ$39),VLOOKUP($F196,AREA_LIFE,Seq!AJ$1,FALSE)-Life!AJ$39,".")</f>
        <v>.</v>
      </c>
      <c r="GC196">
        <f>IF( ISNUMBER(VLOOKUP($F196,AREA_LIFE,Seq!AK$1,FALSE)-Life!AK$39),VLOOKUP($F196,AREA_LIFE,Seq!AK$1,FALSE)-Life!AK$39,".")</f>
        <v>2.2270975609755936</v>
      </c>
      <c r="GD196" t="str">
        <f>IF( ISNUMBER(VLOOKUP($F196,AREA_LIFE,Seq!AL$1,FALSE)-Life!AL$39),VLOOKUP($F196,AREA_LIFE,Seq!AL$1,FALSE)-Life!AL$39,".")</f>
        <v>.</v>
      </c>
      <c r="GE196">
        <f>IF( ISNUMBER(VLOOKUP($F196,AREA_LIFE,Seq!AM$1,FALSE)-Life!AM$39),VLOOKUP($F196,AREA_LIFE,Seq!AM$1,FALSE)-Life!AM$39,".")</f>
        <v>1.0125121951219427</v>
      </c>
      <c r="GF196" t="str">
        <f>IF( ISNUMBER(VLOOKUP($F196,AREA_LIFE,Seq!AN$1,FALSE)-Life!AN$39),VLOOKUP($F196,AREA_LIFE,Seq!AN$1,FALSE)-Life!AN$39,".")</f>
        <v>.</v>
      </c>
      <c r="GG196" t="str">
        <f>IF( ISNUMBER(VLOOKUP($F196,AREA_LIFE,Seq!AO$1,FALSE)-Life!AO$39),VLOOKUP($F196,AREA_LIFE,Seq!AO$1,FALSE)-Life!AO$39,".")</f>
        <v>.</v>
      </c>
      <c r="GH196">
        <f>IF( ISNUMBER(VLOOKUP($F196,AREA_LIFE,Seq!AP$1,FALSE)-Life!AP$39),VLOOKUP($F196,AREA_LIFE,Seq!AP$1,FALSE)-Life!AP$39,".")</f>
        <v>-0.81034146341464464</v>
      </c>
      <c r="GI196" t="str">
        <f>IF( ISNUMBER(VLOOKUP($F196,AREA_LIFE,Seq!AQ$1,FALSE)-Life!AQ$39),VLOOKUP($F196,AREA_LIFE,Seq!AQ$1,FALSE)-Life!AQ$39,".")</f>
        <v>.</v>
      </c>
      <c r="GJ196" t="str">
        <f>IF( ISNUMBER(VLOOKUP($F196,AREA_LIFE,Seq!AR$1,FALSE)-Life!AR$39),VLOOKUP($F196,AREA_LIFE,Seq!AR$1,FALSE)-Life!AR$39,".")</f>
        <v>.</v>
      </c>
      <c r="GK196" t="str">
        <f>IF( ISNUMBER(VLOOKUP($F196,AREA_LIFE,Seq!AS$1,FALSE)-Life!AS$39),VLOOKUP($F196,AREA_LIFE,Seq!AS$1,FALSE)-Life!AS$39,".")</f>
        <v>.</v>
      </c>
      <c r="GL196" t="str">
        <f>IF( ISNUMBER(VLOOKUP($F196,AREA_LIFE,Seq!AT$1,FALSE)-Life!AT$39),VLOOKUP($F196,AREA_LIFE,Seq!AT$1,FALSE)-Life!AT$39,".")</f>
        <v>.</v>
      </c>
      <c r="GM196">
        <f>IF( ISNUMBER(VLOOKUP($F196,AREA_LIFE,Seq!AU$1,FALSE)-Life!AU$39),VLOOKUP($F196,AREA_LIFE,Seq!AU$1,FALSE)-Life!AU$39,".")</f>
        <v>-3.4473902439024471</v>
      </c>
      <c r="GN196" t="str">
        <f>IF( ISNUMBER(VLOOKUP($F196,AREA_LIFE,Seq!AV$1,FALSE)-Life!AV$39),VLOOKUP($F196,AREA_LIFE,Seq!AV$1,FALSE)-Life!AV$39,".")</f>
        <v>.</v>
      </c>
      <c r="GO196" t="str">
        <f>IF( ISNUMBER(VLOOKUP($F196,AREA_LIFE,Seq!AW$1,FALSE)-Life!AW$39),VLOOKUP($F196,AREA_LIFE,Seq!AW$1,FALSE)-Life!AW$39,".")</f>
        <v>.</v>
      </c>
      <c r="GP196" t="str">
        <f>IF( ISNUMBER(VLOOKUP($F196,AREA_LIFE,Seq!AX$1,FALSE)-Life!AX$39),VLOOKUP($F196,AREA_LIFE,Seq!AX$1,FALSE)-Life!AX$39,".")</f>
        <v>.</v>
      </c>
      <c r="GQ196" t="str">
        <f t="shared" si="131"/>
        <v>.</v>
      </c>
      <c r="GS196" t="str">
        <f>IFERROR(VLOOKUP($F196,AREA_LIFE,Seq!V$1,FALSE),".")</f>
        <v>.</v>
      </c>
      <c r="GT196" t="str">
        <f>IFERROR(VLOOKUP($F196,AREA_LIFE,Seq!W$1,FALSE),".")</f>
        <v>.</v>
      </c>
      <c r="GU196" t="str">
        <f>IFERROR(VLOOKUP($F196,AREA_LIFE,Seq!X$1,FALSE),".")</f>
        <v>.</v>
      </c>
      <c r="GV196" t="str">
        <f>IFERROR(VLOOKUP($F196,AREA_LIFE,Seq!Y$1,FALSE),".")</f>
        <v>.</v>
      </c>
      <c r="GW196" t="str">
        <f>IFERROR(VLOOKUP($F196,AREA_LIFE,Seq!Z$1,FALSE),".")</f>
        <v>.</v>
      </c>
      <c r="GX196" t="str">
        <f>IFERROR(VLOOKUP($F196,AREA_LIFE,Seq!AA$1,FALSE),".")</f>
        <v>.</v>
      </c>
      <c r="GY196" t="str">
        <f>IFERROR(VLOOKUP($F196,AREA_LIFE,Seq!AB$1,FALSE),".")</f>
        <v>.</v>
      </c>
      <c r="GZ196" t="str">
        <f>IFERROR(VLOOKUP($F196,AREA_LIFE,Seq!AC$1,FALSE),".")</f>
        <v>.</v>
      </c>
      <c r="HA196" t="str">
        <f>IFERROR(VLOOKUP($F196,AREA_LIFE,Seq!AD$1,FALSE),".")</f>
        <v>.</v>
      </c>
      <c r="HB196" t="str">
        <f>IFERROR(VLOOKUP($F196,AREA_LIFE,Seq!AE$1,FALSE),".")</f>
        <v>.</v>
      </c>
      <c r="HC196">
        <f>IFERROR(VLOOKUP($F196,AREA_LIFE,Seq!AF$1,FALSE),".")</f>
        <v>69.069268292682921</v>
      </c>
      <c r="HD196" t="str">
        <f>IFERROR(VLOOKUP($F196,AREA_LIFE,Seq!AG$1,FALSE),".")</f>
        <v>.</v>
      </c>
      <c r="HE196">
        <f>IFERROR(VLOOKUP($F196,AREA_LIFE,Seq!AH$1,FALSE),".")</f>
        <v>70.179414634146355</v>
      </c>
      <c r="HF196" t="str">
        <f>IFERROR(VLOOKUP($F196,AREA_LIFE,Seq!AI$1,FALSE),".")</f>
        <v>.</v>
      </c>
      <c r="HG196" t="str">
        <f>IFERROR(VLOOKUP($F196,AREA_LIFE,Seq!AJ$1,FALSE),".")</f>
        <v>.</v>
      </c>
      <c r="HH196">
        <f>IFERROR(VLOOKUP($F196,AREA_LIFE,Seq!AK$1,FALSE),".")</f>
        <v>71.844634146341463</v>
      </c>
      <c r="HI196" t="str">
        <f>IFERROR(VLOOKUP($F196,AREA_LIFE,Seq!AL$1,FALSE),".")</f>
        <v>.</v>
      </c>
      <c r="HJ196">
        <f>IFERROR(VLOOKUP($F196,AREA_LIFE,Seq!AM$1,FALSE),".")</f>
        <v>71.304243902439026</v>
      </c>
      <c r="HK196" t="str">
        <f>IFERROR(VLOOKUP($F196,AREA_LIFE,Seq!AN$1,FALSE),".")</f>
        <v>.</v>
      </c>
      <c r="HL196" t="str">
        <f>IFERROR(VLOOKUP($F196,AREA_LIFE,Seq!AO$1,FALSE),".")</f>
        <v>.</v>
      </c>
      <c r="HM196">
        <f>IFERROR(VLOOKUP($F196,AREA_LIFE,Seq!AP$1,FALSE),".")</f>
        <v>70.493658536585372</v>
      </c>
      <c r="HN196" t="str">
        <f>IFERROR(VLOOKUP($F196,AREA_LIFE,Seq!AQ$1,FALSE),".")</f>
        <v>.</v>
      </c>
      <c r="HO196" t="str">
        <f>IFERROR(VLOOKUP($F196,AREA_LIFE,Seq!AR$1,FALSE),".")</f>
        <v>.</v>
      </c>
      <c r="HP196" t="str">
        <f>IFERROR(VLOOKUP($F196,AREA_LIFE,Seq!AS$1,FALSE),".")</f>
        <v>.</v>
      </c>
      <c r="HQ196" t="str">
        <f>IFERROR(VLOOKUP($F196,AREA_LIFE,Seq!AT$1,FALSE),".")</f>
        <v>.</v>
      </c>
      <c r="HR196">
        <f>IFERROR(VLOOKUP($F196,AREA_LIFE,Seq!AU$1,FALSE),".")</f>
        <v>69.129268292682923</v>
      </c>
      <c r="HS196" t="str">
        <f>IFERROR(VLOOKUP($F196,AREA_LIFE,Seq!AV$1,FALSE),".")</f>
        <v>.</v>
      </c>
      <c r="HT196" t="str">
        <f>IFERROR(VLOOKUP($F196,AREA_LIFE,Seq!AW$1,FALSE),".")</f>
        <v>.</v>
      </c>
      <c r="HU196" t="str">
        <f>IFERROR(VLOOKUP($F196,AREA_LIFE,Seq!AX$1,FALSE),".")</f>
        <v>.</v>
      </c>
      <c r="HV196" t="str">
        <f>IFERROR(VLOOKUP($F196,AREA_LIFE,Seq!AY$1,FALSE),".")</f>
        <v>.</v>
      </c>
      <c r="HZ196">
        <f t="shared" si="134"/>
        <v>0</v>
      </c>
      <c r="IA196">
        <f t="shared" si="132"/>
        <v>0</v>
      </c>
      <c r="IB196" t="str">
        <f t="shared" si="135"/>
        <v>.</v>
      </c>
      <c r="IC196" t="str">
        <f t="shared" si="136"/>
        <v>.</v>
      </c>
      <c r="ID196">
        <f t="shared" si="133"/>
        <v>4.6322386864237085E-2</v>
      </c>
      <c r="IE196" t="str">
        <f>work!FK196</f>
        <v>.</v>
      </c>
      <c r="IF196" t="str">
        <f>work!FL196</f>
        <v>.</v>
      </c>
      <c r="IG196" t="str">
        <f>work!FM196</f>
        <v>.</v>
      </c>
      <c r="IH196" t="str">
        <f>IF(ISNUMBER(work!FS196-work!FK196),work!FS196-work!FK196,".")</f>
        <v>.</v>
      </c>
      <c r="II196" t="str">
        <f>IF(ISNUMBER(work!FT196-work!FL196),work!FT196-work!FL196,".")</f>
        <v>.</v>
      </c>
      <c r="IJ196" t="str">
        <f>IF(ISNUMBER(work!FU196-work!FM196),work!FU196-work!FM196,".")</f>
        <v>.</v>
      </c>
    </row>
    <row r="197" spans="1:244">
      <c r="DX197" s="27"/>
      <c r="DY197" s="27"/>
      <c r="DZ197" s="27"/>
      <c r="EA197" s="27"/>
    </row>
  </sheetData>
  <autoFilter ref="A4:ET196">
    <filterColumn colId="2">
      <filters>
        <filter val="InOECD90"/>
      </filters>
    </filterColumn>
  </autoFilter>
  <phoneticPr fontId="32" type="noConversion"/>
  <hyperlinks>
    <hyperlink ref="EL2" r:id="rId1"/>
  </hyperlinks>
  <pageMargins left="0.7" right="0.7" top="0.75" bottom="0.75" header="0.3" footer="0.3"/>
  <pageSetup paperSize="9" orientation="portrait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A200"/>
  <sheetViews>
    <sheetView workbookViewId="0">
      <pane xSplit="2" ySplit="4" topLeftCell="C140" activePane="bottomRight" state="frozen"/>
      <selection pane="topRight" activeCell="C1" sqref="C1"/>
      <selection pane="bottomLeft" activeCell="A3" sqref="A3"/>
      <selection pane="bottomRight" activeCell="BK199" sqref="BK199"/>
    </sheetView>
  </sheetViews>
  <sheetFormatPr defaultRowHeight="14.25" outlineLevelCol="2"/>
  <cols>
    <col min="1" max="1" width="13.375" style="9" customWidth="1"/>
    <col min="2" max="2" width="17.5" style="12" customWidth="1"/>
    <col min="3" max="32" width="12.5" style="28" customWidth="1" outlineLevel="2"/>
    <col min="33" max="33" width="6.875" style="28" customWidth="1" outlineLevel="1"/>
    <col min="34" max="63" width="12.5" style="28" customWidth="1" outlineLevel="2"/>
    <col min="64" max="64" width="6.875" style="28" customWidth="1" outlineLevel="1"/>
    <col min="65" max="65" width="6" style="28" customWidth="1"/>
    <col min="66" max="94" width="11.5" style="28" customWidth="1" outlineLevel="2"/>
    <col min="95" max="95" width="5.5" style="28" customWidth="1" outlineLevel="1"/>
    <col min="96" max="124" width="11.5" style="28" customWidth="1" outlineLevel="2"/>
    <col min="125" max="153" width="15.875" style="28" customWidth="1" outlineLevel="2"/>
    <col min="154" max="154" width="6.5" style="28" customWidth="1" outlineLevel="1"/>
    <col min="155" max="155" width="5.5" style="28" bestFit="1" customWidth="1"/>
    <col min="156" max="158" width="11.5" style="28" customWidth="1" outlineLevel="2"/>
    <col min="159" max="159" width="14.25" style="9" customWidth="1" outlineLevel="2"/>
    <col min="160" max="160" width="15.5" style="9" customWidth="1" outlineLevel="2"/>
    <col min="161" max="161" width="14.5" style="9" customWidth="1" outlineLevel="2"/>
    <col min="162" max="164" width="12.75" customWidth="1" outlineLevel="2"/>
    <col min="165" max="165" width="5.5" bestFit="1" customWidth="1" outlineLevel="1"/>
    <col min="166" max="181" width="9" style="9" outlineLevel="2"/>
    <col min="182" max="182" width="9" style="9" outlineLevel="1"/>
    <col min="183" max="183" width="9.375" style="28" customWidth="1"/>
    <col min="184" max="16384" width="9" style="9"/>
  </cols>
  <sheetData>
    <row r="1" spans="1:183">
      <c r="FJ1" s="135"/>
      <c r="FK1" s="136"/>
      <c r="FL1" s="136"/>
      <c r="FM1" s="136"/>
      <c r="FN1" s="136"/>
      <c r="FO1" s="136"/>
      <c r="FP1" s="136"/>
      <c r="FQ1" s="137"/>
      <c r="FR1" s="135"/>
      <c r="FS1" s="136"/>
      <c r="FT1" s="136"/>
      <c r="FU1" s="136"/>
      <c r="FV1" s="136"/>
      <c r="FW1" s="136"/>
      <c r="FX1" s="136"/>
      <c r="FY1" s="137"/>
      <c r="FZ1" s="137"/>
    </row>
    <row r="2" spans="1:183">
      <c r="FJ2" s="135"/>
      <c r="FK2" s="136"/>
      <c r="FL2" s="136"/>
      <c r="FM2" s="136"/>
      <c r="FN2" s="136"/>
      <c r="FO2" s="136"/>
      <c r="FP2" s="136"/>
      <c r="FQ2" s="137"/>
      <c r="FR2" s="135"/>
      <c r="FS2" s="136"/>
      <c r="FT2" s="136"/>
      <c r="FU2" s="136"/>
      <c r="FV2" s="136"/>
      <c r="FW2" s="136"/>
      <c r="FX2" s="136"/>
      <c r="FY2" s="137"/>
      <c r="FZ2" s="137"/>
    </row>
    <row r="3" spans="1:183">
      <c r="FJ3" s="148">
        <v>1990</v>
      </c>
      <c r="FK3" s="149"/>
      <c r="FL3" s="149"/>
      <c r="FM3" s="149"/>
      <c r="FN3" s="149"/>
      <c r="FO3" s="149"/>
      <c r="FP3" s="149"/>
      <c r="FQ3" s="150"/>
      <c r="FR3" s="151">
        <v>2000</v>
      </c>
      <c r="FS3" s="149"/>
      <c r="FT3" s="149"/>
      <c r="FU3" s="149"/>
      <c r="FV3" s="149"/>
      <c r="FW3" s="149"/>
      <c r="FX3" s="149"/>
      <c r="FY3" s="150"/>
      <c r="FZ3" s="1"/>
    </row>
    <row r="4" spans="1:183" s="30" customFormat="1">
      <c r="A4" s="29" t="s">
        <v>1760</v>
      </c>
      <c r="B4" s="29" t="s">
        <v>1761</v>
      </c>
      <c r="C4" s="56" t="s">
        <v>2146</v>
      </c>
      <c r="D4" s="56" t="s">
        <v>2147</v>
      </c>
      <c r="E4" s="56" t="s">
        <v>2148</v>
      </c>
      <c r="F4" s="56" t="s">
        <v>2149</v>
      </c>
      <c r="G4" s="56" t="s">
        <v>2150</v>
      </c>
      <c r="H4" s="56" t="s">
        <v>2151</v>
      </c>
      <c r="I4" s="56" t="s">
        <v>2152</v>
      </c>
      <c r="J4" s="56" t="s">
        <v>2153</v>
      </c>
      <c r="K4" s="56" t="s">
        <v>2154</v>
      </c>
      <c r="L4" s="56" t="s">
        <v>2155</v>
      </c>
      <c r="M4" s="56" t="s">
        <v>2156</v>
      </c>
      <c r="N4" s="56" t="s">
        <v>2157</v>
      </c>
      <c r="O4" s="56" t="s">
        <v>2158</v>
      </c>
      <c r="P4" s="56" t="s">
        <v>2159</v>
      </c>
      <c r="Q4" s="56" t="s">
        <v>2160</v>
      </c>
      <c r="R4" s="56" t="s">
        <v>2161</v>
      </c>
      <c r="S4" s="56" t="s">
        <v>2162</v>
      </c>
      <c r="T4" s="56" t="s">
        <v>2163</v>
      </c>
      <c r="U4" s="56" t="s">
        <v>2164</v>
      </c>
      <c r="V4" s="56" t="s">
        <v>2165</v>
      </c>
      <c r="W4" s="56" t="s">
        <v>2166</v>
      </c>
      <c r="X4" s="56" t="s">
        <v>2167</v>
      </c>
      <c r="Y4" s="56" t="s">
        <v>2168</v>
      </c>
      <c r="Z4" s="56" t="s">
        <v>2169</v>
      </c>
      <c r="AA4" s="56" t="s">
        <v>2170</v>
      </c>
      <c r="AB4" s="56" t="s">
        <v>2171</v>
      </c>
      <c r="AC4" s="56" t="s">
        <v>2172</v>
      </c>
      <c r="AD4" s="56" t="s">
        <v>2173</v>
      </c>
      <c r="AE4" s="56" t="s">
        <v>2174</v>
      </c>
      <c r="AF4" s="139" t="s">
        <v>4641</v>
      </c>
      <c r="AG4" s="56" t="s">
        <v>2175</v>
      </c>
      <c r="AH4" s="56" t="s">
        <v>2176</v>
      </c>
      <c r="AI4" s="56" t="s">
        <v>2177</v>
      </c>
      <c r="AJ4" s="56" t="s">
        <v>2178</v>
      </c>
      <c r="AK4" s="56" t="s">
        <v>2179</v>
      </c>
      <c r="AL4" s="56" t="s">
        <v>2180</v>
      </c>
      <c r="AM4" s="56" t="s">
        <v>2181</v>
      </c>
      <c r="AN4" s="56" t="s">
        <v>2182</v>
      </c>
      <c r="AO4" s="56" t="s">
        <v>2183</v>
      </c>
      <c r="AP4" s="56" t="s">
        <v>2184</v>
      </c>
      <c r="AQ4" s="56" t="s">
        <v>2185</v>
      </c>
      <c r="AR4" s="56" t="s">
        <v>2186</v>
      </c>
      <c r="AS4" s="56" t="s">
        <v>2187</v>
      </c>
      <c r="AT4" s="56" t="s">
        <v>2188</v>
      </c>
      <c r="AU4" s="56" t="s">
        <v>2189</v>
      </c>
      <c r="AV4" s="56" t="s">
        <v>2190</v>
      </c>
      <c r="AW4" s="56" t="s">
        <v>2191</v>
      </c>
      <c r="AX4" s="56" t="s">
        <v>2192</v>
      </c>
      <c r="AY4" s="56" t="s">
        <v>2193</v>
      </c>
      <c r="AZ4" s="56" t="s">
        <v>2194</v>
      </c>
      <c r="BA4" s="56" t="s">
        <v>2195</v>
      </c>
      <c r="BB4" s="56" t="s">
        <v>2196</v>
      </c>
      <c r="BC4" s="56" t="s">
        <v>2197</v>
      </c>
      <c r="BD4" s="56" t="s">
        <v>2198</v>
      </c>
      <c r="BE4" s="56" t="s">
        <v>2199</v>
      </c>
      <c r="BF4" s="56" t="s">
        <v>2200</v>
      </c>
      <c r="BG4" s="56" t="s">
        <v>2201</v>
      </c>
      <c r="BH4" s="56" t="s">
        <v>2202</v>
      </c>
      <c r="BI4" s="56" t="s">
        <v>2203</v>
      </c>
      <c r="BJ4" s="56" t="s">
        <v>2204</v>
      </c>
      <c r="BK4" s="139" t="s">
        <v>4642</v>
      </c>
      <c r="BL4" s="56" t="s">
        <v>2205</v>
      </c>
      <c r="BM4" s="75" t="s">
        <v>2110</v>
      </c>
      <c r="BN4" s="75" t="s">
        <v>2206</v>
      </c>
      <c r="BO4" s="75" t="s">
        <v>2207</v>
      </c>
      <c r="BP4" s="75" t="s">
        <v>2208</v>
      </c>
      <c r="BQ4" s="75" t="s">
        <v>2209</v>
      </c>
      <c r="BR4" s="75" t="s">
        <v>2210</v>
      </c>
      <c r="BS4" s="75" t="s">
        <v>2211</v>
      </c>
      <c r="BT4" s="75" t="s">
        <v>2212</v>
      </c>
      <c r="BU4" s="75" t="s">
        <v>2213</v>
      </c>
      <c r="BV4" s="75" t="s">
        <v>2214</v>
      </c>
      <c r="BW4" s="75" t="s">
        <v>2215</v>
      </c>
      <c r="BX4" s="75" t="s">
        <v>2216</v>
      </c>
      <c r="BY4" s="75" t="s">
        <v>2217</v>
      </c>
      <c r="BZ4" s="75" t="s">
        <v>2218</v>
      </c>
      <c r="CA4" s="75" t="s">
        <v>2219</v>
      </c>
      <c r="CB4" s="75" t="s">
        <v>2220</v>
      </c>
      <c r="CC4" s="75" t="s">
        <v>2221</v>
      </c>
      <c r="CD4" s="75" t="s">
        <v>2222</v>
      </c>
      <c r="CE4" s="75" t="s">
        <v>2223</v>
      </c>
      <c r="CF4" s="75" t="s">
        <v>2224</v>
      </c>
      <c r="CG4" s="75" t="s">
        <v>2225</v>
      </c>
      <c r="CH4" s="75" t="s">
        <v>2226</v>
      </c>
      <c r="CI4" s="75" t="s">
        <v>2227</v>
      </c>
      <c r="CJ4" s="75" t="s">
        <v>2228</v>
      </c>
      <c r="CK4" s="75" t="s">
        <v>2229</v>
      </c>
      <c r="CL4" s="75" t="s">
        <v>2230</v>
      </c>
      <c r="CM4" s="75" t="s">
        <v>2231</v>
      </c>
      <c r="CN4" s="75" t="s">
        <v>2232</v>
      </c>
      <c r="CO4" s="75" t="s">
        <v>2233</v>
      </c>
      <c r="CP4" s="75" t="s">
        <v>2234</v>
      </c>
      <c r="CQ4" s="75" t="s">
        <v>2235</v>
      </c>
      <c r="CR4" s="75" t="s">
        <v>2236</v>
      </c>
      <c r="CS4" s="75" t="s">
        <v>2237</v>
      </c>
      <c r="CT4" s="75" t="s">
        <v>2238</v>
      </c>
      <c r="CU4" s="75" t="s">
        <v>2239</v>
      </c>
      <c r="CV4" s="75" t="s">
        <v>2240</v>
      </c>
      <c r="CW4" s="75" t="s">
        <v>2241</v>
      </c>
      <c r="CX4" s="75" t="s">
        <v>2242</v>
      </c>
      <c r="CY4" s="75" t="s">
        <v>2243</v>
      </c>
      <c r="CZ4" s="75" t="s">
        <v>2244</v>
      </c>
      <c r="DA4" s="75" t="s">
        <v>2245</v>
      </c>
      <c r="DB4" s="75" t="s">
        <v>2246</v>
      </c>
      <c r="DC4" s="75" t="s">
        <v>2247</v>
      </c>
      <c r="DD4" s="75" t="s">
        <v>2248</v>
      </c>
      <c r="DE4" s="75" t="s">
        <v>2249</v>
      </c>
      <c r="DF4" s="75" t="s">
        <v>2250</v>
      </c>
      <c r="DG4" s="75" t="s">
        <v>2251</v>
      </c>
      <c r="DH4" s="75" t="s">
        <v>2252</v>
      </c>
      <c r="DI4" s="75" t="s">
        <v>2253</v>
      </c>
      <c r="DJ4" s="75" t="s">
        <v>2254</v>
      </c>
      <c r="DK4" s="75" t="s">
        <v>2255</v>
      </c>
      <c r="DL4" s="75" t="s">
        <v>2256</v>
      </c>
      <c r="DM4" s="75" t="s">
        <v>2257</v>
      </c>
      <c r="DN4" s="75" t="s">
        <v>2258</v>
      </c>
      <c r="DO4" s="75" t="s">
        <v>2259</v>
      </c>
      <c r="DP4" s="75" t="s">
        <v>2260</v>
      </c>
      <c r="DQ4" s="75" t="s">
        <v>2261</v>
      </c>
      <c r="DR4" s="75" t="s">
        <v>2262</v>
      </c>
      <c r="DS4" s="75" t="s">
        <v>2263</v>
      </c>
      <c r="DT4" s="75" t="s">
        <v>2264</v>
      </c>
      <c r="DU4" s="75" t="s">
        <v>2265</v>
      </c>
      <c r="DV4" s="75" t="s">
        <v>2266</v>
      </c>
      <c r="DW4" s="75" t="s">
        <v>2267</v>
      </c>
      <c r="DX4" s="75" t="s">
        <v>2268</v>
      </c>
      <c r="DY4" s="75" t="s">
        <v>2269</v>
      </c>
      <c r="DZ4" s="75" t="s">
        <v>2270</v>
      </c>
      <c r="EA4" s="75" t="s">
        <v>2271</v>
      </c>
      <c r="EB4" s="75" t="s">
        <v>2272</v>
      </c>
      <c r="EC4" s="75" t="s">
        <v>2273</v>
      </c>
      <c r="ED4" s="75" t="s">
        <v>2274</v>
      </c>
      <c r="EE4" s="75" t="s">
        <v>2275</v>
      </c>
      <c r="EF4" s="75" t="s">
        <v>2276</v>
      </c>
      <c r="EG4" s="75" t="s">
        <v>2277</v>
      </c>
      <c r="EH4" s="75" t="s">
        <v>2278</v>
      </c>
      <c r="EI4" s="75" t="s">
        <v>2279</v>
      </c>
      <c r="EJ4" s="75" t="s">
        <v>2280</v>
      </c>
      <c r="EK4" s="75" t="s">
        <v>2281</v>
      </c>
      <c r="EL4" s="75" t="s">
        <v>2282</v>
      </c>
      <c r="EM4" s="75" t="s">
        <v>2283</v>
      </c>
      <c r="EN4" s="75" t="s">
        <v>2284</v>
      </c>
      <c r="EO4" s="75" t="s">
        <v>2285</v>
      </c>
      <c r="EP4" s="75" t="s">
        <v>2286</v>
      </c>
      <c r="EQ4" s="75" t="s">
        <v>2287</v>
      </c>
      <c r="ER4" s="75" t="s">
        <v>2288</v>
      </c>
      <c r="ES4" s="75" t="s">
        <v>2289</v>
      </c>
      <c r="ET4" s="75" t="s">
        <v>2290</v>
      </c>
      <c r="EU4" s="75" t="s">
        <v>2291</v>
      </c>
      <c r="EV4" s="75" t="s">
        <v>2292</v>
      </c>
      <c r="EW4" s="75" t="s">
        <v>2293</v>
      </c>
      <c r="EX4" s="75" t="s">
        <v>2294</v>
      </c>
      <c r="EY4" s="75" t="s">
        <v>2111</v>
      </c>
      <c r="EZ4" s="69" t="s">
        <v>2112</v>
      </c>
      <c r="FA4" s="69" t="s">
        <v>2113</v>
      </c>
      <c r="FB4" s="69" t="s">
        <v>2114</v>
      </c>
      <c r="FC4" s="68" t="s">
        <v>2115</v>
      </c>
      <c r="FD4" s="68" t="s">
        <v>2116</v>
      </c>
      <c r="FE4" s="68" t="s">
        <v>2117</v>
      </c>
      <c r="FF4" s="76" t="s">
        <v>2118</v>
      </c>
      <c r="FG4" s="77" t="s">
        <v>2119</v>
      </c>
      <c r="FH4" s="76" t="s">
        <v>2120</v>
      </c>
      <c r="FI4" s="74" t="s">
        <v>2121</v>
      </c>
      <c r="FJ4" s="78" t="s">
        <v>137</v>
      </c>
      <c r="FK4" s="78" t="s">
        <v>138</v>
      </c>
      <c r="FL4" s="78" t="s">
        <v>139</v>
      </c>
      <c r="FM4" s="78" t="s">
        <v>140</v>
      </c>
      <c r="FN4" s="78" t="s">
        <v>144</v>
      </c>
      <c r="FO4" s="78" t="s">
        <v>141</v>
      </c>
      <c r="FP4" s="78" t="s">
        <v>142</v>
      </c>
      <c r="FQ4" s="78" t="s">
        <v>143</v>
      </c>
      <c r="FR4" s="78" t="s">
        <v>137</v>
      </c>
      <c r="FS4" s="78" t="s">
        <v>138</v>
      </c>
      <c r="FT4" s="78" t="s">
        <v>139</v>
      </c>
      <c r="FU4" s="78" t="s">
        <v>140</v>
      </c>
      <c r="FV4" s="78" t="s">
        <v>144</v>
      </c>
      <c r="FW4" s="78" t="s">
        <v>141</v>
      </c>
      <c r="FX4" s="78" t="s">
        <v>142</v>
      </c>
      <c r="FY4" s="78" t="s">
        <v>143</v>
      </c>
      <c r="FZ4" s="78" t="s">
        <v>2122</v>
      </c>
      <c r="GA4" s="64" t="s">
        <v>2065</v>
      </c>
    </row>
    <row r="5" spans="1:183">
      <c r="A5" s="25" t="s">
        <v>2703</v>
      </c>
      <c r="B5" s="26" t="str">
        <f t="shared" ref="B5:B67" si="0">VLOOKUP($A5,Area_Country,2,FALSE)</f>
        <v>Bahrain</v>
      </c>
      <c r="C5" s="27">
        <f>GDP!C$42/10000</f>
        <v>18294194.281532999</v>
      </c>
      <c r="D5" s="27">
        <f>GDP!D$42/10000</f>
        <v>19245492.3841727</v>
      </c>
      <c r="E5" s="27">
        <f>GDP!E$42/10000</f>
        <v>20996832.1911324</v>
      </c>
      <c r="F5" s="27">
        <f>GDP!F$42/10000</f>
        <v>23285486.8999658</v>
      </c>
      <c r="G5" s="27">
        <f>GDP!G$42/10000</f>
        <v>26824880.9087606</v>
      </c>
      <c r="H5" s="27">
        <f>GDP!H$42/10000</f>
        <v>30446239.831443299</v>
      </c>
      <c r="I5" s="27">
        <f>GDP!I$42/10000</f>
        <v>33125508.936610304</v>
      </c>
      <c r="J5" s="27">
        <f>GDP!J$42/10000</f>
        <v>36968067.973257102</v>
      </c>
      <c r="K5" s="27">
        <f>GDP!K$42/10000</f>
        <v>41145459.654235199</v>
      </c>
      <c r="L5" s="27">
        <f>GDP!L$42/10000</f>
        <v>42832423.5000588</v>
      </c>
      <c r="M5" s="27">
        <f>GDP!M$42/10000</f>
        <v>44460055.593061104</v>
      </c>
      <c r="N5" s="27">
        <f>GDP!N$42/10000</f>
        <v>48550380.707622699</v>
      </c>
      <c r="O5" s="27">
        <f>GDP!O$42/10000</f>
        <v>55444534.768105105</v>
      </c>
      <c r="P5" s="27">
        <f>GDP!P$42/10000</f>
        <v>63206769.635639794</v>
      </c>
      <c r="Q5" s="27">
        <f>GDP!Q$42/10000</f>
        <v>71486856.457908601</v>
      </c>
      <c r="R5" s="27">
        <f>GDP!R$42/10000</f>
        <v>79278923.811820701</v>
      </c>
      <c r="S5" s="27">
        <f>GDP!S$42/10000</f>
        <v>87206816.193002701</v>
      </c>
      <c r="T5" s="27">
        <f>GDP!T$42/10000</f>
        <v>95317050.098951995</v>
      </c>
      <c r="U5" s="27">
        <f>GDP!U$42/10000</f>
        <v>102751780.00667</v>
      </c>
      <c r="V5" s="27">
        <f>GDP!V$42/10000</f>
        <v>110560915.287177</v>
      </c>
      <c r="W5" s="27">
        <f>GDP!W$42/10000</f>
        <v>119848032.17129999</v>
      </c>
      <c r="X5" s="27">
        <f>GDP!X$42/10000</f>
        <v>129795418.841518</v>
      </c>
      <c r="Y5" s="27">
        <f>GDP!Y$42/10000</f>
        <v>141606801.95609599</v>
      </c>
      <c r="Z5" s="27">
        <f>GDP!Z$42/10000</f>
        <v>155767482.15170601</v>
      </c>
      <c r="AA5" s="27">
        <f>GDP!AA$42/10000</f>
        <v>171499997.84902799</v>
      </c>
      <c r="AB5" s="27">
        <f>GDP!AB$42/10000</f>
        <v>189335997.62532699</v>
      </c>
      <c r="AC5" s="27">
        <f>GDP!AC$42/10000</f>
        <v>211298973.34986499</v>
      </c>
      <c r="AD5" s="27">
        <f>GDP!AD$42/10000</f>
        <v>238767839.88534701</v>
      </c>
      <c r="AE5" s="27">
        <f>GDP!AE$42/10000</f>
        <v>260256945.47502899</v>
      </c>
      <c r="AF5" s="27">
        <f>GDP!AF$42/10000</f>
        <v>293754553.91439533</v>
      </c>
      <c r="AG5" s="27"/>
      <c r="AH5" s="27">
        <f>IF(ISNUMBER(VLOOKUP($B5,Area_GDP_80_09,Seq!C$1,FALSE)/10000),VLOOKUP($B5,Area_GDP_80_09,Seq!C$1,FALSE)/10000,".")</f>
        <v>398329.88752788701</v>
      </c>
      <c r="AI5" s="27">
        <f>IF(ISNUMBER(VLOOKUP($B5,Area_GDP_80_09,Seq!D$1,FALSE)/10000),VLOOKUP($B5,Area_GDP_80_09,Seq!D$1,FALSE)/10000,".")</f>
        <v>377151.89719994896</v>
      </c>
      <c r="AJ5" s="27">
        <f>IF(ISNUMBER(VLOOKUP($B5,Area_GDP_80_09,Seq!E$1,FALSE)/10000),VLOOKUP($B5,Area_GDP_80_09,Seq!E$1,FALSE)/10000,".")</f>
        <v>348653.47951486701</v>
      </c>
      <c r="AK5" s="27">
        <f>IF(ISNUMBER(VLOOKUP($B5,Area_GDP_80_09,Seq!F$1,FALSE)/10000),VLOOKUP($B5,Area_GDP_80_09,Seq!F$1,FALSE)/10000,".")</f>
        <v>370884.940878416</v>
      </c>
      <c r="AL5" s="27">
        <f>IF(ISNUMBER(VLOOKUP($B5,Area_GDP_80_09,Seq!G$1,FALSE)/10000),VLOOKUP($B5,Area_GDP_80_09,Seq!G$1,FALSE)/10000,".")</f>
        <v>389442.70380220498</v>
      </c>
      <c r="AM5" s="27">
        <f>IF(ISNUMBER(VLOOKUP($B5,Area_GDP_80_09,Seq!H$1,FALSE)/10000),VLOOKUP($B5,Area_GDP_80_09,Seq!H$1,FALSE)/10000,".")</f>
        <v>370911.97955341398</v>
      </c>
      <c r="AN5" s="27">
        <f>IF(ISNUMBER(VLOOKUP($B5,Area_GDP_80_09,Seq!I$1,FALSE)/10000),VLOOKUP($B5,Area_GDP_80_09,Seq!I$1,FALSE)/10000,".")</f>
        <v>375299.851691499</v>
      </c>
      <c r="AO5" s="27">
        <f>IF(ISNUMBER(VLOOKUP($B5,Area_GDP_80_09,Seq!J$1,FALSE)/10000),VLOOKUP($B5,Area_GDP_80_09,Seq!J$1,FALSE)/10000,".")</f>
        <v>414327.30921772699</v>
      </c>
      <c r="AP5" s="27">
        <f>IF(ISNUMBER(VLOOKUP($B5,Area_GDP_80_09,Seq!K$1,FALSE)/10000),VLOOKUP($B5,Area_GDP_80_09,Seq!K$1,FALSE)/10000,".")</f>
        <v>443330.19527649804</v>
      </c>
      <c r="AQ5" s="27">
        <f>IF(ISNUMBER(VLOOKUP($B5,Area_GDP_80_09,Seq!L$1,FALSE)/10000),VLOOKUP($B5,Area_GDP_80_09,Seq!L$1,FALSE)/10000,".")</f>
        <v>444943.94085133198</v>
      </c>
      <c r="AR5" s="27">
        <f>IF(ISNUMBER(VLOOKUP($B5,Area_GDP_80_09,Seq!M$1,FALSE)/10000),VLOOKUP($B5,Area_GDP_80_09,Seq!M$1,FALSE)/10000,".")</f>
        <v>464690.54106727598</v>
      </c>
      <c r="AS5" s="27">
        <f>IF(ISNUMBER(VLOOKUP($B5,Area_GDP_80_09,Seq!N$1,FALSE)/10000),VLOOKUP($B5,Area_GDP_80_09,Seq!N$1,FALSE)/10000,".")</f>
        <v>516875.28754289303</v>
      </c>
      <c r="AT5" s="27">
        <f>IF(ISNUMBER(VLOOKUP($B5,Area_GDP_80_09,Seq!O$1,FALSE)/10000),VLOOKUP($B5,Area_GDP_80_09,Seq!O$1,FALSE)/10000,".")</f>
        <v>551454.22608199995</v>
      </c>
      <c r="AU5" s="27">
        <f>IF(ISNUMBER(VLOOKUP($B5,Area_GDP_80_09,Seq!P$1,FALSE)/10000),VLOOKUP($B5,Area_GDP_80_09,Seq!P$1,FALSE)/10000,".")</f>
        <v>622426.42591364798</v>
      </c>
      <c r="AV5" s="27">
        <f>IF(ISNUMBER(VLOOKUP($B5,Area_GDP_80_09,Seq!Q$1,FALSE)/10000),VLOOKUP($B5,Area_GDP_80_09,Seq!Q$1,FALSE)/10000,".")</f>
        <v>620870.35362512793</v>
      </c>
      <c r="AW5" s="27">
        <f>IF(ISNUMBER(VLOOKUP($B5,Area_GDP_80_09,Seq!R$1,FALSE)/10000),VLOOKUP($B5,Area_GDP_80_09,Seq!R$1,FALSE)/10000,".")</f>
        <v>645270.51035087905</v>
      </c>
      <c r="AX5" s="27">
        <f>IF(ISNUMBER(VLOOKUP($B5,Area_GDP_80_09,Seq!S$1,FALSE)/10000),VLOOKUP($B5,Area_GDP_80_09,Seq!S$1,FALSE)/10000,".")</f>
        <v>671791.163061662</v>
      </c>
      <c r="AY5" s="27">
        <f>IF(ISNUMBER(VLOOKUP($B5,Area_GDP_80_09,Seq!T$1,FALSE)/10000),VLOOKUP($B5,Area_GDP_80_09,Seq!T$1,FALSE)/10000,".")</f>
        <v>692569.65869531606</v>
      </c>
      <c r="AZ5" s="27">
        <f>IF(ISNUMBER(VLOOKUP($B5,Area_GDP_80_09,Seq!U$1,FALSE)/10000),VLOOKUP($B5,Area_GDP_80_09,Seq!U$1,FALSE)/10000,".")</f>
        <v>725743.76172907802</v>
      </c>
      <c r="BA5" s="27">
        <f>IF(ISNUMBER(VLOOKUP($B5,Area_GDP_80_09,Seq!V$1,FALSE)/10000),VLOOKUP($B5,Area_GDP_80_09,Seq!V$1,FALSE)/10000,".")</f>
        <v>756950.74929224793</v>
      </c>
      <c r="BB5" s="27">
        <f>IF(ISNUMBER(VLOOKUP($B5,Area_GDP_80_09,Seq!W$1,FALSE)/10000),VLOOKUP($B5,Area_GDP_80_09,Seq!W$1,FALSE)/10000,".")</f>
        <v>797069.08942230802</v>
      </c>
      <c r="BC5" s="27">
        <f>IF(ISNUMBER(VLOOKUP($B5,Area_GDP_80_09,Seq!X$1,FALSE)/10000),VLOOKUP($B5,Area_GDP_80_09,Seq!X$1,FALSE)/10000,".")</f>
        <v>833734.26753573399</v>
      </c>
      <c r="BD5" s="27">
        <f>IF(ISNUMBER(VLOOKUP($B5,Area_GDP_80_09,Seq!Y$1,FALSE)/10000),VLOOKUP($B5,Area_GDP_80_09,Seq!Y$1,FALSE)/10000,".")</f>
        <v>877588.69000811293</v>
      </c>
      <c r="BE5" s="27">
        <f>IF(ISNUMBER(VLOOKUP($B5,Area_GDP_80_09,Seq!Z$1,FALSE)/10000),VLOOKUP($B5,Area_GDP_80_09,Seq!Z$1,FALSE)/10000,".")</f>
        <v>940775.07568869705</v>
      </c>
      <c r="BF5" s="27">
        <f>IF(ISNUMBER(VLOOKUP($B5,Area_GDP_80_09,Seq!AA$1,FALSE)/10000),VLOOKUP($B5,Area_GDP_80_09,Seq!AA$1,FALSE)/10000,".")</f>
        <v>993458.47992726497</v>
      </c>
      <c r="BG5" s="27">
        <f>IF(ISNUMBER(VLOOKUP($B5,Area_GDP_80_09,Seq!AB$1,FALSE)/10000),VLOOKUP($B5,Area_GDP_80_09,Seq!AB$1,FALSE)/10000,".")</f>
        <v>1070948.2413615901</v>
      </c>
      <c r="BH5" s="27">
        <f>IF(ISNUMBER(VLOOKUP($B5,Area_GDP_80_09,Seq!AC$1,FALSE)/10000),VLOOKUP($B5,Area_GDP_80_09,Seq!AC$1,FALSE)/10000,".")</f>
        <v>1142701.7735328199</v>
      </c>
      <c r="BI5" s="27">
        <f>IF(ISNUMBER(VLOOKUP($B5,Area_GDP_80_09,Seq!AD$1,FALSE)/10000),VLOOKUP($B5,Area_GDP_80_09,Seq!AD$1,FALSE)/10000,".")</f>
        <v>1238003.10144545</v>
      </c>
      <c r="BJ5" s="27">
        <f>IF(ISNUMBER(VLOOKUP($B5,Area_GDP_80_09,Seq!AE$1,FALSE)/10000),VLOOKUP($B5,Area_GDP_80_09,Seq!AE$1,FALSE)/10000,".")</f>
        <v>1315997.2968365201</v>
      </c>
      <c r="BK5" s="27" t="str">
        <f>IF(ISNUMBER(VLOOKUP($B5,Area_GDP_80_09,Seq!AF$1,FALSE)/10000),VLOOKUP($B5,Area_GDP_80_09,Seq!AF$1,FALSE)/10000,".")</f>
        <v>.</v>
      </c>
      <c r="BL5" s="27"/>
      <c r="BM5" s="66"/>
      <c r="BN5" s="27">
        <f>CNPop!A$48</f>
        <v>5.0000000000000001E-3</v>
      </c>
      <c r="BO5" s="27">
        <f>CNPop!B$48</f>
        <v>6.0000000000000001E-3</v>
      </c>
      <c r="BP5" s="27">
        <f>CNPop!C$48</f>
        <v>6.0000000000000001E-3</v>
      </c>
      <c r="BQ5" s="27">
        <f>CNPop!D$48</f>
        <v>7.0000000000000001E-3</v>
      </c>
      <c r="BR5" s="27">
        <f>CNPop!E$48</f>
        <v>7.0000000000000001E-3</v>
      </c>
      <c r="BS5" s="27">
        <f>CNPop!F$48</f>
        <v>8.0000000000000002E-3</v>
      </c>
      <c r="BT5" s="27">
        <f>CNPop!G$48</f>
        <v>8.9999999999999993E-3</v>
      </c>
      <c r="BU5" s="27">
        <f>CNPop!H$48</f>
        <v>0.01</v>
      </c>
      <c r="BV5" s="27">
        <f>CNPop!I$48</f>
        <v>1.0999999999999999E-2</v>
      </c>
      <c r="BW5" s="27">
        <f>CNPop!J$48</f>
        <v>1.2E-2</v>
      </c>
      <c r="BX5" s="27">
        <f>CNPop!K$48</f>
        <v>1.4E-2</v>
      </c>
      <c r="BY5" s="27">
        <f>CNPop!L$48</f>
        <v>1.6E-2</v>
      </c>
      <c r="BZ5" s="27">
        <f>CNPop!M$48</f>
        <v>1.7000000000000001E-2</v>
      </c>
      <c r="CA5" s="27">
        <f>CNPop!N$48</f>
        <v>1.9E-2</v>
      </c>
      <c r="CB5" s="27">
        <f>CNPop!O$48</f>
        <v>2.1000000000000001E-2</v>
      </c>
      <c r="CC5" s="27">
        <f>CNPop!P$48</f>
        <v>2.3E-2</v>
      </c>
      <c r="CD5" s="27">
        <f>CNPop!Q$48</f>
        <v>2.5999999999999999E-2</v>
      </c>
      <c r="CE5" s="27">
        <f>CNPop!R$48</f>
        <v>2.8000000000000001E-2</v>
      </c>
      <c r="CF5" s="27">
        <f>CNPop!S$48</f>
        <v>0.03</v>
      </c>
      <c r="CG5" s="27">
        <f>CNPop!T$48</f>
        <v>3.3000000000000002E-2</v>
      </c>
      <c r="CH5" s="27">
        <f>CNPop!U$48</f>
        <v>3.5999999999999997E-2</v>
      </c>
      <c r="CI5" s="27">
        <f>CNPop!V$48</f>
        <v>3.9E-2</v>
      </c>
      <c r="CJ5" s="27">
        <f>CNPop!W$48</f>
        <v>4.2000000000000003E-2</v>
      </c>
      <c r="CK5" s="27">
        <f>CNPop!X$48</f>
        <v>4.4999999999999998E-2</v>
      </c>
      <c r="CL5" s="27">
        <f>CNPop!Y$48</f>
        <v>4.9000000000000002E-2</v>
      </c>
      <c r="CM5" s="27">
        <f>CNPop!Z$48</f>
        <v>5.1999999999999998E-2</v>
      </c>
      <c r="CN5" s="27">
        <f>CNPop!AA$48</f>
        <v>5.6000000000000001E-2</v>
      </c>
      <c r="CO5" s="27">
        <f>CNPop!AB$48</f>
        <v>0.06</v>
      </c>
      <c r="CP5" s="27">
        <f>CNPop!AC$48</f>
        <v>6.3E-2</v>
      </c>
      <c r="CQ5" s="27"/>
      <c r="CR5" s="27">
        <f t="shared" ref="CR5:CR36" si="1">IF(ISNUMBER(DU5),DU5,CS5)</f>
        <v>7.6322197865974412E-2</v>
      </c>
      <c r="CS5" s="27">
        <f t="shared" ref="CS5:CS36" si="2">IF(ISNUMBER(DV5),DV5,CT5)</f>
        <v>7.6322197865974412E-2</v>
      </c>
      <c r="CT5" s="27">
        <f t="shared" ref="CT5:CT36" si="3">IF(ISNUMBER(DW5),DW5,CU5)</f>
        <v>7.6322197865974412E-2</v>
      </c>
      <c r="CU5" s="27">
        <f t="shared" ref="CU5:CU36" si="4">IF(ISNUMBER(DX5),DX5,CV5)</f>
        <v>7.6322197865974412E-2</v>
      </c>
      <c r="CV5" s="27">
        <f t="shared" ref="CV5:CV36" si="5">IF(ISNUMBER(DY5),DY5,CW5)</f>
        <v>7.6322197865974412E-2</v>
      </c>
      <c r="CW5" s="27">
        <f t="shared" ref="CW5:CW36" si="6">IF(ISNUMBER(DZ5),DZ5,CX5)</f>
        <v>7.6322197865974412E-2</v>
      </c>
      <c r="CX5" s="27">
        <f t="shared" ref="CX5:CX36" si="7">IF(ISNUMBER(EA5),EA5,CY5)</f>
        <v>7.6322197865974412E-2</v>
      </c>
      <c r="CY5" s="27">
        <f t="shared" ref="CY5:CY36" si="8">IF(ISNUMBER(EB5),EB5,CZ5)</f>
        <v>7.6322197865974412E-2</v>
      </c>
      <c r="CZ5" s="27">
        <f t="shared" ref="CZ5:CZ36" si="9">IF(ISNUMBER(EC5),EC5,DA5)</f>
        <v>7.6322197865974412E-2</v>
      </c>
      <c r="DA5" s="27">
        <f t="shared" ref="DA5:DA36" si="10">IF(ISNUMBER(ED5),ED5,DB5)</f>
        <v>7.6322197865974412E-2</v>
      </c>
      <c r="DB5" s="27">
        <f t="shared" ref="DB5:DB36" si="11">IF(ISNUMBER(EE5),EE5,DC5)</f>
        <v>7.6322197865974412E-2</v>
      </c>
      <c r="DC5" s="27">
        <f t="shared" ref="DC5:DC36" si="12">IF(ISNUMBER(EF5),EF5,DD5)</f>
        <v>7.6322197865974412E-2</v>
      </c>
      <c r="DD5" s="27">
        <f t="shared" ref="DD5:DD36" si="13">IF(ISNUMBER(EG5),EG5,DE5)</f>
        <v>7.7577981060880333E-2</v>
      </c>
      <c r="DE5" s="27">
        <f t="shared" ref="DE5:DE36" si="14">IF(ISNUMBER(EH5),EH5,DF5)</f>
        <v>7.7577981060880333E-2</v>
      </c>
      <c r="DF5" s="27">
        <f t="shared" ref="DF5:DF36" si="15">IF(ISNUMBER(EI5),EI5,DG5)</f>
        <v>7.7577981060880333E-2</v>
      </c>
      <c r="DG5" s="27">
        <f t="shared" ref="DG5:DG36" si="16">IF(ISNUMBER(EJ5),EJ5,DH5)</f>
        <v>7.7577981060880333E-2</v>
      </c>
      <c r="DH5" s="27">
        <f t="shared" ref="DH5:DH36" si="17">IF(ISNUMBER(EK5),EK5,DI5)</f>
        <v>7.7577981060880333E-2</v>
      </c>
      <c r="DI5" s="27">
        <f t="shared" ref="DI5:DI36" si="18">IF(ISNUMBER(EL5),EL5,DJ5)</f>
        <v>7.7577981060880333E-2</v>
      </c>
      <c r="DJ5" s="27">
        <f t="shared" ref="DJ5:DJ36" si="19">IF(ISNUMBER(EM5),EM5,DK5)</f>
        <v>7.7577981060880333E-2</v>
      </c>
      <c r="DK5" s="27">
        <f t="shared" ref="DK5:DK36" si="20">IF(ISNUMBER(EN5),EN5,DL5)</f>
        <v>7.9868459353782978E-2</v>
      </c>
      <c r="DL5" s="27">
        <f t="shared" ref="DL5:DL36" si="21">IF(ISNUMBER(EO5),EO5,DM5)</f>
        <v>8.1787720842076764E-2</v>
      </c>
      <c r="DM5" s="27">
        <f t="shared" ref="DM5:DM36" si="22">IF(ISNUMBER(EP5),EP5,DN5)</f>
        <v>8.3010253340832604E-2</v>
      </c>
      <c r="DN5" s="27">
        <f t="shared" ref="DN5:DN36" si="23">IF(ISNUMBER(EQ5),EQ5,DO5)</f>
        <v>8.3421043347366941E-2</v>
      </c>
      <c r="DO5" s="27">
        <f t="shared" ref="DO5:DO36" si="24">IF(ISNUMBER(ER5),ER5,DP5)</f>
        <v>8.3216457631600127E-2</v>
      </c>
      <c r="DP5" s="27">
        <f t="shared" ref="DP5:DP36" si="25">IF(ISNUMBER(ES5),ES5,DQ5)</f>
        <v>8.2742961199834764E-2</v>
      </c>
      <c r="DQ5" s="27">
        <f t="shared" ref="DQ5:DQ36" si="26">IF(ISNUMBER(ET5),ET5,DR5)</f>
        <v>8.2474311820685792E-2</v>
      </c>
      <c r="DR5" s="27">
        <f t="shared" ref="DR5:DR36" si="27">IF(ISNUMBER(EU5),EU5,DS5)</f>
        <v>8.2682153318933402E-2</v>
      </c>
      <c r="DS5" s="27">
        <f t="shared" ref="DS5:DS36" si="28">IF(ISNUMBER(EV5),EV5,DT5)</f>
        <v>8.3437779767233655E-2</v>
      </c>
      <c r="DT5" s="27">
        <f>IF(ISNUMBER(EW5),EW5,".")</f>
        <v>8.4573579942881824E-2</v>
      </c>
      <c r="DU5" s="27" t="e">
        <f>IF(ISNA(VLOOKUP(CONCATENATE($B5,".SP.TER.TOTL.IN"),Area_pop_80_09,Seq!B$1,FALSE)),".",VLOOKUP(CONCATENATE($B5,".SP.TER.TOTL.IN"),Area_pop_80_09,Seq!B$1,FALSE)/VLOOKUP(CONCATENATE($B5,".SP.POP.TOTL"),Area_pop_80_09,Seq!B$1,FALSE))</f>
        <v>#VALUE!</v>
      </c>
      <c r="DV5" s="27" t="e">
        <f>IF(ISNA(VLOOKUP(CONCATENATE($B5,".SP.TER.TOTL.IN"),Area_pop_80_09,Seq!C$1,FALSE)),".",VLOOKUP(CONCATENATE($B5,".SP.TER.TOTL.IN"),Area_pop_80_09,Seq!C$1,FALSE)/VLOOKUP(CONCATENATE($B5,".SP.POP.TOTL"),Area_pop_80_09,Seq!C$1,FALSE))</f>
        <v>#VALUE!</v>
      </c>
      <c r="DW5" s="27" t="e">
        <f>IF(ISNA(VLOOKUP(CONCATENATE($B5,".SP.TER.TOTL.IN"),Area_pop_80_09,Seq!D$1,FALSE)),".",VLOOKUP(CONCATENATE($B5,".SP.TER.TOTL.IN"),Area_pop_80_09,Seq!D$1,FALSE)/VLOOKUP(CONCATENATE($B5,".SP.POP.TOTL"),Area_pop_80_09,Seq!D$1,FALSE))</f>
        <v>#VALUE!</v>
      </c>
      <c r="DX5" s="27" t="e">
        <f>IF(ISNA(VLOOKUP(CONCATENATE($B5,".SP.TER.TOTL.IN"),Area_pop_80_09,Seq!E$1,FALSE)),".",VLOOKUP(CONCATENATE($B5,".SP.TER.TOTL.IN"),Area_pop_80_09,Seq!E$1,FALSE)/VLOOKUP(CONCATENATE($B5,".SP.POP.TOTL"),Area_pop_80_09,Seq!E$1,FALSE))</f>
        <v>#VALUE!</v>
      </c>
      <c r="DY5" s="27" t="e">
        <f>IF(ISNA(VLOOKUP(CONCATENATE($B5,".SP.TER.TOTL.IN"),Area_pop_80_09,Seq!F$1,FALSE)),".",VLOOKUP(CONCATENATE($B5,".SP.TER.TOTL.IN"),Area_pop_80_09,Seq!F$1,FALSE)/VLOOKUP(CONCATENATE($B5,".SP.POP.TOTL"),Area_pop_80_09,Seq!F$1,FALSE))</f>
        <v>#VALUE!</v>
      </c>
      <c r="DZ5" s="27" t="e">
        <f>IF(ISNA(VLOOKUP(CONCATENATE($B5,".SP.TER.TOTL.IN"),Area_pop_80_09,Seq!G$1,FALSE)),".",VLOOKUP(CONCATENATE($B5,".SP.TER.TOTL.IN"),Area_pop_80_09,Seq!G$1,FALSE)/VLOOKUP(CONCATENATE($B5,".SP.POP.TOTL"),Area_pop_80_09,Seq!G$1,FALSE))</f>
        <v>#VALUE!</v>
      </c>
      <c r="EA5" s="27" t="e">
        <f>IF(ISNA(VLOOKUP(CONCATENATE($B5,".SP.TER.TOTL.IN"),Area_pop_80_09,Seq!H$1,FALSE)),".",VLOOKUP(CONCATENATE($B5,".SP.TER.TOTL.IN"),Area_pop_80_09,Seq!H$1,FALSE)/VLOOKUP(CONCATENATE($B5,".SP.POP.TOTL"),Area_pop_80_09,Seq!H$1,FALSE))</f>
        <v>#VALUE!</v>
      </c>
      <c r="EB5" s="27" t="e">
        <f>IF(ISNA(VLOOKUP(CONCATENATE($B5,".SP.TER.TOTL.IN"),Area_pop_80_09,Seq!I$1,FALSE)),".",VLOOKUP(CONCATENATE($B5,".SP.TER.TOTL.IN"),Area_pop_80_09,Seq!I$1,FALSE)/VLOOKUP(CONCATENATE($B5,".SP.POP.TOTL"),Area_pop_80_09,Seq!I$1,FALSE))</f>
        <v>#VALUE!</v>
      </c>
      <c r="EC5" s="27" t="e">
        <f>IF(ISNA(VLOOKUP(CONCATENATE($B5,".SP.TER.TOTL.IN"),Area_pop_80_09,Seq!J$1,FALSE)),".",VLOOKUP(CONCATENATE($B5,".SP.TER.TOTL.IN"),Area_pop_80_09,Seq!J$1,FALSE)/VLOOKUP(CONCATENATE($B5,".SP.POP.TOTL"),Area_pop_80_09,Seq!J$1,FALSE))</f>
        <v>#VALUE!</v>
      </c>
      <c r="ED5" s="27" t="e">
        <f>IF(ISNA(VLOOKUP(CONCATENATE($B5,".SP.TER.TOTL.IN"),Area_pop_80_09,Seq!K$1,FALSE)),".",VLOOKUP(CONCATENATE($B5,".SP.TER.TOTL.IN"),Area_pop_80_09,Seq!K$1,FALSE)/VLOOKUP(CONCATENATE($B5,".SP.POP.TOTL"),Area_pop_80_09,Seq!K$1,FALSE))</f>
        <v>#VALUE!</v>
      </c>
      <c r="EE5" s="27" t="e">
        <f>IF(ISNA(VLOOKUP(CONCATENATE($B5,".SP.TER.TOTL.IN"),Area_pop_80_09,Seq!L$1,FALSE)),".",VLOOKUP(CONCATENATE($B5,".SP.TER.TOTL.IN"),Area_pop_80_09,Seq!L$1,FALSE)/VLOOKUP(CONCATENATE($B5,".SP.POP.TOTL"),Area_pop_80_09,Seq!L$1,FALSE))</f>
        <v>#VALUE!</v>
      </c>
      <c r="EF5" s="27">
        <f>IF(ISNA(VLOOKUP(CONCATENATE($B5,".SP.TER.TOTL.IN"),Area_pop_80_09,Seq!M$1,FALSE)),".",VLOOKUP(CONCATENATE($B5,".SP.TER.TOTL.IN"),Area_pop_80_09,Seq!M$1,FALSE)/VLOOKUP(CONCATENATE($B5,".SP.POP.TOTL"),Area_pop_80_09,Seq!M$1,FALSE))</f>
        <v>7.6322197865974412E-2</v>
      </c>
      <c r="EG5" s="27" t="e">
        <f>IF(ISNA(VLOOKUP(CONCATENATE($B5,".SP.TER.TOTL.IN"),Area_pop_80_09,Seq!N$1,FALSE)),".",VLOOKUP(CONCATENATE($B5,".SP.TER.TOTL.IN"),Area_pop_80_09,Seq!N$1,FALSE)/VLOOKUP(CONCATENATE($B5,".SP.POP.TOTL"),Area_pop_80_09,Seq!N$1,FALSE))</f>
        <v>#VALUE!</v>
      </c>
      <c r="EH5" s="27" t="e">
        <f>IF(ISNA(VLOOKUP(CONCATENATE($B5,".SP.TER.TOTL.IN"),Area_pop_80_09,Seq!O$1,FALSE)),".",VLOOKUP(CONCATENATE($B5,".SP.TER.TOTL.IN"),Area_pop_80_09,Seq!O$1,FALSE)/VLOOKUP(CONCATENATE($B5,".SP.POP.TOTL"),Area_pop_80_09,Seq!O$1,FALSE))</f>
        <v>#VALUE!</v>
      </c>
      <c r="EI5" s="27" t="e">
        <f>IF(ISNA(VLOOKUP(CONCATENATE($B5,".SP.TER.TOTL.IN"),Area_pop_80_09,Seq!P$1,FALSE)),".",VLOOKUP(CONCATENATE($B5,".SP.TER.TOTL.IN"),Area_pop_80_09,Seq!P$1,FALSE)/VLOOKUP(CONCATENATE($B5,".SP.POP.TOTL"),Area_pop_80_09,Seq!P$1,FALSE))</f>
        <v>#VALUE!</v>
      </c>
      <c r="EJ5" s="27" t="e">
        <f>IF(ISNA(VLOOKUP(CONCATENATE($B5,".SP.TER.TOTL.IN"),Area_pop_80_09,Seq!Q$1,FALSE)),".",VLOOKUP(CONCATENATE($B5,".SP.TER.TOTL.IN"),Area_pop_80_09,Seq!Q$1,FALSE)/VLOOKUP(CONCATENATE($B5,".SP.POP.TOTL"),Area_pop_80_09,Seq!Q$1,FALSE))</f>
        <v>#VALUE!</v>
      </c>
      <c r="EK5" s="27" t="e">
        <f>IF(ISNA(VLOOKUP(CONCATENATE($B5,".SP.TER.TOTL.IN"),Area_pop_80_09,Seq!R$1,FALSE)),".",VLOOKUP(CONCATENATE($B5,".SP.TER.TOTL.IN"),Area_pop_80_09,Seq!R$1,FALSE)/VLOOKUP(CONCATENATE($B5,".SP.POP.TOTL"),Area_pop_80_09,Seq!R$1,FALSE))</f>
        <v>#VALUE!</v>
      </c>
      <c r="EL5" s="27" t="e">
        <f>IF(ISNA(VLOOKUP(CONCATENATE($B5,".SP.TER.TOTL.IN"),Area_pop_80_09,Seq!S$1,FALSE)),".",VLOOKUP(CONCATENATE($B5,".SP.TER.TOTL.IN"),Area_pop_80_09,Seq!S$1,FALSE)/VLOOKUP(CONCATENATE($B5,".SP.POP.TOTL"),Area_pop_80_09,Seq!S$1,FALSE))</f>
        <v>#VALUE!</v>
      </c>
      <c r="EM5" s="27">
        <f>IF(ISNA(VLOOKUP(CONCATENATE($B5,".SP.TER.TOTL.IN"),Area_pop_80_09,Seq!T$1,FALSE)),".",VLOOKUP(CONCATENATE($B5,".SP.TER.TOTL.IN"),Area_pop_80_09,Seq!T$1,FALSE)/VLOOKUP(CONCATENATE($B5,".SP.POP.TOTL"),Area_pop_80_09,Seq!T$1,FALSE))</f>
        <v>7.7577981060880333E-2</v>
      </c>
      <c r="EN5" s="27">
        <f>IF(ISNA(VLOOKUP(CONCATENATE($B5,".SP.TER.TOTL.IN"),Area_pop_80_09,Seq!U$1,FALSE)),".",VLOOKUP(CONCATENATE($B5,".SP.TER.TOTL.IN"),Area_pop_80_09,Seq!U$1,FALSE)/VLOOKUP(CONCATENATE($B5,".SP.POP.TOTL"),Area_pop_80_09,Seq!U$1,FALSE))</f>
        <v>7.9868459353782978E-2</v>
      </c>
      <c r="EO5" s="27">
        <f>IF(ISNA(VLOOKUP(CONCATENATE($B5,".SP.TER.TOTL.IN"),Area_pop_80_09,Seq!V$1,FALSE)),".",VLOOKUP(CONCATENATE($B5,".SP.TER.TOTL.IN"),Area_pop_80_09,Seq!V$1,FALSE)/VLOOKUP(CONCATENATE($B5,".SP.POP.TOTL"),Area_pop_80_09,Seq!V$1,FALSE))</f>
        <v>8.1787720842076764E-2</v>
      </c>
      <c r="EP5" s="27">
        <f>IF(ISNA(VLOOKUP(CONCATENATE($B5,".SP.TER.TOTL.IN"),Area_pop_80_09,Seq!W$1,FALSE)),".",VLOOKUP(CONCATENATE($B5,".SP.TER.TOTL.IN"),Area_pop_80_09,Seq!W$1,FALSE)/VLOOKUP(CONCATENATE($B5,".SP.POP.TOTL"),Area_pop_80_09,Seq!W$1,FALSE))</f>
        <v>8.3010253340832604E-2</v>
      </c>
      <c r="EQ5" s="27">
        <f>IF(ISNA(VLOOKUP(CONCATENATE($B5,".SP.TER.TOTL.IN"),Area_pop_80_09,Seq!X$1,FALSE)),".",VLOOKUP(CONCATENATE($B5,".SP.TER.TOTL.IN"),Area_pop_80_09,Seq!X$1,FALSE)/VLOOKUP(CONCATENATE($B5,".SP.POP.TOTL"),Area_pop_80_09,Seq!X$1,FALSE))</f>
        <v>8.3421043347366941E-2</v>
      </c>
      <c r="ER5" s="27">
        <f>IF(ISNA(VLOOKUP(CONCATENATE($B5,".SP.TER.TOTL.IN"),Area_pop_80_09,Seq!Y$1,FALSE)),".",VLOOKUP(CONCATENATE($B5,".SP.TER.TOTL.IN"),Area_pop_80_09,Seq!Y$1,FALSE)/VLOOKUP(CONCATENATE($B5,".SP.POP.TOTL"),Area_pop_80_09,Seq!Y$1,FALSE))</f>
        <v>8.3216457631600127E-2</v>
      </c>
      <c r="ES5" s="27">
        <f>IF(ISNA(VLOOKUP(CONCATENATE($B5,".SP.TER.TOTL.IN"),Area_pop_80_09,Seq!Z$1,FALSE)),".",VLOOKUP(CONCATENATE($B5,".SP.TER.TOTL.IN"),Area_pop_80_09,Seq!Z$1,FALSE)/VLOOKUP(CONCATENATE($B5,".SP.POP.TOTL"),Area_pop_80_09,Seq!Z$1,FALSE))</f>
        <v>8.2742961199834764E-2</v>
      </c>
      <c r="ET5" s="27">
        <f>IF(ISNA(VLOOKUP(CONCATENATE($B5,".SP.TER.TOTL.IN"),Area_pop_80_09,Seq!AA$1,FALSE)),".",VLOOKUP(CONCATENATE($B5,".SP.TER.TOTL.IN"),Area_pop_80_09,Seq!AA$1,FALSE)/VLOOKUP(CONCATENATE($B5,".SP.POP.TOTL"),Area_pop_80_09,Seq!AA$1,FALSE))</f>
        <v>8.2474311820685792E-2</v>
      </c>
      <c r="EU5" s="27">
        <f>IF(ISNA(VLOOKUP(CONCATENATE($B5,".SP.TER.TOTL.IN"),Area_pop_80_09,Seq!AB$1,FALSE)),".",VLOOKUP(CONCATENATE($B5,".SP.TER.TOTL.IN"),Area_pop_80_09,Seq!AB$1,FALSE)/VLOOKUP(CONCATENATE($B5,".SP.POP.TOTL"),Area_pop_80_09,Seq!AB$1,FALSE))</f>
        <v>8.2682153318933402E-2</v>
      </c>
      <c r="EV5" s="27">
        <f>IF(ISNA(VLOOKUP(CONCATENATE($B5,".SP.TER.TOTL.IN"),Area_pop_80_09,Seq!AC$1,FALSE)),".",VLOOKUP(CONCATENATE($B5,".SP.TER.TOTL.IN"),Area_pop_80_09,Seq!AC$1,FALSE)/VLOOKUP(CONCATENATE($B5,".SP.POP.TOTL"),Area_pop_80_09,Seq!AC$1,FALSE))</f>
        <v>8.3437779767233655E-2</v>
      </c>
      <c r="EW5" s="27">
        <f>IF(ISNA(VLOOKUP(CONCATENATE($B5,".SP.TER.TOTL.IN"),Area_pop_80_09,Seq!AD$1,FALSE)),".",VLOOKUP(CONCATENATE($B5,".SP.TER.TOTL.IN"),Area_pop_80_09,Seq!AD$1,FALSE)/VLOOKUP(CONCATENATE($B5,".SP.POP.TOTL"),Area_pop_80_09,Seq!AD$1,FALSE))</f>
        <v>8.4573579942881824E-2</v>
      </c>
      <c r="EX5" s="27"/>
      <c r="EY5" s="27"/>
      <c r="EZ5" s="27" t="str">
        <f t="shared" ref="EZ5:EZ36" si="29">IF(ISNUMBER(FC5/FF5),FC5/FF5,".")</f>
        <v>.</v>
      </c>
      <c r="FA5" s="27" t="str">
        <f t="shared" ref="FA5:FA36" si="30" xml:space="preserve"> IF(ISNUMBER(FD5/FG5), FD5/FG5,".")</f>
        <v>.</v>
      </c>
      <c r="FB5" s="27" t="str">
        <f>IF(ISNUMBER(FE5/FH5),FE5/FH5,".")</f>
        <v>.</v>
      </c>
      <c r="FC5" s="9" t="str">
        <f>IF(VLOOKUP($B5,EM_80!$B$1:$C$201,2,FALSE)&gt;0,VLOOKUP($B5,EM_80!$B$1:$C$201,2,FALSE),".")</f>
        <v>.</v>
      </c>
      <c r="FD5" s="9" t="str">
        <f t="shared" ref="FD5:FD36" si="31">IF(ISNA(VLOOKUP($B5,Area_EM_90_2,2,FALSE)),".",VLOOKUP($B5,Area_EM_90_2,2,FALSE))</f>
        <v>.</v>
      </c>
      <c r="FE5" s="9" t="str">
        <f t="shared" ref="FE5:FE68" si="32" xml:space="preserve"> IF(ISNA(VLOOKUP($B5,Area_EM_00_2,2,FALSE)),".",VLOOKUP($B5,Area_EM_00_2,2,FALSE))</f>
        <v>.</v>
      </c>
      <c r="FF5">
        <f t="shared" ref="FF5:FF36" si="33">VLOOKUP(CONCATENATE($B5,".SP.POP.TOTL"),Area_pop_80_09,2,FALSE)</f>
        <v>346997</v>
      </c>
      <c r="FG5">
        <f t="shared" ref="FG5:FG36" si="34">VLOOKUP(CONCATENATE($B5,".SP.POP.TOTL"),Area_pop_80_09,12,FALSE)</f>
        <v>492952</v>
      </c>
      <c r="FH5">
        <f t="shared" ref="FH5:FH36" si="35">VLOOKUP(CONCATENATE($B5,".SP.POP.TOTL"),Area_pop_80_09,22,FALSE)</f>
        <v>650012</v>
      </c>
      <c r="FJ5" s="9" t="str">
        <f>IF(ISNA(VLOOKUP($B5,Area_EM_90,Seq!C$1,FALSE)),".",VLOOKUP($B5,Area_EM_90,Seq!C$1,FALSE))</f>
        <v>.</v>
      </c>
      <c r="FK5" s="9" t="str">
        <f>IF(ISNA(VLOOKUP($B5,Area_EM_90,Seq!D$1,FALSE)),".",VLOOKUP($B5,Area_EM_90,Seq!D$1,FALSE))</f>
        <v>.</v>
      </c>
      <c r="FL5" s="9" t="str">
        <f>IF(ISNA(VLOOKUP($B5,Area_EM_90,Seq!E$1,FALSE)),".",VLOOKUP($B5,Area_EM_90,Seq!E$1,FALSE))</f>
        <v>.</v>
      </c>
      <c r="FM5" s="9" t="str">
        <f>IF(ISNA(VLOOKUP($B5,Area_EM_90,Seq!F$1,FALSE)),".",VLOOKUP($B5,Area_EM_90,Seq!F$1,FALSE))</f>
        <v>.</v>
      </c>
      <c r="FN5" s="9" t="str">
        <f>IF(ISNA(VLOOKUP($B5,Area_EM_90,Seq!G$1,FALSE)),".",VLOOKUP($B5,Area_EM_90,Seq!G$1,FALSE))</f>
        <v>.</v>
      </c>
      <c r="FO5" s="9" t="str">
        <f>IF(ISNA(VLOOKUP($B5,Area_EM_90,Seq!H$1,FALSE)),".",VLOOKUP($B5,Area_EM_90,Seq!H$1,FALSE))</f>
        <v>.</v>
      </c>
      <c r="FP5" s="9" t="str">
        <f>IF(ISNA(VLOOKUP($B5,Area_EM_90,Seq!I$1,FALSE)),".",VLOOKUP($B5,Area_EM_90,Seq!I$1,FALSE))</f>
        <v>.</v>
      </c>
      <c r="FQ5" s="9" t="str">
        <f>IF(ISNA(VLOOKUP($B5,Area_EM_90,Seq!J$1,FALSE)),".",VLOOKUP($B5,Area_EM_90,Seq!J$1,FALSE))</f>
        <v>.</v>
      </c>
      <c r="FR5" s="9" t="str">
        <f>IF(ISNA(VLOOKUP($B5,Area_EM_00,Seq!C$1,FALSE)),".",VLOOKUP($B5,Area_EM_00,Seq!C$1,FALSE))</f>
        <v>.</v>
      </c>
      <c r="FS5" s="9" t="str">
        <f>IF(ISNA(VLOOKUP($B5,Area_EM_00,Seq!D$1,FALSE)),".",VLOOKUP($B5,Area_EM_00,Seq!D$1,FALSE))</f>
        <v>.</v>
      </c>
      <c r="FT5" s="9" t="str">
        <f>IF(ISNA(VLOOKUP($B5,Area_EM_00,Seq!E$1,FALSE)),".",VLOOKUP($B5,Area_EM_00,Seq!E$1,FALSE))</f>
        <v>.</v>
      </c>
      <c r="FU5" s="9" t="str">
        <f>IF(ISNA(VLOOKUP($B5,Area_EM_00,Seq!F$1,FALSE)),".",VLOOKUP($B5,Area_EM_00,Seq!F$1,FALSE))</f>
        <v>.</v>
      </c>
      <c r="FV5" s="9" t="str">
        <f>IF(ISNA(VLOOKUP($B5,Area_EM_00,Seq!G$1,FALSE)),".",VLOOKUP($B5,Area_EM_00,Seq!G$1,FALSE))</f>
        <v>.</v>
      </c>
      <c r="FW5" s="9" t="str">
        <f>IF(ISNA(VLOOKUP($B5,Area_EM_00,Seq!H$1,FALSE)),".",VLOOKUP($B5,Area_EM_00,Seq!H$1,FALSE))</f>
        <v>.</v>
      </c>
      <c r="FX5" s="9" t="str">
        <f>IF(ISNA(VLOOKUP($B5,Area_EM_00,Seq!I$1,FALSE)),".",VLOOKUP($B5,Area_EM_00,Seq!I$1,FALSE))</f>
        <v>.</v>
      </c>
      <c r="FY5" s="9" t="str">
        <f>IF(ISNA(VLOOKUP($B5,Area_EM_00,Seq!J$1,FALSE)),".",VLOOKUP($B5,Area_EM_00,Seq!J$1,FALSE))</f>
        <v>.</v>
      </c>
      <c r="GA5" s="27"/>
    </row>
    <row r="6" spans="1:183">
      <c r="A6" s="65" t="s">
        <v>2701</v>
      </c>
      <c r="B6" s="26" t="str">
        <f t="shared" si="0"/>
        <v>Afghanistan</v>
      </c>
      <c r="C6" s="27">
        <f>GDP!C$42/10000</f>
        <v>18294194.281532999</v>
      </c>
      <c r="D6" s="27">
        <f>GDP!D$42/10000</f>
        <v>19245492.3841727</v>
      </c>
      <c r="E6" s="27">
        <f>GDP!E$42/10000</f>
        <v>20996832.1911324</v>
      </c>
      <c r="F6" s="27">
        <f>GDP!F$42/10000</f>
        <v>23285486.8999658</v>
      </c>
      <c r="G6" s="27">
        <f>GDP!G$42/10000</f>
        <v>26824880.9087606</v>
      </c>
      <c r="H6" s="27">
        <f>GDP!H$42/10000</f>
        <v>30446239.831443299</v>
      </c>
      <c r="I6" s="27">
        <f>GDP!I$42/10000</f>
        <v>33125508.936610304</v>
      </c>
      <c r="J6" s="27">
        <f>GDP!J$42/10000</f>
        <v>36968067.973257102</v>
      </c>
      <c r="K6" s="27">
        <f>GDP!K$42/10000</f>
        <v>41145459.654235199</v>
      </c>
      <c r="L6" s="27">
        <f>GDP!L$42/10000</f>
        <v>42832423.5000588</v>
      </c>
      <c r="M6" s="27">
        <f>GDP!M$42/10000</f>
        <v>44460055.593061104</v>
      </c>
      <c r="N6" s="27">
        <f>GDP!N$42/10000</f>
        <v>48550380.707622699</v>
      </c>
      <c r="O6" s="27">
        <f>GDP!O$42/10000</f>
        <v>55444534.768105105</v>
      </c>
      <c r="P6" s="27">
        <f>GDP!P$42/10000</f>
        <v>63206769.635639794</v>
      </c>
      <c r="Q6" s="27">
        <f>GDP!Q$42/10000</f>
        <v>71486856.457908601</v>
      </c>
      <c r="R6" s="27">
        <f>GDP!R$42/10000</f>
        <v>79278923.811820701</v>
      </c>
      <c r="S6" s="27">
        <f>GDP!S$42/10000</f>
        <v>87206816.193002701</v>
      </c>
      <c r="T6" s="27">
        <f>GDP!T$42/10000</f>
        <v>95317050.098951995</v>
      </c>
      <c r="U6" s="27">
        <f>GDP!U$42/10000</f>
        <v>102751780.00667</v>
      </c>
      <c r="V6" s="27">
        <f>GDP!V$42/10000</f>
        <v>110560915.287177</v>
      </c>
      <c r="W6" s="27">
        <f>GDP!W$42/10000</f>
        <v>119848032.17129999</v>
      </c>
      <c r="X6" s="27">
        <f>GDP!X$42/10000</f>
        <v>129795418.841518</v>
      </c>
      <c r="Y6" s="27">
        <f>GDP!Y$42/10000</f>
        <v>141606801.95609599</v>
      </c>
      <c r="Z6" s="27">
        <f>GDP!Z$42/10000</f>
        <v>155767482.15170601</v>
      </c>
      <c r="AA6" s="27">
        <f>GDP!AA$42/10000</f>
        <v>171499997.84902799</v>
      </c>
      <c r="AB6" s="27">
        <f>GDP!AB$42/10000</f>
        <v>189335997.62532699</v>
      </c>
      <c r="AC6" s="27">
        <f>GDP!AC$42/10000</f>
        <v>211298973.34986499</v>
      </c>
      <c r="AD6" s="27">
        <f>GDP!AD$42/10000</f>
        <v>238767839.88534701</v>
      </c>
      <c r="AE6" s="27">
        <f>GDP!AE$42/10000</f>
        <v>260256945.47502899</v>
      </c>
      <c r="AF6" s="27">
        <f>GDP!AF$42/10000</f>
        <v>293754553.91439533</v>
      </c>
      <c r="AG6" s="27"/>
      <c r="AH6" s="27" t="str">
        <f>IF(ISNUMBER(VLOOKUP($B6,Area_GDP_80_09,Seq!C$1,FALSE)/10000),VLOOKUP($B6,Area_GDP_80_09,Seq!C$1,FALSE)/10000,".")</f>
        <v>.</v>
      </c>
      <c r="AI6" s="27" t="str">
        <f>IF(ISNUMBER(VLOOKUP($B6,Area_GDP_80_09,Seq!D$1,FALSE)/10000),VLOOKUP($B6,Area_GDP_80_09,Seq!D$1,FALSE)/10000,".")</f>
        <v>.</v>
      </c>
      <c r="AJ6" s="27" t="str">
        <f>IF(ISNUMBER(VLOOKUP($B6,Area_GDP_80_09,Seq!E$1,FALSE)/10000),VLOOKUP($B6,Area_GDP_80_09,Seq!E$1,FALSE)/10000,".")</f>
        <v>.</v>
      </c>
      <c r="AK6" s="27" t="str">
        <f>IF(ISNUMBER(VLOOKUP($B6,Area_GDP_80_09,Seq!F$1,FALSE)/10000),VLOOKUP($B6,Area_GDP_80_09,Seq!F$1,FALSE)/10000,".")</f>
        <v>.</v>
      </c>
      <c r="AL6" s="27" t="str">
        <f>IF(ISNUMBER(VLOOKUP($B6,Area_GDP_80_09,Seq!G$1,FALSE)/10000),VLOOKUP($B6,Area_GDP_80_09,Seq!G$1,FALSE)/10000,".")</f>
        <v>.</v>
      </c>
      <c r="AM6" s="27" t="str">
        <f>IF(ISNUMBER(VLOOKUP($B6,Area_GDP_80_09,Seq!H$1,FALSE)/10000),VLOOKUP($B6,Area_GDP_80_09,Seq!H$1,FALSE)/10000,".")</f>
        <v>.</v>
      </c>
      <c r="AN6" s="27" t="str">
        <f>IF(ISNUMBER(VLOOKUP($B6,Area_GDP_80_09,Seq!I$1,FALSE)/10000),VLOOKUP($B6,Area_GDP_80_09,Seq!I$1,FALSE)/10000,".")</f>
        <v>.</v>
      </c>
      <c r="AO6" s="27" t="str">
        <f>IF(ISNUMBER(VLOOKUP($B6,Area_GDP_80_09,Seq!J$1,FALSE)/10000),VLOOKUP($B6,Area_GDP_80_09,Seq!J$1,FALSE)/10000,".")</f>
        <v>.</v>
      </c>
      <c r="AP6" s="27" t="str">
        <f>IF(ISNUMBER(VLOOKUP($B6,Area_GDP_80_09,Seq!K$1,FALSE)/10000),VLOOKUP($B6,Area_GDP_80_09,Seq!K$1,FALSE)/10000,".")</f>
        <v>.</v>
      </c>
      <c r="AQ6" s="27" t="str">
        <f>IF(ISNUMBER(VLOOKUP($B6,Area_GDP_80_09,Seq!L$1,FALSE)/10000),VLOOKUP($B6,Area_GDP_80_09,Seq!L$1,FALSE)/10000,".")</f>
        <v>.</v>
      </c>
      <c r="AR6" s="27" t="str">
        <f>IF(ISNUMBER(VLOOKUP($B6,Area_GDP_80_09,Seq!M$1,FALSE)/10000),VLOOKUP($B6,Area_GDP_80_09,Seq!M$1,FALSE)/10000,".")</f>
        <v>.</v>
      </c>
      <c r="AS6" s="27" t="str">
        <f>IF(ISNUMBER(VLOOKUP($B6,Area_GDP_80_09,Seq!N$1,FALSE)/10000),VLOOKUP($B6,Area_GDP_80_09,Seq!N$1,FALSE)/10000,".")</f>
        <v>.</v>
      </c>
      <c r="AT6" s="27" t="str">
        <f>IF(ISNUMBER(VLOOKUP($B6,Area_GDP_80_09,Seq!O$1,FALSE)/10000),VLOOKUP($B6,Area_GDP_80_09,Seq!O$1,FALSE)/10000,".")</f>
        <v>.</v>
      </c>
      <c r="AU6" s="27" t="str">
        <f>IF(ISNUMBER(VLOOKUP($B6,Area_GDP_80_09,Seq!P$1,FALSE)/10000),VLOOKUP($B6,Area_GDP_80_09,Seq!P$1,FALSE)/10000,".")</f>
        <v>.</v>
      </c>
      <c r="AV6" s="27" t="str">
        <f>IF(ISNUMBER(VLOOKUP($B6,Area_GDP_80_09,Seq!Q$1,FALSE)/10000),VLOOKUP($B6,Area_GDP_80_09,Seq!Q$1,FALSE)/10000,".")</f>
        <v>.</v>
      </c>
      <c r="AW6" s="27" t="str">
        <f>IF(ISNUMBER(VLOOKUP($B6,Area_GDP_80_09,Seq!R$1,FALSE)/10000),VLOOKUP($B6,Area_GDP_80_09,Seq!R$1,FALSE)/10000,".")</f>
        <v>.</v>
      </c>
      <c r="AX6" s="27" t="str">
        <f>IF(ISNUMBER(VLOOKUP($B6,Area_GDP_80_09,Seq!S$1,FALSE)/10000),VLOOKUP($B6,Area_GDP_80_09,Seq!S$1,FALSE)/10000,".")</f>
        <v>.</v>
      </c>
      <c r="AY6" s="27" t="str">
        <f>IF(ISNUMBER(VLOOKUP($B6,Area_GDP_80_09,Seq!T$1,FALSE)/10000),VLOOKUP($B6,Area_GDP_80_09,Seq!T$1,FALSE)/10000,".")</f>
        <v>.</v>
      </c>
      <c r="AZ6" s="27" t="str">
        <f>IF(ISNUMBER(VLOOKUP($B6,Area_GDP_80_09,Seq!U$1,FALSE)/10000),VLOOKUP($B6,Area_GDP_80_09,Seq!U$1,FALSE)/10000,".")</f>
        <v>.</v>
      </c>
      <c r="BA6" s="27" t="str">
        <f>IF(ISNUMBER(VLOOKUP($B6,Area_GDP_80_09,Seq!V$1,FALSE)/10000),VLOOKUP($B6,Area_GDP_80_09,Seq!V$1,FALSE)/10000,".")</f>
        <v>.</v>
      </c>
      <c r="BB6" s="27" t="str">
        <f>IF(ISNUMBER(VLOOKUP($B6,Area_GDP_80_09,Seq!W$1,FALSE)/10000),VLOOKUP($B6,Area_GDP_80_09,Seq!W$1,FALSE)/10000,".")</f>
        <v>.</v>
      </c>
      <c r="BC6" s="27" t="str">
        <f>IF(ISNUMBER(VLOOKUP($B6,Area_GDP_80_09,Seq!X$1,FALSE)/10000),VLOOKUP($B6,Area_GDP_80_09,Seq!X$1,FALSE)/10000,".")</f>
        <v>.</v>
      </c>
      <c r="BD6" s="27" t="str">
        <f>IF(ISNUMBER(VLOOKUP($B6,Area_GDP_80_09,Seq!Y$1,FALSE)/10000),VLOOKUP($B6,Area_GDP_80_09,Seq!Y$1,FALSE)/10000,".")</f>
        <v>.</v>
      </c>
      <c r="BE6" s="27" t="str">
        <f>IF(ISNUMBER(VLOOKUP($B6,Area_GDP_80_09,Seq!Z$1,FALSE)/10000),VLOOKUP($B6,Area_GDP_80_09,Seq!Z$1,FALSE)/10000,".")</f>
        <v>.</v>
      </c>
      <c r="BF6" s="27" t="str">
        <f>IF(ISNUMBER(VLOOKUP($B6,Area_GDP_80_09,Seq!AA$1,FALSE)/10000),VLOOKUP($B6,Area_GDP_80_09,Seq!AA$1,FALSE)/10000,".")</f>
        <v>.</v>
      </c>
      <c r="BG6" s="27" t="str">
        <f>IF(ISNUMBER(VLOOKUP($B6,Area_GDP_80_09,Seq!AB$1,FALSE)/10000),VLOOKUP($B6,Area_GDP_80_09,Seq!AB$1,FALSE)/10000,".")</f>
        <v>.</v>
      </c>
      <c r="BH6" s="27" t="str">
        <f>IF(ISNUMBER(VLOOKUP($B6,Area_GDP_80_09,Seq!AC$1,FALSE)/10000),VLOOKUP($B6,Area_GDP_80_09,Seq!AC$1,FALSE)/10000,".")</f>
        <v>.</v>
      </c>
      <c r="BI6" s="27" t="str">
        <f>IF(ISNUMBER(VLOOKUP($B6,Area_GDP_80_09,Seq!AD$1,FALSE)/10000),VLOOKUP($B6,Area_GDP_80_09,Seq!AD$1,FALSE)/10000,".")</f>
        <v>.</v>
      </c>
      <c r="BJ6" s="27" t="str">
        <f>IF(ISNUMBER(VLOOKUP($B6,Area_GDP_80_09,Seq!AE$1,FALSE)/10000),VLOOKUP($B6,Area_GDP_80_09,Seq!AE$1,FALSE)/10000,".")</f>
        <v>.</v>
      </c>
      <c r="BK6" s="27" t="str">
        <f>IF(ISNUMBER(VLOOKUP($B6,Area_GDP_80_09,Seq!AF$1,FALSE)/10000),VLOOKUP($B6,Area_GDP_80_09,Seq!AF$1,FALSE)/10000,".")</f>
        <v>.</v>
      </c>
      <c r="BL6" s="27"/>
      <c r="BM6" s="66"/>
      <c r="BN6" s="27">
        <f>CNPop!A$48</f>
        <v>5.0000000000000001E-3</v>
      </c>
      <c r="BO6" s="27">
        <f>CNPop!B$48</f>
        <v>6.0000000000000001E-3</v>
      </c>
      <c r="BP6" s="27">
        <f>CNPop!C$48</f>
        <v>6.0000000000000001E-3</v>
      </c>
      <c r="BQ6" s="27">
        <f>CNPop!D$48</f>
        <v>7.0000000000000001E-3</v>
      </c>
      <c r="BR6" s="27">
        <f>CNPop!E$48</f>
        <v>7.0000000000000001E-3</v>
      </c>
      <c r="BS6" s="27">
        <f>CNPop!F$48</f>
        <v>8.0000000000000002E-3</v>
      </c>
      <c r="BT6" s="27">
        <f>CNPop!G$48</f>
        <v>8.9999999999999993E-3</v>
      </c>
      <c r="BU6" s="27">
        <f>CNPop!H$48</f>
        <v>0.01</v>
      </c>
      <c r="BV6" s="27">
        <f>CNPop!I$48</f>
        <v>1.0999999999999999E-2</v>
      </c>
      <c r="BW6" s="27">
        <f>CNPop!J$48</f>
        <v>1.2E-2</v>
      </c>
      <c r="BX6" s="27">
        <f>CNPop!K$48</f>
        <v>1.4E-2</v>
      </c>
      <c r="BY6" s="27">
        <f>CNPop!L$48</f>
        <v>1.6E-2</v>
      </c>
      <c r="BZ6" s="27">
        <f>CNPop!M$48</f>
        <v>1.7000000000000001E-2</v>
      </c>
      <c r="CA6" s="27">
        <f>CNPop!N$48</f>
        <v>1.9E-2</v>
      </c>
      <c r="CB6" s="27">
        <f>CNPop!O$48</f>
        <v>2.1000000000000001E-2</v>
      </c>
      <c r="CC6" s="27">
        <f>CNPop!P$48</f>
        <v>2.3E-2</v>
      </c>
      <c r="CD6" s="27">
        <f>CNPop!Q$48</f>
        <v>2.5999999999999999E-2</v>
      </c>
      <c r="CE6" s="27">
        <f>CNPop!R$48</f>
        <v>2.8000000000000001E-2</v>
      </c>
      <c r="CF6" s="27">
        <f>CNPop!S$48</f>
        <v>0.03</v>
      </c>
      <c r="CG6" s="27">
        <f>CNPop!T$48</f>
        <v>3.3000000000000002E-2</v>
      </c>
      <c r="CH6" s="27">
        <f>CNPop!U$48</f>
        <v>3.5999999999999997E-2</v>
      </c>
      <c r="CI6" s="27">
        <f>CNPop!V$48</f>
        <v>3.9E-2</v>
      </c>
      <c r="CJ6" s="27">
        <f>CNPop!W$48</f>
        <v>4.2000000000000003E-2</v>
      </c>
      <c r="CK6" s="27">
        <f>CNPop!X$48</f>
        <v>4.4999999999999998E-2</v>
      </c>
      <c r="CL6" s="27">
        <f>CNPop!Y$48</f>
        <v>4.9000000000000002E-2</v>
      </c>
      <c r="CM6" s="27">
        <f>CNPop!Z$48</f>
        <v>5.1999999999999998E-2</v>
      </c>
      <c r="CN6" s="27">
        <f>CNPop!AA$48</f>
        <v>5.6000000000000001E-2</v>
      </c>
      <c r="CO6" s="27">
        <f>CNPop!AB$48</f>
        <v>0.06</v>
      </c>
      <c r="CP6" s="27">
        <f>CNPop!AC$48</f>
        <v>6.3E-2</v>
      </c>
      <c r="CQ6" s="27"/>
      <c r="CR6" s="27">
        <f t="shared" si="1"/>
        <v>7.9127273867505413E-2</v>
      </c>
      <c r="CS6" s="27">
        <f t="shared" si="2"/>
        <v>7.9127273867505413E-2</v>
      </c>
      <c r="CT6" s="27">
        <f t="shared" si="3"/>
        <v>7.9127273867505413E-2</v>
      </c>
      <c r="CU6" s="27">
        <f t="shared" si="4"/>
        <v>7.9127273867505413E-2</v>
      </c>
      <c r="CV6" s="27">
        <f t="shared" si="5"/>
        <v>7.9127273867505413E-2</v>
      </c>
      <c r="CW6" s="27">
        <f t="shared" si="6"/>
        <v>7.9127273867505413E-2</v>
      </c>
      <c r="CX6" s="27">
        <f t="shared" si="7"/>
        <v>7.9127273867505413E-2</v>
      </c>
      <c r="CY6" s="27">
        <f t="shared" si="8"/>
        <v>7.9127273867505413E-2</v>
      </c>
      <c r="CZ6" s="27">
        <f t="shared" si="9"/>
        <v>7.9127273867505413E-2</v>
      </c>
      <c r="DA6" s="27">
        <f t="shared" si="10"/>
        <v>7.9127273867505413E-2</v>
      </c>
      <c r="DB6" s="27">
        <f t="shared" si="11"/>
        <v>7.9127273867505413E-2</v>
      </c>
      <c r="DC6" s="27">
        <f t="shared" si="12"/>
        <v>7.9127273867505413E-2</v>
      </c>
      <c r="DD6" s="27">
        <f t="shared" si="13"/>
        <v>7.9127273867505413E-2</v>
      </c>
      <c r="DE6" s="27">
        <f t="shared" si="14"/>
        <v>7.9127273867505413E-2</v>
      </c>
      <c r="DF6" s="27">
        <f t="shared" si="15"/>
        <v>7.9127273867505413E-2</v>
      </c>
      <c r="DG6" s="27">
        <f t="shared" si="16"/>
        <v>7.9127273867505413E-2</v>
      </c>
      <c r="DH6" s="27">
        <f t="shared" si="17"/>
        <v>7.9127273867505413E-2</v>
      </c>
      <c r="DI6" s="27">
        <f t="shared" si="18"/>
        <v>7.9127273867505413E-2</v>
      </c>
      <c r="DJ6" s="27">
        <f t="shared" si="19"/>
        <v>7.9127273867505413E-2</v>
      </c>
      <c r="DK6" s="27">
        <f t="shared" si="20"/>
        <v>7.8624196818849162E-2</v>
      </c>
      <c r="DL6" s="27">
        <f t="shared" si="21"/>
        <v>7.8619588702556475E-2</v>
      </c>
      <c r="DM6" s="27">
        <f t="shared" si="22"/>
        <v>7.9227784456501651E-2</v>
      </c>
      <c r="DN6" s="27">
        <f t="shared" si="23"/>
        <v>8.0225561019392905E-2</v>
      </c>
      <c r="DO6" s="27">
        <f t="shared" si="24"/>
        <v>8.1491220849376114E-2</v>
      </c>
      <c r="DP6" s="27">
        <f t="shared" si="25"/>
        <v>8.2843809183464179E-2</v>
      </c>
      <c r="DQ6" s="27">
        <f t="shared" si="26"/>
        <v>8.4159607296279207E-2</v>
      </c>
      <c r="DR6" s="27">
        <f t="shared" si="27"/>
        <v>8.5300748123977338E-2</v>
      </c>
      <c r="DS6" s="27">
        <f t="shared" si="28"/>
        <v>8.642729374970623E-2</v>
      </c>
      <c r="DT6" s="27">
        <f t="shared" ref="DT6:DT68" si="36">IF(ISNUMBER(EW6),EW6,".")</f>
        <v>8.7547339272927086E-2</v>
      </c>
      <c r="DU6" s="27" t="e">
        <f>IF(ISNA(VLOOKUP(CONCATENATE($B6,".SP.TER.TOTL.IN"),Area_pop_80_09,Seq!B$1,FALSE)),".",VLOOKUP(CONCATENATE($B6,".SP.TER.TOTL.IN"),Area_pop_80_09,Seq!B$1,FALSE)/VLOOKUP(CONCATENATE($B6,".SP.POP.TOTL"),Area_pop_80_09,Seq!B$1,FALSE))</f>
        <v>#VALUE!</v>
      </c>
      <c r="DV6" s="27" t="e">
        <f>IF(ISNA(VLOOKUP(CONCATENATE($B6,".SP.TER.TOTL.IN"),Area_pop_80_09,Seq!C$1,FALSE)),".",VLOOKUP(CONCATENATE($B6,".SP.TER.TOTL.IN"),Area_pop_80_09,Seq!C$1,FALSE)/VLOOKUP(CONCATENATE($B6,".SP.POP.TOTL"),Area_pop_80_09,Seq!C$1,FALSE))</f>
        <v>#VALUE!</v>
      </c>
      <c r="DW6" s="27" t="e">
        <f>IF(ISNA(VLOOKUP(CONCATENATE($B6,".SP.TER.TOTL.IN"),Area_pop_80_09,Seq!D$1,FALSE)),".",VLOOKUP(CONCATENATE($B6,".SP.TER.TOTL.IN"),Area_pop_80_09,Seq!D$1,FALSE)/VLOOKUP(CONCATENATE($B6,".SP.POP.TOTL"),Area_pop_80_09,Seq!D$1,FALSE))</f>
        <v>#VALUE!</v>
      </c>
      <c r="DX6" s="27" t="e">
        <f>IF(ISNA(VLOOKUP(CONCATENATE($B6,".SP.TER.TOTL.IN"),Area_pop_80_09,Seq!E$1,FALSE)),".",VLOOKUP(CONCATENATE($B6,".SP.TER.TOTL.IN"),Area_pop_80_09,Seq!E$1,FALSE)/VLOOKUP(CONCATENATE($B6,".SP.POP.TOTL"),Area_pop_80_09,Seq!E$1,FALSE))</f>
        <v>#VALUE!</v>
      </c>
      <c r="DY6" s="27" t="e">
        <f>IF(ISNA(VLOOKUP(CONCATENATE($B6,".SP.TER.TOTL.IN"),Area_pop_80_09,Seq!F$1,FALSE)),".",VLOOKUP(CONCATENATE($B6,".SP.TER.TOTL.IN"),Area_pop_80_09,Seq!F$1,FALSE)/VLOOKUP(CONCATENATE($B6,".SP.POP.TOTL"),Area_pop_80_09,Seq!F$1,FALSE))</f>
        <v>#VALUE!</v>
      </c>
      <c r="DZ6" s="27" t="e">
        <f>IF(ISNA(VLOOKUP(CONCATENATE($B6,".SP.TER.TOTL.IN"),Area_pop_80_09,Seq!G$1,FALSE)),".",VLOOKUP(CONCATENATE($B6,".SP.TER.TOTL.IN"),Area_pop_80_09,Seq!G$1,FALSE)/VLOOKUP(CONCATENATE($B6,".SP.POP.TOTL"),Area_pop_80_09,Seq!G$1,FALSE))</f>
        <v>#VALUE!</v>
      </c>
      <c r="EA6" s="27" t="e">
        <f>IF(ISNA(VLOOKUP(CONCATENATE($B6,".SP.TER.TOTL.IN"),Area_pop_80_09,Seq!H$1,FALSE)),".",VLOOKUP(CONCATENATE($B6,".SP.TER.TOTL.IN"),Area_pop_80_09,Seq!H$1,FALSE)/VLOOKUP(CONCATENATE($B6,".SP.POP.TOTL"),Area_pop_80_09,Seq!H$1,FALSE))</f>
        <v>#VALUE!</v>
      </c>
      <c r="EB6" s="27" t="e">
        <f>IF(ISNA(VLOOKUP(CONCATENATE($B6,".SP.TER.TOTL.IN"),Area_pop_80_09,Seq!I$1,FALSE)),".",VLOOKUP(CONCATENATE($B6,".SP.TER.TOTL.IN"),Area_pop_80_09,Seq!I$1,FALSE)/VLOOKUP(CONCATENATE($B6,".SP.POP.TOTL"),Area_pop_80_09,Seq!I$1,FALSE))</f>
        <v>#VALUE!</v>
      </c>
      <c r="EC6" s="27" t="e">
        <f>IF(ISNA(VLOOKUP(CONCATENATE($B6,".SP.TER.TOTL.IN"),Area_pop_80_09,Seq!J$1,FALSE)),".",VLOOKUP(CONCATENATE($B6,".SP.TER.TOTL.IN"),Area_pop_80_09,Seq!J$1,FALSE)/VLOOKUP(CONCATENATE($B6,".SP.POP.TOTL"),Area_pop_80_09,Seq!J$1,FALSE))</f>
        <v>#VALUE!</v>
      </c>
      <c r="ED6" s="27" t="e">
        <f>IF(ISNA(VLOOKUP(CONCATENATE($B6,".SP.TER.TOTL.IN"),Area_pop_80_09,Seq!K$1,FALSE)),".",VLOOKUP(CONCATENATE($B6,".SP.TER.TOTL.IN"),Area_pop_80_09,Seq!K$1,FALSE)/VLOOKUP(CONCATENATE($B6,".SP.POP.TOTL"),Area_pop_80_09,Seq!K$1,FALSE))</f>
        <v>#VALUE!</v>
      </c>
      <c r="EE6" s="27" t="e">
        <f>IF(ISNA(VLOOKUP(CONCATENATE($B6,".SP.TER.TOTL.IN"),Area_pop_80_09,Seq!L$1,FALSE)),".",VLOOKUP(CONCATENATE($B6,".SP.TER.TOTL.IN"),Area_pop_80_09,Seq!L$1,FALSE)/VLOOKUP(CONCATENATE($B6,".SP.POP.TOTL"),Area_pop_80_09,Seq!L$1,FALSE))</f>
        <v>#VALUE!</v>
      </c>
      <c r="EF6" s="27" t="e">
        <f>IF(ISNA(VLOOKUP(CONCATENATE($B6,".SP.TER.TOTL.IN"),Area_pop_80_09,Seq!M$1,FALSE)),".",VLOOKUP(CONCATENATE($B6,".SP.TER.TOTL.IN"),Area_pop_80_09,Seq!M$1,FALSE)/VLOOKUP(CONCATENATE($B6,".SP.POP.TOTL"),Area_pop_80_09,Seq!M$1,FALSE))</f>
        <v>#VALUE!</v>
      </c>
      <c r="EG6" s="27" t="e">
        <f>IF(ISNA(VLOOKUP(CONCATENATE($B6,".SP.TER.TOTL.IN"),Area_pop_80_09,Seq!N$1,FALSE)),".",VLOOKUP(CONCATENATE($B6,".SP.TER.TOTL.IN"),Area_pop_80_09,Seq!N$1,FALSE)/VLOOKUP(CONCATENATE($B6,".SP.POP.TOTL"),Area_pop_80_09,Seq!N$1,FALSE))</f>
        <v>#VALUE!</v>
      </c>
      <c r="EH6" s="27" t="e">
        <f>IF(ISNA(VLOOKUP(CONCATENATE($B6,".SP.TER.TOTL.IN"),Area_pop_80_09,Seq!O$1,FALSE)),".",VLOOKUP(CONCATENATE($B6,".SP.TER.TOTL.IN"),Area_pop_80_09,Seq!O$1,FALSE)/VLOOKUP(CONCATENATE($B6,".SP.POP.TOTL"),Area_pop_80_09,Seq!O$1,FALSE))</f>
        <v>#VALUE!</v>
      </c>
      <c r="EI6" s="27" t="e">
        <f>IF(ISNA(VLOOKUP(CONCATENATE($B6,".SP.TER.TOTL.IN"),Area_pop_80_09,Seq!P$1,FALSE)),".",VLOOKUP(CONCATENATE($B6,".SP.TER.TOTL.IN"),Area_pop_80_09,Seq!P$1,FALSE)/VLOOKUP(CONCATENATE($B6,".SP.POP.TOTL"),Area_pop_80_09,Seq!P$1,FALSE))</f>
        <v>#VALUE!</v>
      </c>
      <c r="EJ6" s="27" t="e">
        <f>IF(ISNA(VLOOKUP(CONCATENATE($B6,".SP.TER.TOTL.IN"),Area_pop_80_09,Seq!Q$1,FALSE)),".",VLOOKUP(CONCATENATE($B6,".SP.TER.TOTL.IN"),Area_pop_80_09,Seq!Q$1,FALSE)/VLOOKUP(CONCATENATE($B6,".SP.POP.TOTL"),Area_pop_80_09,Seq!Q$1,FALSE))</f>
        <v>#VALUE!</v>
      </c>
      <c r="EK6" s="27" t="e">
        <f>IF(ISNA(VLOOKUP(CONCATENATE($B6,".SP.TER.TOTL.IN"),Area_pop_80_09,Seq!R$1,FALSE)),".",VLOOKUP(CONCATENATE($B6,".SP.TER.TOTL.IN"),Area_pop_80_09,Seq!R$1,FALSE)/VLOOKUP(CONCATENATE($B6,".SP.POP.TOTL"),Area_pop_80_09,Seq!R$1,FALSE))</f>
        <v>#VALUE!</v>
      </c>
      <c r="EL6" s="27" t="e">
        <f>IF(ISNA(VLOOKUP(CONCATENATE($B6,".SP.TER.TOTL.IN"),Area_pop_80_09,Seq!S$1,FALSE)),".",VLOOKUP(CONCATENATE($B6,".SP.TER.TOTL.IN"),Area_pop_80_09,Seq!S$1,FALSE)/VLOOKUP(CONCATENATE($B6,".SP.POP.TOTL"),Area_pop_80_09,Seq!S$1,FALSE))</f>
        <v>#VALUE!</v>
      </c>
      <c r="EM6" s="27">
        <f>IF(ISNA(VLOOKUP(CONCATENATE($B6,".SP.TER.TOTL.IN"),Area_pop_80_09,Seq!T$1,FALSE)),".",VLOOKUP(CONCATENATE($B6,".SP.TER.TOTL.IN"),Area_pop_80_09,Seq!T$1,FALSE)/VLOOKUP(CONCATENATE($B6,".SP.POP.TOTL"),Area_pop_80_09,Seq!T$1,FALSE))</f>
        <v>7.9127273867505413E-2</v>
      </c>
      <c r="EN6" s="27">
        <f>IF(ISNA(VLOOKUP(CONCATENATE($B6,".SP.TER.TOTL.IN"),Area_pop_80_09,Seq!U$1,FALSE)),".",VLOOKUP(CONCATENATE($B6,".SP.TER.TOTL.IN"),Area_pop_80_09,Seq!U$1,FALSE)/VLOOKUP(CONCATENATE($B6,".SP.POP.TOTL"),Area_pop_80_09,Seq!U$1,FALSE))</f>
        <v>7.8624196818849162E-2</v>
      </c>
      <c r="EO6" s="27">
        <f>IF(ISNA(VLOOKUP(CONCATENATE($B6,".SP.TER.TOTL.IN"),Area_pop_80_09,Seq!V$1,FALSE)),".",VLOOKUP(CONCATENATE($B6,".SP.TER.TOTL.IN"),Area_pop_80_09,Seq!V$1,FALSE)/VLOOKUP(CONCATENATE($B6,".SP.POP.TOTL"),Area_pop_80_09,Seq!V$1,FALSE))</f>
        <v>7.8619588702556475E-2</v>
      </c>
      <c r="EP6" s="27">
        <f>IF(ISNA(VLOOKUP(CONCATENATE($B6,".SP.TER.TOTL.IN"),Area_pop_80_09,Seq!W$1,FALSE)),".",VLOOKUP(CONCATENATE($B6,".SP.TER.TOTL.IN"),Area_pop_80_09,Seq!W$1,FALSE)/VLOOKUP(CONCATENATE($B6,".SP.POP.TOTL"),Area_pop_80_09,Seq!W$1,FALSE))</f>
        <v>7.9227784456501651E-2</v>
      </c>
      <c r="EQ6" s="27">
        <f>IF(ISNA(VLOOKUP(CONCATENATE($B6,".SP.TER.TOTL.IN"),Area_pop_80_09,Seq!X$1,FALSE)),".",VLOOKUP(CONCATENATE($B6,".SP.TER.TOTL.IN"),Area_pop_80_09,Seq!X$1,FALSE)/VLOOKUP(CONCATENATE($B6,".SP.POP.TOTL"),Area_pop_80_09,Seq!X$1,FALSE))</f>
        <v>8.0225561019392905E-2</v>
      </c>
      <c r="ER6" s="27">
        <f>IF(ISNA(VLOOKUP(CONCATENATE($B6,".SP.TER.TOTL.IN"),Area_pop_80_09,Seq!Y$1,FALSE)),".",VLOOKUP(CONCATENATE($B6,".SP.TER.TOTL.IN"),Area_pop_80_09,Seq!Y$1,FALSE)/VLOOKUP(CONCATENATE($B6,".SP.POP.TOTL"),Area_pop_80_09,Seq!Y$1,FALSE))</f>
        <v>8.1491220849376114E-2</v>
      </c>
      <c r="ES6" s="27">
        <f>IF(ISNA(VLOOKUP(CONCATENATE($B6,".SP.TER.TOTL.IN"),Area_pop_80_09,Seq!Z$1,FALSE)),".",VLOOKUP(CONCATENATE($B6,".SP.TER.TOTL.IN"),Area_pop_80_09,Seq!Z$1,FALSE)/VLOOKUP(CONCATENATE($B6,".SP.POP.TOTL"),Area_pop_80_09,Seq!Z$1,FALSE))</f>
        <v>8.2843809183464179E-2</v>
      </c>
      <c r="ET6" s="27">
        <f>IF(ISNA(VLOOKUP(CONCATENATE($B6,".SP.TER.TOTL.IN"),Area_pop_80_09,Seq!AA$1,FALSE)),".",VLOOKUP(CONCATENATE($B6,".SP.TER.TOTL.IN"),Area_pop_80_09,Seq!AA$1,FALSE)/VLOOKUP(CONCATENATE($B6,".SP.POP.TOTL"),Area_pop_80_09,Seq!AA$1,FALSE))</f>
        <v>8.4159607296279207E-2</v>
      </c>
      <c r="EU6" s="27">
        <f>IF(ISNA(VLOOKUP(CONCATENATE($B6,".SP.TER.TOTL.IN"),Area_pop_80_09,Seq!AB$1,FALSE)),".",VLOOKUP(CONCATENATE($B6,".SP.TER.TOTL.IN"),Area_pop_80_09,Seq!AB$1,FALSE)/VLOOKUP(CONCATENATE($B6,".SP.POP.TOTL"),Area_pop_80_09,Seq!AB$1,FALSE))</f>
        <v>8.5300748123977338E-2</v>
      </c>
      <c r="EV6" s="27">
        <f>IF(ISNA(VLOOKUP(CONCATENATE($B6,".SP.TER.TOTL.IN"),Area_pop_80_09,Seq!AC$1,FALSE)),".",VLOOKUP(CONCATENATE($B6,".SP.TER.TOTL.IN"),Area_pop_80_09,Seq!AC$1,FALSE)/VLOOKUP(CONCATENATE($B6,".SP.POP.TOTL"),Area_pop_80_09,Seq!AC$1,FALSE))</f>
        <v>8.642729374970623E-2</v>
      </c>
      <c r="EW6" s="27">
        <f>IF(ISNA(VLOOKUP(CONCATENATE($B6,".SP.TER.TOTL.IN"),Area_pop_80_09,Seq!AD$1,FALSE)),".",VLOOKUP(CONCATENATE($B6,".SP.TER.TOTL.IN"),Area_pop_80_09,Seq!AD$1,FALSE)/VLOOKUP(CONCATENATE($B6,".SP.POP.TOTL"),Area_pop_80_09,Seq!AD$1,FALSE))</f>
        <v>8.7547339272927086E-2</v>
      </c>
      <c r="EX6" s="27"/>
      <c r="EY6" s="27"/>
      <c r="EZ6" s="27">
        <f t="shared" si="29"/>
        <v>6.8378326659531198E-6</v>
      </c>
      <c r="FA6" s="27" t="str">
        <f t="shared" si="30"/>
        <v>.</v>
      </c>
      <c r="FB6" s="27" t="str">
        <f t="shared" ref="FB6:FB69" si="37">IF(ISNUMBER(FE6/FH6),FE6/FH6,".")</f>
        <v>.</v>
      </c>
      <c r="FC6" s="9">
        <f>IF(VLOOKUP($B6,EM_80!$B$1:$C$201,2,FALSE)&gt;0,VLOOKUP($B6,EM_80!$B$1:$C$201,2,FALSE),".")</f>
        <v>103</v>
      </c>
      <c r="FD6" s="9" t="str">
        <f t="shared" si="31"/>
        <v>.</v>
      </c>
      <c r="FE6" s="9" t="str">
        <f t="shared" si="32"/>
        <v>.</v>
      </c>
      <c r="FF6">
        <f t="shared" si="33"/>
        <v>15063252.5</v>
      </c>
      <c r="FG6">
        <f t="shared" si="34"/>
        <v>18571929</v>
      </c>
      <c r="FH6">
        <f t="shared" si="35"/>
        <v>23630319.5</v>
      </c>
      <c r="FJ6" s="9" t="str">
        <f>IF(ISNA(VLOOKUP($B6,Area_EM_90,Seq!C$1,FALSE)),".",VLOOKUP($B6,Area_EM_90,Seq!C$1,FALSE))</f>
        <v>.</v>
      </c>
      <c r="FK6" s="9" t="str">
        <f>IF(ISNA(VLOOKUP($B6,Area_EM_90,Seq!D$1,FALSE)),".",VLOOKUP($B6,Area_EM_90,Seq!D$1,FALSE))</f>
        <v>.</v>
      </c>
      <c r="FL6" s="9" t="str">
        <f>IF(ISNA(VLOOKUP($B6,Area_EM_90,Seq!E$1,FALSE)),".",VLOOKUP($B6,Area_EM_90,Seq!E$1,FALSE))</f>
        <v>.</v>
      </c>
      <c r="FM6" s="9" t="str">
        <f>IF(ISNA(VLOOKUP($B6,Area_EM_90,Seq!F$1,FALSE)),".",VLOOKUP($B6,Area_EM_90,Seq!F$1,FALSE))</f>
        <v>.</v>
      </c>
      <c r="FN6" s="9" t="str">
        <f>IF(ISNA(VLOOKUP($B6,Area_EM_90,Seq!G$1,FALSE)),".",VLOOKUP($B6,Area_EM_90,Seq!G$1,FALSE))</f>
        <v>.</v>
      </c>
      <c r="FO6" s="9" t="str">
        <f>IF(ISNA(VLOOKUP($B6,Area_EM_90,Seq!H$1,FALSE)),".",VLOOKUP($B6,Area_EM_90,Seq!H$1,FALSE))</f>
        <v>.</v>
      </c>
      <c r="FP6" s="9" t="str">
        <f>IF(ISNA(VLOOKUP($B6,Area_EM_90,Seq!I$1,FALSE)),".",VLOOKUP($B6,Area_EM_90,Seq!I$1,FALSE))</f>
        <v>.</v>
      </c>
      <c r="FQ6" s="9" t="str">
        <f>IF(ISNA(VLOOKUP($B6,Area_EM_90,Seq!J$1,FALSE)),".",VLOOKUP($B6,Area_EM_90,Seq!J$1,FALSE))</f>
        <v>.</v>
      </c>
      <c r="FR6" s="9" t="str">
        <f>IF(ISNA(VLOOKUP($B6,Area_EM_00,Seq!C$1,FALSE)),".",VLOOKUP($B6,Area_EM_00,Seq!C$1,FALSE))</f>
        <v>.</v>
      </c>
      <c r="FS6" s="9" t="str">
        <f>IF(ISNA(VLOOKUP($B6,Area_EM_00,Seq!D$1,FALSE)),".",VLOOKUP($B6,Area_EM_00,Seq!D$1,FALSE))</f>
        <v>.</v>
      </c>
      <c r="FT6" s="9" t="str">
        <f>IF(ISNA(VLOOKUP($B6,Area_EM_00,Seq!E$1,FALSE)),".",VLOOKUP($B6,Area_EM_00,Seq!E$1,FALSE))</f>
        <v>.</v>
      </c>
      <c r="FU6" s="9" t="str">
        <f>IF(ISNA(VLOOKUP($B6,Area_EM_00,Seq!F$1,FALSE)),".",VLOOKUP($B6,Area_EM_00,Seq!F$1,FALSE))</f>
        <v>.</v>
      </c>
      <c r="FV6" s="9" t="str">
        <f>IF(ISNA(VLOOKUP($B6,Area_EM_00,Seq!G$1,FALSE)),".",VLOOKUP($B6,Area_EM_00,Seq!G$1,FALSE))</f>
        <v>.</v>
      </c>
      <c r="FW6" s="9" t="str">
        <f>IF(ISNA(VLOOKUP($B6,Area_EM_00,Seq!H$1,FALSE)),".",VLOOKUP($B6,Area_EM_00,Seq!H$1,FALSE))</f>
        <v>.</v>
      </c>
      <c r="FX6" s="9" t="str">
        <f>IF(ISNA(VLOOKUP($B6,Area_EM_00,Seq!I$1,FALSE)),".",VLOOKUP($B6,Area_EM_00,Seq!I$1,FALSE))</f>
        <v>.</v>
      </c>
      <c r="FY6" s="9" t="str">
        <f>IF(ISNA(VLOOKUP($B6,Area_EM_00,Seq!J$1,FALSE)),".",VLOOKUP($B6,Area_EM_00,Seq!J$1,FALSE))</f>
        <v>.</v>
      </c>
      <c r="GA6" s="27"/>
    </row>
    <row r="7" spans="1:183">
      <c r="A7" s="25" t="s">
        <v>2307</v>
      </c>
      <c r="B7" s="26" t="str">
        <f t="shared" si="0"/>
        <v>Bangladesh</v>
      </c>
      <c r="C7" s="27">
        <f>GDP!C$42/10000</f>
        <v>18294194.281532999</v>
      </c>
      <c r="D7" s="27">
        <f>GDP!D$42/10000</f>
        <v>19245492.3841727</v>
      </c>
      <c r="E7" s="27">
        <f>GDP!E$42/10000</f>
        <v>20996832.1911324</v>
      </c>
      <c r="F7" s="27">
        <f>GDP!F$42/10000</f>
        <v>23285486.8999658</v>
      </c>
      <c r="G7" s="27">
        <f>GDP!G$42/10000</f>
        <v>26824880.9087606</v>
      </c>
      <c r="H7" s="27">
        <f>GDP!H$42/10000</f>
        <v>30446239.831443299</v>
      </c>
      <c r="I7" s="27">
        <f>GDP!I$42/10000</f>
        <v>33125508.936610304</v>
      </c>
      <c r="J7" s="27">
        <f>GDP!J$42/10000</f>
        <v>36968067.973257102</v>
      </c>
      <c r="K7" s="27">
        <f>GDP!K$42/10000</f>
        <v>41145459.654235199</v>
      </c>
      <c r="L7" s="27">
        <f>GDP!L$42/10000</f>
        <v>42832423.5000588</v>
      </c>
      <c r="M7" s="27">
        <f>GDP!M$42/10000</f>
        <v>44460055.593061104</v>
      </c>
      <c r="N7" s="27">
        <f>GDP!N$42/10000</f>
        <v>48550380.707622699</v>
      </c>
      <c r="O7" s="27">
        <f>GDP!O$42/10000</f>
        <v>55444534.768105105</v>
      </c>
      <c r="P7" s="27">
        <f>GDP!P$42/10000</f>
        <v>63206769.635639794</v>
      </c>
      <c r="Q7" s="27">
        <f>GDP!Q$42/10000</f>
        <v>71486856.457908601</v>
      </c>
      <c r="R7" s="27">
        <f>GDP!R$42/10000</f>
        <v>79278923.811820701</v>
      </c>
      <c r="S7" s="27">
        <f>GDP!S$42/10000</f>
        <v>87206816.193002701</v>
      </c>
      <c r="T7" s="27">
        <f>GDP!T$42/10000</f>
        <v>95317050.098951995</v>
      </c>
      <c r="U7" s="27">
        <f>GDP!U$42/10000</f>
        <v>102751780.00667</v>
      </c>
      <c r="V7" s="27">
        <f>GDP!V$42/10000</f>
        <v>110560915.287177</v>
      </c>
      <c r="W7" s="27">
        <f>GDP!W$42/10000</f>
        <v>119848032.17129999</v>
      </c>
      <c r="X7" s="27">
        <f>GDP!X$42/10000</f>
        <v>129795418.841518</v>
      </c>
      <c r="Y7" s="27">
        <f>GDP!Y$42/10000</f>
        <v>141606801.95609599</v>
      </c>
      <c r="Z7" s="27">
        <f>GDP!Z$42/10000</f>
        <v>155767482.15170601</v>
      </c>
      <c r="AA7" s="27">
        <f>GDP!AA$42/10000</f>
        <v>171499997.84902799</v>
      </c>
      <c r="AB7" s="27">
        <f>GDP!AB$42/10000</f>
        <v>189335997.62532699</v>
      </c>
      <c r="AC7" s="27">
        <f>GDP!AC$42/10000</f>
        <v>211298973.34986499</v>
      </c>
      <c r="AD7" s="27">
        <f>GDP!AD$42/10000</f>
        <v>238767839.88534701</v>
      </c>
      <c r="AE7" s="27">
        <f>GDP!AE$42/10000</f>
        <v>260256945.47502899</v>
      </c>
      <c r="AF7" s="27">
        <f>GDP!AF$42/10000</f>
        <v>293754553.91439533</v>
      </c>
      <c r="AG7" s="27"/>
      <c r="AH7" s="27">
        <f>IF(ISNUMBER(VLOOKUP($B7,Area_GDP_80_09,Seq!C$1,FALSE)/10000),VLOOKUP($B7,Area_GDP_80_09,Seq!C$1,FALSE)/10000,".")</f>
        <v>2044885.6299837898</v>
      </c>
      <c r="AI7" s="27">
        <f>IF(ISNUMBER(VLOOKUP($B7,Area_GDP_80_09,Seq!D$1,FALSE)/10000),VLOOKUP($B7,Area_GDP_80_09,Seq!D$1,FALSE)/10000,".")</f>
        <v>2122632.1416926999</v>
      </c>
      <c r="AJ7" s="27">
        <f>IF(ISNUMBER(VLOOKUP($B7,Area_GDP_80_09,Seq!E$1,FALSE)/10000),VLOOKUP($B7,Area_GDP_80_09,Seq!E$1,FALSE)/10000,".")</f>
        <v>2173075.7902042898</v>
      </c>
      <c r="AK7" s="27">
        <f>IF(ISNUMBER(VLOOKUP($B7,Area_GDP_80_09,Seq!F$1,FALSE)/10000),VLOOKUP($B7,Area_GDP_80_09,Seq!F$1,FALSE)/10000,".")</f>
        <v>2260348.4271617602</v>
      </c>
      <c r="AL7" s="27">
        <f>IF(ISNUMBER(VLOOKUP($B7,Area_GDP_80_09,Seq!G$1,FALSE)/10000),VLOOKUP($B7,Area_GDP_80_09,Seq!G$1,FALSE)/10000,".")</f>
        <v>2377449.6719843601</v>
      </c>
      <c r="AM7" s="27">
        <f>IF(ISNUMBER(VLOOKUP($B7,Area_GDP_80_09,Seq!H$1,FALSE)/10000),VLOOKUP($B7,Area_GDP_80_09,Seq!H$1,FALSE)/10000,".")</f>
        <v>2454081.5466014598</v>
      </c>
      <c r="AN7" s="27">
        <f>IF(ISNUMBER(VLOOKUP($B7,Area_GDP_80_09,Seq!I$1,FALSE)/10000),VLOOKUP($B7,Area_GDP_80_09,Seq!I$1,FALSE)/10000,".")</f>
        <v>2558344.9299913896</v>
      </c>
      <c r="AO7" s="27">
        <f>IF(ISNUMBER(VLOOKUP($B7,Area_GDP_80_09,Seq!J$1,FALSE)/10000),VLOOKUP($B7,Area_GDP_80_09,Seq!J$1,FALSE)/10000,".")</f>
        <v>2653829.1098953099</v>
      </c>
      <c r="AP7" s="27">
        <f>IF(ISNUMBER(VLOOKUP($B7,Area_GDP_80_09,Seq!K$1,FALSE)/10000),VLOOKUP($B7,Area_GDP_80_09,Seq!K$1,FALSE)/10000,".")</f>
        <v>2711130.6492975499</v>
      </c>
      <c r="AQ7" s="27">
        <f>IF(ISNUMBER(VLOOKUP($B7,Area_GDP_80_09,Seq!L$1,FALSE)/10000),VLOOKUP($B7,Area_GDP_80_09,Seq!L$1,FALSE)/10000,".")</f>
        <v>2781954.9199331901</v>
      </c>
      <c r="AR7" s="27">
        <f>IF(ISNUMBER(VLOOKUP($B7,Area_GDP_80_09,Seq!M$1,FALSE)/10000),VLOOKUP($B7,Area_GDP_80_09,Seq!M$1,FALSE)/10000,".")</f>
        <v>2947239.4063317101</v>
      </c>
      <c r="AS7" s="27">
        <f>IF(ISNUMBER(VLOOKUP($B7,Area_GDP_80_09,Seq!N$1,FALSE)/10000),VLOOKUP($B7,Area_GDP_80_09,Seq!N$1,FALSE)/10000,".")</f>
        <v>3045658.20862883</v>
      </c>
      <c r="AT7" s="27">
        <f>IF(ISNUMBER(VLOOKUP($B7,Area_GDP_80_09,Seq!O$1,FALSE)/10000),VLOOKUP($B7,Area_GDP_80_09,Seq!O$1,FALSE)/10000,".")</f>
        <v>3199132.9801701098</v>
      </c>
      <c r="AU7" s="27">
        <f>IF(ISNUMBER(VLOOKUP($B7,Area_GDP_80_09,Seq!P$1,FALSE)/10000),VLOOKUP($B7,Area_GDP_80_09,Seq!P$1,FALSE)/10000,".")</f>
        <v>3345473.3370258701</v>
      </c>
      <c r="AV7" s="27">
        <f>IF(ISNUMBER(VLOOKUP($B7,Area_GDP_80_09,Seq!Q$1,FALSE)/10000),VLOOKUP($B7,Area_GDP_80_09,Seq!Q$1,FALSE)/10000,".")</f>
        <v>3482126.0045702402</v>
      </c>
      <c r="AW7" s="27">
        <f>IF(ISNUMBER(VLOOKUP($B7,Area_GDP_80_09,Seq!R$1,FALSE)/10000),VLOOKUP($B7,Area_GDP_80_09,Seq!R$1,FALSE)/10000,".")</f>
        <v>3653622.5272682998</v>
      </c>
      <c r="AX7" s="27">
        <f>IF(ISNUMBER(VLOOKUP($B7,Area_GDP_80_09,Seq!S$1,FALSE)/10000),VLOOKUP($B7,Area_GDP_80_09,Seq!S$1,FALSE)/10000,".")</f>
        <v>3822491.7902786201</v>
      </c>
      <c r="AY7" s="27">
        <f>IF(ISNUMBER(VLOOKUP($B7,Area_GDP_80_09,Seq!T$1,FALSE)/10000),VLOOKUP($B7,Area_GDP_80_09,Seq!T$1,FALSE)/10000,".")</f>
        <v>4028430.5128197996</v>
      </c>
      <c r="AZ7" s="27">
        <f>IF(ISNUMBER(VLOOKUP($B7,Area_GDP_80_09,Seq!U$1,FALSE)/10000),VLOOKUP($B7,Area_GDP_80_09,Seq!U$1,FALSE)/10000,".")</f>
        <v>4239017.9823405193</v>
      </c>
      <c r="BA7" s="27">
        <f>IF(ISNUMBER(VLOOKUP($B7,Area_GDP_80_09,Seq!V$1,FALSE)/10000),VLOOKUP($B7,Area_GDP_80_09,Seq!V$1,FALSE)/10000,".")</f>
        <v>4445425.5264246697</v>
      </c>
      <c r="BB7" s="27">
        <f>IF(ISNUMBER(VLOOKUP($B7,Area_GDP_80_09,Seq!W$1,FALSE)/10000),VLOOKUP($B7,Area_GDP_80_09,Seq!W$1,FALSE)/10000,".")</f>
        <v>4709684.1477949899</v>
      </c>
      <c r="BC7" s="27">
        <f>IF(ISNUMBER(VLOOKUP($B7,Area_GDP_80_09,Seq!X$1,FALSE)/10000),VLOOKUP($B7,Area_GDP_80_09,Seq!X$1,FALSE)/10000,".")</f>
        <v>4958073.5544870906</v>
      </c>
      <c r="BD7" s="27">
        <f>IF(ISNUMBER(VLOOKUP($B7,Area_GDP_80_09,Seq!Y$1,FALSE)/10000),VLOOKUP($B7,Area_GDP_80_09,Seq!Y$1,FALSE)/10000,".")</f>
        <v>5176992.87576007</v>
      </c>
      <c r="BE7" s="27">
        <f>IF(ISNUMBER(VLOOKUP($B7,Area_GDP_80_09,Seq!Z$1,FALSE)/10000),VLOOKUP($B7,Area_GDP_80_09,Seq!Z$1,FALSE)/10000,".")</f>
        <v>5449095.3247475997</v>
      </c>
      <c r="BF7" s="27">
        <f>IF(ISNUMBER(VLOOKUP($B7,Area_GDP_80_09,Seq!AA$1,FALSE)/10000),VLOOKUP($B7,Area_GDP_80_09,Seq!AA$1,FALSE)/10000,".")</f>
        <v>5790781.0051345499</v>
      </c>
      <c r="BG7" s="27">
        <f>IF(ISNUMBER(VLOOKUP($B7,Area_GDP_80_09,Seq!AB$1,FALSE)/10000),VLOOKUP($B7,Area_GDP_80_09,Seq!AB$1,FALSE)/10000,".")</f>
        <v>6135649.7213403704</v>
      </c>
      <c r="BH7" s="27">
        <f>IF(ISNUMBER(VLOOKUP($B7,Area_GDP_80_09,Seq!AC$1,FALSE)/10000),VLOOKUP($B7,Area_GDP_80_09,Seq!AC$1,FALSE)/10000,".")</f>
        <v>6542402.6292392798</v>
      </c>
      <c r="BI7" s="27">
        <f>IF(ISNUMBER(VLOOKUP($B7,Area_GDP_80_09,Seq!AD$1,FALSE)/10000),VLOOKUP($B7,Area_GDP_80_09,Seq!AD$1,FALSE)/10000,".")</f>
        <v>6962937.9673229</v>
      </c>
      <c r="BJ7" s="27">
        <f>IF(ISNUMBER(VLOOKUP($B7,Area_GDP_80_09,Seq!AE$1,FALSE)/10000),VLOOKUP($B7,Area_GDP_80_09,Seq!AE$1,FALSE)/10000,".")</f>
        <v>7393973.8762776088</v>
      </c>
      <c r="BK7" s="27">
        <f>IF(ISNUMBER(VLOOKUP($B7,Area_GDP_80_09,Seq!AF$1,FALSE)/10000),VLOOKUP($B7,Area_GDP_80_09,Seq!AF$1,FALSE)/10000,".")</f>
        <v>7823138.1235253597</v>
      </c>
      <c r="BL7" s="27"/>
      <c r="BM7" s="27"/>
      <c r="BN7" s="27">
        <f>CNPop!A$48</f>
        <v>5.0000000000000001E-3</v>
      </c>
      <c r="BO7" s="27">
        <f>CNPop!B$48</f>
        <v>6.0000000000000001E-3</v>
      </c>
      <c r="BP7" s="27">
        <f>CNPop!C$48</f>
        <v>6.0000000000000001E-3</v>
      </c>
      <c r="BQ7" s="27">
        <f>CNPop!D$48</f>
        <v>7.0000000000000001E-3</v>
      </c>
      <c r="BR7" s="27">
        <f>CNPop!E$48</f>
        <v>7.0000000000000001E-3</v>
      </c>
      <c r="BS7" s="27">
        <f>CNPop!F$48</f>
        <v>8.0000000000000002E-3</v>
      </c>
      <c r="BT7" s="27">
        <f>CNPop!G$48</f>
        <v>8.9999999999999993E-3</v>
      </c>
      <c r="BU7" s="27">
        <f>CNPop!H$48</f>
        <v>0.01</v>
      </c>
      <c r="BV7" s="27">
        <f>CNPop!I$48</f>
        <v>1.0999999999999999E-2</v>
      </c>
      <c r="BW7" s="27">
        <f>CNPop!J$48</f>
        <v>1.2E-2</v>
      </c>
      <c r="BX7" s="27">
        <f>CNPop!K$48</f>
        <v>1.4E-2</v>
      </c>
      <c r="BY7" s="27">
        <f>CNPop!L$48</f>
        <v>1.6E-2</v>
      </c>
      <c r="BZ7" s="27">
        <f>CNPop!M$48</f>
        <v>1.7000000000000001E-2</v>
      </c>
      <c r="CA7" s="27">
        <f>CNPop!N$48</f>
        <v>1.9E-2</v>
      </c>
      <c r="CB7" s="27">
        <f>CNPop!O$48</f>
        <v>2.1000000000000001E-2</v>
      </c>
      <c r="CC7" s="27">
        <f>CNPop!P$48</f>
        <v>2.3E-2</v>
      </c>
      <c r="CD7" s="27">
        <f>CNPop!Q$48</f>
        <v>2.5999999999999999E-2</v>
      </c>
      <c r="CE7" s="27">
        <f>CNPop!R$48</f>
        <v>2.8000000000000001E-2</v>
      </c>
      <c r="CF7" s="27">
        <f>CNPop!S$48</f>
        <v>0.03</v>
      </c>
      <c r="CG7" s="27">
        <f>CNPop!T$48</f>
        <v>3.3000000000000002E-2</v>
      </c>
      <c r="CH7" s="27">
        <f>CNPop!U$48</f>
        <v>3.5999999999999997E-2</v>
      </c>
      <c r="CI7" s="27">
        <f>CNPop!V$48</f>
        <v>3.9E-2</v>
      </c>
      <c r="CJ7" s="27">
        <f>CNPop!W$48</f>
        <v>4.2000000000000003E-2</v>
      </c>
      <c r="CK7" s="27">
        <f>CNPop!X$48</f>
        <v>4.4999999999999998E-2</v>
      </c>
      <c r="CL7" s="27">
        <f>CNPop!Y$48</f>
        <v>4.9000000000000002E-2</v>
      </c>
      <c r="CM7" s="27">
        <f>CNPop!Z$48</f>
        <v>5.1999999999999998E-2</v>
      </c>
      <c r="CN7" s="27">
        <f>CNPop!AA$48</f>
        <v>5.6000000000000001E-2</v>
      </c>
      <c r="CO7" s="27">
        <f>CNPop!AB$48</f>
        <v>0.06</v>
      </c>
      <c r="CP7" s="27">
        <f>CNPop!AC$48</f>
        <v>6.3E-2</v>
      </c>
      <c r="CQ7" s="27"/>
      <c r="CR7" s="27">
        <f t="shared" si="1"/>
        <v>9.9778535430246659E-2</v>
      </c>
      <c r="CS7" s="27">
        <f t="shared" si="2"/>
        <v>9.9778535430246659E-2</v>
      </c>
      <c r="CT7" s="27">
        <f t="shared" si="3"/>
        <v>9.9778535430246659E-2</v>
      </c>
      <c r="CU7" s="27">
        <f t="shared" si="4"/>
        <v>9.9778535430246659E-2</v>
      </c>
      <c r="CV7" s="27">
        <f t="shared" si="5"/>
        <v>9.9778535430246659E-2</v>
      </c>
      <c r="CW7" s="27">
        <f t="shared" si="6"/>
        <v>9.9778535430246659E-2</v>
      </c>
      <c r="CX7" s="27">
        <f t="shared" si="7"/>
        <v>9.9778535430246659E-2</v>
      </c>
      <c r="CY7" s="27">
        <f t="shared" si="8"/>
        <v>9.9778535430246659E-2</v>
      </c>
      <c r="CZ7" s="27">
        <f t="shared" si="9"/>
        <v>9.9778535430246659E-2</v>
      </c>
      <c r="DA7" s="27">
        <f t="shared" si="10"/>
        <v>9.9778535430246659E-2</v>
      </c>
      <c r="DB7" s="27">
        <f t="shared" si="11"/>
        <v>9.9778535430246659E-2</v>
      </c>
      <c r="DC7" s="27">
        <f t="shared" si="12"/>
        <v>9.9778535430246659E-2</v>
      </c>
      <c r="DD7" s="27">
        <f t="shared" si="13"/>
        <v>0.10476596612728625</v>
      </c>
      <c r="DE7" s="27">
        <f t="shared" si="14"/>
        <v>0.10476596612728625</v>
      </c>
      <c r="DF7" s="27">
        <f t="shared" si="15"/>
        <v>0.10476596612728625</v>
      </c>
      <c r="DG7" s="27">
        <f t="shared" si="16"/>
        <v>0.10476596612728625</v>
      </c>
      <c r="DH7" s="27">
        <f t="shared" si="17"/>
        <v>0.10476596612728625</v>
      </c>
      <c r="DI7" s="27">
        <f t="shared" si="18"/>
        <v>0.10476596612728625</v>
      </c>
      <c r="DJ7" s="27">
        <f t="shared" si="19"/>
        <v>0.10476596612728625</v>
      </c>
      <c r="DK7" s="27">
        <f t="shared" si="20"/>
        <v>0.10570504985909818</v>
      </c>
      <c r="DL7" s="27">
        <f t="shared" si="21"/>
        <v>0.10641535788783996</v>
      </c>
      <c r="DM7" s="27">
        <f t="shared" si="22"/>
        <v>0.10683401436226131</v>
      </c>
      <c r="DN7" s="27">
        <f t="shared" si="23"/>
        <v>0.10695458155884342</v>
      </c>
      <c r="DO7" s="27">
        <f t="shared" si="24"/>
        <v>0.10680759219732171</v>
      </c>
      <c r="DP7" s="27">
        <f t="shared" si="25"/>
        <v>0.10641387353837752</v>
      </c>
      <c r="DQ7" s="27">
        <f t="shared" si="26"/>
        <v>0.10580013893362536</v>
      </c>
      <c r="DR7" s="27">
        <f t="shared" si="27"/>
        <v>0.10499433592247306</v>
      </c>
      <c r="DS7" s="27">
        <f t="shared" si="28"/>
        <v>0.10399369741890385</v>
      </c>
      <c r="DT7" s="27">
        <f t="shared" si="36"/>
        <v>0.10281711774630581</v>
      </c>
      <c r="DU7" s="27" t="e">
        <f>IF(ISNA(VLOOKUP(CONCATENATE($B7,".SP.TER.TOTL.IN"),Area_pop_80_09,Seq!B$1,FALSE)),".",VLOOKUP(CONCATENATE($B7,".SP.TER.TOTL.IN"),Area_pop_80_09,Seq!B$1,FALSE)/VLOOKUP(CONCATENATE($B7,".SP.POP.TOTL"),Area_pop_80_09,Seq!B$1,FALSE))</f>
        <v>#VALUE!</v>
      </c>
      <c r="DV7" s="27" t="e">
        <f>IF(ISNA(VLOOKUP(CONCATENATE($B7,".SP.TER.TOTL.IN"),Area_pop_80_09,Seq!C$1,FALSE)),".",VLOOKUP(CONCATENATE($B7,".SP.TER.TOTL.IN"),Area_pop_80_09,Seq!C$1,FALSE)/VLOOKUP(CONCATENATE($B7,".SP.POP.TOTL"),Area_pop_80_09,Seq!C$1,FALSE))</f>
        <v>#VALUE!</v>
      </c>
      <c r="DW7" s="27" t="e">
        <f>IF(ISNA(VLOOKUP(CONCATENATE($B7,".SP.TER.TOTL.IN"),Area_pop_80_09,Seq!D$1,FALSE)),".",VLOOKUP(CONCATENATE($B7,".SP.TER.TOTL.IN"),Area_pop_80_09,Seq!D$1,FALSE)/VLOOKUP(CONCATENATE($B7,".SP.POP.TOTL"),Area_pop_80_09,Seq!D$1,FALSE))</f>
        <v>#VALUE!</v>
      </c>
      <c r="DX7" s="27" t="e">
        <f>IF(ISNA(VLOOKUP(CONCATENATE($B7,".SP.TER.TOTL.IN"),Area_pop_80_09,Seq!E$1,FALSE)),".",VLOOKUP(CONCATENATE($B7,".SP.TER.TOTL.IN"),Area_pop_80_09,Seq!E$1,FALSE)/VLOOKUP(CONCATENATE($B7,".SP.POP.TOTL"),Area_pop_80_09,Seq!E$1,FALSE))</f>
        <v>#VALUE!</v>
      </c>
      <c r="DY7" s="27" t="e">
        <f>IF(ISNA(VLOOKUP(CONCATENATE($B7,".SP.TER.TOTL.IN"),Area_pop_80_09,Seq!F$1,FALSE)),".",VLOOKUP(CONCATENATE($B7,".SP.TER.TOTL.IN"),Area_pop_80_09,Seq!F$1,FALSE)/VLOOKUP(CONCATENATE($B7,".SP.POP.TOTL"),Area_pop_80_09,Seq!F$1,FALSE))</f>
        <v>#VALUE!</v>
      </c>
      <c r="DZ7" s="27" t="e">
        <f>IF(ISNA(VLOOKUP(CONCATENATE($B7,".SP.TER.TOTL.IN"),Area_pop_80_09,Seq!G$1,FALSE)),".",VLOOKUP(CONCATENATE($B7,".SP.TER.TOTL.IN"),Area_pop_80_09,Seq!G$1,FALSE)/VLOOKUP(CONCATENATE($B7,".SP.POP.TOTL"),Area_pop_80_09,Seq!G$1,FALSE))</f>
        <v>#VALUE!</v>
      </c>
      <c r="EA7" s="27" t="e">
        <f>IF(ISNA(VLOOKUP(CONCATENATE($B7,".SP.TER.TOTL.IN"),Area_pop_80_09,Seq!H$1,FALSE)),".",VLOOKUP(CONCATENATE($B7,".SP.TER.TOTL.IN"),Area_pop_80_09,Seq!H$1,FALSE)/VLOOKUP(CONCATENATE($B7,".SP.POP.TOTL"),Area_pop_80_09,Seq!H$1,FALSE))</f>
        <v>#VALUE!</v>
      </c>
      <c r="EB7" s="27" t="e">
        <f>IF(ISNA(VLOOKUP(CONCATENATE($B7,".SP.TER.TOTL.IN"),Area_pop_80_09,Seq!I$1,FALSE)),".",VLOOKUP(CONCATENATE($B7,".SP.TER.TOTL.IN"),Area_pop_80_09,Seq!I$1,FALSE)/VLOOKUP(CONCATENATE($B7,".SP.POP.TOTL"),Area_pop_80_09,Seq!I$1,FALSE))</f>
        <v>#VALUE!</v>
      </c>
      <c r="EC7" s="27" t="e">
        <f>IF(ISNA(VLOOKUP(CONCATENATE($B7,".SP.TER.TOTL.IN"),Area_pop_80_09,Seq!J$1,FALSE)),".",VLOOKUP(CONCATENATE($B7,".SP.TER.TOTL.IN"),Area_pop_80_09,Seq!J$1,FALSE)/VLOOKUP(CONCATENATE($B7,".SP.POP.TOTL"),Area_pop_80_09,Seq!J$1,FALSE))</f>
        <v>#VALUE!</v>
      </c>
      <c r="ED7" s="27" t="e">
        <f>IF(ISNA(VLOOKUP(CONCATENATE($B7,".SP.TER.TOTL.IN"),Area_pop_80_09,Seq!K$1,FALSE)),".",VLOOKUP(CONCATENATE($B7,".SP.TER.TOTL.IN"),Area_pop_80_09,Seq!K$1,FALSE)/VLOOKUP(CONCATENATE($B7,".SP.POP.TOTL"),Area_pop_80_09,Seq!K$1,FALSE))</f>
        <v>#VALUE!</v>
      </c>
      <c r="EE7" s="27" t="e">
        <f>IF(ISNA(VLOOKUP(CONCATENATE($B7,".SP.TER.TOTL.IN"),Area_pop_80_09,Seq!L$1,FALSE)),".",VLOOKUP(CONCATENATE($B7,".SP.TER.TOTL.IN"),Area_pop_80_09,Seq!L$1,FALSE)/VLOOKUP(CONCATENATE($B7,".SP.POP.TOTL"),Area_pop_80_09,Seq!L$1,FALSE))</f>
        <v>#VALUE!</v>
      </c>
      <c r="EF7" s="27">
        <f>IF(ISNA(VLOOKUP(CONCATENATE($B7,".SP.TER.TOTL.IN"),Area_pop_80_09,Seq!M$1,FALSE)),".",VLOOKUP(CONCATENATE($B7,".SP.TER.TOTL.IN"),Area_pop_80_09,Seq!M$1,FALSE)/VLOOKUP(CONCATENATE($B7,".SP.POP.TOTL"),Area_pop_80_09,Seq!M$1,FALSE))</f>
        <v>9.9778535430246659E-2</v>
      </c>
      <c r="EG7" s="27" t="e">
        <f>IF(ISNA(VLOOKUP(CONCATENATE($B7,".SP.TER.TOTL.IN"),Area_pop_80_09,Seq!N$1,FALSE)),".",VLOOKUP(CONCATENATE($B7,".SP.TER.TOTL.IN"),Area_pop_80_09,Seq!N$1,FALSE)/VLOOKUP(CONCATENATE($B7,".SP.POP.TOTL"),Area_pop_80_09,Seq!N$1,FALSE))</f>
        <v>#VALUE!</v>
      </c>
      <c r="EH7" s="27" t="e">
        <f>IF(ISNA(VLOOKUP(CONCATENATE($B7,".SP.TER.TOTL.IN"),Area_pop_80_09,Seq!O$1,FALSE)),".",VLOOKUP(CONCATENATE($B7,".SP.TER.TOTL.IN"),Area_pop_80_09,Seq!O$1,FALSE)/VLOOKUP(CONCATENATE($B7,".SP.POP.TOTL"),Area_pop_80_09,Seq!O$1,FALSE))</f>
        <v>#VALUE!</v>
      </c>
      <c r="EI7" s="27" t="e">
        <f>IF(ISNA(VLOOKUP(CONCATENATE($B7,".SP.TER.TOTL.IN"),Area_pop_80_09,Seq!P$1,FALSE)),".",VLOOKUP(CONCATENATE($B7,".SP.TER.TOTL.IN"),Area_pop_80_09,Seq!P$1,FALSE)/VLOOKUP(CONCATENATE($B7,".SP.POP.TOTL"),Area_pop_80_09,Seq!P$1,FALSE))</f>
        <v>#VALUE!</v>
      </c>
      <c r="EJ7" s="27" t="e">
        <f>IF(ISNA(VLOOKUP(CONCATENATE($B7,".SP.TER.TOTL.IN"),Area_pop_80_09,Seq!Q$1,FALSE)),".",VLOOKUP(CONCATENATE($B7,".SP.TER.TOTL.IN"),Area_pop_80_09,Seq!Q$1,FALSE)/VLOOKUP(CONCATENATE($B7,".SP.POP.TOTL"),Area_pop_80_09,Seq!Q$1,FALSE))</f>
        <v>#VALUE!</v>
      </c>
      <c r="EK7" s="27" t="e">
        <f>IF(ISNA(VLOOKUP(CONCATENATE($B7,".SP.TER.TOTL.IN"),Area_pop_80_09,Seq!R$1,FALSE)),".",VLOOKUP(CONCATENATE($B7,".SP.TER.TOTL.IN"),Area_pop_80_09,Seq!R$1,FALSE)/VLOOKUP(CONCATENATE($B7,".SP.POP.TOTL"),Area_pop_80_09,Seq!R$1,FALSE))</f>
        <v>#VALUE!</v>
      </c>
      <c r="EL7" s="27" t="e">
        <f>IF(ISNA(VLOOKUP(CONCATENATE($B7,".SP.TER.TOTL.IN"),Area_pop_80_09,Seq!S$1,FALSE)),".",VLOOKUP(CONCATENATE($B7,".SP.TER.TOTL.IN"),Area_pop_80_09,Seq!S$1,FALSE)/VLOOKUP(CONCATENATE($B7,".SP.POP.TOTL"),Area_pop_80_09,Seq!S$1,FALSE))</f>
        <v>#VALUE!</v>
      </c>
      <c r="EM7" s="27">
        <f>IF(ISNA(VLOOKUP(CONCATENATE($B7,".SP.TER.TOTL.IN"),Area_pop_80_09,Seq!T$1,FALSE)),".",VLOOKUP(CONCATENATE($B7,".SP.TER.TOTL.IN"),Area_pop_80_09,Seq!T$1,FALSE)/VLOOKUP(CONCATENATE($B7,".SP.POP.TOTL"),Area_pop_80_09,Seq!T$1,FALSE))</f>
        <v>0.10476596612728625</v>
      </c>
      <c r="EN7" s="27">
        <f>IF(ISNA(VLOOKUP(CONCATENATE($B7,".SP.TER.TOTL.IN"),Area_pop_80_09,Seq!U$1,FALSE)),".",VLOOKUP(CONCATENATE($B7,".SP.TER.TOTL.IN"),Area_pop_80_09,Seq!U$1,FALSE)/VLOOKUP(CONCATENATE($B7,".SP.POP.TOTL"),Area_pop_80_09,Seq!U$1,FALSE))</f>
        <v>0.10570504985909818</v>
      </c>
      <c r="EO7" s="27">
        <f>IF(ISNA(VLOOKUP(CONCATENATE($B7,".SP.TER.TOTL.IN"),Area_pop_80_09,Seq!V$1,FALSE)),".",VLOOKUP(CONCATENATE($B7,".SP.TER.TOTL.IN"),Area_pop_80_09,Seq!V$1,FALSE)/VLOOKUP(CONCATENATE($B7,".SP.POP.TOTL"),Area_pop_80_09,Seq!V$1,FALSE))</f>
        <v>0.10641535788783996</v>
      </c>
      <c r="EP7" s="27">
        <f>IF(ISNA(VLOOKUP(CONCATENATE($B7,".SP.TER.TOTL.IN"),Area_pop_80_09,Seq!W$1,FALSE)),".",VLOOKUP(CONCATENATE($B7,".SP.TER.TOTL.IN"),Area_pop_80_09,Seq!W$1,FALSE)/VLOOKUP(CONCATENATE($B7,".SP.POP.TOTL"),Area_pop_80_09,Seq!W$1,FALSE))</f>
        <v>0.10683401436226131</v>
      </c>
      <c r="EQ7" s="27">
        <f>IF(ISNA(VLOOKUP(CONCATENATE($B7,".SP.TER.TOTL.IN"),Area_pop_80_09,Seq!X$1,FALSE)),".",VLOOKUP(CONCATENATE($B7,".SP.TER.TOTL.IN"),Area_pop_80_09,Seq!X$1,FALSE)/VLOOKUP(CONCATENATE($B7,".SP.POP.TOTL"),Area_pop_80_09,Seq!X$1,FALSE))</f>
        <v>0.10695458155884342</v>
      </c>
      <c r="ER7" s="27">
        <f>IF(ISNA(VLOOKUP(CONCATENATE($B7,".SP.TER.TOTL.IN"),Area_pop_80_09,Seq!Y$1,FALSE)),".",VLOOKUP(CONCATENATE($B7,".SP.TER.TOTL.IN"),Area_pop_80_09,Seq!Y$1,FALSE)/VLOOKUP(CONCATENATE($B7,".SP.POP.TOTL"),Area_pop_80_09,Seq!Y$1,FALSE))</f>
        <v>0.10680759219732171</v>
      </c>
      <c r="ES7" s="27">
        <f>IF(ISNA(VLOOKUP(CONCATENATE($B7,".SP.TER.TOTL.IN"),Area_pop_80_09,Seq!Z$1,FALSE)),".",VLOOKUP(CONCATENATE($B7,".SP.TER.TOTL.IN"),Area_pop_80_09,Seq!Z$1,FALSE)/VLOOKUP(CONCATENATE($B7,".SP.POP.TOTL"),Area_pop_80_09,Seq!Z$1,FALSE))</f>
        <v>0.10641387353837752</v>
      </c>
      <c r="ET7" s="27">
        <f>IF(ISNA(VLOOKUP(CONCATENATE($B7,".SP.TER.TOTL.IN"),Area_pop_80_09,Seq!AA$1,FALSE)),".",VLOOKUP(CONCATENATE($B7,".SP.TER.TOTL.IN"),Area_pop_80_09,Seq!AA$1,FALSE)/VLOOKUP(CONCATENATE($B7,".SP.POP.TOTL"),Area_pop_80_09,Seq!AA$1,FALSE))</f>
        <v>0.10580013893362536</v>
      </c>
      <c r="EU7" s="27">
        <f>IF(ISNA(VLOOKUP(CONCATENATE($B7,".SP.TER.TOTL.IN"),Area_pop_80_09,Seq!AB$1,FALSE)),".",VLOOKUP(CONCATENATE($B7,".SP.TER.TOTL.IN"),Area_pop_80_09,Seq!AB$1,FALSE)/VLOOKUP(CONCATENATE($B7,".SP.POP.TOTL"),Area_pop_80_09,Seq!AB$1,FALSE))</f>
        <v>0.10499433592247306</v>
      </c>
      <c r="EV7" s="27">
        <f>IF(ISNA(VLOOKUP(CONCATENATE($B7,".SP.TER.TOTL.IN"),Area_pop_80_09,Seq!AC$1,FALSE)),".",VLOOKUP(CONCATENATE($B7,".SP.TER.TOTL.IN"),Area_pop_80_09,Seq!AC$1,FALSE)/VLOOKUP(CONCATENATE($B7,".SP.POP.TOTL"),Area_pop_80_09,Seq!AC$1,FALSE))</f>
        <v>0.10399369741890385</v>
      </c>
      <c r="EW7" s="27">
        <f>IF(ISNA(VLOOKUP(CONCATENATE($B7,".SP.TER.TOTL.IN"),Area_pop_80_09,Seq!AD$1,FALSE)),".",VLOOKUP(CONCATENATE($B7,".SP.TER.TOTL.IN"),Area_pop_80_09,Seq!AD$1,FALSE)/VLOOKUP(CONCATENATE($B7,".SP.POP.TOTL"),Area_pop_80_09,Seq!AD$1,FALSE))</f>
        <v>0.10281711774630581</v>
      </c>
      <c r="EX7" s="27"/>
      <c r="EY7" s="27"/>
      <c r="EZ7" s="27">
        <f t="shared" si="29"/>
        <v>7.7436048195090173E-6</v>
      </c>
      <c r="FA7" s="27" t="str">
        <f t="shared" si="30"/>
        <v>.</v>
      </c>
      <c r="FB7" s="27" t="str">
        <f t="shared" si="37"/>
        <v>.</v>
      </c>
      <c r="FC7" s="9">
        <f>IF(VLOOKUP($B7,EM_80!$B$1:$C$201,2,FALSE)&gt;0,VLOOKUP($B7,EM_80!$B$1:$C$201,2,FALSE),".")</f>
        <v>700</v>
      </c>
      <c r="FD7" s="9" t="str">
        <f t="shared" si="31"/>
        <v>.</v>
      </c>
      <c r="FE7" s="9" t="str">
        <f t="shared" si="32"/>
        <v>.</v>
      </c>
      <c r="FF7">
        <f t="shared" si="33"/>
        <v>90397175</v>
      </c>
      <c r="FG7">
        <f t="shared" si="34"/>
        <v>115632151</v>
      </c>
      <c r="FH7">
        <f t="shared" si="35"/>
        <v>140766909</v>
      </c>
      <c r="FJ7" s="9" t="str">
        <f>IF(ISNA(VLOOKUP($B7,Area_EM_90,Seq!C$1,FALSE)),".",VLOOKUP($B7,Area_EM_90,Seq!C$1,FALSE))</f>
        <v>.</v>
      </c>
      <c r="FK7" s="9" t="str">
        <f>IF(ISNA(VLOOKUP($B7,Area_EM_90,Seq!D$1,FALSE)),".",VLOOKUP($B7,Area_EM_90,Seq!D$1,FALSE))</f>
        <v>.</v>
      </c>
      <c r="FL7" s="9" t="str">
        <f>IF(ISNA(VLOOKUP($B7,Area_EM_90,Seq!E$1,FALSE)),".",VLOOKUP($B7,Area_EM_90,Seq!E$1,FALSE))</f>
        <v>.</v>
      </c>
      <c r="FM7" s="9" t="str">
        <f>IF(ISNA(VLOOKUP($B7,Area_EM_90,Seq!F$1,FALSE)),".",VLOOKUP($B7,Area_EM_90,Seq!F$1,FALSE))</f>
        <v>.</v>
      </c>
      <c r="FN7" s="9" t="str">
        <f>IF(ISNA(VLOOKUP($B7,Area_EM_90,Seq!G$1,FALSE)),".",VLOOKUP($B7,Area_EM_90,Seq!G$1,FALSE))</f>
        <v>.</v>
      </c>
      <c r="FO7" s="9" t="str">
        <f>IF(ISNA(VLOOKUP($B7,Area_EM_90,Seq!H$1,FALSE)),".",VLOOKUP($B7,Area_EM_90,Seq!H$1,FALSE))</f>
        <v>.</v>
      </c>
      <c r="FP7" s="9" t="str">
        <f>IF(ISNA(VLOOKUP($B7,Area_EM_90,Seq!I$1,FALSE)),".",VLOOKUP($B7,Area_EM_90,Seq!I$1,FALSE))</f>
        <v>.</v>
      </c>
      <c r="FQ7" s="9" t="str">
        <f>IF(ISNA(VLOOKUP($B7,Area_EM_90,Seq!J$1,FALSE)),".",VLOOKUP($B7,Area_EM_90,Seq!J$1,FALSE))</f>
        <v>.</v>
      </c>
      <c r="FR7" s="9" t="str">
        <f>IF(ISNA(VLOOKUP($B7,Area_EM_00,Seq!C$1,FALSE)),".",VLOOKUP($B7,Area_EM_00,Seq!C$1,FALSE))</f>
        <v>.</v>
      </c>
      <c r="FS7" s="9" t="str">
        <f>IF(ISNA(VLOOKUP($B7,Area_EM_00,Seq!D$1,FALSE)),".",VLOOKUP($B7,Area_EM_00,Seq!D$1,FALSE))</f>
        <v>.</v>
      </c>
      <c r="FT7" s="9" t="str">
        <f>IF(ISNA(VLOOKUP($B7,Area_EM_00,Seq!E$1,FALSE)),".",VLOOKUP($B7,Area_EM_00,Seq!E$1,FALSE))</f>
        <v>.</v>
      </c>
      <c r="FU7" s="9" t="str">
        <f>IF(ISNA(VLOOKUP($B7,Area_EM_00,Seq!F$1,FALSE)),".",VLOOKUP($B7,Area_EM_00,Seq!F$1,FALSE))</f>
        <v>.</v>
      </c>
      <c r="FV7" s="9" t="str">
        <f>IF(ISNA(VLOOKUP($B7,Area_EM_00,Seq!G$1,FALSE)),".",VLOOKUP($B7,Area_EM_00,Seq!G$1,FALSE))</f>
        <v>.</v>
      </c>
      <c r="FW7" s="9" t="str">
        <f>IF(ISNA(VLOOKUP($B7,Area_EM_00,Seq!H$1,FALSE)),".",VLOOKUP($B7,Area_EM_00,Seq!H$1,FALSE))</f>
        <v>.</v>
      </c>
      <c r="FX7" s="9" t="str">
        <f>IF(ISNA(VLOOKUP($B7,Area_EM_00,Seq!I$1,FALSE)),".",VLOOKUP($B7,Area_EM_00,Seq!I$1,FALSE))</f>
        <v>.</v>
      </c>
      <c r="FY7" s="9" t="str">
        <f>IF(ISNA(VLOOKUP($B7,Area_EM_00,Seq!J$1,FALSE)),".",VLOOKUP($B7,Area_EM_00,Seq!J$1,FALSE))</f>
        <v>.</v>
      </c>
      <c r="GA7" s="27"/>
    </row>
    <row r="8" spans="1:183">
      <c r="A8" s="25" t="s">
        <v>2309</v>
      </c>
      <c r="B8" s="26" t="str">
        <f t="shared" si="0"/>
        <v>Brunei</v>
      </c>
      <c r="C8" s="27">
        <f>GDP!C$42/10000</f>
        <v>18294194.281532999</v>
      </c>
      <c r="D8" s="27">
        <f>GDP!D$42/10000</f>
        <v>19245492.3841727</v>
      </c>
      <c r="E8" s="27">
        <f>GDP!E$42/10000</f>
        <v>20996832.1911324</v>
      </c>
      <c r="F8" s="27">
        <f>GDP!F$42/10000</f>
        <v>23285486.8999658</v>
      </c>
      <c r="G8" s="27">
        <f>GDP!G$42/10000</f>
        <v>26824880.9087606</v>
      </c>
      <c r="H8" s="27">
        <f>GDP!H$42/10000</f>
        <v>30446239.831443299</v>
      </c>
      <c r="I8" s="27">
        <f>GDP!I$42/10000</f>
        <v>33125508.936610304</v>
      </c>
      <c r="J8" s="27">
        <f>GDP!J$42/10000</f>
        <v>36968067.973257102</v>
      </c>
      <c r="K8" s="27">
        <f>GDP!K$42/10000</f>
        <v>41145459.654235199</v>
      </c>
      <c r="L8" s="27">
        <f>GDP!L$42/10000</f>
        <v>42832423.5000588</v>
      </c>
      <c r="M8" s="27">
        <f>GDP!M$42/10000</f>
        <v>44460055.593061104</v>
      </c>
      <c r="N8" s="27">
        <f>GDP!N$42/10000</f>
        <v>48550380.707622699</v>
      </c>
      <c r="O8" s="27">
        <f>GDP!O$42/10000</f>
        <v>55444534.768105105</v>
      </c>
      <c r="P8" s="27">
        <f>GDP!P$42/10000</f>
        <v>63206769.635639794</v>
      </c>
      <c r="Q8" s="27">
        <f>GDP!Q$42/10000</f>
        <v>71486856.457908601</v>
      </c>
      <c r="R8" s="27">
        <f>GDP!R$42/10000</f>
        <v>79278923.811820701</v>
      </c>
      <c r="S8" s="27">
        <f>GDP!S$42/10000</f>
        <v>87206816.193002701</v>
      </c>
      <c r="T8" s="27">
        <f>GDP!T$42/10000</f>
        <v>95317050.098951995</v>
      </c>
      <c r="U8" s="27">
        <f>GDP!U$42/10000</f>
        <v>102751780.00667</v>
      </c>
      <c r="V8" s="27">
        <f>GDP!V$42/10000</f>
        <v>110560915.287177</v>
      </c>
      <c r="W8" s="27">
        <f>GDP!W$42/10000</f>
        <v>119848032.17129999</v>
      </c>
      <c r="X8" s="27">
        <f>GDP!X$42/10000</f>
        <v>129795418.841518</v>
      </c>
      <c r="Y8" s="27">
        <f>GDP!Y$42/10000</f>
        <v>141606801.95609599</v>
      </c>
      <c r="Z8" s="27">
        <f>GDP!Z$42/10000</f>
        <v>155767482.15170601</v>
      </c>
      <c r="AA8" s="27">
        <f>GDP!AA$42/10000</f>
        <v>171499997.84902799</v>
      </c>
      <c r="AB8" s="27">
        <f>GDP!AB$42/10000</f>
        <v>189335997.62532699</v>
      </c>
      <c r="AC8" s="27">
        <f>GDP!AC$42/10000</f>
        <v>211298973.34986499</v>
      </c>
      <c r="AD8" s="27">
        <f>GDP!AD$42/10000</f>
        <v>238767839.88534701</v>
      </c>
      <c r="AE8" s="27">
        <f>GDP!AE$42/10000</f>
        <v>260256945.47502899</v>
      </c>
      <c r="AF8" s="27">
        <f>GDP!AF$42/10000</f>
        <v>293754553.91439533</v>
      </c>
      <c r="AG8" s="27"/>
      <c r="AH8" s="27">
        <f>IF(ISNUMBER(VLOOKUP($B8,Area_GDP_80_09,Seq!C$1,FALSE)/10000),VLOOKUP($B8,Area_GDP_80_09,Seq!C$1,FALSE)/10000,".")</f>
        <v>577449.47199999995</v>
      </c>
      <c r="AI8" s="27">
        <f>IF(ISNUMBER(VLOOKUP($B8,Area_GDP_80_09,Seq!D$1,FALSE)/10000),VLOOKUP($B8,Area_GDP_80_09,Seq!D$1,FALSE)/10000,".")</f>
        <v>462960.17920000001</v>
      </c>
      <c r="AJ8" s="27">
        <f>IF(ISNUMBER(VLOOKUP($B8,Area_GDP_80_09,Seq!E$1,FALSE)/10000),VLOOKUP($B8,Area_GDP_80_09,Seq!E$1,FALSE)/10000,".")</f>
        <v>481277.95199999999</v>
      </c>
      <c r="AK8" s="27">
        <f>IF(ISNUMBER(VLOOKUP($B8,Area_GDP_80_09,Seq!F$1,FALSE)/10000),VLOOKUP($B8,Area_GDP_80_09,Seq!F$1,FALSE)/10000,".")</f>
        <v>483691.3664</v>
      </c>
      <c r="AL8" s="27">
        <f>IF(ISNUMBER(VLOOKUP($B8,Area_GDP_80_09,Seq!G$1,FALSE)/10000),VLOOKUP($B8,Area_GDP_80_09,Seq!G$1,FALSE)/10000,".")</f>
        <v>486592.9216</v>
      </c>
      <c r="AM8" s="27">
        <f>IF(ISNUMBER(VLOOKUP($B8,Area_GDP_80_09,Seq!H$1,FALSE)/10000),VLOOKUP($B8,Area_GDP_80_09,Seq!H$1,FALSE)/10000,".")</f>
        <v>479339.05920000002</v>
      </c>
      <c r="AN8" s="27">
        <f>IF(ISNUMBER(VLOOKUP($B8,Area_GDP_80_09,Seq!I$1,FALSE)/10000),VLOOKUP($B8,Area_GDP_80_09,Seq!I$1,FALSE)/10000,".")</f>
        <v>466322.73920000001</v>
      </c>
      <c r="AO8" s="27">
        <f>IF(ISNUMBER(VLOOKUP($B8,Area_GDP_80_09,Seq!J$1,FALSE)/10000),VLOOKUP($B8,Area_GDP_80_09,Seq!J$1,FALSE)/10000,".")</f>
        <v>475691.77600000001</v>
      </c>
      <c r="AP8" s="27">
        <f>IF(ISNUMBER(VLOOKUP($B8,Area_GDP_80_09,Seq!K$1,FALSE)/10000),VLOOKUP($B8,Area_GDP_80_09,Seq!K$1,FALSE)/10000,".")</f>
        <v>480911.87199999997</v>
      </c>
      <c r="AQ8" s="27">
        <f>IF(ISNUMBER(VLOOKUP($B8,Area_GDP_80_09,Seq!L$1,FALSE)/10000),VLOOKUP($B8,Area_GDP_80_09,Seq!L$1,FALSE)/10000,".")</f>
        <v>475745.99680000002</v>
      </c>
      <c r="AR8" s="27">
        <f>IF(ISNUMBER(VLOOKUP($B8,Area_GDP_80_09,Seq!M$1,FALSE)/10000),VLOOKUP($B8,Area_GDP_80_09,Seq!M$1,FALSE)/10000,".")</f>
        <v>480928.87040000001</v>
      </c>
      <c r="AS8" s="27">
        <f>IF(ISNUMBER(VLOOKUP($B8,Area_GDP_80_09,Seq!N$1,FALSE)/10000),VLOOKUP($B8,Area_GDP_80_09,Seq!N$1,FALSE)/10000,".")</f>
        <v>496058.62400000001</v>
      </c>
      <c r="AT8" s="27">
        <f>IF(ISNUMBER(VLOOKUP($B8,Area_GDP_80_09,Seq!O$1,FALSE)/10000),VLOOKUP($B8,Area_GDP_80_09,Seq!O$1,FALSE)/10000,".")</f>
        <v>519663.97440000001</v>
      </c>
      <c r="AU8" s="27">
        <f>IF(ISNUMBER(VLOOKUP($B8,Area_GDP_80_09,Seq!P$1,FALSE)/10000),VLOOKUP($B8,Area_GDP_80_09,Seq!P$1,FALSE)/10000,".")</f>
        <v>521246.71999999997</v>
      </c>
      <c r="AV8" s="27">
        <f>IF(ISNUMBER(VLOOKUP($B8,Area_GDP_80_09,Seq!Q$1,FALSE)/10000),VLOOKUP($B8,Area_GDP_80_09,Seq!Q$1,FALSE)/10000,".")</f>
        <v>537641.98400000005</v>
      </c>
      <c r="AW8" s="27">
        <f>IF(ISNUMBER(VLOOKUP($B8,Area_GDP_80_09,Seq!R$1,FALSE)/10000),VLOOKUP($B8,Area_GDP_80_09,Seq!R$1,FALSE)/10000,".")</f>
        <v>561721.39520000003</v>
      </c>
      <c r="AX8" s="27">
        <f>IF(ISNUMBER(VLOOKUP($B8,Area_GDP_80_09,Seq!S$1,FALSE)/10000),VLOOKUP($B8,Area_GDP_80_09,Seq!S$1,FALSE)/10000,".")</f>
        <v>577889.53599999996</v>
      </c>
      <c r="AY8" s="27">
        <f>IF(ISNUMBER(VLOOKUP($B8,Area_GDP_80_09,Seq!T$1,FALSE)/10000),VLOOKUP($B8,Area_GDP_80_09,Seq!T$1,FALSE)/10000,".")</f>
        <v>569387.77599999995</v>
      </c>
      <c r="AZ8" s="27">
        <f>IF(ISNUMBER(VLOOKUP($B8,Area_GDP_80_09,Seq!U$1,FALSE)/10000),VLOOKUP($B8,Area_GDP_80_09,Seq!U$1,FALSE)/10000,".")</f>
        <v>566207.69279999996</v>
      </c>
      <c r="BA8" s="27">
        <f>IF(ISNUMBER(VLOOKUP($B8,Area_GDP_80_09,Seq!V$1,FALSE)/10000),VLOOKUP($B8,Area_GDP_80_09,Seq!V$1,FALSE)/10000,".")</f>
        <v>583489.28000000003</v>
      </c>
      <c r="BB8" s="27">
        <f>IF(ISNUMBER(VLOOKUP($B8,Area_GDP_80_09,Seq!W$1,FALSE)/10000),VLOOKUP($B8,Area_GDP_80_09,Seq!W$1,FALSE)/10000,".")</f>
        <v>600115.35360000003</v>
      </c>
      <c r="BC8" s="27">
        <f>IF(ISNUMBER(VLOOKUP($B8,Area_GDP_80_09,Seq!X$1,FALSE)/10000),VLOOKUP($B8,Area_GDP_80_09,Seq!X$1,FALSE)/10000,".")</f>
        <v>616582.75840000005</v>
      </c>
      <c r="BD8" s="27">
        <f>IF(ISNUMBER(VLOOKUP($B8,Area_GDP_80_09,Seq!Y$1,FALSE)/10000),VLOOKUP($B8,Area_GDP_80_09,Seq!Y$1,FALSE)/10000,".")</f>
        <v>640457.42079999996</v>
      </c>
      <c r="BE8" s="27">
        <f>IF(ISNUMBER(VLOOKUP($B8,Area_GDP_80_09,Seq!Z$1,FALSE)/10000),VLOOKUP($B8,Area_GDP_80_09,Seq!Z$1,FALSE)/10000,".")</f>
        <v>659056.02560000005</v>
      </c>
      <c r="BF8" s="27">
        <f>IF(ISNUMBER(VLOOKUP($B8,Area_GDP_80_09,Seq!AA$1,FALSE)/10000),VLOOKUP($B8,Area_GDP_80_09,Seq!AA$1,FALSE)/10000,".")</f>
        <v>662379.77599999995</v>
      </c>
      <c r="BG8" s="27">
        <f>IF(ISNUMBER(VLOOKUP($B8,Area_GDP_80_09,Seq!AB$1,FALSE)/10000),VLOOKUP($B8,Area_GDP_80_09,Seq!AB$1,FALSE)/10000,".")</f>
        <v>664946.5344</v>
      </c>
      <c r="BH8" s="27">
        <f>IF(ISNUMBER(VLOOKUP($B8,Area_GDP_80_09,Seq!AC$1,FALSE)/10000),VLOOKUP($B8,Area_GDP_80_09,Seq!AC$1,FALSE)/10000,".")</f>
        <v>694189.0048</v>
      </c>
      <c r="BI8" s="27">
        <f>IF(ISNUMBER(VLOOKUP($B8,Area_GDP_80_09,Seq!AD$1,FALSE)/10000),VLOOKUP($B8,Area_GDP_80_09,Seq!AD$1,FALSE)/10000,".")</f>
        <v>698492.97919999994</v>
      </c>
      <c r="BJ8" s="27" t="str">
        <f>IF(ISNUMBER(VLOOKUP($B8,Area_GDP_80_09,Seq!AE$1,FALSE)/10000),VLOOKUP($B8,Area_GDP_80_09,Seq!AE$1,FALSE)/10000,".")</f>
        <v>.</v>
      </c>
      <c r="BK8" s="27" t="str">
        <f>IF(ISNUMBER(VLOOKUP($B8,Area_GDP_80_09,Seq!AF$1,FALSE)/10000),VLOOKUP($B8,Area_GDP_80_09,Seq!AF$1,FALSE)/10000,".")</f>
        <v>.</v>
      </c>
      <c r="BL8" s="27"/>
      <c r="BM8" s="27"/>
      <c r="BN8" s="27">
        <f>CNPop!A$48</f>
        <v>5.0000000000000001E-3</v>
      </c>
      <c r="BO8" s="27">
        <f>CNPop!B$48</f>
        <v>6.0000000000000001E-3</v>
      </c>
      <c r="BP8" s="27">
        <f>CNPop!C$48</f>
        <v>6.0000000000000001E-3</v>
      </c>
      <c r="BQ8" s="27">
        <f>CNPop!D$48</f>
        <v>7.0000000000000001E-3</v>
      </c>
      <c r="BR8" s="27">
        <f>CNPop!E$48</f>
        <v>7.0000000000000001E-3</v>
      </c>
      <c r="BS8" s="27">
        <f>CNPop!F$48</f>
        <v>8.0000000000000002E-3</v>
      </c>
      <c r="BT8" s="27">
        <f>CNPop!G$48</f>
        <v>8.9999999999999993E-3</v>
      </c>
      <c r="BU8" s="27">
        <f>CNPop!H$48</f>
        <v>0.01</v>
      </c>
      <c r="BV8" s="27">
        <f>CNPop!I$48</f>
        <v>1.0999999999999999E-2</v>
      </c>
      <c r="BW8" s="27">
        <f>CNPop!J$48</f>
        <v>1.2E-2</v>
      </c>
      <c r="BX8" s="27">
        <f>CNPop!K$48</f>
        <v>1.4E-2</v>
      </c>
      <c r="BY8" s="27">
        <f>CNPop!L$48</f>
        <v>1.6E-2</v>
      </c>
      <c r="BZ8" s="27">
        <f>CNPop!M$48</f>
        <v>1.7000000000000001E-2</v>
      </c>
      <c r="CA8" s="27">
        <f>CNPop!N$48</f>
        <v>1.9E-2</v>
      </c>
      <c r="CB8" s="27">
        <f>CNPop!O$48</f>
        <v>2.1000000000000001E-2</v>
      </c>
      <c r="CC8" s="27">
        <f>CNPop!P$48</f>
        <v>2.3E-2</v>
      </c>
      <c r="CD8" s="27">
        <f>CNPop!Q$48</f>
        <v>2.5999999999999999E-2</v>
      </c>
      <c r="CE8" s="27">
        <f>CNPop!R$48</f>
        <v>2.8000000000000001E-2</v>
      </c>
      <c r="CF8" s="27">
        <f>CNPop!S$48</f>
        <v>0.03</v>
      </c>
      <c r="CG8" s="27">
        <f>CNPop!T$48</f>
        <v>3.3000000000000002E-2</v>
      </c>
      <c r="CH8" s="27">
        <f>CNPop!U$48</f>
        <v>3.5999999999999997E-2</v>
      </c>
      <c r="CI8" s="27">
        <f>CNPop!V$48</f>
        <v>3.9E-2</v>
      </c>
      <c r="CJ8" s="27">
        <f>CNPop!W$48</f>
        <v>4.2000000000000003E-2</v>
      </c>
      <c r="CK8" s="27">
        <f>CNPop!X$48</f>
        <v>4.4999999999999998E-2</v>
      </c>
      <c r="CL8" s="27">
        <f>CNPop!Y$48</f>
        <v>4.9000000000000002E-2</v>
      </c>
      <c r="CM8" s="27">
        <f>CNPop!Z$48</f>
        <v>5.1999999999999998E-2</v>
      </c>
      <c r="CN8" s="27">
        <f>CNPop!AA$48</f>
        <v>5.6000000000000001E-2</v>
      </c>
      <c r="CO8" s="27">
        <f>CNPop!AB$48</f>
        <v>0.06</v>
      </c>
      <c r="CP8" s="27">
        <f>CNPop!AC$48</f>
        <v>6.3E-2</v>
      </c>
      <c r="CQ8" s="27"/>
      <c r="CR8" s="27">
        <f t="shared" si="1"/>
        <v>9.736860024362011E-2</v>
      </c>
      <c r="CS8" s="27">
        <f t="shared" si="2"/>
        <v>9.736860024362011E-2</v>
      </c>
      <c r="CT8" s="27">
        <f t="shared" si="3"/>
        <v>9.736860024362011E-2</v>
      </c>
      <c r="CU8" s="27">
        <f t="shared" si="4"/>
        <v>9.736860024362011E-2</v>
      </c>
      <c r="CV8" s="27">
        <f t="shared" si="5"/>
        <v>9.736860024362011E-2</v>
      </c>
      <c r="CW8" s="27">
        <f t="shared" si="6"/>
        <v>9.736860024362011E-2</v>
      </c>
      <c r="CX8" s="27">
        <f t="shared" si="7"/>
        <v>9.736860024362011E-2</v>
      </c>
      <c r="CY8" s="27">
        <f t="shared" si="8"/>
        <v>9.736860024362011E-2</v>
      </c>
      <c r="CZ8" s="27">
        <f t="shared" si="9"/>
        <v>9.736860024362011E-2</v>
      </c>
      <c r="DA8" s="27">
        <f t="shared" si="10"/>
        <v>9.736860024362011E-2</v>
      </c>
      <c r="DB8" s="27">
        <f t="shared" si="11"/>
        <v>9.736860024362011E-2</v>
      </c>
      <c r="DC8" s="27">
        <f t="shared" si="12"/>
        <v>9.736860024362011E-2</v>
      </c>
      <c r="DD8" s="27">
        <f t="shared" si="13"/>
        <v>9.1282747438181697E-2</v>
      </c>
      <c r="DE8" s="27">
        <f t="shared" si="14"/>
        <v>9.1282747438181697E-2</v>
      </c>
      <c r="DF8" s="27">
        <f t="shared" si="15"/>
        <v>9.1282747438181697E-2</v>
      </c>
      <c r="DG8" s="27">
        <f t="shared" si="16"/>
        <v>9.1282747438181697E-2</v>
      </c>
      <c r="DH8" s="27">
        <f t="shared" si="17"/>
        <v>9.1282747438181697E-2</v>
      </c>
      <c r="DI8" s="27">
        <f t="shared" si="18"/>
        <v>9.1282747438181697E-2</v>
      </c>
      <c r="DJ8" s="27">
        <f t="shared" si="19"/>
        <v>9.1282747438181697E-2</v>
      </c>
      <c r="DK8" s="27">
        <f t="shared" si="20"/>
        <v>9.2181367961436139E-2</v>
      </c>
      <c r="DL8" s="27">
        <f t="shared" si="21"/>
        <v>9.2868645249511952E-2</v>
      </c>
      <c r="DM8" s="27">
        <f t="shared" si="22"/>
        <v>9.3092767175684474E-2</v>
      </c>
      <c r="DN8" s="27">
        <f t="shared" si="23"/>
        <v>9.2793067009717206E-2</v>
      </c>
      <c r="DO8" s="27">
        <f t="shared" si="24"/>
        <v>9.2090495599267533E-2</v>
      </c>
      <c r="DP8" s="27">
        <f t="shared" si="25"/>
        <v>9.1184748421171594E-2</v>
      </c>
      <c r="DQ8" s="27">
        <f t="shared" si="26"/>
        <v>9.032493413497264E-2</v>
      </c>
      <c r="DR8" s="27">
        <f t="shared" si="27"/>
        <v>8.9698549710948969E-2</v>
      </c>
      <c r="DS8" s="27">
        <f t="shared" si="28"/>
        <v>8.9330443910906013E-2</v>
      </c>
      <c r="DT8" s="27">
        <f t="shared" si="36"/>
        <v>8.9137860711736516E-2</v>
      </c>
      <c r="DU8" s="27" t="e">
        <f>IF(ISNA(VLOOKUP(CONCATENATE($B8,".SP.TER.TOTL.IN"),Area_pop_80_09,Seq!B$1,FALSE)),".",VLOOKUP(CONCATENATE($B8,".SP.TER.TOTL.IN"),Area_pop_80_09,Seq!B$1,FALSE)/VLOOKUP(CONCATENATE($B8,".SP.POP.TOTL"),Area_pop_80_09,Seq!B$1,FALSE))</f>
        <v>#VALUE!</v>
      </c>
      <c r="DV8" s="27" t="e">
        <f>IF(ISNA(VLOOKUP(CONCATENATE($B8,".SP.TER.TOTL.IN"),Area_pop_80_09,Seq!C$1,FALSE)),".",VLOOKUP(CONCATENATE($B8,".SP.TER.TOTL.IN"),Area_pop_80_09,Seq!C$1,FALSE)/VLOOKUP(CONCATENATE($B8,".SP.POP.TOTL"),Area_pop_80_09,Seq!C$1,FALSE))</f>
        <v>#VALUE!</v>
      </c>
      <c r="DW8" s="27" t="e">
        <f>IF(ISNA(VLOOKUP(CONCATENATE($B8,".SP.TER.TOTL.IN"),Area_pop_80_09,Seq!D$1,FALSE)),".",VLOOKUP(CONCATENATE($B8,".SP.TER.TOTL.IN"),Area_pop_80_09,Seq!D$1,FALSE)/VLOOKUP(CONCATENATE($B8,".SP.POP.TOTL"),Area_pop_80_09,Seq!D$1,FALSE))</f>
        <v>#VALUE!</v>
      </c>
      <c r="DX8" s="27" t="e">
        <f>IF(ISNA(VLOOKUP(CONCATENATE($B8,".SP.TER.TOTL.IN"),Area_pop_80_09,Seq!E$1,FALSE)),".",VLOOKUP(CONCATENATE($B8,".SP.TER.TOTL.IN"),Area_pop_80_09,Seq!E$1,FALSE)/VLOOKUP(CONCATENATE($B8,".SP.POP.TOTL"),Area_pop_80_09,Seq!E$1,FALSE))</f>
        <v>#VALUE!</v>
      </c>
      <c r="DY8" s="27" t="e">
        <f>IF(ISNA(VLOOKUP(CONCATENATE($B8,".SP.TER.TOTL.IN"),Area_pop_80_09,Seq!F$1,FALSE)),".",VLOOKUP(CONCATENATE($B8,".SP.TER.TOTL.IN"),Area_pop_80_09,Seq!F$1,FALSE)/VLOOKUP(CONCATENATE($B8,".SP.POP.TOTL"),Area_pop_80_09,Seq!F$1,FALSE))</f>
        <v>#VALUE!</v>
      </c>
      <c r="DZ8" s="27" t="e">
        <f>IF(ISNA(VLOOKUP(CONCATENATE($B8,".SP.TER.TOTL.IN"),Area_pop_80_09,Seq!G$1,FALSE)),".",VLOOKUP(CONCATENATE($B8,".SP.TER.TOTL.IN"),Area_pop_80_09,Seq!G$1,FALSE)/VLOOKUP(CONCATENATE($B8,".SP.POP.TOTL"),Area_pop_80_09,Seq!G$1,FALSE))</f>
        <v>#VALUE!</v>
      </c>
      <c r="EA8" s="27" t="e">
        <f>IF(ISNA(VLOOKUP(CONCATENATE($B8,".SP.TER.TOTL.IN"),Area_pop_80_09,Seq!H$1,FALSE)),".",VLOOKUP(CONCATENATE($B8,".SP.TER.TOTL.IN"),Area_pop_80_09,Seq!H$1,FALSE)/VLOOKUP(CONCATENATE($B8,".SP.POP.TOTL"),Area_pop_80_09,Seq!H$1,FALSE))</f>
        <v>#VALUE!</v>
      </c>
      <c r="EB8" s="27" t="e">
        <f>IF(ISNA(VLOOKUP(CONCATENATE($B8,".SP.TER.TOTL.IN"),Area_pop_80_09,Seq!I$1,FALSE)),".",VLOOKUP(CONCATENATE($B8,".SP.TER.TOTL.IN"),Area_pop_80_09,Seq!I$1,FALSE)/VLOOKUP(CONCATENATE($B8,".SP.POP.TOTL"),Area_pop_80_09,Seq!I$1,FALSE))</f>
        <v>#VALUE!</v>
      </c>
      <c r="EC8" s="27" t="e">
        <f>IF(ISNA(VLOOKUP(CONCATENATE($B8,".SP.TER.TOTL.IN"),Area_pop_80_09,Seq!J$1,FALSE)),".",VLOOKUP(CONCATENATE($B8,".SP.TER.TOTL.IN"),Area_pop_80_09,Seq!J$1,FALSE)/VLOOKUP(CONCATENATE($B8,".SP.POP.TOTL"),Area_pop_80_09,Seq!J$1,FALSE))</f>
        <v>#VALUE!</v>
      </c>
      <c r="ED8" s="27" t="e">
        <f>IF(ISNA(VLOOKUP(CONCATENATE($B8,".SP.TER.TOTL.IN"),Area_pop_80_09,Seq!K$1,FALSE)),".",VLOOKUP(CONCATENATE($B8,".SP.TER.TOTL.IN"),Area_pop_80_09,Seq!K$1,FALSE)/VLOOKUP(CONCATENATE($B8,".SP.POP.TOTL"),Area_pop_80_09,Seq!K$1,FALSE))</f>
        <v>#VALUE!</v>
      </c>
      <c r="EE8" s="27" t="e">
        <f>IF(ISNA(VLOOKUP(CONCATENATE($B8,".SP.TER.TOTL.IN"),Area_pop_80_09,Seq!L$1,FALSE)),".",VLOOKUP(CONCATENATE($B8,".SP.TER.TOTL.IN"),Area_pop_80_09,Seq!L$1,FALSE)/VLOOKUP(CONCATENATE($B8,".SP.POP.TOTL"),Area_pop_80_09,Seq!L$1,FALSE))</f>
        <v>#VALUE!</v>
      </c>
      <c r="EF8" s="27">
        <f>IF(ISNA(VLOOKUP(CONCATENATE($B8,".SP.TER.TOTL.IN"),Area_pop_80_09,Seq!M$1,FALSE)),".",VLOOKUP(CONCATENATE($B8,".SP.TER.TOTL.IN"),Area_pop_80_09,Seq!M$1,FALSE)/VLOOKUP(CONCATENATE($B8,".SP.POP.TOTL"),Area_pop_80_09,Seq!M$1,FALSE))</f>
        <v>9.736860024362011E-2</v>
      </c>
      <c r="EG8" s="27" t="e">
        <f>IF(ISNA(VLOOKUP(CONCATENATE($B8,".SP.TER.TOTL.IN"),Area_pop_80_09,Seq!N$1,FALSE)),".",VLOOKUP(CONCATENATE($B8,".SP.TER.TOTL.IN"),Area_pop_80_09,Seq!N$1,FALSE)/VLOOKUP(CONCATENATE($B8,".SP.POP.TOTL"),Area_pop_80_09,Seq!N$1,FALSE))</f>
        <v>#VALUE!</v>
      </c>
      <c r="EH8" s="27" t="e">
        <f>IF(ISNA(VLOOKUP(CONCATENATE($B8,".SP.TER.TOTL.IN"),Area_pop_80_09,Seq!O$1,FALSE)),".",VLOOKUP(CONCATENATE($B8,".SP.TER.TOTL.IN"),Area_pop_80_09,Seq!O$1,FALSE)/VLOOKUP(CONCATENATE($B8,".SP.POP.TOTL"),Area_pop_80_09,Seq!O$1,FALSE))</f>
        <v>#VALUE!</v>
      </c>
      <c r="EI8" s="27" t="e">
        <f>IF(ISNA(VLOOKUP(CONCATENATE($B8,".SP.TER.TOTL.IN"),Area_pop_80_09,Seq!P$1,FALSE)),".",VLOOKUP(CONCATENATE($B8,".SP.TER.TOTL.IN"),Area_pop_80_09,Seq!P$1,FALSE)/VLOOKUP(CONCATENATE($B8,".SP.POP.TOTL"),Area_pop_80_09,Seq!P$1,FALSE))</f>
        <v>#VALUE!</v>
      </c>
      <c r="EJ8" s="27" t="e">
        <f>IF(ISNA(VLOOKUP(CONCATENATE($B8,".SP.TER.TOTL.IN"),Area_pop_80_09,Seq!Q$1,FALSE)),".",VLOOKUP(CONCATENATE($B8,".SP.TER.TOTL.IN"),Area_pop_80_09,Seq!Q$1,FALSE)/VLOOKUP(CONCATENATE($B8,".SP.POP.TOTL"),Area_pop_80_09,Seq!Q$1,FALSE))</f>
        <v>#VALUE!</v>
      </c>
      <c r="EK8" s="27" t="e">
        <f>IF(ISNA(VLOOKUP(CONCATENATE($B8,".SP.TER.TOTL.IN"),Area_pop_80_09,Seq!R$1,FALSE)),".",VLOOKUP(CONCATENATE($B8,".SP.TER.TOTL.IN"),Area_pop_80_09,Seq!R$1,FALSE)/VLOOKUP(CONCATENATE($B8,".SP.POP.TOTL"),Area_pop_80_09,Seq!R$1,FALSE))</f>
        <v>#VALUE!</v>
      </c>
      <c r="EL8" s="27" t="e">
        <f>IF(ISNA(VLOOKUP(CONCATENATE($B8,".SP.TER.TOTL.IN"),Area_pop_80_09,Seq!S$1,FALSE)),".",VLOOKUP(CONCATENATE($B8,".SP.TER.TOTL.IN"),Area_pop_80_09,Seq!S$1,FALSE)/VLOOKUP(CONCATENATE($B8,".SP.POP.TOTL"),Area_pop_80_09,Seq!S$1,FALSE))</f>
        <v>#VALUE!</v>
      </c>
      <c r="EM8" s="27">
        <f>IF(ISNA(VLOOKUP(CONCATENATE($B8,".SP.TER.TOTL.IN"),Area_pop_80_09,Seq!T$1,FALSE)),".",VLOOKUP(CONCATENATE($B8,".SP.TER.TOTL.IN"),Area_pop_80_09,Seq!T$1,FALSE)/VLOOKUP(CONCATENATE($B8,".SP.POP.TOTL"),Area_pop_80_09,Seq!T$1,FALSE))</f>
        <v>9.1282747438181697E-2</v>
      </c>
      <c r="EN8" s="27">
        <f>IF(ISNA(VLOOKUP(CONCATENATE($B8,".SP.TER.TOTL.IN"),Area_pop_80_09,Seq!U$1,FALSE)),".",VLOOKUP(CONCATENATE($B8,".SP.TER.TOTL.IN"),Area_pop_80_09,Seq!U$1,FALSE)/VLOOKUP(CONCATENATE($B8,".SP.POP.TOTL"),Area_pop_80_09,Seq!U$1,FALSE))</f>
        <v>9.2181367961436139E-2</v>
      </c>
      <c r="EO8" s="27">
        <f>IF(ISNA(VLOOKUP(CONCATENATE($B8,".SP.TER.TOTL.IN"),Area_pop_80_09,Seq!V$1,FALSE)),".",VLOOKUP(CONCATENATE($B8,".SP.TER.TOTL.IN"),Area_pop_80_09,Seq!V$1,FALSE)/VLOOKUP(CONCATENATE($B8,".SP.POP.TOTL"),Area_pop_80_09,Seq!V$1,FALSE))</f>
        <v>9.2868645249511952E-2</v>
      </c>
      <c r="EP8" s="27">
        <f>IF(ISNA(VLOOKUP(CONCATENATE($B8,".SP.TER.TOTL.IN"),Area_pop_80_09,Seq!W$1,FALSE)),".",VLOOKUP(CONCATENATE($B8,".SP.TER.TOTL.IN"),Area_pop_80_09,Seq!W$1,FALSE)/VLOOKUP(CONCATENATE($B8,".SP.POP.TOTL"),Area_pop_80_09,Seq!W$1,FALSE))</f>
        <v>9.3092767175684474E-2</v>
      </c>
      <c r="EQ8" s="27">
        <f>IF(ISNA(VLOOKUP(CONCATENATE($B8,".SP.TER.TOTL.IN"),Area_pop_80_09,Seq!X$1,FALSE)),".",VLOOKUP(CONCATENATE($B8,".SP.TER.TOTL.IN"),Area_pop_80_09,Seq!X$1,FALSE)/VLOOKUP(CONCATENATE($B8,".SP.POP.TOTL"),Area_pop_80_09,Seq!X$1,FALSE))</f>
        <v>9.2793067009717206E-2</v>
      </c>
      <c r="ER8" s="27">
        <f>IF(ISNA(VLOOKUP(CONCATENATE($B8,".SP.TER.TOTL.IN"),Area_pop_80_09,Seq!Y$1,FALSE)),".",VLOOKUP(CONCATENATE($B8,".SP.TER.TOTL.IN"),Area_pop_80_09,Seq!Y$1,FALSE)/VLOOKUP(CONCATENATE($B8,".SP.POP.TOTL"),Area_pop_80_09,Seq!Y$1,FALSE))</f>
        <v>9.2090495599267533E-2</v>
      </c>
      <c r="ES8" s="27">
        <f>IF(ISNA(VLOOKUP(CONCATENATE($B8,".SP.TER.TOTL.IN"),Area_pop_80_09,Seq!Z$1,FALSE)),".",VLOOKUP(CONCATENATE($B8,".SP.TER.TOTL.IN"),Area_pop_80_09,Seq!Z$1,FALSE)/VLOOKUP(CONCATENATE($B8,".SP.POP.TOTL"),Area_pop_80_09,Seq!Z$1,FALSE))</f>
        <v>9.1184748421171594E-2</v>
      </c>
      <c r="ET8" s="27">
        <f>IF(ISNA(VLOOKUP(CONCATENATE($B8,".SP.TER.TOTL.IN"),Area_pop_80_09,Seq!AA$1,FALSE)),".",VLOOKUP(CONCATENATE($B8,".SP.TER.TOTL.IN"),Area_pop_80_09,Seq!AA$1,FALSE)/VLOOKUP(CONCATENATE($B8,".SP.POP.TOTL"),Area_pop_80_09,Seq!AA$1,FALSE))</f>
        <v>9.032493413497264E-2</v>
      </c>
      <c r="EU8" s="27">
        <f>IF(ISNA(VLOOKUP(CONCATENATE($B8,".SP.TER.TOTL.IN"),Area_pop_80_09,Seq!AB$1,FALSE)),".",VLOOKUP(CONCATENATE($B8,".SP.TER.TOTL.IN"),Area_pop_80_09,Seq!AB$1,FALSE)/VLOOKUP(CONCATENATE($B8,".SP.POP.TOTL"),Area_pop_80_09,Seq!AB$1,FALSE))</f>
        <v>8.9698549710948969E-2</v>
      </c>
      <c r="EV8" s="27">
        <f>IF(ISNA(VLOOKUP(CONCATENATE($B8,".SP.TER.TOTL.IN"),Area_pop_80_09,Seq!AC$1,FALSE)),".",VLOOKUP(CONCATENATE($B8,".SP.TER.TOTL.IN"),Area_pop_80_09,Seq!AC$1,FALSE)/VLOOKUP(CONCATENATE($B8,".SP.POP.TOTL"),Area_pop_80_09,Seq!AC$1,FALSE))</f>
        <v>8.9330443910906013E-2</v>
      </c>
      <c r="EW8" s="27">
        <f>IF(ISNA(VLOOKUP(CONCATENATE($B8,".SP.TER.TOTL.IN"),Area_pop_80_09,Seq!AD$1,FALSE)),".",VLOOKUP(CONCATENATE($B8,".SP.TER.TOTL.IN"),Area_pop_80_09,Seq!AD$1,FALSE)/VLOOKUP(CONCATENATE($B8,".SP.POP.TOTL"),Area_pop_80_09,Seq!AD$1,FALSE))</f>
        <v>8.9137860711736516E-2</v>
      </c>
      <c r="EX8" s="27"/>
      <c r="EY8" s="27"/>
      <c r="EZ8" s="27">
        <f t="shared" si="29"/>
        <v>0.20443148144310669</v>
      </c>
      <c r="FA8" s="27" t="str">
        <f t="shared" si="30"/>
        <v>.</v>
      </c>
      <c r="FB8" s="27">
        <f t="shared" si="37"/>
        <v>0.12894674499431735</v>
      </c>
      <c r="FC8" s="9">
        <f>IF(VLOOKUP($B8,EM_80!$B$1:$C$201,2,FALSE)&gt;0,VLOOKUP($B8,EM_80!$B$1:$C$201,2,FALSE),".")</f>
        <v>39461</v>
      </c>
      <c r="FD8" s="9" t="str">
        <f t="shared" si="31"/>
        <v>.</v>
      </c>
      <c r="FE8" s="9">
        <f t="shared" si="32"/>
        <v>43000</v>
      </c>
      <c r="FF8">
        <f t="shared" si="33"/>
        <v>193028</v>
      </c>
      <c r="FG8">
        <f t="shared" si="34"/>
        <v>256998</v>
      </c>
      <c r="FH8">
        <f t="shared" si="35"/>
        <v>333471</v>
      </c>
      <c r="FJ8" s="9" t="str">
        <f>IF(ISNA(VLOOKUP($B8,Area_EM_90,Seq!C$1,FALSE)),".",VLOOKUP($B8,Area_EM_90,Seq!C$1,FALSE))</f>
        <v>.</v>
      </c>
      <c r="FK8" s="9" t="str">
        <f>IF(ISNA(VLOOKUP($B8,Area_EM_90,Seq!D$1,FALSE)),".",VLOOKUP($B8,Area_EM_90,Seq!D$1,FALSE))</f>
        <v>.</v>
      </c>
      <c r="FL8" s="9" t="str">
        <f>IF(ISNA(VLOOKUP($B8,Area_EM_90,Seq!E$1,FALSE)),".",VLOOKUP($B8,Area_EM_90,Seq!E$1,FALSE))</f>
        <v>.</v>
      </c>
      <c r="FM8" s="9" t="str">
        <f>IF(ISNA(VLOOKUP($B8,Area_EM_90,Seq!F$1,FALSE)),".",VLOOKUP($B8,Area_EM_90,Seq!F$1,FALSE))</f>
        <v>.</v>
      </c>
      <c r="FN8" s="9" t="str">
        <f>IF(ISNA(VLOOKUP($B8,Area_EM_90,Seq!G$1,FALSE)),".",VLOOKUP($B8,Area_EM_90,Seq!G$1,FALSE))</f>
        <v>.</v>
      </c>
      <c r="FO8" s="9" t="str">
        <f>IF(ISNA(VLOOKUP($B8,Area_EM_90,Seq!H$1,FALSE)),".",VLOOKUP($B8,Area_EM_90,Seq!H$1,FALSE))</f>
        <v>.</v>
      </c>
      <c r="FP8" s="9" t="str">
        <f>IF(ISNA(VLOOKUP($B8,Area_EM_90,Seq!I$1,FALSE)),".",VLOOKUP($B8,Area_EM_90,Seq!I$1,FALSE))</f>
        <v>.</v>
      </c>
      <c r="FQ8" s="9" t="str">
        <f>IF(ISNA(VLOOKUP($B8,Area_EM_90,Seq!J$1,FALSE)),".",VLOOKUP($B8,Area_EM_90,Seq!J$1,FALSE))</f>
        <v>.</v>
      </c>
      <c r="FR8" s="9" t="str">
        <f>IF(ISNA(VLOOKUP($B8,Area_EM_00,Seq!C$1,FALSE)),".",VLOOKUP($B8,Area_EM_00,Seq!C$1,FALSE))</f>
        <v>.</v>
      </c>
      <c r="FS8" s="9" t="str">
        <f>IF(ISNA(VLOOKUP($B8,Area_EM_00,Seq!D$1,FALSE)),".",VLOOKUP($B8,Area_EM_00,Seq!D$1,FALSE))</f>
        <v>.</v>
      </c>
      <c r="FT8" s="9" t="str">
        <f>IF(ISNA(VLOOKUP($B8,Area_EM_00,Seq!E$1,FALSE)),".",VLOOKUP($B8,Area_EM_00,Seq!E$1,FALSE))</f>
        <v>.</v>
      </c>
      <c r="FU8" s="9" t="str">
        <f>IF(ISNA(VLOOKUP($B8,Area_EM_00,Seq!F$1,FALSE)),".",VLOOKUP($B8,Area_EM_00,Seq!F$1,FALSE))</f>
        <v>.</v>
      </c>
      <c r="FV8" s="9" t="str">
        <f>IF(ISNA(VLOOKUP($B8,Area_EM_00,Seq!G$1,FALSE)),".",VLOOKUP($B8,Area_EM_00,Seq!G$1,FALSE))</f>
        <v>.</v>
      </c>
      <c r="FW8" s="9" t="str">
        <f>IF(ISNA(VLOOKUP($B8,Area_EM_00,Seq!H$1,FALSE)),".",VLOOKUP($B8,Area_EM_00,Seq!H$1,FALSE))</f>
        <v>.</v>
      </c>
      <c r="FX8" s="9" t="str">
        <f>IF(ISNA(VLOOKUP($B8,Area_EM_00,Seq!I$1,FALSE)),".",VLOOKUP($B8,Area_EM_00,Seq!I$1,FALSE))</f>
        <v>.</v>
      </c>
      <c r="FY8" s="9" t="str">
        <f>IF(ISNA(VLOOKUP($B8,Area_EM_00,Seq!J$1,FALSE)),".",VLOOKUP($B8,Area_EM_00,Seq!J$1,FALSE))</f>
        <v>.</v>
      </c>
      <c r="GA8" s="27"/>
    </row>
    <row r="9" spans="1:183">
      <c r="A9" s="25" t="s">
        <v>2312</v>
      </c>
      <c r="B9" s="26" t="str">
        <f t="shared" si="0"/>
        <v>Myanmar</v>
      </c>
      <c r="C9" s="27">
        <f>GDP!C$42/10000</f>
        <v>18294194.281532999</v>
      </c>
      <c r="D9" s="27">
        <f>GDP!D$42/10000</f>
        <v>19245492.3841727</v>
      </c>
      <c r="E9" s="27">
        <f>GDP!E$42/10000</f>
        <v>20996832.1911324</v>
      </c>
      <c r="F9" s="27">
        <f>GDP!F$42/10000</f>
        <v>23285486.8999658</v>
      </c>
      <c r="G9" s="27">
        <f>GDP!G$42/10000</f>
        <v>26824880.9087606</v>
      </c>
      <c r="H9" s="27">
        <f>GDP!H$42/10000</f>
        <v>30446239.831443299</v>
      </c>
      <c r="I9" s="27">
        <f>GDP!I$42/10000</f>
        <v>33125508.936610304</v>
      </c>
      <c r="J9" s="27">
        <f>GDP!J$42/10000</f>
        <v>36968067.973257102</v>
      </c>
      <c r="K9" s="27">
        <f>GDP!K$42/10000</f>
        <v>41145459.654235199</v>
      </c>
      <c r="L9" s="27">
        <f>GDP!L$42/10000</f>
        <v>42832423.5000588</v>
      </c>
      <c r="M9" s="27">
        <f>GDP!M$42/10000</f>
        <v>44460055.593061104</v>
      </c>
      <c r="N9" s="27">
        <f>GDP!N$42/10000</f>
        <v>48550380.707622699</v>
      </c>
      <c r="O9" s="27">
        <f>GDP!O$42/10000</f>
        <v>55444534.768105105</v>
      </c>
      <c r="P9" s="27">
        <f>GDP!P$42/10000</f>
        <v>63206769.635639794</v>
      </c>
      <c r="Q9" s="27">
        <f>GDP!Q$42/10000</f>
        <v>71486856.457908601</v>
      </c>
      <c r="R9" s="27">
        <f>GDP!R$42/10000</f>
        <v>79278923.811820701</v>
      </c>
      <c r="S9" s="27">
        <f>GDP!S$42/10000</f>
        <v>87206816.193002701</v>
      </c>
      <c r="T9" s="27">
        <f>GDP!T$42/10000</f>
        <v>95317050.098951995</v>
      </c>
      <c r="U9" s="27">
        <f>GDP!U$42/10000</f>
        <v>102751780.00667</v>
      </c>
      <c r="V9" s="27">
        <f>GDP!V$42/10000</f>
        <v>110560915.287177</v>
      </c>
      <c r="W9" s="27">
        <f>GDP!W$42/10000</f>
        <v>119848032.17129999</v>
      </c>
      <c r="X9" s="27">
        <f>GDP!X$42/10000</f>
        <v>129795418.841518</v>
      </c>
      <c r="Y9" s="27">
        <f>GDP!Y$42/10000</f>
        <v>141606801.95609599</v>
      </c>
      <c r="Z9" s="27">
        <f>GDP!Z$42/10000</f>
        <v>155767482.15170601</v>
      </c>
      <c r="AA9" s="27">
        <f>GDP!AA$42/10000</f>
        <v>171499997.84902799</v>
      </c>
      <c r="AB9" s="27">
        <f>GDP!AB$42/10000</f>
        <v>189335997.62532699</v>
      </c>
      <c r="AC9" s="27">
        <f>GDP!AC$42/10000</f>
        <v>211298973.34986499</v>
      </c>
      <c r="AD9" s="27">
        <f>GDP!AD$42/10000</f>
        <v>238767839.88534701</v>
      </c>
      <c r="AE9" s="27">
        <f>GDP!AE$42/10000</f>
        <v>260256945.47502899</v>
      </c>
      <c r="AF9" s="27">
        <f>GDP!AF$42/10000</f>
        <v>293754553.91439533</v>
      </c>
      <c r="AG9" s="27"/>
      <c r="AH9" s="27" t="str">
        <f>IF(ISNUMBER(VLOOKUP($B9,Area_GDP_80_09,Seq!C$1,FALSE)/10000),VLOOKUP($B9,Area_GDP_80_09,Seq!C$1,FALSE)/10000,".")</f>
        <v>.</v>
      </c>
      <c r="AI9" s="27" t="str">
        <f>IF(ISNUMBER(VLOOKUP($B9,Area_GDP_80_09,Seq!D$1,FALSE)/10000),VLOOKUP($B9,Area_GDP_80_09,Seq!D$1,FALSE)/10000,".")</f>
        <v>.</v>
      </c>
      <c r="AJ9" s="27" t="str">
        <f>IF(ISNUMBER(VLOOKUP($B9,Area_GDP_80_09,Seq!E$1,FALSE)/10000),VLOOKUP($B9,Area_GDP_80_09,Seq!E$1,FALSE)/10000,".")</f>
        <v>.</v>
      </c>
      <c r="AK9" s="27" t="str">
        <f>IF(ISNUMBER(VLOOKUP($B9,Area_GDP_80_09,Seq!F$1,FALSE)/10000),VLOOKUP($B9,Area_GDP_80_09,Seq!F$1,FALSE)/10000,".")</f>
        <v>.</v>
      </c>
      <c r="AL9" s="27" t="str">
        <f>IF(ISNUMBER(VLOOKUP($B9,Area_GDP_80_09,Seq!G$1,FALSE)/10000),VLOOKUP($B9,Area_GDP_80_09,Seq!G$1,FALSE)/10000,".")</f>
        <v>.</v>
      </c>
      <c r="AM9" s="27" t="str">
        <f>IF(ISNUMBER(VLOOKUP($B9,Area_GDP_80_09,Seq!H$1,FALSE)/10000),VLOOKUP($B9,Area_GDP_80_09,Seq!H$1,FALSE)/10000,".")</f>
        <v>.</v>
      </c>
      <c r="AN9" s="27" t="str">
        <f>IF(ISNUMBER(VLOOKUP($B9,Area_GDP_80_09,Seq!I$1,FALSE)/10000),VLOOKUP($B9,Area_GDP_80_09,Seq!I$1,FALSE)/10000,".")</f>
        <v>.</v>
      </c>
      <c r="AO9" s="27" t="str">
        <f>IF(ISNUMBER(VLOOKUP($B9,Area_GDP_80_09,Seq!J$1,FALSE)/10000),VLOOKUP($B9,Area_GDP_80_09,Seq!J$1,FALSE)/10000,".")</f>
        <v>.</v>
      </c>
      <c r="AP9" s="27" t="str">
        <f>IF(ISNUMBER(VLOOKUP($B9,Area_GDP_80_09,Seq!K$1,FALSE)/10000),VLOOKUP($B9,Area_GDP_80_09,Seq!K$1,FALSE)/10000,".")</f>
        <v>.</v>
      </c>
      <c r="AQ9" s="27" t="str">
        <f>IF(ISNUMBER(VLOOKUP($B9,Area_GDP_80_09,Seq!L$1,FALSE)/10000),VLOOKUP($B9,Area_GDP_80_09,Seq!L$1,FALSE)/10000,".")</f>
        <v>.</v>
      </c>
      <c r="AR9" s="27" t="str">
        <f>IF(ISNUMBER(VLOOKUP($B9,Area_GDP_80_09,Seq!M$1,FALSE)/10000),VLOOKUP($B9,Area_GDP_80_09,Seq!M$1,FALSE)/10000,".")</f>
        <v>.</v>
      </c>
      <c r="AS9" s="27" t="str">
        <f>IF(ISNUMBER(VLOOKUP($B9,Area_GDP_80_09,Seq!N$1,FALSE)/10000),VLOOKUP($B9,Area_GDP_80_09,Seq!N$1,FALSE)/10000,".")</f>
        <v>.</v>
      </c>
      <c r="AT9" s="27" t="str">
        <f>IF(ISNUMBER(VLOOKUP($B9,Area_GDP_80_09,Seq!O$1,FALSE)/10000),VLOOKUP($B9,Area_GDP_80_09,Seq!O$1,FALSE)/10000,".")</f>
        <v>.</v>
      </c>
      <c r="AU9" s="27" t="str">
        <f>IF(ISNUMBER(VLOOKUP($B9,Area_GDP_80_09,Seq!P$1,FALSE)/10000),VLOOKUP($B9,Area_GDP_80_09,Seq!P$1,FALSE)/10000,".")</f>
        <v>.</v>
      </c>
      <c r="AV9" s="27" t="str">
        <f>IF(ISNUMBER(VLOOKUP($B9,Area_GDP_80_09,Seq!Q$1,FALSE)/10000),VLOOKUP($B9,Area_GDP_80_09,Seq!Q$1,FALSE)/10000,".")</f>
        <v>.</v>
      </c>
      <c r="AW9" s="27" t="str">
        <f>IF(ISNUMBER(VLOOKUP($B9,Area_GDP_80_09,Seq!R$1,FALSE)/10000),VLOOKUP($B9,Area_GDP_80_09,Seq!R$1,FALSE)/10000,".")</f>
        <v>.</v>
      </c>
      <c r="AX9" s="27" t="str">
        <f>IF(ISNUMBER(VLOOKUP($B9,Area_GDP_80_09,Seq!S$1,FALSE)/10000),VLOOKUP($B9,Area_GDP_80_09,Seq!S$1,FALSE)/10000,".")</f>
        <v>.</v>
      </c>
      <c r="AY9" s="27" t="str">
        <f>IF(ISNUMBER(VLOOKUP($B9,Area_GDP_80_09,Seq!T$1,FALSE)/10000),VLOOKUP($B9,Area_GDP_80_09,Seq!T$1,FALSE)/10000,".")</f>
        <v>.</v>
      </c>
      <c r="AZ9" s="27" t="str">
        <f>IF(ISNUMBER(VLOOKUP($B9,Area_GDP_80_09,Seq!U$1,FALSE)/10000),VLOOKUP($B9,Area_GDP_80_09,Seq!U$1,FALSE)/10000,".")</f>
        <v>.</v>
      </c>
      <c r="BA9" s="27" t="str">
        <f>IF(ISNUMBER(VLOOKUP($B9,Area_GDP_80_09,Seq!V$1,FALSE)/10000),VLOOKUP($B9,Area_GDP_80_09,Seq!V$1,FALSE)/10000,".")</f>
        <v>.</v>
      </c>
      <c r="BB9" s="27" t="str">
        <f>IF(ISNUMBER(VLOOKUP($B9,Area_GDP_80_09,Seq!W$1,FALSE)/10000),VLOOKUP($B9,Area_GDP_80_09,Seq!W$1,FALSE)/10000,".")</f>
        <v>.</v>
      </c>
      <c r="BC9" s="27" t="str">
        <f>IF(ISNUMBER(VLOOKUP($B9,Area_GDP_80_09,Seq!X$1,FALSE)/10000),VLOOKUP($B9,Area_GDP_80_09,Seq!X$1,FALSE)/10000,".")</f>
        <v>.</v>
      </c>
      <c r="BD9" s="27" t="str">
        <f>IF(ISNUMBER(VLOOKUP($B9,Area_GDP_80_09,Seq!Y$1,FALSE)/10000),VLOOKUP($B9,Area_GDP_80_09,Seq!Y$1,FALSE)/10000,".")</f>
        <v>.</v>
      </c>
      <c r="BE9" s="27" t="str">
        <f>IF(ISNUMBER(VLOOKUP($B9,Area_GDP_80_09,Seq!Z$1,FALSE)/10000),VLOOKUP($B9,Area_GDP_80_09,Seq!Z$1,FALSE)/10000,".")</f>
        <v>.</v>
      </c>
      <c r="BF9" s="27" t="str">
        <f>IF(ISNUMBER(VLOOKUP($B9,Area_GDP_80_09,Seq!AA$1,FALSE)/10000),VLOOKUP($B9,Area_GDP_80_09,Seq!AA$1,FALSE)/10000,".")</f>
        <v>.</v>
      </c>
      <c r="BG9" s="27" t="str">
        <f>IF(ISNUMBER(VLOOKUP($B9,Area_GDP_80_09,Seq!AB$1,FALSE)/10000),VLOOKUP($B9,Area_GDP_80_09,Seq!AB$1,FALSE)/10000,".")</f>
        <v>.</v>
      </c>
      <c r="BH9" s="27" t="str">
        <f>IF(ISNUMBER(VLOOKUP($B9,Area_GDP_80_09,Seq!AC$1,FALSE)/10000),VLOOKUP($B9,Area_GDP_80_09,Seq!AC$1,FALSE)/10000,".")</f>
        <v>.</v>
      </c>
      <c r="BI9" s="27" t="str">
        <f>IF(ISNUMBER(VLOOKUP($B9,Area_GDP_80_09,Seq!AD$1,FALSE)/10000),VLOOKUP($B9,Area_GDP_80_09,Seq!AD$1,FALSE)/10000,".")</f>
        <v>.</v>
      </c>
      <c r="BJ9" s="27" t="str">
        <f>IF(ISNUMBER(VLOOKUP($B9,Area_GDP_80_09,Seq!AE$1,FALSE)/10000),VLOOKUP($B9,Area_GDP_80_09,Seq!AE$1,FALSE)/10000,".")</f>
        <v>.</v>
      </c>
      <c r="BK9" s="27" t="str">
        <f>IF(ISNUMBER(VLOOKUP($B9,Area_GDP_80_09,Seq!AF$1,FALSE)/10000),VLOOKUP($B9,Area_GDP_80_09,Seq!AF$1,FALSE)/10000,".")</f>
        <v>.</v>
      </c>
      <c r="BL9" s="27"/>
      <c r="BM9" s="27"/>
      <c r="BN9" s="27">
        <f>CNPop!A$48</f>
        <v>5.0000000000000001E-3</v>
      </c>
      <c r="BO9" s="27">
        <f>CNPop!B$48</f>
        <v>6.0000000000000001E-3</v>
      </c>
      <c r="BP9" s="27">
        <f>CNPop!C$48</f>
        <v>6.0000000000000001E-3</v>
      </c>
      <c r="BQ9" s="27">
        <f>CNPop!D$48</f>
        <v>7.0000000000000001E-3</v>
      </c>
      <c r="BR9" s="27">
        <f>CNPop!E$48</f>
        <v>7.0000000000000001E-3</v>
      </c>
      <c r="BS9" s="27">
        <f>CNPop!F$48</f>
        <v>8.0000000000000002E-3</v>
      </c>
      <c r="BT9" s="27">
        <f>CNPop!G$48</f>
        <v>8.9999999999999993E-3</v>
      </c>
      <c r="BU9" s="27">
        <f>CNPop!H$48</f>
        <v>0.01</v>
      </c>
      <c r="BV9" s="27">
        <f>CNPop!I$48</f>
        <v>1.0999999999999999E-2</v>
      </c>
      <c r="BW9" s="27">
        <f>CNPop!J$48</f>
        <v>1.2E-2</v>
      </c>
      <c r="BX9" s="27">
        <f>CNPop!K$48</f>
        <v>1.4E-2</v>
      </c>
      <c r="BY9" s="27">
        <f>CNPop!L$48</f>
        <v>1.6E-2</v>
      </c>
      <c r="BZ9" s="27">
        <f>CNPop!M$48</f>
        <v>1.7000000000000001E-2</v>
      </c>
      <c r="CA9" s="27">
        <f>CNPop!N$48</f>
        <v>1.9E-2</v>
      </c>
      <c r="CB9" s="27">
        <f>CNPop!O$48</f>
        <v>2.1000000000000001E-2</v>
      </c>
      <c r="CC9" s="27">
        <f>CNPop!P$48</f>
        <v>2.3E-2</v>
      </c>
      <c r="CD9" s="27">
        <f>CNPop!Q$48</f>
        <v>2.5999999999999999E-2</v>
      </c>
      <c r="CE9" s="27">
        <f>CNPop!R$48</f>
        <v>2.8000000000000001E-2</v>
      </c>
      <c r="CF9" s="27">
        <f>CNPop!S$48</f>
        <v>0.03</v>
      </c>
      <c r="CG9" s="27">
        <f>CNPop!T$48</f>
        <v>3.3000000000000002E-2</v>
      </c>
      <c r="CH9" s="27">
        <f>CNPop!U$48</f>
        <v>3.5999999999999997E-2</v>
      </c>
      <c r="CI9" s="27">
        <f>CNPop!V$48</f>
        <v>3.9E-2</v>
      </c>
      <c r="CJ9" s="27">
        <f>CNPop!W$48</f>
        <v>4.2000000000000003E-2</v>
      </c>
      <c r="CK9" s="27">
        <f>CNPop!X$48</f>
        <v>4.4999999999999998E-2</v>
      </c>
      <c r="CL9" s="27">
        <f>CNPop!Y$48</f>
        <v>4.9000000000000002E-2</v>
      </c>
      <c r="CM9" s="27">
        <f>CNPop!Z$48</f>
        <v>5.1999999999999998E-2</v>
      </c>
      <c r="CN9" s="27">
        <f>CNPop!AA$48</f>
        <v>5.6000000000000001E-2</v>
      </c>
      <c r="CO9" s="27">
        <f>CNPop!AB$48</f>
        <v>0.06</v>
      </c>
      <c r="CP9" s="27">
        <f>CNPop!AC$48</f>
        <v>6.3E-2</v>
      </c>
      <c r="CQ9" s="27"/>
      <c r="CR9" s="27">
        <f t="shared" si="1"/>
        <v>0.10570866743106265</v>
      </c>
      <c r="CS9" s="27">
        <f t="shared" si="2"/>
        <v>0.10570866743106265</v>
      </c>
      <c r="CT9" s="27">
        <f t="shared" si="3"/>
        <v>0.10570866743106265</v>
      </c>
      <c r="CU9" s="27">
        <f t="shared" si="4"/>
        <v>0.10570866743106265</v>
      </c>
      <c r="CV9" s="27">
        <f t="shared" si="5"/>
        <v>0.10570866743106265</v>
      </c>
      <c r="CW9" s="27">
        <f t="shared" si="6"/>
        <v>0.10570866743106265</v>
      </c>
      <c r="CX9" s="27">
        <f t="shared" si="7"/>
        <v>0.10570866743106265</v>
      </c>
      <c r="CY9" s="27">
        <f t="shared" si="8"/>
        <v>0.10570866743106265</v>
      </c>
      <c r="CZ9" s="27">
        <f t="shared" si="9"/>
        <v>0.10570866743106265</v>
      </c>
      <c r="DA9" s="27">
        <f t="shared" si="10"/>
        <v>0.10570866743106265</v>
      </c>
      <c r="DB9" s="27">
        <f t="shared" si="11"/>
        <v>0.10570866743106265</v>
      </c>
      <c r="DC9" s="27">
        <f t="shared" si="12"/>
        <v>0.10570866743106265</v>
      </c>
      <c r="DD9" s="27">
        <f t="shared" si="13"/>
        <v>0.10543644989809949</v>
      </c>
      <c r="DE9" s="27">
        <f t="shared" si="14"/>
        <v>0.10543644989809949</v>
      </c>
      <c r="DF9" s="27">
        <f t="shared" si="15"/>
        <v>0.10543644989809949</v>
      </c>
      <c r="DG9" s="27">
        <f t="shared" si="16"/>
        <v>0.10543644989809949</v>
      </c>
      <c r="DH9" s="27">
        <f t="shared" si="17"/>
        <v>0.10543644989809949</v>
      </c>
      <c r="DI9" s="27">
        <f t="shared" si="18"/>
        <v>0.10543644989809949</v>
      </c>
      <c r="DJ9" s="27">
        <f t="shared" si="19"/>
        <v>0.10543644989809949</v>
      </c>
      <c r="DK9" s="27">
        <f t="shared" si="20"/>
        <v>0.10604221507791575</v>
      </c>
      <c r="DL9" s="27">
        <f t="shared" si="21"/>
        <v>0.10635621648734572</v>
      </c>
      <c r="DM9" s="27">
        <f t="shared" si="22"/>
        <v>0.10613927429664119</v>
      </c>
      <c r="DN9" s="27">
        <f t="shared" si="23"/>
        <v>0.10528469370545412</v>
      </c>
      <c r="DO9" s="27">
        <f t="shared" si="24"/>
        <v>0.10386637513965763</v>
      </c>
      <c r="DP9" s="27">
        <f t="shared" si="25"/>
        <v>0.10202540142894782</v>
      </c>
      <c r="DQ9" s="27">
        <f t="shared" si="26"/>
        <v>0.10001890147944101</v>
      </c>
      <c r="DR9" s="27">
        <f t="shared" si="27"/>
        <v>9.8059584398232258E-2</v>
      </c>
      <c r="DS9" s="27">
        <f t="shared" si="28"/>
        <v>9.6238131735459254E-2</v>
      </c>
      <c r="DT9" s="27">
        <f t="shared" si="36"/>
        <v>9.450822598195642E-2</v>
      </c>
      <c r="DU9" s="27" t="e">
        <f>IF(ISNA(VLOOKUP(CONCATENATE($B9,".SP.TER.TOTL.IN"),Area_pop_80_09,Seq!B$1,FALSE)),".",VLOOKUP(CONCATENATE($B9,".SP.TER.TOTL.IN"),Area_pop_80_09,Seq!B$1,FALSE)/VLOOKUP(CONCATENATE($B9,".SP.POP.TOTL"),Area_pop_80_09,Seq!B$1,FALSE))</f>
        <v>#VALUE!</v>
      </c>
      <c r="DV9" s="27" t="e">
        <f>IF(ISNA(VLOOKUP(CONCATENATE($B9,".SP.TER.TOTL.IN"),Area_pop_80_09,Seq!C$1,FALSE)),".",VLOOKUP(CONCATENATE($B9,".SP.TER.TOTL.IN"),Area_pop_80_09,Seq!C$1,FALSE)/VLOOKUP(CONCATENATE($B9,".SP.POP.TOTL"),Area_pop_80_09,Seq!C$1,FALSE))</f>
        <v>#VALUE!</v>
      </c>
      <c r="DW9" s="27" t="e">
        <f>IF(ISNA(VLOOKUP(CONCATENATE($B9,".SP.TER.TOTL.IN"),Area_pop_80_09,Seq!D$1,FALSE)),".",VLOOKUP(CONCATENATE($B9,".SP.TER.TOTL.IN"),Area_pop_80_09,Seq!D$1,FALSE)/VLOOKUP(CONCATENATE($B9,".SP.POP.TOTL"),Area_pop_80_09,Seq!D$1,FALSE))</f>
        <v>#VALUE!</v>
      </c>
      <c r="DX9" s="27" t="e">
        <f>IF(ISNA(VLOOKUP(CONCATENATE($B9,".SP.TER.TOTL.IN"),Area_pop_80_09,Seq!E$1,FALSE)),".",VLOOKUP(CONCATENATE($B9,".SP.TER.TOTL.IN"),Area_pop_80_09,Seq!E$1,FALSE)/VLOOKUP(CONCATENATE($B9,".SP.POP.TOTL"),Area_pop_80_09,Seq!E$1,FALSE))</f>
        <v>#VALUE!</v>
      </c>
      <c r="DY9" s="27" t="e">
        <f>IF(ISNA(VLOOKUP(CONCATENATE($B9,".SP.TER.TOTL.IN"),Area_pop_80_09,Seq!F$1,FALSE)),".",VLOOKUP(CONCATENATE($B9,".SP.TER.TOTL.IN"),Area_pop_80_09,Seq!F$1,FALSE)/VLOOKUP(CONCATENATE($B9,".SP.POP.TOTL"),Area_pop_80_09,Seq!F$1,FALSE))</f>
        <v>#VALUE!</v>
      </c>
      <c r="DZ9" s="27" t="e">
        <f>IF(ISNA(VLOOKUP(CONCATENATE($B9,".SP.TER.TOTL.IN"),Area_pop_80_09,Seq!G$1,FALSE)),".",VLOOKUP(CONCATENATE($B9,".SP.TER.TOTL.IN"),Area_pop_80_09,Seq!G$1,FALSE)/VLOOKUP(CONCATENATE($B9,".SP.POP.TOTL"),Area_pop_80_09,Seq!G$1,FALSE))</f>
        <v>#VALUE!</v>
      </c>
      <c r="EA9" s="27" t="e">
        <f>IF(ISNA(VLOOKUP(CONCATENATE($B9,".SP.TER.TOTL.IN"),Area_pop_80_09,Seq!H$1,FALSE)),".",VLOOKUP(CONCATENATE($B9,".SP.TER.TOTL.IN"),Area_pop_80_09,Seq!H$1,FALSE)/VLOOKUP(CONCATENATE($B9,".SP.POP.TOTL"),Area_pop_80_09,Seq!H$1,FALSE))</f>
        <v>#VALUE!</v>
      </c>
      <c r="EB9" s="27" t="e">
        <f>IF(ISNA(VLOOKUP(CONCATENATE($B9,".SP.TER.TOTL.IN"),Area_pop_80_09,Seq!I$1,FALSE)),".",VLOOKUP(CONCATENATE($B9,".SP.TER.TOTL.IN"),Area_pop_80_09,Seq!I$1,FALSE)/VLOOKUP(CONCATENATE($B9,".SP.POP.TOTL"),Area_pop_80_09,Seq!I$1,FALSE))</f>
        <v>#VALUE!</v>
      </c>
      <c r="EC9" s="27" t="e">
        <f>IF(ISNA(VLOOKUP(CONCATENATE($B9,".SP.TER.TOTL.IN"),Area_pop_80_09,Seq!J$1,FALSE)),".",VLOOKUP(CONCATENATE($B9,".SP.TER.TOTL.IN"),Area_pop_80_09,Seq!J$1,FALSE)/VLOOKUP(CONCATENATE($B9,".SP.POP.TOTL"),Area_pop_80_09,Seq!J$1,FALSE))</f>
        <v>#VALUE!</v>
      </c>
      <c r="ED9" s="27" t="e">
        <f>IF(ISNA(VLOOKUP(CONCATENATE($B9,".SP.TER.TOTL.IN"),Area_pop_80_09,Seq!K$1,FALSE)),".",VLOOKUP(CONCATENATE($B9,".SP.TER.TOTL.IN"),Area_pop_80_09,Seq!K$1,FALSE)/VLOOKUP(CONCATENATE($B9,".SP.POP.TOTL"),Area_pop_80_09,Seq!K$1,FALSE))</f>
        <v>#VALUE!</v>
      </c>
      <c r="EE9" s="27" t="e">
        <f>IF(ISNA(VLOOKUP(CONCATENATE($B9,".SP.TER.TOTL.IN"),Area_pop_80_09,Seq!L$1,FALSE)),".",VLOOKUP(CONCATENATE($B9,".SP.TER.TOTL.IN"),Area_pop_80_09,Seq!L$1,FALSE)/VLOOKUP(CONCATENATE($B9,".SP.POP.TOTL"),Area_pop_80_09,Seq!L$1,FALSE))</f>
        <v>#VALUE!</v>
      </c>
      <c r="EF9" s="27">
        <f>IF(ISNA(VLOOKUP(CONCATENATE($B9,".SP.TER.TOTL.IN"),Area_pop_80_09,Seq!M$1,FALSE)),".",VLOOKUP(CONCATENATE($B9,".SP.TER.TOTL.IN"),Area_pop_80_09,Seq!M$1,FALSE)/VLOOKUP(CONCATENATE($B9,".SP.POP.TOTL"),Area_pop_80_09,Seq!M$1,FALSE))</f>
        <v>0.10570866743106265</v>
      </c>
      <c r="EG9" s="27" t="e">
        <f>IF(ISNA(VLOOKUP(CONCATENATE($B9,".SP.TER.TOTL.IN"),Area_pop_80_09,Seq!N$1,FALSE)),".",VLOOKUP(CONCATENATE($B9,".SP.TER.TOTL.IN"),Area_pop_80_09,Seq!N$1,FALSE)/VLOOKUP(CONCATENATE($B9,".SP.POP.TOTL"),Area_pop_80_09,Seq!N$1,FALSE))</f>
        <v>#VALUE!</v>
      </c>
      <c r="EH9" s="27" t="e">
        <f>IF(ISNA(VLOOKUP(CONCATENATE($B9,".SP.TER.TOTL.IN"),Area_pop_80_09,Seq!O$1,FALSE)),".",VLOOKUP(CONCATENATE($B9,".SP.TER.TOTL.IN"),Area_pop_80_09,Seq!O$1,FALSE)/VLOOKUP(CONCATENATE($B9,".SP.POP.TOTL"),Area_pop_80_09,Seq!O$1,FALSE))</f>
        <v>#VALUE!</v>
      </c>
      <c r="EI9" s="27" t="e">
        <f>IF(ISNA(VLOOKUP(CONCATENATE($B9,".SP.TER.TOTL.IN"),Area_pop_80_09,Seq!P$1,FALSE)),".",VLOOKUP(CONCATENATE($B9,".SP.TER.TOTL.IN"),Area_pop_80_09,Seq!P$1,FALSE)/VLOOKUP(CONCATENATE($B9,".SP.POP.TOTL"),Area_pop_80_09,Seq!P$1,FALSE))</f>
        <v>#VALUE!</v>
      </c>
      <c r="EJ9" s="27" t="e">
        <f>IF(ISNA(VLOOKUP(CONCATENATE($B9,".SP.TER.TOTL.IN"),Area_pop_80_09,Seq!Q$1,FALSE)),".",VLOOKUP(CONCATENATE($B9,".SP.TER.TOTL.IN"),Area_pop_80_09,Seq!Q$1,FALSE)/VLOOKUP(CONCATENATE($B9,".SP.POP.TOTL"),Area_pop_80_09,Seq!Q$1,FALSE))</f>
        <v>#VALUE!</v>
      </c>
      <c r="EK9" s="27" t="e">
        <f>IF(ISNA(VLOOKUP(CONCATENATE($B9,".SP.TER.TOTL.IN"),Area_pop_80_09,Seq!R$1,FALSE)),".",VLOOKUP(CONCATENATE($B9,".SP.TER.TOTL.IN"),Area_pop_80_09,Seq!R$1,FALSE)/VLOOKUP(CONCATENATE($B9,".SP.POP.TOTL"),Area_pop_80_09,Seq!R$1,FALSE))</f>
        <v>#VALUE!</v>
      </c>
      <c r="EL9" s="27" t="e">
        <f>IF(ISNA(VLOOKUP(CONCATENATE($B9,".SP.TER.TOTL.IN"),Area_pop_80_09,Seq!S$1,FALSE)),".",VLOOKUP(CONCATENATE($B9,".SP.TER.TOTL.IN"),Area_pop_80_09,Seq!S$1,FALSE)/VLOOKUP(CONCATENATE($B9,".SP.POP.TOTL"),Area_pop_80_09,Seq!S$1,FALSE))</f>
        <v>#VALUE!</v>
      </c>
      <c r="EM9" s="27">
        <f>IF(ISNA(VLOOKUP(CONCATENATE($B9,".SP.TER.TOTL.IN"),Area_pop_80_09,Seq!T$1,FALSE)),".",VLOOKUP(CONCATENATE($B9,".SP.TER.TOTL.IN"),Area_pop_80_09,Seq!T$1,FALSE)/VLOOKUP(CONCATENATE($B9,".SP.POP.TOTL"),Area_pop_80_09,Seq!T$1,FALSE))</f>
        <v>0.10543644989809949</v>
      </c>
      <c r="EN9" s="27">
        <f>IF(ISNA(VLOOKUP(CONCATENATE($B9,".SP.TER.TOTL.IN"),Area_pop_80_09,Seq!U$1,FALSE)),".",VLOOKUP(CONCATENATE($B9,".SP.TER.TOTL.IN"),Area_pop_80_09,Seq!U$1,FALSE)/VLOOKUP(CONCATENATE($B9,".SP.POP.TOTL"),Area_pop_80_09,Seq!U$1,FALSE))</f>
        <v>0.10604221507791575</v>
      </c>
      <c r="EO9" s="27">
        <f>IF(ISNA(VLOOKUP(CONCATENATE($B9,".SP.TER.TOTL.IN"),Area_pop_80_09,Seq!V$1,FALSE)),".",VLOOKUP(CONCATENATE($B9,".SP.TER.TOTL.IN"),Area_pop_80_09,Seq!V$1,FALSE)/VLOOKUP(CONCATENATE($B9,".SP.POP.TOTL"),Area_pop_80_09,Seq!V$1,FALSE))</f>
        <v>0.10635621648734572</v>
      </c>
      <c r="EP9" s="27">
        <f>IF(ISNA(VLOOKUP(CONCATENATE($B9,".SP.TER.TOTL.IN"),Area_pop_80_09,Seq!W$1,FALSE)),".",VLOOKUP(CONCATENATE($B9,".SP.TER.TOTL.IN"),Area_pop_80_09,Seq!W$1,FALSE)/VLOOKUP(CONCATENATE($B9,".SP.POP.TOTL"),Area_pop_80_09,Seq!W$1,FALSE))</f>
        <v>0.10613927429664119</v>
      </c>
      <c r="EQ9" s="27">
        <f>IF(ISNA(VLOOKUP(CONCATENATE($B9,".SP.TER.TOTL.IN"),Area_pop_80_09,Seq!X$1,FALSE)),".",VLOOKUP(CONCATENATE($B9,".SP.TER.TOTL.IN"),Area_pop_80_09,Seq!X$1,FALSE)/VLOOKUP(CONCATENATE($B9,".SP.POP.TOTL"),Area_pop_80_09,Seq!X$1,FALSE))</f>
        <v>0.10528469370545412</v>
      </c>
      <c r="ER9" s="27">
        <f>IF(ISNA(VLOOKUP(CONCATENATE($B9,".SP.TER.TOTL.IN"),Area_pop_80_09,Seq!Y$1,FALSE)),".",VLOOKUP(CONCATENATE($B9,".SP.TER.TOTL.IN"),Area_pop_80_09,Seq!Y$1,FALSE)/VLOOKUP(CONCATENATE($B9,".SP.POP.TOTL"),Area_pop_80_09,Seq!Y$1,FALSE))</f>
        <v>0.10386637513965763</v>
      </c>
      <c r="ES9" s="27">
        <f>IF(ISNA(VLOOKUP(CONCATENATE($B9,".SP.TER.TOTL.IN"),Area_pop_80_09,Seq!Z$1,FALSE)),".",VLOOKUP(CONCATENATE($B9,".SP.TER.TOTL.IN"),Area_pop_80_09,Seq!Z$1,FALSE)/VLOOKUP(CONCATENATE($B9,".SP.POP.TOTL"),Area_pop_80_09,Seq!Z$1,FALSE))</f>
        <v>0.10202540142894782</v>
      </c>
      <c r="ET9" s="27">
        <f>IF(ISNA(VLOOKUP(CONCATENATE($B9,".SP.TER.TOTL.IN"),Area_pop_80_09,Seq!AA$1,FALSE)),".",VLOOKUP(CONCATENATE($B9,".SP.TER.TOTL.IN"),Area_pop_80_09,Seq!AA$1,FALSE)/VLOOKUP(CONCATENATE($B9,".SP.POP.TOTL"),Area_pop_80_09,Seq!AA$1,FALSE))</f>
        <v>0.10001890147944101</v>
      </c>
      <c r="EU9" s="27">
        <f>IF(ISNA(VLOOKUP(CONCATENATE($B9,".SP.TER.TOTL.IN"),Area_pop_80_09,Seq!AB$1,FALSE)),".",VLOOKUP(CONCATENATE($B9,".SP.TER.TOTL.IN"),Area_pop_80_09,Seq!AB$1,FALSE)/VLOOKUP(CONCATENATE($B9,".SP.POP.TOTL"),Area_pop_80_09,Seq!AB$1,FALSE))</f>
        <v>9.8059584398232258E-2</v>
      </c>
      <c r="EV9" s="27">
        <f>IF(ISNA(VLOOKUP(CONCATENATE($B9,".SP.TER.TOTL.IN"),Area_pop_80_09,Seq!AC$1,FALSE)),".",VLOOKUP(CONCATENATE($B9,".SP.TER.TOTL.IN"),Area_pop_80_09,Seq!AC$1,FALSE)/VLOOKUP(CONCATENATE($B9,".SP.POP.TOTL"),Area_pop_80_09,Seq!AC$1,FALSE))</f>
        <v>9.6238131735459254E-2</v>
      </c>
      <c r="EW9" s="27">
        <f>IF(ISNA(VLOOKUP(CONCATENATE($B9,".SP.TER.TOTL.IN"),Area_pop_80_09,Seq!AD$1,FALSE)),".",VLOOKUP(CONCATENATE($B9,".SP.TER.TOTL.IN"),Area_pop_80_09,Seq!AD$1,FALSE)/VLOOKUP(CONCATENATE($B9,".SP.POP.TOTL"),Area_pop_80_09,Seq!AD$1,FALSE))</f>
        <v>9.450822598195642E-2</v>
      </c>
      <c r="EX9" s="27"/>
      <c r="EY9" s="27"/>
      <c r="EZ9" s="27">
        <f t="shared" si="29"/>
        <v>2.0857437951580293E-2</v>
      </c>
      <c r="FA9" s="27">
        <f t="shared" si="30"/>
        <v>1.7138175832640521E-2</v>
      </c>
      <c r="FB9" s="27">
        <f t="shared" si="37"/>
        <v>2.3628368949469639E-2</v>
      </c>
      <c r="FC9" s="9">
        <f>IF(VLOOKUP($B9,EM_80!$B$1:$C$201,2,FALSE)&gt;0,VLOOKUP($B9,EM_80!$B$1:$C$201,2,FALSE),".")</f>
        <v>700000</v>
      </c>
      <c r="FD9" s="9">
        <f t="shared" si="31"/>
        <v>700000</v>
      </c>
      <c r="FE9" s="9">
        <f t="shared" si="32"/>
        <v>1101314</v>
      </c>
      <c r="FF9">
        <f t="shared" si="33"/>
        <v>33561169</v>
      </c>
      <c r="FG9">
        <f t="shared" si="34"/>
        <v>40844487</v>
      </c>
      <c r="FH9">
        <f t="shared" si="35"/>
        <v>46609819</v>
      </c>
      <c r="FJ9" s="9" t="str">
        <f>IF(ISNA(VLOOKUP($B9,Area_EM_90,Seq!C$1,FALSE)),".",VLOOKUP($B9,Area_EM_90,Seq!C$1,FALSE))</f>
        <v>.</v>
      </c>
      <c r="FK9" s="9" t="str">
        <f>IF(ISNA(VLOOKUP($B9,Area_EM_90,Seq!D$1,FALSE)),".",VLOOKUP($B9,Area_EM_90,Seq!D$1,FALSE))</f>
        <v>.</v>
      </c>
      <c r="FL9" s="9" t="str">
        <f>IF(ISNA(VLOOKUP($B9,Area_EM_90,Seq!E$1,FALSE)),".",VLOOKUP($B9,Area_EM_90,Seq!E$1,FALSE))</f>
        <v>.</v>
      </c>
      <c r="FM9" s="9" t="str">
        <f>IF(ISNA(VLOOKUP($B9,Area_EM_90,Seq!F$1,FALSE)),".",VLOOKUP($B9,Area_EM_90,Seq!F$1,FALSE))</f>
        <v>.</v>
      </c>
      <c r="FN9" s="9" t="str">
        <f>IF(ISNA(VLOOKUP($B9,Area_EM_90,Seq!G$1,FALSE)),".",VLOOKUP($B9,Area_EM_90,Seq!G$1,FALSE))</f>
        <v>.</v>
      </c>
      <c r="FO9" s="9" t="str">
        <f>IF(ISNA(VLOOKUP($B9,Area_EM_90,Seq!H$1,FALSE)),".",VLOOKUP($B9,Area_EM_90,Seq!H$1,FALSE))</f>
        <v>.</v>
      </c>
      <c r="FP9" s="9" t="str">
        <f>IF(ISNA(VLOOKUP($B9,Area_EM_90,Seq!I$1,FALSE)),".",VLOOKUP($B9,Area_EM_90,Seq!I$1,FALSE))</f>
        <v>.</v>
      </c>
      <c r="FQ9" s="9" t="str">
        <f>IF(ISNA(VLOOKUP($B9,Area_EM_90,Seq!J$1,FALSE)),".",VLOOKUP($B9,Area_EM_90,Seq!J$1,FALSE))</f>
        <v>.</v>
      </c>
      <c r="FR9" s="9" t="str">
        <f>IF(ISNA(VLOOKUP($B9,Area_EM_00,Seq!C$1,FALSE)),".",VLOOKUP($B9,Area_EM_00,Seq!C$1,FALSE))</f>
        <v>.</v>
      </c>
      <c r="FS9" s="9" t="str">
        <f>IF(ISNA(VLOOKUP($B9,Area_EM_00,Seq!D$1,FALSE)),".",VLOOKUP($B9,Area_EM_00,Seq!D$1,FALSE))</f>
        <v>.</v>
      </c>
      <c r="FT9" s="9" t="str">
        <f>IF(ISNA(VLOOKUP($B9,Area_EM_00,Seq!E$1,FALSE)),".",VLOOKUP($B9,Area_EM_00,Seq!E$1,FALSE))</f>
        <v>.</v>
      </c>
      <c r="FU9" s="9" t="str">
        <f>IF(ISNA(VLOOKUP($B9,Area_EM_00,Seq!F$1,FALSE)),".",VLOOKUP($B9,Area_EM_00,Seq!F$1,FALSE))</f>
        <v>.</v>
      </c>
      <c r="FV9" s="9" t="str">
        <f>IF(ISNA(VLOOKUP($B9,Area_EM_00,Seq!G$1,FALSE)),".",VLOOKUP($B9,Area_EM_00,Seq!G$1,FALSE))</f>
        <v>.</v>
      </c>
      <c r="FW9" s="9" t="str">
        <f>IF(ISNA(VLOOKUP($B9,Area_EM_00,Seq!H$1,FALSE)),".",VLOOKUP($B9,Area_EM_00,Seq!H$1,FALSE))</f>
        <v>.</v>
      </c>
      <c r="FX9" s="9" t="str">
        <f>IF(ISNA(VLOOKUP($B9,Area_EM_00,Seq!I$1,FALSE)),".",VLOOKUP($B9,Area_EM_00,Seq!I$1,FALSE))</f>
        <v>.</v>
      </c>
      <c r="FY9" s="9" t="str">
        <f>IF(ISNA(VLOOKUP($B9,Area_EM_00,Seq!J$1,FALSE)),".",VLOOKUP($B9,Area_EM_00,Seq!J$1,FALSE))</f>
        <v>.</v>
      </c>
      <c r="GA9" s="27"/>
    </row>
    <row r="10" spans="1:183">
      <c r="A10" s="25" t="s">
        <v>2316</v>
      </c>
      <c r="B10" s="26" t="str">
        <f t="shared" si="0"/>
        <v>Cambodia</v>
      </c>
      <c r="C10" s="27">
        <f>GDP!C$42/10000</f>
        <v>18294194.281532999</v>
      </c>
      <c r="D10" s="27">
        <f>GDP!D$42/10000</f>
        <v>19245492.3841727</v>
      </c>
      <c r="E10" s="27">
        <f>GDP!E$42/10000</f>
        <v>20996832.1911324</v>
      </c>
      <c r="F10" s="27">
        <f>GDP!F$42/10000</f>
        <v>23285486.8999658</v>
      </c>
      <c r="G10" s="27">
        <f>GDP!G$42/10000</f>
        <v>26824880.9087606</v>
      </c>
      <c r="H10" s="27">
        <f>GDP!H$42/10000</f>
        <v>30446239.831443299</v>
      </c>
      <c r="I10" s="27">
        <f>GDP!I$42/10000</f>
        <v>33125508.936610304</v>
      </c>
      <c r="J10" s="27">
        <f>GDP!J$42/10000</f>
        <v>36968067.973257102</v>
      </c>
      <c r="K10" s="27">
        <f>GDP!K$42/10000</f>
        <v>41145459.654235199</v>
      </c>
      <c r="L10" s="27">
        <f>GDP!L$42/10000</f>
        <v>42832423.5000588</v>
      </c>
      <c r="M10" s="27">
        <f>GDP!M$42/10000</f>
        <v>44460055.593061104</v>
      </c>
      <c r="N10" s="27">
        <f>GDP!N$42/10000</f>
        <v>48550380.707622699</v>
      </c>
      <c r="O10" s="27">
        <f>GDP!O$42/10000</f>
        <v>55444534.768105105</v>
      </c>
      <c r="P10" s="27">
        <f>GDP!P$42/10000</f>
        <v>63206769.635639794</v>
      </c>
      <c r="Q10" s="27">
        <f>GDP!Q$42/10000</f>
        <v>71486856.457908601</v>
      </c>
      <c r="R10" s="27">
        <f>GDP!R$42/10000</f>
        <v>79278923.811820701</v>
      </c>
      <c r="S10" s="27">
        <f>GDP!S$42/10000</f>
        <v>87206816.193002701</v>
      </c>
      <c r="T10" s="27">
        <f>GDP!T$42/10000</f>
        <v>95317050.098951995</v>
      </c>
      <c r="U10" s="27">
        <f>GDP!U$42/10000</f>
        <v>102751780.00667</v>
      </c>
      <c r="V10" s="27">
        <f>GDP!V$42/10000</f>
        <v>110560915.287177</v>
      </c>
      <c r="W10" s="27">
        <f>GDP!W$42/10000</f>
        <v>119848032.17129999</v>
      </c>
      <c r="X10" s="27">
        <f>GDP!X$42/10000</f>
        <v>129795418.841518</v>
      </c>
      <c r="Y10" s="27">
        <f>GDP!Y$42/10000</f>
        <v>141606801.95609599</v>
      </c>
      <c r="Z10" s="27">
        <f>GDP!Z$42/10000</f>
        <v>155767482.15170601</v>
      </c>
      <c r="AA10" s="27">
        <f>GDP!AA$42/10000</f>
        <v>171499997.84902799</v>
      </c>
      <c r="AB10" s="27">
        <f>GDP!AB$42/10000</f>
        <v>189335997.62532699</v>
      </c>
      <c r="AC10" s="27">
        <f>GDP!AC$42/10000</f>
        <v>211298973.34986499</v>
      </c>
      <c r="AD10" s="27">
        <f>GDP!AD$42/10000</f>
        <v>238767839.88534701</v>
      </c>
      <c r="AE10" s="27">
        <f>GDP!AE$42/10000</f>
        <v>260256945.47502899</v>
      </c>
      <c r="AF10" s="27">
        <f>GDP!AF$42/10000</f>
        <v>293754553.91439533</v>
      </c>
      <c r="AG10" s="27"/>
      <c r="AH10" s="27" t="str">
        <f>IF(ISNUMBER(VLOOKUP($B10,Area_GDP_80_09,Seq!C$1,FALSE)/10000),VLOOKUP($B10,Area_GDP_80_09,Seq!C$1,FALSE)/10000,".")</f>
        <v>.</v>
      </c>
      <c r="AI10" s="27" t="str">
        <f>IF(ISNUMBER(VLOOKUP($B10,Area_GDP_80_09,Seq!D$1,FALSE)/10000),VLOOKUP($B10,Area_GDP_80_09,Seq!D$1,FALSE)/10000,".")</f>
        <v>.</v>
      </c>
      <c r="AJ10" s="27" t="str">
        <f>IF(ISNUMBER(VLOOKUP($B10,Area_GDP_80_09,Seq!E$1,FALSE)/10000),VLOOKUP($B10,Area_GDP_80_09,Seq!E$1,FALSE)/10000,".")</f>
        <v>.</v>
      </c>
      <c r="AK10" s="27" t="str">
        <f>IF(ISNUMBER(VLOOKUP($B10,Area_GDP_80_09,Seq!F$1,FALSE)/10000),VLOOKUP($B10,Area_GDP_80_09,Seq!F$1,FALSE)/10000,".")</f>
        <v>.</v>
      </c>
      <c r="AL10" s="27" t="str">
        <f>IF(ISNUMBER(VLOOKUP($B10,Area_GDP_80_09,Seq!G$1,FALSE)/10000),VLOOKUP($B10,Area_GDP_80_09,Seq!G$1,FALSE)/10000,".")</f>
        <v>.</v>
      </c>
      <c r="AM10" s="27" t="str">
        <f>IF(ISNUMBER(VLOOKUP($B10,Area_GDP_80_09,Seq!H$1,FALSE)/10000),VLOOKUP($B10,Area_GDP_80_09,Seq!H$1,FALSE)/10000,".")</f>
        <v>.</v>
      </c>
      <c r="AN10" s="27" t="str">
        <f>IF(ISNUMBER(VLOOKUP($B10,Area_GDP_80_09,Seq!I$1,FALSE)/10000),VLOOKUP($B10,Area_GDP_80_09,Seq!I$1,FALSE)/10000,".")</f>
        <v>.</v>
      </c>
      <c r="AO10" s="27" t="str">
        <f>IF(ISNUMBER(VLOOKUP($B10,Area_GDP_80_09,Seq!J$1,FALSE)/10000),VLOOKUP($B10,Area_GDP_80_09,Seq!J$1,FALSE)/10000,".")</f>
        <v>.</v>
      </c>
      <c r="AP10" s="27" t="str">
        <f>IF(ISNUMBER(VLOOKUP($B10,Area_GDP_80_09,Seq!K$1,FALSE)/10000),VLOOKUP($B10,Area_GDP_80_09,Seq!K$1,FALSE)/10000,".")</f>
        <v>.</v>
      </c>
      <c r="AQ10" s="27" t="str">
        <f>IF(ISNUMBER(VLOOKUP($B10,Area_GDP_80_09,Seq!L$1,FALSE)/10000),VLOOKUP($B10,Area_GDP_80_09,Seq!L$1,FALSE)/10000,".")</f>
        <v>.</v>
      </c>
      <c r="AR10" s="27" t="str">
        <f>IF(ISNUMBER(VLOOKUP($B10,Area_GDP_80_09,Seq!M$1,FALSE)/10000),VLOOKUP($B10,Area_GDP_80_09,Seq!M$1,FALSE)/10000,".")</f>
        <v>.</v>
      </c>
      <c r="AS10" s="27" t="str">
        <f>IF(ISNUMBER(VLOOKUP($B10,Area_GDP_80_09,Seq!N$1,FALSE)/10000),VLOOKUP($B10,Area_GDP_80_09,Seq!N$1,FALSE)/10000,".")</f>
        <v>.</v>
      </c>
      <c r="AT10" s="27" t="str">
        <f>IF(ISNUMBER(VLOOKUP($B10,Area_GDP_80_09,Seq!O$1,FALSE)/10000),VLOOKUP($B10,Area_GDP_80_09,Seq!O$1,FALSE)/10000,".")</f>
        <v>.</v>
      </c>
      <c r="AU10" s="27">
        <f>IF(ISNUMBER(VLOOKUP($B10,Area_GDP_80_09,Seq!P$1,FALSE)/10000),VLOOKUP($B10,Area_GDP_80_09,Seq!P$1,FALSE)/10000,".")</f>
        <v>221108.43617175799</v>
      </c>
      <c r="AV10" s="27">
        <f>IF(ISNUMBER(VLOOKUP($B10,Area_GDP_80_09,Seq!Q$1,FALSE)/10000),VLOOKUP($B10,Area_GDP_80_09,Seq!Q$1,FALSE)/10000,".")</f>
        <v>241228.119843619</v>
      </c>
      <c r="AW10" s="27">
        <f>IF(ISNUMBER(VLOOKUP($B10,Area_GDP_80_09,Seq!R$1,FALSE)/10000),VLOOKUP($B10,Area_GDP_80_09,Seq!R$1,FALSE)/10000,".")</f>
        <v>256770.21312223101</v>
      </c>
      <c r="AX10" s="27">
        <f>IF(ISNUMBER(VLOOKUP($B10,Area_GDP_80_09,Seq!S$1,FALSE)/10000),VLOOKUP($B10,Area_GDP_80_09,Seq!S$1,FALSE)/10000,".")</f>
        <v>270667.48847909004</v>
      </c>
      <c r="AY10" s="27">
        <f>IF(ISNUMBER(VLOOKUP($B10,Area_GDP_80_09,Seq!T$1,FALSE)/10000),VLOOKUP($B10,Area_GDP_80_09,Seq!T$1,FALSE)/10000,".")</f>
        <v>285878.440845381</v>
      </c>
      <c r="AZ10" s="27">
        <f>IF(ISNUMBER(VLOOKUP($B10,Area_GDP_80_09,Seq!U$1,FALSE)/10000),VLOOKUP($B10,Area_GDP_80_09,Seq!U$1,FALSE)/10000,".")</f>
        <v>300198.1855741</v>
      </c>
      <c r="BA10" s="27">
        <f>IF(ISNUMBER(VLOOKUP($B10,Area_GDP_80_09,Seq!V$1,FALSE)/10000),VLOOKUP($B10,Area_GDP_80_09,Seq!V$1,FALSE)/10000,".")</f>
        <v>335951.06277433399</v>
      </c>
      <c r="BB10" s="27">
        <f>IF(ISNUMBER(VLOOKUP($B10,Area_GDP_80_09,Seq!W$1,FALSE)/10000),VLOOKUP($B10,Area_GDP_80_09,Seq!W$1,FALSE)/10000,".")</f>
        <v>365403.17162764905</v>
      </c>
      <c r="BC10" s="27">
        <f>IF(ISNUMBER(VLOOKUP($B10,Area_GDP_80_09,Seq!X$1,FALSE)/10000),VLOOKUP($B10,Area_GDP_80_09,Seq!X$1,FALSE)/10000,".")</f>
        <v>394776.586555705</v>
      </c>
      <c r="BD10" s="27">
        <f>IF(ISNUMBER(VLOOKUP($B10,Area_GDP_80_09,Seq!Y$1,FALSE)/10000),VLOOKUP($B10,Area_GDP_80_09,Seq!Y$1,FALSE)/10000,".")</f>
        <v>421178.77428054903</v>
      </c>
      <c r="BE10" s="27">
        <f>IF(ISNUMBER(VLOOKUP($B10,Area_GDP_80_09,Seq!Z$1,FALSE)/10000),VLOOKUP($B10,Area_GDP_80_09,Seq!Z$1,FALSE)/10000,".")</f>
        <v>457003.81454131496</v>
      </c>
      <c r="BF10" s="27">
        <f>IF(ISNUMBER(VLOOKUP($B10,Area_GDP_80_09,Seq!AA$1,FALSE)/10000),VLOOKUP($B10,Area_GDP_80_09,Seq!AA$1,FALSE)/10000,".")</f>
        <v>504260.42526658199</v>
      </c>
      <c r="BG10" s="27">
        <f>IF(ISNUMBER(VLOOKUP($B10,Area_GDP_80_09,Seq!AB$1,FALSE)/10000),VLOOKUP($B10,Area_GDP_80_09,Seq!AB$1,FALSE)/10000,".")</f>
        <v>571075.3630443461</v>
      </c>
      <c r="BH10" s="27">
        <f>IF(ISNUMBER(VLOOKUP($B10,Area_GDP_80_09,Seq!AC$1,FALSE)/10000),VLOOKUP($B10,Area_GDP_80_09,Seq!AC$1,FALSE)/10000,".")</f>
        <v>632586.38816221908</v>
      </c>
      <c r="BI10" s="27">
        <f>IF(ISNUMBER(VLOOKUP($B10,Area_GDP_80_09,Seq!AD$1,FALSE)/10000),VLOOKUP($B10,Area_GDP_80_09,Seq!AD$1,FALSE)/10000,".")</f>
        <v>697139.30853960698</v>
      </c>
      <c r="BJ10" s="27">
        <f>IF(ISNUMBER(VLOOKUP($B10,Area_GDP_80_09,Seq!AE$1,FALSE)/10000),VLOOKUP($B10,Area_GDP_80_09,Seq!AE$1,FALSE)/10000,".")</f>
        <v>743842.718048112</v>
      </c>
      <c r="BK10" s="27">
        <f>IF(ISNUMBER(VLOOKUP($B10,Area_GDP_80_09,Seq!AF$1,FALSE)/10000),VLOOKUP($B10,Area_GDP_80_09,Seq!AF$1,FALSE)/10000,".")</f>
        <v>748216.75699657516</v>
      </c>
      <c r="BL10" s="27"/>
      <c r="BM10" s="27"/>
      <c r="BN10" s="27">
        <f>CNPop!A$48</f>
        <v>5.0000000000000001E-3</v>
      </c>
      <c r="BO10" s="27">
        <f>CNPop!B$48</f>
        <v>6.0000000000000001E-3</v>
      </c>
      <c r="BP10" s="27">
        <f>CNPop!C$48</f>
        <v>6.0000000000000001E-3</v>
      </c>
      <c r="BQ10" s="27">
        <f>CNPop!D$48</f>
        <v>7.0000000000000001E-3</v>
      </c>
      <c r="BR10" s="27">
        <f>CNPop!E$48</f>
        <v>7.0000000000000001E-3</v>
      </c>
      <c r="BS10" s="27">
        <f>CNPop!F$48</f>
        <v>8.0000000000000002E-3</v>
      </c>
      <c r="BT10" s="27">
        <f>CNPop!G$48</f>
        <v>8.9999999999999993E-3</v>
      </c>
      <c r="BU10" s="27">
        <f>CNPop!H$48</f>
        <v>0.01</v>
      </c>
      <c r="BV10" s="27">
        <f>CNPop!I$48</f>
        <v>1.0999999999999999E-2</v>
      </c>
      <c r="BW10" s="27">
        <f>CNPop!J$48</f>
        <v>1.2E-2</v>
      </c>
      <c r="BX10" s="27">
        <f>CNPop!K$48</f>
        <v>1.4E-2</v>
      </c>
      <c r="BY10" s="27">
        <f>CNPop!L$48</f>
        <v>1.6E-2</v>
      </c>
      <c r="BZ10" s="27">
        <f>CNPop!M$48</f>
        <v>1.7000000000000001E-2</v>
      </c>
      <c r="CA10" s="27">
        <f>CNPop!N$48</f>
        <v>1.9E-2</v>
      </c>
      <c r="CB10" s="27">
        <f>CNPop!O$48</f>
        <v>2.1000000000000001E-2</v>
      </c>
      <c r="CC10" s="27">
        <f>CNPop!P$48</f>
        <v>2.3E-2</v>
      </c>
      <c r="CD10" s="27">
        <f>CNPop!Q$48</f>
        <v>2.5999999999999999E-2</v>
      </c>
      <c r="CE10" s="27">
        <f>CNPop!R$48</f>
        <v>2.8000000000000001E-2</v>
      </c>
      <c r="CF10" s="27">
        <f>CNPop!S$48</f>
        <v>0.03</v>
      </c>
      <c r="CG10" s="27">
        <f>CNPop!T$48</f>
        <v>3.3000000000000002E-2</v>
      </c>
      <c r="CH10" s="27">
        <f>CNPop!U$48</f>
        <v>3.5999999999999997E-2</v>
      </c>
      <c r="CI10" s="27">
        <f>CNPop!V$48</f>
        <v>3.9E-2</v>
      </c>
      <c r="CJ10" s="27">
        <f>CNPop!W$48</f>
        <v>4.2000000000000003E-2</v>
      </c>
      <c r="CK10" s="27">
        <f>CNPop!X$48</f>
        <v>4.4999999999999998E-2</v>
      </c>
      <c r="CL10" s="27">
        <f>CNPop!Y$48</f>
        <v>4.9000000000000002E-2</v>
      </c>
      <c r="CM10" s="27">
        <f>CNPop!Z$48</f>
        <v>5.1999999999999998E-2</v>
      </c>
      <c r="CN10" s="27">
        <f>CNPop!AA$48</f>
        <v>5.6000000000000001E-2</v>
      </c>
      <c r="CO10" s="27">
        <f>CNPop!AB$48</f>
        <v>0.06</v>
      </c>
      <c r="CP10" s="27">
        <f>CNPop!AC$48</f>
        <v>6.3E-2</v>
      </c>
      <c r="CQ10" s="27"/>
      <c r="CR10" s="27">
        <f t="shared" si="1"/>
        <v>9.0769873978137128E-2</v>
      </c>
      <c r="CS10" s="27">
        <f t="shared" si="2"/>
        <v>9.0769873978137128E-2</v>
      </c>
      <c r="CT10" s="27">
        <f t="shared" si="3"/>
        <v>9.0769873978137128E-2</v>
      </c>
      <c r="CU10" s="27">
        <f t="shared" si="4"/>
        <v>9.0769873978137128E-2</v>
      </c>
      <c r="CV10" s="27">
        <f t="shared" si="5"/>
        <v>9.0769873978137128E-2</v>
      </c>
      <c r="CW10" s="27">
        <f t="shared" si="6"/>
        <v>9.0769873978137128E-2</v>
      </c>
      <c r="CX10" s="27">
        <f t="shared" si="7"/>
        <v>9.0769873978137128E-2</v>
      </c>
      <c r="CY10" s="27">
        <f t="shared" si="8"/>
        <v>9.0769873978137128E-2</v>
      </c>
      <c r="CZ10" s="27">
        <f t="shared" si="9"/>
        <v>9.0769873978137128E-2</v>
      </c>
      <c r="DA10" s="27">
        <f t="shared" si="10"/>
        <v>9.0769873978137128E-2</v>
      </c>
      <c r="DB10" s="27">
        <f t="shared" si="11"/>
        <v>9.0769873978137128E-2</v>
      </c>
      <c r="DC10" s="27">
        <f t="shared" si="12"/>
        <v>9.0769873978137128E-2</v>
      </c>
      <c r="DD10" s="27">
        <f t="shared" si="13"/>
        <v>7.7096705707598773E-2</v>
      </c>
      <c r="DE10" s="27">
        <f t="shared" si="14"/>
        <v>7.7096705707598773E-2</v>
      </c>
      <c r="DF10" s="27">
        <f t="shared" si="15"/>
        <v>7.7096705707598773E-2</v>
      </c>
      <c r="DG10" s="27">
        <f t="shared" si="16"/>
        <v>7.7096705707598773E-2</v>
      </c>
      <c r="DH10" s="27">
        <f t="shared" si="17"/>
        <v>7.7096705707598773E-2</v>
      </c>
      <c r="DI10" s="27">
        <f t="shared" si="18"/>
        <v>7.7096705707598773E-2</v>
      </c>
      <c r="DJ10" s="27">
        <f t="shared" si="19"/>
        <v>7.7096705707598773E-2</v>
      </c>
      <c r="DK10" s="27">
        <f t="shared" si="20"/>
        <v>8.006429082085488E-2</v>
      </c>
      <c r="DL10" s="27">
        <f t="shared" si="21"/>
        <v>8.4168566446634674E-2</v>
      </c>
      <c r="DM10" s="27">
        <f t="shared" si="22"/>
        <v>8.9265792286833068E-2</v>
      </c>
      <c r="DN10" s="27">
        <f t="shared" si="23"/>
        <v>9.5448040321302344E-2</v>
      </c>
      <c r="DO10" s="27">
        <f t="shared" si="24"/>
        <v>0.1024412375118941</v>
      </c>
      <c r="DP10" s="27">
        <f t="shared" si="25"/>
        <v>0.10933937352657809</v>
      </c>
      <c r="DQ10" s="27">
        <f t="shared" si="26"/>
        <v>0.11502900140782693</v>
      </c>
      <c r="DR10" s="27">
        <f t="shared" si="27"/>
        <v>0.11879641122372883</v>
      </c>
      <c r="DS10" s="27">
        <f t="shared" si="28"/>
        <v>0.12035995649770502</v>
      </c>
      <c r="DT10" s="27">
        <f t="shared" si="36"/>
        <v>0.12003550609229166</v>
      </c>
      <c r="DU10" s="27" t="e">
        <f>IF(ISNA(VLOOKUP(CONCATENATE($B10,".SP.TER.TOTL.IN"),Area_pop_80_09,Seq!B$1,FALSE)),".",VLOOKUP(CONCATENATE($B10,".SP.TER.TOTL.IN"),Area_pop_80_09,Seq!B$1,FALSE)/VLOOKUP(CONCATENATE($B10,".SP.POP.TOTL"),Area_pop_80_09,Seq!B$1,FALSE))</f>
        <v>#VALUE!</v>
      </c>
      <c r="DV10" s="27" t="e">
        <f>IF(ISNA(VLOOKUP(CONCATENATE($B10,".SP.TER.TOTL.IN"),Area_pop_80_09,Seq!C$1,FALSE)),".",VLOOKUP(CONCATENATE($B10,".SP.TER.TOTL.IN"),Area_pop_80_09,Seq!C$1,FALSE)/VLOOKUP(CONCATENATE($B10,".SP.POP.TOTL"),Area_pop_80_09,Seq!C$1,FALSE))</f>
        <v>#VALUE!</v>
      </c>
      <c r="DW10" s="27" t="e">
        <f>IF(ISNA(VLOOKUP(CONCATENATE($B10,".SP.TER.TOTL.IN"),Area_pop_80_09,Seq!D$1,FALSE)),".",VLOOKUP(CONCATENATE($B10,".SP.TER.TOTL.IN"),Area_pop_80_09,Seq!D$1,FALSE)/VLOOKUP(CONCATENATE($B10,".SP.POP.TOTL"),Area_pop_80_09,Seq!D$1,FALSE))</f>
        <v>#VALUE!</v>
      </c>
      <c r="DX10" s="27" t="e">
        <f>IF(ISNA(VLOOKUP(CONCATENATE($B10,".SP.TER.TOTL.IN"),Area_pop_80_09,Seq!E$1,FALSE)),".",VLOOKUP(CONCATENATE($B10,".SP.TER.TOTL.IN"),Area_pop_80_09,Seq!E$1,FALSE)/VLOOKUP(CONCATENATE($B10,".SP.POP.TOTL"),Area_pop_80_09,Seq!E$1,FALSE))</f>
        <v>#VALUE!</v>
      </c>
      <c r="DY10" s="27" t="e">
        <f>IF(ISNA(VLOOKUP(CONCATENATE($B10,".SP.TER.TOTL.IN"),Area_pop_80_09,Seq!F$1,FALSE)),".",VLOOKUP(CONCATENATE($B10,".SP.TER.TOTL.IN"),Area_pop_80_09,Seq!F$1,FALSE)/VLOOKUP(CONCATENATE($B10,".SP.POP.TOTL"),Area_pop_80_09,Seq!F$1,FALSE))</f>
        <v>#VALUE!</v>
      </c>
      <c r="DZ10" s="27" t="e">
        <f>IF(ISNA(VLOOKUP(CONCATENATE($B10,".SP.TER.TOTL.IN"),Area_pop_80_09,Seq!G$1,FALSE)),".",VLOOKUP(CONCATENATE($B10,".SP.TER.TOTL.IN"),Area_pop_80_09,Seq!G$1,FALSE)/VLOOKUP(CONCATENATE($B10,".SP.POP.TOTL"),Area_pop_80_09,Seq!G$1,FALSE))</f>
        <v>#VALUE!</v>
      </c>
      <c r="EA10" s="27" t="e">
        <f>IF(ISNA(VLOOKUP(CONCATENATE($B10,".SP.TER.TOTL.IN"),Area_pop_80_09,Seq!H$1,FALSE)),".",VLOOKUP(CONCATENATE($B10,".SP.TER.TOTL.IN"),Area_pop_80_09,Seq!H$1,FALSE)/VLOOKUP(CONCATENATE($B10,".SP.POP.TOTL"),Area_pop_80_09,Seq!H$1,FALSE))</f>
        <v>#VALUE!</v>
      </c>
      <c r="EB10" s="27" t="e">
        <f>IF(ISNA(VLOOKUP(CONCATENATE($B10,".SP.TER.TOTL.IN"),Area_pop_80_09,Seq!I$1,FALSE)),".",VLOOKUP(CONCATENATE($B10,".SP.TER.TOTL.IN"),Area_pop_80_09,Seq!I$1,FALSE)/VLOOKUP(CONCATENATE($B10,".SP.POP.TOTL"),Area_pop_80_09,Seq!I$1,FALSE))</f>
        <v>#VALUE!</v>
      </c>
      <c r="EC10" s="27" t="e">
        <f>IF(ISNA(VLOOKUP(CONCATENATE($B10,".SP.TER.TOTL.IN"),Area_pop_80_09,Seq!J$1,FALSE)),".",VLOOKUP(CONCATENATE($B10,".SP.TER.TOTL.IN"),Area_pop_80_09,Seq!J$1,FALSE)/VLOOKUP(CONCATENATE($B10,".SP.POP.TOTL"),Area_pop_80_09,Seq!J$1,FALSE))</f>
        <v>#VALUE!</v>
      </c>
      <c r="ED10" s="27" t="e">
        <f>IF(ISNA(VLOOKUP(CONCATENATE($B10,".SP.TER.TOTL.IN"),Area_pop_80_09,Seq!K$1,FALSE)),".",VLOOKUP(CONCATENATE($B10,".SP.TER.TOTL.IN"),Area_pop_80_09,Seq!K$1,FALSE)/VLOOKUP(CONCATENATE($B10,".SP.POP.TOTL"),Area_pop_80_09,Seq!K$1,FALSE))</f>
        <v>#VALUE!</v>
      </c>
      <c r="EE10" s="27" t="e">
        <f>IF(ISNA(VLOOKUP(CONCATENATE($B10,".SP.TER.TOTL.IN"),Area_pop_80_09,Seq!L$1,FALSE)),".",VLOOKUP(CONCATENATE($B10,".SP.TER.TOTL.IN"),Area_pop_80_09,Seq!L$1,FALSE)/VLOOKUP(CONCATENATE($B10,".SP.POP.TOTL"),Area_pop_80_09,Seq!L$1,FALSE))</f>
        <v>#VALUE!</v>
      </c>
      <c r="EF10" s="27">
        <f>IF(ISNA(VLOOKUP(CONCATENATE($B10,".SP.TER.TOTL.IN"),Area_pop_80_09,Seq!M$1,FALSE)),".",VLOOKUP(CONCATENATE($B10,".SP.TER.TOTL.IN"),Area_pop_80_09,Seq!M$1,FALSE)/VLOOKUP(CONCATENATE($B10,".SP.POP.TOTL"),Area_pop_80_09,Seq!M$1,FALSE))</f>
        <v>9.0769873978137128E-2</v>
      </c>
      <c r="EG10" s="27" t="e">
        <f>IF(ISNA(VLOOKUP(CONCATENATE($B10,".SP.TER.TOTL.IN"),Area_pop_80_09,Seq!N$1,FALSE)),".",VLOOKUP(CONCATENATE($B10,".SP.TER.TOTL.IN"),Area_pop_80_09,Seq!N$1,FALSE)/VLOOKUP(CONCATENATE($B10,".SP.POP.TOTL"),Area_pop_80_09,Seq!N$1,FALSE))</f>
        <v>#VALUE!</v>
      </c>
      <c r="EH10" s="27" t="e">
        <f>IF(ISNA(VLOOKUP(CONCATENATE($B10,".SP.TER.TOTL.IN"),Area_pop_80_09,Seq!O$1,FALSE)),".",VLOOKUP(CONCATENATE($B10,".SP.TER.TOTL.IN"),Area_pop_80_09,Seq!O$1,FALSE)/VLOOKUP(CONCATENATE($B10,".SP.POP.TOTL"),Area_pop_80_09,Seq!O$1,FALSE))</f>
        <v>#VALUE!</v>
      </c>
      <c r="EI10" s="27" t="e">
        <f>IF(ISNA(VLOOKUP(CONCATENATE($B10,".SP.TER.TOTL.IN"),Area_pop_80_09,Seq!P$1,FALSE)),".",VLOOKUP(CONCATENATE($B10,".SP.TER.TOTL.IN"),Area_pop_80_09,Seq!P$1,FALSE)/VLOOKUP(CONCATENATE($B10,".SP.POP.TOTL"),Area_pop_80_09,Seq!P$1,FALSE))</f>
        <v>#VALUE!</v>
      </c>
      <c r="EJ10" s="27" t="e">
        <f>IF(ISNA(VLOOKUP(CONCATENATE($B10,".SP.TER.TOTL.IN"),Area_pop_80_09,Seq!Q$1,FALSE)),".",VLOOKUP(CONCATENATE($B10,".SP.TER.TOTL.IN"),Area_pop_80_09,Seq!Q$1,FALSE)/VLOOKUP(CONCATENATE($B10,".SP.POP.TOTL"),Area_pop_80_09,Seq!Q$1,FALSE))</f>
        <v>#VALUE!</v>
      </c>
      <c r="EK10" s="27" t="e">
        <f>IF(ISNA(VLOOKUP(CONCATENATE($B10,".SP.TER.TOTL.IN"),Area_pop_80_09,Seq!R$1,FALSE)),".",VLOOKUP(CONCATENATE($B10,".SP.TER.TOTL.IN"),Area_pop_80_09,Seq!R$1,FALSE)/VLOOKUP(CONCATENATE($B10,".SP.POP.TOTL"),Area_pop_80_09,Seq!R$1,FALSE))</f>
        <v>#VALUE!</v>
      </c>
      <c r="EL10" s="27" t="e">
        <f>IF(ISNA(VLOOKUP(CONCATENATE($B10,".SP.TER.TOTL.IN"),Area_pop_80_09,Seq!S$1,FALSE)),".",VLOOKUP(CONCATENATE($B10,".SP.TER.TOTL.IN"),Area_pop_80_09,Seq!S$1,FALSE)/VLOOKUP(CONCATENATE($B10,".SP.POP.TOTL"),Area_pop_80_09,Seq!S$1,FALSE))</f>
        <v>#VALUE!</v>
      </c>
      <c r="EM10" s="27">
        <f>IF(ISNA(VLOOKUP(CONCATENATE($B10,".SP.TER.TOTL.IN"),Area_pop_80_09,Seq!T$1,FALSE)),".",VLOOKUP(CONCATENATE($B10,".SP.TER.TOTL.IN"),Area_pop_80_09,Seq!T$1,FALSE)/VLOOKUP(CONCATENATE($B10,".SP.POP.TOTL"),Area_pop_80_09,Seq!T$1,FALSE))</f>
        <v>7.7096705707598773E-2</v>
      </c>
      <c r="EN10" s="27">
        <f>IF(ISNA(VLOOKUP(CONCATENATE($B10,".SP.TER.TOTL.IN"),Area_pop_80_09,Seq!U$1,FALSE)),".",VLOOKUP(CONCATENATE($B10,".SP.TER.TOTL.IN"),Area_pop_80_09,Seq!U$1,FALSE)/VLOOKUP(CONCATENATE($B10,".SP.POP.TOTL"),Area_pop_80_09,Seq!U$1,FALSE))</f>
        <v>8.006429082085488E-2</v>
      </c>
      <c r="EO10" s="27">
        <f>IF(ISNA(VLOOKUP(CONCATENATE($B10,".SP.TER.TOTL.IN"),Area_pop_80_09,Seq!V$1,FALSE)),".",VLOOKUP(CONCATENATE($B10,".SP.TER.TOTL.IN"),Area_pop_80_09,Seq!V$1,FALSE)/VLOOKUP(CONCATENATE($B10,".SP.POP.TOTL"),Area_pop_80_09,Seq!V$1,FALSE))</f>
        <v>8.4168566446634674E-2</v>
      </c>
      <c r="EP10" s="27">
        <f>IF(ISNA(VLOOKUP(CONCATENATE($B10,".SP.TER.TOTL.IN"),Area_pop_80_09,Seq!W$1,FALSE)),".",VLOOKUP(CONCATENATE($B10,".SP.TER.TOTL.IN"),Area_pop_80_09,Seq!W$1,FALSE)/VLOOKUP(CONCATENATE($B10,".SP.POP.TOTL"),Area_pop_80_09,Seq!W$1,FALSE))</f>
        <v>8.9265792286833068E-2</v>
      </c>
      <c r="EQ10" s="27">
        <f>IF(ISNA(VLOOKUP(CONCATENATE($B10,".SP.TER.TOTL.IN"),Area_pop_80_09,Seq!X$1,FALSE)),".",VLOOKUP(CONCATENATE($B10,".SP.TER.TOTL.IN"),Area_pop_80_09,Seq!X$1,FALSE)/VLOOKUP(CONCATENATE($B10,".SP.POP.TOTL"),Area_pop_80_09,Seq!X$1,FALSE))</f>
        <v>9.5448040321302344E-2</v>
      </c>
      <c r="ER10" s="27">
        <f>IF(ISNA(VLOOKUP(CONCATENATE($B10,".SP.TER.TOTL.IN"),Area_pop_80_09,Seq!Y$1,FALSE)),".",VLOOKUP(CONCATENATE($B10,".SP.TER.TOTL.IN"),Area_pop_80_09,Seq!Y$1,FALSE)/VLOOKUP(CONCATENATE($B10,".SP.POP.TOTL"),Area_pop_80_09,Seq!Y$1,FALSE))</f>
        <v>0.1024412375118941</v>
      </c>
      <c r="ES10" s="27">
        <f>IF(ISNA(VLOOKUP(CONCATENATE($B10,".SP.TER.TOTL.IN"),Area_pop_80_09,Seq!Z$1,FALSE)),".",VLOOKUP(CONCATENATE($B10,".SP.TER.TOTL.IN"),Area_pop_80_09,Seq!Z$1,FALSE)/VLOOKUP(CONCATENATE($B10,".SP.POP.TOTL"),Area_pop_80_09,Seq!Z$1,FALSE))</f>
        <v>0.10933937352657809</v>
      </c>
      <c r="ET10" s="27">
        <f>IF(ISNA(VLOOKUP(CONCATENATE($B10,".SP.TER.TOTL.IN"),Area_pop_80_09,Seq!AA$1,FALSE)),".",VLOOKUP(CONCATENATE($B10,".SP.TER.TOTL.IN"),Area_pop_80_09,Seq!AA$1,FALSE)/VLOOKUP(CONCATENATE($B10,".SP.POP.TOTL"),Area_pop_80_09,Seq!AA$1,FALSE))</f>
        <v>0.11502900140782693</v>
      </c>
      <c r="EU10" s="27">
        <f>IF(ISNA(VLOOKUP(CONCATENATE($B10,".SP.TER.TOTL.IN"),Area_pop_80_09,Seq!AB$1,FALSE)),".",VLOOKUP(CONCATENATE($B10,".SP.TER.TOTL.IN"),Area_pop_80_09,Seq!AB$1,FALSE)/VLOOKUP(CONCATENATE($B10,".SP.POP.TOTL"),Area_pop_80_09,Seq!AB$1,FALSE))</f>
        <v>0.11879641122372883</v>
      </c>
      <c r="EV10" s="27">
        <f>IF(ISNA(VLOOKUP(CONCATENATE($B10,".SP.TER.TOTL.IN"),Area_pop_80_09,Seq!AC$1,FALSE)),".",VLOOKUP(CONCATENATE($B10,".SP.TER.TOTL.IN"),Area_pop_80_09,Seq!AC$1,FALSE)/VLOOKUP(CONCATENATE($B10,".SP.POP.TOTL"),Area_pop_80_09,Seq!AC$1,FALSE))</f>
        <v>0.12035995649770502</v>
      </c>
      <c r="EW10" s="27">
        <f>IF(ISNA(VLOOKUP(CONCATENATE($B10,".SP.TER.TOTL.IN"),Area_pop_80_09,Seq!AD$1,FALSE)),".",VLOOKUP(CONCATENATE($B10,".SP.TER.TOTL.IN"),Area_pop_80_09,Seq!AD$1,FALSE)/VLOOKUP(CONCATENATE($B10,".SP.POP.TOTL"),Area_pop_80_09,Seq!AD$1,FALSE))</f>
        <v>0.12003550609229166</v>
      </c>
      <c r="EX10" s="27"/>
      <c r="EY10" s="27"/>
      <c r="EZ10" s="27">
        <f t="shared" si="29"/>
        <v>7.4097873213203888E-3</v>
      </c>
      <c r="FA10" s="27" t="str">
        <f t="shared" si="30"/>
        <v>.</v>
      </c>
      <c r="FB10" s="27">
        <f t="shared" si="37"/>
        <v>2.6948283168144106E-2</v>
      </c>
      <c r="FC10" s="9">
        <f>IF(VLOOKUP($B10,EM_80!$B$1:$C$201,2,FALSE)&gt;0,VLOOKUP($B10,EM_80!$B$1:$C$201,2,FALSE),".")</f>
        <v>50000</v>
      </c>
      <c r="FD10" s="9" t="str">
        <f t="shared" si="31"/>
        <v>.</v>
      </c>
      <c r="FE10" s="9">
        <f t="shared" si="32"/>
        <v>343855</v>
      </c>
      <c r="FF10">
        <f t="shared" si="33"/>
        <v>6747832</v>
      </c>
      <c r="FG10">
        <f t="shared" si="34"/>
        <v>9690107</v>
      </c>
      <c r="FH10">
        <f t="shared" si="35"/>
        <v>12759811</v>
      </c>
      <c r="FJ10" s="9" t="str">
        <f>IF(ISNA(VLOOKUP($B10,Area_EM_90,Seq!C$1,FALSE)),".",VLOOKUP($B10,Area_EM_90,Seq!C$1,FALSE))</f>
        <v>.</v>
      </c>
      <c r="FK10" s="9" t="str">
        <f>IF(ISNA(VLOOKUP($B10,Area_EM_90,Seq!D$1,FALSE)),".",VLOOKUP($B10,Area_EM_90,Seq!D$1,FALSE))</f>
        <v>.</v>
      </c>
      <c r="FL10" s="9" t="str">
        <f>IF(ISNA(VLOOKUP($B10,Area_EM_90,Seq!E$1,FALSE)),".",VLOOKUP($B10,Area_EM_90,Seq!E$1,FALSE))</f>
        <v>.</v>
      </c>
      <c r="FM10" s="9" t="str">
        <f>IF(ISNA(VLOOKUP($B10,Area_EM_90,Seq!F$1,FALSE)),".",VLOOKUP($B10,Area_EM_90,Seq!F$1,FALSE))</f>
        <v>.</v>
      </c>
      <c r="FN10" s="9" t="str">
        <f>IF(ISNA(VLOOKUP($B10,Area_EM_90,Seq!G$1,FALSE)),".",VLOOKUP($B10,Area_EM_90,Seq!G$1,FALSE))</f>
        <v>.</v>
      </c>
      <c r="FO10" s="9" t="str">
        <f>IF(ISNA(VLOOKUP($B10,Area_EM_90,Seq!H$1,FALSE)),".",VLOOKUP($B10,Area_EM_90,Seq!H$1,FALSE))</f>
        <v>.</v>
      </c>
      <c r="FP10" s="9" t="str">
        <f>IF(ISNA(VLOOKUP($B10,Area_EM_90,Seq!I$1,FALSE)),".",VLOOKUP($B10,Area_EM_90,Seq!I$1,FALSE))</f>
        <v>.</v>
      </c>
      <c r="FQ10" s="9" t="str">
        <f>IF(ISNA(VLOOKUP($B10,Area_EM_90,Seq!J$1,FALSE)),".",VLOOKUP($B10,Area_EM_90,Seq!J$1,FALSE))</f>
        <v>.</v>
      </c>
      <c r="FR10" s="9" t="str">
        <f>IF(ISNA(VLOOKUP($B10,Area_EM_00,Seq!C$1,FALSE)),".",VLOOKUP($B10,Area_EM_00,Seq!C$1,FALSE))</f>
        <v>.</v>
      </c>
      <c r="FS10" s="9" t="str">
        <f>IF(ISNA(VLOOKUP($B10,Area_EM_00,Seq!D$1,FALSE)),".",VLOOKUP($B10,Area_EM_00,Seq!D$1,FALSE))</f>
        <v>.</v>
      </c>
      <c r="FT10" s="9" t="str">
        <f>IF(ISNA(VLOOKUP($B10,Area_EM_00,Seq!E$1,FALSE)),".",VLOOKUP($B10,Area_EM_00,Seq!E$1,FALSE))</f>
        <v>.</v>
      </c>
      <c r="FU10" s="9" t="str">
        <f>IF(ISNA(VLOOKUP($B10,Area_EM_00,Seq!F$1,FALSE)),".",VLOOKUP($B10,Area_EM_00,Seq!F$1,FALSE))</f>
        <v>.</v>
      </c>
      <c r="FV10" s="9" t="str">
        <f>IF(ISNA(VLOOKUP($B10,Area_EM_00,Seq!G$1,FALSE)),".",VLOOKUP($B10,Area_EM_00,Seq!G$1,FALSE))</f>
        <v>.</v>
      </c>
      <c r="FW10" s="9" t="str">
        <f>IF(ISNA(VLOOKUP($B10,Area_EM_00,Seq!H$1,FALSE)),".",VLOOKUP($B10,Area_EM_00,Seq!H$1,FALSE))</f>
        <v>.</v>
      </c>
      <c r="FX10" s="9" t="str">
        <f>IF(ISNA(VLOOKUP($B10,Area_EM_00,Seq!I$1,FALSE)),".",VLOOKUP($B10,Area_EM_00,Seq!I$1,FALSE))</f>
        <v>.</v>
      </c>
      <c r="FY10" s="9" t="str">
        <f>IF(ISNA(VLOOKUP($B10,Area_EM_00,Seq!J$1,FALSE)),".",VLOOKUP($B10,Area_EM_00,Seq!J$1,FALSE))</f>
        <v>.</v>
      </c>
      <c r="GA10" s="27"/>
    </row>
    <row r="11" spans="1:183">
      <c r="A11" s="25" t="s">
        <v>2320</v>
      </c>
      <c r="B11" s="26" t="str">
        <f t="shared" si="0"/>
        <v>Cyprus</v>
      </c>
      <c r="C11" s="27">
        <f>GDP!C$42/10000</f>
        <v>18294194.281532999</v>
      </c>
      <c r="D11" s="27">
        <f>GDP!D$42/10000</f>
        <v>19245492.3841727</v>
      </c>
      <c r="E11" s="27">
        <f>GDP!E$42/10000</f>
        <v>20996832.1911324</v>
      </c>
      <c r="F11" s="27">
        <f>GDP!F$42/10000</f>
        <v>23285486.8999658</v>
      </c>
      <c r="G11" s="27">
        <f>GDP!G$42/10000</f>
        <v>26824880.9087606</v>
      </c>
      <c r="H11" s="27">
        <f>GDP!H$42/10000</f>
        <v>30446239.831443299</v>
      </c>
      <c r="I11" s="27">
        <f>GDP!I$42/10000</f>
        <v>33125508.936610304</v>
      </c>
      <c r="J11" s="27">
        <f>GDP!J$42/10000</f>
        <v>36968067.973257102</v>
      </c>
      <c r="K11" s="27">
        <f>GDP!K$42/10000</f>
        <v>41145459.654235199</v>
      </c>
      <c r="L11" s="27">
        <f>GDP!L$42/10000</f>
        <v>42832423.5000588</v>
      </c>
      <c r="M11" s="27">
        <f>GDP!M$42/10000</f>
        <v>44460055.593061104</v>
      </c>
      <c r="N11" s="27">
        <f>GDP!N$42/10000</f>
        <v>48550380.707622699</v>
      </c>
      <c r="O11" s="27">
        <f>GDP!O$42/10000</f>
        <v>55444534.768105105</v>
      </c>
      <c r="P11" s="27">
        <f>GDP!P$42/10000</f>
        <v>63206769.635639794</v>
      </c>
      <c r="Q11" s="27">
        <f>GDP!Q$42/10000</f>
        <v>71486856.457908601</v>
      </c>
      <c r="R11" s="27">
        <f>GDP!R$42/10000</f>
        <v>79278923.811820701</v>
      </c>
      <c r="S11" s="27">
        <f>GDP!S$42/10000</f>
        <v>87206816.193002701</v>
      </c>
      <c r="T11" s="27">
        <f>GDP!T$42/10000</f>
        <v>95317050.098951995</v>
      </c>
      <c r="U11" s="27">
        <f>GDP!U$42/10000</f>
        <v>102751780.00667</v>
      </c>
      <c r="V11" s="27">
        <f>GDP!V$42/10000</f>
        <v>110560915.287177</v>
      </c>
      <c r="W11" s="27">
        <f>GDP!W$42/10000</f>
        <v>119848032.17129999</v>
      </c>
      <c r="X11" s="27">
        <f>GDP!X$42/10000</f>
        <v>129795418.841518</v>
      </c>
      <c r="Y11" s="27">
        <f>GDP!Y$42/10000</f>
        <v>141606801.95609599</v>
      </c>
      <c r="Z11" s="27">
        <f>GDP!Z$42/10000</f>
        <v>155767482.15170601</v>
      </c>
      <c r="AA11" s="27">
        <f>GDP!AA$42/10000</f>
        <v>171499997.84902799</v>
      </c>
      <c r="AB11" s="27">
        <f>GDP!AB$42/10000</f>
        <v>189335997.62532699</v>
      </c>
      <c r="AC11" s="27">
        <f>GDP!AC$42/10000</f>
        <v>211298973.34986499</v>
      </c>
      <c r="AD11" s="27">
        <f>GDP!AD$42/10000</f>
        <v>238767839.88534701</v>
      </c>
      <c r="AE11" s="27">
        <f>GDP!AE$42/10000</f>
        <v>260256945.47502899</v>
      </c>
      <c r="AF11" s="27">
        <f>GDP!AF$42/10000</f>
        <v>293754553.91439533</v>
      </c>
      <c r="AG11" s="27"/>
      <c r="AH11" s="27">
        <f>IF(ISNUMBER(VLOOKUP($B11,Area_GDP_80_09,Seq!C$1,FALSE)/10000),VLOOKUP($B11,Area_GDP_80_09,Seq!C$1,FALSE)/10000,".")</f>
        <v>338405.76662808302</v>
      </c>
      <c r="AI11" s="27">
        <f>IF(ISNUMBER(VLOOKUP($B11,Area_GDP_80_09,Seq!D$1,FALSE)/10000),VLOOKUP($B11,Area_GDP_80_09,Seq!D$1,FALSE)/10000,".")</f>
        <v>346923.43265948002</v>
      </c>
      <c r="AJ11" s="27">
        <f>IF(ISNUMBER(VLOOKUP($B11,Area_GDP_80_09,Seq!E$1,FALSE)/10000),VLOOKUP($B11,Area_GDP_80_09,Seq!E$1,FALSE)/10000,".")</f>
        <v>367814.16236696398</v>
      </c>
      <c r="AK11" s="27">
        <f>IF(ISNUMBER(VLOOKUP($B11,Area_GDP_80_09,Seq!F$1,FALSE)/10000),VLOOKUP($B11,Area_GDP_80_09,Seq!F$1,FALSE)/10000,".")</f>
        <v>388346.21484719904</v>
      </c>
      <c r="AL11" s="27">
        <f>IF(ISNUMBER(VLOOKUP($B11,Area_GDP_80_09,Seq!G$1,FALSE)/10000),VLOOKUP($B11,Area_GDP_80_09,Seq!G$1,FALSE)/10000,".")</f>
        <v>422357.163192951</v>
      </c>
      <c r="AM11" s="27">
        <f>IF(ISNUMBER(VLOOKUP($B11,Area_GDP_80_09,Seq!H$1,FALSE)/10000),VLOOKUP($B11,Area_GDP_80_09,Seq!H$1,FALSE)/10000,".")</f>
        <v>442978.923234822</v>
      </c>
      <c r="AN11" s="27">
        <f>IF(ISNUMBER(VLOOKUP($B11,Area_GDP_80_09,Seq!I$1,FALSE)/10000),VLOOKUP($B11,Area_GDP_80_09,Seq!I$1,FALSE)/10000,".")</f>
        <v>459386.64665957697</v>
      </c>
      <c r="AO11" s="27">
        <f>IF(ISNUMBER(VLOOKUP($B11,Area_GDP_80_09,Seq!J$1,FALSE)/10000),VLOOKUP($B11,Area_GDP_80_09,Seq!J$1,FALSE)/10000,".")</f>
        <v>491843.45453666098</v>
      </c>
      <c r="AP11" s="27">
        <f>IF(ISNUMBER(VLOOKUP($B11,Area_GDP_80_09,Seq!K$1,FALSE)/10000),VLOOKUP($B11,Area_GDP_80_09,Seq!K$1,FALSE)/10000,".")</f>
        <v>534372.06891380996</v>
      </c>
      <c r="AQ11" s="27">
        <f>IF(ISNUMBER(VLOOKUP($B11,Area_GDP_80_09,Seq!L$1,FALSE)/10000),VLOOKUP($B11,Area_GDP_80_09,Seq!L$1,FALSE)/10000,".")</f>
        <v>576840.89100147493</v>
      </c>
      <c r="AR11" s="27">
        <f>IF(ISNUMBER(VLOOKUP($B11,Area_GDP_80_09,Seq!M$1,FALSE)/10000),VLOOKUP($B11,Area_GDP_80_09,Seq!M$1,FALSE)/10000,".")</f>
        <v>619550.19057122502</v>
      </c>
      <c r="AS11" s="27">
        <f>IF(ISNUMBER(VLOOKUP($B11,Area_GDP_80_09,Seq!N$1,FALSE)/10000),VLOOKUP($B11,Area_GDP_80_09,Seq!N$1,FALSE)/10000,".")</f>
        <v>624131.76423049893</v>
      </c>
      <c r="AT11" s="27">
        <f>IF(ISNUMBER(VLOOKUP($B11,Area_GDP_80_09,Seq!O$1,FALSE)/10000),VLOOKUP($B11,Area_GDP_80_09,Seq!O$1,FALSE)/10000,".")</f>
        <v>682800.15006816597</v>
      </c>
      <c r="AU11" s="27">
        <f>IF(ISNUMBER(VLOOKUP($B11,Area_GDP_80_09,Seq!P$1,FALSE)/10000),VLOOKUP($B11,Area_GDP_80_09,Seq!P$1,FALSE)/10000,".")</f>
        <v>687579.75111864298</v>
      </c>
      <c r="AV11" s="27">
        <f>IF(ISNUMBER(VLOOKUP($B11,Area_GDP_80_09,Seq!Q$1,FALSE)/10000),VLOOKUP($B11,Area_GDP_80_09,Seq!Q$1,FALSE)/10000,".")</f>
        <v>728146.95643464301</v>
      </c>
      <c r="AW11" s="27">
        <f>IF(ISNUMBER(VLOOKUP($B11,Area_GDP_80_09,Seq!R$1,FALSE)/10000),VLOOKUP($B11,Area_GDP_80_09,Seq!R$1,FALSE)/10000,".")</f>
        <v>772563.92077715602</v>
      </c>
      <c r="AX11" s="27">
        <f>IF(ISNUMBER(VLOOKUP($B11,Area_GDP_80_09,Seq!S$1,FALSE)/10000),VLOOKUP($B11,Area_GDP_80_09,Seq!S$1,FALSE)/10000,".")</f>
        <v>786847.36495336599</v>
      </c>
      <c r="AY11" s="27">
        <f>IF(ISNUMBER(VLOOKUP($B11,Area_GDP_80_09,Seq!T$1,FALSE)/10000),VLOOKUP($B11,Area_GDP_80_09,Seq!T$1,FALSE)/10000,".")</f>
        <v>805326.61112315196</v>
      </c>
      <c r="AZ11" s="27">
        <f>IF(ISNUMBER(VLOOKUP($B11,Area_GDP_80_09,Seq!U$1,FALSE)/10000),VLOOKUP($B11,Area_GDP_80_09,Seq!U$1,FALSE)/10000,".")</f>
        <v>845941.33015194396</v>
      </c>
      <c r="BA11" s="27">
        <f>IF(ISNUMBER(VLOOKUP($B11,Area_GDP_80_09,Seq!V$1,FALSE)/10000),VLOOKUP($B11,Area_GDP_80_09,Seq!V$1,FALSE)/10000,".")</f>
        <v>886942.61059281102</v>
      </c>
      <c r="BB11" s="27">
        <f>IF(ISNUMBER(VLOOKUP($B11,Area_GDP_80_09,Seq!W$1,FALSE)/10000),VLOOKUP($B11,Area_GDP_80_09,Seq!W$1,FALSE)/10000,".")</f>
        <v>931669.37664256094</v>
      </c>
      <c r="BC11" s="27">
        <f>IF(ISNUMBER(VLOOKUP($B11,Area_GDP_80_09,Seq!X$1,FALSE)/10000),VLOOKUP($B11,Area_GDP_80_09,Seq!X$1,FALSE)/10000,".")</f>
        <v>968800.21094501589</v>
      </c>
      <c r="BD11" s="27">
        <f>IF(ISNUMBER(VLOOKUP($B11,Area_GDP_80_09,Seq!Y$1,FALSE)/10000),VLOOKUP($B11,Area_GDP_80_09,Seq!Y$1,FALSE)/10000,".")</f>
        <v>989178.44005162606</v>
      </c>
      <c r="BE11" s="27">
        <f>IF(ISNUMBER(VLOOKUP($B11,Area_GDP_80_09,Seq!Z$1,FALSE)/10000),VLOOKUP($B11,Area_GDP_80_09,Seq!Z$1,FALSE)/10000,".")</f>
        <v>1008036.1942707399</v>
      </c>
      <c r="BF11" s="27">
        <f>IF(ISNUMBER(VLOOKUP($B11,Area_GDP_80_09,Seq!AA$1,FALSE)/10000),VLOOKUP($B11,Area_GDP_80_09,Seq!AA$1,FALSE)/10000,".")</f>
        <v>1050372.7222558202</v>
      </c>
      <c r="BG11" s="27">
        <f>IF(ISNUMBER(VLOOKUP($B11,Area_GDP_80_09,Seq!AB$1,FALSE)/10000),VLOOKUP($B11,Area_GDP_80_09,Seq!AB$1,FALSE)/10000,".")</f>
        <v>1091842.70840883</v>
      </c>
      <c r="BH11" s="27">
        <f>IF(ISNUMBER(VLOOKUP($B11,Area_GDP_80_09,Seq!AC$1,FALSE)/10000),VLOOKUP($B11,Area_GDP_80_09,Seq!AC$1,FALSE)/10000,".")</f>
        <v>1137075.22563938</v>
      </c>
      <c r="BI11" s="27">
        <f>IF(ISNUMBER(VLOOKUP($B11,Area_GDP_80_09,Seq!AD$1,FALSE)/10000),VLOOKUP($B11,Area_GDP_80_09,Seq!AD$1,FALSE)/10000,".")</f>
        <v>1187619.74094087</v>
      </c>
      <c r="BJ11" s="27">
        <f>IF(ISNUMBER(VLOOKUP($B11,Area_GDP_80_09,Seq!AE$1,FALSE)/10000),VLOOKUP($B11,Area_GDP_80_09,Seq!AE$1,FALSE)/10000,".")</f>
        <v>1230015.0829562598</v>
      </c>
      <c r="BK11" s="27" t="str">
        <f>IF(ISNUMBER(VLOOKUP($B11,Area_GDP_80_09,Seq!AF$1,FALSE)/10000),VLOOKUP($B11,Area_GDP_80_09,Seq!AF$1,FALSE)/10000,".")</f>
        <v>.</v>
      </c>
      <c r="BL11" s="27"/>
      <c r="BM11" s="27"/>
      <c r="BN11" s="27">
        <f>CNPop!A$48</f>
        <v>5.0000000000000001E-3</v>
      </c>
      <c r="BO11" s="27">
        <f>CNPop!B$48</f>
        <v>6.0000000000000001E-3</v>
      </c>
      <c r="BP11" s="27">
        <f>CNPop!C$48</f>
        <v>6.0000000000000001E-3</v>
      </c>
      <c r="BQ11" s="27">
        <f>CNPop!D$48</f>
        <v>7.0000000000000001E-3</v>
      </c>
      <c r="BR11" s="27">
        <f>CNPop!E$48</f>
        <v>7.0000000000000001E-3</v>
      </c>
      <c r="BS11" s="27">
        <f>CNPop!F$48</f>
        <v>8.0000000000000002E-3</v>
      </c>
      <c r="BT11" s="27">
        <f>CNPop!G$48</f>
        <v>8.9999999999999993E-3</v>
      </c>
      <c r="BU11" s="27">
        <f>CNPop!H$48</f>
        <v>0.01</v>
      </c>
      <c r="BV11" s="27">
        <f>CNPop!I$48</f>
        <v>1.0999999999999999E-2</v>
      </c>
      <c r="BW11" s="27">
        <f>CNPop!J$48</f>
        <v>1.2E-2</v>
      </c>
      <c r="BX11" s="27">
        <f>CNPop!K$48</f>
        <v>1.4E-2</v>
      </c>
      <c r="BY11" s="27">
        <f>CNPop!L$48</f>
        <v>1.6E-2</v>
      </c>
      <c r="BZ11" s="27">
        <f>CNPop!M$48</f>
        <v>1.7000000000000001E-2</v>
      </c>
      <c r="CA11" s="27">
        <f>CNPop!N$48</f>
        <v>1.9E-2</v>
      </c>
      <c r="CB11" s="27">
        <f>CNPop!O$48</f>
        <v>2.1000000000000001E-2</v>
      </c>
      <c r="CC11" s="27">
        <f>CNPop!P$48</f>
        <v>2.3E-2</v>
      </c>
      <c r="CD11" s="27">
        <f>CNPop!Q$48</f>
        <v>2.5999999999999999E-2</v>
      </c>
      <c r="CE11" s="27">
        <f>CNPop!R$48</f>
        <v>2.8000000000000001E-2</v>
      </c>
      <c r="CF11" s="27">
        <f>CNPop!S$48</f>
        <v>0.03</v>
      </c>
      <c r="CG11" s="27">
        <f>CNPop!T$48</f>
        <v>3.3000000000000002E-2</v>
      </c>
      <c r="CH11" s="27">
        <f>CNPop!U$48</f>
        <v>3.5999999999999997E-2</v>
      </c>
      <c r="CI11" s="27">
        <f>CNPop!V$48</f>
        <v>3.9E-2</v>
      </c>
      <c r="CJ11" s="27">
        <f>CNPop!W$48</f>
        <v>4.2000000000000003E-2</v>
      </c>
      <c r="CK11" s="27">
        <f>CNPop!X$48</f>
        <v>4.4999999999999998E-2</v>
      </c>
      <c r="CL11" s="27">
        <f>CNPop!Y$48</f>
        <v>4.9000000000000002E-2</v>
      </c>
      <c r="CM11" s="27">
        <f>CNPop!Z$48</f>
        <v>5.1999999999999998E-2</v>
      </c>
      <c r="CN11" s="27">
        <f>CNPop!AA$48</f>
        <v>5.6000000000000001E-2</v>
      </c>
      <c r="CO11" s="27">
        <f>CNPop!AB$48</f>
        <v>0.06</v>
      </c>
      <c r="CP11" s="27">
        <f>CNPop!AC$48</f>
        <v>6.3E-2</v>
      </c>
      <c r="CQ11" s="27"/>
      <c r="CR11" s="27">
        <f t="shared" si="1"/>
        <v>7.4166746445490761E-2</v>
      </c>
      <c r="CS11" s="27">
        <f t="shared" si="2"/>
        <v>7.4166746445490761E-2</v>
      </c>
      <c r="CT11" s="27">
        <f t="shared" si="3"/>
        <v>7.4166746445490761E-2</v>
      </c>
      <c r="CU11" s="27">
        <f t="shared" si="4"/>
        <v>7.4166746445490761E-2</v>
      </c>
      <c r="CV11" s="27">
        <f t="shared" si="5"/>
        <v>7.4166746445490761E-2</v>
      </c>
      <c r="CW11" s="27">
        <f t="shared" si="6"/>
        <v>7.4166746445490761E-2</v>
      </c>
      <c r="CX11" s="27">
        <f t="shared" si="7"/>
        <v>7.4166746445490761E-2</v>
      </c>
      <c r="CY11" s="27">
        <f t="shared" si="8"/>
        <v>7.4166746445490761E-2</v>
      </c>
      <c r="CZ11" s="27">
        <f t="shared" si="9"/>
        <v>7.4166746445490761E-2</v>
      </c>
      <c r="DA11" s="27">
        <f t="shared" si="10"/>
        <v>7.4166746445490761E-2</v>
      </c>
      <c r="DB11" s="27">
        <f t="shared" si="11"/>
        <v>7.4166746445490761E-2</v>
      </c>
      <c r="DC11" s="27">
        <f t="shared" si="12"/>
        <v>7.4166746445490761E-2</v>
      </c>
      <c r="DD11" s="27">
        <f t="shared" si="13"/>
        <v>6.3956969790470913E-2</v>
      </c>
      <c r="DE11" s="27">
        <f t="shared" si="14"/>
        <v>6.3956969790470913E-2</v>
      </c>
      <c r="DF11" s="27">
        <f t="shared" si="15"/>
        <v>6.3956969790470913E-2</v>
      </c>
      <c r="DG11" s="27">
        <f t="shared" si="16"/>
        <v>6.3956969790470913E-2</v>
      </c>
      <c r="DH11" s="27">
        <f t="shared" si="17"/>
        <v>6.3956969790470913E-2</v>
      </c>
      <c r="DI11" s="27">
        <f t="shared" si="18"/>
        <v>6.3956969790470913E-2</v>
      </c>
      <c r="DJ11" s="27">
        <f t="shared" si="19"/>
        <v>6.3956969790470913E-2</v>
      </c>
      <c r="DK11" s="27">
        <f t="shared" si="20"/>
        <v>6.6441966875040281E-2</v>
      </c>
      <c r="DL11" s="27">
        <f t="shared" si="21"/>
        <v>6.7676743278409682E-2</v>
      </c>
      <c r="DM11" s="27">
        <f t="shared" si="22"/>
        <v>6.9275615781160413E-2</v>
      </c>
      <c r="DN11" s="27">
        <f t="shared" si="23"/>
        <v>6.8728994862761281E-2</v>
      </c>
      <c r="DO11" s="27">
        <f t="shared" si="24"/>
        <v>6.9960494624919226E-2</v>
      </c>
      <c r="DP11" s="27">
        <f t="shared" si="25"/>
        <v>7.0322167801122798E-2</v>
      </c>
      <c r="DQ11" s="27">
        <f t="shared" si="26"/>
        <v>7.2294431326390726E-2</v>
      </c>
      <c r="DR11" s="27">
        <f t="shared" si="27"/>
        <v>7.2897399758827128E-2</v>
      </c>
      <c r="DS11" s="27">
        <f t="shared" si="28"/>
        <v>7.1965322658096492E-2</v>
      </c>
      <c r="DT11" s="27">
        <f t="shared" si="36"/>
        <v>6.98894060299107E-2</v>
      </c>
      <c r="DU11" s="27" t="e">
        <f>IF(ISNA(VLOOKUP(CONCATENATE($B11,".SP.TER.TOTL.IN"),Area_pop_80_09,Seq!B$1,FALSE)),".",VLOOKUP(CONCATENATE($B11,".SP.TER.TOTL.IN"),Area_pop_80_09,Seq!B$1,FALSE)/VLOOKUP(CONCATENATE($B11,".SP.POP.TOTL"),Area_pop_80_09,Seq!B$1,FALSE))</f>
        <v>#VALUE!</v>
      </c>
      <c r="DV11" s="27" t="e">
        <f>IF(ISNA(VLOOKUP(CONCATENATE($B11,".SP.TER.TOTL.IN"),Area_pop_80_09,Seq!C$1,FALSE)),".",VLOOKUP(CONCATENATE($B11,".SP.TER.TOTL.IN"),Area_pop_80_09,Seq!C$1,FALSE)/VLOOKUP(CONCATENATE($B11,".SP.POP.TOTL"),Area_pop_80_09,Seq!C$1,FALSE))</f>
        <v>#VALUE!</v>
      </c>
      <c r="DW11" s="27" t="e">
        <f>IF(ISNA(VLOOKUP(CONCATENATE($B11,".SP.TER.TOTL.IN"),Area_pop_80_09,Seq!D$1,FALSE)),".",VLOOKUP(CONCATENATE($B11,".SP.TER.TOTL.IN"),Area_pop_80_09,Seq!D$1,FALSE)/VLOOKUP(CONCATENATE($B11,".SP.POP.TOTL"),Area_pop_80_09,Seq!D$1,FALSE))</f>
        <v>#VALUE!</v>
      </c>
      <c r="DX11" s="27" t="e">
        <f>IF(ISNA(VLOOKUP(CONCATENATE($B11,".SP.TER.TOTL.IN"),Area_pop_80_09,Seq!E$1,FALSE)),".",VLOOKUP(CONCATENATE($B11,".SP.TER.TOTL.IN"),Area_pop_80_09,Seq!E$1,FALSE)/VLOOKUP(CONCATENATE($B11,".SP.POP.TOTL"),Area_pop_80_09,Seq!E$1,FALSE))</f>
        <v>#VALUE!</v>
      </c>
      <c r="DY11" s="27" t="e">
        <f>IF(ISNA(VLOOKUP(CONCATENATE($B11,".SP.TER.TOTL.IN"),Area_pop_80_09,Seq!F$1,FALSE)),".",VLOOKUP(CONCATENATE($B11,".SP.TER.TOTL.IN"),Area_pop_80_09,Seq!F$1,FALSE)/VLOOKUP(CONCATENATE($B11,".SP.POP.TOTL"),Area_pop_80_09,Seq!F$1,FALSE))</f>
        <v>#VALUE!</v>
      </c>
      <c r="DZ11" s="27" t="e">
        <f>IF(ISNA(VLOOKUP(CONCATENATE($B11,".SP.TER.TOTL.IN"),Area_pop_80_09,Seq!G$1,FALSE)),".",VLOOKUP(CONCATENATE($B11,".SP.TER.TOTL.IN"),Area_pop_80_09,Seq!G$1,FALSE)/VLOOKUP(CONCATENATE($B11,".SP.POP.TOTL"),Area_pop_80_09,Seq!G$1,FALSE))</f>
        <v>#VALUE!</v>
      </c>
      <c r="EA11" s="27" t="e">
        <f>IF(ISNA(VLOOKUP(CONCATENATE($B11,".SP.TER.TOTL.IN"),Area_pop_80_09,Seq!H$1,FALSE)),".",VLOOKUP(CONCATENATE($B11,".SP.TER.TOTL.IN"),Area_pop_80_09,Seq!H$1,FALSE)/VLOOKUP(CONCATENATE($B11,".SP.POP.TOTL"),Area_pop_80_09,Seq!H$1,FALSE))</f>
        <v>#VALUE!</v>
      </c>
      <c r="EB11" s="27" t="e">
        <f>IF(ISNA(VLOOKUP(CONCATENATE($B11,".SP.TER.TOTL.IN"),Area_pop_80_09,Seq!I$1,FALSE)),".",VLOOKUP(CONCATENATE($B11,".SP.TER.TOTL.IN"),Area_pop_80_09,Seq!I$1,FALSE)/VLOOKUP(CONCATENATE($B11,".SP.POP.TOTL"),Area_pop_80_09,Seq!I$1,FALSE))</f>
        <v>#VALUE!</v>
      </c>
      <c r="EC11" s="27" t="e">
        <f>IF(ISNA(VLOOKUP(CONCATENATE($B11,".SP.TER.TOTL.IN"),Area_pop_80_09,Seq!J$1,FALSE)),".",VLOOKUP(CONCATENATE($B11,".SP.TER.TOTL.IN"),Area_pop_80_09,Seq!J$1,FALSE)/VLOOKUP(CONCATENATE($B11,".SP.POP.TOTL"),Area_pop_80_09,Seq!J$1,FALSE))</f>
        <v>#VALUE!</v>
      </c>
      <c r="ED11" s="27" t="e">
        <f>IF(ISNA(VLOOKUP(CONCATENATE($B11,".SP.TER.TOTL.IN"),Area_pop_80_09,Seq!K$1,FALSE)),".",VLOOKUP(CONCATENATE($B11,".SP.TER.TOTL.IN"),Area_pop_80_09,Seq!K$1,FALSE)/VLOOKUP(CONCATENATE($B11,".SP.POP.TOTL"),Area_pop_80_09,Seq!K$1,FALSE))</f>
        <v>#VALUE!</v>
      </c>
      <c r="EE11" s="27" t="e">
        <f>IF(ISNA(VLOOKUP(CONCATENATE($B11,".SP.TER.TOTL.IN"),Area_pop_80_09,Seq!L$1,FALSE)),".",VLOOKUP(CONCATENATE($B11,".SP.TER.TOTL.IN"),Area_pop_80_09,Seq!L$1,FALSE)/VLOOKUP(CONCATENATE($B11,".SP.POP.TOTL"),Area_pop_80_09,Seq!L$1,FALSE))</f>
        <v>#VALUE!</v>
      </c>
      <c r="EF11" s="27">
        <f>IF(ISNA(VLOOKUP(CONCATENATE($B11,".SP.TER.TOTL.IN"),Area_pop_80_09,Seq!M$1,FALSE)),".",VLOOKUP(CONCATENATE($B11,".SP.TER.TOTL.IN"),Area_pop_80_09,Seq!M$1,FALSE)/VLOOKUP(CONCATENATE($B11,".SP.POP.TOTL"),Area_pop_80_09,Seq!M$1,FALSE))</f>
        <v>7.4166746445490761E-2</v>
      </c>
      <c r="EG11" s="27" t="e">
        <f>IF(ISNA(VLOOKUP(CONCATENATE($B11,".SP.TER.TOTL.IN"),Area_pop_80_09,Seq!N$1,FALSE)),".",VLOOKUP(CONCATENATE($B11,".SP.TER.TOTL.IN"),Area_pop_80_09,Seq!N$1,FALSE)/VLOOKUP(CONCATENATE($B11,".SP.POP.TOTL"),Area_pop_80_09,Seq!N$1,FALSE))</f>
        <v>#VALUE!</v>
      </c>
      <c r="EH11" s="27" t="e">
        <f>IF(ISNA(VLOOKUP(CONCATENATE($B11,".SP.TER.TOTL.IN"),Area_pop_80_09,Seq!O$1,FALSE)),".",VLOOKUP(CONCATENATE($B11,".SP.TER.TOTL.IN"),Area_pop_80_09,Seq!O$1,FALSE)/VLOOKUP(CONCATENATE($B11,".SP.POP.TOTL"),Area_pop_80_09,Seq!O$1,FALSE))</f>
        <v>#VALUE!</v>
      </c>
      <c r="EI11" s="27" t="e">
        <f>IF(ISNA(VLOOKUP(CONCATENATE($B11,".SP.TER.TOTL.IN"),Area_pop_80_09,Seq!P$1,FALSE)),".",VLOOKUP(CONCATENATE($B11,".SP.TER.TOTL.IN"),Area_pop_80_09,Seq!P$1,FALSE)/VLOOKUP(CONCATENATE($B11,".SP.POP.TOTL"),Area_pop_80_09,Seq!P$1,FALSE))</f>
        <v>#VALUE!</v>
      </c>
      <c r="EJ11" s="27" t="e">
        <f>IF(ISNA(VLOOKUP(CONCATENATE($B11,".SP.TER.TOTL.IN"),Area_pop_80_09,Seq!Q$1,FALSE)),".",VLOOKUP(CONCATENATE($B11,".SP.TER.TOTL.IN"),Area_pop_80_09,Seq!Q$1,FALSE)/VLOOKUP(CONCATENATE($B11,".SP.POP.TOTL"),Area_pop_80_09,Seq!Q$1,FALSE))</f>
        <v>#VALUE!</v>
      </c>
      <c r="EK11" s="27" t="e">
        <f>IF(ISNA(VLOOKUP(CONCATENATE($B11,".SP.TER.TOTL.IN"),Area_pop_80_09,Seq!R$1,FALSE)),".",VLOOKUP(CONCATENATE($B11,".SP.TER.TOTL.IN"),Area_pop_80_09,Seq!R$1,FALSE)/VLOOKUP(CONCATENATE($B11,".SP.POP.TOTL"),Area_pop_80_09,Seq!R$1,FALSE))</f>
        <v>#VALUE!</v>
      </c>
      <c r="EL11" s="27" t="e">
        <f>IF(ISNA(VLOOKUP(CONCATENATE($B11,".SP.TER.TOTL.IN"),Area_pop_80_09,Seq!S$1,FALSE)),".",VLOOKUP(CONCATENATE($B11,".SP.TER.TOTL.IN"),Area_pop_80_09,Seq!S$1,FALSE)/VLOOKUP(CONCATENATE($B11,".SP.POP.TOTL"),Area_pop_80_09,Seq!S$1,FALSE))</f>
        <v>#VALUE!</v>
      </c>
      <c r="EM11" s="27">
        <f>IF(ISNA(VLOOKUP(CONCATENATE($B11,".SP.TER.TOTL.IN"),Area_pop_80_09,Seq!T$1,FALSE)),".",VLOOKUP(CONCATENATE($B11,".SP.TER.TOTL.IN"),Area_pop_80_09,Seq!T$1,FALSE)/VLOOKUP(CONCATENATE($B11,".SP.POP.TOTL"),Area_pop_80_09,Seq!T$1,FALSE))</f>
        <v>6.3956969790470913E-2</v>
      </c>
      <c r="EN11" s="27">
        <f>IF(ISNA(VLOOKUP(CONCATENATE($B11,".SP.TER.TOTL.IN"),Area_pop_80_09,Seq!U$1,FALSE)),".",VLOOKUP(CONCATENATE($B11,".SP.TER.TOTL.IN"),Area_pop_80_09,Seq!U$1,FALSE)/VLOOKUP(CONCATENATE($B11,".SP.POP.TOTL"),Area_pop_80_09,Seq!U$1,FALSE))</f>
        <v>6.6441966875040281E-2</v>
      </c>
      <c r="EO11" s="27">
        <f>IF(ISNA(VLOOKUP(CONCATENATE($B11,".SP.TER.TOTL.IN"),Area_pop_80_09,Seq!V$1,FALSE)),".",VLOOKUP(CONCATENATE($B11,".SP.TER.TOTL.IN"),Area_pop_80_09,Seq!V$1,FALSE)/VLOOKUP(CONCATENATE($B11,".SP.POP.TOTL"),Area_pop_80_09,Seq!V$1,FALSE))</f>
        <v>6.7676743278409682E-2</v>
      </c>
      <c r="EP11" s="27">
        <f>IF(ISNA(VLOOKUP(CONCATENATE($B11,".SP.TER.TOTL.IN"),Area_pop_80_09,Seq!W$1,FALSE)),".",VLOOKUP(CONCATENATE($B11,".SP.TER.TOTL.IN"),Area_pop_80_09,Seq!W$1,FALSE)/VLOOKUP(CONCATENATE($B11,".SP.POP.TOTL"),Area_pop_80_09,Seq!W$1,FALSE))</f>
        <v>6.9275615781160413E-2</v>
      </c>
      <c r="EQ11" s="27">
        <f>IF(ISNA(VLOOKUP(CONCATENATE($B11,".SP.TER.TOTL.IN"),Area_pop_80_09,Seq!X$1,FALSE)),".",VLOOKUP(CONCATENATE($B11,".SP.TER.TOTL.IN"),Area_pop_80_09,Seq!X$1,FALSE)/VLOOKUP(CONCATENATE($B11,".SP.POP.TOTL"),Area_pop_80_09,Seq!X$1,FALSE))</f>
        <v>6.8728994862761281E-2</v>
      </c>
      <c r="ER11" s="27">
        <f>IF(ISNA(VLOOKUP(CONCATENATE($B11,".SP.TER.TOTL.IN"),Area_pop_80_09,Seq!Y$1,FALSE)),".",VLOOKUP(CONCATENATE($B11,".SP.TER.TOTL.IN"),Area_pop_80_09,Seq!Y$1,FALSE)/VLOOKUP(CONCATENATE($B11,".SP.POP.TOTL"),Area_pop_80_09,Seq!Y$1,FALSE))</f>
        <v>6.9960494624919226E-2</v>
      </c>
      <c r="ES11" s="27">
        <f>IF(ISNA(VLOOKUP(CONCATENATE($B11,".SP.TER.TOTL.IN"),Area_pop_80_09,Seq!Z$1,FALSE)),".",VLOOKUP(CONCATENATE($B11,".SP.TER.TOTL.IN"),Area_pop_80_09,Seq!Z$1,FALSE)/VLOOKUP(CONCATENATE($B11,".SP.POP.TOTL"),Area_pop_80_09,Seq!Z$1,FALSE))</f>
        <v>7.0322167801122798E-2</v>
      </c>
      <c r="ET11" s="27">
        <f>IF(ISNA(VLOOKUP(CONCATENATE($B11,".SP.TER.TOTL.IN"),Area_pop_80_09,Seq!AA$1,FALSE)),".",VLOOKUP(CONCATENATE($B11,".SP.TER.TOTL.IN"),Area_pop_80_09,Seq!AA$1,FALSE)/VLOOKUP(CONCATENATE($B11,".SP.POP.TOTL"),Area_pop_80_09,Seq!AA$1,FALSE))</f>
        <v>7.2294431326390726E-2</v>
      </c>
      <c r="EU11" s="27">
        <f>IF(ISNA(VLOOKUP(CONCATENATE($B11,".SP.TER.TOTL.IN"),Area_pop_80_09,Seq!AB$1,FALSE)),".",VLOOKUP(CONCATENATE($B11,".SP.TER.TOTL.IN"),Area_pop_80_09,Seq!AB$1,FALSE)/VLOOKUP(CONCATENATE($B11,".SP.POP.TOTL"),Area_pop_80_09,Seq!AB$1,FALSE))</f>
        <v>7.2897399758827128E-2</v>
      </c>
      <c r="EV11" s="27">
        <f>IF(ISNA(VLOOKUP(CONCATENATE($B11,".SP.TER.TOTL.IN"),Area_pop_80_09,Seq!AC$1,FALSE)),".",VLOOKUP(CONCATENATE($B11,".SP.TER.TOTL.IN"),Area_pop_80_09,Seq!AC$1,FALSE)/VLOOKUP(CONCATENATE($B11,".SP.POP.TOTL"),Area_pop_80_09,Seq!AC$1,FALSE))</f>
        <v>7.1965322658096492E-2</v>
      </c>
      <c r="EW11" s="27">
        <f>IF(ISNA(VLOOKUP(CONCATENATE($B11,".SP.TER.TOTL.IN"),Area_pop_80_09,Seq!AD$1,FALSE)),".",VLOOKUP(CONCATENATE($B11,".SP.TER.TOTL.IN"),Area_pop_80_09,Seq!AD$1,FALSE)/VLOOKUP(CONCATENATE($B11,".SP.POP.TOTL"),Area_pop_80_09,Seq!AD$1,FALSE))</f>
        <v>6.98894060299107E-2</v>
      </c>
      <c r="EX11" s="27"/>
      <c r="EY11" s="27"/>
      <c r="EZ11" s="27" t="str">
        <f t="shared" si="29"/>
        <v>.</v>
      </c>
      <c r="FA11" s="27" t="str">
        <f t="shared" si="30"/>
        <v>.</v>
      </c>
      <c r="FB11" s="27" t="str">
        <f t="shared" si="37"/>
        <v>.</v>
      </c>
      <c r="FC11" s="9" t="str">
        <f>IF(VLOOKUP($B11,EM_80!$B$1:$C$201,2,FALSE)&gt;0,VLOOKUP($B11,EM_80!$B$1:$C$201,2,FALSE),".")</f>
        <v>.</v>
      </c>
      <c r="FD11" s="9" t="str">
        <f t="shared" si="31"/>
        <v>.</v>
      </c>
      <c r="FE11" s="9" t="str">
        <f t="shared" si="32"/>
        <v>.</v>
      </c>
      <c r="FF11">
        <f t="shared" si="33"/>
        <v>610971</v>
      </c>
      <c r="FG11">
        <f t="shared" si="34"/>
        <v>680595</v>
      </c>
      <c r="FH11">
        <f t="shared" si="35"/>
        <v>786607</v>
      </c>
      <c r="FJ11" s="9" t="str">
        <f>IF(ISNA(VLOOKUP($B11,Area_EM_90,Seq!C$1,FALSE)),".",VLOOKUP($B11,Area_EM_90,Seq!C$1,FALSE))</f>
        <v>.</v>
      </c>
      <c r="FK11" s="9" t="str">
        <f>IF(ISNA(VLOOKUP($B11,Area_EM_90,Seq!D$1,FALSE)),".",VLOOKUP($B11,Area_EM_90,Seq!D$1,FALSE))</f>
        <v>.</v>
      </c>
      <c r="FL11" s="9" t="str">
        <f>IF(ISNA(VLOOKUP($B11,Area_EM_90,Seq!E$1,FALSE)),".",VLOOKUP($B11,Area_EM_90,Seq!E$1,FALSE))</f>
        <v>.</v>
      </c>
      <c r="FM11" s="9" t="str">
        <f>IF(ISNA(VLOOKUP($B11,Area_EM_90,Seq!F$1,FALSE)),".",VLOOKUP($B11,Area_EM_90,Seq!F$1,FALSE))</f>
        <v>.</v>
      </c>
      <c r="FN11" s="9" t="str">
        <f>IF(ISNA(VLOOKUP($B11,Area_EM_90,Seq!G$1,FALSE)),".",VLOOKUP($B11,Area_EM_90,Seq!G$1,FALSE))</f>
        <v>.</v>
      </c>
      <c r="FO11" s="9" t="str">
        <f>IF(ISNA(VLOOKUP($B11,Area_EM_90,Seq!H$1,FALSE)),".",VLOOKUP($B11,Area_EM_90,Seq!H$1,FALSE))</f>
        <v>.</v>
      </c>
      <c r="FP11" s="9" t="str">
        <f>IF(ISNA(VLOOKUP($B11,Area_EM_90,Seq!I$1,FALSE)),".",VLOOKUP($B11,Area_EM_90,Seq!I$1,FALSE))</f>
        <v>.</v>
      </c>
      <c r="FQ11" s="9" t="str">
        <f>IF(ISNA(VLOOKUP($B11,Area_EM_90,Seq!J$1,FALSE)),".",VLOOKUP($B11,Area_EM_90,Seq!J$1,FALSE))</f>
        <v>.</v>
      </c>
      <c r="FR11" s="9" t="str">
        <f>IF(ISNA(VLOOKUP($B11,Area_EM_00,Seq!C$1,FALSE)),".",VLOOKUP($B11,Area_EM_00,Seq!C$1,FALSE))</f>
        <v>.</v>
      </c>
      <c r="FS11" s="9" t="str">
        <f>IF(ISNA(VLOOKUP($B11,Area_EM_00,Seq!D$1,FALSE)),".",VLOOKUP($B11,Area_EM_00,Seq!D$1,FALSE))</f>
        <v>.</v>
      </c>
      <c r="FT11" s="9" t="str">
        <f>IF(ISNA(VLOOKUP($B11,Area_EM_00,Seq!E$1,FALSE)),".",VLOOKUP($B11,Area_EM_00,Seq!E$1,FALSE))</f>
        <v>.</v>
      </c>
      <c r="FU11" s="9" t="str">
        <f>IF(ISNA(VLOOKUP($B11,Area_EM_00,Seq!F$1,FALSE)),".",VLOOKUP($B11,Area_EM_00,Seq!F$1,FALSE))</f>
        <v>.</v>
      </c>
      <c r="FV11" s="9" t="str">
        <f>IF(ISNA(VLOOKUP($B11,Area_EM_00,Seq!G$1,FALSE)),".",VLOOKUP($B11,Area_EM_00,Seq!G$1,FALSE))</f>
        <v>.</v>
      </c>
      <c r="FW11" s="9" t="str">
        <f>IF(ISNA(VLOOKUP($B11,Area_EM_00,Seq!H$1,FALSE)),".",VLOOKUP($B11,Area_EM_00,Seq!H$1,FALSE))</f>
        <v>.</v>
      </c>
      <c r="FX11" s="9" t="str">
        <f>IF(ISNA(VLOOKUP($B11,Area_EM_00,Seq!I$1,FALSE)),".",VLOOKUP($B11,Area_EM_00,Seq!I$1,FALSE))</f>
        <v>.</v>
      </c>
      <c r="FY11" s="9" t="str">
        <f>IF(ISNA(VLOOKUP($B11,Area_EM_00,Seq!J$1,FALSE)),".",VLOOKUP($B11,Area_EM_00,Seq!J$1,FALSE))</f>
        <v>.</v>
      </c>
      <c r="GA11" s="27"/>
    </row>
    <row r="12" spans="1:183">
      <c r="A12" s="25" t="s">
        <v>2324</v>
      </c>
      <c r="B12" s="26" t="str">
        <f t="shared" si="0"/>
        <v>KoreaDPR</v>
      </c>
      <c r="C12" s="27">
        <f>GDP!C$42/10000</f>
        <v>18294194.281532999</v>
      </c>
      <c r="D12" s="27">
        <f>GDP!D$42/10000</f>
        <v>19245492.3841727</v>
      </c>
      <c r="E12" s="27">
        <f>GDP!E$42/10000</f>
        <v>20996832.1911324</v>
      </c>
      <c r="F12" s="27">
        <f>GDP!F$42/10000</f>
        <v>23285486.8999658</v>
      </c>
      <c r="G12" s="27">
        <f>GDP!G$42/10000</f>
        <v>26824880.9087606</v>
      </c>
      <c r="H12" s="27">
        <f>GDP!H$42/10000</f>
        <v>30446239.831443299</v>
      </c>
      <c r="I12" s="27">
        <f>GDP!I$42/10000</f>
        <v>33125508.936610304</v>
      </c>
      <c r="J12" s="27">
        <f>GDP!J$42/10000</f>
        <v>36968067.973257102</v>
      </c>
      <c r="K12" s="27">
        <f>GDP!K$42/10000</f>
        <v>41145459.654235199</v>
      </c>
      <c r="L12" s="27">
        <f>GDP!L$42/10000</f>
        <v>42832423.5000588</v>
      </c>
      <c r="M12" s="27">
        <f>GDP!M$42/10000</f>
        <v>44460055.593061104</v>
      </c>
      <c r="N12" s="27">
        <f>GDP!N$42/10000</f>
        <v>48550380.707622699</v>
      </c>
      <c r="O12" s="27">
        <f>GDP!O$42/10000</f>
        <v>55444534.768105105</v>
      </c>
      <c r="P12" s="27">
        <f>GDP!P$42/10000</f>
        <v>63206769.635639794</v>
      </c>
      <c r="Q12" s="27">
        <f>GDP!Q$42/10000</f>
        <v>71486856.457908601</v>
      </c>
      <c r="R12" s="27">
        <f>GDP!R$42/10000</f>
        <v>79278923.811820701</v>
      </c>
      <c r="S12" s="27">
        <f>GDP!S$42/10000</f>
        <v>87206816.193002701</v>
      </c>
      <c r="T12" s="27">
        <f>GDP!T$42/10000</f>
        <v>95317050.098951995</v>
      </c>
      <c r="U12" s="27">
        <f>GDP!U$42/10000</f>
        <v>102751780.00667</v>
      </c>
      <c r="V12" s="27">
        <f>GDP!V$42/10000</f>
        <v>110560915.287177</v>
      </c>
      <c r="W12" s="27">
        <f>GDP!W$42/10000</f>
        <v>119848032.17129999</v>
      </c>
      <c r="X12" s="27">
        <f>GDP!X$42/10000</f>
        <v>129795418.841518</v>
      </c>
      <c r="Y12" s="27">
        <f>GDP!Y$42/10000</f>
        <v>141606801.95609599</v>
      </c>
      <c r="Z12" s="27">
        <f>GDP!Z$42/10000</f>
        <v>155767482.15170601</v>
      </c>
      <c r="AA12" s="27">
        <f>GDP!AA$42/10000</f>
        <v>171499997.84902799</v>
      </c>
      <c r="AB12" s="27">
        <f>GDP!AB$42/10000</f>
        <v>189335997.62532699</v>
      </c>
      <c r="AC12" s="27">
        <f>GDP!AC$42/10000</f>
        <v>211298973.34986499</v>
      </c>
      <c r="AD12" s="27">
        <f>GDP!AD$42/10000</f>
        <v>238767839.88534701</v>
      </c>
      <c r="AE12" s="27">
        <f>GDP!AE$42/10000</f>
        <v>260256945.47502899</v>
      </c>
      <c r="AF12" s="27">
        <f>GDP!AF$42/10000</f>
        <v>293754553.91439533</v>
      </c>
      <c r="AG12" s="27"/>
      <c r="AH12" s="27" t="str">
        <f>IF(ISNUMBER(VLOOKUP($B12,Area_GDP_80_09,Seq!C$1,FALSE)/10000),VLOOKUP($B12,Area_GDP_80_09,Seq!C$1,FALSE)/10000,".")</f>
        <v>.</v>
      </c>
      <c r="AI12" s="27" t="str">
        <f>IF(ISNUMBER(VLOOKUP($B12,Area_GDP_80_09,Seq!D$1,FALSE)/10000),VLOOKUP($B12,Area_GDP_80_09,Seq!D$1,FALSE)/10000,".")</f>
        <v>.</v>
      </c>
      <c r="AJ12" s="27" t="str">
        <f>IF(ISNUMBER(VLOOKUP($B12,Area_GDP_80_09,Seq!E$1,FALSE)/10000),VLOOKUP($B12,Area_GDP_80_09,Seq!E$1,FALSE)/10000,".")</f>
        <v>.</v>
      </c>
      <c r="AK12" s="27" t="str">
        <f>IF(ISNUMBER(VLOOKUP($B12,Area_GDP_80_09,Seq!F$1,FALSE)/10000),VLOOKUP($B12,Area_GDP_80_09,Seq!F$1,FALSE)/10000,".")</f>
        <v>.</v>
      </c>
      <c r="AL12" s="27" t="str">
        <f>IF(ISNUMBER(VLOOKUP($B12,Area_GDP_80_09,Seq!G$1,FALSE)/10000),VLOOKUP($B12,Area_GDP_80_09,Seq!G$1,FALSE)/10000,".")</f>
        <v>.</v>
      </c>
      <c r="AM12" s="27" t="str">
        <f>IF(ISNUMBER(VLOOKUP($B12,Area_GDP_80_09,Seq!H$1,FALSE)/10000),VLOOKUP($B12,Area_GDP_80_09,Seq!H$1,FALSE)/10000,".")</f>
        <v>.</v>
      </c>
      <c r="AN12" s="27" t="str">
        <f>IF(ISNUMBER(VLOOKUP($B12,Area_GDP_80_09,Seq!I$1,FALSE)/10000),VLOOKUP($B12,Area_GDP_80_09,Seq!I$1,FALSE)/10000,".")</f>
        <v>.</v>
      </c>
      <c r="AO12" s="27" t="str">
        <f>IF(ISNUMBER(VLOOKUP($B12,Area_GDP_80_09,Seq!J$1,FALSE)/10000),VLOOKUP($B12,Area_GDP_80_09,Seq!J$1,FALSE)/10000,".")</f>
        <v>.</v>
      </c>
      <c r="AP12" s="27" t="str">
        <f>IF(ISNUMBER(VLOOKUP($B12,Area_GDP_80_09,Seq!K$1,FALSE)/10000),VLOOKUP($B12,Area_GDP_80_09,Seq!K$1,FALSE)/10000,".")</f>
        <v>.</v>
      </c>
      <c r="AQ12" s="27" t="str">
        <f>IF(ISNUMBER(VLOOKUP($B12,Area_GDP_80_09,Seq!L$1,FALSE)/10000),VLOOKUP($B12,Area_GDP_80_09,Seq!L$1,FALSE)/10000,".")</f>
        <v>.</v>
      </c>
      <c r="AR12" s="27" t="str">
        <f>IF(ISNUMBER(VLOOKUP($B12,Area_GDP_80_09,Seq!M$1,FALSE)/10000),VLOOKUP($B12,Area_GDP_80_09,Seq!M$1,FALSE)/10000,".")</f>
        <v>.</v>
      </c>
      <c r="AS12" s="27" t="str">
        <f>IF(ISNUMBER(VLOOKUP($B12,Area_GDP_80_09,Seq!N$1,FALSE)/10000),VLOOKUP($B12,Area_GDP_80_09,Seq!N$1,FALSE)/10000,".")</f>
        <v>.</v>
      </c>
      <c r="AT12" s="27" t="str">
        <f>IF(ISNUMBER(VLOOKUP($B12,Area_GDP_80_09,Seq!O$1,FALSE)/10000),VLOOKUP($B12,Area_GDP_80_09,Seq!O$1,FALSE)/10000,".")</f>
        <v>.</v>
      </c>
      <c r="AU12" s="27" t="str">
        <f>IF(ISNUMBER(VLOOKUP($B12,Area_GDP_80_09,Seq!P$1,FALSE)/10000),VLOOKUP($B12,Area_GDP_80_09,Seq!P$1,FALSE)/10000,".")</f>
        <v>.</v>
      </c>
      <c r="AV12" s="27" t="str">
        <f>IF(ISNUMBER(VLOOKUP($B12,Area_GDP_80_09,Seq!Q$1,FALSE)/10000),VLOOKUP($B12,Area_GDP_80_09,Seq!Q$1,FALSE)/10000,".")</f>
        <v>.</v>
      </c>
      <c r="AW12" s="27" t="str">
        <f>IF(ISNUMBER(VLOOKUP($B12,Area_GDP_80_09,Seq!R$1,FALSE)/10000),VLOOKUP($B12,Area_GDP_80_09,Seq!R$1,FALSE)/10000,".")</f>
        <v>.</v>
      </c>
      <c r="AX12" s="27" t="str">
        <f>IF(ISNUMBER(VLOOKUP($B12,Area_GDP_80_09,Seq!S$1,FALSE)/10000),VLOOKUP($B12,Area_GDP_80_09,Seq!S$1,FALSE)/10000,".")</f>
        <v>.</v>
      </c>
      <c r="AY12" s="27" t="str">
        <f>IF(ISNUMBER(VLOOKUP($B12,Area_GDP_80_09,Seq!T$1,FALSE)/10000),VLOOKUP($B12,Area_GDP_80_09,Seq!T$1,FALSE)/10000,".")</f>
        <v>.</v>
      </c>
      <c r="AZ12" s="27" t="str">
        <f>IF(ISNUMBER(VLOOKUP($B12,Area_GDP_80_09,Seq!U$1,FALSE)/10000),VLOOKUP($B12,Area_GDP_80_09,Seq!U$1,FALSE)/10000,".")</f>
        <v>.</v>
      </c>
      <c r="BA12" s="27" t="str">
        <f>IF(ISNUMBER(VLOOKUP($B12,Area_GDP_80_09,Seq!V$1,FALSE)/10000),VLOOKUP($B12,Area_GDP_80_09,Seq!V$1,FALSE)/10000,".")</f>
        <v>.</v>
      </c>
      <c r="BB12" s="27" t="str">
        <f>IF(ISNUMBER(VLOOKUP($B12,Area_GDP_80_09,Seq!W$1,FALSE)/10000),VLOOKUP($B12,Area_GDP_80_09,Seq!W$1,FALSE)/10000,".")</f>
        <v>.</v>
      </c>
      <c r="BC12" s="27" t="str">
        <f>IF(ISNUMBER(VLOOKUP($B12,Area_GDP_80_09,Seq!X$1,FALSE)/10000),VLOOKUP($B12,Area_GDP_80_09,Seq!X$1,FALSE)/10000,".")</f>
        <v>.</v>
      </c>
      <c r="BD12" s="27" t="str">
        <f>IF(ISNUMBER(VLOOKUP($B12,Area_GDP_80_09,Seq!Y$1,FALSE)/10000),VLOOKUP($B12,Area_GDP_80_09,Seq!Y$1,FALSE)/10000,".")</f>
        <v>.</v>
      </c>
      <c r="BE12" s="27" t="str">
        <f>IF(ISNUMBER(VLOOKUP($B12,Area_GDP_80_09,Seq!Z$1,FALSE)/10000),VLOOKUP($B12,Area_GDP_80_09,Seq!Z$1,FALSE)/10000,".")</f>
        <v>.</v>
      </c>
      <c r="BF12" s="27" t="str">
        <f>IF(ISNUMBER(VLOOKUP($B12,Area_GDP_80_09,Seq!AA$1,FALSE)/10000),VLOOKUP($B12,Area_GDP_80_09,Seq!AA$1,FALSE)/10000,".")</f>
        <v>.</v>
      </c>
      <c r="BG12" s="27" t="str">
        <f>IF(ISNUMBER(VLOOKUP($B12,Area_GDP_80_09,Seq!AB$1,FALSE)/10000),VLOOKUP($B12,Area_GDP_80_09,Seq!AB$1,FALSE)/10000,".")</f>
        <v>.</v>
      </c>
      <c r="BH12" s="27" t="str">
        <f>IF(ISNUMBER(VLOOKUP($B12,Area_GDP_80_09,Seq!AC$1,FALSE)/10000),VLOOKUP($B12,Area_GDP_80_09,Seq!AC$1,FALSE)/10000,".")</f>
        <v>.</v>
      </c>
      <c r="BI12" s="27" t="str">
        <f>IF(ISNUMBER(VLOOKUP($B12,Area_GDP_80_09,Seq!AD$1,FALSE)/10000),VLOOKUP($B12,Area_GDP_80_09,Seq!AD$1,FALSE)/10000,".")</f>
        <v>.</v>
      </c>
      <c r="BJ12" s="27" t="str">
        <f>IF(ISNUMBER(VLOOKUP($B12,Area_GDP_80_09,Seq!AE$1,FALSE)/10000),VLOOKUP($B12,Area_GDP_80_09,Seq!AE$1,FALSE)/10000,".")</f>
        <v>.</v>
      </c>
      <c r="BK12" s="27" t="str">
        <f>IF(ISNUMBER(VLOOKUP($B12,Area_GDP_80_09,Seq!AF$1,FALSE)/10000),VLOOKUP($B12,Area_GDP_80_09,Seq!AF$1,FALSE)/10000,".")</f>
        <v>.</v>
      </c>
      <c r="BL12" s="27"/>
      <c r="BM12" s="27"/>
      <c r="BN12" s="27">
        <f>CNPop!A$48</f>
        <v>5.0000000000000001E-3</v>
      </c>
      <c r="BO12" s="27">
        <f>CNPop!B$48</f>
        <v>6.0000000000000001E-3</v>
      </c>
      <c r="BP12" s="27">
        <f>CNPop!C$48</f>
        <v>6.0000000000000001E-3</v>
      </c>
      <c r="BQ12" s="27">
        <f>CNPop!D$48</f>
        <v>7.0000000000000001E-3</v>
      </c>
      <c r="BR12" s="27">
        <f>CNPop!E$48</f>
        <v>7.0000000000000001E-3</v>
      </c>
      <c r="BS12" s="27">
        <f>CNPop!F$48</f>
        <v>8.0000000000000002E-3</v>
      </c>
      <c r="BT12" s="27">
        <f>CNPop!G$48</f>
        <v>8.9999999999999993E-3</v>
      </c>
      <c r="BU12" s="27">
        <f>CNPop!H$48</f>
        <v>0.01</v>
      </c>
      <c r="BV12" s="27">
        <f>CNPop!I$48</f>
        <v>1.0999999999999999E-2</v>
      </c>
      <c r="BW12" s="27">
        <f>CNPop!J$48</f>
        <v>1.2E-2</v>
      </c>
      <c r="BX12" s="27">
        <f>CNPop!K$48</f>
        <v>1.4E-2</v>
      </c>
      <c r="BY12" s="27">
        <f>CNPop!L$48</f>
        <v>1.6E-2</v>
      </c>
      <c r="BZ12" s="27">
        <f>CNPop!M$48</f>
        <v>1.7000000000000001E-2</v>
      </c>
      <c r="CA12" s="27">
        <f>CNPop!N$48</f>
        <v>1.9E-2</v>
      </c>
      <c r="CB12" s="27">
        <f>CNPop!O$48</f>
        <v>2.1000000000000001E-2</v>
      </c>
      <c r="CC12" s="27">
        <f>CNPop!P$48</f>
        <v>2.3E-2</v>
      </c>
      <c r="CD12" s="27">
        <f>CNPop!Q$48</f>
        <v>2.5999999999999999E-2</v>
      </c>
      <c r="CE12" s="27">
        <f>CNPop!R$48</f>
        <v>2.8000000000000001E-2</v>
      </c>
      <c r="CF12" s="27">
        <f>CNPop!S$48</f>
        <v>0.03</v>
      </c>
      <c r="CG12" s="27">
        <f>CNPop!T$48</f>
        <v>3.3000000000000002E-2</v>
      </c>
      <c r="CH12" s="27">
        <f>CNPop!U$48</f>
        <v>3.5999999999999997E-2</v>
      </c>
      <c r="CI12" s="27">
        <f>CNPop!V$48</f>
        <v>3.9E-2</v>
      </c>
      <c r="CJ12" s="27">
        <f>CNPop!W$48</f>
        <v>4.2000000000000003E-2</v>
      </c>
      <c r="CK12" s="27">
        <f>CNPop!X$48</f>
        <v>4.4999999999999998E-2</v>
      </c>
      <c r="CL12" s="27">
        <f>CNPop!Y$48</f>
        <v>4.9000000000000002E-2</v>
      </c>
      <c r="CM12" s="27">
        <f>CNPop!Z$48</f>
        <v>5.1999999999999998E-2</v>
      </c>
      <c r="CN12" s="27">
        <f>CNPop!AA$48</f>
        <v>5.6000000000000001E-2</v>
      </c>
      <c r="CO12" s="27">
        <f>CNPop!AB$48</f>
        <v>0.06</v>
      </c>
      <c r="CP12" s="27">
        <f>CNPop!AC$48</f>
        <v>6.3E-2</v>
      </c>
      <c r="CQ12" s="27"/>
      <c r="CR12" s="27">
        <f t="shared" si="1"/>
        <v>7.3282707662265759E-2</v>
      </c>
      <c r="CS12" s="27">
        <f t="shared" si="2"/>
        <v>7.3282707662265759E-2</v>
      </c>
      <c r="CT12" s="27">
        <f t="shared" si="3"/>
        <v>7.3282707662265759E-2</v>
      </c>
      <c r="CU12" s="27">
        <f t="shared" si="4"/>
        <v>7.3282707662265759E-2</v>
      </c>
      <c r="CV12" s="27">
        <f t="shared" si="5"/>
        <v>7.3282707662265759E-2</v>
      </c>
      <c r="CW12" s="27">
        <f t="shared" si="6"/>
        <v>7.3282707662265759E-2</v>
      </c>
      <c r="CX12" s="27">
        <f t="shared" si="7"/>
        <v>7.3282707662265759E-2</v>
      </c>
      <c r="CY12" s="27">
        <f t="shared" si="8"/>
        <v>7.3282707662265759E-2</v>
      </c>
      <c r="CZ12" s="27">
        <f t="shared" si="9"/>
        <v>7.3282707662265759E-2</v>
      </c>
      <c r="DA12" s="27">
        <f t="shared" si="10"/>
        <v>7.3282707662265759E-2</v>
      </c>
      <c r="DB12" s="27">
        <f t="shared" si="11"/>
        <v>7.3282707662265759E-2</v>
      </c>
      <c r="DC12" s="27">
        <f t="shared" si="12"/>
        <v>7.3282707662265759E-2</v>
      </c>
      <c r="DD12" s="27">
        <f t="shared" si="13"/>
        <v>7.3282707662265759E-2</v>
      </c>
      <c r="DE12" s="27">
        <f t="shared" si="14"/>
        <v>7.3282707662265759E-2</v>
      </c>
      <c r="DF12" s="27">
        <f t="shared" si="15"/>
        <v>7.3282707662265759E-2</v>
      </c>
      <c r="DG12" s="27">
        <f t="shared" si="16"/>
        <v>7.3282707662265759E-2</v>
      </c>
      <c r="DH12" s="27">
        <f t="shared" si="17"/>
        <v>7.3282707662265759E-2</v>
      </c>
      <c r="DI12" s="27">
        <f t="shared" si="18"/>
        <v>7.3282707662265759E-2</v>
      </c>
      <c r="DJ12" s="27">
        <f t="shared" si="19"/>
        <v>7.3282707662265759E-2</v>
      </c>
      <c r="DK12" s="27">
        <f t="shared" si="20"/>
        <v>7.3282707662265759E-2</v>
      </c>
      <c r="DL12" s="27">
        <f t="shared" si="21"/>
        <v>7.6023012672193663E-2</v>
      </c>
      <c r="DM12" s="27">
        <f t="shared" si="22"/>
        <v>7.7913449353282926E-2</v>
      </c>
      <c r="DN12" s="27">
        <f t="shared" si="23"/>
        <v>7.866257325530597E-2</v>
      </c>
      <c r="DO12" s="27">
        <f t="shared" si="24"/>
        <v>7.8611430053839151E-2</v>
      </c>
      <c r="DP12" s="27">
        <f t="shared" si="25"/>
        <v>7.8146440987889698E-2</v>
      </c>
      <c r="DQ12" s="27">
        <f t="shared" si="26"/>
        <v>7.7888719920680291E-2</v>
      </c>
      <c r="DR12" s="27">
        <f t="shared" si="27"/>
        <v>7.8257994637009637E-2</v>
      </c>
      <c r="DS12" s="27">
        <f t="shared" si="28"/>
        <v>7.9340218570078253E-2</v>
      </c>
      <c r="DT12" s="27">
        <f t="shared" si="36"/>
        <v>8.0875770448604084E-2</v>
      </c>
      <c r="DU12" s="27" t="e">
        <f>IF(ISNA(VLOOKUP(CONCATENATE($B12,".SP.TER.TOTL.IN"),Area_pop_80_09,Seq!B$1,FALSE)),".",VLOOKUP(CONCATENATE($B12,".SP.TER.TOTL.IN"),Area_pop_80_09,Seq!B$1,FALSE)/VLOOKUP(CONCATENATE($B12,".SP.POP.TOTL"),Area_pop_80_09,Seq!B$1,FALSE))</f>
        <v>#VALUE!</v>
      </c>
      <c r="DV12" s="27" t="e">
        <f>IF(ISNA(VLOOKUP(CONCATENATE($B12,".SP.TER.TOTL.IN"),Area_pop_80_09,Seq!C$1,FALSE)),".",VLOOKUP(CONCATENATE($B12,".SP.TER.TOTL.IN"),Area_pop_80_09,Seq!C$1,FALSE)/VLOOKUP(CONCATENATE($B12,".SP.POP.TOTL"),Area_pop_80_09,Seq!C$1,FALSE))</f>
        <v>#VALUE!</v>
      </c>
      <c r="DW12" s="27" t="e">
        <f>IF(ISNA(VLOOKUP(CONCATENATE($B12,".SP.TER.TOTL.IN"),Area_pop_80_09,Seq!D$1,FALSE)),".",VLOOKUP(CONCATENATE($B12,".SP.TER.TOTL.IN"),Area_pop_80_09,Seq!D$1,FALSE)/VLOOKUP(CONCATENATE($B12,".SP.POP.TOTL"),Area_pop_80_09,Seq!D$1,FALSE))</f>
        <v>#VALUE!</v>
      </c>
      <c r="DX12" s="27" t="e">
        <f>IF(ISNA(VLOOKUP(CONCATENATE($B12,".SP.TER.TOTL.IN"),Area_pop_80_09,Seq!E$1,FALSE)),".",VLOOKUP(CONCATENATE($B12,".SP.TER.TOTL.IN"),Area_pop_80_09,Seq!E$1,FALSE)/VLOOKUP(CONCATENATE($B12,".SP.POP.TOTL"),Area_pop_80_09,Seq!E$1,FALSE))</f>
        <v>#VALUE!</v>
      </c>
      <c r="DY12" s="27" t="e">
        <f>IF(ISNA(VLOOKUP(CONCATENATE($B12,".SP.TER.TOTL.IN"),Area_pop_80_09,Seq!F$1,FALSE)),".",VLOOKUP(CONCATENATE($B12,".SP.TER.TOTL.IN"),Area_pop_80_09,Seq!F$1,FALSE)/VLOOKUP(CONCATENATE($B12,".SP.POP.TOTL"),Area_pop_80_09,Seq!F$1,FALSE))</f>
        <v>#VALUE!</v>
      </c>
      <c r="DZ12" s="27" t="e">
        <f>IF(ISNA(VLOOKUP(CONCATENATE($B12,".SP.TER.TOTL.IN"),Area_pop_80_09,Seq!G$1,FALSE)),".",VLOOKUP(CONCATENATE($B12,".SP.TER.TOTL.IN"),Area_pop_80_09,Seq!G$1,FALSE)/VLOOKUP(CONCATENATE($B12,".SP.POP.TOTL"),Area_pop_80_09,Seq!G$1,FALSE))</f>
        <v>#VALUE!</v>
      </c>
      <c r="EA12" s="27" t="e">
        <f>IF(ISNA(VLOOKUP(CONCATENATE($B12,".SP.TER.TOTL.IN"),Area_pop_80_09,Seq!H$1,FALSE)),".",VLOOKUP(CONCATENATE($B12,".SP.TER.TOTL.IN"),Area_pop_80_09,Seq!H$1,FALSE)/VLOOKUP(CONCATENATE($B12,".SP.POP.TOTL"),Area_pop_80_09,Seq!H$1,FALSE))</f>
        <v>#VALUE!</v>
      </c>
      <c r="EB12" s="27" t="e">
        <f>IF(ISNA(VLOOKUP(CONCATENATE($B12,".SP.TER.TOTL.IN"),Area_pop_80_09,Seq!I$1,FALSE)),".",VLOOKUP(CONCATENATE($B12,".SP.TER.TOTL.IN"),Area_pop_80_09,Seq!I$1,FALSE)/VLOOKUP(CONCATENATE($B12,".SP.POP.TOTL"),Area_pop_80_09,Seq!I$1,FALSE))</f>
        <v>#VALUE!</v>
      </c>
      <c r="EC12" s="27" t="e">
        <f>IF(ISNA(VLOOKUP(CONCATENATE($B12,".SP.TER.TOTL.IN"),Area_pop_80_09,Seq!J$1,FALSE)),".",VLOOKUP(CONCATENATE($B12,".SP.TER.TOTL.IN"),Area_pop_80_09,Seq!J$1,FALSE)/VLOOKUP(CONCATENATE($B12,".SP.POP.TOTL"),Area_pop_80_09,Seq!J$1,FALSE))</f>
        <v>#VALUE!</v>
      </c>
      <c r="ED12" s="27" t="e">
        <f>IF(ISNA(VLOOKUP(CONCATENATE($B12,".SP.TER.TOTL.IN"),Area_pop_80_09,Seq!K$1,FALSE)),".",VLOOKUP(CONCATENATE($B12,".SP.TER.TOTL.IN"),Area_pop_80_09,Seq!K$1,FALSE)/VLOOKUP(CONCATENATE($B12,".SP.POP.TOTL"),Area_pop_80_09,Seq!K$1,FALSE))</f>
        <v>#VALUE!</v>
      </c>
      <c r="EE12" s="27" t="e">
        <f>IF(ISNA(VLOOKUP(CONCATENATE($B12,".SP.TER.TOTL.IN"),Area_pop_80_09,Seq!L$1,FALSE)),".",VLOOKUP(CONCATENATE($B12,".SP.TER.TOTL.IN"),Area_pop_80_09,Seq!L$1,FALSE)/VLOOKUP(CONCATENATE($B12,".SP.POP.TOTL"),Area_pop_80_09,Seq!L$1,FALSE))</f>
        <v>#VALUE!</v>
      </c>
      <c r="EF12" s="27" t="e">
        <f>IF(ISNA(VLOOKUP(CONCATENATE($B12,".SP.TER.TOTL.IN"),Area_pop_80_09,Seq!M$1,FALSE)),".",VLOOKUP(CONCATENATE($B12,".SP.TER.TOTL.IN"),Area_pop_80_09,Seq!M$1,FALSE)/VLOOKUP(CONCATENATE($B12,".SP.POP.TOTL"),Area_pop_80_09,Seq!M$1,FALSE))</f>
        <v>#VALUE!</v>
      </c>
      <c r="EG12" s="27" t="e">
        <f>IF(ISNA(VLOOKUP(CONCATENATE($B12,".SP.TER.TOTL.IN"),Area_pop_80_09,Seq!N$1,FALSE)),".",VLOOKUP(CONCATENATE($B12,".SP.TER.TOTL.IN"),Area_pop_80_09,Seq!N$1,FALSE)/VLOOKUP(CONCATENATE($B12,".SP.POP.TOTL"),Area_pop_80_09,Seq!N$1,FALSE))</f>
        <v>#VALUE!</v>
      </c>
      <c r="EH12" s="27" t="e">
        <f>IF(ISNA(VLOOKUP(CONCATENATE($B12,".SP.TER.TOTL.IN"),Area_pop_80_09,Seq!O$1,FALSE)),".",VLOOKUP(CONCATENATE($B12,".SP.TER.TOTL.IN"),Area_pop_80_09,Seq!O$1,FALSE)/VLOOKUP(CONCATENATE($B12,".SP.POP.TOTL"),Area_pop_80_09,Seq!O$1,FALSE))</f>
        <v>#VALUE!</v>
      </c>
      <c r="EI12" s="27" t="e">
        <f>IF(ISNA(VLOOKUP(CONCATENATE($B12,".SP.TER.TOTL.IN"),Area_pop_80_09,Seq!P$1,FALSE)),".",VLOOKUP(CONCATENATE($B12,".SP.TER.TOTL.IN"),Area_pop_80_09,Seq!P$1,FALSE)/VLOOKUP(CONCATENATE($B12,".SP.POP.TOTL"),Area_pop_80_09,Seq!P$1,FALSE))</f>
        <v>#VALUE!</v>
      </c>
      <c r="EJ12" s="27" t="e">
        <f>IF(ISNA(VLOOKUP(CONCATENATE($B12,".SP.TER.TOTL.IN"),Area_pop_80_09,Seq!Q$1,FALSE)),".",VLOOKUP(CONCATENATE($B12,".SP.TER.TOTL.IN"),Area_pop_80_09,Seq!Q$1,FALSE)/VLOOKUP(CONCATENATE($B12,".SP.POP.TOTL"),Area_pop_80_09,Seq!Q$1,FALSE))</f>
        <v>#VALUE!</v>
      </c>
      <c r="EK12" s="27" t="e">
        <f>IF(ISNA(VLOOKUP(CONCATENATE($B12,".SP.TER.TOTL.IN"),Area_pop_80_09,Seq!R$1,FALSE)),".",VLOOKUP(CONCATENATE($B12,".SP.TER.TOTL.IN"),Area_pop_80_09,Seq!R$1,FALSE)/VLOOKUP(CONCATENATE($B12,".SP.POP.TOTL"),Area_pop_80_09,Seq!R$1,FALSE))</f>
        <v>#VALUE!</v>
      </c>
      <c r="EL12" s="27" t="e">
        <f>IF(ISNA(VLOOKUP(CONCATENATE($B12,".SP.TER.TOTL.IN"),Area_pop_80_09,Seq!S$1,FALSE)),".",VLOOKUP(CONCATENATE($B12,".SP.TER.TOTL.IN"),Area_pop_80_09,Seq!S$1,FALSE)/VLOOKUP(CONCATENATE($B12,".SP.POP.TOTL"),Area_pop_80_09,Seq!S$1,FALSE))</f>
        <v>#VALUE!</v>
      </c>
      <c r="EM12" s="27" t="e">
        <f>IF(ISNA(VLOOKUP(CONCATENATE($B12,".SP.TER.TOTL.IN"),Area_pop_80_09,Seq!T$1,FALSE)),".",VLOOKUP(CONCATENATE($B12,".SP.TER.TOTL.IN"),Area_pop_80_09,Seq!T$1,FALSE)/VLOOKUP(CONCATENATE($B12,".SP.POP.TOTL"),Area_pop_80_09,Seq!T$1,FALSE))</f>
        <v>#VALUE!</v>
      </c>
      <c r="EN12" s="27">
        <f>IF(ISNA(VLOOKUP(CONCATENATE($B12,".SP.TER.TOTL.IN"),Area_pop_80_09,Seq!U$1,FALSE)),".",VLOOKUP(CONCATENATE($B12,".SP.TER.TOTL.IN"),Area_pop_80_09,Seq!U$1,FALSE)/VLOOKUP(CONCATENATE($B12,".SP.POP.TOTL"),Area_pop_80_09,Seq!U$1,FALSE))</f>
        <v>7.3282707662265759E-2</v>
      </c>
      <c r="EO12" s="27">
        <f>IF(ISNA(VLOOKUP(CONCATENATE($B12,".SP.TER.TOTL.IN"),Area_pop_80_09,Seq!V$1,FALSE)),".",VLOOKUP(CONCATENATE($B12,".SP.TER.TOTL.IN"),Area_pop_80_09,Seq!V$1,FALSE)/VLOOKUP(CONCATENATE($B12,".SP.POP.TOTL"),Area_pop_80_09,Seq!V$1,FALSE))</f>
        <v>7.6023012672193663E-2</v>
      </c>
      <c r="EP12" s="27">
        <f>IF(ISNA(VLOOKUP(CONCATENATE($B12,".SP.TER.TOTL.IN"),Area_pop_80_09,Seq!W$1,FALSE)),".",VLOOKUP(CONCATENATE($B12,".SP.TER.TOTL.IN"),Area_pop_80_09,Seq!W$1,FALSE)/VLOOKUP(CONCATENATE($B12,".SP.POP.TOTL"),Area_pop_80_09,Seq!W$1,FALSE))</f>
        <v>7.7913449353282926E-2</v>
      </c>
      <c r="EQ12" s="27">
        <f>IF(ISNA(VLOOKUP(CONCATENATE($B12,".SP.TER.TOTL.IN"),Area_pop_80_09,Seq!X$1,FALSE)),".",VLOOKUP(CONCATENATE($B12,".SP.TER.TOTL.IN"),Area_pop_80_09,Seq!X$1,FALSE)/VLOOKUP(CONCATENATE($B12,".SP.POP.TOTL"),Area_pop_80_09,Seq!X$1,FALSE))</f>
        <v>7.866257325530597E-2</v>
      </c>
      <c r="ER12" s="27">
        <f>IF(ISNA(VLOOKUP(CONCATENATE($B12,".SP.TER.TOTL.IN"),Area_pop_80_09,Seq!Y$1,FALSE)),".",VLOOKUP(CONCATENATE($B12,".SP.TER.TOTL.IN"),Area_pop_80_09,Seq!Y$1,FALSE)/VLOOKUP(CONCATENATE($B12,".SP.POP.TOTL"),Area_pop_80_09,Seq!Y$1,FALSE))</f>
        <v>7.8611430053839151E-2</v>
      </c>
      <c r="ES12" s="27">
        <f>IF(ISNA(VLOOKUP(CONCATENATE($B12,".SP.TER.TOTL.IN"),Area_pop_80_09,Seq!Z$1,FALSE)),".",VLOOKUP(CONCATENATE($B12,".SP.TER.TOTL.IN"),Area_pop_80_09,Seq!Z$1,FALSE)/VLOOKUP(CONCATENATE($B12,".SP.POP.TOTL"),Area_pop_80_09,Seq!Z$1,FALSE))</f>
        <v>7.8146440987889698E-2</v>
      </c>
      <c r="ET12" s="27">
        <f>IF(ISNA(VLOOKUP(CONCATENATE($B12,".SP.TER.TOTL.IN"),Area_pop_80_09,Seq!AA$1,FALSE)),".",VLOOKUP(CONCATENATE($B12,".SP.TER.TOTL.IN"),Area_pop_80_09,Seq!AA$1,FALSE)/VLOOKUP(CONCATENATE($B12,".SP.POP.TOTL"),Area_pop_80_09,Seq!AA$1,FALSE))</f>
        <v>7.7888719920680291E-2</v>
      </c>
      <c r="EU12" s="27">
        <f>IF(ISNA(VLOOKUP(CONCATENATE($B12,".SP.TER.TOTL.IN"),Area_pop_80_09,Seq!AB$1,FALSE)),".",VLOOKUP(CONCATENATE($B12,".SP.TER.TOTL.IN"),Area_pop_80_09,Seq!AB$1,FALSE)/VLOOKUP(CONCATENATE($B12,".SP.POP.TOTL"),Area_pop_80_09,Seq!AB$1,FALSE))</f>
        <v>7.8257994637009637E-2</v>
      </c>
      <c r="EV12" s="27">
        <f>IF(ISNA(VLOOKUP(CONCATENATE($B12,".SP.TER.TOTL.IN"),Area_pop_80_09,Seq!AC$1,FALSE)),".",VLOOKUP(CONCATENATE($B12,".SP.TER.TOTL.IN"),Area_pop_80_09,Seq!AC$1,FALSE)/VLOOKUP(CONCATENATE($B12,".SP.POP.TOTL"),Area_pop_80_09,Seq!AC$1,FALSE))</f>
        <v>7.9340218570078253E-2</v>
      </c>
      <c r="EW12" s="27">
        <f>IF(ISNA(VLOOKUP(CONCATENATE($B12,".SP.TER.TOTL.IN"),Area_pop_80_09,Seq!AD$1,FALSE)),".",VLOOKUP(CONCATENATE($B12,".SP.TER.TOTL.IN"),Area_pop_80_09,Seq!AD$1,FALSE)/VLOOKUP(CONCATENATE($B12,".SP.POP.TOTL"),Area_pop_80_09,Seq!AD$1,FALSE))</f>
        <v>8.0875770448604084E-2</v>
      </c>
      <c r="EX12" s="27"/>
      <c r="EY12" s="27"/>
      <c r="EZ12" s="27">
        <f t="shared" si="29"/>
        <v>5.8006861051525173E-4</v>
      </c>
      <c r="FA12" s="27" t="str">
        <f t="shared" si="30"/>
        <v>.</v>
      </c>
      <c r="FB12" s="27">
        <f t="shared" si="37"/>
        <v>4.3747000596271619E-4</v>
      </c>
      <c r="FC12" s="9">
        <f>IF(VLOOKUP($B12,EM_80!$B$1:$C$201,2,FALSE)&gt;0,VLOOKUP($B12,EM_80!$B$1:$C$201,2,FALSE),".")</f>
        <v>10000</v>
      </c>
      <c r="FD12" s="9" t="str">
        <f t="shared" si="31"/>
        <v>.</v>
      </c>
      <c r="FE12" s="9">
        <f t="shared" si="32"/>
        <v>10000</v>
      </c>
      <c r="FF12">
        <f t="shared" si="33"/>
        <v>17239340</v>
      </c>
      <c r="FG12">
        <f t="shared" si="34"/>
        <v>20143212</v>
      </c>
      <c r="FH12">
        <f t="shared" si="35"/>
        <v>22858710</v>
      </c>
      <c r="FJ12" s="9" t="str">
        <f>IF(ISNA(VLOOKUP($B12,Area_EM_90,Seq!C$1,FALSE)),".",VLOOKUP($B12,Area_EM_90,Seq!C$1,FALSE))</f>
        <v>.</v>
      </c>
      <c r="FK12" s="9" t="str">
        <f>IF(ISNA(VLOOKUP($B12,Area_EM_90,Seq!D$1,FALSE)),".",VLOOKUP($B12,Area_EM_90,Seq!D$1,FALSE))</f>
        <v>.</v>
      </c>
      <c r="FL12" s="9" t="str">
        <f>IF(ISNA(VLOOKUP($B12,Area_EM_90,Seq!E$1,FALSE)),".",VLOOKUP($B12,Area_EM_90,Seq!E$1,FALSE))</f>
        <v>.</v>
      </c>
      <c r="FM12" s="9" t="str">
        <f>IF(ISNA(VLOOKUP($B12,Area_EM_90,Seq!F$1,FALSE)),".",VLOOKUP($B12,Area_EM_90,Seq!F$1,FALSE))</f>
        <v>.</v>
      </c>
      <c r="FN12" s="9" t="str">
        <f>IF(ISNA(VLOOKUP($B12,Area_EM_90,Seq!G$1,FALSE)),".",VLOOKUP($B12,Area_EM_90,Seq!G$1,FALSE))</f>
        <v>.</v>
      </c>
      <c r="FO12" s="9" t="str">
        <f>IF(ISNA(VLOOKUP($B12,Area_EM_90,Seq!H$1,FALSE)),".",VLOOKUP($B12,Area_EM_90,Seq!H$1,FALSE))</f>
        <v>.</v>
      </c>
      <c r="FP12" s="9" t="str">
        <f>IF(ISNA(VLOOKUP($B12,Area_EM_90,Seq!I$1,FALSE)),".",VLOOKUP($B12,Area_EM_90,Seq!I$1,FALSE))</f>
        <v>.</v>
      </c>
      <c r="FQ12" s="9" t="str">
        <f>IF(ISNA(VLOOKUP($B12,Area_EM_90,Seq!J$1,FALSE)),".",VLOOKUP($B12,Area_EM_90,Seq!J$1,FALSE))</f>
        <v>.</v>
      </c>
      <c r="FR12" s="9" t="str">
        <f>IF(ISNA(VLOOKUP($B12,Area_EM_00,Seq!C$1,FALSE)),".",VLOOKUP($B12,Area_EM_00,Seq!C$1,FALSE))</f>
        <v>.</v>
      </c>
      <c r="FS12" s="9" t="str">
        <f>IF(ISNA(VLOOKUP($B12,Area_EM_00,Seq!D$1,FALSE)),".",VLOOKUP($B12,Area_EM_00,Seq!D$1,FALSE))</f>
        <v>.</v>
      </c>
      <c r="FT12" s="9" t="str">
        <f>IF(ISNA(VLOOKUP($B12,Area_EM_00,Seq!E$1,FALSE)),".",VLOOKUP($B12,Area_EM_00,Seq!E$1,FALSE))</f>
        <v>.</v>
      </c>
      <c r="FU12" s="9" t="str">
        <f>IF(ISNA(VLOOKUP($B12,Area_EM_00,Seq!F$1,FALSE)),".",VLOOKUP($B12,Area_EM_00,Seq!F$1,FALSE))</f>
        <v>.</v>
      </c>
      <c r="FV12" s="9" t="str">
        <f>IF(ISNA(VLOOKUP($B12,Area_EM_00,Seq!G$1,FALSE)),".",VLOOKUP($B12,Area_EM_00,Seq!G$1,FALSE))</f>
        <v>.</v>
      </c>
      <c r="FW12" s="9" t="str">
        <f>IF(ISNA(VLOOKUP($B12,Area_EM_00,Seq!H$1,FALSE)),".",VLOOKUP($B12,Area_EM_00,Seq!H$1,FALSE))</f>
        <v>.</v>
      </c>
      <c r="FX12" s="9" t="str">
        <f>IF(ISNA(VLOOKUP($B12,Area_EM_00,Seq!I$1,FALSE)),".",VLOOKUP($B12,Area_EM_00,Seq!I$1,FALSE))</f>
        <v>.</v>
      </c>
      <c r="FY12" s="9" t="str">
        <f>IF(ISNA(VLOOKUP($B12,Area_EM_00,Seq!J$1,FALSE)),".",VLOOKUP($B12,Area_EM_00,Seq!J$1,FALSE))</f>
        <v>.</v>
      </c>
      <c r="GA12" s="27"/>
    </row>
    <row r="13" spans="1:183">
      <c r="A13" s="25" t="s">
        <v>2329</v>
      </c>
      <c r="B13" s="26" t="str">
        <f t="shared" si="0"/>
        <v>HongKong</v>
      </c>
      <c r="C13" s="27">
        <f>GDP!C$42/10000</f>
        <v>18294194.281532999</v>
      </c>
      <c r="D13" s="27">
        <f>GDP!D$42/10000</f>
        <v>19245492.3841727</v>
      </c>
      <c r="E13" s="27">
        <f>GDP!E$42/10000</f>
        <v>20996832.1911324</v>
      </c>
      <c r="F13" s="27">
        <f>GDP!F$42/10000</f>
        <v>23285486.8999658</v>
      </c>
      <c r="G13" s="27">
        <f>GDP!G$42/10000</f>
        <v>26824880.9087606</v>
      </c>
      <c r="H13" s="27">
        <f>GDP!H$42/10000</f>
        <v>30446239.831443299</v>
      </c>
      <c r="I13" s="27">
        <f>GDP!I$42/10000</f>
        <v>33125508.936610304</v>
      </c>
      <c r="J13" s="27">
        <f>GDP!J$42/10000</f>
        <v>36968067.973257102</v>
      </c>
      <c r="K13" s="27">
        <f>GDP!K$42/10000</f>
        <v>41145459.654235199</v>
      </c>
      <c r="L13" s="27">
        <f>GDP!L$42/10000</f>
        <v>42832423.5000588</v>
      </c>
      <c r="M13" s="27">
        <f>GDP!M$42/10000</f>
        <v>44460055.593061104</v>
      </c>
      <c r="N13" s="27">
        <f>GDP!N$42/10000</f>
        <v>48550380.707622699</v>
      </c>
      <c r="O13" s="27">
        <f>GDP!O$42/10000</f>
        <v>55444534.768105105</v>
      </c>
      <c r="P13" s="27">
        <f>GDP!P$42/10000</f>
        <v>63206769.635639794</v>
      </c>
      <c r="Q13" s="27">
        <f>GDP!Q$42/10000</f>
        <v>71486856.457908601</v>
      </c>
      <c r="R13" s="27">
        <f>GDP!R$42/10000</f>
        <v>79278923.811820701</v>
      </c>
      <c r="S13" s="27">
        <f>GDP!S$42/10000</f>
        <v>87206816.193002701</v>
      </c>
      <c r="T13" s="27">
        <f>GDP!T$42/10000</f>
        <v>95317050.098951995</v>
      </c>
      <c r="U13" s="27">
        <f>GDP!U$42/10000</f>
        <v>102751780.00667</v>
      </c>
      <c r="V13" s="27">
        <f>GDP!V$42/10000</f>
        <v>110560915.287177</v>
      </c>
      <c r="W13" s="27">
        <f>GDP!W$42/10000</f>
        <v>119848032.17129999</v>
      </c>
      <c r="X13" s="27">
        <f>GDP!X$42/10000</f>
        <v>129795418.841518</v>
      </c>
      <c r="Y13" s="27">
        <f>GDP!Y$42/10000</f>
        <v>141606801.95609599</v>
      </c>
      <c r="Z13" s="27">
        <f>GDP!Z$42/10000</f>
        <v>155767482.15170601</v>
      </c>
      <c r="AA13" s="27">
        <f>GDP!AA$42/10000</f>
        <v>171499997.84902799</v>
      </c>
      <c r="AB13" s="27">
        <f>GDP!AB$42/10000</f>
        <v>189335997.62532699</v>
      </c>
      <c r="AC13" s="27">
        <f>GDP!AC$42/10000</f>
        <v>211298973.34986499</v>
      </c>
      <c r="AD13" s="27">
        <f>GDP!AD$42/10000</f>
        <v>238767839.88534701</v>
      </c>
      <c r="AE13" s="27">
        <f>GDP!AE$42/10000</f>
        <v>260256945.47502899</v>
      </c>
      <c r="AF13" s="27">
        <f>GDP!AF$42/10000</f>
        <v>293754553.91439533</v>
      </c>
      <c r="AG13" s="27"/>
      <c r="AH13" s="27">
        <f>IF(ISNUMBER(VLOOKUP($B13,Area_GDP_80_09,Seq!C$1,FALSE)/10000),VLOOKUP($B13,Area_GDP_80_09,Seq!C$1,FALSE)/10000,".")</f>
        <v>6015060.3346329005</v>
      </c>
      <c r="AI13" s="27">
        <f>IF(ISNUMBER(VLOOKUP($B13,Area_GDP_80_09,Seq!D$1,FALSE)/10000),VLOOKUP($B13,Area_GDP_80_09,Seq!D$1,FALSE)/10000,".")</f>
        <v>6575500.5937394304</v>
      </c>
      <c r="AJ13" s="27">
        <f>IF(ISNUMBER(VLOOKUP($B13,Area_GDP_80_09,Seq!E$1,FALSE)/10000),VLOOKUP($B13,Area_GDP_80_09,Seq!E$1,FALSE)/10000,".")</f>
        <v>6767519.3559868801</v>
      </c>
      <c r="AK13" s="27">
        <f>IF(ISNUMBER(VLOOKUP($B13,Area_GDP_80_09,Seq!F$1,FALSE)/10000),VLOOKUP($B13,Area_GDP_80_09,Seq!F$1,FALSE)/10000,".")</f>
        <v>7171273.9396743393</v>
      </c>
      <c r="AL13" s="27">
        <f>IF(ISNUMBER(VLOOKUP($B13,Area_GDP_80_09,Seq!G$1,FALSE)/10000),VLOOKUP($B13,Area_GDP_80_09,Seq!G$1,FALSE)/10000,".")</f>
        <v>7882868.5896448195</v>
      </c>
      <c r="AM13" s="27">
        <f>IF(ISNUMBER(VLOOKUP($B13,Area_GDP_80_09,Seq!H$1,FALSE)/10000),VLOOKUP($B13,Area_GDP_80_09,Seq!H$1,FALSE)/10000,".")</f>
        <v>7935773.3561681109</v>
      </c>
      <c r="AN13" s="27">
        <f>IF(ISNUMBER(VLOOKUP($B13,Area_GDP_80_09,Seq!I$1,FALSE)/10000),VLOOKUP($B13,Area_GDP_80_09,Seq!I$1,FALSE)/10000,".")</f>
        <v>8816473.5315745696</v>
      </c>
      <c r="AO13" s="27">
        <f>IF(ISNUMBER(VLOOKUP($B13,Area_GDP_80_09,Seq!J$1,FALSE)/10000),VLOOKUP($B13,Area_GDP_80_09,Seq!J$1,FALSE)/10000,".")</f>
        <v>9998854.9287198205</v>
      </c>
      <c r="AP13" s="27">
        <f>IF(ISNUMBER(VLOOKUP($B13,Area_GDP_80_09,Seq!K$1,FALSE)/10000),VLOOKUP($B13,Area_GDP_80_09,Seq!K$1,FALSE)/10000,".")</f>
        <v>10843229.59685</v>
      </c>
      <c r="AQ13" s="27">
        <f>IF(ISNUMBER(VLOOKUP($B13,Area_GDP_80_09,Seq!L$1,FALSE)/10000),VLOOKUP($B13,Area_GDP_80_09,Seq!L$1,FALSE)/10000,".")</f>
        <v>11084168.849410899</v>
      </c>
      <c r="AR13" s="27">
        <f>IF(ISNUMBER(VLOOKUP($B13,Area_GDP_80_09,Seq!M$1,FALSE)/10000),VLOOKUP($B13,Area_GDP_80_09,Seq!M$1,FALSE)/10000,".")</f>
        <v>11516280.387954801</v>
      </c>
      <c r="AS13" s="27">
        <f>IF(ISNUMBER(VLOOKUP($B13,Area_GDP_80_09,Seq!N$1,FALSE)/10000),VLOOKUP($B13,Area_GDP_80_09,Seq!N$1,FALSE)/10000,".")</f>
        <v>12172065.9821501</v>
      </c>
      <c r="AT13" s="27">
        <f>IF(ISNUMBER(VLOOKUP($B13,Area_GDP_80_09,Seq!O$1,FALSE)/10000),VLOOKUP($B13,Area_GDP_80_09,Seq!O$1,FALSE)/10000,".")</f>
        <v>12913725.133924201</v>
      </c>
      <c r="AU13" s="27">
        <f>IF(ISNUMBER(VLOOKUP($B13,Area_GDP_80_09,Seq!P$1,FALSE)/10000),VLOOKUP($B13,Area_GDP_80_09,Seq!P$1,FALSE)/10000,".")</f>
        <v>13694132.466420799</v>
      </c>
      <c r="AV13" s="27">
        <f>IF(ISNUMBER(VLOOKUP($B13,Area_GDP_80_09,Seq!Q$1,FALSE)/10000),VLOOKUP($B13,Area_GDP_80_09,Seq!Q$1,FALSE)/10000,".")</f>
        <v>14517622.521890301</v>
      </c>
      <c r="AW13" s="27">
        <f>IF(ISNUMBER(VLOOKUP($B13,Area_GDP_80_09,Seq!R$1,FALSE)/10000),VLOOKUP($B13,Area_GDP_80_09,Seq!R$1,FALSE)/10000,".")</f>
        <v>14850550.393319199</v>
      </c>
      <c r="AX13" s="27">
        <f>IF(ISNUMBER(VLOOKUP($B13,Area_GDP_80_09,Seq!S$1,FALSE)/10000),VLOOKUP($B13,Area_GDP_80_09,Seq!S$1,FALSE)/10000,".")</f>
        <v>15473221.2522754</v>
      </c>
      <c r="AY13" s="27">
        <f>IF(ISNUMBER(VLOOKUP($B13,Area_GDP_80_09,Seq!T$1,FALSE)/10000),VLOOKUP($B13,Area_GDP_80_09,Seq!T$1,FALSE)/10000,".")</f>
        <v>16255613.4256678</v>
      </c>
      <c r="AZ13" s="27">
        <f>IF(ISNUMBER(VLOOKUP($B13,Area_GDP_80_09,Seq!U$1,FALSE)/10000),VLOOKUP($B13,Area_GDP_80_09,Seq!U$1,FALSE)/10000,".")</f>
        <v>15275977.688258201</v>
      </c>
      <c r="BA13" s="27">
        <f>IF(ISNUMBER(VLOOKUP($B13,Area_GDP_80_09,Seq!V$1,FALSE)/10000),VLOOKUP($B13,Area_GDP_80_09,Seq!V$1,FALSE)/10000,".")</f>
        <v>15666422.162409298</v>
      </c>
      <c r="BB13" s="27">
        <f>IF(ISNUMBER(VLOOKUP($B13,Area_GDP_80_09,Seq!W$1,FALSE)/10000),VLOOKUP($B13,Area_GDP_80_09,Seq!W$1,FALSE)/10000,".")</f>
        <v>16912114.146362297</v>
      </c>
      <c r="BC13" s="27">
        <f>IF(ISNUMBER(VLOOKUP($B13,Area_GDP_80_09,Seq!X$1,FALSE)/10000),VLOOKUP($B13,Area_GDP_80_09,Seq!X$1,FALSE)/10000,".")</f>
        <v>16996192.5904839</v>
      </c>
      <c r="BD13" s="27">
        <f>IF(ISNUMBER(VLOOKUP($B13,Area_GDP_80_09,Seq!Y$1,FALSE)/10000),VLOOKUP($B13,Area_GDP_80_09,Seq!Y$1,FALSE)/10000,".")</f>
        <v>17309096.919934798</v>
      </c>
      <c r="BE13" s="27">
        <f>IF(ISNUMBER(VLOOKUP($B13,Area_GDP_80_09,Seq!Z$1,FALSE)/10000),VLOOKUP($B13,Area_GDP_80_09,Seq!Z$1,FALSE)/10000,".")</f>
        <v>17829402.528575398</v>
      </c>
      <c r="BF13" s="27">
        <f>IF(ISNUMBER(VLOOKUP($B13,Area_GDP_80_09,Seq!AA$1,FALSE)/10000),VLOOKUP($B13,Area_GDP_80_09,Seq!AA$1,FALSE)/10000,".")</f>
        <v>19338932.407482401</v>
      </c>
      <c r="BG13" s="27">
        <f>IF(ISNUMBER(VLOOKUP($B13,Area_GDP_80_09,Seq!AB$1,FALSE)/10000),VLOOKUP($B13,Area_GDP_80_09,Seq!AB$1,FALSE)/10000,".")</f>
        <v>20708531.003237501</v>
      </c>
      <c r="BH13" s="27">
        <f>IF(ISNUMBER(VLOOKUP($B13,Area_GDP_80_09,Seq!AC$1,FALSE)/10000),VLOOKUP($B13,Area_GDP_80_09,Seq!AC$1,FALSE)/10000,".")</f>
        <v>22162222.637532599</v>
      </c>
      <c r="BI13" s="27">
        <f>IF(ISNUMBER(VLOOKUP($B13,Area_GDP_80_09,Seq!AD$1,FALSE)/10000),VLOOKUP($B13,Area_GDP_80_09,Seq!AD$1,FALSE)/10000,".")</f>
        <v>23576275.831585597</v>
      </c>
      <c r="BJ13" s="27">
        <f>IF(ISNUMBER(VLOOKUP($B13,Area_GDP_80_09,Seq!AE$1,FALSE)/10000),VLOOKUP($B13,Area_GDP_80_09,Seq!AE$1,FALSE)/10000,".")</f>
        <v>24133855.584695302</v>
      </c>
      <c r="BK13" s="27" t="str">
        <f>IF(ISNUMBER(VLOOKUP($B13,Area_GDP_80_09,Seq!AF$1,FALSE)/10000),VLOOKUP($B13,Area_GDP_80_09,Seq!AF$1,FALSE)/10000,".")</f>
        <v>.</v>
      </c>
      <c r="BL13" s="27"/>
      <c r="BM13" s="27"/>
      <c r="BN13" s="27">
        <f>CNPop!A$48</f>
        <v>5.0000000000000001E-3</v>
      </c>
      <c r="BO13" s="27">
        <f>CNPop!B$48</f>
        <v>6.0000000000000001E-3</v>
      </c>
      <c r="BP13" s="27">
        <f>CNPop!C$48</f>
        <v>6.0000000000000001E-3</v>
      </c>
      <c r="BQ13" s="27">
        <f>CNPop!D$48</f>
        <v>7.0000000000000001E-3</v>
      </c>
      <c r="BR13" s="27">
        <f>CNPop!E$48</f>
        <v>7.0000000000000001E-3</v>
      </c>
      <c r="BS13" s="27">
        <f>CNPop!F$48</f>
        <v>8.0000000000000002E-3</v>
      </c>
      <c r="BT13" s="27">
        <f>CNPop!G$48</f>
        <v>8.9999999999999993E-3</v>
      </c>
      <c r="BU13" s="27">
        <f>CNPop!H$48</f>
        <v>0.01</v>
      </c>
      <c r="BV13" s="27">
        <f>CNPop!I$48</f>
        <v>1.0999999999999999E-2</v>
      </c>
      <c r="BW13" s="27">
        <f>CNPop!J$48</f>
        <v>1.2E-2</v>
      </c>
      <c r="BX13" s="27">
        <f>CNPop!K$48</f>
        <v>1.4E-2</v>
      </c>
      <c r="BY13" s="27">
        <f>CNPop!L$48</f>
        <v>1.6E-2</v>
      </c>
      <c r="BZ13" s="27">
        <f>CNPop!M$48</f>
        <v>1.7000000000000001E-2</v>
      </c>
      <c r="CA13" s="27">
        <f>CNPop!N$48</f>
        <v>1.9E-2</v>
      </c>
      <c r="CB13" s="27">
        <f>CNPop!O$48</f>
        <v>2.1000000000000001E-2</v>
      </c>
      <c r="CC13" s="27">
        <f>CNPop!P$48</f>
        <v>2.3E-2</v>
      </c>
      <c r="CD13" s="27">
        <f>CNPop!Q$48</f>
        <v>2.5999999999999999E-2</v>
      </c>
      <c r="CE13" s="27">
        <f>CNPop!R$48</f>
        <v>2.8000000000000001E-2</v>
      </c>
      <c r="CF13" s="27">
        <f>CNPop!S$48</f>
        <v>0.03</v>
      </c>
      <c r="CG13" s="27">
        <f>CNPop!T$48</f>
        <v>3.3000000000000002E-2</v>
      </c>
      <c r="CH13" s="27">
        <f>CNPop!U$48</f>
        <v>3.5999999999999997E-2</v>
      </c>
      <c r="CI13" s="27">
        <f>CNPop!V$48</f>
        <v>3.9E-2</v>
      </c>
      <c r="CJ13" s="27">
        <f>CNPop!W$48</f>
        <v>4.2000000000000003E-2</v>
      </c>
      <c r="CK13" s="27">
        <f>CNPop!X$48</f>
        <v>4.4999999999999998E-2</v>
      </c>
      <c r="CL13" s="27">
        <f>CNPop!Y$48</f>
        <v>4.9000000000000002E-2</v>
      </c>
      <c r="CM13" s="27">
        <f>CNPop!Z$48</f>
        <v>5.1999999999999998E-2</v>
      </c>
      <c r="CN13" s="27">
        <f>CNPop!AA$48</f>
        <v>5.6000000000000001E-2</v>
      </c>
      <c r="CO13" s="27">
        <f>CNPop!AB$48</f>
        <v>0.06</v>
      </c>
      <c r="CP13" s="27">
        <f>CNPop!AC$48</f>
        <v>6.3E-2</v>
      </c>
      <c r="CQ13" s="27"/>
      <c r="CR13" s="27">
        <f t="shared" si="1"/>
        <v>7.7478094575799725E-2</v>
      </c>
      <c r="CS13" s="27">
        <f t="shared" si="2"/>
        <v>7.7478094575799725E-2</v>
      </c>
      <c r="CT13" s="27">
        <f t="shared" si="3"/>
        <v>7.7478094575799725E-2</v>
      </c>
      <c r="CU13" s="27">
        <f t="shared" si="4"/>
        <v>7.7478094575799725E-2</v>
      </c>
      <c r="CV13" s="27">
        <f t="shared" si="5"/>
        <v>7.7478094575799725E-2</v>
      </c>
      <c r="CW13" s="27">
        <f t="shared" si="6"/>
        <v>7.7478094575799725E-2</v>
      </c>
      <c r="CX13" s="27">
        <f t="shared" si="7"/>
        <v>7.7478094575799725E-2</v>
      </c>
      <c r="CY13" s="27">
        <f t="shared" si="8"/>
        <v>7.7478094575799725E-2</v>
      </c>
      <c r="CZ13" s="27">
        <f t="shared" si="9"/>
        <v>7.7478094575799725E-2</v>
      </c>
      <c r="DA13" s="27">
        <f t="shared" si="10"/>
        <v>7.7478094575799725E-2</v>
      </c>
      <c r="DB13" s="27">
        <f t="shared" si="11"/>
        <v>7.7478094575799725E-2</v>
      </c>
      <c r="DC13" s="27">
        <f t="shared" si="12"/>
        <v>7.7478094575799725E-2</v>
      </c>
      <c r="DD13" s="27">
        <f t="shared" si="13"/>
        <v>7.2946956614759237E-2</v>
      </c>
      <c r="DE13" s="27">
        <f t="shared" si="14"/>
        <v>7.2946956614759237E-2</v>
      </c>
      <c r="DF13" s="27">
        <f t="shared" si="15"/>
        <v>7.2946956614759237E-2</v>
      </c>
      <c r="DG13" s="27">
        <f t="shared" si="16"/>
        <v>7.2946956614759237E-2</v>
      </c>
      <c r="DH13" s="27">
        <f t="shared" si="17"/>
        <v>7.2946956614759237E-2</v>
      </c>
      <c r="DI13" s="27">
        <f t="shared" si="18"/>
        <v>7.2946956614759237E-2</v>
      </c>
      <c r="DJ13" s="27">
        <f t="shared" si="19"/>
        <v>7.2946956614759237E-2</v>
      </c>
      <c r="DK13" s="27">
        <f t="shared" si="20"/>
        <v>7.2441383485960797E-2</v>
      </c>
      <c r="DL13" s="27">
        <f t="shared" si="21"/>
        <v>7.18324081020255E-2</v>
      </c>
      <c r="DM13" s="27">
        <f t="shared" si="22"/>
        <v>7.1250763296248312E-2</v>
      </c>
      <c r="DN13" s="27">
        <f t="shared" si="23"/>
        <v>7.0800996426506127E-2</v>
      </c>
      <c r="DO13" s="27">
        <f t="shared" si="24"/>
        <v>7.068327687644857E-2</v>
      </c>
      <c r="DP13" s="27">
        <f t="shared" si="25"/>
        <v>6.9760005896661009E-2</v>
      </c>
      <c r="DQ13" s="27">
        <f t="shared" si="26"/>
        <v>6.8967592320789056E-2</v>
      </c>
      <c r="DR13" s="27">
        <f t="shared" si="27"/>
        <v>6.7942862142888388E-2</v>
      </c>
      <c r="DS13" s="27">
        <f t="shared" si="28"/>
        <v>6.651886397435712E-2</v>
      </c>
      <c r="DT13" s="27">
        <f t="shared" si="36"/>
        <v>6.5140949023317143E-2</v>
      </c>
      <c r="DU13" s="27" t="e">
        <f>IF(ISNA(VLOOKUP(CONCATENATE($B13,".SP.TER.TOTL.IN"),Area_pop_80_09,Seq!B$1,FALSE)),".",VLOOKUP(CONCATENATE($B13,".SP.TER.TOTL.IN"),Area_pop_80_09,Seq!B$1,FALSE)/VLOOKUP(CONCATENATE($B13,".SP.POP.TOTL"),Area_pop_80_09,Seq!B$1,FALSE))</f>
        <v>#VALUE!</v>
      </c>
      <c r="DV13" s="27" t="e">
        <f>IF(ISNA(VLOOKUP(CONCATENATE($B13,".SP.TER.TOTL.IN"),Area_pop_80_09,Seq!C$1,FALSE)),".",VLOOKUP(CONCATENATE($B13,".SP.TER.TOTL.IN"),Area_pop_80_09,Seq!C$1,FALSE)/VLOOKUP(CONCATENATE($B13,".SP.POP.TOTL"),Area_pop_80_09,Seq!C$1,FALSE))</f>
        <v>#VALUE!</v>
      </c>
      <c r="DW13" s="27" t="e">
        <f>IF(ISNA(VLOOKUP(CONCATENATE($B13,".SP.TER.TOTL.IN"),Area_pop_80_09,Seq!D$1,FALSE)),".",VLOOKUP(CONCATENATE($B13,".SP.TER.TOTL.IN"),Area_pop_80_09,Seq!D$1,FALSE)/VLOOKUP(CONCATENATE($B13,".SP.POP.TOTL"),Area_pop_80_09,Seq!D$1,FALSE))</f>
        <v>#VALUE!</v>
      </c>
      <c r="DX13" s="27" t="e">
        <f>IF(ISNA(VLOOKUP(CONCATENATE($B13,".SP.TER.TOTL.IN"),Area_pop_80_09,Seq!E$1,FALSE)),".",VLOOKUP(CONCATENATE($B13,".SP.TER.TOTL.IN"),Area_pop_80_09,Seq!E$1,FALSE)/VLOOKUP(CONCATENATE($B13,".SP.POP.TOTL"),Area_pop_80_09,Seq!E$1,FALSE))</f>
        <v>#VALUE!</v>
      </c>
      <c r="DY13" s="27" t="e">
        <f>IF(ISNA(VLOOKUP(CONCATENATE($B13,".SP.TER.TOTL.IN"),Area_pop_80_09,Seq!F$1,FALSE)),".",VLOOKUP(CONCATENATE($B13,".SP.TER.TOTL.IN"),Area_pop_80_09,Seq!F$1,FALSE)/VLOOKUP(CONCATENATE($B13,".SP.POP.TOTL"),Area_pop_80_09,Seq!F$1,FALSE))</f>
        <v>#VALUE!</v>
      </c>
      <c r="DZ13" s="27" t="e">
        <f>IF(ISNA(VLOOKUP(CONCATENATE($B13,".SP.TER.TOTL.IN"),Area_pop_80_09,Seq!G$1,FALSE)),".",VLOOKUP(CONCATENATE($B13,".SP.TER.TOTL.IN"),Area_pop_80_09,Seq!G$1,FALSE)/VLOOKUP(CONCATENATE($B13,".SP.POP.TOTL"),Area_pop_80_09,Seq!G$1,FALSE))</f>
        <v>#VALUE!</v>
      </c>
      <c r="EA13" s="27" t="e">
        <f>IF(ISNA(VLOOKUP(CONCATENATE($B13,".SP.TER.TOTL.IN"),Area_pop_80_09,Seq!H$1,FALSE)),".",VLOOKUP(CONCATENATE($B13,".SP.TER.TOTL.IN"),Area_pop_80_09,Seq!H$1,FALSE)/VLOOKUP(CONCATENATE($B13,".SP.POP.TOTL"),Area_pop_80_09,Seq!H$1,FALSE))</f>
        <v>#VALUE!</v>
      </c>
      <c r="EB13" s="27" t="e">
        <f>IF(ISNA(VLOOKUP(CONCATENATE($B13,".SP.TER.TOTL.IN"),Area_pop_80_09,Seq!I$1,FALSE)),".",VLOOKUP(CONCATENATE($B13,".SP.TER.TOTL.IN"),Area_pop_80_09,Seq!I$1,FALSE)/VLOOKUP(CONCATENATE($B13,".SP.POP.TOTL"),Area_pop_80_09,Seq!I$1,FALSE))</f>
        <v>#VALUE!</v>
      </c>
      <c r="EC13" s="27" t="e">
        <f>IF(ISNA(VLOOKUP(CONCATENATE($B13,".SP.TER.TOTL.IN"),Area_pop_80_09,Seq!J$1,FALSE)),".",VLOOKUP(CONCATENATE($B13,".SP.TER.TOTL.IN"),Area_pop_80_09,Seq!J$1,FALSE)/VLOOKUP(CONCATENATE($B13,".SP.POP.TOTL"),Area_pop_80_09,Seq!J$1,FALSE))</f>
        <v>#VALUE!</v>
      </c>
      <c r="ED13" s="27" t="e">
        <f>IF(ISNA(VLOOKUP(CONCATENATE($B13,".SP.TER.TOTL.IN"),Area_pop_80_09,Seq!K$1,FALSE)),".",VLOOKUP(CONCATENATE($B13,".SP.TER.TOTL.IN"),Area_pop_80_09,Seq!K$1,FALSE)/VLOOKUP(CONCATENATE($B13,".SP.POP.TOTL"),Area_pop_80_09,Seq!K$1,FALSE))</f>
        <v>#VALUE!</v>
      </c>
      <c r="EE13" s="27" t="e">
        <f>IF(ISNA(VLOOKUP(CONCATENATE($B13,".SP.TER.TOTL.IN"),Area_pop_80_09,Seq!L$1,FALSE)),".",VLOOKUP(CONCATENATE($B13,".SP.TER.TOTL.IN"),Area_pop_80_09,Seq!L$1,FALSE)/VLOOKUP(CONCATENATE($B13,".SP.POP.TOTL"),Area_pop_80_09,Seq!L$1,FALSE))</f>
        <v>#VALUE!</v>
      </c>
      <c r="EF13" s="27">
        <f>IF(ISNA(VLOOKUP(CONCATENATE($B13,".SP.TER.TOTL.IN"),Area_pop_80_09,Seq!M$1,FALSE)),".",VLOOKUP(CONCATENATE($B13,".SP.TER.TOTL.IN"),Area_pop_80_09,Seq!M$1,FALSE)/VLOOKUP(CONCATENATE($B13,".SP.POP.TOTL"),Area_pop_80_09,Seq!M$1,FALSE))</f>
        <v>7.7478094575799725E-2</v>
      </c>
      <c r="EG13" s="27" t="e">
        <f>IF(ISNA(VLOOKUP(CONCATENATE($B13,".SP.TER.TOTL.IN"),Area_pop_80_09,Seq!N$1,FALSE)),".",VLOOKUP(CONCATENATE($B13,".SP.TER.TOTL.IN"),Area_pop_80_09,Seq!N$1,FALSE)/VLOOKUP(CONCATENATE($B13,".SP.POP.TOTL"),Area_pop_80_09,Seq!N$1,FALSE))</f>
        <v>#VALUE!</v>
      </c>
      <c r="EH13" s="27" t="e">
        <f>IF(ISNA(VLOOKUP(CONCATENATE($B13,".SP.TER.TOTL.IN"),Area_pop_80_09,Seq!O$1,FALSE)),".",VLOOKUP(CONCATENATE($B13,".SP.TER.TOTL.IN"),Area_pop_80_09,Seq!O$1,FALSE)/VLOOKUP(CONCATENATE($B13,".SP.POP.TOTL"),Area_pop_80_09,Seq!O$1,FALSE))</f>
        <v>#VALUE!</v>
      </c>
      <c r="EI13" s="27" t="e">
        <f>IF(ISNA(VLOOKUP(CONCATENATE($B13,".SP.TER.TOTL.IN"),Area_pop_80_09,Seq!P$1,FALSE)),".",VLOOKUP(CONCATENATE($B13,".SP.TER.TOTL.IN"),Area_pop_80_09,Seq!P$1,FALSE)/VLOOKUP(CONCATENATE($B13,".SP.POP.TOTL"),Area_pop_80_09,Seq!P$1,FALSE))</f>
        <v>#VALUE!</v>
      </c>
      <c r="EJ13" s="27" t="e">
        <f>IF(ISNA(VLOOKUP(CONCATENATE($B13,".SP.TER.TOTL.IN"),Area_pop_80_09,Seq!Q$1,FALSE)),".",VLOOKUP(CONCATENATE($B13,".SP.TER.TOTL.IN"),Area_pop_80_09,Seq!Q$1,FALSE)/VLOOKUP(CONCATENATE($B13,".SP.POP.TOTL"),Area_pop_80_09,Seq!Q$1,FALSE))</f>
        <v>#VALUE!</v>
      </c>
      <c r="EK13" s="27" t="e">
        <f>IF(ISNA(VLOOKUP(CONCATENATE($B13,".SP.TER.TOTL.IN"),Area_pop_80_09,Seq!R$1,FALSE)),".",VLOOKUP(CONCATENATE($B13,".SP.TER.TOTL.IN"),Area_pop_80_09,Seq!R$1,FALSE)/VLOOKUP(CONCATENATE($B13,".SP.POP.TOTL"),Area_pop_80_09,Seq!R$1,FALSE))</f>
        <v>#VALUE!</v>
      </c>
      <c r="EL13" s="27" t="e">
        <f>IF(ISNA(VLOOKUP(CONCATENATE($B13,".SP.TER.TOTL.IN"),Area_pop_80_09,Seq!S$1,FALSE)),".",VLOOKUP(CONCATENATE($B13,".SP.TER.TOTL.IN"),Area_pop_80_09,Seq!S$1,FALSE)/VLOOKUP(CONCATENATE($B13,".SP.POP.TOTL"),Area_pop_80_09,Seq!S$1,FALSE))</f>
        <v>#VALUE!</v>
      </c>
      <c r="EM13" s="27">
        <f>IF(ISNA(VLOOKUP(CONCATENATE($B13,".SP.TER.TOTL.IN"),Area_pop_80_09,Seq!T$1,FALSE)),".",VLOOKUP(CONCATENATE($B13,".SP.TER.TOTL.IN"),Area_pop_80_09,Seq!T$1,FALSE)/VLOOKUP(CONCATENATE($B13,".SP.POP.TOTL"),Area_pop_80_09,Seq!T$1,FALSE))</f>
        <v>7.2946956614759237E-2</v>
      </c>
      <c r="EN13" s="27">
        <f>IF(ISNA(VLOOKUP(CONCATENATE($B13,".SP.TER.TOTL.IN"),Area_pop_80_09,Seq!U$1,FALSE)),".",VLOOKUP(CONCATENATE($B13,".SP.TER.TOTL.IN"),Area_pop_80_09,Seq!U$1,FALSE)/VLOOKUP(CONCATENATE($B13,".SP.POP.TOTL"),Area_pop_80_09,Seq!U$1,FALSE))</f>
        <v>7.2441383485960797E-2</v>
      </c>
      <c r="EO13" s="27">
        <f>IF(ISNA(VLOOKUP(CONCATENATE($B13,".SP.TER.TOTL.IN"),Area_pop_80_09,Seq!V$1,FALSE)),".",VLOOKUP(CONCATENATE($B13,".SP.TER.TOTL.IN"),Area_pop_80_09,Seq!V$1,FALSE)/VLOOKUP(CONCATENATE($B13,".SP.POP.TOTL"),Area_pop_80_09,Seq!V$1,FALSE))</f>
        <v>7.18324081020255E-2</v>
      </c>
      <c r="EP13" s="27">
        <f>IF(ISNA(VLOOKUP(CONCATENATE($B13,".SP.TER.TOTL.IN"),Area_pop_80_09,Seq!W$1,FALSE)),".",VLOOKUP(CONCATENATE($B13,".SP.TER.TOTL.IN"),Area_pop_80_09,Seq!W$1,FALSE)/VLOOKUP(CONCATENATE($B13,".SP.POP.TOTL"),Area_pop_80_09,Seq!W$1,FALSE))</f>
        <v>7.1250763296248312E-2</v>
      </c>
      <c r="EQ13" s="27">
        <f>IF(ISNA(VLOOKUP(CONCATENATE($B13,".SP.TER.TOTL.IN"),Area_pop_80_09,Seq!X$1,FALSE)),".",VLOOKUP(CONCATENATE($B13,".SP.TER.TOTL.IN"),Area_pop_80_09,Seq!X$1,FALSE)/VLOOKUP(CONCATENATE($B13,".SP.POP.TOTL"),Area_pop_80_09,Seq!X$1,FALSE))</f>
        <v>7.0800996426506127E-2</v>
      </c>
      <c r="ER13" s="27">
        <f>IF(ISNA(VLOOKUP(CONCATENATE($B13,".SP.TER.TOTL.IN"),Area_pop_80_09,Seq!Y$1,FALSE)),".",VLOOKUP(CONCATENATE($B13,".SP.TER.TOTL.IN"),Area_pop_80_09,Seq!Y$1,FALSE)/VLOOKUP(CONCATENATE($B13,".SP.POP.TOTL"),Area_pop_80_09,Seq!Y$1,FALSE))</f>
        <v>7.068327687644857E-2</v>
      </c>
      <c r="ES13" s="27">
        <f>IF(ISNA(VLOOKUP(CONCATENATE($B13,".SP.TER.TOTL.IN"),Area_pop_80_09,Seq!Z$1,FALSE)),".",VLOOKUP(CONCATENATE($B13,".SP.TER.TOTL.IN"),Area_pop_80_09,Seq!Z$1,FALSE)/VLOOKUP(CONCATENATE($B13,".SP.POP.TOTL"),Area_pop_80_09,Seq!Z$1,FALSE))</f>
        <v>6.9760005896661009E-2</v>
      </c>
      <c r="ET13" s="27">
        <f>IF(ISNA(VLOOKUP(CONCATENATE($B13,".SP.TER.TOTL.IN"),Area_pop_80_09,Seq!AA$1,FALSE)),".",VLOOKUP(CONCATENATE($B13,".SP.TER.TOTL.IN"),Area_pop_80_09,Seq!AA$1,FALSE)/VLOOKUP(CONCATENATE($B13,".SP.POP.TOTL"),Area_pop_80_09,Seq!AA$1,FALSE))</f>
        <v>6.8967592320789056E-2</v>
      </c>
      <c r="EU13" s="27">
        <f>IF(ISNA(VLOOKUP(CONCATENATE($B13,".SP.TER.TOTL.IN"),Area_pop_80_09,Seq!AB$1,FALSE)),".",VLOOKUP(CONCATENATE($B13,".SP.TER.TOTL.IN"),Area_pop_80_09,Seq!AB$1,FALSE)/VLOOKUP(CONCATENATE($B13,".SP.POP.TOTL"),Area_pop_80_09,Seq!AB$1,FALSE))</f>
        <v>6.7942862142888388E-2</v>
      </c>
      <c r="EV13" s="27">
        <f>IF(ISNA(VLOOKUP(CONCATENATE($B13,".SP.TER.TOTL.IN"),Area_pop_80_09,Seq!AC$1,FALSE)),".",VLOOKUP(CONCATENATE($B13,".SP.TER.TOTL.IN"),Area_pop_80_09,Seq!AC$1,FALSE)/VLOOKUP(CONCATENATE($B13,".SP.POP.TOTL"),Area_pop_80_09,Seq!AC$1,FALSE))</f>
        <v>6.651886397435712E-2</v>
      </c>
      <c r="EW13" s="27">
        <f>IF(ISNA(VLOOKUP(CONCATENATE($B13,".SP.TER.TOTL.IN"),Area_pop_80_09,Seq!AD$1,FALSE)),".",VLOOKUP(CONCATENATE($B13,".SP.TER.TOTL.IN"),Area_pop_80_09,Seq!AD$1,FALSE)/VLOOKUP(CONCATENATE($B13,".SP.POP.TOTL"),Area_pop_80_09,Seq!AD$1,FALSE))</f>
        <v>6.5140949023317143E-2</v>
      </c>
      <c r="EX13" s="27"/>
      <c r="EY13" s="27"/>
      <c r="EZ13" s="27">
        <f t="shared" si="29"/>
        <v>0.96494242657660323</v>
      </c>
      <c r="FA13" s="27">
        <f t="shared" si="30"/>
        <v>0.95508966605311596</v>
      </c>
      <c r="FB13" s="27" t="str">
        <f t="shared" si="37"/>
        <v>.</v>
      </c>
      <c r="FC13" s="9">
        <f>IF(VLOOKUP($B13,EM_80!$B$1:$C$201,2,FALSE)&gt;0,VLOOKUP($B13,EM_80!$B$1:$C$201,2,FALSE),".")</f>
        <v>4885600</v>
      </c>
      <c r="FD13" s="9">
        <f t="shared" si="31"/>
        <v>5448309</v>
      </c>
      <c r="FE13" s="9" t="str">
        <f t="shared" si="32"/>
        <v>.</v>
      </c>
      <c r="FF13">
        <f t="shared" si="33"/>
        <v>5063100</v>
      </c>
      <c r="FG13">
        <f t="shared" si="34"/>
        <v>5704500</v>
      </c>
      <c r="FH13">
        <f t="shared" si="35"/>
        <v>6665000</v>
      </c>
      <c r="FJ13" s="9" t="str">
        <f>IF(ISNA(VLOOKUP($B13,Area_EM_90,Seq!C$1,FALSE)),".",VLOOKUP($B13,Area_EM_90,Seq!C$1,FALSE))</f>
        <v>.</v>
      </c>
      <c r="FK13" s="9" t="str">
        <f>IF(ISNA(VLOOKUP($B13,Area_EM_90,Seq!D$1,FALSE)),".",VLOOKUP($B13,Area_EM_90,Seq!D$1,FALSE))</f>
        <v>.</v>
      </c>
      <c r="FL13" s="9" t="str">
        <f>IF(ISNA(VLOOKUP($B13,Area_EM_90,Seq!E$1,FALSE)),".",VLOOKUP($B13,Area_EM_90,Seq!E$1,FALSE))</f>
        <v>.</v>
      </c>
      <c r="FM13" s="9" t="str">
        <f>IF(ISNA(VLOOKUP($B13,Area_EM_90,Seq!F$1,FALSE)),".",VLOOKUP($B13,Area_EM_90,Seq!F$1,FALSE))</f>
        <v>.</v>
      </c>
      <c r="FN13" s="9" t="str">
        <f>IF(ISNA(VLOOKUP($B13,Area_EM_90,Seq!G$1,FALSE)),".",VLOOKUP($B13,Area_EM_90,Seq!G$1,FALSE))</f>
        <v>.</v>
      </c>
      <c r="FO13" s="9" t="str">
        <f>IF(ISNA(VLOOKUP($B13,Area_EM_90,Seq!H$1,FALSE)),".",VLOOKUP($B13,Area_EM_90,Seq!H$1,FALSE))</f>
        <v>.</v>
      </c>
      <c r="FP13" s="9" t="str">
        <f>IF(ISNA(VLOOKUP($B13,Area_EM_90,Seq!I$1,FALSE)),".",VLOOKUP($B13,Area_EM_90,Seq!I$1,FALSE))</f>
        <v>.</v>
      </c>
      <c r="FQ13" s="9" t="str">
        <f>IF(ISNA(VLOOKUP($B13,Area_EM_90,Seq!J$1,FALSE)),".",VLOOKUP($B13,Area_EM_90,Seq!J$1,FALSE))</f>
        <v>.</v>
      </c>
      <c r="FR13" s="9" t="str">
        <f>IF(ISNA(VLOOKUP($B13,Area_EM_00,Seq!C$1,FALSE)),".",VLOOKUP($B13,Area_EM_00,Seq!C$1,FALSE))</f>
        <v>.</v>
      </c>
      <c r="FS13" s="9" t="str">
        <f>IF(ISNA(VLOOKUP($B13,Area_EM_00,Seq!D$1,FALSE)),".",VLOOKUP($B13,Area_EM_00,Seq!D$1,FALSE))</f>
        <v>.</v>
      </c>
      <c r="FT13" s="9" t="str">
        <f>IF(ISNA(VLOOKUP($B13,Area_EM_00,Seq!E$1,FALSE)),".",VLOOKUP($B13,Area_EM_00,Seq!E$1,FALSE))</f>
        <v>.</v>
      </c>
      <c r="FU13" s="9" t="str">
        <f>IF(ISNA(VLOOKUP($B13,Area_EM_00,Seq!F$1,FALSE)),".",VLOOKUP($B13,Area_EM_00,Seq!F$1,FALSE))</f>
        <v>.</v>
      </c>
      <c r="FV13" s="9" t="str">
        <f>IF(ISNA(VLOOKUP($B13,Area_EM_00,Seq!G$1,FALSE)),".",VLOOKUP($B13,Area_EM_00,Seq!G$1,FALSE))</f>
        <v>.</v>
      </c>
      <c r="FW13" s="9" t="str">
        <f>IF(ISNA(VLOOKUP($B13,Area_EM_00,Seq!H$1,FALSE)),".",VLOOKUP($B13,Area_EM_00,Seq!H$1,FALSE))</f>
        <v>.</v>
      </c>
      <c r="FX13" s="9" t="str">
        <f>IF(ISNA(VLOOKUP($B13,Area_EM_00,Seq!I$1,FALSE)),".",VLOOKUP($B13,Area_EM_00,Seq!I$1,FALSE))</f>
        <v>.</v>
      </c>
      <c r="FY13" s="9" t="str">
        <f>IF(ISNA(VLOOKUP($B13,Area_EM_00,Seq!J$1,FALSE)),".",VLOOKUP($B13,Area_EM_00,Seq!J$1,FALSE))</f>
        <v>.</v>
      </c>
      <c r="GA13" s="27"/>
    </row>
    <row r="14" spans="1:183">
      <c r="A14" s="25" t="s">
        <v>2334</v>
      </c>
      <c r="B14" s="26" t="str">
        <f t="shared" si="0"/>
        <v>India</v>
      </c>
      <c r="C14" s="27">
        <f>GDP!C$42/10000</f>
        <v>18294194.281532999</v>
      </c>
      <c r="D14" s="27">
        <f>GDP!D$42/10000</f>
        <v>19245492.3841727</v>
      </c>
      <c r="E14" s="27">
        <f>GDP!E$42/10000</f>
        <v>20996832.1911324</v>
      </c>
      <c r="F14" s="27">
        <f>GDP!F$42/10000</f>
        <v>23285486.8999658</v>
      </c>
      <c r="G14" s="27">
        <f>GDP!G$42/10000</f>
        <v>26824880.9087606</v>
      </c>
      <c r="H14" s="27">
        <f>GDP!H$42/10000</f>
        <v>30446239.831443299</v>
      </c>
      <c r="I14" s="27">
        <f>GDP!I$42/10000</f>
        <v>33125508.936610304</v>
      </c>
      <c r="J14" s="27">
        <f>GDP!J$42/10000</f>
        <v>36968067.973257102</v>
      </c>
      <c r="K14" s="27">
        <f>GDP!K$42/10000</f>
        <v>41145459.654235199</v>
      </c>
      <c r="L14" s="27">
        <f>GDP!L$42/10000</f>
        <v>42832423.5000588</v>
      </c>
      <c r="M14" s="27">
        <f>GDP!M$42/10000</f>
        <v>44460055.593061104</v>
      </c>
      <c r="N14" s="27">
        <f>GDP!N$42/10000</f>
        <v>48550380.707622699</v>
      </c>
      <c r="O14" s="27">
        <f>GDP!O$42/10000</f>
        <v>55444534.768105105</v>
      </c>
      <c r="P14" s="27">
        <f>GDP!P$42/10000</f>
        <v>63206769.635639794</v>
      </c>
      <c r="Q14" s="27">
        <f>GDP!Q$42/10000</f>
        <v>71486856.457908601</v>
      </c>
      <c r="R14" s="27">
        <f>GDP!R$42/10000</f>
        <v>79278923.811820701</v>
      </c>
      <c r="S14" s="27">
        <f>GDP!S$42/10000</f>
        <v>87206816.193002701</v>
      </c>
      <c r="T14" s="27">
        <f>GDP!T$42/10000</f>
        <v>95317050.098951995</v>
      </c>
      <c r="U14" s="27">
        <f>GDP!U$42/10000</f>
        <v>102751780.00667</v>
      </c>
      <c r="V14" s="27">
        <f>GDP!V$42/10000</f>
        <v>110560915.287177</v>
      </c>
      <c r="W14" s="27">
        <f>GDP!W$42/10000</f>
        <v>119848032.17129999</v>
      </c>
      <c r="X14" s="27">
        <f>GDP!X$42/10000</f>
        <v>129795418.841518</v>
      </c>
      <c r="Y14" s="27">
        <f>GDP!Y$42/10000</f>
        <v>141606801.95609599</v>
      </c>
      <c r="Z14" s="27">
        <f>GDP!Z$42/10000</f>
        <v>155767482.15170601</v>
      </c>
      <c r="AA14" s="27">
        <f>GDP!AA$42/10000</f>
        <v>171499997.84902799</v>
      </c>
      <c r="AB14" s="27">
        <f>GDP!AB$42/10000</f>
        <v>189335997.62532699</v>
      </c>
      <c r="AC14" s="27">
        <f>GDP!AC$42/10000</f>
        <v>211298973.34986499</v>
      </c>
      <c r="AD14" s="27">
        <f>GDP!AD$42/10000</f>
        <v>238767839.88534701</v>
      </c>
      <c r="AE14" s="27">
        <f>GDP!AE$42/10000</f>
        <v>260256945.47502899</v>
      </c>
      <c r="AF14" s="27">
        <f>GDP!AF$42/10000</f>
        <v>293754553.91439533</v>
      </c>
      <c r="AG14" s="27"/>
      <c r="AH14" s="27">
        <f>IF(ISNUMBER(VLOOKUP($B14,Area_GDP_80_09,Seq!C$1,FALSE)/10000),VLOOKUP($B14,Area_GDP_80_09,Seq!C$1,FALSE)/10000,".")</f>
        <v>15757672.814337</v>
      </c>
      <c r="AI14" s="27">
        <f>IF(ISNUMBER(VLOOKUP($B14,Area_GDP_80_09,Seq!D$1,FALSE)/10000),VLOOKUP($B14,Area_GDP_80_09,Seq!D$1,FALSE)/10000,".")</f>
        <v>16703027.582285902</v>
      </c>
      <c r="AJ14" s="27">
        <f>IF(ISNUMBER(VLOOKUP($B14,Area_GDP_80_09,Seq!E$1,FALSE)/10000),VLOOKUP($B14,Area_GDP_80_09,Seq!E$1,FALSE)/10000,".")</f>
        <v>17281883.736671101</v>
      </c>
      <c r="AK14" s="27">
        <f>IF(ISNUMBER(VLOOKUP($B14,Area_GDP_80_09,Seq!F$1,FALSE)/10000),VLOOKUP($B14,Area_GDP_80_09,Seq!F$1,FALSE)/10000,".")</f>
        <v>18543338.7433265</v>
      </c>
      <c r="AL14" s="27">
        <f>IF(ISNUMBER(VLOOKUP($B14,Area_GDP_80_09,Seq!G$1,FALSE)/10000),VLOOKUP($B14,Area_GDP_80_09,Seq!G$1,FALSE)/10000,".")</f>
        <v>19252292.5011537</v>
      </c>
      <c r="AM14" s="27">
        <f>IF(ISNUMBER(VLOOKUP($B14,Area_GDP_80_09,Seq!H$1,FALSE)/10000),VLOOKUP($B14,Area_GDP_80_09,Seq!H$1,FALSE)/10000,".")</f>
        <v>20259988.0646207</v>
      </c>
      <c r="AN14" s="27">
        <f>IF(ISNUMBER(VLOOKUP($B14,Area_GDP_80_09,Seq!I$1,FALSE)/10000),VLOOKUP($B14,Area_GDP_80_09,Seq!I$1,FALSE)/10000,".")</f>
        <v>21226032.4531832</v>
      </c>
      <c r="AO14" s="27">
        <f>IF(ISNUMBER(VLOOKUP($B14,Area_GDP_80_09,Seq!J$1,FALSE)/10000),VLOOKUP($B14,Area_GDP_80_09,Seq!J$1,FALSE)/10000,".")</f>
        <v>22066035.582323</v>
      </c>
      <c r="AP14" s="27">
        <f>IF(ISNUMBER(VLOOKUP($B14,Area_GDP_80_09,Seq!K$1,FALSE)/10000),VLOOKUP($B14,Area_GDP_80_09,Seq!K$1,FALSE)/10000,".")</f>
        <v>24192624.922127601</v>
      </c>
      <c r="AQ14" s="27">
        <f>IF(ISNUMBER(VLOOKUP($B14,Area_GDP_80_09,Seq!L$1,FALSE)/10000),VLOOKUP($B14,Area_GDP_80_09,Seq!L$1,FALSE)/10000,".")</f>
        <v>25632264.4708254</v>
      </c>
      <c r="AR14" s="27">
        <f>IF(ISNUMBER(VLOOKUP($B14,Area_GDP_80_09,Seq!M$1,FALSE)/10000),VLOOKUP($B14,Area_GDP_80_09,Seq!M$1,FALSE)/10000,".")</f>
        <v>27049469.4911469</v>
      </c>
      <c r="AS14" s="27">
        <f>IF(ISNUMBER(VLOOKUP($B14,Area_GDP_80_09,Seq!N$1,FALSE)/10000),VLOOKUP($B14,Area_GDP_80_09,Seq!N$1,FALSE)/10000,".")</f>
        <v>27337175.3217167</v>
      </c>
      <c r="AT14" s="27">
        <f>IF(ISNUMBER(VLOOKUP($B14,Area_GDP_80_09,Seq!O$1,FALSE)/10000),VLOOKUP($B14,Area_GDP_80_09,Seq!O$1,FALSE)/10000,".")</f>
        <v>28835325.933310699</v>
      </c>
      <c r="AU14" s="27">
        <f>IF(ISNUMBER(VLOOKUP($B14,Area_GDP_80_09,Seq!P$1,FALSE)/10000),VLOOKUP($B14,Area_GDP_80_09,Seq!P$1,FALSE)/10000,".")</f>
        <v>30210086.638835698</v>
      </c>
      <c r="AV14" s="27">
        <f>IF(ISNUMBER(VLOOKUP($B14,Area_GDP_80_09,Seq!Q$1,FALSE)/10000),VLOOKUP($B14,Area_GDP_80_09,Seq!Q$1,FALSE)/10000,".")</f>
        <v>32220311.025901202</v>
      </c>
      <c r="AW14" s="27">
        <f>IF(ISNUMBER(VLOOKUP($B14,Area_GDP_80_09,Seq!R$1,FALSE)/10000),VLOOKUP($B14,Area_GDP_80_09,Seq!R$1,FALSE)/10000,".")</f>
        <v>34659148.2106506</v>
      </c>
      <c r="AX14" s="27">
        <f>IF(ISNUMBER(VLOOKUP($B14,Area_GDP_80_09,Seq!S$1,FALSE)/10000),VLOOKUP($B14,Area_GDP_80_09,Seq!S$1,FALSE)/10000,".")</f>
        <v>37278413.390280105</v>
      </c>
      <c r="AY14" s="27">
        <f>IF(ISNUMBER(VLOOKUP($B14,Area_GDP_80_09,Seq!T$1,FALSE)/10000),VLOOKUP($B14,Area_GDP_80_09,Seq!T$1,FALSE)/10000,".")</f>
        <v>38789866.090921402</v>
      </c>
      <c r="AZ14" s="27">
        <f>IF(ISNUMBER(VLOOKUP($B14,Area_GDP_80_09,Seq!U$1,FALSE)/10000),VLOOKUP($B14,Area_GDP_80_09,Seq!U$1,FALSE)/10000,".")</f>
        <v>41192332.146333799</v>
      </c>
      <c r="BA14" s="27">
        <f>IF(ISNUMBER(VLOOKUP($B14,Area_GDP_80_09,Seq!V$1,FALSE)/10000),VLOOKUP($B14,Area_GDP_80_09,Seq!V$1,FALSE)/10000,".")</f>
        <v>44235337.978595898</v>
      </c>
      <c r="BB14" s="27">
        <f>IF(ISNUMBER(VLOOKUP($B14,Area_GDP_80_09,Seq!W$1,FALSE)/10000),VLOOKUP($B14,Area_GDP_80_09,Seq!W$1,FALSE)/10000,".")</f>
        <v>46018203.150309496</v>
      </c>
      <c r="BC14" s="27">
        <f>IF(ISNUMBER(VLOOKUP($B14,Area_GDP_80_09,Seq!X$1,FALSE)/10000),VLOOKUP($B14,Area_GDP_80_09,Seq!X$1,FALSE)/10000,".")</f>
        <v>48418924.297959305</v>
      </c>
      <c r="BD14" s="27">
        <f>IF(ISNUMBER(VLOOKUP($B14,Area_GDP_80_09,Seq!Y$1,FALSE)/10000),VLOOKUP($B14,Area_GDP_80_09,Seq!Y$1,FALSE)/10000,".")</f>
        <v>50242783.471523903</v>
      </c>
      <c r="BE14" s="27">
        <f>IF(ISNUMBER(VLOOKUP($B14,Area_GDP_80_09,Seq!Z$1,FALSE)/10000),VLOOKUP($B14,Area_GDP_80_09,Seq!Z$1,FALSE)/10000,".")</f>
        <v>54448555.046726003</v>
      </c>
      <c r="BF14" s="27">
        <f>IF(ISNUMBER(VLOOKUP($B14,Area_GDP_80_09,Seq!AA$1,FALSE)/10000),VLOOKUP($B14,Area_GDP_80_09,Seq!AA$1,FALSE)/10000,".")</f>
        <v>58955901.070039406</v>
      </c>
      <c r="BG14" s="27">
        <f>IF(ISNUMBER(VLOOKUP($B14,Area_GDP_80_09,Seq!AB$1,FALSE)/10000),VLOOKUP($B14,Area_GDP_80_09,Seq!AB$1,FALSE)/10000,".")</f>
        <v>64469628.310712904</v>
      </c>
      <c r="BH14" s="27">
        <f>IF(ISNUMBER(VLOOKUP($B14,Area_GDP_80_09,Seq!AC$1,FALSE)/10000),VLOOKUP($B14,Area_GDP_80_09,Seq!AC$1,FALSE)/10000,".")</f>
        <v>70703413.267702907</v>
      </c>
      <c r="BI14" s="27">
        <f>IF(ISNUMBER(VLOOKUP($B14,Area_GDP_80_09,Seq!AD$1,FALSE)/10000),VLOOKUP($B14,Area_GDP_80_09,Seq!AD$1,FALSE)/10000,".")</f>
        <v>77109422.886974812</v>
      </c>
      <c r="BJ14" s="27">
        <f>IF(ISNUMBER(VLOOKUP($B14,Area_GDP_80_09,Seq!AE$1,FALSE)/10000),VLOOKUP($B14,Area_GDP_80_09,Seq!AE$1,FALSE)/10000,".")</f>
        <v>81793684.42850329</v>
      </c>
      <c r="BK14" s="27">
        <f>IF(ISNUMBER(VLOOKUP($B14,Area_GDP_80_09,Seq!AF$1,FALSE)/10000),VLOOKUP($B14,Area_GDP_80_09,Seq!AF$1,FALSE)/10000,".")</f>
        <v>87494431.047597557</v>
      </c>
      <c r="BL14" s="27"/>
      <c r="BM14" s="27"/>
      <c r="BN14" s="27">
        <f>CNPop!A$48</f>
        <v>5.0000000000000001E-3</v>
      </c>
      <c r="BO14" s="27">
        <f>CNPop!B$48</f>
        <v>6.0000000000000001E-3</v>
      </c>
      <c r="BP14" s="27">
        <f>CNPop!C$48</f>
        <v>6.0000000000000001E-3</v>
      </c>
      <c r="BQ14" s="27">
        <f>CNPop!D$48</f>
        <v>7.0000000000000001E-3</v>
      </c>
      <c r="BR14" s="27">
        <f>CNPop!E$48</f>
        <v>7.0000000000000001E-3</v>
      </c>
      <c r="BS14" s="27">
        <f>CNPop!F$48</f>
        <v>8.0000000000000002E-3</v>
      </c>
      <c r="BT14" s="27">
        <f>CNPop!G$48</f>
        <v>8.9999999999999993E-3</v>
      </c>
      <c r="BU14" s="27">
        <f>CNPop!H$48</f>
        <v>0.01</v>
      </c>
      <c r="BV14" s="27">
        <f>CNPop!I$48</f>
        <v>1.0999999999999999E-2</v>
      </c>
      <c r="BW14" s="27">
        <f>CNPop!J$48</f>
        <v>1.2E-2</v>
      </c>
      <c r="BX14" s="27">
        <f>CNPop!K$48</f>
        <v>1.4E-2</v>
      </c>
      <c r="BY14" s="27">
        <f>CNPop!L$48</f>
        <v>1.6E-2</v>
      </c>
      <c r="BZ14" s="27">
        <f>CNPop!M$48</f>
        <v>1.7000000000000001E-2</v>
      </c>
      <c r="CA14" s="27">
        <f>CNPop!N$48</f>
        <v>1.9E-2</v>
      </c>
      <c r="CB14" s="27">
        <f>CNPop!O$48</f>
        <v>2.1000000000000001E-2</v>
      </c>
      <c r="CC14" s="27">
        <f>CNPop!P$48</f>
        <v>2.3E-2</v>
      </c>
      <c r="CD14" s="27">
        <f>CNPop!Q$48</f>
        <v>2.5999999999999999E-2</v>
      </c>
      <c r="CE14" s="27">
        <f>CNPop!R$48</f>
        <v>2.8000000000000001E-2</v>
      </c>
      <c r="CF14" s="27">
        <f>CNPop!S$48</f>
        <v>0.03</v>
      </c>
      <c r="CG14" s="27">
        <f>CNPop!T$48</f>
        <v>3.3000000000000002E-2</v>
      </c>
      <c r="CH14" s="27">
        <f>CNPop!U$48</f>
        <v>3.5999999999999997E-2</v>
      </c>
      <c r="CI14" s="27">
        <f>CNPop!V$48</f>
        <v>3.9E-2</v>
      </c>
      <c r="CJ14" s="27">
        <f>CNPop!W$48</f>
        <v>4.2000000000000003E-2</v>
      </c>
      <c r="CK14" s="27">
        <f>CNPop!X$48</f>
        <v>4.4999999999999998E-2</v>
      </c>
      <c r="CL14" s="27">
        <f>CNPop!Y$48</f>
        <v>4.9000000000000002E-2</v>
      </c>
      <c r="CM14" s="27">
        <f>CNPop!Z$48</f>
        <v>5.1999999999999998E-2</v>
      </c>
      <c r="CN14" s="27">
        <f>CNPop!AA$48</f>
        <v>5.6000000000000001E-2</v>
      </c>
      <c r="CO14" s="27">
        <f>CNPop!AB$48</f>
        <v>0.06</v>
      </c>
      <c r="CP14" s="27">
        <f>CNPop!AC$48</f>
        <v>6.3E-2</v>
      </c>
      <c r="CQ14" s="27"/>
      <c r="CR14" s="27">
        <f t="shared" si="1"/>
        <v>9.3651377332579375E-2</v>
      </c>
      <c r="CS14" s="27">
        <f t="shared" si="2"/>
        <v>9.3651377332579375E-2</v>
      </c>
      <c r="CT14" s="27">
        <f t="shared" si="3"/>
        <v>9.3651377332579375E-2</v>
      </c>
      <c r="CU14" s="27">
        <f t="shared" si="4"/>
        <v>9.3651377332579375E-2</v>
      </c>
      <c r="CV14" s="27">
        <f t="shared" si="5"/>
        <v>9.3651377332579375E-2</v>
      </c>
      <c r="CW14" s="27">
        <f t="shared" si="6"/>
        <v>9.3651377332579375E-2</v>
      </c>
      <c r="CX14" s="27">
        <f t="shared" si="7"/>
        <v>9.3651377332579375E-2</v>
      </c>
      <c r="CY14" s="27">
        <f t="shared" si="8"/>
        <v>9.3651377332579375E-2</v>
      </c>
      <c r="CZ14" s="27">
        <f t="shared" si="9"/>
        <v>9.3651377332579375E-2</v>
      </c>
      <c r="DA14" s="27">
        <f t="shared" si="10"/>
        <v>9.3651377332579375E-2</v>
      </c>
      <c r="DB14" s="27">
        <f t="shared" si="11"/>
        <v>9.3651377332579375E-2</v>
      </c>
      <c r="DC14" s="27">
        <f t="shared" si="12"/>
        <v>9.3651377332579375E-2</v>
      </c>
      <c r="DD14" s="27">
        <f t="shared" si="13"/>
        <v>9.5985843398650003E-2</v>
      </c>
      <c r="DE14" s="27">
        <f t="shared" si="14"/>
        <v>9.5985843398650003E-2</v>
      </c>
      <c r="DF14" s="27">
        <f t="shared" si="15"/>
        <v>9.5985843398650003E-2</v>
      </c>
      <c r="DG14" s="27">
        <f t="shared" si="16"/>
        <v>9.5985843398650003E-2</v>
      </c>
      <c r="DH14" s="27">
        <f t="shared" si="17"/>
        <v>9.5985843398650003E-2</v>
      </c>
      <c r="DI14" s="27">
        <f t="shared" si="18"/>
        <v>9.5985843398650003E-2</v>
      </c>
      <c r="DJ14" s="27">
        <f t="shared" si="19"/>
        <v>9.5985843398650003E-2</v>
      </c>
      <c r="DK14" s="27">
        <f t="shared" si="20"/>
        <v>9.6421014265859931E-2</v>
      </c>
      <c r="DL14" s="27">
        <f t="shared" si="21"/>
        <v>9.6785201240645199E-2</v>
      </c>
      <c r="DM14" s="27">
        <f t="shared" si="22"/>
        <v>9.7084802829494984E-2</v>
      </c>
      <c r="DN14" s="27">
        <f t="shared" si="23"/>
        <v>9.7300877218417084E-2</v>
      </c>
      <c r="DO14" s="27">
        <f t="shared" si="24"/>
        <v>9.7447743612524895E-2</v>
      </c>
      <c r="DP14" s="27">
        <f t="shared" si="25"/>
        <v>9.756576011541182E-2</v>
      </c>
      <c r="DQ14" s="27">
        <f t="shared" si="26"/>
        <v>9.7710666984595962E-2</v>
      </c>
      <c r="DR14" s="27">
        <f t="shared" si="27"/>
        <v>9.7842450266839631E-2</v>
      </c>
      <c r="DS14" s="27">
        <f t="shared" si="28"/>
        <v>9.8022328035930348E-2</v>
      </c>
      <c r="DT14" s="27">
        <f t="shared" si="36"/>
        <v>9.8186367749742764E-2</v>
      </c>
      <c r="DU14" s="27" t="e">
        <f>IF(ISNA(VLOOKUP(CONCATENATE($B14,".SP.TER.TOTL.IN"),Area_pop_80_09,Seq!B$1,FALSE)),".",VLOOKUP(CONCATENATE($B14,".SP.TER.TOTL.IN"),Area_pop_80_09,Seq!B$1,FALSE)/VLOOKUP(CONCATENATE($B14,".SP.POP.TOTL"),Area_pop_80_09,Seq!B$1,FALSE))</f>
        <v>#VALUE!</v>
      </c>
      <c r="DV14" s="27" t="e">
        <f>IF(ISNA(VLOOKUP(CONCATENATE($B14,".SP.TER.TOTL.IN"),Area_pop_80_09,Seq!C$1,FALSE)),".",VLOOKUP(CONCATENATE($B14,".SP.TER.TOTL.IN"),Area_pop_80_09,Seq!C$1,FALSE)/VLOOKUP(CONCATENATE($B14,".SP.POP.TOTL"),Area_pop_80_09,Seq!C$1,FALSE))</f>
        <v>#VALUE!</v>
      </c>
      <c r="DW14" s="27" t="e">
        <f>IF(ISNA(VLOOKUP(CONCATENATE($B14,".SP.TER.TOTL.IN"),Area_pop_80_09,Seq!D$1,FALSE)),".",VLOOKUP(CONCATENATE($B14,".SP.TER.TOTL.IN"),Area_pop_80_09,Seq!D$1,FALSE)/VLOOKUP(CONCATENATE($B14,".SP.POP.TOTL"),Area_pop_80_09,Seq!D$1,FALSE))</f>
        <v>#VALUE!</v>
      </c>
      <c r="DX14" s="27" t="e">
        <f>IF(ISNA(VLOOKUP(CONCATENATE($B14,".SP.TER.TOTL.IN"),Area_pop_80_09,Seq!E$1,FALSE)),".",VLOOKUP(CONCATENATE($B14,".SP.TER.TOTL.IN"),Area_pop_80_09,Seq!E$1,FALSE)/VLOOKUP(CONCATENATE($B14,".SP.POP.TOTL"),Area_pop_80_09,Seq!E$1,FALSE))</f>
        <v>#VALUE!</v>
      </c>
      <c r="DY14" s="27" t="e">
        <f>IF(ISNA(VLOOKUP(CONCATENATE($B14,".SP.TER.TOTL.IN"),Area_pop_80_09,Seq!F$1,FALSE)),".",VLOOKUP(CONCATENATE($B14,".SP.TER.TOTL.IN"),Area_pop_80_09,Seq!F$1,FALSE)/VLOOKUP(CONCATENATE($B14,".SP.POP.TOTL"),Area_pop_80_09,Seq!F$1,FALSE))</f>
        <v>#VALUE!</v>
      </c>
      <c r="DZ14" s="27" t="e">
        <f>IF(ISNA(VLOOKUP(CONCATENATE($B14,".SP.TER.TOTL.IN"),Area_pop_80_09,Seq!G$1,FALSE)),".",VLOOKUP(CONCATENATE($B14,".SP.TER.TOTL.IN"),Area_pop_80_09,Seq!G$1,FALSE)/VLOOKUP(CONCATENATE($B14,".SP.POP.TOTL"),Area_pop_80_09,Seq!G$1,FALSE))</f>
        <v>#VALUE!</v>
      </c>
      <c r="EA14" s="27" t="e">
        <f>IF(ISNA(VLOOKUP(CONCATENATE($B14,".SP.TER.TOTL.IN"),Area_pop_80_09,Seq!H$1,FALSE)),".",VLOOKUP(CONCATENATE($B14,".SP.TER.TOTL.IN"),Area_pop_80_09,Seq!H$1,FALSE)/VLOOKUP(CONCATENATE($B14,".SP.POP.TOTL"),Area_pop_80_09,Seq!H$1,FALSE))</f>
        <v>#VALUE!</v>
      </c>
      <c r="EB14" s="27" t="e">
        <f>IF(ISNA(VLOOKUP(CONCATENATE($B14,".SP.TER.TOTL.IN"),Area_pop_80_09,Seq!I$1,FALSE)),".",VLOOKUP(CONCATENATE($B14,".SP.TER.TOTL.IN"),Area_pop_80_09,Seq!I$1,FALSE)/VLOOKUP(CONCATENATE($B14,".SP.POP.TOTL"),Area_pop_80_09,Seq!I$1,FALSE))</f>
        <v>#VALUE!</v>
      </c>
      <c r="EC14" s="27" t="e">
        <f>IF(ISNA(VLOOKUP(CONCATENATE($B14,".SP.TER.TOTL.IN"),Area_pop_80_09,Seq!J$1,FALSE)),".",VLOOKUP(CONCATENATE($B14,".SP.TER.TOTL.IN"),Area_pop_80_09,Seq!J$1,FALSE)/VLOOKUP(CONCATENATE($B14,".SP.POP.TOTL"),Area_pop_80_09,Seq!J$1,FALSE))</f>
        <v>#VALUE!</v>
      </c>
      <c r="ED14" s="27" t="e">
        <f>IF(ISNA(VLOOKUP(CONCATENATE($B14,".SP.TER.TOTL.IN"),Area_pop_80_09,Seq!K$1,FALSE)),".",VLOOKUP(CONCATENATE($B14,".SP.TER.TOTL.IN"),Area_pop_80_09,Seq!K$1,FALSE)/VLOOKUP(CONCATENATE($B14,".SP.POP.TOTL"),Area_pop_80_09,Seq!K$1,FALSE))</f>
        <v>#VALUE!</v>
      </c>
      <c r="EE14" s="27" t="e">
        <f>IF(ISNA(VLOOKUP(CONCATENATE($B14,".SP.TER.TOTL.IN"),Area_pop_80_09,Seq!L$1,FALSE)),".",VLOOKUP(CONCATENATE($B14,".SP.TER.TOTL.IN"),Area_pop_80_09,Seq!L$1,FALSE)/VLOOKUP(CONCATENATE($B14,".SP.POP.TOTL"),Area_pop_80_09,Seq!L$1,FALSE))</f>
        <v>#VALUE!</v>
      </c>
      <c r="EF14" s="27">
        <f>IF(ISNA(VLOOKUP(CONCATENATE($B14,".SP.TER.TOTL.IN"),Area_pop_80_09,Seq!M$1,FALSE)),".",VLOOKUP(CONCATENATE($B14,".SP.TER.TOTL.IN"),Area_pop_80_09,Seq!M$1,FALSE)/VLOOKUP(CONCATENATE($B14,".SP.POP.TOTL"),Area_pop_80_09,Seq!M$1,FALSE))</f>
        <v>9.3651377332579375E-2</v>
      </c>
      <c r="EG14" s="27" t="e">
        <f>IF(ISNA(VLOOKUP(CONCATENATE($B14,".SP.TER.TOTL.IN"),Area_pop_80_09,Seq!N$1,FALSE)),".",VLOOKUP(CONCATENATE($B14,".SP.TER.TOTL.IN"),Area_pop_80_09,Seq!N$1,FALSE)/VLOOKUP(CONCATENATE($B14,".SP.POP.TOTL"),Area_pop_80_09,Seq!N$1,FALSE))</f>
        <v>#VALUE!</v>
      </c>
      <c r="EH14" s="27" t="e">
        <f>IF(ISNA(VLOOKUP(CONCATENATE($B14,".SP.TER.TOTL.IN"),Area_pop_80_09,Seq!O$1,FALSE)),".",VLOOKUP(CONCATENATE($B14,".SP.TER.TOTL.IN"),Area_pop_80_09,Seq!O$1,FALSE)/VLOOKUP(CONCATENATE($B14,".SP.POP.TOTL"),Area_pop_80_09,Seq!O$1,FALSE))</f>
        <v>#VALUE!</v>
      </c>
      <c r="EI14" s="27" t="e">
        <f>IF(ISNA(VLOOKUP(CONCATENATE($B14,".SP.TER.TOTL.IN"),Area_pop_80_09,Seq!P$1,FALSE)),".",VLOOKUP(CONCATENATE($B14,".SP.TER.TOTL.IN"),Area_pop_80_09,Seq!P$1,FALSE)/VLOOKUP(CONCATENATE($B14,".SP.POP.TOTL"),Area_pop_80_09,Seq!P$1,FALSE))</f>
        <v>#VALUE!</v>
      </c>
      <c r="EJ14" s="27" t="e">
        <f>IF(ISNA(VLOOKUP(CONCATENATE($B14,".SP.TER.TOTL.IN"),Area_pop_80_09,Seq!Q$1,FALSE)),".",VLOOKUP(CONCATENATE($B14,".SP.TER.TOTL.IN"),Area_pop_80_09,Seq!Q$1,FALSE)/VLOOKUP(CONCATENATE($B14,".SP.POP.TOTL"),Area_pop_80_09,Seq!Q$1,FALSE))</f>
        <v>#VALUE!</v>
      </c>
      <c r="EK14" s="27" t="e">
        <f>IF(ISNA(VLOOKUP(CONCATENATE($B14,".SP.TER.TOTL.IN"),Area_pop_80_09,Seq!R$1,FALSE)),".",VLOOKUP(CONCATENATE($B14,".SP.TER.TOTL.IN"),Area_pop_80_09,Seq!R$1,FALSE)/VLOOKUP(CONCATENATE($B14,".SP.POP.TOTL"),Area_pop_80_09,Seq!R$1,FALSE))</f>
        <v>#VALUE!</v>
      </c>
      <c r="EL14" s="27" t="e">
        <f>IF(ISNA(VLOOKUP(CONCATENATE($B14,".SP.TER.TOTL.IN"),Area_pop_80_09,Seq!S$1,FALSE)),".",VLOOKUP(CONCATENATE($B14,".SP.TER.TOTL.IN"),Area_pop_80_09,Seq!S$1,FALSE)/VLOOKUP(CONCATENATE($B14,".SP.POP.TOTL"),Area_pop_80_09,Seq!S$1,FALSE))</f>
        <v>#VALUE!</v>
      </c>
      <c r="EM14" s="27">
        <f>IF(ISNA(VLOOKUP(CONCATENATE($B14,".SP.TER.TOTL.IN"),Area_pop_80_09,Seq!T$1,FALSE)),".",VLOOKUP(CONCATENATE($B14,".SP.TER.TOTL.IN"),Area_pop_80_09,Seq!T$1,FALSE)/VLOOKUP(CONCATENATE($B14,".SP.POP.TOTL"),Area_pop_80_09,Seq!T$1,FALSE))</f>
        <v>9.5985843398650003E-2</v>
      </c>
      <c r="EN14" s="27">
        <f>IF(ISNA(VLOOKUP(CONCATENATE($B14,".SP.TER.TOTL.IN"),Area_pop_80_09,Seq!U$1,FALSE)),".",VLOOKUP(CONCATENATE($B14,".SP.TER.TOTL.IN"),Area_pop_80_09,Seq!U$1,FALSE)/VLOOKUP(CONCATENATE($B14,".SP.POP.TOTL"),Area_pop_80_09,Seq!U$1,FALSE))</f>
        <v>9.6421014265859931E-2</v>
      </c>
      <c r="EO14" s="27">
        <f>IF(ISNA(VLOOKUP(CONCATENATE($B14,".SP.TER.TOTL.IN"),Area_pop_80_09,Seq!V$1,FALSE)),".",VLOOKUP(CONCATENATE($B14,".SP.TER.TOTL.IN"),Area_pop_80_09,Seq!V$1,FALSE)/VLOOKUP(CONCATENATE($B14,".SP.POP.TOTL"),Area_pop_80_09,Seq!V$1,FALSE))</f>
        <v>9.6785201240645199E-2</v>
      </c>
      <c r="EP14" s="27">
        <f>IF(ISNA(VLOOKUP(CONCATENATE($B14,".SP.TER.TOTL.IN"),Area_pop_80_09,Seq!W$1,FALSE)),".",VLOOKUP(CONCATENATE($B14,".SP.TER.TOTL.IN"),Area_pop_80_09,Seq!W$1,FALSE)/VLOOKUP(CONCATENATE($B14,".SP.POP.TOTL"),Area_pop_80_09,Seq!W$1,FALSE))</f>
        <v>9.7084802829494984E-2</v>
      </c>
      <c r="EQ14" s="27">
        <f>IF(ISNA(VLOOKUP(CONCATENATE($B14,".SP.TER.TOTL.IN"),Area_pop_80_09,Seq!X$1,FALSE)),".",VLOOKUP(CONCATENATE($B14,".SP.TER.TOTL.IN"),Area_pop_80_09,Seq!X$1,FALSE)/VLOOKUP(CONCATENATE($B14,".SP.POP.TOTL"),Area_pop_80_09,Seq!X$1,FALSE))</f>
        <v>9.7300877218417084E-2</v>
      </c>
      <c r="ER14" s="27">
        <f>IF(ISNA(VLOOKUP(CONCATENATE($B14,".SP.TER.TOTL.IN"),Area_pop_80_09,Seq!Y$1,FALSE)),".",VLOOKUP(CONCATENATE($B14,".SP.TER.TOTL.IN"),Area_pop_80_09,Seq!Y$1,FALSE)/VLOOKUP(CONCATENATE($B14,".SP.POP.TOTL"),Area_pop_80_09,Seq!Y$1,FALSE))</f>
        <v>9.7447743612524895E-2</v>
      </c>
      <c r="ES14" s="27">
        <f>IF(ISNA(VLOOKUP(CONCATENATE($B14,".SP.TER.TOTL.IN"),Area_pop_80_09,Seq!Z$1,FALSE)),".",VLOOKUP(CONCATENATE($B14,".SP.TER.TOTL.IN"),Area_pop_80_09,Seq!Z$1,FALSE)/VLOOKUP(CONCATENATE($B14,".SP.POP.TOTL"),Area_pop_80_09,Seq!Z$1,FALSE))</f>
        <v>9.756576011541182E-2</v>
      </c>
      <c r="ET14" s="27">
        <f>IF(ISNA(VLOOKUP(CONCATENATE($B14,".SP.TER.TOTL.IN"),Area_pop_80_09,Seq!AA$1,FALSE)),".",VLOOKUP(CONCATENATE($B14,".SP.TER.TOTL.IN"),Area_pop_80_09,Seq!AA$1,FALSE)/VLOOKUP(CONCATENATE($B14,".SP.POP.TOTL"),Area_pop_80_09,Seq!AA$1,FALSE))</f>
        <v>9.7710666984595962E-2</v>
      </c>
      <c r="EU14" s="27">
        <f>IF(ISNA(VLOOKUP(CONCATENATE($B14,".SP.TER.TOTL.IN"),Area_pop_80_09,Seq!AB$1,FALSE)),".",VLOOKUP(CONCATENATE($B14,".SP.TER.TOTL.IN"),Area_pop_80_09,Seq!AB$1,FALSE)/VLOOKUP(CONCATENATE($B14,".SP.POP.TOTL"),Area_pop_80_09,Seq!AB$1,FALSE))</f>
        <v>9.7842450266839631E-2</v>
      </c>
      <c r="EV14" s="27">
        <f>IF(ISNA(VLOOKUP(CONCATENATE($B14,".SP.TER.TOTL.IN"),Area_pop_80_09,Seq!AC$1,FALSE)),".",VLOOKUP(CONCATENATE($B14,".SP.TER.TOTL.IN"),Area_pop_80_09,Seq!AC$1,FALSE)/VLOOKUP(CONCATENATE($B14,".SP.POP.TOTL"),Area_pop_80_09,Seq!AC$1,FALSE))</f>
        <v>9.8022328035930348E-2</v>
      </c>
      <c r="EW14" s="27">
        <f>IF(ISNA(VLOOKUP(CONCATENATE($B14,".SP.TER.TOTL.IN"),Area_pop_80_09,Seq!AD$1,FALSE)),".",VLOOKUP(CONCATENATE($B14,".SP.TER.TOTL.IN"),Area_pop_80_09,Seq!AD$1,FALSE)/VLOOKUP(CONCATENATE($B14,".SP.POP.TOTL"),Area_pop_80_09,Seq!AD$1,FALSE))</f>
        <v>9.8186367749742764E-2</v>
      </c>
      <c r="EX14" s="27"/>
      <c r="EY14" s="27"/>
      <c r="EZ14" s="27">
        <f t="shared" si="29"/>
        <v>1.6003910773832732E-4</v>
      </c>
      <c r="FA14" s="27">
        <f t="shared" si="30"/>
        <v>2.4719987286863681E-5</v>
      </c>
      <c r="FB14" s="27">
        <f t="shared" si="37"/>
        <v>1.8650035484972779E-4</v>
      </c>
      <c r="FC14" s="9">
        <f>IF(VLOOKUP($B14,EM_80!$B$1:$C$201,2,FALSE)&gt;0,VLOOKUP($B14,EM_80!$B$1:$C$201,2,FALSE),".")</f>
        <v>110000</v>
      </c>
      <c r="FD14" s="9">
        <f t="shared" si="31"/>
        <v>21000</v>
      </c>
      <c r="FE14" s="9">
        <f t="shared" si="32"/>
        <v>189470</v>
      </c>
      <c r="FF14">
        <f t="shared" si="33"/>
        <v>687332000</v>
      </c>
      <c r="FG14">
        <f t="shared" si="34"/>
        <v>849515000</v>
      </c>
      <c r="FH14">
        <f t="shared" si="35"/>
        <v>1015923000</v>
      </c>
      <c r="FJ14" s="9" t="str">
        <f>IF(ISNA(VLOOKUP($B14,Area_EM_90,Seq!C$1,FALSE)),".",VLOOKUP($B14,Area_EM_90,Seq!C$1,FALSE))</f>
        <v>.</v>
      </c>
      <c r="FK14" s="9" t="str">
        <f>IF(ISNA(VLOOKUP($B14,Area_EM_90,Seq!D$1,FALSE)),".",VLOOKUP($B14,Area_EM_90,Seq!D$1,FALSE))</f>
        <v>.</v>
      </c>
      <c r="FL14" s="9" t="str">
        <f>IF(ISNA(VLOOKUP($B14,Area_EM_90,Seq!E$1,FALSE)),".",VLOOKUP($B14,Area_EM_90,Seq!E$1,FALSE))</f>
        <v>.</v>
      </c>
      <c r="FM14" s="9" t="str">
        <f>IF(ISNA(VLOOKUP($B14,Area_EM_90,Seq!F$1,FALSE)),".",VLOOKUP($B14,Area_EM_90,Seq!F$1,FALSE))</f>
        <v>.</v>
      </c>
      <c r="FN14" s="9" t="str">
        <f>IF(ISNA(VLOOKUP($B14,Area_EM_90,Seq!G$1,FALSE)),".",VLOOKUP($B14,Area_EM_90,Seq!G$1,FALSE))</f>
        <v>.</v>
      </c>
      <c r="FO14" s="9" t="str">
        <f>IF(ISNA(VLOOKUP($B14,Area_EM_90,Seq!H$1,FALSE)),".",VLOOKUP($B14,Area_EM_90,Seq!H$1,FALSE))</f>
        <v>.</v>
      </c>
      <c r="FP14" s="9" t="str">
        <f>IF(ISNA(VLOOKUP($B14,Area_EM_90,Seq!I$1,FALSE)),".",VLOOKUP($B14,Area_EM_90,Seq!I$1,FALSE))</f>
        <v>.</v>
      </c>
      <c r="FQ14" s="9" t="str">
        <f>IF(ISNA(VLOOKUP($B14,Area_EM_90,Seq!J$1,FALSE)),".",VLOOKUP($B14,Area_EM_90,Seq!J$1,FALSE))</f>
        <v>.</v>
      </c>
      <c r="FR14" s="9" t="str">
        <f>IF(ISNA(VLOOKUP($B14,Area_EM_00,Seq!C$1,FALSE)),".",VLOOKUP($B14,Area_EM_00,Seq!C$1,FALSE))</f>
        <v>.</v>
      </c>
      <c r="FS14" s="9" t="str">
        <f>IF(ISNA(VLOOKUP($B14,Area_EM_00,Seq!D$1,FALSE)),".",VLOOKUP($B14,Area_EM_00,Seq!D$1,FALSE))</f>
        <v>.</v>
      </c>
      <c r="FT14" s="9" t="str">
        <f>IF(ISNA(VLOOKUP($B14,Area_EM_00,Seq!E$1,FALSE)),".",VLOOKUP($B14,Area_EM_00,Seq!E$1,FALSE))</f>
        <v>.</v>
      </c>
      <c r="FU14" s="9" t="str">
        <f>IF(ISNA(VLOOKUP($B14,Area_EM_00,Seq!F$1,FALSE)),".",VLOOKUP($B14,Area_EM_00,Seq!F$1,FALSE))</f>
        <v>.</v>
      </c>
      <c r="FV14" s="9" t="str">
        <f>IF(ISNA(VLOOKUP($B14,Area_EM_00,Seq!G$1,FALSE)),".",VLOOKUP($B14,Area_EM_00,Seq!G$1,FALSE))</f>
        <v>.</v>
      </c>
      <c r="FW14" s="9" t="str">
        <f>IF(ISNA(VLOOKUP($B14,Area_EM_00,Seq!H$1,FALSE)),".",VLOOKUP($B14,Area_EM_00,Seq!H$1,FALSE))</f>
        <v>.</v>
      </c>
      <c r="FX14" s="9" t="str">
        <f>IF(ISNA(VLOOKUP($B14,Area_EM_00,Seq!I$1,FALSE)),".",VLOOKUP($B14,Area_EM_00,Seq!I$1,FALSE))</f>
        <v>.</v>
      </c>
      <c r="FY14" s="9" t="str">
        <f>IF(ISNA(VLOOKUP($B14,Area_EM_00,Seq!J$1,FALSE)),".",VLOOKUP($B14,Area_EM_00,Seq!J$1,FALSE))</f>
        <v>.</v>
      </c>
      <c r="GA14" s="27"/>
    </row>
    <row r="15" spans="1:183">
      <c r="A15" s="25" t="s">
        <v>2337</v>
      </c>
      <c r="B15" s="26" t="str">
        <f t="shared" si="0"/>
        <v>Indonesia</v>
      </c>
      <c r="C15" s="27">
        <f>GDP!C$42/10000</f>
        <v>18294194.281532999</v>
      </c>
      <c r="D15" s="27">
        <f>GDP!D$42/10000</f>
        <v>19245492.3841727</v>
      </c>
      <c r="E15" s="27">
        <f>GDP!E$42/10000</f>
        <v>20996832.1911324</v>
      </c>
      <c r="F15" s="27">
        <f>GDP!F$42/10000</f>
        <v>23285486.8999658</v>
      </c>
      <c r="G15" s="27">
        <f>GDP!G$42/10000</f>
        <v>26824880.9087606</v>
      </c>
      <c r="H15" s="27">
        <f>GDP!H$42/10000</f>
        <v>30446239.831443299</v>
      </c>
      <c r="I15" s="27">
        <f>GDP!I$42/10000</f>
        <v>33125508.936610304</v>
      </c>
      <c r="J15" s="27">
        <f>GDP!J$42/10000</f>
        <v>36968067.973257102</v>
      </c>
      <c r="K15" s="27">
        <f>GDP!K$42/10000</f>
        <v>41145459.654235199</v>
      </c>
      <c r="L15" s="27">
        <f>GDP!L$42/10000</f>
        <v>42832423.5000588</v>
      </c>
      <c r="M15" s="27">
        <f>GDP!M$42/10000</f>
        <v>44460055.593061104</v>
      </c>
      <c r="N15" s="27">
        <f>GDP!N$42/10000</f>
        <v>48550380.707622699</v>
      </c>
      <c r="O15" s="27">
        <f>GDP!O$42/10000</f>
        <v>55444534.768105105</v>
      </c>
      <c r="P15" s="27">
        <f>GDP!P$42/10000</f>
        <v>63206769.635639794</v>
      </c>
      <c r="Q15" s="27">
        <f>GDP!Q$42/10000</f>
        <v>71486856.457908601</v>
      </c>
      <c r="R15" s="27">
        <f>GDP!R$42/10000</f>
        <v>79278923.811820701</v>
      </c>
      <c r="S15" s="27">
        <f>GDP!S$42/10000</f>
        <v>87206816.193002701</v>
      </c>
      <c r="T15" s="27">
        <f>GDP!T$42/10000</f>
        <v>95317050.098951995</v>
      </c>
      <c r="U15" s="27">
        <f>GDP!U$42/10000</f>
        <v>102751780.00667</v>
      </c>
      <c r="V15" s="27">
        <f>GDP!V$42/10000</f>
        <v>110560915.287177</v>
      </c>
      <c r="W15" s="27">
        <f>GDP!W$42/10000</f>
        <v>119848032.17129999</v>
      </c>
      <c r="X15" s="27">
        <f>GDP!X$42/10000</f>
        <v>129795418.841518</v>
      </c>
      <c r="Y15" s="27">
        <f>GDP!Y$42/10000</f>
        <v>141606801.95609599</v>
      </c>
      <c r="Z15" s="27">
        <f>GDP!Z$42/10000</f>
        <v>155767482.15170601</v>
      </c>
      <c r="AA15" s="27">
        <f>GDP!AA$42/10000</f>
        <v>171499997.84902799</v>
      </c>
      <c r="AB15" s="27">
        <f>GDP!AB$42/10000</f>
        <v>189335997.62532699</v>
      </c>
      <c r="AC15" s="27">
        <f>GDP!AC$42/10000</f>
        <v>211298973.34986499</v>
      </c>
      <c r="AD15" s="27">
        <f>GDP!AD$42/10000</f>
        <v>238767839.88534701</v>
      </c>
      <c r="AE15" s="27">
        <f>GDP!AE$42/10000</f>
        <v>260256945.47502899</v>
      </c>
      <c r="AF15" s="27">
        <f>GDP!AF$42/10000</f>
        <v>293754553.91439533</v>
      </c>
      <c r="AG15" s="27"/>
      <c r="AH15" s="27">
        <f>IF(ISNUMBER(VLOOKUP($B15,Area_GDP_80_09,Seq!C$1,FALSE)/10000),VLOOKUP($B15,Area_GDP_80_09,Seq!C$1,FALSE)/10000,".")</f>
        <v>5882132.3339399202</v>
      </c>
      <c r="AI15" s="27">
        <f>IF(ISNUMBER(VLOOKUP($B15,Area_GDP_80_09,Seq!D$1,FALSE)/10000),VLOOKUP($B15,Area_GDP_80_09,Seq!D$1,FALSE)/10000,".")</f>
        <v>6361419.7111866698</v>
      </c>
      <c r="AJ15" s="27">
        <f>IF(ISNUMBER(VLOOKUP($B15,Area_GDP_80_09,Seq!E$1,FALSE)/10000),VLOOKUP($B15,Area_GDP_80_09,Seq!E$1,FALSE)/10000,".")</f>
        <v>6431654.4732088801</v>
      </c>
      <c r="AK15" s="27">
        <f>IF(ISNUMBER(VLOOKUP($B15,Area_GDP_80_09,Seq!F$1,FALSE)/10000),VLOOKUP($B15,Area_GDP_80_09,Seq!F$1,FALSE)/10000,".")</f>
        <v>6975123.34105663</v>
      </c>
      <c r="AL15" s="27">
        <f>IF(ISNUMBER(VLOOKUP($B15,Area_GDP_80_09,Seq!G$1,FALSE)/10000),VLOOKUP($B15,Area_GDP_80_09,Seq!G$1,FALSE)/10000,".")</f>
        <v>7475389.7880515698</v>
      </c>
      <c r="AM15" s="27">
        <f>IF(ISNUMBER(VLOOKUP($B15,Area_GDP_80_09,Seq!H$1,FALSE)/10000),VLOOKUP($B15,Area_GDP_80_09,Seq!H$1,FALSE)/10000,".")</f>
        <v>7735349.3679672191</v>
      </c>
      <c r="AN15" s="27">
        <f>IF(ISNUMBER(VLOOKUP($B15,Area_GDP_80_09,Seq!I$1,FALSE)/10000),VLOOKUP($B15,Area_GDP_80_09,Seq!I$1,FALSE)/10000,".")</f>
        <v>8196725.5481665898</v>
      </c>
      <c r="AO15" s="27">
        <f>IF(ISNUMBER(VLOOKUP($B15,Area_GDP_80_09,Seq!J$1,FALSE)/10000),VLOOKUP($B15,Area_GDP_80_09,Seq!J$1,FALSE)/10000,".")</f>
        <v>8631152.2596019898</v>
      </c>
      <c r="AP15" s="27">
        <f>IF(ISNUMBER(VLOOKUP($B15,Area_GDP_80_09,Seq!K$1,FALSE)/10000),VLOOKUP($B15,Area_GDP_80_09,Seq!K$1,FALSE)/10000,".")</f>
        <v>9179720.5693585202</v>
      </c>
      <c r="AQ15" s="27">
        <f>IF(ISNUMBER(VLOOKUP($B15,Area_GDP_80_09,Seq!L$1,FALSE)/10000),VLOOKUP($B15,Area_GDP_80_09,Seq!L$1,FALSE)/10000,".")</f>
        <v>10013671.9599448</v>
      </c>
      <c r="AR15" s="27">
        <f>IF(ISNUMBER(VLOOKUP($B15,Area_GDP_80_09,Seq!M$1,FALSE)/10000),VLOOKUP($B15,Area_GDP_80_09,Seq!M$1,FALSE)/10000,".")</f>
        <v>10915059.9735951</v>
      </c>
      <c r="AS15" s="27">
        <f>IF(ISNUMBER(VLOOKUP($B15,Area_GDP_80_09,Seq!N$1,FALSE)/10000),VLOOKUP($B15,Area_GDP_80_09,Seq!N$1,FALSE)/10000,".")</f>
        <v>11889534.277179401</v>
      </c>
      <c r="AT15" s="27">
        <f>IF(ISNUMBER(VLOOKUP($B15,Area_GDP_80_09,Seq!O$1,FALSE)/10000),VLOOKUP($B15,Area_GDP_80_09,Seq!O$1,FALSE)/10000,".")</f>
        <v>12748018.290321499</v>
      </c>
      <c r="AU15" s="27">
        <f>IF(ISNUMBER(VLOOKUP($B15,Area_GDP_80_09,Seq!P$1,FALSE)/10000),VLOOKUP($B15,Area_GDP_80_09,Seq!P$1,FALSE)/10000,".")</f>
        <v>13672769.150650999</v>
      </c>
      <c r="AV15" s="27">
        <f>IF(ISNUMBER(VLOOKUP($B15,Area_GDP_80_09,Seq!Q$1,FALSE)/10000),VLOOKUP($B15,Area_GDP_80_09,Seq!Q$1,FALSE)/10000,".")</f>
        <v>14703705.061530801</v>
      </c>
      <c r="AW15" s="27">
        <f>IF(ISNUMBER(VLOOKUP($B15,Area_GDP_80_09,Seq!R$1,FALSE)/10000),VLOOKUP($B15,Area_GDP_80_09,Seq!R$1,FALSE)/10000,".")</f>
        <v>15938280.78434</v>
      </c>
      <c r="AX15" s="27">
        <f>IF(ISNUMBER(VLOOKUP($B15,Area_GDP_80_09,Seq!S$1,FALSE)/10000),VLOOKUP($B15,Area_GDP_80_09,Seq!S$1,FALSE)/10000,".")</f>
        <v>17156409.522072602</v>
      </c>
      <c r="AY15" s="27">
        <f>IF(ISNUMBER(VLOOKUP($B15,Area_GDP_80_09,Seq!T$1,FALSE)/10000),VLOOKUP($B15,Area_GDP_80_09,Seq!T$1,FALSE)/10000,".")</f>
        <v>17962738.902450901</v>
      </c>
      <c r="AZ15" s="27">
        <f>IF(ISNUMBER(VLOOKUP($B15,Area_GDP_80_09,Seq!U$1,FALSE)/10000),VLOOKUP($B15,Area_GDP_80_09,Seq!U$1,FALSE)/10000,".")</f>
        <v>15604819.7556134</v>
      </c>
      <c r="BA15" s="27">
        <f>IF(ISNUMBER(VLOOKUP($B15,Area_GDP_80_09,Seq!V$1,FALSE)/10000),VLOOKUP($B15,Area_GDP_80_09,Seq!V$1,FALSE)/10000,".")</f>
        <v>15728274.140494</v>
      </c>
      <c r="BB15" s="27">
        <f>IF(ISNUMBER(VLOOKUP($B15,Area_GDP_80_09,Seq!W$1,FALSE)/10000),VLOOKUP($B15,Area_GDP_80_09,Seq!W$1,FALSE)/10000,".")</f>
        <v>16502104.788345098</v>
      </c>
      <c r="BC15" s="27">
        <f>IF(ISNUMBER(VLOOKUP($B15,Area_GDP_80_09,Seq!X$1,FALSE)/10000),VLOOKUP($B15,Area_GDP_80_09,Seq!X$1,FALSE)/10000,".")</f>
        <v>17103364.807800602</v>
      </c>
      <c r="BD15" s="27">
        <f>IF(ISNUMBER(VLOOKUP($B15,Area_GDP_80_09,Seq!Y$1,FALSE)/10000),VLOOKUP($B15,Area_GDP_80_09,Seq!Y$1,FALSE)/10000,".")</f>
        <v>17872925.933072198</v>
      </c>
      <c r="BE15" s="27">
        <f>IF(ISNUMBER(VLOOKUP($B15,Area_GDP_80_09,Seq!Z$1,FALSE)/10000),VLOOKUP($B15,Area_GDP_80_09,Seq!Z$1,FALSE)/10000,".")</f>
        <v>18727318.121196501</v>
      </c>
      <c r="BF15" s="27">
        <f>IF(ISNUMBER(VLOOKUP($B15,Area_GDP_80_09,Seq!AA$1,FALSE)/10000),VLOOKUP($B15,Area_GDP_80_09,Seq!AA$1,FALSE)/10000,".")</f>
        <v>19669465.247960798</v>
      </c>
      <c r="BG15" s="27">
        <f>IF(ISNUMBER(VLOOKUP($B15,Area_GDP_80_09,Seq!AB$1,FALSE)/10000),VLOOKUP($B15,Area_GDP_80_09,Seq!AB$1,FALSE)/10000,".")</f>
        <v>20789164.259980001</v>
      </c>
      <c r="BH15" s="27">
        <f>IF(ISNUMBER(VLOOKUP($B15,Area_GDP_80_09,Seq!AC$1,FALSE)/10000),VLOOKUP($B15,Area_GDP_80_09,Seq!AC$1,FALSE)/10000,".")</f>
        <v>21932766.162468102</v>
      </c>
      <c r="BI15" s="27">
        <f>IF(ISNUMBER(VLOOKUP($B15,Area_GDP_80_09,Seq!AD$1,FALSE)/10000),VLOOKUP($B15,Area_GDP_80_09,Seq!AD$1,FALSE)/10000,".")</f>
        <v>23309734.738206398</v>
      </c>
      <c r="BJ15" s="27">
        <f>IF(ISNUMBER(VLOOKUP($B15,Area_GDP_80_09,Seq!AE$1,FALSE)/10000),VLOOKUP($B15,Area_GDP_80_09,Seq!AE$1,FALSE)/10000,".")</f>
        <v>24722880.990302201</v>
      </c>
      <c r="BK15" s="27">
        <f>IF(ISNUMBER(VLOOKUP($B15,Area_GDP_80_09,Seq!AF$1,FALSE)/10000),VLOOKUP($B15,Area_GDP_80_09,Seq!AF$1,FALSE)/10000,".")</f>
        <v>25849387.276501633</v>
      </c>
      <c r="BL15" s="27"/>
      <c r="BM15" s="27"/>
      <c r="BN15" s="27">
        <f>CNPop!A$48</f>
        <v>5.0000000000000001E-3</v>
      </c>
      <c r="BO15" s="27">
        <f>CNPop!B$48</f>
        <v>6.0000000000000001E-3</v>
      </c>
      <c r="BP15" s="27">
        <f>CNPop!C$48</f>
        <v>6.0000000000000001E-3</v>
      </c>
      <c r="BQ15" s="27">
        <f>CNPop!D$48</f>
        <v>7.0000000000000001E-3</v>
      </c>
      <c r="BR15" s="27">
        <f>CNPop!E$48</f>
        <v>7.0000000000000001E-3</v>
      </c>
      <c r="BS15" s="27">
        <f>CNPop!F$48</f>
        <v>8.0000000000000002E-3</v>
      </c>
      <c r="BT15" s="27">
        <f>CNPop!G$48</f>
        <v>8.9999999999999993E-3</v>
      </c>
      <c r="BU15" s="27">
        <f>CNPop!H$48</f>
        <v>0.01</v>
      </c>
      <c r="BV15" s="27">
        <f>CNPop!I$48</f>
        <v>1.0999999999999999E-2</v>
      </c>
      <c r="BW15" s="27">
        <f>CNPop!J$48</f>
        <v>1.2E-2</v>
      </c>
      <c r="BX15" s="27">
        <f>CNPop!K$48</f>
        <v>1.4E-2</v>
      </c>
      <c r="BY15" s="27">
        <f>CNPop!L$48</f>
        <v>1.6E-2</v>
      </c>
      <c r="BZ15" s="27">
        <f>CNPop!M$48</f>
        <v>1.7000000000000001E-2</v>
      </c>
      <c r="CA15" s="27">
        <f>CNPop!N$48</f>
        <v>1.9E-2</v>
      </c>
      <c r="CB15" s="27">
        <f>CNPop!O$48</f>
        <v>2.1000000000000001E-2</v>
      </c>
      <c r="CC15" s="27">
        <f>CNPop!P$48</f>
        <v>2.3E-2</v>
      </c>
      <c r="CD15" s="27">
        <f>CNPop!Q$48</f>
        <v>2.5999999999999999E-2</v>
      </c>
      <c r="CE15" s="27">
        <f>CNPop!R$48</f>
        <v>2.8000000000000001E-2</v>
      </c>
      <c r="CF15" s="27">
        <f>CNPop!S$48</f>
        <v>0.03</v>
      </c>
      <c r="CG15" s="27">
        <f>CNPop!T$48</f>
        <v>3.3000000000000002E-2</v>
      </c>
      <c r="CH15" s="27">
        <f>CNPop!U$48</f>
        <v>3.5999999999999997E-2</v>
      </c>
      <c r="CI15" s="27">
        <f>CNPop!V$48</f>
        <v>3.9E-2</v>
      </c>
      <c r="CJ15" s="27">
        <f>CNPop!W$48</f>
        <v>4.2000000000000003E-2</v>
      </c>
      <c r="CK15" s="27">
        <f>CNPop!X$48</f>
        <v>4.4999999999999998E-2</v>
      </c>
      <c r="CL15" s="27">
        <f>CNPop!Y$48</f>
        <v>4.9000000000000002E-2</v>
      </c>
      <c r="CM15" s="27">
        <f>CNPop!Z$48</f>
        <v>5.1999999999999998E-2</v>
      </c>
      <c r="CN15" s="27">
        <f>CNPop!AA$48</f>
        <v>5.6000000000000001E-2</v>
      </c>
      <c r="CO15" s="27">
        <f>CNPop!AB$48</f>
        <v>0.06</v>
      </c>
      <c r="CP15" s="27">
        <f>CNPop!AC$48</f>
        <v>6.3E-2</v>
      </c>
      <c r="CQ15" s="27"/>
      <c r="CR15" s="27">
        <f t="shared" si="1"/>
        <v>9.9056861428973117E-2</v>
      </c>
      <c r="CS15" s="27">
        <f t="shared" si="2"/>
        <v>9.9056861428973117E-2</v>
      </c>
      <c r="CT15" s="27">
        <f t="shared" si="3"/>
        <v>9.9056861428973117E-2</v>
      </c>
      <c r="CU15" s="27">
        <f t="shared" si="4"/>
        <v>9.9056861428973117E-2</v>
      </c>
      <c r="CV15" s="27">
        <f t="shared" si="5"/>
        <v>9.9056861428973117E-2</v>
      </c>
      <c r="CW15" s="27">
        <f t="shared" si="6"/>
        <v>9.9056861428973117E-2</v>
      </c>
      <c r="CX15" s="27">
        <f t="shared" si="7"/>
        <v>9.9056861428973117E-2</v>
      </c>
      <c r="CY15" s="27">
        <f t="shared" si="8"/>
        <v>9.9056861428973117E-2</v>
      </c>
      <c r="CZ15" s="27">
        <f t="shared" si="9"/>
        <v>9.9056861428973117E-2</v>
      </c>
      <c r="DA15" s="27">
        <f t="shared" si="10"/>
        <v>9.9056861428973117E-2</v>
      </c>
      <c r="DB15" s="27">
        <f t="shared" si="11"/>
        <v>9.9056861428973117E-2</v>
      </c>
      <c r="DC15" s="27">
        <f t="shared" si="12"/>
        <v>9.9056861428973117E-2</v>
      </c>
      <c r="DD15" s="27">
        <f t="shared" si="13"/>
        <v>9.886778410681285E-2</v>
      </c>
      <c r="DE15" s="27">
        <f t="shared" si="14"/>
        <v>9.886778410681285E-2</v>
      </c>
      <c r="DF15" s="27">
        <f t="shared" si="15"/>
        <v>9.886778410681285E-2</v>
      </c>
      <c r="DG15" s="27">
        <f t="shared" si="16"/>
        <v>9.886778410681285E-2</v>
      </c>
      <c r="DH15" s="27">
        <f t="shared" si="17"/>
        <v>9.886778410681285E-2</v>
      </c>
      <c r="DI15" s="27">
        <f t="shared" si="18"/>
        <v>9.886778410681285E-2</v>
      </c>
      <c r="DJ15" s="27">
        <f t="shared" si="19"/>
        <v>9.886778410681285E-2</v>
      </c>
      <c r="DK15" s="27">
        <f t="shared" si="20"/>
        <v>9.8539866504365969E-2</v>
      </c>
      <c r="DL15" s="27">
        <f t="shared" si="21"/>
        <v>9.8144536735069565E-2</v>
      </c>
      <c r="DM15" s="27">
        <f t="shared" si="22"/>
        <v>9.7683146997090561E-2</v>
      </c>
      <c r="DN15" s="27">
        <f t="shared" si="23"/>
        <v>9.7178131439058013E-2</v>
      </c>
      <c r="DO15" s="27">
        <f t="shared" si="24"/>
        <v>9.6625114424835415E-2</v>
      </c>
      <c r="DP15" s="27">
        <f t="shared" si="25"/>
        <v>9.5972514549310939E-2</v>
      </c>
      <c r="DQ15" s="27">
        <f t="shared" si="26"/>
        <v>9.5150495944779825E-2</v>
      </c>
      <c r="DR15" s="27">
        <f t="shared" si="27"/>
        <v>9.411798077975532E-2</v>
      </c>
      <c r="DS15" s="27">
        <f t="shared" si="28"/>
        <v>9.2861693189948552E-2</v>
      </c>
      <c r="DT15" s="27">
        <f t="shared" si="36"/>
        <v>9.1430458126206579E-2</v>
      </c>
      <c r="DU15" s="27" t="e">
        <f>IF(ISNA(VLOOKUP(CONCATENATE($B15,".SP.TER.TOTL.IN"),Area_pop_80_09,Seq!B$1,FALSE)),".",VLOOKUP(CONCATENATE($B15,".SP.TER.TOTL.IN"),Area_pop_80_09,Seq!B$1,FALSE)/VLOOKUP(CONCATENATE($B15,".SP.POP.TOTL"),Area_pop_80_09,Seq!B$1,FALSE))</f>
        <v>#VALUE!</v>
      </c>
      <c r="DV15" s="27" t="e">
        <f>IF(ISNA(VLOOKUP(CONCATENATE($B15,".SP.TER.TOTL.IN"),Area_pop_80_09,Seq!C$1,FALSE)),".",VLOOKUP(CONCATENATE($B15,".SP.TER.TOTL.IN"),Area_pop_80_09,Seq!C$1,FALSE)/VLOOKUP(CONCATENATE($B15,".SP.POP.TOTL"),Area_pop_80_09,Seq!C$1,FALSE))</f>
        <v>#VALUE!</v>
      </c>
      <c r="DW15" s="27" t="e">
        <f>IF(ISNA(VLOOKUP(CONCATENATE($B15,".SP.TER.TOTL.IN"),Area_pop_80_09,Seq!D$1,FALSE)),".",VLOOKUP(CONCATENATE($B15,".SP.TER.TOTL.IN"),Area_pop_80_09,Seq!D$1,FALSE)/VLOOKUP(CONCATENATE($B15,".SP.POP.TOTL"),Area_pop_80_09,Seq!D$1,FALSE))</f>
        <v>#VALUE!</v>
      </c>
      <c r="DX15" s="27" t="e">
        <f>IF(ISNA(VLOOKUP(CONCATENATE($B15,".SP.TER.TOTL.IN"),Area_pop_80_09,Seq!E$1,FALSE)),".",VLOOKUP(CONCATENATE($B15,".SP.TER.TOTL.IN"),Area_pop_80_09,Seq!E$1,FALSE)/VLOOKUP(CONCATENATE($B15,".SP.POP.TOTL"),Area_pop_80_09,Seq!E$1,FALSE))</f>
        <v>#VALUE!</v>
      </c>
      <c r="DY15" s="27" t="e">
        <f>IF(ISNA(VLOOKUP(CONCATENATE($B15,".SP.TER.TOTL.IN"),Area_pop_80_09,Seq!F$1,FALSE)),".",VLOOKUP(CONCATENATE($B15,".SP.TER.TOTL.IN"),Area_pop_80_09,Seq!F$1,FALSE)/VLOOKUP(CONCATENATE($B15,".SP.POP.TOTL"),Area_pop_80_09,Seq!F$1,FALSE))</f>
        <v>#VALUE!</v>
      </c>
      <c r="DZ15" s="27" t="e">
        <f>IF(ISNA(VLOOKUP(CONCATENATE($B15,".SP.TER.TOTL.IN"),Area_pop_80_09,Seq!G$1,FALSE)),".",VLOOKUP(CONCATENATE($B15,".SP.TER.TOTL.IN"),Area_pop_80_09,Seq!G$1,FALSE)/VLOOKUP(CONCATENATE($B15,".SP.POP.TOTL"),Area_pop_80_09,Seq!G$1,FALSE))</f>
        <v>#VALUE!</v>
      </c>
      <c r="EA15" s="27" t="e">
        <f>IF(ISNA(VLOOKUP(CONCATENATE($B15,".SP.TER.TOTL.IN"),Area_pop_80_09,Seq!H$1,FALSE)),".",VLOOKUP(CONCATENATE($B15,".SP.TER.TOTL.IN"),Area_pop_80_09,Seq!H$1,FALSE)/VLOOKUP(CONCATENATE($B15,".SP.POP.TOTL"),Area_pop_80_09,Seq!H$1,FALSE))</f>
        <v>#VALUE!</v>
      </c>
      <c r="EB15" s="27" t="e">
        <f>IF(ISNA(VLOOKUP(CONCATENATE($B15,".SP.TER.TOTL.IN"),Area_pop_80_09,Seq!I$1,FALSE)),".",VLOOKUP(CONCATENATE($B15,".SP.TER.TOTL.IN"),Area_pop_80_09,Seq!I$1,FALSE)/VLOOKUP(CONCATENATE($B15,".SP.POP.TOTL"),Area_pop_80_09,Seq!I$1,FALSE))</f>
        <v>#VALUE!</v>
      </c>
      <c r="EC15" s="27" t="e">
        <f>IF(ISNA(VLOOKUP(CONCATENATE($B15,".SP.TER.TOTL.IN"),Area_pop_80_09,Seq!J$1,FALSE)),".",VLOOKUP(CONCATENATE($B15,".SP.TER.TOTL.IN"),Area_pop_80_09,Seq!J$1,FALSE)/VLOOKUP(CONCATENATE($B15,".SP.POP.TOTL"),Area_pop_80_09,Seq!J$1,FALSE))</f>
        <v>#VALUE!</v>
      </c>
      <c r="ED15" s="27" t="e">
        <f>IF(ISNA(VLOOKUP(CONCATENATE($B15,".SP.TER.TOTL.IN"),Area_pop_80_09,Seq!K$1,FALSE)),".",VLOOKUP(CONCATENATE($B15,".SP.TER.TOTL.IN"),Area_pop_80_09,Seq!K$1,FALSE)/VLOOKUP(CONCATENATE($B15,".SP.POP.TOTL"),Area_pop_80_09,Seq!K$1,FALSE))</f>
        <v>#VALUE!</v>
      </c>
      <c r="EE15" s="27" t="e">
        <f>IF(ISNA(VLOOKUP(CONCATENATE($B15,".SP.TER.TOTL.IN"),Area_pop_80_09,Seq!L$1,FALSE)),".",VLOOKUP(CONCATENATE($B15,".SP.TER.TOTL.IN"),Area_pop_80_09,Seq!L$1,FALSE)/VLOOKUP(CONCATENATE($B15,".SP.POP.TOTL"),Area_pop_80_09,Seq!L$1,FALSE))</f>
        <v>#VALUE!</v>
      </c>
      <c r="EF15" s="27">
        <f>IF(ISNA(VLOOKUP(CONCATENATE($B15,".SP.TER.TOTL.IN"),Area_pop_80_09,Seq!M$1,FALSE)),".",VLOOKUP(CONCATENATE($B15,".SP.TER.TOTL.IN"),Area_pop_80_09,Seq!M$1,FALSE)/VLOOKUP(CONCATENATE($B15,".SP.POP.TOTL"),Area_pop_80_09,Seq!M$1,FALSE))</f>
        <v>9.9056861428973117E-2</v>
      </c>
      <c r="EG15" s="27" t="e">
        <f>IF(ISNA(VLOOKUP(CONCATENATE($B15,".SP.TER.TOTL.IN"),Area_pop_80_09,Seq!N$1,FALSE)),".",VLOOKUP(CONCATENATE($B15,".SP.TER.TOTL.IN"),Area_pop_80_09,Seq!N$1,FALSE)/VLOOKUP(CONCATENATE($B15,".SP.POP.TOTL"),Area_pop_80_09,Seq!N$1,FALSE))</f>
        <v>#VALUE!</v>
      </c>
      <c r="EH15" s="27" t="e">
        <f>IF(ISNA(VLOOKUP(CONCATENATE($B15,".SP.TER.TOTL.IN"),Area_pop_80_09,Seq!O$1,FALSE)),".",VLOOKUP(CONCATENATE($B15,".SP.TER.TOTL.IN"),Area_pop_80_09,Seq!O$1,FALSE)/VLOOKUP(CONCATENATE($B15,".SP.POP.TOTL"),Area_pop_80_09,Seq!O$1,FALSE))</f>
        <v>#VALUE!</v>
      </c>
      <c r="EI15" s="27" t="e">
        <f>IF(ISNA(VLOOKUP(CONCATENATE($B15,".SP.TER.TOTL.IN"),Area_pop_80_09,Seq!P$1,FALSE)),".",VLOOKUP(CONCATENATE($B15,".SP.TER.TOTL.IN"),Area_pop_80_09,Seq!P$1,FALSE)/VLOOKUP(CONCATENATE($B15,".SP.POP.TOTL"),Area_pop_80_09,Seq!P$1,FALSE))</f>
        <v>#VALUE!</v>
      </c>
      <c r="EJ15" s="27" t="e">
        <f>IF(ISNA(VLOOKUP(CONCATENATE($B15,".SP.TER.TOTL.IN"),Area_pop_80_09,Seq!Q$1,FALSE)),".",VLOOKUP(CONCATENATE($B15,".SP.TER.TOTL.IN"),Area_pop_80_09,Seq!Q$1,FALSE)/VLOOKUP(CONCATENATE($B15,".SP.POP.TOTL"),Area_pop_80_09,Seq!Q$1,FALSE))</f>
        <v>#VALUE!</v>
      </c>
      <c r="EK15" s="27" t="e">
        <f>IF(ISNA(VLOOKUP(CONCATENATE($B15,".SP.TER.TOTL.IN"),Area_pop_80_09,Seq!R$1,FALSE)),".",VLOOKUP(CONCATENATE($B15,".SP.TER.TOTL.IN"),Area_pop_80_09,Seq!R$1,FALSE)/VLOOKUP(CONCATENATE($B15,".SP.POP.TOTL"),Area_pop_80_09,Seq!R$1,FALSE))</f>
        <v>#VALUE!</v>
      </c>
      <c r="EL15" s="27" t="e">
        <f>IF(ISNA(VLOOKUP(CONCATENATE($B15,".SP.TER.TOTL.IN"),Area_pop_80_09,Seq!S$1,FALSE)),".",VLOOKUP(CONCATENATE($B15,".SP.TER.TOTL.IN"),Area_pop_80_09,Seq!S$1,FALSE)/VLOOKUP(CONCATENATE($B15,".SP.POP.TOTL"),Area_pop_80_09,Seq!S$1,FALSE))</f>
        <v>#VALUE!</v>
      </c>
      <c r="EM15" s="27">
        <f>IF(ISNA(VLOOKUP(CONCATENATE($B15,".SP.TER.TOTL.IN"),Area_pop_80_09,Seq!T$1,FALSE)),".",VLOOKUP(CONCATENATE($B15,".SP.TER.TOTL.IN"),Area_pop_80_09,Seq!T$1,FALSE)/VLOOKUP(CONCATENATE($B15,".SP.POP.TOTL"),Area_pop_80_09,Seq!T$1,FALSE))</f>
        <v>9.886778410681285E-2</v>
      </c>
      <c r="EN15" s="27">
        <f>IF(ISNA(VLOOKUP(CONCATENATE($B15,".SP.TER.TOTL.IN"),Area_pop_80_09,Seq!U$1,FALSE)),".",VLOOKUP(CONCATENATE($B15,".SP.TER.TOTL.IN"),Area_pop_80_09,Seq!U$1,FALSE)/VLOOKUP(CONCATENATE($B15,".SP.POP.TOTL"),Area_pop_80_09,Seq!U$1,FALSE))</f>
        <v>9.8539866504365969E-2</v>
      </c>
      <c r="EO15" s="27">
        <f>IF(ISNA(VLOOKUP(CONCATENATE($B15,".SP.TER.TOTL.IN"),Area_pop_80_09,Seq!V$1,FALSE)),".",VLOOKUP(CONCATENATE($B15,".SP.TER.TOTL.IN"),Area_pop_80_09,Seq!V$1,FALSE)/VLOOKUP(CONCATENATE($B15,".SP.POP.TOTL"),Area_pop_80_09,Seq!V$1,FALSE))</f>
        <v>9.8144536735069565E-2</v>
      </c>
      <c r="EP15" s="27">
        <f>IF(ISNA(VLOOKUP(CONCATENATE($B15,".SP.TER.TOTL.IN"),Area_pop_80_09,Seq!W$1,FALSE)),".",VLOOKUP(CONCATENATE($B15,".SP.TER.TOTL.IN"),Area_pop_80_09,Seq!W$1,FALSE)/VLOOKUP(CONCATENATE($B15,".SP.POP.TOTL"),Area_pop_80_09,Seq!W$1,FALSE))</f>
        <v>9.7683146997090561E-2</v>
      </c>
      <c r="EQ15" s="27">
        <f>IF(ISNA(VLOOKUP(CONCATENATE($B15,".SP.TER.TOTL.IN"),Area_pop_80_09,Seq!X$1,FALSE)),".",VLOOKUP(CONCATENATE($B15,".SP.TER.TOTL.IN"),Area_pop_80_09,Seq!X$1,FALSE)/VLOOKUP(CONCATENATE($B15,".SP.POP.TOTL"),Area_pop_80_09,Seq!X$1,FALSE))</f>
        <v>9.7178131439058013E-2</v>
      </c>
      <c r="ER15" s="27">
        <f>IF(ISNA(VLOOKUP(CONCATENATE($B15,".SP.TER.TOTL.IN"),Area_pop_80_09,Seq!Y$1,FALSE)),".",VLOOKUP(CONCATENATE($B15,".SP.TER.TOTL.IN"),Area_pop_80_09,Seq!Y$1,FALSE)/VLOOKUP(CONCATENATE($B15,".SP.POP.TOTL"),Area_pop_80_09,Seq!Y$1,FALSE))</f>
        <v>9.6625114424835415E-2</v>
      </c>
      <c r="ES15" s="27">
        <f>IF(ISNA(VLOOKUP(CONCATENATE($B15,".SP.TER.TOTL.IN"),Area_pop_80_09,Seq!Z$1,FALSE)),".",VLOOKUP(CONCATENATE($B15,".SP.TER.TOTL.IN"),Area_pop_80_09,Seq!Z$1,FALSE)/VLOOKUP(CONCATENATE($B15,".SP.POP.TOTL"),Area_pop_80_09,Seq!Z$1,FALSE))</f>
        <v>9.5972514549310939E-2</v>
      </c>
      <c r="ET15" s="27">
        <f>IF(ISNA(VLOOKUP(CONCATENATE($B15,".SP.TER.TOTL.IN"),Area_pop_80_09,Seq!AA$1,FALSE)),".",VLOOKUP(CONCATENATE($B15,".SP.TER.TOTL.IN"),Area_pop_80_09,Seq!AA$1,FALSE)/VLOOKUP(CONCATENATE($B15,".SP.POP.TOTL"),Area_pop_80_09,Seq!AA$1,FALSE))</f>
        <v>9.5150495944779825E-2</v>
      </c>
      <c r="EU15" s="27">
        <f>IF(ISNA(VLOOKUP(CONCATENATE($B15,".SP.TER.TOTL.IN"),Area_pop_80_09,Seq!AB$1,FALSE)),".",VLOOKUP(CONCATENATE($B15,".SP.TER.TOTL.IN"),Area_pop_80_09,Seq!AB$1,FALSE)/VLOOKUP(CONCATENATE($B15,".SP.POP.TOTL"),Area_pop_80_09,Seq!AB$1,FALSE))</f>
        <v>9.411798077975532E-2</v>
      </c>
      <c r="EV15" s="27">
        <f>IF(ISNA(VLOOKUP(CONCATENATE($B15,".SP.TER.TOTL.IN"),Area_pop_80_09,Seq!AC$1,FALSE)),".",VLOOKUP(CONCATENATE($B15,".SP.TER.TOTL.IN"),Area_pop_80_09,Seq!AC$1,FALSE)/VLOOKUP(CONCATENATE($B15,".SP.POP.TOTL"),Area_pop_80_09,Seq!AC$1,FALSE))</f>
        <v>9.2861693189948552E-2</v>
      </c>
      <c r="EW15" s="27">
        <f>IF(ISNA(VLOOKUP(CONCATENATE($B15,".SP.TER.TOTL.IN"),Area_pop_80_09,Seq!AD$1,FALSE)),".",VLOOKUP(CONCATENATE($B15,".SP.TER.TOTL.IN"),Area_pop_80_09,Seq!AD$1,FALSE)/VLOOKUP(CONCATENATE($B15,".SP.POP.TOTL"),Area_pop_80_09,Seq!AD$1,FALSE))</f>
        <v>9.1430458126206579E-2</v>
      </c>
      <c r="EX15" s="27"/>
      <c r="EY15" s="27"/>
      <c r="EZ15" s="27">
        <f t="shared" si="29"/>
        <v>4.1956031102722176E-2</v>
      </c>
      <c r="FA15" s="27">
        <f t="shared" si="30"/>
        <v>4.0927891678866346E-2</v>
      </c>
      <c r="FB15" s="27">
        <f t="shared" si="37"/>
        <v>3.6857901638574421E-2</v>
      </c>
      <c r="FC15" s="9">
        <f>IF(VLOOKUP($B15,EM_80!$B$1:$C$201,2,FALSE)&gt;0,VLOOKUP($B15,EM_80!$B$1:$C$201,2,FALSE),".")</f>
        <v>6150000</v>
      </c>
      <c r="FD15" s="9">
        <f t="shared" si="31"/>
        <v>7260000</v>
      </c>
      <c r="FE15" s="9">
        <f t="shared" si="32"/>
        <v>7566200</v>
      </c>
      <c r="FF15">
        <f t="shared" si="33"/>
        <v>146582025</v>
      </c>
      <c r="FG15">
        <f t="shared" si="34"/>
        <v>177385145</v>
      </c>
      <c r="FH15">
        <f t="shared" si="35"/>
        <v>205280270</v>
      </c>
      <c r="FJ15" s="9" t="str">
        <f>IF(ISNA(VLOOKUP($B15,Area_EM_90,Seq!C$1,FALSE)),".",VLOOKUP($B15,Area_EM_90,Seq!C$1,FALSE))</f>
        <v>.</v>
      </c>
      <c r="FK15" s="9" t="str">
        <f>IF(ISNA(VLOOKUP($B15,Area_EM_90,Seq!D$1,FALSE)),".",VLOOKUP($B15,Area_EM_90,Seq!D$1,FALSE))</f>
        <v>.</v>
      </c>
      <c r="FL15" s="9" t="str">
        <f>IF(ISNA(VLOOKUP($B15,Area_EM_90,Seq!E$1,FALSE)),".",VLOOKUP($B15,Area_EM_90,Seq!E$1,FALSE))</f>
        <v>.</v>
      </c>
      <c r="FM15" s="9" t="str">
        <f>IF(ISNA(VLOOKUP($B15,Area_EM_90,Seq!F$1,FALSE)),".",VLOOKUP($B15,Area_EM_90,Seq!F$1,FALSE))</f>
        <v>.</v>
      </c>
      <c r="FN15" s="9" t="str">
        <f>IF(ISNA(VLOOKUP($B15,Area_EM_90,Seq!G$1,FALSE)),".",VLOOKUP($B15,Area_EM_90,Seq!G$1,FALSE))</f>
        <v>.</v>
      </c>
      <c r="FO15" s="9" t="str">
        <f>IF(ISNA(VLOOKUP($B15,Area_EM_90,Seq!H$1,FALSE)),".",VLOOKUP($B15,Area_EM_90,Seq!H$1,FALSE))</f>
        <v>.</v>
      </c>
      <c r="FP15" s="9" t="str">
        <f>IF(ISNA(VLOOKUP($B15,Area_EM_90,Seq!I$1,FALSE)),".",VLOOKUP($B15,Area_EM_90,Seq!I$1,FALSE))</f>
        <v>.</v>
      </c>
      <c r="FQ15" s="9" t="str">
        <f>IF(ISNA(VLOOKUP($B15,Area_EM_90,Seq!J$1,FALSE)),".",VLOOKUP($B15,Area_EM_90,Seq!J$1,FALSE))</f>
        <v>.</v>
      </c>
      <c r="FR15" s="9" t="str">
        <f>IF(ISNA(VLOOKUP($B15,Area_EM_00,Seq!C$1,FALSE)),".",VLOOKUP($B15,Area_EM_00,Seq!C$1,FALSE))</f>
        <v>.</v>
      </c>
      <c r="FS15" s="9" t="str">
        <f>IF(ISNA(VLOOKUP($B15,Area_EM_00,Seq!D$1,FALSE)),".",VLOOKUP($B15,Area_EM_00,Seq!D$1,FALSE))</f>
        <v>.</v>
      </c>
      <c r="FT15" s="9" t="str">
        <f>IF(ISNA(VLOOKUP($B15,Area_EM_00,Seq!E$1,FALSE)),".",VLOOKUP($B15,Area_EM_00,Seq!E$1,FALSE))</f>
        <v>.</v>
      </c>
      <c r="FU15" s="9" t="str">
        <f>IF(ISNA(VLOOKUP($B15,Area_EM_00,Seq!F$1,FALSE)),".",VLOOKUP($B15,Area_EM_00,Seq!F$1,FALSE))</f>
        <v>.</v>
      </c>
      <c r="FV15" s="9" t="str">
        <f>IF(ISNA(VLOOKUP($B15,Area_EM_00,Seq!G$1,FALSE)),".",VLOOKUP($B15,Area_EM_00,Seq!G$1,FALSE))</f>
        <v>.</v>
      </c>
      <c r="FW15" s="9" t="str">
        <f>IF(ISNA(VLOOKUP($B15,Area_EM_00,Seq!H$1,FALSE)),".",VLOOKUP($B15,Area_EM_00,Seq!H$1,FALSE))</f>
        <v>.</v>
      </c>
      <c r="FX15" s="9" t="str">
        <f>IF(ISNA(VLOOKUP($B15,Area_EM_00,Seq!I$1,FALSE)),".",VLOOKUP($B15,Area_EM_00,Seq!I$1,FALSE))</f>
        <v>.</v>
      </c>
      <c r="FY15" s="9" t="str">
        <f>IF(ISNA(VLOOKUP($B15,Area_EM_00,Seq!J$1,FALSE)),".",VLOOKUP($B15,Area_EM_00,Seq!J$1,FALSE))</f>
        <v>.</v>
      </c>
      <c r="GA15" s="27"/>
    </row>
    <row r="16" spans="1:183">
      <c r="A16" s="25" t="s">
        <v>2342</v>
      </c>
      <c r="B16" s="26" t="str">
        <f t="shared" si="0"/>
        <v>Iran</v>
      </c>
      <c r="C16" s="27">
        <f>GDP!C$42/10000</f>
        <v>18294194.281532999</v>
      </c>
      <c r="D16" s="27">
        <f>GDP!D$42/10000</f>
        <v>19245492.3841727</v>
      </c>
      <c r="E16" s="27">
        <f>GDP!E$42/10000</f>
        <v>20996832.1911324</v>
      </c>
      <c r="F16" s="27">
        <f>GDP!F$42/10000</f>
        <v>23285486.8999658</v>
      </c>
      <c r="G16" s="27">
        <f>GDP!G$42/10000</f>
        <v>26824880.9087606</v>
      </c>
      <c r="H16" s="27">
        <f>GDP!H$42/10000</f>
        <v>30446239.831443299</v>
      </c>
      <c r="I16" s="27">
        <f>GDP!I$42/10000</f>
        <v>33125508.936610304</v>
      </c>
      <c r="J16" s="27">
        <f>GDP!J$42/10000</f>
        <v>36968067.973257102</v>
      </c>
      <c r="K16" s="27">
        <f>GDP!K$42/10000</f>
        <v>41145459.654235199</v>
      </c>
      <c r="L16" s="27">
        <f>GDP!L$42/10000</f>
        <v>42832423.5000588</v>
      </c>
      <c r="M16" s="27">
        <f>GDP!M$42/10000</f>
        <v>44460055.593061104</v>
      </c>
      <c r="N16" s="27">
        <f>GDP!N$42/10000</f>
        <v>48550380.707622699</v>
      </c>
      <c r="O16" s="27">
        <f>GDP!O$42/10000</f>
        <v>55444534.768105105</v>
      </c>
      <c r="P16" s="27">
        <f>GDP!P$42/10000</f>
        <v>63206769.635639794</v>
      </c>
      <c r="Q16" s="27">
        <f>GDP!Q$42/10000</f>
        <v>71486856.457908601</v>
      </c>
      <c r="R16" s="27">
        <f>GDP!R$42/10000</f>
        <v>79278923.811820701</v>
      </c>
      <c r="S16" s="27">
        <f>GDP!S$42/10000</f>
        <v>87206816.193002701</v>
      </c>
      <c r="T16" s="27">
        <f>GDP!T$42/10000</f>
        <v>95317050.098951995</v>
      </c>
      <c r="U16" s="27">
        <f>GDP!U$42/10000</f>
        <v>102751780.00667</v>
      </c>
      <c r="V16" s="27">
        <f>GDP!V$42/10000</f>
        <v>110560915.287177</v>
      </c>
      <c r="W16" s="27">
        <f>GDP!W$42/10000</f>
        <v>119848032.17129999</v>
      </c>
      <c r="X16" s="27">
        <f>GDP!X$42/10000</f>
        <v>129795418.841518</v>
      </c>
      <c r="Y16" s="27">
        <f>GDP!Y$42/10000</f>
        <v>141606801.95609599</v>
      </c>
      <c r="Z16" s="27">
        <f>GDP!Z$42/10000</f>
        <v>155767482.15170601</v>
      </c>
      <c r="AA16" s="27">
        <f>GDP!AA$42/10000</f>
        <v>171499997.84902799</v>
      </c>
      <c r="AB16" s="27">
        <f>GDP!AB$42/10000</f>
        <v>189335997.62532699</v>
      </c>
      <c r="AC16" s="27">
        <f>GDP!AC$42/10000</f>
        <v>211298973.34986499</v>
      </c>
      <c r="AD16" s="27">
        <f>GDP!AD$42/10000</f>
        <v>238767839.88534701</v>
      </c>
      <c r="AE16" s="27">
        <f>GDP!AE$42/10000</f>
        <v>260256945.47502899</v>
      </c>
      <c r="AF16" s="27">
        <f>GDP!AF$42/10000</f>
        <v>293754553.91439533</v>
      </c>
      <c r="AG16" s="27"/>
      <c r="AH16" s="27">
        <f>IF(ISNUMBER(VLOOKUP($B16,Area_GDP_80_09,Seq!C$1,FALSE)/10000),VLOOKUP($B16,Area_GDP_80_09,Seq!C$1,FALSE)/10000,".")</f>
        <v>5728670.6114833606</v>
      </c>
      <c r="AI16" s="27">
        <f>IF(ISNUMBER(VLOOKUP($B16,Area_GDP_80_09,Seq!D$1,FALSE)/10000),VLOOKUP($B16,Area_GDP_80_09,Seq!D$1,FALSE)/10000,".")</f>
        <v>5430858.3000019202</v>
      </c>
      <c r="AJ16" s="27">
        <f>IF(ISNUMBER(VLOOKUP($B16,Area_GDP_80_09,Seq!E$1,FALSE)/10000),VLOOKUP($B16,Area_GDP_80_09,Seq!E$1,FALSE)/10000,".")</f>
        <v>6134523.3936490305</v>
      </c>
      <c r="AK16" s="27">
        <f>IF(ISNUMBER(VLOOKUP($B16,Area_GDP_80_09,Seq!F$1,FALSE)/10000),VLOOKUP($B16,Area_GDP_80_09,Seq!F$1,FALSE)/10000,".")</f>
        <v>6907976.9936937504</v>
      </c>
      <c r="AL16" s="27">
        <f>IF(ISNUMBER(VLOOKUP($B16,Area_GDP_80_09,Seq!G$1,FALSE)/10000),VLOOKUP($B16,Area_GDP_80_09,Seq!G$1,FALSE)/10000,".")</f>
        <v>6799264.7698804401</v>
      </c>
      <c r="AM16" s="27">
        <f>IF(ISNUMBER(VLOOKUP($B16,Area_GDP_80_09,Seq!H$1,FALSE)/10000),VLOOKUP($B16,Area_GDP_80_09,Seq!H$1,FALSE)/10000,".")</f>
        <v>6939678.5740538696</v>
      </c>
      <c r="AN16" s="27">
        <f>IF(ISNUMBER(VLOOKUP($B16,Area_GDP_80_09,Seq!I$1,FALSE)/10000),VLOOKUP($B16,Area_GDP_80_09,Seq!I$1,FALSE)/10000,".")</f>
        <v>6303254.7031571902</v>
      </c>
      <c r="AO16" s="27">
        <f>IF(ISNUMBER(VLOOKUP($B16,Area_GDP_80_09,Seq!J$1,FALSE)/10000),VLOOKUP($B16,Area_GDP_80_09,Seq!J$1,FALSE)/10000,".")</f>
        <v>6214776.2741435301</v>
      </c>
      <c r="AP16" s="27">
        <f>IF(ISNUMBER(VLOOKUP($B16,Area_GDP_80_09,Seq!K$1,FALSE)/10000),VLOOKUP($B16,Area_GDP_80_09,Seq!K$1,FALSE)/10000,".")</f>
        <v>5823293.4197850898</v>
      </c>
      <c r="AQ16" s="27">
        <f>IF(ISNUMBER(VLOOKUP($B16,Area_GDP_80_09,Seq!L$1,FALSE)/10000),VLOOKUP($B16,Area_GDP_80_09,Seq!L$1,FALSE)/10000,".")</f>
        <v>6183054.12991211</v>
      </c>
      <c r="AR16" s="27">
        <f>IF(ISNUMBER(VLOOKUP($B16,Area_GDP_80_09,Seq!M$1,FALSE)/10000),VLOOKUP($B16,Area_GDP_80_09,Seq!M$1,FALSE)/10000,".")</f>
        <v>7029376.0715403706</v>
      </c>
      <c r="AS16" s="27">
        <f>IF(ISNUMBER(VLOOKUP($B16,Area_GDP_80_09,Seq!N$1,FALSE)/10000),VLOOKUP($B16,Area_GDP_80_09,Seq!N$1,FALSE)/10000,".")</f>
        <v>7914680.7858044691</v>
      </c>
      <c r="AT16" s="27">
        <f>IF(ISNUMBER(VLOOKUP($B16,Area_GDP_80_09,Seq!O$1,FALSE)/10000),VLOOKUP($B16,Area_GDP_80_09,Seq!O$1,FALSE)/10000,".")</f>
        <v>8251139.46607845</v>
      </c>
      <c r="AU16" s="27">
        <f>IF(ISNUMBER(VLOOKUP($B16,Area_GDP_80_09,Seq!P$1,FALSE)/10000),VLOOKUP($B16,Area_GDP_80_09,Seq!P$1,FALSE)/10000,".")</f>
        <v>8121118.8533704896</v>
      </c>
      <c r="AV16" s="27">
        <f>IF(ISNUMBER(VLOOKUP($B16,Area_GDP_80_09,Seq!Q$1,FALSE)/10000),VLOOKUP($B16,Area_GDP_80_09,Seq!Q$1,FALSE)/10000,".")</f>
        <v>8092650.019034151</v>
      </c>
      <c r="AW16" s="27">
        <f>IF(ISNUMBER(VLOOKUP($B16,Area_GDP_80_09,Seq!R$1,FALSE)/10000),VLOOKUP($B16,Area_GDP_80_09,Seq!R$1,FALSE)/10000,".")</f>
        <v>8307322.5988581097</v>
      </c>
      <c r="AX16" s="27">
        <f>IF(ISNUMBER(VLOOKUP($B16,Area_GDP_80_09,Seq!S$1,FALSE)/10000),VLOOKUP($B16,Area_GDP_80_09,Seq!S$1,FALSE)/10000,".")</f>
        <v>8897203.57438384</v>
      </c>
      <c r="AY16" s="27">
        <f>IF(ISNUMBER(VLOOKUP($B16,Area_GDP_80_09,Seq!T$1,FALSE)/10000),VLOOKUP($B16,Area_GDP_80_09,Seq!T$1,FALSE)/10000,".")</f>
        <v>9198356.7240330596</v>
      </c>
      <c r="AZ16" s="27">
        <f>IF(ISNUMBER(VLOOKUP($B16,Area_GDP_80_09,Seq!U$1,FALSE)/10000),VLOOKUP($B16,Area_GDP_80_09,Seq!U$1,FALSE)/10000,".")</f>
        <v>9450445.5313229505</v>
      </c>
      <c r="BA16" s="27">
        <f>IF(ISNUMBER(VLOOKUP($B16,Area_GDP_80_09,Seq!V$1,FALSE)/10000),VLOOKUP($B16,Area_GDP_80_09,Seq!V$1,FALSE)/10000,".")</f>
        <v>9633200.34649878</v>
      </c>
      <c r="BB16" s="27">
        <f>IF(ISNUMBER(VLOOKUP($B16,Area_GDP_80_09,Seq!W$1,FALSE)/10000),VLOOKUP($B16,Area_GDP_80_09,Seq!W$1,FALSE)/10000,".")</f>
        <v>10128651.4977457</v>
      </c>
      <c r="BC16" s="27">
        <f>IF(ISNUMBER(VLOOKUP($B16,Area_GDP_80_09,Seq!X$1,FALSE)/10000),VLOOKUP($B16,Area_GDP_80_09,Seq!X$1,FALSE)/10000,".")</f>
        <v>10500339.780504299</v>
      </c>
      <c r="BD16" s="27">
        <f>IF(ISNUMBER(VLOOKUP($B16,Area_GDP_80_09,Seq!Y$1,FALSE)/10000),VLOOKUP($B16,Area_GDP_80_09,Seq!Y$1,FALSE)/10000,".")</f>
        <v>11289503.123663099</v>
      </c>
      <c r="BE16" s="27">
        <f>IF(ISNUMBER(VLOOKUP($B16,Area_GDP_80_09,Seq!Z$1,FALSE)/10000),VLOOKUP($B16,Area_GDP_80_09,Seq!Z$1,FALSE)/10000,".")</f>
        <v>12092715.2818697</v>
      </c>
      <c r="BF16" s="27">
        <f>IF(ISNUMBER(VLOOKUP($B16,Area_GDP_80_09,Seq!AA$1,FALSE)/10000),VLOOKUP($B16,Area_GDP_80_09,Seq!AA$1,FALSE)/10000,".")</f>
        <v>12707515.156225501</v>
      </c>
      <c r="BG16" s="27">
        <f>IF(ISNUMBER(VLOOKUP($B16,Area_GDP_80_09,Seq!AB$1,FALSE)/10000),VLOOKUP($B16,Area_GDP_80_09,Seq!AB$1,FALSE)/10000,".")</f>
        <v>13295035.098477401</v>
      </c>
      <c r="BH16" s="27">
        <f>IF(ISNUMBER(VLOOKUP($B16,Area_GDP_80_09,Seq!AC$1,FALSE)/10000),VLOOKUP($B16,Area_GDP_80_09,Seq!AC$1,FALSE)/10000,".")</f>
        <v>14078635.971493701</v>
      </c>
      <c r="BI16" s="27">
        <f>IF(ISNUMBER(VLOOKUP($B16,Area_GDP_80_09,Seq!AD$1,FALSE)/10000),VLOOKUP($B16,Area_GDP_80_09,Seq!AD$1,FALSE)/10000,".")</f>
        <v>15180259.434413001</v>
      </c>
      <c r="BJ16" s="27" t="str">
        <f>IF(ISNUMBER(VLOOKUP($B16,Area_GDP_80_09,Seq!AE$1,FALSE)/10000),VLOOKUP($B16,Area_GDP_80_09,Seq!AE$1,FALSE)/10000,".")</f>
        <v>.</v>
      </c>
      <c r="BK16" s="27">
        <f>IF(ISNUMBER(VLOOKUP($B16,Area_GDP_80_09,Seq!AF$1,FALSE)/10000),VLOOKUP($B16,Area_GDP_80_09,Seq!AF$1,FALSE)/10000,".")</f>
        <v>15808934.69862978</v>
      </c>
      <c r="BL16" s="27"/>
      <c r="BM16" s="27"/>
      <c r="BN16" s="27">
        <f>CNPop!A$48</f>
        <v>5.0000000000000001E-3</v>
      </c>
      <c r="BO16" s="27">
        <f>CNPop!B$48</f>
        <v>6.0000000000000001E-3</v>
      </c>
      <c r="BP16" s="27">
        <f>CNPop!C$48</f>
        <v>6.0000000000000001E-3</v>
      </c>
      <c r="BQ16" s="27">
        <f>CNPop!D$48</f>
        <v>7.0000000000000001E-3</v>
      </c>
      <c r="BR16" s="27">
        <f>CNPop!E$48</f>
        <v>7.0000000000000001E-3</v>
      </c>
      <c r="BS16" s="27">
        <f>CNPop!F$48</f>
        <v>8.0000000000000002E-3</v>
      </c>
      <c r="BT16" s="27">
        <f>CNPop!G$48</f>
        <v>8.9999999999999993E-3</v>
      </c>
      <c r="BU16" s="27">
        <f>CNPop!H$48</f>
        <v>0.01</v>
      </c>
      <c r="BV16" s="27">
        <f>CNPop!I$48</f>
        <v>1.0999999999999999E-2</v>
      </c>
      <c r="BW16" s="27">
        <f>CNPop!J$48</f>
        <v>1.2E-2</v>
      </c>
      <c r="BX16" s="27">
        <f>CNPop!K$48</f>
        <v>1.4E-2</v>
      </c>
      <c r="BY16" s="27">
        <f>CNPop!L$48</f>
        <v>1.6E-2</v>
      </c>
      <c r="BZ16" s="27">
        <f>CNPop!M$48</f>
        <v>1.7000000000000001E-2</v>
      </c>
      <c r="CA16" s="27">
        <f>CNPop!N$48</f>
        <v>1.9E-2</v>
      </c>
      <c r="CB16" s="27">
        <f>CNPop!O$48</f>
        <v>2.1000000000000001E-2</v>
      </c>
      <c r="CC16" s="27">
        <f>CNPop!P$48</f>
        <v>2.3E-2</v>
      </c>
      <c r="CD16" s="27">
        <f>CNPop!Q$48</f>
        <v>2.5999999999999999E-2</v>
      </c>
      <c r="CE16" s="27">
        <f>CNPop!R$48</f>
        <v>2.8000000000000001E-2</v>
      </c>
      <c r="CF16" s="27">
        <f>CNPop!S$48</f>
        <v>0.03</v>
      </c>
      <c r="CG16" s="27">
        <f>CNPop!T$48</f>
        <v>3.3000000000000002E-2</v>
      </c>
      <c r="CH16" s="27">
        <f>CNPop!U$48</f>
        <v>3.5999999999999997E-2</v>
      </c>
      <c r="CI16" s="27">
        <f>CNPop!V$48</f>
        <v>3.9E-2</v>
      </c>
      <c r="CJ16" s="27">
        <f>CNPop!W$48</f>
        <v>4.2000000000000003E-2</v>
      </c>
      <c r="CK16" s="27">
        <f>CNPop!X$48</f>
        <v>4.4999999999999998E-2</v>
      </c>
      <c r="CL16" s="27">
        <f>CNPop!Y$48</f>
        <v>4.9000000000000002E-2</v>
      </c>
      <c r="CM16" s="27">
        <f>CNPop!Z$48</f>
        <v>5.1999999999999998E-2</v>
      </c>
      <c r="CN16" s="27">
        <f>CNPop!AA$48</f>
        <v>5.6000000000000001E-2</v>
      </c>
      <c r="CO16" s="27">
        <f>CNPop!AB$48</f>
        <v>0.06</v>
      </c>
      <c r="CP16" s="27">
        <f>CNPop!AC$48</f>
        <v>6.3E-2</v>
      </c>
      <c r="CQ16" s="27"/>
      <c r="CR16" s="27">
        <f t="shared" si="1"/>
        <v>9.6440834295583519E-2</v>
      </c>
      <c r="CS16" s="27">
        <f t="shared" si="2"/>
        <v>9.6440834295583519E-2</v>
      </c>
      <c r="CT16" s="27">
        <f t="shared" si="3"/>
        <v>9.6440834295583519E-2</v>
      </c>
      <c r="CU16" s="27">
        <f t="shared" si="4"/>
        <v>9.6440834295583519E-2</v>
      </c>
      <c r="CV16" s="27">
        <f t="shared" si="5"/>
        <v>9.6440834295583519E-2</v>
      </c>
      <c r="CW16" s="27">
        <f t="shared" si="6"/>
        <v>9.6440834295583519E-2</v>
      </c>
      <c r="CX16" s="27">
        <f t="shared" si="7"/>
        <v>9.6440834295583519E-2</v>
      </c>
      <c r="CY16" s="27">
        <f t="shared" si="8"/>
        <v>9.6440834295583519E-2</v>
      </c>
      <c r="CZ16" s="27">
        <f t="shared" si="9"/>
        <v>9.6440834295583519E-2</v>
      </c>
      <c r="DA16" s="27">
        <f t="shared" si="10"/>
        <v>9.6440834295583519E-2</v>
      </c>
      <c r="DB16" s="27">
        <f t="shared" si="11"/>
        <v>9.6440834295583519E-2</v>
      </c>
      <c r="DC16" s="27">
        <f t="shared" si="12"/>
        <v>9.6440834295583519E-2</v>
      </c>
      <c r="DD16" s="27">
        <f t="shared" si="13"/>
        <v>0.11380953310947968</v>
      </c>
      <c r="DE16" s="27">
        <f t="shared" si="14"/>
        <v>0.11380953310947968</v>
      </c>
      <c r="DF16" s="27">
        <f t="shared" si="15"/>
        <v>0.11380953310947968</v>
      </c>
      <c r="DG16" s="27">
        <f t="shared" si="16"/>
        <v>0.11380953310947968</v>
      </c>
      <c r="DH16" s="27">
        <f t="shared" si="17"/>
        <v>0.11380953310947968</v>
      </c>
      <c r="DI16" s="27">
        <f t="shared" si="18"/>
        <v>0.11380953310947968</v>
      </c>
      <c r="DJ16" s="27">
        <f t="shared" si="19"/>
        <v>0.11380953310947968</v>
      </c>
      <c r="DK16" s="27">
        <f t="shared" si="20"/>
        <v>0.11863905152157794</v>
      </c>
      <c r="DL16" s="27">
        <f t="shared" si="21"/>
        <v>0.12329948274426145</v>
      </c>
      <c r="DM16" s="27">
        <f t="shared" si="22"/>
        <v>0.12740761126763231</v>
      </c>
      <c r="DN16" s="27">
        <f t="shared" si="23"/>
        <v>0.13090450015244601</v>
      </c>
      <c r="DO16" s="27">
        <f t="shared" si="24"/>
        <v>0.13376360818688726</v>
      </c>
      <c r="DP16" s="27">
        <f t="shared" si="25"/>
        <v>0.13570488229373323</v>
      </c>
      <c r="DQ16" s="27">
        <f t="shared" si="26"/>
        <v>0.13641924512117201</v>
      </c>
      <c r="DR16" s="27">
        <f t="shared" si="27"/>
        <v>0.13571940476467448</v>
      </c>
      <c r="DS16" s="27">
        <f t="shared" si="28"/>
        <v>0.133752225404351</v>
      </c>
      <c r="DT16" s="27">
        <f t="shared" si="36"/>
        <v>0.1304447167373621</v>
      </c>
      <c r="DU16" s="27" t="e">
        <f>IF(ISNA(VLOOKUP(CONCATENATE($B16,".SP.TER.TOTL.IN"),Area_pop_80_09,Seq!B$1,FALSE)),".",VLOOKUP(CONCATENATE($B16,".SP.TER.TOTL.IN"),Area_pop_80_09,Seq!B$1,FALSE)/VLOOKUP(CONCATENATE($B16,".SP.POP.TOTL"),Area_pop_80_09,Seq!B$1,FALSE))</f>
        <v>#VALUE!</v>
      </c>
      <c r="DV16" s="27" t="e">
        <f>IF(ISNA(VLOOKUP(CONCATENATE($B16,".SP.TER.TOTL.IN"),Area_pop_80_09,Seq!C$1,FALSE)),".",VLOOKUP(CONCATENATE($B16,".SP.TER.TOTL.IN"),Area_pop_80_09,Seq!C$1,FALSE)/VLOOKUP(CONCATENATE($B16,".SP.POP.TOTL"),Area_pop_80_09,Seq!C$1,FALSE))</f>
        <v>#VALUE!</v>
      </c>
      <c r="DW16" s="27" t="e">
        <f>IF(ISNA(VLOOKUP(CONCATENATE($B16,".SP.TER.TOTL.IN"),Area_pop_80_09,Seq!D$1,FALSE)),".",VLOOKUP(CONCATENATE($B16,".SP.TER.TOTL.IN"),Area_pop_80_09,Seq!D$1,FALSE)/VLOOKUP(CONCATENATE($B16,".SP.POP.TOTL"),Area_pop_80_09,Seq!D$1,FALSE))</f>
        <v>#VALUE!</v>
      </c>
      <c r="DX16" s="27" t="e">
        <f>IF(ISNA(VLOOKUP(CONCATENATE($B16,".SP.TER.TOTL.IN"),Area_pop_80_09,Seq!E$1,FALSE)),".",VLOOKUP(CONCATENATE($B16,".SP.TER.TOTL.IN"),Area_pop_80_09,Seq!E$1,FALSE)/VLOOKUP(CONCATENATE($B16,".SP.POP.TOTL"),Area_pop_80_09,Seq!E$1,FALSE))</f>
        <v>#VALUE!</v>
      </c>
      <c r="DY16" s="27" t="e">
        <f>IF(ISNA(VLOOKUP(CONCATENATE($B16,".SP.TER.TOTL.IN"),Area_pop_80_09,Seq!F$1,FALSE)),".",VLOOKUP(CONCATENATE($B16,".SP.TER.TOTL.IN"),Area_pop_80_09,Seq!F$1,FALSE)/VLOOKUP(CONCATENATE($B16,".SP.POP.TOTL"),Area_pop_80_09,Seq!F$1,FALSE))</f>
        <v>#VALUE!</v>
      </c>
      <c r="DZ16" s="27" t="e">
        <f>IF(ISNA(VLOOKUP(CONCATENATE($B16,".SP.TER.TOTL.IN"),Area_pop_80_09,Seq!G$1,FALSE)),".",VLOOKUP(CONCATENATE($B16,".SP.TER.TOTL.IN"),Area_pop_80_09,Seq!G$1,FALSE)/VLOOKUP(CONCATENATE($B16,".SP.POP.TOTL"),Area_pop_80_09,Seq!G$1,FALSE))</f>
        <v>#VALUE!</v>
      </c>
      <c r="EA16" s="27" t="e">
        <f>IF(ISNA(VLOOKUP(CONCATENATE($B16,".SP.TER.TOTL.IN"),Area_pop_80_09,Seq!H$1,FALSE)),".",VLOOKUP(CONCATENATE($B16,".SP.TER.TOTL.IN"),Area_pop_80_09,Seq!H$1,FALSE)/VLOOKUP(CONCATENATE($B16,".SP.POP.TOTL"),Area_pop_80_09,Seq!H$1,FALSE))</f>
        <v>#VALUE!</v>
      </c>
      <c r="EB16" s="27" t="e">
        <f>IF(ISNA(VLOOKUP(CONCATENATE($B16,".SP.TER.TOTL.IN"),Area_pop_80_09,Seq!I$1,FALSE)),".",VLOOKUP(CONCATENATE($B16,".SP.TER.TOTL.IN"),Area_pop_80_09,Seq!I$1,FALSE)/VLOOKUP(CONCATENATE($B16,".SP.POP.TOTL"),Area_pop_80_09,Seq!I$1,FALSE))</f>
        <v>#VALUE!</v>
      </c>
      <c r="EC16" s="27" t="e">
        <f>IF(ISNA(VLOOKUP(CONCATENATE($B16,".SP.TER.TOTL.IN"),Area_pop_80_09,Seq!J$1,FALSE)),".",VLOOKUP(CONCATENATE($B16,".SP.TER.TOTL.IN"),Area_pop_80_09,Seq!J$1,FALSE)/VLOOKUP(CONCATENATE($B16,".SP.POP.TOTL"),Area_pop_80_09,Seq!J$1,FALSE))</f>
        <v>#VALUE!</v>
      </c>
      <c r="ED16" s="27" t="e">
        <f>IF(ISNA(VLOOKUP(CONCATENATE($B16,".SP.TER.TOTL.IN"),Area_pop_80_09,Seq!K$1,FALSE)),".",VLOOKUP(CONCATENATE($B16,".SP.TER.TOTL.IN"),Area_pop_80_09,Seq!K$1,FALSE)/VLOOKUP(CONCATENATE($B16,".SP.POP.TOTL"),Area_pop_80_09,Seq!K$1,FALSE))</f>
        <v>#VALUE!</v>
      </c>
      <c r="EE16" s="27" t="e">
        <f>IF(ISNA(VLOOKUP(CONCATENATE($B16,".SP.TER.TOTL.IN"),Area_pop_80_09,Seq!L$1,FALSE)),".",VLOOKUP(CONCATENATE($B16,".SP.TER.TOTL.IN"),Area_pop_80_09,Seq!L$1,FALSE)/VLOOKUP(CONCATENATE($B16,".SP.POP.TOTL"),Area_pop_80_09,Seq!L$1,FALSE))</f>
        <v>#VALUE!</v>
      </c>
      <c r="EF16" s="27">
        <f>IF(ISNA(VLOOKUP(CONCATENATE($B16,".SP.TER.TOTL.IN"),Area_pop_80_09,Seq!M$1,FALSE)),".",VLOOKUP(CONCATENATE($B16,".SP.TER.TOTL.IN"),Area_pop_80_09,Seq!M$1,FALSE)/VLOOKUP(CONCATENATE($B16,".SP.POP.TOTL"),Area_pop_80_09,Seq!M$1,FALSE))</f>
        <v>9.6440834295583519E-2</v>
      </c>
      <c r="EG16" s="27" t="e">
        <f>IF(ISNA(VLOOKUP(CONCATENATE($B16,".SP.TER.TOTL.IN"),Area_pop_80_09,Seq!N$1,FALSE)),".",VLOOKUP(CONCATENATE($B16,".SP.TER.TOTL.IN"),Area_pop_80_09,Seq!N$1,FALSE)/VLOOKUP(CONCATENATE($B16,".SP.POP.TOTL"),Area_pop_80_09,Seq!N$1,FALSE))</f>
        <v>#VALUE!</v>
      </c>
      <c r="EH16" s="27" t="e">
        <f>IF(ISNA(VLOOKUP(CONCATENATE($B16,".SP.TER.TOTL.IN"),Area_pop_80_09,Seq!O$1,FALSE)),".",VLOOKUP(CONCATENATE($B16,".SP.TER.TOTL.IN"),Area_pop_80_09,Seq!O$1,FALSE)/VLOOKUP(CONCATENATE($B16,".SP.POP.TOTL"),Area_pop_80_09,Seq!O$1,FALSE))</f>
        <v>#VALUE!</v>
      </c>
      <c r="EI16" s="27" t="e">
        <f>IF(ISNA(VLOOKUP(CONCATENATE($B16,".SP.TER.TOTL.IN"),Area_pop_80_09,Seq!P$1,FALSE)),".",VLOOKUP(CONCATENATE($B16,".SP.TER.TOTL.IN"),Area_pop_80_09,Seq!P$1,FALSE)/VLOOKUP(CONCATENATE($B16,".SP.POP.TOTL"),Area_pop_80_09,Seq!P$1,FALSE))</f>
        <v>#VALUE!</v>
      </c>
      <c r="EJ16" s="27" t="e">
        <f>IF(ISNA(VLOOKUP(CONCATENATE($B16,".SP.TER.TOTL.IN"),Area_pop_80_09,Seq!Q$1,FALSE)),".",VLOOKUP(CONCATENATE($B16,".SP.TER.TOTL.IN"),Area_pop_80_09,Seq!Q$1,FALSE)/VLOOKUP(CONCATENATE($B16,".SP.POP.TOTL"),Area_pop_80_09,Seq!Q$1,FALSE))</f>
        <v>#VALUE!</v>
      </c>
      <c r="EK16" s="27" t="e">
        <f>IF(ISNA(VLOOKUP(CONCATENATE($B16,".SP.TER.TOTL.IN"),Area_pop_80_09,Seq!R$1,FALSE)),".",VLOOKUP(CONCATENATE($B16,".SP.TER.TOTL.IN"),Area_pop_80_09,Seq!R$1,FALSE)/VLOOKUP(CONCATENATE($B16,".SP.POP.TOTL"),Area_pop_80_09,Seq!R$1,FALSE))</f>
        <v>#VALUE!</v>
      </c>
      <c r="EL16" s="27" t="e">
        <f>IF(ISNA(VLOOKUP(CONCATENATE($B16,".SP.TER.TOTL.IN"),Area_pop_80_09,Seq!S$1,FALSE)),".",VLOOKUP(CONCATENATE($B16,".SP.TER.TOTL.IN"),Area_pop_80_09,Seq!S$1,FALSE)/VLOOKUP(CONCATENATE($B16,".SP.POP.TOTL"),Area_pop_80_09,Seq!S$1,FALSE))</f>
        <v>#VALUE!</v>
      </c>
      <c r="EM16" s="27">
        <f>IF(ISNA(VLOOKUP(CONCATENATE($B16,".SP.TER.TOTL.IN"),Area_pop_80_09,Seq!T$1,FALSE)),".",VLOOKUP(CONCATENATE($B16,".SP.TER.TOTL.IN"),Area_pop_80_09,Seq!T$1,FALSE)/VLOOKUP(CONCATENATE($B16,".SP.POP.TOTL"),Area_pop_80_09,Seq!T$1,FALSE))</f>
        <v>0.11380953310947968</v>
      </c>
      <c r="EN16" s="27">
        <f>IF(ISNA(VLOOKUP(CONCATENATE($B16,".SP.TER.TOTL.IN"),Area_pop_80_09,Seq!U$1,FALSE)),".",VLOOKUP(CONCATENATE($B16,".SP.TER.TOTL.IN"),Area_pop_80_09,Seq!U$1,FALSE)/VLOOKUP(CONCATENATE($B16,".SP.POP.TOTL"),Area_pop_80_09,Seq!U$1,FALSE))</f>
        <v>0.11863905152157794</v>
      </c>
      <c r="EO16" s="27">
        <f>IF(ISNA(VLOOKUP(CONCATENATE($B16,".SP.TER.TOTL.IN"),Area_pop_80_09,Seq!V$1,FALSE)),".",VLOOKUP(CONCATENATE($B16,".SP.TER.TOTL.IN"),Area_pop_80_09,Seq!V$1,FALSE)/VLOOKUP(CONCATENATE($B16,".SP.POP.TOTL"),Area_pop_80_09,Seq!V$1,FALSE))</f>
        <v>0.12329948274426145</v>
      </c>
      <c r="EP16" s="27">
        <f>IF(ISNA(VLOOKUP(CONCATENATE($B16,".SP.TER.TOTL.IN"),Area_pop_80_09,Seq!W$1,FALSE)),".",VLOOKUP(CONCATENATE($B16,".SP.TER.TOTL.IN"),Area_pop_80_09,Seq!W$1,FALSE)/VLOOKUP(CONCATENATE($B16,".SP.POP.TOTL"),Area_pop_80_09,Seq!W$1,FALSE))</f>
        <v>0.12740761126763231</v>
      </c>
      <c r="EQ16" s="27">
        <f>IF(ISNA(VLOOKUP(CONCATENATE($B16,".SP.TER.TOTL.IN"),Area_pop_80_09,Seq!X$1,FALSE)),".",VLOOKUP(CONCATENATE($B16,".SP.TER.TOTL.IN"),Area_pop_80_09,Seq!X$1,FALSE)/VLOOKUP(CONCATENATE($B16,".SP.POP.TOTL"),Area_pop_80_09,Seq!X$1,FALSE))</f>
        <v>0.13090450015244601</v>
      </c>
      <c r="ER16" s="27">
        <f>IF(ISNA(VLOOKUP(CONCATENATE($B16,".SP.TER.TOTL.IN"),Area_pop_80_09,Seq!Y$1,FALSE)),".",VLOOKUP(CONCATENATE($B16,".SP.TER.TOTL.IN"),Area_pop_80_09,Seq!Y$1,FALSE)/VLOOKUP(CONCATENATE($B16,".SP.POP.TOTL"),Area_pop_80_09,Seq!Y$1,FALSE))</f>
        <v>0.13376360818688726</v>
      </c>
      <c r="ES16" s="27">
        <f>IF(ISNA(VLOOKUP(CONCATENATE($B16,".SP.TER.TOTL.IN"),Area_pop_80_09,Seq!Z$1,FALSE)),".",VLOOKUP(CONCATENATE($B16,".SP.TER.TOTL.IN"),Area_pop_80_09,Seq!Z$1,FALSE)/VLOOKUP(CONCATENATE($B16,".SP.POP.TOTL"),Area_pop_80_09,Seq!Z$1,FALSE))</f>
        <v>0.13570488229373323</v>
      </c>
      <c r="ET16" s="27">
        <f>IF(ISNA(VLOOKUP(CONCATENATE($B16,".SP.TER.TOTL.IN"),Area_pop_80_09,Seq!AA$1,FALSE)),".",VLOOKUP(CONCATENATE($B16,".SP.TER.TOTL.IN"),Area_pop_80_09,Seq!AA$1,FALSE)/VLOOKUP(CONCATENATE($B16,".SP.POP.TOTL"),Area_pop_80_09,Seq!AA$1,FALSE))</f>
        <v>0.13641924512117201</v>
      </c>
      <c r="EU16" s="27">
        <f>IF(ISNA(VLOOKUP(CONCATENATE($B16,".SP.TER.TOTL.IN"),Area_pop_80_09,Seq!AB$1,FALSE)),".",VLOOKUP(CONCATENATE($B16,".SP.TER.TOTL.IN"),Area_pop_80_09,Seq!AB$1,FALSE)/VLOOKUP(CONCATENATE($B16,".SP.POP.TOTL"),Area_pop_80_09,Seq!AB$1,FALSE))</f>
        <v>0.13571940476467448</v>
      </c>
      <c r="EV16" s="27">
        <f>IF(ISNA(VLOOKUP(CONCATENATE($B16,".SP.TER.TOTL.IN"),Area_pop_80_09,Seq!AC$1,FALSE)),".",VLOOKUP(CONCATENATE($B16,".SP.TER.TOTL.IN"),Area_pop_80_09,Seq!AC$1,FALSE)/VLOOKUP(CONCATENATE($B16,".SP.POP.TOTL"),Area_pop_80_09,Seq!AC$1,FALSE))</f>
        <v>0.133752225404351</v>
      </c>
      <c r="EW16" s="27">
        <f>IF(ISNA(VLOOKUP(CONCATENATE($B16,".SP.TER.TOTL.IN"),Area_pop_80_09,Seq!AD$1,FALSE)),".",VLOOKUP(CONCATENATE($B16,".SP.TER.TOTL.IN"),Area_pop_80_09,Seq!AD$1,FALSE)/VLOOKUP(CONCATENATE($B16,".SP.POP.TOTL"),Area_pop_80_09,Seq!AD$1,FALSE))</f>
        <v>0.1304447167373621</v>
      </c>
      <c r="EX16" s="27"/>
      <c r="EY16" s="27"/>
      <c r="EZ16" s="27">
        <f t="shared" si="29"/>
        <v>7.6679276147633168E-6</v>
      </c>
      <c r="FA16" s="27">
        <f t="shared" si="30"/>
        <v>5.5147058823529415E-6</v>
      </c>
      <c r="FB16" s="27" t="str">
        <f t="shared" si="37"/>
        <v>.</v>
      </c>
      <c r="FC16" s="9">
        <f>IF(VLOOKUP($B16,EM_80!$B$1:$C$201,2,FALSE)&gt;0,VLOOKUP($B16,EM_80!$B$1:$C$201,2,FALSE),".")</f>
        <v>300</v>
      </c>
      <c r="FD16" s="9">
        <f t="shared" si="31"/>
        <v>300</v>
      </c>
      <c r="FE16" s="9" t="str">
        <f t="shared" si="32"/>
        <v>.</v>
      </c>
      <c r="FF16">
        <f t="shared" si="33"/>
        <v>39124000</v>
      </c>
      <c r="FG16">
        <f t="shared" si="34"/>
        <v>54400000</v>
      </c>
      <c r="FH16">
        <f t="shared" si="35"/>
        <v>63938646.1689509</v>
      </c>
      <c r="FJ16" s="9" t="str">
        <f>IF(ISNA(VLOOKUP($B16,Area_EM_90,Seq!C$1,FALSE)),".",VLOOKUP($B16,Area_EM_90,Seq!C$1,FALSE))</f>
        <v>.</v>
      </c>
      <c r="FK16" s="9" t="str">
        <f>IF(ISNA(VLOOKUP($B16,Area_EM_90,Seq!D$1,FALSE)),".",VLOOKUP($B16,Area_EM_90,Seq!D$1,FALSE))</f>
        <v>.</v>
      </c>
      <c r="FL16" s="9" t="str">
        <f>IF(ISNA(VLOOKUP($B16,Area_EM_90,Seq!E$1,FALSE)),".",VLOOKUP($B16,Area_EM_90,Seq!E$1,FALSE))</f>
        <v>.</v>
      </c>
      <c r="FM16" s="9" t="str">
        <f>IF(ISNA(VLOOKUP($B16,Area_EM_90,Seq!F$1,FALSE)),".",VLOOKUP($B16,Area_EM_90,Seq!F$1,FALSE))</f>
        <v>.</v>
      </c>
      <c r="FN16" s="9" t="str">
        <f>IF(ISNA(VLOOKUP($B16,Area_EM_90,Seq!G$1,FALSE)),".",VLOOKUP($B16,Area_EM_90,Seq!G$1,FALSE))</f>
        <v>.</v>
      </c>
      <c r="FO16" s="9" t="str">
        <f>IF(ISNA(VLOOKUP($B16,Area_EM_90,Seq!H$1,FALSE)),".",VLOOKUP($B16,Area_EM_90,Seq!H$1,FALSE))</f>
        <v>.</v>
      </c>
      <c r="FP16" s="9" t="str">
        <f>IF(ISNA(VLOOKUP($B16,Area_EM_90,Seq!I$1,FALSE)),".",VLOOKUP($B16,Area_EM_90,Seq!I$1,FALSE))</f>
        <v>.</v>
      </c>
      <c r="FQ16" s="9" t="str">
        <f>IF(ISNA(VLOOKUP($B16,Area_EM_90,Seq!J$1,FALSE)),".",VLOOKUP($B16,Area_EM_90,Seq!J$1,FALSE))</f>
        <v>.</v>
      </c>
      <c r="FR16" s="9" t="str">
        <f>IF(ISNA(VLOOKUP($B16,Area_EM_00,Seq!C$1,FALSE)),".",VLOOKUP($B16,Area_EM_00,Seq!C$1,FALSE))</f>
        <v>.</v>
      </c>
      <c r="FS16" s="9" t="str">
        <f>IF(ISNA(VLOOKUP($B16,Area_EM_00,Seq!D$1,FALSE)),".",VLOOKUP($B16,Area_EM_00,Seq!D$1,FALSE))</f>
        <v>.</v>
      </c>
      <c r="FT16" s="9" t="str">
        <f>IF(ISNA(VLOOKUP($B16,Area_EM_00,Seq!E$1,FALSE)),".",VLOOKUP($B16,Area_EM_00,Seq!E$1,FALSE))</f>
        <v>.</v>
      </c>
      <c r="FU16" s="9" t="str">
        <f>IF(ISNA(VLOOKUP($B16,Area_EM_00,Seq!F$1,FALSE)),".",VLOOKUP($B16,Area_EM_00,Seq!F$1,FALSE))</f>
        <v>.</v>
      </c>
      <c r="FV16" s="9" t="str">
        <f>IF(ISNA(VLOOKUP($B16,Area_EM_00,Seq!G$1,FALSE)),".",VLOOKUP($B16,Area_EM_00,Seq!G$1,FALSE))</f>
        <v>.</v>
      </c>
      <c r="FW16" s="9" t="str">
        <f>IF(ISNA(VLOOKUP($B16,Area_EM_00,Seq!H$1,FALSE)),".",VLOOKUP($B16,Area_EM_00,Seq!H$1,FALSE))</f>
        <v>.</v>
      </c>
      <c r="FX16" s="9" t="str">
        <f>IF(ISNA(VLOOKUP($B16,Area_EM_00,Seq!I$1,FALSE)),".",VLOOKUP($B16,Area_EM_00,Seq!I$1,FALSE))</f>
        <v>.</v>
      </c>
      <c r="FY16" s="9" t="str">
        <f>IF(ISNA(VLOOKUP($B16,Area_EM_00,Seq!J$1,FALSE)),".",VLOOKUP($B16,Area_EM_00,Seq!J$1,FALSE))</f>
        <v>.</v>
      </c>
      <c r="GA16" s="27"/>
    </row>
    <row r="17" spans="1:183">
      <c r="A17" s="25" t="s">
        <v>2729</v>
      </c>
      <c r="B17" s="26" t="str">
        <f t="shared" si="0"/>
        <v>Iraq</v>
      </c>
      <c r="C17" s="27">
        <f>GDP!C$42/10000</f>
        <v>18294194.281532999</v>
      </c>
      <c r="D17" s="27">
        <f>GDP!D$42/10000</f>
        <v>19245492.3841727</v>
      </c>
      <c r="E17" s="27">
        <f>GDP!E$42/10000</f>
        <v>20996832.1911324</v>
      </c>
      <c r="F17" s="27">
        <f>GDP!F$42/10000</f>
        <v>23285486.8999658</v>
      </c>
      <c r="G17" s="27">
        <f>GDP!G$42/10000</f>
        <v>26824880.9087606</v>
      </c>
      <c r="H17" s="27">
        <f>GDP!H$42/10000</f>
        <v>30446239.831443299</v>
      </c>
      <c r="I17" s="27">
        <f>GDP!I$42/10000</f>
        <v>33125508.936610304</v>
      </c>
      <c r="J17" s="27">
        <f>GDP!J$42/10000</f>
        <v>36968067.973257102</v>
      </c>
      <c r="K17" s="27">
        <f>GDP!K$42/10000</f>
        <v>41145459.654235199</v>
      </c>
      <c r="L17" s="27">
        <f>GDP!L$42/10000</f>
        <v>42832423.5000588</v>
      </c>
      <c r="M17" s="27">
        <f>GDP!M$42/10000</f>
        <v>44460055.593061104</v>
      </c>
      <c r="N17" s="27">
        <f>GDP!N$42/10000</f>
        <v>48550380.707622699</v>
      </c>
      <c r="O17" s="27">
        <f>GDP!O$42/10000</f>
        <v>55444534.768105105</v>
      </c>
      <c r="P17" s="27">
        <f>GDP!P$42/10000</f>
        <v>63206769.635639794</v>
      </c>
      <c r="Q17" s="27">
        <f>GDP!Q$42/10000</f>
        <v>71486856.457908601</v>
      </c>
      <c r="R17" s="27">
        <f>GDP!R$42/10000</f>
        <v>79278923.811820701</v>
      </c>
      <c r="S17" s="27">
        <f>GDP!S$42/10000</f>
        <v>87206816.193002701</v>
      </c>
      <c r="T17" s="27">
        <f>GDP!T$42/10000</f>
        <v>95317050.098951995</v>
      </c>
      <c r="U17" s="27">
        <f>GDP!U$42/10000</f>
        <v>102751780.00667</v>
      </c>
      <c r="V17" s="27">
        <f>GDP!V$42/10000</f>
        <v>110560915.287177</v>
      </c>
      <c r="W17" s="27">
        <f>GDP!W$42/10000</f>
        <v>119848032.17129999</v>
      </c>
      <c r="X17" s="27">
        <f>GDP!X$42/10000</f>
        <v>129795418.841518</v>
      </c>
      <c r="Y17" s="27">
        <f>GDP!Y$42/10000</f>
        <v>141606801.95609599</v>
      </c>
      <c r="Z17" s="27">
        <f>GDP!Z$42/10000</f>
        <v>155767482.15170601</v>
      </c>
      <c r="AA17" s="27">
        <f>GDP!AA$42/10000</f>
        <v>171499997.84902799</v>
      </c>
      <c r="AB17" s="27">
        <f>GDP!AB$42/10000</f>
        <v>189335997.62532699</v>
      </c>
      <c r="AC17" s="27">
        <f>GDP!AC$42/10000</f>
        <v>211298973.34986499</v>
      </c>
      <c r="AD17" s="27">
        <f>GDP!AD$42/10000</f>
        <v>238767839.88534701</v>
      </c>
      <c r="AE17" s="27">
        <f>GDP!AE$42/10000</f>
        <v>260256945.47502899</v>
      </c>
      <c r="AF17" s="27">
        <f>GDP!AF$42/10000</f>
        <v>293754553.91439533</v>
      </c>
      <c r="AG17" s="27"/>
      <c r="AH17" s="27" t="str">
        <f>IF(ISNUMBER(VLOOKUP($B17,Area_GDP_80_09,Seq!C$1,FALSE)/10000),VLOOKUP($B17,Area_GDP_80_09,Seq!C$1,FALSE)/10000,".")</f>
        <v>.</v>
      </c>
      <c r="AI17" s="27" t="str">
        <f>IF(ISNUMBER(VLOOKUP($B17,Area_GDP_80_09,Seq!D$1,FALSE)/10000),VLOOKUP($B17,Area_GDP_80_09,Seq!D$1,FALSE)/10000,".")</f>
        <v>.</v>
      </c>
      <c r="AJ17" s="27" t="str">
        <f>IF(ISNUMBER(VLOOKUP($B17,Area_GDP_80_09,Seq!E$1,FALSE)/10000),VLOOKUP($B17,Area_GDP_80_09,Seq!E$1,FALSE)/10000,".")</f>
        <v>.</v>
      </c>
      <c r="AK17" s="27" t="str">
        <f>IF(ISNUMBER(VLOOKUP($B17,Area_GDP_80_09,Seq!F$1,FALSE)/10000),VLOOKUP($B17,Area_GDP_80_09,Seq!F$1,FALSE)/10000,".")</f>
        <v>.</v>
      </c>
      <c r="AL17" s="27" t="str">
        <f>IF(ISNUMBER(VLOOKUP($B17,Area_GDP_80_09,Seq!G$1,FALSE)/10000),VLOOKUP($B17,Area_GDP_80_09,Seq!G$1,FALSE)/10000,".")</f>
        <v>.</v>
      </c>
      <c r="AM17" s="27" t="str">
        <f>IF(ISNUMBER(VLOOKUP($B17,Area_GDP_80_09,Seq!H$1,FALSE)/10000),VLOOKUP($B17,Area_GDP_80_09,Seq!H$1,FALSE)/10000,".")</f>
        <v>.</v>
      </c>
      <c r="AN17" s="27" t="str">
        <f>IF(ISNUMBER(VLOOKUP($B17,Area_GDP_80_09,Seq!I$1,FALSE)/10000),VLOOKUP($B17,Area_GDP_80_09,Seq!I$1,FALSE)/10000,".")</f>
        <v>.</v>
      </c>
      <c r="AO17" s="27" t="str">
        <f>IF(ISNUMBER(VLOOKUP($B17,Area_GDP_80_09,Seq!J$1,FALSE)/10000),VLOOKUP($B17,Area_GDP_80_09,Seq!J$1,FALSE)/10000,".")</f>
        <v>.</v>
      </c>
      <c r="AP17" s="27" t="str">
        <f>IF(ISNUMBER(VLOOKUP($B17,Area_GDP_80_09,Seq!K$1,FALSE)/10000),VLOOKUP($B17,Area_GDP_80_09,Seq!K$1,FALSE)/10000,".")</f>
        <v>.</v>
      </c>
      <c r="AQ17" s="27" t="str">
        <f>IF(ISNUMBER(VLOOKUP($B17,Area_GDP_80_09,Seq!L$1,FALSE)/10000),VLOOKUP($B17,Area_GDP_80_09,Seq!L$1,FALSE)/10000,".")</f>
        <v>.</v>
      </c>
      <c r="AR17" s="27" t="str">
        <f>IF(ISNUMBER(VLOOKUP($B17,Area_GDP_80_09,Seq!M$1,FALSE)/10000),VLOOKUP($B17,Area_GDP_80_09,Seq!M$1,FALSE)/10000,".")</f>
        <v>.</v>
      </c>
      <c r="AS17" s="27" t="str">
        <f>IF(ISNUMBER(VLOOKUP($B17,Area_GDP_80_09,Seq!N$1,FALSE)/10000),VLOOKUP($B17,Area_GDP_80_09,Seq!N$1,FALSE)/10000,".")</f>
        <v>.</v>
      </c>
      <c r="AT17" s="27" t="str">
        <f>IF(ISNUMBER(VLOOKUP($B17,Area_GDP_80_09,Seq!O$1,FALSE)/10000),VLOOKUP($B17,Area_GDP_80_09,Seq!O$1,FALSE)/10000,".")</f>
        <v>.</v>
      </c>
      <c r="AU17" s="27" t="str">
        <f>IF(ISNUMBER(VLOOKUP($B17,Area_GDP_80_09,Seq!P$1,FALSE)/10000),VLOOKUP($B17,Area_GDP_80_09,Seq!P$1,FALSE)/10000,".")</f>
        <v>.</v>
      </c>
      <c r="AV17" s="27" t="str">
        <f>IF(ISNUMBER(VLOOKUP($B17,Area_GDP_80_09,Seq!Q$1,FALSE)/10000),VLOOKUP($B17,Area_GDP_80_09,Seq!Q$1,FALSE)/10000,".")</f>
        <v>.</v>
      </c>
      <c r="AW17" s="27" t="str">
        <f>IF(ISNUMBER(VLOOKUP($B17,Area_GDP_80_09,Seq!R$1,FALSE)/10000),VLOOKUP($B17,Area_GDP_80_09,Seq!R$1,FALSE)/10000,".")</f>
        <v>.</v>
      </c>
      <c r="AX17" s="27" t="str">
        <f>IF(ISNUMBER(VLOOKUP($B17,Area_GDP_80_09,Seq!S$1,FALSE)/10000),VLOOKUP($B17,Area_GDP_80_09,Seq!S$1,FALSE)/10000,".")</f>
        <v>.</v>
      </c>
      <c r="AY17" s="27">
        <f>IF(ISNUMBER(VLOOKUP($B17,Area_GDP_80_09,Seq!T$1,FALSE)/10000),VLOOKUP($B17,Area_GDP_80_09,Seq!T$1,FALSE)/10000,".")</f>
        <v>1606066.4831999999</v>
      </c>
      <c r="AZ17" s="27">
        <f>IF(ISNUMBER(VLOOKUP($B17,Area_GDP_80_09,Seq!U$1,FALSE)/10000),VLOOKUP($B17,Area_GDP_80_09,Seq!U$1,FALSE)/10000,".")</f>
        <v>2164977.6639999999</v>
      </c>
      <c r="BA17" s="27">
        <f>IF(ISNUMBER(VLOOKUP($B17,Area_GDP_80_09,Seq!V$1,FALSE)/10000),VLOOKUP($B17,Area_GDP_80_09,Seq!V$1,FALSE)/10000,".")</f>
        <v>2701891.9936000002</v>
      </c>
      <c r="BB17" s="27">
        <f>IF(ISNUMBER(VLOOKUP($B17,Area_GDP_80_09,Seq!W$1,FALSE)/10000),VLOOKUP($B17,Area_GDP_80_09,Seq!W$1,FALSE)/10000,".")</f>
        <v>2585710.5920000002</v>
      </c>
      <c r="BC17" s="27">
        <f>IF(ISNUMBER(VLOOKUP($B17,Area_GDP_80_09,Seq!X$1,FALSE)/10000),VLOOKUP($B17,Area_GDP_80_09,Seq!X$1,FALSE)/10000,".")</f>
        <v>2415053.824</v>
      </c>
      <c r="BD17" s="27">
        <f>IF(ISNUMBER(VLOOKUP($B17,Area_GDP_80_09,Seq!Y$1,FALSE)/10000),VLOOKUP($B17,Area_GDP_80_09,Seq!Y$1,FALSE)/10000,".")</f>
        <v>2226679.6031999998</v>
      </c>
      <c r="BE17" s="27">
        <f>IF(ISNUMBER(VLOOKUP($B17,Area_GDP_80_09,Seq!Z$1,FALSE)/10000),VLOOKUP($B17,Area_GDP_80_09,Seq!Z$1,FALSE)/10000,".")</f>
        <v>1307060.9408</v>
      </c>
      <c r="BF17" s="27">
        <f>IF(ISNUMBER(VLOOKUP($B17,Area_GDP_80_09,Seq!AA$1,FALSE)/10000),VLOOKUP($B17,Area_GDP_80_09,Seq!AA$1,FALSE)/10000,".")</f>
        <v>1914844.1599999999</v>
      </c>
      <c r="BG17" s="27" t="str">
        <f>IF(ISNUMBER(VLOOKUP($B17,Area_GDP_80_09,Seq!AB$1,FALSE)/10000),VLOOKUP($B17,Area_GDP_80_09,Seq!AB$1,FALSE)/10000,".")</f>
        <v>.</v>
      </c>
      <c r="BH17" s="27" t="str">
        <f>IF(ISNUMBER(VLOOKUP($B17,Area_GDP_80_09,Seq!AC$1,FALSE)/10000),VLOOKUP($B17,Area_GDP_80_09,Seq!AC$1,FALSE)/10000,".")</f>
        <v>.</v>
      </c>
      <c r="BI17" s="27" t="str">
        <f>IF(ISNUMBER(VLOOKUP($B17,Area_GDP_80_09,Seq!AD$1,FALSE)/10000),VLOOKUP($B17,Area_GDP_80_09,Seq!AD$1,FALSE)/10000,".")</f>
        <v>.</v>
      </c>
      <c r="BJ17" s="27" t="str">
        <f>IF(ISNUMBER(VLOOKUP($B17,Area_GDP_80_09,Seq!AE$1,FALSE)/10000),VLOOKUP($B17,Area_GDP_80_09,Seq!AE$1,FALSE)/10000,".")</f>
        <v>.</v>
      </c>
      <c r="BK17" s="27">
        <f>IF(ISNUMBER(VLOOKUP($B17,Area_GDP_80_09,Seq!AF$1,FALSE)/10000),VLOOKUP($B17,Area_GDP_80_09,Seq!AF$1,FALSE)/10000,".")</f>
        <v>2338595.4418081222</v>
      </c>
      <c r="BL17" s="27"/>
      <c r="BM17" s="27"/>
      <c r="BN17" s="27">
        <f>CNPop!A$48</f>
        <v>5.0000000000000001E-3</v>
      </c>
      <c r="BO17" s="27">
        <f>CNPop!B$48</f>
        <v>6.0000000000000001E-3</v>
      </c>
      <c r="BP17" s="27">
        <f>CNPop!C$48</f>
        <v>6.0000000000000001E-3</v>
      </c>
      <c r="BQ17" s="27">
        <f>CNPop!D$48</f>
        <v>7.0000000000000001E-3</v>
      </c>
      <c r="BR17" s="27">
        <f>CNPop!E$48</f>
        <v>7.0000000000000001E-3</v>
      </c>
      <c r="BS17" s="27">
        <f>CNPop!F$48</f>
        <v>8.0000000000000002E-3</v>
      </c>
      <c r="BT17" s="27">
        <f>CNPop!G$48</f>
        <v>8.9999999999999993E-3</v>
      </c>
      <c r="BU17" s="27">
        <f>CNPop!H$48</f>
        <v>0.01</v>
      </c>
      <c r="BV17" s="27">
        <f>CNPop!I$48</f>
        <v>1.0999999999999999E-2</v>
      </c>
      <c r="BW17" s="27">
        <f>CNPop!J$48</f>
        <v>1.2E-2</v>
      </c>
      <c r="BX17" s="27">
        <f>CNPop!K$48</f>
        <v>1.4E-2</v>
      </c>
      <c r="BY17" s="27">
        <f>CNPop!L$48</f>
        <v>1.6E-2</v>
      </c>
      <c r="BZ17" s="27">
        <f>CNPop!M$48</f>
        <v>1.7000000000000001E-2</v>
      </c>
      <c r="CA17" s="27">
        <f>CNPop!N$48</f>
        <v>1.9E-2</v>
      </c>
      <c r="CB17" s="27">
        <f>CNPop!O$48</f>
        <v>2.1000000000000001E-2</v>
      </c>
      <c r="CC17" s="27">
        <f>CNPop!P$48</f>
        <v>2.3E-2</v>
      </c>
      <c r="CD17" s="27">
        <f>CNPop!Q$48</f>
        <v>2.5999999999999999E-2</v>
      </c>
      <c r="CE17" s="27">
        <f>CNPop!R$48</f>
        <v>2.8000000000000001E-2</v>
      </c>
      <c r="CF17" s="27">
        <f>CNPop!S$48</f>
        <v>0.03</v>
      </c>
      <c r="CG17" s="27">
        <f>CNPop!T$48</f>
        <v>3.3000000000000002E-2</v>
      </c>
      <c r="CH17" s="27">
        <f>CNPop!U$48</f>
        <v>3.5999999999999997E-2</v>
      </c>
      <c r="CI17" s="27">
        <f>CNPop!V$48</f>
        <v>3.9E-2</v>
      </c>
      <c r="CJ17" s="27">
        <f>CNPop!W$48</f>
        <v>4.2000000000000003E-2</v>
      </c>
      <c r="CK17" s="27">
        <f>CNPop!X$48</f>
        <v>4.4999999999999998E-2</v>
      </c>
      <c r="CL17" s="27">
        <f>CNPop!Y$48</f>
        <v>4.9000000000000002E-2</v>
      </c>
      <c r="CM17" s="27">
        <f>CNPop!Z$48</f>
        <v>5.1999999999999998E-2</v>
      </c>
      <c r="CN17" s="27">
        <f>CNPop!AA$48</f>
        <v>5.6000000000000001E-2</v>
      </c>
      <c r="CO17" s="27">
        <f>CNPop!AB$48</f>
        <v>0.06</v>
      </c>
      <c r="CP17" s="27">
        <f>CNPop!AC$48</f>
        <v>6.3E-2</v>
      </c>
      <c r="CQ17" s="27"/>
      <c r="CR17" s="27">
        <f t="shared" si="1"/>
        <v>9.7216324135091362E-2</v>
      </c>
      <c r="CS17" s="27">
        <f t="shared" si="2"/>
        <v>9.7216324135091362E-2</v>
      </c>
      <c r="CT17" s="27">
        <f t="shared" si="3"/>
        <v>9.7216324135091362E-2</v>
      </c>
      <c r="CU17" s="27">
        <f t="shared" si="4"/>
        <v>9.7216324135091362E-2</v>
      </c>
      <c r="CV17" s="27">
        <f t="shared" si="5"/>
        <v>9.7216324135091362E-2</v>
      </c>
      <c r="CW17" s="27">
        <f t="shared" si="6"/>
        <v>9.7216324135091362E-2</v>
      </c>
      <c r="CX17" s="27">
        <f t="shared" si="7"/>
        <v>9.7216324135091362E-2</v>
      </c>
      <c r="CY17" s="27">
        <f t="shared" si="8"/>
        <v>9.7216324135091362E-2</v>
      </c>
      <c r="CZ17" s="27">
        <f t="shared" si="9"/>
        <v>9.7216324135091362E-2</v>
      </c>
      <c r="DA17" s="27">
        <f t="shared" si="10"/>
        <v>9.7216324135091362E-2</v>
      </c>
      <c r="DB17" s="27">
        <f t="shared" si="11"/>
        <v>9.7216324135091362E-2</v>
      </c>
      <c r="DC17" s="27">
        <f t="shared" si="12"/>
        <v>9.7216324135091362E-2</v>
      </c>
      <c r="DD17" s="27">
        <f t="shared" si="13"/>
        <v>9.8076541609583637E-2</v>
      </c>
      <c r="DE17" s="27">
        <f t="shared" si="14"/>
        <v>9.8076541609583637E-2</v>
      </c>
      <c r="DF17" s="27">
        <f t="shared" si="15"/>
        <v>9.8076541609583637E-2</v>
      </c>
      <c r="DG17" s="27">
        <f t="shared" si="16"/>
        <v>9.8076541609583637E-2</v>
      </c>
      <c r="DH17" s="27">
        <f t="shared" si="17"/>
        <v>9.8076541609583637E-2</v>
      </c>
      <c r="DI17" s="27">
        <f t="shared" si="18"/>
        <v>9.8076541609583637E-2</v>
      </c>
      <c r="DJ17" s="27">
        <f t="shared" si="19"/>
        <v>9.8076541609583637E-2</v>
      </c>
      <c r="DK17" s="27">
        <f t="shared" si="20"/>
        <v>9.777377818943235E-2</v>
      </c>
      <c r="DL17" s="27">
        <f t="shared" si="21"/>
        <v>9.7310297942836105E-2</v>
      </c>
      <c r="DM17" s="27">
        <f t="shared" si="22"/>
        <v>9.7137022547265403E-2</v>
      </c>
      <c r="DN17" s="27">
        <f t="shared" si="23"/>
        <v>9.6779364163937551E-2</v>
      </c>
      <c r="DO17" s="27">
        <f t="shared" si="24"/>
        <v>9.6286756798152143E-2</v>
      </c>
      <c r="DP17" s="27">
        <f t="shared" si="25"/>
        <v>9.5698037677083292E-2</v>
      </c>
      <c r="DQ17" s="27">
        <f t="shared" si="26"/>
        <v>9.5060922840526807E-2</v>
      </c>
      <c r="DR17" s="27">
        <f t="shared" si="27"/>
        <v>9.4422116060856445E-2</v>
      </c>
      <c r="DS17" s="27">
        <f t="shared" si="28"/>
        <v>9.3753829832050425E-2</v>
      </c>
      <c r="DT17" s="27">
        <f t="shared" si="36"/>
        <v>9.3086836102712747E-2</v>
      </c>
      <c r="DU17" s="27" t="e">
        <f>IF(ISNA(VLOOKUP(CONCATENATE($B17,".SP.TER.TOTL.IN"),Area_pop_80_09,Seq!B$1,FALSE)),".",VLOOKUP(CONCATENATE($B17,".SP.TER.TOTL.IN"),Area_pop_80_09,Seq!B$1,FALSE)/VLOOKUP(CONCATENATE($B17,".SP.POP.TOTL"),Area_pop_80_09,Seq!B$1,FALSE))</f>
        <v>#VALUE!</v>
      </c>
      <c r="DV17" s="27" t="e">
        <f>IF(ISNA(VLOOKUP(CONCATENATE($B17,".SP.TER.TOTL.IN"),Area_pop_80_09,Seq!C$1,FALSE)),".",VLOOKUP(CONCATENATE($B17,".SP.TER.TOTL.IN"),Area_pop_80_09,Seq!C$1,FALSE)/VLOOKUP(CONCATENATE($B17,".SP.POP.TOTL"),Area_pop_80_09,Seq!C$1,FALSE))</f>
        <v>#VALUE!</v>
      </c>
      <c r="DW17" s="27" t="e">
        <f>IF(ISNA(VLOOKUP(CONCATENATE($B17,".SP.TER.TOTL.IN"),Area_pop_80_09,Seq!D$1,FALSE)),".",VLOOKUP(CONCATENATE($B17,".SP.TER.TOTL.IN"),Area_pop_80_09,Seq!D$1,FALSE)/VLOOKUP(CONCATENATE($B17,".SP.POP.TOTL"),Area_pop_80_09,Seq!D$1,FALSE))</f>
        <v>#VALUE!</v>
      </c>
      <c r="DX17" s="27" t="e">
        <f>IF(ISNA(VLOOKUP(CONCATENATE($B17,".SP.TER.TOTL.IN"),Area_pop_80_09,Seq!E$1,FALSE)),".",VLOOKUP(CONCATENATE($B17,".SP.TER.TOTL.IN"),Area_pop_80_09,Seq!E$1,FALSE)/VLOOKUP(CONCATENATE($B17,".SP.POP.TOTL"),Area_pop_80_09,Seq!E$1,FALSE))</f>
        <v>#VALUE!</v>
      </c>
      <c r="DY17" s="27" t="e">
        <f>IF(ISNA(VLOOKUP(CONCATENATE($B17,".SP.TER.TOTL.IN"),Area_pop_80_09,Seq!F$1,FALSE)),".",VLOOKUP(CONCATENATE($B17,".SP.TER.TOTL.IN"),Area_pop_80_09,Seq!F$1,FALSE)/VLOOKUP(CONCATENATE($B17,".SP.POP.TOTL"),Area_pop_80_09,Seq!F$1,FALSE))</f>
        <v>#VALUE!</v>
      </c>
      <c r="DZ17" s="27" t="e">
        <f>IF(ISNA(VLOOKUP(CONCATENATE($B17,".SP.TER.TOTL.IN"),Area_pop_80_09,Seq!G$1,FALSE)),".",VLOOKUP(CONCATENATE($B17,".SP.TER.TOTL.IN"),Area_pop_80_09,Seq!G$1,FALSE)/VLOOKUP(CONCATENATE($B17,".SP.POP.TOTL"),Area_pop_80_09,Seq!G$1,FALSE))</f>
        <v>#VALUE!</v>
      </c>
      <c r="EA17" s="27" t="e">
        <f>IF(ISNA(VLOOKUP(CONCATENATE($B17,".SP.TER.TOTL.IN"),Area_pop_80_09,Seq!H$1,FALSE)),".",VLOOKUP(CONCATENATE($B17,".SP.TER.TOTL.IN"),Area_pop_80_09,Seq!H$1,FALSE)/VLOOKUP(CONCATENATE($B17,".SP.POP.TOTL"),Area_pop_80_09,Seq!H$1,FALSE))</f>
        <v>#VALUE!</v>
      </c>
      <c r="EB17" s="27" t="e">
        <f>IF(ISNA(VLOOKUP(CONCATENATE($B17,".SP.TER.TOTL.IN"),Area_pop_80_09,Seq!I$1,FALSE)),".",VLOOKUP(CONCATENATE($B17,".SP.TER.TOTL.IN"),Area_pop_80_09,Seq!I$1,FALSE)/VLOOKUP(CONCATENATE($B17,".SP.POP.TOTL"),Area_pop_80_09,Seq!I$1,FALSE))</f>
        <v>#VALUE!</v>
      </c>
      <c r="EC17" s="27" t="e">
        <f>IF(ISNA(VLOOKUP(CONCATENATE($B17,".SP.TER.TOTL.IN"),Area_pop_80_09,Seq!J$1,FALSE)),".",VLOOKUP(CONCATENATE($B17,".SP.TER.TOTL.IN"),Area_pop_80_09,Seq!J$1,FALSE)/VLOOKUP(CONCATENATE($B17,".SP.POP.TOTL"),Area_pop_80_09,Seq!J$1,FALSE))</f>
        <v>#VALUE!</v>
      </c>
      <c r="ED17" s="27" t="e">
        <f>IF(ISNA(VLOOKUP(CONCATENATE($B17,".SP.TER.TOTL.IN"),Area_pop_80_09,Seq!K$1,FALSE)),".",VLOOKUP(CONCATENATE($B17,".SP.TER.TOTL.IN"),Area_pop_80_09,Seq!K$1,FALSE)/VLOOKUP(CONCATENATE($B17,".SP.POP.TOTL"),Area_pop_80_09,Seq!K$1,FALSE))</f>
        <v>#VALUE!</v>
      </c>
      <c r="EE17" s="27" t="e">
        <f>IF(ISNA(VLOOKUP(CONCATENATE($B17,".SP.TER.TOTL.IN"),Area_pop_80_09,Seq!L$1,FALSE)),".",VLOOKUP(CONCATENATE($B17,".SP.TER.TOTL.IN"),Area_pop_80_09,Seq!L$1,FALSE)/VLOOKUP(CONCATENATE($B17,".SP.POP.TOTL"),Area_pop_80_09,Seq!L$1,FALSE))</f>
        <v>#VALUE!</v>
      </c>
      <c r="EF17" s="27">
        <f>IF(ISNA(VLOOKUP(CONCATENATE($B17,".SP.TER.TOTL.IN"),Area_pop_80_09,Seq!M$1,FALSE)),".",VLOOKUP(CONCATENATE($B17,".SP.TER.TOTL.IN"),Area_pop_80_09,Seq!M$1,FALSE)/VLOOKUP(CONCATENATE($B17,".SP.POP.TOTL"),Area_pop_80_09,Seq!M$1,FALSE))</f>
        <v>9.7216324135091362E-2</v>
      </c>
      <c r="EG17" s="27" t="e">
        <f>IF(ISNA(VLOOKUP(CONCATENATE($B17,".SP.TER.TOTL.IN"),Area_pop_80_09,Seq!N$1,FALSE)),".",VLOOKUP(CONCATENATE($B17,".SP.TER.TOTL.IN"),Area_pop_80_09,Seq!N$1,FALSE)/VLOOKUP(CONCATENATE($B17,".SP.POP.TOTL"),Area_pop_80_09,Seq!N$1,FALSE))</f>
        <v>#VALUE!</v>
      </c>
      <c r="EH17" s="27" t="e">
        <f>IF(ISNA(VLOOKUP(CONCATENATE($B17,".SP.TER.TOTL.IN"),Area_pop_80_09,Seq!O$1,FALSE)),".",VLOOKUP(CONCATENATE($B17,".SP.TER.TOTL.IN"),Area_pop_80_09,Seq!O$1,FALSE)/VLOOKUP(CONCATENATE($B17,".SP.POP.TOTL"),Area_pop_80_09,Seq!O$1,FALSE))</f>
        <v>#VALUE!</v>
      </c>
      <c r="EI17" s="27" t="e">
        <f>IF(ISNA(VLOOKUP(CONCATENATE($B17,".SP.TER.TOTL.IN"),Area_pop_80_09,Seq!P$1,FALSE)),".",VLOOKUP(CONCATENATE($B17,".SP.TER.TOTL.IN"),Area_pop_80_09,Seq!P$1,FALSE)/VLOOKUP(CONCATENATE($B17,".SP.POP.TOTL"),Area_pop_80_09,Seq!P$1,FALSE))</f>
        <v>#VALUE!</v>
      </c>
      <c r="EJ17" s="27" t="e">
        <f>IF(ISNA(VLOOKUP(CONCATENATE($B17,".SP.TER.TOTL.IN"),Area_pop_80_09,Seq!Q$1,FALSE)),".",VLOOKUP(CONCATENATE($B17,".SP.TER.TOTL.IN"),Area_pop_80_09,Seq!Q$1,FALSE)/VLOOKUP(CONCATENATE($B17,".SP.POP.TOTL"),Area_pop_80_09,Seq!Q$1,FALSE))</f>
        <v>#VALUE!</v>
      </c>
      <c r="EK17" s="27" t="e">
        <f>IF(ISNA(VLOOKUP(CONCATENATE($B17,".SP.TER.TOTL.IN"),Area_pop_80_09,Seq!R$1,FALSE)),".",VLOOKUP(CONCATENATE($B17,".SP.TER.TOTL.IN"),Area_pop_80_09,Seq!R$1,FALSE)/VLOOKUP(CONCATENATE($B17,".SP.POP.TOTL"),Area_pop_80_09,Seq!R$1,FALSE))</f>
        <v>#VALUE!</v>
      </c>
      <c r="EL17" s="27" t="e">
        <f>IF(ISNA(VLOOKUP(CONCATENATE($B17,".SP.TER.TOTL.IN"),Area_pop_80_09,Seq!S$1,FALSE)),".",VLOOKUP(CONCATENATE($B17,".SP.TER.TOTL.IN"),Area_pop_80_09,Seq!S$1,FALSE)/VLOOKUP(CONCATENATE($B17,".SP.POP.TOTL"),Area_pop_80_09,Seq!S$1,FALSE))</f>
        <v>#VALUE!</v>
      </c>
      <c r="EM17" s="27">
        <f>IF(ISNA(VLOOKUP(CONCATENATE($B17,".SP.TER.TOTL.IN"),Area_pop_80_09,Seq!T$1,FALSE)),".",VLOOKUP(CONCATENATE($B17,".SP.TER.TOTL.IN"),Area_pop_80_09,Seq!T$1,FALSE)/VLOOKUP(CONCATENATE($B17,".SP.POP.TOTL"),Area_pop_80_09,Seq!T$1,FALSE))</f>
        <v>9.8076541609583637E-2</v>
      </c>
      <c r="EN17" s="27">
        <f>IF(ISNA(VLOOKUP(CONCATENATE($B17,".SP.TER.TOTL.IN"),Area_pop_80_09,Seq!U$1,FALSE)),".",VLOOKUP(CONCATENATE($B17,".SP.TER.TOTL.IN"),Area_pop_80_09,Seq!U$1,FALSE)/VLOOKUP(CONCATENATE($B17,".SP.POP.TOTL"),Area_pop_80_09,Seq!U$1,FALSE))</f>
        <v>9.777377818943235E-2</v>
      </c>
      <c r="EO17" s="27">
        <f>IF(ISNA(VLOOKUP(CONCATENATE($B17,".SP.TER.TOTL.IN"),Area_pop_80_09,Seq!V$1,FALSE)),".",VLOOKUP(CONCATENATE($B17,".SP.TER.TOTL.IN"),Area_pop_80_09,Seq!V$1,FALSE)/VLOOKUP(CONCATENATE($B17,".SP.POP.TOTL"),Area_pop_80_09,Seq!V$1,FALSE))</f>
        <v>9.7310297942836105E-2</v>
      </c>
      <c r="EP17" s="27">
        <f>IF(ISNA(VLOOKUP(CONCATENATE($B17,".SP.TER.TOTL.IN"),Area_pop_80_09,Seq!W$1,FALSE)),".",VLOOKUP(CONCATENATE($B17,".SP.TER.TOTL.IN"),Area_pop_80_09,Seq!W$1,FALSE)/VLOOKUP(CONCATENATE($B17,".SP.POP.TOTL"),Area_pop_80_09,Seq!W$1,FALSE))</f>
        <v>9.7137022547265403E-2</v>
      </c>
      <c r="EQ17" s="27">
        <f>IF(ISNA(VLOOKUP(CONCATENATE($B17,".SP.TER.TOTL.IN"),Area_pop_80_09,Seq!X$1,FALSE)),".",VLOOKUP(CONCATENATE($B17,".SP.TER.TOTL.IN"),Area_pop_80_09,Seq!X$1,FALSE)/VLOOKUP(CONCATENATE($B17,".SP.POP.TOTL"),Area_pop_80_09,Seq!X$1,FALSE))</f>
        <v>9.6779364163937551E-2</v>
      </c>
      <c r="ER17" s="27">
        <f>IF(ISNA(VLOOKUP(CONCATENATE($B17,".SP.TER.TOTL.IN"),Area_pop_80_09,Seq!Y$1,FALSE)),".",VLOOKUP(CONCATENATE($B17,".SP.TER.TOTL.IN"),Area_pop_80_09,Seq!Y$1,FALSE)/VLOOKUP(CONCATENATE($B17,".SP.POP.TOTL"),Area_pop_80_09,Seq!Y$1,FALSE))</f>
        <v>9.6286756798152143E-2</v>
      </c>
      <c r="ES17" s="27">
        <f>IF(ISNA(VLOOKUP(CONCATENATE($B17,".SP.TER.TOTL.IN"),Area_pop_80_09,Seq!Z$1,FALSE)),".",VLOOKUP(CONCATENATE($B17,".SP.TER.TOTL.IN"),Area_pop_80_09,Seq!Z$1,FALSE)/VLOOKUP(CONCATENATE($B17,".SP.POP.TOTL"),Area_pop_80_09,Seq!Z$1,FALSE))</f>
        <v>9.5698037677083292E-2</v>
      </c>
      <c r="ET17" s="27">
        <f>IF(ISNA(VLOOKUP(CONCATENATE($B17,".SP.TER.TOTL.IN"),Area_pop_80_09,Seq!AA$1,FALSE)),".",VLOOKUP(CONCATENATE($B17,".SP.TER.TOTL.IN"),Area_pop_80_09,Seq!AA$1,FALSE)/VLOOKUP(CONCATENATE($B17,".SP.POP.TOTL"),Area_pop_80_09,Seq!AA$1,FALSE))</f>
        <v>9.5060922840526807E-2</v>
      </c>
      <c r="EU17" s="27">
        <f>IF(ISNA(VLOOKUP(CONCATENATE($B17,".SP.TER.TOTL.IN"),Area_pop_80_09,Seq!AB$1,FALSE)),".",VLOOKUP(CONCATENATE($B17,".SP.TER.TOTL.IN"),Area_pop_80_09,Seq!AB$1,FALSE)/VLOOKUP(CONCATENATE($B17,".SP.POP.TOTL"),Area_pop_80_09,Seq!AB$1,FALSE))</f>
        <v>9.4422116060856445E-2</v>
      </c>
      <c r="EV17" s="27">
        <f>IF(ISNA(VLOOKUP(CONCATENATE($B17,".SP.TER.TOTL.IN"),Area_pop_80_09,Seq!AC$1,FALSE)),".",VLOOKUP(CONCATENATE($B17,".SP.TER.TOTL.IN"),Area_pop_80_09,Seq!AC$1,FALSE)/VLOOKUP(CONCATENATE($B17,".SP.POP.TOTL"),Area_pop_80_09,Seq!AC$1,FALSE))</f>
        <v>9.3753829832050425E-2</v>
      </c>
      <c r="EW17" s="27">
        <f>IF(ISNA(VLOOKUP(CONCATENATE($B17,".SP.TER.TOTL.IN"),Area_pop_80_09,Seq!AD$1,FALSE)),".",VLOOKUP(CONCATENATE($B17,".SP.TER.TOTL.IN"),Area_pop_80_09,Seq!AD$1,FALSE)/VLOOKUP(CONCATENATE($B17,".SP.POP.TOTL"),Area_pop_80_09,Seq!AD$1,FALSE))</f>
        <v>9.3086836102712747E-2</v>
      </c>
      <c r="EX17" s="27"/>
      <c r="EY17" s="27"/>
      <c r="EZ17" s="27" t="str">
        <f t="shared" si="29"/>
        <v>.</v>
      </c>
      <c r="FA17" s="27" t="str">
        <f t="shared" si="30"/>
        <v>.</v>
      </c>
      <c r="FB17" s="27" t="str">
        <f t="shared" si="37"/>
        <v>.</v>
      </c>
      <c r="FC17" s="9" t="str">
        <f>IF(VLOOKUP($B17,EM_80!$B$1:$C$201,2,FALSE)&gt;0,VLOOKUP($B17,EM_80!$B$1:$C$201,2,FALSE),".")</f>
        <v>.</v>
      </c>
      <c r="FD17" s="9" t="str">
        <f t="shared" si="31"/>
        <v>.</v>
      </c>
      <c r="FE17" s="9" t="str">
        <f t="shared" si="32"/>
        <v>.</v>
      </c>
      <c r="FF17">
        <f t="shared" si="33"/>
        <v>14054446</v>
      </c>
      <c r="FG17">
        <f t="shared" si="34"/>
        <v>18899859.5</v>
      </c>
      <c r="FH17">
        <f t="shared" si="35"/>
        <v>25108524.5</v>
      </c>
      <c r="FJ17" s="9" t="str">
        <f>IF(ISNA(VLOOKUP($B17,Area_EM_90,Seq!C$1,FALSE)),".",VLOOKUP($B17,Area_EM_90,Seq!C$1,FALSE))</f>
        <v>.</v>
      </c>
      <c r="FK17" s="9" t="str">
        <f>IF(ISNA(VLOOKUP($B17,Area_EM_90,Seq!D$1,FALSE)),".",VLOOKUP($B17,Area_EM_90,Seq!D$1,FALSE))</f>
        <v>.</v>
      </c>
      <c r="FL17" s="9" t="str">
        <f>IF(ISNA(VLOOKUP($B17,Area_EM_90,Seq!E$1,FALSE)),".",VLOOKUP($B17,Area_EM_90,Seq!E$1,FALSE))</f>
        <v>.</v>
      </c>
      <c r="FM17" s="9" t="str">
        <f>IF(ISNA(VLOOKUP($B17,Area_EM_90,Seq!F$1,FALSE)),".",VLOOKUP($B17,Area_EM_90,Seq!F$1,FALSE))</f>
        <v>.</v>
      </c>
      <c r="FN17" s="9" t="str">
        <f>IF(ISNA(VLOOKUP($B17,Area_EM_90,Seq!G$1,FALSE)),".",VLOOKUP($B17,Area_EM_90,Seq!G$1,FALSE))</f>
        <v>.</v>
      </c>
      <c r="FO17" s="9" t="str">
        <f>IF(ISNA(VLOOKUP($B17,Area_EM_90,Seq!H$1,FALSE)),".",VLOOKUP($B17,Area_EM_90,Seq!H$1,FALSE))</f>
        <v>.</v>
      </c>
      <c r="FP17" s="9" t="str">
        <f>IF(ISNA(VLOOKUP($B17,Area_EM_90,Seq!I$1,FALSE)),".",VLOOKUP($B17,Area_EM_90,Seq!I$1,FALSE))</f>
        <v>.</v>
      </c>
      <c r="FQ17" s="9" t="str">
        <f>IF(ISNA(VLOOKUP($B17,Area_EM_90,Seq!J$1,FALSE)),".",VLOOKUP($B17,Area_EM_90,Seq!J$1,FALSE))</f>
        <v>.</v>
      </c>
      <c r="FR17" s="9" t="str">
        <f>IF(ISNA(VLOOKUP($B17,Area_EM_00,Seq!C$1,FALSE)),".",VLOOKUP($B17,Area_EM_00,Seq!C$1,FALSE))</f>
        <v>.</v>
      </c>
      <c r="FS17" s="9" t="str">
        <f>IF(ISNA(VLOOKUP($B17,Area_EM_00,Seq!D$1,FALSE)),".",VLOOKUP($B17,Area_EM_00,Seq!D$1,FALSE))</f>
        <v>.</v>
      </c>
      <c r="FT17" s="9" t="str">
        <f>IF(ISNA(VLOOKUP($B17,Area_EM_00,Seq!E$1,FALSE)),".",VLOOKUP($B17,Area_EM_00,Seq!E$1,FALSE))</f>
        <v>.</v>
      </c>
      <c r="FU17" s="9" t="str">
        <f>IF(ISNA(VLOOKUP($B17,Area_EM_00,Seq!F$1,FALSE)),".",VLOOKUP($B17,Area_EM_00,Seq!F$1,FALSE))</f>
        <v>.</v>
      </c>
      <c r="FV17" s="9" t="str">
        <f>IF(ISNA(VLOOKUP($B17,Area_EM_00,Seq!G$1,FALSE)),".",VLOOKUP($B17,Area_EM_00,Seq!G$1,FALSE))</f>
        <v>.</v>
      </c>
      <c r="FW17" s="9" t="str">
        <f>IF(ISNA(VLOOKUP($B17,Area_EM_00,Seq!H$1,FALSE)),".",VLOOKUP($B17,Area_EM_00,Seq!H$1,FALSE))</f>
        <v>.</v>
      </c>
      <c r="FX17" s="9" t="str">
        <f>IF(ISNA(VLOOKUP($B17,Area_EM_00,Seq!I$1,FALSE)),".",VLOOKUP($B17,Area_EM_00,Seq!I$1,FALSE))</f>
        <v>.</v>
      </c>
      <c r="FY17" s="9" t="str">
        <f>IF(ISNA(VLOOKUP($B17,Area_EM_00,Seq!J$1,FALSE)),".",VLOOKUP($B17,Area_EM_00,Seq!J$1,FALSE))</f>
        <v>.</v>
      </c>
      <c r="GA17" s="27"/>
    </row>
    <row r="18" spans="1:183">
      <c r="A18" s="25" t="s">
        <v>2344</v>
      </c>
      <c r="B18" s="26" t="str">
        <f t="shared" si="0"/>
        <v>Israel</v>
      </c>
      <c r="C18" s="27">
        <f>GDP!C$42/10000</f>
        <v>18294194.281532999</v>
      </c>
      <c r="D18" s="27">
        <f>GDP!D$42/10000</f>
        <v>19245492.3841727</v>
      </c>
      <c r="E18" s="27">
        <f>GDP!E$42/10000</f>
        <v>20996832.1911324</v>
      </c>
      <c r="F18" s="27">
        <f>GDP!F$42/10000</f>
        <v>23285486.8999658</v>
      </c>
      <c r="G18" s="27">
        <f>GDP!G$42/10000</f>
        <v>26824880.9087606</v>
      </c>
      <c r="H18" s="27">
        <f>GDP!H$42/10000</f>
        <v>30446239.831443299</v>
      </c>
      <c r="I18" s="27">
        <f>GDP!I$42/10000</f>
        <v>33125508.936610304</v>
      </c>
      <c r="J18" s="27">
        <f>GDP!J$42/10000</f>
        <v>36968067.973257102</v>
      </c>
      <c r="K18" s="27">
        <f>GDP!K$42/10000</f>
        <v>41145459.654235199</v>
      </c>
      <c r="L18" s="27">
        <f>GDP!L$42/10000</f>
        <v>42832423.5000588</v>
      </c>
      <c r="M18" s="27">
        <f>GDP!M$42/10000</f>
        <v>44460055.593061104</v>
      </c>
      <c r="N18" s="27">
        <f>GDP!N$42/10000</f>
        <v>48550380.707622699</v>
      </c>
      <c r="O18" s="27">
        <f>GDP!O$42/10000</f>
        <v>55444534.768105105</v>
      </c>
      <c r="P18" s="27">
        <f>GDP!P$42/10000</f>
        <v>63206769.635639794</v>
      </c>
      <c r="Q18" s="27">
        <f>GDP!Q$42/10000</f>
        <v>71486856.457908601</v>
      </c>
      <c r="R18" s="27">
        <f>GDP!R$42/10000</f>
        <v>79278923.811820701</v>
      </c>
      <c r="S18" s="27">
        <f>GDP!S$42/10000</f>
        <v>87206816.193002701</v>
      </c>
      <c r="T18" s="27">
        <f>GDP!T$42/10000</f>
        <v>95317050.098951995</v>
      </c>
      <c r="U18" s="27">
        <f>GDP!U$42/10000</f>
        <v>102751780.00667</v>
      </c>
      <c r="V18" s="27">
        <f>GDP!V$42/10000</f>
        <v>110560915.287177</v>
      </c>
      <c r="W18" s="27">
        <f>GDP!W$42/10000</f>
        <v>119848032.17129999</v>
      </c>
      <c r="X18" s="27">
        <f>GDP!X$42/10000</f>
        <v>129795418.841518</v>
      </c>
      <c r="Y18" s="27">
        <f>GDP!Y$42/10000</f>
        <v>141606801.95609599</v>
      </c>
      <c r="Z18" s="27">
        <f>GDP!Z$42/10000</f>
        <v>155767482.15170601</v>
      </c>
      <c r="AA18" s="27">
        <f>GDP!AA$42/10000</f>
        <v>171499997.84902799</v>
      </c>
      <c r="AB18" s="27">
        <f>GDP!AB$42/10000</f>
        <v>189335997.62532699</v>
      </c>
      <c r="AC18" s="27">
        <f>GDP!AC$42/10000</f>
        <v>211298973.34986499</v>
      </c>
      <c r="AD18" s="27">
        <f>GDP!AD$42/10000</f>
        <v>238767839.88534701</v>
      </c>
      <c r="AE18" s="27">
        <f>GDP!AE$42/10000</f>
        <v>260256945.47502899</v>
      </c>
      <c r="AF18" s="27">
        <f>GDP!AF$42/10000</f>
        <v>293754553.91439533</v>
      </c>
      <c r="AG18" s="27"/>
      <c r="AH18" s="27">
        <f>IF(ISNUMBER(VLOOKUP($B18,Area_GDP_80_09,Seq!C$1,FALSE)/10000),VLOOKUP($B18,Area_GDP_80_09,Seq!C$1,FALSE)/10000,".")</f>
        <v>4988670.0440929998</v>
      </c>
      <c r="AI18" s="27">
        <f>IF(ISNUMBER(VLOOKUP($B18,Area_GDP_80_09,Seq!D$1,FALSE)/10000),VLOOKUP($B18,Area_GDP_80_09,Seq!D$1,FALSE)/10000,".")</f>
        <v>5245479.7080355203</v>
      </c>
      <c r="AJ18" s="27">
        <f>IF(ISNUMBER(VLOOKUP($B18,Area_GDP_80_09,Seq!E$1,FALSE)/10000),VLOOKUP($B18,Area_GDP_80_09,Seq!E$1,FALSE)/10000,".")</f>
        <v>5340361.8569913497</v>
      </c>
      <c r="AK18" s="27">
        <f>IF(ISNUMBER(VLOOKUP($B18,Area_GDP_80_09,Seq!F$1,FALSE)/10000),VLOOKUP($B18,Area_GDP_80_09,Seq!F$1,FALSE)/10000,".")</f>
        <v>5527852.4018484103</v>
      </c>
      <c r="AL18" s="27">
        <f>IF(ISNUMBER(VLOOKUP($B18,Area_GDP_80_09,Seq!G$1,FALSE)/10000),VLOOKUP($B18,Area_GDP_80_09,Seq!G$1,FALSE)/10000,".")</f>
        <v>5577810.6290004803</v>
      </c>
      <c r="AM18" s="27">
        <f>IF(ISNUMBER(VLOOKUP($B18,Area_GDP_80_09,Seq!H$1,FALSE)/10000),VLOOKUP($B18,Area_GDP_80_09,Seq!H$1,FALSE)/10000,".")</f>
        <v>5770123.6426292397</v>
      </c>
      <c r="AN18" s="27">
        <f>IF(ISNUMBER(VLOOKUP($B18,Area_GDP_80_09,Seq!I$1,FALSE)/10000),VLOOKUP($B18,Area_GDP_80_09,Seq!I$1,FALSE)/10000,".")</f>
        <v>6046595.2613762394</v>
      </c>
      <c r="AO18" s="27">
        <f>IF(ISNUMBER(VLOOKUP($B18,Area_GDP_80_09,Seq!J$1,FALSE)/10000),VLOOKUP($B18,Area_GDP_80_09,Seq!J$1,FALSE)/10000,".")</f>
        <v>6481205.6159944003</v>
      </c>
      <c r="AP18" s="27">
        <f>IF(ISNUMBER(VLOOKUP($B18,Area_GDP_80_09,Seq!K$1,FALSE)/10000),VLOOKUP($B18,Area_GDP_80_09,Seq!K$1,FALSE)/10000,".")</f>
        <v>6612394.3690507896</v>
      </c>
      <c r="AQ18" s="27">
        <f>IF(ISNUMBER(VLOOKUP($B18,Area_GDP_80_09,Seq!L$1,FALSE)/10000),VLOOKUP($B18,Area_GDP_80_09,Seq!L$1,FALSE)/10000,".")</f>
        <v>6669865.2074032798</v>
      </c>
      <c r="AR18" s="27">
        <f>IF(ISNUMBER(VLOOKUP($B18,Area_GDP_80_09,Seq!M$1,FALSE)/10000),VLOOKUP($B18,Area_GDP_80_09,Seq!M$1,FALSE)/10000,".")</f>
        <v>7125781.8299665805</v>
      </c>
      <c r="AS18" s="27">
        <f>IF(ISNUMBER(VLOOKUP($B18,Area_GDP_80_09,Seq!N$1,FALSE)/10000),VLOOKUP($B18,Area_GDP_80_09,Seq!N$1,FALSE)/10000,".")</f>
        <v>7674422.7819157299</v>
      </c>
      <c r="AT18" s="27">
        <f>IF(ISNUMBER(VLOOKUP($B18,Area_GDP_80_09,Seq!O$1,FALSE)/10000),VLOOKUP($B18,Area_GDP_80_09,Seq!O$1,FALSE)/10000,".")</f>
        <v>8106323.5706941411</v>
      </c>
      <c r="AU18" s="27">
        <f>IF(ISNUMBER(VLOOKUP($B18,Area_GDP_80_09,Seq!P$1,FALSE)/10000),VLOOKUP($B18,Area_GDP_80_09,Seq!P$1,FALSE)/10000,".")</f>
        <v>8556781.6077742595</v>
      </c>
      <c r="AV18" s="27">
        <f>IF(ISNUMBER(VLOOKUP($B18,Area_GDP_80_09,Seq!Q$1,FALSE)/10000),VLOOKUP($B18,Area_GDP_80_09,Seq!Q$1,FALSE)/10000,".")</f>
        <v>9149922.8083739001</v>
      </c>
      <c r="AW18" s="27">
        <f>IF(ISNUMBER(VLOOKUP($B18,Area_GDP_80_09,Seq!R$1,FALSE)/10000),VLOOKUP($B18,Area_GDP_80_09,Seq!R$1,FALSE)/10000,".")</f>
        <v>9760599.4259879198</v>
      </c>
      <c r="AX18" s="27">
        <f>IF(ISNUMBER(VLOOKUP($B18,Area_GDP_80_09,Seq!S$1,FALSE)/10000),VLOOKUP($B18,Area_GDP_80_09,Seq!S$1,FALSE)/10000,".")</f>
        <v>10310096.6236286</v>
      </c>
      <c r="AY18" s="27">
        <f>IF(ISNUMBER(VLOOKUP($B18,Area_GDP_80_09,Seq!T$1,FALSE)/10000),VLOOKUP($B18,Area_GDP_80_09,Seq!T$1,FALSE)/10000,".")</f>
        <v>10605572.275168</v>
      </c>
      <c r="AZ18" s="27">
        <f>IF(ISNUMBER(VLOOKUP($B18,Area_GDP_80_09,Seq!U$1,FALSE)/10000),VLOOKUP($B18,Area_GDP_80_09,Seq!U$1,FALSE)/10000,".")</f>
        <v>11059264.4291295</v>
      </c>
      <c r="BA18" s="27">
        <f>IF(ISNUMBER(VLOOKUP($B18,Area_GDP_80_09,Seq!V$1,FALSE)/10000),VLOOKUP($B18,Area_GDP_80_09,Seq!V$1,FALSE)/10000,".")</f>
        <v>11424290.8575706</v>
      </c>
      <c r="BB18" s="27">
        <f>IF(ISNUMBER(VLOOKUP($B18,Area_GDP_80_09,Seq!W$1,FALSE)/10000),VLOOKUP($B18,Area_GDP_80_09,Seq!W$1,FALSE)/10000,".")</f>
        <v>12474922.129840801</v>
      </c>
      <c r="BC18" s="27">
        <f>IF(ISNUMBER(VLOOKUP($B18,Area_GDP_80_09,Seq!X$1,FALSE)/10000),VLOOKUP($B18,Area_GDP_80_09,Seq!X$1,FALSE)/10000,".")</f>
        <v>12469625.2163682</v>
      </c>
      <c r="BD18" s="27">
        <f>IF(ISNUMBER(VLOOKUP($B18,Area_GDP_80_09,Seq!Y$1,FALSE)/10000),VLOOKUP($B18,Area_GDP_80_09,Seq!Y$1,FALSE)/10000,".")</f>
        <v>12386717.005492</v>
      </c>
      <c r="BE18" s="27">
        <f>IF(ISNUMBER(VLOOKUP($B18,Area_GDP_80_09,Seq!Z$1,FALSE)/10000),VLOOKUP($B18,Area_GDP_80_09,Seq!Z$1,FALSE)/10000,".")</f>
        <v>12573951.381720699</v>
      </c>
      <c r="BF18" s="27">
        <f>IF(ISNUMBER(VLOOKUP($B18,Area_GDP_80_09,Seq!AA$1,FALSE)/10000),VLOOKUP($B18,Area_GDP_80_09,Seq!AA$1,FALSE)/10000,".")</f>
        <v>13202441.680279601</v>
      </c>
      <c r="BG18" s="27">
        <f>IF(ISNUMBER(VLOOKUP($B18,Area_GDP_80_09,Seq!AB$1,FALSE)/10000),VLOOKUP($B18,Area_GDP_80_09,Seq!AB$1,FALSE)/10000,".")</f>
        <v>13875610.2924773</v>
      </c>
      <c r="BH18" s="27">
        <f>IF(ISNUMBER(VLOOKUP($B18,Area_GDP_80_09,Seq!AC$1,FALSE)/10000),VLOOKUP($B18,Area_GDP_80_09,Seq!AC$1,FALSE)/10000,".")</f>
        <v>14608657.0569745</v>
      </c>
      <c r="BI18" s="27">
        <f>IF(ISNUMBER(VLOOKUP($B18,Area_GDP_80_09,Seq!AD$1,FALSE)/10000),VLOOKUP($B18,Area_GDP_80_09,Seq!AD$1,FALSE)/10000,".")</f>
        <v>15368879.290592199</v>
      </c>
      <c r="BJ18" s="27">
        <f>IF(ISNUMBER(VLOOKUP($B18,Area_GDP_80_09,Seq!AE$1,FALSE)/10000),VLOOKUP($B18,Area_GDP_80_09,Seq!AE$1,FALSE)/10000,".")</f>
        <v>15983781.8545908</v>
      </c>
      <c r="BK18" s="27">
        <f>IF(ISNUMBER(VLOOKUP($B18,Area_GDP_80_09,Seq!AF$1,FALSE)/10000),VLOOKUP($B18,Area_GDP_80_09,Seq!AF$1,FALSE)/10000,".")</f>
        <v>16227393.81421537</v>
      </c>
      <c r="BL18" s="27"/>
      <c r="BM18" s="27"/>
      <c r="BN18" s="27">
        <f>CNPop!A$48</f>
        <v>5.0000000000000001E-3</v>
      </c>
      <c r="BO18" s="27">
        <f>CNPop!B$48</f>
        <v>6.0000000000000001E-3</v>
      </c>
      <c r="BP18" s="27">
        <f>CNPop!C$48</f>
        <v>6.0000000000000001E-3</v>
      </c>
      <c r="BQ18" s="27">
        <f>CNPop!D$48</f>
        <v>7.0000000000000001E-3</v>
      </c>
      <c r="BR18" s="27">
        <f>CNPop!E$48</f>
        <v>7.0000000000000001E-3</v>
      </c>
      <c r="BS18" s="27">
        <f>CNPop!F$48</f>
        <v>8.0000000000000002E-3</v>
      </c>
      <c r="BT18" s="27">
        <f>CNPop!G$48</f>
        <v>8.9999999999999993E-3</v>
      </c>
      <c r="BU18" s="27">
        <f>CNPop!H$48</f>
        <v>0.01</v>
      </c>
      <c r="BV18" s="27">
        <f>CNPop!I$48</f>
        <v>1.0999999999999999E-2</v>
      </c>
      <c r="BW18" s="27">
        <f>CNPop!J$48</f>
        <v>1.2E-2</v>
      </c>
      <c r="BX18" s="27">
        <f>CNPop!K$48</f>
        <v>1.4E-2</v>
      </c>
      <c r="BY18" s="27">
        <f>CNPop!L$48</f>
        <v>1.6E-2</v>
      </c>
      <c r="BZ18" s="27">
        <f>CNPop!M$48</f>
        <v>1.7000000000000001E-2</v>
      </c>
      <c r="CA18" s="27">
        <f>CNPop!N$48</f>
        <v>1.9E-2</v>
      </c>
      <c r="CB18" s="27">
        <f>CNPop!O$48</f>
        <v>2.1000000000000001E-2</v>
      </c>
      <c r="CC18" s="27">
        <f>CNPop!P$48</f>
        <v>2.3E-2</v>
      </c>
      <c r="CD18" s="27">
        <f>CNPop!Q$48</f>
        <v>2.5999999999999999E-2</v>
      </c>
      <c r="CE18" s="27">
        <f>CNPop!R$48</f>
        <v>2.8000000000000001E-2</v>
      </c>
      <c r="CF18" s="27">
        <f>CNPop!S$48</f>
        <v>0.03</v>
      </c>
      <c r="CG18" s="27">
        <f>CNPop!T$48</f>
        <v>3.3000000000000002E-2</v>
      </c>
      <c r="CH18" s="27">
        <f>CNPop!U$48</f>
        <v>3.5999999999999997E-2</v>
      </c>
      <c r="CI18" s="27">
        <f>CNPop!V$48</f>
        <v>3.9E-2</v>
      </c>
      <c r="CJ18" s="27">
        <f>CNPop!W$48</f>
        <v>4.2000000000000003E-2</v>
      </c>
      <c r="CK18" s="27">
        <f>CNPop!X$48</f>
        <v>4.4999999999999998E-2</v>
      </c>
      <c r="CL18" s="27">
        <f>CNPop!Y$48</f>
        <v>4.9000000000000002E-2</v>
      </c>
      <c r="CM18" s="27">
        <f>CNPop!Z$48</f>
        <v>5.1999999999999998E-2</v>
      </c>
      <c r="CN18" s="27">
        <f>CNPop!AA$48</f>
        <v>5.6000000000000001E-2</v>
      </c>
      <c r="CO18" s="27">
        <f>CNPop!AB$48</f>
        <v>0.06</v>
      </c>
      <c r="CP18" s="27">
        <f>CNPop!AC$48</f>
        <v>6.3E-2</v>
      </c>
      <c r="CQ18" s="27"/>
      <c r="CR18" s="27">
        <f t="shared" si="1"/>
        <v>7.8802586381087086E-2</v>
      </c>
      <c r="CS18" s="27">
        <f t="shared" si="2"/>
        <v>7.8802586381087086E-2</v>
      </c>
      <c r="CT18" s="27">
        <f t="shared" si="3"/>
        <v>7.8802586381087086E-2</v>
      </c>
      <c r="CU18" s="27">
        <f t="shared" si="4"/>
        <v>7.8802586381087086E-2</v>
      </c>
      <c r="CV18" s="27">
        <f t="shared" si="5"/>
        <v>7.8802586381087086E-2</v>
      </c>
      <c r="CW18" s="27">
        <f t="shared" si="6"/>
        <v>7.8802586381087086E-2</v>
      </c>
      <c r="CX18" s="27">
        <f t="shared" si="7"/>
        <v>7.8802586381087086E-2</v>
      </c>
      <c r="CY18" s="27">
        <f t="shared" si="8"/>
        <v>7.8802586381087086E-2</v>
      </c>
      <c r="CZ18" s="27">
        <f t="shared" si="9"/>
        <v>7.8802586381087086E-2</v>
      </c>
      <c r="DA18" s="27">
        <f t="shared" si="10"/>
        <v>7.8802586381087086E-2</v>
      </c>
      <c r="DB18" s="27">
        <f t="shared" si="11"/>
        <v>7.8802586381087086E-2</v>
      </c>
      <c r="DC18" s="27">
        <f t="shared" si="12"/>
        <v>7.8802586381087086E-2</v>
      </c>
      <c r="DD18" s="27">
        <f t="shared" si="13"/>
        <v>8.4355551833863673E-2</v>
      </c>
      <c r="DE18" s="27">
        <f t="shared" si="14"/>
        <v>8.4355551833863673E-2</v>
      </c>
      <c r="DF18" s="27">
        <f t="shared" si="15"/>
        <v>8.4355551833863673E-2</v>
      </c>
      <c r="DG18" s="27">
        <f t="shared" si="16"/>
        <v>8.4355551833863673E-2</v>
      </c>
      <c r="DH18" s="27">
        <f t="shared" si="17"/>
        <v>8.4355551833863673E-2</v>
      </c>
      <c r="DI18" s="27">
        <f t="shared" si="18"/>
        <v>8.4355551833863673E-2</v>
      </c>
      <c r="DJ18" s="27">
        <f t="shared" si="19"/>
        <v>8.4355551833863673E-2</v>
      </c>
      <c r="DK18" s="27">
        <f t="shared" si="20"/>
        <v>8.3280000000000007E-2</v>
      </c>
      <c r="DL18" s="27">
        <f t="shared" si="21"/>
        <v>8.1913976784862452E-2</v>
      </c>
      <c r="DM18" s="27">
        <f t="shared" si="22"/>
        <v>8.0727752756639223E-2</v>
      </c>
      <c r="DN18" s="27">
        <f t="shared" si="23"/>
        <v>7.9791933028919335E-2</v>
      </c>
      <c r="DO18" s="27">
        <f t="shared" si="24"/>
        <v>7.8964826524358336E-2</v>
      </c>
      <c r="DP18" s="27">
        <f t="shared" si="25"/>
        <v>7.8123072404170948E-2</v>
      </c>
      <c r="DQ18" s="27">
        <f t="shared" si="26"/>
        <v>7.7245638591073723E-2</v>
      </c>
      <c r="DR18" s="27">
        <f t="shared" si="27"/>
        <v>7.6336390830344353E-2</v>
      </c>
      <c r="DS18" s="27">
        <f t="shared" si="28"/>
        <v>7.5410509602930317E-2</v>
      </c>
      <c r="DT18" s="27">
        <f t="shared" si="36"/>
        <v>7.4503338441331002E-2</v>
      </c>
      <c r="DU18" s="27" t="e">
        <f>IF(ISNA(VLOOKUP(CONCATENATE($B18,".SP.TER.TOTL.IN"),Area_pop_80_09,Seq!B$1,FALSE)),".",VLOOKUP(CONCATENATE($B18,".SP.TER.TOTL.IN"),Area_pop_80_09,Seq!B$1,FALSE)/VLOOKUP(CONCATENATE($B18,".SP.POP.TOTL"),Area_pop_80_09,Seq!B$1,FALSE))</f>
        <v>#VALUE!</v>
      </c>
      <c r="DV18" s="27" t="e">
        <f>IF(ISNA(VLOOKUP(CONCATENATE($B18,".SP.TER.TOTL.IN"),Area_pop_80_09,Seq!C$1,FALSE)),".",VLOOKUP(CONCATENATE($B18,".SP.TER.TOTL.IN"),Area_pop_80_09,Seq!C$1,FALSE)/VLOOKUP(CONCATENATE($B18,".SP.POP.TOTL"),Area_pop_80_09,Seq!C$1,FALSE))</f>
        <v>#VALUE!</v>
      </c>
      <c r="DW18" s="27" t="e">
        <f>IF(ISNA(VLOOKUP(CONCATENATE($B18,".SP.TER.TOTL.IN"),Area_pop_80_09,Seq!D$1,FALSE)),".",VLOOKUP(CONCATENATE($B18,".SP.TER.TOTL.IN"),Area_pop_80_09,Seq!D$1,FALSE)/VLOOKUP(CONCATENATE($B18,".SP.POP.TOTL"),Area_pop_80_09,Seq!D$1,FALSE))</f>
        <v>#VALUE!</v>
      </c>
      <c r="DX18" s="27" t="e">
        <f>IF(ISNA(VLOOKUP(CONCATENATE($B18,".SP.TER.TOTL.IN"),Area_pop_80_09,Seq!E$1,FALSE)),".",VLOOKUP(CONCATENATE($B18,".SP.TER.TOTL.IN"),Area_pop_80_09,Seq!E$1,FALSE)/VLOOKUP(CONCATENATE($B18,".SP.POP.TOTL"),Area_pop_80_09,Seq!E$1,FALSE))</f>
        <v>#VALUE!</v>
      </c>
      <c r="DY18" s="27" t="e">
        <f>IF(ISNA(VLOOKUP(CONCATENATE($B18,".SP.TER.TOTL.IN"),Area_pop_80_09,Seq!F$1,FALSE)),".",VLOOKUP(CONCATENATE($B18,".SP.TER.TOTL.IN"),Area_pop_80_09,Seq!F$1,FALSE)/VLOOKUP(CONCATENATE($B18,".SP.POP.TOTL"),Area_pop_80_09,Seq!F$1,FALSE))</f>
        <v>#VALUE!</v>
      </c>
      <c r="DZ18" s="27" t="e">
        <f>IF(ISNA(VLOOKUP(CONCATENATE($B18,".SP.TER.TOTL.IN"),Area_pop_80_09,Seq!G$1,FALSE)),".",VLOOKUP(CONCATENATE($B18,".SP.TER.TOTL.IN"),Area_pop_80_09,Seq!G$1,FALSE)/VLOOKUP(CONCATENATE($B18,".SP.POP.TOTL"),Area_pop_80_09,Seq!G$1,FALSE))</f>
        <v>#VALUE!</v>
      </c>
      <c r="EA18" s="27" t="e">
        <f>IF(ISNA(VLOOKUP(CONCATENATE($B18,".SP.TER.TOTL.IN"),Area_pop_80_09,Seq!H$1,FALSE)),".",VLOOKUP(CONCATENATE($B18,".SP.TER.TOTL.IN"),Area_pop_80_09,Seq!H$1,FALSE)/VLOOKUP(CONCATENATE($B18,".SP.POP.TOTL"),Area_pop_80_09,Seq!H$1,FALSE))</f>
        <v>#VALUE!</v>
      </c>
      <c r="EB18" s="27" t="e">
        <f>IF(ISNA(VLOOKUP(CONCATENATE($B18,".SP.TER.TOTL.IN"),Area_pop_80_09,Seq!I$1,FALSE)),".",VLOOKUP(CONCATENATE($B18,".SP.TER.TOTL.IN"),Area_pop_80_09,Seq!I$1,FALSE)/VLOOKUP(CONCATENATE($B18,".SP.POP.TOTL"),Area_pop_80_09,Seq!I$1,FALSE))</f>
        <v>#VALUE!</v>
      </c>
      <c r="EC18" s="27" t="e">
        <f>IF(ISNA(VLOOKUP(CONCATENATE($B18,".SP.TER.TOTL.IN"),Area_pop_80_09,Seq!J$1,FALSE)),".",VLOOKUP(CONCATENATE($B18,".SP.TER.TOTL.IN"),Area_pop_80_09,Seq!J$1,FALSE)/VLOOKUP(CONCATENATE($B18,".SP.POP.TOTL"),Area_pop_80_09,Seq!J$1,FALSE))</f>
        <v>#VALUE!</v>
      </c>
      <c r="ED18" s="27" t="e">
        <f>IF(ISNA(VLOOKUP(CONCATENATE($B18,".SP.TER.TOTL.IN"),Area_pop_80_09,Seq!K$1,FALSE)),".",VLOOKUP(CONCATENATE($B18,".SP.TER.TOTL.IN"),Area_pop_80_09,Seq!K$1,FALSE)/VLOOKUP(CONCATENATE($B18,".SP.POP.TOTL"),Area_pop_80_09,Seq!K$1,FALSE))</f>
        <v>#VALUE!</v>
      </c>
      <c r="EE18" s="27" t="e">
        <f>IF(ISNA(VLOOKUP(CONCATENATE($B18,".SP.TER.TOTL.IN"),Area_pop_80_09,Seq!L$1,FALSE)),".",VLOOKUP(CONCATENATE($B18,".SP.TER.TOTL.IN"),Area_pop_80_09,Seq!L$1,FALSE)/VLOOKUP(CONCATENATE($B18,".SP.POP.TOTL"),Area_pop_80_09,Seq!L$1,FALSE))</f>
        <v>#VALUE!</v>
      </c>
      <c r="EF18" s="27">
        <f>IF(ISNA(VLOOKUP(CONCATENATE($B18,".SP.TER.TOTL.IN"),Area_pop_80_09,Seq!M$1,FALSE)),".",VLOOKUP(CONCATENATE($B18,".SP.TER.TOTL.IN"),Area_pop_80_09,Seq!M$1,FALSE)/VLOOKUP(CONCATENATE($B18,".SP.POP.TOTL"),Area_pop_80_09,Seq!M$1,FALSE))</f>
        <v>7.8802586381087086E-2</v>
      </c>
      <c r="EG18" s="27" t="e">
        <f>IF(ISNA(VLOOKUP(CONCATENATE($B18,".SP.TER.TOTL.IN"),Area_pop_80_09,Seq!N$1,FALSE)),".",VLOOKUP(CONCATENATE($B18,".SP.TER.TOTL.IN"),Area_pop_80_09,Seq!N$1,FALSE)/VLOOKUP(CONCATENATE($B18,".SP.POP.TOTL"),Area_pop_80_09,Seq!N$1,FALSE))</f>
        <v>#VALUE!</v>
      </c>
      <c r="EH18" s="27" t="e">
        <f>IF(ISNA(VLOOKUP(CONCATENATE($B18,".SP.TER.TOTL.IN"),Area_pop_80_09,Seq!O$1,FALSE)),".",VLOOKUP(CONCATENATE($B18,".SP.TER.TOTL.IN"),Area_pop_80_09,Seq!O$1,FALSE)/VLOOKUP(CONCATENATE($B18,".SP.POP.TOTL"),Area_pop_80_09,Seq!O$1,FALSE))</f>
        <v>#VALUE!</v>
      </c>
      <c r="EI18" s="27" t="e">
        <f>IF(ISNA(VLOOKUP(CONCATENATE($B18,".SP.TER.TOTL.IN"),Area_pop_80_09,Seq!P$1,FALSE)),".",VLOOKUP(CONCATENATE($B18,".SP.TER.TOTL.IN"),Area_pop_80_09,Seq!P$1,FALSE)/VLOOKUP(CONCATENATE($B18,".SP.POP.TOTL"),Area_pop_80_09,Seq!P$1,FALSE))</f>
        <v>#VALUE!</v>
      </c>
      <c r="EJ18" s="27" t="e">
        <f>IF(ISNA(VLOOKUP(CONCATENATE($B18,".SP.TER.TOTL.IN"),Area_pop_80_09,Seq!Q$1,FALSE)),".",VLOOKUP(CONCATENATE($B18,".SP.TER.TOTL.IN"),Area_pop_80_09,Seq!Q$1,FALSE)/VLOOKUP(CONCATENATE($B18,".SP.POP.TOTL"),Area_pop_80_09,Seq!Q$1,FALSE))</f>
        <v>#VALUE!</v>
      </c>
      <c r="EK18" s="27" t="e">
        <f>IF(ISNA(VLOOKUP(CONCATENATE($B18,".SP.TER.TOTL.IN"),Area_pop_80_09,Seq!R$1,FALSE)),".",VLOOKUP(CONCATENATE($B18,".SP.TER.TOTL.IN"),Area_pop_80_09,Seq!R$1,FALSE)/VLOOKUP(CONCATENATE($B18,".SP.POP.TOTL"),Area_pop_80_09,Seq!R$1,FALSE))</f>
        <v>#VALUE!</v>
      </c>
      <c r="EL18" s="27" t="e">
        <f>IF(ISNA(VLOOKUP(CONCATENATE($B18,".SP.TER.TOTL.IN"),Area_pop_80_09,Seq!S$1,FALSE)),".",VLOOKUP(CONCATENATE($B18,".SP.TER.TOTL.IN"),Area_pop_80_09,Seq!S$1,FALSE)/VLOOKUP(CONCATENATE($B18,".SP.POP.TOTL"),Area_pop_80_09,Seq!S$1,FALSE))</f>
        <v>#VALUE!</v>
      </c>
      <c r="EM18" s="27">
        <f>IF(ISNA(VLOOKUP(CONCATENATE($B18,".SP.TER.TOTL.IN"),Area_pop_80_09,Seq!T$1,FALSE)),".",VLOOKUP(CONCATENATE($B18,".SP.TER.TOTL.IN"),Area_pop_80_09,Seq!T$1,FALSE)/VLOOKUP(CONCATENATE($B18,".SP.POP.TOTL"),Area_pop_80_09,Seq!T$1,FALSE))</f>
        <v>8.4355551833863673E-2</v>
      </c>
      <c r="EN18" s="27">
        <f>IF(ISNA(VLOOKUP(CONCATENATE($B18,".SP.TER.TOTL.IN"),Area_pop_80_09,Seq!U$1,FALSE)),".",VLOOKUP(CONCATENATE($B18,".SP.TER.TOTL.IN"),Area_pop_80_09,Seq!U$1,FALSE)/VLOOKUP(CONCATENATE($B18,".SP.POP.TOTL"),Area_pop_80_09,Seq!U$1,FALSE))</f>
        <v>8.3280000000000007E-2</v>
      </c>
      <c r="EO18" s="27">
        <f>IF(ISNA(VLOOKUP(CONCATENATE($B18,".SP.TER.TOTL.IN"),Area_pop_80_09,Seq!V$1,FALSE)),".",VLOOKUP(CONCATENATE($B18,".SP.TER.TOTL.IN"),Area_pop_80_09,Seq!V$1,FALSE)/VLOOKUP(CONCATENATE($B18,".SP.POP.TOTL"),Area_pop_80_09,Seq!V$1,FALSE))</f>
        <v>8.1913976784862452E-2</v>
      </c>
      <c r="EP18" s="27">
        <f>IF(ISNA(VLOOKUP(CONCATENATE($B18,".SP.TER.TOTL.IN"),Area_pop_80_09,Seq!W$1,FALSE)),".",VLOOKUP(CONCATENATE($B18,".SP.TER.TOTL.IN"),Area_pop_80_09,Seq!W$1,FALSE)/VLOOKUP(CONCATENATE($B18,".SP.POP.TOTL"),Area_pop_80_09,Seq!W$1,FALSE))</f>
        <v>8.0727752756639223E-2</v>
      </c>
      <c r="EQ18" s="27">
        <f>IF(ISNA(VLOOKUP(CONCATENATE($B18,".SP.TER.TOTL.IN"),Area_pop_80_09,Seq!X$1,FALSE)),".",VLOOKUP(CONCATENATE($B18,".SP.TER.TOTL.IN"),Area_pop_80_09,Seq!X$1,FALSE)/VLOOKUP(CONCATENATE($B18,".SP.POP.TOTL"),Area_pop_80_09,Seq!X$1,FALSE))</f>
        <v>7.9791933028919335E-2</v>
      </c>
      <c r="ER18" s="27">
        <f>IF(ISNA(VLOOKUP(CONCATENATE($B18,".SP.TER.TOTL.IN"),Area_pop_80_09,Seq!Y$1,FALSE)),".",VLOOKUP(CONCATENATE($B18,".SP.TER.TOTL.IN"),Area_pop_80_09,Seq!Y$1,FALSE)/VLOOKUP(CONCATENATE($B18,".SP.POP.TOTL"),Area_pop_80_09,Seq!Y$1,FALSE))</f>
        <v>7.8964826524358336E-2</v>
      </c>
      <c r="ES18" s="27">
        <f>IF(ISNA(VLOOKUP(CONCATENATE($B18,".SP.TER.TOTL.IN"),Area_pop_80_09,Seq!Z$1,FALSE)),".",VLOOKUP(CONCATENATE($B18,".SP.TER.TOTL.IN"),Area_pop_80_09,Seq!Z$1,FALSE)/VLOOKUP(CONCATENATE($B18,".SP.POP.TOTL"),Area_pop_80_09,Seq!Z$1,FALSE))</f>
        <v>7.8123072404170948E-2</v>
      </c>
      <c r="ET18" s="27">
        <f>IF(ISNA(VLOOKUP(CONCATENATE($B18,".SP.TER.TOTL.IN"),Area_pop_80_09,Seq!AA$1,FALSE)),".",VLOOKUP(CONCATENATE($B18,".SP.TER.TOTL.IN"),Area_pop_80_09,Seq!AA$1,FALSE)/VLOOKUP(CONCATENATE($B18,".SP.POP.TOTL"),Area_pop_80_09,Seq!AA$1,FALSE))</f>
        <v>7.7245638591073723E-2</v>
      </c>
      <c r="EU18" s="27">
        <f>IF(ISNA(VLOOKUP(CONCATENATE($B18,".SP.TER.TOTL.IN"),Area_pop_80_09,Seq!AB$1,FALSE)),".",VLOOKUP(CONCATENATE($B18,".SP.TER.TOTL.IN"),Area_pop_80_09,Seq!AB$1,FALSE)/VLOOKUP(CONCATENATE($B18,".SP.POP.TOTL"),Area_pop_80_09,Seq!AB$1,FALSE))</f>
        <v>7.6336390830344353E-2</v>
      </c>
      <c r="EV18" s="27">
        <f>IF(ISNA(VLOOKUP(CONCATENATE($B18,".SP.TER.TOTL.IN"),Area_pop_80_09,Seq!AC$1,FALSE)),".",VLOOKUP(CONCATENATE($B18,".SP.TER.TOTL.IN"),Area_pop_80_09,Seq!AC$1,FALSE)/VLOOKUP(CONCATENATE($B18,".SP.POP.TOTL"),Area_pop_80_09,Seq!AC$1,FALSE))</f>
        <v>7.5410509602930317E-2</v>
      </c>
      <c r="EW18" s="27">
        <f>IF(ISNA(VLOOKUP(CONCATENATE($B18,".SP.TER.TOTL.IN"),Area_pop_80_09,Seq!AD$1,FALSE)),".",VLOOKUP(CONCATENATE($B18,".SP.TER.TOTL.IN"),Area_pop_80_09,Seq!AD$1,FALSE)/VLOOKUP(CONCATENATE($B18,".SP.POP.TOTL"),Area_pop_80_09,Seq!AD$1,FALSE))</f>
        <v>7.4503338441331002E-2</v>
      </c>
      <c r="EX18" s="27"/>
      <c r="EY18" s="27"/>
      <c r="EZ18" s="27" t="str">
        <f t="shared" si="29"/>
        <v>.</v>
      </c>
      <c r="FA18" s="27" t="str">
        <f t="shared" si="30"/>
        <v>.</v>
      </c>
      <c r="FB18" s="27">
        <f t="shared" si="37"/>
        <v>3.6571792017808871E-3</v>
      </c>
      <c r="FC18" s="9" t="str">
        <f>IF(VLOOKUP($B18,EM_80!$B$1:$C$201,2,FALSE)&gt;0,VLOOKUP($B18,EM_80!$B$1:$C$201,2,FALSE),".")</f>
        <v>.</v>
      </c>
      <c r="FD18" s="9" t="str">
        <f t="shared" si="31"/>
        <v>.</v>
      </c>
      <c r="FE18" s="9">
        <f t="shared" si="32"/>
        <v>23000</v>
      </c>
      <c r="FF18">
        <f t="shared" si="33"/>
        <v>3878000</v>
      </c>
      <c r="FG18">
        <f t="shared" si="34"/>
        <v>4660000</v>
      </c>
      <c r="FH18">
        <f t="shared" si="35"/>
        <v>6289000</v>
      </c>
      <c r="FJ18" s="9" t="str">
        <f>IF(ISNA(VLOOKUP($B18,Area_EM_90,Seq!C$1,FALSE)),".",VLOOKUP($B18,Area_EM_90,Seq!C$1,FALSE))</f>
        <v>.</v>
      </c>
      <c r="FK18" s="9" t="str">
        <f>IF(ISNA(VLOOKUP($B18,Area_EM_90,Seq!D$1,FALSE)),".",VLOOKUP($B18,Area_EM_90,Seq!D$1,FALSE))</f>
        <v>.</v>
      </c>
      <c r="FL18" s="9" t="str">
        <f>IF(ISNA(VLOOKUP($B18,Area_EM_90,Seq!E$1,FALSE)),".",VLOOKUP($B18,Area_EM_90,Seq!E$1,FALSE))</f>
        <v>.</v>
      </c>
      <c r="FM18" s="9" t="str">
        <f>IF(ISNA(VLOOKUP($B18,Area_EM_90,Seq!F$1,FALSE)),".",VLOOKUP($B18,Area_EM_90,Seq!F$1,FALSE))</f>
        <v>.</v>
      </c>
      <c r="FN18" s="9" t="str">
        <f>IF(ISNA(VLOOKUP($B18,Area_EM_90,Seq!G$1,FALSE)),".",VLOOKUP($B18,Area_EM_90,Seq!G$1,FALSE))</f>
        <v>.</v>
      </c>
      <c r="FO18" s="9" t="str">
        <f>IF(ISNA(VLOOKUP($B18,Area_EM_90,Seq!H$1,FALSE)),".",VLOOKUP($B18,Area_EM_90,Seq!H$1,FALSE))</f>
        <v>.</v>
      </c>
      <c r="FP18" s="9" t="str">
        <f>IF(ISNA(VLOOKUP($B18,Area_EM_90,Seq!I$1,FALSE)),".",VLOOKUP($B18,Area_EM_90,Seq!I$1,FALSE))</f>
        <v>.</v>
      </c>
      <c r="FQ18" s="9" t="str">
        <f>IF(ISNA(VLOOKUP($B18,Area_EM_90,Seq!J$1,FALSE)),".",VLOOKUP($B18,Area_EM_90,Seq!J$1,FALSE))</f>
        <v>.</v>
      </c>
      <c r="FR18" s="9" t="str">
        <f>IF(ISNA(VLOOKUP($B18,Area_EM_00,Seq!C$1,FALSE)),".",VLOOKUP($B18,Area_EM_00,Seq!C$1,FALSE))</f>
        <v>.</v>
      </c>
      <c r="FS18" s="9" t="str">
        <f>IF(ISNA(VLOOKUP($B18,Area_EM_00,Seq!D$1,FALSE)),".",VLOOKUP($B18,Area_EM_00,Seq!D$1,FALSE))</f>
        <v>.</v>
      </c>
      <c r="FT18" s="9" t="str">
        <f>IF(ISNA(VLOOKUP($B18,Area_EM_00,Seq!E$1,FALSE)),".",VLOOKUP($B18,Area_EM_00,Seq!E$1,FALSE))</f>
        <v>.</v>
      </c>
      <c r="FU18" s="9" t="str">
        <f>IF(ISNA(VLOOKUP($B18,Area_EM_00,Seq!F$1,FALSE)),".",VLOOKUP($B18,Area_EM_00,Seq!F$1,FALSE))</f>
        <v>.</v>
      </c>
      <c r="FV18" s="9" t="str">
        <f>IF(ISNA(VLOOKUP($B18,Area_EM_00,Seq!G$1,FALSE)),".",VLOOKUP($B18,Area_EM_00,Seq!G$1,FALSE))</f>
        <v>.</v>
      </c>
      <c r="FW18" s="9" t="str">
        <f>IF(ISNA(VLOOKUP($B18,Area_EM_00,Seq!H$1,FALSE)),".",VLOOKUP($B18,Area_EM_00,Seq!H$1,FALSE))</f>
        <v>.</v>
      </c>
      <c r="FX18" s="9" t="str">
        <f>IF(ISNA(VLOOKUP($B18,Area_EM_00,Seq!I$1,FALSE)),".",VLOOKUP($B18,Area_EM_00,Seq!I$1,FALSE))</f>
        <v>.</v>
      </c>
      <c r="FY18" s="9" t="str">
        <f>IF(ISNA(VLOOKUP($B18,Area_EM_00,Seq!J$1,FALSE)),".",VLOOKUP($B18,Area_EM_00,Seq!J$1,FALSE))</f>
        <v>.</v>
      </c>
      <c r="GA18" s="27"/>
    </row>
    <row r="19" spans="1:183">
      <c r="A19" s="25" t="s">
        <v>2348</v>
      </c>
      <c r="B19" s="26" t="str">
        <f t="shared" si="0"/>
        <v>Japan</v>
      </c>
      <c r="C19" s="27">
        <f>GDP!C$42/10000</f>
        <v>18294194.281532999</v>
      </c>
      <c r="D19" s="27">
        <f>GDP!D$42/10000</f>
        <v>19245492.3841727</v>
      </c>
      <c r="E19" s="27">
        <f>GDP!E$42/10000</f>
        <v>20996832.1911324</v>
      </c>
      <c r="F19" s="27">
        <f>GDP!F$42/10000</f>
        <v>23285486.8999658</v>
      </c>
      <c r="G19" s="27">
        <f>GDP!G$42/10000</f>
        <v>26824880.9087606</v>
      </c>
      <c r="H19" s="27">
        <f>GDP!H$42/10000</f>
        <v>30446239.831443299</v>
      </c>
      <c r="I19" s="27">
        <f>GDP!I$42/10000</f>
        <v>33125508.936610304</v>
      </c>
      <c r="J19" s="27">
        <f>GDP!J$42/10000</f>
        <v>36968067.973257102</v>
      </c>
      <c r="K19" s="27">
        <f>GDP!K$42/10000</f>
        <v>41145459.654235199</v>
      </c>
      <c r="L19" s="27">
        <f>GDP!L$42/10000</f>
        <v>42832423.5000588</v>
      </c>
      <c r="M19" s="27">
        <f>GDP!M$42/10000</f>
        <v>44460055.593061104</v>
      </c>
      <c r="N19" s="27">
        <f>GDP!N$42/10000</f>
        <v>48550380.707622699</v>
      </c>
      <c r="O19" s="27">
        <f>GDP!O$42/10000</f>
        <v>55444534.768105105</v>
      </c>
      <c r="P19" s="27">
        <f>GDP!P$42/10000</f>
        <v>63206769.635639794</v>
      </c>
      <c r="Q19" s="27">
        <f>GDP!Q$42/10000</f>
        <v>71486856.457908601</v>
      </c>
      <c r="R19" s="27">
        <f>GDP!R$42/10000</f>
        <v>79278923.811820701</v>
      </c>
      <c r="S19" s="27">
        <f>GDP!S$42/10000</f>
        <v>87206816.193002701</v>
      </c>
      <c r="T19" s="27">
        <f>GDP!T$42/10000</f>
        <v>95317050.098951995</v>
      </c>
      <c r="U19" s="27">
        <f>GDP!U$42/10000</f>
        <v>102751780.00667</v>
      </c>
      <c r="V19" s="27">
        <f>GDP!V$42/10000</f>
        <v>110560915.287177</v>
      </c>
      <c r="W19" s="27">
        <f>GDP!W$42/10000</f>
        <v>119848032.17129999</v>
      </c>
      <c r="X19" s="27">
        <f>GDP!X$42/10000</f>
        <v>129795418.841518</v>
      </c>
      <c r="Y19" s="27">
        <f>GDP!Y$42/10000</f>
        <v>141606801.95609599</v>
      </c>
      <c r="Z19" s="27">
        <f>GDP!Z$42/10000</f>
        <v>155767482.15170601</v>
      </c>
      <c r="AA19" s="27">
        <f>GDP!AA$42/10000</f>
        <v>171499997.84902799</v>
      </c>
      <c r="AB19" s="27">
        <f>GDP!AB$42/10000</f>
        <v>189335997.62532699</v>
      </c>
      <c r="AC19" s="27">
        <f>GDP!AC$42/10000</f>
        <v>211298973.34986499</v>
      </c>
      <c r="AD19" s="27">
        <f>GDP!AD$42/10000</f>
        <v>238767839.88534701</v>
      </c>
      <c r="AE19" s="27">
        <f>GDP!AE$42/10000</f>
        <v>260256945.47502899</v>
      </c>
      <c r="AF19" s="27">
        <f>GDP!AF$42/10000</f>
        <v>293754553.91439533</v>
      </c>
      <c r="AG19" s="27"/>
      <c r="AH19" s="27">
        <f>IF(ISNUMBER(VLOOKUP($B19,Area_GDP_80_09,Seq!C$1,FALSE)/10000),VLOOKUP($B19,Area_GDP_80_09,Seq!C$1,FALSE)/10000,".")</f>
        <v>280060698.73939198</v>
      </c>
      <c r="AI19" s="27">
        <f>IF(ISNUMBER(VLOOKUP($B19,Area_GDP_80_09,Seq!D$1,FALSE)/10000),VLOOKUP($B19,Area_GDP_80_09,Seq!D$1,FALSE)/10000,".")</f>
        <v>288276131.878941</v>
      </c>
      <c r="AJ19" s="27">
        <f>IF(ISNUMBER(VLOOKUP($B19,Area_GDP_80_09,Seq!E$1,FALSE)/10000),VLOOKUP($B19,Area_GDP_80_09,Seq!E$1,FALSE)/10000,".")</f>
        <v>296245078.80536902</v>
      </c>
      <c r="AK19" s="27">
        <f>IF(ISNUMBER(VLOOKUP($B19,Area_GDP_80_09,Seq!F$1,FALSE)/10000),VLOOKUP($B19,Area_GDP_80_09,Seq!F$1,FALSE)/10000,".")</f>
        <v>301019989.69985801</v>
      </c>
      <c r="AL19" s="27">
        <f>IF(ISNUMBER(VLOOKUP($B19,Area_GDP_80_09,Seq!G$1,FALSE)/10000),VLOOKUP($B19,Area_GDP_80_09,Seq!G$1,FALSE)/10000,".")</f>
        <v>310408557.93366098</v>
      </c>
      <c r="AM19" s="27">
        <f>IF(ISNUMBER(VLOOKUP($B19,Area_GDP_80_09,Seq!H$1,FALSE)/10000),VLOOKUP($B19,Area_GDP_80_09,Seq!H$1,FALSE)/10000,".")</f>
        <v>326184840.51018196</v>
      </c>
      <c r="AN19" s="27">
        <f>IF(ISNUMBER(VLOOKUP($B19,Area_GDP_80_09,Seq!I$1,FALSE)/10000),VLOOKUP($B19,Area_GDP_80_09,Seq!I$1,FALSE)/10000,".")</f>
        <v>335835635.70901603</v>
      </c>
      <c r="AO19" s="27">
        <f>IF(ISNUMBER(VLOOKUP($B19,Area_GDP_80_09,Seq!J$1,FALSE)/10000),VLOOKUP($B19,Area_GDP_80_09,Seq!J$1,FALSE)/10000,".")</f>
        <v>348580566.69342202</v>
      </c>
      <c r="AP19" s="27">
        <f>IF(ISNUMBER(VLOOKUP($B19,Area_GDP_80_09,Seq!K$1,FALSE)/10000),VLOOKUP($B19,Area_GDP_80_09,Seq!K$1,FALSE)/10000,".")</f>
        <v>372161233.60444701</v>
      </c>
      <c r="AQ19" s="27">
        <f>IF(ISNUMBER(VLOOKUP($B19,Area_GDP_80_09,Seq!L$1,FALSE)/10000),VLOOKUP($B19,Area_GDP_80_09,Seq!L$1,FALSE)/10000,".")</f>
        <v>391852050.51709503</v>
      </c>
      <c r="AR19" s="27">
        <f>IF(ISNUMBER(VLOOKUP($B19,Area_GDP_80_09,Seq!M$1,FALSE)/10000),VLOOKUP($B19,Area_GDP_80_09,Seq!M$1,FALSE)/10000,".")</f>
        <v>412234120.01057899</v>
      </c>
      <c r="AS19" s="27">
        <f>IF(ISNUMBER(VLOOKUP($B19,Area_GDP_80_09,Seq!N$1,FALSE)/10000),VLOOKUP($B19,Area_GDP_80_09,Seq!N$1,FALSE)/10000,".")</f>
        <v>426046830.20076001</v>
      </c>
      <c r="AT19" s="27">
        <f>IF(ISNUMBER(VLOOKUP($B19,Area_GDP_80_09,Seq!O$1,FALSE)/10000),VLOOKUP($B19,Area_GDP_80_09,Seq!O$1,FALSE)/10000,".")</f>
        <v>430187906.51924801</v>
      </c>
      <c r="AU19" s="27">
        <f>IF(ISNUMBER(VLOOKUP($B19,Area_GDP_80_09,Seq!P$1,FALSE)/10000),VLOOKUP($B19,Area_GDP_80_09,Seq!P$1,FALSE)/10000,".")</f>
        <v>431253002.584315</v>
      </c>
      <c r="AV19" s="27">
        <f>IF(ISNUMBER(VLOOKUP($B19,Area_GDP_80_09,Seq!Q$1,FALSE)/10000),VLOOKUP($B19,Area_GDP_80_09,Seq!Q$1,FALSE)/10000,".")</f>
        <v>435990886.78658801</v>
      </c>
      <c r="AW19" s="27">
        <f>IF(ISNUMBER(VLOOKUP($B19,Area_GDP_80_09,Seq!R$1,FALSE)/10000),VLOOKUP($B19,Area_GDP_80_09,Seq!R$1,FALSE)/10000,".")</f>
        <v>444537148.34525001</v>
      </c>
      <c r="AX19" s="27">
        <f>IF(ISNUMBER(VLOOKUP($B19,Area_GDP_80_09,Seq!S$1,FALSE)/10000),VLOOKUP($B19,Area_GDP_80_09,Seq!S$1,FALSE)/10000,".")</f>
        <v>456744489.84136903</v>
      </c>
      <c r="AY19" s="27">
        <f>IF(ISNUMBER(VLOOKUP($B19,Area_GDP_80_09,Seq!T$1,FALSE)/10000),VLOOKUP($B19,Area_GDP_80_09,Seq!T$1,FALSE)/10000,".")</f>
        <v>463917660.84693205</v>
      </c>
      <c r="AZ19" s="27">
        <f>IF(ISNUMBER(VLOOKUP($B19,Area_GDP_80_09,Seq!U$1,FALSE)/10000),VLOOKUP($B19,Area_GDP_80_09,Seq!U$1,FALSE)/10000,".")</f>
        <v>454410393.678868</v>
      </c>
      <c r="BA19" s="27">
        <f>IF(ISNUMBER(VLOOKUP($B19,Area_GDP_80_09,Seq!V$1,FALSE)/10000),VLOOKUP($B19,Area_GDP_80_09,Seq!V$1,FALSE)/10000,".")</f>
        <v>453766476.284154</v>
      </c>
      <c r="BB19" s="27">
        <f>IF(ISNUMBER(VLOOKUP($B19,Area_GDP_80_09,Seq!W$1,FALSE)/10000),VLOOKUP($B19,Area_GDP_80_09,Seq!W$1,FALSE)/10000,".")</f>
        <v>466744830.21003896</v>
      </c>
      <c r="BC19" s="27">
        <f>IF(ISNUMBER(VLOOKUP($B19,Area_GDP_80_09,Seq!X$1,FALSE)/10000),VLOOKUP($B19,Area_GDP_80_09,Seq!X$1,FALSE)/10000,".")</f>
        <v>467605458.61152196</v>
      </c>
      <c r="BD19" s="27">
        <f>IF(ISNUMBER(VLOOKUP($B19,Area_GDP_80_09,Seq!Y$1,FALSE)/10000),VLOOKUP($B19,Area_GDP_80_09,Seq!Y$1,FALSE)/10000,".")</f>
        <v>468831786.79633093</v>
      </c>
      <c r="BE19" s="27">
        <f>IF(ISNUMBER(VLOOKUP($B19,Area_GDP_80_09,Seq!Z$1,FALSE)/10000),VLOOKUP($B19,Area_GDP_80_09,Seq!Z$1,FALSE)/10000,".")</f>
        <v>475458912.91739905</v>
      </c>
      <c r="BF19" s="27">
        <f>IF(ISNUMBER(VLOOKUP($B19,Area_GDP_80_09,Seq!AA$1,FALSE)/10000),VLOOKUP($B19,Area_GDP_80_09,Seq!AA$1,FALSE)/10000,".")</f>
        <v>488506751.60417801</v>
      </c>
      <c r="BG19" s="27">
        <f>IF(ISNUMBER(VLOOKUP($B19,Area_GDP_80_09,Seq!AB$1,FALSE)/10000),VLOOKUP($B19,Area_GDP_80_09,Seq!AB$1,FALSE)/10000,".")</f>
        <v>497954924.25683498</v>
      </c>
      <c r="BH19" s="27">
        <f>IF(ISNUMBER(VLOOKUP($B19,Area_GDP_80_09,Seq!AC$1,FALSE)/10000),VLOOKUP($B19,Area_GDP_80_09,Seq!AC$1,FALSE)/10000,".")</f>
        <v>508110561.821733</v>
      </c>
      <c r="BI19" s="27">
        <f>IF(ISNUMBER(VLOOKUP($B19,Area_GDP_80_09,Seq!AD$1,FALSE)/10000),VLOOKUP($B19,Area_GDP_80_09,Seq!AD$1,FALSE)/10000,".")</f>
        <v>520270033.91623497</v>
      </c>
      <c r="BJ19" s="27">
        <f>IF(ISNUMBER(VLOOKUP($B19,Area_GDP_80_09,Seq!AE$1,FALSE)/10000),VLOOKUP($B19,Area_GDP_80_09,Seq!AE$1,FALSE)/10000,".")</f>
        <v>516628143.67882097</v>
      </c>
      <c r="BK19" s="27">
        <f>IF(ISNUMBER(VLOOKUP($B19,Area_GDP_80_09,Seq!AF$1,FALSE)/10000),VLOOKUP($B19,Area_GDP_80_09,Seq!AF$1,FALSE)/10000,".")</f>
        <v>486989992.1589005</v>
      </c>
      <c r="BL19" s="27"/>
      <c r="BM19" s="27"/>
      <c r="BN19" s="27">
        <f>CNPop!A$48</f>
        <v>5.0000000000000001E-3</v>
      </c>
      <c r="BO19" s="27">
        <f>CNPop!B$48</f>
        <v>6.0000000000000001E-3</v>
      </c>
      <c r="BP19" s="27">
        <f>CNPop!C$48</f>
        <v>6.0000000000000001E-3</v>
      </c>
      <c r="BQ19" s="27">
        <f>CNPop!D$48</f>
        <v>7.0000000000000001E-3</v>
      </c>
      <c r="BR19" s="27">
        <f>CNPop!E$48</f>
        <v>7.0000000000000001E-3</v>
      </c>
      <c r="BS19" s="27">
        <f>CNPop!F$48</f>
        <v>8.0000000000000002E-3</v>
      </c>
      <c r="BT19" s="27">
        <f>CNPop!G$48</f>
        <v>8.9999999999999993E-3</v>
      </c>
      <c r="BU19" s="27">
        <f>CNPop!H$48</f>
        <v>0.01</v>
      </c>
      <c r="BV19" s="27">
        <f>CNPop!I$48</f>
        <v>1.0999999999999999E-2</v>
      </c>
      <c r="BW19" s="27">
        <f>CNPop!J$48</f>
        <v>1.2E-2</v>
      </c>
      <c r="BX19" s="27">
        <f>CNPop!K$48</f>
        <v>1.4E-2</v>
      </c>
      <c r="BY19" s="27">
        <f>CNPop!L$48</f>
        <v>1.6E-2</v>
      </c>
      <c r="BZ19" s="27">
        <f>CNPop!M$48</f>
        <v>1.7000000000000001E-2</v>
      </c>
      <c r="CA19" s="27">
        <f>CNPop!N$48</f>
        <v>1.9E-2</v>
      </c>
      <c r="CB19" s="27">
        <f>CNPop!O$48</f>
        <v>2.1000000000000001E-2</v>
      </c>
      <c r="CC19" s="27">
        <f>CNPop!P$48</f>
        <v>2.3E-2</v>
      </c>
      <c r="CD19" s="27">
        <f>CNPop!Q$48</f>
        <v>2.5999999999999999E-2</v>
      </c>
      <c r="CE19" s="27">
        <f>CNPop!R$48</f>
        <v>2.8000000000000001E-2</v>
      </c>
      <c r="CF19" s="27">
        <f>CNPop!S$48</f>
        <v>0.03</v>
      </c>
      <c r="CG19" s="27">
        <f>CNPop!T$48</f>
        <v>3.3000000000000002E-2</v>
      </c>
      <c r="CH19" s="27">
        <f>CNPop!U$48</f>
        <v>3.5999999999999997E-2</v>
      </c>
      <c r="CI19" s="27">
        <f>CNPop!V$48</f>
        <v>3.9E-2</v>
      </c>
      <c r="CJ19" s="27">
        <f>CNPop!W$48</f>
        <v>4.2000000000000003E-2</v>
      </c>
      <c r="CK19" s="27">
        <f>CNPop!X$48</f>
        <v>4.4999999999999998E-2</v>
      </c>
      <c r="CL19" s="27">
        <f>CNPop!Y$48</f>
        <v>4.9000000000000002E-2</v>
      </c>
      <c r="CM19" s="27">
        <f>CNPop!Z$48</f>
        <v>5.1999999999999998E-2</v>
      </c>
      <c r="CN19" s="27">
        <f>CNPop!AA$48</f>
        <v>5.6000000000000001E-2</v>
      </c>
      <c r="CO19" s="27">
        <f>CNPop!AB$48</f>
        <v>0.06</v>
      </c>
      <c r="CP19" s="27">
        <f>CNPop!AC$48</f>
        <v>6.3E-2</v>
      </c>
      <c r="CQ19" s="27"/>
      <c r="CR19" s="27">
        <f t="shared" si="1"/>
        <v>7.5886960240798579E-2</v>
      </c>
      <c r="CS19" s="27">
        <f t="shared" si="2"/>
        <v>7.5886960240798579E-2</v>
      </c>
      <c r="CT19" s="27">
        <f t="shared" si="3"/>
        <v>7.5886960240798579E-2</v>
      </c>
      <c r="CU19" s="27">
        <f t="shared" si="4"/>
        <v>7.5886960240798579E-2</v>
      </c>
      <c r="CV19" s="27">
        <f t="shared" si="5"/>
        <v>7.5886960240798579E-2</v>
      </c>
      <c r="CW19" s="27">
        <f t="shared" si="6"/>
        <v>7.5886960240798579E-2</v>
      </c>
      <c r="CX19" s="27">
        <f t="shared" si="7"/>
        <v>7.5886960240798579E-2</v>
      </c>
      <c r="CY19" s="27">
        <f t="shared" si="8"/>
        <v>7.5886960240798579E-2</v>
      </c>
      <c r="CZ19" s="27">
        <f t="shared" si="9"/>
        <v>7.5886960240798579E-2</v>
      </c>
      <c r="DA19" s="27">
        <f t="shared" si="10"/>
        <v>7.5886960240798579E-2</v>
      </c>
      <c r="DB19" s="27">
        <f t="shared" si="11"/>
        <v>7.5886960240798579E-2</v>
      </c>
      <c r="DC19" s="27">
        <f t="shared" si="12"/>
        <v>7.5886960240798579E-2</v>
      </c>
      <c r="DD19" s="27">
        <f t="shared" si="13"/>
        <v>7.1990048255675981E-2</v>
      </c>
      <c r="DE19" s="27">
        <f t="shared" si="14"/>
        <v>7.1990048255675981E-2</v>
      </c>
      <c r="DF19" s="27">
        <f t="shared" si="15"/>
        <v>7.1990048255675981E-2</v>
      </c>
      <c r="DG19" s="27">
        <f t="shared" si="16"/>
        <v>7.1990048255675981E-2</v>
      </c>
      <c r="DH19" s="27">
        <f t="shared" si="17"/>
        <v>7.1990048255675981E-2</v>
      </c>
      <c r="DI19" s="27">
        <f t="shared" si="18"/>
        <v>7.1990048255675981E-2</v>
      </c>
      <c r="DJ19" s="27">
        <f t="shared" si="19"/>
        <v>7.1990048255675981E-2</v>
      </c>
      <c r="DK19" s="27">
        <f t="shared" si="20"/>
        <v>6.8870209238057645E-2</v>
      </c>
      <c r="DL19" s="27">
        <f t="shared" si="21"/>
        <v>6.5825262079293761E-2</v>
      </c>
      <c r="DM19" s="27">
        <f t="shared" si="22"/>
        <v>6.3169989539831217E-2</v>
      </c>
      <c r="DN19" s="27">
        <f t="shared" si="23"/>
        <v>6.1065589077641334E-2</v>
      </c>
      <c r="DO19" s="27">
        <f t="shared" si="24"/>
        <v>5.9441409981365198E-2</v>
      </c>
      <c r="DP19" s="27">
        <f t="shared" si="25"/>
        <v>5.8240589851363093E-2</v>
      </c>
      <c r="DQ19" s="27">
        <f t="shared" si="26"/>
        <v>5.7120917564743724E-2</v>
      </c>
      <c r="DR19" s="27">
        <f t="shared" si="27"/>
        <v>5.5906673659162777E-2</v>
      </c>
      <c r="DS19" s="27">
        <f t="shared" si="28"/>
        <v>5.4538382219717733E-2</v>
      </c>
      <c r="DT19" s="27">
        <f t="shared" si="36"/>
        <v>5.3147700933408509E-2</v>
      </c>
      <c r="DU19" s="27" t="e">
        <f>IF(ISNA(VLOOKUP(CONCATENATE($B19,".SP.TER.TOTL.IN"),Area_pop_80_09,Seq!B$1,FALSE)),".",VLOOKUP(CONCATENATE($B19,".SP.TER.TOTL.IN"),Area_pop_80_09,Seq!B$1,FALSE)/VLOOKUP(CONCATENATE($B19,".SP.POP.TOTL"),Area_pop_80_09,Seq!B$1,FALSE))</f>
        <v>#VALUE!</v>
      </c>
      <c r="DV19" s="27" t="e">
        <f>IF(ISNA(VLOOKUP(CONCATENATE($B19,".SP.TER.TOTL.IN"),Area_pop_80_09,Seq!C$1,FALSE)),".",VLOOKUP(CONCATENATE($B19,".SP.TER.TOTL.IN"),Area_pop_80_09,Seq!C$1,FALSE)/VLOOKUP(CONCATENATE($B19,".SP.POP.TOTL"),Area_pop_80_09,Seq!C$1,FALSE))</f>
        <v>#VALUE!</v>
      </c>
      <c r="DW19" s="27" t="e">
        <f>IF(ISNA(VLOOKUP(CONCATENATE($B19,".SP.TER.TOTL.IN"),Area_pop_80_09,Seq!D$1,FALSE)),".",VLOOKUP(CONCATENATE($B19,".SP.TER.TOTL.IN"),Area_pop_80_09,Seq!D$1,FALSE)/VLOOKUP(CONCATENATE($B19,".SP.POP.TOTL"),Area_pop_80_09,Seq!D$1,FALSE))</f>
        <v>#VALUE!</v>
      </c>
      <c r="DX19" s="27" t="e">
        <f>IF(ISNA(VLOOKUP(CONCATENATE($B19,".SP.TER.TOTL.IN"),Area_pop_80_09,Seq!E$1,FALSE)),".",VLOOKUP(CONCATENATE($B19,".SP.TER.TOTL.IN"),Area_pop_80_09,Seq!E$1,FALSE)/VLOOKUP(CONCATENATE($B19,".SP.POP.TOTL"),Area_pop_80_09,Seq!E$1,FALSE))</f>
        <v>#VALUE!</v>
      </c>
      <c r="DY19" s="27" t="e">
        <f>IF(ISNA(VLOOKUP(CONCATENATE($B19,".SP.TER.TOTL.IN"),Area_pop_80_09,Seq!F$1,FALSE)),".",VLOOKUP(CONCATENATE($B19,".SP.TER.TOTL.IN"),Area_pop_80_09,Seq!F$1,FALSE)/VLOOKUP(CONCATENATE($B19,".SP.POP.TOTL"),Area_pop_80_09,Seq!F$1,FALSE))</f>
        <v>#VALUE!</v>
      </c>
      <c r="DZ19" s="27" t="e">
        <f>IF(ISNA(VLOOKUP(CONCATENATE($B19,".SP.TER.TOTL.IN"),Area_pop_80_09,Seq!G$1,FALSE)),".",VLOOKUP(CONCATENATE($B19,".SP.TER.TOTL.IN"),Area_pop_80_09,Seq!G$1,FALSE)/VLOOKUP(CONCATENATE($B19,".SP.POP.TOTL"),Area_pop_80_09,Seq!G$1,FALSE))</f>
        <v>#VALUE!</v>
      </c>
      <c r="EA19" s="27" t="e">
        <f>IF(ISNA(VLOOKUP(CONCATENATE($B19,".SP.TER.TOTL.IN"),Area_pop_80_09,Seq!H$1,FALSE)),".",VLOOKUP(CONCATENATE($B19,".SP.TER.TOTL.IN"),Area_pop_80_09,Seq!H$1,FALSE)/VLOOKUP(CONCATENATE($B19,".SP.POP.TOTL"),Area_pop_80_09,Seq!H$1,FALSE))</f>
        <v>#VALUE!</v>
      </c>
      <c r="EB19" s="27" t="e">
        <f>IF(ISNA(VLOOKUP(CONCATENATE($B19,".SP.TER.TOTL.IN"),Area_pop_80_09,Seq!I$1,FALSE)),".",VLOOKUP(CONCATENATE($B19,".SP.TER.TOTL.IN"),Area_pop_80_09,Seq!I$1,FALSE)/VLOOKUP(CONCATENATE($B19,".SP.POP.TOTL"),Area_pop_80_09,Seq!I$1,FALSE))</f>
        <v>#VALUE!</v>
      </c>
      <c r="EC19" s="27" t="e">
        <f>IF(ISNA(VLOOKUP(CONCATENATE($B19,".SP.TER.TOTL.IN"),Area_pop_80_09,Seq!J$1,FALSE)),".",VLOOKUP(CONCATENATE($B19,".SP.TER.TOTL.IN"),Area_pop_80_09,Seq!J$1,FALSE)/VLOOKUP(CONCATENATE($B19,".SP.POP.TOTL"),Area_pop_80_09,Seq!J$1,FALSE))</f>
        <v>#VALUE!</v>
      </c>
      <c r="ED19" s="27" t="e">
        <f>IF(ISNA(VLOOKUP(CONCATENATE($B19,".SP.TER.TOTL.IN"),Area_pop_80_09,Seq!K$1,FALSE)),".",VLOOKUP(CONCATENATE($B19,".SP.TER.TOTL.IN"),Area_pop_80_09,Seq!K$1,FALSE)/VLOOKUP(CONCATENATE($B19,".SP.POP.TOTL"),Area_pop_80_09,Seq!K$1,FALSE))</f>
        <v>#VALUE!</v>
      </c>
      <c r="EE19" s="27" t="e">
        <f>IF(ISNA(VLOOKUP(CONCATENATE($B19,".SP.TER.TOTL.IN"),Area_pop_80_09,Seq!L$1,FALSE)),".",VLOOKUP(CONCATENATE($B19,".SP.TER.TOTL.IN"),Area_pop_80_09,Seq!L$1,FALSE)/VLOOKUP(CONCATENATE($B19,".SP.POP.TOTL"),Area_pop_80_09,Seq!L$1,FALSE))</f>
        <v>#VALUE!</v>
      </c>
      <c r="EF19" s="27">
        <f>IF(ISNA(VLOOKUP(CONCATENATE($B19,".SP.TER.TOTL.IN"),Area_pop_80_09,Seq!M$1,FALSE)),".",VLOOKUP(CONCATENATE($B19,".SP.TER.TOTL.IN"),Area_pop_80_09,Seq!M$1,FALSE)/VLOOKUP(CONCATENATE($B19,".SP.POP.TOTL"),Area_pop_80_09,Seq!M$1,FALSE))</f>
        <v>7.5886960240798579E-2</v>
      </c>
      <c r="EG19" s="27" t="e">
        <f>IF(ISNA(VLOOKUP(CONCATENATE($B19,".SP.TER.TOTL.IN"),Area_pop_80_09,Seq!N$1,FALSE)),".",VLOOKUP(CONCATENATE($B19,".SP.TER.TOTL.IN"),Area_pop_80_09,Seq!N$1,FALSE)/VLOOKUP(CONCATENATE($B19,".SP.POP.TOTL"),Area_pop_80_09,Seq!N$1,FALSE))</f>
        <v>#VALUE!</v>
      </c>
      <c r="EH19" s="27" t="e">
        <f>IF(ISNA(VLOOKUP(CONCATENATE($B19,".SP.TER.TOTL.IN"),Area_pop_80_09,Seq!O$1,FALSE)),".",VLOOKUP(CONCATENATE($B19,".SP.TER.TOTL.IN"),Area_pop_80_09,Seq!O$1,FALSE)/VLOOKUP(CONCATENATE($B19,".SP.POP.TOTL"),Area_pop_80_09,Seq!O$1,FALSE))</f>
        <v>#VALUE!</v>
      </c>
      <c r="EI19" s="27" t="e">
        <f>IF(ISNA(VLOOKUP(CONCATENATE($B19,".SP.TER.TOTL.IN"),Area_pop_80_09,Seq!P$1,FALSE)),".",VLOOKUP(CONCATENATE($B19,".SP.TER.TOTL.IN"),Area_pop_80_09,Seq!P$1,FALSE)/VLOOKUP(CONCATENATE($B19,".SP.POP.TOTL"),Area_pop_80_09,Seq!P$1,FALSE))</f>
        <v>#VALUE!</v>
      </c>
      <c r="EJ19" s="27" t="e">
        <f>IF(ISNA(VLOOKUP(CONCATENATE($B19,".SP.TER.TOTL.IN"),Area_pop_80_09,Seq!Q$1,FALSE)),".",VLOOKUP(CONCATENATE($B19,".SP.TER.TOTL.IN"),Area_pop_80_09,Seq!Q$1,FALSE)/VLOOKUP(CONCATENATE($B19,".SP.POP.TOTL"),Area_pop_80_09,Seq!Q$1,FALSE))</f>
        <v>#VALUE!</v>
      </c>
      <c r="EK19" s="27" t="e">
        <f>IF(ISNA(VLOOKUP(CONCATENATE($B19,".SP.TER.TOTL.IN"),Area_pop_80_09,Seq!R$1,FALSE)),".",VLOOKUP(CONCATENATE($B19,".SP.TER.TOTL.IN"),Area_pop_80_09,Seq!R$1,FALSE)/VLOOKUP(CONCATENATE($B19,".SP.POP.TOTL"),Area_pop_80_09,Seq!R$1,FALSE))</f>
        <v>#VALUE!</v>
      </c>
      <c r="EL19" s="27" t="e">
        <f>IF(ISNA(VLOOKUP(CONCATENATE($B19,".SP.TER.TOTL.IN"),Area_pop_80_09,Seq!S$1,FALSE)),".",VLOOKUP(CONCATENATE($B19,".SP.TER.TOTL.IN"),Area_pop_80_09,Seq!S$1,FALSE)/VLOOKUP(CONCATENATE($B19,".SP.POP.TOTL"),Area_pop_80_09,Seq!S$1,FALSE))</f>
        <v>#VALUE!</v>
      </c>
      <c r="EM19" s="27">
        <f>IF(ISNA(VLOOKUP(CONCATENATE($B19,".SP.TER.TOTL.IN"),Area_pop_80_09,Seq!T$1,FALSE)),".",VLOOKUP(CONCATENATE($B19,".SP.TER.TOTL.IN"),Area_pop_80_09,Seq!T$1,FALSE)/VLOOKUP(CONCATENATE($B19,".SP.POP.TOTL"),Area_pop_80_09,Seq!T$1,FALSE))</f>
        <v>7.1990048255675981E-2</v>
      </c>
      <c r="EN19" s="27">
        <f>IF(ISNA(VLOOKUP(CONCATENATE($B19,".SP.TER.TOTL.IN"),Area_pop_80_09,Seq!U$1,FALSE)),".",VLOOKUP(CONCATENATE($B19,".SP.TER.TOTL.IN"),Area_pop_80_09,Seq!U$1,FALSE)/VLOOKUP(CONCATENATE($B19,".SP.POP.TOTL"),Area_pop_80_09,Seq!U$1,FALSE))</f>
        <v>6.8870209238057645E-2</v>
      </c>
      <c r="EO19" s="27">
        <f>IF(ISNA(VLOOKUP(CONCATENATE($B19,".SP.TER.TOTL.IN"),Area_pop_80_09,Seq!V$1,FALSE)),".",VLOOKUP(CONCATENATE($B19,".SP.TER.TOTL.IN"),Area_pop_80_09,Seq!V$1,FALSE)/VLOOKUP(CONCATENATE($B19,".SP.POP.TOTL"),Area_pop_80_09,Seq!V$1,FALSE))</f>
        <v>6.5825262079293761E-2</v>
      </c>
      <c r="EP19" s="27">
        <f>IF(ISNA(VLOOKUP(CONCATENATE($B19,".SP.TER.TOTL.IN"),Area_pop_80_09,Seq!W$1,FALSE)),".",VLOOKUP(CONCATENATE($B19,".SP.TER.TOTL.IN"),Area_pop_80_09,Seq!W$1,FALSE)/VLOOKUP(CONCATENATE($B19,".SP.POP.TOTL"),Area_pop_80_09,Seq!W$1,FALSE))</f>
        <v>6.3169989539831217E-2</v>
      </c>
      <c r="EQ19" s="27">
        <f>IF(ISNA(VLOOKUP(CONCATENATE($B19,".SP.TER.TOTL.IN"),Area_pop_80_09,Seq!X$1,FALSE)),".",VLOOKUP(CONCATENATE($B19,".SP.TER.TOTL.IN"),Area_pop_80_09,Seq!X$1,FALSE)/VLOOKUP(CONCATENATE($B19,".SP.POP.TOTL"),Area_pop_80_09,Seq!X$1,FALSE))</f>
        <v>6.1065589077641334E-2</v>
      </c>
      <c r="ER19" s="27">
        <f>IF(ISNA(VLOOKUP(CONCATENATE($B19,".SP.TER.TOTL.IN"),Area_pop_80_09,Seq!Y$1,FALSE)),".",VLOOKUP(CONCATENATE($B19,".SP.TER.TOTL.IN"),Area_pop_80_09,Seq!Y$1,FALSE)/VLOOKUP(CONCATENATE($B19,".SP.POP.TOTL"),Area_pop_80_09,Seq!Y$1,FALSE))</f>
        <v>5.9441409981365198E-2</v>
      </c>
      <c r="ES19" s="27">
        <f>IF(ISNA(VLOOKUP(CONCATENATE($B19,".SP.TER.TOTL.IN"),Area_pop_80_09,Seq!Z$1,FALSE)),".",VLOOKUP(CONCATENATE($B19,".SP.TER.TOTL.IN"),Area_pop_80_09,Seq!Z$1,FALSE)/VLOOKUP(CONCATENATE($B19,".SP.POP.TOTL"),Area_pop_80_09,Seq!Z$1,FALSE))</f>
        <v>5.8240589851363093E-2</v>
      </c>
      <c r="ET19" s="27">
        <f>IF(ISNA(VLOOKUP(CONCATENATE($B19,".SP.TER.TOTL.IN"),Area_pop_80_09,Seq!AA$1,FALSE)),".",VLOOKUP(CONCATENATE($B19,".SP.TER.TOTL.IN"),Area_pop_80_09,Seq!AA$1,FALSE)/VLOOKUP(CONCATENATE($B19,".SP.POP.TOTL"),Area_pop_80_09,Seq!AA$1,FALSE))</f>
        <v>5.7120917564743724E-2</v>
      </c>
      <c r="EU19" s="27">
        <f>IF(ISNA(VLOOKUP(CONCATENATE($B19,".SP.TER.TOTL.IN"),Area_pop_80_09,Seq!AB$1,FALSE)),".",VLOOKUP(CONCATENATE($B19,".SP.TER.TOTL.IN"),Area_pop_80_09,Seq!AB$1,FALSE)/VLOOKUP(CONCATENATE($B19,".SP.POP.TOTL"),Area_pop_80_09,Seq!AB$1,FALSE))</f>
        <v>5.5906673659162777E-2</v>
      </c>
      <c r="EV19" s="27">
        <f>IF(ISNA(VLOOKUP(CONCATENATE($B19,".SP.TER.TOTL.IN"),Area_pop_80_09,Seq!AC$1,FALSE)),".",VLOOKUP(CONCATENATE($B19,".SP.TER.TOTL.IN"),Area_pop_80_09,Seq!AC$1,FALSE)/VLOOKUP(CONCATENATE($B19,".SP.POP.TOTL"),Area_pop_80_09,Seq!AC$1,FALSE))</f>
        <v>5.4538382219717733E-2</v>
      </c>
      <c r="EW19" s="27">
        <f>IF(ISNA(VLOOKUP(CONCATENATE($B19,".SP.TER.TOTL.IN"),Area_pop_80_09,Seq!AD$1,FALSE)),".",VLOOKUP(CONCATENATE($B19,".SP.TER.TOTL.IN"),Area_pop_80_09,Seq!AD$1,FALSE)/VLOOKUP(CONCATENATE($B19,".SP.POP.TOTL"),Area_pop_80_09,Seq!AD$1,FALSE))</f>
        <v>5.3147700933408509E-2</v>
      </c>
      <c r="EX19" s="27"/>
      <c r="EY19" s="27"/>
      <c r="EZ19" s="27">
        <f t="shared" si="29"/>
        <v>4.6759774622801459E-4</v>
      </c>
      <c r="FA19" s="27">
        <f t="shared" si="30"/>
        <v>1.1130187717040239E-3</v>
      </c>
      <c r="FB19" s="27">
        <f t="shared" si="37"/>
        <v>4.0952234570820522E-3</v>
      </c>
      <c r="FC19" s="9">
        <f>IF(VLOOKUP($B19,EM_80!$B$1:$C$201,2,FALSE)&gt;0,VLOOKUP($B19,EM_80!$B$1:$C$201,2,FALSE),".")</f>
        <v>54607</v>
      </c>
      <c r="FD19" s="9">
        <f t="shared" si="31"/>
        <v>137499</v>
      </c>
      <c r="FE19" s="9">
        <f t="shared" si="32"/>
        <v>519561</v>
      </c>
      <c r="FF19">
        <f t="shared" si="33"/>
        <v>116782000</v>
      </c>
      <c r="FG19">
        <f t="shared" si="34"/>
        <v>123537000</v>
      </c>
      <c r="FH19">
        <f t="shared" si="35"/>
        <v>126870000</v>
      </c>
      <c r="FJ19" s="9">
        <f>IF(ISNA(VLOOKUP($B19,Area_EM_90,Seq!C$1,FALSE)),".",VLOOKUP($B19,Area_EM_90,Seq!C$1,FALSE))</f>
        <v>150339</v>
      </c>
      <c r="FK19" s="9">
        <f>IF(ISNA(VLOOKUP($B19,Area_EM_90,Seq!D$1,FALSE)),".",VLOOKUP($B19,Area_EM_90,Seq!D$1,FALSE))</f>
        <v>61452</v>
      </c>
      <c r="FL19" s="9">
        <f>IF(ISNA(VLOOKUP($B19,Area_EM_90,Seq!E$1,FALSE)),".",VLOOKUP($B19,Area_EM_90,Seq!E$1,FALSE))</f>
        <v>40711</v>
      </c>
      <c r="FM19" s="9">
        <f>IF(ISNA(VLOOKUP($B19,Area_EM_90,Seq!F$1,FALSE)),".",VLOOKUP($B19,Area_EM_90,Seq!F$1,FALSE))</f>
        <v>48176</v>
      </c>
      <c r="FN19" s="9">
        <f>IF(ISNA(VLOOKUP($B19,Area_EM_90,Seq!G$1,FALSE)),".",VLOOKUP($B19,Area_EM_90,Seq!G$1,FALSE))</f>
        <v>82019000</v>
      </c>
      <c r="FO19" s="9">
        <f>IF(ISNA(VLOOKUP($B19,Area_EM_90,Seq!H$1,FALSE)),".",VLOOKUP($B19,Area_EM_90,Seq!H$1,FALSE))</f>
        <v>28157123</v>
      </c>
      <c r="FP19" s="9">
        <f>IF(ISNA(VLOOKUP($B19,Area_EM_90,Seq!I$1,FALSE)),".",VLOOKUP($B19,Area_EM_90,Seq!I$1,FALSE))</f>
        <v>36400000</v>
      </c>
      <c r="FQ19" s="9">
        <f>IF(ISNA(VLOOKUP($B19,Area_EM_90,Seq!J$1,FALSE)),".",VLOOKUP($B19,Area_EM_90,Seq!J$1,FALSE))</f>
        <v>17400000</v>
      </c>
      <c r="FR19" s="9">
        <f>IF(ISNA(VLOOKUP($B19,Area_EM_00,Seq!C$1,FALSE)),".",VLOOKUP($B19,Area_EM_00,Seq!C$1,FALSE))</f>
        <v>180471</v>
      </c>
      <c r="FS19" s="9">
        <f>IF(ISNA(VLOOKUP($B19,Area_EM_00,Seq!D$1,FALSE)),".",VLOOKUP($B19,Area_EM_00,Seq!D$1,FALSE))</f>
        <v>63172</v>
      </c>
      <c r="FT19" s="9">
        <f>IF(ISNA(VLOOKUP($B19,Area_EM_00,Seq!E$1,FALSE)),".",VLOOKUP($B19,Area_EM_00,Seq!E$1,FALSE))</f>
        <v>53490</v>
      </c>
      <c r="FU19" s="9">
        <f>IF(ISNA(VLOOKUP($B19,Area_EM_00,Seq!F$1,FALSE)),".",VLOOKUP($B19,Area_EM_00,Seq!F$1,FALSE))</f>
        <v>63808</v>
      </c>
      <c r="FV19" s="9">
        <f>IF(ISNA(VLOOKUP($B19,Area_EM_00,Seq!G$1,FALSE)),".",VLOOKUP($B19,Area_EM_00,Seq!G$1,FALSE))</f>
        <v>92337000</v>
      </c>
      <c r="FW19" s="9">
        <f>IF(ISNA(VLOOKUP($B19,Area_EM_00,Seq!H$1,FALSE)),".",VLOOKUP($B19,Area_EM_00,Seq!H$1,FALSE))</f>
        <v>26380681</v>
      </c>
      <c r="FX19" s="9">
        <f>IF(ISNA(VLOOKUP($B19,Area_EM_00,Seq!I$1,FALSE)),".",VLOOKUP($B19,Area_EM_00,Seq!I$1,FALSE))</f>
        <v>43200000</v>
      </c>
      <c r="FY19" s="9">
        <f>IF(ISNA(VLOOKUP($B19,Area_EM_00,Seq!J$1,FALSE)),".",VLOOKUP($B19,Area_EM_00,Seq!J$1,FALSE))</f>
        <v>22700000</v>
      </c>
      <c r="GA19" s="27"/>
    </row>
    <row r="20" spans="1:183">
      <c r="A20" s="25" t="s">
        <v>2353</v>
      </c>
      <c r="B20" s="26" t="str">
        <f t="shared" si="0"/>
        <v>Jordan</v>
      </c>
      <c r="C20" s="27">
        <f>GDP!C$42/10000</f>
        <v>18294194.281532999</v>
      </c>
      <c r="D20" s="27">
        <f>GDP!D$42/10000</f>
        <v>19245492.3841727</v>
      </c>
      <c r="E20" s="27">
        <f>GDP!E$42/10000</f>
        <v>20996832.1911324</v>
      </c>
      <c r="F20" s="27">
        <f>GDP!F$42/10000</f>
        <v>23285486.8999658</v>
      </c>
      <c r="G20" s="27">
        <f>GDP!G$42/10000</f>
        <v>26824880.9087606</v>
      </c>
      <c r="H20" s="27">
        <f>GDP!H$42/10000</f>
        <v>30446239.831443299</v>
      </c>
      <c r="I20" s="27">
        <f>GDP!I$42/10000</f>
        <v>33125508.936610304</v>
      </c>
      <c r="J20" s="27">
        <f>GDP!J$42/10000</f>
        <v>36968067.973257102</v>
      </c>
      <c r="K20" s="27">
        <f>GDP!K$42/10000</f>
        <v>41145459.654235199</v>
      </c>
      <c r="L20" s="27">
        <f>GDP!L$42/10000</f>
        <v>42832423.5000588</v>
      </c>
      <c r="M20" s="27">
        <f>GDP!M$42/10000</f>
        <v>44460055.593061104</v>
      </c>
      <c r="N20" s="27">
        <f>GDP!N$42/10000</f>
        <v>48550380.707622699</v>
      </c>
      <c r="O20" s="27">
        <f>GDP!O$42/10000</f>
        <v>55444534.768105105</v>
      </c>
      <c r="P20" s="27">
        <f>GDP!P$42/10000</f>
        <v>63206769.635639794</v>
      </c>
      <c r="Q20" s="27">
        <f>GDP!Q$42/10000</f>
        <v>71486856.457908601</v>
      </c>
      <c r="R20" s="27">
        <f>GDP!R$42/10000</f>
        <v>79278923.811820701</v>
      </c>
      <c r="S20" s="27">
        <f>GDP!S$42/10000</f>
        <v>87206816.193002701</v>
      </c>
      <c r="T20" s="27">
        <f>GDP!T$42/10000</f>
        <v>95317050.098951995</v>
      </c>
      <c r="U20" s="27">
        <f>GDP!U$42/10000</f>
        <v>102751780.00667</v>
      </c>
      <c r="V20" s="27">
        <f>GDP!V$42/10000</f>
        <v>110560915.287177</v>
      </c>
      <c r="W20" s="27">
        <f>GDP!W$42/10000</f>
        <v>119848032.17129999</v>
      </c>
      <c r="X20" s="27">
        <f>GDP!X$42/10000</f>
        <v>129795418.841518</v>
      </c>
      <c r="Y20" s="27">
        <f>GDP!Y$42/10000</f>
        <v>141606801.95609599</v>
      </c>
      <c r="Z20" s="27">
        <f>GDP!Z$42/10000</f>
        <v>155767482.15170601</v>
      </c>
      <c r="AA20" s="27">
        <f>GDP!AA$42/10000</f>
        <v>171499997.84902799</v>
      </c>
      <c r="AB20" s="27">
        <f>GDP!AB$42/10000</f>
        <v>189335997.62532699</v>
      </c>
      <c r="AC20" s="27">
        <f>GDP!AC$42/10000</f>
        <v>211298973.34986499</v>
      </c>
      <c r="AD20" s="27">
        <f>GDP!AD$42/10000</f>
        <v>238767839.88534701</v>
      </c>
      <c r="AE20" s="27">
        <f>GDP!AE$42/10000</f>
        <v>260256945.47502899</v>
      </c>
      <c r="AF20" s="27">
        <f>GDP!AF$42/10000</f>
        <v>293754553.91439533</v>
      </c>
      <c r="AG20" s="27"/>
      <c r="AH20" s="27">
        <f>IF(ISNUMBER(VLOOKUP($B20,Area_GDP_80_09,Seq!C$1,FALSE)/10000),VLOOKUP($B20,Area_GDP_80_09,Seq!C$1,FALSE)/10000,".")</f>
        <v>421299.70054567198</v>
      </c>
      <c r="AI20" s="27">
        <f>IF(ISNUMBER(VLOOKUP($B20,Area_GDP_80_09,Seq!D$1,FALSE)/10000),VLOOKUP($B20,Area_GDP_80_09,Seq!D$1,FALSE)/10000,".")</f>
        <v>441132.45385118801</v>
      </c>
      <c r="AJ20" s="27">
        <f>IF(ISNUMBER(VLOOKUP($B20,Area_GDP_80_09,Seq!E$1,FALSE)/10000),VLOOKUP($B20,Area_GDP_80_09,Seq!E$1,FALSE)/10000,".")</f>
        <v>473710.18960876903</v>
      </c>
      <c r="AK20" s="27">
        <f>IF(ISNUMBER(VLOOKUP($B20,Area_GDP_80_09,Seq!F$1,FALSE)/10000),VLOOKUP($B20,Area_GDP_80_09,Seq!F$1,FALSE)/10000,".")</f>
        <v>483138.875606474</v>
      </c>
      <c r="AL20" s="27">
        <f>IF(ISNUMBER(VLOOKUP($B20,Area_GDP_80_09,Seq!G$1,FALSE)/10000),VLOOKUP($B20,Area_GDP_80_09,Seq!G$1,FALSE)/10000,".")</f>
        <v>524885.19567906507</v>
      </c>
      <c r="AM20" s="27">
        <f>IF(ISNUMBER(VLOOKUP($B20,Area_GDP_80_09,Seq!H$1,FALSE)/10000),VLOOKUP($B20,Area_GDP_80_09,Seq!H$1,FALSE)/10000,".")</f>
        <v>543027.28804706095</v>
      </c>
      <c r="AN20" s="27">
        <f>IF(ISNUMBER(VLOOKUP($B20,Area_GDP_80_09,Seq!I$1,FALSE)/10000),VLOOKUP($B20,Area_GDP_80_09,Seq!I$1,FALSE)/10000,".")</f>
        <v>581116.07466040005</v>
      </c>
      <c r="AO20" s="27">
        <f>IF(ISNUMBER(VLOOKUP($B20,Area_GDP_80_09,Seq!J$1,FALSE)/10000),VLOOKUP($B20,Area_GDP_80_09,Seq!J$1,FALSE)/10000,".")</f>
        <v>597942.87806191796</v>
      </c>
      <c r="AP20" s="27">
        <f>IF(ISNUMBER(VLOOKUP($B20,Area_GDP_80_09,Seq!K$1,FALSE)/10000),VLOOKUP($B20,Area_GDP_80_09,Seq!K$1,FALSE)/10000,".")</f>
        <v>586868.36847497593</v>
      </c>
      <c r="AQ20" s="27">
        <f>IF(ISNUMBER(VLOOKUP($B20,Area_GDP_80_09,Seq!L$1,FALSE)/10000),VLOOKUP($B20,Area_GDP_80_09,Seq!L$1,FALSE)/10000,".")</f>
        <v>507922.16785156203</v>
      </c>
      <c r="AR20" s="27">
        <f>IF(ISNUMBER(VLOOKUP($B20,Area_GDP_80_09,Seq!M$1,FALSE)/10000),VLOOKUP($B20,Area_GDP_80_09,Seq!M$1,FALSE)/10000,".")</f>
        <v>512868.06533699197</v>
      </c>
      <c r="AS20" s="27">
        <f>IF(ISNUMBER(VLOOKUP($B20,Area_GDP_80_09,Seq!N$1,FALSE)/10000),VLOOKUP($B20,Area_GDP_80_09,Seq!N$1,FALSE)/10000,".")</f>
        <v>522222.26275508804</v>
      </c>
      <c r="AT20" s="27">
        <f>IF(ISNUMBER(VLOOKUP($B20,Area_GDP_80_09,Seq!O$1,FALSE)/10000),VLOOKUP($B20,Area_GDP_80_09,Seq!O$1,FALSE)/10000,".")</f>
        <v>619694.21687445999</v>
      </c>
      <c r="AU20" s="27">
        <f>IF(ISNUMBER(VLOOKUP($B20,Area_GDP_80_09,Seq!P$1,FALSE)/10000),VLOOKUP($B20,Area_GDP_80_09,Seq!P$1,FALSE)/10000,".")</f>
        <v>648391.72440249601</v>
      </c>
      <c r="AV20" s="27">
        <f>IF(ISNUMBER(VLOOKUP($B20,Area_GDP_80_09,Seq!Q$1,FALSE)/10000),VLOOKUP($B20,Area_GDP_80_09,Seq!Q$1,FALSE)/10000,".")</f>
        <v>680720.67986912304</v>
      </c>
      <c r="AW20" s="27">
        <f>IF(ISNUMBER(VLOOKUP($B20,Area_GDP_80_09,Seq!R$1,FALSE)/10000),VLOOKUP($B20,Area_GDP_80_09,Seq!R$1,FALSE)/10000,".")</f>
        <v>722836.06444188999</v>
      </c>
      <c r="AX20" s="27">
        <f>IF(ISNUMBER(VLOOKUP($B20,Area_GDP_80_09,Seq!S$1,FALSE)/10000),VLOOKUP($B20,Area_GDP_80_09,Seq!S$1,FALSE)/10000,".")</f>
        <v>737925.21572413901</v>
      </c>
      <c r="AY20" s="27">
        <f>IF(ISNUMBER(VLOOKUP($B20,Area_GDP_80_09,Seq!T$1,FALSE)/10000),VLOOKUP($B20,Area_GDP_80_09,Seq!T$1,FALSE)/10000,".")</f>
        <v>762333.00350468105</v>
      </c>
      <c r="AZ20" s="27">
        <f>IF(ISNUMBER(VLOOKUP($B20,Area_GDP_80_09,Seq!U$1,FALSE)/10000),VLOOKUP($B20,Area_GDP_80_09,Seq!U$1,FALSE)/10000,".")</f>
        <v>785297.11660605797</v>
      </c>
      <c r="BA20" s="27">
        <f>IF(ISNUMBER(VLOOKUP($B20,Area_GDP_80_09,Seq!V$1,FALSE)/10000),VLOOKUP($B20,Area_GDP_80_09,Seq!V$1,FALSE)/10000,".")</f>
        <v>811926.55864536401</v>
      </c>
      <c r="BB20" s="27">
        <f>IF(ISNUMBER(VLOOKUP($B20,Area_GDP_80_09,Seq!W$1,FALSE)/10000),VLOOKUP($B20,Area_GDP_80_09,Seq!W$1,FALSE)/10000,".")</f>
        <v>846389.29092329706</v>
      </c>
      <c r="BC20" s="27">
        <f>IF(ISNUMBER(VLOOKUP($B20,Area_GDP_80_09,Seq!X$1,FALSE)/10000),VLOOKUP($B20,Area_GDP_80_09,Seq!X$1,FALSE)/10000,".")</f>
        <v>890988.05040398811</v>
      </c>
      <c r="BD20" s="27">
        <f>IF(ISNUMBER(VLOOKUP($B20,Area_GDP_80_09,Seq!Y$1,FALSE)/10000),VLOOKUP($B20,Area_GDP_80_09,Seq!Y$1,FALSE)/10000,".")</f>
        <v>942538.79919638997</v>
      </c>
      <c r="BE20" s="27">
        <f>IF(ISNUMBER(VLOOKUP($B20,Area_GDP_80_09,Seq!Z$1,FALSE)/10000),VLOOKUP($B20,Area_GDP_80_09,Seq!Z$1,FALSE)/10000,".")</f>
        <v>981918.77550854802</v>
      </c>
      <c r="BF20" s="27">
        <f>IF(ISNUMBER(VLOOKUP($B20,Area_GDP_80_09,Seq!AA$1,FALSE)/10000),VLOOKUP($B20,Area_GDP_80_09,Seq!AA$1,FALSE)/10000,".")</f>
        <v>1065960.7238120099</v>
      </c>
      <c r="BG20" s="27">
        <f>IF(ISNUMBER(VLOOKUP($B20,Area_GDP_80_09,Seq!AB$1,FALSE)/10000),VLOOKUP($B20,Area_GDP_80_09,Seq!AB$1,FALSE)/10000,".")</f>
        <v>1152530.6728071601</v>
      </c>
      <c r="BH20" s="27">
        <f>IF(ISNUMBER(VLOOKUP($B20,Area_GDP_80_09,Seq!AC$1,FALSE)/10000),VLOOKUP($B20,Area_GDP_80_09,Seq!AC$1,FALSE)/10000,".")</f>
        <v>1245076.93727106</v>
      </c>
      <c r="BI20" s="27">
        <f>IF(ISNUMBER(VLOOKUP($B20,Area_GDP_80_09,Seq!AD$1,FALSE)/10000),VLOOKUP($B20,Area_GDP_80_09,Seq!AD$1,FALSE)/10000,".")</f>
        <v>1355334.9204067101</v>
      </c>
      <c r="BJ20" s="27">
        <f>IF(ISNUMBER(VLOOKUP($B20,Area_GDP_80_09,Seq!AE$1,FALSE)/10000),VLOOKUP($B20,Area_GDP_80_09,Seq!AE$1,FALSE)/10000,".")</f>
        <v>1462429.34767395</v>
      </c>
      <c r="BK20" s="27">
        <f>IF(ISNUMBER(VLOOKUP($B20,Area_GDP_80_09,Seq!AF$1,FALSE)/10000),VLOOKUP($B20,Area_GDP_80_09,Seq!AF$1,FALSE)/10000,".")</f>
        <v>1486136.4471129403</v>
      </c>
      <c r="BL20" s="27"/>
      <c r="BM20" s="27"/>
      <c r="BN20" s="27">
        <f>CNPop!A$48</f>
        <v>5.0000000000000001E-3</v>
      </c>
      <c r="BO20" s="27">
        <f>CNPop!B$48</f>
        <v>6.0000000000000001E-3</v>
      </c>
      <c r="BP20" s="27">
        <f>CNPop!C$48</f>
        <v>6.0000000000000001E-3</v>
      </c>
      <c r="BQ20" s="27">
        <f>CNPop!D$48</f>
        <v>7.0000000000000001E-3</v>
      </c>
      <c r="BR20" s="27">
        <f>CNPop!E$48</f>
        <v>7.0000000000000001E-3</v>
      </c>
      <c r="BS20" s="27">
        <f>CNPop!F$48</f>
        <v>8.0000000000000002E-3</v>
      </c>
      <c r="BT20" s="27">
        <f>CNPop!G$48</f>
        <v>8.9999999999999993E-3</v>
      </c>
      <c r="BU20" s="27">
        <f>CNPop!H$48</f>
        <v>0.01</v>
      </c>
      <c r="BV20" s="27">
        <f>CNPop!I$48</f>
        <v>1.0999999999999999E-2</v>
      </c>
      <c r="BW20" s="27">
        <f>CNPop!J$48</f>
        <v>1.2E-2</v>
      </c>
      <c r="BX20" s="27">
        <f>CNPop!K$48</f>
        <v>1.4E-2</v>
      </c>
      <c r="BY20" s="27">
        <f>CNPop!L$48</f>
        <v>1.6E-2</v>
      </c>
      <c r="BZ20" s="27">
        <f>CNPop!M$48</f>
        <v>1.7000000000000001E-2</v>
      </c>
      <c r="CA20" s="27">
        <f>CNPop!N$48</f>
        <v>1.9E-2</v>
      </c>
      <c r="CB20" s="27">
        <f>CNPop!O$48</f>
        <v>2.1000000000000001E-2</v>
      </c>
      <c r="CC20" s="27">
        <f>CNPop!P$48</f>
        <v>2.3E-2</v>
      </c>
      <c r="CD20" s="27">
        <f>CNPop!Q$48</f>
        <v>2.5999999999999999E-2</v>
      </c>
      <c r="CE20" s="27">
        <f>CNPop!R$48</f>
        <v>2.8000000000000001E-2</v>
      </c>
      <c r="CF20" s="27">
        <f>CNPop!S$48</f>
        <v>0.03</v>
      </c>
      <c r="CG20" s="27">
        <f>CNPop!T$48</f>
        <v>3.3000000000000002E-2</v>
      </c>
      <c r="CH20" s="27">
        <f>CNPop!U$48</f>
        <v>3.5999999999999997E-2</v>
      </c>
      <c r="CI20" s="27">
        <f>CNPop!V$48</f>
        <v>3.9E-2</v>
      </c>
      <c r="CJ20" s="27">
        <f>CNPop!W$48</f>
        <v>4.2000000000000003E-2</v>
      </c>
      <c r="CK20" s="27">
        <f>CNPop!X$48</f>
        <v>4.4999999999999998E-2</v>
      </c>
      <c r="CL20" s="27">
        <f>CNPop!Y$48</f>
        <v>4.9000000000000002E-2</v>
      </c>
      <c r="CM20" s="27">
        <f>CNPop!Z$48</f>
        <v>5.1999999999999998E-2</v>
      </c>
      <c r="CN20" s="27">
        <f>CNPop!AA$48</f>
        <v>5.6000000000000001E-2</v>
      </c>
      <c r="CO20" s="27">
        <f>CNPop!AB$48</f>
        <v>0.06</v>
      </c>
      <c r="CP20" s="27">
        <f>CNPop!AC$48</f>
        <v>6.3E-2</v>
      </c>
      <c r="CQ20" s="27"/>
      <c r="CR20" s="27">
        <f t="shared" si="1"/>
        <v>9.9067983074753174E-2</v>
      </c>
      <c r="CS20" s="27">
        <f t="shared" si="2"/>
        <v>9.9067983074753174E-2</v>
      </c>
      <c r="CT20" s="27">
        <f t="shared" si="3"/>
        <v>9.9067983074753174E-2</v>
      </c>
      <c r="CU20" s="27">
        <f t="shared" si="4"/>
        <v>9.9067983074753174E-2</v>
      </c>
      <c r="CV20" s="27">
        <f t="shared" si="5"/>
        <v>9.9067983074753174E-2</v>
      </c>
      <c r="CW20" s="27">
        <f t="shared" si="6"/>
        <v>9.9067983074753174E-2</v>
      </c>
      <c r="CX20" s="27">
        <f t="shared" si="7"/>
        <v>9.9067983074753174E-2</v>
      </c>
      <c r="CY20" s="27">
        <f t="shared" si="8"/>
        <v>9.9067983074753174E-2</v>
      </c>
      <c r="CZ20" s="27">
        <f t="shared" si="9"/>
        <v>9.9067983074753174E-2</v>
      </c>
      <c r="DA20" s="27">
        <f t="shared" si="10"/>
        <v>9.9067983074753174E-2</v>
      </c>
      <c r="DB20" s="27">
        <f t="shared" si="11"/>
        <v>9.9067983074753174E-2</v>
      </c>
      <c r="DC20" s="27">
        <f t="shared" si="12"/>
        <v>9.9067983074753174E-2</v>
      </c>
      <c r="DD20" s="27">
        <f t="shared" si="13"/>
        <v>0.11081546091268978</v>
      </c>
      <c r="DE20" s="27">
        <f t="shared" si="14"/>
        <v>0.11081546091268978</v>
      </c>
      <c r="DF20" s="27">
        <f t="shared" si="15"/>
        <v>0.11081546091268978</v>
      </c>
      <c r="DG20" s="27">
        <f t="shared" si="16"/>
        <v>0.11081546091268978</v>
      </c>
      <c r="DH20" s="27">
        <f t="shared" si="17"/>
        <v>0.11081546091268978</v>
      </c>
      <c r="DI20" s="27">
        <f t="shared" si="18"/>
        <v>0.11081546091268978</v>
      </c>
      <c r="DJ20" s="27">
        <f t="shared" si="19"/>
        <v>0.11081546091268978</v>
      </c>
      <c r="DK20" s="27">
        <f t="shared" si="20"/>
        <v>0.11021044760175194</v>
      </c>
      <c r="DL20" s="27">
        <f t="shared" si="21"/>
        <v>0.10884502344971339</v>
      </c>
      <c r="DM20" s="27">
        <f t="shared" si="22"/>
        <v>0.10795343162175902</v>
      </c>
      <c r="DN20" s="27">
        <f t="shared" si="23"/>
        <v>0.10767725287812624</v>
      </c>
      <c r="DO20" s="27">
        <f t="shared" si="24"/>
        <v>0.10771030209140202</v>
      </c>
      <c r="DP20" s="27">
        <f t="shared" si="25"/>
        <v>0.10799773156899811</v>
      </c>
      <c r="DQ20" s="27">
        <f t="shared" si="26"/>
        <v>0.10837383350272568</v>
      </c>
      <c r="DR20" s="27">
        <f t="shared" si="27"/>
        <v>0.10847605460849466</v>
      </c>
      <c r="DS20" s="27">
        <f t="shared" si="28"/>
        <v>0.10736554701264481</v>
      </c>
      <c r="DT20" s="27">
        <f t="shared" si="36"/>
        <v>0.10609963619190838</v>
      </c>
      <c r="DU20" s="27" t="e">
        <f>IF(ISNA(VLOOKUP(CONCATENATE($B20,".SP.TER.TOTL.IN"),Area_pop_80_09,Seq!B$1,FALSE)),".",VLOOKUP(CONCATENATE($B20,".SP.TER.TOTL.IN"),Area_pop_80_09,Seq!B$1,FALSE)/VLOOKUP(CONCATENATE($B20,".SP.POP.TOTL"),Area_pop_80_09,Seq!B$1,FALSE))</f>
        <v>#VALUE!</v>
      </c>
      <c r="DV20" s="27" t="e">
        <f>IF(ISNA(VLOOKUP(CONCATENATE($B20,".SP.TER.TOTL.IN"),Area_pop_80_09,Seq!C$1,FALSE)),".",VLOOKUP(CONCATENATE($B20,".SP.TER.TOTL.IN"),Area_pop_80_09,Seq!C$1,FALSE)/VLOOKUP(CONCATENATE($B20,".SP.POP.TOTL"),Area_pop_80_09,Seq!C$1,FALSE))</f>
        <v>#VALUE!</v>
      </c>
      <c r="DW20" s="27" t="e">
        <f>IF(ISNA(VLOOKUP(CONCATENATE($B20,".SP.TER.TOTL.IN"),Area_pop_80_09,Seq!D$1,FALSE)),".",VLOOKUP(CONCATENATE($B20,".SP.TER.TOTL.IN"),Area_pop_80_09,Seq!D$1,FALSE)/VLOOKUP(CONCATENATE($B20,".SP.POP.TOTL"),Area_pop_80_09,Seq!D$1,FALSE))</f>
        <v>#VALUE!</v>
      </c>
      <c r="DX20" s="27" t="e">
        <f>IF(ISNA(VLOOKUP(CONCATENATE($B20,".SP.TER.TOTL.IN"),Area_pop_80_09,Seq!E$1,FALSE)),".",VLOOKUP(CONCATENATE($B20,".SP.TER.TOTL.IN"),Area_pop_80_09,Seq!E$1,FALSE)/VLOOKUP(CONCATENATE($B20,".SP.POP.TOTL"),Area_pop_80_09,Seq!E$1,FALSE))</f>
        <v>#VALUE!</v>
      </c>
      <c r="DY20" s="27" t="e">
        <f>IF(ISNA(VLOOKUP(CONCATENATE($B20,".SP.TER.TOTL.IN"),Area_pop_80_09,Seq!F$1,FALSE)),".",VLOOKUP(CONCATENATE($B20,".SP.TER.TOTL.IN"),Area_pop_80_09,Seq!F$1,FALSE)/VLOOKUP(CONCATENATE($B20,".SP.POP.TOTL"),Area_pop_80_09,Seq!F$1,FALSE))</f>
        <v>#VALUE!</v>
      </c>
      <c r="DZ20" s="27" t="e">
        <f>IF(ISNA(VLOOKUP(CONCATENATE($B20,".SP.TER.TOTL.IN"),Area_pop_80_09,Seq!G$1,FALSE)),".",VLOOKUP(CONCATENATE($B20,".SP.TER.TOTL.IN"),Area_pop_80_09,Seq!G$1,FALSE)/VLOOKUP(CONCATENATE($B20,".SP.POP.TOTL"),Area_pop_80_09,Seq!G$1,FALSE))</f>
        <v>#VALUE!</v>
      </c>
      <c r="EA20" s="27" t="e">
        <f>IF(ISNA(VLOOKUP(CONCATENATE($B20,".SP.TER.TOTL.IN"),Area_pop_80_09,Seq!H$1,FALSE)),".",VLOOKUP(CONCATENATE($B20,".SP.TER.TOTL.IN"),Area_pop_80_09,Seq!H$1,FALSE)/VLOOKUP(CONCATENATE($B20,".SP.POP.TOTL"),Area_pop_80_09,Seq!H$1,FALSE))</f>
        <v>#VALUE!</v>
      </c>
      <c r="EB20" s="27" t="e">
        <f>IF(ISNA(VLOOKUP(CONCATENATE($B20,".SP.TER.TOTL.IN"),Area_pop_80_09,Seq!I$1,FALSE)),".",VLOOKUP(CONCATENATE($B20,".SP.TER.TOTL.IN"),Area_pop_80_09,Seq!I$1,FALSE)/VLOOKUP(CONCATENATE($B20,".SP.POP.TOTL"),Area_pop_80_09,Seq!I$1,FALSE))</f>
        <v>#VALUE!</v>
      </c>
      <c r="EC20" s="27" t="e">
        <f>IF(ISNA(VLOOKUP(CONCATENATE($B20,".SP.TER.TOTL.IN"),Area_pop_80_09,Seq!J$1,FALSE)),".",VLOOKUP(CONCATENATE($B20,".SP.TER.TOTL.IN"),Area_pop_80_09,Seq!J$1,FALSE)/VLOOKUP(CONCATENATE($B20,".SP.POP.TOTL"),Area_pop_80_09,Seq!J$1,FALSE))</f>
        <v>#VALUE!</v>
      </c>
      <c r="ED20" s="27" t="e">
        <f>IF(ISNA(VLOOKUP(CONCATENATE($B20,".SP.TER.TOTL.IN"),Area_pop_80_09,Seq!K$1,FALSE)),".",VLOOKUP(CONCATENATE($B20,".SP.TER.TOTL.IN"),Area_pop_80_09,Seq!K$1,FALSE)/VLOOKUP(CONCATENATE($B20,".SP.POP.TOTL"),Area_pop_80_09,Seq!K$1,FALSE))</f>
        <v>#VALUE!</v>
      </c>
      <c r="EE20" s="27" t="e">
        <f>IF(ISNA(VLOOKUP(CONCATENATE($B20,".SP.TER.TOTL.IN"),Area_pop_80_09,Seq!L$1,FALSE)),".",VLOOKUP(CONCATENATE($B20,".SP.TER.TOTL.IN"),Area_pop_80_09,Seq!L$1,FALSE)/VLOOKUP(CONCATENATE($B20,".SP.POP.TOTL"),Area_pop_80_09,Seq!L$1,FALSE))</f>
        <v>#VALUE!</v>
      </c>
      <c r="EF20" s="27">
        <f>IF(ISNA(VLOOKUP(CONCATENATE($B20,".SP.TER.TOTL.IN"),Area_pop_80_09,Seq!M$1,FALSE)),".",VLOOKUP(CONCATENATE($B20,".SP.TER.TOTL.IN"),Area_pop_80_09,Seq!M$1,FALSE)/VLOOKUP(CONCATENATE($B20,".SP.POP.TOTL"),Area_pop_80_09,Seq!M$1,FALSE))</f>
        <v>9.9067983074753174E-2</v>
      </c>
      <c r="EG20" s="27" t="e">
        <f>IF(ISNA(VLOOKUP(CONCATENATE($B20,".SP.TER.TOTL.IN"),Area_pop_80_09,Seq!N$1,FALSE)),".",VLOOKUP(CONCATENATE($B20,".SP.TER.TOTL.IN"),Area_pop_80_09,Seq!N$1,FALSE)/VLOOKUP(CONCATENATE($B20,".SP.POP.TOTL"),Area_pop_80_09,Seq!N$1,FALSE))</f>
        <v>#VALUE!</v>
      </c>
      <c r="EH20" s="27" t="e">
        <f>IF(ISNA(VLOOKUP(CONCATENATE($B20,".SP.TER.TOTL.IN"),Area_pop_80_09,Seq!O$1,FALSE)),".",VLOOKUP(CONCATENATE($B20,".SP.TER.TOTL.IN"),Area_pop_80_09,Seq!O$1,FALSE)/VLOOKUP(CONCATENATE($B20,".SP.POP.TOTL"),Area_pop_80_09,Seq!O$1,FALSE))</f>
        <v>#VALUE!</v>
      </c>
      <c r="EI20" s="27" t="e">
        <f>IF(ISNA(VLOOKUP(CONCATENATE($B20,".SP.TER.TOTL.IN"),Area_pop_80_09,Seq!P$1,FALSE)),".",VLOOKUP(CONCATENATE($B20,".SP.TER.TOTL.IN"),Area_pop_80_09,Seq!P$1,FALSE)/VLOOKUP(CONCATENATE($B20,".SP.POP.TOTL"),Area_pop_80_09,Seq!P$1,FALSE))</f>
        <v>#VALUE!</v>
      </c>
      <c r="EJ20" s="27" t="e">
        <f>IF(ISNA(VLOOKUP(CONCATENATE($B20,".SP.TER.TOTL.IN"),Area_pop_80_09,Seq!Q$1,FALSE)),".",VLOOKUP(CONCATENATE($B20,".SP.TER.TOTL.IN"),Area_pop_80_09,Seq!Q$1,FALSE)/VLOOKUP(CONCATENATE($B20,".SP.POP.TOTL"),Area_pop_80_09,Seq!Q$1,FALSE))</f>
        <v>#VALUE!</v>
      </c>
      <c r="EK20" s="27" t="e">
        <f>IF(ISNA(VLOOKUP(CONCATENATE($B20,".SP.TER.TOTL.IN"),Area_pop_80_09,Seq!R$1,FALSE)),".",VLOOKUP(CONCATENATE($B20,".SP.TER.TOTL.IN"),Area_pop_80_09,Seq!R$1,FALSE)/VLOOKUP(CONCATENATE($B20,".SP.POP.TOTL"),Area_pop_80_09,Seq!R$1,FALSE))</f>
        <v>#VALUE!</v>
      </c>
      <c r="EL20" s="27" t="e">
        <f>IF(ISNA(VLOOKUP(CONCATENATE($B20,".SP.TER.TOTL.IN"),Area_pop_80_09,Seq!S$1,FALSE)),".",VLOOKUP(CONCATENATE($B20,".SP.TER.TOTL.IN"),Area_pop_80_09,Seq!S$1,FALSE)/VLOOKUP(CONCATENATE($B20,".SP.POP.TOTL"),Area_pop_80_09,Seq!S$1,FALSE))</f>
        <v>#VALUE!</v>
      </c>
      <c r="EM20" s="27">
        <f>IF(ISNA(VLOOKUP(CONCATENATE($B20,".SP.TER.TOTL.IN"),Area_pop_80_09,Seq!T$1,FALSE)),".",VLOOKUP(CONCATENATE($B20,".SP.TER.TOTL.IN"),Area_pop_80_09,Seq!T$1,FALSE)/VLOOKUP(CONCATENATE($B20,".SP.POP.TOTL"),Area_pop_80_09,Seq!T$1,FALSE))</f>
        <v>0.11081546091268978</v>
      </c>
      <c r="EN20" s="27">
        <f>IF(ISNA(VLOOKUP(CONCATENATE($B20,".SP.TER.TOTL.IN"),Area_pop_80_09,Seq!U$1,FALSE)),".",VLOOKUP(CONCATENATE($B20,".SP.TER.TOTL.IN"),Area_pop_80_09,Seq!U$1,FALSE)/VLOOKUP(CONCATENATE($B20,".SP.POP.TOTL"),Area_pop_80_09,Seq!U$1,FALSE))</f>
        <v>0.11021044760175194</v>
      </c>
      <c r="EO20" s="27">
        <f>IF(ISNA(VLOOKUP(CONCATENATE($B20,".SP.TER.TOTL.IN"),Area_pop_80_09,Seq!V$1,FALSE)),".",VLOOKUP(CONCATENATE($B20,".SP.TER.TOTL.IN"),Area_pop_80_09,Seq!V$1,FALSE)/VLOOKUP(CONCATENATE($B20,".SP.POP.TOTL"),Area_pop_80_09,Seq!V$1,FALSE))</f>
        <v>0.10884502344971339</v>
      </c>
      <c r="EP20" s="27">
        <f>IF(ISNA(VLOOKUP(CONCATENATE($B20,".SP.TER.TOTL.IN"),Area_pop_80_09,Seq!W$1,FALSE)),".",VLOOKUP(CONCATENATE($B20,".SP.TER.TOTL.IN"),Area_pop_80_09,Seq!W$1,FALSE)/VLOOKUP(CONCATENATE($B20,".SP.POP.TOTL"),Area_pop_80_09,Seq!W$1,FALSE))</f>
        <v>0.10795343162175902</v>
      </c>
      <c r="EQ20" s="27">
        <f>IF(ISNA(VLOOKUP(CONCATENATE($B20,".SP.TER.TOTL.IN"),Area_pop_80_09,Seq!X$1,FALSE)),".",VLOOKUP(CONCATENATE($B20,".SP.TER.TOTL.IN"),Area_pop_80_09,Seq!X$1,FALSE)/VLOOKUP(CONCATENATE($B20,".SP.POP.TOTL"),Area_pop_80_09,Seq!X$1,FALSE))</f>
        <v>0.10767725287812624</v>
      </c>
      <c r="ER20" s="27">
        <f>IF(ISNA(VLOOKUP(CONCATENATE($B20,".SP.TER.TOTL.IN"),Area_pop_80_09,Seq!Y$1,FALSE)),".",VLOOKUP(CONCATENATE($B20,".SP.TER.TOTL.IN"),Area_pop_80_09,Seq!Y$1,FALSE)/VLOOKUP(CONCATENATE($B20,".SP.POP.TOTL"),Area_pop_80_09,Seq!Y$1,FALSE))</f>
        <v>0.10771030209140202</v>
      </c>
      <c r="ES20" s="27">
        <f>IF(ISNA(VLOOKUP(CONCATENATE($B20,".SP.TER.TOTL.IN"),Area_pop_80_09,Seq!Z$1,FALSE)),".",VLOOKUP(CONCATENATE($B20,".SP.TER.TOTL.IN"),Area_pop_80_09,Seq!Z$1,FALSE)/VLOOKUP(CONCATENATE($B20,".SP.POP.TOTL"),Area_pop_80_09,Seq!Z$1,FALSE))</f>
        <v>0.10799773156899811</v>
      </c>
      <c r="ET20" s="27">
        <f>IF(ISNA(VLOOKUP(CONCATENATE($B20,".SP.TER.TOTL.IN"),Area_pop_80_09,Seq!AA$1,FALSE)),".",VLOOKUP(CONCATENATE($B20,".SP.TER.TOTL.IN"),Area_pop_80_09,Seq!AA$1,FALSE)/VLOOKUP(CONCATENATE($B20,".SP.POP.TOTL"),Area_pop_80_09,Seq!AA$1,FALSE))</f>
        <v>0.10837383350272568</v>
      </c>
      <c r="EU20" s="27">
        <f>IF(ISNA(VLOOKUP(CONCATENATE($B20,".SP.TER.TOTL.IN"),Area_pop_80_09,Seq!AB$1,FALSE)),".",VLOOKUP(CONCATENATE($B20,".SP.TER.TOTL.IN"),Area_pop_80_09,Seq!AB$1,FALSE)/VLOOKUP(CONCATENATE($B20,".SP.POP.TOTL"),Area_pop_80_09,Seq!AB$1,FALSE))</f>
        <v>0.10847605460849466</v>
      </c>
      <c r="EV20" s="27">
        <f>IF(ISNA(VLOOKUP(CONCATENATE($B20,".SP.TER.TOTL.IN"),Area_pop_80_09,Seq!AC$1,FALSE)),".",VLOOKUP(CONCATENATE($B20,".SP.TER.TOTL.IN"),Area_pop_80_09,Seq!AC$1,FALSE)/VLOOKUP(CONCATENATE($B20,".SP.POP.TOTL"),Area_pop_80_09,Seq!AC$1,FALSE))</f>
        <v>0.10736554701264481</v>
      </c>
      <c r="EW20" s="27">
        <f>IF(ISNA(VLOOKUP(CONCATENATE($B20,".SP.TER.TOTL.IN"),Area_pop_80_09,Seq!AD$1,FALSE)),".",VLOOKUP(CONCATENATE($B20,".SP.TER.TOTL.IN"),Area_pop_80_09,Seq!AD$1,FALSE)/VLOOKUP(CONCATENATE($B20,".SP.POP.TOTL"),Area_pop_80_09,Seq!AD$1,FALSE))</f>
        <v>0.10609963619190838</v>
      </c>
      <c r="EX20" s="27"/>
      <c r="EY20" s="27"/>
      <c r="EZ20" s="27">
        <f t="shared" si="29"/>
        <v>2.7510316368638239E-5</v>
      </c>
      <c r="FA20" s="27" t="str">
        <f t="shared" si="30"/>
        <v>.</v>
      </c>
      <c r="FB20" s="27" t="str">
        <f t="shared" si="37"/>
        <v>.</v>
      </c>
      <c r="FC20" s="9">
        <f>IF(VLOOKUP($B20,EM_80!$B$1:$C$201,2,FALSE)&gt;0,VLOOKUP($B20,EM_80!$B$1:$C$201,2,FALSE),".")</f>
        <v>60</v>
      </c>
      <c r="FD20" s="9" t="str">
        <f t="shared" si="31"/>
        <v>.</v>
      </c>
      <c r="FE20" s="9" t="str">
        <f t="shared" si="32"/>
        <v>.</v>
      </c>
      <c r="FF20">
        <f t="shared" si="33"/>
        <v>2181000</v>
      </c>
      <c r="FG20">
        <f t="shared" si="34"/>
        <v>3170000</v>
      </c>
      <c r="FH20">
        <f t="shared" si="35"/>
        <v>4797500</v>
      </c>
      <c r="FJ20" s="9" t="str">
        <f>IF(ISNA(VLOOKUP($B20,Area_EM_90,Seq!C$1,FALSE)),".",VLOOKUP($B20,Area_EM_90,Seq!C$1,FALSE))</f>
        <v>.</v>
      </c>
      <c r="FK20" s="9" t="str">
        <f>IF(ISNA(VLOOKUP($B20,Area_EM_90,Seq!D$1,FALSE)),".",VLOOKUP($B20,Area_EM_90,Seq!D$1,FALSE))</f>
        <v>.</v>
      </c>
      <c r="FL20" s="9" t="str">
        <f>IF(ISNA(VLOOKUP($B20,Area_EM_90,Seq!E$1,FALSE)),".",VLOOKUP($B20,Area_EM_90,Seq!E$1,FALSE))</f>
        <v>.</v>
      </c>
      <c r="FM20" s="9" t="str">
        <f>IF(ISNA(VLOOKUP($B20,Area_EM_90,Seq!F$1,FALSE)),".",VLOOKUP($B20,Area_EM_90,Seq!F$1,FALSE))</f>
        <v>.</v>
      </c>
      <c r="FN20" s="9" t="str">
        <f>IF(ISNA(VLOOKUP($B20,Area_EM_90,Seq!G$1,FALSE)),".",VLOOKUP($B20,Area_EM_90,Seq!G$1,FALSE))</f>
        <v>.</v>
      </c>
      <c r="FO20" s="9" t="str">
        <f>IF(ISNA(VLOOKUP($B20,Area_EM_90,Seq!H$1,FALSE)),".",VLOOKUP($B20,Area_EM_90,Seq!H$1,FALSE))</f>
        <v>.</v>
      </c>
      <c r="FP20" s="9" t="str">
        <f>IF(ISNA(VLOOKUP($B20,Area_EM_90,Seq!I$1,FALSE)),".",VLOOKUP($B20,Area_EM_90,Seq!I$1,FALSE))</f>
        <v>.</v>
      </c>
      <c r="FQ20" s="9" t="str">
        <f>IF(ISNA(VLOOKUP($B20,Area_EM_90,Seq!J$1,FALSE)),".",VLOOKUP($B20,Area_EM_90,Seq!J$1,FALSE))</f>
        <v>.</v>
      </c>
      <c r="FR20" s="9" t="str">
        <f>IF(ISNA(VLOOKUP($B20,Area_EM_00,Seq!C$1,FALSE)),".",VLOOKUP($B20,Area_EM_00,Seq!C$1,FALSE))</f>
        <v>.</v>
      </c>
      <c r="FS20" s="9" t="str">
        <f>IF(ISNA(VLOOKUP($B20,Area_EM_00,Seq!D$1,FALSE)),".",VLOOKUP($B20,Area_EM_00,Seq!D$1,FALSE))</f>
        <v>.</v>
      </c>
      <c r="FT20" s="9" t="str">
        <f>IF(ISNA(VLOOKUP($B20,Area_EM_00,Seq!E$1,FALSE)),".",VLOOKUP($B20,Area_EM_00,Seq!E$1,FALSE))</f>
        <v>.</v>
      </c>
      <c r="FU20" s="9" t="str">
        <f>IF(ISNA(VLOOKUP($B20,Area_EM_00,Seq!F$1,FALSE)),".",VLOOKUP($B20,Area_EM_00,Seq!F$1,FALSE))</f>
        <v>.</v>
      </c>
      <c r="FV20" s="9" t="str">
        <f>IF(ISNA(VLOOKUP($B20,Area_EM_00,Seq!G$1,FALSE)),".",VLOOKUP($B20,Area_EM_00,Seq!G$1,FALSE))</f>
        <v>.</v>
      </c>
      <c r="FW20" s="9" t="str">
        <f>IF(ISNA(VLOOKUP($B20,Area_EM_00,Seq!H$1,FALSE)),".",VLOOKUP($B20,Area_EM_00,Seq!H$1,FALSE))</f>
        <v>.</v>
      </c>
      <c r="FX20" s="9" t="str">
        <f>IF(ISNA(VLOOKUP($B20,Area_EM_00,Seq!I$1,FALSE)),".",VLOOKUP($B20,Area_EM_00,Seq!I$1,FALSE))</f>
        <v>.</v>
      </c>
      <c r="FY20" s="9" t="str">
        <f>IF(ISNA(VLOOKUP($B20,Area_EM_00,Seq!J$1,FALSE)),".",VLOOKUP($B20,Area_EM_00,Seq!J$1,FALSE))</f>
        <v>.</v>
      </c>
      <c r="GA20" s="27"/>
    </row>
    <row r="21" spans="1:183">
      <c r="A21" s="25" t="s">
        <v>2355</v>
      </c>
      <c r="B21" s="26" t="str">
        <f t="shared" si="0"/>
        <v>Kuwait</v>
      </c>
      <c r="C21" s="27">
        <f>GDP!C$42/10000</f>
        <v>18294194.281532999</v>
      </c>
      <c r="D21" s="27">
        <f>GDP!D$42/10000</f>
        <v>19245492.3841727</v>
      </c>
      <c r="E21" s="27">
        <f>GDP!E$42/10000</f>
        <v>20996832.1911324</v>
      </c>
      <c r="F21" s="27">
        <f>GDP!F$42/10000</f>
        <v>23285486.8999658</v>
      </c>
      <c r="G21" s="27">
        <f>GDP!G$42/10000</f>
        <v>26824880.9087606</v>
      </c>
      <c r="H21" s="27">
        <f>GDP!H$42/10000</f>
        <v>30446239.831443299</v>
      </c>
      <c r="I21" s="27">
        <f>GDP!I$42/10000</f>
        <v>33125508.936610304</v>
      </c>
      <c r="J21" s="27">
        <f>GDP!J$42/10000</f>
        <v>36968067.973257102</v>
      </c>
      <c r="K21" s="27">
        <f>GDP!K$42/10000</f>
        <v>41145459.654235199</v>
      </c>
      <c r="L21" s="27">
        <f>GDP!L$42/10000</f>
        <v>42832423.5000588</v>
      </c>
      <c r="M21" s="27">
        <f>GDP!M$42/10000</f>
        <v>44460055.593061104</v>
      </c>
      <c r="N21" s="27">
        <f>GDP!N$42/10000</f>
        <v>48550380.707622699</v>
      </c>
      <c r="O21" s="27">
        <f>GDP!O$42/10000</f>
        <v>55444534.768105105</v>
      </c>
      <c r="P21" s="27">
        <f>GDP!P$42/10000</f>
        <v>63206769.635639794</v>
      </c>
      <c r="Q21" s="27">
        <f>GDP!Q$42/10000</f>
        <v>71486856.457908601</v>
      </c>
      <c r="R21" s="27">
        <f>GDP!R$42/10000</f>
        <v>79278923.811820701</v>
      </c>
      <c r="S21" s="27">
        <f>GDP!S$42/10000</f>
        <v>87206816.193002701</v>
      </c>
      <c r="T21" s="27">
        <f>GDP!T$42/10000</f>
        <v>95317050.098951995</v>
      </c>
      <c r="U21" s="27">
        <f>GDP!U$42/10000</f>
        <v>102751780.00667</v>
      </c>
      <c r="V21" s="27">
        <f>GDP!V$42/10000</f>
        <v>110560915.287177</v>
      </c>
      <c r="W21" s="27">
        <f>GDP!W$42/10000</f>
        <v>119848032.17129999</v>
      </c>
      <c r="X21" s="27">
        <f>GDP!X$42/10000</f>
        <v>129795418.841518</v>
      </c>
      <c r="Y21" s="27">
        <f>GDP!Y$42/10000</f>
        <v>141606801.95609599</v>
      </c>
      <c r="Z21" s="27">
        <f>GDP!Z$42/10000</f>
        <v>155767482.15170601</v>
      </c>
      <c r="AA21" s="27">
        <f>GDP!AA$42/10000</f>
        <v>171499997.84902799</v>
      </c>
      <c r="AB21" s="27">
        <f>GDP!AB$42/10000</f>
        <v>189335997.62532699</v>
      </c>
      <c r="AC21" s="27">
        <f>GDP!AC$42/10000</f>
        <v>211298973.34986499</v>
      </c>
      <c r="AD21" s="27">
        <f>GDP!AD$42/10000</f>
        <v>238767839.88534701</v>
      </c>
      <c r="AE21" s="27">
        <f>GDP!AE$42/10000</f>
        <v>260256945.47502899</v>
      </c>
      <c r="AF21" s="27">
        <f>GDP!AF$42/10000</f>
        <v>293754553.91439533</v>
      </c>
      <c r="AG21" s="27"/>
      <c r="AH21" s="27" t="str">
        <f>IF(ISNUMBER(VLOOKUP($B21,Area_GDP_80_09,Seq!C$1,FALSE)/10000),VLOOKUP($B21,Area_GDP_80_09,Seq!C$1,FALSE)/10000,".")</f>
        <v>.</v>
      </c>
      <c r="AI21" s="27" t="str">
        <f>IF(ISNUMBER(VLOOKUP($B21,Area_GDP_80_09,Seq!D$1,FALSE)/10000),VLOOKUP($B21,Area_GDP_80_09,Seq!D$1,FALSE)/10000,".")</f>
        <v>.</v>
      </c>
      <c r="AJ21" s="27" t="str">
        <f>IF(ISNUMBER(VLOOKUP($B21,Area_GDP_80_09,Seq!E$1,FALSE)/10000),VLOOKUP($B21,Area_GDP_80_09,Seq!E$1,FALSE)/10000,".")</f>
        <v>.</v>
      </c>
      <c r="AK21" s="27" t="str">
        <f>IF(ISNUMBER(VLOOKUP($B21,Area_GDP_80_09,Seq!F$1,FALSE)/10000),VLOOKUP($B21,Area_GDP_80_09,Seq!F$1,FALSE)/10000,".")</f>
        <v>.</v>
      </c>
      <c r="AL21" s="27" t="str">
        <f>IF(ISNUMBER(VLOOKUP($B21,Area_GDP_80_09,Seq!G$1,FALSE)/10000),VLOOKUP($B21,Area_GDP_80_09,Seq!G$1,FALSE)/10000,".")</f>
        <v>.</v>
      </c>
      <c r="AM21" s="27" t="str">
        <f>IF(ISNUMBER(VLOOKUP($B21,Area_GDP_80_09,Seq!H$1,FALSE)/10000),VLOOKUP($B21,Area_GDP_80_09,Seq!H$1,FALSE)/10000,".")</f>
        <v>.</v>
      </c>
      <c r="AN21" s="27" t="str">
        <f>IF(ISNUMBER(VLOOKUP($B21,Area_GDP_80_09,Seq!I$1,FALSE)/10000),VLOOKUP($B21,Area_GDP_80_09,Seq!I$1,FALSE)/10000,".")</f>
        <v>.</v>
      </c>
      <c r="AO21" s="27" t="str">
        <f>IF(ISNUMBER(VLOOKUP($B21,Area_GDP_80_09,Seq!J$1,FALSE)/10000),VLOOKUP($B21,Area_GDP_80_09,Seq!J$1,FALSE)/10000,".")</f>
        <v>.</v>
      </c>
      <c r="AP21" s="27" t="str">
        <f>IF(ISNUMBER(VLOOKUP($B21,Area_GDP_80_09,Seq!K$1,FALSE)/10000),VLOOKUP($B21,Area_GDP_80_09,Seq!K$1,FALSE)/10000,".")</f>
        <v>.</v>
      </c>
      <c r="AQ21" s="27" t="str">
        <f>IF(ISNUMBER(VLOOKUP($B21,Area_GDP_80_09,Seq!L$1,FALSE)/10000),VLOOKUP($B21,Area_GDP_80_09,Seq!L$1,FALSE)/10000,".")</f>
        <v>.</v>
      </c>
      <c r="AR21" s="27" t="str">
        <f>IF(ISNUMBER(VLOOKUP($B21,Area_GDP_80_09,Seq!M$1,FALSE)/10000),VLOOKUP($B21,Area_GDP_80_09,Seq!M$1,FALSE)/10000,".")</f>
        <v>.</v>
      </c>
      <c r="AS21" s="27" t="str">
        <f>IF(ISNUMBER(VLOOKUP($B21,Area_GDP_80_09,Seq!N$1,FALSE)/10000),VLOOKUP($B21,Area_GDP_80_09,Seq!N$1,FALSE)/10000,".")</f>
        <v>.</v>
      </c>
      <c r="AT21" s="27">
        <f>IF(ISNUMBER(VLOOKUP($B21,Area_GDP_80_09,Seq!O$1,FALSE)/10000),VLOOKUP($B21,Area_GDP_80_09,Seq!O$1,FALSE)/10000,".")</f>
        <v>2253008.8649372701</v>
      </c>
      <c r="AU21" s="27">
        <f>IF(ISNUMBER(VLOOKUP($B21,Area_GDP_80_09,Seq!P$1,FALSE)/10000),VLOOKUP($B21,Area_GDP_80_09,Seq!P$1,FALSE)/10000,".")</f>
        <v>3018817.1187392999</v>
      </c>
      <c r="AV21" s="27">
        <f>IF(ISNUMBER(VLOOKUP($B21,Area_GDP_80_09,Seq!Q$1,FALSE)/10000),VLOOKUP($B21,Area_GDP_80_09,Seq!Q$1,FALSE)/10000,".")</f>
        <v>3273489.5320558399</v>
      </c>
      <c r="AW21" s="27">
        <f>IF(ISNUMBER(VLOOKUP($B21,Area_GDP_80_09,Seq!R$1,FALSE)/10000),VLOOKUP($B21,Area_GDP_80_09,Seq!R$1,FALSE)/10000,".")</f>
        <v>3432525.18008094</v>
      </c>
      <c r="AX21" s="27">
        <f>IF(ISNUMBER(VLOOKUP($B21,Area_GDP_80_09,Seq!S$1,FALSE)/10000),VLOOKUP($B21,Area_GDP_80_09,Seq!S$1,FALSE)/10000,".")</f>
        <v>3453296.3147052904</v>
      </c>
      <c r="AY21" s="27">
        <f>IF(ISNUMBER(VLOOKUP($B21,Area_GDP_80_09,Seq!T$1,FALSE)/10000),VLOOKUP($B21,Area_GDP_80_09,Seq!T$1,FALSE)/10000,".")</f>
        <v>3538707.5587105104</v>
      </c>
      <c r="AZ21" s="27">
        <f>IF(ISNUMBER(VLOOKUP($B21,Area_GDP_80_09,Seq!U$1,FALSE)/10000),VLOOKUP($B21,Area_GDP_80_09,Seq!U$1,FALSE)/10000,".")</f>
        <v>3668296.9799614302</v>
      </c>
      <c r="BA21" s="27">
        <f>IF(ISNUMBER(VLOOKUP($B21,Area_GDP_80_09,Seq!V$1,FALSE)/10000),VLOOKUP($B21,Area_GDP_80_09,Seq!V$1,FALSE)/10000,".")</f>
        <v>3602670.8083072901</v>
      </c>
      <c r="BB21" s="27">
        <f>IF(ISNUMBER(VLOOKUP($B21,Area_GDP_80_09,Seq!W$1,FALSE)/10000),VLOOKUP($B21,Area_GDP_80_09,Seq!W$1,FALSE)/10000,".")</f>
        <v>3771801.1468574898</v>
      </c>
      <c r="BC21" s="27">
        <f>IF(ISNUMBER(VLOOKUP($B21,Area_GDP_80_09,Seq!X$1,FALSE)/10000),VLOOKUP($B21,Area_GDP_80_09,Seq!X$1,FALSE)/10000,".")</f>
        <v>3799298.5755862603</v>
      </c>
      <c r="BD21" s="27">
        <f>IF(ISNUMBER(VLOOKUP($B21,Area_GDP_80_09,Seq!Y$1,FALSE)/10000),VLOOKUP($B21,Area_GDP_80_09,Seq!Y$1,FALSE)/10000,".")</f>
        <v>3913277.5328538497</v>
      </c>
      <c r="BE21" s="27">
        <f>IF(ISNUMBER(VLOOKUP($B21,Area_GDP_80_09,Seq!Z$1,FALSE)/10000),VLOOKUP($B21,Area_GDP_80_09,Seq!Z$1,FALSE)/10000,".")</f>
        <v>4591057.2015441395</v>
      </c>
      <c r="BF21" s="27">
        <f>IF(ISNUMBER(VLOOKUP($B21,Area_GDP_80_09,Seq!AA$1,FALSE)/10000),VLOOKUP($B21,Area_GDP_80_09,Seq!AA$1,FALSE)/10000,".")</f>
        <v>5059345.0361016402</v>
      </c>
      <c r="BG21" s="27">
        <f>IF(ISNUMBER(VLOOKUP($B21,Area_GDP_80_09,Seq!AB$1,FALSE)/10000),VLOOKUP($B21,Area_GDP_80_09,Seq!AB$1,FALSE)/10000,".")</f>
        <v>5595635.6099284105</v>
      </c>
      <c r="BH21" s="27">
        <f>IF(ISNUMBER(VLOOKUP($B21,Area_GDP_80_09,Seq!AC$1,FALSE)/10000),VLOOKUP($B21,Area_GDP_80_09,Seq!AC$1,FALSE)/10000,".")</f>
        <v>5886608.6616446897</v>
      </c>
      <c r="BI21" s="27">
        <f>IF(ISNUMBER(VLOOKUP($B21,Area_GDP_80_09,Seq!AD$1,FALSE)/10000),VLOOKUP($B21,Area_GDP_80_09,Seq!AD$1,FALSE)/10000,".")</f>
        <v>6144030.0584184192</v>
      </c>
      <c r="BJ21" s="27" t="str">
        <f>IF(ISNUMBER(VLOOKUP($B21,Area_GDP_80_09,Seq!AE$1,FALSE)/10000),VLOOKUP($B21,Area_GDP_80_09,Seq!AE$1,FALSE)/10000,".")</f>
        <v>.</v>
      </c>
      <c r="BK21" s="27" t="str">
        <f>IF(ISNUMBER(VLOOKUP($B21,Area_GDP_80_09,Seq!AF$1,FALSE)/10000),VLOOKUP($B21,Area_GDP_80_09,Seq!AF$1,FALSE)/10000,".")</f>
        <v>.</v>
      </c>
      <c r="BL21" s="27"/>
      <c r="BM21" s="27"/>
      <c r="BN21" s="27">
        <f>CNPop!A$48</f>
        <v>5.0000000000000001E-3</v>
      </c>
      <c r="BO21" s="27">
        <f>CNPop!B$48</f>
        <v>6.0000000000000001E-3</v>
      </c>
      <c r="BP21" s="27">
        <f>CNPop!C$48</f>
        <v>6.0000000000000001E-3</v>
      </c>
      <c r="BQ21" s="27">
        <f>CNPop!D$48</f>
        <v>7.0000000000000001E-3</v>
      </c>
      <c r="BR21" s="27">
        <f>CNPop!E$48</f>
        <v>7.0000000000000001E-3</v>
      </c>
      <c r="BS21" s="27">
        <f>CNPop!F$48</f>
        <v>8.0000000000000002E-3</v>
      </c>
      <c r="BT21" s="27">
        <f>CNPop!G$48</f>
        <v>8.9999999999999993E-3</v>
      </c>
      <c r="BU21" s="27">
        <f>CNPop!H$48</f>
        <v>0.01</v>
      </c>
      <c r="BV21" s="27">
        <f>CNPop!I$48</f>
        <v>1.0999999999999999E-2</v>
      </c>
      <c r="BW21" s="27">
        <f>CNPop!J$48</f>
        <v>1.2E-2</v>
      </c>
      <c r="BX21" s="27">
        <f>CNPop!K$48</f>
        <v>1.4E-2</v>
      </c>
      <c r="BY21" s="27">
        <f>CNPop!L$48</f>
        <v>1.6E-2</v>
      </c>
      <c r="BZ21" s="27">
        <f>CNPop!M$48</f>
        <v>1.7000000000000001E-2</v>
      </c>
      <c r="CA21" s="27">
        <f>CNPop!N$48</f>
        <v>1.9E-2</v>
      </c>
      <c r="CB21" s="27">
        <f>CNPop!O$48</f>
        <v>2.1000000000000001E-2</v>
      </c>
      <c r="CC21" s="27">
        <f>CNPop!P$48</f>
        <v>2.3E-2</v>
      </c>
      <c r="CD21" s="27">
        <f>CNPop!Q$48</f>
        <v>2.5999999999999999E-2</v>
      </c>
      <c r="CE21" s="27">
        <f>CNPop!R$48</f>
        <v>2.8000000000000001E-2</v>
      </c>
      <c r="CF21" s="27">
        <f>CNPop!S$48</f>
        <v>0.03</v>
      </c>
      <c r="CG21" s="27">
        <f>CNPop!T$48</f>
        <v>3.3000000000000002E-2</v>
      </c>
      <c r="CH21" s="27">
        <f>CNPop!U$48</f>
        <v>3.5999999999999997E-2</v>
      </c>
      <c r="CI21" s="27">
        <f>CNPop!V$48</f>
        <v>3.9E-2</v>
      </c>
      <c r="CJ21" s="27">
        <f>CNPop!W$48</f>
        <v>4.2000000000000003E-2</v>
      </c>
      <c r="CK21" s="27">
        <f>CNPop!X$48</f>
        <v>4.4999999999999998E-2</v>
      </c>
      <c r="CL21" s="27">
        <f>CNPop!Y$48</f>
        <v>4.9000000000000002E-2</v>
      </c>
      <c r="CM21" s="27">
        <f>CNPop!Z$48</f>
        <v>5.1999999999999998E-2</v>
      </c>
      <c r="CN21" s="27">
        <f>CNPop!AA$48</f>
        <v>5.6000000000000001E-2</v>
      </c>
      <c r="CO21" s="27">
        <f>CNPop!AB$48</f>
        <v>0.06</v>
      </c>
      <c r="CP21" s="27">
        <f>CNPop!AC$48</f>
        <v>6.3E-2</v>
      </c>
      <c r="CQ21" s="27"/>
      <c r="CR21" s="27">
        <f t="shared" si="1"/>
        <v>0.13089435069699193</v>
      </c>
      <c r="CS21" s="27">
        <f t="shared" si="2"/>
        <v>0.13089435069699193</v>
      </c>
      <c r="CT21" s="27">
        <f t="shared" si="3"/>
        <v>0.13089435069699193</v>
      </c>
      <c r="CU21" s="27">
        <f t="shared" si="4"/>
        <v>0.13089435069699193</v>
      </c>
      <c r="CV21" s="27">
        <f t="shared" si="5"/>
        <v>0.13089435069699193</v>
      </c>
      <c r="CW21" s="27">
        <f t="shared" si="6"/>
        <v>0.13089435069699193</v>
      </c>
      <c r="CX21" s="27">
        <f t="shared" si="7"/>
        <v>0.13089435069699193</v>
      </c>
      <c r="CY21" s="27">
        <f t="shared" si="8"/>
        <v>0.13089435069699193</v>
      </c>
      <c r="CZ21" s="27">
        <f t="shared" si="9"/>
        <v>0.13089435069699193</v>
      </c>
      <c r="DA21" s="27">
        <f t="shared" si="10"/>
        <v>0.13089435069699193</v>
      </c>
      <c r="DB21" s="27">
        <f t="shared" si="11"/>
        <v>0.13089435069699193</v>
      </c>
      <c r="DC21" s="27">
        <f t="shared" si="12"/>
        <v>0.13089435069699193</v>
      </c>
      <c r="DD21" s="27">
        <f t="shared" si="13"/>
        <v>6.7730636408485451E-2</v>
      </c>
      <c r="DE21" s="27">
        <f t="shared" si="14"/>
        <v>6.7730636408485451E-2</v>
      </c>
      <c r="DF21" s="27">
        <f t="shared" si="15"/>
        <v>6.7730636408485451E-2</v>
      </c>
      <c r="DG21" s="27">
        <f t="shared" si="16"/>
        <v>6.7730636408485451E-2</v>
      </c>
      <c r="DH21" s="27">
        <f t="shared" si="17"/>
        <v>6.7730636408485451E-2</v>
      </c>
      <c r="DI21" s="27">
        <f t="shared" si="18"/>
        <v>6.7730636408485451E-2</v>
      </c>
      <c r="DJ21" s="27">
        <f t="shared" si="19"/>
        <v>6.7730636408485451E-2</v>
      </c>
      <c r="DK21" s="27">
        <f t="shared" si="20"/>
        <v>6.7650688182249646E-2</v>
      </c>
      <c r="DL21" s="27">
        <f t="shared" si="21"/>
        <v>6.8552054794520548E-2</v>
      </c>
      <c r="DM21" s="27">
        <f t="shared" si="22"/>
        <v>6.9987252747252746E-2</v>
      </c>
      <c r="DN21" s="27">
        <f t="shared" si="23"/>
        <v>7.2813652612925855E-2</v>
      </c>
      <c r="DO21" s="27">
        <f t="shared" si="24"/>
        <v>7.6128663739437191E-2</v>
      </c>
      <c r="DP21" s="27">
        <f t="shared" si="25"/>
        <v>7.9289821973129615E-2</v>
      </c>
      <c r="DQ21" s="27">
        <f t="shared" si="26"/>
        <v>8.1188869916137066E-2</v>
      </c>
      <c r="DR21" s="27">
        <f t="shared" si="27"/>
        <v>8.2176434173064097E-2</v>
      </c>
      <c r="DS21" s="27">
        <f t="shared" si="28"/>
        <v>8.172015606309109E-2</v>
      </c>
      <c r="DT21" s="27">
        <f t="shared" si="36"/>
        <v>8.0029960270528333E-2</v>
      </c>
      <c r="DU21" s="27" t="e">
        <f>IF(ISNA(VLOOKUP(CONCATENATE($B21,".SP.TER.TOTL.IN"),Area_pop_80_09,Seq!B$1,FALSE)),".",VLOOKUP(CONCATENATE($B21,".SP.TER.TOTL.IN"),Area_pop_80_09,Seq!B$1,FALSE)/VLOOKUP(CONCATENATE($B21,".SP.POP.TOTL"),Area_pop_80_09,Seq!B$1,FALSE))</f>
        <v>#VALUE!</v>
      </c>
      <c r="DV21" s="27" t="e">
        <f>IF(ISNA(VLOOKUP(CONCATENATE($B21,".SP.TER.TOTL.IN"),Area_pop_80_09,Seq!C$1,FALSE)),".",VLOOKUP(CONCATENATE($B21,".SP.TER.TOTL.IN"),Area_pop_80_09,Seq!C$1,FALSE)/VLOOKUP(CONCATENATE($B21,".SP.POP.TOTL"),Area_pop_80_09,Seq!C$1,FALSE))</f>
        <v>#VALUE!</v>
      </c>
      <c r="DW21" s="27" t="e">
        <f>IF(ISNA(VLOOKUP(CONCATENATE($B21,".SP.TER.TOTL.IN"),Area_pop_80_09,Seq!D$1,FALSE)),".",VLOOKUP(CONCATENATE($B21,".SP.TER.TOTL.IN"),Area_pop_80_09,Seq!D$1,FALSE)/VLOOKUP(CONCATENATE($B21,".SP.POP.TOTL"),Area_pop_80_09,Seq!D$1,FALSE))</f>
        <v>#VALUE!</v>
      </c>
      <c r="DX21" s="27" t="e">
        <f>IF(ISNA(VLOOKUP(CONCATENATE($B21,".SP.TER.TOTL.IN"),Area_pop_80_09,Seq!E$1,FALSE)),".",VLOOKUP(CONCATENATE($B21,".SP.TER.TOTL.IN"),Area_pop_80_09,Seq!E$1,FALSE)/VLOOKUP(CONCATENATE($B21,".SP.POP.TOTL"),Area_pop_80_09,Seq!E$1,FALSE))</f>
        <v>#VALUE!</v>
      </c>
      <c r="DY21" s="27" t="e">
        <f>IF(ISNA(VLOOKUP(CONCATENATE($B21,".SP.TER.TOTL.IN"),Area_pop_80_09,Seq!F$1,FALSE)),".",VLOOKUP(CONCATENATE($B21,".SP.TER.TOTL.IN"),Area_pop_80_09,Seq!F$1,FALSE)/VLOOKUP(CONCATENATE($B21,".SP.POP.TOTL"),Area_pop_80_09,Seq!F$1,FALSE))</f>
        <v>#VALUE!</v>
      </c>
      <c r="DZ21" s="27" t="e">
        <f>IF(ISNA(VLOOKUP(CONCATENATE($B21,".SP.TER.TOTL.IN"),Area_pop_80_09,Seq!G$1,FALSE)),".",VLOOKUP(CONCATENATE($B21,".SP.TER.TOTL.IN"),Area_pop_80_09,Seq!G$1,FALSE)/VLOOKUP(CONCATENATE($B21,".SP.POP.TOTL"),Area_pop_80_09,Seq!G$1,FALSE))</f>
        <v>#VALUE!</v>
      </c>
      <c r="EA21" s="27" t="e">
        <f>IF(ISNA(VLOOKUP(CONCATENATE($B21,".SP.TER.TOTL.IN"),Area_pop_80_09,Seq!H$1,FALSE)),".",VLOOKUP(CONCATENATE($B21,".SP.TER.TOTL.IN"),Area_pop_80_09,Seq!H$1,FALSE)/VLOOKUP(CONCATENATE($B21,".SP.POP.TOTL"),Area_pop_80_09,Seq!H$1,FALSE))</f>
        <v>#VALUE!</v>
      </c>
      <c r="EB21" s="27" t="e">
        <f>IF(ISNA(VLOOKUP(CONCATENATE($B21,".SP.TER.TOTL.IN"),Area_pop_80_09,Seq!I$1,FALSE)),".",VLOOKUP(CONCATENATE($B21,".SP.TER.TOTL.IN"),Area_pop_80_09,Seq!I$1,FALSE)/VLOOKUP(CONCATENATE($B21,".SP.POP.TOTL"),Area_pop_80_09,Seq!I$1,FALSE))</f>
        <v>#VALUE!</v>
      </c>
      <c r="EC21" s="27" t="e">
        <f>IF(ISNA(VLOOKUP(CONCATENATE($B21,".SP.TER.TOTL.IN"),Area_pop_80_09,Seq!J$1,FALSE)),".",VLOOKUP(CONCATENATE($B21,".SP.TER.TOTL.IN"),Area_pop_80_09,Seq!J$1,FALSE)/VLOOKUP(CONCATENATE($B21,".SP.POP.TOTL"),Area_pop_80_09,Seq!J$1,FALSE))</f>
        <v>#VALUE!</v>
      </c>
      <c r="ED21" s="27" t="e">
        <f>IF(ISNA(VLOOKUP(CONCATENATE($B21,".SP.TER.TOTL.IN"),Area_pop_80_09,Seq!K$1,FALSE)),".",VLOOKUP(CONCATENATE($B21,".SP.TER.TOTL.IN"),Area_pop_80_09,Seq!K$1,FALSE)/VLOOKUP(CONCATENATE($B21,".SP.POP.TOTL"),Area_pop_80_09,Seq!K$1,FALSE))</f>
        <v>#VALUE!</v>
      </c>
      <c r="EE21" s="27" t="e">
        <f>IF(ISNA(VLOOKUP(CONCATENATE($B21,".SP.TER.TOTL.IN"),Area_pop_80_09,Seq!L$1,FALSE)),".",VLOOKUP(CONCATENATE($B21,".SP.TER.TOTL.IN"),Area_pop_80_09,Seq!L$1,FALSE)/VLOOKUP(CONCATENATE($B21,".SP.POP.TOTL"),Area_pop_80_09,Seq!L$1,FALSE))</f>
        <v>#VALUE!</v>
      </c>
      <c r="EF21" s="27">
        <f>IF(ISNA(VLOOKUP(CONCATENATE($B21,".SP.TER.TOTL.IN"),Area_pop_80_09,Seq!M$1,FALSE)),".",VLOOKUP(CONCATENATE($B21,".SP.TER.TOTL.IN"),Area_pop_80_09,Seq!M$1,FALSE)/VLOOKUP(CONCATENATE($B21,".SP.POP.TOTL"),Area_pop_80_09,Seq!M$1,FALSE))</f>
        <v>0.13089435069699193</v>
      </c>
      <c r="EG21" s="27" t="e">
        <f>IF(ISNA(VLOOKUP(CONCATENATE($B21,".SP.TER.TOTL.IN"),Area_pop_80_09,Seq!N$1,FALSE)),".",VLOOKUP(CONCATENATE($B21,".SP.TER.TOTL.IN"),Area_pop_80_09,Seq!N$1,FALSE)/VLOOKUP(CONCATENATE($B21,".SP.POP.TOTL"),Area_pop_80_09,Seq!N$1,FALSE))</f>
        <v>#VALUE!</v>
      </c>
      <c r="EH21" s="27" t="e">
        <f>IF(ISNA(VLOOKUP(CONCATENATE($B21,".SP.TER.TOTL.IN"),Area_pop_80_09,Seq!O$1,FALSE)),".",VLOOKUP(CONCATENATE($B21,".SP.TER.TOTL.IN"),Area_pop_80_09,Seq!O$1,FALSE)/VLOOKUP(CONCATENATE($B21,".SP.POP.TOTL"),Area_pop_80_09,Seq!O$1,FALSE))</f>
        <v>#VALUE!</v>
      </c>
      <c r="EI21" s="27" t="e">
        <f>IF(ISNA(VLOOKUP(CONCATENATE($B21,".SP.TER.TOTL.IN"),Area_pop_80_09,Seq!P$1,FALSE)),".",VLOOKUP(CONCATENATE($B21,".SP.TER.TOTL.IN"),Area_pop_80_09,Seq!P$1,FALSE)/VLOOKUP(CONCATENATE($B21,".SP.POP.TOTL"),Area_pop_80_09,Seq!P$1,FALSE))</f>
        <v>#VALUE!</v>
      </c>
      <c r="EJ21" s="27" t="e">
        <f>IF(ISNA(VLOOKUP(CONCATENATE($B21,".SP.TER.TOTL.IN"),Area_pop_80_09,Seq!Q$1,FALSE)),".",VLOOKUP(CONCATENATE($B21,".SP.TER.TOTL.IN"),Area_pop_80_09,Seq!Q$1,FALSE)/VLOOKUP(CONCATENATE($B21,".SP.POP.TOTL"),Area_pop_80_09,Seq!Q$1,FALSE))</f>
        <v>#VALUE!</v>
      </c>
      <c r="EK21" s="27" t="e">
        <f>IF(ISNA(VLOOKUP(CONCATENATE($B21,".SP.TER.TOTL.IN"),Area_pop_80_09,Seq!R$1,FALSE)),".",VLOOKUP(CONCATENATE($B21,".SP.TER.TOTL.IN"),Area_pop_80_09,Seq!R$1,FALSE)/VLOOKUP(CONCATENATE($B21,".SP.POP.TOTL"),Area_pop_80_09,Seq!R$1,FALSE))</f>
        <v>#VALUE!</v>
      </c>
      <c r="EL21" s="27" t="e">
        <f>IF(ISNA(VLOOKUP(CONCATENATE($B21,".SP.TER.TOTL.IN"),Area_pop_80_09,Seq!S$1,FALSE)),".",VLOOKUP(CONCATENATE($B21,".SP.TER.TOTL.IN"),Area_pop_80_09,Seq!S$1,FALSE)/VLOOKUP(CONCATENATE($B21,".SP.POP.TOTL"),Area_pop_80_09,Seq!S$1,FALSE))</f>
        <v>#VALUE!</v>
      </c>
      <c r="EM21" s="27">
        <f>IF(ISNA(VLOOKUP(CONCATENATE($B21,".SP.TER.TOTL.IN"),Area_pop_80_09,Seq!T$1,FALSE)),".",VLOOKUP(CONCATENATE($B21,".SP.TER.TOTL.IN"),Area_pop_80_09,Seq!T$1,FALSE)/VLOOKUP(CONCATENATE($B21,".SP.POP.TOTL"),Area_pop_80_09,Seq!T$1,FALSE))</f>
        <v>6.7730636408485451E-2</v>
      </c>
      <c r="EN21" s="27">
        <f>IF(ISNA(VLOOKUP(CONCATENATE($B21,".SP.TER.TOTL.IN"),Area_pop_80_09,Seq!U$1,FALSE)),".",VLOOKUP(CONCATENATE($B21,".SP.TER.TOTL.IN"),Area_pop_80_09,Seq!U$1,FALSE)/VLOOKUP(CONCATENATE($B21,".SP.POP.TOTL"),Area_pop_80_09,Seq!U$1,FALSE))</f>
        <v>6.7650688182249646E-2</v>
      </c>
      <c r="EO21" s="27">
        <f>IF(ISNA(VLOOKUP(CONCATENATE($B21,".SP.TER.TOTL.IN"),Area_pop_80_09,Seq!V$1,FALSE)),".",VLOOKUP(CONCATENATE($B21,".SP.TER.TOTL.IN"),Area_pop_80_09,Seq!V$1,FALSE)/VLOOKUP(CONCATENATE($B21,".SP.POP.TOTL"),Area_pop_80_09,Seq!V$1,FALSE))</f>
        <v>6.8552054794520548E-2</v>
      </c>
      <c r="EP21" s="27">
        <f>IF(ISNA(VLOOKUP(CONCATENATE($B21,".SP.TER.TOTL.IN"),Area_pop_80_09,Seq!W$1,FALSE)),".",VLOOKUP(CONCATENATE($B21,".SP.TER.TOTL.IN"),Area_pop_80_09,Seq!W$1,FALSE)/VLOOKUP(CONCATENATE($B21,".SP.POP.TOTL"),Area_pop_80_09,Seq!W$1,FALSE))</f>
        <v>6.9987252747252746E-2</v>
      </c>
      <c r="EQ21" s="27">
        <f>IF(ISNA(VLOOKUP(CONCATENATE($B21,".SP.TER.TOTL.IN"),Area_pop_80_09,Seq!X$1,FALSE)),".",VLOOKUP(CONCATENATE($B21,".SP.TER.TOTL.IN"),Area_pop_80_09,Seq!X$1,FALSE)/VLOOKUP(CONCATENATE($B21,".SP.POP.TOTL"),Area_pop_80_09,Seq!X$1,FALSE))</f>
        <v>7.2813652612925855E-2</v>
      </c>
      <c r="ER21" s="27">
        <f>IF(ISNA(VLOOKUP(CONCATENATE($B21,".SP.TER.TOTL.IN"),Area_pop_80_09,Seq!Y$1,FALSE)),".",VLOOKUP(CONCATENATE($B21,".SP.TER.TOTL.IN"),Area_pop_80_09,Seq!Y$1,FALSE)/VLOOKUP(CONCATENATE($B21,".SP.POP.TOTL"),Area_pop_80_09,Seq!Y$1,FALSE))</f>
        <v>7.6128663739437191E-2</v>
      </c>
      <c r="ES21" s="27">
        <f>IF(ISNA(VLOOKUP(CONCATENATE($B21,".SP.TER.TOTL.IN"),Area_pop_80_09,Seq!Z$1,FALSE)),".",VLOOKUP(CONCATENATE($B21,".SP.TER.TOTL.IN"),Area_pop_80_09,Seq!Z$1,FALSE)/VLOOKUP(CONCATENATE($B21,".SP.POP.TOTL"),Area_pop_80_09,Seq!Z$1,FALSE))</f>
        <v>7.9289821973129615E-2</v>
      </c>
      <c r="ET21" s="27">
        <f>IF(ISNA(VLOOKUP(CONCATENATE($B21,".SP.TER.TOTL.IN"),Area_pop_80_09,Seq!AA$1,FALSE)),".",VLOOKUP(CONCATENATE($B21,".SP.TER.TOTL.IN"),Area_pop_80_09,Seq!AA$1,FALSE)/VLOOKUP(CONCATENATE($B21,".SP.POP.TOTL"),Area_pop_80_09,Seq!AA$1,FALSE))</f>
        <v>8.1188869916137066E-2</v>
      </c>
      <c r="EU21" s="27">
        <f>IF(ISNA(VLOOKUP(CONCATENATE($B21,".SP.TER.TOTL.IN"),Area_pop_80_09,Seq!AB$1,FALSE)),".",VLOOKUP(CONCATENATE($B21,".SP.TER.TOTL.IN"),Area_pop_80_09,Seq!AB$1,FALSE)/VLOOKUP(CONCATENATE($B21,".SP.POP.TOTL"),Area_pop_80_09,Seq!AB$1,FALSE))</f>
        <v>8.2176434173064097E-2</v>
      </c>
      <c r="EV21" s="27">
        <f>IF(ISNA(VLOOKUP(CONCATENATE($B21,".SP.TER.TOTL.IN"),Area_pop_80_09,Seq!AC$1,FALSE)),".",VLOOKUP(CONCATENATE($B21,".SP.TER.TOTL.IN"),Area_pop_80_09,Seq!AC$1,FALSE)/VLOOKUP(CONCATENATE($B21,".SP.POP.TOTL"),Area_pop_80_09,Seq!AC$1,FALSE))</f>
        <v>8.172015606309109E-2</v>
      </c>
      <c r="EW21" s="27">
        <f>IF(ISNA(VLOOKUP(CONCATENATE($B21,".SP.TER.TOTL.IN"),Area_pop_80_09,Seq!AD$1,FALSE)),".",VLOOKUP(CONCATENATE($B21,".SP.TER.TOTL.IN"),Area_pop_80_09,Seq!AD$1,FALSE)/VLOOKUP(CONCATENATE($B21,".SP.POP.TOTL"),Area_pop_80_09,Seq!AD$1,FALSE))</f>
        <v>8.0029960270528333E-2</v>
      </c>
      <c r="EX21" s="27"/>
      <c r="EY21" s="27"/>
      <c r="EZ21" s="27" t="str">
        <f t="shared" si="29"/>
        <v>.</v>
      </c>
      <c r="FA21" s="27">
        <f t="shared" si="30"/>
        <v>9.4117647058823535E-5</v>
      </c>
      <c r="FB21" s="27" t="str">
        <f t="shared" si="37"/>
        <v>.</v>
      </c>
      <c r="FC21" s="9" t="str">
        <f>IF(VLOOKUP($B21,EM_80!$B$1:$C$201,2,FALSE)&gt;0,VLOOKUP($B21,EM_80!$B$1:$C$201,2,FALSE),".")</f>
        <v>.</v>
      </c>
      <c r="FD21" s="9">
        <f t="shared" si="31"/>
        <v>200</v>
      </c>
      <c r="FE21" s="9" t="str">
        <f t="shared" si="32"/>
        <v>.</v>
      </c>
      <c r="FF21">
        <f t="shared" si="33"/>
        <v>1375000</v>
      </c>
      <c r="FG21">
        <f t="shared" si="34"/>
        <v>2125000</v>
      </c>
      <c r="FH21">
        <f t="shared" si="35"/>
        <v>2190000</v>
      </c>
      <c r="FJ21" s="9" t="str">
        <f>IF(ISNA(VLOOKUP($B21,Area_EM_90,Seq!C$1,FALSE)),".",VLOOKUP($B21,Area_EM_90,Seq!C$1,FALSE))</f>
        <v>.</v>
      </c>
      <c r="FK21" s="9" t="str">
        <f>IF(ISNA(VLOOKUP($B21,Area_EM_90,Seq!D$1,FALSE)),".",VLOOKUP($B21,Area_EM_90,Seq!D$1,FALSE))</f>
        <v>.</v>
      </c>
      <c r="FL21" s="9" t="str">
        <f>IF(ISNA(VLOOKUP($B21,Area_EM_90,Seq!E$1,FALSE)),".",VLOOKUP($B21,Area_EM_90,Seq!E$1,FALSE))</f>
        <v>.</v>
      </c>
      <c r="FM21" s="9" t="str">
        <f>IF(ISNA(VLOOKUP($B21,Area_EM_90,Seq!F$1,FALSE)),".",VLOOKUP($B21,Area_EM_90,Seq!F$1,FALSE))</f>
        <v>.</v>
      </c>
      <c r="FN21" s="9" t="str">
        <f>IF(ISNA(VLOOKUP($B21,Area_EM_90,Seq!G$1,FALSE)),".",VLOOKUP($B21,Area_EM_90,Seq!G$1,FALSE))</f>
        <v>.</v>
      </c>
      <c r="FO21" s="9" t="str">
        <f>IF(ISNA(VLOOKUP($B21,Area_EM_90,Seq!H$1,FALSE)),".",VLOOKUP($B21,Area_EM_90,Seq!H$1,FALSE))</f>
        <v>.</v>
      </c>
      <c r="FP21" s="9" t="str">
        <f>IF(ISNA(VLOOKUP($B21,Area_EM_90,Seq!I$1,FALSE)),".",VLOOKUP($B21,Area_EM_90,Seq!I$1,FALSE))</f>
        <v>.</v>
      </c>
      <c r="FQ21" s="9" t="str">
        <f>IF(ISNA(VLOOKUP($B21,Area_EM_90,Seq!J$1,FALSE)),".",VLOOKUP($B21,Area_EM_90,Seq!J$1,FALSE))</f>
        <v>.</v>
      </c>
      <c r="FR21" s="9" t="str">
        <f>IF(ISNA(VLOOKUP($B21,Area_EM_00,Seq!C$1,FALSE)),".",VLOOKUP($B21,Area_EM_00,Seq!C$1,FALSE))</f>
        <v>.</v>
      </c>
      <c r="FS21" s="9" t="str">
        <f>IF(ISNA(VLOOKUP($B21,Area_EM_00,Seq!D$1,FALSE)),".",VLOOKUP($B21,Area_EM_00,Seq!D$1,FALSE))</f>
        <v>.</v>
      </c>
      <c r="FT21" s="9" t="str">
        <f>IF(ISNA(VLOOKUP($B21,Area_EM_00,Seq!E$1,FALSE)),".",VLOOKUP($B21,Area_EM_00,Seq!E$1,FALSE))</f>
        <v>.</v>
      </c>
      <c r="FU21" s="9" t="str">
        <f>IF(ISNA(VLOOKUP($B21,Area_EM_00,Seq!F$1,FALSE)),".",VLOOKUP($B21,Area_EM_00,Seq!F$1,FALSE))</f>
        <v>.</v>
      </c>
      <c r="FV21" s="9" t="str">
        <f>IF(ISNA(VLOOKUP($B21,Area_EM_00,Seq!G$1,FALSE)),".",VLOOKUP($B21,Area_EM_00,Seq!G$1,FALSE))</f>
        <v>.</v>
      </c>
      <c r="FW21" s="9" t="str">
        <f>IF(ISNA(VLOOKUP($B21,Area_EM_00,Seq!H$1,FALSE)),".",VLOOKUP($B21,Area_EM_00,Seq!H$1,FALSE))</f>
        <v>.</v>
      </c>
      <c r="FX21" s="9" t="str">
        <f>IF(ISNA(VLOOKUP($B21,Area_EM_00,Seq!I$1,FALSE)),".",VLOOKUP($B21,Area_EM_00,Seq!I$1,FALSE))</f>
        <v>.</v>
      </c>
      <c r="FY21" s="9" t="str">
        <f>IF(ISNA(VLOOKUP($B21,Area_EM_00,Seq!J$1,FALSE)),".",VLOOKUP($B21,Area_EM_00,Seq!J$1,FALSE))</f>
        <v>.</v>
      </c>
      <c r="GA21" s="27"/>
    </row>
    <row r="22" spans="1:183">
      <c r="A22" s="25" t="s">
        <v>2360</v>
      </c>
      <c r="B22" s="26" t="str">
        <f t="shared" si="0"/>
        <v>LaoPDR</v>
      </c>
      <c r="C22" s="27">
        <f>GDP!C$42/10000</f>
        <v>18294194.281532999</v>
      </c>
      <c r="D22" s="27">
        <f>GDP!D$42/10000</f>
        <v>19245492.3841727</v>
      </c>
      <c r="E22" s="27">
        <f>GDP!E$42/10000</f>
        <v>20996832.1911324</v>
      </c>
      <c r="F22" s="27">
        <f>GDP!F$42/10000</f>
        <v>23285486.8999658</v>
      </c>
      <c r="G22" s="27">
        <f>GDP!G$42/10000</f>
        <v>26824880.9087606</v>
      </c>
      <c r="H22" s="27">
        <f>GDP!H$42/10000</f>
        <v>30446239.831443299</v>
      </c>
      <c r="I22" s="27">
        <f>GDP!I$42/10000</f>
        <v>33125508.936610304</v>
      </c>
      <c r="J22" s="27">
        <f>GDP!J$42/10000</f>
        <v>36968067.973257102</v>
      </c>
      <c r="K22" s="27">
        <f>GDP!K$42/10000</f>
        <v>41145459.654235199</v>
      </c>
      <c r="L22" s="27">
        <f>GDP!L$42/10000</f>
        <v>42832423.5000588</v>
      </c>
      <c r="M22" s="27">
        <f>GDP!M$42/10000</f>
        <v>44460055.593061104</v>
      </c>
      <c r="N22" s="27">
        <f>GDP!N$42/10000</f>
        <v>48550380.707622699</v>
      </c>
      <c r="O22" s="27">
        <f>GDP!O$42/10000</f>
        <v>55444534.768105105</v>
      </c>
      <c r="P22" s="27">
        <f>GDP!P$42/10000</f>
        <v>63206769.635639794</v>
      </c>
      <c r="Q22" s="27">
        <f>GDP!Q$42/10000</f>
        <v>71486856.457908601</v>
      </c>
      <c r="R22" s="27">
        <f>GDP!R$42/10000</f>
        <v>79278923.811820701</v>
      </c>
      <c r="S22" s="27">
        <f>GDP!S$42/10000</f>
        <v>87206816.193002701</v>
      </c>
      <c r="T22" s="27">
        <f>GDP!T$42/10000</f>
        <v>95317050.098951995</v>
      </c>
      <c r="U22" s="27">
        <f>GDP!U$42/10000</f>
        <v>102751780.00667</v>
      </c>
      <c r="V22" s="27">
        <f>GDP!V$42/10000</f>
        <v>110560915.287177</v>
      </c>
      <c r="W22" s="27">
        <f>GDP!W$42/10000</f>
        <v>119848032.17129999</v>
      </c>
      <c r="X22" s="27">
        <f>GDP!X$42/10000</f>
        <v>129795418.841518</v>
      </c>
      <c r="Y22" s="27">
        <f>GDP!Y$42/10000</f>
        <v>141606801.95609599</v>
      </c>
      <c r="Z22" s="27">
        <f>GDP!Z$42/10000</f>
        <v>155767482.15170601</v>
      </c>
      <c r="AA22" s="27">
        <f>GDP!AA$42/10000</f>
        <v>171499997.84902799</v>
      </c>
      <c r="AB22" s="27">
        <f>GDP!AB$42/10000</f>
        <v>189335997.62532699</v>
      </c>
      <c r="AC22" s="27">
        <f>GDP!AC$42/10000</f>
        <v>211298973.34986499</v>
      </c>
      <c r="AD22" s="27">
        <f>GDP!AD$42/10000</f>
        <v>238767839.88534701</v>
      </c>
      <c r="AE22" s="27">
        <f>GDP!AE$42/10000</f>
        <v>260256945.47502899</v>
      </c>
      <c r="AF22" s="27">
        <f>GDP!AF$42/10000</f>
        <v>293754553.91439533</v>
      </c>
      <c r="AG22" s="27"/>
      <c r="AH22" s="27" t="str">
        <f>IF(ISNUMBER(VLOOKUP($B22,Area_GDP_80_09,Seq!C$1,FALSE)/10000),VLOOKUP($B22,Area_GDP_80_09,Seq!C$1,FALSE)/10000,".")</f>
        <v>.</v>
      </c>
      <c r="AI22" s="27" t="str">
        <f>IF(ISNUMBER(VLOOKUP($B22,Area_GDP_80_09,Seq!D$1,FALSE)/10000),VLOOKUP($B22,Area_GDP_80_09,Seq!D$1,FALSE)/10000,".")</f>
        <v>.</v>
      </c>
      <c r="AJ22" s="27" t="str">
        <f>IF(ISNUMBER(VLOOKUP($B22,Area_GDP_80_09,Seq!E$1,FALSE)/10000),VLOOKUP($B22,Area_GDP_80_09,Seq!E$1,FALSE)/10000,".")</f>
        <v>.</v>
      </c>
      <c r="AK22" s="27" t="str">
        <f>IF(ISNUMBER(VLOOKUP($B22,Area_GDP_80_09,Seq!F$1,FALSE)/10000),VLOOKUP($B22,Area_GDP_80_09,Seq!F$1,FALSE)/10000,".")</f>
        <v>.</v>
      </c>
      <c r="AL22" s="27">
        <f>IF(ISNUMBER(VLOOKUP($B22,Area_GDP_80_09,Seq!G$1,FALSE)/10000),VLOOKUP($B22,Area_GDP_80_09,Seq!G$1,FALSE)/10000,".")</f>
        <v>73571.694947050593</v>
      </c>
      <c r="AM22" s="27">
        <f>IF(ISNUMBER(VLOOKUP($B22,Area_GDP_80_09,Seq!H$1,FALSE)/10000),VLOOKUP($B22,Area_GDP_80_09,Seq!H$1,FALSE)/10000,".")</f>
        <v>77266.444854859699</v>
      </c>
      <c r="AN22" s="27">
        <f>IF(ISNUMBER(VLOOKUP($B22,Area_GDP_80_09,Seq!I$1,FALSE)/10000),VLOOKUP($B22,Area_GDP_80_09,Seq!I$1,FALSE)/10000,".")</f>
        <v>81007.374004755999</v>
      </c>
      <c r="AO22" s="27">
        <f>IF(ISNUMBER(VLOOKUP($B22,Area_GDP_80_09,Seq!J$1,FALSE)/10000),VLOOKUP($B22,Area_GDP_80_09,Seq!J$1,FALSE)/10000,".")</f>
        <v>79868.164661579402</v>
      </c>
      <c r="AP22" s="27">
        <f>IF(ISNUMBER(VLOOKUP($B22,Area_GDP_80_09,Seq!K$1,FALSE)/10000),VLOOKUP($B22,Area_GDP_80_09,Seq!K$1,FALSE)/10000,".")</f>
        <v>78220.920913674694</v>
      </c>
      <c r="AQ22" s="27">
        <f>IF(ISNUMBER(VLOOKUP($B22,Area_GDP_80_09,Seq!L$1,FALSE)/10000),VLOOKUP($B22,Area_GDP_80_09,Seq!L$1,FALSE)/10000,".")</f>
        <v>89320.567277893904</v>
      </c>
      <c r="AR22" s="27">
        <f>IF(ISNUMBER(VLOOKUP($B22,Area_GDP_80_09,Seq!M$1,FALSE)/10000),VLOOKUP($B22,Area_GDP_80_09,Seq!M$1,FALSE)/10000,".")</f>
        <v>95309.134995719593</v>
      </c>
      <c r="AS22" s="27">
        <f>IF(ISNUMBER(VLOOKUP($B22,Area_GDP_80_09,Seq!N$1,FALSE)/10000),VLOOKUP($B22,Area_GDP_80_09,Seq!N$1,FALSE)/10000,".")</f>
        <v>99404.152635967403</v>
      </c>
      <c r="AT22" s="27">
        <f>IF(ISNUMBER(VLOOKUP($B22,Area_GDP_80_09,Seq!O$1,FALSE)/10000),VLOOKUP($B22,Area_GDP_80_09,Seq!O$1,FALSE)/10000,".")</f>
        <v>104930.882137736</v>
      </c>
      <c r="AU22" s="27">
        <f>IF(ISNUMBER(VLOOKUP($B22,Area_GDP_80_09,Seq!P$1,FALSE)/10000),VLOOKUP($B22,Area_GDP_80_09,Seq!P$1,FALSE)/10000,".")</f>
        <v>111134.97988964501</v>
      </c>
      <c r="AV22" s="27">
        <f>IF(ISNUMBER(VLOOKUP($B22,Area_GDP_80_09,Seq!Q$1,FALSE)/10000),VLOOKUP($B22,Area_GDP_80_09,Seq!Q$1,FALSE)/10000,".")</f>
        <v>120202.50349277</v>
      </c>
      <c r="AW22" s="27">
        <f>IF(ISNUMBER(VLOOKUP($B22,Area_GDP_80_09,Seq!R$1,FALSE)/10000),VLOOKUP($B22,Area_GDP_80_09,Seq!R$1,FALSE)/10000,".")</f>
        <v>128654.24722181201</v>
      </c>
      <c r="AX22" s="27">
        <f>IF(ISNUMBER(VLOOKUP($B22,Area_GDP_80_09,Seq!S$1,FALSE)/10000),VLOOKUP($B22,Area_GDP_80_09,Seq!S$1,FALSE)/10000,".")</f>
        <v>137567.82995512499</v>
      </c>
      <c r="AY22" s="27">
        <f>IF(ISNUMBER(VLOOKUP($B22,Area_GDP_80_09,Seq!T$1,FALSE)/10000),VLOOKUP($B22,Area_GDP_80_09,Seq!T$1,FALSE)/10000,".")</f>
        <v>147021.61679200002</v>
      </c>
      <c r="AZ22" s="27">
        <f>IF(ISNUMBER(VLOOKUP($B22,Area_GDP_80_09,Seq!U$1,FALSE)/10000),VLOOKUP($B22,Area_GDP_80_09,Seq!U$1,FALSE)/10000,".")</f>
        <v>152854.85835536598</v>
      </c>
      <c r="BA22" s="27">
        <f>IF(ISNUMBER(VLOOKUP($B22,Area_GDP_80_09,Seq!V$1,FALSE)/10000),VLOOKUP($B22,Area_GDP_80_09,Seq!V$1,FALSE)/10000,".")</f>
        <v>164023.00915387701</v>
      </c>
      <c r="BB22" s="27">
        <f>IF(ISNUMBER(VLOOKUP($B22,Area_GDP_80_09,Seq!W$1,FALSE)/10000),VLOOKUP($B22,Area_GDP_80_09,Seq!W$1,FALSE)/10000,".")</f>
        <v>173514.66108149299</v>
      </c>
      <c r="BC22" s="27">
        <f>IF(ISNUMBER(VLOOKUP($B22,Area_GDP_80_09,Seq!X$1,FALSE)/10000),VLOOKUP($B22,Area_GDP_80_09,Seq!X$1,FALSE)/10000,".")</f>
        <v>183521.27360061</v>
      </c>
      <c r="BD22" s="27">
        <f>IF(ISNUMBER(VLOOKUP($B22,Area_GDP_80_09,Seq!Y$1,FALSE)/10000),VLOOKUP($B22,Area_GDP_80_09,Seq!Y$1,FALSE)/10000,".")</f>
        <v>194374.59948672901</v>
      </c>
      <c r="BE22" s="27">
        <f>IF(ISNUMBER(VLOOKUP($B22,Area_GDP_80_09,Seq!Z$1,FALSE)/10000),VLOOKUP($B22,Area_GDP_80_09,Seq!Z$1,FALSE)/10000,".")</f>
        <v>206259.376201743</v>
      </c>
      <c r="BF22" s="27">
        <f>IF(ISNUMBER(VLOOKUP($B22,Area_GDP_80_09,Seq!AA$1,FALSE)/10000),VLOOKUP($B22,Area_GDP_80_09,Seq!AA$1,FALSE)/10000,".")</f>
        <v>219459.97627865401</v>
      </c>
      <c r="BG22" s="27">
        <f>IF(ISNUMBER(VLOOKUP($B22,Area_GDP_80_09,Seq!AB$1,FALSE)/10000),VLOOKUP($B22,Area_GDP_80_09,Seq!AB$1,FALSE)/10000,".")</f>
        <v>235041.63459443799</v>
      </c>
      <c r="BH22" s="27">
        <f>IF(ISNUMBER(VLOOKUP($B22,Area_GDP_80_09,Seq!AC$1,FALSE)/10000),VLOOKUP($B22,Area_GDP_80_09,Seq!AC$1,FALSE)/10000,".")</f>
        <v>254867.24862669403</v>
      </c>
      <c r="BI22" s="27">
        <f>IF(ISNUMBER(VLOOKUP($B22,Area_GDP_80_09,Seq!AD$1,FALSE)/10000),VLOOKUP($B22,Area_GDP_80_09,Seq!AD$1,FALSE)/10000,".")</f>
        <v>274209.84682865499</v>
      </c>
      <c r="BJ22" s="27">
        <f>IF(ISNUMBER(VLOOKUP($B22,Area_GDP_80_09,Seq!AE$1,FALSE)/10000),VLOOKUP($B22,Area_GDP_80_09,Seq!AE$1,FALSE)/10000,".")</f>
        <v>294704.66835875</v>
      </c>
      <c r="BK22" s="27">
        <f>IF(ISNUMBER(VLOOKUP($B22,Area_GDP_80_09,Seq!AF$1,FALSE)/10000),VLOOKUP($B22,Area_GDP_80_09,Seq!AF$1,FALSE)/10000,".")</f>
        <v>313360.1081289897</v>
      </c>
      <c r="BL22" s="27"/>
      <c r="BM22" s="27"/>
      <c r="BN22" s="27">
        <f>CNPop!A$48</f>
        <v>5.0000000000000001E-3</v>
      </c>
      <c r="BO22" s="27">
        <f>CNPop!B$48</f>
        <v>6.0000000000000001E-3</v>
      </c>
      <c r="BP22" s="27">
        <f>CNPop!C$48</f>
        <v>6.0000000000000001E-3</v>
      </c>
      <c r="BQ22" s="27">
        <f>CNPop!D$48</f>
        <v>7.0000000000000001E-3</v>
      </c>
      <c r="BR22" s="27">
        <f>CNPop!E$48</f>
        <v>7.0000000000000001E-3</v>
      </c>
      <c r="BS22" s="27">
        <f>CNPop!F$48</f>
        <v>8.0000000000000002E-3</v>
      </c>
      <c r="BT22" s="27">
        <f>CNPop!G$48</f>
        <v>8.9999999999999993E-3</v>
      </c>
      <c r="BU22" s="27">
        <f>CNPop!H$48</f>
        <v>0.01</v>
      </c>
      <c r="BV22" s="27">
        <f>CNPop!I$48</f>
        <v>1.0999999999999999E-2</v>
      </c>
      <c r="BW22" s="27">
        <f>CNPop!J$48</f>
        <v>1.2E-2</v>
      </c>
      <c r="BX22" s="27">
        <f>CNPop!K$48</f>
        <v>1.4E-2</v>
      </c>
      <c r="BY22" s="27">
        <f>CNPop!L$48</f>
        <v>1.6E-2</v>
      </c>
      <c r="BZ22" s="27">
        <f>CNPop!M$48</f>
        <v>1.7000000000000001E-2</v>
      </c>
      <c r="CA22" s="27">
        <f>CNPop!N$48</f>
        <v>1.9E-2</v>
      </c>
      <c r="CB22" s="27">
        <f>CNPop!O$48</f>
        <v>2.1000000000000001E-2</v>
      </c>
      <c r="CC22" s="27">
        <f>CNPop!P$48</f>
        <v>2.3E-2</v>
      </c>
      <c r="CD22" s="27">
        <f>CNPop!Q$48</f>
        <v>2.5999999999999999E-2</v>
      </c>
      <c r="CE22" s="27">
        <f>CNPop!R$48</f>
        <v>2.8000000000000001E-2</v>
      </c>
      <c r="CF22" s="27">
        <f>CNPop!S$48</f>
        <v>0.03</v>
      </c>
      <c r="CG22" s="27">
        <f>CNPop!T$48</f>
        <v>3.3000000000000002E-2</v>
      </c>
      <c r="CH22" s="27">
        <f>CNPop!U$48</f>
        <v>3.5999999999999997E-2</v>
      </c>
      <c r="CI22" s="27">
        <f>CNPop!V$48</f>
        <v>3.9E-2</v>
      </c>
      <c r="CJ22" s="27">
        <f>CNPop!W$48</f>
        <v>4.2000000000000003E-2</v>
      </c>
      <c r="CK22" s="27">
        <f>CNPop!X$48</f>
        <v>4.4999999999999998E-2</v>
      </c>
      <c r="CL22" s="27">
        <f>CNPop!Y$48</f>
        <v>4.9000000000000002E-2</v>
      </c>
      <c r="CM22" s="27">
        <f>CNPop!Z$48</f>
        <v>5.1999999999999998E-2</v>
      </c>
      <c r="CN22" s="27">
        <f>CNPop!AA$48</f>
        <v>5.6000000000000001E-2</v>
      </c>
      <c r="CO22" s="27">
        <f>CNPop!AB$48</f>
        <v>0.06</v>
      </c>
      <c r="CP22" s="27">
        <f>CNPop!AC$48</f>
        <v>6.3E-2</v>
      </c>
      <c r="CQ22" s="27"/>
      <c r="CR22" s="27">
        <f t="shared" si="1"/>
        <v>9.9610260128704789E-2</v>
      </c>
      <c r="CS22" s="27">
        <f t="shared" si="2"/>
        <v>9.9610260128704789E-2</v>
      </c>
      <c r="CT22" s="27">
        <f t="shared" si="3"/>
        <v>9.9610260128704789E-2</v>
      </c>
      <c r="CU22" s="27">
        <f t="shared" si="4"/>
        <v>9.9610260128704789E-2</v>
      </c>
      <c r="CV22" s="27">
        <f t="shared" si="5"/>
        <v>9.9610260128704789E-2</v>
      </c>
      <c r="CW22" s="27">
        <f t="shared" si="6"/>
        <v>9.9610260128704789E-2</v>
      </c>
      <c r="CX22" s="27">
        <f t="shared" si="7"/>
        <v>9.9610260128704789E-2</v>
      </c>
      <c r="CY22" s="27">
        <f t="shared" si="8"/>
        <v>9.9610260128704789E-2</v>
      </c>
      <c r="CZ22" s="27">
        <f t="shared" si="9"/>
        <v>9.9610260128704789E-2</v>
      </c>
      <c r="DA22" s="27">
        <f t="shared" si="10"/>
        <v>9.9610260128704789E-2</v>
      </c>
      <c r="DB22" s="27">
        <f t="shared" si="11"/>
        <v>9.9610260128704789E-2</v>
      </c>
      <c r="DC22" s="27">
        <f t="shared" si="12"/>
        <v>9.9610260128704789E-2</v>
      </c>
      <c r="DD22" s="27">
        <f t="shared" si="13"/>
        <v>9.6270441970541742E-2</v>
      </c>
      <c r="DE22" s="27">
        <f t="shared" si="14"/>
        <v>9.6270441970541742E-2</v>
      </c>
      <c r="DF22" s="27">
        <f t="shared" si="15"/>
        <v>9.6270441970541742E-2</v>
      </c>
      <c r="DG22" s="27">
        <f t="shared" si="16"/>
        <v>9.6270441970541742E-2</v>
      </c>
      <c r="DH22" s="27">
        <f t="shared" si="17"/>
        <v>9.6270441970541742E-2</v>
      </c>
      <c r="DI22" s="27">
        <f t="shared" si="18"/>
        <v>9.6270441970541742E-2</v>
      </c>
      <c r="DJ22" s="27">
        <f t="shared" si="19"/>
        <v>9.6270441970541742E-2</v>
      </c>
      <c r="DK22" s="27">
        <f t="shared" si="20"/>
        <v>9.6182882807832021E-2</v>
      </c>
      <c r="DL22" s="27">
        <f t="shared" si="21"/>
        <v>9.6507628169798174E-2</v>
      </c>
      <c r="DM22" s="27">
        <f t="shared" si="22"/>
        <v>9.7322193184167433E-2</v>
      </c>
      <c r="DN22" s="27">
        <f t="shared" si="23"/>
        <v>9.862121190472789E-2</v>
      </c>
      <c r="DO22" s="27">
        <f t="shared" si="24"/>
        <v>0.10028252509527928</v>
      </c>
      <c r="DP22" s="27">
        <f t="shared" si="25"/>
        <v>0.10210386001659486</v>
      </c>
      <c r="DQ22" s="27">
        <f t="shared" si="26"/>
        <v>0.10386844629482234</v>
      </c>
      <c r="DR22" s="27">
        <f t="shared" si="27"/>
        <v>0.10544182613010451</v>
      </c>
      <c r="DS22" s="27">
        <f t="shared" si="28"/>
        <v>0.10676502856377493</v>
      </c>
      <c r="DT22" s="27">
        <f t="shared" si="36"/>
        <v>0.1078640158534398</v>
      </c>
      <c r="DU22" s="27" t="e">
        <f>IF(ISNA(VLOOKUP(CONCATENATE($B22,".SP.TER.TOTL.IN"),Area_pop_80_09,Seq!B$1,FALSE)),".",VLOOKUP(CONCATENATE($B22,".SP.TER.TOTL.IN"),Area_pop_80_09,Seq!B$1,FALSE)/VLOOKUP(CONCATENATE($B22,".SP.POP.TOTL"),Area_pop_80_09,Seq!B$1,FALSE))</f>
        <v>#VALUE!</v>
      </c>
      <c r="DV22" s="27" t="e">
        <f>IF(ISNA(VLOOKUP(CONCATENATE($B22,".SP.TER.TOTL.IN"),Area_pop_80_09,Seq!C$1,FALSE)),".",VLOOKUP(CONCATENATE($B22,".SP.TER.TOTL.IN"),Area_pop_80_09,Seq!C$1,FALSE)/VLOOKUP(CONCATENATE($B22,".SP.POP.TOTL"),Area_pop_80_09,Seq!C$1,FALSE))</f>
        <v>#VALUE!</v>
      </c>
      <c r="DW22" s="27" t="e">
        <f>IF(ISNA(VLOOKUP(CONCATENATE($B22,".SP.TER.TOTL.IN"),Area_pop_80_09,Seq!D$1,FALSE)),".",VLOOKUP(CONCATENATE($B22,".SP.TER.TOTL.IN"),Area_pop_80_09,Seq!D$1,FALSE)/VLOOKUP(CONCATENATE($B22,".SP.POP.TOTL"),Area_pop_80_09,Seq!D$1,FALSE))</f>
        <v>#VALUE!</v>
      </c>
      <c r="DX22" s="27" t="e">
        <f>IF(ISNA(VLOOKUP(CONCATENATE($B22,".SP.TER.TOTL.IN"),Area_pop_80_09,Seq!E$1,FALSE)),".",VLOOKUP(CONCATENATE($B22,".SP.TER.TOTL.IN"),Area_pop_80_09,Seq!E$1,FALSE)/VLOOKUP(CONCATENATE($B22,".SP.POP.TOTL"),Area_pop_80_09,Seq!E$1,FALSE))</f>
        <v>#VALUE!</v>
      </c>
      <c r="DY22" s="27" t="e">
        <f>IF(ISNA(VLOOKUP(CONCATENATE($B22,".SP.TER.TOTL.IN"),Area_pop_80_09,Seq!F$1,FALSE)),".",VLOOKUP(CONCATENATE($B22,".SP.TER.TOTL.IN"),Area_pop_80_09,Seq!F$1,FALSE)/VLOOKUP(CONCATENATE($B22,".SP.POP.TOTL"),Area_pop_80_09,Seq!F$1,FALSE))</f>
        <v>#VALUE!</v>
      </c>
      <c r="DZ22" s="27" t="e">
        <f>IF(ISNA(VLOOKUP(CONCATENATE($B22,".SP.TER.TOTL.IN"),Area_pop_80_09,Seq!G$1,FALSE)),".",VLOOKUP(CONCATENATE($B22,".SP.TER.TOTL.IN"),Area_pop_80_09,Seq!G$1,FALSE)/VLOOKUP(CONCATENATE($B22,".SP.POP.TOTL"),Area_pop_80_09,Seq!G$1,FALSE))</f>
        <v>#VALUE!</v>
      </c>
      <c r="EA22" s="27" t="e">
        <f>IF(ISNA(VLOOKUP(CONCATENATE($B22,".SP.TER.TOTL.IN"),Area_pop_80_09,Seq!H$1,FALSE)),".",VLOOKUP(CONCATENATE($B22,".SP.TER.TOTL.IN"),Area_pop_80_09,Seq!H$1,FALSE)/VLOOKUP(CONCATENATE($B22,".SP.POP.TOTL"),Area_pop_80_09,Seq!H$1,FALSE))</f>
        <v>#VALUE!</v>
      </c>
      <c r="EB22" s="27" t="e">
        <f>IF(ISNA(VLOOKUP(CONCATENATE($B22,".SP.TER.TOTL.IN"),Area_pop_80_09,Seq!I$1,FALSE)),".",VLOOKUP(CONCATENATE($B22,".SP.TER.TOTL.IN"),Area_pop_80_09,Seq!I$1,FALSE)/VLOOKUP(CONCATENATE($B22,".SP.POP.TOTL"),Area_pop_80_09,Seq!I$1,FALSE))</f>
        <v>#VALUE!</v>
      </c>
      <c r="EC22" s="27" t="e">
        <f>IF(ISNA(VLOOKUP(CONCATENATE($B22,".SP.TER.TOTL.IN"),Area_pop_80_09,Seq!J$1,FALSE)),".",VLOOKUP(CONCATENATE($B22,".SP.TER.TOTL.IN"),Area_pop_80_09,Seq!J$1,FALSE)/VLOOKUP(CONCATENATE($B22,".SP.POP.TOTL"),Area_pop_80_09,Seq!J$1,FALSE))</f>
        <v>#VALUE!</v>
      </c>
      <c r="ED22" s="27" t="e">
        <f>IF(ISNA(VLOOKUP(CONCATENATE($B22,".SP.TER.TOTL.IN"),Area_pop_80_09,Seq!K$1,FALSE)),".",VLOOKUP(CONCATENATE($B22,".SP.TER.TOTL.IN"),Area_pop_80_09,Seq!K$1,FALSE)/VLOOKUP(CONCATENATE($B22,".SP.POP.TOTL"),Area_pop_80_09,Seq!K$1,FALSE))</f>
        <v>#VALUE!</v>
      </c>
      <c r="EE22" s="27" t="e">
        <f>IF(ISNA(VLOOKUP(CONCATENATE($B22,".SP.TER.TOTL.IN"),Area_pop_80_09,Seq!L$1,FALSE)),".",VLOOKUP(CONCATENATE($B22,".SP.TER.TOTL.IN"),Area_pop_80_09,Seq!L$1,FALSE)/VLOOKUP(CONCATENATE($B22,".SP.POP.TOTL"),Area_pop_80_09,Seq!L$1,FALSE))</f>
        <v>#VALUE!</v>
      </c>
      <c r="EF22" s="27">
        <f>IF(ISNA(VLOOKUP(CONCATENATE($B22,".SP.TER.TOTL.IN"),Area_pop_80_09,Seq!M$1,FALSE)),".",VLOOKUP(CONCATENATE($B22,".SP.TER.TOTL.IN"),Area_pop_80_09,Seq!M$1,FALSE)/VLOOKUP(CONCATENATE($B22,".SP.POP.TOTL"),Area_pop_80_09,Seq!M$1,FALSE))</f>
        <v>9.9610260128704789E-2</v>
      </c>
      <c r="EG22" s="27" t="e">
        <f>IF(ISNA(VLOOKUP(CONCATENATE($B22,".SP.TER.TOTL.IN"),Area_pop_80_09,Seq!N$1,FALSE)),".",VLOOKUP(CONCATENATE($B22,".SP.TER.TOTL.IN"),Area_pop_80_09,Seq!N$1,FALSE)/VLOOKUP(CONCATENATE($B22,".SP.POP.TOTL"),Area_pop_80_09,Seq!N$1,FALSE))</f>
        <v>#VALUE!</v>
      </c>
      <c r="EH22" s="27" t="e">
        <f>IF(ISNA(VLOOKUP(CONCATENATE($B22,".SP.TER.TOTL.IN"),Area_pop_80_09,Seq!O$1,FALSE)),".",VLOOKUP(CONCATENATE($B22,".SP.TER.TOTL.IN"),Area_pop_80_09,Seq!O$1,FALSE)/VLOOKUP(CONCATENATE($B22,".SP.POP.TOTL"),Area_pop_80_09,Seq!O$1,FALSE))</f>
        <v>#VALUE!</v>
      </c>
      <c r="EI22" s="27" t="e">
        <f>IF(ISNA(VLOOKUP(CONCATENATE($B22,".SP.TER.TOTL.IN"),Area_pop_80_09,Seq!P$1,FALSE)),".",VLOOKUP(CONCATENATE($B22,".SP.TER.TOTL.IN"),Area_pop_80_09,Seq!P$1,FALSE)/VLOOKUP(CONCATENATE($B22,".SP.POP.TOTL"),Area_pop_80_09,Seq!P$1,FALSE))</f>
        <v>#VALUE!</v>
      </c>
      <c r="EJ22" s="27" t="e">
        <f>IF(ISNA(VLOOKUP(CONCATENATE($B22,".SP.TER.TOTL.IN"),Area_pop_80_09,Seq!Q$1,FALSE)),".",VLOOKUP(CONCATENATE($B22,".SP.TER.TOTL.IN"),Area_pop_80_09,Seq!Q$1,FALSE)/VLOOKUP(CONCATENATE($B22,".SP.POP.TOTL"),Area_pop_80_09,Seq!Q$1,FALSE))</f>
        <v>#VALUE!</v>
      </c>
      <c r="EK22" s="27" t="e">
        <f>IF(ISNA(VLOOKUP(CONCATENATE($B22,".SP.TER.TOTL.IN"),Area_pop_80_09,Seq!R$1,FALSE)),".",VLOOKUP(CONCATENATE($B22,".SP.TER.TOTL.IN"),Area_pop_80_09,Seq!R$1,FALSE)/VLOOKUP(CONCATENATE($B22,".SP.POP.TOTL"),Area_pop_80_09,Seq!R$1,FALSE))</f>
        <v>#VALUE!</v>
      </c>
      <c r="EL22" s="27" t="e">
        <f>IF(ISNA(VLOOKUP(CONCATENATE($B22,".SP.TER.TOTL.IN"),Area_pop_80_09,Seq!S$1,FALSE)),".",VLOOKUP(CONCATENATE($B22,".SP.TER.TOTL.IN"),Area_pop_80_09,Seq!S$1,FALSE)/VLOOKUP(CONCATENATE($B22,".SP.POP.TOTL"),Area_pop_80_09,Seq!S$1,FALSE))</f>
        <v>#VALUE!</v>
      </c>
      <c r="EM22" s="27">
        <f>IF(ISNA(VLOOKUP(CONCATENATE($B22,".SP.TER.TOTL.IN"),Area_pop_80_09,Seq!T$1,FALSE)),".",VLOOKUP(CONCATENATE($B22,".SP.TER.TOTL.IN"),Area_pop_80_09,Seq!T$1,FALSE)/VLOOKUP(CONCATENATE($B22,".SP.POP.TOTL"),Area_pop_80_09,Seq!T$1,FALSE))</f>
        <v>9.6270441970541742E-2</v>
      </c>
      <c r="EN22" s="27">
        <f>IF(ISNA(VLOOKUP(CONCATENATE($B22,".SP.TER.TOTL.IN"),Area_pop_80_09,Seq!U$1,FALSE)),".",VLOOKUP(CONCATENATE($B22,".SP.TER.TOTL.IN"),Area_pop_80_09,Seq!U$1,FALSE)/VLOOKUP(CONCATENATE($B22,".SP.POP.TOTL"),Area_pop_80_09,Seq!U$1,FALSE))</f>
        <v>9.6182882807832021E-2</v>
      </c>
      <c r="EO22" s="27">
        <f>IF(ISNA(VLOOKUP(CONCATENATE($B22,".SP.TER.TOTL.IN"),Area_pop_80_09,Seq!V$1,FALSE)),".",VLOOKUP(CONCATENATE($B22,".SP.TER.TOTL.IN"),Area_pop_80_09,Seq!V$1,FALSE)/VLOOKUP(CONCATENATE($B22,".SP.POP.TOTL"),Area_pop_80_09,Seq!V$1,FALSE))</f>
        <v>9.6507628169798174E-2</v>
      </c>
      <c r="EP22" s="27">
        <f>IF(ISNA(VLOOKUP(CONCATENATE($B22,".SP.TER.TOTL.IN"),Area_pop_80_09,Seq!W$1,FALSE)),".",VLOOKUP(CONCATENATE($B22,".SP.TER.TOTL.IN"),Area_pop_80_09,Seq!W$1,FALSE)/VLOOKUP(CONCATENATE($B22,".SP.POP.TOTL"),Area_pop_80_09,Seq!W$1,FALSE))</f>
        <v>9.7322193184167433E-2</v>
      </c>
      <c r="EQ22" s="27">
        <f>IF(ISNA(VLOOKUP(CONCATENATE($B22,".SP.TER.TOTL.IN"),Area_pop_80_09,Seq!X$1,FALSE)),".",VLOOKUP(CONCATENATE($B22,".SP.TER.TOTL.IN"),Area_pop_80_09,Seq!X$1,FALSE)/VLOOKUP(CONCATENATE($B22,".SP.POP.TOTL"),Area_pop_80_09,Seq!X$1,FALSE))</f>
        <v>9.862121190472789E-2</v>
      </c>
      <c r="ER22" s="27">
        <f>IF(ISNA(VLOOKUP(CONCATENATE($B22,".SP.TER.TOTL.IN"),Area_pop_80_09,Seq!Y$1,FALSE)),".",VLOOKUP(CONCATENATE($B22,".SP.TER.TOTL.IN"),Area_pop_80_09,Seq!Y$1,FALSE)/VLOOKUP(CONCATENATE($B22,".SP.POP.TOTL"),Area_pop_80_09,Seq!Y$1,FALSE))</f>
        <v>0.10028252509527928</v>
      </c>
      <c r="ES22" s="27">
        <f>IF(ISNA(VLOOKUP(CONCATENATE($B22,".SP.TER.TOTL.IN"),Area_pop_80_09,Seq!Z$1,FALSE)),".",VLOOKUP(CONCATENATE($B22,".SP.TER.TOTL.IN"),Area_pop_80_09,Seq!Z$1,FALSE)/VLOOKUP(CONCATENATE($B22,".SP.POP.TOTL"),Area_pop_80_09,Seq!Z$1,FALSE))</f>
        <v>0.10210386001659486</v>
      </c>
      <c r="ET22" s="27">
        <f>IF(ISNA(VLOOKUP(CONCATENATE($B22,".SP.TER.TOTL.IN"),Area_pop_80_09,Seq!AA$1,FALSE)),".",VLOOKUP(CONCATENATE($B22,".SP.TER.TOTL.IN"),Area_pop_80_09,Seq!AA$1,FALSE)/VLOOKUP(CONCATENATE($B22,".SP.POP.TOTL"),Area_pop_80_09,Seq!AA$1,FALSE))</f>
        <v>0.10386844629482234</v>
      </c>
      <c r="EU22" s="27">
        <f>IF(ISNA(VLOOKUP(CONCATENATE($B22,".SP.TER.TOTL.IN"),Area_pop_80_09,Seq!AB$1,FALSE)),".",VLOOKUP(CONCATENATE($B22,".SP.TER.TOTL.IN"),Area_pop_80_09,Seq!AB$1,FALSE)/VLOOKUP(CONCATENATE($B22,".SP.POP.TOTL"),Area_pop_80_09,Seq!AB$1,FALSE))</f>
        <v>0.10544182613010451</v>
      </c>
      <c r="EV22" s="27">
        <f>IF(ISNA(VLOOKUP(CONCATENATE($B22,".SP.TER.TOTL.IN"),Area_pop_80_09,Seq!AC$1,FALSE)),".",VLOOKUP(CONCATENATE($B22,".SP.TER.TOTL.IN"),Area_pop_80_09,Seq!AC$1,FALSE)/VLOOKUP(CONCATENATE($B22,".SP.POP.TOTL"),Area_pop_80_09,Seq!AC$1,FALSE))</f>
        <v>0.10676502856377493</v>
      </c>
      <c r="EW22" s="27">
        <f>IF(ISNA(VLOOKUP(CONCATENATE($B22,".SP.TER.TOTL.IN"),Area_pop_80_09,Seq!AD$1,FALSE)),".",VLOOKUP(CONCATENATE($B22,".SP.TER.TOTL.IN"),Area_pop_80_09,Seq!AD$1,FALSE)/VLOOKUP(CONCATENATE($B22,".SP.POP.TOTL"),Area_pop_80_09,Seq!AD$1,FALSE))</f>
        <v>0.1078640158534398</v>
      </c>
      <c r="EX22" s="27"/>
      <c r="EY22" s="27"/>
      <c r="EZ22" s="27">
        <f t="shared" si="29"/>
        <v>3.0887811453385815E-3</v>
      </c>
      <c r="FA22" s="27">
        <f t="shared" si="30"/>
        <v>2.3772218406781166E-3</v>
      </c>
      <c r="FB22" s="27">
        <f t="shared" si="37"/>
        <v>3.4380157763958141E-2</v>
      </c>
      <c r="FC22" s="9">
        <f>IF(VLOOKUP($B22,EM_80!$B$1:$C$201,2,FALSE)&gt;0,VLOOKUP($B22,EM_80!$B$1:$C$201,2,FALSE),".")</f>
        <v>10000</v>
      </c>
      <c r="FD22" s="9">
        <f t="shared" si="31"/>
        <v>10000</v>
      </c>
      <c r="FE22" s="9">
        <f t="shared" si="32"/>
        <v>185765</v>
      </c>
      <c r="FF22">
        <f t="shared" si="33"/>
        <v>3237523</v>
      </c>
      <c r="FG22">
        <f t="shared" si="34"/>
        <v>4206591</v>
      </c>
      <c r="FH22">
        <f t="shared" si="35"/>
        <v>5403262</v>
      </c>
      <c r="FJ22" s="9" t="str">
        <f>IF(ISNA(VLOOKUP($B22,Area_EM_90,Seq!C$1,FALSE)),".",VLOOKUP($B22,Area_EM_90,Seq!C$1,FALSE))</f>
        <v>.</v>
      </c>
      <c r="FK22" s="9" t="str">
        <f>IF(ISNA(VLOOKUP($B22,Area_EM_90,Seq!D$1,FALSE)),".",VLOOKUP($B22,Area_EM_90,Seq!D$1,FALSE))</f>
        <v>.</v>
      </c>
      <c r="FL22" s="9" t="str">
        <f>IF(ISNA(VLOOKUP($B22,Area_EM_90,Seq!E$1,FALSE)),".",VLOOKUP($B22,Area_EM_90,Seq!E$1,FALSE))</f>
        <v>.</v>
      </c>
      <c r="FM22" s="9" t="str">
        <f>IF(ISNA(VLOOKUP($B22,Area_EM_90,Seq!F$1,FALSE)),".",VLOOKUP($B22,Area_EM_90,Seq!F$1,FALSE))</f>
        <v>.</v>
      </c>
      <c r="FN22" s="9" t="str">
        <f>IF(ISNA(VLOOKUP($B22,Area_EM_90,Seq!G$1,FALSE)),".",VLOOKUP($B22,Area_EM_90,Seq!G$1,FALSE))</f>
        <v>.</v>
      </c>
      <c r="FO22" s="9" t="str">
        <f>IF(ISNA(VLOOKUP($B22,Area_EM_90,Seq!H$1,FALSE)),".",VLOOKUP($B22,Area_EM_90,Seq!H$1,FALSE))</f>
        <v>.</v>
      </c>
      <c r="FP22" s="9" t="str">
        <f>IF(ISNA(VLOOKUP($B22,Area_EM_90,Seq!I$1,FALSE)),".",VLOOKUP($B22,Area_EM_90,Seq!I$1,FALSE))</f>
        <v>.</v>
      </c>
      <c r="FQ22" s="9" t="str">
        <f>IF(ISNA(VLOOKUP($B22,Area_EM_90,Seq!J$1,FALSE)),".",VLOOKUP($B22,Area_EM_90,Seq!J$1,FALSE))</f>
        <v>.</v>
      </c>
      <c r="FR22" s="9" t="str">
        <f>IF(ISNA(VLOOKUP($B22,Area_EM_00,Seq!C$1,FALSE)),".",VLOOKUP($B22,Area_EM_00,Seq!C$1,FALSE))</f>
        <v>.</v>
      </c>
      <c r="FS22" s="9" t="str">
        <f>IF(ISNA(VLOOKUP($B22,Area_EM_00,Seq!D$1,FALSE)),".",VLOOKUP($B22,Area_EM_00,Seq!D$1,FALSE))</f>
        <v>.</v>
      </c>
      <c r="FT22" s="9" t="str">
        <f>IF(ISNA(VLOOKUP($B22,Area_EM_00,Seq!E$1,FALSE)),".",VLOOKUP($B22,Area_EM_00,Seq!E$1,FALSE))</f>
        <v>.</v>
      </c>
      <c r="FU22" s="9" t="str">
        <f>IF(ISNA(VLOOKUP($B22,Area_EM_00,Seq!F$1,FALSE)),".",VLOOKUP($B22,Area_EM_00,Seq!F$1,FALSE))</f>
        <v>.</v>
      </c>
      <c r="FV22" s="9" t="str">
        <f>IF(ISNA(VLOOKUP($B22,Area_EM_00,Seq!G$1,FALSE)),".",VLOOKUP($B22,Area_EM_00,Seq!G$1,FALSE))</f>
        <v>.</v>
      </c>
      <c r="FW22" s="9" t="str">
        <f>IF(ISNA(VLOOKUP($B22,Area_EM_00,Seq!H$1,FALSE)),".",VLOOKUP($B22,Area_EM_00,Seq!H$1,FALSE))</f>
        <v>.</v>
      </c>
      <c r="FX22" s="9" t="str">
        <f>IF(ISNA(VLOOKUP($B22,Area_EM_00,Seq!I$1,FALSE)),".",VLOOKUP($B22,Area_EM_00,Seq!I$1,FALSE))</f>
        <v>.</v>
      </c>
      <c r="FY22" s="9" t="str">
        <f>IF(ISNA(VLOOKUP($B22,Area_EM_00,Seq!J$1,FALSE)),".",VLOOKUP($B22,Area_EM_00,Seq!J$1,FALSE))</f>
        <v>.</v>
      </c>
      <c r="GA22" s="27"/>
    </row>
    <row r="23" spans="1:183">
      <c r="A23" s="25" t="s">
        <v>2363</v>
      </c>
      <c r="B23" s="26" t="str">
        <f t="shared" si="0"/>
        <v>Lebanon</v>
      </c>
      <c r="C23" s="27">
        <f>GDP!C$42/10000</f>
        <v>18294194.281532999</v>
      </c>
      <c r="D23" s="27">
        <f>GDP!D$42/10000</f>
        <v>19245492.3841727</v>
      </c>
      <c r="E23" s="27">
        <f>GDP!E$42/10000</f>
        <v>20996832.1911324</v>
      </c>
      <c r="F23" s="27">
        <f>GDP!F$42/10000</f>
        <v>23285486.8999658</v>
      </c>
      <c r="G23" s="27">
        <f>GDP!G$42/10000</f>
        <v>26824880.9087606</v>
      </c>
      <c r="H23" s="27">
        <f>GDP!H$42/10000</f>
        <v>30446239.831443299</v>
      </c>
      <c r="I23" s="27">
        <f>GDP!I$42/10000</f>
        <v>33125508.936610304</v>
      </c>
      <c r="J23" s="27">
        <f>GDP!J$42/10000</f>
        <v>36968067.973257102</v>
      </c>
      <c r="K23" s="27">
        <f>GDP!K$42/10000</f>
        <v>41145459.654235199</v>
      </c>
      <c r="L23" s="27">
        <f>GDP!L$42/10000</f>
        <v>42832423.5000588</v>
      </c>
      <c r="M23" s="27">
        <f>GDP!M$42/10000</f>
        <v>44460055.593061104</v>
      </c>
      <c r="N23" s="27">
        <f>GDP!N$42/10000</f>
        <v>48550380.707622699</v>
      </c>
      <c r="O23" s="27">
        <f>GDP!O$42/10000</f>
        <v>55444534.768105105</v>
      </c>
      <c r="P23" s="27">
        <f>GDP!P$42/10000</f>
        <v>63206769.635639794</v>
      </c>
      <c r="Q23" s="27">
        <f>GDP!Q$42/10000</f>
        <v>71486856.457908601</v>
      </c>
      <c r="R23" s="27">
        <f>GDP!R$42/10000</f>
        <v>79278923.811820701</v>
      </c>
      <c r="S23" s="27">
        <f>GDP!S$42/10000</f>
        <v>87206816.193002701</v>
      </c>
      <c r="T23" s="27">
        <f>GDP!T$42/10000</f>
        <v>95317050.098951995</v>
      </c>
      <c r="U23" s="27">
        <f>GDP!U$42/10000</f>
        <v>102751780.00667</v>
      </c>
      <c r="V23" s="27">
        <f>GDP!V$42/10000</f>
        <v>110560915.287177</v>
      </c>
      <c r="W23" s="27">
        <f>GDP!W$42/10000</f>
        <v>119848032.17129999</v>
      </c>
      <c r="X23" s="27">
        <f>GDP!X$42/10000</f>
        <v>129795418.841518</v>
      </c>
      <c r="Y23" s="27">
        <f>GDP!Y$42/10000</f>
        <v>141606801.95609599</v>
      </c>
      <c r="Z23" s="27">
        <f>GDP!Z$42/10000</f>
        <v>155767482.15170601</v>
      </c>
      <c r="AA23" s="27">
        <f>GDP!AA$42/10000</f>
        <v>171499997.84902799</v>
      </c>
      <c r="AB23" s="27">
        <f>GDP!AB$42/10000</f>
        <v>189335997.62532699</v>
      </c>
      <c r="AC23" s="27">
        <f>GDP!AC$42/10000</f>
        <v>211298973.34986499</v>
      </c>
      <c r="AD23" s="27">
        <f>GDP!AD$42/10000</f>
        <v>238767839.88534701</v>
      </c>
      <c r="AE23" s="27">
        <f>GDP!AE$42/10000</f>
        <v>260256945.47502899</v>
      </c>
      <c r="AF23" s="27">
        <f>GDP!AF$42/10000</f>
        <v>293754553.91439533</v>
      </c>
      <c r="AG23" s="27"/>
      <c r="AH23" s="27" t="str">
        <f>IF(ISNUMBER(VLOOKUP($B23,Area_GDP_80_09,Seq!C$1,FALSE)/10000),VLOOKUP($B23,Area_GDP_80_09,Seq!C$1,FALSE)/10000,".")</f>
        <v>.</v>
      </c>
      <c r="AI23" s="27" t="str">
        <f>IF(ISNUMBER(VLOOKUP($B23,Area_GDP_80_09,Seq!D$1,FALSE)/10000),VLOOKUP($B23,Area_GDP_80_09,Seq!D$1,FALSE)/10000,".")</f>
        <v>.</v>
      </c>
      <c r="AJ23" s="27" t="str">
        <f>IF(ISNUMBER(VLOOKUP($B23,Area_GDP_80_09,Seq!E$1,FALSE)/10000),VLOOKUP($B23,Area_GDP_80_09,Seq!E$1,FALSE)/10000,".")</f>
        <v>.</v>
      </c>
      <c r="AK23" s="27" t="str">
        <f>IF(ISNUMBER(VLOOKUP($B23,Area_GDP_80_09,Seq!F$1,FALSE)/10000),VLOOKUP($B23,Area_GDP_80_09,Seq!F$1,FALSE)/10000,".")</f>
        <v>.</v>
      </c>
      <c r="AL23" s="27" t="str">
        <f>IF(ISNUMBER(VLOOKUP($B23,Area_GDP_80_09,Seq!G$1,FALSE)/10000),VLOOKUP($B23,Area_GDP_80_09,Seq!G$1,FALSE)/10000,".")</f>
        <v>.</v>
      </c>
      <c r="AM23" s="27" t="str">
        <f>IF(ISNUMBER(VLOOKUP($B23,Area_GDP_80_09,Seq!H$1,FALSE)/10000),VLOOKUP($B23,Area_GDP_80_09,Seq!H$1,FALSE)/10000,".")</f>
        <v>.</v>
      </c>
      <c r="AN23" s="27" t="str">
        <f>IF(ISNUMBER(VLOOKUP($B23,Area_GDP_80_09,Seq!I$1,FALSE)/10000),VLOOKUP($B23,Area_GDP_80_09,Seq!I$1,FALSE)/10000,".")</f>
        <v>.</v>
      </c>
      <c r="AO23" s="27" t="str">
        <f>IF(ISNUMBER(VLOOKUP($B23,Area_GDP_80_09,Seq!J$1,FALSE)/10000),VLOOKUP($B23,Area_GDP_80_09,Seq!J$1,FALSE)/10000,".")</f>
        <v>.</v>
      </c>
      <c r="AP23" s="27">
        <f>IF(ISNUMBER(VLOOKUP($B23,Area_GDP_80_09,Seq!K$1,FALSE)/10000),VLOOKUP($B23,Area_GDP_80_09,Seq!K$1,FALSE)/10000,".")</f>
        <v>1241699.4225313701</v>
      </c>
      <c r="AQ23" s="27">
        <f>IF(ISNUMBER(VLOOKUP($B23,Area_GDP_80_09,Seq!L$1,FALSE)/10000),VLOOKUP($B23,Area_GDP_80_09,Seq!L$1,FALSE)/10000,".")</f>
        <v>714584.13279745297</v>
      </c>
      <c r="AR23" s="27">
        <f>IF(ISNUMBER(VLOOKUP($B23,Area_GDP_80_09,Seq!M$1,FALSE)/10000),VLOOKUP($B23,Area_GDP_80_09,Seq!M$1,FALSE)/10000,".")</f>
        <v>904185.88475341396</v>
      </c>
      <c r="AS23" s="27">
        <f>IF(ISNUMBER(VLOOKUP($B23,Area_GDP_80_09,Seq!N$1,FALSE)/10000),VLOOKUP($B23,Area_GDP_80_09,Seq!N$1,FALSE)/10000,".")</f>
        <v>1249591.30432748</v>
      </c>
      <c r="AT23" s="27">
        <f>IF(ISNUMBER(VLOOKUP($B23,Area_GDP_80_09,Seq!O$1,FALSE)/10000),VLOOKUP($B23,Area_GDP_80_09,Seq!O$1,FALSE)/10000,".")</f>
        <v>1305822.1252194101</v>
      </c>
      <c r="AU23" s="27">
        <f>IF(ISNUMBER(VLOOKUP($B23,Area_GDP_80_09,Seq!P$1,FALSE)/10000),VLOOKUP($B23,Area_GDP_80_09,Seq!P$1,FALSE)/10000,".")</f>
        <v>1397203.1151051801</v>
      </c>
      <c r="AV23" s="27">
        <f>IF(ISNUMBER(VLOOKUP($B23,Area_GDP_80_09,Seq!Q$1,FALSE)/10000),VLOOKUP($B23,Area_GDP_80_09,Seq!Q$1,FALSE)/10000,".")</f>
        <v>1509023.3489363198</v>
      </c>
      <c r="AW23" s="27">
        <f>IF(ISNUMBER(VLOOKUP($B23,Area_GDP_80_09,Seq!R$1,FALSE)/10000),VLOOKUP($B23,Area_GDP_80_09,Seq!R$1,FALSE)/10000,".")</f>
        <v>1607637.2043340299</v>
      </c>
      <c r="AX23" s="27">
        <f>IF(ISNUMBER(VLOOKUP($B23,Area_GDP_80_09,Seq!S$1,FALSE)/10000),VLOOKUP($B23,Area_GDP_80_09,Seq!S$1,FALSE)/10000,".")</f>
        <v>1690213.5516399401</v>
      </c>
      <c r="AY23" s="27">
        <f>IF(ISNUMBER(VLOOKUP($B23,Area_GDP_80_09,Seq!T$1,FALSE)/10000),VLOOKUP($B23,Area_GDP_80_09,Seq!T$1,FALSE)/10000,".")</f>
        <v>1651561.9830716802</v>
      </c>
      <c r="AZ23" s="27">
        <f>IF(ISNUMBER(VLOOKUP($B23,Area_GDP_80_09,Seq!U$1,FALSE)/10000),VLOOKUP($B23,Area_GDP_80_09,Seq!U$1,FALSE)/10000,".")</f>
        <v>1710896.7139848201</v>
      </c>
      <c r="BA23" s="27">
        <f>IF(ISNUMBER(VLOOKUP($B23,Area_GDP_80_09,Seq!V$1,FALSE)/10000),VLOOKUP($B23,Area_GDP_80_09,Seq!V$1,FALSE)/10000,".")</f>
        <v>1703145.0812560699</v>
      </c>
      <c r="BB23" s="27">
        <f>IF(ISNUMBER(VLOOKUP($B23,Area_GDP_80_09,Seq!W$1,FALSE)/10000),VLOOKUP($B23,Area_GDP_80_09,Seq!W$1,FALSE)/10000,".")</f>
        <v>1726036.48424544</v>
      </c>
      <c r="BC23" s="27">
        <f>IF(ISNUMBER(VLOOKUP($B23,Area_GDP_80_09,Seq!X$1,FALSE)/10000),VLOOKUP($B23,Area_GDP_80_09,Seq!X$1,FALSE)/10000,".")</f>
        <v>1794275.6149902199</v>
      </c>
      <c r="BD23" s="27">
        <f>IF(ISNUMBER(VLOOKUP($B23,Area_GDP_80_09,Seq!Y$1,FALSE)/10000),VLOOKUP($B23,Area_GDP_80_09,Seq!Y$1,FALSE)/10000,".")</f>
        <v>1854812.25916978</v>
      </c>
      <c r="BE23" s="27">
        <f>IF(ISNUMBER(VLOOKUP($B23,Area_GDP_80_09,Seq!Z$1,FALSE)/10000),VLOOKUP($B23,Area_GDP_80_09,Seq!Z$1,FALSE)/10000,".")</f>
        <v>1914859.77281935</v>
      </c>
      <c r="BF23" s="27">
        <f>IF(ISNUMBER(VLOOKUP($B23,Area_GDP_80_09,Seq!AA$1,FALSE)/10000),VLOOKUP($B23,Area_GDP_80_09,Seq!AA$1,FALSE)/10000,".")</f>
        <v>2058068.3498636002</v>
      </c>
      <c r="BG23" s="27">
        <f>IF(ISNUMBER(VLOOKUP($B23,Area_GDP_80_09,Seq!AB$1,FALSE)/10000),VLOOKUP($B23,Area_GDP_80_09,Seq!AB$1,FALSE)/10000,".")</f>
        <v>2078585.23592483</v>
      </c>
      <c r="BH23" s="27">
        <f>IF(ISNUMBER(VLOOKUP($B23,Area_GDP_80_09,Seq!AC$1,FALSE)/10000),VLOOKUP($B23,Area_GDP_80_09,Seq!AC$1,FALSE)/10000,".")</f>
        <v>2090892.1499518799</v>
      </c>
      <c r="BI23" s="27">
        <f>IF(ISNUMBER(VLOOKUP($B23,Area_GDP_80_09,Seq!AD$1,FALSE)/10000),VLOOKUP($B23,Area_GDP_80_09,Seq!AD$1,FALSE)/10000,".")</f>
        <v>2247423.6215920798</v>
      </c>
      <c r="BJ23" s="27">
        <f>IF(ISNUMBER(VLOOKUP($B23,Area_GDP_80_09,Seq!AE$1,FALSE)/10000),VLOOKUP($B23,Area_GDP_80_09,Seq!AE$1,FALSE)/10000,".")</f>
        <v>2438454.6294274102</v>
      </c>
      <c r="BK23" s="27">
        <f>IF(ISNUMBER(VLOOKUP($B23,Area_GDP_80_09,Seq!AF$1,FALSE)/10000),VLOOKUP($B23,Area_GDP_80_09,Seq!AF$1,FALSE)/10000,".")</f>
        <v>2678429.9427078348</v>
      </c>
      <c r="BL23" s="27"/>
      <c r="BM23" s="27"/>
      <c r="BN23" s="27">
        <f>CNPop!A$48</f>
        <v>5.0000000000000001E-3</v>
      </c>
      <c r="BO23" s="27">
        <f>CNPop!B$48</f>
        <v>6.0000000000000001E-3</v>
      </c>
      <c r="BP23" s="27">
        <f>CNPop!C$48</f>
        <v>6.0000000000000001E-3</v>
      </c>
      <c r="BQ23" s="27">
        <f>CNPop!D$48</f>
        <v>7.0000000000000001E-3</v>
      </c>
      <c r="BR23" s="27">
        <f>CNPop!E$48</f>
        <v>7.0000000000000001E-3</v>
      </c>
      <c r="BS23" s="27">
        <f>CNPop!F$48</f>
        <v>8.0000000000000002E-3</v>
      </c>
      <c r="BT23" s="27">
        <f>CNPop!G$48</f>
        <v>8.9999999999999993E-3</v>
      </c>
      <c r="BU23" s="27">
        <f>CNPop!H$48</f>
        <v>0.01</v>
      </c>
      <c r="BV23" s="27">
        <f>CNPop!I$48</f>
        <v>1.0999999999999999E-2</v>
      </c>
      <c r="BW23" s="27">
        <f>CNPop!J$48</f>
        <v>1.2E-2</v>
      </c>
      <c r="BX23" s="27">
        <f>CNPop!K$48</f>
        <v>1.4E-2</v>
      </c>
      <c r="BY23" s="27">
        <f>CNPop!L$48</f>
        <v>1.6E-2</v>
      </c>
      <c r="BZ23" s="27">
        <f>CNPop!M$48</f>
        <v>1.7000000000000001E-2</v>
      </c>
      <c r="CA23" s="27">
        <f>CNPop!N$48</f>
        <v>1.9E-2</v>
      </c>
      <c r="CB23" s="27">
        <f>CNPop!O$48</f>
        <v>2.1000000000000001E-2</v>
      </c>
      <c r="CC23" s="27">
        <f>CNPop!P$48</f>
        <v>2.3E-2</v>
      </c>
      <c r="CD23" s="27">
        <f>CNPop!Q$48</f>
        <v>2.5999999999999999E-2</v>
      </c>
      <c r="CE23" s="27">
        <f>CNPop!R$48</f>
        <v>2.8000000000000001E-2</v>
      </c>
      <c r="CF23" s="27">
        <f>CNPop!S$48</f>
        <v>0.03</v>
      </c>
      <c r="CG23" s="27">
        <f>CNPop!T$48</f>
        <v>3.3000000000000002E-2</v>
      </c>
      <c r="CH23" s="27">
        <f>CNPop!U$48</f>
        <v>3.5999999999999997E-2</v>
      </c>
      <c r="CI23" s="27">
        <f>CNPop!V$48</f>
        <v>3.9E-2</v>
      </c>
      <c r="CJ23" s="27">
        <f>CNPop!W$48</f>
        <v>4.2000000000000003E-2</v>
      </c>
      <c r="CK23" s="27">
        <f>CNPop!X$48</f>
        <v>4.4999999999999998E-2</v>
      </c>
      <c r="CL23" s="27">
        <f>CNPop!Y$48</f>
        <v>4.9000000000000002E-2</v>
      </c>
      <c r="CM23" s="27">
        <f>CNPop!Z$48</f>
        <v>5.1999999999999998E-2</v>
      </c>
      <c r="CN23" s="27">
        <f>CNPop!AA$48</f>
        <v>5.6000000000000001E-2</v>
      </c>
      <c r="CO23" s="27">
        <f>CNPop!AB$48</f>
        <v>0.06</v>
      </c>
      <c r="CP23" s="27">
        <f>CNPop!AC$48</f>
        <v>6.3E-2</v>
      </c>
      <c r="CQ23" s="27"/>
      <c r="CR23" s="27">
        <f t="shared" si="1"/>
        <v>9.8591240271161437E-2</v>
      </c>
      <c r="CS23" s="27">
        <f t="shared" si="2"/>
        <v>9.8591240271161437E-2</v>
      </c>
      <c r="CT23" s="27">
        <f t="shared" si="3"/>
        <v>9.8591240271161437E-2</v>
      </c>
      <c r="CU23" s="27">
        <f t="shared" si="4"/>
        <v>9.8591240271161437E-2</v>
      </c>
      <c r="CV23" s="27">
        <f t="shared" si="5"/>
        <v>9.8591240271161437E-2</v>
      </c>
      <c r="CW23" s="27">
        <f t="shared" si="6"/>
        <v>9.8591240271161437E-2</v>
      </c>
      <c r="CX23" s="27">
        <f t="shared" si="7"/>
        <v>9.8591240271161437E-2</v>
      </c>
      <c r="CY23" s="27">
        <f t="shared" si="8"/>
        <v>9.8591240271161437E-2</v>
      </c>
      <c r="CZ23" s="27">
        <f t="shared" si="9"/>
        <v>9.8591240271161437E-2</v>
      </c>
      <c r="DA23" s="27">
        <f t="shared" si="10"/>
        <v>9.8591240271161437E-2</v>
      </c>
      <c r="DB23" s="27">
        <f t="shared" si="11"/>
        <v>9.8591240271161437E-2</v>
      </c>
      <c r="DC23" s="27">
        <f t="shared" si="12"/>
        <v>9.8591240271161437E-2</v>
      </c>
      <c r="DD23" s="27">
        <f t="shared" si="13"/>
        <v>9.2017588422005789E-2</v>
      </c>
      <c r="DE23" s="27">
        <f t="shared" si="14"/>
        <v>9.2017588422005789E-2</v>
      </c>
      <c r="DF23" s="27">
        <f t="shared" si="15"/>
        <v>9.2017588422005789E-2</v>
      </c>
      <c r="DG23" s="27">
        <f t="shared" si="16"/>
        <v>9.2017588422005789E-2</v>
      </c>
      <c r="DH23" s="27">
        <f t="shared" si="17"/>
        <v>9.2017588422005789E-2</v>
      </c>
      <c r="DI23" s="27">
        <f t="shared" si="18"/>
        <v>9.2017588422005789E-2</v>
      </c>
      <c r="DJ23" s="27">
        <f t="shared" si="19"/>
        <v>9.2017588422005789E-2</v>
      </c>
      <c r="DK23" s="27">
        <f t="shared" si="20"/>
        <v>9.2017588422005789E-2</v>
      </c>
      <c r="DL23" s="27">
        <f t="shared" si="21"/>
        <v>9.2017588422005789E-2</v>
      </c>
      <c r="DM23" s="27">
        <f t="shared" si="22"/>
        <v>9.2017588422005789E-2</v>
      </c>
      <c r="DN23" s="27">
        <f t="shared" si="23"/>
        <v>9.2017588422005789E-2</v>
      </c>
      <c r="DO23" s="27">
        <f t="shared" si="24"/>
        <v>9.2017588422005789E-2</v>
      </c>
      <c r="DP23" s="27">
        <f t="shared" si="25"/>
        <v>9.2017588422005789E-2</v>
      </c>
      <c r="DQ23" s="27">
        <f t="shared" si="26"/>
        <v>9.2017588422005789E-2</v>
      </c>
      <c r="DR23" s="27">
        <f t="shared" si="27"/>
        <v>9.2017588422005789E-2</v>
      </c>
      <c r="DS23" s="27">
        <f t="shared" si="28"/>
        <v>9.1751012024168452E-2</v>
      </c>
      <c r="DT23" s="27">
        <f t="shared" si="36"/>
        <v>9.1013596874211622E-2</v>
      </c>
      <c r="DU23" s="27" t="e">
        <f>IF(ISNA(VLOOKUP(CONCATENATE($B23,".SP.TER.TOTL.IN"),Area_pop_80_09,Seq!B$1,FALSE)),".",VLOOKUP(CONCATENATE($B23,".SP.TER.TOTL.IN"),Area_pop_80_09,Seq!B$1,FALSE)/VLOOKUP(CONCATENATE($B23,".SP.POP.TOTL"),Area_pop_80_09,Seq!B$1,FALSE))</f>
        <v>#VALUE!</v>
      </c>
      <c r="DV23" s="27" t="e">
        <f>IF(ISNA(VLOOKUP(CONCATENATE($B23,".SP.TER.TOTL.IN"),Area_pop_80_09,Seq!C$1,FALSE)),".",VLOOKUP(CONCATENATE($B23,".SP.TER.TOTL.IN"),Area_pop_80_09,Seq!C$1,FALSE)/VLOOKUP(CONCATENATE($B23,".SP.POP.TOTL"),Area_pop_80_09,Seq!C$1,FALSE))</f>
        <v>#VALUE!</v>
      </c>
      <c r="DW23" s="27" t="e">
        <f>IF(ISNA(VLOOKUP(CONCATENATE($B23,".SP.TER.TOTL.IN"),Area_pop_80_09,Seq!D$1,FALSE)),".",VLOOKUP(CONCATENATE($B23,".SP.TER.TOTL.IN"),Area_pop_80_09,Seq!D$1,FALSE)/VLOOKUP(CONCATENATE($B23,".SP.POP.TOTL"),Area_pop_80_09,Seq!D$1,FALSE))</f>
        <v>#VALUE!</v>
      </c>
      <c r="DX23" s="27" t="e">
        <f>IF(ISNA(VLOOKUP(CONCATENATE($B23,".SP.TER.TOTL.IN"),Area_pop_80_09,Seq!E$1,FALSE)),".",VLOOKUP(CONCATENATE($B23,".SP.TER.TOTL.IN"),Area_pop_80_09,Seq!E$1,FALSE)/VLOOKUP(CONCATENATE($B23,".SP.POP.TOTL"),Area_pop_80_09,Seq!E$1,FALSE))</f>
        <v>#VALUE!</v>
      </c>
      <c r="DY23" s="27" t="e">
        <f>IF(ISNA(VLOOKUP(CONCATENATE($B23,".SP.TER.TOTL.IN"),Area_pop_80_09,Seq!F$1,FALSE)),".",VLOOKUP(CONCATENATE($B23,".SP.TER.TOTL.IN"),Area_pop_80_09,Seq!F$1,FALSE)/VLOOKUP(CONCATENATE($B23,".SP.POP.TOTL"),Area_pop_80_09,Seq!F$1,FALSE))</f>
        <v>#VALUE!</v>
      </c>
      <c r="DZ23" s="27" t="e">
        <f>IF(ISNA(VLOOKUP(CONCATENATE($B23,".SP.TER.TOTL.IN"),Area_pop_80_09,Seq!G$1,FALSE)),".",VLOOKUP(CONCATENATE($B23,".SP.TER.TOTL.IN"),Area_pop_80_09,Seq!G$1,FALSE)/VLOOKUP(CONCATENATE($B23,".SP.POP.TOTL"),Area_pop_80_09,Seq!G$1,FALSE))</f>
        <v>#VALUE!</v>
      </c>
      <c r="EA23" s="27" t="e">
        <f>IF(ISNA(VLOOKUP(CONCATENATE($B23,".SP.TER.TOTL.IN"),Area_pop_80_09,Seq!H$1,FALSE)),".",VLOOKUP(CONCATENATE($B23,".SP.TER.TOTL.IN"),Area_pop_80_09,Seq!H$1,FALSE)/VLOOKUP(CONCATENATE($B23,".SP.POP.TOTL"),Area_pop_80_09,Seq!H$1,FALSE))</f>
        <v>#VALUE!</v>
      </c>
      <c r="EB23" s="27" t="e">
        <f>IF(ISNA(VLOOKUP(CONCATENATE($B23,".SP.TER.TOTL.IN"),Area_pop_80_09,Seq!I$1,FALSE)),".",VLOOKUP(CONCATENATE($B23,".SP.TER.TOTL.IN"),Area_pop_80_09,Seq!I$1,FALSE)/VLOOKUP(CONCATENATE($B23,".SP.POP.TOTL"),Area_pop_80_09,Seq!I$1,FALSE))</f>
        <v>#VALUE!</v>
      </c>
      <c r="EC23" s="27" t="e">
        <f>IF(ISNA(VLOOKUP(CONCATENATE($B23,".SP.TER.TOTL.IN"),Area_pop_80_09,Seq!J$1,FALSE)),".",VLOOKUP(CONCATENATE($B23,".SP.TER.TOTL.IN"),Area_pop_80_09,Seq!J$1,FALSE)/VLOOKUP(CONCATENATE($B23,".SP.POP.TOTL"),Area_pop_80_09,Seq!J$1,FALSE))</f>
        <v>#VALUE!</v>
      </c>
      <c r="ED23" s="27" t="e">
        <f>IF(ISNA(VLOOKUP(CONCATENATE($B23,".SP.TER.TOTL.IN"),Area_pop_80_09,Seq!K$1,FALSE)),".",VLOOKUP(CONCATENATE($B23,".SP.TER.TOTL.IN"),Area_pop_80_09,Seq!K$1,FALSE)/VLOOKUP(CONCATENATE($B23,".SP.POP.TOTL"),Area_pop_80_09,Seq!K$1,FALSE))</f>
        <v>#VALUE!</v>
      </c>
      <c r="EE23" s="27" t="e">
        <f>IF(ISNA(VLOOKUP(CONCATENATE($B23,".SP.TER.TOTL.IN"),Area_pop_80_09,Seq!L$1,FALSE)),".",VLOOKUP(CONCATENATE($B23,".SP.TER.TOTL.IN"),Area_pop_80_09,Seq!L$1,FALSE)/VLOOKUP(CONCATENATE($B23,".SP.POP.TOTL"),Area_pop_80_09,Seq!L$1,FALSE))</f>
        <v>#VALUE!</v>
      </c>
      <c r="EF23" s="27">
        <f>IF(ISNA(VLOOKUP(CONCATENATE($B23,".SP.TER.TOTL.IN"),Area_pop_80_09,Seq!M$1,FALSE)),".",VLOOKUP(CONCATENATE($B23,".SP.TER.TOTL.IN"),Area_pop_80_09,Seq!M$1,FALSE)/VLOOKUP(CONCATENATE($B23,".SP.POP.TOTL"),Area_pop_80_09,Seq!M$1,FALSE))</f>
        <v>9.8591240271161437E-2</v>
      </c>
      <c r="EG23" s="27" t="e">
        <f>IF(ISNA(VLOOKUP(CONCATENATE($B23,".SP.TER.TOTL.IN"),Area_pop_80_09,Seq!N$1,FALSE)),".",VLOOKUP(CONCATENATE($B23,".SP.TER.TOTL.IN"),Area_pop_80_09,Seq!N$1,FALSE)/VLOOKUP(CONCATENATE($B23,".SP.POP.TOTL"),Area_pop_80_09,Seq!N$1,FALSE))</f>
        <v>#VALUE!</v>
      </c>
      <c r="EH23" s="27" t="e">
        <f>IF(ISNA(VLOOKUP(CONCATENATE($B23,".SP.TER.TOTL.IN"),Area_pop_80_09,Seq!O$1,FALSE)),".",VLOOKUP(CONCATENATE($B23,".SP.TER.TOTL.IN"),Area_pop_80_09,Seq!O$1,FALSE)/VLOOKUP(CONCATENATE($B23,".SP.POP.TOTL"),Area_pop_80_09,Seq!O$1,FALSE))</f>
        <v>#VALUE!</v>
      </c>
      <c r="EI23" s="27" t="e">
        <f>IF(ISNA(VLOOKUP(CONCATENATE($B23,".SP.TER.TOTL.IN"),Area_pop_80_09,Seq!P$1,FALSE)),".",VLOOKUP(CONCATENATE($B23,".SP.TER.TOTL.IN"),Area_pop_80_09,Seq!P$1,FALSE)/VLOOKUP(CONCATENATE($B23,".SP.POP.TOTL"),Area_pop_80_09,Seq!P$1,FALSE))</f>
        <v>#VALUE!</v>
      </c>
      <c r="EJ23" s="27" t="e">
        <f>IF(ISNA(VLOOKUP(CONCATENATE($B23,".SP.TER.TOTL.IN"),Area_pop_80_09,Seq!Q$1,FALSE)),".",VLOOKUP(CONCATENATE($B23,".SP.TER.TOTL.IN"),Area_pop_80_09,Seq!Q$1,FALSE)/VLOOKUP(CONCATENATE($B23,".SP.POP.TOTL"),Area_pop_80_09,Seq!Q$1,FALSE))</f>
        <v>#VALUE!</v>
      </c>
      <c r="EK23" s="27" t="e">
        <f>IF(ISNA(VLOOKUP(CONCATENATE($B23,".SP.TER.TOTL.IN"),Area_pop_80_09,Seq!R$1,FALSE)),".",VLOOKUP(CONCATENATE($B23,".SP.TER.TOTL.IN"),Area_pop_80_09,Seq!R$1,FALSE)/VLOOKUP(CONCATENATE($B23,".SP.POP.TOTL"),Area_pop_80_09,Seq!R$1,FALSE))</f>
        <v>#VALUE!</v>
      </c>
      <c r="EL23" s="27" t="e">
        <f>IF(ISNA(VLOOKUP(CONCATENATE($B23,".SP.TER.TOTL.IN"),Area_pop_80_09,Seq!S$1,FALSE)),".",VLOOKUP(CONCATENATE($B23,".SP.TER.TOTL.IN"),Area_pop_80_09,Seq!S$1,FALSE)/VLOOKUP(CONCATENATE($B23,".SP.POP.TOTL"),Area_pop_80_09,Seq!S$1,FALSE))</f>
        <v>#VALUE!</v>
      </c>
      <c r="EM23" s="27" t="e">
        <f>IF(ISNA(VLOOKUP(CONCATENATE($B23,".SP.TER.TOTL.IN"),Area_pop_80_09,Seq!T$1,FALSE)),".",VLOOKUP(CONCATENATE($B23,".SP.TER.TOTL.IN"),Area_pop_80_09,Seq!T$1,FALSE)/VLOOKUP(CONCATENATE($B23,".SP.POP.TOTL"),Area_pop_80_09,Seq!T$1,FALSE))</f>
        <v>#VALUE!</v>
      </c>
      <c r="EN23" s="27" t="e">
        <f>IF(ISNA(VLOOKUP(CONCATENATE($B23,".SP.TER.TOTL.IN"),Area_pop_80_09,Seq!U$1,FALSE)),".",VLOOKUP(CONCATENATE($B23,".SP.TER.TOTL.IN"),Area_pop_80_09,Seq!U$1,FALSE)/VLOOKUP(CONCATENATE($B23,".SP.POP.TOTL"),Area_pop_80_09,Seq!U$1,FALSE))</f>
        <v>#VALUE!</v>
      </c>
      <c r="EO23" s="27" t="e">
        <f>IF(ISNA(VLOOKUP(CONCATENATE($B23,".SP.TER.TOTL.IN"),Area_pop_80_09,Seq!V$1,FALSE)),".",VLOOKUP(CONCATENATE($B23,".SP.TER.TOTL.IN"),Area_pop_80_09,Seq!V$1,FALSE)/VLOOKUP(CONCATENATE($B23,".SP.POP.TOTL"),Area_pop_80_09,Seq!V$1,FALSE))</f>
        <v>#VALUE!</v>
      </c>
      <c r="EP23" s="27" t="e">
        <f>IF(ISNA(VLOOKUP(CONCATENATE($B23,".SP.TER.TOTL.IN"),Area_pop_80_09,Seq!W$1,FALSE)),".",VLOOKUP(CONCATENATE($B23,".SP.TER.TOTL.IN"),Area_pop_80_09,Seq!W$1,FALSE)/VLOOKUP(CONCATENATE($B23,".SP.POP.TOTL"),Area_pop_80_09,Seq!W$1,FALSE))</f>
        <v>#VALUE!</v>
      </c>
      <c r="EQ23" s="27" t="e">
        <f>IF(ISNA(VLOOKUP(CONCATENATE($B23,".SP.TER.TOTL.IN"),Area_pop_80_09,Seq!X$1,FALSE)),".",VLOOKUP(CONCATENATE($B23,".SP.TER.TOTL.IN"),Area_pop_80_09,Seq!X$1,FALSE)/VLOOKUP(CONCATENATE($B23,".SP.POP.TOTL"),Area_pop_80_09,Seq!X$1,FALSE))</f>
        <v>#VALUE!</v>
      </c>
      <c r="ER23" s="27" t="e">
        <f>IF(ISNA(VLOOKUP(CONCATENATE($B23,".SP.TER.TOTL.IN"),Area_pop_80_09,Seq!Y$1,FALSE)),".",VLOOKUP(CONCATENATE($B23,".SP.TER.TOTL.IN"),Area_pop_80_09,Seq!Y$1,FALSE)/VLOOKUP(CONCATENATE($B23,".SP.POP.TOTL"),Area_pop_80_09,Seq!Y$1,FALSE))</f>
        <v>#VALUE!</v>
      </c>
      <c r="ES23" s="27" t="e">
        <f>IF(ISNA(VLOOKUP(CONCATENATE($B23,".SP.TER.TOTL.IN"),Area_pop_80_09,Seq!Z$1,FALSE)),".",VLOOKUP(CONCATENATE($B23,".SP.TER.TOTL.IN"),Area_pop_80_09,Seq!Z$1,FALSE)/VLOOKUP(CONCATENATE($B23,".SP.POP.TOTL"),Area_pop_80_09,Seq!Z$1,FALSE))</f>
        <v>#VALUE!</v>
      </c>
      <c r="ET23" s="27" t="e">
        <f>IF(ISNA(VLOOKUP(CONCATENATE($B23,".SP.TER.TOTL.IN"),Area_pop_80_09,Seq!AA$1,FALSE)),".",VLOOKUP(CONCATENATE($B23,".SP.TER.TOTL.IN"),Area_pop_80_09,Seq!AA$1,FALSE)/VLOOKUP(CONCATENATE($B23,".SP.POP.TOTL"),Area_pop_80_09,Seq!AA$1,FALSE))</f>
        <v>#VALUE!</v>
      </c>
      <c r="EU23" s="27">
        <f>IF(ISNA(VLOOKUP(CONCATENATE($B23,".SP.TER.TOTL.IN"),Area_pop_80_09,Seq!AB$1,FALSE)),".",VLOOKUP(CONCATENATE($B23,".SP.TER.TOTL.IN"),Area_pop_80_09,Seq!AB$1,FALSE)/VLOOKUP(CONCATENATE($B23,".SP.POP.TOTL"),Area_pop_80_09,Seq!AB$1,FALSE))</f>
        <v>9.2017588422005789E-2</v>
      </c>
      <c r="EV23" s="27">
        <f>IF(ISNA(VLOOKUP(CONCATENATE($B23,".SP.TER.TOTL.IN"),Area_pop_80_09,Seq!AC$1,FALSE)),".",VLOOKUP(CONCATENATE($B23,".SP.TER.TOTL.IN"),Area_pop_80_09,Seq!AC$1,FALSE)/VLOOKUP(CONCATENATE($B23,".SP.POP.TOTL"),Area_pop_80_09,Seq!AC$1,FALSE))</f>
        <v>9.1751012024168452E-2</v>
      </c>
      <c r="EW23" s="27">
        <f>IF(ISNA(VLOOKUP(CONCATENATE($B23,".SP.TER.TOTL.IN"),Area_pop_80_09,Seq!AD$1,FALSE)),".",VLOOKUP(CONCATENATE($B23,".SP.TER.TOTL.IN"),Area_pop_80_09,Seq!AD$1,FALSE)/VLOOKUP(CONCATENATE($B23,".SP.POP.TOTL"),Area_pop_80_09,Seq!AD$1,FALSE))</f>
        <v>9.1013596874211622E-2</v>
      </c>
      <c r="EX23" s="27"/>
      <c r="EY23" s="27"/>
      <c r="EZ23" s="27" t="str">
        <f t="shared" si="29"/>
        <v>.</v>
      </c>
      <c r="FA23" s="27" t="str">
        <f t="shared" si="30"/>
        <v>.</v>
      </c>
      <c r="FB23" s="27" t="str">
        <f t="shared" si="37"/>
        <v>.</v>
      </c>
      <c r="FC23" s="9" t="str">
        <f>IF(VLOOKUP($B23,EM_80!$B$1:$C$201,2,FALSE)&gt;0,VLOOKUP($B23,EM_80!$B$1:$C$201,2,FALSE),".")</f>
        <v>.</v>
      </c>
      <c r="FD23" s="9" t="str">
        <f t="shared" si="31"/>
        <v>.</v>
      </c>
      <c r="FE23" s="9" t="str">
        <f t="shared" si="32"/>
        <v>.</v>
      </c>
      <c r="FF23">
        <f t="shared" si="33"/>
        <v>2784713</v>
      </c>
      <c r="FG23">
        <f t="shared" si="34"/>
        <v>2974323</v>
      </c>
      <c r="FH23">
        <f t="shared" si="35"/>
        <v>3772283</v>
      </c>
      <c r="FJ23" s="9" t="str">
        <f>IF(ISNA(VLOOKUP($B23,Area_EM_90,Seq!C$1,FALSE)),".",VLOOKUP($B23,Area_EM_90,Seq!C$1,FALSE))</f>
        <v>.</v>
      </c>
      <c r="FK23" s="9" t="str">
        <f>IF(ISNA(VLOOKUP($B23,Area_EM_90,Seq!D$1,FALSE)),".",VLOOKUP($B23,Area_EM_90,Seq!D$1,FALSE))</f>
        <v>.</v>
      </c>
      <c r="FL23" s="9" t="str">
        <f>IF(ISNA(VLOOKUP($B23,Area_EM_90,Seq!E$1,FALSE)),".",VLOOKUP($B23,Area_EM_90,Seq!E$1,FALSE))</f>
        <v>.</v>
      </c>
      <c r="FM23" s="9" t="str">
        <f>IF(ISNA(VLOOKUP($B23,Area_EM_90,Seq!F$1,FALSE)),".",VLOOKUP($B23,Area_EM_90,Seq!F$1,FALSE))</f>
        <v>.</v>
      </c>
      <c r="FN23" s="9" t="str">
        <f>IF(ISNA(VLOOKUP($B23,Area_EM_90,Seq!G$1,FALSE)),".",VLOOKUP($B23,Area_EM_90,Seq!G$1,FALSE))</f>
        <v>.</v>
      </c>
      <c r="FO23" s="9" t="str">
        <f>IF(ISNA(VLOOKUP($B23,Area_EM_90,Seq!H$1,FALSE)),".",VLOOKUP($B23,Area_EM_90,Seq!H$1,FALSE))</f>
        <v>.</v>
      </c>
      <c r="FP23" s="9" t="str">
        <f>IF(ISNA(VLOOKUP($B23,Area_EM_90,Seq!I$1,FALSE)),".",VLOOKUP($B23,Area_EM_90,Seq!I$1,FALSE))</f>
        <v>.</v>
      </c>
      <c r="FQ23" s="9" t="str">
        <f>IF(ISNA(VLOOKUP($B23,Area_EM_90,Seq!J$1,FALSE)),".",VLOOKUP($B23,Area_EM_90,Seq!J$1,FALSE))</f>
        <v>.</v>
      </c>
      <c r="FR23" s="9" t="str">
        <f>IF(ISNA(VLOOKUP($B23,Area_EM_00,Seq!C$1,FALSE)),".",VLOOKUP($B23,Area_EM_00,Seq!C$1,FALSE))</f>
        <v>.</v>
      </c>
      <c r="FS23" s="9" t="str">
        <f>IF(ISNA(VLOOKUP($B23,Area_EM_00,Seq!D$1,FALSE)),".",VLOOKUP($B23,Area_EM_00,Seq!D$1,FALSE))</f>
        <v>.</v>
      </c>
      <c r="FT23" s="9" t="str">
        <f>IF(ISNA(VLOOKUP($B23,Area_EM_00,Seq!E$1,FALSE)),".",VLOOKUP($B23,Area_EM_00,Seq!E$1,FALSE))</f>
        <v>.</v>
      </c>
      <c r="FU23" s="9" t="str">
        <f>IF(ISNA(VLOOKUP($B23,Area_EM_00,Seq!F$1,FALSE)),".",VLOOKUP($B23,Area_EM_00,Seq!F$1,FALSE))</f>
        <v>.</v>
      </c>
      <c r="FV23" s="9" t="str">
        <f>IF(ISNA(VLOOKUP($B23,Area_EM_00,Seq!G$1,FALSE)),".",VLOOKUP($B23,Area_EM_00,Seq!G$1,FALSE))</f>
        <v>.</v>
      </c>
      <c r="FW23" s="9" t="str">
        <f>IF(ISNA(VLOOKUP($B23,Area_EM_00,Seq!H$1,FALSE)),".",VLOOKUP($B23,Area_EM_00,Seq!H$1,FALSE))</f>
        <v>.</v>
      </c>
      <c r="FX23" s="9" t="str">
        <f>IF(ISNA(VLOOKUP($B23,Area_EM_00,Seq!I$1,FALSE)),".",VLOOKUP($B23,Area_EM_00,Seq!I$1,FALSE))</f>
        <v>.</v>
      </c>
      <c r="FY23" s="9" t="str">
        <f>IF(ISNA(VLOOKUP($B23,Area_EM_00,Seq!J$1,FALSE)),".",VLOOKUP($B23,Area_EM_00,Seq!J$1,FALSE))</f>
        <v>.</v>
      </c>
      <c r="GA23" s="27"/>
    </row>
    <row r="24" spans="1:183">
      <c r="A24" s="25" t="s">
        <v>2366</v>
      </c>
      <c r="B24" s="26" t="str">
        <f t="shared" si="0"/>
        <v>Macau</v>
      </c>
      <c r="C24" s="27">
        <f>GDP!C$42/10000</f>
        <v>18294194.281532999</v>
      </c>
      <c r="D24" s="27">
        <f>GDP!D$42/10000</f>
        <v>19245492.3841727</v>
      </c>
      <c r="E24" s="27">
        <f>GDP!E$42/10000</f>
        <v>20996832.1911324</v>
      </c>
      <c r="F24" s="27">
        <f>GDP!F$42/10000</f>
        <v>23285486.8999658</v>
      </c>
      <c r="G24" s="27">
        <f>GDP!G$42/10000</f>
        <v>26824880.9087606</v>
      </c>
      <c r="H24" s="27">
        <f>GDP!H$42/10000</f>
        <v>30446239.831443299</v>
      </c>
      <c r="I24" s="27">
        <f>GDP!I$42/10000</f>
        <v>33125508.936610304</v>
      </c>
      <c r="J24" s="27">
        <f>GDP!J$42/10000</f>
        <v>36968067.973257102</v>
      </c>
      <c r="K24" s="27">
        <f>GDP!K$42/10000</f>
        <v>41145459.654235199</v>
      </c>
      <c r="L24" s="27">
        <f>GDP!L$42/10000</f>
        <v>42832423.5000588</v>
      </c>
      <c r="M24" s="27">
        <f>GDP!M$42/10000</f>
        <v>44460055.593061104</v>
      </c>
      <c r="N24" s="27">
        <f>GDP!N$42/10000</f>
        <v>48550380.707622699</v>
      </c>
      <c r="O24" s="27">
        <f>GDP!O$42/10000</f>
        <v>55444534.768105105</v>
      </c>
      <c r="P24" s="27">
        <f>GDP!P$42/10000</f>
        <v>63206769.635639794</v>
      </c>
      <c r="Q24" s="27">
        <f>GDP!Q$42/10000</f>
        <v>71486856.457908601</v>
      </c>
      <c r="R24" s="27">
        <f>GDP!R$42/10000</f>
        <v>79278923.811820701</v>
      </c>
      <c r="S24" s="27">
        <f>GDP!S$42/10000</f>
        <v>87206816.193002701</v>
      </c>
      <c r="T24" s="27">
        <f>GDP!T$42/10000</f>
        <v>95317050.098951995</v>
      </c>
      <c r="U24" s="27">
        <f>GDP!U$42/10000</f>
        <v>102751780.00667</v>
      </c>
      <c r="V24" s="27">
        <f>GDP!V$42/10000</f>
        <v>110560915.287177</v>
      </c>
      <c r="W24" s="27">
        <f>GDP!W$42/10000</f>
        <v>119848032.17129999</v>
      </c>
      <c r="X24" s="27">
        <f>GDP!X$42/10000</f>
        <v>129795418.841518</v>
      </c>
      <c r="Y24" s="27">
        <f>GDP!Y$42/10000</f>
        <v>141606801.95609599</v>
      </c>
      <c r="Z24" s="27">
        <f>GDP!Z$42/10000</f>
        <v>155767482.15170601</v>
      </c>
      <c r="AA24" s="27">
        <f>GDP!AA$42/10000</f>
        <v>171499997.84902799</v>
      </c>
      <c r="AB24" s="27">
        <f>GDP!AB$42/10000</f>
        <v>189335997.62532699</v>
      </c>
      <c r="AC24" s="27">
        <f>GDP!AC$42/10000</f>
        <v>211298973.34986499</v>
      </c>
      <c r="AD24" s="27">
        <f>GDP!AD$42/10000</f>
        <v>238767839.88534701</v>
      </c>
      <c r="AE24" s="27">
        <f>GDP!AE$42/10000</f>
        <v>260256945.47502899</v>
      </c>
      <c r="AF24" s="27">
        <f>GDP!AF$42/10000</f>
        <v>293754553.91439533</v>
      </c>
      <c r="AG24" s="27"/>
      <c r="AH24" s="27" t="str">
        <f>IF(ISNUMBER(VLOOKUP($B24,Area_GDP_80_09,Seq!C$1,FALSE)/10000),VLOOKUP($B24,Area_GDP_80_09,Seq!C$1,FALSE)/10000,".")</f>
        <v>.</v>
      </c>
      <c r="AI24" s="27" t="str">
        <f>IF(ISNUMBER(VLOOKUP($B24,Area_GDP_80_09,Seq!D$1,FALSE)/10000),VLOOKUP($B24,Area_GDP_80_09,Seq!D$1,FALSE)/10000,".")</f>
        <v>.</v>
      </c>
      <c r="AJ24" s="27">
        <f>IF(ISNUMBER(VLOOKUP($B24,Area_GDP_80_09,Seq!E$1,FALSE)/10000),VLOOKUP($B24,Area_GDP_80_09,Seq!E$1,FALSE)/10000,".")</f>
        <v>250402.484960734</v>
      </c>
      <c r="AK24" s="27">
        <f>IF(ISNUMBER(VLOOKUP($B24,Area_GDP_80_09,Seq!F$1,FALSE)/10000),VLOOKUP($B24,Area_GDP_80_09,Seq!F$1,FALSE)/10000,".")</f>
        <v>273154.73595037201</v>
      </c>
      <c r="AL24" s="27">
        <f>IF(ISNUMBER(VLOOKUP($B24,Area_GDP_80_09,Seq!G$1,FALSE)/10000),VLOOKUP($B24,Area_GDP_80_09,Seq!G$1,FALSE)/10000,".")</f>
        <v>299052.79892902495</v>
      </c>
      <c r="AM24" s="27">
        <f>IF(ISNUMBER(VLOOKUP($B24,Area_GDP_80_09,Seq!H$1,FALSE)/10000),VLOOKUP($B24,Area_GDP_80_09,Seq!H$1,FALSE)/10000,".")</f>
        <v>304132.320747961</v>
      </c>
      <c r="AN24" s="27">
        <f>IF(ISNUMBER(VLOOKUP($B24,Area_GDP_80_09,Seq!I$1,FALSE)/10000),VLOOKUP($B24,Area_GDP_80_09,Seq!I$1,FALSE)/10000,".")</f>
        <v>325305.92701508099</v>
      </c>
      <c r="AO24" s="27">
        <f>IF(ISNUMBER(VLOOKUP($B24,Area_GDP_80_09,Seq!J$1,FALSE)/10000),VLOOKUP($B24,Area_GDP_80_09,Seq!J$1,FALSE)/10000,".")</f>
        <v>371212.71497793397</v>
      </c>
      <c r="AP24" s="27">
        <f>IF(ISNUMBER(VLOOKUP($B24,Area_GDP_80_09,Seq!K$1,FALSE)/10000),VLOOKUP($B24,Area_GDP_80_09,Seq!K$1,FALSE)/10000,".")</f>
        <v>401552.16242112801</v>
      </c>
      <c r="AQ24" s="27">
        <f>IF(ISNUMBER(VLOOKUP($B24,Area_GDP_80_09,Seq!L$1,FALSE)/10000),VLOOKUP($B24,Area_GDP_80_09,Seq!L$1,FALSE)/10000,".")</f>
        <v>424367.596921166</v>
      </c>
      <c r="AR24" s="27">
        <f>IF(ISNUMBER(VLOOKUP($B24,Area_GDP_80_09,Seq!M$1,FALSE)/10000),VLOOKUP($B24,Area_GDP_80_09,Seq!M$1,FALSE)/10000,".")</f>
        <v>465971.41991914395</v>
      </c>
      <c r="AS24" s="27">
        <f>IF(ISNUMBER(VLOOKUP($B24,Area_GDP_80_09,Seq!N$1,FALSE)/10000),VLOOKUP($B24,Area_GDP_80_09,Seq!N$1,FALSE)/10000,".")</f>
        <v>482957.04278982297</v>
      </c>
      <c r="AT24" s="27">
        <f>IF(ISNUMBER(VLOOKUP($B24,Area_GDP_80_09,Seq!O$1,FALSE)/10000),VLOOKUP($B24,Area_GDP_80_09,Seq!O$1,FALSE)/10000,".")</f>
        <v>547256.05151012901</v>
      </c>
      <c r="AU24" s="27">
        <f>IF(ISNUMBER(VLOOKUP($B24,Area_GDP_80_09,Seq!P$1,FALSE)/10000),VLOOKUP($B24,Area_GDP_80_09,Seq!P$1,FALSE)/10000,".")</f>
        <v>575636.92513550899</v>
      </c>
      <c r="AV24" s="27">
        <f>IF(ISNUMBER(VLOOKUP($B24,Area_GDP_80_09,Seq!Q$1,FALSE)/10000),VLOOKUP($B24,Area_GDP_80_09,Seq!Q$1,FALSE)/10000,".")</f>
        <v>600249.19102703</v>
      </c>
      <c r="AW24" s="27">
        <f>IF(ISNUMBER(VLOOKUP($B24,Area_GDP_80_09,Seq!R$1,FALSE)/10000),VLOOKUP($B24,Area_GDP_80_09,Seq!R$1,FALSE)/10000,".")</f>
        <v>623611.17324243404</v>
      </c>
      <c r="AX24" s="27">
        <f>IF(ISNUMBER(VLOOKUP($B24,Area_GDP_80_09,Seq!S$1,FALSE)/10000),VLOOKUP($B24,Area_GDP_80_09,Seq!S$1,FALSE)/10000,".")</f>
        <v>620996.61336106295</v>
      </c>
      <c r="AY24" s="27">
        <f>IF(ISNUMBER(VLOOKUP($B24,Area_GDP_80_09,Seq!T$1,FALSE)/10000),VLOOKUP($B24,Area_GDP_80_09,Seq!T$1,FALSE)/10000,".")</f>
        <v>619262.52846261498</v>
      </c>
      <c r="AZ24" s="27">
        <f>IF(ISNUMBER(VLOOKUP($B24,Area_GDP_80_09,Seq!U$1,FALSE)/10000),VLOOKUP($B24,Area_GDP_80_09,Seq!U$1,FALSE)/10000,".")</f>
        <v>590957.26890402299</v>
      </c>
      <c r="BA24" s="27">
        <f>IF(ISNUMBER(VLOOKUP($B24,Area_GDP_80_09,Seq!V$1,FALSE)/10000),VLOOKUP($B24,Area_GDP_80_09,Seq!V$1,FALSE)/10000,".")</f>
        <v>577018.81823024596</v>
      </c>
      <c r="BB24" s="27">
        <f>IF(ISNUMBER(VLOOKUP($B24,Area_GDP_80_09,Seq!W$1,FALSE)/10000),VLOOKUP($B24,Area_GDP_80_09,Seq!W$1,FALSE)/10000,".")</f>
        <v>610179.54372718302</v>
      </c>
      <c r="BC24" s="27">
        <f>IF(ISNUMBER(VLOOKUP($B24,Area_GDP_80_09,Seq!X$1,FALSE)/10000),VLOOKUP($B24,Area_GDP_80_09,Seq!X$1,FALSE)/10000,".")</f>
        <v>627804.06074669899</v>
      </c>
      <c r="BD24" s="27">
        <f>IF(ISNUMBER(VLOOKUP($B24,Area_GDP_80_09,Seq!Y$1,FALSE)/10000),VLOOKUP($B24,Area_GDP_80_09,Seq!Y$1,FALSE)/10000,".")</f>
        <v>691294.44128344604</v>
      </c>
      <c r="BE24" s="27">
        <f>IF(ISNUMBER(VLOOKUP($B24,Area_GDP_80_09,Seq!Z$1,FALSE)/10000),VLOOKUP($B24,Area_GDP_80_09,Seq!Z$1,FALSE)/10000,".")</f>
        <v>789214.16953533492</v>
      </c>
      <c r="BF24" s="27">
        <f>IF(ISNUMBER(VLOOKUP($B24,Area_GDP_80_09,Seq!AA$1,FALSE)/10000),VLOOKUP($B24,Area_GDP_80_09,Seq!AA$1,FALSE)/10000,".")</f>
        <v>1004830.76545075</v>
      </c>
      <c r="BG24" s="27">
        <f>IF(ISNUMBER(VLOOKUP($B24,Area_GDP_80_09,Seq!AB$1,FALSE)/10000),VLOOKUP($B24,Area_GDP_80_09,Seq!AB$1,FALSE)/10000,".")</f>
        <v>1074337.6436048499</v>
      </c>
      <c r="BH24" s="27">
        <f>IF(ISNUMBER(VLOOKUP($B24,Area_GDP_80_09,Seq!AC$1,FALSE)/10000),VLOOKUP($B24,Area_GDP_80_09,Seq!AC$1,FALSE)/10000,".")</f>
        <v>1251531.12782396</v>
      </c>
      <c r="BI24" s="27">
        <f>IF(ISNUMBER(VLOOKUP($B24,Area_GDP_80_09,Seq!AD$1,FALSE)/10000),VLOOKUP($B24,Area_GDP_80_09,Seq!AD$1,FALSE)/10000,".")</f>
        <v>1567757.2841895099</v>
      </c>
      <c r="BJ24" s="27">
        <f>IF(ISNUMBER(VLOOKUP($B24,Area_GDP_80_09,Seq!AE$1,FALSE)/10000),VLOOKUP($B24,Area_GDP_80_09,Seq!AE$1,FALSE)/10000,".")</f>
        <v>1774921.0225217999</v>
      </c>
      <c r="BK24" s="27" t="str">
        <f>IF(ISNUMBER(VLOOKUP($B24,Area_GDP_80_09,Seq!AF$1,FALSE)/10000),VLOOKUP($B24,Area_GDP_80_09,Seq!AF$1,FALSE)/10000,".")</f>
        <v>.</v>
      </c>
      <c r="BL24" s="27"/>
      <c r="BM24" s="27"/>
      <c r="BN24" s="27">
        <f>CNPop!A$48</f>
        <v>5.0000000000000001E-3</v>
      </c>
      <c r="BO24" s="27">
        <f>CNPop!B$48</f>
        <v>6.0000000000000001E-3</v>
      </c>
      <c r="BP24" s="27">
        <f>CNPop!C$48</f>
        <v>6.0000000000000001E-3</v>
      </c>
      <c r="BQ24" s="27">
        <f>CNPop!D$48</f>
        <v>7.0000000000000001E-3</v>
      </c>
      <c r="BR24" s="27">
        <f>CNPop!E$48</f>
        <v>7.0000000000000001E-3</v>
      </c>
      <c r="BS24" s="27">
        <f>CNPop!F$48</f>
        <v>8.0000000000000002E-3</v>
      </c>
      <c r="BT24" s="27">
        <f>CNPop!G$48</f>
        <v>8.9999999999999993E-3</v>
      </c>
      <c r="BU24" s="27">
        <f>CNPop!H$48</f>
        <v>0.01</v>
      </c>
      <c r="BV24" s="27">
        <f>CNPop!I$48</f>
        <v>1.0999999999999999E-2</v>
      </c>
      <c r="BW24" s="27">
        <f>CNPop!J$48</f>
        <v>1.2E-2</v>
      </c>
      <c r="BX24" s="27">
        <f>CNPop!K$48</f>
        <v>1.4E-2</v>
      </c>
      <c r="BY24" s="27">
        <f>CNPop!L$48</f>
        <v>1.6E-2</v>
      </c>
      <c r="BZ24" s="27">
        <f>CNPop!M$48</f>
        <v>1.7000000000000001E-2</v>
      </c>
      <c r="CA24" s="27">
        <f>CNPop!N$48</f>
        <v>1.9E-2</v>
      </c>
      <c r="CB24" s="27">
        <f>CNPop!O$48</f>
        <v>2.1000000000000001E-2</v>
      </c>
      <c r="CC24" s="27">
        <f>CNPop!P$48</f>
        <v>2.3E-2</v>
      </c>
      <c r="CD24" s="27">
        <f>CNPop!Q$48</f>
        <v>2.5999999999999999E-2</v>
      </c>
      <c r="CE24" s="27">
        <f>CNPop!R$48</f>
        <v>2.8000000000000001E-2</v>
      </c>
      <c r="CF24" s="27">
        <f>CNPop!S$48</f>
        <v>0.03</v>
      </c>
      <c r="CG24" s="27">
        <f>CNPop!T$48</f>
        <v>3.3000000000000002E-2</v>
      </c>
      <c r="CH24" s="27">
        <f>CNPop!U$48</f>
        <v>3.5999999999999997E-2</v>
      </c>
      <c r="CI24" s="27">
        <f>CNPop!V$48</f>
        <v>3.9E-2</v>
      </c>
      <c r="CJ24" s="27">
        <f>CNPop!W$48</f>
        <v>4.2000000000000003E-2</v>
      </c>
      <c r="CK24" s="27">
        <f>CNPop!X$48</f>
        <v>4.4999999999999998E-2</v>
      </c>
      <c r="CL24" s="27">
        <f>CNPop!Y$48</f>
        <v>4.9000000000000002E-2</v>
      </c>
      <c r="CM24" s="27">
        <f>CNPop!Z$48</f>
        <v>5.1999999999999998E-2</v>
      </c>
      <c r="CN24" s="27">
        <f>CNPop!AA$48</f>
        <v>5.6000000000000001E-2</v>
      </c>
      <c r="CO24" s="27">
        <f>CNPop!AB$48</f>
        <v>0.06</v>
      </c>
      <c r="CP24" s="27">
        <f>CNPop!AC$48</f>
        <v>6.3E-2</v>
      </c>
      <c r="CQ24" s="27"/>
      <c r="CR24" s="27">
        <f t="shared" si="1"/>
        <v>6.1725040072222119E-2</v>
      </c>
      <c r="CS24" s="27">
        <f t="shared" si="2"/>
        <v>6.1725040072222119E-2</v>
      </c>
      <c r="CT24" s="27">
        <f t="shared" si="3"/>
        <v>6.1725040072222119E-2</v>
      </c>
      <c r="CU24" s="27">
        <f t="shared" si="4"/>
        <v>6.1725040072222119E-2</v>
      </c>
      <c r="CV24" s="27">
        <f t="shared" si="5"/>
        <v>6.1725040072222119E-2</v>
      </c>
      <c r="CW24" s="27">
        <f t="shared" si="6"/>
        <v>6.1725040072222119E-2</v>
      </c>
      <c r="CX24" s="27">
        <f t="shared" si="7"/>
        <v>6.1725040072222119E-2</v>
      </c>
      <c r="CY24" s="27">
        <f t="shared" si="8"/>
        <v>6.1725040072222119E-2</v>
      </c>
      <c r="CZ24" s="27">
        <f t="shared" si="9"/>
        <v>6.1725040072222119E-2</v>
      </c>
      <c r="DA24" s="27">
        <f t="shared" si="10"/>
        <v>6.1725040072222119E-2</v>
      </c>
      <c r="DB24" s="27">
        <f t="shared" si="11"/>
        <v>6.1725040072222119E-2</v>
      </c>
      <c r="DC24" s="27">
        <f t="shared" si="12"/>
        <v>6.1725040072222119E-2</v>
      </c>
      <c r="DD24" s="27">
        <f t="shared" si="13"/>
        <v>6.1725040072222119E-2</v>
      </c>
      <c r="DE24" s="27">
        <f t="shared" si="14"/>
        <v>6.1725040072222119E-2</v>
      </c>
      <c r="DF24" s="27">
        <f t="shared" si="15"/>
        <v>6.1725040072222119E-2</v>
      </c>
      <c r="DG24" s="27">
        <f t="shared" si="16"/>
        <v>6.1725040072222119E-2</v>
      </c>
      <c r="DH24" s="27">
        <f t="shared" si="17"/>
        <v>6.1725040072222119E-2</v>
      </c>
      <c r="DI24" s="27">
        <f t="shared" si="18"/>
        <v>6.1725040072222119E-2</v>
      </c>
      <c r="DJ24" s="27">
        <f t="shared" si="19"/>
        <v>6.1725040072222119E-2</v>
      </c>
      <c r="DK24" s="27">
        <f t="shared" si="20"/>
        <v>6.1725040072222119E-2</v>
      </c>
      <c r="DL24" s="27">
        <f t="shared" si="21"/>
        <v>6.3418296295288251E-2</v>
      </c>
      <c r="DM24" s="27">
        <f t="shared" si="22"/>
        <v>6.6000544076919992E-2</v>
      </c>
      <c r="DN24" s="27">
        <f t="shared" si="23"/>
        <v>6.9470011535287687E-2</v>
      </c>
      <c r="DO24" s="27">
        <f t="shared" si="24"/>
        <v>7.3573135519411706E-2</v>
      </c>
      <c r="DP24" s="27">
        <f t="shared" si="25"/>
        <v>7.7725840677873609E-2</v>
      </c>
      <c r="DQ24" s="27">
        <f t="shared" si="26"/>
        <v>8.1283940084983505E-2</v>
      </c>
      <c r="DR24" s="27">
        <f t="shared" si="27"/>
        <v>8.3718399564725127E-2</v>
      </c>
      <c r="DS24" s="27">
        <f t="shared" si="28"/>
        <v>8.5030287910562954E-2</v>
      </c>
      <c r="DT24" s="27">
        <f t="shared" si="36"/>
        <v>8.5461573840031321E-2</v>
      </c>
      <c r="DU24" s="27" t="e">
        <f>IF(ISNA(VLOOKUP(CONCATENATE($B24,".SP.TER.TOTL.IN"),Area_pop_80_09,Seq!B$1,FALSE)),".",VLOOKUP(CONCATENATE($B24,".SP.TER.TOTL.IN"),Area_pop_80_09,Seq!B$1,FALSE)/VLOOKUP(CONCATENATE($B24,".SP.POP.TOTL"),Area_pop_80_09,Seq!B$1,FALSE))</f>
        <v>#VALUE!</v>
      </c>
      <c r="DV24" s="27" t="e">
        <f>IF(ISNA(VLOOKUP(CONCATENATE($B24,".SP.TER.TOTL.IN"),Area_pop_80_09,Seq!C$1,FALSE)),".",VLOOKUP(CONCATENATE($B24,".SP.TER.TOTL.IN"),Area_pop_80_09,Seq!C$1,FALSE)/VLOOKUP(CONCATENATE($B24,".SP.POP.TOTL"),Area_pop_80_09,Seq!C$1,FALSE))</f>
        <v>#VALUE!</v>
      </c>
      <c r="DW24" s="27" t="e">
        <f>IF(ISNA(VLOOKUP(CONCATENATE($B24,".SP.TER.TOTL.IN"),Area_pop_80_09,Seq!D$1,FALSE)),".",VLOOKUP(CONCATENATE($B24,".SP.TER.TOTL.IN"),Area_pop_80_09,Seq!D$1,FALSE)/VLOOKUP(CONCATENATE($B24,".SP.POP.TOTL"),Area_pop_80_09,Seq!D$1,FALSE))</f>
        <v>#VALUE!</v>
      </c>
      <c r="DX24" s="27" t="e">
        <f>IF(ISNA(VLOOKUP(CONCATENATE($B24,".SP.TER.TOTL.IN"),Area_pop_80_09,Seq!E$1,FALSE)),".",VLOOKUP(CONCATENATE($B24,".SP.TER.TOTL.IN"),Area_pop_80_09,Seq!E$1,FALSE)/VLOOKUP(CONCATENATE($B24,".SP.POP.TOTL"),Area_pop_80_09,Seq!E$1,FALSE))</f>
        <v>#VALUE!</v>
      </c>
      <c r="DY24" s="27" t="e">
        <f>IF(ISNA(VLOOKUP(CONCATENATE($B24,".SP.TER.TOTL.IN"),Area_pop_80_09,Seq!F$1,FALSE)),".",VLOOKUP(CONCATENATE($B24,".SP.TER.TOTL.IN"),Area_pop_80_09,Seq!F$1,FALSE)/VLOOKUP(CONCATENATE($B24,".SP.POP.TOTL"),Area_pop_80_09,Seq!F$1,FALSE))</f>
        <v>#VALUE!</v>
      </c>
      <c r="DZ24" s="27" t="e">
        <f>IF(ISNA(VLOOKUP(CONCATENATE($B24,".SP.TER.TOTL.IN"),Area_pop_80_09,Seq!G$1,FALSE)),".",VLOOKUP(CONCATENATE($B24,".SP.TER.TOTL.IN"),Area_pop_80_09,Seq!G$1,FALSE)/VLOOKUP(CONCATENATE($B24,".SP.POP.TOTL"),Area_pop_80_09,Seq!G$1,FALSE))</f>
        <v>#VALUE!</v>
      </c>
      <c r="EA24" s="27" t="e">
        <f>IF(ISNA(VLOOKUP(CONCATENATE($B24,".SP.TER.TOTL.IN"),Area_pop_80_09,Seq!H$1,FALSE)),".",VLOOKUP(CONCATENATE($B24,".SP.TER.TOTL.IN"),Area_pop_80_09,Seq!H$1,FALSE)/VLOOKUP(CONCATENATE($B24,".SP.POP.TOTL"),Area_pop_80_09,Seq!H$1,FALSE))</f>
        <v>#VALUE!</v>
      </c>
      <c r="EB24" s="27" t="e">
        <f>IF(ISNA(VLOOKUP(CONCATENATE($B24,".SP.TER.TOTL.IN"),Area_pop_80_09,Seq!I$1,FALSE)),".",VLOOKUP(CONCATENATE($B24,".SP.TER.TOTL.IN"),Area_pop_80_09,Seq!I$1,FALSE)/VLOOKUP(CONCATENATE($B24,".SP.POP.TOTL"),Area_pop_80_09,Seq!I$1,FALSE))</f>
        <v>#VALUE!</v>
      </c>
      <c r="EC24" s="27" t="e">
        <f>IF(ISNA(VLOOKUP(CONCATENATE($B24,".SP.TER.TOTL.IN"),Area_pop_80_09,Seq!J$1,FALSE)),".",VLOOKUP(CONCATENATE($B24,".SP.TER.TOTL.IN"),Area_pop_80_09,Seq!J$1,FALSE)/VLOOKUP(CONCATENATE($B24,".SP.POP.TOTL"),Area_pop_80_09,Seq!J$1,FALSE))</f>
        <v>#VALUE!</v>
      </c>
      <c r="ED24" s="27" t="e">
        <f>IF(ISNA(VLOOKUP(CONCATENATE($B24,".SP.TER.TOTL.IN"),Area_pop_80_09,Seq!K$1,FALSE)),".",VLOOKUP(CONCATENATE($B24,".SP.TER.TOTL.IN"),Area_pop_80_09,Seq!K$1,FALSE)/VLOOKUP(CONCATENATE($B24,".SP.POP.TOTL"),Area_pop_80_09,Seq!K$1,FALSE))</f>
        <v>#VALUE!</v>
      </c>
      <c r="EE24" s="27" t="e">
        <f>IF(ISNA(VLOOKUP(CONCATENATE($B24,".SP.TER.TOTL.IN"),Area_pop_80_09,Seq!L$1,FALSE)),".",VLOOKUP(CONCATENATE($B24,".SP.TER.TOTL.IN"),Area_pop_80_09,Seq!L$1,FALSE)/VLOOKUP(CONCATENATE($B24,".SP.POP.TOTL"),Area_pop_80_09,Seq!L$1,FALSE))</f>
        <v>#VALUE!</v>
      </c>
      <c r="EF24" s="27" t="e">
        <f>IF(ISNA(VLOOKUP(CONCATENATE($B24,".SP.TER.TOTL.IN"),Area_pop_80_09,Seq!M$1,FALSE)),".",VLOOKUP(CONCATENATE($B24,".SP.TER.TOTL.IN"),Area_pop_80_09,Seq!M$1,FALSE)/VLOOKUP(CONCATENATE($B24,".SP.POP.TOTL"),Area_pop_80_09,Seq!M$1,FALSE))</f>
        <v>#VALUE!</v>
      </c>
      <c r="EG24" s="27" t="e">
        <f>IF(ISNA(VLOOKUP(CONCATENATE($B24,".SP.TER.TOTL.IN"),Area_pop_80_09,Seq!N$1,FALSE)),".",VLOOKUP(CONCATENATE($B24,".SP.TER.TOTL.IN"),Area_pop_80_09,Seq!N$1,FALSE)/VLOOKUP(CONCATENATE($B24,".SP.POP.TOTL"),Area_pop_80_09,Seq!N$1,FALSE))</f>
        <v>#VALUE!</v>
      </c>
      <c r="EH24" s="27" t="e">
        <f>IF(ISNA(VLOOKUP(CONCATENATE($B24,".SP.TER.TOTL.IN"),Area_pop_80_09,Seq!O$1,FALSE)),".",VLOOKUP(CONCATENATE($B24,".SP.TER.TOTL.IN"),Area_pop_80_09,Seq!O$1,FALSE)/VLOOKUP(CONCATENATE($B24,".SP.POP.TOTL"),Area_pop_80_09,Seq!O$1,FALSE))</f>
        <v>#VALUE!</v>
      </c>
      <c r="EI24" s="27" t="e">
        <f>IF(ISNA(VLOOKUP(CONCATENATE($B24,".SP.TER.TOTL.IN"),Area_pop_80_09,Seq!P$1,FALSE)),".",VLOOKUP(CONCATENATE($B24,".SP.TER.TOTL.IN"),Area_pop_80_09,Seq!P$1,FALSE)/VLOOKUP(CONCATENATE($B24,".SP.POP.TOTL"),Area_pop_80_09,Seq!P$1,FALSE))</f>
        <v>#VALUE!</v>
      </c>
      <c r="EJ24" s="27" t="e">
        <f>IF(ISNA(VLOOKUP(CONCATENATE($B24,".SP.TER.TOTL.IN"),Area_pop_80_09,Seq!Q$1,FALSE)),".",VLOOKUP(CONCATENATE($B24,".SP.TER.TOTL.IN"),Area_pop_80_09,Seq!Q$1,FALSE)/VLOOKUP(CONCATENATE($B24,".SP.POP.TOTL"),Area_pop_80_09,Seq!Q$1,FALSE))</f>
        <v>#VALUE!</v>
      </c>
      <c r="EK24" s="27" t="e">
        <f>IF(ISNA(VLOOKUP(CONCATENATE($B24,".SP.TER.TOTL.IN"),Area_pop_80_09,Seq!R$1,FALSE)),".",VLOOKUP(CONCATENATE($B24,".SP.TER.TOTL.IN"),Area_pop_80_09,Seq!R$1,FALSE)/VLOOKUP(CONCATENATE($B24,".SP.POP.TOTL"),Area_pop_80_09,Seq!R$1,FALSE))</f>
        <v>#VALUE!</v>
      </c>
      <c r="EL24" s="27" t="e">
        <f>IF(ISNA(VLOOKUP(CONCATENATE($B24,".SP.TER.TOTL.IN"),Area_pop_80_09,Seq!S$1,FALSE)),".",VLOOKUP(CONCATENATE($B24,".SP.TER.TOTL.IN"),Area_pop_80_09,Seq!S$1,FALSE)/VLOOKUP(CONCATENATE($B24,".SP.POP.TOTL"),Area_pop_80_09,Seq!S$1,FALSE))</f>
        <v>#VALUE!</v>
      </c>
      <c r="EM24" s="27" t="e">
        <f>IF(ISNA(VLOOKUP(CONCATENATE($B24,".SP.TER.TOTL.IN"),Area_pop_80_09,Seq!T$1,FALSE)),".",VLOOKUP(CONCATENATE($B24,".SP.TER.TOTL.IN"),Area_pop_80_09,Seq!T$1,FALSE)/VLOOKUP(CONCATENATE($B24,".SP.POP.TOTL"),Area_pop_80_09,Seq!T$1,FALSE))</f>
        <v>#VALUE!</v>
      </c>
      <c r="EN24" s="27">
        <f>IF(ISNA(VLOOKUP(CONCATENATE($B24,".SP.TER.TOTL.IN"),Area_pop_80_09,Seq!U$1,FALSE)),".",VLOOKUP(CONCATENATE($B24,".SP.TER.TOTL.IN"),Area_pop_80_09,Seq!U$1,FALSE)/VLOOKUP(CONCATENATE($B24,".SP.POP.TOTL"),Area_pop_80_09,Seq!U$1,FALSE))</f>
        <v>6.1725040072222119E-2</v>
      </c>
      <c r="EO24" s="27">
        <f>IF(ISNA(VLOOKUP(CONCATENATE($B24,".SP.TER.TOTL.IN"),Area_pop_80_09,Seq!V$1,FALSE)),".",VLOOKUP(CONCATENATE($B24,".SP.TER.TOTL.IN"),Area_pop_80_09,Seq!V$1,FALSE)/VLOOKUP(CONCATENATE($B24,".SP.POP.TOTL"),Area_pop_80_09,Seq!V$1,FALSE))</f>
        <v>6.3418296295288251E-2</v>
      </c>
      <c r="EP24" s="27">
        <f>IF(ISNA(VLOOKUP(CONCATENATE($B24,".SP.TER.TOTL.IN"),Area_pop_80_09,Seq!W$1,FALSE)),".",VLOOKUP(CONCATENATE($B24,".SP.TER.TOTL.IN"),Area_pop_80_09,Seq!W$1,FALSE)/VLOOKUP(CONCATENATE($B24,".SP.POP.TOTL"),Area_pop_80_09,Seq!W$1,FALSE))</f>
        <v>6.6000544076919992E-2</v>
      </c>
      <c r="EQ24" s="27">
        <f>IF(ISNA(VLOOKUP(CONCATENATE($B24,".SP.TER.TOTL.IN"),Area_pop_80_09,Seq!X$1,FALSE)),".",VLOOKUP(CONCATENATE($B24,".SP.TER.TOTL.IN"),Area_pop_80_09,Seq!X$1,FALSE)/VLOOKUP(CONCATENATE($B24,".SP.POP.TOTL"),Area_pop_80_09,Seq!X$1,FALSE))</f>
        <v>6.9470011535287687E-2</v>
      </c>
      <c r="ER24" s="27">
        <f>IF(ISNA(VLOOKUP(CONCATENATE($B24,".SP.TER.TOTL.IN"),Area_pop_80_09,Seq!Y$1,FALSE)),".",VLOOKUP(CONCATENATE($B24,".SP.TER.TOTL.IN"),Area_pop_80_09,Seq!Y$1,FALSE)/VLOOKUP(CONCATENATE($B24,".SP.POP.TOTL"),Area_pop_80_09,Seq!Y$1,FALSE))</f>
        <v>7.3573135519411706E-2</v>
      </c>
      <c r="ES24" s="27">
        <f>IF(ISNA(VLOOKUP(CONCATENATE($B24,".SP.TER.TOTL.IN"),Area_pop_80_09,Seq!Z$1,FALSE)),".",VLOOKUP(CONCATENATE($B24,".SP.TER.TOTL.IN"),Area_pop_80_09,Seq!Z$1,FALSE)/VLOOKUP(CONCATENATE($B24,".SP.POP.TOTL"),Area_pop_80_09,Seq!Z$1,FALSE))</f>
        <v>7.7725840677873609E-2</v>
      </c>
      <c r="ET24" s="27">
        <f>IF(ISNA(VLOOKUP(CONCATENATE($B24,".SP.TER.TOTL.IN"),Area_pop_80_09,Seq!AA$1,FALSE)),".",VLOOKUP(CONCATENATE($B24,".SP.TER.TOTL.IN"),Area_pop_80_09,Seq!AA$1,FALSE)/VLOOKUP(CONCATENATE($B24,".SP.POP.TOTL"),Area_pop_80_09,Seq!AA$1,FALSE))</f>
        <v>8.1283940084983505E-2</v>
      </c>
      <c r="EU24" s="27">
        <f>IF(ISNA(VLOOKUP(CONCATENATE($B24,".SP.TER.TOTL.IN"),Area_pop_80_09,Seq!AB$1,FALSE)),".",VLOOKUP(CONCATENATE($B24,".SP.TER.TOTL.IN"),Area_pop_80_09,Seq!AB$1,FALSE)/VLOOKUP(CONCATENATE($B24,".SP.POP.TOTL"),Area_pop_80_09,Seq!AB$1,FALSE))</f>
        <v>8.3718399564725127E-2</v>
      </c>
      <c r="EV24" s="27">
        <f>IF(ISNA(VLOOKUP(CONCATENATE($B24,".SP.TER.TOTL.IN"),Area_pop_80_09,Seq!AC$1,FALSE)),".",VLOOKUP(CONCATENATE($B24,".SP.TER.TOTL.IN"),Area_pop_80_09,Seq!AC$1,FALSE)/VLOOKUP(CONCATENATE($B24,".SP.POP.TOTL"),Area_pop_80_09,Seq!AC$1,FALSE))</f>
        <v>8.5030287910562954E-2</v>
      </c>
      <c r="EW24" s="27">
        <f>IF(ISNA(VLOOKUP(CONCATENATE($B24,".SP.TER.TOTL.IN"),Area_pop_80_09,Seq!AD$1,FALSE)),".",VLOOKUP(CONCATENATE($B24,".SP.TER.TOTL.IN"),Area_pop_80_09,Seq!AD$1,FALSE)/VLOOKUP(CONCATENATE($B24,".SP.POP.TOTL"),Area_pop_80_09,Seq!AD$1,FALSE))</f>
        <v>8.5461573840031321E-2</v>
      </c>
      <c r="EX24" s="27"/>
      <c r="EY24" s="27"/>
      <c r="EZ24" s="27">
        <f t="shared" si="29"/>
        <v>1.0758157694261046</v>
      </c>
      <c r="FA24" s="27">
        <f t="shared" si="30"/>
        <v>0.47746888368193641</v>
      </c>
      <c r="FB24" s="27" t="str">
        <f t="shared" si="37"/>
        <v>.</v>
      </c>
      <c r="FC24" s="9">
        <f>IF(VLOOKUP($B24,EM_80!$B$1:$C$201,2,FALSE)&gt;0,VLOOKUP($B24,EM_80!$B$1:$C$201,2,FALSE),".")</f>
        <v>271140</v>
      </c>
      <c r="FD24" s="9">
        <f t="shared" si="31"/>
        <v>177691</v>
      </c>
      <c r="FE24" s="9" t="str">
        <f t="shared" si="32"/>
        <v>.</v>
      </c>
      <c r="FF24">
        <f t="shared" si="33"/>
        <v>252032</v>
      </c>
      <c r="FG24">
        <f t="shared" si="34"/>
        <v>372152</v>
      </c>
      <c r="FH24">
        <f t="shared" si="35"/>
        <v>440898</v>
      </c>
      <c r="FJ24" s="9" t="str">
        <f>IF(ISNA(VLOOKUP($B24,Area_EM_90,Seq!C$1,FALSE)),".",VLOOKUP($B24,Area_EM_90,Seq!C$1,FALSE))</f>
        <v>.</v>
      </c>
      <c r="FK24" s="9" t="str">
        <f>IF(ISNA(VLOOKUP($B24,Area_EM_90,Seq!D$1,FALSE)),".",VLOOKUP($B24,Area_EM_90,Seq!D$1,FALSE))</f>
        <v>.</v>
      </c>
      <c r="FL24" s="9" t="str">
        <f>IF(ISNA(VLOOKUP($B24,Area_EM_90,Seq!E$1,FALSE)),".",VLOOKUP($B24,Area_EM_90,Seq!E$1,FALSE))</f>
        <v>.</v>
      </c>
      <c r="FM24" s="9" t="str">
        <f>IF(ISNA(VLOOKUP($B24,Area_EM_90,Seq!F$1,FALSE)),".",VLOOKUP($B24,Area_EM_90,Seq!F$1,FALSE))</f>
        <v>.</v>
      </c>
      <c r="FN24" s="9" t="str">
        <f>IF(ISNA(VLOOKUP($B24,Area_EM_90,Seq!G$1,FALSE)),".",VLOOKUP($B24,Area_EM_90,Seq!G$1,FALSE))</f>
        <v>.</v>
      </c>
      <c r="FO24" s="9" t="str">
        <f>IF(ISNA(VLOOKUP($B24,Area_EM_90,Seq!H$1,FALSE)),".",VLOOKUP($B24,Area_EM_90,Seq!H$1,FALSE))</f>
        <v>.</v>
      </c>
      <c r="FP24" s="9" t="str">
        <f>IF(ISNA(VLOOKUP($B24,Area_EM_90,Seq!I$1,FALSE)),".",VLOOKUP($B24,Area_EM_90,Seq!I$1,FALSE))</f>
        <v>.</v>
      </c>
      <c r="FQ24" s="9" t="str">
        <f>IF(ISNA(VLOOKUP($B24,Area_EM_90,Seq!J$1,FALSE)),".",VLOOKUP($B24,Area_EM_90,Seq!J$1,FALSE))</f>
        <v>.</v>
      </c>
      <c r="FR24" s="9" t="str">
        <f>IF(ISNA(VLOOKUP($B24,Area_EM_00,Seq!C$1,FALSE)),".",VLOOKUP($B24,Area_EM_00,Seq!C$1,FALSE))</f>
        <v>.</v>
      </c>
      <c r="FS24" s="9" t="str">
        <f>IF(ISNA(VLOOKUP($B24,Area_EM_00,Seq!D$1,FALSE)),".",VLOOKUP($B24,Area_EM_00,Seq!D$1,FALSE))</f>
        <v>.</v>
      </c>
      <c r="FT24" s="9" t="str">
        <f>IF(ISNA(VLOOKUP($B24,Area_EM_00,Seq!E$1,FALSE)),".",VLOOKUP($B24,Area_EM_00,Seq!E$1,FALSE))</f>
        <v>.</v>
      </c>
      <c r="FU24" s="9" t="str">
        <f>IF(ISNA(VLOOKUP($B24,Area_EM_00,Seq!F$1,FALSE)),".",VLOOKUP($B24,Area_EM_00,Seq!F$1,FALSE))</f>
        <v>.</v>
      </c>
      <c r="FV24" s="9" t="str">
        <f>IF(ISNA(VLOOKUP($B24,Area_EM_00,Seq!G$1,FALSE)),".",VLOOKUP($B24,Area_EM_00,Seq!G$1,FALSE))</f>
        <v>.</v>
      </c>
      <c r="FW24" s="9" t="str">
        <f>IF(ISNA(VLOOKUP($B24,Area_EM_00,Seq!H$1,FALSE)),".",VLOOKUP($B24,Area_EM_00,Seq!H$1,FALSE))</f>
        <v>.</v>
      </c>
      <c r="FX24" s="9" t="str">
        <f>IF(ISNA(VLOOKUP($B24,Area_EM_00,Seq!I$1,FALSE)),".",VLOOKUP($B24,Area_EM_00,Seq!I$1,FALSE))</f>
        <v>.</v>
      </c>
      <c r="FY24" s="9" t="str">
        <f>IF(ISNA(VLOOKUP($B24,Area_EM_00,Seq!J$1,FALSE)),".",VLOOKUP($B24,Area_EM_00,Seq!J$1,FALSE))</f>
        <v>.</v>
      </c>
      <c r="GA24" s="27"/>
    </row>
    <row r="25" spans="1:183">
      <c r="A25" s="25" t="s">
        <v>2371</v>
      </c>
      <c r="B25" s="26" t="str">
        <f t="shared" si="0"/>
        <v>Malaysia</v>
      </c>
      <c r="C25" s="27">
        <f>GDP!C$42/10000</f>
        <v>18294194.281532999</v>
      </c>
      <c r="D25" s="27">
        <f>GDP!D$42/10000</f>
        <v>19245492.3841727</v>
      </c>
      <c r="E25" s="27">
        <f>GDP!E$42/10000</f>
        <v>20996832.1911324</v>
      </c>
      <c r="F25" s="27">
        <f>GDP!F$42/10000</f>
        <v>23285486.8999658</v>
      </c>
      <c r="G25" s="27">
        <f>GDP!G$42/10000</f>
        <v>26824880.9087606</v>
      </c>
      <c r="H25" s="27">
        <f>GDP!H$42/10000</f>
        <v>30446239.831443299</v>
      </c>
      <c r="I25" s="27">
        <f>GDP!I$42/10000</f>
        <v>33125508.936610304</v>
      </c>
      <c r="J25" s="27">
        <f>GDP!J$42/10000</f>
        <v>36968067.973257102</v>
      </c>
      <c r="K25" s="27">
        <f>GDP!K$42/10000</f>
        <v>41145459.654235199</v>
      </c>
      <c r="L25" s="27">
        <f>GDP!L$42/10000</f>
        <v>42832423.5000588</v>
      </c>
      <c r="M25" s="27">
        <f>GDP!M$42/10000</f>
        <v>44460055.593061104</v>
      </c>
      <c r="N25" s="27">
        <f>GDP!N$42/10000</f>
        <v>48550380.707622699</v>
      </c>
      <c r="O25" s="27">
        <f>GDP!O$42/10000</f>
        <v>55444534.768105105</v>
      </c>
      <c r="P25" s="27">
        <f>GDP!P$42/10000</f>
        <v>63206769.635639794</v>
      </c>
      <c r="Q25" s="27">
        <f>GDP!Q$42/10000</f>
        <v>71486856.457908601</v>
      </c>
      <c r="R25" s="27">
        <f>GDP!R$42/10000</f>
        <v>79278923.811820701</v>
      </c>
      <c r="S25" s="27">
        <f>GDP!S$42/10000</f>
        <v>87206816.193002701</v>
      </c>
      <c r="T25" s="27">
        <f>GDP!T$42/10000</f>
        <v>95317050.098951995</v>
      </c>
      <c r="U25" s="27">
        <f>GDP!U$42/10000</f>
        <v>102751780.00667</v>
      </c>
      <c r="V25" s="27">
        <f>GDP!V$42/10000</f>
        <v>110560915.287177</v>
      </c>
      <c r="W25" s="27">
        <f>GDP!W$42/10000</f>
        <v>119848032.17129999</v>
      </c>
      <c r="X25" s="27">
        <f>GDP!X$42/10000</f>
        <v>129795418.841518</v>
      </c>
      <c r="Y25" s="27">
        <f>GDP!Y$42/10000</f>
        <v>141606801.95609599</v>
      </c>
      <c r="Z25" s="27">
        <f>GDP!Z$42/10000</f>
        <v>155767482.15170601</v>
      </c>
      <c r="AA25" s="27">
        <f>GDP!AA$42/10000</f>
        <v>171499997.84902799</v>
      </c>
      <c r="AB25" s="27">
        <f>GDP!AB$42/10000</f>
        <v>189335997.62532699</v>
      </c>
      <c r="AC25" s="27">
        <f>GDP!AC$42/10000</f>
        <v>211298973.34986499</v>
      </c>
      <c r="AD25" s="27">
        <f>GDP!AD$42/10000</f>
        <v>238767839.88534701</v>
      </c>
      <c r="AE25" s="27">
        <f>GDP!AE$42/10000</f>
        <v>260256945.47502899</v>
      </c>
      <c r="AF25" s="27">
        <f>GDP!AF$42/10000</f>
        <v>293754553.91439533</v>
      </c>
      <c r="AG25" s="27"/>
      <c r="AH25" s="27">
        <f>IF(ISNUMBER(VLOOKUP($B25,Area_GDP_80_09,Seq!C$1,FALSE)/10000),VLOOKUP($B25,Area_GDP_80_09,Seq!C$1,FALSE)/10000,".")</f>
        <v>2641495.6465184502</v>
      </c>
      <c r="AI25" s="27">
        <f>IF(ISNUMBER(VLOOKUP($B25,Area_GDP_80_09,Seq!D$1,FALSE)/10000),VLOOKUP($B25,Area_GDP_80_09,Seq!D$1,FALSE)/10000,".")</f>
        <v>2824867.0149591998</v>
      </c>
      <c r="AJ25" s="27">
        <f>IF(ISNUMBER(VLOOKUP($B25,Area_GDP_80_09,Seq!E$1,FALSE)/10000),VLOOKUP($B25,Area_GDP_80_09,Seq!E$1,FALSE)/10000,".")</f>
        <v>2992690.2977642799</v>
      </c>
      <c r="AK25" s="27">
        <f>IF(ISNUMBER(VLOOKUP($B25,Area_GDP_80_09,Seq!F$1,FALSE)/10000),VLOOKUP($B25,Area_GDP_80_09,Seq!F$1,FALSE)/10000,".")</f>
        <v>3179740.9674668303</v>
      </c>
      <c r="AL25" s="27">
        <f>IF(ISNUMBER(VLOOKUP($B25,Area_GDP_80_09,Seq!G$1,FALSE)/10000),VLOOKUP($B25,Area_GDP_80_09,Seq!G$1,FALSE)/10000,".")</f>
        <v>3426550.0870792703</v>
      </c>
      <c r="AM25" s="27">
        <f>IF(ISNUMBER(VLOOKUP($B25,Area_GDP_80_09,Seq!H$1,FALSE)/10000),VLOOKUP($B25,Area_GDP_80_09,Seq!H$1,FALSE)/10000,".")</f>
        <v>3388095.6781857698</v>
      </c>
      <c r="AN25" s="27">
        <f>IF(ISNUMBER(VLOOKUP($B25,Area_GDP_80_09,Seq!I$1,FALSE)/10000),VLOOKUP($B25,Area_GDP_80_09,Seq!I$1,FALSE)/10000,".")</f>
        <v>3427143.7817289797</v>
      </c>
      <c r="AO25" s="27">
        <f>IF(ISNUMBER(VLOOKUP($B25,Area_GDP_80_09,Seq!J$1,FALSE)/10000),VLOOKUP($B25,Area_GDP_80_09,Seq!J$1,FALSE)/10000,".")</f>
        <v>3611820.4026356004</v>
      </c>
      <c r="AP25" s="27">
        <f>IF(ISNUMBER(VLOOKUP($B25,Area_GDP_80_09,Seq!K$1,FALSE)/10000),VLOOKUP($B25,Area_GDP_80_09,Seq!K$1,FALSE)/10000,".")</f>
        <v>3970753.1539070099</v>
      </c>
      <c r="AQ25" s="27">
        <f>IF(ISNUMBER(VLOOKUP($B25,Area_GDP_80_09,Seq!L$1,FALSE)/10000),VLOOKUP($B25,Area_GDP_80_09,Seq!L$1,FALSE)/10000,".")</f>
        <v>4330443.0756751094</v>
      </c>
      <c r="AR25" s="27">
        <f>IF(ISNUMBER(VLOOKUP($B25,Area_GDP_80_09,Seq!M$1,FALSE)/10000),VLOOKUP($B25,Area_GDP_80_09,Seq!M$1,FALSE)/10000,".")</f>
        <v>4720600.8084276496</v>
      </c>
      <c r="AS25" s="27">
        <f>IF(ISNUMBER(VLOOKUP($B25,Area_GDP_80_09,Seq!N$1,FALSE)/10000),VLOOKUP($B25,Area_GDP_80_09,Seq!N$1,FALSE)/10000,".")</f>
        <v>5171204.1005094899</v>
      </c>
      <c r="AT25" s="27">
        <f>IF(ISNUMBER(VLOOKUP($B25,Area_GDP_80_09,Seq!O$1,FALSE)/10000),VLOOKUP($B25,Area_GDP_80_09,Seq!O$1,FALSE)/10000,".")</f>
        <v>5630671.57847369</v>
      </c>
      <c r="AU25" s="27">
        <f>IF(ISNUMBER(VLOOKUP($B25,Area_GDP_80_09,Seq!P$1,FALSE)/10000),VLOOKUP($B25,Area_GDP_80_09,Seq!P$1,FALSE)/10000,".")</f>
        <v>6187823.5379501004</v>
      </c>
      <c r="AV25" s="27">
        <f>IF(ISNUMBER(VLOOKUP($B25,Area_GDP_80_09,Seq!Q$1,FALSE)/10000),VLOOKUP($B25,Area_GDP_80_09,Seq!Q$1,FALSE)/10000,".")</f>
        <v>6757848.4905747799</v>
      </c>
      <c r="AW25" s="27">
        <f>IF(ISNUMBER(VLOOKUP($B25,Area_GDP_80_09,Seq!R$1,FALSE)/10000),VLOOKUP($B25,Area_GDP_80_09,Seq!R$1,FALSE)/10000,".")</f>
        <v>7422082.9682586109</v>
      </c>
      <c r="AX25" s="27">
        <f>IF(ISNUMBER(VLOOKUP($B25,Area_GDP_80_09,Seq!S$1,FALSE)/10000),VLOOKUP($B25,Area_GDP_80_09,Seq!S$1,FALSE)/10000,".")</f>
        <v>8164491.7419379102</v>
      </c>
      <c r="AY25" s="27">
        <f>IF(ISNUMBER(VLOOKUP($B25,Area_GDP_80_09,Seq!T$1,FALSE)/10000),VLOOKUP($B25,Area_GDP_80_09,Seq!T$1,FALSE)/10000,".")</f>
        <v>8762356.4853459392</v>
      </c>
      <c r="AZ25" s="27">
        <f>IF(ISNUMBER(VLOOKUP($B25,Area_GDP_80_09,Seq!U$1,FALSE)/10000),VLOOKUP($B25,Area_GDP_80_09,Seq!U$1,FALSE)/10000,".")</f>
        <v>8117498.2743488206</v>
      </c>
      <c r="BA25" s="27">
        <f>IF(ISNUMBER(VLOOKUP($B25,Area_GDP_80_09,Seq!V$1,FALSE)/10000),VLOOKUP($B25,Area_GDP_80_09,Seq!V$1,FALSE)/10000,".")</f>
        <v>8615718.6505878791</v>
      </c>
      <c r="BB25" s="27">
        <f>IF(ISNUMBER(VLOOKUP($B25,Area_GDP_80_09,Seq!W$1,FALSE)/10000),VLOOKUP($B25,Area_GDP_80_09,Seq!W$1,FALSE)/10000,".")</f>
        <v>9378973.8019011505</v>
      </c>
      <c r="BC25" s="27">
        <f>IF(ISNUMBER(VLOOKUP($B25,Area_GDP_80_09,Seq!X$1,FALSE)/10000),VLOOKUP($B25,Area_GDP_80_09,Seq!X$1,FALSE)/10000,".")</f>
        <v>9427526.4340893496</v>
      </c>
      <c r="BD25" s="27">
        <f>IF(ISNUMBER(VLOOKUP($B25,Area_GDP_80_09,Seq!Y$1,FALSE)/10000),VLOOKUP($B25,Area_GDP_80_09,Seq!Y$1,FALSE)/10000,".")</f>
        <v>9935763.2825721502</v>
      </c>
      <c r="BE25" s="27">
        <f>IF(ISNUMBER(VLOOKUP($B25,Area_GDP_80_09,Seq!Z$1,FALSE)/10000),VLOOKUP($B25,Area_GDP_80_09,Seq!Z$1,FALSE)/10000,".")</f>
        <v>10510894.8687365</v>
      </c>
      <c r="BF25" s="27">
        <f>IF(ISNUMBER(VLOOKUP($B25,Area_GDP_80_09,Seq!AA$1,FALSE)/10000),VLOOKUP($B25,Area_GDP_80_09,Seq!AA$1,FALSE)/10000,".")</f>
        <v>11223894.877683399</v>
      </c>
      <c r="BG25" s="27">
        <f>IF(ISNUMBER(VLOOKUP($B25,Area_GDP_80_09,Seq!AB$1,FALSE)/10000),VLOOKUP($B25,Area_GDP_80_09,Seq!AB$1,FALSE)/10000,".")</f>
        <v>11822368.569403799</v>
      </c>
      <c r="BH25" s="27">
        <f>IF(ISNUMBER(VLOOKUP($B25,Area_GDP_80_09,Seq!AC$1,FALSE)/10000),VLOOKUP($B25,Area_GDP_80_09,Seq!AC$1,FALSE)/10000,".")</f>
        <v>12505052.788496699</v>
      </c>
      <c r="BI25" s="27">
        <f>IF(ISNUMBER(VLOOKUP($B25,Area_GDP_80_09,Seq!AD$1,FALSE)/10000),VLOOKUP($B25,Area_GDP_80_09,Seq!AD$1,FALSE)/10000,".")</f>
        <v>13298763.3247722</v>
      </c>
      <c r="BJ25" s="27">
        <f>IF(ISNUMBER(VLOOKUP($B25,Area_GDP_80_09,Seq!AE$1,FALSE)/10000),VLOOKUP($B25,Area_GDP_80_09,Seq!AE$1,FALSE)/10000,".")</f>
        <v>13915894.911463598</v>
      </c>
      <c r="BK25" s="27">
        <f>IF(ISNUMBER(VLOOKUP($B25,Area_GDP_80_09,Seq!AF$1,FALSE)/10000),VLOOKUP($B25,Area_GDP_80_09,Seq!AF$1,FALSE)/10000,".")</f>
        <v>13713026.487865293</v>
      </c>
      <c r="BL25" s="27"/>
      <c r="BM25" s="27"/>
      <c r="BN25" s="27">
        <f>CNPop!A$48</f>
        <v>5.0000000000000001E-3</v>
      </c>
      <c r="BO25" s="27">
        <f>CNPop!B$48</f>
        <v>6.0000000000000001E-3</v>
      </c>
      <c r="BP25" s="27">
        <f>CNPop!C$48</f>
        <v>6.0000000000000001E-3</v>
      </c>
      <c r="BQ25" s="27">
        <f>CNPop!D$48</f>
        <v>7.0000000000000001E-3</v>
      </c>
      <c r="BR25" s="27">
        <f>CNPop!E$48</f>
        <v>7.0000000000000001E-3</v>
      </c>
      <c r="BS25" s="27">
        <f>CNPop!F$48</f>
        <v>8.0000000000000002E-3</v>
      </c>
      <c r="BT25" s="27">
        <f>CNPop!G$48</f>
        <v>8.9999999999999993E-3</v>
      </c>
      <c r="BU25" s="27">
        <f>CNPop!H$48</f>
        <v>0.01</v>
      </c>
      <c r="BV25" s="27">
        <f>CNPop!I$48</f>
        <v>1.0999999999999999E-2</v>
      </c>
      <c r="BW25" s="27">
        <f>CNPop!J$48</f>
        <v>1.2E-2</v>
      </c>
      <c r="BX25" s="27">
        <f>CNPop!K$48</f>
        <v>1.4E-2</v>
      </c>
      <c r="BY25" s="27">
        <f>CNPop!L$48</f>
        <v>1.6E-2</v>
      </c>
      <c r="BZ25" s="27">
        <f>CNPop!M$48</f>
        <v>1.7000000000000001E-2</v>
      </c>
      <c r="CA25" s="27">
        <f>CNPop!N$48</f>
        <v>1.9E-2</v>
      </c>
      <c r="CB25" s="27">
        <f>CNPop!O$48</f>
        <v>2.1000000000000001E-2</v>
      </c>
      <c r="CC25" s="27">
        <f>CNPop!P$48</f>
        <v>2.3E-2</v>
      </c>
      <c r="CD25" s="27">
        <f>CNPop!Q$48</f>
        <v>2.5999999999999999E-2</v>
      </c>
      <c r="CE25" s="27">
        <f>CNPop!R$48</f>
        <v>2.8000000000000001E-2</v>
      </c>
      <c r="CF25" s="27">
        <f>CNPop!S$48</f>
        <v>0.03</v>
      </c>
      <c r="CG25" s="27">
        <f>CNPop!T$48</f>
        <v>3.3000000000000002E-2</v>
      </c>
      <c r="CH25" s="27">
        <f>CNPop!U$48</f>
        <v>3.5999999999999997E-2</v>
      </c>
      <c r="CI25" s="27">
        <f>CNPop!V$48</f>
        <v>3.9E-2</v>
      </c>
      <c r="CJ25" s="27">
        <f>CNPop!W$48</f>
        <v>4.2000000000000003E-2</v>
      </c>
      <c r="CK25" s="27">
        <f>CNPop!X$48</f>
        <v>4.4999999999999998E-2</v>
      </c>
      <c r="CL25" s="27">
        <f>CNPop!Y$48</f>
        <v>4.9000000000000002E-2</v>
      </c>
      <c r="CM25" s="27">
        <f>CNPop!Z$48</f>
        <v>5.1999999999999998E-2</v>
      </c>
      <c r="CN25" s="27">
        <f>CNPop!AA$48</f>
        <v>5.6000000000000001E-2</v>
      </c>
      <c r="CO25" s="27">
        <f>CNPop!AB$48</f>
        <v>0.06</v>
      </c>
      <c r="CP25" s="27">
        <f>CNPop!AC$48</f>
        <v>6.3E-2</v>
      </c>
      <c r="CQ25" s="27"/>
      <c r="CR25" s="27">
        <f t="shared" si="1"/>
        <v>9.1374891462785907E-2</v>
      </c>
      <c r="CS25" s="27">
        <f t="shared" si="2"/>
        <v>9.1374891462785907E-2</v>
      </c>
      <c r="CT25" s="27">
        <f t="shared" si="3"/>
        <v>9.1374891462785907E-2</v>
      </c>
      <c r="CU25" s="27">
        <f t="shared" si="4"/>
        <v>9.1374891462785907E-2</v>
      </c>
      <c r="CV25" s="27">
        <f t="shared" si="5"/>
        <v>9.1374891462785907E-2</v>
      </c>
      <c r="CW25" s="27">
        <f t="shared" si="6"/>
        <v>9.1374891462785907E-2</v>
      </c>
      <c r="CX25" s="27">
        <f t="shared" si="7"/>
        <v>9.1374891462785907E-2</v>
      </c>
      <c r="CY25" s="27">
        <f t="shared" si="8"/>
        <v>9.1374891462785907E-2</v>
      </c>
      <c r="CZ25" s="27">
        <f t="shared" si="9"/>
        <v>9.1374891462785907E-2</v>
      </c>
      <c r="DA25" s="27">
        <f t="shared" si="10"/>
        <v>9.1374891462785907E-2</v>
      </c>
      <c r="DB25" s="27">
        <f t="shared" si="11"/>
        <v>9.1374891462785907E-2</v>
      </c>
      <c r="DC25" s="27">
        <f t="shared" si="12"/>
        <v>9.1374891462785907E-2</v>
      </c>
      <c r="DD25" s="27">
        <f t="shared" si="13"/>
        <v>9.0214906603884204E-2</v>
      </c>
      <c r="DE25" s="27">
        <f t="shared" si="14"/>
        <v>9.0214906603884204E-2</v>
      </c>
      <c r="DF25" s="27">
        <f t="shared" si="15"/>
        <v>9.0214906603884204E-2</v>
      </c>
      <c r="DG25" s="27">
        <f t="shared" si="16"/>
        <v>9.0214906603884204E-2</v>
      </c>
      <c r="DH25" s="27">
        <f t="shared" si="17"/>
        <v>9.0214906603884204E-2</v>
      </c>
      <c r="DI25" s="27">
        <f t="shared" si="18"/>
        <v>9.0214906603884204E-2</v>
      </c>
      <c r="DJ25" s="27">
        <f t="shared" si="19"/>
        <v>9.0214906603884204E-2</v>
      </c>
      <c r="DK25" s="27">
        <f t="shared" si="20"/>
        <v>9.0520900258235365E-2</v>
      </c>
      <c r="DL25" s="27">
        <f t="shared" si="21"/>
        <v>9.1080908573936623E-2</v>
      </c>
      <c r="DM25" s="27">
        <f t="shared" si="22"/>
        <v>9.1923580696380389E-2</v>
      </c>
      <c r="DN25" s="27">
        <f t="shared" si="23"/>
        <v>9.2963430241416942E-2</v>
      </c>
      <c r="DO25" s="27">
        <f t="shared" si="24"/>
        <v>9.3997828656809945E-2</v>
      </c>
      <c r="DP25" s="27">
        <f t="shared" si="25"/>
        <v>9.4770125667966346E-2</v>
      </c>
      <c r="DQ25" s="27">
        <f t="shared" si="26"/>
        <v>9.5116562856712619E-2</v>
      </c>
      <c r="DR25" s="27">
        <f t="shared" si="27"/>
        <v>9.4976643187351689E-2</v>
      </c>
      <c r="DS25" s="27">
        <f t="shared" si="28"/>
        <v>9.4433336117423425E-2</v>
      </c>
      <c r="DT25" s="27">
        <f t="shared" si="36"/>
        <v>9.3643645594559663E-2</v>
      </c>
      <c r="DU25" s="27" t="e">
        <f>IF(ISNA(VLOOKUP(CONCATENATE($B25,".SP.TER.TOTL.IN"),Area_pop_80_09,Seq!B$1,FALSE)),".",VLOOKUP(CONCATENATE($B25,".SP.TER.TOTL.IN"),Area_pop_80_09,Seq!B$1,FALSE)/VLOOKUP(CONCATENATE($B25,".SP.POP.TOTL"),Area_pop_80_09,Seq!B$1,FALSE))</f>
        <v>#VALUE!</v>
      </c>
      <c r="DV25" s="27" t="e">
        <f>IF(ISNA(VLOOKUP(CONCATENATE($B25,".SP.TER.TOTL.IN"),Area_pop_80_09,Seq!C$1,FALSE)),".",VLOOKUP(CONCATENATE($B25,".SP.TER.TOTL.IN"),Area_pop_80_09,Seq!C$1,FALSE)/VLOOKUP(CONCATENATE($B25,".SP.POP.TOTL"),Area_pop_80_09,Seq!C$1,FALSE))</f>
        <v>#VALUE!</v>
      </c>
      <c r="DW25" s="27" t="e">
        <f>IF(ISNA(VLOOKUP(CONCATENATE($B25,".SP.TER.TOTL.IN"),Area_pop_80_09,Seq!D$1,FALSE)),".",VLOOKUP(CONCATENATE($B25,".SP.TER.TOTL.IN"),Area_pop_80_09,Seq!D$1,FALSE)/VLOOKUP(CONCATENATE($B25,".SP.POP.TOTL"),Area_pop_80_09,Seq!D$1,FALSE))</f>
        <v>#VALUE!</v>
      </c>
      <c r="DX25" s="27" t="e">
        <f>IF(ISNA(VLOOKUP(CONCATENATE($B25,".SP.TER.TOTL.IN"),Area_pop_80_09,Seq!E$1,FALSE)),".",VLOOKUP(CONCATENATE($B25,".SP.TER.TOTL.IN"),Area_pop_80_09,Seq!E$1,FALSE)/VLOOKUP(CONCATENATE($B25,".SP.POP.TOTL"),Area_pop_80_09,Seq!E$1,FALSE))</f>
        <v>#VALUE!</v>
      </c>
      <c r="DY25" s="27" t="e">
        <f>IF(ISNA(VLOOKUP(CONCATENATE($B25,".SP.TER.TOTL.IN"),Area_pop_80_09,Seq!F$1,FALSE)),".",VLOOKUP(CONCATENATE($B25,".SP.TER.TOTL.IN"),Area_pop_80_09,Seq!F$1,FALSE)/VLOOKUP(CONCATENATE($B25,".SP.POP.TOTL"),Area_pop_80_09,Seq!F$1,FALSE))</f>
        <v>#VALUE!</v>
      </c>
      <c r="DZ25" s="27" t="e">
        <f>IF(ISNA(VLOOKUP(CONCATENATE($B25,".SP.TER.TOTL.IN"),Area_pop_80_09,Seq!G$1,FALSE)),".",VLOOKUP(CONCATENATE($B25,".SP.TER.TOTL.IN"),Area_pop_80_09,Seq!G$1,FALSE)/VLOOKUP(CONCATENATE($B25,".SP.POP.TOTL"),Area_pop_80_09,Seq!G$1,FALSE))</f>
        <v>#VALUE!</v>
      </c>
      <c r="EA25" s="27" t="e">
        <f>IF(ISNA(VLOOKUP(CONCATENATE($B25,".SP.TER.TOTL.IN"),Area_pop_80_09,Seq!H$1,FALSE)),".",VLOOKUP(CONCATENATE($B25,".SP.TER.TOTL.IN"),Area_pop_80_09,Seq!H$1,FALSE)/VLOOKUP(CONCATENATE($B25,".SP.POP.TOTL"),Area_pop_80_09,Seq!H$1,FALSE))</f>
        <v>#VALUE!</v>
      </c>
      <c r="EB25" s="27" t="e">
        <f>IF(ISNA(VLOOKUP(CONCATENATE($B25,".SP.TER.TOTL.IN"),Area_pop_80_09,Seq!I$1,FALSE)),".",VLOOKUP(CONCATENATE($B25,".SP.TER.TOTL.IN"),Area_pop_80_09,Seq!I$1,FALSE)/VLOOKUP(CONCATENATE($B25,".SP.POP.TOTL"),Area_pop_80_09,Seq!I$1,FALSE))</f>
        <v>#VALUE!</v>
      </c>
      <c r="EC25" s="27" t="e">
        <f>IF(ISNA(VLOOKUP(CONCATENATE($B25,".SP.TER.TOTL.IN"),Area_pop_80_09,Seq!J$1,FALSE)),".",VLOOKUP(CONCATENATE($B25,".SP.TER.TOTL.IN"),Area_pop_80_09,Seq!J$1,FALSE)/VLOOKUP(CONCATENATE($B25,".SP.POP.TOTL"),Area_pop_80_09,Seq!J$1,FALSE))</f>
        <v>#VALUE!</v>
      </c>
      <c r="ED25" s="27" t="e">
        <f>IF(ISNA(VLOOKUP(CONCATENATE($B25,".SP.TER.TOTL.IN"),Area_pop_80_09,Seq!K$1,FALSE)),".",VLOOKUP(CONCATENATE($B25,".SP.TER.TOTL.IN"),Area_pop_80_09,Seq!K$1,FALSE)/VLOOKUP(CONCATENATE($B25,".SP.POP.TOTL"),Area_pop_80_09,Seq!K$1,FALSE))</f>
        <v>#VALUE!</v>
      </c>
      <c r="EE25" s="27" t="e">
        <f>IF(ISNA(VLOOKUP(CONCATENATE($B25,".SP.TER.TOTL.IN"),Area_pop_80_09,Seq!L$1,FALSE)),".",VLOOKUP(CONCATENATE($B25,".SP.TER.TOTL.IN"),Area_pop_80_09,Seq!L$1,FALSE)/VLOOKUP(CONCATENATE($B25,".SP.POP.TOTL"),Area_pop_80_09,Seq!L$1,FALSE))</f>
        <v>#VALUE!</v>
      </c>
      <c r="EF25" s="27">
        <f>IF(ISNA(VLOOKUP(CONCATENATE($B25,".SP.TER.TOTL.IN"),Area_pop_80_09,Seq!M$1,FALSE)),".",VLOOKUP(CONCATENATE($B25,".SP.TER.TOTL.IN"),Area_pop_80_09,Seq!M$1,FALSE)/VLOOKUP(CONCATENATE($B25,".SP.POP.TOTL"),Area_pop_80_09,Seq!M$1,FALSE))</f>
        <v>9.1374891462785907E-2</v>
      </c>
      <c r="EG25" s="27" t="e">
        <f>IF(ISNA(VLOOKUP(CONCATENATE($B25,".SP.TER.TOTL.IN"),Area_pop_80_09,Seq!N$1,FALSE)),".",VLOOKUP(CONCATENATE($B25,".SP.TER.TOTL.IN"),Area_pop_80_09,Seq!N$1,FALSE)/VLOOKUP(CONCATENATE($B25,".SP.POP.TOTL"),Area_pop_80_09,Seq!N$1,FALSE))</f>
        <v>#VALUE!</v>
      </c>
      <c r="EH25" s="27" t="e">
        <f>IF(ISNA(VLOOKUP(CONCATENATE($B25,".SP.TER.TOTL.IN"),Area_pop_80_09,Seq!O$1,FALSE)),".",VLOOKUP(CONCATENATE($B25,".SP.TER.TOTL.IN"),Area_pop_80_09,Seq!O$1,FALSE)/VLOOKUP(CONCATENATE($B25,".SP.POP.TOTL"),Area_pop_80_09,Seq!O$1,FALSE))</f>
        <v>#VALUE!</v>
      </c>
      <c r="EI25" s="27" t="e">
        <f>IF(ISNA(VLOOKUP(CONCATENATE($B25,".SP.TER.TOTL.IN"),Area_pop_80_09,Seq!P$1,FALSE)),".",VLOOKUP(CONCATENATE($B25,".SP.TER.TOTL.IN"),Area_pop_80_09,Seq!P$1,FALSE)/VLOOKUP(CONCATENATE($B25,".SP.POP.TOTL"),Area_pop_80_09,Seq!P$1,FALSE))</f>
        <v>#VALUE!</v>
      </c>
      <c r="EJ25" s="27" t="e">
        <f>IF(ISNA(VLOOKUP(CONCATENATE($B25,".SP.TER.TOTL.IN"),Area_pop_80_09,Seq!Q$1,FALSE)),".",VLOOKUP(CONCATENATE($B25,".SP.TER.TOTL.IN"),Area_pop_80_09,Seq!Q$1,FALSE)/VLOOKUP(CONCATENATE($B25,".SP.POP.TOTL"),Area_pop_80_09,Seq!Q$1,FALSE))</f>
        <v>#VALUE!</v>
      </c>
      <c r="EK25" s="27" t="e">
        <f>IF(ISNA(VLOOKUP(CONCATENATE($B25,".SP.TER.TOTL.IN"),Area_pop_80_09,Seq!R$1,FALSE)),".",VLOOKUP(CONCATENATE($B25,".SP.TER.TOTL.IN"),Area_pop_80_09,Seq!R$1,FALSE)/VLOOKUP(CONCATENATE($B25,".SP.POP.TOTL"),Area_pop_80_09,Seq!R$1,FALSE))</f>
        <v>#VALUE!</v>
      </c>
      <c r="EL25" s="27" t="e">
        <f>IF(ISNA(VLOOKUP(CONCATENATE($B25,".SP.TER.TOTL.IN"),Area_pop_80_09,Seq!S$1,FALSE)),".",VLOOKUP(CONCATENATE($B25,".SP.TER.TOTL.IN"),Area_pop_80_09,Seq!S$1,FALSE)/VLOOKUP(CONCATENATE($B25,".SP.POP.TOTL"),Area_pop_80_09,Seq!S$1,FALSE))</f>
        <v>#VALUE!</v>
      </c>
      <c r="EM25" s="27">
        <f>IF(ISNA(VLOOKUP(CONCATENATE($B25,".SP.TER.TOTL.IN"),Area_pop_80_09,Seq!T$1,FALSE)),".",VLOOKUP(CONCATENATE($B25,".SP.TER.TOTL.IN"),Area_pop_80_09,Seq!T$1,FALSE)/VLOOKUP(CONCATENATE($B25,".SP.POP.TOTL"),Area_pop_80_09,Seq!T$1,FALSE))</f>
        <v>9.0214906603884204E-2</v>
      </c>
      <c r="EN25" s="27">
        <f>IF(ISNA(VLOOKUP(CONCATENATE($B25,".SP.TER.TOTL.IN"),Area_pop_80_09,Seq!U$1,FALSE)),".",VLOOKUP(CONCATENATE($B25,".SP.TER.TOTL.IN"),Area_pop_80_09,Seq!U$1,FALSE)/VLOOKUP(CONCATENATE($B25,".SP.POP.TOTL"),Area_pop_80_09,Seq!U$1,FALSE))</f>
        <v>9.0520900258235365E-2</v>
      </c>
      <c r="EO25" s="27">
        <f>IF(ISNA(VLOOKUP(CONCATENATE($B25,".SP.TER.TOTL.IN"),Area_pop_80_09,Seq!V$1,FALSE)),".",VLOOKUP(CONCATENATE($B25,".SP.TER.TOTL.IN"),Area_pop_80_09,Seq!V$1,FALSE)/VLOOKUP(CONCATENATE($B25,".SP.POP.TOTL"),Area_pop_80_09,Seq!V$1,FALSE))</f>
        <v>9.1080908573936623E-2</v>
      </c>
      <c r="EP25" s="27">
        <f>IF(ISNA(VLOOKUP(CONCATENATE($B25,".SP.TER.TOTL.IN"),Area_pop_80_09,Seq!W$1,FALSE)),".",VLOOKUP(CONCATENATE($B25,".SP.TER.TOTL.IN"),Area_pop_80_09,Seq!W$1,FALSE)/VLOOKUP(CONCATENATE($B25,".SP.POP.TOTL"),Area_pop_80_09,Seq!W$1,FALSE))</f>
        <v>9.1923580696380389E-2</v>
      </c>
      <c r="EQ25" s="27">
        <f>IF(ISNA(VLOOKUP(CONCATENATE($B25,".SP.TER.TOTL.IN"),Area_pop_80_09,Seq!X$1,FALSE)),".",VLOOKUP(CONCATENATE($B25,".SP.TER.TOTL.IN"),Area_pop_80_09,Seq!X$1,FALSE)/VLOOKUP(CONCATENATE($B25,".SP.POP.TOTL"),Area_pop_80_09,Seq!X$1,FALSE))</f>
        <v>9.2963430241416942E-2</v>
      </c>
      <c r="ER25" s="27">
        <f>IF(ISNA(VLOOKUP(CONCATENATE($B25,".SP.TER.TOTL.IN"),Area_pop_80_09,Seq!Y$1,FALSE)),".",VLOOKUP(CONCATENATE($B25,".SP.TER.TOTL.IN"),Area_pop_80_09,Seq!Y$1,FALSE)/VLOOKUP(CONCATENATE($B25,".SP.POP.TOTL"),Area_pop_80_09,Seq!Y$1,FALSE))</f>
        <v>9.3997828656809945E-2</v>
      </c>
      <c r="ES25" s="27">
        <f>IF(ISNA(VLOOKUP(CONCATENATE($B25,".SP.TER.TOTL.IN"),Area_pop_80_09,Seq!Z$1,FALSE)),".",VLOOKUP(CONCATENATE($B25,".SP.TER.TOTL.IN"),Area_pop_80_09,Seq!Z$1,FALSE)/VLOOKUP(CONCATENATE($B25,".SP.POP.TOTL"),Area_pop_80_09,Seq!Z$1,FALSE))</f>
        <v>9.4770125667966346E-2</v>
      </c>
      <c r="ET25" s="27">
        <f>IF(ISNA(VLOOKUP(CONCATENATE($B25,".SP.TER.TOTL.IN"),Area_pop_80_09,Seq!AA$1,FALSE)),".",VLOOKUP(CONCATENATE($B25,".SP.TER.TOTL.IN"),Area_pop_80_09,Seq!AA$1,FALSE)/VLOOKUP(CONCATENATE($B25,".SP.POP.TOTL"),Area_pop_80_09,Seq!AA$1,FALSE))</f>
        <v>9.5116562856712619E-2</v>
      </c>
      <c r="EU25" s="27">
        <f>IF(ISNA(VLOOKUP(CONCATENATE($B25,".SP.TER.TOTL.IN"),Area_pop_80_09,Seq!AB$1,FALSE)),".",VLOOKUP(CONCATENATE($B25,".SP.TER.TOTL.IN"),Area_pop_80_09,Seq!AB$1,FALSE)/VLOOKUP(CONCATENATE($B25,".SP.POP.TOTL"),Area_pop_80_09,Seq!AB$1,FALSE))</f>
        <v>9.4976643187351689E-2</v>
      </c>
      <c r="EV25" s="27">
        <f>IF(ISNA(VLOOKUP(CONCATENATE($B25,".SP.TER.TOTL.IN"),Area_pop_80_09,Seq!AC$1,FALSE)),".",VLOOKUP(CONCATENATE($B25,".SP.TER.TOTL.IN"),Area_pop_80_09,Seq!AC$1,FALSE)/VLOOKUP(CONCATENATE($B25,".SP.POP.TOTL"),Area_pop_80_09,Seq!AC$1,FALSE))</f>
        <v>9.4433336117423425E-2</v>
      </c>
      <c r="EW25" s="27">
        <f>IF(ISNA(VLOOKUP(CONCATENATE($B25,".SP.TER.TOTL.IN"),Area_pop_80_09,Seq!AD$1,FALSE)),".",VLOOKUP(CONCATENATE($B25,".SP.TER.TOTL.IN"),Area_pop_80_09,Seq!AD$1,FALSE)/VLOOKUP(CONCATENATE($B25,".SP.POP.TOTL"),Area_pop_80_09,Seq!AD$1,FALSE))</f>
        <v>9.3643645594559663E-2</v>
      </c>
      <c r="EX25" s="27"/>
      <c r="EY25" s="27"/>
      <c r="EZ25" s="27">
        <f t="shared" si="29"/>
        <v>0.26378156450846846</v>
      </c>
      <c r="FA25" s="27">
        <f t="shared" si="30"/>
        <v>0.28735027418419617</v>
      </c>
      <c r="FB25" s="27">
        <f t="shared" si="37"/>
        <v>0.26585470284697932</v>
      </c>
      <c r="FC25" s="9">
        <f>IF(VLOOKUP($B25,EM_80!$B$1:$C$201,2,FALSE)&gt;0,VLOOKUP($B25,EM_80!$B$1:$C$201,2,FALSE),".")</f>
        <v>3630542</v>
      </c>
      <c r="FD25" s="9">
        <f t="shared" si="31"/>
        <v>5202000</v>
      </c>
      <c r="FE25" s="9">
        <f t="shared" si="32"/>
        <v>6187400</v>
      </c>
      <c r="FF25">
        <f t="shared" si="33"/>
        <v>13763441</v>
      </c>
      <c r="FG25">
        <f t="shared" si="34"/>
        <v>18103341</v>
      </c>
      <c r="FH25">
        <f t="shared" si="35"/>
        <v>23273615</v>
      </c>
      <c r="FJ25" s="9" t="str">
        <f>IF(ISNA(VLOOKUP($B25,Area_EM_90,Seq!C$1,FALSE)),".",VLOOKUP($B25,Area_EM_90,Seq!C$1,FALSE))</f>
        <v>.</v>
      </c>
      <c r="FK25" s="9" t="str">
        <f>IF(ISNA(VLOOKUP($B25,Area_EM_90,Seq!D$1,FALSE)),".",VLOOKUP($B25,Area_EM_90,Seq!D$1,FALSE))</f>
        <v>.</v>
      </c>
      <c r="FL25" s="9" t="str">
        <f>IF(ISNA(VLOOKUP($B25,Area_EM_90,Seq!E$1,FALSE)),".",VLOOKUP($B25,Area_EM_90,Seq!E$1,FALSE))</f>
        <v>.</v>
      </c>
      <c r="FM25" s="9" t="str">
        <f>IF(ISNA(VLOOKUP($B25,Area_EM_90,Seq!F$1,FALSE)),".",VLOOKUP($B25,Area_EM_90,Seq!F$1,FALSE))</f>
        <v>.</v>
      </c>
      <c r="FN25" s="9" t="str">
        <f>IF(ISNA(VLOOKUP($B25,Area_EM_90,Seq!G$1,FALSE)),".",VLOOKUP($B25,Area_EM_90,Seq!G$1,FALSE))</f>
        <v>.</v>
      </c>
      <c r="FO25" s="9" t="str">
        <f>IF(ISNA(VLOOKUP($B25,Area_EM_90,Seq!H$1,FALSE)),".",VLOOKUP($B25,Area_EM_90,Seq!H$1,FALSE))</f>
        <v>.</v>
      </c>
      <c r="FP25" s="9" t="str">
        <f>IF(ISNA(VLOOKUP($B25,Area_EM_90,Seq!I$1,FALSE)),".",VLOOKUP($B25,Area_EM_90,Seq!I$1,FALSE))</f>
        <v>.</v>
      </c>
      <c r="FQ25" s="9" t="str">
        <f>IF(ISNA(VLOOKUP($B25,Area_EM_90,Seq!J$1,FALSE)),".",VLOOKUP($B25,Area_EM_90,Seq!J$1,FALSE))</f>
        <v>.</v>
      </c>
      <c r="FR25" s="9" t="str">
        <f>IF(ISNA(VLOOKUP($B25,Area_EM_00,Seq!C$1,FALSE)),".",VLOOKUP($B25,Area_EM_00,Seq!C$1,FALSE))</f>
        <v>.</v>
      </c>
      <c r="FS25" s="9" t="str">
        <f>IF(ISNA(VLOOKUP($B25,Area_EM_00,Seq!D$1,FALSE)),".",VLOOKUP($B25,Area_EM_00,Seq!D$1,FALSE))</f>
        <v>.</v>
      </c>
      <c r="FT25" s="9" t="str">
        <f>IF(ISNA(VLOOKUP($B25,Area_EM_00,Seq!E$1,FALSE)),".",VLOOKUP($B25,Area_EM_00,Seq!E$1,FALSE))</f>
        <v>.</v>
      </c>
      <c r="FU25" s="9" t="str">
        <f>IF(ISNA(VLOOKUP($B25,Area_EM_00,Seq!F$1,FALSE)),".",VLOOKUP($B25,Area_EM_00,Seq!F$1,FALSE))</f>
        <v>.</v>
      </c>
      <c r="FV25" s="9" t="str">
        <f>IF(ISNA(VLOOKUP($B25,Area_EM_00,Seq!G$1,FALSE)),".",VLOOKUP($B25,Area_EM_00,Seq!G$1,FALSE))</f>
        <v>.</v>
      </c>
      <c r="FW25" s="9" t="str">
        <f>IF(ISNA(VLOOKUP($B25,Area_EM_00,Seq!H$1,FALSE)),".",VLOOKUP($B25,Area_EM_00,Seq!H$1,FALSE))</f>
        <v>.</v>
      </c>
      <c r="FX25" s="9" t="str">
        <f>IF(ISNA(VLOOKUP($B25,Area_EM_00,Seq!I$1,FALSE)),".",VLOOKUP($B25,Area_EM_00,Seq!I$1,FALSE))</f>
        <v>.</v>
      </c>
      <c r="FY25" s="9" t="str">
        <f>IF(ISNA(VLOOKUP($B25,Area_EM_00,Seq!J$1,FALSE)),".",VLOOKUP($B25,Area_EM_00,Seq!J$1,FALSE))</f>
        <v>.</v>
      </c>
      <c r="GA25" s="27"/>
    </row>
    <row r="26" spans="1:183">
      <c r="A26" s="25" t="s">
        <v>2376</v>
      </c>
      <c r="B26" s="26" t="str">
        <f t="shared" si="0"/>
        <v>Mongolia</v>
      </c>
      <c r="C26" s="27">
        <f>GDP!C$42/10000</f>
        <v>18294194.281532999</v>
      </c>
      <c r="D26" s="27">
        <f>GDP!D$42/10000</f>
        <v>19245492.3841727</v>
      </c>
      <c r="E26" s="27">
        <f>GDP!E$42/10000</f>
        <v>20996832.1911324</v>
      </c>
      <c r="F26" s="27">
        <f>GDP!F$42/10000</f>
        <v>23285486.8999658</v>
      </c>
      <c r="G26" s="27">
        <f>GDP!G$42/10000</f>
        <v>26824880.9087606</v>
      </c>
      <c r="H26" s="27">
        <f>GDP!H$42/10000</f>
        <v>30446239.831443299</v>
      </c>
      <c r="I26" s="27">
        <f>GDP!I$42/10000</f>
        <v>33125508.936610304</v>
      </c>
      <c r="J26" s="27">
        <f>GDP!J$42/10000</f>
        <v>36968067.973257102</v>
      </c>
      <c r="K26" s="27">
        <f>GDP!K$42/10000</f>
        <v>41145459.654235199</v>
      </c>
      <c r="L26" s="27">
        <f>GDP!L$42/10000</f>
        <v>42832423.5000588</v>
      </c>
      <c r="M26" s="27">
        <f>GDP!M$42/10000</f>
        <v>44460055.593061104</v>
      </c>
      <c r="N26" s="27">
        <f>GDP!N$42/10000</f>
        <v>48550380.707622699</v>
      </c>
      <c r="O26" s="27">
        <f>GDP!O$42/10000</f>
        <v>55444534.768105105</v>
      </c>
      <c r="P26" s="27">
        <f>GDP!P$42/10000</f>
        <v>63206769.635639794</v>
      </c>
      <c r="Q26" s="27">
        <f>GDP!Q$42/10000</f>
        <v>71486856.457908601</v>
      </c>
      <c r="R26" s="27">
        <f>GDP!R$42/10000</f>
        <v>79278923.811820701</v>
      </c>
      <c r="S26" s="27">
        <f>GDP!S$42/10000</f>
        <v>87206816.193002701</v>
      </c>
      <c r="T26" s="27">
        <f>GDP!T$42/10000</f>
        <v>95317050.098951995</v>
      </c>
      <c r="U26" s="27">
        <f>GDP!U$42/10000</f>
        <v>102751780.00667</v>
      </c>
      <c r="V26" s="27">
        <f>GDP!V$42/10000</f>
        <v>110560915.287177</v>
      </c>
      <c r="W26" s="27">
        <f>GDP!W$42/10000</f>
        <v>119848032.17129999</v>
      </c>
      <c r="X26" s="27">
        <f>GDP!X$42/10000</f>
        <v>129795418.841518</v>
      </c>
      <c r="Y26" s="27">
        <f>GDP!Y$42/10000</f>
        <v>141606801.95609599</v>
      </c>
      <c r="Z26" s="27">
        <f>GDP!Z$42/10000</f>
        <v>155767482.15170601</v>
      </c>
      <c r="AA26" s="27">
        <f>GDP!AA$42/10000</f>
        <v>171499997.84902799</v>
      </c>
      <c r="AB26" s="27">
        <f>GDP!AB$42/10000</f>
        <v>189335997.62532699</v>
      </c>
      <c r="AC26" s="27">
        <f>GDP!AC$42/10000</f>
        <v>211298973.34986499</v>
      </c>
      <c r="AD26" s="27">
        <f>GDP!AD$42/10000</f>
        <v>238767839.88534701</v>
      </c>
      <c r="AE26" s="27">
        <f>GDP!AE$42/10000</f>
        <v>260256945.47502899</v>
      </c>
      <c r="AF26" s="27">
        <f>GDP!AF$42/10000</f>
        <v>293754553.91439533</v>
      </c>
      <c r="AG26" s="27"/>
      <c r="AH26" s="27" t="str">
        <f>IF(ISNUMBER(VLOOKUP($B26,Area_GDP_80_09,Seq!C$1,FALSE)/10000),VLOOKUP($B26,Area_GDP_80_09,Seq!C$1,FALSE)/10000,".")</f>
        <v>.</v>
      </c>
      <c r="AI26" s="27">
        <f>IF(ISNUMBER(VLOOKUP($B26,Area_GDP_80_09,Seq!D$1,FALSE)/10000),VLOOKUP($B26,Area_GDP_80_09,Seq!D$1,FALSE)/10000,".")</f>
        <v>70888.371732742293</v>
      </c>
      <c r="AJ26" s="27">
        <f>IF(ISNUMBER(VLOOKUP($B26,Area_GDP_80_09,Seq!E$1,FALSE)/10000),VLOOKUP($B26,Area_GDP_80_09,Seq!E$1,FALSE)/10000,".")</f>
        <v>76801.976189952999</v>
      </c>
      <c r="AK26" s="27">
        <f>IF(ISNUMBER(VLOOKUP($B26,Area_GDP_80_09,Seq!F$1,FALSE)/10000),VLOOKUP($B26,Area_GDP_80_09,Seq!F$1,FALSE)/10000,".")</f>
        <v>81282.632631133602</v>
      </c>
      <c r="AL26" s="27">
        <f>IF(ISNUMBER(VLOOKUP($B26,Area_GDP_80_09,Seq!G$1,FALSE)/10000),VLOOKUP($B26,Area_GDP_80_09,Seq!G$1,FALSE)/10000,".")</f>
        <v>86105.472169129804</v>
      </c>
      <c r="AM26" s="27">
        <f>IF(ISNUMBER(VLOOKUP($B26,Area_GDP_80_09,Seq!H$1,FALSE)/10000),VLOOKUP($B26,Area_GDP_80_09,Seq!H$1,FALSE)/10000,".")</f>
        <v>91024.5678030001</v>
      </c>
      <c r="AN26" s="27">
        <f>IF(ISNUMBER(VLOOKUP($B26,Area_GDP_80_09,Seq!I$1,FALSE)/10000),VLOOKUP($B26,Area_GDP_80_09,Seq!I$1,FALSE)/10000,".")</f>
        <v>99558.116036100604</v>
      </c>
      <c r="AO26" s="27">
        <f>IF(ISNUMBER(VLOOKUP($B26,Area_GDP_80_09,Seq!J$1,FALSE)/10000),VLOOKUP($B26,Area_GDP_80_09,Seq!J$1,FALSE)/10000,".")</f>
        <v>103001.481296128</v>
      </c>
      <c r="AP26" s="27">
        <f>IF(ISNUMBER(VLOOKUP($B26,Area_GDP_80_09,Seq!K$1,FALSE)/10000),VLOOKUP($B26,Area_GDP_80_09,Seq!K$1,FALSE)/10000,".")</f>
        <v>108262.768445223</v>
      </c>
      <c r="AQ26" s="27">
        <f>IF(ISNUMBER(VLOOKUP($B26,Area_GDP_80_09,Seq!L$1,FALSE)/10000),VLOOKUP($B26,Area_GDP_80_09,Seq!L$1,FALSE)/10000,".")</f>
        <v>112786.19882580701</v>
      </c>
      <c r="AR26" s="27">
        <f>IF(ISNUMBER(VLOOKUP($B26,Area_GDP_80_09,Seq!M$1,FALSE)/10000),VLOOKUP($B26,Area_GDP_80_09,Seq!M$1,FALSE)/10000,".")</f>
        <v>109941.677135834</v>
      </c>
      <c r="AS26" s="27">
        <f>IF(ISNUMBER(VLOOKUP($B26,Area_GDP_80_09,Seq!N$1,FALSE)/10000),VLOOKUP($B26,Area_GDP_80_09,Seq!N$1,FALSE)/10000,".")</f>
        <v>99782.693950184097</v>
      </c>
      <c r="AT26" s="27">
        <f>IF(ISNUMBER(VLOOKUP($B26,Area_GDP_80_09,Seq!O$1,FALSE)/10000),VLOOKUP($B26,Area_GDP_80_09,Seq!O$1,FALSE)/10000,".")</f>
        <v>90308.09379498499</v>
      </c>
      <c r="AU26" s="27">
        <f>IF(ISNUMBER(VLOOKUP($B26,Area_GDP_80_09,Seq!P$1,FALSE)/10000),VLOOKUP($B26,Area_GDP_80_09,Seq!P$1,FALSE)/10000,".")</f>
        <v>87591.8939232212</v>
      </c>
      <c r="AV26" s="27">
        <f>IF(ISNUMBER(VLOOKUP($B26,Area_GDP_80_09,Seq!Q$1,FALSE)/10000),VLOOKUP($B26,Area_GDP_80_09,Seq!Q$1,FALSE)/10000,".")</f>
        <v>89602.302748808594</v>
      </c>
      <c r="AW26" s="27">
        <f>IF(ISNUMBER(VLOOKUP($B26,Area_GDP_80_09,Seq!R$1,FALSE)/10000),VLOOKUP($B26,Area_GDP_80_09,Seq!R$1,FALSE)/10000,".")</f>
        <v>95259.2635696004</v>
      </c>
      <c r="AX26" s="27">
        <f>IF(ISNUMBER(VLOOKUP($B26,Area_GDP_80_09,Seq!S$1,FALSE)/10000),VLOOKUP($B26,Area_GDP_80_09,Seq!S$1,FALSE)/10000,".")</f>
        <v>97500.6929032185</v>
      </c>
      <c r="AY26" s="27">
        <f>IF(ISNUMBER(VLOOKUP($B26,Area_GDP_80_09,Seq!T$1,FALSE)/10000),VLOOKUP($B26,Area_GDP_80_09,Seq!T$1,FALSE)/10000,".")</f>
        <v>101399.09908665701</v>
      </c>
      <c r="AZ26" s="27">
        <f>IF(ISNUMBER(VLOOKUP($B26,Area_GDP_80_09,Seq!U$1,FALSE)/10000),VLOOKUP($B26,Area_GDP_80_09,Seq!U$1,FALSE)/10000,".")</f>
        <v>104980.936692943</v>
      </c>
      <c r="BA26" s="27">
        <f>IF(ISNUMBER(VLOOKUP($B26,Area_GDP_80_09,Seq!V$1,FALSE)/10000),VLOOKUP($B26,Area_GDP_80_09,Seq!V$1,FALSE)/10000,".")</f>
        <v>108356.82632109201</v>
      </c>
      <c r="BB26" s="27">
        <f>IF(ISNUMBER(VLOOKUP($B26,Area_GDP_80_09,Seq!W$1,FALSE)/10000),VLOOKUP($B26,Area_GDP_80_09,Seq!W$1,FALSE)/10000,".")</f>
        <v>108919.022355208</v>
      </c>
      <c r="BC26" s="27">
        <f>IF(ISNUMBER(VLOOKUP($B26,Area_GDP_80_09,Seq!X$1,FALSE)/10000),VLOOKUP($B26,Area_GDP_80_09,Seq!X$1,FALSE)/10000,".")</f>
        <v>112135.87297440199</v>
      </c>
      <c r="BD26" s="27">
        <f>IF(ISNUMBER(VLOOKUP($B26,Area_GDP_80_09,Seq!Y$1,FALSE)/10000),VLOOKUP($B26,Area_GDP_80_09,Seq!Y$1,FALSE)/10000,".")</f>
        <v>117443.23969082999</v>
      </c>
      <c r="BE26" s="27">
        <f>IF(ISNUMBER(VLOOKUP($B26,Area_GDP_80_09,Seq!Z$1,FALSE)/10000),VLOOKUP($B26,Area_GDP_80_09,Seq!Z$1,FALSE)/10000,".")</f>
        <v>125669.709468346</v>
      </c>
      <c r="BF26" s="27">
        <f>IF(ISNUMBER(VLOOKUP($B26,Area_GDP_80_09,Seq!AA$1,FALSE)/10000),VLOOKUP($B26,Area_GDP_80_09,Seq!AA$1,FALSE)/10000,".")</f>
        <v>139022.626266835</v>
      </c>
      <c r="BG26" s="27">
        <f>IF(ISNUMBER(VLOOKUP($B26,Area_GDP_80_09,Seq!AB$1,FALSE)/10000),VLOOKUP($B26,Area_GDP_80_09,Seq!AB$1,FALSE)/10000,".")</f>
        <v>149106.863995797</v>
      </c>
      <c r="BH26" s="27">
        <f>IF(ISNUMBER(VLOOKUP($B26,Area_GDP_80_09,Seq!AC$1,FALSE)/10000),VLOOKUP($B26,Area_GDP_80_09,Seq!AC$1,FALSE)/10000,".")</f>
        <v>161865.885669248</v>
      </c>
      <c r="BI26" s="27">
        <f>IF(ISNUMBER(VLOOKUP($B26,Area_GDP_80_09,Seq!AD$1,FALSE)/10000),VLOOKUP($B26,Area_GDP_80_09,Seq!AD$1,FALSE)/10000,".")</f>
        <v>178413.18267508899</v>
      </c>
      <c r="BJ26" s="27">
        <f>IF(ISNUMBER(VLOOKUP($B26,Area_GDP_80_09,Seq!AE$1,FALSE)/10000),VLOOKUP($B26,Area_GDP_80_09,Seq!AE$1,FALSE)/10000,".")</f>
        <v>194218.75804498501</v>
      </c>
      <c r="BK26" s="27">
        <f>IF(ISNUMBER(VLOOKUP($B26,Area_GDP_80_09,Seq!AF$1,FALSE)/10000),VLOOKUP($B26,Area_GDP_80_09,Seq!AF$1,FALSE)/10000,".")</f>
        <v>191201.06532971672</v>
      </c>
      <c r="BL26" s="27"/>
      <c r="BM26" s="27"/>
      <c r="BN26" s="27">
        <f>CNPop!A$48</f>
        <v>5.0000000000000001E-3</v>
      </c>
      <c r="BO26" s="27">
        <f>CNPop!B$48</f>
        <v>6.0000000000000001E-3</v>
      </c>
      <c r="BP26" s="27">
        <f>CNPop!C$48</f>
        <v>6.0000000000000001E-3</v>
      </c>
      <c r="BQ26" s="27">
        <f>CNPop!D$48</f>
        <v>7.0000000000000001E-3</v>
      </c>
      <c r="BR26" s="27">
        <f>CNPop!E$48</f>
        <v>7.0000000000000001E-3</v>
      </c>
      <c r="BS26" s="27">
        <f>CNPop!F$48</f>
        <v>8.0000000000000002E-3</v>
      </c>
      <c r="BT26" s="27">
        <f>CNPop!G$48</f>
        <v>8.9999999999999993E-3</v>
      </c>
      <c r="BU26" s="27">
        <f>CNPop!H$48</f>
        <v>0.01</v>
      </c>
      <c r="BV26" s="27">
        <f>CNPop!I$48</f>
        <v>1.0999999999999999E-2</v>
      </c>
      <c r="BW26" s="27">
        <f>CNPop!J$48</f>
        <v>1.2E-2</v>
      </c>
      <c r="BX26" s="27">
        <f>CNPop!K$48</f>
        <v>1.4E-2</v>
      </c>
      <c r="BY26" s="27">
        <f>CNPop!L$48</f>
        <v>1.6E-2</v>
      </c>
      <c r="BZ26" s="27">
        <f>CNPop!M$48</f>
        <v>1.7000000000000001E-2</v>
      </c>
      <c r="CA26" s="27">
        <f>CNPop!N$48</f>
        <v>1.9E-2</v>
      </c>
      <c r="CB26" s="27">
        <f>CNPop!O$48</f>
        <v>2.1000000000000001E-2</v>
      </c>
      <c r="CC26" s="27">
        <f>CNPop!P$48</f>
        <v>2.3E-2</v>
      </c>
      <c r="CD26" s="27">
        <f>CNPop!Q$48</f>
        <v>2.5999999999999999E-2</v>
      </c>
      <c r="CE26" s="27">
        <f>CNPop!R$48</f>
        <v>2.8000000000000001E-2</v>
      </c>
      <c r="CF26" s="27">
        <f>CNPop!S$48</f>
        <v>0.03</v>
      </c>
      <c r="CG26" s="27">
        <f>CNPop!T$48</f>
        <v>3.3000000000000002E-2</v>
      </c>
      <c r="CH26" s="27">
        <f>CNPop!U$48</f>
        <v>3.5999999999999997E-2</v>
      </c>
      <c r="CI26" s="27">
        <f>CNPop!V$48</f>
        <v>3.9E-2</v>
      </c>
      <c r="CJ26" s="27">
        <f>CNPop!W$48</f>
        <v>4.2000000000000003E-2</v>
      </c>
      <c r="CK26" s="27">
        <f>CNPop!X$48</f>
        <v>4.4999999999999998E-2</v>
      </c>
      <c r="CL26" s="27">
        <f>CNPop!Y$48</f>
        <v>4.9000000000000002E-2</v>
      </c>
      <c r="CM26" s="27">
        <f>CNPop!Z$48</f>
        <v>5.1999999999999998E-2</v>
      </c>
      <c r="CN26" s="27">
        <f>CNPop!AA$48</f>
        <v>5.6000000000000001E-2</v>
      </c>
      <c r="CO26" s="27">
        <f>CNPop!AB$48</f>
        <v>0.06</v>
      </c>
      <c r="CP26" s="27">
        <f>CNPop!AC$48</f>
        <v>6.3E-2</v>
      </c>
      <c r="CQ26" s="27"/>
      <c r="CR26" s="27">
        <f t="shared" si="1"/>
        <v>0.10041415204475035</v>
      </c>
      <c r="CS26" s="27">
        <f t="shared" si="2"/>
        <v>0.10041415204475035</v>
      </c>
      <c r="CT26" s="27">
        <f t="shared" si="3"/>
        <v>0.10041415204475035</v>
      </c>
      <c r="CU26" s="27">
        <f t="shared" si="4"/>
        <v>0.10041415204475035</v>
      </c>
      <c r="CV26" s="27">
        <f t="shared" si="5"/>
        <v>0.10041415204475035</v>
      </c>
      <c r="CW26" s="27">
        <f t="shared" si="6"/>
        <v>0.10041415204475035</v>
      </c>
      <c r="CX26" s="27">
        <f t="shared" si="7"/>
        <v>0.10041415204475035</v>
      </c>
      <c r="CY26" s="27">
        <f t="shared" si="8"/>
        <v>0.10041415204475035</v>
      </c>
      <c r="CZ26" s="27">
        <f t="shared" si="9"/>
        <v>0.10041415204475035</v>
      </c>
      <c r="DA26" s="27">
        <f t="shared" si="10"/>
        <v>0.10041415204475035</v>
      </c>
      <c r="DB26" s="27">
        <f t="shared" si="11"/>
        <v>0.10041415204475035</v>
      </c>
      <c r="DC26" s="27">
        <f t="shared" si="12"/>
        <v>0.10041415204475035</v>
      </c>
      <c r="DD26" s="27">
        <f t="shared" si="13"/>
        <v>0.10270594345209888</v>
      </c>
      <c r="DE26" s="27">
        <f t="shared" si="14"/>
        <v>0.10270594345209888</v>
      </c>
      <c r="DF26" s="27">
        <f t="shared" si="15"/>
        <v>0.10270594345209888</v>
      </c>
      <c r="DG26" s="27">
        <f t="shared" si="16"/>
        <v>0.10270594345209888</v>
      </c>
      <c r="DH26" s="27">
        <f t="shared" si="17"/>
        <v>0.10270594345209888</v>
      </c>
      <c r="DI26" s="27">
        <f t="shared" si="18"/>
        <v>0.10270594345209888</v>
      </c>
      <c r="DJ26" s="27">
        <f t="shared" si="19"/>
        <v>0.10270594345209888</v>
      </c>
      <c r="DK26" s="27">
        <f t="shared" si="20"/>
        <v>0.1026438826210353</v>
      </c>
      <c r="DL26" s="27">
        <f t="shared" si="21"/>
        <v>0.10303922196453452</v>
      </c>
      <c r="DM26" s="27">
        <f t="shared" si="22"/>
        <v>0.10397959242717693</v>
      </c>
      <c r="DN26" s="27">
        <f t="shared" si="23"/>
        <v>0.10546997055672989</v>
      </c>
      <c r="DO26" s="27">
        <f t="shared" si="24"/>
        <v>0.10740580634150897</v>
      </c>
      <c r="DP26" s="27">
        <f t="shared" si="25"/>
        <v>0.10954307695729962</v>
      </c>
      <c r="DQ26" s="27">
        <f t="shared" si="26"/>
        <v>0.11154591918374263</v>
      </c>
      <c r="DR26" s="27">
        <f t="shared" si="27"/>
        <v>0.11314358418839777</v>
      </c>
      <c r="DS26" s="27">
        <f t="shared" si="28"/>
        <v>0.11433673131394669</v>
      </c>
      <c r="DT26" s="27">
        <f t="shared" si="36"/>
        <v>0.11510228621968063</v>
      </c>
      <c r="DU26" s="27" t="e">
        <f>IF(ISNA(VLOOKUP(CONCATENATE($B26,".SP.TER.TOTL.IN"),Area_pop_80_09,Seq!B$1,FALSE)),".",VLOOKUP(CONCATENATE($B26,".SP.TER.TOTL.IN"),Area_pop_80_09,Seq!B$1,FALSE)/VLOOKUP(CONCATENATE($B26,".SP.POP.TOTL"),Area_pop_80_09,Seq!B$1,FALSE))</f>
        <v>#VALUE!</v>
      </c>
      <c r="DV26" s="27" t="e">
        <f>IF(ISNA(VLOOKUP(CONCATENATE($B26,".SP.TER.TOTL.IN"),Area_pop_80_09,Seq!C$1,FALSE)),".",VLOOKUP(CONCATENATE($B26,".SP.TER.TOTL.IN"),Area_pop_80_09,Seq!C$1,FALSE)/VLOOKUP(CONCATENATE($B26,".SP.POP.TOTL"),Area_pop_80_09,Seq!C$1,FALSE))</f>
        <v>#VALUE!</v>
      </c>
      <c r="DW26" s="27" t="e">
        <f>IF(ISNA(VLOOKUP(CONCATENATE($B26,".SP.TER.TOTL.IN"),Area_pop_80_09,Seq!D$1,FALSE)),".",VLOOKUP(CONCATENATE($B26,".SP.TER.TOTL.IN"),Area_pop_80_09,Seq!D$1,FALSE)/VLOOKUP(CONCATENATE($B26,".SP.POP.TOTL"),Area_pop_80_09,Seq!D$1,FALSE))</f>
        <v>#VALUE!</v>
      </c>
      <c r="DX26" s="27" t="e">
        <f>IF(ISNA(VLOOKUP(CONCATENATE($B26,".SP.TER.TOTL.IN"),Area_pop_80_09,Seq!E$1,FALSE)),".",VLOOKUP(CONCATENATE($B26,".SP.TER.TOTL.IN"),Area_pop_80_09,Seq!E$1,FALSE)/VLOOKUP(CONCATENATE($B26,".SP.POP.TOTL"),Area_pop_80_09,Seq!E$1,FALSE))</f>
        <v>#VALUE!</v>
      </c>
      <c r="DY26" s="27" t="e">
        <f>IF(ISNA(VLOOKUP(CONCATENATE($B26,".SP.TER.TOTL.IN"),Area_pop_80_09,Seq!F$1,FALSE)),".",VLOOKUP(CONCATENATE($B26,".SP.TER.TOTL.IN"),Area_pop_80_09,Seq!F$1,FALSE)/VLOOKUP(CONCATENATE($B26,".SP.POP.TOTL"),Area_pop_80_09,Seq!F$1,FALSE))</f>
        <v>#VALUE!</v>
      </c>
      <c r="DZ26" s="27" t="e">
        <f>IF(ISNA(VLOOKUP(CONCATENATE($B26,".SP.TER.TOTL.IN"),Area_pop_80_09,Seq!G$1,FALSE)),".",VLOOKUP(CONCATENATE($B26,".SP.TER.TOTL.IN"),Area_pop_80_09,Seq!G$1,FALSE)/VLOOKUP(CONCATENATE($B26,".SP.POP.TOTL"),Area_pop_80_09,Seq!G$1,FALSE))</f>
        <v>#VALUE!</v>
      </c>
      <c r="EA26" s="27" t="e">
        <f>IF(ISNA(VLOOKUP(CONCATENATE($B26,".SP.TER.TOTL.IN"),Area_pop_80_09,Seq!H$1,FALSE)),".",VLOOKUP(CONCATENATE($B26,".SP.TER.TOTL.IN"),Area_pop_80_09,Seq!H$1,FALSE)/VLOOKUP(CONCATENATE($B26,".SP.POP.TOTL"),Area_pop_80_09,Seq!H$1,FALSE))</f>
        <v>#VALUE!</v>
      </c>
      <c r="EB26" s="27" t="e">
        <f>IF(ISNA(VLOOKUP(CONCATENATE($B26,".SP.TER.TOTL.IN"),Area_pop_80_09,Seq!I$1,FALSE)),".",VLOOKUP(CONCATENATE($B26,".SP.TER.TOTL.IN"),Area_pop_80_09,Seq!I$1,FALSE)/VLOOKUP(CONCATENATE($B26,".SP.POP.TOTL"),Area_pop_80_09,Seq!I$1,FALSE))</f>
        <v>#VALUE!</v>
      </c>
      <c r="EC26" s="27" t="e">
        <f>IF(ISNA(VLOOKUP(CONCATENATE($B26,".SP.TER.TOTL.IN"),Area_pop_80_09,Seq!J$1,FALSE)),".",VLOOKUP(CONCATENATE($B26,".SP.TER.TOTL.IN"),Area_pop_80_09,Seq!J$1,FALSE)/VLOOKUP(CONCATENATE($B26,".SP.POP.TOTL"),Area_pop_80_09,Seq!J$1,FALSE))</f>
        <v>#VALUE!</v>
      </c>
      <c r="ED26" s="27" t="e">
        <f>IF(ISNA(VLOOKUP(CONCATENATE($B26,".SP.TER.TOTL.IN"),Area_pop_80_09,Seq!K$1,FALSE)),".",VLOOKUP(CONCATENATE($B26,".SP.TER.TOTL.IN"),Area_pop_80_09,Seq!K$1,FALSE)/VLOOKUP(CONCATENATE($B26,".SP.POP.TOTL"),Area_pop_80_09,Seq!K$1,FALSE))</f>
        <v>#VALUE!</v>
      </c>
      <c r="EE26" s="27" t="e">
        <f>IF(ISNA(VLOOKUP(CONCATENATE($B26,".SP.TER.TOTL.IN"),Area_pop_80_09,Seq!L$1,FALSE)),".",VLOOKUP(CONCATENATE($B26,".SP.TER.TOTL.IN"),Area_pop_80_09,Seq!L$1,FALSE)/VLOOKUP(CONCATENATE($B26,".SP.POP.TOTL"),Area_pop_80_09,Seq!L$1,FALSE))</f>
        <v>#VALUE!</v>
      </c>
      <c r="EF26" s="27">
        <f>IF(ISNA(VLOOKUP(CONCATENATE($B26,".SP.TER.TOTL.IN"),Area_pop_80_09,Seq!M$1,FALSE)),".",VLOOKUP(CONCATENATE($B26,".SP.TER.TOTL.IN"),Area_pop_80_09,Seq!M$1,FALSE)/VLOOKUP(CONCATENATE($B26,".SP.POP.TOTL"),Area_pop_80_09,Seq!M$1,FALSE))</f>
        <v>0.10041415204475035</v>
      </c>
      <c r="EG26" s="27" t="e">
        <f>IF(ISNA(VLOOKUP(CONCATENATE($B26,".SP.TER.TOTL.IN"),Area_pop_80_09,Seq!N$1,FALSE)),".",VLOOKUP(CONCATENATE($B26,".SP.TER.TOTL.IN"),Area_pop_80_09,Seq!N$1,FALSE)/VLOOKUP(CONCATENATE($B26,".SP.POP.TOTL"),Area_pop_80_09,Seq!N$1,FALSE))</f>
        <v>#VALUE!</v>
      </c>
      <c r="EH26" s="27" t="e">
        <f>IF(ISNA(VLOOKUP(CONCATENATE($B26,".SP.TER.TOTL.IN"),Area_pop_80_09,Seq!O$1,FALSE)),".",VLOOKUP(CONCATENATE($B26,".SP.TER.TOTL.IN"),Area_pop_80_09,Seq!O$1,FALSE)/VLOOKUP(CONCATENATE($B26,".SP.POP.TOTL"),Area_pop_80_09,Seq!O$1,FALSE))</f>
        <v>#VALUE!</v>
      </c>
      <c r="EI26" s="27" t="e">
        <f>IF(ISNA(VLOOKUP(CONCATENATE($B26,".SP.TER.TOTL.IN"),Area_pop_80_09,Seq!P$1,FALSE)),".",VLOOKUP(CONCATENATE($B26,".SP.TER.TOTL.IN"),Area_pop_80_09,Seq!P$1,FALSE)/VLOOKUP(CONCATENATE($B26,".SP.POP.TOTL"),Area_pop_80_09,Seq!P$1,FALSE))</f>
        <v>#VALUE!</v>
      </c>
      <c r="EJ26" s="27" t="e">
        <f>IF(ISNA(VLOOKUP(CONCATENATE($B26,".SP.TER.TOTL.IN"),Area_pop_80_09,Seq!Q$1,FALSE)),".",VLOOKUP(CONCATENATE($B26,".SP.TER.TOTL.IN"),Area_pop_80_09,Seq!Q$1,FALSE)/VLOOKUP(CONCATENATE($B26,".SP.POP.TOTL"),Area_pop_80_09,Seq!Q$1,FALSE))</f>
        <v>#VALUE!</v>
      </c>
      <c r="EK26" s="27" t="e">
        <f>IF(ISNA(VLOOKUP(CONCATENATE($B26,".SP.TER.TOTL.IN"),Area_pop_80_09,Seq!R$1,FALSE)),".",VLOOKUP(CONCATENATE($B26,".SP.TER.TOTL.IN"),Area_pop_80_09,Seq!R$1,FALSE)/VLOOKUP(CONCATENATE($B26,".SP.POP.TOTL"),Area_pop_80_09,Seq!R$1,FALSE))</f>
        <v>#VALUE!</v>
      </c>
      <c r="EL26" s="27" t="e">
        <f>IF(ISNA(VLOOKUP(CONCATENATE($B26,".SP.TER.TOTL.IN"),Area_pop_80_09,Seq!S$1,FALSE)),".",VLOOKUP(CONCATENATE($B26,".SP.TER.TOTL.IN"),Area_pop_80_09,Seq!S$1,FALSE)/VLOOKUP(CONCATENATE($B26,".SP.POP.TOTL"),Area_pop_80_09,Seq!S$1,FALSE))</f>
        <v>#VALUE!</v>
      </c>
      <c r="EM26" s="27">
        <f>IF(ISNA(VLOOKUP(CONCATENATE($B26,".SP.TER.TOTL.IN"),Area_pop_80_09,Seq!T$1,FALSE)),".",VLOOKUP(CONCATENATE($B26,".SP.TER.TOTL.IN"),Area_pop_80_09,Seq!T$1,FALSE)/VLOOKUP(CONCATENATE($B26,".SP.POP.TOTL"),Area_pop_80_09,Seq!T$1,FALSE))</f>
        <v>0.10270594345209888</v>
      </c>
      <c r="EN26" s="27">
        <f>IF(ISNA(VLOOKUP(CONCATENATE($B26,".SP.TER.TOTL.IN"),Area_pop_80_09,Seq!U$1,FALSE)),".",VLOOKUP(CONCATENATE($B26,".SP.TER.TOTL.IN"),Area_pop_80_09,Seq!U$1,FALSE)/VLOOKUP(CONCATENATE($B26,".SP.POP.TOTL"),Area_pop_80_09,Seq!U$1,FALSE))</f>
        <v>0.1026438826210353</v>
      </c>
      <c r="EO26" s="27">
        <f>IF(ISNA(VLOOKUP(CONCATENATE($B26,".SP.TER.TOTL.IN"),Area_pop_80_09,Seq!V$1,FALSE)),".",VLOOKUP(CONCATENATE($B26,".SP.TER.TOTL.IN"),Area_pop_80_09,Seq!V$1,FALSE)/VLOOKUP(CONCATENATE($B26,".SP.POP.TOTL"),Area_pop_80_09,Seq!V$1,FALSE))</f>
        <v>0.10303922196453452</v>
      </c>
      <c r="EP26" s="27">
        <f>IF(ISNA(VLOOKUP(CONCATENATE($B26,".SP.TER.TOTL.IN"),Area_pop_80_09,Seq!W$1,FALSE)),".",VLOOKUP(CONCATENATE($B26,".SP.TER.TOTL.IN"),Area_pop_80_09,Seq!W$1,FALSE)/VLOOKUP(CONCATENATE($B26,".SP.POP.TOTL"),Area_pop_80_09,Seq!W$1,FALSE))</f>
        <v>0.10397959242717693</v>
      </c>
      <c r="EQ26" s="27">
        <f>IF(ISNA(VLOOKUP(CONCATENATE($B26,".SP.TER.TOTL.IN"),Area_pop_80_09,Seq!X$1,FALSE)),".",VLOOKUP(CONCATENATE($B26,".SP.TER.TOTL.IN"),Area_pop_80_09,Seq!X$1,FALSE)/VLOOKUP(CONCATENATE($B26,".SP.POP.TOTL"),Area_pop_80_09,Seq!X$1,FALSE))</f>
        <v>0.10546997055672989</v>
      </c>
      <c r="ER26" s="27">
        <f>IF(ISNA(VLOOKUP(CONCATENATE($B26,".SP.TER.TOTL.IN"),Area_pop_80_09,Seq!Y$1,FALSE)),".",VLOOKUP(CONCATENATE($B26,".SP.TER.TOTL.IN"),Area_pop_80_09,Seq!Y$1,FALSE)/VLOOKUP(CONCATENATE($B26,".SP.POP.TOTL"),Area_pop_80_09,Seq!Y$1,FALSE))</f>
        <v>0.10740580634150897</v>
      </c>
      <c r="ES26" s="27">
        <f>IF(ISNA(VLOOKUP(CONCATENATE($B26,".SP.TER.TOTL.IN"),Area_pop_80_09,Seq!Z$1,FALSE)),".",VLOOKUP(CONCATENATE($B26,".SP.TER.TOTL.IN"),Area_pop_80_09,Seq!Z$1,FALSE)/VLOOKUP(CONCATENATE($B26,".SP.POP.TOTL"),Area_pop_80_09,Seq!Z$1,FALSE))</f>
        <v>0.10954307695729962</v>
      </c>
      <c r="ET26" s="27">
        <f>IF(ISNA(VLOOKUP(CONCATENATE($B26,".SP.TER.TOTL.IN"),Area_pop_80_09,Seq!AA$1,FALSE)),".",VLOOKUP(CONCATENATE($B26,".SP.TER.TOTL.IN"),Area_pop_80_09,Seq!AA$1,FALSE)/VLOOKUP(CONCATENATE($B26,".SP.POP.TOTL"),Area_pop_80_09,Seq!AA$1,FALSE))</f>
        <v>0.11154591918374263</v>
      </c>
      <c r="EU26" s="27">
        <f>IF(ISNA(VLOOKUP(CONCATENATE($B26,".SP.TER.TOTL.IN"),Area_pop_80_09,Seq!AB$1,FALSE)),".",VLOOKUP(CONCATENATE($B26,".SP.TER.TOTL.IN"),Area_pop_80_09,Seq!AB$1,FALSE)/VLOOKUP(CONCATENATE($B26,".SP.POP.TOTL"),Area_pop_80_09,Seq!AB$1,FALSE))</f>
        <v>0.11314358418839777</v>
      </c>
      <c r="EV26" s="27">
        <f>IF(ISNA(VLOOKUP(CONCATENATE($B26,".SP.TER.TOTL.IN"),Area_pop_80_09,Seq!AC$1,FALSE)),".",VLOOKUP(CONCATENATE($B26,".SP.TER.TOTL.IN"),Area_pop_80_09,Seq!AC$1,FALSE)/VLOOKUP(CONCATENATE($B26,".SP.POP.TOTL"),Area_pop_80_09,Seq!AC$1,FALSE))</f>
        <v>0.11433673131394669</v>
      </c>
      <c r="EW26" s="27">
        <f>IF(ISNA(VLOOKUP(CONCATENATE($B26,".SP.TER.TOTL.IN"),Area_pop_80_09,Seq!AD$1,FALSE)),".",VLOOKUP(CONCATENATE($B26,".SP.TER.TOTL.IN"),Area_pop_80_09,Seq!AD$1,FALSE)/VLOOKUP(CONCATENATE($B26,".SP.POP.TOTL"),Area_pop_80_09,Seq!AD$1,FALSE))</f>
        <v>0.11510228621968063</v>
      </c>
      <c r="EX26" s="27"/>
      <c r="EY26" s="27"/>
      <c r="EZ26" s="27">
        <f t="shared" si="29"/>
        <v>2.4052540369182444E-3</v>
      </c>
      <c r="FA26" s="27" t="str">
        <f t="shared" si="30"/>
        <v>.</v>
      </c>
      <c r="FB26" s="27">
        <f t="shared" si="37"/>
        <v>5.5374253357927373E-4</v>
      </c>
      <c r="FC26" s="9">
        <f>IF(VLOOKUP($B26,EM_80!$B$1:$C$201,2,FALSE)&gt;0,VLOOKUP($B26,EM_80!$B$1:$C$201,2,FALSE),".")</f>
        <v>4000</v>
      </c>
      <c r="FD26" s="9" t="str">
        <f t="shared" si="31"/>
        <v>.</v>
      </c>
      <c r="FE26" s="9">
        <f t="shared" si="32"/>
        <v>1323</v>
      </c>
      <c r="FF26">
        <f t="shared" si="33"/>
        <v>1663026</v>
      </c>
      <c r="FG26">
        <f t="shared" si="34"/>
        <v>2216080</v>
      </c>
      <c r="FH26">
        <f t="shared" si="35"/>
        <v>2389197</v>
      </c>
      <c r="FJ26" s="9" t="str">
        <f>IF(ISNA(VLOOKUP($B26,Area_EM_90,Seq!C$1,FALSE)),".",VLOOKUP($B26,Area_EM_90,Seq!C$1,FALSE))</f>
        <v>.</v>
      </c>
      <c r="FK26" s="9" t="str">
        <f>IF(ISNA(VLOOKUP($B26,Area_EM_90,Seq!D$1,FALSE)),".",VLOOKUP($B26,Area_EM_90,Seq!D$1,FALSE))</f>
        <v>.</v>
      </c>
      <c r="FL26" s="9" t="str">
        <f>IF(ISNA(VLOOKUP($B26,Area_EM_90,Seq!E$1,FALSE)),".",VLOOKUP($B26,Area_EM_90,Seq!E$1,FALSE))</f>
        <v>.</v>
      </c>
      <c r="FM26" s="9" t="str">
        <f>IF(ISNA(VLOOKUP($B26,Area_EM_90,Seq!F$1,FALSE)),".",VLOOKUP($B26,Area_EM_90,Seq!F$1,FALSE))</f>
        <v>.</v>
      </c>
      <c r="FN26" s="9" t="str">
        <f>IF(ISNA(VLOOKUP($B26,Area_EM_90,Seq!G$1,FALSE)),".",VLOOKUP($B26,Area_EM_90,Seq!G$1,FALSE))</f>
        <v>.</v>
      </c>
      <c r="FO26" s="9" t="str">
        <f>IF(ISNA(VLOOKUP($B26,Area_EM_90,Seq!H$1,FALSE)),".",VLOOKUP($B26,Area_EM_90,Seq!H$1,FALSE))</f>
        <v>.</v>
      </c>
      <c r="FP26" s="9" t="str">
        <f>IF(ISNA(VLOOKUP($B26,Area_EM_90,Seq!I$1,FALSE)),".",VLOOKUP($B26,Area_EM_90,Seq!I$1,FALSE))</f>
        <v>.</v>
      </c>
      <c r="FQ26" s="9" t="str">
        <f>IF(ISNA(VLOOKUP($B26,Area_EM_90,Seq!J$1,FALSE)),".",VLOOKUP($B26,Area_EM_90,Seq!J$1,FALSE))</f>
        <v>.</v>
      </c>
      <c r="FR26" s="9" t="str">
        <f>IF(ISNA(VLOOKUP($B26,Area_EM_00,Seq!C$1,FALSE)),".",VLOOKUP($B26,Area_EM_00,Seq!C$1,FALSE))</f>
        <v>.</v>
      </c>
      <c r="FS26" s="9" t="str">
        <f>IF(ISNA(VLOOKUP($B26,Area_EM_00,Seq!D$1,FALSE)),".",VLOOKUP($B26,Area_EM_00,Seq!D$1,FALSE))</f>
        <v>.</v>
      </c>
      <c r="FT26" s="9" t="str">
        <f>IF(ISNA(VLOOKUP($B26,Area_EM_00,Seq!E$1,FALSE)),".",VLOOKUP($B26,Area_EM_00,Seq!E$1,FALSE))</f>
        <v>.</v>
      </c>
      <c r="FU26" s="9" t="str">
        <f>IF(ISNA(VLOOKUP($B26,Area_EM_00,Seq!F$1,FALSE)),".",VLOOKUP($B26,Area_EM_00,Seq!F$1,FALSE))</f>
        <v>.</v>
      </c>
      <c r="FV26" s="9" t="str">
        <f>IF(ISNA(VLOOKUP($B26,Area_EM_00,Seq!G$1,FALSE)),".",VLOOKUP($B26,Area_EM_00,Seq!G$1,FALSE))</f>
        <v>.</v>
      </c>
      <c r="FW26" s="9" t="str">
        <f>IF(ISNA(VLOOKUP($B26,Area_EM_00,Seq!H$1,FALSE)),".",VLOOKUP($B26,Area_EM_00,Seq!H$1,FALSE))</f>
        <v>.</v>
      </c>
      <c r="FX26" s="9" t="str">
        <f>IF(ISNA(VLOOKUP($B26,Area_EM_00,Seq!I$1,FALSE)),".",VLOOKUP($B26,Area_EM_00,Seq!I$1,FALSE))</f>
        <v>.</v>
      </c>
      <c r="FY26" s="9" t="str">
        <f>IF(ISNA(VLOOKUP($B26,Area_EM_00,Seq!J$1,FALSE)),".",VLOOKUP($B26,Area_EM_00,Seq!J$1,FALSE))</f>
        <v>.</v>
      </c>
      <c r="GA26" s="27"/>
    </row>
    <row r="27" spans="1:183">
      <c r="A27" s="25" t="s">
        <v>2378</v>
      </c>
      <c r="B27" s="26" t="str">
        <f t="shared" si="0"/>
        <v>Nepal</v>
      </c>
      <c r="C27" s="27">
        <f>GDP!C$42/10000</f>
        <v>18294194.281532999</v>
      </c>
      <c r="D27" s="27">
        <f>GDP!D$42/10000</f>
        <v>19245492.3841727</v>
      </c>
      <c r="E27" s="27">
        <f>GDP!E$42/10000</f>
        <v>20996832.1911324</v>
      </c>
      <c r="F27" s="27">
        <f>GDP!F$42/10000</f>
        <v>23285486.8999658</v>
      </c>
      <c r="G27" s="27">
        <f>GDP!G$42/10000</f>
        <v>26824880.9087606</v>
      </c>
      <c r="H27" s="27">
        <f>GDP!H$42/10000</f>
        <v>30446239.831443299</v>
      </c>
      <c r="I27" s="27">
        <f>GDP!I$42/10000</f>
        <v>33125508.936610304</v>
      </c>
      <c r="J27" s="27">
        <f>GDP!J$42/10000</f>
        <v>36968067.973257102</v>
      </c>
      <c r="K27" s="27">
        <f>GDP!K$42/10000</f>
        <v>41145459.654235199</v>
      </c>
      <c r="L27" s="27">
        <f>GDP!L$42/10000</f>
        <v>42832423.5000588</v>
      </c>
      <c r="M27" s="27">
        <f>GDP!M$42/10000</f>
        <v>44460055.593061104</v>
      </c>
      <c r="N27" s="27">
        <f>GDP!N$42/10000</f>
        <v>48550380.707622699</v>
      </c>
      <c r="O27" s="27">
        <f>GDP!O$42/10000</f>
        <v>55444534.768105105</v>
      </c>
      <c r="P27" s="27">
        <f>GDP!P$42/10000</f>
        <v>63206769.635639794</v>
      </c>
      <c r="Q27" s="27">
        <f>GDP!Q$42/10000</f>
        <v>71486856.457908601</v>
      </c>
      <c r="R27" s="27">
        <f>GDP!R$42/10000</f>
        <v>79278923.811820701</v>
      </c>
      <c r="S27" s="27">
        <f>GDP!S$42/10000</f>
        <v>87206816.193002701</v>
      </c>
      <c r="T27" s="27">
        <f>GDP!T$42/10000</f>
        <v>95317050.098951995</v>
      </c>
      <c r="U27" s="27">
        <f>GDP!U$42/10000</f>
        <v>102751780.00667</v>
      </c>
      <c r="V27" s="27">
        <f>GDP!V$42/10000</f>
        <v>110560915.287177</v>
      </c>
      <c r="W27" s="27">
        <f>GDP!W$42/10000</f>
        <v>119848032.17129999</v>
      </c>
      <c r="X27" s="27">
        <f>GDP!X$42/10000</f>
        <v>129795418.841518</v>
      </c>
      <c r="Y27" s="27">
        <f>GDP!Y$42/10000</f>
        <v>141606801.95609599</v>
      </c>
      <c r="Z27" s="27">
        <f>GDP!Z$42/10000</f>
        <v>155767482.15170601</v>
      </c>
      <c r="AA27" s="27">
        <f>GDP!AA$42/10000</f>
        <v>171499997.84902799</v>
      </c>
      <c r="AB27" s="27">
        <f>GDP!AB$42/10000</f>
        <v>189335997.62532699</v>
      </c>
      <c r="AC27" s="27">
        <f>GDP!AC$42/10000</f>
        <v>211298973.34986499</v>
      </c>
      <c r="AD27" s="27">
        <f>GDP!AD$42/10000</f>
        <v>238767839.88534701</v>
      </c>
      <c r="AE27" s="27">
        <f>GDP!AE$42/10000</f>
        <v>260256945.47502899</v>
      </c>
      <c r="AF27" s="27">
        <f>GDP!AF$42/10000</f>
        <v>293754553.91439533</v>
      </c>
      <c r="AG27" s="27"/>
      <c r="AH27" s="27">
        <f>IF(ISNUMBER(VLOOKUP($B27,Area_GDP_80_09,Seq!C$1,FALSE)/10000),VLOOKUP($B27,Area_GDP_80_09,Seq!C$1,FALSE)/10000,".")</f>
        <v>212620.19256063699</v>
      </c>
      <c r="AI27" s="27">
        <f>IF(ISNUMBER(VLOOKUP($B27,Area_GDP_80_09,Seq!D$1,FALSE)/10000),VLOOKUP($B27,Area_GDP_80_09,Seq!D$1,FALSE)/10000,".")</f>
        <v>230356.91404496002</v>
      </c>
      <c r="AJ27" s="27">
        <f>IF(ISNUMBER(VLOOKUP($B27,Area_GDP_80_09,Seq!E$1,FALSE)/10000),VLOOKUP($B27,Area_GDP_80_09,Seq!E$1,FALSE)/10000,".")</f>
        <v>239062.96478388499</v>
      </c>
      <c r="AK27" s="27">
        <f>IF(ISNUMBER(VLOOKUP($B27,Area_GDP_80_09,Seq!F$1,FALSE)/10000),VLOOKUP($B27,Area_GDP_80_09,Seq!F$1,FALSE)/10000,".")</f>
        <v>231945.09006433701</v>
      </c>
      <c r="AL27" s="27">
        <f>IF(ISNUMBER(VLOOKUP($B27,Area_GDP_80_09,Seq!G$1,FALSE)/10000),VLOOKUP($B27,Area_GDP_80_09,Seq!G$1,FALSE)/10000,".")</f>
        <v>254399.99584517101</v>
      </c>
      <c r="AM27" s="27">
        <f>IF(ISNUMBER(VLOOKUP($B27,Area_GDP_80_09,Seq!H$1,FALSE)/10000),VLOOKUP($B27,Area_GDP_80_09,Seq!H$1,FALSE)/10000,".")</f>
        <v>270032.63457855501</v>
      </c>
      <c r="AN27" s="27">
        <f>IF(ISNUMBER(VLOOKUP($B27,Area_GDP_80_09,Seq!I$1,FALSE)/10000),VLOOKUP($B27,Area_GDP_80_09,Seq!I$1,FALSE)/10000,".")</f>
        <v>282361.38096200401</v>
      </c>
      <c r="AO27" s="27">
        <f>IF(ISNUMBER(VLOOKUP($B27,Area_GDP_80_09,Seq!J$1,FALSE)/10000),VLOOKUP($B27,Area_GDP_80_09,Seq!J$1,FALSE)/10000,".")</f>
        <v>287149.15212598903</v>
      </c>
      <c r="AP27" s="27">
        <f>IF(ISNUMBER(VLOOKUP($B27,Area_GDP_80_09,Seq!K$1,FALSE)/10000),VLOOKUP($B27,Area_GDP_80_09,Seq!K$1,FALSE)/10000,".")</f>
        <v>309250.47304933902</v>
      </c>
      <c r="AQ27" s="27">
        <f>IF(ISNUMBER(VLOOKUP($B27,Area_GDP_80_09,Seq!L$1,FALSE)/10000),VLOOKUP($B27,Area_GDP_80_09,Seq!L$1,FALSE)/10000,".")</f>
        <v>322639.92986055301</v>
      </c>
      <c r="AR27" s="27">
        <f>IF(ISNUMBER(VLOOKUP($B27,Area_GDP_80_09,Seq!M$1,FALSE)/10000),VLOOKUP($B27,Area_GDP_80_09,Seq!M$1,FALSE)/10000,".")</f>
        <v>337594.40787466901</v>
      </c>
      <c r="AS27" s="27">
        <f>IF(ISNUMBER(VLOOKUP($B27,Area_GDP_80_09,Seq!N$1,FALSE)/10000),VLOOKUP($B27,Area_GDP_80_09,Seq!N$1,FALSE)/10000,".")</f>
        <v>359092.92751341901</v>
      </c>
      <c r="AT27" s="27">
        <f>IF(ISNUMBER(VLOOKUP($B27,Area_GDP_80_09,Seq!O$1,FALSE)/10000),VLOOKUP($B27,Area_GDP_80_09,Seq!O$1,FALSE)/10000,".")</f>
        <v>373838.74323051097</v>
      </c>
      <c r="AU27" s="27">
        <f>IF(ISNUMBER(VLOOKUP($B27,Area_GDP_80_09,Seq!P$1,FALSE)/10000),VLOOKUP($B27,Area_GDP_80_09,Seq!P$1,FALSE)/10000,".")</f>
        <v>388230.97409011796</v>
      </c>
      <c r="AV27" s="27">
        <f>IF(ISNUMBER(VLOOKUP($B27,Area_GDP_80_09,Seq!Q$1,FALSE)/10000),VLOOKUP($B27,Area_GDP_80_09,Seq!Q$1,FALSE)/10000,".")</f>
        <v>420128.041434179</v>
      </c>
      <c r="AW27" s="27">
        <f>IF(ISNUMBER(VLOOKUP($B27,Area_GDP_80_09,Seq!R$1,FALSE)/10000),VLOOKUP($B27,Area_GDP_80_09,Seq!R$1,FALSE)/10000,".")</f>
        <v>434699.98049774597</v>
      </c>
      <c r="AX27" s="27">
        <f>IF(ISNUMBER(VLOOKUP($B27,Area_GDP_80_09,Seq!S$1,FALSE)/10000),VLOOKUP($B27,Area_GDP_80_09,Seq!S$1,FALSE)/10000,".")</f>
        <v>457862.03076801298</v>
      </c>
      <c r="AY27" s="27">
        <f>IF(ISNUMBER(VLOOKUP($B27,Area_GDP_80_09,Seq!T$1,FALSE)/10000),VLOOKUP($B27,Area_GDP_80_09,Seq!T$1,FALSE)/10000,".")</f>
        <v>480977.71056727</v>
      </c>
      <c r="AZ27" s="27">
        <f>IF(ISNUMBER(VLOOKUP($B27,Area_GDP_80_09,Seq!U$1,FALSE)/10000),VLOOKUP($B27,Area_GDP_80_09,Seq!U$1,FALSE)/10000,".")</f>
        <v>495485.871685007</v>
      </c>
      <c r="BA27" s="27">
        <f>IF(ISNUMBER(VLOOKUP($B27,Area_GDP_80_09,Seq!V$1,FALSE)/10000),VLOOKUP($B27,Area_GDP_80_09,Seq!V$1,FALSE)/10000,".")</f>
        <v>517349.54876695096</v>
      </c>
      <c r="BB27" s="27">
        <f>IF(ISNUMBER(VLOOKUP($B27,Area_GDP_80_09,Seq!W$1,FALSE)/10000),VLOOKUP($B27,Area_GDP_80_09,Seq!W$1,FALSE)/10000,".")</f>
        <v>549425.22079050203</v>
      </c>
      <c r="BC27" s="27">
        <f>IF(ISNUMBER(VLOOKUP($B27,Area_GDP_80_09,Seq!X$1,FALSE)/10000),VLOOKUP($B27,Area_GDP_80_09,Seq!X$1,FALSE)/10000,".")</f>
        <v>575797.63138844701</v>
      </c>
      <c r="BD27" s="27">
        <f>IF(ISNUMBER(VLOOKUP($B27,Area_GDP_80_09,Seq!Y$1,FALSE)/10000),VLOOKUP($B27,Area_GDP_80_09,Seq!Y$1,FALSE)/10000,".")</f>
        <v>576487.51550895895</v>
      </c>
      <c r="BE27" s="27">
        <f>IF(ISNUMBER(VLOOKUP($B27,Area_GDP_80_09,Seq!Z$1,FALSE)/10000),VLOOKUP($B27,Area_GDP_80_09,Seq!Z$1,FALSE)/10000,".")</f>
        <v>599231.52129673795</v>
      </c>
      <c r="BF27" s="27">
        <f>IF(ISNUMBER(VLOOKUP($B27,Area_GDP_80_09,Seq!AA$1,FALSE)/10000),VLOOKUP($B27,Area_GDP_80_09,Seq!AA$1,FALSE)/10000,".")</f>
        <v>627291.15596014704</v>
      </c>
      <c r="BG27" s="27">
        <f>IF(ISNUMBER(VLOOKUP($B27,Area_GDP_80_09,Seq!AB$1,FALSE)/10000),VLOOKUP($B27,Area_GDP_80_09,Seq!AB$1,FALSE)/10000,".")</f>
        <v>646881.77837666194</v>
      </c>
      <c r="BH27" s="27">
        <f>IF(ISNUMBER(VLOOKUP($B27,Area_GDP_80_09,Seq!AC$1,FALSE)/10000),VLOOKUP($B27,Area_GDP_80_09,Seq!AC$1,FALSE)/10000,".")</f>
        <v>670922.08816404303</v>
      </c>
      <c r="BI27" s="27">
        <f>IF(ISNUMBER(VLOOKUP($B27,Area_GDP_80_09,Seq!AD$1,FALSE)/10000),VLOOKUP($B27,Area_GDP_80_09,Seq!AD$1,FALSE)/10000,".")</f>
        <v>693381.79387947498</v>
      </c>
      <c r="BJ27" s="27">
        <f>IF(ISNUMBER(VLOOKUP($B27,Area_GDP_80_09,Seq!AE$1,FALSE)/10000),VLOOKUP($B27,Area_GDP_80_09,Seq!AE$1,FALSE)/10000,".")</f>
        <v>730473.82441938494</v>
      </c>
      <c r="BK27" s="27">
        <f>IF(ISNUMBER(VLOOKUP($B27,Area_GDP_80_09,Seq!AF$1,FALSE)/10000),VLOOKUP($B27,Area_GDP_80_09,Seq!AF$1,FALSE)/10000,".")</f>
        <v>764524.62666244141</v>
      </c>
      <c r="BL27" s="27"/>
      <c r="BM27" s="27"/>
      <c r="BN27" s="27">
        <f>CNPop!A$48</f>
        <v>5.0000000000000001E-3</v>
      </c>
      <c r="BO27" s="27">
        <f>CNPop!B$48</f>
        <v>6.0000000000000001E-3</v>
      </c>
      <c r="BP27" s="27">
        <f>CNPop!C$48</f>
        <v>6.0000000000000001E-3</v>
      </c>
      <c r="BQ27" s="27">
        <f>CNPop!D$48</f>
        <v>7.0000000000000001E-3</v>
      </c>
      <c r="BR27" s="27">
        <f>CNPop!E$48</f>
        <v>7.0000000000000001E-3</v>
      </c>
      <c r="BS27" s="27">
        <f>CNPop!F$48</f>
        <v>8.0000000000000002E-3</v>
      </c>
      <c r="BT27" s="27">
        <f>CNPop!G$48</f>
        <v>8.9999999999999993E-3</v>
      </c>
      <c r="BU27" s="27">
        <f>CNPop!H$48</f>
        <v>0.01</v>
      </c>
      <c r="BV27" s="27">
        <f>CNPop!I$48</f>
        <v>1.0999999999999999E-2</v>
      </c>
      <c r="BW27" s="27">
        <f>CNPop!J$48</f>
        <v>1.2E-2</v>
      </c>
      <c r="BX27" s="27">
        <f>CNPop!K$48</f>
        <v>1.4E-2</v>
      </c>
      <c r="BY27" s="27">
        <f>CNPop!L$48</f>
        <v>1.6E-2</v>
      </c>
      <c r="BZ27" s="27">
        <f>CNPop!M$48</f>
        <v>1.7000000000000001E-2</v>
      </c>
      <c r="CA27" s="27">
        <f>CNPop!N$48</f>
        <v>1.9E-2</v>
      </c>
      <c r="CB27" s="27">
        <f>CNPop!O$48</f>
        <v>2.1000000000000001E-2</v>
      </c>
      <c r="CC27" s="27">
        <f>CNPop!P$48</f>
        <v>2.3E-2</v>
      </c>
      <c r="CD27" s="27">
        <f>CNPop!Q$48</f>
        <v>2.5999999999999999E-2</v>
      </c>
      <c r="CE27" s="27">
        <f>CNPop!R$48</f>
        <v>2.8000000000000001E-2</v>
      </c>
      <c r="CF27" s="27">
        <f>CNPop!S$48</f>
        <v>0.03</v>
      </c>
      <c r="CG27" s="27">
        <f>CNPop!T$48</f>
        <v>3.3000000000000002E-2</v>
      </c>
      <c r="CH27" s="27">
        <f>CNPop!U$48</f>
        <v>3.5999999999999997E-2</v>
      </c>
      <c r="CI27" s="27">
        <f>CNPop!V$48</f>
        <v>3.9E-2</v>
      </c>
      <c r="CJ27" s="27">
        <f>CNPop!W$48</f>
        <v>4.2000000000000003E-2</v>
      </c>
      <c r="CK27" s="27">
        <f>CNPop!X$48</f>
        <v>4.4999999999999998E-2</v>
      </c>
      <c r="CL27" s="27">
        <f>CNPop!Y$48</f>
        <v>4.9000000000000002E-2</v>
      </c>
      <c r="CM27" s="27">
        <f>CNPop!Z$48</f>
        <v>5.1999999999999998E-2</v>
      </c>
      <c r="CN27" s="27">
        <f>CNPop!AA$48</f>
        <v>5.6000000000000001E-2</v>
      </c>
      <c r="CO27" s="27">
        <f>CNPop!AB$48</f>
        <v>0.06</v>
      </c>
      <c r="CP27" s="27">
        <f>CNPop!AC$48</f>
        <v>6.3E-2</v>
      </c>
      <c r="CQ27" s="27"/>
      <c r="CR27" s="27">
        <f t="shared" si="1"/>
        <v>0.10185889772292997</v>
      </c>
      <c r="CS27" s="27">
        <f t="shared" si="2"/>
        <v>0.10185889772292997</v>
      </c>
      <c r="CT27" s="27">
        <f t="shared" si="3"/>
        <v>0.10185889772292997</v>
      </c>
      <c r="CU27" s="27">
        <f t="shared" si="4"/>
        <v>0.10185889772292997</v>
      </c>
      <c r="CV27" s="27">
        <f t="shared" si="5"/>
        <v>0.10185889772292997</v>
      </c>
      <c r="CW27" s="27">
        <f t="shared" si="6"/>
        <v>0.10185889772292997</v>
      </c>
      <c r="CX27" s="27">
        <f t="shared" si="7"/>
        <v>0.10185889772292997</v>
      </c>
      <c r="CY27" s="27">
        <f t="shared" si="8"/>
        <v>0.10185889772292997</v>
      </c>
      <c r="CZ27" s="27">
        <f t="shared" si="9"/>
        <v>0.10185889772292997</v>
      </c>
      <c r="DA27" s="27">
        <f t="shared" si="10"/>
        <v>0.10185889772292997</v>
      </c>
      <c r="DB27" s="27">
        <f t="shared" si="11"/>
        <v>0.10185889772292997</v>
      </c>
      <c r="DC27" s="27">
        <f t="shared" si="12"/>
        <v>0.10185889772292997</v>
      </c>
      <c r="DD27" s="27">
        <f t="shared" si="13"/>
        <v>9.4228050004803762E-2</v>
      </c>
      <c r="DE27" s="27">
        <f t="shared" si="14"/>
        <v>9.4228050004803762E-2</v>
      </c>
      <c r="DF27" s="27">
        <f t="shared" si="15"/>
        <v>9.4228050004803762E-2</v>
      </c>
      <c r="DG27" s="27">
        <f t="shared" si="16"/>
        <v>9.4228050004803762E-2</v>
      </c>
      <c r="DH27" s="27">
        <f t="shared" si="17"/>
        <v>9.4228050004803762E-2</v>
      </c>
      <c r="DI27" s="27">
        <f t="shared" si="18"/>
        <v>9.4228050004803762E-2</v>
      </c>
      <c r="DJ27" s="27">
        <f t="shared" si="19"/>
        <v>9.4228050004803762E-2</v>
      </c>
      <c r="DK27" s="27">
        <f t="shared" si="20"/>
        <v>9.470982989009305E-2</v>
      </c>
      <c r="DL27" s="27">
        <f t="shared" si="21"/>
        <v>9.5184316673758526E-2</v>
      </c>
      <c r="DM27" s="27">
        <f t="shared" si="22"/>
        <v>9.5612616260412758E-2</v>
      </c>
      <c r="DN27" s="27">
        <f t="shared" si="23"/>
        <v>9.5980259357640471E-2</v>
      </c>
      <c r="DO27" s="27">
        <f t="shared" si="24"/>
        <v>9.909286445427222E-2</v>
      </c>
      <c r="DP27" s="27">
        <f t="shared" si="25"/>
        <v>9.9353518442746244E-2</v>
      </c>
      <c r="DQ27" s="27">
        <f t="shared" si="26"/>
        <v>9.970173622052711E-2</v>
      </c>
      <c r="DR27" s="27">
        <f t="shared" si="27"/>
        <v>0.10017825311942959</v>
      </c>
      <c r="DS27" s="27" t="str">
        <f t="shared" si="28"/>
        <v>.</v>
      </c>
      <c r="DT27" s="27" t="str">
        <f t="shared" si="36"/>
        <v>.</v>
      </c>
      <c r="DU27" s="27" t="e">
        <f>IF(ISNA(VLOOKUP(CONCATENATE($B27,".SP.TER.TOTL.IN"),Area_pop_80_09,Seq!B$1,FALSE)),".",VLOOKUP(CONCATENATE($B27,".SP.TER.TOTL.IN"),Area_pop_80_09,Seq!B$1,FALSE)/VLOOKUP(CONCATENATE($B27,".SP.POP.TOTL"),Area_pop_80_09,Seq!B$1,FALSE))</f>
        <v>#VALUE!</v>
      </c>
      <c r="DV27" s="27" t="e">
        <f>IF(ISNA(VLOOKUP(CONCATENATE($B27,".SP.TER.TOTL.IN"),Area_pop_80_09,Seq!C$1,FALSE)),".",VLOOKUP(CONCATENATE($B27,".SP.TER.TOTL.IN"),Area_pop_80_09,Seq!C$1,FALSE)/VLOOKUP(CONCATENATE($B27,".SP.POP.TOTL"),Area_pop_80_09,Seq!C$1,FALSE))</f>
        <v>#VALUE!</v>
      </c>
      <c r="DW27" s="27" t="e">
        <f>IF(ISNA(VLOOKUP(CONCATENATE($B27,".SP.TER.TOTL.IN"),Area_pop_80_09,Seq!D$1,FALSE)),".",VLOOKUP(CONCATENATE($B27,".SP.TER.TOTL.IN"),Area_pop_80_09,Seq!D$1,FALSE)/VLOOKUP(CONCATENATE($B27,".SP.POP.TOTL"),Area_pop_80_09,Seq!D$1,FALSE))</f>
        <v>#VALUE!</v>
      </c>
      <c r="DX27" s="27" t="e">
        <f>IF(ISNA(VLOOKUP(CONCATENATE($B27,".SP.TER.TOTL.IN"),Area_pop_80_09,Seq!E$1,FALSE)),".",VLOOKUP(CONCATENATE($B27,".SP.TER.TOTL.IN"),Area_pop_80_09,Seq!E$1,FALSE)/VLOOKUP(CONCATENATE($B27,".SP.POP.TOTL"),Area_pop_80_09,Seq!E$1,FALSE))</f>
        <v>#VALUE!</v>
      </c>
      <c r="DY27" s="27" t="e">
        <f>IF(ISNA(VLOOKUP(CONCATENATE($B27,".SP.TER.TOTL.IN"),Area_pop_80_09,Seq!F$1,FALSE)),".",VLOOKUP(CONCATENATE($B27,".SP.TER.TOTL.IN"),Area_pop_80_09,Seq!F$1,FALSE)/VLOOKUP(CONCATENATE($B27,".SP.POP.TOTL"),Area_pop_80_09,Seq!F$1,FALSE))</f>
        <v>#VALUE!</v>
      </c>
      <c r="DZ27" s="27" t="e">
        <f>IF(ISNA(VLOOKUP(CONCATENATE($B27,".SP.TER.TOTL.IN"),Area_pop_80_09,Seq!G$1,FALSE)),".",VLOOKUP(CONCATENATE($B27,".SP.TER.TOTL.IN"),Area_pop_80_09,Seq!G$1,FALSE)/VLOOKUP(CONCATENATE($B27,".SP.POP.TOTL"),Area_pop_80_09,Seq!G$1,FALSE))</f>
        <v>#VALUE!</v>
      </c>
      <c r="EA27" s="27" t="e">
        <f>IF(ISNA(VLOOKUP(CONCATENATE($B27,".SP.TER.TOTL.IN"),Area_pop_80_09,Seq!H$1,FALSE)),".",VLOOKUP(CONCATENATE($B27,".SP.TER.TOTL.IN"),Area_pop_80_09,Seq!H$1,FALSE)/VLOOKUP(CONCATENATE($B27,".SP.POP.TOTL"),Area_pop_80_09,Seq!H$1,FALSE))</f>
        <v>#VALUE!</v>
      </c>
      <c r="EB27" s="27" t="e">
        <f>IF(ISNA(VLOOKUP(CONCATENATE($B27,".SP.TER.TOTL.IN"),Area_pop_80_09,Seq!I$1,FALSE)),".",VLOOKUP(CONCATENATE($B27,".SP.TER.TOTL.IN"),Area_pop_80_09,Seq!I$1,FALSE)/VLOOKUP(CONCATENATE($B27,".SP.POP.TOTL"),Area_pop_80_09,Seq!I$1,FALSE))</f>
        <v>#VALUE!</v>
      </c>
      <c r="EC27" s="27" t="e">
        <f>IF(ISNA(VLOOKUP(CONCATENATE($B27,".SP.TER.TOTL.IN"),Area_pop_80_09,Seq!J$1,FALSE)),".",VLOOKUP(CONCATENATE($B27,".SP.TER.TOTL.IN"),Area_pop_80_09,Seq!J$1,FALSE)/VLOOKUP(CONCATENATE($B27,".SP.POP.TOTL"),Area_pop_80_09,Seq!J$1,FALSE))</f>
        <v>#VALUE!</v>
      </c>
      <c r="ED27" s="27" t="e">
        <f>IF(ISNA(VLOOKUP(CONCATENATE($B27,".SP.TER.TOTL.IN"),Area_pop_80_09,Seq!K$1,FALSE)),".",VLOOKUP(CONCATENATE($B27,".SP.TER.TOTL.IN"),Area_pop_80_09,Seq!K$1,FALSE)/VLOOKUP(CONCATENATE($B27,".SP.POP.TOTL"),Area_pop_80_09,Seq!K$1,FALSE))</f>
        <v>#VALUE!</v>
      </c>
      <c r="EE27" s="27" t="e">
        <f>IF(ISNA(VLOOKUP(CONCATENATE($B27,".SP.TER.TOTL.IN"),Area_pop_80_09,Seq!L$1,FALSE)),".",VLOOKUP(CONCATENATE($B27,".SP.TER.TOTL.IN"),Area_pop_80_09,Seq!L$1,FALSE)/VLOOKUP(CONCATENATE($B27,".SP.POP.TOTL"),Area_pop_80_09,Seq!L$1,FALSE))</f>
        <v>#VALUE!</v>
      </c>
      <c r="EF27" s="27">
        <f>IF(ISNA(VLOOKUP(CONCATENATE($B27,".SP.TER.TOTL.IN"),Area_pop_80_09,Seq!M$1,FALSE)),".",VLOOKUP(CONCATENATE($B27,".SP.TER.TOTL.IN"),Area_pop_80_09,Seq!M$1,FALSE)/VLOOKUP(CONCATENATE($B27,".SP.POP.TOTL"),Area_pop_80_09,Seq!M$1,FALSE))</f>
        <v>0.10185889772292997</v>
      </c>
      <c r="EG27" s="27" t="e">
        <f>IF(ISNA(VLOOKUP(CONCATENATE($B27,".SP.TER.TOTL.IN"),Area_pop_80_09,Seq!N$1,FALSE)),".",VLOOKUP(CONCATENATE($B27,".SP.TER.TOTL.IN"),Area_pop_80_09,Seq!N$1,FALSE)/VLOOKUP(CONCATENATE($B27,".SP.POP.TOTL"),Area_pop_80_09,Seq!N$1,FALSE))</f>
        <v>#VALUE!</v>
      </c>
      <c r="EH27" s="27" t="e">
        <f>IF(ISNA(VLOOKUP(CONCATENATE($B27,".SP.TER.TOTL.IN"),Area_pop_80_09,Seq!O$1,FALSE)),".",VLOOKUP(CONCATENATE($B27,".SP.TER.TOTL.IN"),Area_pop_80_09,Seq!O$1,FALSE)/VLOOKUP(CONCATENATE($B27,".SP.POP.TOTL"),Area_pop_80_09,Seq!O$1,FALSE))</f>
        <v>#VALUE!</v>
      </c>
      <c r="EI27" s="27" t="e">
        <f>IF(ISNA(VLOOKUP(CONCATENATE($B27,".SP.TER.TOTL.IN"),Area_pop_80_09,Seq!P$1,FALSE)),".",VLOOKUP(CONCATENATE($B27,".SP.TER.TOTL.IN"),Area_pop_80_09,Seq!P$1,FALSE)/VLOOKUP(CONCATENATE($B27,".SP.POP.TOTL"),Area_pop_80_09,Seq!P$1,FALSE))</f>
        <v>#VALUE!</v>
      </c>
      <c r="EJ27" s="27" t="e">
        <f>IF(ISNA(VLOOKUP(CONCATENATE($B27,".SP.TER.TOTL.IN"),Area_pop_80_09,Seq!Q$1,FALSE)),".",VLOOKUP(CONCATENATE($B27,".SP.TER.TOTL.IN"),Area_pop_80_09,Seq!Q$1,FALSE)/VLOOKUP(CONCATENATE($B27,".SP.POP.TOTL"),Area_pop_80_09,Seq!Q$1,FALSE))</f>
        <v>#VALUE!</v>
      </c>
      <c r="EK27" s="27" t="e">
        <f>IF(ISNA(VLOOKUP(CONCATENATE($B27,".SP.TER.TOTL.IN"),Area_pop_80_09,Seq!R$1,FALSE)),".",VLOOKUP(CONCATENATE($B27,".SP.TER.TOTL.IN"),Area_pop_80_09,Seq!R$1,FALSE)/VLOOKUP(CONCATENATE($B27,".SP.POP.TOTL"),Area_pop_80_09,Seq!R$1,FALSE))</f>
        <v>#VALUE!</v>
      </c>
      <c r="EL27" s="27" t="e">
        <f>IF(ISNA(VLOOKUP(CONCATENATE($B27,".SP.TER.TOTL.IN"),Area_pop_80_09,Seq!S$1,FALSE)),".",VLOOKUP(CONCATENATE($B27,".SP.TER.TOTL.IN"),Area_pop_80_09,Seq!S$1,FALSE)/VLOOKUP(CONCATENATE($B27,".SP.POP.TOTL"),Area_pop_80_09,Seq!S$1,FALSE))</f>
        <v>#VALUE!</v>
      </c>
      <c r="EM27" s="27">
        <f>IF(ISNA(VLOOKUP(CONCATENATE($B27,".SP.TER.TOTL.IN"),Area_pop_80_09,Seq!T$1,FALSE)),".",VLOOKUP(CONCATENATE($B27,".SP.TER.TOTL.IN"),Area_pop_80_09,Seq!T$1,FALSE)/VLOOKUP(CONCATENATE($B27,".SP.POP.TOTL"),Area_pop_80_09,Seq!T$1,FALSE))</f>
        <v>9.4228050004803762E-2</v>
      </c>
      <c r="EN27" s="27">
        <f>IF(ISNA(VLOOKUP(CONCATENATE($B27,".SP.TER.TOTL.IN"),Area_pop_80_09,Seq!U$1,FALSE)),".",VLOOKUP(CONCATENATE($B27,".SP.TER.TOTL.IN"),Area_pop_80_09,Seq!U$1,FALSE)/VLOOKUP(CONCATENATE($B27,".SP.POP.TOTL"),Area_pop_80_09,Seq!U$1,FALSE))</f>
        <v>9.470982989009305E-2</v>
      </c>
      <c r="EO27" s="27">
        <f>IF(ISNA(VLOOKUP(CONCATENATE($B27,".SP.TER.TOTL.IN"),Area_pop_80_09,Seq!V$1,FALSE)),".",VLOOKUP(CONCATENATE($B27,".SP.TER.TOTL.IN"),Area_pop_80_09,Seq!V$1,FALSE)/VLOOKUP(CONCATENATE($B27,".SP.POP.TOTL"),Area_pop_80_09,Seq!V$1,FALSE))</f>
        <v>9.5184316673758526E-2</v>
      </c>
      <c r="EP27" s="27">
        <f>IF(ISNA(VLOOKUP(CONCATENATE($B27,".SP.TER.TOTL.IN"),Area_pop_80_09,Seq!W$1,FALSE)),".",VLOOKUP(CONCATENATE($B27,".SP.TER.TOTL.IN"),Area_pop_80_09,Seq!W$1,FALSE)/VLOOKUP(CONCATENATE($B27,".SP.POP.TOTL"),Area_pop_80_09,Seq!W$1,FALSE))</f>
        <v>9.5612616260412758E-2</v>
      </c>
      <c r="EQ27" s="27">
        <f>IF(ISNA(VLOOKUP(CONCATENATE($B27,".SP.TER.TOTL.IN"),Area_pop_80_09,Seq!X$1,FALSE)),".",VLOOKUP(CONCATENATE($B27,".SP.TER.TOTL.IN"),Area_pop_80_09,Seq!X$1,FALSE)/VLOOKUP(CONCATENATE($B27,".SP.POP.TOTL"),Area_pop_80_09,Seq!X$1,FALSE))</f>
        <v>9.5980259357640471E-2</v>
      </c>
      <c r="ER27" s="27">
        <f>IF(ISNA(VLOOKUP(CONCATENATE($B27,".SP.TER.TOTL.IN"),Area_pop_80_09,Seq!Y$1,FALSE)),".",VLOOKUP(CONCATENATE($B27,".SP.TER.TOTL.IN"),Area_pop_80_09,Seq!Y$1,FALSE)/VLOOKUP(CONCATENATE($B27,".SP.POP.TOTL"),Area_pop_80_09,Seq!Y$1,FALSE))</f>
        <v>9.909286445427222E-2</v>
      </c>
      <c r="ES27" s="27">
        <f>IF(ISNA(VLOOKUP(CONCATENATE($B27,".SP.TER.TOTL.IN"),Area_pop_80_09,Seq!Z$1,FALSE)),".",VLOOKUP(CONCATENATE($B27,".SP.TER.TOTL.IN"),Area_pop_80_09,Seq!Z$1,FALSE)/VLOOKUP(CONCATENATE($B27,".SP.POP.TOTL"),Area_pop_80_09,Seq!Z$1,FALSE))</f>
        <v>9.9353518442746244E-2</v>
      </c>
      <c r="ET27" s="27">
        <f>IF(ISNA(VLOOKUP(CONCATENATE($B27,".SP.TER.TOTL.IN"),Area_pop_80_09,Seq!AA$1,FALSE)),".",VLOOKUP(CONCATENATE($B27,".SP.TER.TOTL.IN"),Area_pop_80_09,Seq!AA$1,FALSE)/VLOOKUP(CONCATENATE($B27,".SP.POP.TOTL"),Area_pop_80_09,Seq!AA$1,FALSE))</f>
        <v>9.970173622052711E-2</v>
      </c>
      <c r="EU27" s="27">
        <f>IF(ISNA(VLOOKUP(CONCATENATE($B27,".SP.TER.TOTL.IN"),Area_pop_80_09,Seq!AB$1,FALSE)),".",VLOOKUP(CONCATENATE($B27,".SP.TER.TOTL.IN"),Area_pop_80_09,Seq!AB$1,FALSE)/VLOOKUP(CONCATENATE($B27,".SP.POP.TOTL"),Area_pop_80_09,Seq!AB$1,FALSE))</f>
        <v>0.10017825311942959</v>
      </c>
      <c r="EV27" s="27" t="e">
        <f>IF(ISNA(VLOOKUP(CONCATENATE($B27,".SP.TER.TOTL.IN"),Area_pop_80_09,Seq!AC$1,FALSE)),".",VLOOKUP(CONCATENATE($B27,".SP.TER.TOTL.IN"),Area_pop_80_09,Seq!AC$1,FALSE)/VLOOKUP(CONCATENATE($B27,".SP.POP.TOTL"),Area_pop_80_09,Seq!AC$1,FALSE))</f>
        <v>#VALUE!</v>
      </c>
      <c r="EW27" s="27" t="e">
        <f>IF(ISNA(VLOOKUP(CONCATENATE($B27,".SP.TER.TOTL.IN"),Area_pop_80_09,Seq!AD$1,FALSE)),".",VLOOKUP(CONCATENATE($B27,".SP.TER.TOTL.IN"),Area_pop_80_09,Seq!AD$1,FALSE)/VLOOKUP(CONCATENATE($B27,".SP.POP.TOTL"),Area_pop_80_09,Seq!AD$1,FALSE))</f>
        <v>#VALUE!</v>
      </c>
      <c r="EX27" s="27"/>
      <c r="EY27" s="27"/>
      <c r="EZ27" s="27">
        <f t="shared" si="29"/>
        <v>6.0434951006514226E-4</v>
      </c>
      <c r="FA27" s="27" t="str">
        <f t="shared" si="30"/>
        <v>.</v>
      </c>
      <c r="FB27" s="27" t="str">
        <f t="shared" si="37"/>
        <v>.</v>
      </c>
      <c r="FC27" s="9">
        <f>IF(VLOOKUP($B27,EM_80!$B$1:$C$201,2,FALSE)&gt;0,VLOOKUP($B27,EM_80!$B$1:$C$201,2,FALSE),".")</f>
        <v>9100</v>
      </c>
      <c r="FD27" s="9" t="str">
        <f t="shared" si="31"/>
        <v>.</v>
      </c>
      <c r="FE27" s="9" t="str">
        <f t="shared" si="32"/>
        <v>.</v>
      </c>
      <c r="FF27">
        <f t="shared" si="33"/>
        <v>15057512</v>
      </c>
      <c r="FG27">
        <f t="shared" si="34"/>
        <v>19104650</v>
      </c>
      <c r="FH27">
        <f t="shared" si="35"/>
        <v>24431756</v>
      </c>
      <c r="FJ27" s="9" t="str">
        <f>IF(ISNA(VLOOKUP($B27,Area_EM_90,Seq!C$1,FALSE)),".",VLOOKUP($B27,Area_EM_90,Seq!C$1,FALSE))</f>
        <v>.</v>
      </c>
      <c r="FK27" s="9" t="str">
        <f>IF(ISNA(VLOOKUP($B27,Area_EM_90,Seq!D$1,FALSE)),".",VLOOKUP($B27,Area_EM_90,Seq!D$1,FALSE))</f>
        <v>.</v>
      </c>
      <c r="FL27" s="9" t="str">
        <f>IF(ISNA(VLOOKUP($B27,Area_EM_90,Seq!E$1,FALSE)),".",VLOOKUP($B27,Area_EM_90,Seq!E$1,FALSE))</f>
        <v>.</v>
      </c>
      <c r="FM27" s="9" t="str">
        <f>IF(ISNA(VLOOKUP($B27,Area_EM_90,Seq!F$1,FALSE)),".",VLOOKUP($B27,Area_EM_90,Seq!F$1,FALSE))</f>
        <v>.</v>
      </c>
      <c r="FN27" s="9" t="str">
        <f>IF(ISNA(VLOOKUP($B27,Area_EM_90,Seq!G$1,FALSE)),".",VLOOKUP($B27,Area_EM_90,Seq!G$1,FALSE))</f>
        <v>.</v>
      </c>
      <c r="FO27" s="9" t="str">
        <f>IF(ISNA(VLOOKUP($B27,Area_EM_90,Seq!H$1,FALSE)),".",VLOOKUP($B27,Area_EM_90,Seq!H$1,FALSE))</f>
        <v>.</v>
      </c>
      <c r="FP27" s="9" t="str">
        <f>IF(ISNA(VLOOKUP($B27,Area_EM_90,Seq!I$1,FALSE)),".",VLOOKUP($B27,Area_EM_90,Seq!I$1,FALSE))</f>
        <v>.</v>
      </c>
      <c r="FQ27" s="9" t="str">
        <f>IF(ISNA(VLOOKUP($B27,Area_EM_90,Seq!J$1,FALSE)),".",VLOOKUP($B27,Area_EM_90,Seq!J$1,FALSE))</f>
        <v>.</v>
      </c>
      <c r="FR27" s="9" t="str">
        <f>IF(ISNA(VLOOKUP($B27,Area_EM_00,Seq!C$1,FALSE)),".",VLOOKUP($B27,Area_EM_00,Seq!C$1,FALSE))</f>
        <v>.</v>
      </c>
      <c r="FS27" s="9" t="str">
        <f>IF(ISNA(VLOOKUP($B27,Area_EM_00,Seq!D$1,FALSE)),".",VLOOKUP($B27,Area_EM_00,Seq!D$1,FALSE))</f>
        <v>.</v>
      </c>
      <c r="FT27" s="9" t="str">
        <f>IF(ISNA(VLOOKUP($B27,Area_EM_00,Seq!E$1,FALSE)),".",VLOOKUP($B27,Area_EM_00,Seq!E$1,FALSE))</f>
        <v>.</v>
      </c>
      <c r="FU27" s="9" t="str">
        <f>IF(ISNA(VLOOKUP($B27,Area_EM_00,Seq!F$1,FALSE)),".",VLOOKUP($B27,Area_EM_00,Seq!F$1,FALSE))</f>
        <v>.</v>
      </c>
      <c r="FV27" s="9" t="str">
        <f>IF(ISNA(VLOOKUP($B27,Area_EM_00,Seq!G$1,FALSE)),".",VLOOKUP($B27,Area_EM_00,Seq!G$1,FALSE))</f>
        <v>.</v>
      </c>
      <c r="FW27" s="9" t="str">
        <f>IF(ISNA(VLOOKUP($B27,Area_EM_00,Seq!H$1,FALSE)),".",VLOOKUP($B27,Area_EM_00,Seq!H$1,FALSE))</f>
        <v>.</v>
      </c>
      <c r="FX27" s="9" t="str">
        <f>IF(ISNA(VLOOKUP($B27,Area_EM_00,Seq!I$1,FALSE)),".",VLOOKUP($B27,Area_EM_00,Seq!I$1,FALSE))</f>
        <v>.</v>
      </c>
      <c r="FY27" s="9" t="str">
        <f>IF(ISNA(VLOOKUP($B27,Area_EM_00,Seq!J$1,FALSE)),".",VLOOKUP($B27,Area_EM_00,Seq!J$1,FALSE))</f>
        <v>.</v>
      </c>
      <c r="GA27" s="27"/>
    </row>
    <row r="28" spans="1:183">
      <c r="A28" s="25" t="s">
        <v>2379</v>
      </c>
      <c r="B28" s="26" t="str">
        <f t="shared" si="0"/>
        <v>Oman</v>
      </c>
      <c r="C28" s="27">
        <f>GDP!C$42/10000</f>
        <v>18294194.281532999</v>
      </c>
      <c r="D28" s="27">
        <f>GDP!D$42/10000</f>
        <v>19245492.3841727</v>
      </c>
      <c r="E28" s="27">
        <f>GDP!E$42/10000</f>
        <v>20996832.1911324</v>
      </c>
      <c r="F28" s="27">
        <f>GDP!F$42/10000</f>
        <v>23285486.8999658</v>
      </c>
      <c r="G28" s="27">
        <f>GDP!G$42/10000</f>
        <v>26824880.9087606</v>
      </c>
      <c r="H28" s="27">
        <f>GDP!H$42/10000</f>
        <v>30446239.831443299</v>
      </c>
      <c r="I28" s="27">
        <f>GDP!I$42/10000</f>
        <v>33125508.936610304</v>
      </c>
      <c r="J28" s="27">
        <f>GDP!J$42/10000</f>
        <v>36968067.973257102</v>
      </c>
      <c r="K28" s="27">
        <f>GDP!K$42/10000</f>
        <v>41145459.654235199</v>
      </c>
      <c r="L28" s="27">
        <f>GDP!L$42/10000</f>
        <v>42832423.5000588</v>
      </c>
      <c r="M28" s="27">
        <f>GDP!M$42/10000</f>
        <v>44460055.593061104</v>
      </c>
      <c r="N28" s="27">
        <f>GDP!N$42/10000</f>
        <v>48550380.707622699</v>
      </c>
      <c r="O28" s="27">
        <f>GDP!O$42/10000</f>
        <v>55444534.768105105</v>
      </c>
      <c r="P28" s="27">
        <f>GDP!P$42/10000</f>
        <v>63206769.635639794</v>
      </c>
      <c r="Q28" s="27">
        <f>GDP!Q$42/10000</f>
        <v>71486856.457908601</v>
      </c>
      <c r="R28" s="27">
        <f>GDP!R$42/10000</f>
        <v>79278923.811820701</v>
      </c>
      <c r="S28" s="27">
        <f>GDP!S$42/10000</f>
        <v>87206816.193002701</v>
      </c>
      <c r="T28" s="27">
        <f>GDP!T$42/10000</f>
        <v>95317050.098951995</v>
      </c>
      <c r="U28" s="27">
        <f>GDP!U$42/10000</f>
        <v>102751780.00667</v>
      </c>
      <c r="V28" s="27">
        <f>GDP!V$42/10000</f>
        <v>110560915.287177</v>
      </c>
      <c r="W28" s="27">
        <f>GDP!W$42/10000</f>
        <v>119848032.17129999</v>
      </c>
      <c r="X28" s="27">
        <f>GDP!X$42/10000</f>
        <v>129795418.841518</v>
      </c>
      <c r="Y28" s="27">
        <f>GDP!Y$42/10000</f>
        <v>141606801.95609599</v>
      </c>
      <c r="Z28" s="27">
        <f>GDP!Z$42/10000</f>
        <v>155767482.15170601</v>
      </c>
      <c r="AA28" s="27">
        <f>GDP!AA$42/10000</f>
        <v>171499997.84902799</v>
      </c>
      <c r="AB28" s="27">
        <f>GDP!AB$42/10000</f>
        <v>189335997.62532699</v>
      </c>
      <c r="AC28" s="27">
        <f>GDP!AC$42/10000</f>
        <v>211298973.34986499</v>
      </c>
      <c r="AD28" s="27">
        <f>GDP!AD$42/10000</f>
        <v>238767839.88534701</v>
      </c>
      <c r="AE28" s="27">
        <f>GDP!AE$42/10000</f>
        <v>260256945.47502899</v>
      </c>
      <c r="AF28" s="27">
        <f>GDP!AF$42/10000</f>
        <v>293754553.91439533</v>
      </c>
      <c r="AG28" s="27"/>
      <c r="AH28" s="27">
        <f>IF(ISNUMBER(VLOOKUP($B28,Area_GDP_80_09,Seq!C$1,FALSE)/10000),VLOOKUP($B28,Area_GDP_80_09,Seq!C$1,FALSE)/10000,".")</f>
        <v>535810.51878110401</v>
      </c>
      <c r="AI28" s="27">
        <f>IF(ISNUMBER(VLOOKUP($B28,Area_GDP_80_09,Seq!D$1,FALSE)/10000),VLOOKUP($B28,Area_GDP_80_09,Seq!D$1,FALSE)/10000,".")</f>
        <v>627150.56035651197</v>
      </c>
      <c r="AJ28" s="27">
        <f>IF(ISNUMBER(VLOOKUP($B28,Area_GDP_80_09,Seq!E$1,FALSE)/10000),VLOOKUP($B28,Area_GDP_80_09,Seq!E$1,FALSE)/10000,".")</f>
        <v>699710.86495908804</v>
      </c>
      <c r="AK28" s="27">
        <f>IF(ISNUMBER(VLOOKUP($B28,Area_GDP_80_09,Seq!F$1,FALSE)/10000),VLOOKUP($B28,Area_GDP_80_09,Seq!F$1,FALSE)/10000,".")</f>
        <v>816329.36428518698</v>
      </c>
      <c r="AL28" s="27">
        <f>IF(ISNUMBER(VLOOKUP($B28,Area_GDP_80_09,Seq!G$1,FALSE)/10000),VLOOKUP($B28,Area_GDP_80_09,Seq!G$1,FALSE)/10000,".")</f>
        <v>952751.01860036503</v>
      </c>
      <c r="AM28" s="27">
        <f>IF(ISNUMBER(VLOOKUP($B28,Area_GDP_80_09,Seq!H$1,FALSE)/10000),VLOOKUP($B28,Area_GDP_80_09,Seq!H$1,FALSE)/10000,".")</f>
        <v>1086204.72791905</v>
      </c>
      <c r="AN28" s="27">
        <f>IF(ISNUMBER(VLOOKUP($B28,Area_GDP_80_09,Seq!I$1,FALSE)/10000),VLOOKUP($B28,Area_GDP_80_09,Seq!I$1,FALSE)/10000,".")</f>
        <v>1107952.27889087</v>
      </c>
      <c r="AO28" s="27">
        <f>IF(ISNUMBER(VLOOKUP($B28,Area_GDP_80_09,Seq!J$1,FALSE)/10000),VLOOKUP($B28,Area_GDP_80_09,Seq!J$1,FALSE)/10000,".")</f>
        <v>1069830.0396590901</v>
      </c>
      <c r="AP28" s="27">
        <f>IF(ISNUMBER(VLOOKUP($B28,Area_GDP_80_09,Seq!K$1,FALSE)/10000),VLOOKUP($B28,Area_GDP_80_09,Seq!K$1,FALSE)/10000,".")</f>
        <v>1133634.9949453198</v>
      </c>
      <c r="AQ28" s="27">
        <f>IF(ISNUMBER(VLOOKUP($B28,Area_GDP_80_09,Seq!L$1,FALSE)/10000),VLOOKUP($B28,Area_GDP_80_09,Seq!L$1,FALSE)/10000,".")</f>
        <v>1266914.89154441</v>
      </c>
      <c r="AR28" s="27">
        <f>IF(ISNUMBER(VLOOKUP($B28,Area_GDP_80_09,Seq!M$1,FALSE)/10000),VLOOKUP($B28,Area_GDP_80_09,Seq!M$1,FALSE)/10000,".")</f>
        <v>1265262.5161444501</v>
      </c>
      <c r="AS28" s="27">
        <f>IF(ISNUMBER(VLOOKUP($B28,Area_GDP_80_09,Seq!N$1,FALSE)/10000),VLOOKUP($B28,Area_GDP_80_09,Seq!N$1,FALSE)/10000,".")</f>
        <v>1342115.5506912</v>
      </c>
      <c r="AT28" s="27">
        <f>IF(ISNUMBER(VLOOKUP($B28,Area_GDP_80_09,Seq!O$1,FALSE)/10000),VLOOKUP($B28,Area_GDP_80_09,Seq!O$1,FALSE)/10000,".")</f>
        <v>1455039.5886432601</v>
      </c>
      <c r="AU28" s="27">
        <f>IF(ISNUMBER(VLOOKUP($B28,Area_GDP_80_09,Seq!P$1,FALSE)/10000),VLOOKUP($B28,Area_GDP_80_09,Seq!P$1,FALSE)/10000,".")</f>
        <v>1542967.0540598601</v>
      </c>
      <c r="AV28" s="27">
        <f>IF(ISNUMBER(VLOOKUP($B28,Area_GDP_80_09,Seq!Q$1,FALSE)/10000),VLOOKUP($B28,Area_GDP_80_09,Seq!Q$1,FALSE)/10000,".")</f>
        <v>1602768.98075864</v>
      </c>
      <c r="AW28" s="27">
        <f>IF(ISNUMBER(VLOOKUP($B28,Area_GDP_80_09,Seq!R$1,FALSE)/10000),VLOOKUP($B28,Area_GDP_80_09,Seq!R$1,FALSE)/10000,".")</f>
        <v>1682856.45225764</v>
      </c>
      <c r="AX28" s="27">
        <f>IF(ISNUMBER(VLOOKUP($B28,Area_GDP_80_09,Seq!S$1,FALSE)/10000),VLOOKUP($B28,Area_GDP_80_09,Seq!S$1,FALSE)/10000,".")</f>
        <v>1734115.2465708801</v>
      </c>
      <c r="AY28" s="27">
        <f>IF(ISNUMBER(VLOOKUP($B28,Area_GDP_80_09,Seq!T$1,FALSE)/10000),VLOOKUP($B28,Area_GDP_80_09,Seq!T$1,FALSE)/10000,".")</f>
        <v>1838743.3053088901</v>
      </c>
      <c r="AZ28" s="27">
        <f>IF(ISNUMBER(VLOOKUP($B28,Area_GDP_80_09,Seq!U$1,FALSE)/10000),VLOOKUP($B28,Area_GDP_80_09,Seq!U$1,FALSE)/10000,".")</f>
        <v>1887329.1187362301</v>
      </c>
      <c r="BA28" s="27">
        <f>IF(ISNUMBER(VLOOKUP($B28,Area_GDP_80_09,Seq!V$1,FALSE)/10000),VLOOKUP($B28,Area_GDP_80_09,Seq!V$1,FALSE)/10000,".")</f>
        <v>1884973.6048686099</v>
      </c>
      <c r="BB28" s="27">
        <f>IF(ISNUMBER(VLOOKUP($B28,Area_GDP_80_09,Seq!W$1,FALSE)/10000),VLOOKUP($B28,Area_GDP_80_09,Seq!W$1,FALSE)/10000,".")</f>
        <v>1986788.0550271401</v>
      </c>
      <c r="BC28" s="27">
        <f>IF(ISNUMBER(VLOOKUP($B28,Area_GDP_80_09,Seq!X$1,FALSE)/10000),VLOOKUP($B28,Area_GDP_80_09,Seq!X$1,FALSE)/10000,".")</f>
        <v>2135431.52715084</v>
      </c>
      <c r="BD28" s="27">
        <f>IF(ISNUMBER(VLOOKUP($B28,Area_GDP_80_09,Seq!Y$1,FALSE)/10000),VLOOKUP($B28,Area_GDP_80_09,Seq!Y$1,FALSE)/10000,".")</f>
        <v>2190276.3276506001</v>
      </c>
      <c r="BE28" s="27">
        <f>IF(ISNUMBER(VLOOKUP($B28,Area_GDP_80_09,Seq!Z$1,FALSE)/10000),VLOOKUP($B28,Area_GDP_80_09,Seq!Z$1,FALSE)/10000,".")</f>
        <v>2196847.1566335498</v>
      </c>
      <c r="BF28" s="27">
        <f>IF(ISNUMBER(VLOOKUP($B28,Area_GDP_80_09,Seq!AA$1,FALSE)/10000),VLOOKUP($B28,Area_GDP_80_09,Seq!AA$1,FALSE)/10000,".")</f>
        <v>2271539.9599590902</v>
      </c>
      <c r="BG28" s="27">
        <f>IF(ISNUMBER(VLOOKUP($B28,Area_GDP_80_09,Seq!AB$1,FALSE)/10000),VLOOKUP($B28,Area_GDP_80_09,Seq!AB$1,FALSE)/10000,".")</f>
        <v>2382845.4179970799</v>
      </c>
      <c r="BH28" s="27">
        <f>IF(ISNUMBER(VLOOKUP($B28,Area_GDP_80_09,Seq!AC$1,FALSE)/10000),VLOOKUP($B28,Area_GDP_80_09,Seq!AC$1,FALSE)/10000,".")</f>
        <v>2525816.1430769102</v>
      </c>
      <c r="BI28" s="27">
        <f>IF(ISNUMBER(VLOOKUP($B28,Area_GDP_80_09,Seq!AD$1,FALSE)/10000),VLOOKUP($B28,Area_GDP_80_09,Seq!AD$1,FALSE)/10000,".")</f>
        <v>2720303.9860938303</v>
      </c>
      <c r="BJ28" s="27" t="str">
        <f>IF(ISNUMBER(VLOOKUP($B28,Area_GDP_80_09,Seq!AE$1,FALSE)/10000),VLOOKUP($B28,Area_GDP_80_09,Seq!AE$1,FALSE)/10000,".")</f>
        <v>.</v>
      </c>
      <c r="BK28" s="27" t="str">
        <f>IF(ISNUMBER(VLOOKUP($B28,Area_GDP_80_09,Seq!AF$1,FALSE)/10000),VLOOKUP($B28,Area_GDP_80_09,Seq!AF$1,FALSE)/10000,".")</f>
        <v>.</v>
      </c>
      <c r="BL28" s="27"/>
      <c r="BM28" s="27"/>
      <c r="BN28" s="27">
        <f>CNPop!A$48</f>
        <v>5.0000000000000001E-3</v>
      </c>
      <c r="BO28" s="27">
        <f>CNPop!B$48</f>
        <v>6.0000000000000001E-3</v>
      </c>
      <c r="BP28" s="27">
        <f>CNPop!C$48</f>
        <v>6.0000000000000001E-3</v>
      </c>
      <c r="BQ28" s="27">
        <f>CNPop!D$48</f>
        <v>7.0000000000000001E-3</v>
      </c>
      <c r="BR28" s="27">
        <f>CNPop!E$48</f>
        <v>7.0000000000000001E-3</v>
      </c>
      <c r="BS28" s="27">
        <f>CNPop!F$48</f>
        <v>8.0000000000000002E-3</v>
      </c>
      <c r="BT28" s="27">
        <f>CNPop!G$48</f>
        <v>8.9999999999999993E-3</v>
      </c>
      <c r="BU28" s="27">
        <f>CNPop!H$48</f>
        <v>0.01</v>
      </c>
      <c r="BV28" s="27">
        <f>CNPop!I$48</f>
        <v>1.0999999999999999E-2</v>
      </c>
      <c r="BW28" s="27">
        <f>CNPop!J$48</f>
        <v>1.2E-2</v>
      </c>
      <c r="BX28" s="27">
        <f>CNPop!K$48</f>
        <v>1.4E-2</v>
      </c>
      <c r="BY28" s="27">
        <f>CNPop!L$48</f>
        <v>1.6E-2</v>
      </c>
      <c r="BZ28" s="27">
        <f>CNPop!M$48</f>
        <v>1.7000000000000001E-2</v>
      </c>
      <c r="CA28" s="27">
        <f>CNPop!N$48</f>
        <v>1.9E-2</v>
      </c>
      <c r="CB28" s="27">
        <f>CNPop!O$48</f>
        <v>2.1000000000000001E-2</v>
      </c>
      <c r="CC28" s="27">
        <f>CNPop!P$48</f>
        <v>2.3E-2</v>
      </c>
      <c r="CD28" s="27">
        <f>CNPop!Q$48</f>
        <v>2.5999999999999999E-2</v>
      </c>
      <c r="CE28" s="27">
        <f>CNPop!R$48</f>
        <v>2.8000000000000001E-2</v>
      </c>
      <c r="CF28" s="27">
        <f>CNPop!S$48</f>
        <v>0.03</v>
      </c>
      <c r="CG28" s="27">
        <f>CNPop!T$48</f>
        <v>3.3000000000000002E-2</v>
      </c>
      <c r="CH28" s="27">
        <f>CNPop!U$48</f>
        <v>3.5999999999999997E-2</v>
      </c>
      <c r="CI28" s="27">
        <f>CNPop!V$48</f>
        <v>3.9E-2</v>
      </c>
      <c r="CJ28" s="27">
        <f>CNPop!W$48</f>
        <v>4.2000000000000003E-2</v>
      </c>
      <c r="CK28" s="27">
        <f>CNPop!X$48</f>
        <v>4.4999999999999998E-2</v>
      </c>
      <c r="CL28" s="27">
        <f>CNPop!Y$48</f>
        <v>4.9000000000000002E-2</v>
      </c>
      <c r="CM28" s="27">
        <f>CNPop!Z$48</f>
        <v>5.1999999999999998E-2</v>
      </c>
      <c r="CN28" s="27">
        <f>CNPop!AA$48</f>
        <v>5.6000000000000001E-2</v>
      </c>
      <c r="CO28" s="27">
        <f>CNPop!AB$48</f>
        <v>0.06</v>
      </c>
      <c r="CP28" s="27">
        <f>CNPop!AC$48</f>
        <v>6.3E-2</v>
      </c>
      <c r="CQ28" s="27"/>
      <c r="CR28" s="27">
        <f t="shared" si="1"/>
        <v>7.8795789041623737E-2</v>
      </c>
      <c r="CS28" s="27">
        <f t="shared" si="2"/>
        <v>7.8795789041623737E-2</v>
      </c>
      <c r="CT28" s="27">
        <f t="shared" si="3"/>
        <v>7.8795789041623737E-2</v>
      </c>
      <c r="CU28" s="27">
        <f t="shared" si="4"/>
        <v>7.8795789041623737E-2</v>
      </c>
      <c r="CV28" s="27">
        <f t="shared" si="5"/>
        <v>7.8795789041623737E-2</v>
      </c>
      <c r="CW28" s="27">
        <f t="shared" si="6"/>
        <v>7.8795789041623737E-2</v>
      </c>
      <c r="CX28" s="27">
        <f t="shared" si="7"/>
        <v>7.8795789041623737E-2</v>
      </c>
      <c r="CY28" s="27">
        <f t="shared" si="8"/>
        <v>7.8795789041623737E-2</v>
      </c>
      <c r="CZ28" s="27">
        <f t="shared" si="9"/>
        <v>7.8795789041623737E-2</v>
      </c>
      <c r="DA28" s="27">
        <f t="shared" si="10"/>
        <v>7.8795789041623737E-2</v>
      </c>
      <c r="DB28" s="27">
        <f t="shared" si="11"/>
        <v>7.8795789041623737E-2</v>
      </c>
      <c r="DC28" s="27">
        <f t="shared" si="12"/>
        <v>7.8795789041623737E-2</v>
      </c>
      <c r="DD28" s="27">
        <f t="shared" si="13"/>
        <v>8.5487881944669109E-2</v>
      </c>
      <c r="DE28" s="27">
        <f t="shared" si="14"/>
        <v>8.5487881944669109E-2</v>
      </c>
      <c r="DF28" s="27">
        <f t="shared" si="15"/>
        <v>8.5487881944669109E-2</v>
      </c>
      <c r="DG28" s="27">
        <f t="shared" si="16"/>
        <v>8.5487881944669109E-2</v>
      </c>
      <c r="DH28" s="27">
        <f t="shared" si="17"/>
        <v>8.5487881944669109E-2</v>
      </c>
      <c r="DI28" s="27">
        <f t="shared" si="18"/>
        <v>8.5487881944669109E-2</v>
      </c>
      <c r="DJ28" s="27">
        <f t="shared" si="19"/>
        <v>8.5487881944669109E-2</v>
      </c>
      <c r="DK28" s="27">
        <f t="shared" si="20"/>
        <v>9.187563121471129E-2</v>
      </c>
      <c r="DL28" s="27">
        <f t="shared" si="21"/>
        <v>9.7316442037745657E-2</v>
      </c>
      <c r="DM28" s="27">
        <f t="shared" si="22"/>
        <v>0.10088374676212589</v>
      </c>
      <c r="DN28" s="27">
        <f t="shared" si="23"/>
        <v>0.1022581755455228</v>
      </c>
      <c r="DO28" s="27">
        <f t="shared" si="24"/>
        <v>0.10183664185424454</v>
      </c>
      <c r="DP28" s="27">
        <f t="shared" si="25"/>
        <v>0.10035747596366174</v>
      </c>
      <c r="DQ28" s="27">
        <f t="shared" si="26"/>
        <v>9.8886368992980075E-2</v>
      </c>
      <c r="DR28" s="27">
        <f t="shared" si="27"/>
        <v>9.8130562853574174E-2</v>
      </c>
      <c r="DS28" s="27">
        <f t="shared" si="28"/>
        <v>9.8302425154082398E-2</v>
      </c>
      <c r="DT28" s="27">
        <f t="shared" si="36"/>
        <v>9.9102055352968607E-2</v>
      </c>
      <c r="DU28" s="27" t="e">
        <f>IF(ISNA(VLOOKUP(CONCATENATE($B28,".SP.TER.TOTL.IN"),Area_pop_80_09,Seq!B$1,FALSE)),".",VLOOKUP(CONCATENATE($B28,".SP.TER.TOTL.IN"),Area_pop_80_09,Seq!B$1,FALSE)/VLOOKUP(CONCATENATE($B28,".SP.POP.TOTL"),Area_pop_80_09,Seq!B$1,FALSE))</f>
        <v>#VALUE!</v>
      </c>
      <c r="DV28" s="27" t="e">
        <f>IF(ISNA(VLOOKUP(CONCATENATE($B28,".SP.TER.TOTL.IN"),Area_pop_80_09,Seq!C$1,FALSE)),".",VLOOKUP(CONCATENATE($B28,".SP.TER.TOTL.IN"),Area_pop_80_09,Seq!C$1,FALSE)/VLOOKUP(CONCATENATE($B28,".SP.POP.TOTL"),Area_pop_80_09,Seq!C$1,FALSE))</f>
        <v>#VALUE!</v>
      </c>
      <c r="DW28" s="27" t="e">
        <f>IF(ISNA(VLOOKUP(CONCATENATE($B28,".SP.TER.TOTL.IN"),Area_pop_80_09,Seq!D$1,FALSE)),".",VLOOKUP(CONCATENATE($B28,".SP.TER.TOTL.IN"),Area_pop_80_09,Seq!D$1,FALSE)/VLOOKUP(CONCATENATE($B28,".SP.POP.TOTL"),Area_pop_80_09,Seq!D$1,FALSE))</f>
        <v>#VALUE!</v>
      </c>
      <c r="DX28" s="27" t="e">
        <f>IF(ISNA(VLOOKUP(CONCATENATE($B28,".SP.TER.TOTL.IN"),Area_pop_80_09,Seq!E$1,FALSE)),".",VLOOKUP(CONCATENATE($B28,".SP.TER.TOTL.IN"),Area_pop_80_09,Seq!E$1,FALSE)/VLOOKUP(CONCATENATE($B28,".SP.POP.TOTL"),Area_pop_80_09,Seq!E$1,FALSE))</f>
        <v>#VALUE!</v>
      </c>
      <c r="DY28" s="27" t="e">
        <f>IF(ISNA(VLOOKUP(CONCATENATE($B28,".SP.TER.TOTL.IN"),Area_pop_80_09,Seq!F$1,FALSE)),".",VLOOKUP(CONCATENATE($B28,".SP.TER.TOTL.IN"),Area_pop_80_09,Seq!F$1,FALSE)/VLOOKUP(CONCATENATE($B28,".SP.POP.TOTL"),Area_pop_80_09,Seq!F$1,FALSE))</f>
        <v>#VALUE!</v>
      </c>
      <c r="DZ28" s="27" t="e">
        <f>IF(ISNA(VLOOKUP(CONCATENATE($B28,".SP.TER.TOTL.IN"),Area_pop_80_09,Seq!G$1,FALSE)),".",VLOOKUP(CONCATENATE($B28,".SP.TER.TOTL.IN"),Area_pop_80_09,Seq!G$1,FALSE)/VLOOKUP(CONCATENATE($B28,".SP.POP.TOTL"),Area_pop_80_09,Seq!G$1,FALSE))</f>
        <v>#VALUE!</v>
      </c>
      <c r="EA28" s="27" t="e">
        <f>IF(ISNA(VLOOKUP(CONCATENATE($B28,".SP.TER.TOTL.IN"),Area_pop_80_09,Seq!H$1,FALSE)),".",VLOOKUP(CONCATENATE($B28,".SP.TER.TOTL.IN"),Area_pop_80_09,Seq!H$1,FALSE)/VLOOKUP(CONCATENATE($B28,".SP.POP.TOTL"),Area_pop_80_09,Seq!H$1,FALSE))</f>
        <v>#VALUE!</v>
      </c>
      <c r="EB28" s="27" t="e">
        <f>IF(ISNA(VLOOKUP(CONCATENATE($B28,".SP.TER.TOTL.IN"),Area_pop_80_09,Seq!I$1,FALSE)),".",VLOOKUP(CONCATENATE($B28,".SP.TER.TOTL.IN"),Area_pop_80_09,Seq!I$1,FALSE)/VLOOKUP(CONCATENATE($B28,".SP.POP.TOTL"),Area_pop_80_09,Seq!I$1,FALSE))</f>
        <v>#VALUE!</v>
      </c>
      <c r="EC28" s="27" t="e">
        <f>IF(ISNA(VLOOKUP(CONCATENATE($B28,".SP.TER.TOTL.IN"),Area_pop_80_09,Seq!J$1,FALSE)),".",VLOOKUP(CONCATENATE($B28,".SP.TER.TOTL.IN"),Area_pop_80_09,Seq!J$1,FALSE)/VLOOKUP(CONCATENATE($B28,".SP.POP.TOTL"),Area_pop_80_09,Seq!J$1,FALSE))</f>
        <v>#VALUE!</v>
      </c>
      <c r="ED28" s="27" t="e">
        <f>IF(ISNA(VLOOKUP(CONCATENATE($B28,".SP.TER.TOTL.IN"),Area_pop_80_09,Seq!K$1,FALSE)),".",VLOOKUP(CONCATENATE($B28,".SP.TER.TOTL.IN"),Area_pop_80_09,Seq!K$1,FALSE)/VLOOKUP(CONCATENATE($B28,".SP.POP.TOTL"),Area_pop_80_09,Seq!K$1,FALSE))</f>
        <v>#VALUE!</v>
      </c>
      <c r="EE28" s="27" t="e">
        <f>IF(ISNA(VLOOKUP(CONCATENATE($B28,".SP.TER.TOTL.IN"),Area_pop_80_09,Seq!L$1,FALSE)),".",VLOOKUP(CONCATENATE($B28,".SP.TER.TOTL.IN"),Area_pop_80_09,Seq!L$1,FALSE)/VLOOKUP(CONCATENATE($B28,".SP.POP.TOTL"),Area_pop_80_09,Seq!L$1,FALSE))</f>
        <v>#VALUE!</v>
      </c>
      <c r="EF28" s="27">
        <f>IF(ISNA(VLOOKUP(CONCATENATE($B28,".SP.TER.TOTL.IN"),Area_pop_80_09,Seq!M$1,FALSE)),".",VLOOKUP(CONCATENATE($B28,".SP.TER.TOTL.IN"),Area_pop_80_09,Seq!M$1,FALSE)/VLOOKUP(CONCATENATE($B28,".SP.POP.TOTL"),Area_pop_80_09,Seq!M$1,FALSE))</f>
        <v>7.8795789041623737E-2</v>
      </c>
      <c r="EG28" s="27" t="e">
        <f>IF(ISNA(VLOOKUP(CONCATENATE($B28,".SP.TER.TOTL.IN"),Area_pop_80_09,Seq!N$1,FALSE)),".",VLOOKUP(CONCATENATE($B28,".SP.TER.TOTL.IN"),Area_pop_80_09,Seq!N$1,FALSE)/VLOOKUP(CONCATENATE($B28,".SP.POP.TOTL"),Area_pop_80_09,Seq!N$1,FALSE))</f>
        <v>#VALUE!</v>
      </c>
      <c r="EH28" s="27" t="e">
        <f>IF(ISNA(VLOOKUP(CONCATENATE($B28,".SP.TER.TOTL.IN"),Area_pop_80_09,Seq!O$1,FALSE)),".",VLOOKUP(CONCATENATE($B28,".SP.TER.TOTL.IN"),Area_pop_80_09,Seq!O$1,FALSE)/VLOOKUP(CONCATENATE($B28,".SP.POP.TOTL"),Area_pop_80_09,Seq!O$1,FALSE))</f>
        <v>#VALUE!</v>
      </c>
      <c r="EI28" s="27" t="e">
        <f>IF(ISNA(VLOOKUP(CONCATENATE($B28,".SP.TER.TOTL.IN"),Area_pop_80_09,Seq!P$1,FALSE)),".",VLOOKUP(CONCATENATE($B28,".SP.TER.TOTL.IN"),Area_pop_80_09,Seq!P$1,FALSE)/VLOOKUP(CONCATENATE($B28,".SP.POP.TOTL"),Area_pop_80_09,Seq!P$1,FALSE))</f>
        <v>#VALUE!</v>
      </c>
      <c r="EJ28" s="27" t="e">
        <f>IF(ISNA(VLOOKUP(CONCATENATE($B28,".SP.TER.TOTL.IN"),Area_pop_80_09,Seq!Q$1,FALSE)),".",VLOOKUP(CONCATENATE($B28,".SP.TER.TOTL.IN"),Area_pop_80_09,Seq!Q$1,FALSE)/VLOOKUP(CONCATENATE($B28,".SP.POP.TOTL"),Area_pop_80_09,Seq!Q$1,FALSE))</f>
        <v>#VALUE!</v>
      </c>
      <c r="EK28" s="27" t="e">
        <f>IF(ISNA(VLOOKUP(CONCATENATE($B28,".SP.TER.TOTL.IN"),Area_pop_80_09,Seq!R$1,FALSE)),".",VLOOKUP(CONCATENATE($B28,".SP.TER.TOTL.IN"),Area_pop_80_09,Seq!R$1,FALSE)/VLOOKUP(CONCATENATE($B28,".SP.POP.TOTL"),Area_pop_80_09,Seq!R$1,FALSE))</f>
        <v>#VALUE!</v>
      </c>
      <c r="EL28" s="27" t="e">
        <f>IF(ISNA(VLOOKUP(CONCATENATE($B28,".SP.TER.TOTL.IN"),Area_pop_80_09,Seq!S$1,FALSE)),".",VLOOKUP(CONCATENATE($B28,".SP.TER.TOTL.IN"),Area_pop_80_09,Seq!S$1,FALSE)/VLOOKUP(CONCATENATE($B28,".SP.POP.TOTL"),Area_pop_80_09,Seq!S$1,FALSE))</f>
        <v>#VALUE!</v>
      </c>
      <c r="EM28" s="27">
        <f>IF(ISNA(VLOOKUP(CONCATENATE($B28,".SP.TER.TOTL.IN"),Area_pop_80_09,Seq!T$1,FALSE)),".",VLOOKUP(CONCATENATE($B28,".SP.TER.TOTL.IN"),Area_pop_80_09,Seq!T$1,FALSE)/VLOOKUP(CONCATENATE($B28,".SP.POP.TOTL"),Area_pop_80_09,Seq!T$1,FALSE))</f>
        <v>8.5487881944669109E-2</v>
      </c>
      <c r="EN28" s="27">
        <f>IF(ISNA(VLOOKUP(CONCATENATE($B28,".SP.TER.TOTL.IN"),Area_pop_80_09,Seq!U$1,FALSE)),".",VLOOKUP(CONCATENATE($B28,".SP.TER.TOTL.IN"),Area_pop_80_09,Seq!U$1,FALSE)/VLOOKUP(CONCATENATE($B28,".SP.POP.TOTL"),Area_pop_80_09,Seq!U$1,FALSE))</f>
        <v>9.187563121471129E-2</v>
      </c>
      <c r="EO28" s="27">
        <f>IF(ISNA(VLOOKUP(CONCATENATE($B28,".SP.TER.TOTL.IN"),Area_pop_80_09,Seq!V$1,FALSE)),".",VLOOKUP(CONCATENATE($B28,".SP.TER.TOTL.IN"),Area_pop_80_09,Seq!V$1,FALSE)/VLOOKUP(CONCATENATE($B28,".SP.POP.TOTL"),Area_pop_80_09,Seq!V$1,FALSE))</f>
        <v>9.7316442037745657E-2</v>
      </c>
      <c r="EP28" s="27">
        <f>IF(ISNA(VLOOKUP(CONCATENATE($B28,".SP.TER.TOTL.IN"),Area_pop_80_09,Seq!W$1,FALSE)),".",VLOOKUP(CONCATENATE($B28,".SP.TER.TOTL.IN"),Area_pop_80_09,Seq!W$1,FALSE)/VLOOKUP(CONCATENATE($B28,".SP.POP.TOTL"),Area_pop_80_09,Seq!W$1,FALSE))</f>
        <v>0.10088374676212589</v>
      </c>
      <c r="EQ28" s="27">
        <f>IF(ISNA(VLOOKUP(CONCATENATE($B28,".SP.TER.TOTL.IN"),Area_pop_80_09,Seq!X$1,FALSE)),".",VLOOKUP(CONCATENATE($B28,".SP.TER.TOTL.IN"),Area_pop_80_09,Seq!X$1,FALSE)/VLOOKUP(CONCATENATE($B28,".SP.POP.TOTL"),Area_pop_80_09,Seq!X$1,FALSE))</f>
        <v>0.1022581755455228</v>
      </c>
      <c r="ER28" s="27">
        <f>IF(ISNA(VLOOKUP(CONCATENATE($B28,".SP.TER.TOTL.IN"),Area_pop_80_09,Seq!Y$1,FALSE)),".",VLOOKUP(CONCATENATE($B28,".SP.TER.TOTL.IN"),Area_pop_80_09,Seq!Y$1,FALSE)/VLOOKUP(CONCATENATE($B28,".SP.POP.TOTL"),Area_pop_80_09,Seq!Y$1,FALSE))</f>
        <v>0.10183664185424454</v>
      </c>
      <c r="ES28" s="27">
        <f>IF(ISNA(VLOOKUP(CONCATENATE($B28,".SP.TER.TOTL.IN"),Area_pop_80_09,Seq!Z$1,FALSE)),".",VLOOKUP(CONCATENATE($B28,".SP.TER.TOTL.IN"),Area_pop_80_09,Seq!Z$1,FALSE)/VLOOKUP(CONCATENATE($B28,".SP.POP.TOTL"),Area_pop_80_09,Seq!Z$1,FALSE))</f>
        <v>0.10035747596366174</v>
      </c>
      <c r="ET28" s="27">
        <f>IF(ISNA(VLOOKUP(CONCATENATE($B28,".SP.TER.TOTL.IN"),Area_pop_80_09,Seq!AA$1,FALSE)),".",VLOOKUP(CONCATENATE($B28,".SP.TER.TOTL.IN"),Area_pop_80_09,Seq!AA$1,FALSE)/VLOOKUP(CONCATENATE($B28,".SP.POP.TOTL"),Area_pop_80_09,Seq!AA$1,FALSE))</f>
        <v>9.8886368992980075E-2</v>
      </c>
      <c r="EU28" s="27">
        <f>IF(ISNA(VLOOKUP(CONCATENATE($B28,".SP.TER.TOTL.IN"),Area_pop_80_09,Seq!AB$1,FALSE)),".",VLOOKUP(CONCATENATE($B28,".SP.TER.TOTL.IN"),Area_pop_80_09,Seq!AB$1,FALSE)/VLOOKUP(CONCATENATE($B28,".SP.POP.TOTL"),Area_pop_80_09,Seq!AB$1,FALSE))</f>
        <v>9.8130562853574174E-2</v>
      </c>
      <c r="EV28" s="27">
        <f>IF(ISNA(VLOOKUP(CONCATENATE($B28,".SP.TER.TOTL.IN"),Area_pop_80_09,Seq!AC$1,FALSE)),".",VLOOKUP(CONCATENATE($B28,".SP.TER.TOTL.IN"),Area_pop_80_09,Seq!AC$1,FALSE)/VLOOKUP(CONCATENATE($B28,".SP.POP.TOTL"),Area_pop_80_09,Seq!AC$1,FALSE))</f>
        <v>9.8302425154082398E-2</v>
      </c>
      <c r="EW28" s="27">
        <f>IF(ISNA(VLOOKUP(CONCATENATE($B28,".SP.TER.TOTL.IN"),Area_pop_80_09,Seq!AD$1,FALSE)),".",VLOOKUP(CONCATENATE($B28,".SP.TER.TOTL.IN"),Area_pop_80_09,Seq!AD$1,FALSE)/VLOOKUP(CONCATENATE($B28,".SP.POP.TOTL"),Area_pop_80_09,Seq!AD$1,FALSE))</f>
        <v>9.9102055352968607E-2</v>
      </c>
      <c r="EX28" s="27"/>
      <c r="EY28" s="27"/>
      <c r="EZ28" s="27" t="str">
        <f t="shared" si="29"/>
        <v>.</v>
      </c>
      <c r="FA28" s="27" t="str">
        <f t="shared" si="30"/>
        <v>.</v>
      </c>
      <c r="FB28" s="27" t="str">
        <f t="shared" si="37"/>
        <v>.</v>
      </c>
      <c r="FC28" s="9" t="str">
        <f>IF(VLOOKUP($B28,EM_80!$B$1:$C$201,2,FALSE)&gt;0,VLOOKUP($B28,EM_80!$B$1:$C$201,2,FALSE),".")</f>
        <v>.</v>
      </c>
      <c r="FD28" s="9" t="str">
        <f t="shared" si="31"/>
        <v>.</v>
      </c>
      <c r="FE28" s="9" t="str">
        <f t="shared" si="32"/>
        <v>.</v>
      </c>
      <c r="FF28">
        <f t="shared" si="33"/>
        <v>1187441</v>
      </c>
      <c r="FG28">
        <f t="shared" si="34"/>
        <v>1842998</v>
      </c>
      <c r="FH28">
        <f t="shared" si="35"/>
        <v>2402184</v>
      </c>
      <c r="FJ28" s="9" t="str">
        <f>IF(ISNA(VLOOKUP($B28,Area_EM_90,Seq!C$1,FALSE)),".",VLOOKUP($B28,Area_EM_90,Seq!C$1,FALSE))</f>
        <v>.</v>
      </c>
      <c r="FK28" s="9" t="str">
        <f>IF(ISNA(VLOOKUP($B28,Area_EM_90,Seq!D$1,FALSE)),".",VLOOKUP($B28,Area_EM_90,Seq!D$1,FALSE))</f>
        <v>.</v>
      </c>
      <c r="FL28" s="9" t="str">
        <f>IF(ISNA(VLOOKUP($B28,Area_EM_90,Seq!E$1,FALSE)),".",VLOOKUP($B28,Area_EM_90,Seq!E$1,FALSE))</f>
        <v>.</v>
      </c>
      <c r="FM28" s="9" t="str">
        <f>IF(ISNA(VLOOKUP($B28,Area_EM_90,Seq!F$1,FALSE)),".",VLOOKUP($B28,Area_EM_90,Seq!F$1,FALSE))</f>
        <v>.</v>
      </c>
      <c r="FN28" s="9" t="str">
        <f>IF(ISNA(VLOOKUP($B28,Area_EM_90,Seq!G$1,FALSE)),".",VLOOKUP($B28,Area_EM_90,Seq!G$1,FALSE))</f>
        <v>.</v>
      </c>
      <c r="FO28" s="9" t="str">
        <f>IF(ISNA(VLOOKUP($B28,Area_EM_90,Seq!H$1,FALSE)),".",VLOOKUP($B28,Area_EM_90,Seq!H$1,FALSE))</f>
        <v>.</v>
      </c>
      <c r="FP28" s="9" t="str">
        <f>IF(ISNA(VLOOKUP($B28,Area_EM_90,Seq!I$1,FALSE)),".",VLOOKUP($B28,Area_EM_90,Seq!I$1,FALSE))</f>
        <v>.</v>
      </c>
      <c r="FQ28" s="9" t="str">
        <f>IF(ISNA(VLOOKUP($B28,Area_EM_90,Seq!J$1,FALSE)),".",VLOOKUP($B28,Area_EM_90,Seq!J$1,FALSE))</f>
        <v>.</v>
      </c>
      <c r="FR28" s="9" t="str">
        <f>IF(ISNA(VLOOKUP($B28,Area_EM_00,Seq!C$1,FALSE)),".",VLOOKUP($B28,Area_EM_00,Seq!C$1,FALSE))</f>
        <v>.</v>
      </c>
      <c r="FS28" s="9" t="str">
        <f>IF(ISNA(VLOOKUP($B28,Area_EM_00,Seq!D$1,FALSE)),".",VLOOKUP($B28,Area_EM_00,Seq!D$1,FALSE))</f>
        <v>.</v>
      </c>
      <c r="FT28" s="9" t="str">
        <f>IF(ISNA(VLOOKUP($B28,Area_EM_00,Seq!E$1,FALSE)),".",VLOOKUP($B28,Area_EM_00,Seq!E$1,FALSE))</f>
        <v>.</v>
      </c>
      <c r="FU28" s="9" t="str">
        <f>IF(ISNA(VLOOKUP($B28,Area_EM_00,Seq!F$1,FALSE)),".",VLOOKUP($B28,Area_EM_00,Seq!F$1,FALSE))</f>
        <v>.</v>
      </c>
      <c r="FV28" s="9" t="str">
        <f>IF(ISNA(VLOOKUP($B28,Area_EM_00,Seq!G$1,FALSE)),".",VLOOKUP($B28,Area_EM_00,Seq!G$1,FALSE))</f>
        <v>.</v>
      </c>
      <c r="FW28" s="9" t="str">
        <f>IF(ISNA(VLOOKUP($B28,Area_EM_00,Seq!H$1,FALSE)),".",VLOOKUP($B28,Area_EM_00,Seq!H$1,FALSE))</f>
        <v>.</v>
      </c>
      <c r="FX28" s="9" t="str">
        <f>IF(ISNA(VLOOKUP($B28,Area_EM_00,Seq!I$1,FALSE)),".",VLOOKUP($B28,Area_EM_00,Seq!I$1,FALSE))</f>
        <v>.</v>
      </c>
      <c r="FY28" s="9" t="str">
        <f>IF(ISNA(VLOOKUP($B28,Area_EM_00,Seq!J$1,FALSE)),".",VLOOKUP($B28,Area_EM_00,Seq!J$1,FALSE))</f>
        <v>.</v>
      </c>
      <c r="GA28" s="27"/>
    </row>
    <row r="29" spans="1:183">
      <c r="A29" s="25" t="s">
        <v>2380</v>
      </c>
      <c r="B29" s="26" t="str">
        <f t="shared" si="0"/>
        <v>Pakistan</v>
      </c>
      <c r="C29" s="27">
        <f>GDP!C$42/10000</f>
        <v>18294194.281532999</v>
      </c>
      <c r="D29" s="27">
        <f>GDP!D$42/10000</f>
        <v>19245492.3841727</v>
      </c>
      <c r="E29" s="27">
        <f>GDP!E$42/10000</f>
        <v>20996832.1911324</v>
      </c>
      <c r="F29" s="27">
        <f>GDP!F$42/10000</f>
        <v>23285486.8999658</v>
      </c>
      <c r="G29" s="27">
        <f>GDP!G$42/10000</f>
        <v>26824880.9087606</v>
      </c>
      <c r="H29" s="27">
        <f>GDP!H$42/10000</f>
        <v>30446239.831443299</v>
      </c>
      <c r="I29" s="27">
        <f>GDP!I$42/10000</f>
        <v>33125508.936610304</v>
      </c>
      <c r="J29" s="27">
        <f>GDP!J$42/10000</f>
        <v>36968067.973257102</v>
      </c>
      <c r="K29" s="27">
        <f>GDP!K$42/10000</f>
        <v>41145459.654235199</v>
      </c>
      <c r="L29" s="27">
        <f>GDP!L$42/10000</f>
        <v>42832423.5000588</v>
      </c>
      <c r="M29" s="27">
        <f>GDP!M$42/10000</f>
        <v>44460055.593061104</v>
      </c>
      <c r="N29" s="27">
        <f>GDP!N$42/10000</f>
        <v>48550380.707622699</v>
      </c>
      <c r="O29" s="27">
        <f>GDP!O$42/10000</f>
        <v>55444534.768105105</v>
      </c>
      <c r="P29" s="27">
        <f>GDP!P$42/10000</f>
        <v>63206769.635639794</v>
      </c>
      <c r="Q29" s="27">
        <f>GDP!Q$42/10000</f>
        <v>71486856.457908601</v>
      </c>
      <c r="R29" s="27">
        <f>GDP!R$42/10000</f>
        <v>79278923.811820701</v>
      </c>
      <c r="S29" s="27">
        <f>GDP!S$42/10000</f>
        <v>87206816.193002701</v>
      </c>
      <c r="T29" s="27">
        <f>GDP!T$42/10000</f>
        <v>95317050.098951995</v>
      </c>
      <c r="U29" s="27">
        <f>GDP!U$42/10000</f>
        <v>102751780.00667</v>
      </c>
      <c r="V29" s="27">
        <f>GDP!V$42/10000</f>
        <v>110560915.287177</v>
      </c>
      <c r="W29" s="27">
        <f>GDP!W$42/10000</f>
        <v>119848032.17129999</v>
      </c>
      <c r="X29" s="27">
        <f>GDP!X$42/10000</f>
        <v>129795418.841518</v>
      </c>
      <c r="Y29" s="27">
        <f>GDP!Y$42/10000</f>
        <v>141606801.95609599</v>
      </c>
      <c r="Z29" s="27">
        <f>GDP!Z$42/10000</f>
        <v>155767482.15170601</v>
      </c>
      <c r="AA29" s="27">
        <f>GDP!AA$42/10000</f>
        <v>171499997.84902799</v>
      </c>
      <c r="AB29" s="27">
        <f>GDP!AB$42/10000</f>
        <v>189335997.62532699</v>
      </c>
      <c r="AC29" s="27">
        <f>GDP!AC$42/10000</f>
        <v>211298973.34986499</v>
      </c>
      <c r="AD29" s="27">
        <f>GDP!AD$42/10000</f>
        <v>238767839.88534701</v>
      </c>
      <c r="AE29" s="27">
        <f>GDP!AE$42/10000</f>
        <v>260256945.47502899</v>
      </c>
      <c r="AF29" s="27">
        <f>GDP!AF$42/10000</f>
        <v>293754553.91439533</v>
      </c>
      <c r="AG29" s="27"/>
      <c r="AH29" s="27">
        <f>IF(ISNUMBER(VLOOKUP($B29,Area_GDP_80_09,Seq!C$1,FALSE)/10000),VLOOKUP($B29,Area_GDP_80_09,Seq!C$1,FALSE)/10000,".")</f>
        <v>2732129.34686983</v>
      </c>
      <c r="AI29" s="27">
        <f>IF(ISNUMBER(VLOOKUP($B29,Area_GDP_80_09,Seq!D$1,FALSE)/10000),VLOOKUP($B29,Area_GDP_80_09,Seq!D$1,FALSE)/10000,".")</f>
        <v>2948534.8529234002</v>
      </c>
      <c r="AJ29" s="27">
        <f>IF(ISNUMBER(VLOOKUP($B29,Area_GDP_80_09,Seq!E$1,FALSE)/10000),VLOOKUP($B29,Area_GDP_80_09,Seq!E$1,FALSE)/10000,".")</f>
        <v>3141294.9297831301</v>
      </c>
      <c r="AK29" s="27">
        <f>IF(ISNUMBER(VLOOKUP($B29,Area_GDP_80_09,Seq!F$1,FALSE)/10000),VLOOKUP($B29,Area_GDP_80_09,Seq!F$1,FALSE)/10000,".")</f>
        <v>3354223.7848280799</v>
      </c>
      <c r="AL29" s="27">
        <f>IF(ISNUMBER(VLOOKUP($B29,Area_GDP_80_09,Seq!G$1,FALSE)/10000),VLOOKUP($B29,Area_GDP_80_09,Seq!G$1,FALSE)/10000,".")</f>
        <v>3524122.1159264604</v>
      </c>
      <c r="AM29" s="27">
        <f>IF(ISNUMBER(VLOOKUP($B29,Area_GDP_80_09,Seq!H$1,FALSE)/10000),VLOOKUP($B29,Area_GDP_80_09,Seq!H$1,FALSE)/10000,".")</f>
        <v>3791677.5091556902</v>
      </c>
      <c r="AN29" s="27">
        <f>IF(ISNUMBER(VLOOKUP($B29,Area_GDP_80_09,Seq!I$1,FALSE)/10000),VLOOKUP($B29,Area_GDP_80_09,Seq!I$1,FALSE)/10000,".")</f>
        <v>4000282.47377986</v>
      </c>
      <c r="AO29" s="27">
        <f>IF(ISNUMBER(VLOOKUP($B29,Area_GDP_80_09,Seq!J$1,FALSE)/10000),VLOOKUP($B29,Area_GDP_80_09,Seq!J$1,FALSE)/10000,".")</f>
        <v>4258394.4208700201</v>
      </c>
      <c r="AP29" s="27">
        <f>IF(ISNUMBER(VLOOKUP($B29,Area_GDP_80_09,Seq!K$1,FALSE)/10000),VLOOKUP($B29,Area_GDP_80_09,Seq!K$1,FALSE)/10000,".")</f>
        <v>4583108.8670584904</v>
      </c>
      <c r="AQ29" s="27">
        <f>IF(ISNUMBER(VLOOKUP($B29,Area_GDP_80_09,Seq!L$1,FALSE)/10000),VLOOKUP($B29,Area_GDP_80_09,Seq!L$1,FALSE)/10000,".")</f>
        <v>4810420.4750348302</v>
      </c>
      <c r="AR29" s="27">
        <f>IF(ISNUMBER(VLOOKUP($B29,Area_GDP_80_09,Seq!M$1,FALSE)/10000),VLOOKUP($B29,Area_GDP_80_09,Seq!M$1,FALSE)/10000,".")</f>
        <v>5024897.2481203796</v>
      </c>
      <c r="AS29" s="27">
        <f>IF(ISNUMBER(VLOOKUP($B29,Area_GDP_80_09,Seq!N$1,FALSE)/10000),VLOOKUP($B29,Area_GDP_80_09,Seq!N$1,FALSE)/10000,".")</f>
        <v>5279235.8268539598</v>
      </c>
      <c r="AT29" s="27">
        <f>IF(ISNUMBER(VLOOKUP($B29,Area_GDP_80_09,Seq!O$1,FALSE)/10000),VLOOKUP($B29,Area_GDP_80_09,Seq!O$1,FALSE)/10000,".")</f>
        <v>5686048.3455342501</v>
      </c>
      <c r="AU29" s="27">
        <f>IF(ISNUMBER(VLOOKUP($B29,Area_GDP_80_09,Seq!P$1,FALSE)/10000),VLOOKUP($B29,Area_GDP_80_09,Seq!P$1,FALSE)/10000,".")</f>
        <v>5785994.7293801</v>
      </c>
      <c r="AV29" s="27">
        <f>IF(ISNUMBER(VLOOKUP($B29,Area_GDP_80_09,Seq!Q$1,FALSE)/10000),VLOOKUP($B29,Area_GDP_80_09,Seq!Q$1,FALSE)/10000,".")</f>
        <v>6002241.3963585505</v>
      </c>
      <c r="AW29" s="27">
        <f>IF(ISNUMBER(VLOOKUP($B29,Area_GDP_80_09,Seq!R$1,FALSE)/10000),VLOOKUP($B29,Area_GDP_80_09,Seq!R$1,FALSE)/10000,".")</f>
        <v>6300109.1770164203</v>
      </c>
      <c r="AX29" s="27">
        <f>IF(ISNUMBER(VLOOKUP($B29,Area_GDP_80_09,Seq!S$1,FALSE)/10000),VLOOKUP($B29,Area_GDP_80_09,Seq!S$1,FALSE)/10000,".")</f>
        <v>6605449.0892343502</v>
      </c>
      <c r="AY29" s="27">
        <f>IF(ISNUMBER(VLOOKUP($B29,Area_GDP_80_09,Seq!T$1,FALSE)/10000),VLOOKUP($B29,Area_GDP_80_09,Seq!T$1,FALSE)/10000,".")</f>
        <v>6672454.50160693</v>
      </c>
      <c r="AZ29" s="27">
        <f>IF(ISNUMBER(VLOOKUP($B29,Area_GDP_80_09,Seq!U$1,FALSE)/10000),VLOOKUP($B29,Area_GDP_80_09,Seq!U$1,FALSE)/10000,".")</f>
        <v>6842617.7245809603</v>
      </c>
      <c r="BA29" s="27">
        <f>IF(ISNUMBER(VLOOKUP($B29,Area_GDP_80_09,Seq!V$1,FALSE)/10000),VLOOKUP($B29,Area_GDP_80_09,Seq!V$1,FALSE)/10000,".")</f>
        <v>7093066.6164449397</v>
      </c>
      <c r="BB29" s="27">
        <f>IF(ISNUMBER(VLOOKUP($B29,Area_GDP_80_09,Seq!W$1,FALSE)/10000),VLOOKUP($B29,Area_GDP_80_09,Seq!W$1,FALSE)/10000,".")</f>
        <v>7395237.49697995</v>
      </c>
      <c r="BC29" s="27">
        <f>IF(ISNUMBER(VLOOKUP($B29,Area_GDP_80_09,Seq!X$1,FALSE)/10000),VLOOKUP($B29,Area_GDP_80_09,Seq!X$1,FALSE)/10000,".")</f>
        <v>7541846.8995403396</v>
      </c>
      <c r="BD29" s="27">
        <f>IF(ISNUMBER(VLOOKUP($B29,Area_GDP_80_09,Seq!Y$1,FALSE)/10000),VLOOKUP($B29,Area_GDP_80_09,Seq!Y$1,FALSE)/10000,".")</f>
        <v>7785028.4714505998</v>
      </c>
      <c r="BE29" s="27">
        <f>IF(ISNUMBER(VLOOKUP($B29,Area_GDP_80_09,Seq!Z$1,FALSE)/10000),VLOOKUP($B29,Area_GDP_80_09,Seq!Z$1,FALSE)/10000,".")</f>
        <v>8162315.9361237194</v>
      </c>
      <c r="BF29" s="27">
        <f>IF(ISNUMBER(VLOOKUP($B29,Area_GDP_80_09,Seq!AA$1,FALSE)/10000),VLOOKUP($B29,Area_GDP_80_09,Seq!AA$1,FALSE)/10000,".")</f>
        <v>8763762.0103593804</v>
      </c>
      <c r="BG29" s="27">
        <f>IF(ISNUMBER(VLOOKUP($B29,Area_GDP_80_09,Seq!AB$1,FALSE)/10000),VLOOKUP($B29,Area_GDP_80_09,Seq!AB$1,FALSE)/10000,".")</f>
        <v>9435706.3094142694</v>
      </c>
      <c r="BH29" s="27">
        <f>IF(ISNUMBER(VLOOKUP($B29,Area_GDP_80_09,Seq!AC$1,FALSE)/10000),VLOOKUP($B29,Area_GDP_80_09,Seq!AC$1,FALSE)/10000,".")</f>
        <v>10018601.033049099</v>
      </c>
      <c r="BI29" s="27">
        <f>IF(ISNUMBER(VLOOKUP($B29,Area_GDP_80_09,Seq!AD$1,FALSE)/10000),VLOOKUP($B29,Area_GDP_80_09,Seq!AD$1,FALSE)/10000,".")</f>
        <v>10587969.7771565</v>
      </c>
      <c r="BJ29" s="27">
        <f>IF(ISNUMBER(VLOOKUP($B29,Area_GDP_80_09,Seq!AE$1,FALSE)/10000),VLOOKUP($B29,Area_GDP_80_09,Seq!AE$1,FALSE)/10000,".")</f>
        <v>10799528.2351701</v>
      </c>
      <c r="BK29" s="27">
        <f>IF(ISNUMBER(VLOOKUP($B29,Area_GDP_80_09,Seq!AF$1,FALSE)/10000),VLOOKUP($B29,Area_GDP_80_09,Seq!AF$1,FALSE)/10000,".")</f>
        <v>11147695.607308032</v>
      </c>
      <c r="BL29" s="27"/>
      <c r="BM29" s="27"/>
      <c r="BN29" s="27">
        <f>CNPop!A$48</f>
        <v>5.0000000000000001E-3</v>
      </c>
      <c r="BO29" s="27">
        <f>CNPop!B$48</f>
        <v>6.0000000000000001E-3</v>
      </c>
      <c r="BP29" s="27">
        <f>CNPop!C$48</f>
        <v>6.0000000000000001E-3</v>
      </c>
      <c r="BQ29" s="27">
        <f>CNPop!D$48</f>
        <v>7.0000000000000001E-3</v>
      </c>
      <c r="BR29" s="27">
        <f>CNPop!E$48</f>
        <v>7.0000000000000001E-3</v>
      </c>
      <c r="BS29" s="27">
        <f>CNPop!F$48</f>
        <v>8.0000000000000002E-3</v>
      </c>
      <c r="BT29" s="27">
        <f>CNPop!G$48</f>
        <v>8.9999999999999993E-3</v>
      </c>
      <c r="BU29" s="27">
        <f>CNPop!H$48</f>
        <v>0.01</v>
      </c>
      <c r="BV29" s="27">
        <f>CNPop!I$48</f>
        <v>1.0999999999999999E-2</v>
      </c>
      <c r="BW29" s="27">
        <f>CNPop!J$48</f>
        <v>1.2E-2</v>
      </c>
      <c r="BX29" s="27">
        <f>CNPop!K$48</f>
        <v>1.4E-2</v>
      </c>
      <c r="BY29" s="27">
        <f>CNPop!L$48</f>
        <v>1.6E-2</v>
      </c>
      <c r="BZ29" s="27">
        <f>CNPop!M$48</f>
        <v>1.7000000000000001E-2</v>
      </c>
      <c r="CA29" s="27">
        <f>CNPop!N$48</f>
        <v>1.9E-2</v>
      </c>
      <c r="CB29" s="27">
        <f>CNPop!O$48</f>
        <v>2.1000000000000001E-2</v>
      </c>
      <c r="CC29" s="27">
        <f>CNPop!P$48</f>
        <v>2.3E-2</v>
      </c>
      <c r="CD29" s="27">
        <f>CNPop!Q$48</f>
        <v>2.5999999999999999E-2</v>
      </c>
      <c r="CE29" s="27">
        <f>CNPop!R$48</f>
        <v>2.8000000000000001E-2</v>
      </c>
      <c r="CF29" s="27">
        <f>CNPop!S$48</f>
        <v>0.03</v>
      </c>
      <c r="CG29" s="27">
        <f>CNPop!T$48</f>
        <v>3.3000000000000002E-2</v>
      </c>
      <c r="CH29" s="27">
        <f>CNPop!U$48</f>
        <v>3.5999999999999997E-2</v>
      </c>
      <c r="CI29" s="27">
        <f>CNPop!V$48</f>
        <v>3.9E-2</v>
      </c>
      <c r="CJ29" s="27">
        <f>CNPop!W$48</f>
        <v>4.2000000000000003E-2</v>
      </c>
      <c r="CK29" s="27">
        <f>CNPop!X$48</f>
        <v>4.4999999999999998E-2</v>
      </c>
      <c r="CL29" s="27">
        <f>CNPop!Y$48</f>
        <v>4.9000000000000002E-2</v>
      </c>
      <c r="CM29" s="27">
        <f>CNPop!Z$48</f>
        <v>5.1999999999999998E-2</v>
      </c>
      <c r="CN29" s="27">
        <f>CNPop!AA$48</f>
        <v>5.6000000000000001E-2</v>
      </c>
      <c r="CO29" s="27">
        <f>CNPop!AB$48</f>
        <v>0.06</v>
      </c>
      <c r="CP29" s="27">
        <f>CNPop!AC$48</f>
        <v>6.3E-2</v>
      </c>
      <c r="CQ29" s="27"/>
      <c r="CR29" s="27">
        <f t="shared" si="1"/>
        <v>0.10147195526756035</v>
      </c>
      <c r="CS29" s="27">
        <f t="shared" si="2"/>
        <v>0.10147195526756035</v>
      </c>
      <c r="CT29" s="27">
        <f t="shared" si="3"/>
        <v>0.10147195526756035</v>
      </c>
      <c r="CU29" s="27">
        <f t="shared" si="4"/>
        <v>0.10147195526756035</v>
      </c>
      <c r="CV29" s="27">
        <f t="shared" si="5"/>
        <v>0.10147195526756035</v>
      </c>
      <c r="CW29" s="27">
        <f t="shared" si="6"/>
        <v>0.10147195526756035</v>
      </c>
      <c r="CX29" s="27">
        <f t="shared" si="7"/>
        <v>0.10147195526756035</v>
      </c>
      <c r="CY29" s="27">
        <f t="shared" si="8"/>
        <v>0.10147195526756035</v>
      </c>
      <c r="CZ29" s="27">
        <f t="shared" si="9"/>
        <v>0.10147195526756035</v>
      </c>
      <c r="DA29" s="27">
        <f t="shared" si="10"/>
        <v>0.10147195526756035</v>
      </c>
      <c r="DB29" s="27">
        <f t="shared" si="11"/>
        <v>0.10147195526756035</v>
      </c>
      <c r="DC29" s="27">
        <f t="shared" si="12"/>
        <v>0.10147195526756035</v>
      </c>
      <c r="DD29" s="27">
        <f t="shared" si="13"/>
        <v>0.100693514310468</v>
      </c>
      <c r="DE29" s="27">
        <f t="shared" si="14"/>
        <v>0.100693514310468</v>
      </c>
      <c r="DF29" s="27">
        <f t="shared" si="15"/>
        <v>0.100693514310468</v>
      </c>
      <c r="DG29" s="27">
        <f t="shared" si="16"/>
        <v>0.100693514310468</v>
      </c>
      <c r="DH29" s="27">
        <f t="shared" si="17"/>
        <v>0.100693514310468</v>
      </c>
      <c r="DI29" s="27">
        <f t="shared" si="18"/>
        <v>0.100693514310468</v>
      </c>
      <c r="DJ29" s="27">
        <f t="shared" si="19"/>
        <v>0.100693514310468</v>
      </c>
      <c r="DK29" s="27">
        <f t="shared" si="20"/>
        <v>0.10182317679353067</v>
      </c>
      <c r="DL29" s="27">
        <f t="shared" si="21"/>
        <v>0.10321232618771727</v>
      </c>
      <c r="DM29" s="27">
        <f t="shared" si="22"/>
        <v>0.10479163605667663</v>
      </c>
      <c r="DN29" s="27">
        <f t="shared" si="23"/>
        <v>0.10656814514736317</v>
      </c>
      <c r="DO29" s="27">
        <f t="shared" si="24"/>
        <v>0.10846746853063913</v>
      </c>
      <c r="DP29" s="27">
        <f t="shared" si="25"/>
        <v>0.11025128730829407</v>
      </c>
      <c r="DQ29" s="27">
        <f t="shared" si="26"/>
        <v>0.11163501142695735</v>
      </c>
      <c r="DR29" s="27">
        <f t="shared" si="27"/>
        <v>0.11273866851699815</v>
      </c>
      <c r="DS29" s="27">
        <f t="shared" si="28"/>
        <v>0.11323294027723704</v>
      </c>
      <c r="DT29" s="27">
        <f t="shared" si="36"/>
        <v>0.11319141334645898</v>
      </c>
      <c r="DU29" s="27" t="e">
        <f>IF(ISNA(VLOOKUP(CONCATENATE($B29,".SP.TER.TOTL.IN"),Area_pop_80_09,Seq!B$1,FALSE)),".",VLOOKUP(CONCATENATE($B29,".SP.TER.TOTL.IN"),Area_pop_80_09,Seq!B$1,FALSE)/VLOOKUP(CONCATENATE($B29,".SP.POP.TOTL"),Area_pop_80_09,Seq!B$1,FALSE))</f>
        <v>#VALUE!</v>
      </c>
      <c r="DV29" s="27" t="e">
        <f>IF(ISNA(VLOOKUP(CONCATENATE($B29,".SP.TER.TOTL.IN"),Area_pop_80_09,Seq!C$1,FALSE)),".",VLOOKUP(CONCATENATE($B29,".SP.TER.TOTL.IN"),Area_pop_80_09,Seq!C$1,FALSE)/VLOOKUP(CONCATENATE($B29,".SP.POP.TOTL"),Area_pop_80_09,Seq!C$1,FALSE))</f>
        <v>#VALUE!</v>
      </c>
      <c r="DW29" s="27" t="e">
        <f>IF(ISNA(VLOOKUP(CONCATENATE($B29,".SP.TER.TOTL.IN"),Area_pop_80_09,Seq!D$1,FALSE)),".",VLOOKUP(CONCATENATE($B29,".SP.TER.TOTL.IN"),Area_pop_80_09,Seq!D$1,FALSE)/VLOOKUP(CONCATENATE($B29,".SP.POP.TOTL"),Area_pop_80_09,Seq!D$1,FALSE))</f>
        <v>#VALUE!</v>
      </c>
      <c r="DX29" s="27" t="e">
        <f>IF(ISNA(VLOOKUP(CONCATENATE($B29,".SP.TER.TOTL.IN"),Area_pop_80_09,Seq!E$1,FALSE)),".",VLOOKUP(CONCATENATE($B29,".SP.TER.TOTL.IN"),Area_pop_80_09,Seq!E$1,FALSE)/VLOOKUP(CONCATENATE($B29,".SP.POP.TOTL"),Area_pop_80_09,Seq!E$1,FALSE))</f>
        <v>#VALUE!</v>
      </c>
      <c r="DY29" s="27" t="e">
        <f>IF(ISNA(VLOOKUP(CONCATENATE($B29,".SP.TER.TOTL.IN"),Area_pop_80_09,Seq!F$1,FALSE)),".",VLOOKUP(CONCATENATE($B29,".SP.TER.TOTL.IN"),Area_pop_80_09,Seq!F$1,FALSE)/VLOOKUP(CONCATENATE($B29,".SP.POP.TOTL"),Area_pop_80_09,Seq!F$1,FALSE))</f>
        <v>#VALUE!</v>
      </c>
      <c r="DZ29" s="27" t="e">
        <f>IF(ISNA(VLOOKUP(CONCATENATE($B29,".SP.TER.TOTL.IN"),Area_pop_80_09,Seq!G$1,FALSE)),".",VLOOKUP(CONCATENATE($B29,".SP.TER.TOTL.IN"),Area_pop_80_09,Seq!G$1,FALSE)/VLOOKUP(CONCATENATE($B29,".SP.POP.TOTL"),Area_pop_80_09,Seq!G$1,FALSE))</f>
        <v>#VALUE!</v>
      </c>
      <c r="EA29" s="27" t="e">
        <f>IF(ISNA(VLOOKUP(CONCATENATE($B29,".SP.TER.TOTL.IN"),Area_pop_80_09,Seq!H$1,FALSE)),".",VLOOKUP(CONCATENATE($B29,".SP.TER.TOTL.IN"),Area_pop_80_09,Seq!H$1,FALSE)/VLOOKUP(CONCATENATE($B29,".SP.POP.TOTL"),Area_pop_80_09,Seq!H$1,FALSE))</f>
        <v>#VALUE!</v>
      </c>
      <c r="EB29" s="27" t="e">
        <f>IF(ISNA(VLOOKUP(CONCATENATE($B29,".SP.TER.TOTL.IN"),Area_pop_80_09,Seq!I$1,FALSE)),".",VLOOKUP(CONCATENATE($B29,".SP.TER.TOTL.IN"),Area_pop_80_09,Seq!I$1,FALSE)/VLOOKUP(CONCATENATE($B29,".SP.POP.TOTL"),Area_pop_80_09,Seq!I$1,FALSE))</f>
        <v>#VALUE!</v>
      </c>
      <c r="EC29" s="27" t="e">
        <f>IF(ISNA(VLOOKUP(CONCATENATE($B29,".SP.TER.TOTL.IN"),Area_pop_80_09,Seq!J$1,FALSE)),".",VLOOKUP(CONCATENATE($B29,".SP.TER.TOTL.IN"),Area_pop_80_09,Seq!J$1,FALSE)/VLOOKUP(CONCATENATE($B29,".SP.POP.TOTL"),Area_pop_80_09,Seq!J$1,FALSE))</f>
        <v>#VALUE!</v>
      </c>
      <c r="ED29" s="27" t="e">
        <f>IF(ISNA(VLOOKUP(CONCATENATE($B29,".SP.TER.TOTL.IN"),Area_pop_80_09,Seq!K$1,FALSE)),".",VLOOKUP(CONCATENATE($B29,".SP.TER.TOTL.IN"),Area_pop_80_09,Seq!K$1,FALSE)/VLOOKUP(CONCATENATE($B29,".SP.POP.TOTL"),Area_pop_80_09,Seq!K$1,FALSE))</f>
        <v>#VALUE!</v>
      </c>
      <c r="EE29" s="27" t="e">
        <f>IF(ISNA(VLOOKUP(CONCATENATE($B29,".SP.TER.TOTL.IN"),Area_pop_80_09,Seq!L$1,FALSE)),".",VLOOKUP(CONCATENATE($B29,".SP.TER.TOTL.IN"),Area_pop_80_09,Seq!L$1,FALSE)/VLOOKUP(CONCATENATE($B29,".SP.POP.TOTL"),Area_pop_80_09,Seq!L$1,FALSE))</f>
        <v>#VALUE!</v>
      </c>
      <c r="EF29" s="27">
        <f>IF(ISNA(VLOOKUP(CONCATENATE($B29,".SP.TER.TOTL.IN"),Area_pop_80_09,Seq!M$1,FALSE)),".",VLOOKUP(CONCATENATE($B29,".SP.TER.TOTL.IN"),Area_pop_80_09,Seq!M$1,FALSE)/VLOOKUP(CONCATENATE($B29,".SP.POP.TOTL"),Area_pop_80_09,Seq!M$1,FALSE))</f>
        <v>0.10147195526756035</v>
      </c>
      <c r="EG29" s="27" t="e">
        <f>IF(ISNA(VLOOKUP(CONCATENATE($B29,".SP.TER.TOTL.IN"),Area_pop_80_09,Seq!N$1,FALSE)),".",VLOOKUP(CONCATENATE($B29,".SP.TER.TOTL.IN"),Area_pop_80_09,Seq!N$1,FALSE)/VLOOKUP(CONCATENATE($B29,".SP.POP.TOTL"),Area_pop_80_09,Seq!N$1,FALSE))</f>
        <v>#VALUE!</v>
      </c>
      <c r="EH29" s="27" t="e">
        <f>IF(ISNA(VLOOKUP(CONCATENATE($B29,".SP.TER.TOTL.IN"),Area_pop_80_09,Seq!O$1,FALSE)),".",VLOOKUP(CONCATENATE($B29,".SP.TER.TOTL.IN"),Area_pop_80_09,Seq!O$1,FALSE)/VLOOKUP(CONCATENATE($B29,".SP.POP.TOTL"),Area_pop_80_09,Seq!O$1,FALSE))</f>
        <v>#VALUE!</v>
      </c>
      <c r="EI29" s="27" t="e">
        <f>IF(ISNA(VLOOKUP(CONCATENATE($B29,".SP.TER.TOTL.IN"),Area_pop_80_09,Seq!P$1,FALSE)),".",VLOOKUP(CONCATENATE($B29,".SP.TER.TOTL.IN"),Area_pop_80_09,Seq!P$1,FALSE)/VLOOKUP(CONCATENATE($B29,".SP.POP.TOTL"),Area_pop_80_09,Seq!P$1,FALSE))</f>
        <v>#VALUE!</v>
      </c>
      <c r="EJ29" s="27" t="e">
        <f>IF(ISNA(VLOOKUP(CONCATENATE($B29,".SP.TER.TOTL.IN"),Area_pop_80_09,Seq!Q$1,FALSE)),".",VLOOKUP(CONCATENATE($B29,".SP.TER.TOTL.IN"),Area_pop_80_09,Seq!Q$1,FALSE)/VLOOKUP(CONCATENATE($B29,".SP.POP.TOTL"),Area_pop_80_09,Seq!Q$1,FALSE))</f>
        <v>#VALUE!</v>
      </c>
      <c r="EK29" s="27" t="e">
        <f>IF(ISNA(VLOOKUP(CONCATENATE($B29,".SP.TER.TOTL.IN"),Area_pop_80_09,Seq!R$1,FALSE)),".",VLOOKUP(CONCATENATE($B29,".SP.TER.TOTL.IN"),Area_pop_80_09,Seq!R$1,FALSE)/VLOOKUP(CONCATENATE($B29,".SP.POP.TOTL"),Area_pop_80_09,Seq!R$1,FALSE))</f>
        <v>#VALUE!</v>
      </c>
      <c r="EL29" s="27" t="e">
        <f>IF(ISNA(VLOOKUP(CONCATENATE($B29,".SP.TER.TOTL.IN"),Area_pop_80_09,Seq!S$1,FALSE)),".",VLOOKUP(CONCATENATE($B29,".SP.TER.TOTL.IN"),Area_pop_80_09,Seq!S$1,FALSE)/VLOOKUP(CONCATENATE($B29,".SP.POP.TOTL"),Area_pop_80_09,Seq!S$1,FALSE))</f>
        <v>#VALUE!</v>
      </c>
      <c r="EM29" s="27">
        <f>IF(ISNA(VLOOKUP(CONCATENATE($B29,".SP.TER.TOTL.IN"),Area_pop_80_09,Seq!T$1,FALSE)),".",VLOOKUP(CONCATENATE($B29,".SP.TER.TOTL.IN"),Area_pop_80_09,Seq!T$1,FALSE)/VLOOKUP(CONCATENATE($B29,".SP.POP.TOTL"),Area_pop_80_09,Seq!T$1,FALSE))</f>
        <v>0.100693514310468</v>
      </c>
      <c r="EN29" s="27">
        <f>IF(ISNA(VLOOKUP(CONCATENATE($B29,".SP.TER.TOTL.IN"),Area_pop_80_09,Seq!U$1,FALSE)),".",VLOOKUP(CONCATENATE($B29,".SP.TER.TOTL.IN"),Area_pop_80_09,Seq!U$1,FALSE)/VLOOKUP(CONCATENATE($B29,".SP.POP.TOTL"),Area_pop_80_09,Seq!U$1,FALSE))</f>
        <v>0.10182317679353067</v>
      </c>
      <c r="EO29" s="27">
        <f>IF(ISNA(VLOOKUP(CONCATENATE($B29,".SP.TER.TOTL.IN"),Area_pop_80_09,Seq!V$1,FALSE)),".",VLOOKUP(CONCATENATE($B29,".SP.TER.TOTL.IN"),Area_pop_80_09,Seq!V$1,FALSE)/VLOOKUP(CONCATENATE($B29,".SP.POP.TOTL"),Area_pop_80_09,Seq!V$1,FALSE))</f>
        <v>0.10321232618771727</v>
      </c>
      <c r="EP29" s="27">
        <f>IF(ISNA(VLOOKUP(CONCATENATE($B29,".SP.TER.TOTL.IN"),Area_pop_80_09,Seq!W$1,FALSE)),".",VLOOKUP(CONCATENATE($B29,".SP.TER.TOTL.IN"),Area_pop_80_09,Seq!W$1,FALSE)/VLOOKUP(CONCATENATE($B29,".SP.POP.TOTL"),Area_pop_80_09,Seq!W$1,FALSE))</f>
        <v>0.10479163605667663</v>
      </c>
      <c r="EQ29" s="27">
        <f>IF(ISNA(VLOOKUP(CONCATENATE($B29,".SP.TER.TOTL.IN"),Area_pop_80_09,Seq!X$1,FALSE)),".",VLOOKUP(CONCATENATE($B29,".SP.TER.TOTL.IN"),Area_pop_80_09,Seq!X$1,FALSE)/VLOOKUP(CONCATENATE($B29,".SP.POP.TOTL"),Area_pop_80_09,Seq!X$1,FALSE))</f>
        <v>0.10656814514736317</v>
      </c>
      <c r="ER29" s="27">
        <f>IF(ISNA(VLOOKUP(CONCATENATE($B29,".SP.TER.TOTL.IN"),Area_pop_80_09,Seq!Y$1,FALSE)),".",VLOOKUP(CONCATENATE($B29,".SP.TER.TOTL.IN"),Area_pop_80_09,Seq!Y$1,FALSE)/VLOOKUP(CONCATENATE($B29,".SP.POP.TOTL"),Area_pop_80_09,Seq!Y$1,FALSE))</f>
        <v>0.10846746853063913</v>
      </c>
      <c r="ES29" s="27">
        <f>IF(ISNA(VLOOKUP(CONCATENATE($B29,".SP.TER.TOTL.IN"),Area_pop_80_09,Seq!Z$1,FALSE)),".",VLOOKUP(CONCATENATE($B29,".SP.TER.TOTL.IN"),Area_pop_80_09,Seq!Z$1,FALSE)/VLOOKUP(CONCATENATE($B29,".SP.POP.TOTL"),Area_pop_80_09,Seq!Z$1,FALSE))</f>
        <v>0.11025128730829407</v>
      </c>
      <c r="ET29" s="27">
        <f>IF(ISNA(VLOOKUP(CONCATENATE($B29,".SP.TER.TOTL.IN"),Area_pop_80_09,Seq!AA$1,FALSE)),".",VLOOKUP(CONCATENATE($B29,".SP.TER.TOTL.IN"),Area_pop_80_09,Seq!AA$1,FALSE)/VLOOKUP(CONCATENATE($B29,".SP.POP.TOTL"),Area_pop_80_09,Seq!AA$1,FALSE))</f>
        <v>0.11163501142695735</v>
      </c>
      <c r="EU29" s="27">
        <f>IF(ISNA(VLOOKUP(CONCATENATE($B29,".SP.TER.TOTL.IN"),Area_pop_80_09,Seq!AB$1,FALSE)),".",VLOOKUP(CONCATENATE($B29,".SP.TER.TOTL.IN"),Area_pop_80_09,Seq!AB$1,FALSE)/VLOOKUP(CONCATENATE($B29,".SP.POP.TOTL"),Area_pop_80_09,Seq!AB$1,FALSE))</f>
        <v>0.11273866851699815</v>
      </c>
      <c r="EV29" s="27">
        <f>IF(ISNA(VLOOKUP(CONCATENATE($B29,".SP.TER.TOTL.IN"),Area_pop_80_09,Seq!AC$1,FALSE)),".",VLOOKUP(CONCATENATE($B29,".SP.TER.TOTL.IN"),Area_pop_80_09,Seq!AC$1,FALSE)/VLOOKUP(CONCATENATE($B29,".SP.POP.TOTL"),Area_pop_80_09,Seq!AC$1,FALSE))</f>
        <v>0.11323294027723704</v>
      </c>
      <c r="EW29" s="27">
        <f>IF(ISNA(VLOOKUP(CONCATENATE($B29,".SP.TER.TOTL.IN"),Area_pop_80_09,Seq!AD$1,FALSE)),".",VLOOKUP(CONCATENATE($B29,".SP.TER.TOTL.IN"),Area_pop_80_09,Seq!AD$1,FALSE)/VLOOKUP(CONCATENATE($B29,".SP.POP.TOTL"),Area_pop_80_09,Seq!AD$1,FALSE))</f>
        <v>0.11319141334645898</v>
      </c>
      <c r="EX29" s="27"/>
      <c r="EY29" s="27"/>
      <c r="EZ29" s="27">
        <f t="shared" si="29"/>
        <v>4.3514874747654822E-5</v>
      </c>
      <c r="FA29" s="27">
        <f t="shared" si="30"/>
        <v>3.3341032577227996E-5</v>
      </c>
      <c r="FB29" s="27">
        <f t="shared" si="37"/>
        <v>7.2421784472769408E-5</v>
      </c>
      <c r="FC29" s="9">
        <f>IF(VLOOKUP($B29,EM_80!$B$1:$C$201,2,FALSE)&gt;0,VLOOKUP($B29,EM_80!$B$1:$C$201,2,FALSE),".")</f>
        <v>3600</v>
      </c>
      <c r="FD29" s="9">
        <f t="shared" si="31"/>
        <v>3600</v>
      </c>
      <c r="FE29" s="9">
        <f t="shared" si="32"/>
        <v>10000</v>
      </c>
      <c r="FF29">
        <f t="shared" si="33"/>
        <v>82730331.200000003</v>
      </c>
      <c r="FG29">
        <f t="shared" si="34"/>
        <v>107975060.210307</v>
      </c>
      <c r="FH29">
        <f t="shared" si="35"/>
        <v>138080000</v>
      </c>
      <c r="FJ29" s="9" t="str">
        <f>IF(ISNA(VLOOKUP($B29,Area_EM_90,Seq!C$1,FALSE)),".",VLOOKUP($B29,Area_EM_90,Seq!C$1,FALSE))</f>
        <v>.</v>
      </c>
      <c r="FK29" s="9" t="str">
        <f>IF(ISNA(VLOOKUP($B29,Area_EM_90,Seq!D$1,FALSE)),".",VLOOKUP($B29,Area_EM_90,Seq!D$1,FALSE))</f>
        <v>.</v>
      </c>
      <c r="FL29" s="9" t="str">
        <f>IF(ISNA(VLOOKUP($B29,Area_EM_90,Seq!E$1,FALSE)),".",VLOOKUP($B29,Area_EM_90,Seq!E$1,FALSE))</f>
        <v>.</v>
      </c>
      <c r="FM29" s="9" t="str">
        <f>IF(ISNA(VLOOKUP($B29,Area_EM_90,Seq!F$1,FALSE)),".",VLOOKUP($B29,Area_EM_90,Seq!F$1,FALSE))</f>
        <v>.</v>
      </c>
      <c r="FN29" s="9" t="str">
        <f>IF(ISNA(VLOOKUP($B29,Area_EM_90,Seq!G$1,FALSE)),".",VLOOKUP($B29,Area_EM_90,Seq!G$1,FALSE))</f>
        <v>.</v>
      </c>
      <c r="FO29" s="9" t="str">
        <f>IF(ISNA(VLOOKUP($B29,Area_EM_90,Seq!H$1,FALSE)),".",VLOOKUP($B29,Area_EM_90,Seq!H$1,FALSE))</f>
        <v>.</v>
      </c>
      <c r="FP29" s="9" t="str">
        <f>IF(ISNA(VLOOKUP($B29,Area_EM_90,Seq!I$1,FALSE)),".",VLOOKUP($B29,Area_EM_90,Seq!I$1,FALSE))</f>
        <v>.</v>
      </c>
      <c r="FQ29" s="9" t="str">
        <f>IF(ISNA(VLOOKUP($B29,Area_EM_90,Seq!J$1,FALSE)),".",VLOOKUP($B29,Area_EM_90,Seq!J$1,FALSE))</f>
        <v>.</v>
      </c>
      <c r="FR29" s="9" t="str">
        <f>IF(ISNA(VLOOKUP($B29,Area_EM_00,Seq!C$1,FALSE)),".",VLOOKUP($B29,Area_EM_00,Seq!C$1,FALSE))</f>
        <v>.</v>
      </c>
      <c r="FS29" s="9" t="str">
        <f>IF(ISNA(VLOOKUP($B29,Area_EM_00,Seq!D$1,FALSE)),".",VLOOKUP($B29,Area_EM_00,Seq!D$1,FALSE))</f>
        <v>.</v>
      </c>
      <c r="FT29" s="9" t="str">
        <f>IF(ISNA(VLOOKUP($B29,Area_EM_00,Seq!E$1,FALSE)),".",VLOOKUP($B29,Area_EM_00,Seq!E$1,FALSE))</f>
        <v>.</v>
      </c>
      <c r="FU29" s="9" t="str">
        <f>IF(ISNA(VLOOKUP($B29,Area_EM_00,Seq!F$1,FALSE)),".",VLOOKUP($B29,Area_EM_00,Seq!F$1,FALSE))</f>
        <v>.</v>
      </c>
      <c r="FV29" s="9" t="str">
        <f>IF(ISNA(VLOOKUP($B29,Area_EM_00,Seq!G$1,FALSE)),".",VLOOKUP($B29,Area_EM_00,Seq!G$1,FALSE))</f>
        <v>.</v>
      </c>
      <c r="FW29" s="9" t="str">
        <f>IF(ISNA(VLOOKUP($B29,Area_EM_00,Seq!H$1,FALSE)),".",VLOOKUP($B29,Area_EM_00,Seq!H$1,FALSE))</f>
        <v>.</v>
      </c>
      <c r="FX29" s="9" t="str">
        <f>IF(ISNA(VLOOKUP($B29,Area_EM_00,Seq!I$1,FALSE)),".",VLOOKUP($B29,Area_EM_00,Seq!I$1,FALSE))</f>
        <v>.</v>
      </c>
      <c r="FY29" s="9" t="str">
        <f>IF(ISNA(VLOOKUP($B29,Area_EM_00,Seq!J$1,FALSE)),".",VLOOKUP($B29,Area_EM_00,Seq!J$1,FALSE))</f>
        <v>.</v>
      </c>
      <c r="GA29" s="27"/>
    </row>
    <row r="30" spans="1:183">
      <c r="A30" s="25" t="s">
        <v>2751</v>
      </c>
      <c r="B30" s="26" t="str">
        <f t="shared" si="0"/>
        <v>Palestine</v>
      </c>
      <c r="C30" s="27">
        <f>GDP!C$42/10000</f>
        <v>18294194.281532999</v>
      </c>
      <c r="D30" s="27">
        <f>GDP!D$42/10000</f>
        <v>19245492.3841727</v>
      </c>
      <c r="E30" s="27">
        <f>GDP!E$42/10000</f>
        <v>20996832.1911324</v>
      </c>
      <c r="F30" s="27">
        <f>GDP!F$42/10000</f>
        <v>23285486.8999658</v>
      </c>
      <c r="G30" s="27">
        <f>GDP!G$42/10000</f>
        <v>26824880.9087606</v>
      </c>
      <c r="H30" s="27">
        <f>GDP!H$42/10000</f>
        <v>30446239.831443299</v>
      </c>
      <c r="I30" s="27">
        <f>GDP!I$42/10000</f>
        <v>33125508.936610304</v>
      </c>
      <c r="J30" s="27">
        <f>GDP!J$42/10000</f>
        <v>36968067.973257102</v>
      </c>
      <c r="K30" s="27">
        <f>GDP!K$42/10000</f>
        <v>41145459.654235199</v>
      </c>
      <c r="L30" s="27">
        <f>GDP!L$42/10000</f>
        <v>42832423.5000588</v>
      </c>
      <c r="M30" s="27">
        <f>GDP!M$42/10000</f>
        <v>44460055.593061104</v>
      </c>
      <c r="N30" s="27">
        <f>GDP!N$42/10000</f>
        <v>48550380.707622699</v>
      </c>
      <c r="O30" s="27">
        <f>GDP!O$42/10000</f>
        <v>55444534.768105105</v>
      </c>
      <c r="P30" s="27">
        <f>GDP!P$42/10000</f>
        <v>63206769.635639794</v>
      </c>
      <c r="Q30" s="27">
        <f>GDP!Q$42/10000</f>
        <v>71486856.457908601</v>
      </c>
      <c r="R30" s="27">
        <f>GDP!R$42/10000</f>
        <v>79278923.811820701</v>
      </c>
      <c r="S30" s="27">
        <f>GDP!S$42/10000</f>
        <v>87206816.193002701</v>
      </c>
      <c r="T30" s="27">
        <f>GDP!T$42/10000</f>
        <v>95317050.098951995</v>
      </c>
      <c r="U30" s="27">
        <f>GDP!U$42/10000</f>
        <v>102751780.00667</v>
      </c>
      <c r="V30" s="27">
        <f>GDP!V$42/10000</f>
        <v>110560915.287177</v>
      </c>
      <c r="W30" s="27">
        <f>GDP!W$42/10000</f>
        <v>119848032.17129999</v>
      </c>
      <c r="X30" s="27">
        <f>GDP!X$42/10000</f>
        <v>129795418.841518</v>
      </c>
      <c r="Y30" s="27">
        <f>GDP!Y$42/10000</f>
        <v>141606801.95609599</v>
      </c>
      <c r="Z30" s="27">
        <f>GDP!Z$42/10000</f>
        <v>155767482.15170601</v>
      </c>
      <c r="AA30" s="27">
        <f>GDP!AA$42/10000</f>
        <v>171499997.84902799</v>
      </c>
      <c r="AB30" s="27">
        <f>GDP!AB$42/10000</f>
        <v>189335997.62532699</v>
      </c>
      <c r="AC30" s="27">
        <f>GDP!AC$42/10000</f>
        <v>211298973.34986499</v>
      </c>
      <c r="AD30" s="27">
        <f>GDP!AD$42/10000</f>
        <v>238767839.88534701</v>
      </c>
      <c r="AE30" s="27">
        <f>GDP!AE$42/10000</f>
        <v>260256945.47502899</v>
      </c>
      <c r="AF30" s="27">
        <f>GDP!AF$42/10000</f>
        <v>293754553.91439533</v>
      </c>
      <c r="AG30" s="27"/>
      <c r="AH30" s="27" t="str">
        <f>IF(ISNUMBER(VLOOKUP($B30,Area_GDP_80_09,Seq!C$1,FALSE)/10000),VLOOKUP($B30,Area_GDP_80_09,Seq!C$1,FALSE)/10000,".")</f>
        <v>.</v>
      </c>
      <c r="AI30" s="27" t="str">
        <f>IF(ISNUMBER(VLOOKUP($B30,Area_GDP_80_09,Seq!D$1,FALSE)/10000),VLOOKUP($B30,Area_GDP_80_09,Seq!D$1,FALSE)/10000,".")</f>
        <v>.</v>
      </c>
      <c r="AJ30" s="27" t="str">
        <f>IF(ISNUMBER(VLOOKUP($B30,Area_GDP_80_09,Seq!E$1,FALSE)/10000),VLOOKUP($B30,Area_GDP_80_09,Seq!E$1,FALSE)/10000,".")</f>
        <v>.</v>
      </c>
      <c r="AK30" s="27" t="str">
        <f>IF(ISNUMBER(VLOOKUP($B30,Area_GDP_80_09,Seq!F$1,FALSE)/10000),VLOOKUP($B30,Area_GDP_80_09,Seq!F$1,FALSE)/10000,".")</f>
        <v>.</v>
      </c>
      <c r="AL30" s="27" t="str">
        <f>IF(ISNUMBER(VLOOKUP($B30,Area_GDP_80_09,Seq!G$1,FALSE)/10000),VLOOKUP($B30,Area_GDP_80_09,Seq!G$1,FALSE)/10000,".")</f>
        <v>.</v>
      </c>
      <c r="AM30" s="27" t="str">
        <f>IF(ISNUMBER(VLOOKUP($B30,Area_GDP_80_09,Seq!H$1,FALSE)/10000),VLOOKUP($B30,Area_GDP_80_09,Seq!H$1,FALSE)/10000,".")</f>
        <v>.</v>
      </c>
      <c r="AN30" s="27" t="str">
        <f>IF(ISNUMBER(VLOOKUP($B30,Area_GDP_80_09,Seq!I$1,FALSE)/10000),VLOOKUP($B30,Area_GDP_80_09,Seq!I$1,FALSE)/10000,".")</f>
        <v>.</v>
      </c>
      <c r="AO30" s="27" t="str">
        <f>IF(ISNUMBER(VLOOKUP($B30,Area_GDP_80_09,Seq!J$1,FALSE)/10000),VLOOKUP($B30,Area_GDP_80_09,Seq!J$1,FALSE)/10000,".")</f>
        <v>.</v>
      </c>
      <c r="AP30" s="27" t="str">
        <f>IF(ISNUMBER(VLOOKUP($B30,Area_GDP_80_09,Seq!K$1,FALSE)/10000),VLOOKUP($B30,Area_GDP_80_09,Seq!K$1,FALSE)/10000,".")</f>
        <v>.</v>
      </c>
      <c r="AQ30" s="27" t="str">
        <f>IF(ISNUMBER(VLOOKUP($B30,Area_GDP_80_09,Seq!L$1,FALSE)/10000),VLOOKUP($B30,Area_GDP_80_09,Seq!L$1,FALSE)/10000,".")</f>
        <v>.</v>
      </c>
      <c r="AR30" s="27" t="str">
        <f>IF(ISNUMBER(VLOOKUP($B30,Area_GDP_80_09,Seq!M$1,FALSE)/10000),VLOOKUP($B30,Area_GDP_80_09,Seq!M$1,FALSE)/10000,".")</f>
        <v>.</v>
      </c>
      <c r="AS30" s="27" t="str">
        <f>IF(ISNUMBER(VLOOKUP($B30,Area_GDP_80_09,Seq!N$1,FALSE)/10000),VLOOKUP($B30,Area_GDP_80_09,Seq!N$1,FALSE)/10000,".")</f>
        <v>.</v>
      </c>
      <c r="AT30" s="27" t="str">
        <f>IF(ISNUMBER(VLOOKUP($B30,Area_GDP_80_09,Seq!O$1,FALSE)/10000),VLOOKUP($B30,Area_GDP_80_09,Seq!O$1,FALSE)/10000,".")</f>
        <v>.</v>
      </c>
      <c r="AU30" s="27" t="str">
        <f>IF(ISNUMBER(VLOOKUP($B30,Area_GDP_80_09,Seq!P$1,FALSE)/10000),VLOOKUP($B30,Area_GDP_80_09,Seq!P$1,FALSE)/10000,".")</f>
        <v>.</v>
      </c>
      <c r="AV30" s="27" t="str">
        <f>IF(ISNUMBER(VLOOKUP($B30,Area_GDP_80_09,Seq!Q$1,FALSE)/10000),VLOOKUP($B30,Area_GDP_80_09,Seq!Q$1,FALSE)/10000,".")</f>
        <v>.</v>
      </c>
      <c r="AW30" s="27" t="str">
        <f>IF(ISNUMBER(VLOOKUP($B30,Area_GDP_80_09,Seq!R$1,FALSE)/10000),VLOOKUP($B30,Area_GDP_80_09,Seq!R$1,FALSE)/10000,".")</f>
        <v>.</v>
      </c>
      <c r="AX30" s="27" t="str">
        <f>IF(ISNUMBER(VLOOKUP($B30,Area_GDP_80_09,Seq!S$1,FALSE)/10000),VLOOKUP($B30,Area_GDP_80_09,Seq!S$1,FALSE)/10000,".")</f>
        <v>.</v>
      </c>
      <c r="AY30" s="27" t="str">
        <f>IF(ISNUMBER(VLOOKUP($B30,Area_GDP_80_09,Seq!T$1,FALSE)/10000),VLOOKUP($B30,Area_GDP_80_09,Seq!T$1,FALSE)/10000,".")</f>
        <v>.</v>
      </c>
      <c r="AZ30" s="27" t="str">
        <f>IF(ISNUMBER(VLOOKUP($B30,Area_GDP_80_09,Seq!U$1,FALSE)/10000),VLOOKUP($B30,Area_GDP_80_09,Seq!U$1,FALSE)/10000,".")</f>
        <v>.</v>
      </c>
      <c r="BA30" s="27" t="str">
        <f>IF(ISNUMBER(VLOOKUP($B30,Area_GDP_80_09,Seq!V$1,FALSE)/10000),VLOOKUP($B30,Area_GDP_80_09,Seq!V$1,FALSE)/10000,".")</f>
        <v>.</v>
      </c>
      <c r="BB30" s="27" t="str">
        <f>IF(ISNUMBER(VLOOKUP($B30,Area_GDP_80_09,Seq!W$1,FALSE)/10000),VLOOKUP($B30,Area_GDP_80_09,Seq!W$1,FALSE)/10000,".")</f>
        <v>.</v>
      </c>
      <c r="BC30" s="27" t="str">
        <f>IF(ISNUMBER(VLOOKUP($B30,Area_GDP_80_09,Seq!X$1,FALSE)/10000),VLOOKUP($B30,Area_GDP_80_09,Seq!X$1,FALSE)/10000,".")</f>
        <v>.</v>
      </c>
      <c r="BD30" s="27" t="str">
        <f>IF(ISNUMBER(VLOOKUP($B30,Area_GDP_80_09,Seq!Y$1,FALSE)/10000),VLOOKUP($B30,Area_GDP_80_09,Seq!Y$1,FALSE)/10000,".")</f>
        <v>.</v>
      </c>
      <c r="BE30" s="27" t="str">
        <f>IF(ISNUMBER(VLOOKUP($B30,Area_GDP_80_09,Seq!Z$1,FALSE)/10000),VLOOKUP($B30,Area_GDP_80_09,Seq!Z$1,FALSE)/10000,".")</f>
        <v>.</v>
      </c>
      <c r="BF30" s="27" t="str">
        <f>IF(ISNUMBER(VLOOKUP($B30,Area_GDP_80_09,Seq!AA$1,FALSE)/10000),VLOOKUP($B30,Area_GDP_80_09,Seq!AA$1,FALSE)/10000,".")</f>
        <v>.</v>
      </c>
      <c r="BG30" s="27" t="str">
        <f>IF(ISNUMBER(VLOOKUP($B30,Area_GDP_80_09,Seq!AB$1,FALSE)/10000),VLOOKUP($B30,Area_GDP_80_09,Seq!AB$1,FALSE)/10000,".")</f>
        <v>.</v>
      </c>
      <c r="BH30" s="27" t="str">
        <f>IF(ISNUMBER(VLOOKUP($B30,Area_GDP_80_09,Seq!AC$1,FALSE)/10000),VLOOKUP($B30,Area_GDP_80_09,Seq!AC$1,FALSE)/10000,".")</f>
        <v>.</v>
      </c>
      <c r="BI30" s="27" t="str">
        <f>IF(ISNUMBER(VLOOKUP($B30,Area_GDP_80_09,Seq!AD$1,FALSE)/10000),VLOOKUP($B30,Area_GDP_80_09,Seq!AD$1,FALSE)/10000,".")</f>
        <v>.</v>
      </c>
      <c r="BJ30" s="27" t="str">
        <f>IF(ISNUMBER(VLOOKUP($B30,Area_GDP_80_09,Seq!AE$1,FALSE)/10000),VLOOKUP($B30,Area_GDP_80_09,Seq!AE$1,FALSE)/10000,".")</f>
        <v>.</v>
      </c>
      <c r="BK30" s="27" t="str">
        <f>IF(ISNUMBER(VLOOKUP($B30,Area_GDP_80_09,Seq!AF$1,FALSE)/10000),VLOOKUP($B30,Area_GDP_80_09,Seq!AF$1,FALSE)/10000,".")</f>
        <v>.</v>
      </c>
      <c r="BL30" s="27"/>
      <c r="BM30" s="27"/>
      <c r="BN30" s="27">
        <f>CNPop!A$48</f>
        <v>5.0000000000000001E-3</v>
      </c>
      <c r="BO30" s="27">
        <f>CNPop!B$48</f>
        <v>6.0000000000000001E-3</v>
      </c>
      <c r="BP30" s="27">
        <f>CNPop!C$48</f>
        <v>6.0000000000000001E-3</v>
      </c>
      <c r="BQ30" s="27">
        <f>CNPop!D$48</f>
        <v>7.0000000000000001E-3</v>
      </c>
      <c r="BR30" s="27">
        <f>CNPop!E$48</f>
        <v>7.0000000000000001E-3</v>
      </c>
      <c r="BS30" s="27">
        <f>CNPop!F$48</f>
        <v>8.0000000000000002E-3</v>
      </c>
      <c r="BT30" s="27">
        <f>CNPop!G$48</f>
        <v>8.9999999999999993E-3</v>
      </c>
      <c r="BU30" s="27">
        <f>CNPop!H$48</f>
        <v>0.01</v>
      </c>
      <c r="BV30" s="27">
        <f>CNPop!I$48</f>
        <v>1.0999999999999999E-2</v>
      </c>
      <c r="BW30" s="27">
        <f>CNPop!J$48</f>
        <v>1.2E-2</v>
      </c>
      <c r="BX30" s="27">
        <f>CNPop!K$48</f>
        <v>1.4E-2</v>
      </c>
      <c r="BY30" s="27">
        <f>CNPop!L$48</f>
        <v>1.6E-2</v>
      </c>
      <c r="BZ30" s="27">
        <f>CNPop!M$48</f>
        <v>1.7000000000000001E-2</v>
      </c>
      <c r="CA30" s="27">
        <f>CNPop!N$48</f>
        <v>1.9E-2</v>
      </c>
      <c r="CB30" s="27">
        <f>CNPop!O$48</f>
        <v>2.1000000000000001E-2</v>
      </c>
      <c r="CC30" s="27">
        <f>CNPop!P$48</f>
        <v>2.3E-2</v>
      </c>
      <c r="CD30" s="27">
        <f>CNPop!Q$48</f>
        <v>2.5999999999999999E-2</v>
      </c>
      <c r="CE30" s="27">
        <f>CNPop!R$48</f>
        <v>2.8000000000000001E-2</v>
      </c>
      <c r="CF30" s="27">
        <f>CNPop!S$48</f>
        <v>0.03</v>
      </c>
      <c r="CG30" s="27">
        <f>CNPop!T$48</f>
        <v>3.3000000000000002E-2</v>
      </c>
      <c r="CH30" s="27">
        <f>CNPop!U$48</f>
        <v>3.5999999999999997E-2</v>
      </c>
      <c r="CI30" s="27">
        <f>CNPop!V$48</f>
        <v>3.9E-2</v>
      </c>
      <c r="CJ30" s="27">
        <f>CNPop!W$48</f>
        <v>4.2000000000000003E-2</v>
      </c>
      <c r="CK30" s="27">
        <f>CNPop!X$48</f>
        <v>4.4999999999999998E-2</v>
      </c>
      <c r="CL30" s="27">
        <f>CNPop!Y$48</f>
        <v>4.9000000000000002E-2</v>
      </c>
      <c r="CM30" s="27">
        <f>CNPop!Z$48</f>
        <v>5.1999999999999998E-2</v>
      </c>
      <c r="CN30" s="27">
        <f>CNPop!AA$48</f>
        <v>5.6000000000000001E-2</v>
      </c>
      <c r="CO30" s="27">
        <f>CNPop!AB$48</f>
        <v>0.06</v>
      </c>
      <c r="CP30" s="27">
        <f>CNPop!AC$48</f>
        <v>6.3E-2</v>
      </c>
      <c r="CQ30" s="27"/>
      <c r="CR30" s="27" t="str">
        <f t="shared" si="1"/>
        <v>.</v>
      </c>
      <c r="CS30" s="27" t="str">
        <f t="shared" si="2"/>
        <v>.</v>
      </c>
      <c r="CT30" s="27" t="str">
        <f t="shared" si="3"/>
        <v>.</v>
      </c>
      <c r="CU30" s="27" t="str">
        <f t="shared" si="4"/>
        <v>.</v>
      </c>
      <c r="CV30" s="27" t="str">
        <f t="shared" si="5"/>
        <v>.</v>
      </c>
      <c r="CW30" s="27" t="str">
        <f t="shared" si="6"/>
        <v>.</v>
      </c>
      <c r="CX30" s="27" t="str">
        <f t="shared" si="7"/>
        <v>.</v>
      </c>
      <c r="CY30" s="27" t="str">
        <f t="shared" si="8"/>
        <v>.</v>
      </c>
      <c r="CZ30" s="27" t="str">
        <f t="shared" si="9"/>
        <v>.</v>
      </c>
      <c r="DA30" s="27" t="str">
        <f t="shared" si="10"/>
        <v>.</v>
      </c>
      <c r="DB30" s="27" t="str">
        <f t="shared" si="11"/>
        <v>.</v>
      </c>
      <c r="DC30" s="27" t="str">
        <f t="shared" si="12"/>
        <v>.</v>
      </c>
      <c r="DD30" s="27" t="str">
        <f t="shared" si="13"/>
        <v>.</v>
      </c>
      <c r="DE30" s="27" t="str">
        <f t="shared" si="14"/>
        <v>.</v>
      </c>
      <c r="DF30" s="27" t="str">
        <f t="shared" si="15"/>
        <v>.</v>
      </c>
      <c r="DG30" s="27" t="str">
        <f t="shared" si="16"/>
        <v>.</v>
      </c>
      <c r="DH30" s="27" t="str">
        <f t="shared" si="17"/>
        <v>.</v>
      </c>
      <c r="DI30" s="27" t="str">
        <f t="shared" si="18"/>
        <v>.</v>
      </c>
      <c r="DJ30" s="27" t="str">
        <f t="shared" si="19"/>
        <v>.</v>
      </c>
      <c r="DK30" s="27" t="str">
        <f t="shared" si="20"/>
        <v>.</v>
      </c>
      <c r="DL30" s="27" t="str">
        <f t="shared" si="21"/>
        <v>.</v>
      </c>
      <c r="DM30" s="27" t="str">
        <f t="shared" si="22"/>
        <v>.</v>
      </c>
      <c r="DN30" s="27" t="str">
        <f t="shared" si="23"/>
        <v>.</v>
      </c>
      <c r="DO30" s="27" t="str">
        <f t="shared" si="24"/>
        <v>.</v>
      </c>
      <c r="DP30" s="27" t="str">
        <f t="shared" si="25"/>
        <v>.</v>
      </c>
      <c r="DQ30" s="27" t="str">
        <f t="shared" si="26"/>
        <v>.</v>
      </c>
      <c r="DR30" s="27" t="str">
        <f t="shared" si="27"/>
        <v>.</v>
      </c>
      <c r="DS30" s="27" t="str">
        <f t="shared" si="28"/>
        <v>.</v>
      </c>
      <c r="DT30" s="27" t="str">
        <f t="shared" si="36"/>
        <v>.</v>
      </c>
      <c r="DU30" s="27" t="str">
        <f>IF(ISNA(VLOOKUP(CONCATENATE($B30,".SP.TER.TOTL.IN"),Area_pop_80_09,Seq!B$1,FALSE)),".",VLOOKUP(CONCATENATE($B30,".SP.TER.TOTL.IN"),Area_pop_80_09,Seq!B$1,FALSE)/VLOOKUP(CONCATENATE($B30,".SP.POP.TOTL"),Area_pop_80_09,Seq!B$1,FALSE))</f>
        <v>.</v>
      </c>
      <c r="DV30" s="27" t="str">
        <f>IF(ISNA(VLOOKUP(CONCATENATE($B30,".SP.TER.TOTL.IN"),Area_pop_80_09,Seq!C$1,FALSE)),".",VLOOKUP(CONCATENATE($B30,".SP.TER.TOTL.IN"),Area_pop_80_09,Seq!C$1,FALSE)/VLOOKUP(CONCATENATE($B30,".SP.POP.TOTL"),Area_pop_80_09,Seq!C$1,FALSE))</f>
        <v>.</v>
      </c>
      <c r="DW30" s="27" t="str">
        <f>IF(ISNA(VLOOKUP(CONCATENATE($B30,".SP.TER.TOTL.IN"),Area_pop_80_09,Seq!D$1,FALSE)),".",VLOOKUP(CONCATENATE($B30,".SP.TER.TOTL.IN"),Area_pop_80_09,Seq!D$1,FALSE)/VLOOKUP(CONCATENATE($B30,".SP.POP.TOTL"),Area_pop_80_09,Seq!D$1,FALSE))</f>
        <v>.</v>
      </c>
      <c r="DX30" s="27" t="str">
        <f>IF(ISNA(VLOOKUP(CONCATENATE($B30,".SP.TER.TOTL.IN"),Area_pop_80_09,Seq!E$1,FALSE)),".",VLOOKUP(CONCATENATE($B30,".SP.TER.TOTL.IN"),Area_pop_80_09,Seq!E$1,FALSE)/VLOOKUP(CONCATENATE($B30,".SP.POP.TOTL"),Area_pop_80_09,Seq!E$1,FALSE))</f>
        <v>.</v>
      </c>
      <c r="DY30" s="27" t="str">
        <f>IF(ISNA(VLOOKUP(CONCATENATE($B30,".SP.TER.TOTL.IN"),Area_pop_80_09,Seq!F$1,FALSE)),".",VLOOKUP(CONCATENATE($B30,".SP.TER.TOTL.IN"),Area_pop_80_09,Seq!F$1,FALSE)/VLOOKUP(CONCATENATE($B30,".SP.POP.TOTL"),Area_pop_80_09,Seq!F$1,FALSE))</f>
        <v>.</v>
      </c>
      <c r="DZ30" s="27" t="str">
        <f>IF(ISNA(VLOOKUP(CONCATENATE($B30,".SP.TER.TOTL.IN"),Area_pop_80_09,Seq!G$1,FALSE)),".",VLOOKUP(CONCATENATE($B30,".SP.TER.TOTL.IN"),Area_pop_80_09,Seq!G$1,FALSE)/VLOOKUP(CONCATENATE($B30,".SP.POP.TOTL"),Area_pop_80_09,Seq!G$1,FALSE))</f>
        <v>.</v>
      </c>
      <c r="EA30" s="27" t="str">
        <f>IF(ISNA(VLOOKUP(CONCATENATE($B30,".SP.TER.TOTL.IN"),Area_pop_80_09,Seq!H$1,FALSE)),".",VLOOKUP(CONCATENATE($B30,".SP.TER.TOTL.IN"),Area_pop_80_09,Seq!H$1,FALSE)/VLOOKUP(CONCATENATE($B30,".SP.POP.TOTL"),Area_pop_80_09,Seq!H$1,FALSE))</f>
        <v>.</v>
      </c>
      <c r="EB30" s="27" t="str">
        <f>IF(ISNA(VLOOKUP(CONCATENATE($B30,".SP.TER.TOTL.IN"),Area_pop_80_09,Seq!I$1,FALSE)),".",VLOOKUP(CONCATENATE($B30,".SP.TER.TOTL.IN"),Area_pop_80_09,Seq!I$1,FALSE)/VLOOKUP(CONCATENATE($B30,".SP.POP.TOTL"),Area_pop_80_09,Seq!I$1,FALSE))</f>
        <v>.</v>
      </c>
      <c r="EC30" s="27" t="str">
        <f>IF(ISNA(VLOOKUP(CONCATENATE($B30,".SP.TER.TOTL.IN"),Area_pop_80_09,Seq!J$1,FALSE)),".",VLOOKUP(CONCATENATE($B30,".SP.TER.TOTL.IN"),Area_pop_80_09,Seq!J$1,FALSE)/VLOOKUP(CONCATENATE($B30,".SP.POP.TOTL"),Area_pop_80_09,Seq!J$1,FALSE))</f>
        <v>.</v>
      </c>
      <c r="ED30" s="27" t="str">
        <f>IF(ISNA(VLOOKUP(CONCATENATE($B30,".SP.TER.TOTL.IN"),Area_pop_80_09,Seq!K$1,FALSE)),".",VLOOKUP(CONCATENATE($B30,".SP.TER.TOTL.IN"),Area_pop_80_09,Seq!K$1,FALSE)/VLOOKUP(CONCATENATE($B30,".SP.POP.TOTL"),Area_pop_80_09,Seq!K$1,FALSE))</f>
        <v>.</v>
      </c>
      <c r="EE30" s="27" t="str">
        <f>IF(ISNA(VLOOKUP(CONCATENATE($B30,".SP.TER.TOTL.IN"),Area_pop_80_09,Seq!L$1,FALSE)),".",VLOOKUP(CONCATENATE($B30,".SP.TER.TOTL.IN"),Area_pop_80_09,Seq!L$1,FALSE)/VLOOKUP(CONCATENATE($B30,".SP.POP.TOTL"),Area_pop_80_09,Seq!L$1,FALSE))</f>
        <v>.</v>
      </c>
      <c r="EF30" s="27" t="str">
        <f>IF(ISNA(VLOOKUP(CONCATENATE($B30,".SP.TER.TOTL.IN"),Area_pop_80_09,Seq!M$1,FALSE)),".",VLOOKUP(CONCATENATE($B30,".SP.TER.TOTL.IN"),Area_pop_80_09,Seq!M$1,FALSE)/VLOOKUP(CONCATENATE($B30,".SP.POP.TOTL"),Area_pop_80_09,Seq!M$1,FALSE))</f>
        <v>.</v>
      </c>
      <c r="EG30" s="27" t="str">
        <f>IF(ISNA(VLOOKUP(CONCATENATE($B30,".SP.TER.TOTL.IN"),Area_pop_80_09,Seq!N$1,FALSE)),".",VLOOKUP(CONCATENATE($B30,".SP.TER.TOTL.IN"),Area_pop_80_09,Seq!N$1,FALSE)/VLOOKUP(CONCATENATE($B30,".SP.POP.TOTL"),Area_pop_80_09,Seq!N$1,FALSE))</f>
        <v>.</v>
      </c>
      <c r="EH30" s="27" t="str">
        <f>IF(ISNA(VLOOKUP(CONCATENATE($B30,".SP.TER.TOTL.IN"),Area_pop_80_09,Seq!O$1,FALSE)),".",VLOOKUP(CONCATENATE($B30,".SP.TER.TOTL.IN"),Area_pop_80_09,Seq!O$1,FALSE)/VLOOKUP(CONCATENATE($B30,".SP.POP.TOTL"),Area_pop_80_09,Seq!O$1,FALSE))</f>
        <v>.</v>
      </c>
      <c r="EI30" s="27" t="str">
        <f>IF(ISNA(VLOOKUP(CONCATENATE($B30,".SP.TER.TOTL.IN"),Area_pop_80_09,Seq!P$1,FALSE)),".",VLOOKUP(CONCATENATE($B30,".SP.TER.TOTL.IN"),Area_pop_80_09,Seq!P$1,FALSE)/VLOOKUP(CONCATENATE($B30,".SP.POP.TOTL"),Area_pop_80_09,Seq!P$1,FALSE))</f>
        <v>.</v>
      </c>
      <c r="EJ30" s="27" t="str">
        <f>IF(ISNA(VLOOKUP(CONCATENATE($B30,".SP.TER.TOTL.IN"),Area_pop_80_09,Seq!Q$1,FALSE)),".",VLOOKUP(CONCATENATE($B30,".SP.TER.TOTL.IN"),Area_pop_80_09,Seq!Q$1,FALSE)/VLOOKUP(CONCATENATE($B30,".SP.POP.TOTL"),Area_pop_80_09,Seq!Q$1,FALSE))</f>
        <v>.</v>
      </c>
      <c r="EK30" s="27" t="str">
        <f>IF(ISNA(VLOOKUP(CONCATENATE($B30,".SP.TER.TOTL.IN"),Area_pop_80_09,Seq!R$1,FALSE)),".",VLOOKUP(CONCATENATE($B30,".SP.TER.TOTL.IN"),Area_pop_80_09,Seq!R$1,FALSE)/VLOOKUP(CONCATENATE($B30,".SP.POP.TOTL"),Area_pop_80_09,Seq!R$1,FALSE))</f>
        <v>.</v>
      </c>
      <c r="EL30" s="27" t="str">
        <f>IF(ISNA(VLOOKUP(CONCATENATE($B30,".SP.TER.TOTL.IN"),Area_pop_80_09,Seq!S$1,FALSE)),".",VLOOKUP(CONCATENATE($B30,".SP.TER.TOTL.IN"),Area_pop_80_09,Seq!S$1,FALSE)/VLOOKUP(CONCATENATE($B30,".SP.POP.TOTL"),Area_pop_80_09,Seq!S$1,FALSE))</f>
        <v>.</v>
      </c>
      <c r="EM30" s="27" t="str">
        <f>IF(ISNA(VLOOKUP(CONCATENATE($B30,".SP.TER.TOTL.IN"),Area_pop_80_09,Seq!T$1,FALSE)),".",VLOOKUP(CONCATENATE($B30,".SP.TER.TOTL.IN"),Area_pop_80_09,Seq!T$1,FALSE)/VLOOKUP(CONCATENATE($B30,".SP.POP.TOTL"),Area_pop_80_09,Seq!T$1,FALSE))</f>
        <v>.</v>
      </c>
      <c r="EN30" s="27" t="str">
        <f>IF(ISNA(VLOOKUP(CONCATENATE($B30,".SP.TER.TOTL.IN"),Area_pop_80_09,Seq!U$1,FALSE)),".",VLOOKUP(CONCATENATE($B30,".SP.TER.TOTL.IN"),Area_pop_80_09,Seq!U$1,FALSE)/VLOOKUP(CONCATENATE($B30,".SP.POP.TOTL"),Area_pop_80_09,Seq!U$1,FALSE))</f>
        <v>.</v>
      </c>
      <c r="EO30" s="27" t="str">
        <f>IF(ISNA(VLOOKUP(CONCATENATE($B30,".SP.TER.TOTL.IN"),Area_pop_80_09,Seq!V$1,FALSE)),".",VLOOKUP(CONCATENATE($B30,".SP.TER.TOTL.IN"),Area_pop_80_09,Seq!V$1,FALSE)/VLOOKUP(CONCATENATE($B30,".SP.POP.TOTL"),Area_pop_80_09,Seq!V$1,FALSE))</f>
        <v>.</v>
      </c>
      <c r="EP30" s="27" t="str">
        <f>IF(ISNA(VLOOKUP(CONCATENATE($B30,".SP.TER.TOTL.IN"),Area_pop_80_09,Seq!W$1,FALSE)),".",VLOOKUP(CONCATENATE($B30,".SP.TER.TOTL.IN"),Area_pop_80_09,Seq!W$1,FALSE)/VLOOKUP(CONCATENATE($B30,".SP.POP.TOTL"),Area_pop_80_09,Seq!W$1,FALSE))</f>
        <v>.</v>
      </c>
      <c r="EQ30" s="27" t="str">
        <f>IF(ISNA(VLOOKUP(CONCATENATE($B30,".SP.TER.TOTL.IN"),Area_pop_80_09,Seq!X$1,FALSE)),".",VLOOKUP(CONCATENATE($B30,".SP.TER.TOTL.IN"),Area_pop_80_09,Seq!X$1,FALSE)/VLOOKUP(CONCATENATE($B30,".SP.POP.TOTL"),Area_pop_80_09,Seq!X$1,FALSE))</f>
        <v>.</v>
      </c>
      <c r="ER30" s="27" t="str">
        <f>IF(ISNA(VLOOKUP(CONCATENATE($B30,".SP.TER.TOTL.IN"),Area_pop_80_09,Seq!Y$1,FALSE)),".",VLOOKUP(CONCATENATE($B30,".SP.TER.TOTL.IN"),Area_pop_80_09,Seq!Y$1,FALSE)/VLOOKUP(CONCATENATE($B30,".SP.POP.TOTL"),Area_pop_80_09,Seq!Y$1,FALSE))</f>
        <v>.</v>
      </c>
      <c r="ES30" s="27" t="str">
        <f>IF(ISNA(VLOOKUP(CONCATENATE($B30,".SP.TER.TOTL.IN"),Area_pop_80_09,Seq!Z$1,FALSE)),".",VLOOKUP(CONCATENATE($B30,".SP.TER.TOTL.IN"),Area_pop_80_09,Seq!Z$1,FALSE)/VLOOKUP(CONCATENATE($B30,".SP.POP.TOTL"),Area_pop_80_09,Seq!Z$1,FALSE))</f>
        <v>.</v>
      </c>
      <c r="ET30" s="27" t="str">
        <f>IF(ISNA(VLOOKUP(CONCATENATE($B30,".SP.TER.TOTL.IN"),Area_pop_80_09,Seq!AA$1,FALSE)),".",VLOOKUP(CONCATENATE($B30,".SP.TER.TOTL.IN"),Area_pop_80_09,Seq!AA$1,FALSE)/VLOOKUP(CONCATENATE($B30,".SP.POP.TOTL"),Area_pop_80_09,Seq!AA$1,FALSE))</f>
        <v>.</v>
      </c>
      <c r="EU30" s="27" t="str">
        <f>IF(ISNA(VLOOKUP(CONCATENATE($B30,".SP.TER.TOTL.IN"),Area_pop_80_09,Seq!AB$1,FALSE)),".",VLOOKUP(CONCATENATE($B30,".SP.TER.TOTL.IN"),Area_pop_80_09,Seq!AB$1,FALSE)/VLOOKUP(CONCATENATE($B30,".SP.POP.TOTL"),Area_pop_80_09,Seq!AB$1,FALSE))</f>
        <v>.</v>
      </c>
      <c r="EV30" s="27" t="str">
        <f>IF(ISNA(VLOOKUP(CONCATENATE($B30,".SP.TER.TOTL.IN"),Area_pop_80_09,Seq!AC$1,FALSE)),".",VLOOKUP(CONCATENATE($B30,".SP.TER.TOTL.IN"),Area_pop_80_09,Seq!AC$1,FALSE)/VLOOKUP(CONCATENATE($B30,".SP.POP.TOTL"),Area_pop_80_09,Seq!AC$1,FALSE))</f>
        <v>.</v>
      </c>
      <c r="EW30" s="27" t="str">
        <f>IF(ISNA(VLOOKUP(CONCATENATE($B30,".SP.TER.TOTL.IN"),Area_pop_80_09,Seq!AD$1,FALSE)),".",VLOOKUP(CONCATENATE($B30,".SP.TER.TOTL.IN"),Area_pop_80_09,Seq!AD$1,FALSE)/VLOOKUP(CONCATENATE($B30,".SP.POP.TOTL"),Area_pop_80_09,Seq!AD$1,FALSE))</f>
        <v>.</v>
      </c>
      <c r="EX30" s="27"/>
      <c r="EY30" s="27"/>
      <c r="EZ30" s="27" t="str">
        <f t="shared" si="29"/>
        <v>.</v>
      </c>
      <c r="FA30" s="27" t="str">
        <f t="shared" si="30"/>
        <v>.</v>
      </c>
      <c r="FB30" s="27" t="str">
        <f t="shared" si="37"/>
        <v>.</v>
      </c>
      <c r="FC30" s="9" t="str">
        <f>IF(VLOOKUP($B30,EM_80!$B$1:$C$201,2,FALSE)&gt;0,VLOOKUP($B30,EM_80!$B$1:$C$201,2,FALSE),".")</f>
        <v>.</v>
      </c>
      <c r="FD30" s="9" t="str">
        <f t="shared" si="31"/>
        <v>.</v>
      </c>
      <c r="FE30" s="9" t="str">
        <f t="shared" si="32"/>
        <v>.</v>
      </c>
      <c r="FF30" t="e">
        <f t="shared" si="33"/>
        <v>#N/A</v>
      </c>
      <c r="FG30" t="e">
        <f t="shared" si="34"/>
        <v>#N/A</v>
      </c>
      <c r="FH30" t="e">
        <f t="shared" si="35"/>
        <v>#N/A</v>
      </c>
      <c r="FJ30" s="9" t="str">
        <f>IF(ISNA(VLOOKUP($B30,Area_EM_90,Seq!C$1,FALSE)),".",VLOOKUP($B30,Area_EM_90,Seq!C$1,FALSE))</f>
        <v>.</v>
      </c>
      <c r="FK30" s="9" t="str">
        <f>IF(ISNA(VLOOKUP($B30,Area_EM_90,Seq!D$1,FALSE)),".",VLOOKUP($B30,Area_EM_90,Seq!D$1,FALSE))</f>
        <v>.</v>
      </c>
      <c r="FL30" s="9" t="str">
        <f>IF(ISNA(VLOOKUP($B30,Area_EM_90,Seq!E$1,FALSE)),".",VLOOKUP($B30,Area_EM_90,Seq!E$1,FALSE))</f>
        <v>.</v>
      </c>
      <c r="FM30" s="9" t="str">
        <f>IF(ISNA(VLOOKUP($B30,Area_EM_90,Seq!F$1,FALSE)),".",VLOOKUP($B30,Area_EM_90,Seq!F$1,FALSE))</f>
        <v>.</v>
      </c>
      <c r="FN30" s="9" t="str">
        <f>IF(ISNA(VLOOKUP($B30,Area_EM_90,Seq!G$1,FALSE)),".",VLOOKUP($B30,Area_EM_90,Seq!G$1,FALSE))</f>
        <v>.</v>
      </c>
      <c r="FO30" s="9" t="str">
        <f>IF(ISNA(VLOOKUP($B30,Area_EM_90,Seq!H$1,FALSE)),".",VLOOKUP($B30,Area_EM_90,Seq!H$1,FALSE))</f>
        <v>.</v>
      </c>
      <c r="FP30" s="9" t="str">
        <f>IF(ISNA(VLOOKUP($B30,Area_EM_90,Seq!I$1,FALSE)),".",VLOOKUP($B30,Area_EM_90,Seq!I$1,FALSE))</f>
        <v>.</v>
      </c>
      <c r="FQ30" s="9" t="str">
        <f>IF(ISNA(VLOOKUP($B30,Area_EM_90,Seq!J$1,FALSE)),".",VLOOKUP($B30,Area_EM_90,Seq!J$1,FALSE))</f>
        <v>.</v>
      </c>
      <c r="FR30" s="9" t="str">
        <f>IF(ISNA(VLOOKUP($B30,Area_EM_00,Seq!C$1,FALSE)),".",VLOOKUP($B30,Area_EM_00,Seq!C$1,FALSE))</f>
        <v>.</v>
      </c>
      <c r="FS30" s="9" t="str">
        <f>IF(ISNA(VLOOKUP($B30,Area_EM_00,Seq!D$1,FALSE)),".",VLOOKUP($B30,Area_EM_00,Seq!D$1,FALSE))</f>
        <v>.</v>
      </c>
      <c r="FT30" s="9" t="str">
        <f>IF(ISNA(VLOOKUP($B30,Area_EM_00,Seq!E$1,FALSE)),".",VLOOKUP($B30,Area_EM_00,Seq!E$1,FALSE))</f>
        <v>.</v>
      </c>
      <c r="FU30" s="9" t="str">
        <f>IF(ISNA(VLOOKUP($B30,Area_EM_00,Seq!F$1,FALSE)),".",VLOOKUP($B30,Area_EM_00,Seq!F$1,FALSE))</f>
        <v>.</v>
      </c>
      <c r="FV30" s="9" t="str">
        <f>IF(ISNA(VLOOKUP($B30,Area_EM_00,Seq!G$1,FALSE)),".",VLOOKUP($B30,Area_EM_00,Seq!G$1,FALSE))</f>
        <v>.</v>
      </c>
      <c r="FW30" s="9" t="str">
        <f>IF(ISNA(VLOOKUP($B30,Area_EM_00,Seq!H$1,FALSE)),".",VLOOKUP($B30,Area_EM_00,Seq!H$1,FALSE))</f>
        <v>.</v>
      </c>
      <c r="FX30" s="9" t="str">
        <f>IF(ISNA(VLOOKUP($B30,Area_EM_00,Seq!I$1,FALSE)),".",VLOOKUP($B30,Area_EM_00,Seq!I$1,FALSE))</f>
        <v>.</v>
      </c>
      <c r="FY30" s="9" t="str">
        <f>IF(ISNA(VLOOKUP($B30,Area_EM_00,Seq!J$1,FALSE)),".",VLOOKUP($B30,Area_EM_00,Seq!J$1,FALSE))</f>
        <v>.</v>
      </c>
      <c r="GA30" s="27"/>
    </row>
    <row r="31" spans="1:183">
      <c r="A31" s="25" t="s">
        <v>2381</v>
      </c>
      <c r="B31" s="26" t="str">
        <f t="shared" si="0"/>
        <v>Philippines</v>
      </c>
      <c r="C31" s="27">
        <f>GDP!C$42/10000</f>
        <v>18294194.281532999</v>
      </c>
      <c r="D31" s="27">
        <f>GDP!D$42/10000</f>
        <v>19245492.3841727</v>
      </c>
      <c r="E31" s="27">
        <f>GDP!E$42/10000</f>
        <v>20996832.1911324</v>
      </c>
      <c r="F31" s="27">
        <f>GDP!F$42/10000</f>
        <v>23285486.8999658</v>
      </c>
      <c r="G31" s="27">
        <f>GDP!G$42/10000</f>
        <v>26824880.9087606</v>
      </c>
      <c r="H31" s="27">
        <f>GDP!H$42/10000</f>
        <v>30446239.831443299</v>
      </c>
      <c r="I31" s="27">
        <f>GDP!I$42/10000</f>
        <v>33125508.936610304</v>
      </c>
      <c r="J31" s="27">
        <f>GDP!J$42/10000</f>
        <v>36968067.973257102</v>
      </c>
      <c r="K31" s="27">
        <f>GDP!K$42/10000</f>
        <v>41145459.654235199</v>
      </c>
      <c r="L31" s="27">
        <f>GDP!L$42/10000</f>
        <v>42832423.5000588</v>
      </c>
      <c r="M31" s="27">
        <f>GDP!M$42/10000</f>
        <v>44460055.593061104</v>
      </c>
      <c r="N31" s="27">
        <f>GDP!N$42/10000</f>
        <v>48550380.707622699</v>
      </c>
      <c r="O31" s="27">
        <f>GDP!O$42/10000</f>
        <v>55444534.768105105</v>
      </c>
      <c r="P31" s="27">
        <f>GDP!P$42/10000</f>
        <v>63206769.635639794</v>
      </c>
      <c r="Q31" s="27">
        <f>GDP!Q$42/10000</f>
        <v>71486856.457908601</v>
      </c>
      <c r="R31" s="27">
        <f>GDP!R$42/10000</f>
        <v>79278923.811820701</v>
      </c>
      <c r="S31" s="27">
        <f>GDP!S$42/10000</f>
        <v>87206816.193002701</v>
      </c>
      <c r="T31" s="27">
        <f>GDP!T$42/10000</f>
        <v>95317050.098951995</v>
      </c>
      <c r="U31" s="27">
        <f>GDP!U$42/10000</f>
        <v>102751780.00667</v>
      </c>
      <c r="V31" s="27">
        <f>GDP!V$42/10000</f>
        <v>110560915.287177</v>
      </c>
      <c r="W31" s="27">
        <f>GDP!W$42/10000</f>
        <v>119848032.17129999</v>
      </c>
      <c r="X31" s="27">
        <f>GDP!X$42/10000</f>
        <v>129795418.841518</v>
      </c>
      <c r="Y31" s="27">
        <f>GDP!Y$42/10000</f>
        <v>141606801.95609599</v>
      </c>
      <c r="Z31" s="27">
        <f>GDP!Z$42/10000</f>
        <v>155767482.15170601</v>
      </c>
      <c r="AA31" s="27">
        <f>GDP!AA$42/10000</f>
        <v>171499997.84902799</v>
      </c>
      <c r="AB31" s="27">
        <f>GDP!AB$42/10000</f>
        <v>189335997.62532699</v>
      </c>
      <c r="AC31" s="27">
        <f>GDP!AC$42/10000</f>
        <v>211298973.34986499</v>
      </c>
      <c r="AD31" s="27">
        <f>GDP!AD$42/10000</f>
        <v>238767839.88534701</v>
      </c>
      <c r="AE31" s="27">
        <f>GDP!AE$42/10000</f>
        <v>260256945.47502899</v>
      </c>
      <c r="AF31" s="27">
        <f>GDP!AF$42/10000</f>
        <v>293754553.91439533</v>
      </c>
      <c r="AG31" s="27"/>
      <c r="AH31" s="27">
        <f>IF(ISNUMBER(VLOOKUP($B31,Area_GDP_80_09,Seq!C$1,FALSE)/10000),VLOOKUP($B31,Area_GDP_80_09,Seq!C$1,FALSE)/10000,".")</f>
        <v>4757547.7645724798</v>
      </c>
      <c r="AI31" s="27">
        <f>IF(ISNUMBER(VLOOKUP($B31,Area_GDP_80_09,Seq!D$1,FALSE)/10000),VLOOKUP($B31,Area_GDP_80_09,Seq!D$1,FALSE)/10000,".")</f>
        <v>4920411.43081553</v>
      </c>
      <c r="AJ31" s="27">
        <f>IF(ISNUMBER(VLOOKUP($B31,Area_GDP_80_09,Seq!E$1,FALSE)/10000),VLOOKUP($B31,Area_GDP_80_09,Seq!E$1,FALSE)/10000,".")</f>
        <v>5098497.2400517697</v>
      </c>
      <c r="AK31" s="27">
        <f>IF(ISNUMBER(VLOOKUP($B31,Area_GDP_80_09,Seq!F$1,FALSE)/10000),VLOOKUP($B31,Area_GDP_80_09,Seq!F$1,FALSE)/10000,".")</f>
        <v>5194074.50897374</v>
      </c>
      <c r="AL31" s="27">
        <f>IF(ISNUMBER(VLOOKUP($B31,Area_GDP_80_09,Seq!G$1,FALSE)/10000),VLOOKUP($B31,Area_GDP_80_09,Seq!G$1,FALSE)/10000,".")</f>
        <v>4813676.9786642902</v>
      </c>
      <c r="AM31" s="27">
        <f>IF(ISNUMBER(VLOOKUP($B31,Area_GDP_80_09,Seq!H$1,FALSE)/10000),VLOOKUP($B31,Area_GDP_80_09,Seq!H$1,FALSE)/10000,".")</f>
        <v>4461960.4312574696</v>
      </c>
      <c r="AN31" s="27">
        <f>IF(ISNUMBER(VLOOKUP($B31,Area_GDP_80_09,Seq!I$1,FALSE)/10000),VLOOKUP($B31,Area_GDP_80_09,Seq!I$1,FALSE)/10000,".")</f>
        <v>4614415.9279705593</v>
      </c>
      <c r="AO31" s="27">
        <f>IF(ISNUMBER(VLOOKUP($B31,Area_GDP_80_09,Seq!J$1,FALSE)/10000),VLOOKUP($B31,Area_GDP_80_09,Seq!J$1,FALSE)/10000,".")</f>
        <v>4813372.6918489505</v>
      </c>
      <c r="AP31" s="27">
        <f>IF(ISNUMBER(VLOOKUP($B31,Area_GDP_80_09,Seq!K$1,FALSE)/10000),VLOOKUP($B31,Area_GDP_80_09,Seq!K$1,FALSE)/10000,".")</f>
        <v>5138397.8239919292</v>
      </c>
      <c r="AQ31" s="27">
        <f>IF(ISNUMBER(VLOOKUP($B31,Area_GDP_80_09,Seq!L$1,FALSE)/10000),VLOOKUP($B31,Area_GDP_80_09,Seq!L$1,FALSE)/10000,".")</f>
        <v>5457251.3953416599</v>
      </c>
      <c r="AR31" s="27">
        <f>IF(ISNUMBER(VLOOKUP($B31,Area_GDP_80_09,Seq!M$1,FALSE)/10000),VLOOKUP($B31,Area_GDP_80_09,Seq!M$1,FALSE)/10000,".")</f>
        <v>5622986.2807653798</v>
      </c>
      <c r="AS31" s="27">
        <f>IF(ISNUMBER(VLOOKUP($B31,Area_GDP_80_09,Seq!N$1,FALSE)/10000),VLOOKUP($B31,Area_GDP_80_09,Seq!N$1,FALSE)/10000,".")</f>
        <v>5590466.6026538098</v>
      </c>
      <c r="AT31" s="27">
        <f>IF(ISNUMBER(VLOOKUP($B31,Area_GDP_80_09,Seq!O$1,FALSE)/10000),VLOOKUP($B31,Area_GDP_80_09,Seq!O$1,FALSE)/10000,".")</f>
        <v>5609340.1874311306</v>
      </c>
      <c r="AU31" s="27">
        <f>IF(ISNUMBER(VLOOKUP($B31,Area_GDP_80_09,Seq!P$1,FALSE)/10000),VLOOKUP($B31,Area_GDP_80_09,Seq!P$1,FALSE)/10000,".")</f>
        <v>5728051.0565452399</v>
      </c>
      <c r="AV31" s="27">
        <f>IF(ISNUMBER(VLOOKUP($B31,Area_GDP_80_09,Seq!Q$1,FALSE)/10000),VLOOKUP($B31,Area_GDP_80_09,Seq!Q$1,FALSE)/10000,".")</f>
        <v>5979376.3615668295</v>
      </c>
      <c r="AW31" s="27">
        <f>IF(ISNUMBER(VLOOKUP($B31,Area_GDP_80_09,Seq!R$1,FALSE)/10000),VLOOKUP($B31,Area_GDP_80_09,Seq!R$1,FALSE)/10000,".")</f>
        <v>6259132.9782579597</v>
      </c>
      <c r="AX31" s="27">
        <f>IF(ISNUMBER(VLOOKUP($B31,Area_GDP_80_09,Seq!S$1,FALSE)/10000),VLOOKUP($B31,Area_GDP_80_09,Seq!S$1,FALSE)/10000,".")</f>
        <v>6625033.9725954002</v>
      </c>
      <c r="AY31" s="27">
        <f>IF(ISNUMBER(VLOOKUP($B31,Area_GDP_80_09,Seq!T$1,FALSE)/10000),VLOOKUP($B31,Area_GDP_80_09,Seq!T$1,FALSE)/10000,".")</f>
        <v>6968565.9848920899</v>
      </c>
      <c r="AZ31" s="27">
        <f>IF(ISNUMBER(VLOOKUP($B31,Area_GDP_80_09,Seq!U$1,FALSE)/10000),VLOOKUP($B31,Area_GDP_80_09,Seq!U$1,FALSE)/10000,".")</f>
        <v>6928376.7185886502</v>
      </c>
      <c r="BA31" s="27">
        <f>IF(ISNUMBER(VLOOKUP($B31,Area_GDP_80_09,Seq!V$1,FALSE)/10000),VLOOKUP($B31,Area_GDP_80_09,Seq!V$1,FALSE)/10000,".")</f>
        <v>7163691.8557875706</v>
      </c>
      <c r="BB31" s="27">
        <f>IF(ISNUMBER(VLOOKUP($B31,Area_GDP_80_09,Seq!W$1,FALSE)/10000),VLOOKUP($B31,Area_GDP_80_09,Seq!W$1,FALSE)/10000,".")</f>
        <v>7591253.8424752392</v>
      </c>
      <c r="BC31" s="27">
        <f>IF(ISNUMBER(VLOOKUP($B31,Area_GDP_80_09,Seq!X$1,FALSE)/10000),VLOOKUP($B31,Area_GDP_80_09,Seq!X$1,FALSE)/10000,".")</f>
        <v>7724531.4675956601</v>
      </c>
      <c r="BD31" s="27">
        <f>IF(ISNUMBER(VLOOKUP($B31,Area_GDP_80_09,Seq!Y$1,FALSE)/10000),VLOOKUP($B31,Area_GDP_80_09,Seq!Y$1,FALSE)/10000,".")</f>
        <v>8068227.3266390702</v>
      </c>
      <c r="BE31" s="27">
        <f>IF(ISNUMBER(VLOOKUP($B31,Area_GDP_80_09,Seq!Z$1,FALSE)/10000),VLOOKUP($B31,Area_GDP_80_09,Seq!Z$1,FALSE)/10000,".")</f>
        <v>8465969.2054230999</v>
      </c>
      <c r="BF31" s="27">
        <f>IF(ISNUMBER(VLOOKUP($B31,Area_GDP_80_09,Seq!AA$1,FALSE)/10000),VLOOKUP($B31,Area_GDP_80_09,Seq!AA$1,FALSE)/10000,".")</f>
        <v>9006054.8959795702</v>
      </c>
      <c r="BG31" s="27">
        <f>IF(ISNUMBER(VLOOKUP($B31,Area_GDP_80_09,Seq!AB$1,FALSE)/10000),VLOOKUP($B31,Area_GDP_80_09,Seq!AB$1,FALSE)/10000,".")</f>
        <v>9452022.9498727303</v>
      </c>
      <c r="BH31" s="27">
        <f>IF(ISNUMBER(VLOOKUP($B31,Area_GDP_80_09,Seq!AC$1,FALSE)/10000),VLOOKUP($B31,Area_GDP_80_09,Seq!AC$1,FALSE)/10000,".")</f>
        <v>9956857.1503857691</v>
      </c>
      <c r="BI31" s="27">
        <f>IF(ISNUMBER(VLOOKUP($B31,Area_GDP_80_09,Seq!AD$1,FALSE)/10000),VLOOKUP($B31,Area_GDP_80_09,Seq!AD$1,FALSE)/10000,".")</f>
        <v>10661684.6806111</v>
      </c>
      <c r="BJ31" s="27">
        <f>IF(ISNUMBER(VLOOKUP($B31,Area_GDP_80_09,Seq!AE$1,FALSE)/10000),VLOOKUP($B31,Area_GDP_80_09,Seq!AE$1,FALSE)/10000,".")</f>
        <v>11070985.4327161</v>
      </c>
      <c r="BK31" s="27">
        <f>IF(ISNUMBER(VLOOKUP($B31,Area_GDP_80_09,Seq!AF$1,FALSE)/10000),VLOOKUP($B31,Area_GDP_80_09,Seq!AF$1,FALSE)/10000,".")</f>
        <v>11173687.588473087</v>
      </c>
      <c r="BL31" s="27"/>
      <c r="BM31" s="27"/>
      <c r="BN31" s="27">
        <f>CNPop!A$48</f>
        <v>5.0000000000000001E-3</v>
      </c>
      <c r="BO31" s="27">
        <f>CNPop!B$48</f>
        <v>6.0000000000000001E-3</v>
      </c>
      <c r="BP31" s="27">
        <f>CNPop!C$48</f>
        <v>6.0000000000000001E-3</v>
      </c>
      <c r="BQ31" s="27">
        <f>CNPop!D$48</f>
        <v>7.0000000000000001E-3</v>
      </c>
      <c r="BR31" s="27">
        <f>CNPop!E$48</f>
        <v>7.0000000000000001E-3</v>
      </c>
      <c r="BS31" s="27">
        <f>CNPop!F$48</f>
        <v>8.0000000000000002E-3</v>
      </c>
      <c r="BT31" s="27">
        <f>CNPop!G$48</f>
        <v>8.9999999999999993E-3</v>
      </c>
      <c r="BU31" s="27">
        <f>CNPop!H$48</f>
        <v>0.01</v>
      </c>
      <c r="BV31" s="27">
        <f>CNPop!I$48</f>
        <v>1.0999999999999999E-2</v>
      </c>
      <c r="BW31" s="27">
        <f>CNPop!J$48</f>
        <v>1.2E-2</v>
      </c>
      <c r="BX31" s="27">
        <f>CNPop!K$48</f>
        <v>1.4E-2</v>
      </c>
      <c r="BY31" s="27">
        <f>CNPop!L$48</f>
        <v>1.6E-2</v>
      </c>
      <c r="BZ31" s="27">
        <f>CNPop!M$48</f>
        <v>1.7000000000000001E-2</v>
      </c>
      <c r="CA31" s="27">
        <f>CNPop!N$48</f>
        <v>1.9E-2</v>
      </c>
      <c r="CB31" s="27">
        <f>CNPop!O$48</f>
        <v>2.1000000000000001E-2</v>
      </c>
      <c r="CC31" s="27">
        <f>CNPop!P$48</f>
        <v>2.3E-2</v>
      </c>
      <c r="CD31" s="27">
        <f>CNPop!Q$48</f>
        <v>2.5999999999999999E-2</v>
      </c>
      <c r="CE31" s="27">
        <f>CNPop!R$48</f>
        <v>2.8000000000000001E-2</v>
      </c>
      <c r="CF31" s="27">
        <f>CNPop!S$48</f>
        <v>0.03</v>
      </c>
      <c r="CG31" s="27">
        <f>CNPop!T$48</f>
        <v>3.3000000000000002E-2</v>
      </c>
      <c r="CH31" s="27">
        <f>CNPop!U$48</f>
        <v>3.5999999999999997E-2</v>
      </c>
      <c r="CI31" s="27">
        <f>CNPop!V$48</f>
        <v>3.9E-2</v>
      </c>
      <c r="CJ31" s="27">
        <f>CNPop!W$48</f>
        <v>4.2000000000000003E-2</v>
      </c>
      <c r="CK31" s="27">
        <f>CNPop!X$48</f>
        <v>4.4999999999999998E-2</v>
      </c>
      <c r="CL31" s="27">
        <f>CNPop!Y$48</f>
        <v>4.9000000000000002E-2</v>
      </c>
      <c r="CM31" s="27">
        <f>CNPop!Z$48</f>
        <v>5.1999999999999998E-2</v>
      </c>
      <c r="CN31" s="27">
        <f>CNPop!AA$48</f>
        <v>5.6000000000000001E-2</v>
      </c>
      <c r="CO31" s="27">
        <f>CNPop!AB$48</f>
        <v>0.06</v>
      </c>
      <c r="CP31" s="27">
        <f>CNPop!AC$48</f>
        <v>6.3E-2</v>
      </c>
      <c r="CQ31" s="27"/>
      <c r="CR31" s="27">
        <f t="shared" si="1"/>
        <v>0.10216819546047512</v>
      </c>
      <c r="CS31" s="27">
        <f t="shared" si="2"/>
        <v>0.10216819546047512</v>
      </c>
      <c r="CT31" s="27">
        <f t="shared" si="3"/>
        <v>0.10216819546047512</v>
      </c>
      <c r="CU31" s="27">
        <f t="shared" si="4"/>
        <v>0.10216819546047512</v>
      </c>
      <c r="CV31" s="27">
        <f t="shared" si="5"/>
        <v>0.10216819546047512</v>
      </c>
      <c r="CW31" s="27">
        <f t="shared" si="6"/>
        <v>0.10216819546047512</v>
      </c>
      <c r="CX31" s="27">
        <f t="shared" si="7"/>
        <v>0.10216819546047512</v>
      </c>
      <c r="CY31" s="27">
        <f t="shared" si="8"/>
        <v>0.10216819546047512</v>
      </c>
      <c r="CZ31" s="27">
        <f t="shared" si="9"/>
        <v>0.10216819546047512</v>
      </c>
      <c r="DA31" s="27">
        <f t="shared" si="10"/>
        <v>0.10216819546047512</v>
      </c>
      <c r="DB31" s="27">
        <f t="shared" si="11"/>
        <v>0.10216819546047512</v>
      </c>
      <c r="DC31" s="27">
        <f t="shared" si="12"/>
        <v>0.10216819546047512</v>
      </c>
      <c r="DD31" s="27">
        <f t="shared" si="13"/>
        <v>0.10216819546047512</v>
      </c>
      <c r="DE31" s="27">
        <f t="shared" si="14"/>
        <v>0.10216819546047512</v>
      </c>
      <c r="DF31" s="27">
        <f t="shared" si="15"/>
        <v>0.10216819546047512</v>
      </c>
      <c r="DG31" s="27">
        <f t="shared" si="16"/>
        <v>0.10216819546047512</v>
      </c>
      <c r="DH31" s="27">
        <f t="shared" si="17"/>
        <v>0.10216819546047512</v>
      </c>
      <c r="DI31" s="27">
        <f t="shared" si="18"/>
        <v>0.10216819546047512</v>
      </c>
      <c r="DJ31" s="27">
        <f t="shared" si="19"/>
        <v>0.10216819546047512</v>
      </c>
      <c r="DK31" s="27">
        <f t="shared" si="20"/>
        <v>0.10199720197969694</v>
      </c>
      <c r="DL31" s="27">
        <f t="shared" si="21"/>
        <v>0.10188720930401687</v>
      </c>
      <c r="DM31" s="27">
        <f t="shared" si="22"/>
        <v>0.10188243497136042</v>
      </c>
      <c r="DN31" s="27">
        <f t="shared" si="23"/>
        <v>0.10198245185715255</v>
      </c>
      <c r="DO31" s="27">
        <f t="shared" si="24"/>
        <v>0.10214551725623709</v>
      </c>
      <c r="DP31" s="27">
        <f t="shared" si="25"/>
        <v>0.10232049507575024</v>
      </c>
      <c r="DQ31" s="27">
        <f t="shared" si="26"/>
        <v>0.10244692018822933</v>
      </c>
      <c r="DR31" s="27">
        <f t="shared" si="27"/>
        <v>0.10248185409273437</v>
      </c>
      <c r="DS31" s="27">
        <f t="shared" si="28"/>
        <v>0.10242561882887934</v>
      </c>
      <c r="DT31" s="27">
        <f t="shared" si="36"/>
        <v>0.10228369528960418</v>
      </c>
      <c r="DU31" s="27" t="e">
        <f>IF(ISNA(VLOOKUP(CONCATENATE($B31,".SP.TER.TOTL.IN"),Area_pop_80_09,Seq!B$1,FALSE)),".",VLOOKUP(CONCATENATE($B31,".SP.TER.TOTL.IN"),Area_pop_80_09,Seq!B$1,FALSE)/VLOOKUP(CONCATENATE($B31,".SP.POP.TOTL"),Area_pop_80_09,Seq!B$1,FALSE))</f>
        <v>#VALUE!</v>
      </c>
      <c r="DV31" s="27" t="e">
        <f>IF(ISNA(VLOOKUP(CONCATENATE($B31,".SP.TER.TOTL.IN"),Area_pop_80_09,Seq!C$1,FALSE)),".",VLOOKUP(CONCATENATE($B31,".SP.TER.TOTL.IN"),Area_pop_80_09,Seq!C$1,FALSE)/VLOOKUP(CONCATENATE($B31,".SP.POP.TOTL"),Area_pop_80_09,Seq!C$1,FALSE))</f>
        <v>#VALUE!</v>
      </c>
      <c r="DW31" s="27" t="e">
        <f>IF(ISNA(VLOOKUP(CONCATENATE($B31,".SP.TER.TOTL.IN"),Area_pop_80_09,Seq!D$1,FALSE)),".",VLOOKUP(CONCATENATE($B31,".SP.TER.TOTL.IN"),Area_pop_80_09,Seq!D$1,FALSE)/VLOOKUP(CONCATENATE($B31,".SP.POP.TOTL"),Area_pop_80_09,Seq!D$1,FALSE))</f>
        <v>#VALUE!</v>
      </c>
      <c r="DX31" s="27" t="e">
        <f>IF(ISNA(VLOOKUP(CONCATENATE($B31,".SP.TER.TOTL.IN"),Area_pop_80_09,Seq!E$1,FALSE)),".",VLOOKUP(CONCATENATE($B31,".SP.TER.TOTL.IN"),Area_pop_80_09,Seq!E$1,FALSE)/VLOOKUP(CONCATENATE($B31,".SP.POP.TOTL"),Area_pop_80_09,Seq!E$1,FALSE))</f>
        <v>#VALUE!</v>
      </c>
      <c r="DY31" s="27" t="e">
        <f>IF(ISNA(VLOOKUP(CONCATENATE($B31,".SP.TER.TOTL.IN"),Area_pop_80_09,Seq!F$1,FALSE)),".",VLOOKUP(CONCATENATE($B31,".SP.TER.TOTL.IN"),Area_pop_80_09,Seq!F$1,FALSE)/VLOOKUP(CONCATENATE($B31,".SP.POP.TOTL"),Area_pop_80_09,Seq!F$1,FALSE))</f>
        <v>#VALUE!</v>
      </c>
      <c r="DZ31" s="27" t="e">
        <f>IF(ISNA(VLOOKUP(CONCATENATE($B31,".SP.TER.TOTL.IN"),Area_pop_80_09,Seq!G$1,FALSE)),".",VLOOKUP(CONCATENATE($B31,".SP.TER.TOTL.IN"),Area_pop_80_09,Seq!G$1,FALSE)/VLOOKUP(CONCATENATE($B31,".SP.POP.TOTL"),Area_pop_80_09,Seq!G$1,FALSE))</f>
        <v>#VALUE!</v>
      </c>
      <c r="EA31" s="27" t="e">
        <f>IF(ISNA(VLOOKUP(CONCATENATE($B31,".SP.TER.TOTL.IN"),Area_pop_80_09,Seq!H$1,FALSE)),".",VLOOKUP(CONCATENATE($B31,".SP.TER.TOTL.IN"),Area_pop_80_09,Seq!H$1,FALSE)/VLOOKUP(CONCATENATE($B31,".SP.POP.TOTL"),Area_pop_80_09,Seq!H$1,FALSE))</f>
        <v>#VALUE!</v>
      </c>
      <c r="EB31" s="27" t="e">
        <f>IF(ISNA(VLOOKUP(CONCATENATE($B31,".SP.TER.TOTL.IN"),Area_pop_80_09,Seq!I$1,FALSE)),".",VLOOKUP(CONCATENATE($B31,".SP.TER.TOTL.IN"),Area_pop_80_09,Seq!I$1,FALSE)/VLOOKUP(CONCATENATE($B31,".SP.POP.TOTL"),Area_pop_80_09,Seq!I$1,FALSE))</f>
        <v>#VALUE!</v>
      </c>
      <c r="EC31" s="27" t="e">
        <f>IF(ISNA(VLOOKUP(CONCATENATE($B31,".SP.TER.TOTL.IN"),Area_pop_80_09,Seq!J$1,FALSE)),".",VLOOKUP(CONCATENATE($B31,".SP.TER.TOTL.IN"),Area_pop_80_09,Seq!J$1,FALSE)/VLOOKUP(CONCATENATE($B31,".SP.POP.TOTL"),Area_pop_80_09,Seq!J$1,FALSE))</f>
        <v>#VALUE!</v>
      </c>
      <c r="ED31" s="27" t="e">
        <f>IF(ISNA(VLOOKUP(CONCATENATE($B31,".SP.TER.TOTL.IN"),Area_pop_80_09,Seq!K$1,FALSE)),".",VLOOKUP(CONCATENATE($B31,".SP.TER.TOTL.IN"),Area_pop_80_09,Seq!K$1,FALSE)/VLOOKUP(CONCATENATE($B31,".SP.POP.TOTL"),Area_pop_80_09,Seq!K$1,FALSE))</f>
        <v>#VALUE!</v>
      </c>
      <c r="EE31" s="27" t="e">
        <f>IF(ISNA(VLOOKUP(CONCATENATE($B31,".SP.TER.TOTL.IN"),Area_pop_80_09,Seq!L$1,FALSE)),".",VLOOKUP(CONCATENATE($B31,".SP.TER.TOTL.IN"),Area_pop_80_09,Seq!L$1,FALSE)/VLOOKUP(CONCATENATE($B31,".SP.POP.TOTL"),Area_pop_80_09,Seq!L$1,FALSE))</f>
        <v>#VALUE!</v>
      </c>
      <c r="EF31" s="27" t="e">
        <f>IF(ISNA(VLOOKUP(CONCATENATE($B31,".SP.TER.TOTL.IN"),Area_pop_80_09,Seq!M$1,FALSE)),".",VLOOKUP(CONCATENATE($B31,".SP.TER.TOTL.IN"),Area_pop_80_09,Seq!M$1,FALSE)/VLOOKUP(CONCATENATE($B31,".SP.POP.TOTL"),Area_pop_80_09,Seq!M$1,FALSE))</f>
        <v>#VALUE!</v>
      </c>
      <c r="EG31" s="27" t="e">
        <f>IF(ISNA(VLOOKUP(CONCATENATE($B31,".SP.TER.TOTL.IN"),Area_pop_80_09,Seq!N$1,FALSE)),".",VLOOKUP(CONCATENATE($B31,".SP.TER.TOTL.IN"),Area_pop_80_09,Seq!N$1,FALSE)/VLOOKUP(CONCATENATE($B31,".SP.POP.TOTL"),Area_pop_80_09,Seq!N$1,FALSE))</f>
        <v>#VALUE!</v>
      </c>
      <c r="EH31" s="27" t="e">
        <f>IF(ISNA(VLOOKUP(CONCATENATE($B31,".SP.TER.TOTL.IN"),Area_pop_80_09,Seq!O$1,FALSE)),".",VLOOKUP(CONCATENATE($B31,".SP.TER.TOTL.IN"),Area_pop_80_09,Seq!O$1,FALSE)/VLOOKUP(CONCATENATE($B31,".SP.POP.TOTL"),Area_pop_80_09,Seq!O$1,FALSE))</f>
        <v>#VALUE!</v>
      </c>
      <c r="EI31" s="27" t="e">
        <f>IF(ISNA(VLOOKUP(CONCATENATE($B31,".SP.TER.TOTL.IN"),Area_pop_80_09,Seq!P$1,FALSE)),".",VLOOKUP(CONCATENATE($B31,".SP.TER.TOTL.IN"),Area_pop_80_09,Seq!P$1,FALSE)/VLOOKUP(CONCATENATE($B31,".SP.POP.TOTL"),Area_pop_80_09,Seq!P$1,FALSE))</f>
        <v>#VALUE!</v>
      </c>
      <c r="EJ31" s="27" t="e">
        <f>IF(ISNA(VLOOKUP(CONCATENATE($B31,".SP.TER.TOTL.IN"),Area_pop_80_09,Seq!Q$1,FALSE)),".",VLOOKUP(CONCATENATE($B31,".SP.TER.TOTL.IN"),Area_pop_80_09,Seq!Q$1,FALSE)/VLOOKUP(CONCATENATE($B31,".SP.POP.TOTL"),Area_pop_80_09,Seq!Q$1,FALSE))</f>
        <v>#VALUE!</v>
      </c>
      <c r="EK31" s="27" t="e">
        <f>IF(ISNA(VLOOKUP(CONCATENATE($B31,".SP.TER.TOTL.IN"),Area_pop_80_09,Seq!R$1,FALSE)),".",VLOOKUP(CONCATENATE($B31,".SP.TER.TOTL.IN"),Area_pop_80_09,Seq!R$1,FALSE)/VLOOKUP(CONCATENATE($B31,".SP.POP.TOTL"),Area_pop_80_09,Seq!R$1,FALSE))</f>
        <v>#VALUE!</v>
      </c>
      <c r="EL31" s="27" t="e">
        <f>IF(ISNA(VLOOKUP(CONCATENATE($B31,".SP.TER.TOTL.IN"),Area_pop_80_09,Seq!S$1,FALSE)),".",VLOOKUP(CONCATENATE($B31,".SP.TER.TOTL.IN"),Area_pop_80_09,Seq!S$1,FALSE)/VLOOKUP(CONCATENATE($B31,".SP.POP.TOTL"),Area_pop_80_09,Seq!S$1,FALSE))</f>
        <v>#VALUE!</v>
      </c>
      <c r="EM31" s="27">
        <f>IF(ISNA(VLOOKUP(CONCATENATE($B31,".SP.TER.TOTL.IN"),Area_pop_80_09,Seq!T$1,FALSE)),".",VLOOKUP(CONCATENATE($B31,".SP.TER.TOTL.IN"),Area_pop_80_09,Seq!T$1,FALSE)/VLOOKUP(CONCATENATE($B31,".SP.POP.TOTL"),Area_pop_80_09,Seq!T$1,FALSE))</f>
        <v>0.10216819546047512</v>
      </c>
      <c r="EN31" s="27">
        <f>IF(ISNA(VLOOKUP(CONCATENATE($B31,".SP.TER.TOTL.IN"),Area_pop_80_09,Seq!U$1,FALSE)),".",VLOOKUP(CONCATENATE($B31,".SP.TER.TOTL.IN"),Area_pop_80_09,Seq!U$1,FALSE)/VLOOKUP(CONCATENATE($B31,".SP.POP.TOTL"),Area_pop_80_09,Seq!U$1,FALSE))</f>
        <v>0.10199720197969694</v>
      </c>
      <c r="EO31" s="27">
        <f>IF(ISNA(VLOOKUP(CONCATENATE($B31,".SP.TER.TOTL.IN"),Area_pop_80_09,Seq!V$1,FALSE)),".",VLOOKUP(CONCATENATE($B31,".SP.TER.TOTL.IN"),Area_pop_80_09,Seq!V$1,FALSE)/VLOOKUP(CONCATENATE($B31,".SP.POP.TOTL"),Area_pop_80_09,Seq!V$1,FALSE))</f>
        <v>0.10188720930401687</v>
      </c>
      <c r="EP31" s="27">
        <f>IF(ISNA(VLOOKUP(CONCATENATE($B31,".SP.TER.TOTL.IN"),Area_pop_80_09,Seq!W$1,FALSE)),".",VLOOKUP(CONCATENATE($B31,".SP.TER.TOTL.IN"),Area_pop_80_09,Seq!W$1,FALSE)/VLOOKUP(CONCATENATE($B31,".SP.POP.TOTL"),Area_pop_80_09,Seq!W$1,FALSE))</f>
        <v>0.10188243497136042</v>
      </c>
      <c r="EQ31" s="27">
        <f>IF(ISNA(VLOOKUP(CONCATENATE($B31,".SP.TER.TOTL.IN"),Area_pop_80_09,Seq!X$1,FALSE)),".",VLOOKUP(CONCATENATE($B31,".SP.TER.TOTL.IN"),Area_pop_80_09,Seq!X$1,FALSE)/VLOOKUP(CONCATENATE($B31,".SP.POP.TOTL"),Area_pop_80_09,Seq!X$1,FALSE))</f>
        <v>0.10198245185715255</v>
      </c>
      <c r="ER31" s="27">
        <f>IF(ISNA(VLOOKUP(CONCATENATE($B31,".SP.TER.TOTL.IN"),Area_pop_80_09,Seq!Y$1,FALSE)),".",VLOOKUP(CONCATENATE($B31,".SP.TER.TOTL.IN"),Area_pop_80_09,Seq!Y$1,FALSE)/VLOOKUP(CONCATENATE($B31,".SP.POP.TOTL"),Area_pop_80_09,Seq!Y$1,FALSE))</f>
        <v>0.10214551725623709</v>
      </c>
      <c r="ES31" s="27">
        <f>IF(ISNA(VLOOKUP(CONCATENATE($B31,".SP.TER.TOTL.IN"),Area_pop_80_09,Seq!Z$1,FALSE)),".",VLOOKUP(CONCATENATE($B31,".SP.TER.TOTL.IN"),Area_pop_80_09,Seq!Z$1,FALSE)/VLOOKUP(CONCATENATE($B31,".SP.POP.TOTL"),Area_pop_80_09,Seq!Z$1,FALSE))</f>
        <v>0.10232049507575024</v>
      </c>
      <c r="ET31" s="27">
        <f>IF(ISNA(VLOOKUP(CONCATENATE($B31,".SP.TER.TOTL.IN"),Area_pop_80_09,Seq!AA$1,FALSE)),".",VLOOKUP(CONCATENATE($B31,".SP.TER.TOTL.IN"),Area_pop_80_09,Seq!AA$1,FALSE)/VLOOKUP(CONCATENATE($B31,".SP.POP.TOTL"),Area_pop_80_09,Seq!AA$1,FALSE))</f>
        <v>0.10244692018822933</v>
      </c>
      <c r="EU31" s="27">
        <f>IF(ISNA(VLOOKUP(CONCATENATE($B31,".SP.TER.TOTL.IN"),Area_pop_80_09,Seq!AB$1,FALSE)),".",VLOOKUP(CONCATENATE($B31,".SP.TER.TOTL.IN"),Area_pop_80_09,Seq!AB$1,FALSE)/VLOOKUP(CONCATENATE($B31,".SP.POP.TOTL"),Area_pop_80_09,Seq!AB$1,FALSE))</f>
        <v>0.10248185409273437</v>
      </c>
      <c r="EV31" s="27">
        <f>IF(ISNA(VLOOKUP(CONCATENATE($B31,".SP.TER.TOTL.IN"),Area_pop_80_09,Seq!AC$1,FALSE)),".",VLOOKUP(CONCATENATE($B31,".SP.TER.TOTL.IN"),Area_pop_80_09,Seq!AC$1,FALSE)/VLOOKUP(CONCATENATE($B31,".SP.POP.TOTL"),Area_pop_80_09,Seq!AC$1,FALSE))</f>
        <v>0.10242561882887934</v>
      </c>
      <c r="EW31" s="27">
        <f>IF(ISNA(VLOOKUP(CONCATENATE($B31,".SP.TER.TOTL.IN"),Area_pop_80_09,Seq!AD$1,FALSE)),".",VLOOKUP(CONCATENATE($B31,".SP.TER.TOTL.IN"),Area_pop_80_09,Seq!AD$1,FALSE)/VLOOKUP(CONCATENATE($B31,".SP.POP.TOTL"),Area_pop_80_09,Seq!AD$1,FALSE))</f>
        <v>0.10228369528960418</v>
      </c>
      <c r="EX31" s="27"/>
      <c r="EY31" s="27"/>
      <c r="EZ31" s="27">
        <f t="shared" si="29"/>
        <v>2.1533154802140859E-2</v>
      </c>
      <c r="FA31" s="27">
        <f t="shared" si="30"/>
        <v>1.2814869349203268E-2</v>
      </c>
      <c r="FB31" s="27">
        <f t="shared" si="37"/>
        <v>1.4754270947933686E-2</v>
      </c>
      <c r="FC31" s="9">
        <f>IF(VLOOKUP($B31,EM_80!$B$1:$C$201,2,FALSE)&gt;0,VLOOKUP($B31,EM_80!$B$1:$C$201,2,FALSE),".")</f>
        <v>1036000</v>
      </c>
      <c r="FD31" s="9">
        <f t="shared" si="31"/>
        <v>800000</v>
      </c>
      <c r="FE31" s="9">
        <f t="shared" si="32"/>
        <v>1146250</v>
      </c>
      <c r="FF31">
        <f t="shared" si="33"/>
        <v>48111854</v>
      </c>
      <c r="FG31">
        <f t="shared" si="34"/>
        <v>62427480</v>
      </c>
      <c r="FH31">
        <f t="shared" si="35"/>
        <v>77689369</v>
      </c>
      <c r="FJ31" s="9" t="str">
        <f>IF(ISNA(VLOOKUP($B31,Area_EM_90,Seq!C$1,FALSE)),".",VLOOKUP($B31,Area_EM_90,Seq!C$1,FALSE))</f>
        <v>.</v>
      </c>
      <c r="FK31" s="9" t="str">
        <f>IF(ISNA(VLOOKUP($B31,Area_EM_90,Seq!D$1,FALSE)),".",VLOOKUP($B31,Area_EM_90,Seq!D$1,FALSE))</f>
        <v>.</v>
      </c>
      <c r="FL31" s="9" t="str">
        <f>IF(ISNA(VLOOKUP($B31,Area_EM_90,Seq!E$1,FALSE)),".",VLOOKUP($B31,Area_EM_90,Seq!E$1,FALSE))</f>
        <v>.</v>
      </c>
      <c r="FM31" s="9" t="str">
        <f>IF(ISNA(VLOOKUP($B31,Area_EM_90,Seq!F$1,FALSE)),".",VLOOKUP($B31,Area_EM_90,Seq!F$1,FALSE))</f>
        <v>.</v>
      </c>
      <c r="FN31" s="9" t="str">
        <f>IF(ISNA(VLOOKUP($B31,Area_EM_90,Seq!G$1,FALSE)),".",VLOOKUP($B31,Area_EM_90,Seq!G$1,FALSE))</f>
        <v>.</v>
      </c>
      <c r="FO31" s="9" t="str">
        <f>IF(ISNA(VLOOKUP($B31,Area_EM_90,Seq!H$1,FALSE)),".",VLOOKUP($B31,Area_EM_90,Seq!H$1,FALSE))</f>
        <v>.</v>
      </c>
      <c r="FP31" s="9" t="str">
        <f>IF(ISNA(VLOOKUP($B31,Area_EM_90,Seq!I$1,FALSE)),".",VLOOKUP($B31,Area_EM_90,Seq!I$1,FALSE))</f>
        <v>.</v>
      </c>
      <c r="FQ31" s="9" t="str">
        <f>IF(ISNA(VLOOKUP($B31,Area_EM_90,Seq!J$1,FALSE)),".",VLOOKUP($B31,Area_EM_90,Seq!J$1,FALSE))</f>
        <v>.</v>
      </c>
      <c r="FR31" s="9" t="str">
        <f>IF(ISNA(VLOOKUP($B31,Area_EM_00,Seq!C$1,FALSE)),".",VLOOKUP($B31,Area_EM_00,Seq!C$1,FALSE))</f>
        <v>.</v>
      </c>
      <c r="FS31" s="9" t="str">
        <f>IF(ISNA(VLOOKUP($B31,Area_EM_00,Seq!D$1,FALSE)),".",VLOOKUP($B31,Area_EM_00,Seq!D$1,FALSE))</f>
        <v>.</v>
      </c>
      <c r="FT31" s="9" t="str">
        <f>IF(ISNA(VLOOKUP($B31,Area_EM_00,Seq!E$1,FALSE)),".",VLOOKUP($B31,Area_EM_00,Seq!E$1,FALSE))</f>
        <v>.</v>
      </c>
      <c r="FU31" s="9" t="str">
        <f>IF(ISNA(VLOOKUP($B31,Area_EM_00,Seq!F$1,FALSE)),".",VLOOKUP($B31,Area_EM_00,Seq!F$1,FALSE))</f>
        <v>.</v>
      </c>
      <c r="FV31" s="9" t="str">
        <f>IF(ISNA(VLOOKUP($B31,Area_EM_00,Seq!G$1,FALSE)),".",VLOOKUP($B31,Area_EM_00,Seq!G$1,FALSE))</f>
        <v>.</v>
      </c>
      <c r="FW31" s="9" t="str">
        <f>IF(ISNA(VLOOKUP($B31,Area_EM_00,Seq!H$1,FALSE)),".",VLOOKUP($B31,Area_EM_00,Seq!H$1,FALSE))</f>
        <v>.</v>
      </c>
      <c r="FX31" s="9" t="str">
        <f>IF(ISNA(VLOOKUP($B31,Area_EM_00,Seq!I$1,FALSE)),".",VLOOKUP($B31,Area_EM_00,Seq!I$1,FALSE))</f>
        <v>.</v>
      </c>
      <c r="FY31" s="9" t="str">
        <f>IF(ISNA(VLOOKUP($B31,Area_EM_00,Seq!J$1,FALSE)),".",VLOOKUP($B31,Area_EM_00,Seq!J$1,FALSE))</f>
        <v>.</v>
      </c>
      <c r="GA31" s="27"/>
    </row>
    <row r="32" spans="1:183">
      <c r="A32" s="25" t="s">
        <v>3993</v>
      </c>
      <c r="B32" s="26" t="str">
        <f t="shared" si="0"/>
        <v>Qatar</v>
      </c>
      <c r="C32" s="27">
        <f>GDP!C$42/10000</f>
        <v>18294194.281532999</v>
      </c>
      <c r="D32" s="27">
        <f>GDP!D$42/10000</f>
        <v>19245492.3841727</v>
      </c>
      <c r="E32" s="27">
        <f>GDP!E$42/10000</f>
        <v>20996832.1911324</v>
      </c>
      <c r="F32" s="27">
        <f>GDP!F$42/10000</f>
        <v>23285486.8999658</v>
      </c>
      <c r="G32" s="27">
        <f>GDP!G$42/10000</f>
        <v>26824880.9087606</v>
      </c>
      <c r="H32" s="27">
        <f>GDP!H$42/10000</f>
        <v>30446239.831443299</v>
      </c>
      <c r="I32" s="27">
        <f>GDP!I$42/10000</f>
        <v>33125508.936610304</v>
      </c>
      <c r="J32" s="27">
        <f>GDP!J$42/10000</f>
        <v>36968067.973257102</v>
      </c>
      <c r="K32" s="27">
        <f>GDP!K$42/10000</f>
        <v>41145459.654235199</v>
      </c>
      <c r="L32" s="27">
        <f>GDP!L$42/10000</f>
        <v>42832423.5000588</v>
      </c>
      <c r="M32" s="27">
        <f>GDP!M$42/10000</f>
        <v>44460055.593061104</v>
      </c>
      <c r="N32" s="27">
        <f>GDP!N$42/10000</f>
        <v>48550380.707622699</v>
      </c>
      <c r="O32" s="27">
        <f>GDP!O$42/10000</f>
        <v>55444534.768105105</v>
      </c>
      <c r="P32" s="27">
        <f>GDP!P$42/10000</f>
        <v>63206769.635639794</v>
      </c>
      <c r="Q32" s="27">
        <f>GDP!Q$42/10000</f>
        <v>71486856.457908601</v>
      </c>
      <c r="R32" s="27">
        <f>GDP!R$42/10000</f>
        <v>79278923.811820701</v>
      </c>
      <c r="S32" s="27">
        <f>GDP!S$42/10000</f>
        <v>87206816.193002701</v>
      </c>
      <c r="T32" s="27">
        <f>GDP!T$42/10000</f>
        <v>95317050.098951995</v>
      </c>
      <c r="U32" s="27">
        <f>GDP!U$42/10000</f>
        <v>102751780.00667</v>
      </c>
      <c r="V32" s="27">
        <f>GDP!V$42/10000</f>
        <v>110560915.287177</v>
      </c>
      <c r="W32" s="27">
        <f>GDP!W$42/10000</f>
        <v>119848032.17129999</v>
      </c>
      <c r="X32" s="27">
        <f>GDP!X$42/10000</f>
        <v>129795418.841518</v>
      </c>
      <c r="Y32" s="27">
        <f>GDP!Y$42/10000</f>
        <v>141606801.95609599</v>
      </c>
      <c r="Z32" s="27">
        <f>GDP!Z$42/10000</f>
        <v>155767482.15170601</v>
      </c>
      <c r="AA32" s="27">
        <f>GDP!AA$42/10000</f>
        <v>171499997.84902799</v>
      </c>
      <c r="AB32" s="27">
        <f>GDP!AB$42/10000</f>
        <v>189335997.62532699</v>
      </c>
      <c r="AC32" s="27">
        <f>GDP!AC$42/10000</f>
        <v>211298973.34986499</v>
      </c>
      <c r="AD32" s="27">
        <f>GDP!AD$42/10000</f>
        <v>238767839.88534701</v>
      </c>
      <c r="AE32" s="27">
        <f>GDP!AE$42/10000</f>
        <v>260256945.47502899</v>
      </c>
      <c r="AF32" s="27">
        <f>GDP!AF$42/10000</f>
        <v>293754553.91439533</v>
      </c>
      <c r="AG32" s="27"/>
      <c r="AH32" s="27" t="str">
        <f>IF(ISNUMBER(VLOOKUP($B32,Area_GDP_80_09,Seq!C$1,FALSE)/10000),VLOOKUP($B32,Area_GDP_80_09,Seq!C$1,FALSE)/10000,".")</f>
        <v>.</v>
      </c>
      <c r="AI32" s="27" t="str">
        <f>IF(ISNUMBER(VLOOKUP($B32,Area_GDP_80_09,Seq!D$1,FALSE)/10000),VLOOKUP($B32,Area_GDP_80_09,Seq!D$1,FALSE)/10000,".")</f>
        <v>.</v>
      </c>
      <c r="AJ32" s="27" t="str">
        <f>IF(ISNUMBER(VLOOKUP($B32,Area_GDP_80_09,Seq!E$1,FALSE)/10000),VLOOKUP($B32,Area_GDP_80_09,Seq!E$1,FALSE)/10000,".")</f>
        <v>.</v>
      </c>
      <c r="AK32" s="27" t="str">
        <f>IF(ISNUMBER(VLOOKUP($B32,Area_GDP_80_09,Seq!F$1,FALSE)/10000),VLOOKUP($B32,Area_GDP_80_09,Seq!F$1,FALSE)/10000,".")</f>
        <v>.</v>
      </c>
      <c r="AL32" s="27" t="str">
        <f>IF(ISNUMBER(VLOOKUP($B32,Area_GDP_80_09,Seq!G$1,FALSE)/10000),VLOOKUP($B32,Area_GDP_80_09,Seq!G$1,FALSE)/10000,".")</f>
        <v>.</v>
      </c>
      <c r="AM32" s="27" t="str">
        <f>IF(ISNUMBER(VLOOKUP($B32,Area_GDP_80_09,Seq!H$1,FALSE)/10000),VLOOKUP($B32,Area_GDP_80_09,Seq!H$1,FALSE)/10000,".")</f>
        <v>.</v>
      </c>
      <c r="AN32" s="27" t="str">
        <f>IF(ISNUMBER(VLOOKUP($B32,Area_GDP_80_09,Seq!I$1,FALSE)/10000),VLOOKUP($B32,Area_GDP_80_09,Seq!I$1,FALSE)/10000,".")</f>
        <v>.</v>
      </c>
      <c r="AO32" s="27" t="str">
        <f>IF(ISNUMBER(VLOOKUP($B32,Area_GDP_80_09,Seq!J$1,FALSE)/10000),VLOOKUP($B32,Area_GDP_80_09,Seq!J$1,FALSE)/10000,".")</f>
        <v>.</v>
      </c>
      <c r="AP32" s="27" t="str">
        <f>IF(ISNUMBER(VLOOKUP($B32,Area_GDP_80_09,Seq!K$1,FALSE)/10000),VLOOKUP($B32,Area_GDP_80_09,Seq!K$1,FALSE)/10000,".")</f>
        <v>.</v>
      </c>
      <c r="AQ32" s="27" t="str">
        <f>IF(ISNUMBER(VLOOKUP($B32,Area_GDP_80_09,Seq!L$1,FALSE)/10000),VLOOKUP($B32,Area_GDP_80_09,Seq!L$1,FALSE)/10000,".")</f>
        <v>.</v>
      </c>
      <c r="AR32" s="27" t="str">
        <f>IF(ISNUMBER(VLOOKUP($B32,Area_GDP_80_09,Seq!M$1,FALSE)/10000),VLOOKUP($B32,Area_GDP_80_09,Seq!M$1,FALSE)/10000,".")</f>
        <v>.</v>
      </c>
      <c r="AS32" s="27" t="str">
        <f>IF(ISNUMBER(VLOOKUP($B32,Area_GDP_80_09,Seq!N$1,FALSE)/10000),VLOOKUP($B32,Area_GDP_80_09,Seq!N$1,FALSE)/10000,".")</f>
        <v>.</v>
      </c>
      <c r="AT32" s="27" t="str">
        <f>IF(ISNUMBER(VLOOKUP($B32,Area_GDP_80_09,Seq!O$1,FALSE)/10000),VLOOKUP($B32,Area_GDP_80_09,Seq!O$1,FALSE)/10000,".")</f>
        <v>.</v>
      </c>
      <c r="AU32" s="27" t="str">
        <f>IF(ISNUMBER(VLOOKUP($B32,Area_GDP_80_09,Seq!P$1,FALSE)/10000),VLOOKUP($B32,Area_GDP_80_09,Seq!P$1,FALSE)/10000,".")</f>
        <v>.</v>
      </c>
      <c r="AV32" s="27" t="str">
        <f>IF(ISNUMBER(VLOOKUP($B32,Area_GDP_80_09,Seq!Q$1,FALSE)/10000),VLOOKUP($B32,Area_GDP_80_09,Seq!Q$1,FALSE)/10000,".")</f>
        <v>.</v>
      </c>
      <c r="AW32" s="27" t="str">
        <f>IF(ISNUMBER(VLOOKUP($B32,Area_GDP_80_09,Seq!R$1,FALSE)/10000),VLOOKUP($B32,Area_GDP_80_09,Seq!R$1,FALSE)/10000,".")</f>
        <v>.</v>
      </c>
      <c r="AX32" s="27" t="str">
        <f>IF(ISNUMBER(VLOOKUP($B32,Area_GDP_80_09,Seq!S$1,FALSE)/10000),VLOOKUP($B32,Area_GDP_80_09,Seq!S$1,FALSE)/10000,".")</f>
        <v>.</v>
      </c>
      <c r="AY32" s="27" t="str">
        <f>IF(ISNUMBER(VLOOKUP($B32,Area_GDP_80_09,Seq!T$1,FALSE)/10000),VLOOKUP($B32,Area_GDP_80_09,Seq!T$1,FALSE)/10000,".")</f>
        <v>.</v>
      </c>
      <c r="AZ32" s="27" t="str">
        <f>IF(ISNUMBER(VLOOKUP($B32,Area_GDP_80_09,Seq!U$1,FALSE)/10000),VLOOKUP($B32,Area_GDP_80_09,Seq!U$1,FALSE)/10000,".")</f>
        <v>.</v>
      </c>
      <c r="BA32" s="27" t="str">
        <f>IF(ISNUMBER(VLOOKUP($B32,Area_GDP_80_09,Seq!V$1,FALSE)/10000),VLOOKUP($B32,Area_GDP_80_09,Seq!V$1,FALSE)/10000,".")</f>
        <v>.</v>
      </c>
      <c r="BB32" s="27">
        <f>IF(ISNUMBER(VLOOKUP($B32,Area_GDP_80_09,Seq!W$1,FALSE)/10000),VLOOKUP($B32,Area_GDP_80_09,Seq!W$1,FALSE)/10000,".")</f>
        <v>1775988.95980531</v>
      </c>
      <c r="BC32" s="27">
        <f>IF(ISNUMBER(VLOOKUP($B32,Area_GDP_80_09,Seq!X$1,FALSE)/10000),VLOOKUP($B32,Area_GDP_80_09,Seq!X$1,FALSE)/10000,".")</f>
        <v>1835088.9420233602</v>
      </c>
      <c r="BD32" s="27">
        <f>IF(ISNUMBER(VLOOKUP($B32,Area_GDP_80_09,Seq!Y$1,FALSE)/10000),VLOOKUP($B32,Area_GDP_80_09,Seq!Y$1,FALSE)/10000,".")</f>
        <v>1965994.2528312302</v>
      </c>
      <c r="BE32" s="27">
        <f>IF(ISNUMBER(VLOOKUP($B32,Area_GDP_80_09,Seq!Z$1,FALSE)/10000),VLOOKUP($B32,Area_GDP_80_09,Seq!Z$1,FALSE)/10000,".")</f>
        <v>2034608.8722643398</v>
      </c>
      <c r="BF32" s="27">
        <f>IF(ISNUMBER(VLOOKUP($B32,Area_GDP_80_09,Seq!AA$1,FALSE)/10000),VLOOKUP($B32,Area_GDP_80_09,Seq!AA$1,FALSE)/10000,".")</f>
        <v>2458685.73883186</v>
      </c>
      <c r="BG32" s="27">
        <f>IF(ISNUMBER(VLOOKUP($B32,Area_GDP_80_09,Seq!AB$1,FALSE)/10000),VLOOKUP($B32,Area_GDP_80_09,Seq!AB$1,FALSE)/10000,".")</f>
        <v>2607930.4410089501</v>
      </c>
      <c r="BH32" s="27">
        <f>IF(ISNUMBER(VLOOKUP($B32,Area_GDP_80_09,Seq!AC$1,FALSE)/10000),VLOOKUP($B32,Area_GDP_80_09,Seq!AC$1,FALSE)/10000,".")</f>
        <v>2926886.37617015</v>
      </c>
      <c r="BI32" s="27" t="str">
        <f>IF(ISNUMBER(VLOOKUP($B32,Area_GDP_80_09,Seq!AD$1,FALSE)/10000),VLOOKUP($B32,Area_GDP_80_09,Seq!AD$1,FALSE)/10000,".")</f>
        <v>.</v>
      </c>
      <c r="BJ32" s="27" t="str">
        <f>IF(ISNUMBER(VLOOKUP($B32,Area_GDP_80_09,Seq!AE$1,FALSE)/10000),VLOOKUP($B32,Area_GDP_80_09,Seq!AE$1,FALSE)/10000,".")</f>
        <v>.</v>
      </c>
      <c r="BK32" s="27">
        <f>IF(ISNUMBER(VLOOKUP($B32,Area_GDP_80_09,Seq!AF$1,FALSE)/10000),VLOOKUP($B32,Area_GDP_80_09,Seq!AF$1,FALSE)/10000,".")</f>
        <v>5421509.3681121161</v>
      </c>
      <c r="BL32" s="27"/>
      <c r="BM32" s="27"/>
      <c r="BN32" s="27">
        <f>CNPop!A$48</f>
        <v>5.0000000000000001E-3</v>
      </c>
      <c r="BO32" s="27">
        <f>CNPop!B$48</f>
        <v>6.0000000000000001E-3</v>
      </c>
      <c r="BP32" s="27">
        <f>CNPop!C$48</f>
        <v>6.0000000000000001E-3</v>
      </c>
      <c r="BQ32" s="27">
        <f>CNPop!D$48</f>
        <v>7.0000000000000001E-3</v>
      </c>
      <c r="BR32" s="27">
        <f>CNPop!E$48</f>
        <v>7.0000000000000001E-3</v>
      </c>
      <c r="BS32" s="27">
        <f>CNPop!F$48</f>
        <v>8.0000000000000002E-3</v>
      </c>
      <c r="BT32" s="27">
        <f>CNPop!G$48</f>
        <v>8.9999999999999993E-3</v>
      </c>
      <c r="BU32" s="27">
        <f>CNPop!H$48</f>
        <v>0.01</v>
      </c>
      <c r="BV32" s="27">
        <f>CNPop!I$48</f>
        <v>1.0999999999999999E-2</v>
      </c>
      <c r="BW32" s="27">
        <f>CNPop!J$48</f>
        <v>1.2E-2</v>
      </c>
      <c r="BX32" s="27">
        <f>CNPop!K$48</f>
        <v>1.4E-2</v>
      </c>
      <c r="BY32" s="27">
        <f>CNPop!L$48</f>
        <v>1.6E-2</v>
      </c>
      <c r="BZ32" s="27">
        <f>CNPop!M$48</f>
        <v>1.7000000000000001E-2</v>
      </c>
      <c r="CA32" s="27">
        <f>CNPop!N$48</f>
        <v>1.9E-2</v>
      </c>
      <c r="CB32" s="27">
        <f>CNPop!O$48</f>
        <v>2.1000000000000001E-2</v>
      </c>
      <c r="CC32" s="27">
        <f>CNPop!P$48</f>
        <v>2.3E-2</v>
      </c>
      <c r="CD32" s="27">
        <f>CNPop!Q$48</f>
        <v>2.5999999999999999E-2</v>
      </c>
      <c r="CE32" s="27">
        <f>CNPop!R$48</f>
        <v>2.8000000000000001E-2</v>
      </c>
      <c r="CF32" s="27">
        <f>CNPop!S$48</f>
        <v>0.03</v>
      </c>
      <c r="CG32" s="27">
        <f>CNPop!T$48</f>
        <v>3.3000000000000002E-2</v>
      </c>
      <c r="CH32" s="27">
        <f>CNPop!U$48</f>
        <v>3.5999999999999997E-2</v>
      </c>
      <c r="CI32" s="27">
        <f>CNPop!V$48</f>
        <v>3.9E-2</v>
      </c>
      <c r="CJ32" s="27">
        <f>CNPop!W$48</f>
        <v>4.2000000000000003E-2</v>
      </c>
      <c r="CK32" s="27">
        <f>CNPop!X$48</f>
        <v>4.4999999999999998E-2</v>
      </c>
      <c r="CL32" s="27">
        <f>CNPop!Y$48</f>
        <v>4.9000000000000002E-2</v>
      </c>
      <c r="CM32" s="27">
        <f>CNPop!Z$48</f>
        <v>5.1999999999999998E-2</v>
      </c>
      <c r="CN32" s="27">
        <f>CNPop!AA$48</f>
        <v>5.6000000000000001E-2</v>
      </c>
      <c r="CO32" s="27">
        <f>CNPop!AB$48</f>
        <v>0.06</v>
      </c>
      <c r="CP32" s="27">
        <f>CNPop!AC$48</f>
        <v>6.3E-2</v>
      </c>
      <c r="CQ32" s="27"/>
      <c r="CR32" s="27">
        <f t="shared" si="1"/>
        <v>5.7969329890487614E-2</v>
      </c>
      <c r="CS32" s="27">
        <f t="shared" si="2"/>
        <v>5.7969329890487614E-2</v>
      </c>
      <c r="CT32" s="27">
        <f t="shared" si="3"/>
        <v>5.7969329890487614E-2</v>
      </c>
      <c r="CU32" s="27">
        <f t="shared" si="4"/>
        <v>5.7969329890487614E-2</v>
      </c>
      <c r="CV32" s="27">
        <f t="shared" si="5"/>
        <v>5.7969329890487614E-2</v>
      </c>
      <c r="CW32" s="27">
        <f t="shared" si="6"/>
        <v>5.7969329890487614E-2</v>
      </c>
      <c r="CX32" s="27">
        <f t="shared" si="7"/>
        <v>5.7969329890487614E-2</v>
      </c>
      <c r="CY32" s="27">
        <f t="shared" si="8"/>
        <v>5.7969329890487614E-2</v>
      </c>
      <c r="CZ32" s="27">
        <f t="shared" si="9"/>
        <v>5.7969329890487614E-2</v>
      </c>
      <c r="DA32" s="27">
        <f t="shared" si="10"/>
        <v>5.7969329890487614E-2</v>
      </c>
      <c r="DB32" s="27">
        <f t="shared" si="11"/>
        <v>5.7969329890487614E-2</v>
      </c>
      <c r="DC32" s="27">
        <f t="shared" si="12"/>
        <v>5.7969329890487614E-2</v>
      </c>
      <c r="DD32" s="27">
        <f t="shared" si="13"/>
        <v>6.3969502461380875E-2</v>
      </c>
      <c r="DE32" s="27">
        <f t="shared" si="14"/>
        <v>6.3969502461380875E-2</v>
      </c>
      <c r="DF32" s="27">
        <f t="shared" si="15"/>
        <v>6.3969502461380875E-2</v>
      </c>
      <c r="DG32" s="27">
        <f t="shared" si="16"/>
        <v>6.3969502461380875E-2</v>
      </c>
      <c r="DH32" s="27">
        <f t="shared" si="17"/>
        <v>6.3969502461380875E-2</v>
      </c>
      <c r="DI32" s="27">
        <f t="shared" si="18"/>
        <v>6.3969502461380875E-2</v>
      </c>
      <c r="DJ32" s="27">
        <f t="shared" si="19"/>
        <v>6.3969502461380875E-2</v>
      </c>
      <c r="DK32" s="27">
        <f t="shared" si="20"/>
        <v>6.1540940507993046E-2</v>
      </c>
      <c r="DL32" s="27">
        <f t="shared" si="21"/>
        <v>6.0907854355505768E-2</v>
      </c>
      <c r="DM32" s="27">
        <f t="shared" si="22"/>
        <v>6.3215943973961464E-2</v>
      </c>
      <c r="DN32" s="27">
        <f t="shared" si="23"/>
        <v>6.7936557096130001E-2</v>
      </c>
      <c r="DO32" s="27">
        <f t="shared" si="24"/>
        <v>7.3528527214864553E-2</v>
      </c>
      <c r="DP32" s="27">
        <f t="shared" si="25"/>
        <v>7.8786707785576102E-2</v>
      </c>
      <c r="DQ32" s="27">
        <f t="shared" si="26"/>
        <v>8.2915932096959813E-2</v>
      </c>
      <c r="DR32" s="27">
        <f t="shared" si="27"/>
        <v>8.530322094488646E-2</v>
      </c>
      <c r="DS32" s="27">
        <f t="shared" si="28"/>
        <v>8.7153741408092636E-2</v>
      </c>
      <c r="DT32" s="27">
        <f t="shared" si="36"/>
        <v>8.9223507294306489E-2</v>
      </c>
      <c r="DU32" s="27" t="e">
        <f>IF(ISNA(VLOOKUP(CONCATENATE($B32,".SP.TER.TOTL.IN"),Area_pop_80_09,Seq!B$1,FALSE)),".",VLOOKUP(CONCATENATE($B32,".SP.TER.TOTL.IN"),Area_pop_80_09,Seq!B$1,FALSE)/VLOOKUP(CONCATENATE($B32,".SP.POP.TOTL"),Area_pop_80_09,Seq!B$1,FALSE))</f>
        <v>#VALUE!</v>
      </c>
      <c r="DV32" s="27" t="e">
        <f>IF(ISNA(VLOOKUP(CONCATENATE($B32,".SP.TER.TOTL.IN"),Area_pop_80_09,Seq!C$1,FALSE)),".",VLOOKUP(CONCATENATE($B32,".SP.TER.TOTL.IN"),Area_pop_80_09,Seq!C$1,FALSE)/VLOOKUP(CONCATENATE($B32,".SP.POP.TOTL"),Area_pop_80_09,Seq!C$1,FALSE))</f>
        <v>#VALUE!</v>
      </c>
      <c r="DW32" s="27" t="e">
        <f>IF(ISNA(VLOOKUP(CONCATENATE($B32,".SP.TER.TOTL.IN"),Area_pop_80_09,Seq!D$1,FALSE)),".",VLOOKUP(CONCATENATE($B32,".SP.TER.TOTL.IN"),Area_pop_80_09,Seq!D$1,FALSE)/VLOOKUP(CONCATENATE($B32,".SP.POP.TOTL"),Area_pop_80_09,Seq!D$1,FALSE))</f>
        <v>#VALUE!</v>
      </c>
      <c r="DX32" s="27" t="e">
        <f>IF(ISNA(VLOOKUP(CONCATENATE($B32,".SP.TER.TOTL.IN"),Area_pop_80_09,Seq!E$1,FALSE)),".",VLOOKUP(CONCATENATE($B32,".SP.TER.TOTL.IN"),Area_pop_80_09,Seq!E$1,FALSE)/VLOOKUP(CONCATENATE($B32,".SP.POP.TOTL"),Area_pop_80_09,Seq!E$1,FALSE))</f>
        <v>#VALUE!</v>
      </c>
      <c r="DY32" s="27" t="e">
        <f>IF(ISNA(VLOOKUP(CONCATENATE($B32,".SP.TER.TOTL.IN"),Area_pop_80_09,Seq!F$1,FALSE)),".",VLOOKUP(CONCATENATE($B32,".SP.TER.TOTL.IN"),Area_pop_80_09,Seq!F$1,FALSE)/VLOOKUP(CONCATENATE($B32,".SP.POP.TOTL"),Area_pop_80_09,Seq!F$1,FALSE))</f>
        <v>#VALUE!</v>
      </c>
      <c r="DZ32" s="27" t="e">
        <f>IF(ISNA(VLOOKUP(CONCATENATE($B32,".SP.TER.TOTL.IN"),Area_pop_80_09,Seq!G$1,FALSE)),".",VLOOKUP(CONCATENATE($B32,".SP.TER.TOTL.IN"),Area_pop_80_09,Seq!G$1,FALSE)/VLOOKUP(CONCATENATE($B32,".SP.POP.TOTL"),Area_pop_80_09,Seq!G$1,FALSE))</f>
        <v>#VALUE!</v>
      </c>
      <c r="EA32" s="27" t="e">
        <f>IF(ISNA(VLOOKUP(CONCATENATE($B32,".SP.TER.TOTL.IN"),Area_pop_80_09,Seq!H$1,FALSE)),".",VLOOKUP(CONCATENATE($B32,".SP.TER.TOTL.IN"),Area_pop_80_09,Seq!H$1,FALSE)/VLOOKUP(CONCATENATE($B32,".SP.POP.TOTL"),Area_pop_80_09,Seq!H$1,FALSE))</f>
        <v>#VALUE!</v>
      </c>
      <c r="EB32" s="27" t="e">
        <f>IF(ISNA(VLOOKUP(CONCATENATE($B32,".SP.TER.TOTL.IN"),Area_pop_80_09,Seq!I$1,FALSE)),".",VLOOKUP(CONCATENATE($B32,".SP.TER.TOTL.IN"),Area_pop_80_09,Seq!I$1,FALSE)/VLOOKUP(CONCATENATE($B32,".SP.POP.TOTL"),Area_pop_80_09,Seq!I$1,FALSE))</f>
        <v>#VALUE!</v>
      </c>
      <c r="EC32" s="27" t="e">
        <f>IF(ISNA(VLOOKUP(CONCATENATE($B32,".SP.TER.TOTL.IN"),Area_pop_80_09,Seq!J$1,FALSE)),".",VLOOKUP(CONCATENATE($B32,".SP.TER.TOTL.IN"),Area_pop_80_09,Seq!J$1,FALSE)/VLOOKUP(CONCATENATE($B32,".SP.POP.TOTL"),Area_pop_80_09,Seq!J$1,FALSE))</f>
        <v>#VALUE!</v>
      </c>
      <c r="ED32" s="27" t="e">
        <f>IF(ISNA(VLOOKUP(CONCATENATE($B32,".SP.TER.TOTL.IN"),Area_pop_80_09,Seq!K$1,FALSE)),".",VLOOKUP(CONCATENATE($B32,".SP.TER.TOTL.IN"),Area_pop_80_09,Seq!K$1,FALSE)/VLOOKUP(CONCATENATE($B32,".SP.POP.TOTL"),Area_pop_80_09,Seq!K$1,FALSE))</f>
        <v>#VALUE!</v>
      </c>
      <c r="EE32" s="27" t="e">
        <f>IF(ISNA(VLOOKUP(CONCATENATE($B32,".SP.TER.TOTL.IN"),Area_pop_80_09,Seq!L$1,FALSE)),".",VLOOKUP(CONCATENATE($B32,".SP.TER.TOTL.IN"),Area_pop_80_09,Seq!L$1,FALSE)/VLOOKUP(CONCATENATE($B32,".SP.POP.TOTL"),Area_pop_80_09,Seq!L$1,FALSE))</f>
        <v>#VALUE!</v>
      </c>
      <c r="EF32" s="27">
        <f>IF(ISNA(VLOOKUP(CONCATENATE($B32,".SP.TER.TOTL.IN"),Area_pop_80_09,Seq!M$1,FALSE)),".",VLOOKUP(CONCATENATE($B32,".SP.TER.TOTL.IN"),Area_pop_80_09,Seq!M$1,FALSE)/VLOOKUP(CONCATENATE($B32,".SP.POP.TOTL"),Area_pop_80_09,Seq!M$1,FALSE))</f>
        <v>5.7969329890487614E-2</v>
      </c>
      <c r="EG32" s="27" t="e">
        <f>IF(ISNA(VLOOKUP(CONCATENATE($B32,".SP.TER.TOTL.IN"),Area_pop_80_09,Seq!N$1,FALSE)),".",VLOOKUP(CONCATENATE($B32,".SP.TER.TOTL.IN"),Area_pop_80_09,Seq!N$1,FALSE)/VLOOKUP(CONCATENATE($B32,".SP.POP.TOTL"),Area_pop_80_09,Seq!N$1,FALSE))</f>
        <v>#VALUE!</v>
      </c>
      <c r="EH32" s="27" t="e">
        <f>IF(ISNA(VLOOKUP(CONCATENATE($B32,".SP.TER.TOTL.IN"),Area_pop_80_09,Seq!O$1,FALSE)),".",VLOOKUP(CONCATENATE($B32,".SP.TER.TOTL.IN"),Area_pop_80_09,Seq!O$1,FALSE)/VLOOKUP(CONCATENATE($B32,".SP.POP.TOTL"),Area_pop_80_09,Seq!O$1,FALSE))</f>
        <v>#VALUE!</v>
      </c>
      <c r="EI32" s="27" t="e">
        <f>IF(ISNA(VLOOKUP(CONCATENATE($B32,".SP.TER.TOTL.IN"),Area_pop_80_09,Seq!P$1,FALSE)),".",VLOOKUP(CONCATENATE($B32,".SP.TER.TOTL.IN"),Area_pop_80_09,Seq!P$1,FALSE)/VLOOKUP(CONCATENATE($B32,".SP.POP.TOTL"),Area_pop_80_09,Seq!P$1,FALSE))</f>
        <v>#VALUE!</v>
      </c>
      <c r="EJ32" s="27" t="e">
        <f>IF(ISNA(VLOOKUP(CONCATENATE($B32,".SP.TER.TOTL.IN"),Area_pop_80_09,Seq!Q$1,FALSE)),".",VLOOKUP(CONCATENATE($B32,".SP.TER.TOTL.IN"),Area_pop_80_09,Seq!Q$1,FALSE)/VLOOKUP(CONCATENATE($B32,".SP.POP.TOTL"),Area_pop_80_09,Seq!Q$1,FALSE))</f>
        <v>#VALUE!</v>
      </c>
      <c r="EK32" s="27" t="e">
        <f>IF(ISNA(VLOOKUP(CONCATENATE($B32,".SP.TER.TOTL.IN"),Area_pop_80_09,Seq!R$1,FALSE)),".",VLOOKUP(CONCATENATE($B32,".SP.TER.TOTL.IN"),Area_pop_80_09,Seq!R$1,FALSE)/VLOOKUP(CONCATENATE($B32,".SP.POP.TOTL"),Area_pop_80_09,Seq!R$1,FALSE))</f>
        <v>#VALUE!</v>
      </c>
      <c r="EL32" s="27" t="e">
        <f>IF(ISNA(VLOOKUP(CONCATENATE($B32,".SP.TER.TOTL.IN"),Area_pop_80_09,Seq!S$1,FALSE)),".",VLOOKUP(CONCATENATE($B32,".SP.TER.TOTL.IN"),Area_pop_80_09,Seq!S$1,FALSE)/VLOOKUP(CONCATENATE($B32,".SP.POP.TOTL"),Area_pop_80_09,Seq!S$1,FALSE))</f>
        <v>#VALUE!</v>
      </c>
      <c r="EM32" s="27">
        <f>IF(ISNA(VLOOKUP(CONCATENATE($B32,".SP.TER.TOTL.IN"),Area_pop_80_09,Seq!T$1,FALSE)),".",VLOOKUP(CONCATENATE($B32,".SP.TER.TOTL.IN"),Area_pop_80_09,Seq!T$1,FALSE)/VLOOKUP(CONCATENATE($B32,".SP.POP.TOTL"),Area_pop_80_09,Seq!T$1,FALSE))</f>
        <v>6.3969502461380875E-2</v>
      </c>
      <c r="EN32" s="27">
        <f>IF(ISNA(VLOOKUP(CONCATENATE($B32,".SP.TER.TOTL.IN"),Area_pop_80_09,Seq!U$1,FALSE)),".",VLOOKUP(CONCATENATE($B32,".SP.TER.TOTL.IN"),Area_pop_80_09,Seq!U$1,FALSE)/VLOOKUP(CONCATENATE($B32,".SP.POP.TOTL"),Area_pop_80_09,Seq!U$1,FALSE))</f>
        <v>6.1540940507993046E-2</v>
      </c>
      <c r="EO32" s="27">
        <f>IF(ISNA(VLOOKUP(CONCATENATE($B32,".SP.TER.TOTL.IN"),Area_pop_80_09,Seq!V$1,FALSE)),".",VLOOKUP(CONCATENATE($B32,".SP.TER.TOTL.IN"),Area_pop_80_09,Seq!V$1,FALSE)/VLOOKUP(CONCATENATE($B32,".SP.POP.TOTL"),Area_pop_80_09,Seq!V$1,FALSE))</f>
        <v>6.0907854355505768E-2</v>
      </c>
      <c r="EP32" s="27">
        <f>IF(ISNA(VLOOKUP(CONCATENATE($B32,".SP.TER.TOTL.IN"),Area_pop_80_09,Seq!W$1,FALSE)),".",VLOOKUP(CONCATENATE($B32,".SP.TER.TOTL.IN"),Area_pop_80_09,Seq!W$1,FALSE)/VLOOKUP(CONCATENATE($B32,".SP.POP.TOTL"),Area_pop_80_09,Seq!W$1,FALSE))</f>
        <v>6.3215943973961464E-2</v>
      </c>
      <c r="EQ32" s="27">
        <f>IF(ISNA(VLOOKUP(CONCATENATE($B32,".SP.TER.TOTL.IN"),Area_pop_80_09,Seq!X$1,FALSE)),".",VLOOKUP(CONCATENATE($B32,".SP.TER.TOTL.IN"),Area_pop_80_09,Seq!X$1,FALSE)/VLOOKUP(CONCATENATE($B32,".SP.POP.TOTL"),Area_pop_80_09,Seq!X$1,FALSE))</f>
        <v>6.7936557096130001E-2</v>
      </c>
      <c r="ER32" s="27">
        <f>IF(ISNA(VLOOKUP(CONCATENATE($B32,".SP.TER.TOTL.IN"),Area_pop_80_09,Seq!Y$1,FALSE)),".",VLOOKUP(CONCATENATE($B32,".SP.TER.TOTL.IN"),Area_pop_80_09,Seq!Y$1,FALSE)/VLOOKUP(CONCATENATE($B32,".SP.POP.TOTL"),Area_pop_80_09,Seq!Y$1,FALSE))</f>
        <v>7.3528527214864553E-2</v>
      </c>
      <c r="ES32" s="27">
        <f>IF(ISNA(VLOOKUP(CONCATENATE($B32,".SP.TER.TOTL.IN"),Area_pop_80_09,Seq!Z$1,FALSE)),".",VLOOKUP(CONCATENATE($B32,".SP.TER.TOTL.IN"),Area_pop_80_09,Seq!Z$1,FALSE)/VLOOKUP(CONCATENATE($B32,".SP.POP.TOTL"),Area_pop_80_09,Seq!Z$1,FALSE))</f>
        <v>7.8786707785576102E-2</v>
      </c>
      <c r="ET32" s="27">
        <f>IF(ISNA(VLOOKUP(CONCATENATE($B32,".SP.TER.TOTL.IN"),Area_pop_80_09,Seq!AA$1,FALSE)),".",VLOOKUP(CONCATENATE($B32,".SP.TER.TOTL.IN"),Area_pop_80_09,Seq!AA$1,FALSE)/VLOOKUP(CONCATENATE($B32,".SP.POP.TOTL"),Area_pop_80_09,Seq!AA$1,FALSE))</f>
        <v>8.2915932096959813E-2</v>
      </c>
      <c r="EU32" s="27">
        <f>IF(ISNA(VLOOKUP(CONCATENATE($B32,".SP.TER.TOTL.IN"),Area_pop_80_09,Seq!AB$1,FALSE)),".",VLOOKUP(CONCATENATE($B32,".SP.TER.TOTL.IN"),Area_pop_80_09,Seq!AB$1,FALSE)/VLOOKUP(CONCATENATE($B32,".SP.POP.TOTL"),Area_pop_80_09,Seq!AB$1,FALSE))</f>
        <v>8.530322094488646E-2</v>
      </c>
      <c r="EV32" s="27">
        <f>IF(ISNA(VLOOKUP(CONCATENATE($B32,".SP.TER.TOTL.IN"),Area_pop_80_09,Seq!AC$1,FALSE)),".",VLOOKUP(CONCATENATE($B32,".SP.TER.TOTL.IN"),Area_pop_80_09,Seq!AC$1,FALSE)/VLOOKUP(CONCATENATE($B32,".SP.POP.TOTL"),Area_pop_80_09,Seq!AC$1,FALSE))</f>
        <v>8.7153741408092636E-2</v>
      </c>
      <c r="EW32" s="27">
        <f>IF(ISNA(VLOOKUP(CONCATENATE($B32,".SP.TER.TOTL.IN"),Area_pop_80_09,Seq!AD$1,FALSE)),".",VLOOKUP(CONCATENATE($B32,".SP.TER.TOTL.IN"),Area_pop_80_09,Seq!AD$1,FALSE)/VLOOKUP(CONCATENATE($B32,".SP.POP.TOTL"),Area_pop_80_09,Seq!AD$1,FALSE))</f>
        <v>8.9223507294306489E-2</v>
      </c>
      <c r="EX32" s="27"/>
      <c r="EY32" s="27"/>
      <c r="EZ32" s="27" t="str">
        <f t="shared" si="29"/>
        <v>.</v>
      </c>
      <c r="FA32" s="27" t="str">
        <f t="shared" si="30"/>
        <v>.</v>
      </c>
      <c r="FB32" s="27" t="str">
        <f t="shared" si="37"/>
        <v>.</v>
      </c>
      <c r="FC32" s="9" t="str">
        <f>IF(VLOOKUP($B32,EM_80!$B$1:$C$201,2,FALSE)&gt;0,VLOOKUP($B32,EM_80!$B$1:$C$201,2,FALSE),".")</f>
        <v>.</v>
      </c>
      <c r="FD32" s="9" t="str">
        <f t="shared" si="31"/>
        <v>.</v>
      </c>
      <c r="FE32" s="9" t="str">
        <f t="shared" si="32"/>
        <v>.</v>
      </c>
      <c r="FF32">
        <f t="shared" si="33"/>
        <v>229442</v>
      </c>
      <c r="FG32">
        <f t="shared" si="34"/>
        <v>467428</v>
      </c>
      <c r="FH32">
        <f t="shared" si="35"/>
        <v>616817</v>
      </c>
      <c r="FJ32" s="9" t="str">
        <f>IF(ISNA(VLOOKUP($B32,Area_EM_90,Seq!C$1,FALSE)),".",VLOOKUP($B32,Area_EM_90,Seq!C$1,FALSE))</f>
        <v>.</v>
      </c>
      <c r="FK32" s="9" t="str">
        <f>IF(ISNA(VLOOKUP($B32,Area_EM_90,Seq!D$1,FALSE)),".",VLOOKUP($B32,Area_EM_90,Seq!D$1,FALSE))</f>
        <v>.</v>
      </c>
      <c r="FL32" s="9" t="str">
        <f>IF(ISNA(VLOOKUP($B32,Area_EM_90,Seq!E$1,FALSE)),".",VLOOKUP($B32,Area_EM_90,Seq!E$1,FALSE))</f>
        <v>.</v>
      </c>
      <c r="FM32" s="9" t="str">
        <f>IF(ISNA(VLOOKUP($B32,Area_EM_90,Seq!F$1,FALSE)),".",VLOOKUP($B32,Area_EM_90,Seq!F$1,FALSE))</f>
        <v>.</v>
      </c>
      <c r="FN32" s="9" t="str">
        <f>IF(ISNA(VLOOKUP($B32,Area_EM_90,Seq!G$1,FALSE)),".",VLOOKUP($B32,Area_EM_90,Seq!G$1,FALSE))</f>
        <v>.</v>
      </c>
      <c r="FO32" s="9" t="str">
        <f>IF(ISNA(VLOOKUP($B32,Area_EM_90,Seq!H$1,FALSE)),".",VLOOKUP($B32,Area_EM_90,Seq!H$1,FALSE))</f>
        <v>.</v>
      </c>
      <c r="FP32" s="9" t="str">
        <f>IF(ISNA(VLOOKUP($B32,Area_EM_90,Seq!I$1,FALSE)),".",VLOOKUP($B32,Area_EM_90,Seq!I$1,FALSE))</f>
        <v>.</v>
      </c>
      <c r="FQ32" s="9" t="str">
        <f>IF(ISNA(VLOOKUP($B32,Area_EM_90,Seq!J$1,FALSE)),".",VLOOKUP($B32,Area_EM_90,Seq!J$1,FALSE))</f>
        <v>.</v>
      </c>
      <c r="FR32" s="9" t="str">
        <f>IF(ISNA(VLOOKUP($B32,Area_EM_00,Seq!C$1,FALSE)),".",VLOOKUP($B32,Area_EM_00,Seq!C$1,FALSE))</f>
        <v>.</v>
      </c>
      <c r="FS32" s="9" t="str">
        <f>IF(ISNA(VLOOKUP($B32,Area_EM_00,Seq!D$1,FALSE)),".",VLOOKUP($B32,Area_EM_00,Seq!D$1,FALSE))</f>
        <v>.</v>
      </c>
      <c r="FT32" s="9" t="str">
        <f>IF(ISNA(VLOOKUP($B32,Area_EM_00,Seq!E$1,FALSE)),".",VLOOKUP($B32,Area_EM_00,Seq!E$1,FALSE))</f>
        <v>.</v>
      </c>
      <c r="FU32" s="9" t="str">
        <f>IF(ISNA(VLOOKUP($B32,Area_EM_00,Seq!F$1,FALSE)),".",VLOOKUP($B32,Area_EM_00,Seq!F$1,FALSE))</f>
        <v>.</v>
      </c>
      <c r="FV32" s="9" t="str">
        <f>IF(ISNA(VLOOKUP($B32,Area_EM_00,Seq!G$1,FALSE)),".",VLOOKUP($B32,Area_EM_00,Seq!G$1,FALSE))</f>
        <v>.</v>
      </c>
      <c r="FW32" s="9" t="str">
        <f>IF(ISNA(VLOOKUP($B32,Area_EM_00,Seq!H$1,FALSE)),".",VLOOKUP($B32,Area_EM_00,Seq!H$1,FALSE))</f>
        <v>.</v>
      </c>
      <c r="FX32" s="9" t="str">
        <f>IF(ISNA(VLOOKUP($B32,Area_EM_00,Seq!I$1,FALSE)),".",VLOOKUP($B32,Area_EM_00,Seq!I$1,FALSE))</f>
        <v>.</v>
      </c>
      <c r="FY32" s="9" t="str">
        <f>IF(ISNA(VLOOKUP($B32,Area_EM_00,Seq!J$1,FALSE)),".",VLOOKUP($B32,Area_EM_00,Seq!J$1,FALSE))</f>
        <v>.</v>
      </c>
      <c r="GA32" s="27"/>
    </row>
    <row r="33" spans="1:183">
      <c r="A33" s="25" t="s">
        <v>2386</v>
      </c>
      <c r="B33" s="26" t="str">
        <f t="shared" si="0"/>
        <v>SaudiArabia</v>
      </c>
      <c r="C33" s="27">
        <f>GDP!C$42/10000</f>
        <v>18294194.281532999</v>
      </c>
      <c r="D33" s="27">
        <f>GDP!D$42/10000</f>
        <v>19245492.3841727</v>
      </c>
      <c r="E33" s="27">
        <f>GDP!E$42/10000</f>
        <v>20996832.1911324</v>
      </c>
      <c r="F33" s="27">
        <f>GDP!F$42/10000</f>
        <v>23285486.8999658</v>
      </c>
      <c r="G33" s="27">
        <f>GDP!G$42/10000</f>
        <v>26824880.9087606</v>
      </c>
      <c r="H33" s="27">
        <f>GDP!H$42/10000</f>
        <v>30446239.831443299</v>
      </c>
      <c r="I33" s="27">
        <f>GDP!I$42/10000</f>
        <v>33125508.936610304</v>
      </c>
      <c r="J33" s="27">
        <f>GDP!J$42/10000</f>
        <v>36968067.973257102</v>
      </c>
      <c r="K33" s="27">
        <f>GDP!K$42/10000</f>
        <v>41145459.654235199</v>
      </c>
      <c r="L33" s="27">
        <f>GDP!L$42/10000</f>
        <v>42832423.5000588</v>
      </c>
      <c r="M33" s="27">
        <f>GDP!M$42/10000</f>
        <v>44460055.593061104</v>
      </c>
      <c r="N33" s="27">
        <f>GDP!N$42/10000</f>
        <v>48550380.707622699</v>
      </c>
      <c r="O33" s="27">
        <f>GDP!O$42/10000</f>
        <v>55444534.768105105</v>
      </c>
      <c r="P33" s="27">
        <f>GDP!P$42/10000</f>
        <v>63206769.635639794</v>
      </c>
      <c r="Q33" s="27">
        <f>GDP!Q$42/10000</f>
        <v>71486856.457908601</v>
      </c>
      <c r="R33" s="27">
        <f>GDP!R$42/10000</f>
        <v>79278923.811820701</v>
      </c>
      <c r="S33" s="27">
        <f>GDP!S$42/10000</f>
        <v>87206816.193002701</v>
      </c>
      <c r="T33" s="27">
        <f>GDP!T$42/10000</f>
        <v>95317050.098951995</v>
      </c>
      <c r="U33" s="27">
        <f>GDP!U$42/10000</f>
        <v>102751780.00667</v>
      </c>
      <c r="V33" s="27">
        <f>GDP!V$42/10000</f>
        <v>110560915.287177</v>
      </c>
      <c r="W33" s="27">
        <f>GDP!W$42/10000</f>
        <v>119848032.17129999</v>
      </c>
      <c r="X33" s="27">
        <f>GDP!X$42/10000</f>
        <v>129795418.841518</v>
      </c>
      <c r="Y33" s="27">
        <f>GDP!Y$42/10000</f>
        <v>141606801.95609599</v>
      </c>
      <c r="Z33" s="27">
        <f>GDP!Z$42/10000</f>
        <v>155767482.15170601</v>
      </c>
      <c r="AA33" s="27">
        <f>GDP!AA$42/10000</f>
        <v>171499997.84902799</v>
      </c>
      <c r="AB33" s="27">
        <f>GDP!AB$42/10000</f>
        <v>189335997.62532699</v>
      </c>
      <c r="AC33" s="27">
        <f>GDP!AC$42/10000</f>
        <v>211298973.34986499</v>
      </c>
      <c r="AD33" s="27">
        <f>GDP!AD$42/10000</f>
        <v>238767839.88534701</v>
      </c>
      <c r="AE33" s="27">
        <f>GDP!AE$42/10000</f>
        <v>260256945.47502899</v>
      </c>
      <c r="AF33" s="27">
        <f>GDP!AF$42/10000</f>
        <v>293754553.91439533</v>
      </c>
      <c r="AG33" s="27"/>
      <c r="AH33" s="27" t="str">
        <f>IF(ISNUMBER(VLOOKUP($B33,Area_GDP_80_09,Seq!C$1,FALSE)/10000),VLOOKUP($B33,Area_GDP_80_09,Seq!C$1,FALSE)/10000,".")</f>
        <v>.</v>
      </c>
      <c r="AI33" s="27" t="str">
        <f>IF(ISNUMBER(VLOOKUP($B33,Area_GDP_80_09,Seq!D$1,FALSE)/10000),VLOOKUP($B33,Area_GDP_80_09,Seq!D$1,FALSE)/10000,".")</f>
        <v>.</v>
      </c>
      <c r="AJ33" s="27" t="str">
        <f>IF(ISNUMBER(VLOOKUP($B33,Area_GDP_80_09,Seq!E$1,FALSE)/10000),VLOOKUP($B33,Area_GDP_80_09,Seq!E$1,FALSE)/10000,".")</f>
        <v>.</v>
      </c>
      <c r="AK33" s="27" t="str">
        <f>IF(ISNUMBER(VLOOKUP($B33,Area_GDP_80_09,Seq!F$1,FALSE)/10000),VLOOKUP($B33,Area_GDP_80_09,Seq!F$1,FALSE)/10000,".")</f>
        <v>.</v>
      </c>
      <c r="AL33" s="27" t="str">
        <f>IF(ISNUMBER(VLOOKUP($B33,Area_GDP_80_09,Seq!G$1,FALSE)/10000),VLOOKUP($B33,Area_GDP_80_09,Seq!G$1,FALSE)/10000,".")</f>
        <v>.</v>
      </c>
      <c r="AM33" s="27" t="str">
        <f>IF(ISNUMBER(VLOOKUP($B33,Area_GDP_80_09,Seq!H$1,FALSE)/10000),VLOOKUP($B33,Area_GDP_80_09,Seq!H$1,FALSE)/10000,".")</f>
        <v>.</v>
      </c>
      <c r="AN33" s="27" t="str">
        <f>IF(ISNUMBER(VLOOKUP($B33,Area_GDP_80_09,Seq!I$1,FALSE)/10000),VLOOKUP($B33,Area_GDP_80_09,Seq!I$1,FALSE)/10000,".")</f>
        <v>.</v>
      </c>
      <c r="AO33" s="27" t="str">
        <f>IF(ISNUMBER(VLOOKUP($B33,Area_GDP_80_09,Seq!J$1,FALSE)/10000),VLOOKUP($B33,Area_GDP_80_09,Seq!J$1,FALSE)/10000,".")</f>
        <v>.</v>
      </c>
      <c r="AP33" s="27" t="str">
        <f>IF(ISNUMBER(VLOOKUP($B33,Area_GDP_80_09,Seq!K$1,FALSE)/10000),VLOOKUP($B33,Area_GDP_80_09,Seq!K$1,FALSE)/10000,".")</f>
        <v>.</v>
      </c>
      <c r="AQ33" s="27" t="str">
        <f>IF(ISNUMBER(VLOOKUP($B33,Area_GDP_80_09,Seq!L$1,FALSE)/10000),VLOOKUP($B33,Area_GDP_80_09,Seq!L$1,FALSE)/10000,".")</f>
        <v>.</v>
      </c>
      <c r="AR33" s="27" t="str">
        <f>IF(ISNUMBER(VLOOKUP($B33,Area_GDP_80_09,Seq!M$1,FALSE)/10000),VLOOKUP($B33,Area_GDP_80_09,Seq!M$1,FALSE)/10000,".")</f>
        <v>.</v>
      </c>
      <c r="AS33" s="27" t="str">
        <f>IF(ISNUMBER(VLOOKUP($B33,Area_GDP_80_09,Seq!N$1,FALSE)/10000),VLOOKUP($B33,Area_GDP_80_09,Seq!N$1,FALSE)/10000,".")</f>
        <v>.</v>
      </c>
      <c r="AT33" s="27" t="str">
        <f>IF(ISNUMBER(VLOOKUP($B33,Area_GDP_80_09,Seq!O$1,FALSE)/10000),VLOOKUP($B33,Area_GDP_80_09,Seq!O$1,FALSE)/10000,".")</f>
        <v>.</v>
      </c>
      <c r="AU33" s="27" t="str">
        <f>IF(ISNUMBER(VLOOKUP($B33,Area_GDP_80_09,Seq!P$1,FALSE)/10000),VLOOKUP($B33,Area_GDP_80_09,Seq!P$1,FALSE)/10000,".")</f>
        <v>.</v>
      </c>
      <c r="AV33" s="27" t="str">
        <f>IF(ISNUMBER(VLOOKUP($B33,Area_GDP_80_09,Seq!Q$1,FALSE)/10000),VLOOKUP($B33,Area_GDP_80_09,Seq!Q$1,FALSE)/10000,".")</f>
        <v>.</v>
      </c>
      <c r="AW33" s="27" t="str">
        <f>IF(ISNUMBER(VLOOKUP($B33,Area_GDP_80_09,Seq!R$1,FALSE)/10000),VLOOKUP($B33,Area_GDP_80_09,Seq!R$1,FALSE)/10000,".")</f>
        <v>.</v>
      </c>
      <c r="AX33" s="27" t="str">
        <f>IF(ISNUMBER(VLOOKUP($B33,Area_GDP_80_09,Seq!S$1,FALSE)/10000),VLOOKUP($B33,Area_GDP_80_09,Seq!S$1,FALSE)/10000,".")</f>
        <v>.</v>
      </c>
      <c r="AY33" s="27" t="str">
        <f>IF(ISNUMBER(VLOOKUP($B33,Area_GDP_80_09,Seq!T$1,FALSE)/10000),VLOOKUP($B33,Area_GDP_80_09,Seq!T$1,FALSE)/10000,".")</f>
        <v>.</v>
      </c>
      <c r="AZ33" s="27" t="str">
        <f>IF(ISNUMBER(VLOOKUP($B33,Area_GDP_80_09,Seq!U$1,FALSE)/10000),VLOOKUP($B33,Area_GDP_80_09,Seq!U$1,FALSE)/10000,".")</f>
        <v>.</v>
      </c>
      <c r="BA33" s="27" t="str">
        <f>IF(ISNUMBER(VLOOKUP($B33,Area_GDP_80_09,Seq!V$1,FALSE)/10000),VLOOKUP($B33,Area_GDP_80_09,Seq!V$1,FALSE)/10000,".")</f>
        <v>.</v>
      </c>
      <c r="BB33" s="27" t="str">
        <f>IF(ISNUMBER(VLOOKUP($B33,Area_GDP_80_09,Seq!W$1,FALSE)/10000),VLOOKUP($B33,Area_GDP_80_09,Seq!W$1,FALSE)/10000,".")</f>
        <v>.</v>
      </c>
      <c r="BC33" s="27" t="str">
        <f>IF(ISNUMBER(VLOOKUP($B33,Area_GDP_80_09,Seq!X$1,FALSE)/10000),VLOOKUP($B33,Area_GDP_80_09,Seq!X$1,FALSE)/10000,".")</f>
        <v>.</v>
      </c>
      <c r="BD33" s="27" t="str">
        <f>IF(ISNUMBER(VLOOKUP($B33,Area_GDP_80_09,Seq!Y$1,FALSE)/10000),VLOOKUP($B33,Area_GDP_80_09,Seq!Y$1,FALSE)/10000,".")</f>
        <v>.</v>
      </c>
      <c r="BE33" s="27" t="str">
        <f>IF(ISNUMBER(VLOOKUP($B33,Area_GDP_80_09,Seq!Z$1,FALSE)/10000),VLOOKUP($B33,Area_GDP_80_09,Seq!Z$1,FALSE)/10000,".")</f>
        <v>.</v>
      </c>
      <c r="BF33" s="27" t="str">
        <f>IF(ISNUMBER(VLOOKUP($B33,Area_GDP_80_09,Seq!AA$1,FALSE)/10000),VLOOKUP($B33,Area_GDP_80_09,Seq!AA$1,FALSE)/10000,".")</f>
        <v>.</v>
      </c>
      <c r="BG33" s="27" t="str">
        <f>IF(ISNUMBER(VLOOKUP($B33,Area_GDP_80_09,Seq!AB$1,FALSE)/10000),VLOOKUP($B33,Area_GDP_80_09,Seq!AB$1,FALSE)/10000,".")</f>
        <v>.</v>
      </c>
      <c r="BH33" s="27" t="str">
        <f>IF(ISNUMBER(VLOOKUP($B33,Area_GDP_80_09,Seq!AC$1,FALSE)/10000),VLOOKUP($B33,Area_GDP_80_09,Seq!AC$1,FALSE)/10000,".")</f>
        <v>.</v>
      </c>
      <c r="BI33" s="27" t="str">
        <f>IF(ISNUMBER(VLOOKUP($B33,Area_GDP_80_09,Seq!AD$1,FALSE)/10000),VLOOKUP($B33,Area_GDP_80_09,Seq!AD$1,FALSE)/10000,".")</f>
        <v>.</v>
      </c>
      <c r="BJ33" s="27" t="str">
        <f>IF(ISNUMBER(VLOOKUP($B33,Area_GDP_80_09,Seq!AE$1,FALSE)/10000),VLOOKUP($B33,Area_GDP_80_09,Seq!AE$1,FALSE)/10000,".")</f>
        <v>.</v>
      </c>
      <c r="BK33" s="27" t="str">
        <f>IF(ISNUMBER(VLOOKUP($B33,Area_GDP_80_09,Seq!AF$1,FALSE)/10000),VLOOKUP($B33,Area_GDP_80_09,Seq!AF$1,FALSE)/10000,".")</f>
        <v>.</v>
      </c>
      <c r="BL33" s="27"/>
      <c r="BM33" s="27"/>
      <c r="BN33" s="27">
        <f>CNPop!A$48</f>
        <v>5.0000000000000001E-3</v>
      </c>
      <c r="BO33" s="27">
        <f>CNPop!B$48</f>
        <v>6.0000000000000001E-3</v>
      </c>
      <c r="BP33" s="27">
        <f>CNPop!C$48</f>
        <v>6.0000000000000001E-3</v>
      </c>
      <c r="BQ33" s="27">
        <f>CNPop!D$48</f>
        <v>7.0000000000000001E-3</v>
      </c>
      <c r="BR33" s="27">
        <f>CNPop!E$48</f>
        <v>7.0000000000000001E-3</v>
      </c>
      <c r="BS33" s="27">
        <f>CNPop!F$48</f>
        <v>8.0000000000000002E-3</v>
      </c>
      <c r="BT33" s="27">
        <f>CNPop!G$48</f>
        <v>8.9999999999999993E-3</v>
      </c>
      <c r="BU33" s="27">
        <f>CNPop!H$48</f>
        <v>0.01</v>
      </c>
      <c r="BV33" s="27">
        <f>CNPop!I$48</f>
        <v>1.0999999999999999E-2</v>
      </c>
      <c r="BW33" s="27">
        <f>CNPop!J$48</f>
        <v>1.2E-2</v>
      </c>
      <c r="BX33" s="27">
        <f>CNPop!K$48</f>
        <v>1.4E-2</v>
      </c>
      <c r="BY33" s="27">
        <f>CNPop!L$48</f>
        <v>1.6E-2</v>
      </c>
      <c r="BZ33" s="27">
        <f>CNPop!M$48</f>
        <v>1.7000000000000001E-2</v>
      </c>
      <c r="CA33" s="27">
        <f>CNPop!N$48</f>
        <v>1.9E-2</v>
      </c>
      <c r="CB33" s="27">
        <f>CNPop!O$48</f>
        <v>2.1000000000000001E-2</v>
      </c>
      <c r="CC33" s="27">
        <f>CNPop!P$48</f>
        <v>2.3E-2</v>
      </c>
      <c r="CD33" s="27">
        <f>CNPop!Q$48</f>
        <v>2.5999999999999999E-2</v>
      </c>
      <c r="CE33" s="27">
        <f>CNPop!R$48</f>
        <v>2.8000000000000001E-2</v>
      </c>
      <c r="CF33" s="27">
        <f>CNPop!S$48</f>
        <v>0.03</v>
      </c>
      <c r="CG33" s="27">
        <f>CNPop!T$48</f>
        <v>3.3000000000000002E-2</v>
      </c>
      <c r="CH33" s="27">
        <f>CNPop!U$48</f>
        <v>3.5999999999999997E-2</v>
      </c>
      <c r="CI33" s="27">
        <f>CNPop!V$48</f>
        <v>3.9E-2</v>
      </c>
      <c r="CJ33" s="27">
        <f>CNPop!W$48</f>
        <v>4.2000000000000003E-2</v>
      </c>
      <c r="CK33" s="27">
        <f>CNPop!X$48</f>
        <v>4.4999999999999998E-2</v>
      </c>
      <c r="CL33" s="27">
        <f>CNPop!Y$48</f>
        <v>4.9000000000000002E-2</v>
      </c>
      <c r="CM33" s="27">
        <f>CNPop!Z$48</f>
        <v>5.1999999999999998E-2</v>
      </c>
      <c r="CN33" s="27">
        <f>CNPop!AA$48</f>
        <v>5.6000000000000001E-2</v>
      </c>
      <c r="CO33" s="27">
        <f>CNPop!AB$48</f>
        <v>0.06</v>
      </c>
      <c r="CP33" s="27">
        <f>CNPop!AC$48</f>
        <v>6.3E-2</v>
      </c>
      <c r="CQ33" s="27"/>
      <c r="CR33" s="27">
        <f t="shared" si="1"/>
        <v>8.850228353886419E-2</v>
      </c>
      <c r="CS33" s="27">
        <f t="shared" si="2"/>
        <v>8.850228353886419E-2</v>
      </c>
      <c r="CT33" s="27">
        <f t="shared" si="3"/>
        <v>8.850228353886419E-2</v>
      </c>
      <c r="CU33" s="27">
        <f t="shared" si="4"/>
        <v>8.850228353886419E-2</v>
      </c>
      <c r="CV33" s="27">
        <f t="shared" si="5"/>
        <v>8.850228353886419E-2</v>
      </c>
      <c r="CW33" s="27">
        <f t="shared" si="6"/>
        <v>8.850228353886419E-2</v>
      </c>
      <c r="CX33" s="27">
        <f t="shared" si="7"/>
        <v>8.850228353886419E-2</v>
      </c>
      <c r="CY33" s="27">
        <f t="shared" si="8"/>
        <v>8.850228353886419E-2</v>
      </c>
      <c r="CZ33" s="27">
        <f t="shared" si="9"/>
        <v>8.850228353886419E-2</v>
      </c>
      <c r="DA33" s="27">
        <f t="shared" si="10"/>
        <v>8.850228353886419E-2</v>
      </c>
      <c r="DB33" s="27">
        <f t="shared" si="11"/>
        <v>8.850228353886419E-2</v>
      </c>
      <c r="DC33" s="27">
        <f t="shared" si="12"/>
        <v>8.850228353886419E-2</v>
      </c>
      <c r="DD33" s="27">
        <f t="shared" si="13"/>
        <v>8.3158150287082205E-2</v>
      </c>
      <c r="DE33" s="27">
        <f t="shared" si="14"/>
        <v>8.3158150287082205E-2</v>
      </c>
      <c r="DF33" s="27">
        <f t="shared" si="15"/>
        <v>8.3158150287082205E-2</v>
      </c>
      <c r="DG33" s="27">
        <f t="shared" si="16"/>
        <v>8.3158150287082205E-2</v>
      </c>
      <c r="DH33" s="27">
        <f t="shared" si="17"/>
        <v>8.3158150287082205E-2</v>
      </c>
      <c r="DI33" s="27">
        <f t="shared" si="18"/>
        <v>8.3158150287082205E-2</v>
      </c>
      <c r="DJ33" s="27">
        <f t="shared" si="19"/>
        <v>8.3158150287082205E-2</v>
      </c>
      <c r="DK33" s="27">
        <f t="shared" si="20"/>
        <v>8.6706901673433007E-2</v>
      </c>
      <c r="DL33" s="27">
        <f t="shared" si="21"/>
        <v>8.9970117898409599E-2</v>
      </c>
      <c r="DM33" s="27">
        <f t="shared" si="22"/>
        <v>9.1962000225781576E-2</v>
      </c>
      <c r="DN33" s="27">
        <f t="shared" si="23"/>
        <v>9.2474863595914378E-2</v>
      </c>
      <c r="DO33" s="27">
        <f t="shared" si="24"/>
        <v>9.187114546144548E-2</v>
      </c>
      <c r="DP33" s="27">
        <f t="shared" si="25"/>
        <v>9.070500150426053E-2</v>
      </c>
      <c r="DQ33" s="27">
        <f t="shared" si="26"/>
        <v>8.9369978641804224E-2</v>
      </c>
      <c r="DR33" s="27">
        <f t="shared" si="27"/>
        <v>8.8876448344258618E-2</v>
      </c>
      <c r="DS33" s="27">
        <f t="shared" si="28"/>
        <v>8.9491013948925974E-2</v>
      </c>
      <c r="DT33" s="27">
        <f t="shared" si="36"/>
        <v>9.0615493806942782E-2</v>
      </c>
      <c r="DU33" s="27" t="e">
        <f>IF(ISNA(VLOOKUP(CONCATENATE($B33,".SP.TER.TOTL.IN"),Area_pop_80_09,Seq!B$1,FALSE)),".",VLOOKUP(CONCATENATE($B33,".SP.TER.TOTL.IN"),Area_pop_80_09,Seq!B$1,FALSE)/VLOOKUP(CONCATENATE($B33,".SP.POP.TOTL"),Area_pop_80_09,Seq!B$1,FALSE))</f>
        <v>#VALUE!</v>
      </c>
      <c r="DV33" s="27" t="e">
        <f>IF(ISNA(VLOOKUP(CONCATENATE($B33,".SP.TER.TOTL.IN"),Area_pop_80_09,Seq!C$1,FALSE)),".",VLOOKUP(CONCATENATE($B33,".SP.TER.TOTL.IN"),Area_pop_80_09,Seq!C$1,FALSE)/VLOOKUP(CONCATENATE($B33,".SP.POP.TOTL"),Area_pop_80_09,Seq!C$1,FALSE))</f>
        <v>#VALUE!</v>
      </c>
      <c r="DW33" s="27" t="e">
        <f>IF(ISNA(VLOOKUP(CONCATENATE($B33,".SP.TER.TOTL.IN"),Area_pop_80_09,Seq!D$1,FALSE)),".",VLOOKUP(CONCATENATE($B33,".SP.TER.TOTL.IN"),Area_pop_80_09,Seq!D$1,FALSE)/VLOOKUP(CONCATENATE($B33,".SP.POP.TOTL"),Area_pop_80_09,Seq!D$1,FALSE))</f>
        <v>#VALUE!</v>
      </c>
      <c r="DX33" s="27" t="e">
        <f>IF(ISNA(VLOOKUP(CONCATENATE($B33,".SP.TER.TOTL.IN"),Area_pop_80_09,Seq!E$1,FALSE)),".",VLOOKUP(CONCATENATE($B33,".SP.TER.TOTL.IN"),Area_pop_80_09,Seq!E$1,FALSE)/VLOOKUP(CONCATENATE($B33,".SP.POP.TOTL"),Area_pop_80_09,Seq!E$1,FALSE))</f>
        <v>#VALUE!</v>
      </c>
      <c r="DY33" s="27" t="e">
        <f>IF(ISNA(VLOOKUP(CONCATENATE($B33,".SP.TER.TOTL.IN"),Area_pop_80_09,Seq!F$1,FALSE)),".",VLOOKUP(CONCATENATE($B33,".SP.TER.TOTL.IN"),Area_pop_80_09,Seq!F$1,FALSE)/VLOOKUP(CONCATENATE($B33,".SP.POP.TOTL"),Area_pop_80_09,Seq!F$1,FALSE))</f>
        <v>#VALUE!</v>
      </c>
      <c r="DZ33" s="27" t="e">
        <f>IF(ISNA(VLOOKUP(CONCATENATE($B33,".SP.TER.TOTL.IN"),Area_pop_80_09,Seq!G$1,FALSE)),".",VLOOKUP(CONCATENATE($B33,".SP.TER.TOTL.IN"),Area_pop_80_09,Seq!G$1,FALSE)/VLOOKUP(CONCATENATE($B33,".SP.POP.TOTL"),Area_pop_80_09,Seq!G$1,FALSE))</f>
        <v>#VALUE!</v>
      </c>
      <c r="EA33" s="27" t="e">
        <f>IF(ISNA(VLOOKUP(CONCATENATE($B33,".SP.TER.TOTL.IN"),Area_pop_80_09,Seq!H$1,FALSE)),".",VLOOKUP(CONCATENATE($B33,".SP.TER.TOTL.IN"),Area_pop_80_09,Seq!H$1,FALSE)/VLOOKUP(CONCATENATE($B33,".SP.POP.TOTL"),Area_pop_80_09,Seq!H$1,FALSE))</f>
        <v>#VALUE!</v>
      </c>
      <c r="EB33" s="27" t="e">
        <f>IF(ISNA(VLOOKUP(CONCATENATE($B33,".SP.TER.TOTL.IN"),Area_pop_80_09,Seq!I$1,FALSE)),".",VLOOKUP(CONCATENATE($B33,".SP.TER.TOTL.IN"),Area_pop_80_09,Seq!I$1,FALSE)/VLOOKUP(CONCATENATE($B33,".SP.POP.TOTL"),Area_pop_80_09,Seq!I$1,FALSE))</f>
        <v>#VALUE!</v>
      </c>
      <c r="EC33" s="27" t="e">
        <f>IF(ISNA(VLOOKUP(CONCATENATE($B33,".SP.TER.TOTL.IN"),Area_pop_80_09,Seq!J$1,FALSE)),".",VLOOKUP(CONCATENATE($B33,".SP.TER.TOTL.IN"),Area_pop_80_09,Seq!J$1,FALSE)/VLOOKUP(CONCATENATE($B33,".SP.POP.TOTL"),Area_pop_80_09,Seq!J$1,FALSE))</f>
        <v>#VALUE!</v>
      </c>
      <c r="ED33" s="27" t="e">
        <f>IF(ISNA(VLOOKUP(CONCATENATE($B33,".SP.TER.TOTL.IN"),Area_pop_80_09,Seq!K$1,FALSE)),".",VLOOKUP(CONCATENATE($B33,".SP.TER.TOTL.IN"),Area_pop_80_09,Seq!K$1,FALSE)/VLOOKUP(CONCATENATE($B33,".SP.POP.TOTL"),Area_pop_80_09,Seq!K$1,FALSE))</f>
        <v>#VALUE!</v>
      </c>
      <c r="EE33" s="27" t="e">
        <f>IF(ISNA(VLOOKUP(CONCATENATE($B33,".SP.TER.TOTL.IN"),Area_pop_80_09,Seq!L$1,FALSE)),".",VLOOKUP(CONCATENATE($B33,".SP.TER.TOTL.IN"),Area_pop_80_09,Seq!L$1,FALSE)/VLOOKUP(CONCATENATE($B33,".SP.POP.TOTL"),Area_pop_80_09,Seq!L$1,FALSE))</f>
        <v>#VALUE!</v>
      </c>
      <c r="EF33" s="27">
        <f>IF(ISNA(VLOOKUP(CONCATENATE($B33,".SP.TER.TOTL.IN"),Area_pop_80_09,Seq!M$1,FALSE)),".",VLOOKUP(CONCATENATE($B33,".SP.TER.TOTL.IN"),Area_pop_80_09,Seq!M$1,FALSE)/VLOOKUP(CONCATENATE($B33,".SP.POP.TOTL"),Area_pop_80_09,Seq!M$1,FALSE))</f>
        <v>8.850228353886419E-2</v>
      </c>
      <c r="EG33" s="27" t="e">
        <f>IF(ISNA(VLOOKUP(CONCATENATE($B33,".SP.TER.TOTL.IN"),Area_pop_80_09,Seq!N$1,FALSE)),".",VLOOKUP(CONCATENATE($B33,".SP.TER.TOTL.IN"),Area_pop_80_09,Seq!N$1,FALSE)/VLOOKUP(CONCATENATE($B33,".SP.POP.TOTL"),Area_pop_80_09,Seq!N$1,FALSE))</f>
        <v>#VALUE!</v>
      </c>
      <c r="EH33" s="27" t="e">
        <f>IF(ISNA(VLOOKUP(CONCATENATE($B33,".SP.TER.TOTL.IN"),Area_pop_80_09,Seq!O$1,FALSE)),".",VLOOKUP(CONCATENATE($B33,".SP.TER.TOTL.IN"),Area_pop_80_09,Seq!O$1,FALSE)/VLOOKUP(CONCATENATE($B33,".SP.POP.TOTL"),Area_pop_80_09,Seq!O$1,FALSE))</f>
        <v>#VALUE!</v>
      </c>
      <c r="EI33" s="27" t="e">
        <f>IF(ISNA(VLOOKUP(CONCATENATE($B33,".SP.TER.TOTL.IN"),Area_pop_80_09,Seq!P$1,FALSE)),".",VLOOKUP(CONCATENATE($B33,".SP.TER.TOTL.IN"),Area_pop_80_09,Seq!P$1,FALSE)/VLOOKUP(CONCATENATE($B33,".SP.POP.TOTL"),Area_pop_80_09,Seq!P$1,FALSE))</f>
        <v>#VALUE!</v>
      </c>
      <c r="EJ33" s="27" t="e">
        <f>IF(ISNA(VLOOKUP(CONCATENATE($B33,".SP.TER.TOTL.IN"),Area_pop_80_09,Seq!Q$1,FALSE)),".",VLOOKUP(CONCATENATE($B33,".SP.TER.TOTL.IN"),Area_pop_80_09,Seq!Q$1,FALSE)/VLOOKUP(CONCATENATE($B33,".SP.POP.TOTL"),Area_pop_80_09,Seq!Q$1,FALSE))</f>
        <v>#VALUE!</v>
      </c>
      <c r="EK33" s="27" t="e">
        <f>IF(ISNA(VLOOKUP(CONCATENATE($B33,".SP.TER.TOTL.IN"),Area_pop_80_09,Seq!R$1,FALSE)),".",VLOOKUP(CONCATENATE($B33,".SP.TER.TOTL.IN"),Area_pop_80_09,Seq!R$1,FALSE)/VLOOKUP(CONCATENATE($B33,".SP.POP.TOTL"),Area_pop_80_09,Seq!R$1,FALSE))</f>
        <v>#VALUE!</v>
      </c>
      <c r="EL33" s="27" t="e">
        <f>IF(ISNA(VLOOKUP(CONCATENATE($B33,".SP.TER.TOTL.IN"),Area_pop_80_09,Seq!S$1,FALSE)),".",VLOOKUP(CONCATENATE($B33,".SP.TER.TOTL.IN"),Area_pop_80_09,Seq!S$1,FALSE)/VLOOKUP(CONCATENATE($B33,".SP.POP.TOTL"),Area_pop_80_09,Seq!S$1,FALSE))</f>
        <v>#VALUE!</v>
      </c>
      <c r="EM33" s="27">
        <f>IF(ISNA(VLOOKUP(CONCATENATE($B33,".SP.TER.TOTL.IN"),Area_pop_80_09,Seq!T$1,FALSE)),".",VLOOKUP(CONCATENATE($B33,".SP.TER.TOTL.IN"),Area_pop_80_09,Seq!T$1,FALSE)/VLOOKUP(CONCATENATE($B33,".SP.POP.TOTL"),Area_pop_80_09,Seq!T$1,FALSE))</f>
        <v>8.3158150287082205E-2</v>
      </c>
      <c r="EN33" s="27">
        <f>IF(ISNA(VLOOKUP(CONCATENATE($B33,".SP.TER.TOTL.IN"),Area_pop_80_09,Seq!U$1,FALSE)),".",VLOOKUP(CONCATENATE($B33,".SP.TER.TOTL.IN"),Area_pop_80_09,Seq!U$1,FALSE)/VLOOKUP(CONCATENATE($B33,".SP.POP.TOTL"),Area_pop_80_09,Seq!U$1,FALSE))</f>
        <v>8.6706901673433007E-2</v>
      </c>
      <c r="EO33" s="27">
        <f>IF(ISNA(VLOOKUP(CONCATENATE($B33,".SP.TER.TOTL.IN"),Area_pop_80_09,Seq!V$1,FALSE)),".",VLOOKUP(CONCATENATE($B33,".SP.TER.TOTL.IN"),Area_pop_80_09,Seq!V$1,FALSE)/VLOOKUP(CONCATENATE($B33,".SP.POP.TOTL"),Area_pop_80_09,Seq!V$1,FALSE))</f>
        <v>8.9970117898409599E-2</v>
      </c>
      <c r="EP33" s="27">
        <f>IF(ISNA(VLOOKUP(CONCATENATE($B33,".SP.TER.TOTL.IN"),Area_pop_80_09,Seq!W$1,FALSE)),".",VLOOKUP(CONCATENATE($B33,".SP.TER.TOTL.IN"),Area_pop_80_09,Seq!W$1,FALSE)/VLOOKUP(CONCATENATE($B33,".SP.POP.TOTL"),Area_pop_80_09,Seq!W$1,FALSE))</f>
        <v>9.1962000225781576E-2</v>
      </c>
      <c r="EQ33" s="27">
        <f>IF(ISNA(VLOOKUP(CONCATENATE($B33,".SP.TER.TOTL.IN"),Area_pop_80_09,Seq!X$1,FALSE)),".",VLOOKUP(CONCATENATE($B33,".SP.TER.TOTL.IN"),Area_pop_80_09,Seq!X$1,FALSE)/VLOOKUP(CONCATENATE($B33,".SP.POP.TOTL"),Area_pop_80_09,Seq!X$1,FALSE))</f>
        <v>9.2474863595914378E-2</v>
      </c>
      <c r="ER33" s="27">
        <f>IF(ISNA(VLOOKUP(CONCATENATE($B33,".SP.TER.TOTL.IN"),Area_pop_80_09,Seq!Y$1,FALSE)),".",VLOOKUP(CONCATENATE($B33,".SP.TER.TOTL.IN"),Area_pop_80_09,Seq!Y$1,FALSE)/VLOOKUP(CONCATENATE($B33,".SP.POP.TOTL"),Area_pop_80_09,Seq!Y$1,FALSE))</f>
        <v>9.187114546144548E-2</v>
      </c>
      <c r="ES33" s="27">
        <f>IF(ISNA(VLOOKUP(CONCATENATE($B33,".SP.TER.TOTL.IN"),Area_pop_80_09,Seq!Z$1,FALSE)),".",VLOOKUP(CONCATENATE($B33,".SP.TER.TOTL.IN"),Area_pop_80_09,Seq!Z$1,FALSE)/VLOOKUP(CONCATENATE($B33,".SP.POP.TOTL"),Area_pop_80_09,Seq!Z$1,FALSE))</f>
        <v>9.070500150426053E-2</v>
      </c>
      <c r="ET33" s="27">
        <f>IF(ISNA(VLOOKUP(CONCATENATE($B33,".SP.TER.TOTL.IN"),Area_pop_80_09,Seq!AA$1,FALSE)),".",VLOOKUP(CONCATENATE($B33,".SP.TER.TOTL.IN"),Area_pop_80_09,Seq!AA$1,FALSE)/VLOOKUP(CONCATENATE($B33,".SP.POP.TOTL"),Area_pop_80_09,Seq!AA$1,FALSE))</f>
        <v>8.9369978641804224E-2</v>
      </c>
      <c r="EU33" s="27">
        <f>IF(ISNA(VLOOKUP(CONCATENATE($B33,".SP.TER.TOTL.IN"),Area_pop_80_09,Seq!AB$1,FALSE)),".",VLOOKUP(CONCATENATE($B33,".SP.TER.TOTL.IN"),Area_pop_80_09,Seq!AB$1,FALSE)/VLOOKUP(CONCATENATE($B33,".SP.POP.TOTL"),Area_pop_80_09,Seq!AB$1,FALSE))</f>
        <v>8.8876448344258618E-2</v>
      </c>
      <c r="EV33" s="27">
        <f>IF(ISNA(VLOOKUP(CONCATENATE($B33,".SP.TER.TOTL.IN"),Area_pop_80_09,Seq!AC$1,FALSE)),".",VLOOKUP(CONCATENATE($B33,".SP.TER.TOTL.IN"),Area_pop_80_09,Seq!AC$1,FALSE)/VLOOKUP(CONCATENATE($B33,".SP.POP.TOTL"),Area_pop_80_09,Seq!AC$1,FALSE))</f>
        <v>8.9491013948925974E-2</v>
      </c>
      <c r="EW33" s="27">
        <f>IF(ISNA(VLOOKUP(CONCATENATE($B33,".SP.TER.TOTL.IN"),Area_pop_80_09,Seq!AD$1,FALSE)),".",VLOOKUP(CONCATENATE($B33,".SP.TER.TOTL.IN"),Area_pop_80_09,Seq!AD$1,FALSE)/VLOOKUP(CONCATENATE($B33,".SP.POP.TOTL"),Area_pop_80_09,Seq!AD$1,FALSE))</f>
        <v>9.0615493806942782E-2</v>
      </c>
      <c r="EX33" s="27"/>
      <c r="EY33" s="27"/>
      <c r="EZ33" s="27">
        <f t="shared" si="29"/>
        <v>4.6853652304668682E-3</v>
      </c>
      <c r="FA33" s="27">
        <f t="shared" si="30"/>
        <v>1.8451473608488268E-3</v>
      </c>
      <c r="FB33" s="27" t="str">
        <f t="shared" si="37"/>
        <v>.</v>
      </c>
      <c r="FC33" s="9">
        <f>IF(VLOOKUP($B33,EM_80!$B$1:$C$201,2,FALSE)&gt;0,VLOOKUP($B33,EM_80!$B$1:$C$201,2,FALSE),".")</f>
        <v>45000</v>
      </c>
      <c r="FD33" s="9">
        <f t="shared" si="31"/>
        <v>30000</v>
      </c>
      <c r="FE33" s="9" t="str">
        <f t="shared" si="32"/>
        <v>.</v>
      </c>
      <c r="FF33">
        <f t="shared" si="33"/>
        <v>9604374</v>
      </c>
      <c r="FG33">
        <f t="shared" si="34"/>
        <v>16258864</v>
      </c>
      <c r="FH33">
        <f t="shared" si="35"/>
        <v>20644120.996898599</v>
      </c>
      <c r="FJ33" s="9" t="str">
        <f>IF(ISNA(VLOOKUP($B33,Area_EM_90,Seq!C$1,FALSE)),".",VLOOKUP($B33,Area_EM_90,Seq!C$1,FALSE))</f>
        <v>.</v>
      </c>
      <c r="FK33" s="9" t="str">
        <f>IF(ISNA(VLOOKUP($B33,Area_EM_90,Seq!D$1,FALSE)),".",VLOOKUP($B33,Area_EM_90,Seq!D$1,FALSE))</f>
        <v>.</v>
      </c>
      <c r="FL33" s="9" t="str">
        <f>IF(ISNA(VLOOKUP($B33,Area_EM_90,Seq!E$1,FALSE)),".",VLOOKUP($B33,Area_EM_90,Seq!E$1,FALSE))</f>
        <v>.</v>
      </c>
      <c r="FM33" s="9" t="str">
        <f>IF(ISNA(VLOOKUP($B33,Area_EM_90,Seq!F$1,FALSE)),".",VLOOKUP($B33,Area_EM_90,Seq!F$1,FALSE))</f>
        <v>.</v>
      </c>
      <c r="FN33" s="9" t="str">
        <f>IF(ISNA(VLOOKUP($B33,Area_EM_90,Seq!G$1,FALSE)),".",VLOOKUP($B33,Area_EM_90,Seq!G$1,FALSE))</f>
        <v>.</v>
      </c>
      <c r="FO33" s="9" t="str">
        <f>IF(ISNA(VLOOKUP($B33,Area_EM_90,Seq!H$1,FALSE)),".",VLOOKUP($B33,Area_EM_90,Seq!H$1,FALSE))</f>
        <v>.</v>
      </c>
      <c r="FP33" s="9" t="str">
        <f>IF(ISNA(VLOOKUP($B33,Area_EM_90,Seq!I$1,FALSE)),".",VLOOKUP($B33,Area_EM_90,Seq!I$1,FALSE))</f>
        <v>.</v>
      </c>
      <c r="FQ33" s="9" t="str">
        <f>IF(ISNA(VLOOKUP($B33,Area_EM_90,Seq!J$1,FALSE)),".",VLOOKUP($B33,Area_EM_90,Seq!J$1,FALSE))</f>
        <v>.</v>
      </c>
      <c r="FR33" s="9" t="str">
        <f>IF(ISNA(VLOOKUP($B33,Area_EM_00,Seq!C$1,FALSE)),".",VLOOKUP($B33,Area_EM_00,Seq!C$1,FALSE))</f>
        <v>.</v>
      </c>
      <c r="FS33" s="9" t="str">
        <f>IF(ISNA(VLOOKUP($B33,Area_EM_00,Seq!D$1,FALSE)),".",VLOOKUP($B33,Area_EM_00,Seq!D$1,FALSE))</f>
        <v>.</v>
      </c>
      <c r="FT33" s="9" t="str">
        <f>IF(ISNA(VLOOKUP($B33,Area_EM_00,Seq!E$1,FALSE)),".",VLOOKUP($B33,Area_EM_00,Seq!E$1,FALSE))</f>
        <v>.</v>
      </c>
      <c r="FU33" s="9" t="str">
        <f>IF(ISNA(VLOOKUP($B33,Area_EM_00,Seq!F$1,FALSE)),".",VLOOKUP($B33,Area_EM_00,Seq!F$1,FALSE))</f>
        <v>.</v>
      </c>
      <c r="FV33" s="9" t="str">
        <f>IF(ISNA(VLOOKUP($B33,Area_EM_00,Seq!G$1,FALSE)),".",VLOOKUP($B33,Area_EM_00,Seq!G$1,FALSE))</f>
        <v>.</v>
      </c>
      <c r="FW33" s="9" t="str">
        <f>IF(ISNA(VLOOKUP($B33,Area_EM_00,Seq!H$1,FALSE)),".",VLOOKUP($B33,Area_EM_00,Seq!H$1,FALSE))</f>
        <v>.</v>
      </c>
      <c r="FX33" s="9" t="str">
        <f>IF(ISNA(VLOOKUP($B33,Area_EM_00,Seq!I$1,FALSE)),".",VLOOKUP($B33,Area_EM_00,Seq!I$1,FALSE))</f>
        <v>.</v>
      </c>
      <c r="FY33" s="9" t="str">
        <f>IF(ISNA(VLOOKUP($B33,Area_EM_00,Seq!J$1,FALSE)),".",VLOOKUP($B33,Area_EM_00,Seq!J$1,FALSE))</f>
        <v>.</v>
      </c>
      <c r="GA33" s="27"/>
    </row>
    <row r="34" spans="1:183">
      <c r="A34" s="25" t="s">
        <v>2388</v>
      </c>
      <c r="B34" s="26" t="str">
        <f t="shared" si="0"/>
        <v>Singapore</v>
      </c>
      <c r="C34" s="27">
        <f>GDP!C$42/10000</f>
        <v>18294194.281532999</v>
      </c>
      <c r="D34" s="27">
        <f>GDP!D$42/10000</f>
        <v>19245492.3841727</v>
      </c>
      <c r="E34" s="27">
        <f>GDP!E$42/10000</f>
        <v>20996832.1911324</v>
      </c>
      <c r="F34" s="27">
        <f>GDP!F$42/10000</f>
        <v>23285486.8999658</v>
      </c>
      <c r="G34" s="27">
        <f>GDP!G$42/10000</f>
        <v>26824880.9087606</v>
      </c>
      <c r="H34" s="27">
        <f>GDP!H$42/10000</f>
        <v>30446239.831443299</v>
      </c>
      <c r="I34" s="27">
        <f>GDP!I$42/10000</f>
        <v>33125508.936610304</v>
      </c>
      <c r="J34" s="27">
        <f>GDP!J$42/10000</f>
        <v>36968067.973257102</v>
      </c>
      <c r="K34" s="27">
        <f>GDP!K$42/10000</f>
        <v>41145459.654235199</v>
      </c>
      <c r="L34" s="27">
        <f>GDP!L$42/10000</f>
        <v>42832423.5000588</v>
      </c>
      <c r="M34" s="27">
        <f>GDP!M$42/10000</f>
        <v>44460055.593061104</v>
      </c>
      <c r="N34" s="27">
        <f>GDP!N$42/10000</f>
        <v>48550380.707622699</v>
      </c>
      <c r="O34" s="27">
        <f>GDP!O$42/10000</f>
        <v>55444534.768105105</v>
      </c>
      <c r="P34" s="27">
        <f>GDP!P$42/10000</f>
        <v>63206769.635639794</v>
      </c>
      <c r="Q34" s="27">
        <f>GDP!Q$42/10000</f>
        <v>71486856.457908601</v>
      </c>
      <c r="R34" s="27">
        <f>GDP!R$42/10000</f>
        <v>79278923.811820701</v>
      </c>
      <c r="S34" s="27">
        <f>GDP!S$42/10000</f>
        <v>87206816.193002701</v>
      </c>
      <c r="T34" s="27">
        <f>GDP!T$42/10000</f>
        <v>95317050.098951995</v>
      </c>
      <c r="U34" s="27">
        <f>GDP!U$42/10000</f>
        <v>102751780.00667</v>
      </c>
      <c r="V34" s="27">
        <f>GDP!V$42/10000</f>
        <v>110560915.287177</v>
      </c>
      <c r="W34" s="27">
        <f>GDP!W$42/10000</f>
        <v>119848032.17129999</v>
      </c>
      <c r="X34" s="27">
        <f>GDP!X$42/10000</f>
        <v>129795418.841518</v>
      </c>
      <c r="Y34" s="27">
        <f>GDP!Y$42/10000</f>
        <v>141606801.95609599</v>
      </c>
      <c r="Z34" s="27">
        <f>GDP!Z$42/10000</f>
        <v>155767482.15170601</v>
      </c>
      <c r="AA34" s="27">
        <f>GDP!AA$42/10000</f>
        <v>171499997.84902799</v>
      </c>
      <c r="AB34" s="27">
        <f>GDP!AB$42/10000</f>
        <v>189335997.62532699</v>
      </c>
      <c r="AC34" s="27">
        <f>GDP!AC$42/10000</f>
        <v>211298973.34986499</v>
      </c>
      <c r="AD34" s="27">
        <f>GDP!AD$42/10000</f>
        <v>238767839.88534701</v>
      </c>
      <c r="AE34" s="27">
        <f>GDP!AE$42/10000</f>
        <v>260256945.47502899</v>
      </c>
      <c r="AF34" s="27">
        <f>GDP!AF$42/10000</f>
        <v>293754553.91439533</v>
      </c>
      <c r="AG34" s="27"/>
      <c r="AH34" s="27">
        <f>IF(ISNUMBER(VLOOKUP($B34,Area_GDP_80_09,Seq!C$1,FALSE)/10000),VLOOKUP($B34,Area_GDP_80_09,Seq!C$1,FALSE)/10000,".")</f>
        <v>2182860.5192592</v>
      </c>
      <c r="AI34" s="27">
        <f>IF(ISNUMBER(VLOOKUP($B34,Area_GDP_80_09,Seq!D$1,FALSE)/10000),VLOOKUP($B34,Area_GDP_80_09,Seq!D$1,FALSE)/10000,".")</f>
        <v>2395336.1204689899</v>
      </c>
      <c r="AJ34" s="27">
        <f>IF(ISNUMBER(VLOOKUP($B34,Area_GDP_80_09,Seq!E$1,FALSE)/10000),VLOOKUP($B34,Area_GDP_80_09,Seq!E$1,FALSE)/10000,".")</f>
        <v>2566001.0710230302</v>
      </c>
      <c r="AK34" s="27">
        <f>IF(ISNUMBER(VLOOKUP($B34,Area_GDP_80_09,Seq!F$1,FALSE)/10000),VLOOKUP($B34,Area_GDP_80_09,Seq!F$1,FALSE)/10000,".")</f>
        <v>2784486.08317613</v>
      </c>
      <c r="AL34" s="27">
        <f>IF(ISNUMBER(VLOOKUP($B34,Area_GDP_80_09,Seq!G$1,FALSE)/10000),VLOOKUP($B34,Area_GDP_80_09,Seq!G$1,FALSE)/10000,".")</f>
        <v>3016567.6776179401</v>
      </c>
      <c r="AM34" s="27">
        <f>IF(ISNUMBER(VLOOKUP($B34,Area_GDP_80_09,Seq!H$1,FALSE)/10000),VLOOKUP($B34,Area_GDP_80_09,Seq!H$1,FALSE)/10000,".")</f>
        <v>2973034.2518172502</v>
      </c>
      <c r="AN34" s="27">
        <f>IF(ISNUMBER(VLOOKUP($B34,Area_GDP_80_09,Seq!I$1,FALSE)/10000),VLOOKUP($B34,Area_GDP_80_09,Seq!I$1,FALSE)/10000,".")</f>
        <v>3036115.6649528299</v>
      </c>
      <c r="AO34" s="27">
        <f>IF(ISNUMBER(VLOOKUP($B34,Area_GDP_80_09,Seq!J$1,FALSE)/10000),VLOOKUP($B34,Area_GDP_80_09,Seq!J$1,FALSE)/10000,".")</f>
        <v>3334544.4045389998</v>
      </c>
      <c r="AP34" s="27">
        <f>IF(ISNUMBER(VLOOKUP($B34,Area_GDP_80_09,Seq!K$1,FALSE)/10000),VLOOKUP($B34,Area_GDP_80_09,Seq!K$1,FALSE)/10000,".")</f>
        <v>3717116.4985108902</v>
      </c>
      <c r="AQ34" s="27">
        <f>IF(ISNUMBER(VLOOKUP($B34,Area_GDP_80_09,Seq!L$1,FALSE)/10000),VLOOKUP($B34,Area_GDP_80_09,Seq!L$1,FALSE)/10000,".")</f>
        <v>4089288.1351262704</v>
      </c>
      <c r="AR34" s="27">
        <f>IF(ISNUMBER(VLOOKUP($B34,Area_GDP_80_09,Seq!M$1,FALSE)/10000),VLOOKUP($B34,Area_GDP_80_09,Seq!M$1,FALSE)/10000,".")</f>
        <v>4466245.2582553802</v>
      </c>
      <c r="AS34" s="27">
        <f>IF(ISNUMBER(VLOOKUP($B34,Area_GDP_80_09,Seq!N$1,FALSE)/10000),VLOOKUP($B34,Area_GDP_80_09,Seq!N$1,FALSE)/10000,".")</f>
        <v>4758995.2205119198</v>
      </c>
      <c r="AT34" s="27">
        <f>IF(ISNUMBER(VLOOKUP($B34,Area_GDP_80_09,Seq!O$1,FALSE)/10000),VLOOKUP($B34,Area_GDP_80_09,Seq!O$1,FALSE)/10000,".")</f>
        <v>5060666.4897480002</v>
      </c>
      <c r="AU34" s="27">
        <f>IF(ISNUMBER(VLOOKUP($B34,Area_GDP_80_09,Seq!P$1,FALSE)/10000),VLOOKUP($B34,Area_GDP_80_09,Seq!P$1,FALSE)/10000,".")</f>
        <v>5654449.6563721104</v>
      </c>
      <c r="AV34" s="27">
        <f>IF(ISNUMBER(VLOOKUP($B34,Area_GDP_80_09,Seq!Q$1,FALSE)/10000),VLOOKUP($B34,Area_GDP_80_09,Seq!Q$1,FALSE)/10000,".")</f>
        <v>6308506.7507104203</v>
      </c>
      <c r="AW34" s="27">
        <f>IF(ISNUMBER(VLOOKUP($B34,Area_GDP_80_09,Seq!R$1,FALSE)/10000),VLOOKUP($B34,Area_GDP_80_09,Seq!R$1,FALSE)/10000,".")</f>
        <v>6822955.2518213997</v>
      </c>
      <c r="AX34" s="27">
        <f>IF(ISNUMBER(VLOOKUP($B34,Area_GDP_80_09,Seq!S$1,FALSE)/10000),VLOOKUP($B34,Area_GDP_80_09,Seq!S$1,FALSE)/10000,".")</f>
        <v>7354486.4896389805</v>
      </c>
      <c r="AY34" s="27">
        <f>IF(ISNUMBER(VLOOKUP($B34,Area_GDP_80_09,Seq!T$1,FALSE)/10000),VLOOKUP($B34,Area_GDP_80_09,Seq!T$1,FALSE)/10000,".")</f>
        <v>7967922.05421283</v>
      </c>
      <c r="AZ34" s="27">
        <f>IF(ISNUMBER(VLOOKUP($B34,Area_GDP_80_09,Seq!U$1,FALSE)/10000),VLOOKUP($B34,Area_GDP_80_09,Seq!U$1,FALSE)/10000,".")</f>
        <v>7858209.7003694698</v>
      </c>
      <c r="BA34" s="27">
        <f>IF(ISNUMBER(VLOOKUP($B34,Area_GDP_80_09,Seq!V$1,FALSE)/10000),VLOOKUP($B34,Area_GDP_80_09,Seq!V$1,FALSE)/10000,".")</f>
        <v>8424184.83990651</v>
      </c>
      <c r="BB34" s="27">
        <f>IF(ISNUMBER(VLOOKUP($B34,Area_GDP_80_09,Seq!W$1,FALSE)/10000),VLOOKUP($B34,Area_GDP_80_09,Seq!W$1,FALSE)/10000,".")</f>
        <v>9271685.8006042298</v>
      </c>
      <c r="BC34" s="27">
        <f>IF(ISNUMBER(VLOOKUP($B34,Area_GDP_80_09,Seq!X$1,FALSE)/10000),VLOOKUP($B34,Area_GDP_80_09,Seq!X$1,FALSE)/10000,".")</f>
        <v>9049285.3903944399</v>
      </c>
      <c r="BD34" s="27">
        <f>IF(ISNUMBER(VLOOKUP($B34,Area_GDP_80_09,Seq!Y$1,FALSE)/10000),VLOOKUP($B34,Area_GDP_80_09,Seq!Y$1,FALSE)/10000,".")</f>
        <v>9425471.0350916404</v>
      </c>
      <c r="BE34" s="27">
        <f>IF(ISNUMBER(VLOOKUP($B34,Area_GDP_80_09,Seq!Z$1,FALSE)/10000),VLOOKUP($B34,Area_GDP_80_09,Seq!Z$1,FALSE)/10000,".")</f>
        <v>9753662.6004983801</v>
      </c>
      <c r="BF34" s="27">
        <f>IF(ISNUMBER(VLOOKUP($B34,Area_GDP_80_09,Seq!AA$1,FALSE)/10000),VLOOKUP($B34,Area_GDP_80_09,Seq!AA$1,FALSE)/10000,".")</f>
        <v>10687969.3862604</v>
      </c>
      <c r="BG34" s="27">
        <f>IF(ISNUMBER(VLOOKUP($B34,Area_GDP_80_09,Seq!AB$1,FALSE)/10000),VLOOKUP($B34,Area_GDP_80_09,Seq!AB$1,FALSE)/10000,".")</f>
        <v>11468960.785301801</v>
      </c>
      <c r="BH34" s="27">
        <f>IF(ISNUMBER(VLOOKUP($B34,Area_GDP_80_09,Seq!AC$1,FALSE)/10000),VLOOKUP($B34,Area_GDP_80_09,Seq!AC$1,FALSE)/10000,".")</f>
        <v>12426806.364121601</v>
      </c>
      <c r="BI34" s="27">
        <f>IF(ISNUMBER(VLOOKUP($B34,Area_GDP_80_09,Seq!AD$1,FALSE)/10000),VLOOKUP($B34,Area_GDP_80_09,Seq!AD$1,FALSE)/10000,".")</f>
        <v>13391902.6800835</v>
      </c>
      <c r="BJ34" s="27">
        <f>IF(ISNUMBER(VLOOKUP($B34,Area_GDP_80_09,Seq!AE$1,FALSE)/10000),VLOOKUP($B34,Area_GDP_80_09,Seq!AE$1,FALSE)/10000,".")</f>
        <v>13545798.125775501</v>
      </c>
      <c r="BK34" s="27">
        <f>IF(ISNUMBER(VLOOKUP($B34,Area_GDP_80_09,Seq!AF$1,FALSE)/10000),VLOOKUP($B34,Area_GDP_80_09,Seq!AF$1,FALSE)/10000,".")</f>
        <v>14346842.163456839</v>
      </c>
      <c r="BL34" s="27"/>
      <c r="BM34" s="27"/>
      <c r="BN34" s="27">
        <f>CNPop!A$48</f>
        <v>5.0000000000000001E-3</v>
      </c>
      <c r="BO34" s="27">
        <f>CNPop!B$48</f>
        <v>6.0000000000000001E-3</v>
      </c>
      <c r="BP34" s="27">
        <f>CNPop!C$48</f>
        <v>6.0000000000000001E-3</v>
      </c>
      <c r="BQ34" s="27">
        <f>CNPop!D$48</f>
        <v>7.0000000000000001E-3</v>
      </c>
      <c r="BR34" s="27">
        <f>CNPop!E$48</f>
        <v>7.0000000000000001E-3</v>
      </c>
      <c r="BS34" s="27">
        <f>CNPop!F$48</f>
        <v>8.0000000000000002E-3</v>
      </c>
      <c r="BT34" s="27">
        <f>CNPop!G$48</f>
        <v>8.9999999999999993E-3</v>
      </c>
      <c r="BU34" s="27">
        <f>CNPop!H$48</f>
        <v>0.01</v>
      </c>
      <c r="BV34" s="27">
        <f>CNPop!I$48</f>
        <v>1.0999999999999999E-2</v>
      </c>
      <c r="BW34" s="27">
        <f>CNPop!J$48</f>
        <v>1.2E-2</v>
      </c>
      <c r="BX34" s="27">
        <f>CNPop!K$48</f>
        <v>1.4E-2</v>
      </c>
      <c r="BY34" s="27">
        <f>CNPop!L$48</f>
        <v>1.6E-2</v>
      </c>
      <c r="BZ34" s="27">
        <f>CNPop!M$48</f>
        <v>1.7000000000000001E-2</v>
      </c>
      <c r="CA34" s="27">
        <f>CNPop!N$48</f>
        <v>1.9E-2</v>
      </c>
      <c r="CB34" s="27">
        <f>CNPop!O$48</f>
        <v>2.1000000000000001E-2</v>
      </c>
      <c r="CC34" s="27">
        <f>CNPop!P$48</f>
        <v>2.3E-2</v>
      </c>
      <c r="CD34" s="27">
        <f>CNPop!Q$48</f>
        <v>2.5999999999999999E-2</v>
      </c>
      <c r="CE34" s="27">
        <f>CNPop!R$48</f>
        <v>2.8000000000000001E-2</v>
      </c>
      <c r="CF34" s="27">
        <f>CNPop!S$48</f>
        <v>0.03</v>
      </c>
      <c r="CG34" s="27">
        <f>CNPop!T$48</f>
        <v>3.3000000000000002E-2</v>
      </c>
      <c r="CH34" s="27">
        <f>CNPop!U$48</f>
        <v>3.5999999999999997E-2</v>
      </c>
      <c r="CI34" s="27">
        <f>CNPop!V$48</f>
        <v>3.9E-2</v>
      </c>
      <c r="CJ34" s="27">
        <f>CNPop!W$48</f>
        <v>4.2000000000000003E-2</v>
      </c>
      <c r="CK34" s="27">
        <f>CNPop!X$48</f>
        <v>4.4999999999999998E-2</v>
      </c>
      <c r="CL34" s="27">
        <f>CNPop!Y$48</f>
        <v>4.9000000000000002E-2</v>
      </c>
      <c r="CM34" s="27">
        <f>CNPop!Z$48</f>
        <v>5.1999999999999998E-2</v>
      </c>
      <c r="CN34" s="27">
        <f>CNPop!AA$48</f>
        <v>5.6000000000000001E-2</v>
      </c>
      <c r="CO34" s="27">
        <f>CNPop!AB$48</f>
        <v>0.06</v>
      </c>
      <c r="CP34" s="27">
        <f>CNPop!AC$48</f>
        <v>6.3E-2</v>
      </c>
      <c r="CQ34" s="27"/>
      <c r="CR34" s="27" t="str">
        <f t="shared" si="1"/>
        <v>.</v>
      </c>
      <c r="CS34" s="27" t="str">
        <f t="shared" si="2"/>
        <v>.</v>
      </c>
      <c r="CT34" s="27" t="str">
        <f t="shared" si="3"/>
        <v>.</v>
      </c>
      <c r="CU34" s="27" t="str">
        <f t="shared" si="4"/>
        <v>.</v>
      </c>
      <c r="CV34" s="27" t="str">
        <f t="shared" si="5"/>
        <v>.</v>
      </c>
      <c r="CW34" s="27" t="str">
        <f t="shared" si="6"/>
        <v>.</v>
      </c>
      <c r="CX34" s="27" t="str">
        <f t="shared" si="7"/>
        <v>.</v>
      </c>
      <c r="CY34" s="27" t="str">
        <f t="shared" si="8"/>
        <v>.</v>
      </c>
      <c r="CZ34" s="27" t="str">
        <f t="shared" si="9"/>
        <v>.</v>
      </c>
      <c r="DA34" s="27" t="str">
        <f t="shared" si="10"/>
        <v>.</v>
      </c>
      <c r="DB34" s="27" t="str">
        <f t="shared" si="11"/>
        <v>.</v>
      </c>
      <c r="DC34" s="27" t="str">
        <f t="shared" si="12"/>
        <v>.</v>
      </c>
      <c r="DD34" s="27" t="str">
        <f t="shared" si="13"/>
        <v>.</v>
      </c>
      <c r="DE34" s="27" t="str">
        <f t="shared" si="14"/>
        <v>.</v>
      </c>
      <c r="DF34" s="27" t="str">
        <f t="shared" si="15"/>
        <v>.</v>
      </c>
      <c r="DG34" s="27" t="str">
        <f t="shared" si="16"/>
        <v>.</v>
      </c>
      <c r="DH34" s="27" t="str">
        <f t="shared" si="17"/>
        <v>.</v>
      </c>
      <c r="DI34" s="27" t="str">
        <f t="shared" si="18"/>
        <v>.</v>
      </c>
      <c r="DJ34" s="27" t="str">
        <f t="shared" si="19"/>
        <v>.</v>
      </c>
      <c r="DK34" s="27" t="str">
        <f t="shared" si="20"/>
        <v>.</v>
      </c>
      <c r="DL34" s="27" t="str">
        <f t="shared" si="21"/>
        <v>.</v>
      </c>
      <c r="DM34" s="27" t="str">
        <f t="shared" si="22"/>
        <v>.</v>
      </c>
      <c r="DN34" s="27" t="str">
        <f t="shared" si="23"/>
        <v>.</v>
      </c>
      <c r="DO34" s="27" t="str">
        <f t="shared" si="24"/>
        <v>.</v>
      </c>
      <c r="DP34" s="27" t="str">
        <f t="shared" si="25"/>
        <v>.</v>
      </c>
      <c r="DQ34" s="27" t="str">
        <f t="shared" si="26"/>
        <v>.</v>
      </c>
      <c r="DR34" s="27" t="str">
        <f t="shared" si="27"/>
        <v>.</v>
      </c>
      <c r="DS34" s="27" t="str">
        <f t="shared" si="28"/>
        <v>.</v>
      </c>
      <c r="DT34" s="27" t="str">
        <f t="shared" si="36"/>
        <v>.</v>
      </c>
      <c r="DU34" s="27" t="e">
        <f>IF(ISNA(VLOOKUP(CONCATENATE($B34,".SP.TER.TOTL.IN"),Area_pop_80_09,Seq!B$1,FALSE)),".",VLOOKUP(CONCATENATE($B34,".SP.TER.TOTL.IN"),Area_pop_80_09,Seq!B$1,FALSE)/VLOOKUP(CONCATENATE($B34,".SP.POP.TOTL"),Area_pop_80_09,Seq!B$1,FALSE))</f>
        <v>#VALUE!</v>
      </c>
      <c r="DV34" s="27" t="e">
        <f>IF(ISNA(VLOOKUP(CONCATENATE($B34,".SP.TER.TOTL.IN"),Area_pop_80_09,Seq!C$1,FALSE)),".",VLOOKUP(CONCATENATE($B34,".SP.TER.TOTL.IN"),Area_pop_80_09,Seq!C$1,FALSE)/VLOOKUP(CONCATENATE($B34,".SP.POP.TOTL"),Area_pop_80_09,Seq!C$1,FALSE))</f>
        <v>#VALUE!</v>
      </c>
      <c r="DW34" s="27" t="e">
        <f>IF(ISNA(VLOOKUP(CONCATENATE($B34,".SP.TER.TOTL.IN"),Area_pop_80_09,Seq!D$1,FALSE)),".",VLOOKUP(CONCATENATE($B34,".SP.TER.TOTL.IN"),Area_pop_80_09,Seq!D$1,FALSE)/VLOOKUP(CONCATENATE($B34,".SP.POP.TOTL"),Area_pop_80_09,Seq!D$1,FALSE))</f>
        <v>#VALUE!</v>
      </c>
      <c r="DX34" s="27" t="e">
        <f>IF(ISNA(VLOOKUP(CONCATENATE($B34,".SP.TER.TOTL.IN"),Area_pop_80_09,Seq!E$1,FALSE)),".",VLOOKUP(CONCATENATE($B34,".SP.TER.TOTL.IN"),Area_pop_80_09,Seq!E$1,FALSE)/VLOOKUP(CONCATENATE($B34,".SP.POP.TOTL"),Area_pop_80_09,Seq!E$1,FALSE))</f>
        <v>#VALUE!</v>
      </c>
      <c r="DY34" s="27" t="e">
        <f>IF(ISNA(VLOOKUP(CONCATENATE($B34,".SP.TER.TOTL.IN"),Area_pop_80_09,Seq!F$1,FALSE)),".",VLOOKUP(CONCATENATE($B34,".SP.TER.TOTL.IN"),Area_pop_80_09,Seq!F$1,FALSE)/VLOOKUP(CONCATENATE($B34,".SP.POP.TOTL"),Area_pop_80_09,Seq!F$1,FALSE))</f>
        <v>#VALUE!</v>
      </c>
      <c r="DZ34" s="27" t="e">
        <f>IF(ISNA(VLOOKUP(CONCATENATE($B34,".SP.TER.TOTL.IN"),Area_pop_80_09,Seq!G$1,FALSE)),".",VLOOKUP(CONCATENATE($B34,".SP.TER.TOTL.IN"),Area_pop_80_09,Seq!G$1,FALSE)/VLOOKUP(CONCATENATE($B34,".SP.POP.TOTL"),Area_pop_80_09,Seq!G$1,FALSE))</f>
        <v>#VALUE!</v>
      </c>
      <c r="EA34" s="27" t="e">
        <f>IF(ISNA(VLOOKUP(CONCATENATE($B34,".SP.TER.TOTL.IN"),Area_pop_80_09,Seq!H$1,FALSE)),".",VLOOKUP(CONCATENATE($B34,".SP.TER.TOTL.IN"),Area_pop_80_09,Seq!H$1,FALSE)/VLOOKUP(CONCATENATE($B34,".SP.POP.TOTL"),Area_pop_80_09,Seq!H$1,FALSE))</f>
        <v>#VALUE!</v>
      </c>
      <c r="EB34" s="27" t="e">
        <f>IF(ISNA(VLOOKUP(CONCATENATE($B34,".SP.TER.TOTL.IN"),Area_pop_80_09,Seq!I$1,FALSE)),".",VLOOKUP(CONCATENATE($B34,".SP.TER.TOTL.IN"),Area_pop_80_09,Seq!I$1,FALSE)/VLOOKUP(CONCATENATE($B34,".SP.POP.TOTL"),Area_pop_80_09,Seq!I$1,FALSE))</f>
        <v>#VALUE!</v>
      </c>
      <c r="EC34" s="27" t="e">
        <f>IF(ISNA(VLOOKUP(CONCATENATE($B34,".SP.TER.TOTL.IN"),Area_pop_80_09,Seq!J$1,FALSE)),".",VLOOKUP(CONCATENATE($B34,".SP.TER.TOTL.IN"),Area_pop_80_09,Seq!J$1,FALSE)/VLOOKUP(CONCATENATE($B34,".SP.POP.TOTL"),Area_pop_80_09,Seq!J$1,FALSE))</f>
        <v>#VALUE!</v>
      </c>
      <c r="ED34" s="27" t="e">
        <f>IF(ISNA(VLOOKUP(CONCATENATE($B34,".SP.TER.TOTL.IN"),Area_pop_80_09,Seq!K$1,FALSE)),".",VLOOKUP(CONCATENATE($B34,".SP.TER.TOTL.IN"),Area_pop_80_09,Seq!K$1,FALSE)/VLOOKUP(CONCATENATE($B34,".SP.POP.TOTL"),Area_pop_80_09,Seq!K$1,FALSE))</f>
        <v>#VALUE!</v>
      </c>
      <c r="EE34" s="27" t="e">
        <f>IF(ISNA(VLOOKUP(CONCATENATE($B34,".SP.TER.TOTL.IN"),Area_pop_80_09,Seq!L$1,FALSE)),".",VLOOKUP(CONCATENATE($B34,".SP.TER.TOTL.IN"),Area_pop_80_09,Seq!L$1,FALSE)/VLOOKUP(CONCATENATE($B34,".SP.POP.TOTL"),Area_pop_80_09,Seq!L$1,FALSE))</f>
        <v>#VALUE!</v>
      </c>
      <c r="EF34" s="27" t="e">
        <f>IF(ISNA(VLOOKUP(CONCATENATE($B34,".SP.TER.TOTL.IN"),Area_pop_80_09,Seq!M$1,FALSE)),".",VLOOKUP(CONCATENATE($B34,".SP.TER.TOTL.IN"),Area_pop_80_09,Seq!M$1,FALSE)/VLOOKUP(CONCATENATE($B34,".SP.POP.TOTL"),Area_pop_80_09,Seq!M$1,FALSE))</f>
        <v>#VALUE!</v>
      </c>
      <c r="EG34" s="27" t="e">
        <f>IF(ISNA(VLOOKUP(CONCATENATE($B34,".SP.TER.TOTL.IN"),Area_pop_80_09,Seq!N$1,FALSE)),".",VLOOKUP(CONCATENATE($B34,".SP.TER.TOTL.IN"),Area_pop_80_09,Seq!N$1,FALSE)/VLOOKUP(CONCATENATE($B34,".SP.POP.TOTL"),Area_pop_80_09,Seq!N$1,FALSE))</f>
        <v>#VALUE!</v>
      </c>
      <c r="EH34" s="27" t="e">
        <f>IF(ISNA(VLOOKUP(CONCATENATE($B34,".SP.TER.TOTL.IN"),Area_pop_80_09,Seq!O$1,FALSE)),".",VLOOKUP(CONCATENATE($B34,".SP.TER.TOTL.IN"),Area_pop_80_09,Seq!O$1,FALSE)/VLOOKUP(CONCATENATE($B34,".SP.POP.TOTL"),Area_pop_80_09,Seq!O$1,FALSE))</f>
        <v>#VALUE!</v>
      </c>
      <c r="EI34" s="27" t="e">
        <f>IF(ISNA(VLOOKUP(CONCATENATE($B34,".SP.TER.TOTL.IN"),Area_pop_80_09,Seq!P$1,FALSE)),".",VLOOKUP(CONCATENATE($B34,".SP.TER.TOTL.IN"),Area_pop_80_09,Seq!P$1,FALSE)/VLOOKUP(CONCATENATE($B34,".SP.POP.TOTL"),Area_pop_80_09,Seq!P$1,FALSE))</f>
        <v>#VALUE!</v>
      </c>
      <c r="EJ34" s="27" t="e">
        <f>IF(ISNA(VLOOKUP(CONCATENATE($B34,".SP.TER.TOTL.IN"),Area_pop_80_09,Seq!Q$1,FALSE)),".",VLOOKUP(CONCATENATE($B34,".SP.TER.TOTL.IN"),Area_pop_80_09,Seq!Q$1,FALSE)/VLOOKUP(CONCATENATE($B34,".SP.POP.TOTL"),Area_pop_80_09,Seq!Q$1,FALSE))</f>
        <v>#VALUE!</v>
      </c>
      <c r="EK34" s="27" t="e">
        <f>IF(ISNA(VLOOKUP(CONCATENATE($B34,".SP.TER.TOTL.IN"),Area_pop_80_09,Seq!R$1,FALSE)),".",VLOOKUP(CONCATENATE($B34,".SP.TER.TOTL.IN"),Area_pop_80_09,Seq!R$1,FALSE)/VLOOKUP(CONCATENATE($B34,".SP.POP.TOTL"),Area_pop_80_09,Seq!R$1,FALSE))</f>
        <v>#VALUE!</v>
      </c>
      <c r="EL34" s="27" t="e">
        <f>IF(ISNA(VLOOKUP(CONCATENATE($B34,".SP.TER.TOTL.IN"),Area_pop_80_09,Seq!S$1,FALSE)),".",VLOOKUP(CONCATENATE($B34,".SP.TER.TOTL.IN"),Area_pop_80_09,Seq!S$1,FALSE)/VLOOKUP(CONCATENATE($B34,".SP.POP.TOTL"),Area_pop_80_09,Seq!S$1,FALSE))</f>
        <v>#VALUE!</v>
      </c>
      <c r="EM34" s="27" t="e">
        <f>IF(ISNA(VLOOKUP(CONCATENATE($B34,".SP.TER.TOTL.IN"),Area_pop_80_09,Seq!T$1,FALSE)),".",VLOOKUP(CONCATENATE($B34,".SP.TER.TOTL.IN"),Area_pop_80_09,Seq!T$1,FALSE)/VLOOKUP(CONCATENATE($B34,".SP.POP.TOTL"),Area_pop_80_09,Seq!T$1,FALSE))</f>
        <v>#VALUE!</v>
      </c>
      <c r="EN34" s="27" t="e">
        <f>IF(ISNA(VLOOKUP(CONCATENATE($B34,".SP.TER.TOTL.IN"),Area_pop_80_09,Seq!U$1,FALSE)),".",VLOOKUP(CONCATENATE($B34,".SP.TER.TOTL.IN"),Area_pop_80_09,Seq!U$1,FALSE)/VLOOKUP(CONCATENATE($B34,".SP.POP.TOTL"),Area_pop_80_09,Seq!U$1,FALSE))</f>
        <v>#VALUE!</v>
      </c>
      <c r="EO34" s="27" t="e">
        <f>IF(ISNA(VLOOKUP(CONCATENATE($B34,".SP.TER.TOTL.IN"),Area_pop_80_09,Seq!V$1,FALSE)),".",VLOOKUP(CONCATENATE($B34,".SP.TER.TOTL.IN"),Area_pop_80_09,Seq!V$1,FALSE)/VLOOKUP(CONCATENATE($B34,".SP.POP.TOTL"),Area_pop_80_09,Seq!V$1,FALSE))</f>
        <v>#VALUE!</v>
      </c>
      <c r="EP34" s="27" t="e">
        <f>IF(ISNA(VLOOKUP(CONCATENATE($B34,".SP.TER.TOTL.IN"),Area_pop_80_09,Seq!W$1,FALSE)),".",VLOOKUP(CONCATENATE($B34,".SP.TER.TOTL.IN"),Area_pop_80_09,Seq!W$1,FALSE)/VLOOKUP(CONCATENATE($B34,".SP.POP.TOTL"),Area_pop_80_09,Seq!W$1,FALSE))</f>
        <v>#VALUE!</v>
      </c>
      <c r="EQ34" s="27" t="e">
        <f>IF(ISNA(VLOOKUP(CONCATENATE($B34,".SP.TER.TOTL.IN"),Area_pop_80_09,Seq!X$1,FALSE)),".",VLOOKUP(CONCATENATE($B34,".SP.TER.TOTL.IN"),Area_pop_80_09,Seq!X$1,FALSE)/VLOOKUP(CONCATENATE($B34,".SP.POP.TOTL"),Area_pop_80_09,Seq!X$1,FALSE))</f>
        <v>#VALUE!</v>
      </c>
      <c r="ER34" s="27" t="e">
        <f>IF(ISNA(VLOOKUP(CONCATENATE($B34,".SP.TER.TOTL.IN"),Area_pop_80_09,Seq!Y$1,FALSE)),".",VLOOKUP(CONCATENATE($B34,".SP.TER.TOTL.IN"),Area_pop_80_09,Seq!Y$1,FALSE)/VLOOKUP(CONCATENATE($B34,".SP.POP.TOTL"),Area_pop_80_09,Seq!Y$1,FALSE))</f>
        <v>#VALUE!</v>
      </c>
      <c r="ES34" s="27" t="e">
        <f>IF(ISNA(VLOOKUP(CONCATENATE($B34,".SP.TER.TOTL.IN"),Area_pop_80_09,Seq!Z$1,FALSE)),".",VLOOKUP(CONCATENATE($B34,".SP.TER.TOTL.IN"),Area_pop_80_09,Seq!Z$1,FALSE)/VLOOKUP(CONCATENATE($B34,".SP.POP.TOTL"),Area_pop_80_09,Seq!Z$1,FALSE))</f>
        <v>#VALUE!</v>
      </c>
      <c r="ET34" s="27" t="e">
        <f>IF(ISNA(VLOOKUP(CONCATENATE($B34,".SP.TER.TOTL.IN"),Area_pop_80_09,Seq!AA$1,FALSE)),".",VLOOKUP(CONCATENATE($B34,".SP.TER.TOTL.IN"),Area_pop_80_09,Seq!AA$1,FALSE)/VLOOKUP(CONCATENATE($B34,".SP.POP.TOTL"),Area_pop_80_09,Seq!AA$1,FALSE))</f>
        <v>#VALUE!</v>
      </c>
      <c r="EU34" s="27" t="e">
        <f>IF(ISNA(VLOOKUP(CONCATENATE($B34,".SP.TER.TOTL.IN"),Area_pop_80_09,Seq!AB$1,FALSE)),".",VLOOKUP(CONCATENATE($B34,".SP.TER.TOTL.IN"),Area_pop_80_09,Seq!AB$1,FALSE)/VLOOKUP(CONCATENATE($B34,".SP.POP.TOTL"),Area_pop_80_09,Seq!AB$1,FALSE))</f>
        <v>#VALUE!</v>
      </c>
      <c r="EV34" s="27" t="e">
        <f>IF(ISNA(VLOOKUP(CONCATENATE($B34,".SP.TER.TOTL.IN"),Area_pop_80_09,Seq!AC$1,FALSE)),".",VLOOKUP(CONCATENATE($B34,".SP.TER.TOTL.IN"),Area_pop_80_09,Seq!AC$1,FALSE)/VLOOKUP(CONCATENATE($B34,".SP.POP.TOTL"),Area_pop_80_09,Seq!AC$1,FALSE))</f>
        <v>#VALUE!</v>
      </c>
      <c r="EW34" s="27" t="e">
        <f>IF(ISNA(VLOOKUP(CONCATENATE($B34,".SP.TER.TOTL.IN"),Area_pop_80_09,Seq!AD$1,FALSE)),".",VLOOKUP(CONCATENATE($B34,".SP.TER.TOTL.IN"),Area_pop_80_09,Seq!AD$1,FALSE)/VLOOKUP(CONCATENATE($B34,".SP.POP.TOTL"),Area_pop_80_09,Seq!AD$1,FALSE))</f>
        <v>#VALUE!</v>
      </c>
      <c r="EX34" s="27"/>
      <c r="EY34" s="27"/>
      <c r="EZ34" s="27">
        <f t="shared" si="29"/>
        <v>0.76894656172328091</v>
      </c>
      <c r="FA34" s="27">
        <f t="shared" si="30"/>
        <v>0.66885461109287825</v>
      </c>
      <c r="FB34" s="27">
        <f t="shared" si="37"/>
        <v>0.66657563494624994</v>
      </c>
      <c r="FC34" s="9">
        <f>IF(VLOOKUP($B34,EM_80!$B$1:$C$201,2,FALSE)&gt;0,VLOOKUP($B34,EM_80!$B$1:$C$201,2,FALSE),".")</f>
        <v>1856237</v>
      </c>
      <c r="FD34" s="9">
        <f t="shared" si="31"/>
        <v>2038000</v>
      </c>
      <c r="FE34" s="9">
        <f t="shared" si="32"/>
        <v>2684900</v>
      </c>
      <c r="FF34">
        <f t="shared" si="33"/>
        <v>2414000</v>
      </c>
      <c r="FG34">
        <f t="shared" si="34"/>
        <v>3047000</v>
      </c>
      <c r="FH34">
        <f t="shared" si="35"/>
        <v>4027900</v>
      </c>
      <c r="FJ34" s="9" t="str">
        <f>IF(ISNA(VLOOKUP($B34,Area_EM_90,Seq!C$1,FALSE)),".",VLOOKUP($B34,Area_EM_90,Seq!C$1,FALSE))</f>
        <v>.</v>
      </c>
      <c r="FK34" s="9" t="str">
        <f>IF(ISNA(VLOOKUP($B34,Area_EM_90,Seq!D$1,FALSE)),".",VLOOKUP($B34,Area_EM_90,Seq!D$1,FALSE))</f>
        <v>.</v>
      </c>
      <c r="FL34" s="9" t="str">
        <f>IF(ISNA(VLOOKUP($B34,Area_EM_90,Seq!E$1,FALSE)),".",VLOOKUP($B34,Area_EM_90,Seq!E$1,FALSE))</f>
        <v>.</v>
      </c>
      <c r="FM34" s="9" t="str">
        <f>IF(ISNA(VLOOKUP($B34,Area_EM_90,Seq!F$1,FALSE)),".",VLOOKUP($B34,Area_EM_90,Seq!F$1,FALSE))</f>
        <v>.</v>
      </c>
      <c r="FN34" s="9" t="str">
        <f>IF(ISNA(VLOOKUP($B34,Area_EM_90,Seq!G$1,FALSE)),".",VLOOKUP($B34,Area_EM_90,Seq!G$1,FALSE))</f>
        <v>.</v>
      </c>
      <c r="FO34" s="9" t="str">
        <f>IF(ISNA(VLOOKUP($B34,Area_EM_90,Seq!H$1,FALSE)),".",VLOOKUP($B34,Area_EM_90,Seq!H$1,FALSE))</f>
        <v>.</v>
      </c>
      <c r="FP34" s="9" t="str">
        <f>IF(ISNA(VLOOKUP($B34,Area_EM_90,Seq!I$1,FALSE)),".",VLOOKUP($B34,Area_EM_90,Seq!I$1,FALSE))</f>
        <v>.</v>
      </c>
      <c r="FQ34" s="9" t="str">
        <f>IF(ISNA(VLOOKUP($B34,Area_EM_90,Seq!J$1,FALSE)),".",VLOOKUP($B34,Area_EM_90,Seq!J$1,FALSE))</f>
        <v>.</v>
      </c>
      <c r="FR34" s="9" t="str">
        <f>IF(ISNA(VLOOKUP($B34,Area_EM_00,Seq!C$1,FALSE)),".",VLOOKUP($B34,Area_EM_00,Seq!C$1,FALSE))</f>
        <v>.</v>
      </c>
      <c r="FS34" s="9" t="str">
        <f>IF(ISNA(VLOOKUP($B34,Area_EM_00,Seq!D$1,FALSE)),".",VLOOKUP($B34,Area_EM_00,Seq!D$1,FALSE))</f>
        <v>.</v>
      </c>
      <c r="FT34" s="9" t="str">
        <f>IF(ISNA(VLOOKUP($B34,Area_EM_00,Seq!E$1,FALSE)),".",VLOOKUP($B34,Area_EM_00,Seq!E$1,FALSE))</f>
        <v>.</v>
      </c>
      <c r="FU34" s="9" t="str">
        <f>IF(ISNA(VLOOKUP($B34,Area_EM_00,Seq!F$1,FALSE)),".",VLOOKUP($B34,Area_EM_00,Seq!F$1,FALSE))</f>
        <v>.</v>
      </c>
      <c r="FV34" s="9" t="str">
        <f>IF(ISNA(VLOOKUP($B34,Area_EM_00,Seq!G$1,FALSE)),".",VLOOKUP($B34,Area_EM_00,Seq!G$1,FALSE))</f>
        <v>.</v>
      </c>
      <c r="FW34" s="9" t="str">
        <f>IF(ISNA(VLOOKUP($B34,Area_EM_00,Seq!H$1,FALSE)),".",VLOOKUP($B34,Area_EM_00,Seq!H$1,FALSE))</f>
        <v>.</v>
      </c>
      <c r="FX34" s="9" t="str">
        <f>IF(ISNA(VLOOKUP($B34,Area_EM_00,Seq!I$1,FALSE)),".",VLOOKUP($B34,Area_EM_00,Seq!I$1,FALSE))</f>
        <v>.</v>
      </c>
      <c r="FY34" s="9" t="str">
        <f>IF(ISNA(VLOOKUP($B34,Area_EM_00,Seq!J$1,FALSE)),".",VLOOKUP($B34,Area_EM_00,Seq!J$1,FALSE))</f>
        <v>.</v>
      </c>
      <c r="GA34" s="27"/>
    </row>
    <row r="35" spans="1:183">
      <c r="A35" s="25" t="s">
        <v>2393</v>
      </c>
      <c r="B35" s="26" t="str">
        <f t="shared" si="0"/>
        <v>KoreaRep</v>
      </c>
      <c r="C35" s="27">
        <f>GDP!C$42/10000</f>
        <v>18294194.281532999</v>
      </c>
      <c r="D35" s="27">
        <f>GDP!D$42/10000</f>
        <v>19245492.3841727</v>
      </c>
      <c r="E35" s="27">
        <f>GDP!E$42/10000</f>
        <v>20996832.1911324</v>
      </c>
      <c r="F35" s="27">
        <f>GDP!F$42/10000</f>
        <v>23285486.8999658</v>
      </c>
      <c r="G35" s="27">
        <f>GDP!G$42/10000</f>
        <v>26824880.9087606</v>
      </c>
      <c r="H35" s="27">
        <f>GDP!H$42/10000</f>
        <v>30446239.831443299</v>
      </c>
      <c r="I35" s="27">
        <f>GDP!I$42/10000</f>
        <v>33125508.936610304</v>
      </c>
      <c r="J35" s="27">
        <f>GDP!J$42/10000</f>
        <v>36968067.973257102</v>
      </c>
      <c r="K35" s="27">
        <f>GDP!K$42/10000</f>
        <v>41145459.654235199</v>
      </c>
      <c r="L35" s="27">
        <f>GDP!L$42/10000</f>
        <v>42832423.5000588</v>
      </c>
      <c r="M35" s="27">
        <f>GDP!M$42/10000</f>
        <v>44460055.593061104</v>
      </c>
      <c r="N35" s="27">
        <f>GDP!N$42/10000</f>
        <v>48550380.707622699</v>
      </c>
      <c r="O35" s="27">
        <f>GDP!O$42/10000</f>
        <v>55444534.768105105</v>
      </c>
      <c r="P35" s="27">
        <f>GDP!P$42/10000</f>
        <v>63206769.635639794</v>
      </c>
      <c r="Q35" s="27">
        <f>GDP!Q$42/10000</f>
        <v>71486856.457908601</v>
      </c>
      <c r="R35" s="27">
        <f>GDP!R$42/10000</f>
        <v>79278923.811820701</v>
      </c>
      <c r="S35" s="27">
        <f>GDP!S$42/10000</f>
        <v>87206816.193002701</v>
      </c>
      <c r="T35" s="27">
        <f>GDP!T$42/10000</f>
        <v>95317050.098951995</v>
      </c>
      <c r="U35" s="27">
        <f>GDP!U$42/10000</f>
        <v>102751780.00667</v>
      </c>
      <c r="V35" s="27">
        <f>GDP!V$42/10000</f>
        <v>110560915.287177</v>
      </c>
      <c r="W35" s="27">
        <f>GDP!W$42/10000</f>
        <v>119848032.17129999</v>
      </c>
      <c r="X35" s="27">
        <f>GDP!X$42/10000</f>
        <v>129795418.841518</v>
      </c>
      <c r="Y35" s="27">
        <f>GDP!Y$42/10000</f>
        <v>141606801.95609599</v>
      </c>
      <c r="Z35" s="27">
        <f>GDP!Z$42/10000</f>
        <v>155767482.15170601</v>
      </c>
      <c r="AA35" s="27">
        <f>GDP!AA$42/10000</f>
        <v>171499997.84902799</v>
      </c>
      <c r="AB35" s="27">
        <f>GDP!AB$42/10000</f>
        <v>189335997.62532699</v>
      </c>
      <c r="AC35" s="27">
        <f>GDP!AC$42/10000</f>
        <v>211298973.34986499</v>
      </c>
      <c r="AD35" s="27">
        <f>GDP!AD$42/10000</f>
        <v>238767839.88534701</v>
      </c>
      <c r="AE35" s="27">
        <f>GDP!AE$42/10000</f>
        <v>260256945.47502899</v>
      </c>
      <c r="AF35" s="27">
        <f>GDP!AF$42/10000</f>
        <v>293754553.91439533</v>
      </c>
      <c r="AG35" s="27"/>
      <c r="AH35" s="27">
        <f>IF(ISNUMBER(VLOOKUP($B35,Area_GDP_80_09,Seq!C$1,FALSE)/10000),VLOOKUP($B35,Area_GDP_80_09,Seq!C$1,FALSE)/10000,".")</f>
        <v>12802910.1942016</v>
      </c>
      <c r="AI35" s="27">
        <f>IF(ISNUMBER(VLOOKUP($B35,Area_GDP_80_09,Seq!D$1,FALSE)/10000),VLOOKUP($B35,Area_GDP_80_09,Seq!D$1,FALSE)/10000,".")</f>
        <v>13591955.616309701</v>
      </c>
      <c r="AJ35" s="27">
        <f>IF(ISNUMBER(VLOOKUP($B35,Area_GDP_80_09,Seq!E$1,FALSE)/10000),VLOOKUP($B35,Area_GDP_80_09,Seq!E$1,FALSE)/10000,".")</f>
        <v>14587574.370600799</v>
      </c>
      <c r="AK35" s="27">
        <f>IF(ISNUMBER(VLOOKUP($B35,Area_GDP_80_09,Seq!F$1,FALSE)/10000),VLOOKUP($B35,Area_GDP_80_09,Seq!F$1,FALSE)/10000,".")</f>
        <v>16159369.6641552</v>
      </c>
      <c r="AL35" s="27">
        <f>IF(ISNUMBER(VLOOKUP($B35,Area_GDP_80_09,Seq!G$1,FALSE)/10000),VLOOKUP($B35,Area_GDP_80_09,Seq!G$1,FALSE)/10000,".")</f>
        <v>17468650.6343606</v>
      </c>
      <c r="AM35" s="27">
        <f>IF(ISNUMBER(VLOOKUP($B35,Area_GDP_80_09,Seq!H$1,FALSE)/10000),VLOOKUP($B35,Area_GDP_80_09,Seq!H$1,FALSE)/10000,".")</f>
        <v>18656961.169888001</v>
      </c>
      <c r="AN35" s="27">
        <f>IF(ISNUMBER(VLOOKUP($B35,Area_GDP_80_09,Seq!I$1,FALSE)/10000),VLOOKUP($B35,Area_GDP_80_09,Seq!I$1,FALSE)/10000,".")</f>
        <v>20638114.7364146</v>
      </c>
      <c r="AO35" s="27">
        <f>IF(ISNUMBER(VLOOKUP($B35,Area_GDP_80_09,Seq!J$1,FALSE)/10000),VLOOKUP($B35,Area_GDP_80_09,Seq!J$1,FALSE)/10000,".")</f>
        <v>22929796.569770601</v>
      </c>
      <c r="AP35" s="27">
        <f>IF(ISNUMBER(VLOOKUP($B35,Area_GDP_80_09,Seq!K$1,FALSE)/10000),VLOOKUP($B35,Area_GDP_80_09,Seq!K$1,FALSE)/10000,".")</f>
        <v>25369806.369816598</v>
      </c>
      <c r="AQ35" s="27">
        <f>IF(ISNUMBER(VLOOKUP($B35,Area_GDP_80_09,Seq!L$1,FALSE)/10000),VLOOKUP($B35,Area_GDP_80_09,Seq!L$1,FALSE)/10000,".")</f>
        <v>27080868.830206603</v>
      </c>
      <c r="AR35" s="27">
        <f>IF(ISNUMBER(VLOOKUP($B35,Area_GDP_80_09,Seq!M$1,FALSE)/10000),VLOOKUP($B35,Area_GDP_80_09,Seq!M$1,FALSE)/10000,".")</f>
        <v>29560172.821279198</v>
      </c>
      <c r="AS35" s="27">
        <f>IF(ISNUMBER(VLOOKUP($B35,Area_GDP_80_09,Seq!N$1,FALSE)/10000),VLOOKUP($B35,Area_GDP_80_09,Seq!N$1,FALSE)/10000,".")</f>
        <v>32336814.8405325</v>
      </c>
      <c r="AT35" s="27">
        <f>IF(ISNUMBER(VLOOKUP($B35,Area_GDP_80_09,Seq!O$1,FALSE)/10000),VLOOKUP($B35,Area_GDP_80_09,Seq!O$1,FALSE)/10000,".")</f>
        <v>34236826.778251499</v>
      </c>
      <c r="AU35" s="27">
        <f>IF(ISNUMBER(VLOOKUP($B35,Area_GDP_80_09,Seq!P$1,FALSE)/10000),VLOOKUP($B35,Area_GDP_80_09,Seq!P$1,FALSE)/10000,".")</f>
        <v>36336839.972572498</v>
      </c>
      <c r="AV35" s="27">
        <f>IF(ISNUMBER(VLOOKUP($B35,Area_GDP_80_09,Seq!Q$1,FALSE)/10000),VLOOKUP($B35,Area_GDP_80_09,Seq!Q$1,FALSE)/10000,".")</f>
        <v>39438739.8193544</v>
      </c>
      <c r="AW35" s="27">
        <f>IF(ISNUMBER(VLOOKUP($B35,Area_GDP_80_09,Seq!R$1,FALSE)/10000),VLOOKUP($B35,Area_GDP_80_09,Seq!R$1,FALSE)/10000,".")</f>
        <v>43054856.188491195</v>
      </c>
      <c r="AX35" s="27">
        <f>IF(ISNUMBER(VLOOKUP($B35,Area_GDP_80_09,Seq!S$1,FALSE)/10000),VLOOKUP($B35,Area_GDP_80_09,Seq!S$1,FALSE)/10000,".")</f>
        <v>46068102.146159001</v>
      </c>
      <c r="AY35" s="27">
        <f>IF(ISNUMBER(VLOOKUP($B35,Area_GDP_80_09,Seq!T$1,FALSE)/10000),VLOOKUP($B35,Area_GDP_80_09,Seq!T$1,FALSE)/10000,".")</f>
        <v>48210709.395543106</v>
      </c>
      <c r="AZ35" s="27">
        <f>IF(ISNUMBER(VLOOKUP($B35,Area_GDP_80_09,Seq!U$1,FALSE)/10000),VLOOKUP($B35,Area_GDP_80_09,Seq!U$1,FALSE)/10000,".")</f>
        <v>44906126.000442296</v>
      </c>
      <c r="BA35" s="27">
        <f>IF(ISNUMBER(VLOOKUP($B35,Area_GDP_80_09,Seq!V$1,FALSE)/10000),VLOOKUP($B35,Area_GDP_80_09,Seq!V$1,FALSE)/10000,".")</f>
        <v>49166066.121590197</v>
      </c>
      <c r="BB35" s="27">
        <f>IF(ISNUMBER(VLOOKUP($B35,Area_GDP_80_09,Seq!W$1,FALSE)/10000),VLOOKUP($B35,Area_GDP_80_09,Seq!W$1,FALSE)/10000,".")</f>
        <v>53338393.930819802</v>
      </c>
      <c r="BC35" s="27">
        <f>IF(ISNUMBER(VLOOKUP($B35,Area_GDP_80_09,Seq!X$1,FALSE)/10000),VLOOKUP($B35,Area_GDP_80_09,Seq!X$1,FALSE)/10000,".")</f>
        <v>55457783.683473304</v>
      </c>
      <c r="BD35" s="27">
        <f>IF(ISNUMBER(VLOOKUP($B35,Area_GDP_80_09,Seq!Y$1,FALSE)/10000),VLOOKUP($B35,Area_GDP_80_09,Seq!Y$1,FALSE)/10000,".")</f>
        <v>59423024.930394605</v>
      </c>
      <c r="BE35" s="27">
        <f>IF(ISNUMBER(VLOOKUP($B35,Area_GDP_80_09,Seq!Z$1,FALSE)/10000),VLOOKUP($B35,Area_GDP_80_09,Seq!Z$1,FALSE)/10000,".")</f>
        <v>61088519.166347206</v>
      </c>
      <c r="BF35" s="27">
        <f>IF(ISNUMBER(VLOOKUP($B35,Area_GDP_80_09,Seq!AA$1,FALSE)/10000),VLOOKUP($B35,Area_GDP_80_09,Seq!AA$1,FALSE)/10000,".")</f>
        <v>63910210.315576293</v>
      </c>
      <c r="BG35" s="27">
        <f>IF(ISNUMBER(VLOOKUP($B35,Area_GDP_80_09,Seq!AB$1,FALSE)/10000),VLOOKUP($B35,Area_GDP_80_09,Seq!AB$1,FALSE)/10000,".")</f>
        <v>66439235.569734499</v>
      </c>
      <c r="BH35" s="27">
        <f>IF(ISNUMBER(VLOOKUP($B35,Area_GDP_80_09,Seq!AC$1,FALSE)/10000),VLOOKUP($B35,Area_GDP_80_09,Seq!AC$1,FALSE)/10000,".")</f>
        <v>69879914.242381901</v>
      </c>
      <c r="BI35" s="27">
        <f>IF(ISNUMBER(VLOOKUP($B35,Area_GDP_80_09,Seq!AD$1,FALSE)/10000),VLOOKUP($B35,Area_GDP_80_09,Seq!AD$1,FALSE)/10000,".")</f>
        <v>73447859.655463308</v>
      </c>
      <c r="BJ35" s="27">
        <f>IF(ISNUMBER(VLOOKUP($B35,Area_GDP_80_09,Seq!AE$1,FALSE)/10000),VLOOKUP($B35,Area_GDP_80_09,Seq!AE$1,FALSE)/10000,".")</f>
        <v>75081272.291226909</v>
      </c>
      <c r="BK35" s="27">
        <f>IF(ISNUMBER(VLOOKUP($B35,Area_GDP_80_09,Seq!AF$1,FALSE)/10000),VLOOKUP($B35,Area_GDP_80_09,Seq!AF$1,FALSE)/10000,".")</f>
        <v>75282973.452403754</v>
      </c>
      <c r="BL35" s="27"/>
      <c r="BM35" s="27"/>
      <c r="BN35" s="27">
        <f>CNPop!A$48</f>
        <v>5.0000000000000001E-3</v>
      </c>
      <c r="BO35" s="27">
        <f>CNPop!B$48</f>
        <v>6.0000000000000001E-3</v>
      </c>
      <c r="BP35" s="27">
        <f>CNPop!C$48</f>
        <v>6.0000000000000001E-3</v>
      </c>
      <c r="BQ35" s="27">
        <f>CNPop!D$48</f>
        <v>7.0000000000000001E-3</v>
      </c>
      <c r="BR35" s="27">
        <f>CNPop!E$48</f>
        <v>7.0000000000000001E-3</v>
      </c>
      <c r="BS35" s="27">
        <f>CNPop!F$48</f>
        <v>8.0000000000000002E-3</v>
      </c>
      <c r="BT35" s="27">
        <f>CNPop!G$48</f>
        <v>8.9999999999999993E-3</v>
      </c>
      <c r="BU35" s="27">
        <f>CNPop!H$48</f>
        <v>0.01</v>
      </c>
      <c r="BV35" s="27">
        <f>CNPop!I$48</f>
        <v>1.0999999999999999E-2</v>
      </c>
      <c r="BW35" s="27">
        <f>CNPop!J$48</f>
        <v>1.2E-2</v>
      </c>
      <c r="BX35" s="27">
        <f>CNPop!K$48</f>
        <v>1.4E-2</v>
      </c>
      <c r="BY35" s="27">
        <f>CNPop!L$48</f>
        <v>1.6E-2</v>
      </c>
      <c r="BZ35" s="27">
        <f>CNPop!M$48</f>
        <v>1.7000000000000001E-2</v>
      </c>
      <c r="CA35" s="27">
        <f>CNPop!N$48</f>
        <v>1.9E-2</v>
      </c>
      <c r="CB35" s="27">
        <f>CNPop!O$48</f>
        <v>2.1000000000000001E-2</v>
      </c>
      <c r="CC35" s="27">
        <f>CNPop!P$48</f>
        <v>2.3E-2</v>
      </c>
      <c r="CD35" s="27">
        <f>CNPop!Q$48</f>
        <v>2.5999999999999999E-2</v>
      </c>
      <c r="CE35" s="27">
        <f>CNPop!R$48</f>
        <v>2.8000000000000001E-2</v>
      </c>
      <c r="CF35" s="27">
        <f>CNPop!S$48</f>
        <v>0.03</v>
      </c>
      <c r="CG35" s="27">
        <f>CNPop!T$48</f>
        <v>3.3000000000000002E-2</v>
      </c>
      <c r="CH35" s="27">
        <f>CNPop!U$48</f>
        <v>3.5999999999999997E-2</v>
      </c>
      <c r="CI35" s="27">
        <f>CNPop!V$48</f>
        <v>3.9E-2</v>
      </c>
      <c r="CJ35" s="27">
        <f>CNPop!W$48</f>
        <v>4.2000000000000003E-2</v>
      </c>
      <c r="CK35" s="27">
        <f>CNPop!X$48</f>
        <v>4.4999999999999998E-2</v>
      </c>
      <c r="CL35" s="27">
        <f>CNPop!Y$48</f>
        <v>4.9000000000000002E-2</v>
      </c>
      <c r="CM35" s="27">
        <f>CNPop!Z$48</f>
        <v>5.1999999999999998E-2</v>
      </c>
      <c r="CN35" s="27">
        <f>CNPop!AA$48</f>
        <v>5.6000000000000001E-2</v>
      </c>
      <c r="CO35" s="27">
        <f>CNPop!AB$48</f>
        <v>0.06</v>
      </c>
      <c r="CP35" s="27">
        <f>CNPop!AC$48</f>
        <v>6.3E-2</v>
      </c>
      <c r="CQ35" s="27"/>
      <c r="CR35" s="27">
        <f t="shared" si="1"/>
        <v>0.1022651150966072</v>
      </c>
      <c r="CS35" s="27">
        <f t="shared" si="2"/>
        <v>0.1022651150966072</v>
      </c>
      <c r="CT35" s="27">
        <f t="shared" si="3"/>
        <v>0.1022651150966072</v>
      </c>
      <c r="CU35" s="27">
        <f t="shared" si="4"/>
        <v>0.1022651150966072</v>
      </c>
      <c r="CV35" s="27">
        <f t="shared" si="5"/>
        <v>0.1022651150966072</v>
      </c>
      <c r="CW35" s="27">
        <f t="shared" si="6"/>
        <v>0.1022651150966072</v>
      </c>
      <c r="CX35" s="27">
        <f t="shared" si="7"/>
        <v>0.1022651150966072</v>
      </c>
      <c r="CY35" s="27">
        <f t="shared" si="8"/>
        <v>0.1022651150966072</v>
      </c>
      <c r="CZ35" s="27">
        <f t="shared" si="9"/>
        <v>0.1022651150966072</v>
      </c>
      <c r="DA35" s="27">
        <f t="shared" si="10"/>
        <v>0.1022651150966072</v>
      </c>
      <c r="DB35" s="27">
        <f t="shared" si="11"/>
        <v>0.1022651150966072</v>
      </c>
      <c r="DC35" s="27">
        <f t="shared" si="12"/>
        <v>0.1022651150966072</v>
      </c>
      <c r="DD35" s="27">
        <f t="shared" si="13"/>
        <v>8.6282671160369001E-2</v>
      </c>
      <c r="DE35" s="27">
        <f t="shared" si="14"/>
        <v>8.6282671160369001E-2</v>
      </c>
      <c r="DF35" s="27">
        <f t="shared" si="15"/>
        <v>8.6282671160369001E-2</v>
      </c>
      <c r="DG35" s="27">
        <f t="shared" si="16"/>
        <v>8.6282671160369001E-2</v>
      </c>
      <c r="DH35" s="27">
        <f t="shared" si="17"/>
        <v>8.6282671160369001E-2</v>
      </c>
      <c r="DI35" s="27">
        <f t="shared" si="18"/>
        <v>8.6282671160369001E-2</v>
      </c>
      <c r="DJ35" s="27">
        <f t="shared" si="19"/>
        <v>8.6282671160369001E-2</v>
      </c>
      <c r="DK35" s="27">
        <f t="shared" si="20"/>
        <v>8.3926807816890839E-2</v>
      </c>
      <c r="DL35" s="27">
        <f t="shared" si="21"/>
        <v>8.1555862831858408E-2</v>
      </c>
      <c r="DM35" s="27">
        <f t="shared" si="22"/>
        <v>7.9412040458643918E-2</v>
      </c>
      <c r="DN35" s="27">
        <f t="shared" si="23"/>
        <v>7.7560476250472465E-2</v>
      </c>
      <c r="DO35" s="27">
        <f t="shared" si="24"/>
        <v>7.5841033034538957E-2</v>
      </c>
      <c r="DP35" s="27">
        <f t="shared" si="25"/>
        <v>7.4204063365182454E-2</v>
      </c>
      <c r="DQ35" s="27">
        <f t="shared" si="26"/>
        <v>7.2630333624163865E-2</v>
      </c>
      <c r="DR35" s="27">
        <f t="shared" si="27"/>
        <v>7.0818539453796306E-2</v>
      </c>
      <c r="DS35" s="27">
        <f t="shared" si="28"/>
        <v>6.8920340102360908E-2</v>
      </c>
      <c r="DT35" s="27">
        <f t="shared" si="36"/>
        <v>6.720527907503035E-2</v>
      </c>
      <c r="DU35" s="27" t="e">
        <f>IF(ISNA(VLOOKUP(CONCATENATE($B35,".SP.TER.TOTL.IN"),Area_pop_80_09,Seq!B$1,FALSE)),".",VLOOKUP(CONCATENATE($B35,".SP.TER.TOTL.IN"),Area_pop_80_09,Seq!B$1,FALSE)/VLOOKUP(CONCATENATE($B35,".SP.POP.TOTL"),Area_pop_80_09,Seq!B$1,FALSE))</f>
        <v>#VALUE!</v>
      </c>
      <c r="DV35" s="27" t="e">
        <f>IF(ISNA(VLOOKUP(CONCATENATE($B35,".SP.TER.TOTL.IN"),Area_pop_80_09,Seq!C$1,FALSE)),".",VLOOKUP(CONCATENATE($B35,".SP.TER.TOTL.IN"),Area_pop_80_09,Seq!C$1,FALSE)/VLOOKUP(CONCATENATE($B35,".SP.POP.TOTL"),Area_pop_80_09,Seq!C$1,FALSE))</f>
        <v>#VALUE!</v>
      </c>
      <c r="DW35" s="27" t="e">
        <f>IF(ISNA(VLOOKUP(CONCATENATE($B35,".SP.TER.TOTL.IN"),Area_pop_80_09,Seq!D$1,FALSE)),".",VLOOKUP(CONCATENATE($B35,".SP.TER.TOTL.IN"),Area_pop_80_09,Seq!D$1,FALSE)/VLOOKUP(CONCATENATE($B35,".SP.POP.TOTL"),Area_pop_80_09,Seq!D$1,FALSE))</f>
        <v>#VALUE!</v>
      </c>
      <c r="DX35" s="27" t="e">
        <f>IF(ISNA(VLOOKUP(CONCATENATE($B35,".SP.TER.TOTL.IN"),Area_pop_80_09,Seq!E$1,FALSE)),".",VLOOKUP(CONCATENATE($B35,".SP.TER.TOTL.IN"),Area_pop_80_09,Seq!E$1,FALSE)/VLOOKUP(CONCATENATE($B35,".SP.POP.TOTL"),Area_pop_80_09,Seq!E$1,FALSE))</f>
        <v>#VALUE!</v>
      </c>
      <c r="DY35" s="27" t="e">
        <f>IF(ISNA(VLOOKUP(CONCATENATE($B35,".SP.TER.TOTL.IN"),Area_pop_80_09,Seq!F$1,FALSE)),".",VLOOKUP(CONCATENATE($B35,".SP.TER.TOTL.IN"),Area_pop_80_09,Seq!F$1,FALSE)/VLOOKUP(CONCATENATE($B35,".SP.POP.TOTL"),Area_pop_80_09,Seq!F$1,FALSE))</f>
        <v>#VALUE!</v>
      </c>
      <c r="DZ35" s="27" t="e">
        <f>IF(ISNA(VLOOKUP(CONCATENATE($B35,".SP.TER.TOTL.IN"),Area_pop_80_09,Seq!G$1,FALSE)),".",VLOOKUP(CONCATENATE($B35,".SP.TER.TOTL.IN"),Area_pop_80_09,Seq!G$1,FALSE)/VLOOKUP(CONCATENATE($B35,".SP.POP.TOTL"),Area_pop_80_09,Seq!G$1,FALSE))</f>
        <v>#VALUE!</v>
      </c>
      <c r="EA35" s="27" t="e">
        <f>IF(ISNA(VLOOKUP(CONCATENATE($B35,".SP.TER.TOTL.IN"),Area_pop_80_09,Seq!H$1,FALSE)),".",VLOOKUP(CONCATENATE($B35,".SP.TER.TOTL.IN"),Area_pop_80_09,Seq!H$1,FALSE)/VLOOKUP(CONCATENATE($B35,".SP.POP.TOTL"),Area_pop_80_09,Seq!H$1,FALSE))</f>
        <v>#VALUE!</v>
      </c>
      <c r="EB35" s="27" t="e">
        <f>IF(ISNA(VLOOKUP(CONCATENATE($B35,".SP.TER.TOTL.IN"),Area_pop_80_09,Seq!I$1,FALSE)),".",VLOOKUP(CONCATENATE($B35,".SP.TER.TOTL.IN"),Area_pop_80_09,Seq!I$1,FALSE)/VLOOKUP(CONCATENATE($B35,".SP.POP.TOTL"),Area_pop_80_09,Seq!I$1,FALSE))</f>
        <v>#VALUE!</v>
      </c>
      <c r="EC35" s="27" t="e">
        <f>IF(ISNA(VLOOKUP(CONCATENATE($B35,".SP.TER.TOTL.IN"),Area_pop_80_09,Seq!J$1,FALSE)),".",VLOOKUP(CONCATENATE($B35,".SP.TER.TOTL.IN"),Area_pop_80_09,Seq!J$1,FALSE)/VLOOKUP(CONCATENATE($B35,".SP.POP.TOTL"),Area_pop_80_09,Seq!J$1,FALSE))</f>
        <v>#VALUE!</v>
      </c>
      <c r="ED35" s="27" t="e">
        <f>IF(ISNA(VLOOKUP(CONCATENATE($B35,".SP.TER.TOTL.IN"),Area_pop_80_09,Seq!K$1,FALSE)),".",VLOOKUP(CONCATENATE($B35,".SP.TER.TOTL.IN"),Area_pop_80_09,Seq!K$1,FALSE)/VLOOKUP(CONCATENATE($B35,".SP.POP.TOTL"),Area_pop_80_09,Seq!K$1,FALSE))</f>
        <v>#VALUE!</v>
      </c>
      <c r="EE35" s="27" t="e">
        <f>IF(ISNA(VLOOKUP(CONCATENATE($B35,".SP.TER.TOTL.IN"),Area_pop_80_09,Seq!L$1,FALSE)),".",VLOOKUP(CONCATENATE($B35,".SP.TER.TOTL.IN"),Area_pop_80_09,Seq!L$1,FALSE)/VLOOKUP(CONCATENATE($B35,".SP.POP.TOTL"),Area_pop_80_09,Seq!L$1,FALSE))</f>
        <v>#VALUE!</v>
      </c>
      <c r="EF35" s="27">
        <f>IF(ISNA(VLOOKUP(CONCATENATE($B35,".SP.TER.TOTL.IN"),Area_pop_80_09,Seq!M$1,FALSE)),".",VLOOKUP(CONCATENATE($B35,".SP.TER.TOTL.IN"),Area_pop_80_09,Seq!M$1,FALSE)/VLOOKUP(CONCATENATE($B35,".SP.POP.TOTL"),Area_pop_80_09,Seq!M$1,FALSE))</f>
        <v>0.1022651150966072</v>
      </c>
      <c r="EG35" s="27" t="e">
        <f>IF(ISNA(VLOOKUP(CONCATENATE($B35,".SP.TER.TOTL.IN"),Area_pop_80_09,Seq!N$1,FALSE)),".",VLOOKUP(CONCATENATE($B35,".SP.TER.TOTL.IN"),Area_pop_80_09,Seq!N$1,FALSE)/VLOOKUP(CONCATENATE($B35,".SP.POP.TOTL"),Area_pop_80_09,Seq!N$1,FALSE))</f>
        <v>#VALUE!</v>
      </c>
      <c r="EH35" s="27" t="e">
        <f>IF(ISNA(VLOOKUP(CONCATENATE($B35,".SP.TER.TOTL.IN"),Area_pop_80_09,Seq!O$1,FALSE)),".",VLOOKUP(CONCATENATE($B35,".SP.TER.TOTL.IN"),Area_pop_80_09,Seq!O$1,FALSE)/VLOOKUP(CONCATENATE($B35,".SP.POP.TOTL"),Area_pop_80_09,Seq!O$1,FALSE))</f>
        <v>#VALUE!</v>
      </c>
      <c r="EI35" s="27" t="e">
        <f>IF(ISNA(VLOOKUP(CONCATENATE($B35,".SP.TER.TOTL.IN"),Area_pop_80_09,Seq!P$1,FALSE)),".",VLOOKUP(CONCATENATE($B35,".SP.TER.TOTL.IN"),Area_pop_80_09,Seq!P$1,FALSE)/VLOOKUP(CONCATENATE($B35,".SP.POP.TOTL"),Area_pop_80_09,Seq!P$1,FALSE))</f>
        <v>#VALUE!</v>
      </c>
      <c r="EJ35" s="27" t="e">
        <f>IF(ISNA(VLOOKUP(CONCATENATE($B35,".SP.TER.TOTL.IN"),Area_pop_80_09,Seq!Q$1,FALSE)),".",VLOOKUP(CONCATENATE($B35,".SP.TER.TOTL.IN"),Area_pop_80_09,Seq!Q$1,FALSE)/VLOOKUP(CONCATENATE($B35,".SP.POP.TOTL"),Area_pop_80_09,Seq!Q$1,FALSE))</f>
        <v>#VALUE!</v>
      </c>
      <c r="EK35" s="27" t="e">
        <f>IF(ISNA(VLOOKUP(CONCATENATE($B35,".SP.TER.TOTL.IN"),Area_pop_80_09,Seq!R$1,FALSE)),".",VLOOKUP(CONCATENATE($B35,".SP.TER.TOTL.IN"),Area_pop_80_09,Seq!R$1,FALSE)/VLOOKUP(CONCATENATE($B35,".SP.POP.TOTL"),Area_pop_80_09,Seq!R$1,FALSE))</f>
        <v>#VALUE!</v>
      </c>
      <c r="EL35" s="27" t="e">
        <f>IF(ISNA(VLOOKUP(CONCATENATE($B35,".SP.TER.TOTL.IN"),Area_pop_80_09,Seq!S$1,FALSE)),".",VLOOKUP(CONCATENATE($B35,".SP.TER.TOTL.IN"),Area_pop_80_09,Seq!S$1,FALSE)/VLOOKUP(CONCATENATE($B35,".SP.POP.TOTL"),Area_pop_80_09,Seq!S$1,FALSE))</f>
        <v>#VALUE!</v>
      </c>
      <c r="EM35" s="27">
        <f>IF(ISNA(VLOOKUP(CONCATENATE($B35,".SP.TER.TOTL.IN"),Area_pop_80_09,Seq!T$1,FALSE)),".",VLOOKUP(CONCATENATE($B35,".SP.TER.TOTL.IN"),Area_pop_80_09,Seq!T$1,FALSE)/VLOOKUP(CONCATENATE($B35,".SP.POP.TOTL"),Area_pop_80_09,Seq!T$1,FALSE))</f>
        <v>8.6282671160369001E-2</v>
      </c>
      <c r="EN35" s="27">
        <f>IF(ISNA(VLOOKUP(CONCATENATE($B35,".SP.TER.TOTL.IN"),Area_pop_80_09,Seq!U$1,FALSE)),".",VLOOKUP(CONCATENATE($B35,".SP.TER.TOTL.IN"),Area_pop_80_09,Seq!U$1,FALSE)/VLOOKUP(CONCATENATE($B35,".SP.POP.TOTL"),Area_pop_80_09,Seq!U$1,FALSE))</f>
        <v>8.3926807816890839E-2</v>
      </c>
      <c r="EO35" s="27">
        <f>IF(ISNA(VLOOKUP(CONCATENATE($B35,".SP.TER.TOTL.IN"),Area_pop_80_09,Seq!V$1,FALSE)),".",VLOOKUP(CONCATENATE($B35,".SP.TER.TOTL.IN"),Area_pop_80_09,Seq!V$1,FALSE)/VLOOKUP(CONCATENATE($B35,".SP.POP.TOTL"),Area_pop_80_09,Seq!V$1,FALSE))</f>
        <v>8.1555862831858408E-2</v>
      </c>
      <c r="EP35" s="27">
        <f>IF(ISNA(VLOOKUP(CONCATENATE($B35,".SP.TER.TOTL.IN"),Area_pop_80_09,Seq!W$1,FALSE)),".",VLOOKUP(CONCATENATE($B35,".SP.TER.TOTL.IN"),Area_pop_80_09,Seq!W$1,FALSE)/VLOOKUP(CONCATENATE($B35,".SP.POP.TOTL"),Area_pop_80_09,Seq!W$1,FALSE))</f>
        <v>7.9412040458643918E-2</v>
      </c>
      <c r="EQ35" s="27">
        <f>IF(ISNA(VLOOKUP(CONCATENATE($B35,".SP.TER.TOTL.IN"),Area_pop_80_09,Seq!X$1,FALSE)),".",VLOOKUP(CONCATENATE($B35,".SP.TER.TOTL.IN"),Area_pop_80_09,Seq!X$1,FALSE)/VLOOKUP(CONCATENATE($B35,".SP.POP.TOTL"),Area_pop_80_09,Seq!X$1,FALSE))</f>
        <v>7.7560476250472465E-2</v>
      </c>
      <c r="ER35" s="27">
        <f>IF(ISNA(VLOOKUP(CONCATENATE($B35,".SP.TER.TOTL.IN"),Area_pop_80_09,Seq!Y$1,FALSE)),".",VLOOKUP(CONCATENATE($B35,".SP.TER.TOTL.IN"),Area_pop_80_09,Seq!Y$1,FALSE)/VLOOKUP(CONCATENATE($B35,".SP.POP.TOTL"),Area_pop_80_09,Seq!Y$1,FALSE))</f>
        <v>7.5841033034538957E-2</v>
      </c>
      <c r="ES35" s="27">
        <f>IF(ISNA(VLOOKUP(CONCATENATE($B35,".SP.TER.TOTL.IN"),Area_pop_80_09,Seq!Z$1,FALSE)),".",VLOOKUP(CONCATENATE($B35,".SP.TER.TOTL.IN"),Area_pop_80_09,Seq!Z$1,FALSE)/VLOOKUP(CONCATENATE($B35,".SP.POP.TOTL"),Area_pop_80_09,Seq!Z$1,FALSE))</f>
        <v>7.4204063365182454E-2</v>
      </c>
      <c r="ET35" s="27">
        <f>IF(ISNA(VLOOKUP(CONCATENATE($B35,".SP.TER.TOTL.IN"),Area_pop_80_09,Seq!AA$1,FALSE)),".",VLOOKUP(CONCATENATE($B35,".SP.TER.TOTL.IN"),Area_pop_80_09,Seq!AA$1,FALSE)/VLOOKUP(CONCATENATE($B35,".SP.POP.TOTL"),Area_pop_80_09,Seq!AA$1,FALSE))</f>
        <v>7.2630333624163865E-2</v>
      </c>
      <c r="EU35" s="27">
        <f>IF(ISNA(VLOOKUP(CONCATENATE($B35,".SP.TER.TOTL.IN"),Area_pop_80_09,Seq!AB$1,FALSE)),".",VLOOKUP(CONCATENATE($B35,".SP.TER.TOTL.IN"),Area_pop_80_09,Seq!AB$1,FALSE)/VLOOKUP(CONCATENATE($B35,".SP.POP.TOTL"),Area_pop_80_09,Seq!AB$1,FALSE))</f>
        <v>7.0818539453796306E-2</v>
      </c>
      <c r="EV35" s="27">
        <f>IF(ISNA(VLOOKUP(CONCATENATE($B35,".SP.TER.TOTL.IN"),Area_pop_80_09,Seq!AC$1,FALSE)),".",VLOOKUP(CONCATENATE($B35,".SP.TER.TOTL.IN"),Area_pop_80_09,Seq!AC$1,FALSE)/VLOOKUP(CONCATENATE($B35,".SP.POP.TOTL"),Area_pop_80_09,Seq!AC$1,FALSE))</f>
        <v>6.8920340102360908E-2</v>
      </c>
      <c r="EW35" s="27">
        <f>IF(ISNA(VLOOKUP(CONCATENATE($B35,".SP.TER.TOTL.IN"),Area_pop_80_09,Seq!AD$1,FALSE)),".",VLOOKUP(CONCATENATE($B35,".SP.TER.TOTL.IN"),Area_pop_80_09,Seq!AD$1,FALSE)/VLOOKUP(CONCATENATE($B35,".SP.POP.TOTL"),Area_pop_80_09,Seq!AD$1,FALSE))</f>
        <v>6.720527907503035E-2</v>
      </c>
      <c r="EX35" s="27"/>
      <c r="EY35" s="27"/>
      <c r="EZ35" s="27">
        <f t="shared" si="29"/>
        <v>1.2116252229566677E-3</v>
      </c>
      <c r="FA35" s="27">
        <f t="shared" si="30"/>
        <v>5.4416944645314794E-4</v>
      </c>
      <c r="FB35" s="27">
        <f t="shared" si="37"/>
        <v>1.3295481620149761E-2</v>
      </c>
      <c r="FC35" s="9">
        <f>IF(VLOOKUP($B35,EM_80!$B$1:$C$201,2,FALSE)&gt;0,VLOOKUP($B35,EM_80!$B$1:$C$201,2,FALSE),".")</f>
        <v>46192</v>
      </c>
      <c r="FD35" s="9">
        <f t="shared" si="31"/>
        <v>23328</v>
      </c>
      <c r="FE35" s="9">
        <f t="shared" si="32"/>
        <v>624994</v>
      </c>
      <c r="FF35">
        <f t="shared" si="33"/>
        <v>38124000</v>
      </c>
      <c r="FG35">
        <f t="shared" si="34"/>
        <v>42869000</v>
      </c>
      <c r="FH35">
        <f t="shared" si="35"/>
        <v>47008000</v>
      </c>
      <c r="FJ35" s="9">
        <f>IF(ISNA(VLOOKUP($B35,Area_EM_90,Seq!C$1,FALSE)),".",VLOOKUP($B35,Area_EM_90,Seq!C$1,FALSE))</f>
        <v>38218.002170055166</v>
      </c>
      <c r="FK35" s="9">
        <f>IF(ISNA(VLOOKUP($B35,Area_EM_90,Seq!D$1,FALSE)),".",VLOOKUP($B35,Area_EM_90,Seq!D$1,FALSE))</f>
        <v>15166</v>
      </c>
      <c r="FL35" s="9">
        <f>IF(ISNA(VLOOKUP($B35,Area_EM_90,Seq!E$1,FALSE)),".",VLOOKUP($B35,Area_EM_90,Seq!E$1,FALSE))</f>
        <v>17849</v>
      </c>
      <c r="FM35" s="9">
        <f>IF(ISNA(VLOOKUP($B35,Area_EM_90,Seq!F$1,FALSE)),".",VLOOKUP($B35,Area_EM_90,Seq!F$1,FALSE))</f>
        <v>5203</v>
      </c>
      <c r="FN35" s="9">
        <f>IF(ISNA(VLOOKUP($B35,Area_EM_90,Seq!G$1,FALSE)),".",VLOOKUP($B35,Area_EM_90,Seq!G$1,FALSE))</f>
        <v>33328000</v>
      </c>
      <c r="FO35" s="9">
        <f>IF(ISNA(VLOOKUP($B35,Area_EM_90,Seq!H$1,FALSE)),".",VLOOKUP($B35,Area_EM_90,Seq!H$1,FALSE))</f>
        <v>10898256</v>
      </c>
      <c r="FP35" s="9">
        <f>IF(ISNA(VLOOKUP($B35,Area_EM_90,Seq!I$1,FALSE)),".",VLOOKUP($B35,Area_EM_90,Seq!I$1,FALSE))</f>
        <v>18000000</v>
      </c>
      <c r="FQ35" s="9">
        <f>IF(ISNA(VLOOKUP($B35,Area_EM_90,Seq!J$1,FALSE)),".",VLOOKUP($B35,Area_EM_90,Seq!J$1,FALSE))</f>
        <v>4465952</v>
      </c>
      <c r="FR35" s="9">
        <f>IF(ISNA(VLOOKUP($B35,Area_EM_00,Seq!C$1,FALSE)),".",VLOOKUP($B35,Area_EM_00,Seq!C$1,FALSE))</f>
        <v>47474</v>
      </c>
      <c r="FS35" s="9">
        <f>IF(ISNA(VLOOKUP($B35,Area_EM_00,Seq!D$1,FALSE)),".",VLOOKUP($B35,Area_EM_00,Seq!D$1,FALSE))</f>
        <v>16618</v>
      </c>
      <c r="FT35" s="9">
        <f>IF(ISNA(VLOOKUP($B35,Area_EM_00,Seq!E$1,FALSE)),".",VLOOKUP($B35,Area_EM_00,Seq!E$1,FALSE))</f>
        <v>14071</v>
      </c>
      <c r="FU35" s="9">
        <f>IF(ISNA(VLOOKUP($B35,Area_EM_00,Seq!F$1,FALSE)),".",VLOOKUP($B35,Area_EM_00,Seq!F$1,FALSE))</f>
        <v>16785</v>
      </c>
      <c r="FV35" s="9">
        <f>IF(ISNA(VLOOKUP($B35,Area_EM_00,Seq!G$1,FALSE)),".",VLOOKUP($B35,Area_EM_00,Seq!G$1,FALSE))</f>
        <v>42289000</v>
      </c>
      <c r="FW35" s="9">
        <f>IF(ISNA(VLOOKUP($B35,Area_EM_00,Seq!H$1,FALSE)),".",VLOOKUP($B35,Area_EM_00,Seq!H$1,FALSE))</f>
        <v>10445383</v>
      </c>
      <c r="FX35" s="9">
        <f>IF(ISNA(VLOOKUP($B35,Area_EM_00,Seq!I$1,FALSE)),".",VLOOKUP($B35,Area_EM_00,Seq!I$1,FALSE))</f>
        <v>20900000</v>
      </c>
      <c r="FY35" s="9">
        <f>IF(ISNA(VLOOKUP($B35,Area_EM_00,Seq!J$1,FALSE)),".",VLOOKUP($B35,Area_EM_00,Seq!J$1,FALSE))</f>
        <v>10900000</v>
      </c>
      <c r="GA35" s="27"/>
    </row>
    <row r="36" spans="1:183">
      <c r="A36" s="25" t="s">
        <v>2398</v>
      </c>
      <c r="B36" s="26" t="str">
        <f t="shared" si="0"/>
        <v>SriLanka</v>
      </c>
      <c r="C36" s="27">
        <f>GDP!C$42/10000</f>
        <v>18294194.281532999</v>
      </c>
      <c r="D36" s="27">
        <f>GDP!D$42/10000</f>
        <v>19245492.3841727</v>
      </c>
      <c r="E36" s="27">
        <f>GDP!E$42/10000</f>
        <v>20996832.1911324</v>
      </c>
      <c r="F36" s="27">
        <f>GDP!F$42/10000</f>
        <v>23285486.8999658</v>
      </c>
      <c r="G36" s="27">
        <f>GDP!G$42/10000</f>
        <v>26824880.9087606</v>
      </c>
      <c r="H36" s="27">
        <f>GDP!H$42/10000</f>
        <v>30446239.831443299</v>
      </c>
      <c r="I36" s="27">
        <f>GDP!I$42/10000</f>
        <v>33125508.936610304</v>
      </c>
      <c r="J36" s="27">
        <f>GDP!J$42/10000</f>
        <v>36968067.973257102</v>
      </c>
      <c r="K36" s="27">
        <f>GDP!K$42/10000</f>
        <v>41145459.654235199</v>
      </c>
      <c r="L36" s="27">
        <f>GDP!L$42/10000</f>
        <v>42832423.5000588</v>
      </c>
      <c r="M36" s="27">
        <f>GDP!M$42/10000</f>
        <v>44460055.593061104</v>
      </c>
      <c r="N36" s="27">
        <f>GDP!N$42/10000</f>
        <v>48550380.707622699</v>
      </c>
      <c r="O36" s="27">
        <f>GDP!O$42/10000</f>
        <v>55444534.768105105</v>
      </c>
      <c r="P36" s="27">
        <f>GDP!P$42/10000</f>
        <v>63206769.635639794</v>
      </c>
      <c r="Q36" s="27">
        <f>GDP!Q$42/10000</f>
        <v>71486856.457908601</v>
      </c>
      <c r="R36" s="27">
        <f>GDP!R$42/10000</f>
        <v>79278923.811820701</v>
      </c>
      <c r="S36" s="27">
        <f>GDP!S$42/10000</f>
        <v>87206816.193002701</v>
      </c>
      <c r="T36" s="27">
        <f>GDP!T$42/10000</f>
        <v>95317050.098951995</v>
      </c>
      <c r="U36" s="27">
        <f>GDP!U$42/10000</f>
        <v>102751780.00667</v>
      </c>
      <c r="V36" s="27">
        <f>GDP!V$42/10000</f>
        <v>110560915.287177</v>
      </c>
      <c r="W36" s="27">
        <f>GDP!W$42/10000</f>
        <v>119848032.17129999</v>
      </c>
      <c r="X36" s="27">
        <f>GDP!X$42/10000</f>
        <v>129795418.841518</v>
      </c>
      <c r="Y36" s="27">
        <f>GDP!Y$42/10000</f>
        <v>141606801.95609599</v>
      </c>
      <c r="Z36" s="27">
        <f>GDP!Z$42/10000</f>
        <v>155767482.15170601</v>
      </c>
      <c r="AA36" s="27">
        <f>GDP!AA$42/10000</f>
        <v>171499997.84902799</v>
      </c>
      <c r="AB36" s="27">
        <f>GDP!AB$42/10000</f>
        <v>189335997.62532699</v>
      </c>
      <c r="AC36" s="27">
        <f>GDP!AC$42/10000</f>
        <v>211298973.34986499</v>
      </c>
      <c r="AD36" s="27">
        <f>GDP!AD$42/10000</f>
        <v>238767839.88534701</v>
      </c>
      <c r="AE36" s="27">
        <f>GDP!AE$42/10000</f>
        <v>260256945.47502899</v>
      </c>
      <c r="AF36" s="27">
        <f>GDP!AF$42/10000</f>
        <v>293754553.91439533</v>
      </c>
      <c r="AG36" s="27"/>
      <c r="AH36" s="27">
        <f>IF(ISNUMBER(VLOOKUP($B36,Area_GDP_80_09,Seq!C$1,FALSE)/10000),VLOOKUP($B36,Area_GDP_80_09,Seq!C$1,FALSE)/10000,".")</f>
        <v>651504.46186321205</v>
      </c>
      <c r="AI36" s="27">
        <f>IF(ISNUMBER(VLOOKUP($B36,Area_GDP_80_09,Seq!D$1,FALSE)/10000),VLOOKUP($B36,Area_GDP_80_09,Seq!D$1,FALSE)/10000,".")</f>
        <v>688637.09909954399</v>
      </c>
      <c r="AJ36" s="27">
        <f>IF(ISNUMBER(VLOOKUP($B36,Area_GDP_80_09,Seq!E$1,FALSE)/10000),VLOOKUP($B36,Area_GDP_80_09,Seq!E$1,FALSE)/10000,".")</f>
        <v>717157.05356827495</v>
      </c>
      <c r="AK36" s="27">
        <f>IF(ISNUMBER(VLOOKUP($B36,Area_GDP_80_09,Seq!F$1,FALSE)/10000),VLOOKUP($B36,Area_GDP_80_09,Seq!F$1,FALSE)/10000,".")</f>
        <v>751680.83819500601</v>
      </c>
      <c r="AL36" s="27">
        <f>IF(ISNUMBER(VLOOKUP($B36,Area_GDP_80_09,Seq!G$1,FALSE)/10000),VLOOKUP($B36,Area_GDP_80_09,Seq!G$1,FALSE)/10000,".")</f>
        <v>790010.21582126</v>
      </c>
      <c r="AM36" s="27">
        <f>IF(ISNUMBER(VLOOKUP($B36,Area_GDP_80_09,Seq!H$1,FALSE)/10000),VLOOKUP($B36,Area_GDP_80_09,Seq!H$1,FALSE)/10000,".")</f>
        <v>829505.96392301505</v>
      </c>
      <c r="AN36" s="27">
        <f>IF(ISNUMBER(VLOOKUP($B36,Area_GDP_80_09,Seq!I$1,FALSE)/10000),VLOOKUP($B36,Area_GDP_80_09,Seq!I$1,FALSE)/10000,".")</f>
        <v>865635.50597424398</v>
      </c>
      <c r="AO36" s="27">
        <f>IF(ISNUMBER(VLOOKUP($B36,Area_GDP_80_09,Seq!J$1,FALSE)/10000),VLOOKUP($B36,Area_GDP_80_09,Seq!J$1,FALSE)/10000,".")</f>
        <v>880573.00462302798</v>
      </c>
      <c r="AP36" s="27">
        <f>IF(ISNUMBER(VLOOKUP($B36,Area_GDP_80_09,Seq!K$1,FALSE)/10000),VLOOKUP($B36,Area_GDP_80_09,Seq!K$1,FALSE)/10000,".")</f>
        <v>902346.87164912699</v>
      </c>
      <c r="AQ36" s="27">
        <f>IF(ISNUMBER(VLOOKUP($B36,Area_GDP_80_09,Seq!L$1,FALSE)/10000),VLOOKUP($B36,Area_GDP_80_09,Seq!L$1,FALSE)/10000,".")</f>
        <v>923094.49605047703</v>
      </c>
      <c r="AR36" s="27">
        <f>IF(ISNUMBER(VLOOKUP($B36,Area_GDP_80_09,Seq!M$1,FALSE)/10000),VLOOKUP($B36,Area_GDP_80_09,Seq!M$1,FALSE)/10000,".")</f>
        <v>982172.54379770788</v>
      </c>
      <c r="AS36" s="27">
        <f>IF(ISNUMBER(VLOOKUP($B36,Area_GDP_80_09,Seq!N$1,FALSE)/10000),VLOOKUP($B36,Area_GDP_80_09,Seq!N$1,FALSE)/10000,".")</f>
        <v>1027352.4808124</v>
      </c>
      <c r="AT36" s="27">
        <f>IF(ISNUMBER(VLOOKUP($B36,Area_GDP_80_09,Seq!O$1,FALSE)/10000),VLOOKUP($B36,Area_GDP_80_09,Seq!O$1,FALSE)/10000,".")</f>
        <v>1072555.9899681499</v>
      </c>
      <c r="AU36" s="27">
        <f>IF(ISNUMBER(VLOOKUP($B36,Area_GDP_80_09,Seq!P$1,FALSE)/10000),VLOOKUP($B36,Area_GDP_80_09,Seq!P$1,FALSE)/10000,".")</f>
        <v>1146562.3532759501</v>
      </c>
      <c r="AV36" s="27">
        <f>IF(ISNUMBER(VLOOKUP($B36,Area_GDP_80_09,Seq!Q$1,FALSE)/10000),VLOOKUP($B36,Area_GDP_80_09,Seq!Q$1,FALSE)/10000,".")</f>
        <v>1210769.8450594</v>
      </c>
      <c r="AW36" s="27">
        <f>IF(ISNUMBER(VLOOKUP($B36,Area_GDP_80_09,Seq!R$1,FALSE)/10000),VLOOKUP($B36,Area_GDP_80_09,Seq!R$1,FALSE)/10000,".")</f>
        <v>1277362.18653767</v>
      </c>
      <c r="AX36" s="27">
        <f>IF(ISNUMBER(VLOOKUP($B36,Area_GDP_80_09,Seq!S$1,FALSE)/10000),VLOOKUP($B36,Area_GDP_80_09,Seq!S$1,FALSE)/10000,".")</f>
        <v>1325901.9496261</v>
      </c>
      <c r="AY36" s="27">
        <f>IF(ISNUMBER(VLOOKUP($B36,Area_GDP_80_09,Seq!T$1,FALSE)/10000),VLOOKUP($B36,Area_GDP_80_09,Seq!T$1,FALSE)/10000,".")</f>
        <v>1410831.48474081</v>
      </c>
      <c r="AZ36" s="27">
        <f>IF(ISNUMBER(VLOOKUP($B36,Area_GDP_80_09,Seq!U$1,FALSE)/10000),VLOOKUP($B36,Area_GDP_80_09,Seq!U$1,FALSE)/10000,".")</f>
        <v>1477117.95117179</v>
      </c>
      <c r="BA36" s="27">
        <f>IF(ISNUMBER(VLOOKUP($B36,Area_GDP_80_09,Seq!V$1,FALSE)/10000),VLOOKUP($B36,Area_GDP_80_09,Seq!V$1,FALSE)/10000,".")</f>
        <v>1540642.4815014901</v>
      </c>
      <c r="BB36" s="27">
        <f>IF(ISNUMBER(VLOOKUP($B36,Area_GDP_80_09,Seq!W$1,FALSE)/10000),VLOOKUP($B36,Area_GDP_80_09,Seq!W$1,FALSE)/10000,".")</f>
        <v>1633081.03039158</v>
      </c>
      <c r="BC36" s="27">
        <f>IF(ISNUMBER(VLOOKUP($B36,Area_GDP_80_09,Seq!X$1,FALSE)/10000),VLOOKUP($B36,Area_GDP_80_09,Seq!X$1,FALSE)/10000,".")</f>
        <v>1607843.8392660299</v>
      </c>
      <c r="BD36" s="27">
        <f>IF(ISNUMBER(VLOOKUP($B36,Area_GDP_80_09,Seq!Y$1,FALSE)/10000),VLOOKUP($B36,Area_GDP_80_09,Seq!Y$1,FALSE)/10000,".")</f>
        <v>1671589.32448383</v>
      </c>
      <c r="BE36" s="27">
        <f>IF(ISNUMBER(VLOOKUP($B36,Area_GDP_80_09,Seq!Z$1,FALSE)/10000),VLOOKUP($B36,Area_GDP_80_09,Seq!Z$1,FALSE)/10000,".")</f>
        <v>1770886.2282213198</v>
      </c>
      <c r="BF36" s="27">
        <f>IF(ISNUMBER(VLOOKUP($B36,Area_GDP_80_09,Seq!AA$1,FALSE)/10000),VLOOKUP($B36,Area_GDP_80_09,Seq!AA$1,FALSE)/10000,".")</f>
        <v>1867312.06852821</v>
      </c>
      <c r="BG36" s="27">
        <f>IF(ISNUMBER(VLOOKUP($B36,Area_GDP_80_09,Seq!AB$1,FALSE)/10000),VLOOKUP($B36,Area_GDP_80_09,Seq!AB$1,FALSE)/10000,".")</f>
        <v>1983864.9830412499</v>
      </c>
      <c r="BH36" s="27">
        <f>IF(ISNUMBER(VLOOKUP($B36,Area_GDP_80_09,Seq!AC$1,FALSE)/10000),VLOOKUP($B36,Area_GDP_80_09,Seq!AC$1,FALSE)/10000,".")</f>
        <v>2135993.5408247001</v>
      </c>
      <c r="BI36" s="27">
        <f>IF(ISNUMBER(VLOOKUP($B36,Area_GDP_80_09,Seq!AD$1,FALSE)/10000),VLOOKUP($B36,Area_GDP_80_09,Seq!AD$1,FALSE)/10000,".")</f>
        <v>2281173.3077215101</v>
      </c>
      <c r="BJ36" s="27">
        <f>IF(ISNUMBER(VLOOKUP($B36,Area_GDP_80_09,Seq!AE$1,FALSE)/10000),VLOOKUP($B36,Area_GDP_80_09,Seq!AE$1,FALSE)/10000,".")</f>
        <v>2416904.10856632</v>
      </c>
      <c r="BK36" s="27">
        <f>IF(ISNUMBER(VLOOKUP($B36,Area_GDP_80_09,Seq!AF$1,FALSE)/10000),VLOOKUP($B36,Area_GDP_80_09,Seq!AF$1,FALSE)/10000,".")</f>
        <v>2502529.2330280752</v>
      </c>
      <c r="BL36" s="27"/>
      <c r="BM36" s="27"/>
      <c r="BN36" s="27">
        <f>CNPop!A$48</f>
        <v>5.0000000000000001E-3</v>
      </c>
      <c r="BO36" s="27">
        <f>CNPop!B$48</f>
        <v>6.0000000000000001E-3</v>
      </c>
      <c r="BP36" s="27">
        <f>CNPop!C$48</f>
        <v>6.0000000000000001E-3</v>
      </c>
      <c r="BQ36" s="27">
        <f>CNPop!D$48</f>
        <v>7.0000000000000001E-3</v>
      </c>
      <c r="BR36" s="27">
        <f>CNPop!E$48</f>
        <v>7.0000000000000001E-3</v>
      </c>
      <c r="BS36" s="27">
        <f>CNPop!F$48</f>
        <v>8.0000000000000002E-3</v>
      </c>
      <c r="BT36" s="27">
        <f>CNPop!G$48</f>
        <v>8.9999999999999993E-3</v>
      </c>
      <c r="BU36" s="27">
        <f>CNPop!H$48</f>
        <v>0.01</v>
      </c>
      <c r="BV36" s="27">
        <f>CNPop!I$48</f>
        <v>1.0999999999999999E-2</v>
      </c>
      <c r="BW36" s="27">
        <f>CNPop!J$48</f>
        <v>1.2E-2</v>
      </c>
      <c r="BX36" s="27">
        <f>CNPop!K$48</f>
        <v>1.4E-2</v>
      </c>
      <c r="BY36" s="27">
        <f>CNPop!L$48</f>
        <v>1.6E-2</v>
      </c>
      <c r="BZ36" s="27">
        <f>CNPop!M$48</f>
        <v>1.7000000000000001E-2</v>
      </c>
      <c r="CA36" s="27">
        <f>CNPop!N$48</f>
        <v>1.9E-2</v>
      </c>
      <c r="CB36" s="27">
        <f>CNPop!O$48</f>
        <v>2.1000000000000001E-2</v>
      </c>
      <c r="CC36" s="27">
        <f>CNPop!P$48</f>
        <v>2.3E-2</v>
      </c>
      <c r="CD36" s="27">
        <f>CNPop!Q$48</f>
        <v>2.5999999999999999E-2</v>
      </c>
      <c r="CE36" s="27">
        <f>CNPop!R$48</f>
        <v>2.8000000000000001E-2</v>
      </c>
      <c r="CF36" s="27">
        <f>CNPop!S$48</f>
        <v>0.03</v>
      </c>
      <c r="CG36" s="27">
        <f>CNPop!T$48</f>
        <v>3.3000000000000002E-2</v>
      </c>
      <c r="CH36" s="27">
        <f>CNPop!U$48</f>
        <v>3.5999999999999997E-2</v>
      </c>
      <c r="CI36" s="27">
        <f>CNPop!V$48</f>
        <v>3.9E-2</v>
      </c>
      <c r="CJ36" s="27">
        <f>CNPop!W$48</f>
        <v>4.2000000000000003E-2</v>
      </c>
      <c r="CK36" s="27">
        <f>CNPop!X$48</f>
        <v>4.4999999999999998E-2</v>
      </c>
      <c r="CL36" s="27">
        <f>CNPop!Y$48</f>
        <v>4.9000000000000002E-2</v>
      </c>
      <c r="CM36" s="27">
        <f>CNPop!Z$48</f>
        <v>5.1999999999999998E-2</v>
      </c>
      <c r="CN36" s="27">
        <f>CNPop!AA$48</f>
        <v>5.6000000000000001E-2</v>
      </c>
      <c r="CO36" s="27">
        <f>CNPop!AB$48</f>
        <v>0.06</v>
      </c>
      <c r="CP36" s="27">
        <f>CNPop!AC$48</f>
        <v>6.3E-2</v>
      </c>
      <c r="CQ36" s="27"/>
      <c r="CR36" s="27">
        <f t="shared" si="1"/>
        <v>9.725460828023437E-2</v>
      </c>
      <c r="CS36" s="27">
        <f t="shared" si="2"/>
        <v>9.725460828023437E-2</v>
      </c>
      <c r="CT36" s="27">
        <f t="shared" si="3"/>
        <v>9.725460828023437E-2</v>
      </c>
      <c r="CU36" s="27">
        <f t="shared" si="4"/>
        <v>9.725460828023437E-2</v>
      </c>
      <c r="CV36" s="27">
        <f t="shared" si="5"/>
        <v>9.725460828023437E-2</v>
      </c>
      <c r="CW36" s="27">
        <f t="shared" si="6"/>
        <v>9.725460828023437E-2</v>
      </c>
      <c r="CX36" s="27">
        <f t="shared" si="7"/>
        <v>9.725460828023437E-2</v>
      </c>
      <c r="CY36" s="27">
        <f t="shared" si="8"/>
        <v>9.725460828023437E-2</v>
      </c>
      <c r="CZ36" s="27">
        <f t="shared" si="9"/>
        <v>9.725460828023437E-2</v>
      </c>
      <c r="DA36" s="27">
        <f t="shared" si="10"/>
        <v>9.725460828023437E-2</v>
      </c>
      <c r="DB36" s="27">
        <f t="shared" si="11"/>
        <v>9.725460828023437E-2</v>
      </c>
      <c r="DC36" s="27">
        <f t="shared" si="12"/>
        <v>9.725460828023437E-2</v>
      </c>
      <c r="DD36" s="27">
        <f t="shared" si="13"/>
        <v>9.5696125371659099E-2</v>
      </c>
      <c r="DE36" s="27">
        <f t="shared" si="14"/>
        <v>9.5696125371659099E-2</v>
      </c>
      <c r="DF36" s="27">
        <f t="shared" si="15"/>
        <v>9.5696125371659099E-2</v>
      </c>
      <c r="DG36" s="27">
        <f t="shared" si="16"/>
        <v>9.5696125371659099E-2</v>
      </c>
      <c r="DH36" s="27">
        <f t="shared" si="17"/>
        <v>9.5696125371659099E-2</v>
      </c>
      <c r="DI36" s="27">
        <f t="shared" si="18"/>
        <v>9.5696125371659099E-2</v>
      </c>
      <c r="DJ36" s="27">
        <f t="shared" si="19"/>
        <v>9.5696125371659099E-2</v>
      </c>
      <c r="DK36" s="27">
        <f t="shared" si="20"/>
        <v>9.5888074780154375E-2</v>
      </c>
      <c r="DL36" s="27">
        <f t="shared" si="21"/>
        <v>9.6405785041780323E-2</v>
      </c>
      <c r="DM36" s="27">
        <f t="shared" si="22"/>
        <v>9.7388838644464543E-2</v>
      </c>
      <c r="DN36" s="27">
        <f t="shared" si="23"/>
        <v>9.8407113788911788E-2</v>
      </c>
      <c r="DO36" s="27">
        <f t="shared" si="24"/>
        <v>9.8613623324466701E-2</v>
      </c>
      <c r="DP36" s="27">
        <f t="shared" si="25"/>
        <v>9.7975798992909258E-2</v>
      </c>
      <c r="DQ36" s="27">
        <f t="shared" si="26"/>
        <v>9.6773998372991665E-2</v>
      </c>
      <c r="DR36" s="27">
        <f t="shared" si="27"/>
        <v>9.4435281102283011E-2</v>
      </c>
      <c r="DS36" s="27">
        <f t="shared" si="28"/>
        <v>9.1644277861069462E-2</v>
      </c>
      <c r="DT36" s="27">
        <f t="shared" si="36"/>
        <v>8.8151914427838651E-2</v>
      </c>
      <c r="DU36" s="27" t="e">
        <f>IF(ISNA(VLOOKUP(CONCATENATE($B36,".SP.TER.TOTL.IN"),Area_pop_80_09,Seq!B$1,FALSE)),".",VLOOKUP(CONCATENATE($B36,".SP.TER.TOTL.IN"),Area_pop_80_09,Seq!B$1,FALSE)/VLOOKUP(CONCATENATE($B36,".SP.POP.TOTL"),Area_pop_80_09,Seq!B$1,FALSE))</f>
        <v>#VALUE!</v>
      </c>
      <c r="DV36" s="27" t="e">
        <f>IF(ISNA(VLOOKUP(CONCATENATE($B36,".SP.TER.TOTL.IN"),Area_pop_80_09,Seq!C$1,FALSE)),".",VLOOKUP(CONCATENATE($B36,".SP.TER.TOTL.IN"),Area_pop_80_09,Seq!C$1,FALSE)/VLOOKUP(CONCATENATE($B36,".SP.POP.TOTL"),Area_pop_80_09,Seq!C$1,FALSE))</f>
        <v>#VALUE!</v>
      </c>
      <c r="DW36" s="27" t="e">
        <f>IF(ISNA(VLOOKUP(CONCATENATE($B36,".SP.TER.TOTL.IN"),Area_pop_80_09,Seq!D$1,FALSE)),".",VLOOKUP(CONCATENATE($B36,".SP.TER.TOTL.IN"),Area_pop_80_09,Seq!D$1,FALSE)/VLOOKUP(CONCATENATE($B36,".SP.POP.TOTL"),Area_pop_80_09,Seq!D$1,FALSE))</f>
        <v>#VALUE!</v>
      </c>
      <c r="DX36" s="27" t="e">
        <f>IF(ISNA(VLOOKUP(CONCATENATE($B36,".SP.TER.TOTL.IN"),Area_pop_80_09,Seq!E$1,FALSE)),".",VLOOKUP(CONCATENATE($B36,".SP.TER.TOTL.IN"),Area_pop_80_09,Seq!E$1,FALSE)/VLOOKUP(CONCATENATE($B36,".SP.POP.TOTL"),Area_pop_80_09,Seq!E$1,FALSE))</f>
        <v>#VALUE!</v>
      </c>
      <c r="DY36" s="27" t="e">
        <f>IF(ISNA(VLOOKUP(CONCATENATE($B36,".SP.TER.TOTL.IN"),Area_pop_80_09,Seq!F$1,FALSE)),".",VLOOKUP(CONCATENATE($B36,".SP.TER.TOTL.IN"),Area_pop_80_09,Seq!F$1,FALSE)/VLOOKUP(CONCATENATE($B36,".SP.POP.TOTL"),Area_pop_80_09,Seq!F$1,FALSE))</f>
        <v>#VALUE!</v>
      </c>
      <c r="DZ36" s="27" t="e">
        <f>IF(ISNA(VLOOKUP(CONCATENATE($B36,".SP.TER.TOTL.IN"),Area_pop_80_09,Seq!G$1,FALSE)),".",VLOOKUP(CONCATENATE($B36,".SP.TER.TOTL.IN"),Area_pop_80_09,Seq!G$1,FALSE)/VLOOKUP(CONCATENATE($B36,".SP.POP.TOTL"),Area_pop_80_09,Seq!G$1,FALSE))</f>
        <v>#VALUE!</v>
      </c>
      <c r="EA36" s="27" t="e">
        <f>IF(ISNA(VLOOKUP(CONCATENATE($B36,".SP.TER.TOTL.IN"),Area_pop_80_09,Seq!H$1,FALSE)),".",VLOOKUP(CONCATENATE($B36,".SP.TER.TOTL.IN"),Area_pop_80_09,Seq!H$1,FALSE)/VLOOKUP(CONCATENATE($B36,".SP.POP.TOTL"),Area_pop_80_09,Seq!H$1,FALSE))</f>
        <v>#VALUE!</v>
      </c>
      <c r="EB36" s="27" t="e">
        <f>IF(ISNA(VLOOKUP(CONCATENATE($B36,".SP.TER.TOTL.IN"),Area_pop_80_09,Seq!I$1,FALSE)),".",VLOOKUP(CONCATENATE($B36,".SP.TER.TOTL.IN"),Area_pop_80_09,Seq!I$1,FALSE)/VLOOKUP(CONCATENATE($B36,".SP.POP.TOTL"),Area_pop_80_09,Seq!I$1,FALSE))</f>
        <v>#VALUE!</v>
      </c>
      <c r="EC36" s="27" t="e">
        <f>IF(ISNA(VLOOKUP(CONCATENATE($B36,".SP.TER.TOTL.IN"),Area_pop_80_09,Seq!J$1,FALSE)),".",VLOOKUP(CONCATENATE($B36,".SP.TER.TOTL.IN"),Area_pop_80_09,Seq!J$1,FALSE)/VLOOKUP(CONCATENATE($B36,".SP.POP.TOTL"),Area_pop_80_09,Seq!J$1,FALSE))</f>
        <v>#VALUE!</v>
      </c>
      <c r="ED36" s="27" t="e">
        <f>IF(ISNA(VLOOKUP(CONCATENATE($B36,".SP.TER.TOTL.IN"),Area_pop_80_09,Seq!K$1,FALSE)),".",VLOOKUP(CONCATENATE($B36,".SP.TER.TOTL.IN"),Area_pop_80_09,Seq!K$1,FALSE)/VLOOKUP(CONCATENATE($B36,".SP.POP.TOTL"),Area_pop_80_09,Seq!K$1,FALSE))</f>
        <v>#VALUE!</v>
      </c>
      <c r="EE36" s="27" t="e">
        <f>IF(ISNA(VLOOKUP(CONCATENATE($B36,".SP.TER.TOTL.IN"),Area_pop_80_09,Seq!L$1,FALSE)),".",VLOOKUP(CONCATENATE($B36,".SP.TER.TOTL.IN"),Area_pop_80_09,Seq!L$1,FALSE)/VLOOKUP(CONCATENATE($B36,".SP.POP.TOTL"),Area_pop_80_09,Seq!L$1,FALSE))</f>
        <v>#VALUE!</v>
      </c>
      <c r="EF36" s="27">
        <f>IF(ISNA(VLOOKUP(CONCATENATE($B36,".SP.TER.TOTL.IN"),Area_pop_80_09,Seq!M$1,FALSE)),".",VLOOKUP(CONCATENATE($B36,".SP.TER.TOTL.IN"),Area_pop_80_09,Seq!M$1,FALSE)/VLOOKUP(CONCATENATE($B36,".SP.POP.TOTL"),Area_pop_80_09,Seq!M$1,FALSE))</f>
        <v>9.725460828023437E-2</v>
      </c>
      <c r="EG36" s="27" t="e">
        <f>IF(ISNA(VLOOKUP(CONCATENATE($B36,".SP.TER.TOTL.IN"),Area_pop_80_09,Seq!N$1,FALSE)),".",VLOOKUP(CONCATENATE($B36,".SP.TER.TOTL.IN"),Area_pop_80_09,Seq!N$1,FALSE)/VLOOKUP(CONCATENATE($B36,".SP.POP.TOTL"),Area_pop_80_09,Seq!N$1,FALSE))</f>
        <v>#VALUE!</v>
      </c>
      <c r="EH36" s="27" t="e">
        <f>IF(ISNA(VLOOKUP(CONCATENATE($B36,".SP.TER.TOTL.IN"),Area_pop_80_09,Seq!O$1,FALSE)),".",VLOOKUP(CONCATENATE($B36,".SP.TER.TOTL.IN"),Area_pop_80_09,Seq!O$1,FALSE)/VLOOKUP(CONCATENATE($B36,".SP.POP.TOTL"),Area_pop_80_09,Seq!O$1,FALSE))</f>
        <v>#VALUE!</v>
      </c>
      <c r="EI36" s="27" t="e">
        <f>IF(ISNA(VLOOKUP(CONCATENATE($B36,".SP.TER.TOTL.IN"),Area_pop_80_09,Seq!P$1,FALSE)),".",VLOOKUP(CONCATENATE($B36,".SP.TER.TOTL.IN"),Area_pop_80_09,Seq!P$1,FALSE)/VLOOKUP(CONCATENATE($B36,".SP.POP.TOTL"),Area_pop_80_09,Seq!P$1,FALSE))</f>
        <v>#VALUE!</v>
      </c>
      <c r="EJ36" s="27" t="e">
        <f>IF(ISNA(VLOOKUP(CONCATENATE($B36,".SP.TER.TOTL.IN"),Area_pop_80_09,Seq!Q$1,FALSE)),".",VLOOKUP(CONCATENATE($B36,".SP.TER.TOTL.IN"),Area_pop_80_09,Seq!Q$1,FALSE)/VLOOKUP(CONCATENATE($B36,".SP.POP.TOTL"),Area_pop_80_09,Seq!Q$1,FALSE))</f>
        <v>#VALUE!</v>
      </c>
      <c r="EK36" s="27" t="e">
        <f>IF(ISNA(VLOOKUP(CONCATENATE($B36,".SP.TER.TOTL.IN"),Area_pop_80_09,Seq!R$1,FALSE)),".",VLOOKUP(CONCATENATE($B36,".SP.TER.TOTL.IN"),Area_pop_80_09,Seq!R$1,FALSE)/VLOOKUP(CONCATENATE($B36,".SP.POP.TOTL"),Area_pop_80_09,Seq!R$1,FALSE))</f>
        <v>#VALUE!</v>
      </c>
      <c r="EL36" s="27" t="e">
        <f>IF(ISNA(VLOOKUP(CONCATENATE($B36,".SP.TER.TOTL.IN"),Area_pop_80_09,Seq!S$1,FALSE)),".",VLOOKUP(CONCATENATE($B36,".SP.TER.TOTL.IN"),Area_pop_80_09,Seq!S$1,FALSE)/VLOOKUP(CONCATENATE($B36,".SP.POP.TOTL"),Area_pop_80_09,Seq!S$1,FALSE))</f>
        <v>#VALUE!</v>
      </c>
      <c r="EM36" s="27">
        <f>IF(ISNA(VLOOKUP(CONCATENATE($B36,".SP.TER.TOTL.IN"),Area_pop_80_09,Seq!T$1,FALSE)),".",VLOOKUP(CONCATENATE($B36,".SP.TER.TOTL.IN"),Area_pop_80_09,Seq!T$1,FALSE)/VLOOKUP(CONCATENATE($B36,".SP.POP.TOTL"),Area_pop_80_09,Seq!T$1,FALSE))</f>
        <v>9.5696125371659099E-2</v>
      </c>
      <c r="EN36" s="27">
        <f>IF(ISNA(VLOOKUP(CONCATENATE($B36,".SP.TER.TOTL.IN"),Area_pop_80_09,Seq!U$1,FALSE)),".",VLOOKUP(CONCATENATE($B36,".SP.TER.TOTL.IN"),Area_pop_80_09,Seq!U$1,FALSE)/VLOOKUP(CONCATENATE($B36,".SP.POP.TOTL"),Area_pop_80_09,Seq!U$1,FALSE))</f>
        <v>9.5888074780154375E-2</v>
      </c>
      <c r="EO36" s="27">
        <f>IF(ISNA(VLOOKUP(CONCATENATE($B36,".SP.TER.TOTL.IN"),Area_pop_80_09,Seq!V$1,FALSE)),".",VLOOKUP(CONCATENATE($B36,".SP.TER.TOTL.IN"),Area_pop_80_09,Seq!V$1,FALSE)/VLOOKUP(CONCATENATE($B36,".SP.POP.TOTL"),Area_pop_80_09,Seq!V$1,FALSE))</f>
        <v>9.6405785041780323E-2</v>
      </c>
      <c r="EP36" s="27">
        <f>IF(ISNA(VLOOKUP(CONCATENATE($B36,".SP.TER.TOTL.IN"),Area_pop_80_09,Seq!W$1,FALSE)),".",VLOOKUP(CONCATENATE($B36,".SP.TER.TOTL.IN"),Area_pop_80_09,Seq!W$1,FALSE)/VLOOKUP(CONCATENATE($B36,".SP.POP.TOTL"),Area_pop_80_09,Seq!W$1,FALSE))</f>
        <v>9.7388838644464543E-2</v>
      </c>
      <c r="EQ36" s="27">
        <f>IF(ISNA(VLOOKUP(CONCATENATE($B36,".SP.TER.TOTL.IN"),Area_pop_80_09,Seq!X$1,FALSE)),".",VLOOKUP(CONCATENATE($B36,".SP.TER.TOTL.IN"),Area_pop_80_09,Seq!X$1,FALSE)/VLOOKUP(CONCATENATE($B36,".SP.POP.TOTL"),Area_pop_80_09,Seq!X$1,FALSE))</f>
        <v>9.8407113788911788E-2</v>
      </c>
      <c r="ER36" s="27">
        <f>IF(ISNA(VLOOKUP(CONCATENATE($B36,".SP.TER.TOTL.IN"),Area_pop_80_09,Seq!Y$1,FALSE)),".",VLOOKUP(CONCATENATE($B36,".SP.TER.TOTL.IN"),Area_pop_80_09,Seq!Y$1,FALSE)/VLOOKUP(CONCATENATE($B36,".SP.POP.TOTL"),Area_pop_80_09,Seq!Y$1,FALSE))</f>
        <v>9.8613623324466701E-2</v>
      </c>
      <c r="ES36" s="27">
        <f>IF(ISNA(VLOOKUP(CONCATENATE($B36,".SP.TER.TOTL.IN"),Area_pop_80_09,Seq!Z$1,FALSE)),".",VLOOKUP(CONCATENATE($B36,".SP.TER.TOTL.IN"),Area_pop_80_09,Seq!Z$1,FALSE)/VLOOKUP(CONCATENATE($B36,".SP.POP.TOTL"),Area_pop_80_09,Seq!Z$1,FALSE))</f>
        <v>9.7975798992909258E-2</v>
      </c>
      <c r="ET36" s="27">
        <f>IF(ISNA(VLOOKUP(CONCATENATE($B36,".SP.TER.TOTL.IN"),Area_pop_80_09,Seq!AA$1,FALSE)),".",VLOOKUP(CONCATENATE($B36,".SP.TER.TOTL.IN"),Area_pop_80_09,Seq!AA$1,FALSE)/VLOOKUP(CONCATENATE($B36,".SP.POP.TOTL"),Area_pop_80_09,Seq!AA$1,FALSE))</f>
        <v>9.6773998372991665E-2</v>
      </c>
      <c r="EU36" s="27">
        <f>IF(ISNA(VLOOKUP(CONCATENATE($B36,".SP.TER.TOTL.IN"),Area_pop_80_09,Seq!AB$1,FALSE)),".",VLOOKUP(CONCATENATE($B36,".SP.TER.TOTL.IN"),Area_pop_80_09,Seq!AB$1,FALSE)/VLOOKUP(CONCATENATE($B36,".SP.POP.TOTL"),Area_pop_80_09,Seq!AB$1,FALSE))</f>
        <v>9.4435281102283011E-2</v>
      </c>
      <c r="EV36" s="27">
        <f>IF(ISNA(VLOOKUP(CONCATENATE($B36,".SP.TER.TOTL.IN"),Area_pop_80_09,Seq!AC$1,FALSE)),".",VLOOKUP(CONCATENATE($B36,".SP.TER.TOTL.IN"),Area_pop_80_09,Seq!AC$1,FALSE)/VLOOKUP(CONCATENATE($B36,".SP.POP.TOTL"),Area_pop_80_09,Seq!AC$1,FALSE))</f>
        <v>9.1644277861069462E-2</v>
      </c>
      <c r="EW36" s="27">
        <f>IF(ISNA(VLOOKUP(CONCATENATE($B36,".SP.TER.TOTL.IN"),Area_pop_80_09,Seq!AD$1,FALSE)),".",VLOOKUP(CONCATENATE($B36,".SP.TER.TOTL.IN"),Area_pop_80_09,Seq!AD$1,FALSE)/VLOOKUP(CONCATENATE($B36,".SP.POP.TOTL"),Area_pop_80_09,Seq!AD$1,FALSE))</f>
        <v>8.8151914427838651E-2</v>
      </c>
      <c r="EX36" s="27"/>
      <c r="EY36" s="27"/>
      <c r="EZ36" s="27">
        <f t="shared" si="29"/>
        <v>2.0078967903569016E-4</v>
      </c>
      <c r="FA36" s="27">
        <f t="shared" si="30"/>
        <v>8.7649936903732087E-4</v>
      </c>
      <c r="FB36" s="27" t="str">
        <f t="shared" si="37"/>
        <v>.</v>
      </c>
      <c r="FC36" s="9">
        <f>IF(VLOOKUP($B36,EM_80!$B$1:$C$201,2,FALSE)&gt;0,VLOOKUP($B36,EM_80!$B$1:$C$201,2,FALSE),".")</f>
        <v>3000</v>
      </c>
      <c r="FD36" s="9">
        <f t="shared" si="31"/>
        <v>15000</v>
      </c>
      <c r="FE36" s="9" t="str">
        <f t="shared" si="32"/>
        <v>.</v>
      </c>
      <c r="FF36">
        <f t="shared" si="33"/>
        <v>14941007</v>
      </c>
      <c r="FG36">
        <f t="shared" si="34"/>
        <v>17113532</v>
      </c>
      <c r="FH36">
        <f t="shared" si="35"/>
        <v>18713711</v>
      </c>
      <c r="FJ36" s="9" t="str">
        <f>IF(ISNA(VLOOKUP($B36,Area_EM_90,Seq!C$1,FALSE)),".",VLOOKUP($B36,Area_EM_90,Seq!C$1,FALSE))</f>
        <v>.</v>
      </c>
      <c r="FK36" s="9" t="str">
        <f>IF(ISNA(VLOOKUP($B36,Area_EM_90,Seq!D$1,FALSE)),".",VLOOKUP($B36,Area_EM_90,Seq!D$1,FALSE))</f>
        <v>.</v>
      </c>
      <c r="FL36" s="9" t="str">
        <f>IF(ISNA(VLOOKUP($B36,Area_EM_90,Seq!E$1,FALSE)),".",VLOOKUP($B36,Area_EM_90,Seq!E$1,FALSE))</f>
        <v>.</v>
      </c>
      <c r="FM36" s="9" t="str">
        <f>IF(ISNA(VLOOKUP($B36,Area_EM_90,Seq!F$1,FALSE)),".",VLOOKUP($B36,Area_EM_90,Seq!F$1,FALSE))</f>
        <v>.</v>
      </c>
      <c r="FN36" s="9" t="str">
        <f>IF(ISNA(VLOOKUP($B36,Area_EM_90,Seq!G$1,FALSE)),".",VLOOKUP($B36,Area_EM_90,Seq!G$1,FALSE))</f>
        <v>.</v>
      </c>
      <c r="FO36" s="9" t="str">
        <f>IF(ISNA(VLOOKUP($B36,Area_EM_90,Seq!H$1,FALSE)),".",VLOOKUP($B36,Area_EM_90,Seq!H$1,FALSE))</f>
        <v>.</v>
      </c>
      <c r="FP36" s="9" t="str">
        <f>IF(ISNA(VLOOKUP($B36,Area_EM_90,Seq!I$1,FALSE)),".",VLOOKUP($B36,Area_EM_90,Seq!I$1,FALSE))</f>
        <v>.</v>
      </c>
      <c r="FQ36" s="9" t="str">
        <f>IF(ISNA(VLOOKUP($B36,Area_EM_90,Seq!J$1,FALSE)),".",VLOOKUP($B36,Area_EM_90,Seq!J$1,FALSE))</f>
        <v>.</v>
      </c>
      <c r="FR36" s="9" t="str">
        <f>IF(ISNA(VLOOKUP($B36,Area_EM_00,Seq!C$1,FALSE)),".",VLOOKUP($B36,Area_EM_00,Seq!C$1,FALSE))</f>
        <v>.</v>
      </c>
      <c r="FS36" s="9" t="str">
        <f>IF(ISNA(VLOOKUP($B36,Area_EM_00,Seq!D$1,FALSE)),".",VLOOKUP($B36,Area_EM_00,Seq!D$1,FALSE))</f>
        <v>.</v>
      </c>
      <c r="FT36" s="9" t="str">
        <f>IF(ISNA(VLOOKUP($B36,Area_EM_00,Seq!E$1,FALSE)),".",VLOOKUP($B36,Area_EM_00,Seq!E$1,FALSE))</f>
        <v>.</v>
      </c>
      <c r="FU36" s="9" t="str">
        <f>IF(ISNA(VLOOKUP($B36,Area_EM_00,Seq!F$1,FALSE)),".",VLOOKUP($B36,Area_EM_00,Seq!F$1,FALSE))</f>
        <v>.</v>
      </c>
      <c r="FV36" s="9" t="str">
        <f>IF(ISNA(VLOOKUP($B36,Area_EM_00,Seq!G$1,FALSE)),".",VLOOKUP($B36,Area_EM_00,Seq!G$1,FALSE))</f>
        <v>.</v>
      </c>
      <c r="FW36" s="9" t="str">
        <f>IF(ISNA(VLOOKUP($B36,Area_EM_00,Seq!H$1,FALSE)),".",VLOOKUP($B36,Area_EM_00,Seq!H$1,FALSE))</f>
        <v>.</v>
      </c>
      <c r="FX36" s="9" t="str">
        <f>IF(ISNA(VLOOKUP($B36,Area_EM_00,Seq!I$1,FALSE)),".",VLOOKUP($B36,Area_EM_00,Seq!I$1,FALSE))</f>
        <v>.</v>
      </c>
      <c r="FY36" s="9" t="str">
        <f>IF(ISNA(VLOOKUP($B36,Area_EM_00,Seq!J$1,FALSE)),".",VLOOKUP($B36,Area_EM_00,Seq!J$1,FALSE))</f>
        <v>.</v>
      </c>
      <c r="GA36" s="27"/>
    </row>
    <row r="37" spans="1:183">
      <c r="A37" s="25" t="s">
        <v>2765</v>
      </c>
      <c r="B37" s="26" t="str">
        <f t="shared" si="0"/>
        <v>Syrian</v>
      </c>
      <c r="C37" s="27">
        <f>GDP!C$42/10000</f>
        <v>18294194.281532999</v>
      </c>
      <c r="D37" s="27">
        <f>GDP!D$42/10000</f>
        <v>19245492.3841727</v>
      </c>
      <c r="E37" s="27">
        <f>GDP!E$42/10000</f>
        <v>20996832.1911324</v>
      </c>
      <c r="F37" s="27">
        <f>GDP!F$42/10000</f>
        <v>23285486.8999658</v>
      </c>
      <c r="G37" s="27">
        <f>GDP!G$42/10000</f>
        <v>26824880.9087606</v>
      </c>
      <c r="H37" s="27">
        <f>GDP!H$42/10000</f>
        <v>30446239.831443299</v>
      </c>
      <c r="I37" s="27">
        <f>GDP!I$42/10000</f>
        <v>33125508.936610304</v>
      </c>
      <c r="J37" s="27">
        <f>GDP!J$42/10000</f>
        <v>36968067.973257102</v>
      </c>
      <c r="K37" s="27">
        <f>GDP!K$42/10000</f>
        <v>41145459.654235199</v>
      </c>
      <c r="L37" s="27">
        <f>GDP!L$42/10000</f>
        <v>42832423.5000588</v>
      </c>
      <c r="M37" s="27">
        <f>GDP!M$42/10000</f>
        <v>44460055.593061104</v>
      </c>
      <c r="N37" s="27">
        <f>GDP!N$42/10000</f>
        <v>48550380.707622699</v>
      </c>
      <c r="O37" s="27">
        <f>GDP!O$42/10000</f>
        <v>55444534.768105105</v>
      </c>
      <c r="P37" s="27">
        <f>GDP!P$42/10000</f>
        <v>63206769.635639794</v>
      </c>
      <c r="Q37" s="27">
        <f>GDP!Q$42/10000</f>
        <v>71486856.457908601</v>
      </c>
      <c r="R37" s="27">
        <f>GDP!R$42/10000</f>
        <v>79278923.811820701</v>
      </c>
      <c r="S37" s="27">
        <f>GDP!S$42/10000</f>
        <v>87206816.193002701</v>
      </c>
      <c r="T37" s="27">
        <f>GDP!T$42/10000</f>
        <v>95317050.098951995</v>
      </c>
      <c r="U37" s="27">
        <f>GDP!U$42/10000</f>
        <v>102751780.00667</v>
      </c>
      <c r="V37" s="27">
        <f>GDP!V$42/10000</f>
        <v>110560915.287177</v>
      </c>
      <c r="W37" s="27">
        <f>GDP!W$42/10000</f>
        <v>119848032.17129999</v>
      </c>
      <c r="X37" s="27">
        <f>GDP!X$42/10000</f>
        <v>129795418.841518</v>
      </c>
      <c r="Y37" s="27">
        <f>GDP!Y$42/10000</f>
        <v>141606801.95609599</v>
      </c>
      <c r="Z37" s="27">
        <f>GDP!Z$42/10000</f>
        <v>155767482.15170601</v>
      </c>
      <c r="AA37" s="27">
        <f>GDP!AA$42/10000</f>
        <v>171499997.84902799</v>
      </c>
      <c r="AB37" s="27">
        <f>GDP!AB$42/10000</f>
        <v>189335997.62532699</v>
      </c>
      <c r="AC37" s="27">
        <f>GDP!AC$42/10000</f>
        <v>211298973.34986499</v>
      </c>
      <c r="AD37" s="27">
        <f>GDP!AD$42/10000</f>
        <v>238767839.88534701</v>
      </c>
      <c r="AE37" s="27">
        <f>GDP!AE$42/10000</f>
        <v>260256945.47502899</v>
      </c>
      <c r="AF37" s="27">
        <f>GDP!AF$42/10000</f>
        <v>293754553.91439533</v>
      </c>
      <c r="AG37" s="27"/>
      <c r="AH37" s="27">
        <f>IF(ISNUMBER(VLOOKUP($B37,Area_GDP_80_09,Seq!C$1,FALSE)/10000),VLOOKUP($B37,Area_GDP_80_09,Seq!C$1,FALSE)/10000,".")</f>
        <v>948149.31256214809</v>
      </c>
      <c r="AI37" s="27">
        <f>IF(ISNUMBER(VLOOKUP($B37,Area_GDP_80_09,Seq!D$1,FALSE)/10000),VLOOKUP($B37,Area_GDP_80_09,Seq!D$1,FALSE)/10000,".")</f>
        <v>1038296.6156427299</v>
      </c>
      <c r="AJ37" s="27">
        <f>IF(ISNUMBER(VLOOKUP($B37,Area_GDP_80_09,Seq!E$1,FALSE)/10000),VLOOKUP($B37,Area_GDP_80_09,Seq!E$1,FALSE)/10000,".")</f>
        <v>1060330.84140431</v>
      </c>
      <c r="AK37" s="27">
        <f>IF(ISNUMBER(VLOOKUP($B37,Area_GDP_80_09,Seq!F$1,FALSE)/10000),VLOOKUP($B37,Area_GDP_80_09,Seq!F$1,FALSE)/10000,".")</f>
        <v>1075484.81357518</v>
      </c>
      <c r="AL37" s="27">
        <f>IF(ISNUMBER(VLOOKUP($B37,Area_GDP_80_09,Seq!G$1,FALSE)/10000),VLOOKUP($B37,Area_GDP_80_09,Seq!G$1,FALSE)/10000,".")</f>
        <v>1031693.84812022</v>
      </c>
      <c r="AM37" s="27">
        <f>IF(ISNUMBER(VLOOKUP($B37,Area_GDP_80_09,Seq!H$1,FALSE)/10000),VLOOKUP($B37,Area_GDP_80_09,Seq!H$1,FALSE)/10000,".")</f>
        <v>1094782.6495388201</v>
      </c>
      <c r="AN37" s="27">
        <f>IF(ISNUMBER(VLOOKUP($B37,Area_GDP_80_09,Seq!I$1,FALSE)/10000),VLOOKUP($B37,Area_GDP_80_09,Seq!I$1,FALSE)/10000,".")</f>
        <v>1040637.95148882</v>
      </c>
      <c r="AO37" s="27">
        <f>IF(ISNUMBER(VLOOKUP($B37,Area_GDP_80_09,Seq!J$1,FALSE)/10000),VLOOKUP($B37,Area_GDP_80_09,Seq!J$1,FALSE)/10000,".")</f>
        <v>1060488.60435726</v>
      </c>
      <c r="AP37" s="27">
        <f>IF(ISNUMBER(VLOOKUP($B37,Area_GDP_80_09,Seq!K$1,FALSE)/10000),VLOOKUP($B37,Area_GDP_80_09,Seq!K$1,FALSE)/10000,".")</f>
        <v>1201176.08840238</v>
      </c>
      <c r="AQ37" s="27">
        <f>IF(ISNUMBER(VLOOKUP($B37,Area_GDP_80_09,Seq!L$1,FALSE)/10000),VLOOKUP($B37,Area_GDP_80_09,Seq!L$1,FALSE)/10000,".")</f>
        <v>1093572.16371201</v>
      </c>
      <c r="AR37" s="27">
        <f>IF(ISNUMBER(VLOOKUP($B37,Area_GDP_80_09,Seq!M$1,FALSE)/10000),VLOOKUP($B37,Area_GDP_80_09,Seq!M$1,FALSE)/10000,".")</f>
        <v>1177129.5228980901</v>
      </c>
      <c r="AS37" s="27">
        <f>IF(ISNUMBER(VLOOKUP($B37,Area_GDP_80_09,Seq!N$1,FALSE)/10000),VLOOKUP($B37,Area_GDP_80_09,Seq!N$1,FALSE)/10000,".")</f>
        <v>1270137.71304452</v>
      </c>
      <c r="AT37" s="27">
        <f>IF(ISNUMBER(VLOOKUP($B37,Area_GDP_80_09,Seq!O$1,FALSE)/10000),VLOOKUP($B37,Area_GDP_80_09,Seq!O$1,FALSE)/10000,".")</f>
        <v>1441229.50220416</v>
      </c>
      <c r="AU37" s="27">
        <f>IF(ISNUMBER(VLOOKUP($B37,Area_GDP_80_09,Seq!P$1,FALSE)/10000),VLOOKUP($B37,Area_GDP_80_09,Seq!P$1,FALSE)/10000,".")</f>
        <v>1515870.5922459699</v>
      </c>
      <c r="AV37" s="27">
        <f>IF(ISNUMBER(VLOOKUP($B37,Area_GDP_80_09,Seq!Q$1,FALSE)/10000),VLOOKUP($B37,Area_GDP_80_09,Seq!Q$1,FALSE)/10000,".")</f>
        <v>1631879.2154673201</v>
      </c>
      <c r="AW37" s="27">
        <f>IF(ISNUMBER(VLOOKUP($B37,Area_GDP_80_09,Seq!R$1,FALSE)/10000),VLOOKUP($B37,Area_GDP_80_09,Seq!R$1,FALSE)/10000,".")</f>
        <v>1725712.5197043498</v>
      </c>
      <c r="AX37" s="27">
        <f>IF(ISNUMBER(VLOOKUP($B37,Area_GDP_80_09,Seq!S$1,FALSE)/10000),VLOOKUP($B37,Area_GDP_80_09,Seq!S$1,FALSE)/10000,".")</f>
        <v>1801643.8705713502</v>
      </c>
      <c r="AY37" s="27">
        <f>IF(ISNUMBER(VLOOKUP($B37,Area_GDP_80_09,Seq!T$1,FALSE)/10000),VLOOKUP($B37,Area_GDP_80_09,Seq!T$1,FALSE)/10000,".")</f>
        <v>1834073.4602416302</v>
      </c>
      <c r="AZ37" s="27">
        <f>IF(ISNUMBER(VLOOKUP($B37,Area_GDP_80_09,Seq!U$1,FALSE)/10000),VLOOKUP($B37,Area_GDP_80_09,Seq!U$1,FALSE)/10000,".")</f>
        <v>1950303.53778522</v>
      </c>
      <c r="BA37" s="27">
        <f>IF(ISNUMBER(VLOOKUP($B37,Area_GDP_80_09,Seq!V$1,FALSE)/10000),VLOOKUP($B37,Area_GDP_80_09,Seq!V$1,FALSE)/10000,".")</f>
        <v>1880996.4412811401</v>
      </c>
      <c r="BB37" s="27">
        <f>IF(ISNUMBER(VLOOKUP($B37,Area_GDP_80_09,Seq!W$1,FALSE)/10000),VLOOKUP($B37,Area_GDP_80_09,Seq!W$1,FALSE)/10000,".")</f>
        <v>1932589.4913125401</v>
      </c>
      <c r="BC37" s="27">
        <f>IF(ISNUMBER(VLOOKUP($B37,Area_GDP_80_09,Seq!X$1,FALSE)/10000),VLOOKUP($B37,Area_GDP_80_09,Seq!X$1,FALSE)/10000,".")</f>
        <v>2033102.36550136</v>
      </c>
      <c r="BD37" s="27">
        <f>IF(ISNUMBER(VLOOKUP($B37,Area_GDP_80_09,Seq!Y$1,FALSE)/10000),VLOOKUP($B37,Area_GDP_80_09,Seq!Y$1,FALSE)/10000,".")</f>
        <v>2113529.4117647097</v>
      </c>
      <c r="BE37" s="27">
        <f>IF(ISNUMBER(VLOOKUP($B37,Area_GDP_80_09,Seq!Z$1,FALSE)/10000),VLOOKUP($B37,Area_GDP_80_09,Seq!Z$1,FALSE)/10000,".")</f>
        <v>2148180.8666527099</v>
      </c>
      <c r="BF37" s="27">
        <f>IF(ISNUMBER(VLOOKUP($B37,Area_GDP_80_09,Seq!AA$1,FALSE)/10000),VLOOKUP($B37,Area_GDP_80_09,Seq!AA$1,FALSE)/10000,".")</f>
        <v>2273313.7952689999</v>
      </c>
      <c r="BG37" s="27">
        <f>IF(ISNUMBER(VLOOKUP($B37,Area_GDP_80_09,Seq!AB$1,FALSE)/10000),VLOOKUP($B37,Area_GDP_80_09,Seq!AB$1,FALSE)/10000,".")</f>
        <v>2375679.2966296799</v>
      </c>
      <c r="BH37" s="27">
        <f>IF(ISNUMBER(VLOOKUP($B37,Area_GDP_80_09,Seq!AC$1,FALSE)/10000),VLOOKUP($B37,Area_GDP_80_09,Seq!AC$1,FALSE)/10000,".")</f>
        <v>2496836.9269416002</v>
      </c>
      <c r="BI37" s="27">
        <f>IF(ISNUMBER(VLOOKUP($B37,Area_GDP_80_09,Seq!AD$1,FALSE)/10000),VLOOKUP($B37,Area_GDP_80_09,Seq!AD$1,FALSE)/10000,".")</f>
        <v>2601703.9624220701</v>
      </c>
      <c r="BJ37" s="27">
        <f>IF(ISNUMBER(VLOOKUP($B37,Area_GDP_80_09,Seq!AE$1,FALSE)/10000),VLOOKUP($B37,Area_GDP_80_09,Seq!AE$1,FALSE)/10000,".")</f>
        <v>2736992.5684680198</v>
      </c>
      <c r="BK37" s="27">
        <f>IF(ISNUMBER(VLOOKUP($B37,Area_GDP_80_09,Seq!AF$1,FALSE)/10000),VLOOKUP($B37,Area_GDP_80_09,Seq!AF$1,FALSE)/10000,".")</f>
        <v>2846472.6815993292</v>
      </c>
      <c r="BL37" s="27"/>
      <c r="BM37" s="27"/>
      <c r="BN37" s="27">
        <f>CNPop!A$48</f>
        <v>5.0000000000000001E-3</v>
      </c>
      <c r="BO37" s="27">
        <f>CNPop!B$48</f>
        <v>6.0000000000000001E-3</v>
      </c>
      <c r="BP37" s="27">
        <f>CNPop!C$48</f>
        <v>6.0000000000000001E-3</v>
      </c>
      <c r="BQ37" s="27">
        <f>CNPop!D$48</f>
        <v>7.0000000000000001E-3</v>
      </c>
      <c r="BR37" s="27">
        <f>CNPop!E$48</f>
        <v>7.0000000000000001E-3</v>
      </c>
      <c r="BS37" s="27">
        <f>CNPop!F$48</f>
        <v>8.0000000000000002E-3</v>
      </c>
      <c r="BT37" s="27">
        <f>CNPop!G$48</f>
        <v>8.9999999999999993E-3</v>
      </c>
      <c r="BU37" s="27">
        <f>CNPop!H$48</f>
        <v>0.01</v>
      </c>
      <c r="BV37" s="27">
        <f>CNPop!I$48</f>
        <v>1.0999999999999999E-2</v>
      </c>
      <c r="BW37" s="27">
        <f>CNPop!J$48</f>
        <v>1.2E-2</v>
      </c>
      <c r="BX37" s="27">
        <f>CNPop!K$48</f>
        <v>1.4E-2</v>
      </c>
      <c r="BY37" s="27">
        <f>CNPop!L$48</f>
        <v>1.6E-2</v>
      </c>
      <c r="BZ37" s="27">
        <f>CNPop!M$48</f>
        <v>1.7000000000000001E-2</v>
      </c>
      <c r="CA37" s="27">
        <f>CNPop!N$48</f>
        <v>1.9E-2</v>
      </c>
      <c r="CB37" s="27">
        <f>CNPop!O$48</f>
        <v>2.1000000000000001E-2</v>
      </c>
      <c r="CC37" s="27">
        <f>CNPop!P$48</f>
        <v>2.3E-2</v>
      </c>
      <c r="CD37" s="27">
        <f>CNPop!Q$48</f>
        <v>2.5999999999999999E-2</v>
      </c>
      <c r="CE37" s="27">
        <f>CNPop!R$48</f>
        <v>2.8000000000000001E-2</v>
      </c>
      <c r="CF37" s="27">
        <f>CNPop!S$48</f>
        <v>0.03</v>
      </c>
      <c r="CG37" s="27">
        <f>CNPop!T$48</f>
        <v>3.3000000000000002E-2</v>
      </c>
      <c r="CH37" s="27">
        <f>CNPop!U$48</f>
        <v>3.5999999999999997E-2</v>
      </c>
      <c r="CI37" s="27">
        <f>CNPop!V$48</f>
        <v>3.9E-2</v>
      </c>
      <c r="CJ37" s="27">
        <f>CNPop!W$48</f>
        <v>4.2000000000000003E-2</v>
      </c>
      <c r="CK37" s="27">
        <f>CNPop!X$48</f>
        <v>4.4999999999999998E-2</v>
      </c>
      <c r="CL37" s="27">
        <f>CNPop!Y$48</f>
        <v>4.9000000000000002E-2</v>
      </c>
      <c r="CM37" s="27">
        <f>CNPop!Z$48</f>
        <v>5.1999999999999998E-2</v>
      </c>
      <c r="CN37" s="27">
        <f>CNPop!AA$48</f>
        <v>5.6000000000000001E-2</v>
      </c>
      <c r="CO37" s="27">
        <f>CNPop!AB$48</f>
        <v>0.06</v>
      </c>
      <c r="CP37" s="27">
        <f>CNPop!AC$48</f>
        <v>6.3E-2</v>
      </c>
      <c r="CQ37" s="27"/>
      <c r="CR37" s="27">
        <f t="shared" ref="CR37:CR68" si="38">IF(ISNUMBER(DU37),DU37,CS37)</f>
        <v>9.4545579992112813E-2</v>
      </c>
      <c r="CS37" s="27">
        <f t="shared" ref="CS37:CS68" si="39">IF(ISNUMBER(DV37),DV37,CT37)</f>
        <v>9.4545579992112813E-2</v>
      </c>
      <c r="CT37" s="27">
        <f t="shared" ref="CT37:CT68" si="40">IF(ISNUMBER(DW37),DW37,CU37)</f>
        <v>9.4545579992112813E-2</v>
      </c>
      <c r="CU37" s="27">
        <f t="shared" ref="CU37:CU68" si="41">IF(ISNUMBER(DX37),DX37,CV37)</f>
        <v>9.4545579992112813E-2</v>
      </c>
      <c r="CV37" s="27">
        <f t="shared" ref="CV37:CV68" si="42">IF(ISNUMBER(DY37),DY37,CW37)</f>
        <v>9.4545579992112813E-2</v>
      </c>
      <c r="CW37" s="27">
        <f t="shared" ref="CW37:CW68" si="43">IF(ISNUMBER(DZ37),DZ37,CX37)</f>
        <v>9.4545579992112813E-2</v>
      </c>
      <c r="CX37" s="27">
        <f t="shared" ref="CX37:CX68" si="44">IF(ISNUMBER(EA37),EA37,CY37)</f>
        <v>9.4545579992112813E-2</v>
      </c>
      <c r="CY37" s="27">
        <f t="shared" ref="CY37:CY68" si="45">IF(ISNUMBER(EB37),EB37,CZ37)</f>
        <v>9.4545579992112813E-2</v>
      </c>
      <c r="CZ37" s="27">
        <f t="shared" ref="CZ37:CZ68" si="46">IF(ISNUMBER(EC37),EC37,DA37)</f>
        <v>9.4545579992112813E-2</v>
      </c>
      <c r="DA37" s="27">
        <f t="shared" ref="DA37:DA68" si="47">IF(ISNUMBER(ED37),ED37,DB37)</f>
        <v>9.4545579992112813E-2</v>
      </c>
      <c r="DB37" s="27">
        <f t="shared" ref="DB37:DB68" si="48">IF(ISNUMBER(EE37),EE37,DC37)</f>
        <v>9.4545579992112813E-2</v>
      </c>
      <c r="DC37" s="27">
        <f t="shared" ref="DC37:DC68" si="49">IF(ISNUMBER(EF37),EF37,DD37)</f>
        <v>9.4545579992112813E-2</v>
      </c>
      <c r="DD37" s="27">
        <f t="shared" ref="DD37:DD68" si="50">IF(ISNUMBER(EG37),EG37,DE37)</f>
        <v>0.10576108185847909</v>
      </c>
      <c r="DE37" s="27">
        <f t="shared" ref="DE37:DE68" si="51">IF(ISNUMBER(EH37),EH37,DF37)</f>
        <v>0.10576108185847909</v>
      </c>
      <c r="DF37" s="27">
        <f t="shared" ref="DF37:DF68" si="52">IF(ISNUMBER(EI37),EI37,DG37)</f>
        <v>0.10576108185847909</v>
      </c>
      <c r="DG37" s="27">
        <f t="shared" ref="DG37:DG68" si="53">IF(ISNUMBER(EJ37),EJ37,DH37)</f>
        <v>0.10576108185847909</v>
      </c>
      <c r="DH37" s="27">
        <f t="shared" ref="DH37:DH68" si="54">IF(ISNUMBER(EK37),EK37,DI37)</f>
        <v>0.10576108185847909</v>
      </c>
      <c r="DI37" s="27">
        <f t="shared" ref="DI37:DI68" si="55">IF(ISNUMBER(EL37),EL37,DJ37)</f>
        <v>0.10576108185847909</v>
      </c>
      <c r="DJ37" s="27">
        <f t="shared" ref="DJ37:DJ68" si="56">IF(ISNUMBER(EM37),EM37,DK37)</f>
        <v>0.10576108185847909</v>
      </c>
      <c r="DK37" s="27">
        <f t="shared" ref="DK37:DK68" si="57">IF(ISNUMBER(EN37),EN37,DL37)</f>
        <v>0.10765304562414096</v>
      </c>
      <c r="DL37" s="27">
        <f t="shared" ref="DL37:DL68" si="58">IF(ISNUMBER(EO37),EO37,DM37)</f>
        <v>0.10937412652193002</v>
      </c>
      <c r="DM37" s="27">
        <f t="shared" ref="DM37:DM68" si="59">IF(ISNUMBER(EP37),EP37,DN37)</f>
        <v>0.1109052560529219</v>
      </c>
      <c r="DN37" s="27">
        <f t="shared" ref="DN37:DN68" si="60">IF(ISNUMBER(EQ37),EQ37,DO37)</f>
        <v>0.11225960233030384</v>
      </c>
      <c r="DO37" s="27">
        <f t="shared" ref="DO37:DO68" si="61">IF(ISNUMBER(ER37),ER37,DP37)</f>
        <v>0.11331598064849026</v>
      </c>
      <c r="DP37" s="27">
        <f t="shared" ref="DP37:DP68" si="62">IF(ISNUMBER(ES37),ES37,DQ37)</f>
        <v>0.1138493629619642</v>
      </c>
      <c r="DQ37" s="27">
        <f t="shared" ref="DQ37:DQ68" si="63">IF(ISNUMBER(ET37),ET37,DR37)</f>
        <v>0.11365438004871387</v>
      </c>
      <c r="DR37" s="27">
        <f t="shared" ref="DR37:DR68" si="64">IF(ISNUMBER(EU37),EU37,DS37)</f>
        <v>0.11370056480987643</v>
      </c>
      <c r="DS37" s="27">
        <f t="shared" ref="DS37:DS68" si="65">IF(ISNUMBER(EV37),EV37,DT37)</f>
        <v>0.11313226642062704</v>
      </c>
      <c r="DT37" s="27">
        <f t="shared" si="36"/>
        <v>0.11201916957529068</v>
      </c>
      <c r="DU37" s="27" t="e">
        <f>IF(ISNA(VLOOKUP(CONCATENATE($B37,".SP.TER.TOTL.IN"),Area_pop_80_09,Seq!B$1,FALSE)),".",VLOOKUP(CONCATENATE($B37,".SP.TER.TOTL.IN"),Area_pop_80_09,Seq!B$1,FALSE)/VLOOKUP(CONCATENATE($B37,".SP.POP.TOTL"),Area_pop_80_09,Seq!B$1,FALSE))</f>
        <v>#VALUE!</v>
      </c>
      <c r="DV37" s="27" t="e">
        <f>IF(ISNA(VLOOKUP(CONCATENATE($B37,".SP.TER.TOTL.IN"),Area_pop_80_09,Seq!C$1,FALSE)),".",VLOOKUP(CONCATENATE($B37,".SP.TER.TOTL.IN"),Area_pop_80_09,Seq!C$1,FALSE)/VLOOKUP(CONCATENATE($B37,".SP.POP.TOTL"),Area_pop_80_09,Seq!C$1,FALSE))</f>
        <v>#VALUE!</v>
      </c>
      <c r="DW37" s="27" t="e">
        <f>IF(ISNA(VLOOKUP(CONCATENATE($B37,".SP.TER.TOTL.IN"),Area_pop_80_09,Seq!D$1,FALSE)),".",VLOOKUP(CONCATENATE($B37,".SP.TER.TOTL.IN"),Area_pop_80_09,Seq!D$1,FALSE)/VLOOKUP(CONCATENATE($B37,".SP.POP.TOTL"),Area_pop_80_09,Seq!D$1,FALSE))</f>
        <v>#VALUE!</v>
      </c>
      <c r="DX37" s="27" t="e">
        <f>IF(ISNA(VLOOKUP(CONCATENATE($B37,".SP.TER.TOTL.IN"),Area_pop_80_09,Seq!E$1,FALSE)),".",VLOOKUP(CONCATENATE($B37,".SP.TER.TOTL.IN"),Area_pop_80_09,Seq!E$1,FALSE)/VLOOKUP(CONCATENATE($B37,".SP.POP.TOTL"),Area_pop_80_09,Seq!E$1,FALSE))</f>
        <v>#VALUE!</v>
      </c>
      <c r="DY37" s="27" t="e">
        <f>IF(ISNA(VLOOKUP(CONCATENATE($B37,".SP.TER.TOTL.IN"),Area_pop_80_09,Seq!F$1,FALSE)),".",VLOOKUP(CONCATENATE($B37,".SP.TER.TOTL.IN"),Area_pop_80_09,Seq!F$1,FALSE)/VLOOKUP(CONCATENATE($B37,".SP.POP.TOTL"),Area_pop_80_09,Seq!F$1,FALSE))</f>
        <v>#VALUE!</v>
      </c>
      <c r="DZ37" s="27" t="e">
        <f>IF(ISNA(VLOOKUP(CONCATENATE($B37,".SP.TER.TOTL.IN"),Area_pop_80_09,Seq!G$1,FALSE)),".",VLOOKUP(CONCATENATE($B37,".SP.TER.TOTL.IN"),Area_pop_80_09,Seq!G$1,FALSE)/VLOOKUP(CONCATENATE($B37,".SP.POP.TOTL"),Area_pop_80_09,Seq!G$1,FALSE))</f>
        <v>#VALUE!</v>
      </c>
      <c r="EA37" s="27" t="e">
        <f>IF(ISNA(VLOOKUP(CONCATENATE($B37,".SP.TER.TOTL.IN"),Area_pop_80_09,Seq!H$1,FALSE)),".",VLOOKUP(CONCATENATE($B37,".SP.TER.TOTL.IN"),Area_pop_80_09,Seq!H$1,FALSE)/VLOOKUP(CONCATENATE($B37,".SP.POP.TOTL"),Area_pop_80_09,Seq!H$1,FALSE))</f>
        <v>#VALUE!</v>
      </c>
      <c r="EB37" s="27" t="e">
        <f>IF(ISNA(VLOOKUP(CONCATENATE($B37,".SP.TER.TOTL.IN"),Area_pop_80_09,Seq!I$1,FALSE)),".",VLOOKUP(CONCATENATE($B37,".SP.TER.TOTL.IN"),Area_pop_80_09,Seq!I$1,FALSE)/VLOOKUP(CONCATENATE($B37,".SP.POP.TOTL"),Area_pop_80_09,Seq!I$1,FALSE))</f>
        <v>#VALUE!</v>
      </c>
      <c r="EC37" s="27" t="e">
        <f>IF(ISNA(VLOOKUP(CONCATENATE($B37,".SP.TER.TOTL.IN"),Area_pop_80_09,Seq!J$1,FALSE)),".",VLOOKUP(CONCATENATE($B37,".SP.TER.TOTL.IN"),Area_pop_80_09,Seq!J$1,FALSE)/VLOOKUP(CONCATENATE($B37,".SP.POP.TOTL"),Area_pop_80_09,Seq!J$1,FALSE))</f>
        <v>#VALUE!</v>
      </c>
      <c r="ED37" s="27" t="e">
        <f>IF(ISNA(VLOOKUP(CONCATENATE($B37,".SP.TER.TOTL.IN"),Area_pop_80_09,Seq!K$1,FALSE)),".",VLOOKUP(CONCATENATE($B37,".SP.TER.TOTL.IN"),Area_pop_80_09,Seq!K$1,FALSE)/VLOOKUP(CONCATENATE($B37,".SP.POP.TOTL"),Area_pop_80_09,Seq!K$1,FALSE))</f>
        <v>#VALUE!</v>
      </c>
      <c r="EE37" s="27" t="e">
        <f>IF(ISNA(VLOOKUP(CONCATENATE($B37,".SP.TER.TOTL.IN"),Area_pop_80_09,Seq!L$1,FALSE)),".",VLOOKUP(CONCATENATE($B37,".SP.TER.TOTL.IN"),Area_pop_80_09,Seq!L$1,FALSE)/VLOOKUP(CONCATENATE($B37,".SP.POP.TOTL"),Area_pop_80_09,Seq!L$1,FALSE))</f>
        <v>#VALUE!</v>
      </c>
      <c r="EF37" s="27">
        <f>IF(ISNA(VLOOKUP(CONCATENATE($B37,".SP.TER.TOTL.IN"),Area_pop_80_09,Seq!M$1,FALSE)),".",VLOOKUP(CONCATENATE($B37,".SP.TER.TOTL.IN"),Area_pop_80_09,Seq!M$1,FALSE)/VLOOKUP(CONCATENATE($B37,".SP.POP.TOTL"),Area_pop_80_09,Seq!M$1,FALSE))</f>
        <v>9.4545579992112813E-2</v>
      </c>
      <c r="EG37" s="27" t="e">
        <f>IF(ISNA(VLOOKUP(CONCATENATE($B37,".SP.TER.TOTL.IN"),Area_pop_80_09,Seq!N$1,FALSE)),".",VLOOKUP(CONCATENATE($B37,".SP.TER.TOTL.IN"),Area_pop_80_09,Seq!N$1,FALSE)/VLOOKUP(CONCATENATE($B37,".SP.POP.TOTL"),Area_pop_80_09,Seq!N$1,FALSE))</f>
        <v>#VALUE!</v>
      </c>
      <c r="EH37" s="27" t="e">
        <f>IF(ISNA(VLOOKUP(CONCATENATE($B37,".SP.TER.TOTL.IN"),Area_pop_80_09,Seq!O$1,FALSE)),".",VLOOKUP(CONCATENATE($B37,".SP.TER.TOTL.IN"),Area_pop_80_09,Seq!O$1,FALSE)/VLOOKUP(CONCATENATE($B37,".SP.POP.TOTL"),Area_pop_80_09,Seq!O$1,FALSE))</f>
        <v>#VALUE!</v>
      </c>
      <c r="EI37" s="27" t="e">
        <f>IF(ISNA(VLOOKUP(CONCATENATE($B37,".SP.TER.TOTL.IN"),Area_pop_80_09,Seq!P$1,FALSE)),".",VLOOKUP(CONCATENATE($B37,".SP.TER.TOTL.IN"),Area_pop_80_09,Seq!P$1,FALSE)/VLOOKUP(CONCATENATE($B37,".SP.POP.TOTL"),Area_pop_80_09,Seq!P$1,FALSE))</f>
        <v>#VALUE!</v>
      </c>
      <c r="EJ37" s="27" t="e">
        <f>IF(ISNA(VLOOKUP(CONCATENATE($B37,".SP.TER.TOTL.IN"),Area_pop_80_09,Seq!Q$1,FALSE)),".",VLOOKUP(CONCATENATE($B37,".SP.TER.TOTL.IN"),Area_pop_80_09,Seq!Q$1,FALSE)/VLOOKUP(CONCATENATE($B37,".SP.POP.TOTL"),Area_pop_80_09,Seq!Q$1,FALSE))</f>
        <v>#VALUE!</v>
      </c>
      <c r="EK37" s="27" t="e">
        <f>IF(ISNA(VLOOKUP(CONCATENATE($B37,".SP.TER.TOTL.IN"),Area_pop_80_09,Seq!R$1,FALSE)),".",VLOOKUP(CONCATENATE($B37,".SP.TER.TOTL.IN"),Area_pop_80_09,Seq!R$1,FALSE)/VLOOKUP(CONCATENATE($B37,".SP.POP.TOTL"),Area_pop_80_09,Seq!R$1,FALSE))</f>
        <v>#VALUE!</v>
      </c>
      <c r="EL37" s="27" t="e">
        <f>IF(ISNA(VLOOKUP(CONCATENATE($B37,".SP.TER.TOTL.IN"),Area_pop_80_09,Seq!S$1,FALSE)),".",VLOOKUP(CONCATENATE($B37,".SP.TER.TOTL.IN"),Area_pop_80_09,Seq!S$1,FALSE)/VLOOKUP(CONCATENATE($B37,".SP.POP.TOTL"),Area_pop_80_09,Seq!S$1,FALSE))</f>
        <v>#VALUE!</v>
      </c>
      <c r="EM37" s="27">
        <f>IF(ISNA(VLOOKUP(CONCATENATE($B37,".SP.TER.TOTL.IN"),Area_pop_80_09,Seq!T$1,FALSE)),".",VLOOKUP(CONCATENATE($B37,".SP.TER.TOTL.IN"),Area_pop_80_09,Seq!T$1,FALSE)/VLOOKUP(CONCATENATE($B37,".SP.POP.TOTL"),Area_pop_80_09,Seq!T$1,FALSE))</f>
        <v>0.10576108185847909</v>
      </c>
      <c r="EN37" s="27">
        <f>IF(ISNA(VLOOKUP(CONCATENATE($B37,".SP.TER.TOTL.IN"),Area_pop_80_09,Seq!U$1,FALSE)),".",VLOOKUP(CONCATENATE($B37,".SP.TER.TOTL.IN"),Area_pop_80_09,Seq!U$1,FALSE)/VLOOKUP(CONCATENATE($B37,".SP.POP.TOTL"),Area_pop_80_09,Seq!U$1,FALSE))</f>
        <v>0.10765304562414096</v>
      </c>
      <c r="EO37" s="27">
        <f>IF(ISNA(VLOOKUP(CONCATENATE($B37,".SP.TER.TOTL.IN"),Area_pop_80_09,Seq!V$1,FALSE)),".",VLOOKUP(CONCATENATE($B37,".SP.TER.TOTL.IN"),Area_pop_80_09,Seq!V$1,FALSE)/VLOOKUP(CONCATENATE($B37,".SP.POP.TOTL"),Area_pop_80_09,Seq!V$1,FALSE))</f>
        <v>0.10937412652193002</v>
      </c>
      <c r="EP37" s="27">
        <f>IF(ISNA(VLOOKUP(CONCATENATE($B37,".SP.TER.TOTL.IN"),Area_pop_80_09,Seq!W$1,FALSE)),".",VLOOKUP(CONCATENATE($B37,".SP.TER.TOTL.IN"),Area_pop_80_09,Seq!W$1,FALSE)/VLOOKUP(CONCATENATE($B37,".SP.POP.TOTL"),Area_pop_80_09,Seq!W$1,FALSE))</f>
        <v>0.1109052560529219</v>
      </c>
      <c r="EQ37" s="27">
        <f>IF(ISNA(VLOOKUP(CONCATENATE($B37,".SP.TER.TOTL.IN"),Area_pop_80_09,Seq!X$1,FALSE)),".",VLOOKUP(CONCATENATE($B37,".SP.TER.TOTL.IN"),Area_pop_80_09,Seq!X$1,FALSE)/VLOOKUP(CONCATENATE($B37,".SP.POP.TOTL"),Area_pop_80_09,Seq!X$1,FALSE))</f>
        <v>0.11225960233030384</v>
      </c>
      <c r="ER37" s="27">
        <f>IF(ISNA(VLOOKUP(CONCATENATE($B37,".SP.TER.TOTL.IN"),Area_pop_80_09,Seq!Y$1,FALSE)),".",VLOOKUP(CONCATENATE($B37,".SP.TER.TOTL.IN"),Area_pop_80_09,Seq!Y$1,FALSE)/VLOOKUP(CONCATENATE($B37,".SP.POP.TOTL"),Area_pop_80_09,Seq!Y$1,FALSE))</f>
        <v>0.11331598064849026</v>
      </c>
      <c r="ES37" s="27">
        <f>IF(ISNA(VLOOKUP(CONCATENATE($B37,".SP.TER.TOTL.IN"),Area_pop_80_09,Seq!Z$1,FALSE)),".",VLOOKUP(CONCATENATE($B37,".SP.TER.TOTL.IN"),Area_pop_80_09,Seq!Z$1,FALSE)/VLOOKUP(CONCATENATE($B37,".SP.POP.TOTL"),Area_pop_80_09,Seq!Z$1,FALSE))</f>
        <v>0.1138493629619642</v>
      </c>
      <c r="ET37" s="27">
        <f>IF(ISNA(VLOOKUP(CONCATENATE($B37,".SP.TER.TOTL.IN"),Area_pop_80_09,Seq!AA$1,FALSE)),".",VLOOKUP(CONCATENATE($B37,".SP.TER.TOTL.IN"),Area_pop_80_09,Seq!AA$1,FALSE)/VLOOKUP(CONCATENATE($B37,".SP.POP.TOTL"),Area_pop_80_09,Seq!AA$1,FALSE))</f>
        <v>0.11365438004871387</v>
      </c>
      <c r="EU37" s="27">
        <f>IF(ISNA(VLOOKUP(CONCATENATE($B37,".SP.TER.TOTL.IN"),Area_pop_80_09,Seq!AB$1,FALSE)),".",VLOOKUP(CONCATENATE($B37,".SP.TER.TOTL.IN"),Area_pop_80_09,Seq!AB$1,FALSE)/VLOOKUP(CONCATENATE($B37,".SP.POP.TOTL"),Area_pop_80_09,Seq!AB$1,FALSE))</f>
        <v>0.11370056480987643</v>
      </c>
      <c r="EV37" s="27">
        <f>IF(ISNA(VLOOKUP(CONCATENATE($B37,".SP.TER.TOTL.IN"),Area_pop_80_09,Seq!AC$1,FALSE)),".",VLOOKUP(CONCATENATE($B37,".SP.TER.TOTL.IN"),Area_pop_80_09,Seq!AC$1,FALSE)/VLOOKUP(CONCATENATE($B37,".SP.POP.TOTL"),Area_pop_80_09,Seq!AC$1,FALSE))</f>
        <v>0.11313226642062704</v>
      </c>
      <c r="EW37" s="27">
        <f>IF(ISNA(VLOOKUP(CONCATENATE($B37,".SP.TER.TOTL.IN"),Area_pop_80_09,Seq!AD$1,FALSE)),".",VLOOKUP(CONCATENATE($B37,".SP.TER.TOTL.IN"),Area_pop_80_09,Seq!AD$1,FALSE)/VLOOKUP(CONCATENATE($B37,".SP.POP.TOTL"),Area_pop_80_09,Seq!AD$1,FALSE))</f>
        <v>0.11201916957529068</v>
      </c>
      <c r="EX37" s="27"/>
      <c r="EY37" s="27"/>
      <c r="EZ37" s="27" t="str">
        <f t="shared" ref="EZ37:EZ68" si="66">IF(ISNUMBER(FC37/FF37),FC37/FF37,".")</f>
        <v>.</v>
      </c>
      <c r="FA37" s="27" t="str">
        <f t="shared" ref="FA37:FA68" si="67" xml:space="preserve"> IF(ISNUMBER(FD37/FG37), FD37/FG37,".")</f>
        <v>.</v>
      </c>
      <c r="FB37" s="27" t="str">
        <f t="shared" si="37"/>
        <v>.</v>
      </c>
      <c r="FC37" s="9" t="str">
        <f>IF(VLOOKUP($B37,EM_80!$B$1:$C$201,2,FALSE)&gt;0,VLOOKUP($B37,EM_80!$B$1:$C$201,2,FALSE),".")</f>
        <v>.</v>
      </c>
      <c r="FD37" s="9" t="str">
        <f t="shared" ref="FD37:FD68" si="68">IF(ISNA(VLOOKUP($B37,Area_EM_90_2,2,FALSE)),".",VLOOKUP($B37,Area_EM_90_2,2,FALSE))</f>
        <v>.</v>
      </c>
      <c r="FE37" s="9" t="str">
        <f t="shared" si="32"/>
        <v>.</v>
      </c>
      <c r="FF37">
        <f t="shared" ref="FF37:FF68" si="69">VLOOKUP(CONCATENATE($B37,".SP.POP.TOTL"),Area_pop_80_09,2,FALSE)</f>
        <v>8971343</v>
      </c>
      <c r="FG37">
        <f t="shared" ref="FG37:FG68" si="70">VLOOKUP(CONCATENATE($B37,".SP.POP.TOTL"),Area_pop_80_09,12,FALSE)</f>
        <v>12720920</v>
      </c>
      <c r="FH37">
        <f t="shared" ref="FH37:FH68" si="71">VLOOKUP(CONCATENATE($B37,".SP.POP.TOTL"),Area_pop_80_09,22,FALSE)</f>
        <v>16510861</v>
      </c>
      <c r="FJ37" s="9" t="str">
        <f>IF(ISNA(VLOOKUP($B37,Area_EM_90,Seq!C$1,FALSE)),".",VLOOKUP($B37,Area_EM_90,Seq!C$1,FALSE))</f>
        <v>.</v>
      </c>
      <c r="FK37" s="9" t="str">
        <f>IF(ISNA(VLOOKUP($B37,Area_EM_90,Seq!D$1,FALSE)),".",VLOOKUP($B37,Area_EM_90,Seq!D$1,FALSE))</f>
        <v>.</v>
      </c>
      <c r="FL37" s="9" t="str">
        <f>IF(ISNA(VLOOKUP($B37,Area_EM_90,Seq!E$1,FALSE)),".",VLOOKUP($B37,Area_EM_90,Seq!E$1,FALSE))</f>
        <v>.</v>
      </c>
      <c r="FM37" s="9" t="str">
        <f>IF(ISNA(VLOOKUP($B37,Area_EM_90,Seq!F$1,FALSE)),".",VLOOKUP($B37,Area_EM_90,Seq!F$1,FALSE))</f>
        <v>.</v>
      </c>
      <c r="FN37" s="9" t="str">
        <f>IF(ISNA(VLOOKUP($B37,Area_EM_90,Seq!G$1,FALSE)),".",VLOOKUP($B37,Area_EM_90,Seq!G$1,FALSE))</f>
        <v>.</v>
      </c>
      <c r="FO37" s="9" t="str">
        <f>IF(ISNA(VLOOKUP($B37,Area_EM_90,Seq!H$1,FALSE)),".",VLOOKUP($B37,Area_EM_90,Seq!H$1,FALSE))</f>
        <v>.</v>
      </c>
      <c r="FP37" s="9" t="str">
        <f>IF(ISNA(VLOOKUP($B37,Area_EM_90,Seq!I$1,FALSE)),".",VLOOKUP($B37,Area_EM_90,Seq!I$1,FALSE))</f>
        <v>.</v>
      </c>
      <c r="FQ37" s="9" t="str">
        <f>IF(ISNA(VLOOKUP($B37,Area_EM_90,Seq!J$1,FALSE)),".",VLOOKUP($B37,Area_EM_90,Seq!J$1,FALSE))</f>
        <v>.</v>
      </c>
      <c r="FR37" s="9" t="str">
        <f>IF(ISNA(VLOOKUP($B37,Area_EM_00,Seq!C$1,FALSE)),".",VLOOKUP($B37,Area_EM_00,Seq!C$1,FALSE))</f>
        <v>.</v>
      </c>
      <c r="FS37" s="9" t="str">
        <f>IF(ISNA(VLOOKUP($B37,Area_EM_00,Seq!D$1,FALSE)),".",VLOOKUP($B37,Area_EM_00,Seq!D$1,FALSE))</f>
        <v>.</v>
      </c>
      <c r="FT37" s="9" t="str">
        <f>IF(ISNA(VLOOKUP($B37,Area_EM_00,Seq!E$1,FALSE)),".",VLOOKUP($B37,Area_EM_00,Seq!E$1,FALSE))</f>
        <v>.</v>
      </c>
      <c r="FU37" s="9" t="str">
        <f>IF(ISNA(VLOOKUP($B37,Area_EM_00,Seq!F$1,FALSE)),".",VLOOKUP($B37,Area_EM_00,Seq!F$1,FALSE))</f>
        <v>.</v>
      </c>
      <c r="FV37" s="9" t="str">
        <f>IF(ISNA(VLOOKUP($B37,Area_EM_00,Seq!G$1,FALSE)),".",VLOOKUP($B37,Area_EM_00,Seq!G$1,FALSE))</f>
        <v>.</v>
      </c>
      <c r="FW37" s="9" t="str">
        <f>IF(ISNA(VLOOKUP($B37,Area_EM_00,Seq!H$1,FALSE)),".",VLOOKUP($B37,Area_EM_00,Seq!H$1,FALSE))</f>
        <v>.</v>
      </c>
      <c r="FX37" s="9" t="str">
        <f>IF(ISNA(VLOOKUP($B37,Area_EM_00,Seq!I$1,FALSE)),".",VLOOKUP($B37,Area_EM_00,Seq!I$1,FALSE))</f>
        <v>.</v>
      </c>
      <c r="FY37" s="9" t="str">
        <f>IF(ISNA(VLOOKUP($B37,Area_EM_00,Seq!J$1,FALSE)),".",VLOOKUP($B37,Area_EM_00,Seq!J$1,FALSE))</f>
        <v>.</v>
      </c>
      <c r="GA37" s="27"/>
    </row>
    <row r="38" spans="1:183">
      <c r="A38" s="25" t="s">
        <v>2402</v>
      </c>
      <c r="B38" s="26" t="str">
        <f t="shared" si="0"/>
        <v>Thailand</v>
      </c>
      <c r="C38" s="27">
        <f>GDP!C$42/10000</f>
        <v>18294194.281532999</v>
      </c>
      <c r="D38" s="27">
        <f>GDP!D$42/10000</f>
        <v>19245492.3841727</v>
      </c>
      <c r="E38" s="27">
        <f>GDP!E$42/10000</f>
        <v>20996832.1911324</v>
      </c>
      <c r="F38" s="27">
        <f>GDP!F$42/10000</f>
        <v>23285486.8999658</v>
      </c>
      <c r="G38" s="27">
        <f>GDP!G$42/10000</f>
        <v>26824880.9087606</v>
      </c>
      <c r="H38" s="27">
        <f>GDP!H$42/10000</f>
        <v>30446239.831443299</v>
      </c>
      <c r="I38" s="27">
        <f>GDP!I$42/10000</f>
        <v>33125508.936610304</v>
      </c>
      <c r="J38" s="27">
        <f>GDP!J$42/10000</f>
        <v>36968067.973257102</v>
      </c>
      <c r="K38" s="27">
        <f>GDP!K$42/10000</f>
        <v>41145459.654235199</v>
      </c>
      <c r="L38" s="27">
        <f>GDP!L$42/10000</f>
        <v>42832423.5000588</v>
      </c>
      <c r="M38" s="27">
        <f>GDP!M$42/10000</f>
        <v>44460055.593061104</v>
      </c>
      <c r="N38" s="27">
        <f>GDP!N$42/10000</f>
        <v>48550380.707622699</v>
      </c>
      <c r="O38" s="27">
        <f>GDP!O$42/10000</f>
        <v>55444534.768105105</v>
      </c>
      <c r="P38" s="27">
        <f>GDP!P$42/10000</f>
        <v>63206769.635639794</v>
      </c>
      <c r="Q38" s="27">
        <f>GDP!Q$42/10000</f>
        <v>71486856.457908601</v>
      </c>
      <c r="R38" s="27">
        <f>GDP!R$42/10000</f>
        <v>79278923.811820701</v>
      </c>
      <c r="S38" s="27">
        <f>GDP!S$42/10000</f>
        <v>87206816.193002701</v>
      </c>
      <c r="T38" s="27">
        <f>GDP!T$42/10000</f>
        <v>95317050.098951995</v>
      </c>
      <c r="U38" s="27">
        <f>GDP!U$42/10000</f>
        <v>102751780.00667</v>
      </c>
      <c r="V38" s="27">
        <f>GDP!V$42/10000</f>
        <v>110560915.287177</v>
      </c>
      <c r="W38" s="27">
        <f>GDP!W$42/10000</f>
        <v>119848032.17129999</v>
      </c>
      <c r="X38" s="27">
        <f>GDP!X$42/10000</f>
        <v>129795418.841518</v>
      </c>
      <c r="Y38" s="27">
        <f>GDP!Y$42/10000</f>
        <v>141606801.95609599</v>
      </c>
      <c r="Z38" s="27">
        <f>GDP!Z$42/10000</f>
        <v>155767482.15170601</v>
      </c>
      <c r="AA38" s="27">
        <f>GDP!AA$42/10000</f>
        <v>171499997.84902799</v>
      </c>
      <c r="AB38" s="27">
        <f>GDP!AB$42/10000</f>
        <v>189335997.62532699</v>
      </c>
      <c r="AC38" s="27">
        <f>GDP!AC$42/10000</f>
        <v>211298973.34986499</v>
      </c>
      <c r="AD38" s="27">
        <f>GDP!AD$42/10000</f>
        <v>238767839.88534701</v>
      </c>
      <c r="AE38" s="27">
        <f>GDP!AE$42/10000</f>
        <v>260256945.47502899</v>
      </c>
      <c r="AF38" s="27">
        <f>GDP!AF$42/10000</f>
        <v>293754553.91439533</v>
      </c>
      <c r="AG38" s="27"/>
      <c r="AH38" s="27">
        <f>IF(ISNUMBER(VLOOKUP($B38,Area_GDP_80_09,Seq!C$1,FALSE)/10000),VLOOKUP($B38,Area_GDP_80_09,Seq!C$1,FALSE)/10000,".")</f>
        <v>3727498.6913517304</v>
      </c>
      <c r="AI38" s="27">
        <f>IF(ISNUMBER(VLOOKUP($B38,Area_GDP_80_09,Seq!D$1,FALSE)/10000),VLOOKUP($B38,Area_GDP_80_09,Seq!D$1,FALSE)/10000,".")</f>
        <v>3947677.2125685206</v>
      </c>
      <c r="AJ38" s="27">
        <f>IF(ISNUMBER(VLOOKUP($B38,Area_GDP_80_09,Seq!E$1,FALSE)/10000),VLOOKUP($B38,Area_GDP_80_09,Seq!E$1,FALSE)/10000,".")</f>
        <v>4158970.6661291397</v>
      </c>
      <c r="AK38" s="27">
        <f>IF(ISNUMBER(VLOOKUP($B38,Area_GDP_80_09,Seq!F$1,FALSE)/10000),VLOOKUP($B38,Area_GDP_80_09,Seq!F$1,FALSE)/10000,".")</f>
        <v>4391215.9722247003</v>
      </c>
      <c r="AL38" s="27">
        <f>IF(ISNUMBER(VLOOKUP($B38,Area_GDP_80_09,Seq!G$1,FALSE)/10000),VLOOKUP($B38,Area_GDP_80_09,Seq!G$1,FALSE)/10000,".")</f>
        <v>4643817.47788723</v>
      </c>
      <c r="AM38" s="27">
        <f>IF(ISNUMBER(VLOOKUP($B38,Area_GDP_80_09,Seq!H$1,FALSE)/10000),VLOOKUP($B38,Area_GDP_80_09,Seq!H$1,FALSE)/10000,".")</f>
        <v>4859626.71882765</v>
      </c>
      <c r="AN38" s="27">
        <f>IF(ISNUMBER(VLOOKUP($B38,Area_GDP_80_09,Seq!I$1,FALSE)/10000),VLOOKUP($B38,Area_GDP_80_09,Seq!I$1,FALSE)/10000,".")</f>
        <v>5128550.1317380797</v>
      </c>
      <c r="AO38" s="27">
        <f>IF(ISNUMBER(VLOOKUP($B38,Area_GDP_80_09,Seq!J$1,FALSE)/10000),VLOOKUP($B38,Area_GDP_80_09,Seq!J$1,FALSE)/10000,".")</f>
        <v>5616734.2576790005</v>
      </c>
      <c r="AP38" s="27">
        <f>IF(ISNUMBER(VLOOKUP($B38,Area_GDP_80_09,Seq!K$1,FALSE)/10000),VLOOKUP($B38,Area_GDP_80_09,Seq!K$1,FALSE)/10000,".")</f>
        <v>6363092.2388388496</v>
      </c>
      <c r="AQ38" s="27">
        <f>IF(ISNUMBER(VLOOKUP($B38,Area_GDP_80_09,Seq!L$1,FALSE)/10000),VLOOKUP($B38,Area_GDP_80_09,Seq!L$1,FALSE)/10000,".")</f>
        <v>7138785.3266256806</v>
      </c>
      <c r="AR38" s="27">
        <f>IF(ISNUMBER(VLOOKUP($B38,Area_GDP_80_09,Seq!M$1,FALSE)/10000),VLOOKUP($B38,Area_GDP_80_09,Seq!M$1,FALSE)/10000,".")</f>
        <v>7935985.0155599201</v>
      </c>
      <c r="AS38" s="27">
        <f>IF(ISNUMBER(VLOOKUP($B38,Area_GDP_80_09,Seq!N$1,FALSE)/10000),VLOOKUP($B38,Area_GDP_80_09,Seq!N$1,FALSE)/10000,".")</f>
        <v>8615167.3510046806</v>
      </c>
      <c r="AT38" s="27">
        <f>IF(ISNUMBER(VLOOKUP($B38,Area_GDP_80_09,Seq!O$1,FALSE)/10000),VLOOKUP($B38,Area_GDP_80_09,Seq!O$1,FALSE)/10000,".")</f>
        <v>9311564.8058005907</v>
      </c>
      <c r="AU38" s="27">
        <f>IF(ISNUMBER(VLOOKUP($B38,Area_GDP_80_09,Seq!P$1,FALSE)/10000),VLOOKUP($B38,Area_GDP_80_09,Seq!P$1,FALSE)/10000,".")</f>
        <v>10079866.235930901</v>
      </c>
      <c r="AV38" s="27">
        <f>IF(ISNUMBER(VLOOKUP($B38,Area_GDP_80_09,Seq!Q$1,FALSE)/10000),VLOOKUP($B38,Area_GDP_80_09,Seq!Q$1,FALSE)/10000,".")</f>
        <v>10985762.4322703</v>
      </c>
      <c r="AW38" s="27">
        <f>IF(ISNUMBER(VLOOKUP($B38,Area_GDP_80_09,Seq!R$1,FALSE)/10000),VLOOKUP($B38,Area_GDP_80_09,Seq!R$1,FALSE)/10000,".")</f>
        <v>12000570.084392998</v>
      </c>
      <c r="AX38" s="27">
        <f>IF(ISNUMBER(VLOOKUP($B38,Area_GDP_80_09,Seq!S$1,FALSE)/10000),VLOOKUP($B38,Area_GDP_80_09,Seq!S$1,FALSE)/10000,".")</f>
        <v>12708765.1038977</v>
      </c>
      <c r="AY38" s="27">
        <f>IF(ISNUMBER(VLOOKUP($B38,Area_GDP_80_09,Seq!T$1,FALSE)/10000),VLOOKUP($B38,Area_GDP_80_09,Seq!T$1,FALSE)/10000,".")</f>
        <v>12534480.4675296</v>
      </c>
      <c r="AZ38" s="27">
        <f>IF(ISNUMBER(VLOOKUP($B38,Area_GDP_80_09,Seq!U$1,FALSE)/10000),VLOOKUP($B38,Area_GDP_80_09,Seq!U$1,FALSE)/10000,".")</f>
        <v>11217109.9813342</v>
      </c>
      <c r="BA38" s="27">
        <f>IF(ISNUMBER(VLOOKUP($B38,Area_GDP_80_09,Seq!V$1,FALSE)/10000),VLOOKUP($B38,Area_GDP_80_09,Seq!V$1,FALSE)/10000,".")</f>
        <v>11716006.2361446</v>
      </c>
      <c r="BB38" s="27">
        <f>IF(ISNUMBER(VLOOKUP($B38,Area_GDP_80_09,Seq!W$1,FALSE)/10000),VLOOKUP($B38,Area_GDP_80_09,Seq!W$1,FALSE)/10000,".")</f>
        <v>12272524.7705559</v>
      </c>
      <c r="BC38" s="27">
        <f>IF(ISNUMBER(VLOOKUP($B38,Area_GDP_80_09,Seq!X$1,FALSE)/10000),VLOOKUP($B38,Area_GDP_80_09,Seq!X$1,FALSE)/10000,".")</f>
        <v>12538502.8150521</v>
      </c>
      <c r="BD38" s="27">
        <f>IF(ISNUMBER(VLOOKUP($B38,Area_GDP_80_09,Seq!Y$1,FALSE)/10000),VLOOKUP($B38,Area_GDP_80_09,Seq!Y$1,FALSE)/10000,".")</f>
        <v>13205246.949568801</v>
      </c>
      <c r="BE38" s="27">
        <f>IF(ISNUMBER(VLOOKUP($B38,Area_GDP_80_09,Seq!Z$1,FALSE)/10000),VLOOKUP($B38,Area_GDP_80_09,Seq!Z$1,FALSE)/10000,".")</f>
        <v>14148098.323129099</v>
      </c>
      <c r="BF38" s="27">
        <f>IF(ISNUMBER(VLOOKUP($B38,Area_GDP_80_09,Seq!AA$1,FALSE)/10000),VLOOKUP($B38,Area_GDP_80_09,Seq!AA$1,FALSE)/10000,".")</f>
        <v>15045664.079021301</v>
      </c>
      <c r="BG38" s="27">
        <f>IF(ISNUMBER(VLOOKUP($B38,Area_GDP_80_09,Seq!AB$1,FALSE)/10000),VLOOKUP($B38,Area_GDP_80_09,Seq!AB$1,FALSE)/10000,".")</f>
        <v>15738471.614248002</v>
      </c>
      <c r="BH38" s="27">
        <f>IF(ISNUMBER(VLOOKUP($B38,Area_GDP_80_09,Seq!AC$1,FALSE)/10000),VLOOKUP($B38,Area_GDP_80_09,Seq!AC$1,FALSE)/10000,".")</f>
        <v>16548362.521485198</v>
      </c>
      <c r="BI38" s="27">
        <f>IF(ISNUMBER(VLOOKUP($B38,Area_GDP_80_09,Seq!AD$1,FALSE)/10000),VLOOKUP($B38,Area_GDP_80_09,Seq!AD$1,FALSE)/10000,".")</f>
        <v>17364303.2054093</v>
      </c>
      <c r="BJ38" s="27">
        <f>IF(ISNUMBER(VLOOKUP($B38,Area_GDP_80_09,Seq!AE$1,FALSE)/10000),VLOOKUP($B38,Area_GDP_80_09,Seq!AE$1,FALSE)/10000,".")</f>
        <v>17791956.738547601</v>
      </c>
      <c r="BK38" s="27">
        <f>IF(ISNUMBER(VLOOKUP($B38,Area_GDP_80_09,Seq!AF$1,FALSE)/10000),VLOOKUP($B38,Area_GDP_80_09,Seq!AF$1,FALSE)/10000,".")</f>
        <v>17392039.167441957</v>
      </c>
      <c r="BL38" s="27"/>
      <c r="BM38" s="27"/>
      <c r="BN38" s="27">
        <f>CNPop!A$48</f>
        <v>5.0000000000000001E-3</v>
      </c>
      <c r="BO38" s="27">
        <f>CNPop!B$48</f>
        <v>6.0000000000000001E-3</v>
      </c>
      <c r="BP38" s="27">
        <f>CNPop!C$48</f>
        <v>6.0000000000000001E-3</v>
      </c>
      <c r="BQ38" s="27">
        <f>CNPop!D$48</f>
        <v>7.0000000000000001E-3</v>
      </c>
      <c r="BR38" s="27">
        <f>CNPop!E$48</f>
        <v>7.0000000000000001E-3</v>
      </c>
      <c r="BS38" s="27">
        <f>CNPop!F$48</f>
        <v>8.0000000000000002E-3</v>
      </c>
      <c r="BT38" s="27">
        <f>CNPop!G$48</f>
        <v>8.9999999999999993E-3</v>
      </c>
      <c r="BU38" s="27">
        <f>CNPop!H$48</f>
        <v>0.01</v>
      </c>
      <c r="BV38" s="27">
        <f>CNPop!I$48</f>
        <v>1.0999999999999999E-2</v>
      </c>
      <c r="BW38" s="27">
        <f>CNPop!J$48</f>
        <v>1.2E-2</v>
      </c>
      <c r="BX38" s="27">
        <f>CNPop!K$48</f>
        <v>1.4E-2</v>
      </c>
      <c r="BY38" s="27">
        <f>CNPop!L$48</f>
        <v>1.6E-2</v>
      </c>
      <c r="BZ38" s="27">
        <f>CNPop!M$48</f>
        <v>1.7000000000000001E-2</v>
      </c>
      <c r="CA38" s="27">
        <f>CNPop!N$48</f>
        <v>1.9E-2</v>
      </c>
      <c r="CB38" s="27">
        <f>CNPop!O$48</f>
        <v>2.1000000000000001E-2</v>
      </c>
      <c r="CC38" s="27">
        <f>CNPop!P$48</f>
        <v>2.3E-2</v>
      </c>
      <c r="CD38" s="27">
        <f>CNPop!Q$48</f>
        <v>2.5999999999999999E-2</v>
      </c>
      <c r="CE38" s="27">
        <f>CNPop!R$48</f>
        <v>2.8000000000000001E-2</v>
      </c>
      <c r="CF38" s="27">
        <f>CNPop!S$48</f>
        <v>0.03</v>
      </c>
      <c r="CG38" s="27">
        <f>CNPop!T$48</f>
        <v>3.3000000000000002E-2</v>
      </c>
      <c r="CH38" s="27">
        <f>CNPop!U$48</f>
        <v>3.5999999999999997E-2</v>
      </c>
      <c r="CI38" s="27">
        <f>CNPop!V$48</f>
        <v>3.9E-2</v>
      </c>
      <c r="CJ38" s="27">
        <f>CNPop!W$48</f>
        <v>4.2000000000000003E-2</v>
      </c>
      <c r="CK38" s="27">
        <f>CNPop!X$48</f>
        <v>4.4999999999999998E-2</v>
      </c>
      <c r="CL38" s="27">
        <f>CNPop!Y$48</f>
        <v>4.9000000000000002E-2</v>
      </c>
      <c r="CM38" s="27">
        <f>CNPop!Z$48</f>
        <v>5.1999999999999998E-2</v>
      </c>
      <c r="CN38" s="27">
        <f>CNPop!AA$48</f>
        <v>5.6000000000000001E-2</v>
      </c>
      <c r="CO38" s="27">
        <f>CNPop!AB$48</f>
        <v>0.06</v>
      </c>
      <c r="CP38" s="27">
        <f>CNPop!AC$48</f>
        <v>6.3E-2</v>
      </c>
      <c r="CQ38" s="27"/>
      <c r="CR38" s="27" t="str">
        <f t="shared" si="38"/>
        <v>.</v>
      </c>
      <c r="CS38" s="27" t="str">
        <f t="shared" si="39"/>
        <v>.</v>
      </c>
      <c r="CT38" s="27" t="str">
        <f t="shared" si="40"/>
        <v>.</v>
      </c>
      <c r="CU38" s="27" t="str">
        <f t="shared" si="41"/>
        <v>.</v>
      </c>
      <c r="CV38" s="27" t="str">
        <f t="shared" si="42"/>
        <v>.</v>
      </c>
      <c r="CW38" s="27" t="str">
        <f t="shared" si="43"/>
        <v>.</v>
      </c>
      <c r="CX38" s="27" t="str">
        <f t="shared" si="44"/>
        <v>.</v>
      </c>
      <c r="CY38" s="27" t="str">
        <f t="shared" si="45"/>
        <v>.</v>
      </c>
      <c r="CZ38" s="27" t="str">
        <f t="shared" si="46"/>
        <v>.</v>
      </c>
      <c r="DA38" s="27" t="str">
        <f t="shared" si="47"/>
        <v>.</v>
      </c>
      <c r="DB38" s="27" t="str">
        <f t="shared" si="48"/>
        <v>.</v>
      </c>
      <c r="DC38" s="27" t="str">
        <f t="shared" si="49"/>
        <v>.</v>
      </c>
      <c r="DD38" s="27" t="str">
        <f t="shared" si="50"/>
        <v>.</v>
      </c>
      <c r="DE38" s="27" t="str">
        <f t="shared" si="51"/>
        <v>.</v>
      </c>
      <c r="DF38" s="27" t="str">
        <f t="shared" si="52"/>
        <v>.</v>
      </c>
      <c r="DG38" s="27" t="str">
        <f t="shared" si="53"/>
        <v>.</v>
      </c>
      <c r="DH38" s="27" t="str">
        <f t="shared" si="54"/>
        <v>.</v>
      </c>
      <c r="DI38" s="27" t="str">
        <f t="shared" si="55"/>
        <v>.</v>
      </c>
      <c r="DJ38" s="27" t="str">
        <f t="shared" si="56"/>
        <v>.</v>
      </c>
      <c r="DK38" s="27" t="str">
        <f t="shared" si="57"/>
        <v>.</v>
      </c>
      <c r="DL38" s="27" t="str">
        <f t="shared" si="58"/>
        <v>.</v>
      </c>
      <c r="DM38" s="27" t="str">
        <f t="shared" si="59"/>
        <v>.</v>
      </c>
      <c r="DN38" s="27" t="str">
        <f t="shared" si="60"/>
        <v>.</v>
      </c>
      <c r="DO38" s="27" t="str">
        <f t="shared" si="61"/>
        <v>.</v>
      </c>
      <c r="DP38" s="27" t="str">
        <f t="shared" si="62"/>
        <v>.</v>
      </c>
      <c r="DQ38" s="27" t="str">
        <f t="shared" si="63"/>
        <v>.</v>
      </c>
      <c r="DR38" s="27" t="str">
        <f t="shared" si="64"/>
        <v>.</v>
      </c>
      <c r="DS38" s="27" t="str">
        <f t="shared" si="65"/>
        <v>.</v>
      </c>
      <c r="DT38" s="27" t="str">
        <f t="shared" si="36"/>
        <v>.</v>
      </c>
      <c r="DU38" s="27" t="e">
        <f>IF(ISNA(VLOOKUP(CONCATENATE($B38,".SP.TER.TOTL.IN"),Area_pop_80_09,Seq!B$1,FALSE)),".",VLOOKUP(CONCATENATE($B38,".SP.TER.TOTL.IN"),Area_pop_80_09,Seq!B$1,FALSE)/VLOOKUP(CONCATENATE($B38,".SP.POP.TOTL"),Area_pop_80_09,Seq!B$1,FALSE))</f>
        <v>#VALUE!</v>
      </c>
      <c r="DV38" s="27" t="e">
        <f>IF(ISNA(VLOOKUP(CONCATENATE($B38,".SP.TER.TOTL.IN"),Area_pop_80_09,Seq!C$1,FALSE)),".",VLOOKUP(CONCATENATE($B38,".SP.TER.TOTL.IN"),Area_pop_80_09,Seq!C$1,FALSE)/VLOOKUP(CONCATENATE($B38,".SP.POP.TOTL"),Area_pop_80_09,Seq!C$1,FALSE))</f>
        <v>#VALUE!</v>
      </c>
      <c r="DW38" s="27" t="e">
        <f>IF(ISNA(VLOOKUP(CONCATENATE($B38,".SP.TER.TOTL.IN"),Area_pop_80_09,Seq!D$1,FALSE)),".",VLOOKUP(CONCATENATE($B38,".SP.TER.TOTL.IN"),Area_pop_80_09,Seq!D$1,FALSE)/VLOOKUP(CONCATENATE($B38,".SP.POP.TOTL"),Area_pop_80_09,Seq!D$1,FALSE))</f>
        <v>#VALUE!</v>
      </c>
      <c r="DX38" s="27" t="e">
        <f>IF(ISNA(VLOOKUP(CONCATENATE($B38,".SP.TER.TOTL.IN"),Area_pop_80_09,Seq!E$1,FALSE)),".",VLOOKUP(CONCATENATE($B38,".SP.TER.TOTL.IN"),Area_pop_80_09,Seq!E$1,FALSE)/VLOOKUP(CONCATENATE($B38,".SP.POP.TOTL"),Area_pop_80_09,Seq!E$1,FALSE))</f>
        <v>#VALUE!</v>
      </c>
      <c r="DY38" s="27" t="e">
        <f>IF(ISNA(VLOOKUP(CONCATENATE($B38,".SP.TER.TOTL.IN"),Area_pop_80_09,Seq!F$1,FALSE)),".",VLOOKUP(CONCATENATE($B38,".SP.TER.TOTL.IN"),Area_pop_80_09,Seq!F$1,FALSE)/VLOOKUP(CONCATENATE($B38,".SP.POP.TOTL"),Area_pop_80_09,Seq!F$1,FALSE))</f>
        <v>#VALUE!</v>
      </c>
      <c r="DZ38" s="27" t="e">
        <f>IF(ISNA(VLOOKUP(CONCATENATE($B38,".SP.TER.TOTL.IN"),Area_pop_80_09,Seq!G$1,FALSE)),".",VLOOKUP(CONCATENATE($B38,".SP.TER.TOTL.IN"),Area_pop_80_09,Seq!G$1,FALSE)/VLOOKUP(CONCATENATE($B38,".SP.POP.TOTL"),Area_pop_80_09,Seq!G$1,FALSE))</f>
        <v>#VALUE!</v>
      </c>
      <c r="EA38" s="27" t="e">
        <f>IF(ISNA(VLOOKUP(CONCATENATE($B38,".SP.TER.TOTL.IN"),Area_pop_80_09,Seq!H$1,FALSE)),".",VLOOKUP(CONCATENATE($B38,".SP.TER.TOTL.IN"),Area_pop_80_09,Seq!H$1,FALSE)/VLOOKUP(CONCATENATE($B38,".SP.POP.TOTL"),Area_pop_80_09,Seq!H$1,FALSE))</f>
        <v>#VALUE!</v>
      </c>
      <c r="EB38" s="27" t="e">
        <f>IF(ISNA(VLOOKUP(CONCATENATE($B38,".SP.TER.TOTL.IN"),Area_pop_80_09,Seq!I$1,FALSE)),".",VLOOKUP(CONCATENATE($B38,".SP.TER.TOTL.IN"),Area_pop_80_09,Seq!I$1,FALSE)/VLOOKUP(CONCATENATE($B38,".SP.POP.TOTL"),Area_pop_80_09,Seq!I$1,FALSE))</f>
        <v>#VALUE!</v>
      </c>
      <c r="EC38" s="27" t="e">
        <f>IF(ISNA(VLOOKUP(CONCATENATE($B38,".SP.TER.TOTL.IN"),Area_pop_80_09,Seq!J$1,FALSE)),".",VLOOKUP(CONCATENATE($B38,".SP.TER.TOTL.IN"),Area_pop_80_09,Seq!J$1,FALSE)/VLOOKUP(CONCATENATE($B38,".SP.POP.TOTL"),Area_pop_80_09,Seq!J$1,FALSE))</f>
        <v>#VALUE!</v>
      </c>
      <c r="ED38" s="27" t="e">
        <f>IF(ISNA(VLOOKUP(CONCATENATE($B38,".SP.TER.TOTL.IN"),Area_pop_80_09,Seq!K$1,FALSE)),".",VLOOKUP(CONCATENATE($B38,".SP.TER.TOTL.IN"),Area_pop_80_09,Seq!K$1,FALSE)/VLOOKUP(CONCATENATE($B38,".SP.POP.TOTL"),Area_pop_80_09,Seq!K$1,FALSE))</f>
        <v>#VALUE!</v>
      </c>
      <c r="EE38" s="27" t="e">
        <f>IF(ISNA(VLOOKUP(CONCATENATE($B38,".SP.TER.TOTL.IN"),Area_pop_80_09,Seq!L$1,FALSE)),".",VLOOKUP(CONCATENATE($B38,".SP.TER.TOTL.IN"),Area_pop_80_09,Seq!L$1,FALSE)/VLOOKUP(CONCATENATE($B38,".SP.POP.TOTL"),Area_pop_80_09,Seq!L$1,FALSE))</f>
        <v>#VALUE!</v>
      </c>
      <c r="EF38" s="27" t="e">
        <f>IF(ISNA(VLOOKUP(CONCATENATE($B38,".SP.TER.TOTL.IN"),Area_pop_80_09,Seq!M$1,FALSE)),".",VLOOKUP(CONCATENATE($B38,".SP.TER.TOTL.IN"),Area_pop_80_09,Seq!M$1,FALSE)/VLOOKUP(CONCATENATE($B38,".SP.POP.TOTL"),Area_pop_80_09,Seq!M$1,FALSE))</f>
        <v>#VALUE!</v>
      </c>
      <c r="EG38" s="27" t="e">
        <f>IF(ISNA(VLOOKUP(CONCATENATE($B38,".SP.TER.TOTL.IN"),Area_pop_80_09,Seq!N$1,FALSE)),".",VLOOKUP(CONCATENATE($B38,".SP.TER.TOTL.IN"),Area_pop_80_09,Seq!N$1,FALSE)/VLOOKUP(CONCATENATE($B38,".SP.POP.TOTL"),Area_pop_80_09,Seq!N$1,FALSE))</f>
        <v>#VALUE!</v>
      </c>
      <c r="EH38" s="27" t="e">
        <f>IF(ISNA(VLOOKUP(CONCATENATE($B38,".SP.TER.TOTL.IN"),Area_pop_80_09,Seq!O$1,FALSE)),".",VLOOKUP(CONCATENATE($B38,".SP.TER.TOTL.IN"),Area_pop_80_09,Seq!O$1,FALSE)/VLOOKUP(CONCATENATE($B38,".SP.POP.TOTL"),Area_pop_80_09,Seq!O$1,FALSE))</f>
        <v>#VALUE!</v>
      </c>
      <c r="EI38" s="27" t="e">
        <f>IF(ISNA(VLOOKUP(CONCATENATE($B38,".SP.TER.TOTL.IN"),Area_pop_80_09,Seq!P$1,FALSE)),".",VLOOKUP(CONCATENATE($B38,".SP.TER.TOTL.IN"),Area_pop_80_09,Seq!P$1,FALSE)/VLOOKUP(CONCATENATE($B38,".SP.POP.TOTL"),Area_pop_80_09,Seq!P$1,FALSE))</f>
        <v>#VALUE!</v>
      </c>
      <c r="EJ38" s="27" t="e">
        <f>IF(ISNA(VLOOKUP(CONCATENATE($B38,".SP.TER.TOTL.IN"),Area_pop_80_09,Seq!Q$1,FALSE)),".",VLOOKUP(CONCATENATE($B38,".SP.TER.TOTL.IN"),Area_pop_80_09,Seq!Q$1,FALSE)/VLOOKUP(CONCATENATE($B38,".SP.POP.TOTL"),Area_pop_80_09,Seq!Q$1,FALSE))</f>
        <v>#VALUE!</v>
      </c>
      <c r="EK38" s="27" t="e">
        <f>IF(ISNA(VLOOKUP(CONCATENATE($B38,".SP.TER.TOTL.IN"),Area_pop_80_09,Seq!R$1,FALSE)),".",VLOOKUP(CONCATENATE($B38,".SP.TER.TOTL.IN"),Area_pop_80_09,Seq!R$1,FALSE)/VLOOKUP(CONCATENATE($B38,".SP.POP.TOTL"),Area_pop_80_09,Seq!R$1,FALSE))</f>
        <v>#VALUE!</v>
      </c>
      <c r="EL38" s="27" t="e">
        <f>IF(ISNA(VLOOKUP(CONCATENATE($B38,".SP.TER.TOTL.IN"),Area_pop_80_09,Seq!S$1,FALSE)),".",VLOOKUP(CONCATENATE($B38,".SP.TER.TOTL.IN"),Area_pop_80_09,Seq!S$1,FALSE)/VLOOKUP(CONCATENATE($B38,".SP.POP.TOTL"),Area_pop_80_09,Seq!S$1,FALSE))</f>
        <v>#VALUE!</v>
      </c>
      <c r="EM38" s="27" t="e">
        <f>IF(ISNA(VLOOKUP(CONCATENATE($B38,".SP.TER.TOTL.IN"),Area_pop_80_09,Seq!T$1,FALSE)),".",VLOOKUP(CONCATENATE($B38,".SP.TER.TOTL.IN"),Area_pop_80_09,Seq!T$1,FALSE)/VLOOKUP(CONCATENATE($B38,".SP.POP.TOTL"),Area_pop_80_09,Seq!T$1,FALSE))</f>
        <v>#VALUE!</v>
      </c>
      <c r="EN38" s="27" t="e">
        <f>IF(ISNA(VLOOKUP(CONCATENATE($B38,".SP.TER.TOTL.IN"),Area_pop_80_09,Seq!U$1,FALSE)),".",VLOOKUP(CONCATENATE($B38,".SP.TER.TOTL.IN"),Area_pop_80_09,Seq!U$1,FALSE)/VLOOKUP(CONCATENATE($B38,".SP.POP.TOTL"),Area_pop_80_09,Seq!U$1,FALSE))</f>
        <v>#VALUE!</v>
      </c>
      <c r="EO38" s="27" t="e">
        <f>IF(ISNA(VLOOKUP(CONCATENATE($B38,".SP.TER.TOTL.IN"),Area_pop_80_09,Seq!V$1,FALSE)),".",VLOOKUP(CONCATENATE($B38,".SP.TER.TOTL.IN"),Area_pop_80_09,Seq!V$1,FALSE)/VLOOKUP(CONCATENATE($B38,".SP.POP.TOTL"),Area_pop_80_09,Seq!V$1,FALSE))</f>
        <v>#VALUE!</v>
      </c>
      <c r="EP38" s="27" t="e">
        <f>IF(ISNA(VLOOKUP(CONCATENATE($B38,".SP.TER.TOTL.IN"),Area_pop_80_09,Seq!W$1,FALSE)),".",VLOOKUP(CONCATENATE($B38,".SP.TER.TOTL.IN"),Area_pop_80_09,Seq!W$1,FALSE)/VLOOKUP(CONCATENATE($B38,".SP.POP.TOTL"),Area_pop_80_09,Seq!W$1,FALSE))</f>
        <v>#VALUE!</v>
      </c>
      <c r="EQ38" s="27" t="e">
        <f>IF(ISNA(VLOOKUP(CONCATENATE($B38,".SP.TER.TOTL.IN"),Area_pop_80_09,Seq!X$1,FALSE)),".",VLOOKUP(CONCATENATE($B38,".SP.TER.TOTL.IN"),Area_pop_80_09,Seq!X$1,FALSE)/VLOOKUP(CONCATENATE($B38,".SP.POP.TOTL"),Area_pop_80_09,Seq!X$1,FALSE))</f>
        <v>#VALUE!</v>
      </c>
      <c r="ER38" s="27" t="e">
        <f>IF(ISNA(VLOOKUP(CONCATENATE($B38,".SP.TER.TOTL.IN"),Area_pop_80_09,Seq!Y$1,FALSE)),".",VLOOKUP(CONCATENATE($B38,".SP.TER.TOTL.IN"),Area_pop_80_09,Seq!Y$1,FALSE)/VLOOKUP(CONCATENATE($B38,".SP.POP.TOTL"),Area_pop_80_09,Seq!Y$1,FALSE))</f>
        <v>#VALUE!</v>
      </c>
      <c r="ES38" s="27" t="e">
        <f>IF(ISNA(VLOOKUP(CONCATENATE($B38,".SP.TER.TOTL.IN"),Area_pop_80_09,Seq!Z$1,FALSE)),".",VLOOKUP(CONCATENATE($B38,".SP.TER.TOTL.IN"),Area_pop_80_09,Seq!Z$1,FALSE)/VLOOKUP(CONCATENATE($B38,".SP.POP.TOTL"),Area_pop_80_09,Seq!Z$1,FALSE))</f>
        <v>#VALUE!</v>
      </c>
      <c r="ET38" s="27" t="e">
        <f>IF(ISNA(VLOOKUP(CONCATENATE($B38,".SP.TER.TOTL.IN"),Area_pop_80_09,Seq!AA$1,FALSE)),".",VLOOKUP(CONCATENATE($B38,".SP.TER.TOTL.IN"),Area_pop_80_09,Seq!AA$1,FALSE)/VLOOKUP(CONCATENATE($B38,".SP.POP.TOTL"),Area_pop_80_09,Seq!AA$1,FALSE))</f>
        <v>#VALUE!</v>
      </c>
      <c r="EU38" s="27" t="e">
        <f>IF(ISNA(VLOOKUP(CONCATENATE($B38,".SP.TER.TOTL.IN"),Area_pop_80_09,Seq!AB$1,FALSE)),".",VLOOKUP(CONCATENATE($B38,".SP.TER.TOTL.IN"),Area_pop_80_09,Seq!AB$1,FALSE)/VLOOKUP(CONCATENATE($B38,".SP.POP.TOTL"),Area_pop_80_09,Seq!AB$1,FALSE))</f>
        <v>#VALUE!</v>
      </c>
      <c r="EV38" s="27" t="e">
        <f>IF(ISNA(VLOOKUP(CONCATENATE($B38,".SP.TER.TOTL.IN"),Area_pop_80_09,Seq!AC$1,FALSE)),".",VLOOKUP(CONCATENATE($B38,".SP.TER.TOTL.IN"),Area_pop_80_09,Seq!AC$1,FALSE)/VLOOKUP(CONCATENATE($B38,".SP.POP.TOTL"),Area_pop_80_09,Seq!AC$1,FALSE))</f>
        <v>#VALUE!</v>
      </c>
      <c r="EW38" s="27" t="e">
        <f>IF(ISNA(VLOOKUP(CONCATENATE($B38,".SP.TER.TOTL.IN"),Area_pop_80_09,Seq!AD$1,FALSE)),".",VLOOKUP(CONCATENATE($B38,".SP.TER.TOTL.IN"),Area_pop_80_09,Seq!AD$1,FALSE)/VLOOKUP(CONCATENATE($B38,".SP.POP.TOTL"),Area_pop_80_09,Seq!AD$1,FALSE))</f>
        <v>#VALUE!</v>
      </c>
      <c r="EX38" s="27"/>
      <c r="EY38" s="27"/>
      <c r="EZ38" s="27">
        <f t="shared" si="66"/>
        <v>0.10155761022586962</v>
      </c>
      <c r="FA38" s="27">
        <f t="shared" si="67"/>
        <v>8.469645364479278E-2</v>
      </c>
      <c r="FB38" s="27">
        <f t="shared" si="37"/>
        <v>0.11312910223395188</v>
      </c>
      <c r="FC38" s="9">
        <f>IF(VLOOKUP($B38,EM_80!$B$1:$C$201,2,FALSE)&gt;0,VLOOKUP($B38,EM_80!$B$1:$C$201,2,FALSE),".")</f>
        <v>4800000</v>
      </c>
      <c r="FD38" s="9">
        <f t="shared" si="68"/>
        <v>4800000</v>
      </c>
      <c r="FE38" s="9">
        <f t="shared" si="32"/>
        <v>7053240</v>
      </c>
      <c r="FF38">
        <f t="shared" si="69"/>
        <v>47263814</v>
      </c>
      <c r="FG38">
        <f t="shared" si="70"/>
        <v>56672975</v>
      </c>
      <c r="FH38">
        <f t="shared" si="71"/>
        <v>62346822</v>
      </c>
      <c r="FJ38" s="9" t="str">
        <f>IF(ISNA(VLOOKUP($B38,Area_EM_90,Seq!C$1,FALSE)),".",VLOOKUP($B38,Area_EM_90,Seq!C$1,FALSE))</f>
        <v>.</v>
      </c>
      <c r="FK38" s="9" t="str">
        <f>IF(ISNA(VLOOKUP($B38,Area_EM_90,Seq!D$1,FALSE)),".",VLOOKUP($B38,Area_EM_90,Seq!D$1,FALSE))</f>
        <v>.</v>
      </c>
      <c r="FL38" s="9" t="str">
        <f>IF(ISNA(VLOOKUP($B38,Area_EM_90,Seq!E$1,FALSE)),".",VLOOKUP($B38,Area_EM_90,Seq!E$1,FALSE))</f>
        <v>.</v>
      </c>
      <c r="FM38" s="9" t="str">
        <f>IF(ISNA(VLOOKUP($B38,Area_EM_90,Seq!F$1,FALSE)),".",VLOOKUP($B38,Area_EM_90,Seq!F$1,FALSE))</f>
        <v>.</v>
      </c>
      <c r="FN38" s="9" t="str">
        <f>IF(ISNA(VLOOKUP($B38,Area_EM_90,Seq!G$1,FALSE)),".",VLOOKUP($B38,Area_EM_90,Seq!G$1,FALSE))</f>
        <v>.</v>
      </c>
      <c r="FO38" s="9" t="str">
        <f>IF(ISNA(VLOOKUP($B38,Area_EM_90,Seq!H$1,FALSE)),".",VLOOKUP($B38,Area_EM_90,Seq!H$1,FALSE))</f>
        <v>.</v>
      </c>
      <c r="FP38" s="9" t="str">
        <f>IF(ISNA(VLOOKUP($B38,Area_EM_90,Seq!I$1,FALSE)),".",VLOOKUP($B38,Area_EM_90,Seq!I$1,FALSE))</f>
        <v>.</v>
      </c>
      <c r="FQ38" s="9" t="str">
        <f>IF(ISNA(VLOOKUP($B38,Area_EM_90,Seq!J$1,FALSE)),".",VLOOKUP($B38,Area_EM_90,Seq!J$1,FALSE))</f>
        <v>.</v>
      </c>
      <c r="FR38" s="9" t="str">
        <f>IF(ISNA(VLOOKUP($B38,Area_EM_00,Seq!C$1,FALSE)),".",VLOOKUP($B38,Area_EM_00,Seq!C$1,FALSE))</f>
        <v>.</v>
      </c>
      <c r="FS38" s="9" t="str">
        <f>IF(ISNA(VLOOKUP($B38,Area_EM_00,Seq!D$1,FALSE)),".",VLOOKUP($B38,Area_EM_00,Seq!D$1,FALSE))</f>
        <v>.</v>
      </c>
      <c r="FT38" s="9" t="str">
        <f>IF(ISNA(VLOOKUP($B38,Area_EM_00,Seq!E$1,FALSE)),".",VLOOKUP($B38,Area_EM_00,Seq!E$1,FALSE))</f>
        <v>.</v>
      </c>
      <c r="FU38" s="9" t="str">
        <f>IF(ISNA(VLOOKUP($B38,Area_EM_00,Seq!F$1,FALSE)),".",VLOOKUP($B38,Area_EM_00,Seq!F$1,FALSE))</f>
        <v>.</v>
      </c>
      <c r="FV38" s="9" t="str">
        <f>IF(ISNA(VLOOKUP($B38,Area_EM_00,Seq!G$1,FALSE)),".",VLOOKUP($B38,Area_EM_00,Seq!G$1,FALSE))</f>
        <v>.</v>
      </c>
      <c r="FW38" s="9" t="str">
        <f>IF(ISNA(VLOOKUP($B38,Area_EM_00,Seq!H$1,FALSE)),".",VLOOKUP($B38,Area_EM_00,Seq!H$1,FALSE))</f>
        <v>.</v>
      </c>
      <c r="FX38" s="9" t="str">
        <f>IF(ISNA(VLOOKUP($B38,Area_EM_00,Seq!I$1,FALSE)),".",VLOOKUP($B38,Area_EM_00,Seq!I$1,FALSE))</f>
        <v>.</v>
      </c>
      <c r="FY38" s="9" t="str">
        <f>IF(ISNA(VLOOKUP($B38,Area_EM_00,Seq!J$1,FALSE)),".",VLOOKUP($B38,Area_EM_00,Seq!J$1,FALSE))</f>
        <v>.</v>
      </c>
      <c r="GA38" s="27"/>
    </row>
    <row r="39" spans="1:183">
      <c r="A39" s="25" t="s">
        <v>2407</v>
      </c>
      <c r="B39" s="26" t="str">
        <f t="shared" si="0"/>
        <v>Turkey</v>
      </c>
      <c r="C39" s="27">
        <f>GDP!C$42/10000</f>
        <v>18294194.281532999</v>
      </c>
      <c r="D39" s="27">
        <f>GDP!D$42/10000</f>
        <v>19245492.3841727</v>
      </c>
      <c r="E39" s="27">
        <f>GDP!E$42/10000</f>
        <v>20996832.1911324</v>
      </c>
      <c r="F39" s="27">
        <f>GDP!F$42/10000</f>
        <v>23285486.8999658</v>
      </c>
      <c r="G39" s="27">
        <f>GDP!G$42/10000</f>
        <v>26824880.9087606</v>
      </c>
      <c r="H39" s="27">
        <f>GDP!H$42/10000</f>
        <v>30446239.831443299</v>
      </c>
      <c r="I39" s="27">
        <f>GDP!I$42/10000</f>
        <v>33125508.936610304</v>
      </c>
      <c r="J39" s="27">
        <f>GDP!J$42/10000</f>
        <v>36968067.973257102</v>
      </c>
      <c r="K39" s="27">
        <f>GDP!K$42/10000</f>
        <v>41145459.654235199</v>
      </c>
      <c r="L39" s="27">
        <f>GDP!L$42/10000</f>
        <v>42832423.5000588</v>
      </c>
      <c r="M39" s="27">
        <f>GDP!M$42/10000</f>
        <v>44460055.593061104</v>
      </c>
      <c r="N39" s="27">
        <f>GDP!N$42/10000</f>
        <v>48550380.707622699</v>
      </c>
      <c r="O39" s="27">
        <f>GDP!O$42/10000</f>
        <v>55444534.768105105</v>
      </c>
      <c r="P39" s="27">
        <f>GDP!P$42/10000</f>
        <v>63206769.635639794</v>
      </c>
      <c r="Q39" s="27">
        <f>GDP!Q$42/10000</f>
        <v>71486856.457908601</v>
      </c>
      <c r="R39" s="27">
        <f>GDP!R$42/10000</f>
        <v>79278923.811820701</v>
      </c>
      <c r="S39" s="27">
        <f>GDP!S$42/10000</f>
        <v>87206816.193002701</v>
      </c>
      <c r="T39" s="27">
        <f>GDP!T$42/10000</f>
        <v>95317050.098951995</v>
      </c>
      <c r="U39" s="27">
        <f>GDP!U$42/10000</f>
        <v>102751780.00667</v>
      </c>
      <c r="V39" s="27">
        <f>GDP!V$42/10000</f>
        <v>110560915.287177</v>
      </c>
      <c r="W39" s="27">
        <f>GDP!W$42/10000</f>
        <v>119848032.17129999</v>
      </c>
      <c r="X39" s="27">
        <f>GDP!X$42/10000</f>
        <v>129795418.841518</v>
      </c>
      <c r="Y39" s="27">
        <f>GDP!Y$42/10000</f>
        <v>141606801.95609599</v>
      </c>
      <c r="Z39" s="27">
        <f>GDP!Z$42/10000</f>
        <v>155767482.15170601</v>
      </c>
      <c r="AA39" s="27">
        <f>GDP!AA$42/10000</f>
        <v>171499997.84902799</v>
      </c>
      <c r="AB39" s="27">
        <f>GDP!AB$42/10000</f>
        <v>189335997.62532699</v>
      </c>
      <c r="AC39" s="27">
        <f>GDP!AC$42/10000</f>
        <v>211298973.34986499</v>
      </c>
      <c r="AD39" s="27">
        <f>GDP!AD$42/10000</f>
        <v>238767839.88534701</v>
      </c>
      <c r="AE39" s="27">
        <f>GDP!AE$42/10000</f>
        <v>260256945.47502899</v>
      </c>
      <c r="AF39" s="27">
        <f>GDP!AF$42/10000</f>
        <v>293754553.91439533</v>
      </c>
      <c r="AG39" s="27"/>
      <c r="AH39" s="27">
        <f>IF(ISNUMBER(VLOOKUP($B39,Area_GDP_80_09,Seq!C$1,FALSE)/10000),VLOOKUP($B39,Area_GDP_80_09,Seq!C$1,FALSE)/10000,".")</f>
        <v>11231272.6033818</v>
      </c>
      <c r="AI39" s="27">
        <f>IF(ISNUMBER(VLOOKUP($B39,Area_GDP_80_09,Seq!D$1,FALSE)/10000),VLOOKUP($B39,Area_GDP_80_09,Seq!D$1,FALSE)/10000,".")</f>
        <v>11776736.051534399</v>
      </c>
      <c r="AJ39" s="27">
        <f>IF(ISNUMBER(VLOOKUP($B39,Area_GDP_80_09,Seq!E$1,FALSE)/10000),VLOOKUP($B39,Area_GDP_80_09,Seq!E$1,FALSE)/10000,".")</f>
        <v>12196367.9800431</v>
      </c>
      <c r="AK39" s="27">
        <f>IF(ISNUMBER(VLOOKUP($B39,Area_GDP_80_09,Seq!F$1,FALSE)/10000),VLOOKUP($B39,Area_GDP_80_09,Seq!F$1,FALSE)/10000,".")</f>
        <v>12802659.3003358</v>
      </c>
      <c r="AL39" s="27">
        <f>IF(ISNUMBER(VLOOKUP($B39,Area_GDP_80_09,Seq!G$1,FALSE)/10000),VLOOKUP($B39,Area_GDP_80_09,Seq!G$1,FALSE)/10000,".")</f>
        <v>13661975.8112379</v>
      </c>
      <c r="AM39" s="27">
        <f>IF(ISNUMBER(VLOOKUP($B39,Area_GDP_80_09,Seq!H$1,FALSE)/10000),VLOOKUP($B39,Area_GDP_80_09,Seq!H$1,FALSE)/10000,".")</f>
        <v>14241426.0513866</v>
      </c>
      <c r="AN39" s="27">
        <f>IF(ISNUMBER(VLOOKUP($B39,Area_GDP_80_09,Seq!I$1,FALSE)/10000),VLOOKUP($B39,Area_GDP_80_09,Seq!I$1,FALSE)/10000,".")</f>
        <v>15240039.282703601</v>
      </c>
      <c r="AO39" s="27">
        <f>IF(ISNUMBER(VLOOKUP($B39,Area_GDP_80_09,Seq!J$1,FALSE)/10000),VLOOKUP($B39,Area_GDP_80_09,Seq!J$1,FALSE)/10000,".")</f>
        <v>16685639.120712901</v>
      </c>
      <c r="AP39" s="27">
        <f>IF(ISNUMBER(VLOOKUP($B39,Area_GDP_80_09,Seq!K$1,FALSE)/10000),VLOOKUP($B39,Area_GDP_80_09,Seq!K$1,FALSE)/10000,".")</f>
        <v>17072868.887799602</v>
      </c>
      <c r="AQ39" s="27">
        <f>IF(ISNUMBER(VLOOKUP($B39,Area_GDP_80_09,Seq!L$1,FALSE)/10000),VLOOKUP($B39,Area_GDP_80_09,Seq!L$1,FALSE)/10000,".")</f>
        <v>17122421.876816198</v>
      </c>
      <c r="AR39" s="27">
        <f>IF(ISNUMBER(VLOOKUP($B39,Area_GDP_80_09,Seq!M$1,FALSE)/10000),VLOOKUP($B39,Area_GDP_80_09,Seq!M$1,FALSE)/10000,".")</f>
        <v>18709010.601306502</v>
      </c>
      <c r="AS39" s="27">
        <f>IF(ISNUMBER(VLOOKUP($B39,Area_GDP_80_09,Seq!N$1,FALSE)/10000),VLOOKUP($B39,Area_GDP_80_09,Seq!N$1,FALSE)/10000,".")</f>
        <v>18843767.684620902</v>
      </c>
      <c r="AT39" s="27">
        <f>IF(ISNUMBER(VLOOKUP($B39,Area_GDP_80_09,Seq!O$1,FALSE)/10000),VLOOKUP($B39,Area_GDP_80_09,Seq!O$1,FALSE)/10000,".")</f>
        <v>19792671.0335657</v>
      </c>
      <c r="AU39" s="27">
        <f>IF(ISNUMBER(VLOOKUP($B39,Area_GDP_80_09,Seq!P$1,FALSE)/10000),VLOOKUP($B39,Area_GDP_80_09,Seq!P$1,FALSE)/10000,".")</f>
        <v>21307060.782664299</v>
      </c>
      <c r="AV39" s="27">
        <f>IF(ISNUMBER(VLOOKUP($B39,Area_GDP_80_09,Seq!Q$1,FALSE)/10000),VLOOKUP($B39,Area_GDP_80_09,Seq!Q$1,FALSE)/10000,".")</f>
        <v>20312415.787449703</v>
      </c>
      <c r="AW39" s="27">
        <f>IF(ISNUMBER(VLOOKUP($B39,Area_GDP_80_09,Seq!R$1,FALSE)/10000),VLOOKUP($B39,Area_GDP_80_09,Seq!R$1,FALSE)/10000,".")</f>
        <v>21912682.112246301</v>
      </c>
      <c r="AX39" s="27">
        <f>IF(ISNUMBER(VLOOKUP($B39,Area_GDP_80_09,Seq!S$1,FALSE)/10000),VLOOKUP($B39,Area_GDP_80_09,Seq!S$1,FALSE)/10000,".")</f>
        <v>23529764.5298087</v>
      </c>
      <c r="AY39" s="27">
        <f>IF(ISNUMBER(VLOOKUP($B39,Area_GDP_80_09,Seq!T$1,FALSE)/10000),VLOOKUP($B39,Area_GDP_80_09,Seq!T$1,FALSE)/10000,".")</f>
        <v>25312770.9429323</v>
      </c>
      <c r="AZ39" s="27">
        <f>IF(ISNUMBER(VLOOKUP($B39,Area_GDP_80_09,Seq!U$1,FALSE)/10000),VLOOKUP($B39,Area_GDP_80_09,Seq!U$1,FALSE)/10000,".")</f>
        <v>25897044.031375799</v>
      </c>
      <c r="BA39" s="27">
        <f>IF(ISNUMBER(VLOOKUP($B39,Area_GDP_80_09,Seq!V$1,FALSE)/10000),VLOOKUP($B39,Area_GDP_80_09,Seq!V$1,FALSE)/10000,".")</f>
        <v>25025519.203264702</v>
      </c>
      <c r="BB39" s="27">
        <f>IF(ISNUMBER(VLOOKUP($B39,Area_GDP_80_09,Seq!W$1,FALSE)/10000),VLOOKUP($B39,Area_GDP_80_09,Seq!W$1,FALSE)/10000,".")</f>
        <v>26720861.7821142</v>
      </c>
      <c r="BC39" s="27">
        <f>IF(ISNUMBER(VLOOKUP($B39,Area_GDP_80_09,Seq!X$1,FALSE)/10000),VLOOKUP($B39,Area_GDP_80_09,Seq!X$1,FALSE)/10000,".")</f>
        <v>25198446.891566001</v>
      </c>
      <c r="BD39" s="27">
        <f>IF(ISNUMBER(VLOOKUP($B39,Area_GDP_80_09,Seq!Y$1,FALSE)/10000),VLOOKUP($B39,Area_GDP_80_09,Seq!Y$1,FALSE)/10000,".")</f>
        <v>26751638.7805705</v>
      </c>
      <c r="BE39" s="27">
        <f>IF(ISNUMBER(VLOOKUP($B39,Area_GDP_80_09,Seq!Z$1,FALSE)/10000),VLOOKUP($B39,Area_GDP_80_09,Seq!Z$1,FALSE)/10000,".")</f>
        <v>28160183.351031799</v>
      </c>
      <c r="BF39" s="27">
        <f>IF(ISNUMBER(VLOOKUP($B39,Area_GDP_80_09,Seq!AA$1,FALSE)/10000),VLOOKUP($B39,Area_GDP_80_09,Seq!AA$1,FALSE)/10000,".")</f>
        <v>30796767.491287299</v>
      </c>
      <c r="BG39" s="27">
        <f>IF(ISNUMBER(VLOOKUP($B39,Area_GDP_80_09,Seq!AB$1,FALSE)/10000),VLOOKUP($B39,Area_GDP_80_09,Seq!AB$1,FALSE)/10000,".")</f>
        <v>33384194.089624904</v>
      </c>
      <c r="BH39" s="27">
        <f>IF(ISNUMBER(VLOOKUP($B39,Area_GDP_80_09,Seq!AC$1,FALSE)/10000),VLOOKUP($B39,Area_GDP_80_09,Seq!AC$1,FALSE)/10000,".")</f>
        <v>35685529.836373203</v>
      </c>
      <c r="BI39" s="27">
        <f>IF(ISNUMBER(VLOOKUP($B39,Area_GDP_80_09,Seq!AD$1,FALSE)/10000),VLOOKUP($B39,Area_GDP_80_09,Seq!AD$1,FALSE)/10000,".")</f>
        <v>37351537.028018199</v>
      </c>
      <c r="BJ39" s="27">
        <f>IF(ISNUMBER(VLOOKUP($B39,Area_GDP_80_09,Seq!AE$1,FALSE)/10000),VLOOKUP($B39,Area_GDP_80_09,Seq!AE$1,FALSE)/10000,".")</f>
        <v>37686984.314096302</v>
      </c>
      <c r="BK39" s="27">
        <f>IF(ISNUMBER(VLOOKUP($B39,Area_GDP_80_09,Seq!AF$1,FALSE)/10000),VLOOKUP($B39,Area_GDP_80_09,Seq!AF$1,FALSE)/10000,".")</f>
        <v>35749060.864105187</v>
      </c>
      <c r="BL39" s="27"/>
      <c r="BM39" s="27"/>
      <c r="BN39" s="27">
        <f>CNPop!A$48</f>
        <v>5.0000000000000001E-3</v>
      </c>
      <c r="BO39" s="27">
        <f>CNPop!B$48</f>
        <v>6.0000000000000001E-3</v>
      </c>
      <c r="BP39" s="27">
        <f>CNPop!C$48</f>
        <v>6.0000000000000001E-3</v>
      </c>
      <c r="BQ39" s="27">
        <f>CNPop!D$48</f>
        <v>7.0000000000000001E-3</v>
      </c>
      <c r="BR39" s="27">
        <f>CNPop!E$48</f>
        <v>7.0000000000000001E-3</v>
      </c>
      <c r="BS39" s="27">
        <f>CNPop!F$48</f>
        <v>8.0000000000000002E-3</v>
      </c>
      <c r="BT39" s="27">
        <f>CNPop!G$48</f>
        <v>8.9999999999999993E-3</v>
      </c>
      <c r="BU39" s="27">
        <f>CNPop!H$48</f>
        <v>0.01</v>
      </c>
      <c r="BV39" s="27">
        <f>CNPop!I$48</f>
        <v>1.0999999999999999E-2</v>
      </c>
      <c r="BW39" s="27">
        <f>CNPop!J$48</f>
        <v>1.2E-2</v>
      </c>
      <c r="BX39" s="27">
        <f>CNPop!K$48</f>
        <v>1.4E-2</v>
      </c>
      <c r="BY39" s="27">
        <f>CNPop!L$48</f>
        <v>1.6E-2</v>
      </c>
      <c r="BZ39" s="27">
        <f>CNPop!M$48</f>
        <v>1.7000000000000001E-2</v>
      </c>
      <c r="CA39" s="27">
        <f>CNPop!N$48</f>
        <v>1.9E-2</v>
      </c>
      <c r="CB39" s="27">
        <f>CNPop!O$48</f>
        <v>2.1000000000000001E-2</v>
      </c>
      <c r="CC39" s="27">
        <f>CNPop!P$48</f>
        <v>2.3E-2</v>
      </c>
      <c r="CD39" s="27">
        <f>CNPop!Q$48</f>
        <v>2.5999999999999999E-2</v>
      </c>
      <c r="CE39" s="27">
        <f>CNPop!R$48</f>
        <v>2.8000000000000001E-2</v>
      </c>
      <c r="CF39" s="27">
        <f>CNPop!S$48</f>
        <v>0.03</v>
      </c>
      <c r="CG39" s="27">
        <f>CNPop!T$48</f>
        <v>3.3000000000000002E-2</v>
      </c>
      <c r="CH39" s="27">
        <f>CNPop!U$48</f>
        <v>3.5999999999999997E-2</v>
      </c>
      <c r="CI39" s="27">
        <f>CNPop!V$48</f>
        <v>3.9E-2</v>
      </c>
      <c r="CJ39" s="27">
        <f>CNPop!W$48</f>
        <v>4.2000000000000003E-2</v>
      </c>
      <c r="CK39" s="27">
        <f>CNPop!X$48</f>
        <v>4.4999999999999998E-2</v>
      </c>
      <c r="CL39" s="27">
        <f>CNPop!Y$48</f>
        <v>4.9000000000000002E-2</v>
      </c>
      <c r="CM39" s="27">
        <f>CNPop!Z$48</f>
        <v>5.1999999999999998E-2</v>
      </c>
      <c r="CN39" s="27">
        <f>CNPop!AA$48</f>
        <v>5.6000000000000001E-2</v>
      </c>
      <c r="CO39" s="27">
        <f>CNPop!AB$48</f>
        <v>0.06</v>
      </c>
      <c r="CP39" s="27">
        <f>CNPop!AC$48</f>
        <v>6.3E-2</v>
      </c>
      <c r="CQ39" s="27"/>
      <c r="CR39" s="27">
        <f t="shared" si="38"/>
        <v>0.10277758759383709</v>
      </c>
      <c r="CS39" s="27">
        <f t="shared" si="39"/>
        <v>0.10277758759383709</v>
      </c>
      <c r="CT39" s="27">
        <f t="shared" si="40"/>
        <v>0.10277758759383709</v>
      </c>
      <c r="CU39" s="27">
        <f t="shared" si="41"/>
        <v>0.10277758759383709</v>
      </c>
      <c r="CV39" s="27">
        <f t="shared" si="42"/>
        <v>0.10277758759383709</v>
      </c>
      <c r="CW39" s="27">
        <f t="shared" si="43"/>
        <v>0.10277758759383709</v>
      </c>
      <c r="CX39" s="27">
        <f t="shared" si="44"/>
        <v>0.10277758759383709</v>
      </c>
      <c r="CY39" s="27">
        <f t="shared" si="45"/>
        <v>0.10277758759383709</v>
      </c>
      <c r="CZ39" s="27">
        <f t="shared" si="46"/>
        <v>0.10277758759383709</v>
      </c>
      <c r="DA39" s="27">
        <f t="shared" si="47"/>
        <v>0.10277758759383709</v>
      </c>
      <c r="DB39" s="27">
        <f t="shared" si="48"/>
        <v>0.10277758759383709</v>
      </c>
      <c r="DC39" s="27">
        <f t="shared" si="49"/>
        <v>0.10277758759383709</v>
      </c>
      <c r="DD39" s="27">
        <f t="shared" si="50"/>
        <v>0.10382382284140843</v>
      </c>
      <c r="DE39" s="27">
        <f t="shared" si="51"/>
        <v>0.10382382284140843</v>
      </c>
      <c r="DF39" s="27">
        <f t="shared" si="52"/>
        <v>0.10382382284140843</v>
      </c>
      <c r="DG39" s="27">
        <f t="shared" si="53"/>
        <v>0.10382382284140843</v>
      </c>
      <c r="DH39" s="27">
        <f t="shared" si="54"/>
        <v>0.10382382284140843</v>
      </c>
      <c r="DI39" s="27">
        <f t="shared" si="55"/>
        <v>0.10382382284140843</v>
      </c>
      <c r="DJ39" s="27">
        <f t="shared" si="56"/>
        <v>0.10382382284140843</v>
      </c>
      <c r="DK39" s="27">
        <f t="shared" si="57"/>
        <v>0.10350590707761016</v>
      </c>
      <c r="DL39" s="27">
        <f t="shared" si="58"/>
        <v>0.10284388203608515</v>
      </c>
      <c r="DM39" s="27">
        <f t="shared" si="59"/>
        <v>0.10174642657496091</v>
      </c>
      <c r="DN39" s="27">
        <f t="shared" si="60"/>
        <v>0.10017061137704997</v>
      </c>
      <c r="DO39" s="27">
        <f t="shared" si="61"/>
        <v>9.8205717927456401E-2</v>
      </c>
      <c r="DP39" s="27">
        <f t="shared" si="62"/>
        <v>9.6044275933669238E-2</v>
      </c>
      <c r="DQ39" s="27">
        <f t="shared" si="63"/>
        <v>9.3951657656966753E-2</v>
      </c>
      <c r="DR39" s="27">
        <f t="shared" si="64"/>
        <v>9.2121388202474064E-2</v>
      </c>
      <c r="DS39" s="27">
        <f t="shared" si="65"/>
        <v>9.0590021310690189E-2</v>
      </c>
      <c r="DT39" s="27">
        <f t="shared" si="36"/>
        <v>8.930992476959114E-2</v>
      </c>
      <c r="DU39" s="27" t="e">
        <f>IF(ISNA(VLOOKUP(CONCATENATE($B39,".SP.TER.TOTL.IN"),Area_pop_80_09,Seq!B$1,FALSE)),".",VLOOKUP(CONCATENATE($B39,".SP.TER.TOTL.IN"),Area_pop_80_09,Seq!B$1,FALSE)/VLOOKUP(CONCATENATE($B39,".SP.POP.TOTL"),Area_pop_80_09,Seq!B$1,FALSE))</f>
        <v>#VALUE!</v>
      </c>
      <c r="DV39" s="27" t="e">
        <f>IF(ISNA(VLOOKUP(CONCATENATE($B39,".SP.TER.TOTL.IN"),Area_pop_80_09,Seq!C$1,FALSE)),".",VLOOKUP(CONCATENATE($B39,".SP.TER.TOTL.IN"),Area_pop_80_09,Seq!C$1,FALSE)/VLOOKUP(CONCATENATE($B39,".SP.POP.TOTL"),Area_pop_80_09,Seq!C$1,FALSE))</f>
        <v>#VALUE!</v>
      </c>
      <c r="DW39" s="27" t="e">
        <f>IF(ISNA(VLOOKUP(CONCATENATE($B39,".SP.TER.TOTL.IN"),Area_pop_80_09,Seq!D$1,FALSE)),".",VLOOKUP(CONCATENATE($B39,".SP.TER.TOTL.IN"),Area_pop_80_09,Seq!D$1,FALSE)/VLOOKUP(CONCATENATE($B39,".SP.POP.TOTL"),Area_pop_80_09,Seq!D$1,FALSE))</f>
        <v>#VALUE!</v>
      </c>
      <c r="DX39" s="27" t="e">
        <f>IF(ISNA(VLOOKUP(CONCATENATE($B39,".SP.TER.TOTL.IN"),Area_pop_80_09,Seq!E$1,FALSE)),".",VLOOKUP(CONCATENATE($B39,".SP.TER.TOTL.IN"),Area_pop_80_09,Seq!E$1,FALSE)/VLOOKUP(CONCATENATE($B39,".SP.POP.TOTL"),Area_pop_80_09,Seq!E$1,FALSE))</f>
        <v>#VALUE!</v>
      </c>
      <c r="DY39" s="27" t="e">
        <f>IF(ISNA(VLOOKUP(CONCATENATE($B39,".SP.TER.TOTL.IN"),Area_pop_80_09,Seq!F$1,FALSE)),".",VLOOKUP(CONCATENATE($B39,".SP.TER.TOTL.IN"),Area_pop_80_09,Seq!F$1,FALSE)/VLOOKUP(CONCATENATE($B39,".SP.POP.TOTL"),Area_pop_80_09,Seq!F$1,FALSE))</f>
        <v>#VALUE!</v>
      </c>
      <c r="DZ39" s="27" t="e">
        <f>IF(ISNA(VLOOKUP(CONCATENATE($B39,".SP.TER.TOTL.IN"),Area_pop_80_09,Seq!G$1,FALSE)),".",VLOOKUP(CONCATENATE($B39,".SP.TER.TOTL.IN"),Area_pop_80_09,Seq!G$1,FALSE)/VLOOKUP(CONCATENATE($B39,".SP.POP.TOTL"),Area_pop_80_09,Seq!G$1,FALSE))</f>
        <v>#VALUE!</v>
      </c>
      <c r="EA39" s="27" t="e">
        <f>IF(ISNA(VLOOKUP(CONCATENATE($B39,".SP.TER.TOTL.IN"),Area_pop_80_09,Seq!H$1,FALSE)),".",VLOOKUP(CONCATENATE($B39,".SP.TER.TOTL.IN"),Area_pop_80_09,Seq!H$1,FALSE)/VLOOKUP(CONCATENATE($B39,".SP.POP.TOTL"),Area_pop_80_09,Seq!H$1,FALSE))</f>
        <v>#VALUE!</v>
      </c>
      <c r="EB39" s="27" t="e">
        <f>IF(ISNA(VLOOKUP(CONCATENATE($B39,".SP.TER.TOTL.IN"),Area_pop_80_09,Seq!I$1,FALSE)),".",VLOOKUP(CONCATENATE($B39,".SP.TER.TOTL.IN"),Area_pop_80_09,Seq!I$1,FALSE)/VLOOKUP(CONCATENATE($B39,".SP.POP.TOTL"),Area_pop_80_09,Seq!I$1,FALSE))</f>
        <v>#VALUE!</v>
      </c>
      <c r="EC39" s="27" t="e">
        <f>IF(ISNA(VLOOKUP(CONCATENATE($B39,".SP.TER.TOTL.IN"),Area_pop_80_09,Seq!J$1,FALSE)),".",VLOOKUP(CONCATENATE($B39,".SP.TER.TOTL.IN"),Area_pop_80_09,Seq!J$1,FALSE)/VLOOKUP(CONCATENATE($B39,".SP.POP.TOTL"),Area_pop_80_09,Seq!J$1,FALSE))</f>
        <v>#VALUE!</v>
      </c>
      <c r="ED39" s="27" t="e">
        <f>IF(ISNA(VLOOKUP(CONCATENATE($B39,".SP.TER.TOTL.IN"),Area_pop_80_09,Seq!K$1,FALSE)),".",VLOOKUP(CONCATENATE($B39,".SP.TER.TOTL.IN"),Area_pop_80_09,Seq!K$1,FALSE)/VLOOKUP(CONCATENATE($B39,".SP.POP.TOTL"),Area_pop_80_09,Seq!K$1,FALSE))</f>
        <v>#VALUE!</v>
      </c>
      <c r="EE39" s="27" t="e">
        <f>IF(ISNA(VLOOKUP(CONCATENATE($B39,".SP.TER.TOTL.IN"),Area_pop_80_09,Seq!L$1,FALSE)),".",VLOOKUP(CONCATENATE($B39,".SP.TER.TOTL.IN"),Area_pop_80_09,Seq!L$1,FALSE)/VLOOKUP(CONCATENATE($B39,".SP.POP.TOTL"),Area_pop_80_09,Seq!L$1,FALSE))</f>
        <v>#VALUE!</v>
      </c>
      <c r="EF39" s="27">
        <f>IF(ISNA(VLOOKUP(CONCATENATE($B39,".SP.TER.TOTL.IN"),Area_pop_80_09,Seq!M$1,FALSE)),".",VLOOKUP(CONCATENATE($B39,".SP.TER.TOTL.IN"),Area_pop_80_09,Seq!M$1,FALSE)/VLOOKUP(CONCATENATE($B39,".SP.POP.TOTL"),Area_pop_80_09,Seq!M$1,FALSE))</f>
        <v>0.10277758759383709</v>
      </c>
      <c r="EG39" s="27" t="e">
        <f>IF(ISNA(VLOOKUP(CONCATENATE($B39,".SP.TER.TOTL.IN"),Area_pop_80_09,Seq!N$1,FALSE)),".",VLOOKUP(CONCATENATE($B39,".SP.TER.TOTL.IN"),Area_pop_80_09,Seq!N$1,FALSE)/VLOOKUP(CONCATENATE($B39,".SP.POP.TOTL"),Area_pop_80_09,Seq!N$1,FALSE))</f>
        <v>#VALUE!</v>
      </c>
      <c r="EH39" s="27" t="e">
        <f>IF(ISNA(VLOOKUP(CONCATENATE($B39,".SP.TER.TOTL.IN"),Area_pop_80_09,Seq!O$1,FALSE)),".",VLOOKUP(CONCATENATE($B39,".SP.TER.TOTL.IN"),Area_pop_80_09,Seq!O$1,FALSE)/VLOOKUP(CONCATENATE($B39,".SP.POP.TOTL"),Area_pop_80_09,Seq!O$1,FALSE))</f>
        <v>#VALUE!</v>
      </c>
      <c r="EI39" s="27" t="e">
        <f>IF(ISNA(VLOOKUP(CONCATENATE($B39,".SP.TER.TOTL.IN"),Area_pop_80_09,Seq!P$1,FALSE)),".",VLOOKUP(CONCATENATE($B39,".SP.TER.TOTL.IN"),Area_pop_80_09,Seq!P$1,FALSE)/VLOOKUP(CONCATENATE($B39,".SP.POP.TOTL"),Area_pop_80_09,Seq!P$1,FALSE))</f>
        <v>#VALUE!</v>
      </c>
      <c r="EJ39" s="27" t="e">
        <f>IF(ISNA(VLOOKUP(CONCATENATE($B39,".SP.TER.TOTL.IN"),Area_pop_80_09,Seq!Q$1,FALSE)),".",VLOOKUP(CONCATENATE($B39,".SP.TER.TOTL.IN"),Area_pop_80_09,Seq!Q$1,FALSE)/VLOOKUP(CONCATENATE($B39,".SP.POP.TOTL"),Area_pop_80_09,Seq!Q$1,FALSE))</f>
        <v>#VALUE!</v>
      </c>
      <c r="EK39" s="27" t="e">
        <f>IF(ISNA(VLOOKUP(CONCATENATE($B39,".SP.TER.TOTL.IN"),Area_pop_80_09,Seq!R$1,FALSE)),".",VLOOKUP(CONCATENATE($B39,".SP.TER.TOTL.IN"),Area_pop_80_09,Seq!R$1,FALSE)/VLOOKUP(CONCATENATE($B39,".SP.POP.TOTL"),Area_pop_80_09,Seq!R$1,FALSE))</f>
        <v>#VALUE!</v>
      </c>
      <c r="EL39" s="27" t="e">
        <f>IF(ISNA(VLOOKUP(CONCATENATE($B39,".SP.TER.TOTL.IN"),Area_pop_80_09,Seq!S$1,FALSE)),".",VLOOKUP(CONCATENATE($B39,".SP.TER.TOTL.IN"),Area_pop_80_09,Seq!S$1,FALSE)/VLOOKUP(CONCATENATE($B39,".SP.POP.TOTL"),Area_pop_80_09,Seq!S$1,FALSE))</f>
        <v>#VALUE!</v>
      </c>
      <c r="EM39" s="27">
        <f>IF(ISNA(VLOOKUP(CONCATENATE($B39,".SP.TER.TOTL.IN"),Area_pop_80_09,Seq!T$1,FALSE)),".",VLOOKUP(CONCATENATE($B39,".SP.TER.TOTL.IN"),Area_pop_80_09,Seq!T$1,FALSE)/VLOOKUP(CONCATENATE($B39,".SP.POP.TOTL"),Area_pop_80_09,Seq!T$1,FALSE))</f>
        <v>0.10382382284140843</v>
      </c>
      <c r="EN39" s="27">
        <f>IF(ISNA(VLOOKUP(CONCATENATE($B39,".SP.TER.TOTL.IN"),Area_pop_80_09,Seq!U$1,FALSE)),".",VLOOKUP(CONCATENATE($B39,".SP.TER.TOTL.IN"),Area_pop_80_09,Seq!U$1,FALSE)/VLOOKUP(CONCATENATE($B39,".SP.POP.TOTL"),Area_pop_80_09,Seq!U$1,FALSE))</f>
        <v>0.10350590707761016</v>
      </c>
      <c r="EO39" s="27">
        <f>IF(ISNA(VLOOKUP(CONCATENATE($B39,".SP.TER.TOTL.IN"),Area_pop_80_09,Seq!V$1,FALSE)),".",VLOOKUP(CONCATENATE($B39,".SP.TER.TOTL.IN"),Area_pop_80_09,Seq!V$1,FALSE)/VLOOKUP(CONCATENATE($B39,".SP.POP.TOTL"),Area_pop_80_09,Seq!V$1,FALSE))</f>
        <v>0.10284388203608515</v>
      </c>
      <c r="EP39" s="27">
        <f>IF(ISNA(VLOOKUP(CONCATENATE($B39,".SP.TER.TOTL.IN"),Area_pop_80_09,Seq!W$1,FALSE)),".",VLOOKUP(CONCATENATE($B39,".SP.TER.TOTL.IN"),Area_pop_80_09,Seq!W$1,FALSE)/VLOOKUP(CONCATENATE($B39,".SP.POP.TOTL"),Area_pop_80_09,Seq!W$1,FALSE))</f>
        <v>0.10174642657496091</v>
      </c>
      <c r="EQ39" s="27">
        <f>IF(ISNA(VLOOKUP(CONCATENATE($B39,".SP.TER.TOTL.IN"),Area_pop_80_09,Seq!X$1,FALSE)),".",VLOOKUP(CONCATENATE($B39,".SP.TER.TOTL.IN"),Area_pop_80_09,Seq!X$1,FALSE)/VLOOKUP(CONCATENATE($B39,".SP.POP.TOTL"),Area_pop_80_09,Seq!X$1,FALSE))</f>
        <v>0.10017061137704997</v>
      </c>
      <c r="ER39" s="27">
        <f>IF(ISNA(VLOOKUP(CONCATENATE($B39,".SP.TER.TOTL.IN"),Area_pop_80_09,Seq!Y$1,FALSE)),".",VLOOKUP(CONCATENATE($B39,".SP.TER.TOTL.IN"),Area_pop_80_09,Seq!Y$1,FALSE)/VLOOKUP(CONCATENATE($B39,".SP.POP.TOTL"),Area_pop_80_09,Seq!Y$1,FALSE))</f>
        <v>9.8205717927456401E-2</v>
      </c>
      <c r="ES39" s="27">
        <f>IF(ISNA(VLOOKUP(CONCATENATE($B39,".SP.TER.TOTL.IN"),Area_pop_80_09,Seq!Z$1,FALSE)),".",VLOOKUP(CONCATENATE($B39,".SP.TER.TOTL.IN"),Area_pop_80_09,Seq!Z$1,FALSE)/VLOOKUP(CONCATENATE($B39,".SP.POP.TOTL"),Area_pop_80_09,Seq!Z$1,FALSE))</f>
        <v>9.6044275933669238E-2</v>
      </c>
      <c r="ET39" s="27">
        <f>IF(ISNA(VLOOKUP(CONCATENATE($B39,".SP.TER.TOTL.IN"),Area_pop_80_09,Seq!AA$1,FALSE)),".",VLOOKUP(CONCATENATE($B39,".SP.TER.TOTL.IN"),Area_pop_80_09,Seq!AA$1,FALSE)/VLOOKUP(CONCATENATE($B39,".SP.POP.TOTL"),Area_pop_80_09,Seq!AA$1,FALSE))</f>
        <v>9.3951657656966753E-2</v>
      </c>
      <c r="EU39" s="27">
        <f>IF(ISNA(VLOOKUP(CONCATENATE($B39,".SP.TER.TOTL.IN"),Area_pop_80_09,Seq!AB$1,FALSE)),".",VLOOKUP(CONCATENATE($B39,".SP.TER.TOTL.IN"),Area_pop_80_09,Seq!AB$1,FALSE)/VLOOKUP(CONCATENATE($B39,".SP.POP.TOTL"),Area_pop_80_09,Seq!AB$1,FALSE))</f>
        <v>9.2121388202474064E-2</v>
      </c>
      <c r="EV39" s="27">
        <f>IF(ISNA(VLOOKUP(CONCATENATE($B39,".SP.TER.TOTL.IN"),Area_pop_80_09,Seq!AC$1,FALSE)),".",VLOOKUP(CONCATENATE($B39,".SP.TER.TOTL.IN"),Area_pop_80_09,Seq!AC$1,FALSE)/VLOOKUP(CONCATENATE($B39,".SP.POP.TOTL"),Area_pop_80_09,Seq!AC$1,FALSE))</f>
        <v>9.0590021310690189E-2</v>
      </c>
      <c r="EW39" s="27">
        <f>IF(ISNA(VLOOKUP(CONCATENATE($B39,".SP.TER.TOTL.IN"),Area_pop_80_09,Seq!AD$1,FALSE)),".",VLOOKUP(CONCATENATE($B39,".SP.TER.TOTL.IN"),Area_pop_80_09,Seq!AD$1,FALSE)/VLOOKUP(CONCATENATE($B39,".SP.POP.TOTL"),Area_pop_80_09,Seq!AD$1,FALSE))</f>
        <v>8.930992476959114E-2</v>
      </c>
      <c r="EX39" s="27"/>
      <c r="EY39" s="27"/>
      <c r="EZ39" s="27">
        <f t="shared" si="66"/>
        <v>7.798737800282817E-4</v>
      </c>
      <c r="FA39" s="27">
        <f t="shared" si="67"/>
        <v>1.0697821766586938E-3</v>
      </c>
      <c r="FB39" s="27" t="str">
        <f t="shared" si="37"/>
        <v>.</v>
      </c>
      <c r="FC39" s="9">
        <f>IF(VLOOKUP($B39,EM_80!$B$1:$C$201,2,FALSE)&gt;0,VLOOKUP($B39,EM_80!$B$1:$C$201,2,FALSE),".")</f>
        <v>36000</v>
      </c>
      <c r="FD39" s="9">
        <f t="shared" si="68"/>
        <v>60000</v>
      </c>
      <c r="FE39" s="9" t="str">
        <f t="shared" si="32"/>
        <v>.</v>
      </c>
      <c r="FF39">
        <f t="shared" si="69"/>
        <v>46161316</v>
      </c>
      <c r="FG39">
        <f t="shared" si="70"/>
        <v>56086184</v>
      </c>
      <c r="FH39">
        <f t="shared" si="71"/>
        <v>66459578</v>
      </c>
      <c r="FJ39" s="9">
        <f>IF(ISNA(VLOOKUP($B39,Area_EM_90,Seq!C$1,FALSE)),".",VLOOKUP($B39,Area_EM_90,Seq!C$1,FALSE))</f>
        <v>0</v>
      </c>
      <c r="FK39" s="9">
        <f>IF(ISNA(VLOOKUP($B39,Area_EM_90,Seq!D$1,FALSE)),".",VLOOKUP($B39,Area_EM_90,Seq!D$1,FALSE))</f>
        <v>0</v>
      </c>
      <c r="FL39" s="9">
        <f>IF(ISNA(VLOOKUP($B39,Area_EM_90,Seq!E$1,FALSE)),".",VLOOKUP($B39,Area_EM_90,Seq!E$1,FALSE))</f>
        <v>0</v>
      </c>
      <c r="FM39" s="9">
        <f>IF(ISNA(VLOOKUP($B39,Area_EM_90,Seq!F$1,FALSE)),".",VLOOKUP($B39,Area_EM_90,Seq!F$1,FALSE))</f>
        <v>0</v>
      </c>
      <c r="FN39" s="9">
        <f>IF(ISNA(VLOOKUP($B39,Area_EM_90,Seq!G$1,FALSE)),".",VLOOKUP($B39,Area_EM_90,Seq!G$1,FALSE))</f>
        <v>24830000</v>
      </c>
      <c r="FO39" s="9">
        <f>IF(ISNA(VLOOKUP($B39,Area_EM_90,Seq!H$1,FALSE)),".",VLOOKUP($B39,Area_EM_90,Seq!H$1,FALSE))</f>
        <v>20633730</v>
      </c>
      <c r="FP39" s="9">
        <f>IF(ISNA(VLOOKUP($B39,Area_EM_90,Seq!I$1,FALSE)),".",VLOOKUP($B39,Area_EM_90,Seq!I$1,FALSE))</f>
        <v>2954770</v>
      </c>
      <c r="FQ39" s="9">
        <f>IF(ISNA(VLOOKUP($B39,Area_EM_90,Seq!J$1,FALSE)),".",VLOOKUP($B39,Area_EM_90,Seq!J$1,FALSE))</f>
        <v>1241500</v>
      </c>
      <c r="FR39" s="9">
        <f>IF(ISNA(VLOOKUP($B39,Area_EM_00,Seq!C$1,FALSE)),".",VLOOKUP($B39,Area_EM_00,Seq!C$1,FALSE))</f>
        <v>902</v>
      </c>
      <c r="FS39" s="9">
        <f>IF(ISNA(VLOOKUP($B39,Area_EM_00,Seq!D$1,FALSE)),".",VLOOKUP($B39,Area_EM_00,Seq!D$1,FALSE))</f>
        <v>279</v>
      </c>
      <c r="FT39" s="9">
        <f>IF(ISNA(VLOOKUP($B39,Area_EM_00,Seq!E$1,FALSE)),".",VLOOKUP($B39,Area_EM_00,Seq!E$1,FALSE))</f>
        <v>208</v>
      </c>
      <c r="FU39" s="9">
        <f>IF(ISNA(VLOOKUP($B39,Area_EM_00,Seq!F$1,FALSE)),".",VLOOKUP($B39,Area_EM_00,Seq!F$1,FALSE))</f>
        <v>415</v>
      </c>
      <c r="FV39" s="9">
        <f>IF(ISNA(VLOOKUP($B39,Area_EM_00,Seq!G$1,FALSE)),".",VLOOKUP($B39,Area_EM_00,Seq!G$1,FALSE))</f>
        <v>33130000</v>
      </c>
      <c r="FW39" s="9">
        <f>IF(ISNA(VLOOKUP($B39,Area_EM_00,Seq!H$1,FALSE)),".",VLOOKUP($B39,Area_EM_00,Seq!H$1,FALSE))</f>
        <v>25742010</v>
      </c>
      <c r="FX39" s="9">
        <f>IF(ISNA(VLOOKUP($B39,Area_EM_00,Seq!I$1,FALSE)),".",VLOOKUP($B39,Area_EM_00,Seq!I$1,FALSE))</f>
        <v>4571940</v>
      </c>
      <c r="FY39" s="9">
        <f>IF(ISNA(VLOOKUP($B39,Area_EM_00,Seq!J$1,FALSE)),".",VLOOKUP($B39,Area_EM_00,Seq!J$1,FALSE))</f>
        <v>2816050</v>
      </c>
      <c r="GA39" s="27"/>
    </row>
    <row r="40" spans="1:183">
      <c r="A40" s="25" t="s">
        <v>2410</v>
      </c>
      <c r="B40" s="26" t="str">
        <f t="shared" si="0"/>
        <v>UnitedArabEmirates</v>
      </c>
      <c r="C40" s="27">
        <f>GDP!C$42/10000</f>
        <v>18294194.281532999</v>
      </c>
      <c r="D40" s="27">
        <f>GDP!D$42/10000</f>
        <v>19245492.3841727</v>
      </c>
      <c r="E40" s="27">
        <f>GDP!E$42/10000</f>
        <v>20996832.1911324</v>
      </c>
      <c r="F40" s="27">
        <f>GDP!F$42/10000</f>
        <v>23285486.8999658</v>
      </c>
      <c r="G40" s="27">
        <f>GDP!G$42/10000</f>
        <v>26824880.9087606</v>
      </c>
      <c r="H40" s="27">
        <f>GDP!H$42/10000</f>
        <v>30446239.831443299</v>
      </c>
      <c r="I40" s="27">
        <f>GDP!I$42/10000</f>
        <v>33125508.936610304</v>
      </c>
      <c r="J40" s="27">
        <f>GDP!J$42/10000</f>
        <v>36968067.973257102</v>
      </c>
      <c r="K40" s="27">
        <f>GDP!K$42/10000</f>
        <v>41145459.654235199</v>
      </c>
      <c r="L40" s="27">
        <f>GDP!L$42/10000</f>
        <v>42832423.5000588</v>
      </c>
      <c r="M40" s="27">
        <f>GDP!M$42/10000</f>
        <v>44460055.593061104</v>
      </c>
      <c r="N40" s="27">
        <f>GDP!N$42/10000</f>
        <v>48550380.707622699</v>
      </c>
      <c r="O40" s="27">
        <f>GDP!O$42/10000</f>
        <v>55444534.768105105</v>
      </c>
      <c r="P40" s="27">
        <f>GDP!P$42/10000</f>
        <v>63206769.635639794</v>
      </c>
      <c r="Q40" s="27">
        <f>GDP!Q$42/10000</f>
        <v>71486856.457908601</v>
      </c>
      <c r="R40" s="27">
        <f>GDP!R$42/10000</f>
        <v>79278923.811820701</v>
      </c>
      <c r="S40" s="27">
        <f>GDP!S$42/10000</f>
        <v>87206816.193002701</v>
      </c>
      <c r="T40" s="27">
        <f>GDP!T$42/10000</f>
        <v>95317050.098951995</v>
      </c>
      <c r="U40" s="27">
        <f>GDP!U$42/10000</f>
        <v>102751780.00667</v>
      </c>
      <c r="V40" s="27">
        <f>GDP!V$42/10000</f>
        <v>110560915.287177</v>
      </c>
      <c r="W40" s="27">
        <f>GDP!W$42/10000</f>
        <v>119848032.17129999</v>
      </c>
      <c r="X40" s="27">
        <f>GDP!X$42/10000</f>
        <v>129795418.841518</v>
      </c>
      <c r="Y40" s="27">
        <f>GDP!Y$42/10000</f>
        <v>141606801.95609599</v>
      </c>
      <c r="Z40" s="27">
        <f>GDP!Z$42/10000</f>
        <v>155767482.15170601</v>
      </c>
      <c r="AA40" s="27">
        <f>GDP!AA$42/10000</f>
        <v>171499997.84902799</v>
      </c>
      <c r="AB40" s="27">
        <f>GDP!AB$42/10000</f>
        <v>189335997.62532699</v>
      </c>
      <c r="AC40" s="27">
        <f>GDP!AC$42/10000</f>
        <v>211298973.34986499</v>
      </c>
      <c r="AD40" s="27">
        <f>GDP!AD$42/10000</f>
        <v>238767839.88534701</v>
      </c>
      <c r="AE40" s="27">
        <f>GDP!AE$42/10000</f>
        <v>260256945.47502899</v>
      </c>
      <c r="AF40" s="27">
        <f>GDP!AF$42/10000</f>
        <v>293754553.91439533</v>
      </c>
      <c r="AG40" s="27"/>
      <c r="AH40" s="27">
        <f>IF(ISNUMBER(VLOOKUP($B40,Area_GDP_80_09,Seq!C$1,FALSE)/10000),VLOOKUP($B40,Area_GDP_80_09,Seq!C$1,FALSE)/10000,".")</f>
        <v>4731406.4026698796</v>
      </c>
      <c r="AI40" s="27">
        <f>IF(ISNUMBER(VLOOKUP($B40,Area_GDP_80_09,Seq!D$1,FALSE)/10000),VLOOKUP($B40,Area_GDP_80_09,Seq!D$1,FALSE)/10000,".")</f>
        <v>4865865.2768661594</v>
      </c>
      <c r="AJ40" s="27">
        <f>IF(ISNUMBER(VLOOKUP($B40,Area_GDP_80_09,Seq!E$1,FALSE)/10000),VLOOKUP($B40,Area_GDP_80_09,Seq!E$1,FALSE)/10000,".")</f>
        <v>4464402.8767687399</v>
      </c>
      <c r="AK40" s="27">
        <f>IF(ISNUMBER(VLOOKUP($B40,Area_GDP_80_09,Seq!F$1,FALSE)/10000),VLOOKUP($B40,Area_GDP_80_09,Seq!F$1,FALSE)/10000,".")</f>
        <v>4223658.4606846599</v>
      </c>
      <c r="AL40" s="27">
        <f>IF(ISNUMBER(VLOOKUP($B40,Area_GDP_80_09,Seq!G$1,FALSE)/10000),VLOOKUP($B40,Area_GDP_80_09,Seq!G$1,FALSE)/10000,".")</f>
        <v>4418417.9002023106</v>
      </c>
      <c r="AM40" s="27">
        <f>IF(ISNUMBER(VLOOKUP($B40,Area_GDP_80_09,Seq!H$1,FALSE)/10000),VLOOKUP($B40,Area_GDP_80_09,Seq!H$1,FALSE)/10000,".")</f>
        <v>4127984.1546414704</v>
      </c>
      <c r="AN40" s="27">
        <f>IF(ISNUMBER(VLOOKUP($B40,Area_GDP_80_09,Seq!I$1,FALSE)/10000),VLOOKUP($B40,Area_GDP_80_09,Seq!I$1,FALSE)/10000,".")</f>
        <v>3352610.5218313597</v>
      </c>
      <c r="AO40" s="27">
        <f>IF(ISNUMBER(VLOOKUP($B40,Area_GDP_80_09,Seq!J$1,FALSE)/10000),VLOOKUP($B40,Area_GDP_80_09,Seq!J$1,FALSE)/10000,".")</f>
        <v>3562432.82983702</v>
      </c>
      <c r="AP40" s="27">
        <f>IF(ISNUMBER(VLOOKUP($B40,Area_GDP_80_09,Seq!K$1,FALSE)/10000),VLOOKUP($B40,Area_GDP_80_09,Seq!K$1,FALSE)/10000,".")</f>
        <v>3476996.8015964599</v>
      </c>
      <c r="AQ40" s="27">
        <f>IF(ISNUMBER(VLOOKUP($B40,Area_GDP_80_09,Seq!L$1,FALSE)/10000),VLOOKUP($B40,Area_GDP_80_09,Seq!L$1,FALSE)/10000,".")</f>
        <v>3947707.0099871</v>
      </c>
      <c r="AR40" s="27">
        <f>IF(ISNUMBER(VLOOKUP($B40,Area_GDP_80_09,Seq!M$1,FALSE)/10000),VLOOKUP($B40,Area_GDP_80_09,Seq!M$1,FALSE)/10000,".")</f>
        <v>4639740.5432970198</v>
      </c>
      <c r="AS40" s="27">
        <f>IF(ISNUMBER(VLOOKUP($B40,Area_GDP_80_09,Seq!N$1,FALSE)/10000),VLOOKUP($B40,Area_GDP_80_09,Seq!N$1,FALSE)/10000,".")</f>
        <v>4649482.45280982</v>
      </c>
      <c r="AT40" s="27">
        <f>IF(ISNUMBER(VLOOKUP($B40,Area_GDP_80_09,Seq!O$1,FALSE)/10000),VLOOKUP($B40,Area_GDP_80_09,Seq!O$1,FALSE)/10000,".")</f>
        <v>4774557.3753946293</v>
      </c>
      <c r="AU40" s="27">
        <f>IF(ISNUMBER(VLOOKUP($B40,Area_GDP_80_09,Seq!P$1,FALSE)/10000),VLOOKUP($B40,Area_GDP_80_09,Seq!P$1,FALSE)/10000,".")</f>
        <v>4731585.3816205496</v>
      </c>
      <c r="AV40" s="27">
        <f>IF(ISNUMBER(VLOOKUP($B40,Area_GDP_80_09,Seq!Q$1,FALSE)/10000),VLOOKUP($B40,Area_GDP_80_09,Seq!Q$1,FALSE)/10000,".")</f>
        <v>5078671.1086140098</v>
      </c>
      <c r="AW40" s="27">
        <f>IF(ISNUMBER(VLOOKUP($B40,Area_GDP_80_09,Seq!R$1,FALSE)/10000),VLOOKUP($B40,Area_GDP_80_09,Seq!R$1,FALSE)/10000,".")</f>
        <v>5482203.1824773494</v>
      </c>
      <c r="AX40" s="27">
        <f>IF(ISNUMBER(VLOOKUP($B40,Area_GDP_80_09,Seq!S$1,FALSE)/10000),VLOOKUP($B40,Area_GDP_80_09,Seq!S$1,FALSE)/10000,".")</f>
        <v>5820357.9669523807</v>
      </c>
      <c r="AY40" s="27">
        <f>IF(ISNUMBER(VLOOKUP($B40,Area_GDP_80_09,Seq!T$1,FALSE)/10000),VLOOKUP($B40,Area_GDP_80_09,Seq!T$1,FALSE)/10000,".")</f>
        <v>6207842.2536659697</v>
      </c>
      <c r="AZ40" s="27">
        <f>IF(ISNUMBER(VLOOKUP($B40,Area_GDP_80_09,Seq!U$1,FALSE)/10000),VLOOKUP($B40,Area_GDP_80_09,Seq!U$1,FALSE)/10000,".")</f>
        <v>6472840.0606344501</v>
      </c>
      <c r="BA40" s="27">
        <f>IF(ISNUMBER(VLOOKUP($B40,Area_GDP_80_09,Seq!V$1,FALSE)/10000),VLOOKUP($B40,Area_GDP_80_09,Seq!V$1,FALSE)/10000,".")</f>
        <v>6724022.8160566296</v>
      </c>
      <c r="BB40" s="27">
        <f>IF(ISNUMBER(VLOOKUP($B40,Area_GDP_80_09,Seq!W$1,FALSE)/10000),VLOOKUP($B40,Area_GDP_80_09,Seq!W$1,FALSE)/10000,".")</f>
        <v>7059142.4755707309</v>
      </c>
      <c r="BC40" s="27">
        <f>IF(ISNUMBER(VLOOKUP($B40,Area_GDP_80_09,Seq!X$1,FALSE)/10000),VLOOKUP($B40,Area_GDP_80_09,Seq!X$1,FALSE)/10000,".")</f>
        <v>7179147.8976554302</v>
      </c>
      <c r="BD40" s="27">
        <f>IF(ISNUMBER(VLOOKUP($B40,Area_GDP_80_09,Seq!Y$1,FALSE)/10000),VLOOKUP($B40,Area_GDP_80_09,Seq!Y$1,FALSE)/10000,".")</f>
        <v>7365805.7429944705</v>
      </c>
      <c r="BE40" s="27">
        <f>IF(ISNUMBER(VLOOKUP($B40,Area_GDP_80_09,Seq!Z$1,FALSE)/10000),VLOOKUP($B40,Area_GDP_80_09,Seq!Z$1,FALSE)/10000,".")</f>
        <v>8242336.6264108196</v>
      </c>
      <c r="BF40" s="27">
        <f>IF(ISNUMBER(VLOOKUP($B40,Area_GDP_80_09,Seq!AA$1,FALSE)/10000),VLOOKUP($B40,Area_GDP_80_09,Seq!AA$1,FALSE)/10000,".")</f>
        <v>9041843.2791726701</v>
      </c>
      <c r="BG40" s="27">
        <f>IF(ISNUMBER(VLOOKUP($B40,Area_GDP_80_09,Seq!AB$1,FALSE)/10000),VLOOKUP($B40,Area_GDP_80_09,Seq!AB$1,FALSE)/10000,".")</f>
        <v>9783274.4280648194</v>
      </c>
      <c r="BH40" s="27">
        <f>IF(ISNUMBER(VLOOKUP($B40,Area_GDP_80_09,Seq!AC$1,FALSE)/10000),VLOOKUP($B40,Area_GDP_80_09,Seq!AC$1,FALSE)/10000,".")</f>
        <v>10702902.224302901</v>
      </c>
      <c r="BI40" s="27">
        <f>IF(ISNUMBER(VLOOKUP($B40,Area_GDP_80_09,Seq!AD$1,FALSE)/10000),VLOOKUP($B40,Area_GDP_80_09,Seq!AD$1,FALSE)/10000,".")</f>
        <v>11377185.064433999</v>
      </c>
      <c r="BJ40" s="27" t="str">
        <f>IF(ISNUMBER(VLOOKUP($B40,Area_GDP_80_09,Seq!AE$1,FALSE)/10000),VLOOKUP($B40,Area_GDP_80_09,Seq!AE$1,FALSE)/10000,".")</f>
        <v>.</v>
      </c>
      <c r="BK40" s="27">
        <f>IF(ISNUMBER(VLOOKUP($B40,Area_GDP_80_09,Seq!AF$1,FALSE)/10000),VLOOKUP($B40,Area_GDP_80_09,Seq!AF$1,FALSE)/10000,".")</f>
        <v>11775548.038123269</v>
      </c>
      <c r="BL40" s="27"/>
      <c r="BM40" s="27"/>
      <c r="BN40" s="27">
        <f>CNPop!A$48</f>
        <v>5.0000000000000001E-3</v>
      </c>
      <c r="BO40" s="27">
        <f>CNPop!B$48</f>
        <v>6.0000000000000001E-3</v>
      </c>
      <c r="BP40" s="27">
        <f>CNPop!C$48</f>
        <v>6.0000000000000001E-3</v>
      </c>
      <c r="BQ40" s="27">
        <f>CNPop!D$48</f>
        <v>7.0000000000000001E-3</v>
      </c>
      <c r="BR40" s="27">
        <f>CNPop!E$48</f>
        <v>7.0000000000000001E-3</v>
      </c>
      <c r="BS40" s="27">
        <f>CNPop!F$48</f>
        <v>8.0000000000000002E-3</v>
      </c>
      <c r="BT40" s="27">
        <f>CNPop!G$48</f>
        <v>8.9999999999999993E-3</v>
      </c>
      <c r="BU40" s="27">
        <f>CNPop!H$48</f>
        <v>0.01</v>
      </c>
      <c r="BV40" s="27">
        <f>CNPop!I$48</f>
        <v>1.0999999999999999E-2</v>
      </c>
      <c r="BW40" s="27">
        <f>CNPop!J$48</f>
        <v>1.2E-2</v>
      </c>
      <c r="BX40" s="27">
        <f>CNPop!K$48</f>
        <v>1.4E-2</v>
      </c>
      <c r="BY40" s="27">
        <f>CNPop!L$48</f>
        <v>1.6E-2</v>
      </c>
      <c r="BZ40" s="27">
        <f>CNPop!M$48</f>
        <v>1.7000000000000001E-2</v>
      </c>
      <c r="CA40" s="27">
        <f>CNPop!N$48</f>
        <v>1.9E-2</v>
      </c>
      <c r="CB40" s="27">
        <f>CNPop!O$48</f>
        <v>2.1000000000000001E-2</v>
      </c>
      <c r="CC40" s="27">
        <f>CNPop!P$48</f>
        <v>2.3E-2</v>
      </c>
      <c r="CD40" s="27">
        <f>CNPop!Q$48</f>
        <v>2.5999999999999999E-2</v>
      </c>
      <c r="CE40" s="27">
        <f>CNPop!R$48</f>
        <v>2.8000000000000001E-2</v>
      </c>
      <c r="CF40" s="27">
        <f>CNPop!S$48</f>
        <v>0.03</v>
      </c>
      <c r="CG40" s="27">
        <f>CNPop!T$48</f>
        <v>3.3000000000000002E-2</v>
      </c>
      <c r="CH40" s="27">
        <f>CNPop!U$48</f>
        <v>3.5999999999999997E-2</v>
      </c>
      <c r="CI40" s="27">
        <f>CNPop!V$48</f>
        <v>3.9E-2</v>
      </c>
      <c r="CJ40" s="27">
        <f>CNPop!W$48</f>
        <v>4.2000000000000003E-2</v>
      </c>
      <c r="CK40" s="27">
        <f>CNPop!X$48</f>
        <v>4.4999999999999998E-2</v>
      </c>
      <c r="CL40" s="27">
        <f>CNPop!Y$48</f>
        <v>4.9000000000000002E-2</v>
      </c>
      <c r="CM40" s="27">
        <f>CNPop!Z$48</f>
        <v>5.1999999999999998E-2</v>
      </c>
      <c r="CN40" s="27">
        <f>CNPop!AA$48</f>
        <v>5.6000000000000001E-2</v>
      </c>
      <c r="CO40" s="27">
        <f>CNPop!AB$48</f>
        <v>0.06</v>
      </c>
      <c r="CP40" s="27">
        <f>CNPop!AC$48</f>
        <v>6.3E-2</v>
      </c>
      <c r="CQ40" s="27"/>
      <c r="CR40" s="27">
        <f t="shared" si="38"/>
        <v>6.8468255973371139E-2</v>
      </c>
      <c r="CS40" s="27">
        <f t="shared" si="39"/>
        <v>6.8468255973371139E-2</v>
      </c>
      <c r="CT40" s="27">
        <f t="shared" si="40"/>
        <v>6.8468255973371139E-2</v>
      </c>
      <c r="CU40" s="27">
        <f t="shared" si="41"/>
        <v>6.8468255973371139E-2</v>
      </c>
      <c r="CV40" s="27">
        <f t="shared" si="42"/>
        <v>6.8468255973371139E-2</v>
      </c>
      <c r="CW40" s="27">
        <f t="shared" si="43"/>
        <v>6.8468255973371139E-2</v>
      </c>
      <c r="CX40" s="27">
        <f t="shared" si="44"/>
        <v>6.8468255973371139E-2</v>
      </c>
      <c r="CY40" s="27">
        <f t="shared" si="45"/>
        <v>6.8468255973371139E-2</v>
      </c>
      <c r="CZ40" s="27">
        <f t="shared" si="46"/>
        <v>6.8468255973371139E-2</v>
      </c>
      <c r="DA40" s="27">
        <f t="shared" si="47"/>
        <v>6.8468255973371139E-2</v>
      </c>
      <c r="DB40" s="27">
        <f t="shared" si="48"/>
        <v>6.8468255973371139E-2</v>
      </c>
      <c r="DC40" s="27">
        <f t="shared" si="49"/>
        <v>6.8468255973371139E-2</v>
      </c>
      <c r="DD40" s="27">
        <f t="shared" si="50"/>
        <v>7.4720550508848321E-2</v>
      </c>
      <c r="DE40" s="27">
        <f t="shared" si="51"/>
        <v>7.4720550508848321E-2</v>
      </c>
      <c r="DF40" s="27">
        <f t="shared" si="52"/>
        <v>7.4720550508848321E-2</v>
      </c>
      <c r="DG40" s="27">
        <f t="shared" si="53"/>
        <v>7.4720550508848321E-2</v>
      </c>
      <c r="DH40" s="27">
        <f t="shared" si="54"/>
        <v>7.4720550508848321E-2</v>
      </c>
      <c r="DI40" s="27">
        <f t="shared" si="55"/>
        <v>7.4720550508848321E-2</v>
      </c>
      <c r="DJ40" s="27">
        <f t="shared" si="56"/>
        <v>7.4720550508848321E-2</v>
      </c>
      <c r="DK40" s="27">
        <f t="shared" si="57"/>
        <v>7.4874993556368882E-2</v>
      </c>
      <c r="DL40" s="27">
        <f t="shared" si="58"/>
        <v>7.5338150629977146E-2</v>
      </c>
      <c r="DM40" s="27">
        <f t="shared" si="59"/>
        <v>7.6161271319182891E-2</v>
      </c>
      <c r="DN40" s="27">
        <f t="shared" si="60"/>
        <v>7.7584355915782069E-2</v>
      </c>
      <c r="DO40" s="27">
        <f t="shared" si="61"/>
        <v>7.940139040335932E-2</v>
      </c>
      <c r="DP40" s="27">
        <f t="shared" si="62"/>
        <v>8.078340352950629E-2</v>
      </c>
      <c r="DQ40" s="27">
        <f t="shared" si="63"/>
        <v>8.0715680385969102E-2</v>
      </c>
      <c r="DR40" s="27">
        <f t="shared" si="64"/>
        <v>7.8685195191441917E-2</v>
      </c>
      <c r="DS40" s="27">
        <f t="shared" si="65"/>
        <v>7.4430218934245479E-2</v>
      </c>
      <c r="DT40" s="27">
        <f t="shared" si="36"/>
        <v>6.8526745649602497E-2</v>
      </c>
      <c r="DU40" s="27" t="e">
        <f>IF(ISNA(VLOOKUP(CONCATENATE($B40,".SP.TER.TOTL.IN"),Area_pop_80_09,Seq!B$1,FALSE)),".",VLOOKUP(CONCATENATE($B40,".SP.TER.TOTL.IN"),Area_pop_80_09,Seq!B$1,FALSE)/VLOOKUP(CONCATENATE($B40,".SP.POP.TOTL"),Area_pop_80_09,Seq!B$1,FALSE))</f>
        <v>#VALUE!</v>
      </c>
      <c r="DV40" s="27" t="e">
        <f>IF(ISNA(VLOOKUP(CONCATENATE($B40,".SP.TER.TOTL.IN"),Area_pop_80_09,Seq!C$1,FALSE)),".",VLOOKUP(CONCATENATE($B40,".SP.TER.TOTL.IN"),Area_pop_80_09,Seq!C$1,FALSE)/VLOOKUP(CONCATENATE($B40,".SP.POP.TOTL"),Area_pop_80_09,Seq!C$1,FALSE))</f>
        <v>#VALUE!</v>
      </c>
      <c r="DW40" s="27" t="e">
        <f>IF(ISNA(VLOOKUP(CONCATENATE($B40,".SP.TER.TOTL.IN"),Area_pop_80_09,Seq!D$1,FALSE)),".",VLOOKUP(CONCATENATE($B40,".SP.TER.TOTL.IN"),Area_pop_80_09,Seq!D$1,FALSE)/VLOOKUP(CONCATENATE($B40,".SP.POP.TOTL"),Area_pop_80_09,Seq!D$1,FALSE))</f>
        <v>#VALUE!</v>
      </c>
      <c r="DX40" s="27" t="e">
        <f>IF(ISNA(VLOOKUP(CONCATENATE($B40,".SP.TER.TOTL.IN"),Area_pop_80_09,Seq!E$1,FALSE)),".",VLOOKUP(CONCATENATE($B40,".SP.TER.TOTL.IN"),Area_pop_80_09,Seq!E$1,FALSE)/VLOOKUP(CONCATENATE($B40,".SP.POP.TOTL"),Area_pop_80_09,Seq!E$1,FALSE))</f>
        <v>#VALUE!</v>
      </c>
      <c r="DY40" s="27" t="e">
        <f>IF(ISNA(VLOOKUP(CONCATENATE($B40,".SP.TER.TOTL.IN"),Area_pop_80_09,Seq!F$1,FALSE)),".",VLOOKUP(CONCATENATE($B40,".SP.TER.TOTL.IN"),Area_pop_80_09,Seq!F$1,FALSE)/VLOOKUP(CONCATENATE($B40,".SP.POP.TOTL"),Area_pop_80_09,Seq!F$1,FALSE))</f>
        <v>#VALUE!</v>
      </c>
      <c r="DZ40" s="27" t="e">
        <f>IF(ISNA(VLOOKUP(CONCATENATE($B40,".SP.TER.TOTL.IN"),Area_pop_80_09,Seq!G$1,FALSE)),".",VLOOKUP(CONCATENATE($B40,".SP.TER.TOTL.IN"),Area_pop_80_09,Seq!G$1,FALSE)/VLOOKUP(CONCATENATE($B40,".SP.POP.TOTL"),Area_pop_80_09,Seq!G$1,FALSE))</f>
        <v>#VALUE!</v>
      </c>
      <c r="EA40" s="27" t="e">
        <f>IF(ISNA(VLOOKUP(CONCATENATE($B40,".SP.TER.TOTL.IN"),Area_pop_80_09,Seq!H$1,FALSE)),".",VLOOKUP(CONCATENATE($B40,".SP.TER.TOTL.IN"),Area_pop_80_09,Seq!H$1,FALSE)/VLOOKUP(CONCATENATE($B40,".SP.POP.TOTL"),Area_pop_80_09,Seq!H$1,FALSE))</f>
        <v>#VALUE!</v>
      </c>
      <c r="EB40" s="27" t="e">
        <f>IF(ISNA(VLOOKUP(CONCATENATE($B40,".SP.TER.TOTL.IN"),Area_pop_80_09,Seq!I$1,FALSE)),".",VLOOKUP(CONCATENATE($B40,".SP.TER.TOTL.IN"),Area_pop_80_09,Seq!I$1,FALSE)/VLOOKUP(CONCATENATE($B40,".SP.POP.TOTL"),Area_pop_80_09,Seq!I$1,FALSE))</f>
        <v>#VALUE!</v>
      </c>
      <c r="EC40" s="27" t="e">
        <f>IF(ISNA(VLOOKUP(CONCATENATE($B40,".SP.TER.TOTL.IN"),Area_pop_80_09,Seq!J$1,FALSE)),".",VLOOKUP(CONCATENATE($B40,".SP.TER.TOTL.IN"),Area_pop_80_09,Seq!J$1,FALSE)/VLOOKUP(CONCATENATE($B40,".SP.POP.TOTL"),Area_pop_80_09,Seq!J$1,FALSE))</f>
        <v>#VALUE!</v>
      </c>
      <c r="ED40" s="27" t="e">
        <f>IF(ISNA(VLOOKUP(CONCATENATE($B40,".SP.TER.TOTL.IN"),Area_pop_80_09,Seq!K$1,FALSE)),".",VLOOKUP(CONCATENATE($B40,".SP.TER.TOTL.IN"),Area_pop_80_09,Seq!K$1,FALSE)/VLOOKUP(CONCATENATE($B40,".SP.POP.TOTL"),Area_pop_80_09,Seq!K$1,FALSE))</f>
        <v>#VALUE!</v>
      </c>
      <c r="EE40" s="27" t="e">
        <f>IF(ISNA(VLOOKUP(CONCATENATE($B40,".SP.TER.TOTL.IN"),Area_pop_80_09,Seq!L$1,FALSE)),".",VLOOKUP(CONCATENATE($B40,".SP.TER.TOTL.IN"),Area_pop_80_09,Seq!L$1,FALSE)/VLOOKUP(CONCATENATE($B40,".SP.POP.TOTL"),Area_pop_80_09,Seq!L$1,FALSE))</f>
        <v>#VALUE!</v>
      </c>
      <c r="EF40" s="27">
        <f>IF(ISNA(VLOOKUP(CONCATENATE($B40,".SP.TER.TOTL.IN"),Area_pop_80_09,Seq!M$1,FALSE)),".",VLOOKUP(CONCATENATE($B40,".SP.TER.TOTL.IN"),Area_pop_80_09,Seq!M$1,FALSE)/VLOOKUP(CONCATENATE($B40,".SP.POP.TOTL"),Area_pop_80_09,Seq!M$1,FALSE))</f>
        <v>6.8468255973371139E-2</v>
      </c>
      <c r="EG40" s="27" t="e">
        <f>IF(ISNA(VLOOKUP(CONCATENATE($B40,".SP.TER.TOTL.IN"),Area_pop_80_09,Seq!N$1,FALSE)),".",VLOOKUP(CONCATENATE($B40,".SP.TER.TOTL.IN"),Area_pop_80_09,Seq!N$1,FALSE)/VLOOKUP(CONCATENATE($B40,".SP.POP.TOTL"),Area_pop_80_09,Seq!N$1,FALSE))</f>
        <v>#VALUE!</v>
      </c>
      <c r="EH40" s="27" t="e">
        <f>IF(ISNA(VLOOKUP(CONCATENATE($B40,".SP.TER.TOTL.IN"),Area_pop_80_09,Seq!O$1,FALSE)),".",VLOOKUP(CONCATENATE($B40,".SP.TER.TOTL.IN"),Area_pop_80_09,Seq!O$1,FALSE)/VLOOKUP(CONCATENATE($B40,".SP.POP.TOTL"),Area_pop_80_09,Seq!O$1,FALSE))</f>
        <v>#VALUE!</v>
      </c>
      <c r="EI40" s="27" t="e">
        <f>IF(ISNA(VLOOKUP(CONCATENATE($B40,".SP.TER.TOTL.IN"),Area_pop_80_09,Seq!P$1,FALSE)),".",VLOOKUP(CONCATENATE($B40,".SP.TER.TOTL.IN"),Area_pop_80_09,Seq!P$1,FALSE)/VLOOKUP(CONCATENATE($B40,".SP.POP.TOTL"),Area_pop_80_09,Seq!P$1,FALSE))</f>
        <v>#VALUE!</v>
      </c>
      <c r="EJ40" s="27" t="e">
        <f>IF(ISNA(VLOOKUP(CONCATENATE($B40,".SP.TER.TOTL.IN"),Area_pop_80_09,Seq!Q$1,FALSE)),".",VLOOKUP(CONCATENATE($B40,".SP.TER.TOTL.IN"),Area_pop_80_09,Seq!Q$1,FALSE)/VLOOKUP(CONCATENATE($B40,".SP.POP.TOTL"),Area_pop_80_09,Seq!Q$1,FALSE))</f>
        <v>#VALUE!</v>
      </c>
      <c r="EK40" s="27" t="e">
        <f>IF(ISNA(VLOOKUP(CONCATENATE($B40,".SP.TER.TOTL.IN"),Area_pop_80_09,Seq!R$1,FALSE)),".",VLOOKUP(CONCATENATE($B40,".SP.TER.TOTL.IN"),Area_pop_80_09,Seq!R$1,FALSE)/VLOOKUP(CONCATENATE($B40,".SP.POP.TOTL"),Area_pop_80_09,Seq!R$1,FALSE))</f>
        <v>#VALUE!</v>
      </c>
      <c r="EL40" s="27" t="e">
        <f>IF(ISNA(VLOOKUP(CONCATENATE($B40,".SP.TER.TOTL.IN"),Area_pop_80_09,Seq!S$1,FALSE)),".",VLOOKUP(CONCATENATE($B40,".SP.TER.TOTL.IN"),Area_pop_80_09,Seq!S$1,FALSE)/VLOOKUP(CONCATENATE($B40,".SP.POP.TOTL"),Area_pop_80_09,Seq!S$1,FALSE))</f>
        <v>#VALUE!</v>
      </c>
      <c r="EM40" s="27">
        <f>IF(ISNA(VLOOKUP(CONCATENATE($B40,".SP.TER.TOTL.IN"),Area_pop_80_09,Seq!T$1,FALSE)),".",VLOOKUP(CONCATENATE($B40,".SP.TER.TOTL.IN"),Area_pop_80_09,Seq!T$1,FALSE)/VLOOKUP(CONCATENATE($B40,".SP.POP.TOTL"),Area_pop_80_09,Seq!T$1,FALSE))</f>
        <v>7.4720550508848321E-2</v>
      </c>
      <c r="EN40" s="27">
        <f>IF(ISNA(VLOOKUP(CONCATENATE($B40,".SP.TER.TOTL.IN"),Area_pop_80_09,Seq!U$1,FALSE)),".",VLOOKUP(CONCATENATE($B40,".SP.TER.TOTL.IN"),Area_pop_80_09,Seq!U$1,FALSE)/VLOOKUP(CONCATENATE($B40,".SP.POP.TOTL"),Area_pop_80_09,Seq!U$1,FALSE))</f>
        <v>7.4874993556368882E-2</v>
      </c>
      <c r="EO40" s="27">
        <f>IF(ISNA(VLOOKUP(CONCATENATE($B40,".SP.TER.TOTL.IN"),Area_pop_80_09,Seq!V$1,FALSE)),".",VLOOKUP(CONCATENATE($B40,".SP.TER.TOTL.IN"),Area_pop_80_09,Seq!V$1,FALSE)/VLOOKUP(CONCATENATE($B40,".SP.POP.TOTL"),Area_pop_80_09,Seq!V$1,FALSE))</f>
        <v>7.5338150629977146E-2</v>
      </c>
      <c r="EP40" s="27">
        <f>IF(ISNA(VLOOKUP(CONCATENATE($B40,".SP.TER.TOTL.IN"),Area_pop_80_09,Seq!W$1,FALSE)),".",VLOOKUP(CONCATENATE($B40,".SP.TER.TOTL.IN"),Area_pop_80_09,Seq!W$1,FALSE)/VLOOKUP(CONCATENATE($B40,".SP.POP.TOTL"),Area_pop_80_09,Seq!W$1,FALSE))</f>
        <v>7.6161271319182891E-2</v>
      </c>
      <c r="EQ40" s="27">
        <f>IF(ISNA(VLOOKUP(CONCATENATE($B40,".SP.TER.TOTL.IN"),Area_pop_80_09,Seq!X$1,FALSE)),".",VLOOKUP(CONCATENATE($B40,".SP.TER.TOTL.IN"),Area_pop_80_09,Seq!X$1,FALSE)/VLOOKUP(CONCATENATE($B40,".SP.POP.TOTL"),Area_pop_80_09,Seq!X$1,FALSE))</f>
        <v>7.7584355915782069E-2</v>
      </c>
      <c r="ER40" s="27">
        <f>IF(ISNA(VLOOKUP(CONCATENATE($B40,".SP.TER.TOTL.IN"),Area_pop_80_09,Seq!Y$1,FALSE)),".",VLOOKUP(CONCATENATE($B40,".SP.TER.TOTL.IN"),Area_pop_80_09,Seq!Y$1,FALSE)/VLOOKUP(CONCATENATE($B40,".SP.POP.TOTL"),Area_pop_80_09,Seq!Y$1,FALSE))</f>
        <v>7.940139040335932E-2</v>
      </c>
      <c r="ES40" s="27">
        <f>IF(ISNA(VLOOKUP(CONCATENATE($B40,".SP.TER.TOTL.IN"),Area_pop_80_09,Seq!Z$1,FALSE)),".",VLOOKUP(CONCATENATE($B40,".SP.TER.TOTL.IN"),Area_pop_80_09,Seq!Z$1,FALSE)/VLOOKUP(CONCATENATE($B40,".SP.POP.TOTL"),Area_pop_80_09,Seq!Z$1,FALSE))</f>
        <v>8.078340352950629E-2</v>
      </c>
      <c r="ET40" s="27">
        <f>IF(ISNA(VLOOKUP(CONCATENATE($B40,".SP.TER.TOTL.IN"),Area_pop_80_09,Seq!AA$1,FALSE)),".",VLOOKUP(CONCATENATE($B40,".SP.TER.TOTL.IN"),Area_pop_80_09,Seq!AA$1,FALSE)/VLOOKUP(CONCATENATE($B40,".SP.POP.TOTL"),Area_pop_80_09,Seq!AA$1,FALSE))</f>
        <v>8.0715680385969102E-2</v>
      </c>
      <c r="EU40" s="27">
        <f>IF(ISNA(VLOOKUP(CONCATENATE($B40,".SP.TER.TOTL.IN"),Area_pop_80_09,Seq!AB$1,FALSE)),".",VLOOKUP(CONCATENATE($B40,".SP.TER.TOTL.IN"),Area_pop_80_09,Seq!AB$1,FALSE)/VLOOKUP(CONCATENATE($B40,".SP.POP.TOTL"),Area_pop_80_09,Seq!AB$1,FALSE))</f>
        <v>7.8685195191441917E-2</v>
      </c>
      <c r="EV40" s="27">
        <f>IF(ISNA(VLOOKUP(CONCATENATE($B40,".SP.TER.TOTL.IN"),Area_pop_80_09,Seq!AC$1,FALSE)),".",VLOOKUP(CONCATENATE($B40,".SP.TER.TOTL.IN"),Area_pop_80_09,Seq!AC$1,FALSE)/VLOOKUP(CONCATENATE($B40,".SP.POP.TOTL"),Area_pop_80_09,Seq!AC$1,FALSE))</f>
        <v>7.4430218934245479E-2</v>
      </c>
      <c r="EW40" s="27">
        <f>IF(ISNA(VLOOKUP(CONCATENATE($B40,".SP.TER.TOTL.IN"),Area_pop_80_09,Seq!AD$1,FALSE)),".",VLOOKUP(CONCATENATE($B40,".SP.TER.TOTL.IN"),Area_pop_80_09,Seq!AD$1,FALSE)/VLOOKUP(CONCATENATE($B40,".SP.POP.TOTL"),Area_pop_80_09,Seq!AD$1,FALSE))</f>
        <v>6.8526745649602497E-2</v>
      </c>
      <c r="EX40" s="27"/>
      <c r="EY40" s="27"/>
      <c r="EZ40" s="27" t="str">
        <f t="shared" si="66"/>
        <v>.</v>
      </c>
      <c r="FA40" s="27" t="str">
        <f t="shared" si="67"/>
        <v>.</v>
      </c>
      <c r="FB40" s="27">
        <f t="shared" si="37"/>
        <v>5.5588943235659445E-2</v>
      </c>
      <c r="FC40" s="9" t="str">
        <f>IF(VLOOKUP($B40,EM_80!$B$1:$C$201,2,FALSE)&gt;0,VLOOKUP($B40,EM_80!$B$1:$C$201,2,FALSE),".")</f>
        <v>.</v>
      </c>
      <c r="FD40" s="9" t="str">
        <f t="shared" si="68"/>
        <v>.</v>
      </c>
      <c r="FE40" s="9">
        <f t="shared" si="32"/>
        <v>180000</v>
      </c>
      <c r="FF40">
        <f t="shared" si="69"/>
        <v>1015200</v>
      </c>
      <c r="FG40">
        <f t="shared" si="70"/>
        <v>1867083</v>
      </c>
      <c r="FH40">
        <f t="shared" si="71"/>
        <v>3238054</v>
      </c>
      <c r="FJ40" s="9" t="str">
        <f>IF(ISNA(VLOOKUP($B40,Area_EM_90,Seq!C$1,FALSE)),".",VLOOKUP($B40,Area_EM_90,Seq!C$1,FALSE))</f>
        <v>.</v>
      </c>
      <c r="FK40" s="9" t="str">
        <f>IF(ISNA(VLOOKUP($B40,Area_EM_90,Seq!D$1,FALSE)),".",VLOOKUP($B40,Area_EM_90,Seq!D$1,FALSE))</f>
        <v>.</v>
      </c>
      <c r="FL40" s="9" t="str">
        <f>IF(ISNA(VLOOKUP($B40,Area_EM_90,Seq!E$1,FALSE)),".",VLOOKUP($B40,Area_EM_90,Seq!E$1,FALSE))</f>
        <v>.</v>
      </c>
      <c r="FM40" s="9" t="str">
        <f>IF(ISNA(VLOOKUP($B40,Area_EM_90,Seq!F$1,FALSE)),".",VLOOKUP($B40,Area_EM_90,Seq!F$1,FALSE))</f>
        <v>.</v>
      </c>
      <c r="FN40" s="9" t="str">
        <f>IF(ISNA(VLOOKUP($B40,Area_EM_90,Seq!G$1,FALSE)),".",VLOOKUP($B40,Area_EM_90,Seq!G$1,FALSE))</f>
        <v>.</v>
      </c>
      <c r="FO40" s="9" t="str">
        <f>IF(ISNA(VLOOKUP($B40,Area_EM_90,Seq!H$1,FALSE)),".",VLOOKUP($B40,Area_EM_90,Seq!H$1,FALSE))</f>
        <v>.</v>
      </c>
      <c r="FP40" s="9" t="str">
        <f>IF(ISNA(VLOOKUP($B40,Area_EM_90,Seq!I$1,FALSE)),".",VLOOKUP($B40,Area_EM_90,Seq!I$1,FALSE))</f>
        <v>.</v>
      </c>
      <c r="FQ40" s="9" t="str">
        <f>IF(ISNA(VLOOKUP($B40,Area_EM_90,Seq!J$1,FALSE)),".",VLOOKUP($B40,Area_EM_90,Seq!J$1,FALSE))</f>
        <v>.</v>
      </c>
      <c r="FR40" s="9" t="str">
        <f>IF(ISNA(VLOOKUP($B40,Area_EM_00,Seq!C$1,FALSE)),".",VLOOKUP($B40,Area_EM_00,Seq!C$1,FALSE))</f>
        <v>.</v>
      </c>
      <c r="FS40" s="9" t="str">
        <f>IF(ISNA(VLOOKUP($B40,Area_EM_00,Seq!D$1,FALSE)),".",VLOOKUP($B40,Area_EM_00,Seq!D$1,FALSE))</f>
        <v>.</v>
      </c>
      <c r="FT40" s="9" t="str">
        <f>IF(ISNA(VLOOKUP($B40,Area_EM_00,Seq!E$1,FALSE)),".",VLOOKUP($B40,Area_EM_00,Seq!E$1,FALSE))</f>
        <v>.</v>
      </c>
      <c r="FU40" s="9" t="str">
        <f>IF(ISNA(VLOOKUP($B40,Area_EM_00,Seq!F$1,FALSE)),".",VLOOKUP($B40,Area_EM_00,Seq!F$1,FALSE))</f>
        <v>.</v>
      </c>
      <c r="FV40" s="9" t="str">
        <f>IF(ISNA(VLOOKUP($B40,Area_EM_00,Seq!G$1,FALSE)),".",VLOOKUP($B40,Area_EM_00,Seq!G$1,FALSE))</f>
        <v>.</v>
      </c>
      <c r="FW40" s="9" t="str">
        <f>IF(ISNA(VLOOKUP($B40,Area_EM_00,Seq!H$1,FALSE)),".",VLOOKUP($B40,Area_EM_00,Seq!H$1,FALSE))</f>
        <v>.</v>
      </c>
      <c r="FX40" s="9" t="str">
        <f>IF(ISNA(VLOOKUP($B40,Area_EM_00,Seq!I$1,FALSE)),".",VLOOKUP($B40,Area_EM_00,Seq!I$1,FALSE))</f>
        <v>.</v>
      </c>
      <c r="FY40" s="9" t="str">
        <f>IF(ISNA(VLOOKUP($B40,Area_EM_00,Seq!J$1,FALSE)),".",VLOOKUP($B40,Area_EM_00,Seq!J$1,FALSE))</f>
        <v>.</v>
      </c>
      <c r="GA40" s="27"/>
    </row>
    <row r="41" spans="1:183">
      <c r="A41" s="25" t="s">
        <v>2415</v>
      </c>
      <c r="B41" s="26" t="str">
        <f t="shared" si="0"/>
        <v>Yemen</v>
      </c>
      <c r="C41" s="27">
        <f>GDP!C$42/10000</f>
        <v>18294194.281532999</v>
      </c>
      <c r="D41" s="27">
        <f>GDP!D$42/10000</f>
        <v>19245492.3841727</v>
      </c>
      <c r="E41" s="27">
        <f>GDP!E$42/10000</f>
        <v>20996832.1911324</v>
      </c>
      <c r="F41" s="27">
        <f>GDP!F$42/10000</f>
        <v>23285486.8999658</v>
      </c>
      <c r="G41" s="27">
        <f>GDP!G$42/10000</f>
        <v>26824880.9087606</v>
      </c>
      <c r="H41" s="27">
        <f>GDP!H$42/10000</f>
        <v>30446239.831443299</v>
      </c>
      <c r="I41" s="27">
        <f>GDP!I$42/10000</f>
        <v>33125508.936610304</v>
      </c>
      <c r="J41" s="27">
        <f>GDP!J$42/10000</f>
        <v>36968067.973257102</v>
      </c>
      <c r="K41" s="27">
        <f>GDP!K$42/10000</f>
        <v>41145459.654235199</v>
      </c>
      <c r="L41" s="27">
        <f>GDP!L$42/10000</f>
        <v>42832423.5000588</v>
      </c>
      <c r="M41" s="27">
        <f>GDP!M$42/10000</f>
        <v>44460055.593061104</v>
      </c>
      <c r="N41" s="27">
        <f>GDP!N$42/10000</f>
        <v>48550380.707622699</v>
      </c>
      <c r="O41" s="27">
        <f>GDP!O$42/10000</f>
        <v>55444534.768105105</v>
      </c>
      <c r="P41" s="27">
        <f>GDP!P$42/10000</f>
        <v>63206769.635639794</v>
      </c>
      <c r="Q41" s="27">
        <f>GDP!Q$42/10000</f>
        <v>71486856.457908601</v>
      </c>
      <c r="R41" s="27">
        <f>GDP!R$42/10000</f>
        <v>79278923.811820701</v>
      </c>
      <c r="S41" s="27">
        <f>GDP!S$42/10000</f>
        <v>87206816.193002701</v>
      </c>
      <c r="T41" s="27">
        <f>GDP!T$42/10000</f>
        <v>95317050.098951995</v>
      </c>
      <c r="U41" s="27">
        <f>GDP!U$42/10000</f>
        <v>102751780.00667</v>
      </c>
      <c r="V41" s="27">
        <f>GDP!V$42/10000</f>
        <v>110560915.287177</v>
      </c>
      <c r="W41" s="27">
        <f>GDP!W$42/10000</f>
        <v>119848032.17129999</v>
      </c>
      <c r="X41" s="27">
        <f>GDP!X$42/10000</f>
        <v>129795418.841518</v>
      </c>
      <c r="Y41" s="27">
        <f>GDP!Y$42/10000</f>
        <v>141606801.95609599</v>
      </c>
      <c r="Z41" s="27">
        <f>GDP!Z$42/10000</f>
        <v>155767482.15170601</v>
      </c>
      <c r="AA41" s="27">
        <f>GDP!AA$42/10000</f>
        <v>171499997.84902799</v>
      </c>
      <c r="AB41" s="27">
        <f>GDP!AB$42/10000</f>
        <v>189335997.62532699</v>
      </c>
      <c r="AC41" s="27">
        <f>GDP!AC$42/10000</f>
        <v>211298973.34986499</v>
      </c>
      <c r="AD41" s="27">
        <f>GDP!AD$42/10000</f>
        <v>238767839.88534701</v>
      </c>
      <c r="AE41" s="27">
        <f>GDP!AE$42/10000</f>
        <v>260256945.47502899</v>
      </c>
      <c r="AF41" s="27">
        <f>GDP!AF$42/10000</f>
        <v>293754553.91439533</v>
      </c>
      <c r="AG41" s="27"/>
      <c r="AH41" s="27" t="str">
        <f>IF(ISNUMBER(VLOOKUP($B41,Area_GDP_80_09,Seq!C$1,FALSE)/10000),VLOOKUP($B41,Area_GDP_80_09,Seq!C$1,FALSE)/10000,".")</f>
        <v>.</v>
      </c>
      <c r="AI41" s="27" t="str">
        <f>IF(ISNUMBER(VLOOKUP($B41,Area_GDP_80_09,Seq!D$1,FALSE)/10000),VLOOKUP($B41,Area_GDP_80_09,Seq!D$1,FALSE)/10000,".")</f>
        <v>.</v>
      </c>
      <c r="AJ41" s="27" t="str">
        <f>IF(ISNUMBER(VLOOKUP($B41,Area_GDP_80_09,Seq!E$1,FALSE)/10000),VLOOKUP($B41,Area_GDP_80_09,Seq!E$1,FALSE)/10000,".")</f>
        <v>.</v>
      </c>
      <c r="AK41" s="27" t="str">
        <f>IF(ISNUMBER(VLOOKUP($B41,Area_GDP_80_09,Seq!F$1,FALSE)/10000),VLOOKUP($B41,Area_GDP_80_09,Seq!F$1,FALSE)/10000,".")</f>
        <v>.</v>
      </c>
      <c r="AL41" s="27" t="str">
        <f>IF(ISNUMBER(VLOOKUP($B41,Area_GDP_80_09,Seq!G$1,FALSE)/10000),VLOOKUP($B41,Area_GDP_80_09,Seq!G$1,FALSE)/10000,".")</f>
        <v>.</v>
      </c>
      <c r="AM41" s="27" t="str">
        <f>IF(ISNUMBER(VLOOKUP($B41,Area_GDP_80_09,Seq!H$1,FALSE)/10000),VLOOKUP($B41,Area_GDP_80_09,Seq!H$1,FALSE)/10000,".")</f>
        <v>.</v>
      </c>
      <c r="AN41" s="27" t="str">
        <f>IF(ISNUMBER(VLOOKUP($B41,Area_GDP_80_09,Seq!I$1,FALSE)/10000),VLOOKUP($B41,Area_GDP_80_09,Seq!I$1,FALSE)/10000,".")</f>
        <v>.</v>
      </c>
      <c r="AO41" s="27" t="str">
        <f>IF(ISNUMBER(VLOOKUP($B41,Area_GDP_80_09,Seq!J$1,FALSE)/10000),VLOOKUP($B41,Area_GDP_80_09,Seq!J$1,FALSE)/10000,".")</f>
        <v>.</v>
      </c>
      <c r="AP41" s="27" t="str">
        <f>IF(ISNUMBER(VLOOKUP($B41,Area_GDP_80_09,Seq!K$1,FALSE)/10000),VLOOKUP($B41,Area_GDP_80_09,Seq!K$1,FALSE)/10000,".")</f>
        <v>.</v>
      </c>
      <c r="AQ41" s="27" t="str">
        <f>IF(ISNUMBER(VLOOKUP($B41,Area_GDP_80_09,Seq!L$1,FALSE)/10000),VLOOKUP($B41,Area_GDP_80_09,Seq!L$1,FALSE)/10000,".")</f>
        <v>.</v>
      </c>
      <c r="AR41" s="27">
        <f>IF(ISNUMBER(VLOOKUP($B41,Area_GDP_80_09,Seq!M$1,FALSE)/10000),VLOOKUP($B41,Area_GDP_80_09,Seq!M$1,FALSE)/10000,".")</f>
        <v>550825.57145900198</v>
      </c>
      <c r="AS41" s="27">
        <f>IF(ISNUMBER(VLOOKUP($B41,Area_GDP_80_09,Seq!N$1,FALSE)/10000),VLOOKUP($B41,Area_GDP_80_09,Seq!N$1,FALSE)/10000,".")</f>
        <v>561668.84873126599</v>
      </c>
      <c r="AT41" s="27">
        <f>IF(ISNUMBER(VLOOKUP($B41,Area_GDP_80_09,Seq!O$1,FALSE)/10000),VLOOKUP($B41,Area_GDP_80_09,Seq!O$1,FALSE)/10000,".")</f>
        <v>608408.18797507894</v>
      </c>
      <c r="AU41" s="27">
        <f>IF(ISNUMBER(VLOOKUP($B41,Area_GDP_80_09,Seq!P$1,FALSE)/10000),VLOOKUP($B41,Area_GDP_80_09,Seq!P$1,FALSE)/10000,".")</f>
        <v>633160.49094363092</v>
      </c>
      <c r="AV41" s="27">
        <f>IF(ISNUMBER(VLOOKUP($B41,Area_GDP_80_09,Seq!Q$1,FALSE)/10000),VLOOKUP($B41,Area_GDP_80_09,Seq!Q$1,FALSE)/10000,".")</f>
        <v>646860.43158425996</v>
      </c>
      <c r="AW41" s="27">
        <f>IF(ISNUMBER(VLOOKUP($B41,Area_GDP_80_09,Seq!R$1,FALSE)/10000),VLOOKUP($B41,Area_GDP_80_09,Seq!R$1,FALSE)/10000,".")</f>
        <v>722197.26248358702</v>
      </c>
      <c r="AX41" s="27">
        <f>IF(ISNUMBER(VLOOKUP($B41,Area_GDP_80_09,Seq!S$1,FALSE)/10000),VLOOKUP($B41,Area_GDP_80_09,Seq!S$1,FALSE)/10000,".")</f>
        <v>765831.71897372999</v>
      </c>
      <c r="AY41" s="27">
        <f>IF(ISNUMBER(VLOOKUP($B41,Area_GDP_80_09,Seq!T$1,FALSE)/10000),VLOOKUP($B41,Area_GDP_80_09,Seq!T$1,FALSE)/10000,".")</f>
        <v>826736.93639646797</v>
      </c>
      <c r="AZ41" s="27">
        <f>IF(ISNUMBER(VLOOKUP($B41,Area_GDP_80_09,Seq!U$1,FALSE)/10000),VLOOKUP($B41,Area_GDP_80_09,Seq!U$1,FALSE)/10000,".")</f>
        <v>880234.8136115669</v>
      </c>
      <c r="BA41" s="27">
        <f>IF(ISNUMBER(VLOOKUP($B41,Area_GDP_80_09,Seq!V$1,FALSE)/10000),VLOOKUP($B41,Area_GDP_80_09,Seq!V$1,FALSE)/10000,".")</f>
        <v>904355.68533067801</v>
      </c>
      <c r="BB41" s="27">
        <f>IF(ISNUMBER(VLOOKUP($B41,Area_GDP_80_09,Seq!W$1,FALSE)/10000),VLOOKUP($B41,Area_GDP_80_09,Seq!W$1,FALSE)/10000,".")</f>
        <v>944147.33548522706</v>
      </c>
      <c r="BC41" s="27">
        <f>IF(ISNUMBER(VLOOKUP($B41,Area_GDP_80_09,Seq!X$1,FALSE)/10000),VLOOKUP($B41,Area_GDP_80_09,Seq!X$1,FALSE)/10000,".")</f>
        <v>987578.11291754805</v>
      </c>
      <c r="BD41" s="27">
        <f>IF(ISNUMBER(VLOOKUP($B41,Area_GDP_80_09,Seq!Y$1,FALSE)/10000),VLOOKUP($B41,Area_GDP_80_09,Seq!Y$1,FALSE)/10000,".")</f>
        <v>1026093.65932133</v>
      </c>
      <c r="BE41" s="27">
        <f>IF(ISNUMBER(VLOOKUP($B41,Area_GDP_80_09,Seq!Z$1,FALSE)/10000),VLOOKUP($B41,Area_GDP_80_09,Seq!Z$1,FALSE)/10000,".")</f>
        <v>1057902.56276029</v>
      </c>
      <c r="BF41" s="27">
        <f>IF(ISNUMBER(VLOOKUP($B41,Area_GDP_80_09,Seq!AA$1,FALSE)/10000),VLOOKUP($B41,Area_GDP_80_09,Seq!AA$1,FALSE)/10000,".")</f>
        <v>1099931.9736762</v>
      </c>
      <c r="BG41" s="27">
        <f>IF(ISNUMBER(VLOOKUP($B41,Area_GDP_80_09,Seq!AB$1,FALSE)/10000),VLOOKUP($B41,Area_GDP_80_09,Seq!AB$1,FALSE)/10000,".")</f>
        <v>1161429.1703244301</v>
      </c>
      <c r="BH41" s="27">
        <f>IF(ISNUMBER(VLOOKUP($B41,Area_GDP_80_09,Seq!AC$1,FALSE)/10000),VLOOKUP($B41,Area_GDP_80_09,Seq!AC$1,FALSE)/10000,".")</f>
        <v>1198594.8669899299</v>
      </c>
      <c r="BI41" s="27">
        <f>IF(ISNUMBER(VLOOKUP($B41,Area_GDP_80_09,Seq!AD$1,FALSE)/10000),VLOOKUP($B41,Area_GDP_80_09,Seq!AD$1,FALSE)/10000,".")</f>
        <v>1238148.4976016099</v>
      </c>
      <c r="BJ41" s="27">
        <f>IF(ISNUMBER(VLOOKUP($B41,Area_GDP_80_09,Seq!AE$1,FALSE)/10000),VLOOKUP($B41,Area_GDP_80_09,Seq!AE$1,FALSE)/10000,".")</f>
        <v>1286436.28921904</v>
      </c>
      <c r="BK41" s="27" t="str">
        <f>IF(ISNUMBER(VLOOKUP($B41,Area_GDP_80_09,Seq!AF$1,FALSE)/10000),VLOOKUP($B41,Area_GDP_80_09,Seq!AF$1,FALSE)/10000,".")</f>
        <v>.</v>
      </c>
      <c r="BL41" s="27"/>
      <c r="BM41" s="27"/>
      <c r="BN41" s="27">
        <f>CNPop!A$48</f>
        <v>5.0000000000000001E-3</v>
      </c>
      <c r="BO41" s="27">
        <f>CNPop!B$48</f>
        <v>6.0000000000000001E-3</v>
      </c>
      <c r="BP41" s="27">
        <f>CNPop!C$48</f>
        <v>6.0000000000000001E-3</v>
      </c>
      <c r="BQ41" s="27">
        <f>CNPop!D$48</f>
        <v>7.0000000000000001E-3</v>
      </c>
      <c r="BR41" s="27">
        <f>CNPop!E$48</f>
        <v>7.0000000000000001E-3</v>
      </c>
      <c r="BS41" s="27">
        <f>CNPop!F$48</f>
        <v>8.0000000000000002E-3</v>
      </c>
      <c r="BT41" s="27">
        <f>CNPop!G$48</f>
        <v>8.9999999999999993E-3</v>
      </c>
      <c r="BU41" s="27">
        <f>CNPop!H$48</f>
        <v>0.01</v>
      </c>
      <c r="BV41" s="27">
        <f>CNPop!I$48</f>
        <v>1.0999999999999999E-2</v>
      </c>
      <c r="BW41" s="27">
        <f>CNPop!J$48</f>
        <v>1.2E-2</v>
      </c>
      <c r="BX41" s="27">
        <f>CNPop!K$48</f>
        <v>1.4E-2</v>
      </c>
      <c r="BY41" s="27">
        <f>CNPop!L$48</f>
        <v>1.6E-2</v>
      </c>
      <c r="BZ41" s="27">
        <f>CNPop!M$48</f>
        <v>1.7000000000000001E-2</v>
      </c>
      <c r="CA41" s="27">
        <f>CNPop!N$48</f>
        <v>1.9E-2</v>
      </c>
      <c r="CB41" s="27">
        <f>CNPop!O$48</f>
        <v>2.1000000000000001E-2</v>
      </c>
      <c r="CC41" s="27">
        <f>CNPop!P$48</f>
        <v>2.3E-2</v>
      </c>
      <c r="CD41" s="27">
        <f>CNPop!Q$48</f>
        <v>2.5999999999999999E-2</v>
      </c>
      <c r="CE41" s="27">
        <f>CNPop!R$48</f>
        <v>2.8000000000000001E-2</v>
      </c>
      <c r="CF41" s="27">
        <f>CNPop!S$48</f>
        <v>0.03</v>
      </c>
      <c r="CG41" s="27">
        <f>CNPop!T$48</f>
        <v>3.3000000000000002E-2</v>
      </c>
      <c r="CH41" s="27">
        <f>CNPop!U$48</f>
        <v>3.5999999999999997E-2</v>
      </c>
      <c r="CI41" s="27">
        <f>CNPop!V$48</f>
        <v>3.9E-2</v>
      </c>
      <c r="CJ41" s="27">
        <f>CNPop!W$48</f>
        <v>4.2000000000000003E-2</v>
      </c>
      <c r="CK41" s="27">
        <f>CNPop!X$48</f>
        <v>4.4999999999999998E-2</v>
      </c>
      <c r="CL41" s="27">
        <f>CNPop!Y$48</f>
        <v>4.9000000000000002E-2</v>
      </c>
      <c r="CM41" s="27">
        <f>CNPop!Z$48</f>
        <v>5.1999999999999998E-2</v>
      </c>
      <c r="CN41" s="27">
        <f>CNPop!AA$48</f>
        <v>5.6000000000000001E-2</v>
      </c>
      <c r="CO41" s="27">
        <f>CNPop!AB$48</f>
        <v>0.06</v>
      </c>
      <c r="CP41" s="27">
        <f>CNPop!AC$48</f>
        <v>6.3E-2</v>
      </c>
      <c r="CQ41" s="27"/>
      <c r="CR41" s="27">
        <f t="shared" si="38"/>
        <v>8.9988601298145454E-2</v>
      </c>
      <c r="CS41" s="27">
        <f t="shared" si="39"/>
        <v>8.9988601298145454E-2</v>
      </c>
      <c r="CT41" s="27">
        <f t="shared" si="40"/>
        <v>8.9988601298145454E-2</v>
      </c>
      <c r="CU41" s="27">
        <f t="shared" si="41"/>
        <v>8.9988601298145454E-2</v>
      </c>
      <c r="CV41" s="27">
        <f t="shared" si="42"/>
        <v>8.9988601298145454E-2</v>
      </c>
      <c r="CW41" s="27">
        <f t="shared" si="43"/>
        <v>8.9988601298145454E-2</v>
      </c>
      <c r="CX41" s="27">
        <f t="shared" si="44"/>
        <v>8.9988601298145454E-2</v>
      </c>
      <c r="CY41" s="27">
        <f t="shared" si="45"/>
        <v>8.9988601298145454E-2</v>
      </c>
      <c r="CZ41" s="27">
        <f t="shared" si="46"/>
        <v>8.9988601298145454E-2</v>
      </c>
      <c r="DA41" s="27">
        <f t="shared" si="47"/>
        <v>8.9988601298145454E-2</v>
      </c>
      <c r="DB41" s="27">
        <f t="shared" si="48"/>
        <v>8.9988601298145454E-2</v>
      </c>
      <c r="DC41" s="27">
        <f t="shared" si="49"/>
        <v>8.9988601298145454E-2</v>
      </c>
      <c r="DD41" s="27">
        <f t="shared" si="50"/>
        <v>9.1941411066534279E-2</v>
      </c>
      <c r="DE41" s="27">
        <f t="shared" si="51"/>
        <v>9.1941411066534279E-2</v>
      </c>
      <c r="DF41" s="27">
        <f t="shared" si="52"/>
        <v>9.1941411066534279E-2</v>
      </c>
      <c r="DG41" s="27">
        <f t="shared" si="53"/>
        <v>9.1941411066534279E-2</v>
      </c>
      <c r="DH41" s="27">
        <f t="shared" si="54"/>
        <v>9.1941411066534279E-2</v>
      </c>
      <c r="DI41" s="27">
        <f t="shared" si="55"/>
        <v>9.1941411066534279E-2</v>
      </c>
      <c r="DJ41" s="27">
        <f t="shared" si="56"/>
        <v>9.1941411066534279E-2</v>
      </c>
      <c r="DK41" s="27">
        <f t="shared" si="57"/>
        <v>9.1941411066534279E-2</v>
      </c>
      <c r="DL41" s="27">
        <f t="shared" si="58"/>
        <v>9.3789409403383053E-2</v>
      </c>
      <c r="DM41" s="27">
        <f t="shared" si="59"/>
        <v>9.5572685765806575E-2</v>
      </c>
      <c r="DN41" s="27">
        <f t="shared" si="60"/>
        <v>9.7286759007518292E-2</v>
      </c>
      <c r="DO41" s="27">
        <f t="shared" si="61"/>
        <v>9.8918372587967651E-2</v>
      </c>
      <c r="DP41" s="27">
        <f t="shared" si="62"/>
        <v>0.10043739013474781</v>
      </c>
      <c r="DQ41" s="27">
        <f t="shared" si="63"/>
        <v>0.10181713088262519</v>
      </c>
      <c r="DR41" s="27">
        <f t="shared" si="64"/>
        <v>0.10302857988472509</v>
      </c>
      <c r="DS41" s="27">
        <f t="shared" si="65"/>
        <v>0.10405398354129222</v>
      </c>
      <c r="DT41" s="27">
        <f t="shared" si="36"/>
        <v>0.10488912723189303</v>
      </c>
      <c r="DU41" s="27" t="e">
        <f>IF(ISNA(VLOOKUP(CONCATENATE($B41,".SP.TER.TOTL.IN"),Area_pop_80_09,Seq!B$1,FALSE)),".",VLOOKUP(CONCATENATE($B41,".SP.TER.TOTL.IN"),Area_pop_80_09,Seq!B$1,FALSE)/VLOOKUP(CONCATENATE($B41,".SP.POP.TOTL"),Area_pop_80_09,Seq!B$1,FALSE))</f>
        <v>#VALUE!</v>
      </c>
      <c r="DV41" s="27" t="e">
        <f>IF(ISNA(VLOOKUP(CONCATENATE($B41,".SP.TER.TOTL.IN"),Area_pop_80_09,Seq!C$1,FALSE)),".",VLOOKUP(CONCATENATE($B41,".SP.TER.TOTL.IN"),Area_pop_80_09,Seq!C$1,FALSE)/VLOOKUP(CONCATENATE($B41,".SP.POP.TOTL"),Area_pop_80_09,Seq!C$1,FALSE))</f>
        <v>#VALUE!</v>
      </c>
      <c r="DW41" s="27" t="e">
        <f>IF(ISNA(VLOOKUP(CONCATENATE($B41,".SP.TER.TOTL.IN"),Area_pop_80_09,Seq!D$1,FALSE)),".",VLOOKUP(CONCATENATE($B41,".SP.TER.TOTL.IN"),Area_pop_80_09,Seq!D$1,FALSE)/VLOOKUP(CONCATENATE($B41,".SP.POP.TOTL"),Area_pop_80_09,Seq!D$1,FALSE))</f>
        <v>#VALUE!</v>
      </c>
      <c r="DX41" s="27" t="e">
        <f>IF(ISNA(VLOOKUP(CONCATENATE($B41,".SP.TER.TOTL.IN"),Area_pop_80_09,Seq!E$1,FALSE)),".",VLOOKUP(CONCATENATE($B41,".SP.TER.TOTL.IN"),Area_pop_80_09,Seq!E$1,FALSE)/VLOOKUP(CONCATENATE($B41,".SP.POP.TOTL"),Area_pop_80_09,Seq!E$1,FALSE))</f>
        <v>#VALUE!</v>
      </c>
      <c r="DY41" s="27" t="e">
        <f>IF(ISNA(VLOOKUP(CONCATENATE($B41,".SP.TER.TOTL.IN"),Area_pop_80_09,Seq!F$1,FALSE)),".",VLOOKUP(CONCATENATE($B41,".SP.TER.TOTL.IN"),Area_pop_80_09,Seq!F$1,FALSE)/VLOOKUP(CONCATENATE($B41,".SP.POP.TOTL"),Area_pop_80_09,Seq!F$1,FALSE))</f>
        <v>#VALUE!</v>
      </c>
      <c r="DZ41" s="27" t="e">
        <f>IF(ISNA(VLOOKUP(CONCATENATE($B41,".SP.TER.TOTL.IN"),Area_pop_80_09,Seq!G$1,FALSE)),".",VLOOKUP(CONCATENATE($B41,".SP.TER.TOTL.IN"),Area_pop_80_09,Seq!G$1,FALSE)/VLOOKUP(CONCATENATE($B41,".SP.POP.TOTL"),Area_pop_80_09,Seq!G$1,FALSE))</f>
        <v>#VALUE!</v>
      </c>
      <c r="EA41" s="27" t="e">
        <f>IF(ISNA(VLOOKUP(CONCATENATE($B41,".SP.TER.TOTL.IN"),Area_pop_80_09,Seq!H$1,FALSE)),".",VLOOKUP(CONCATENATE($B41,".SP.TER.TOTL.IN"),Area_pop_80_09,Seq!H$1,FALSE)/VLOOKUP(CONCATENATE($B41,".SP.POP.TOTL"),Area_pop_80_09,Seq!H$1,FALSE))</f>
        <v>#VALUE!</v>
      </c>
      <c r="EB41" s="27" t="e">
        <f>IF(ISNA(VLOOKUP(CONCATENATE($B41,".SP.TER.TOTL.IN"),Area_pop_80_09,Seq!I$1,FALSE)),".",VLOOKUP(CONCATENATE($B41,".SP.TER.TOTL.IN"),Area_pop_80_09,Seq!I$1,FALSE)/VLOOKUP(CONCATENATE($B41,".SP.POP.TOTL"),Area_pop_80_09,Seq!I$1,FALSE))</f>
        <v>#VALUE!</v>
      </c>
      <c r="EC41" s="27" t="e">
        <f>IF(ISNA(VLOOKUP(CONCATENATE($B41,".SP.TER.TOTL.IN"),Area_pop_80_09,Seq!J$1,FALSE)),".",VLOOKUP(CONCATENATE($B41,".SP.TER.TOTL.IN"),Area_pop_80_09,Seq!J$1,FALSE)/VLOOKUP(CONCATENATE($B41,".SP.POP.TOTL"),Area_pop_80_09,Seq!J$1,FALSE))</f>
        <v>#VALUE!</v>
      </c>
      <c r="ED41" s="27" t="e">
        <f>IF(ISNA(VLOOKUP(CONCATENATE($B41,".SP.TER.TOTL.IN"),Area_pop_80_09,Seq!K$1,FALSE)),".",VLOOKUP(CONCATENATE($B41,".SP.TER.TOTL.IN"),Area_pop_80_09,Seq!K$1,FALSE)/VLOOKUP(CONCATENATE($B41,".SP.POP.TOTL"),Area_pop_80_09,Seq!K$1,FALSE))</f>
        <v>#VALUE!</v>
      </c>
      <c r="EE41" s="27" t="e">
        <f>IF(ISNA(VLOOKUP(CONCATENATE($B41,".SP.TER.TOTL.IN"),Area_pop_80_09,Seq!L$1,FALSE)),".",VLOOKUP(CONCATENATE($B41,".SP.TER.TOTL.IN"),Area_pop_80_09,Seq!L$1,FALSE)/VLOOKUP(CONCATENATE($B41,".SP.POP.TOTL"),Area_pop_80_09,Seq!L$1,FALSE))</f>
        <v>#VALUE!</v>
      </c>
      <c r="EF41" s="27">
        <f>IF(ISNA(VLOOKUP(CONCATENATE($B41,".SP.TER.TOTL.IN"),Area_pop_80_09,Seq!M$1,FALSE)),".",VLOOKUP(CONCATENATE($B41,".SP.TER.TOTL.IN"),Area_pop_80_09,Seq!M$1,FALSE)/VLOOKUP(CONCATENATE($B41,".SP.POP.TOTL"),Area_pop_80_09,Seq!M$1,FALSE))</f>
        <v>8.9988601298145454E-2</v>
      </c>
      <c r="EG41" s="27" t="e">
        <f>IF(ISNA(VLOOKUP(CONCATENATE($B41,".SP.TER.TOTL.IN"),Area_pop_80_09,Seq!N$1,FALSE)),".",VLOOKUP(CONCATENATE($B41,".SP.TER.TOTL.IN"),Area_pop_80_09,Seq!N$1,FALSE)/VLOOKUP(CONCATENATE($B41,".SP.POP.TOTL"),Area_pop_80_09,Seq!N$1,FALSE))</f>
        <v>#VALUE!</v>
      </c>
      <c r="EH41" s="27" t="e">
        <f>IF(ISNA(VLOOKUP(CONCATENATE($B41,".SP.TER.TOTL.IN"),Area_pop_80_09,Seq!O$1,FALSE)),".",VLOOKUP(CONCATENATE($B41,".SP.TER.TOTL.IN"),Area_pop_80_09,Seq!O$1,FALSE)/VLOOKUP(CONCATENATE($B41,".SP.POP.TOTL"),Area_pop_80_09,Seq!O$1,FALSE))</f>
        <v>#VALUE!</v>
      </c>
      <c r="EI41" s="27" t="e">
        <f>IF(ISNA(VLOOKUP(CONCATENATE($B41,".SP.TER.TOTL.IN"),Area_pop_80_09,Seq!P$1,FALSE)),".",VLOOKUP(CONCATENATE($B41,".SP.TER.TOTL.IN"),Area_pop_80_09,Seq!P$1,FALSE)/VLOOKUP(CONCATENATE($B41,".SP.POP.TOTL"),Area_pop_80_09,Seq!P$1,FALSE))</f>
        <v>#VALUE!</v>
      </c>
      <c r="EJ41" s="27" t="e">
        <f>IF(ISNA(VLOOKUP(CONCATENATE($B41,".SP.TER.TOTL.IN"),Area_pop_80_09,Seq!Q$1,FALSE)),".",VLOOKUP(CONCATENATE($B41,".SP.TER.TOTL.IN"),Area_pop_80_09,Seq!Q$1,FALSE)/VLOOKUP(CONCATENATE($B41,".SP.POP.TOTL"),Area_pop_80_09,Seq!Q$1,FALSE))</f>
        <v>#VALUE!</v>
      </c>
      <c r="EK41" s="27" t="e">
        <f>IF(ISNA(VLOOKUP(CONCATENATE($B41,".SP.TER.TOTL.IN"),Area_pop_80_09,Seq!R$1,FALSE)),".",VLOOKUP(CONCATENATE($B41,".SP.TER.TOTL.IN"),Area_pop_80_09,Seq!R$1,FALSE)/VLOOKUP(CONCATENATE($B41,".SP.POP.TOTL"),Area_pop_80_09,Seq!R$1,FALSE))</f>
        <v>#VALUE!</v>
      </c>
      <c r="EL41" s="27" t="e">
        <f>IF(ISNA(VLOOKUP(CONCATENATE($B41,".SP.TER.TOTL.IN"),Area_pop_80_09,Seq!S$1,FALSE)),".",VLOOKUP(CONCATENATE($B41,".SP.TER.TOTL.IN"),Area_pop_80_09,Seq!S$1,FALSE)/VLOOKUP(CONCATENATE($B41,".SP.POP.TOTL"),Area_pop_80_09,Seq!S$1,FALSE))</f>
        <v>#VALUE!</v>
      </c>
      <c r="EM41" s="27" t="e">
        <f>IF(ISNA(VLOOKUP(CONCATENATE($B41,".SP.TER.TOTL.IN"),Area_pop_80_09,Seq!T$1,FALSE)),".",VLOOKUP(CONCATENATE($B41,".SP.TER.TOTL.IN"),Area_pop_80_09,Seq!T$1,FALSE)/VLOOKUP(CONCATENATE($B41,".SP.POP.TOTL"),Area_pop_80_09,Seq!T$1,FALSE))</f>
        <v>#VALUE!</v>
      </c>
      <c r="EN41" s="27">
        <f>IF(ISNA(VLOOKUP(CONCATENATE($B41,".SP.TER.TOTL.IN"),Area_pop_80_09,Seq!U$1,FALSE)),".",VLOOKUP(CONCATENATE($B41,".SP.TER.TOTL.IN"),Area_pop_80_09,Seq!U$1,FALSE)/VLOOKUP(CONCATENATE($B41,".SP.POP.TOTL"),Area_pop_80_09,Seq!U$1,FALSE))</f>
        <v>9.1941411066534279E-2</v>
      </c>
      <c r="EO41" s="27">
        <f>IF(ISNA(VLOOKUP(CONCATENATE($B41,".SP.TER.TOTL.IN"),Area_pop_80_09,Seq!V$1,FALSE)),".",VLOOKUP(CONCATENATE($B41,".SP.TER.TOTL.IN"),Area_pop_80_09,Seq!V$1,FALSE)/VLOOKUP(CONCATENATE($B41,".SP.POP.TOTL"),Area_pop_80_09,Seq!V$1,FALSE))</f>
        <v>9.3789409403383053E-2</v>
      </c>
      <c r="EP41" s="27">
        <f>IF(ISNA(VLOOKUP(CONCATENATE($B41,".SP.TER.TOTL.IN"),Area_pop_80_09,Seq!W$1,FALSE)),".",VLOOKUP(CONCATENATE($B41,".SP.TER.TOTL.IN"),Area_pop_80_09,Seq!W$1,FALSE)/VLOOKUP(CONCATENATE($B41,".SP.POP.TOTL"),Area_pop_80_09,Seq!W$1,FALSE))</f>
        <v>9.5572685765806575E-2</v>
      </c>
      <c r="EQ41" s="27">
        <f>IF(ISNA(VLOOKUP(CONCATENATE($B41,".SP.TER.TOTL.IN"),Area_pop_80_09,Seq!X$1,FALSE)),".",VLOOKUP(CONCATENATE($B41,".SP.TER.TOTL.IN"),Area_pop_80_09,Seq!X$1,FALSE)/VLOOKUP(CONCATENATE($B41,".SP.POP.TOTL"),Area_pop_80_09,Seq!X$1,FALSE))</f>
        <v>9.7286759007518292E-2</v>
      </c>
      <c r="ER41" s="27">
        <f>IF(ISNA(VLOOKUP(CONCATENATE($B41,".SP.TER.TOTL.IN"),Area_pop_80_09,Seq!Y$1,FALSE)),".",VLOOKUP(CONCATENATE($B41,".SP.TER.TOTL.IN"),Area_pop_80_09,Seq!Y$1,FALSE)/VLOOKUP(CONCATENATE($B41,".SP.POP.TOTL"),Area_pop_80_09,Seq!Y$1,FALSE))</f>
        <v>9.8918372587967651E-2</v>
      </c>
      <c r="ES41" s="27">
        <f>IF(ISNA(VLOOKUP(CONCATENATE($B41,".SP.TER.TOTL.IN"),Area_pop_80_09,Seq!Z$1,FALSE)),".",VLOOKUP(CONCATENATE($B41,".SP.TER.TOTL.IN"),Area_pop_80_09,Seq!Z$1,FALSE)/VLOOKUP(CONCATENATE($B41,".SP.POP.TOTL"),Area_pop_80_09,Seq!Z$1,FALSE))</f>
        <v>0.10043739013474781</v>
      </c>
      <c r="ET41" s="27">
        <f>IF(ISNA(VLOOKUP(CONCATENATE($B41,".SP.TER.TOTL.IN"),Area_pop_80_09,Seq!AA$1,FALSE)),".",VLOOKUP(CONCATENATE($B41,".SP.TER.TOTL.IN"),Area_pop_80_09,Seq!AA$1,FALSE)/VLOOKUP(CONCATENATE($B41,".SP.POP.TOTL"),Area_pop_80_09,Seq!AA$1,FALSE))</f>
        <v>0.10181713088262519</v>
      </c>
      <c r="EU41" s="27">
        <f>IF(ISNA(VLOOKUP(CONCATENATE($B41,".SP.TER.TOTL.IN"),Area_pop_80_09,Seq!AB$1,FALSE)),".",VLOOKUP(CONCATENATE($B41,".SP.TER.TOTL.IN"),Area_pop_80_09,Seq!AB$1,FALSE)/VLOOKUP(CONCATENATE($B41,".SP.POP.TOTL"),Area_pop_80_09,Seq!AB$1,FALSE))</f>
        <v>0.10302857988472509</v>
      </c>
      <c r="EV41" s="27">
        <f>IF(ISNA(VLOOKUP(CONCATENATE($B41,".SP.TER.TOTL.IN"),Area_pop_80_09,Seq!AC$1,FALSE)),".",VLOOKUP(CONCATENATE($B41,".SP.TER.TOTL.IN"),Area_pop_80_09,Seq!AC$1,FALSE)/VLOOKUP(CONCATENATE($B41,".SP.POP.TOTL"),Area_pop_80_09,Seq!AC$1,FALSE))</f>
        <v>0.10405398354129222</v>
      </c>
      <c r="EW41" s="27">
        <f>IF(ISNA(VLOOKUP(CONCATENATE($B41,".SP.TER.TOTL.IN"),Area_pop_80_09,Seq!AD$1,FALSE)),".",VLOOKUP(CONCATENATE($B41,".SP.TER.TOTL.IN"),Area_pop_80_09,Seq!AD$1,FALSE)/VLOOKUP(CONCATENATE($B41,".SP.POP.TOTL"),Area_pop_80_09,Seq!AD$1,FALSE))</f>
        <v>0.10488912723189303</v>
      </c>
      <c r="EX41" s="27"/>
      <c r="EY41" s="27"/>
      <c r="EZ41" s="27" t="str">
        <f t="shared" si="66"/>
        <v>.</v>
      </c>
      <c r="FA41" s="27" t="str">
        <f t="shared" si="67"/>
        <v>.</v>
      </c>
      <c r="FB41" s="27" t="str">
        <f t="shared" si="37"/>
        <v>.</v>
      </c>
      <c r="FC41" s="9" t="str">
        <f>IF(VLOOKUP($B41,EM_80!$B$1:$C$201,2,FALSE)&gt;0,VLOOKUP($B41,EM_80!$B$1:$C$201,2,FALSE),".")</f>
        <v>.</v>
      </c>
      <c r="FD41" s="9" t="str">
        <f t="shared" si="68"/>
        <v>.</v>
      </c>
      <c r="FE41" s="9" t="str">
        <f t="shared" si="32"/>
        <v>.</v>
      </c>
      <c r="FF41">
        <f t="shared" si="69"/>
        <v>8381347</v>
      </c>
      <c r="FG41">
        <f t="shared" si="70"/>
        <v>12313576</v>
      </c>
      <c r="FH41">
        <f t="shared" si="71"/>
        <v>18181733</v>
      </c>
      <c r="FJ41" s="9" t="str">
        <f>IF(ISNA(VLOOKUP($B41,Area_EM_90,Seq!C$1,FALSE)),".",VLOOKUP($B41,Area_EM_90,Seq!C$1,FALSE))</f>
        <v>.</v>
      </c>
      <c r="FK41" s="9" t="str">
        <f>IF(ISNA(VLOOKUP($B41,Area_EM_90,Seq!D$1,FALSE)),".",VLOOKUP($B41,Area_EM_90,Seq!D$1,FALSE))</f>
        <v>.</v>
      </c>
      <c r="FL41" s="9" t="str">
        <f>IF(ISNA(VLOOKUP($B41,Area_EM_90,Seq!E$1,FALSE)),".",VLOOKUP($B41,Area_EM_90,Seq!E$1,FALSE))</f>
        <v>.</v>
      </c>
      <c r="FM41" s="9" t="str">
        <f>IF(ISNA(VLOOKUP($B41,Area_EM_90,Seq!F$1,FALSE)),".",VLOOKUP($B41,Area_EM_90,Seq!F$1,FALSE))</f>
        <v>.</v>
      </c>
      <c r="FN41" s="9" t="str">
        <f>IF(ISNA(VLOOKUP($B41,Area_EM_90,Seq!G$1,FALSE)),".",VLOOKUP($B41,Area_EM_90,Seq!G$1,FALSE))</f>
        <v>.</v>
      </c>
      <c r="FO41" s="9" t="str">
        <f>IF(ISNA(VLOOKUP($B41,Area_EM_90,Seq!H$1,FALSE)),".",VLOOKUP($B41,Area_EM_90,Seq!H$1,FALSE))</f>
        <v>.</v>
      </c>
      <c r="FP41" s="9" t="str">
        <f>IF(ISNA(VLOOKUP($B41,Area_EM_90,Seq!I$1,FALSE)),".",VLOOKUP($B41,Area_EM_90,Seq!I$1,FALSE))</f>
        <v>.</v>
      </c>
      <c r="FQ41" s="9" t="str">
        <f>IF(ISNA(VLOOKUP($B41,Area_EM_90,Seq!J$1,FALSE)),".",VLOOKUP($B41,Area_EM_90,Seq!J$1,FALSE))</f>
        <v>.</v>
      </c>
      <c r="FR41" s="9" t="str">
        <f>IF(ISNA(VLOOKUP($B41,Area_EM_00,Seq!C$1,FALSE)),".",VLOOKUP($B41,Area_EM_00,Seq!C$1,FALSE))</f>
        <v>.</v>
      </c>
      <c r="FS41" s="9" t="str">
        <f>IF(ISNA(VLOOKUP($B41,Area_EM_00,Seq!D$1,FALSE)),".",VLOOKUP($B41,Area_EM_00,Seq!D$1,FALSE))</f>
        <v>.</v>
      </c>
      <c r="FT41" s="9" t="str">
        <f>IF(ISNA(VLOOKUP($B41,Area_EM_00,Seq!E$1,FALSE)),".",VLOOKUP($B41,Area_EM_00,Seq!E$1,FALSE))</f>
        <v>.</v>
      </c>
      <c r="FU41" s="9" t="str">
        <f>IF(ISNA(VLOOKUP($B41,Area_EM_00,Seq!F$1,FALSE)),".",VLOOKUP($B41,Area_EM_00,Seq!F$1,FALSE))</f>
        <v>.</v>
      </c>
      <c r="FV41" s="9" t="str">
        <f>IF(ISNA(VLOOKUP($B41,Area_EM_00,Seq!G$1,FALSE)),".",VLOOKUP($B41,Area_EM_00,Seq!G$1,FALSE))</f>
        <v>.</v>
      </c>
      <c r="FW41" s="9" t="str">
        <f>IF(ISNA(VLOOKUP($B41,Area_EM_00,Seq!H$1,FALSE)),".",VLOOKUP($B41,Area_EM_00,Seq!H$1,FALSE))</f>
        <v>.</v>
      </c>
      <c r="FX41" s="9" t="str">
        <f>IF(ISNA(VLOOKUP($B41,Area_EM_00,Seq!I$1,FALSE)),".",VLOOKUP($B41,Area_EM_00,Seq!I$1,FALSE))</f>
        <v>.</v>
      </c>
      <c r="FY41" s="9" t="str">
        <f>IF(ISNA(VLOOKUP($B41,Area_EM_00,Seq!J$1,FALSE)),".",VLOOKUP($B41,Area_EM_00,Seq!J$1,FALSE))</f>
        <v>.</v>
      </c>
      <c r="GA41" s="27"/>
    </row>
    <row r="42" spans="1:183">
      <c r="A42" s="25" t="s">
        <v>2416</v>
      </c>
      <c r="B42" s="26" t="str">
        <f t="shared" si="0"/>
        <v>Vietnam</v>
      </c>
      <c r="C42" s="27">
        <f>GDP!C$42/10000</f>
        <v>18294194.281532999</v>
      </c>
      <c r="D42" s="27">
        <f>GDP!D$42/10000</f>
        <v>19245492.3841727</v>
      </c>
      <c r="E42" s="27">
        <f>GDP!E$42/10000</f>
        <v>20996832.1911324</v>
      </c>
      <c r="F42" s="27">
        <f>GDP!F$42/10000</f>
        <v>23285486.8999658</v>
      </c>
      <c r="G42" s="27">
        <f>GDP!G$42/10000</f>
        <v>26824880.9087606</v>
      </c>
      <c r="H42" s="27">
        <f>GDP!H$42/10000</f>
        <v>30446239.831443299</v>
      </c>
      <c r="I42" s="27">
        <f>GDP!I$42/10000</f>
        <v>33125508.936610304</v>
      </c>
      <c r="J42" s="27">
        <f>GDP!J$42/10000</f>
        <v>36968067.973257102</v>
      </c>
      <c r="K42" s="27">
        <f>GDP!K$42/10000</f>
        <v>41145459.654235199</v>
      </c>
      <c r="L42" s="27">
        <f>GDP!L$42/10000</f>
        <v>42832423.5000588</v>
      </c>
      <c r="M42" s="27">
        <f>GDP!M$42/10000</f>
        <v>44460055.593061104</v>
      </c>
      <c r="N42" s="27">
        <f>GDP!N$42/10000</f>
        <v>48550380.707622699</v>
      </c>
      <c r="O42" s="27">
        <f>GDP!O$42/10000</f>
        <v>55444534.768105105</v>
      </c>
      <c r="P42" s="27">
        <f>GDP!P$42/10000</f>
        <v>63206769.635639794</v>
      </c>
      <c r="Q42" s="27">
        <f>GDP!Q$42/10000</f>
        <v>71486856.457908601</v>
      </c>
      <c r="R42" s="27">
        <f>GDP!R$42/10000</f>
        <v>79278923.811820701</v>
      </c>
      <c r="S42" s="27">
        <f>GDP!S$42/10000</f>
        <v>87206816.193002701</v>
      </c>
      <c r="T42" s="27">
        <f>GDP!T$42/10000</f>
        <v>95317050.098951995</v>
      </c>
      <c r="U42" s="27">
        <f>GDP!U$42/10000</f>
        <v>102751780.00667</v>
      </c>
      <c r="V42" s="27">
        <f>GDP!V$42/10000</f>
        <v>110560915.287177</v>
      </c>
      <c r="W42" s="27">
        <f>GDP!W$42/10000</f>
        <v>119848032.17129999</v>
      </c>
      <c r="X42" s="27">
        <f>GDP!X$42/10000</f>
        <v>129795418.841518</v>
      </c>
      <c r="Y42" s="27">
        <f>GDP!Y$42/10000</f>
        <v>141606801.95609599</v>
      </c>
      <c r="Z42" s="27">
        <f>GDP!Z$42/10000</f>
        <v>155767482.15170601</v>
      </c>
      <c r="AA42" s="27">
        <f>GDP!AA$42/10000</f>
        <v>171499997.84902799</v>
      </c>
      <c r="AB42" s="27">
        <f>GDP!AB$42/10000</f>
        <v>189335997.62532699</v>
      </c>
      <c r="AC42" s="27">
        <f>GDP!AC$42/10000</f>
        <v>211298973.34986499</v>
      </c>
      <c r="AD42" s="27">
        <f>GDP!AD$42/10000</f>
        <v>238767839.88534701</v>
      </c>
      <c r="AE42" s="27">
        <f>GDP!AE$42/10000</f>
        <v>260256945.47502899</v>
      </c>
      <c r="AF42" s="27">
        <f>GDP!AF$42/10000</f>
        <v>293754553.91439533</v>
      </c>
      <c r="AG42" s="27"/>
      <c r="AH42" s="27" t="str">
        <f>IF(ISNUMBER(VLOOKUP($B42,Area_GDP_80_09,Seq!C$1,FALSE)/10000),VLOOKUP($B42,Area_GDP_80_09,Seq!C$1,FALSE)/10000,".")</f>
        <v>.</v>
      </c>
      <c r="AI42" s="27" t="str">
        <f>IF(ISNUMBER(VLOOKUP($B42,Area_GDP_80_09,Seq!D$1,FALSE)/10000),VLOOKUP($B42,Area_GDP_80_09,Seq!D$1,FALSE)/10000,".")</f>
        <v>.</v>
      </c>
      <c r="AJ42" s="27" t="str">
        <f>IF(ISNUMBER(VLOOKUP($B42,Area_GDP_80_09,Seq!E$1,FALSE)/10000),VLOOKUP($B42,Area_GDP_80_09,Seq!E$1,FALSE)/10000,".")</f>
        <v>.</v>
      </c>
      <c r="AK42" s="27" t="str">
        <f>IF(ISNUMBER(VLOOKUP($B42,Area_GDP_80_09,Seq!F$1,FALSE)/10000),VLOOKUP($B42,Area_GDP_80_09,Seq!F$1,FALSE)/10000,".")</f>
        <v>.</v>
      </c>
      <c r="AL42" s="27">
        <f>IF(ISNUMBER(VLOOKUP($B42,Area_GDP_80_09,Seq!G$1,FALSE)/10000),VLOOKUP($B42,Area_GDP_80_09,Seq!G$1,FALSE)/10000,".")</f>
        <v>1145347.39617551</v>
      </c>
      <c r="AM42" s="27">
        <f>IF(ISNUMBER(VLOOKUP($B42,Area_GDP_80_09,Seq!H$1,FALSE)/10000),VLOOKUP($B42,Area_GDP_80_09,Seq!H$1,FALSE)/10000,".")</f>
        <v>1188937.66497412</v>
      </c>
      <c r="AN42" s="27">
        <f>IF(ISNUMBER(VLOOKUP($B42,Area_GDP_80_09,Seq!I$1,FALSE)/10000),VLOOKUP($B42,Area_GDP_80_09,Seq!I$1,FALSE)/10000,".")</f>
        <v>1222100.60309648</v>
      </c>
      <c r="AO42" s="27">
        <f>IF(ISNUMBER(VLOOKUP($B42,Area_GDP_80_09,Seq!J$1,FALSE)/10000),VLOOKUP($B42,Area_GDP_80_09,Seq!J$1,FALSE)/10000,".")</f>
        <v>1265894.2070887501</v>
      </c>
      <c r="AP42" s="27">
        <f>IF(ISNUMBER(VLOOKUP($B42,Area_GDP_80_09,Seq!K$1,FALSE)/10000),VLOOKUP($B42,Area_GDP_80_09,Seq!K$1,FALSE)/10000,".")</f>
        <v>1330898.0223656499</v>
      </c>
      <c r="AQ42" s="27">
        <f>IF(ISNUMBER(VLOOKUP($B42,Area_GDP_80_09,Seq!L$1,FALSE)/10000),VLOOKUP($B42,Area_GDP_80_09,Seq!L$1,FALSE)/10000,".")</f>
        <v>1428912.17881742</v>
      </c>
      <c r="AR42" s="27">
        <f>IF(ISNUMBER(VLOOKUP($B42,Area_GDP_80_09,Seq!M$1,FALSE)/10000),VLOOKUP($B42,Area_GDP_80_09,Seq!M$1,FALSE)/10000,".")</f>
        <v>1501799.81935695</v>
      </c>
      <c r="AS42" s="27">
        <f>IF(ISNUMBER(VLOOKUP($B42,Area_GDP_80_09,Seq!N$1,FALSE)/10000),VLOOKUP($B42,Area_GDP_80_09,Seq!N$1,FALSE)/10000,".")</f>
        <v>1591319.7627560801</v>
      </c>
      <c r="AT42" s="27">
        <f>IF(ISNUMBER(VLOOKUP($B42,Area_GDP_80_09,Seq!O$1,FALSE)/10000),VLOOKUP($B42,Area_GDP_80_09,Seq!O$1,FALSE)/10000,".")</f>
        <v>1728906.0246775001</v>
      </c>
      <c r="AU42" s="27">
        <f>IF(ISNUMBER(VLOOKUP($B42,Area_GDP_80_09,Seq!P$1,FALSE)/10000),VLOOKUP($B42,Area_GDP_80_09,Seq!P$1,FALSE)/10000,".")</f>
        <v>1868475.9513641999</v>
      </c>
      <c r="AV42" s="27">
        <f>IF(ISNUMBER(VLOOKUP($B42,Area_GDP_80_09,Seq!Q$1,FALSE)/10000),VLOOKUP($B42,Area_GDP_80_09,Seq!Q$1,FALSE)/10000,".")</f>
        <v>2033630.1848056198</v>
      </c>
      <c r="AW42" s="27">
        <f>IF(ISNUMBER(VLOOKUP($B42,Area_GDP_80_09,Seq!R$1,FALSE)/10000),VLOOKUP($B42,Area_GDP_80_09,Seq!R$1,FALSE)/10000,".")</f>
        <v>2227648.2694176501</v>
      </c>
      <c r="AX42" s="27">
        <f>IF(ISNUMBER(VLOOKUP($B42,Area_GDP_80_09,Seq!S$1,FALSE)/10000),VLOOKUP($B42,Area_GDP_80_09,Seq!S$1,FALSE)/10000,".")</f>
        <v>2435711.00753051</v>
      </c>
      <c r="AY42" s="27">
        <f>IF(ISNUMBER(VLOOKUP($B42,Area_GDP_80_09,Seq!T$1,FALSE)/10000),VLOOKUP($B42,Area_GDP_80_09,Seq!T$1,FALSE)/10000,".")</f>
        <v>2634272.21835203</v>
      </c>
      <c r="AZ42" s="27">
        <f>IF(ISNUMBER(VLOOKUP($B42,Area_GDP_80_09,Seq!U$1,FALSE)/10000),VLOOKUP($B42,Area_GDP_80_09,Seq!U$1,FALSE)/10000,".")</f>
        <v>2786123.6671778597</v>
      </c>
      <c r="BA42" s="27">
        <f>IF(ISNUMBER(VLOOKUP($B42,Area_GDP_80_09,Seq!V$1,FALSE)/10000),VLOOKUP($B42,Area_GDP_80_09,Seq!V$1,FALSE)/10000,".")</f>
        <v>2919121.7010309701</v>
      </c>
      <c r="BB42" s="27">
        <f>IF(ISNUMBER(VLOOKUP($B42,Area_GDP_80_09,Seq!W$1,FALSE)/10000),VLOOKUP($B42,Area_GDP_80_09,Seq!W$1,FALSE)/10000,".")</f>
        <v>3117251.72722098</v>
      </c>
      <c r="BC42" s="27">
        <f>IF(ISNUMBER(VLOOKUP($B42,Area_GDP_80_09,Seq!X$1,FALSE)/10000),VLOOKUP($B42,Area_GDP_80_09,Seq!X$1,FALSE)/10000,".")</f>
        <v>3332183.00522719</v>
      </c>
      <c r="BD42" s="27">
        <f>IF(ISNUMBER(VLOOKUP($B42,Area_GDP_80_09,Seq!Y$1,FALSE)/10000),VLOOKUP($B42,Area_GDP_80_09,Seq!Y$1,FALSE)/10000,".")</f>
        <v>3568107.6633443399</v>
      </c>
      <c r="BE42" s="27">
        <f>IF(ISNUMBER(VLOOKUP($B42,Area_GDP_80_09,Seq!Z$1,FALSE)/10000),VLOOKUP($B42,Area_GDP_80_09,Seq!Z$1,FALSE)/10000,".")</f>
        <v>3830048.5720402398</v>
      </c>
      <c r="BF42" s="27">
        <f>IF(ISNUMBER(VLOOKUP($B42,Area_GDP_80_09,Seq!AA$1,FALSE)/10000),VLOOKUP($B42,Area_GDP_80_09,Seq!AA$1,FALSE)/10000,".")</f>
        <v>4128394.2095669</v>
      </c>
      <c r="BG42" s="27">
        <f>IF(ISNUMBER(VLOOKUP($B42,Area_GDP_80_09,Seq!AB$1,FALSE)/10000),VLOOKUP($B42,Area_GDP_80_09,Seq!AB$1,FALSE)/10000,".")</f>
        <v>4476904.5610393304</v>
      </c>
      <c r="BH42" s="27">
        <f>IF(ISNUMBER(VLOOKUP($B42,Area_GDP_80_09,Seq!AC$1,FALSE)/10000),VLOOKUP($B42,Area_GDP_80_09,Seq!AC$1,FALSE)/10000,".")</f>
        <v>4845303.1029180493</v>
      </c>
      <c r="BI42" s="27">
        <f>IF(ISNUMBER(VLOOKUP($B42,Area_GDP_80_09,Seq!AD$1,FALSE)/10000),VLOOKUP($B42,Area_GDP_80_09,Seq!AD$1,FALSE)/10000,".")</f>
        <v>5255038.5537225502</v>
      </c>
      <c r="BJ42" s="27">
        <f>IF(ISNUMBER(VLOOKUP($B42,Area_GDP_80_09,Seq!AE$1,FALSE)/10000),VLOOKUP($B42,Area_GDP_80_09,Seq!AE$1,FALSE)/10000,".")</f>
        <v>5579548.6662568003</v>
      </c>
      <c r="BK42" s="27">
        <f>IF(ISNUMBER(VLOOKUP($B42,Area_GDP_80_09,Seq!AF$1,FALSE)/10000),VLOOKUP($B42,Area_GDP_80_09,Seq!AF$1,FALSE)/10000,".")</f>
        <v>5884079.4626555266</v>
      </c>
      <c r="BL42" s="27"/>
      <c r="BM42" s="27"/>
      <c r="BN42" s="27">
        <f>CNPop!A$48</f>
        <v>5.0000000000000001E-3</v>
      </c>
      <c r="BO42" s="27">
        <f>CNPop!B$48</f>
        <v>6.0000000000000001E-3</v>
      </c>
      <c r="BP42" s="27">
        <f>CNPop!C$48</f>
        <v>6.0000000000000001E-3</v>
      </c>
      <c r="BQ42" s="27">
        <f>CNPop!D$48</f>
        <v>7.0000000000000001E-3</v>
      </c>
      <c r="BR42" s="27">
        <f>CNPop!E$48</f>
        <v>7.0000000000000001E-3</v>
      </c>
      <c r="BS42" s="27">
        <f>CNPop!F$48</f>
        <v>8.0000000000000002E-3</v>
      </c>
      <c r="BT42" s="27">
        <f>CNPop!G$48</f>
        <v>8.9999999999999993E-3</v>
      </c>
      <c r="BU42" s="27">
        <f>CNPop!H$48</f>
        <v>0.01</v>
      </c>
      <c r="BV42" s="27">
        <f>CNPop!I$48</f>
        <v>1.0999999999999999E-2</v>
      </c>
      <c r="BW42" s="27">
        <f>CNPop!J$48</f>
        <v>1.2E-2</v>
      </c>
      <c r="BX42" s="27">
        <f>CNPop!K$48</f>
        <v>1.4E-2</v>
      </c>
      <c r="BY42" s="27">
        <f>CNPop!L$48</f>
        <v>1.6E-2</v>
      </c>
      <c r="BZ42" s="27">
        <f>CNPop!M$48</f>
        <v>1.7000000000000001E-2</v>
      </c>
      <c r="CA42" s="27">
        <f>CNPop!N$48</f>
        <v>1.9E-2</v>
      </c>
      <c r="CB42" s="27">
        <f>CNPop!O$48</f>
        <v>2.1000000000000001E-2</v>
      </c>
      <c r="CC42" s="27">
        <f>CNPop!P$48</f>
        <v>2.3E-2</v>
      </c>
      <c r="CD42" s="27">
        <f>CNPop!Q$48</f>
        <v>2.5999999999999999E-2</v>
      </c>
      <c r="CE42" s="27">
        <f>CNPop!R$48</f>
        <v>2.8000000000000001E-2</v>
      </c>
      <c r="CF42" s="27">
        <f>CNPop!S$48</f>
        <v>0.03</v>
      </c>
      <c r="CG42" s="27">
        <f>CNPop!T$48</f>
        <v>3.3000000000000002E-2</v>
      </c>
      <c r="CH42" s="27">
        <f>CNPop!U$48</f>
        <v>3.5999999999999997E-2</v>
      </c>
      <c r="CI42" s="27">
        <f>CNPop!V$48</f>
        <v>3.9E-2</v>
      </c>
      <c r="CJ42" s="27">
        <f>CNPop!W$48</f>
        <v>4.2000000000000003E-2</v>
      </c>
      <c r="CK42" s="27">
        <f>CNPop!X$48</f>
        <v>4.4999999999999998E-2</v>
      </c>
      <c r="CL42" s="27">
        <f>CNPop!Y$48</f>
        <v>4.9000000000000002E-2</v>
      </c>
      <c r="CM42" s="27">
        <f>CNPop!Z$48</f>
        <v>5.1999999999999998E-2</v>
      </c>
      <c r="CN42" s="27">
        <f>CNPop!AA$48</f>
        <v>5.6000000000000001E-2</v>
      </c>
      <c r="CO42" s="27">
        <f>CNPop!AB$48</f>
        <v>0.06</v>
      </c>
      <c r="CP42" s="27">
        <f>CNPop!AC$48</f>
        <v>6.3E-2</v>
      </c>
      <c r="CQ42" s="27"/>
      <c r="CR42" s="27">
        <f t="shared" si="38"/>
        <v>9.7635077507036816E-2</v>
      </c>
      <c r="CS42" s="27">
        <f t="shared" si="39"/>
        <v>9.7635077507036816E-2</v>
      </c>
      <c r="CT42" s="27">
        <f t="shared" si="40"/>
        <v>9.7635077507036816E-2</v>
      </c>
      <c r="CU42" s="27">
        <f t="shared" si="41"/>
        <v>9.7635077507036816E-2</v>
      </c>
      <c r="CV42" s="27">
        <f t="shared" si="42"/>
        <v>9.7635077507036816E-2</v>
      </c>
      <c r="CW42" s="27">
        <f t="shared" si="43"/>
        <v>9.7635077507036816E-2</v>
      </c>
      <c r="CX42" s="27">
        <f t="shared" si="44"/>
        <v>9.7635077507036816E-2</v>
      </c>
      <c r="CY42" s="27">
        <f t="shared" si="45"/>
        <v>9.7635077507036816E-2</v>
      </c>
      <c r="CZ42" s="27">
        <f t="shared" si="46"/>
        <v>9.7635077507036816E-2</v>
      </c>
      <c r="DA42" s="27">
        <f t="shared" si="47"/>
        <v>9.7635077507036816E-2</v>
      </c>
      <c r="DB42" s="27">
        <f t="shared" si="48"/>
        <v>9.7635077507036816E-2</v>
      </c>
      <c r="DC42" s="27">
        <f t="shared" si="49"/>
        <v>9.7635077507036816E-2</v>
      </c>
      <c r="DD42" s="27">
        <f t="shared" si="50"/>
        <v>9.672029534762154E-2</v>
      </c>
      <c r="DE42" s="27">
        <f t="shared" si="51"/>
        <v>9.672029534762154E-2</v>
      </c>
      <c r="DF42" s="27">
        <f t="shared" si="52"/>
        <v>9.672029534762154E-2</v>
      </c>
      <c r="DG42" s="27">
        <f t="shared" si="53"/>
        <v>9.672029534762154E-2</v>
      </c>
      <c r="DH42" s="27">
        <f t="shared" si="54"/>
        <v>9.672029534762154E-2</v>
      </c>
      <c r="DI42" s="27">
        <f t="shared" si="55"/>
        <v>9.672029534762154E-2</v>
      </c>
      <c r="DJ42" s="27">
        <f t="shared" si="56"/>
        <v>9.672029534762154E-2</v>
      </c>
      <c r="DK42" s="27">
        <f t="shared" si="57"/>
        <v>9.6978249371089467E-2</v>
      </c>
      <c r="DL42" s="27">
        <f t="shared" si="58"/>
        <v>9.8273815810828571E-2</v>
      </c>
      <c r="DM42" s="27">
        <f t="shared" si="59"/>
        <v>9.833098221025903E-2</v>
      </c>
      <c r="DN42" s="27" t="str">
        <f t="shared" si="60"/>
        <v>.</v>
      </c>
      <c r="DO42" s="27" t="str">
        <f t="shared" si="61"/>
        <v>.</v>
      </c>
      <c r="DP42" s="27" t="str">
        <f t="shared" si="62"/>
        <v>.</v>
      </c>
      <c r="DQ42" s="27" t="str">
        <f t="shared" si="63"/>
        <v>.</v>
      </c>
      <c r="DR42" s="27" t="str">
        <f t="shared" si="64"/>
        <v>.</v>
      </c>
      <c r="DS42" s="27" t="str">
        <f t="shared" si="65"/>
        <v>.</v>
      </c>
      <c r="DT42" s="27" t="str">
        <f t="shared" si="36"/>
        <v>.</v>
      </c>
      <c r="DU42" s="27" t="e">
        <f>IF(ISNA(VLOOKUP(CONCATENATE($B42,".SP.TER.TOTL.IN"),Area_pop_80_09,Seq!B$1,FALSE)),".",VLOOKUP(CONCATENATE($B42,".SP.TER.TOTL.IN"),Area_pop_80_09,Seq!B$1,FALSE)/VLOOKUP(CONCATENATE($B42,".SP.POP.TOTL"),Area_pop_80_09,Seq!B$1,FALSE))</f>
        <v>#VALUE!</v>
      </c>
      <c r="DV42" s="27" t="e">
        <f>IF(ISNA(VLOOKUP(CONCATENATE($B42,".SP.TER.TOTL.IN"),Area_pop_80_09,Seq!C$1,FALSE)),".",VLOOKUP(CONCATENATE($B42,".SP.TER.TOTL.IN"),Area_pop_80_09,Seq!C$1,FALSE)/VLOOKUP(CONCATENATE($B42,".SP.POP.TOTL"),Area_pop_80_09,Seq!C$1,FALSE))</f>
        <v>#VALUE!</v>
      </c>
      <c r="DW42" s="27" t="e">
        <f>IF(ISNA(VLOOKUP(CONCATENATE($B42,".SP.TER.TOTL.IN"),Area_pop_80_09,Seq!D$1,FALSE)),".",VLOOKUP(CONCATENATE($B42,".SP.TER.TOTL.IN"),Area_pop_80_09,Seq!D$1,FALSE)/VLOOKUP(CONCATENATE($B42,".SP.POP.TOTL"),Area_pop_80_09,Seq!D$1,FALSE))</f>
        <v>#VALUE!</v>
      </c>
      <c r="DX42" s="27" t="e">
        <f>IF(ISNA(VLOOKUP(CONCATENATE($B42,".SP.TER.TOTL.IN"),Area_pop_80_09,Seq!E$1,FALSE)),".",VLOOKUP(CONCATENATE($B42,".SP.TER.TOTL.IN"),Area_pop_80_09,Seq!E$1,FALSE)/VLOOKUP(CONCATENATE($B42,".SP.POP.TOTL"),Area_pop_80_09,Seq!E$1,FALSE))</f>
        <v>#VALUE!</v>
      </c>
      <c r="DY42" s="27" t="e">
        <f>IF(ISNA(VLOOKUP(CONCATENATE($B42,".SP.TER.TOTL.IN"),Area_pop_80_09,Seq!F$1,FALSE)),".",VLOOKUP(CONCATENATE($B42,".SP.TER.TOTL.IN"),Area_pop_80_09,Seq!F$1,FALSE)/VLOOKUP(CONCATENATE($B42,".SP.POP.TOTL"),Area_pop_80_09,Seq!F$1,FALSE))</f>
        <v>#VALUE!</v>
      </c>
      <c r="DZ42" s="27" t="e">
        <f>IF(ISNA(VLOOKUP(CONCATENATE($B42,".SP.TER.TOTL.IN"),Area_pop_80_09,Seq!G$1,FALSE)),".",VLOOKUP(CONCATENATE($B42,".SP.TER.TOTL.IN"),Area_pop_80_09,Seq!G$1,FALSE)/VLOOKUP(CONCATENATE($B42,".SP.POP.TOTL"),Area_pop_80_09,Seq!G$1,FALSE))</f>
        <v>#VALUE!</v>
      </c>
      <c r="EA42" s="27" t="e">
        <f>IF(ISNA(VLOOKUP(CONCATENATE($B42,".SP.TER.TOTL.IN"),Area_pop_80_09,Seq!H$1,FALSE)),".",VLOOKUP(CONCATENATE($B42,".SP.TER.TOTL.IN"),Area_pop_80_09,Seq!H$1,FALSE)/VLOOKUP(CONCATENATE($B42,".SP.POP.TOTL"),Area_pop_80_09,Seq!H$1,FALSE))</f>
        <v>#VALUE!</v>
      </c>
      <c r="EB42" s="27" t="e">
        <f>IF(ISNA(VLOOKUP(CONCATENATE($B42,".SP.TER.TOTL.IN"),Area_pop_80_09,Seq!I$1,FALSE)),".",VLOOKUP(CONCATENATE($B42,".SP.TER.TOTL.IN"),Area_pop_80_09,Seq!I$1,FALSE)/VLOOKUP(CONCATENATE($B42,".SP.POP.TOTL"),Area_pop_80_09,Seq!I$1,FALSE))</f>
        <v>#VALUE!</v>
      </c>
      <c r="EC42" s="27" t="e">
        <f>IF(ISNA(VLOOKUP(CONCATENATE($B42,".SP.TER.TOTL.IN"),Area_pop_80_09,Seq!J$1,FALSE)),".",VLOOKUP(CONCATENATE($B42,".SP.TER.TOTL.IN"),Area_pop_80_09,Seq!J$1,FALSE)/VLOOKUP(CONCATENATE($B42,".SP.POP.TOTL"),Area_pop_80_09,Seq!J$1,FALSE))</f>
        <v>#VALUE!</v>
      </c>
      <c r="ED42" s="27" t="e">
        <f>IF(ISNA(VLOOKUP(CONCATENATE($B42,".SP.TER.TOTL.IN"),Area_pop_80_09,Seq!K$1,FALSE)),".",VLOOKUP(CONCATENATE($B42,".SP.TER.TOTL.IN"),Area_pop_80_09,Seq!K$1,FALSE)/VLOOKUP(CONCATENATE($B42,".SP.POP.TOTL"),Area_pop_80_09,Seq!K$1,FALSE))</f>
        <v>#VALUE!</v>
      </c>
      <c r="EE42" s="27" t="e">
        <f>IF(ISNA(VLOOKUP(CONCATENATE($B42,".SP.TER.TOTL.IN"),Area_pop_80_09,Seq!L$1,FALSE)),".",VLOOKUP(CONCATENATE($B42,".SP.TER.TOTL.IN"),Area_pop_80_09,Seq!L$1,FALSE)/VLOOKUP(CONCATENATE($B42,".SP.POP.TOTL"),Area_pop_80_09,Seq!L$1,FALSE))</f>
        <v>#VALUE!</v>
      </c>
      <c r="EF42" s="27">
        <f>IF(ISNA(VLOOKUP(CONCATENATE($B42,".SP.TER.TOTL.IN"),Area_pop_80_09,Seq!M$1,FALSE)),".",VLOOKUP(CONCATENATE($B42,".SP.TER.TOTL.IN"),Area_pop_80_09,Seq!M$1,FALSE)/VLOOKUP(CONCATENATE($B42,".SP.POP.TOTL"),Area_pop_80_09,Seq!M$1,FALSE))</f>
        <v>9.7635077507036816E-2</v>
      </c>
      <c r="EG42" s="27" t="e">
        <f>IF(ISNA(VLOOKUP(CONCATENATE($B42,".SP.TER.TOTL.IN"),Area_pop_80_09,Seq!N$1,FALSE)),".",VLOOKUP(CONCATENATE($B42,".SP.TER.TOTL.IN"),Area_pop_80_09,Seq!N$1,FALSE)/VLOOKUP(CONCATENATE($B42,".SP.POP.TOTL"),Area_pop_80_09,Seq!N$1,FALSE))</f>
        <v>#VALUE!</v>
      </c>
      <c r="EH42" s="27" t="e">
        <f>IF(ISNA(VLOOKUP(CONCATENATE($B42,".SP.TER.TOTL.IN"),Area_pop_80_09,Seq!O$1,FALSE)),".",VLOOKUP(CONCATENATE($B42,".SP.TER.TOTL.IN"),Area_pop_80_09,Seq!O$1,FALSE)/VLOOKUP(CONCATENATE($B42,".SP.POP.TOTL"),Area_pop_80_09,Seq!O$1,FALSE))</f>
        <v>#VALUE!</v>
      </c>
      <c r="EI42" s="27" t="e">
        <f>IF(ISNA(VLOOKUP(CONCATENATE($B42,".SP.TER.TOTL.IN"),Area_pop_80_09,Seq!P$1,FALSE)),".",VLOOKUP(CONCATENATE($B42,".SP.TER.TOTL.IN"),Area_pop_80_09,Seq!P$1,FALSE)/VLOOKUP(CONCATENATE($B42,".SP.POP.TOTL"),Area_pop_80_09,Seq!P$1,FALSE))</f>
        <v>#VALUE!</v>
      </c>
      <c r="EJ42" s="27" t="e">
        <f>IF(ISNA(VLOOKUP(CONCATENATE($B42,".SP.TER.TOTL.IN"),Area_pop_80_09,Seq!Q$1,FALSE)),".",VLOOKUP(CONCATENATE($B42,".SP.TER.TOTL.IN"),Area_pop_80_09,Seq!Q$1,FALSE)/VLOOKUP(CONCATENATE($B42,".SP.POP.TOTL"),Area_pop_80_09,Seq!Q$1,FALSE))</f>
        <v>#VALUE!</v>
      </c>
      <c r="EK42" s="27" t="e">
        <f>IF(ISNA(VLOOKUP(CONCATENATE($B42,".SP.TER.TOTL.IN"),Area_pop_80_09,Seq!R$1,FALSE)),".",VLOOKUP(CONCATENATE($B42,".SP.TER.TOTL.IN"),Area_pop_80_09,Seq!R$1,FALSE)/VLOOKUP(CONCATENATE($B42,".SP.POP.TOTL"),Area_pop_80_09,Seq!R$1,FALSE))</f>
        <v>#VALUE!</v>
      </c>
      <c r="EL42" s="27" t="e">
        <f>IF(ISNA(VLOOKUP(CONCATENATE($B42,".SP.TER.TOTL.IN"),Area_pop_80_09,Seq!S$1,FALSE)),".",VLOOKUP(CONCATENATE($B42,".SP.TER.TOTL.IN"),Area_pop_80_09,Seq!S$1,FALSE)/VLOOKUP(CONCATENATE($B42,".SP.POP.TOTL"),Area_pop_80_09,Seq!S$1,FALSE))</f>
        <v>#VALUE!</v>
      </c>
      <c r="EM42" s="27">
        <f>IF(ISNA(VLOOKUP(CONCATENATE($B42,".SP.TER.TOTL.IN"),Area_pop_80_09,Seq!T$1,FALSE)),".",VLOOKUP(CONCATENATE($B42,".SP.TER.TOTL.IN"),Area_pop_80_09,Seq!T$1,FALSE)/VLOOKUP(CONCATENATE($B42,".SP.POP.TOTL"),Area_pop_80_09,Seq!T$1,FALSE))</f>
        <v>9.672029534762154E-2</v>
      </c>
      <c r="EN42" s="27">
        <f>IF(ISNA(VLOOKUP(CONCATENATE($B42,".SP.TER.TOTL.IN"),Area_pop_80_09,Seq!U$1,FALSE)),".",VLOOKUP(CONCATENATE($B42,".SP.TER.TOTL.IN"),Area_pop_80_09,Seq!U$1,FALSE)/VLOOKUP(CONCATENATE($B42,".SP.POP.TOTL"),Area_pop_80_09,Seq!U$1,FALSE))</f>
        <v>9.6978249371089467E-2</v>
      </c>
      <c r="EO42" s="27">
        <f>IF(ISNA(VLOOKUP(CONCATENATE($B42,".SP.TER.TOTL.IN"),Area_pop_80_09,Seq!V$1,FALSE)),".",VLOOKUP(CONCATENATE($B42,".SP.TER.TOTL.IN"),Area_pop_80_09,Seq!V$1,FALSE)/VLOOKUP(CONCATENATE($B42,".SP.POP.TOTL"),Area_pop_80_09,Seq!V$1,FALSE))</f>
        <v>9.8273815810828571E-2</v>
      </c>
      <c r="EP42" s="27">
        <f>IF(ISNA(VLOOKUP(CONCATENATE($B42,".SP.TER.TOTL.IN"),Area_pop_80_09,Seq!W$1,FALSE)),".",VLOOKUP(CONCATENATE($B42,".SP.TER.TOTL.IN"),Area_pop_80_09,Seq!W$1,FALSE)/VLOOKUP(CONCATENATE($B42,".SP.POP.TOTL"),Area_pop_80_09,Seq!W$1,FALSE))</f>
        <v>9.833098221025903E-2</v>
      </c>
      <c r="EQ42" s="27" t="e">
        <f>IF(ISNA(VLOOKUP(CONCATENATE($B42,".SP.TER.TOTL.IN"),Area_pop_80_09,Seq!X$1,FALSE)),".",VLOOKUP(CONCATENATE($B42,".SP.TER.TOTL.IN"),Area_pop_80_09,Seq!X$1,FALSE)/VLOOKUP(CONCATENATE($B42,".SP.POP.TOTL"),Area_pop_80_09,Seq!X$1,FALSE))</f>
        <v>#VALUE!</v>
      </c>
      <c r="ER42" s="27" t="e">
        <f>IF(ISNA(VLOOKUP(CONCATENATE($B42,".SP.TER.TOTL.IN"),Area_pop_80_09,Seq!Y$1,FALSE)),".",VLOOKUP(CONCATENATE($B42,".SP.TER.TOTL.IN"),Area_pop_80_09,Seq!Y$1,FALSE)/VLOOKUP(CONCATENATE($B42,".SP.POP.TOTL"),Area_pop_80_09,Seq!Y$1,FALSE))</f>
        <v>#VALUE!</v>
      </c>
      <c r="ES42" s="27" t="e">
        <f>IF(ISNA(VLOOKUP(CONCATENATE($B42,".SP.TER.TOTL.IN"),Area_pop_80_09,Seq!Z$1,FALSE)),".",VLOOKUP(CONCATENATE($B42,".SP.TER.TOTL.IN"),Area_pop_80_09,Seq!Z$1,FALSE)/VLOOKUP(CONCATENATE($B42,".SP.POP.TOTL"),Area_pop_80_09,Seq!Z$1,FALSE))</f>
        <v>#VALUE!</v>
      </c>
      <c r="ET42" s="27" t="e">
        <f>IF(ISNA(VLOOKUP(CONCATENATE($B42,".SP.TER.TOTL.IN"),Area_pop_80_09,Seq!AA$1,FALSE)),".",VLOOKUP(CONCATENATE($B42,".SP.TER.TOTL.IN"),Area_pop_80_09,Seq!AA$1,FALSE)/VLOOKUP(CONCATENATE($B42,".SP.POP.TOTL"),Area_pop_80_09,Seq!AA$1,FALSE))</f>
        <v>#VALUE!</v>
      </c>
      <c r="EU42" s="27" t="e">
        <f>IF(ISNA(VLOOKUP(CONCATENATE($B42,".SP.TER.TOTL.IN"),Area_pop_80_09,Seq!AB$1,FALSE)),".",VLOOKUP(CONCATENATE($B42,".SP.TER.TOTL.IN"),Area_pop_80_09,Seq!AB$1,FALSE)/VLOOKUP(CONCATENATE($B42,".SP.POP.TOTL"),Area_pop_80_09,Seq!AB$1,FALSE))</f>
        <v>#VALUE!</v>
      </c>
      <c r="EV42" s="27" t="e">
        <f>IF(ISNA(VLOOKUP(CONCATENATE($B42,".SP.TER.TOTL.IN"),Area_pop_80_09,Seq!AC$1,FALSE)),".",VLOOKUP(CONCATENATE($B42,".SP.TER.TOTL.IN"),Area_pop_80_09,Seq!AC$1,FALSE)/VLOOKUP(CONCATENATE($B42,".SP.POP.TOTL"),Area_pop_80_09,Seq!AC$1,FALSE))</f>
        <v>#VALUE!</v>
      </c>
      <c r="EW42" s="27" t="e">
        <f>IF(ISNA(VLOOKUP(CONCATENATE($B42,".SP.TER.TOTL.IN"),Area_pop_80_09,Seq!AD$1,FALSE)),".",VLOOKUP(CONCATENATE($B42,".SP.TER.TOTL.IN"),Area_pop_80_09,Seq!AD$1,FALSE)/VLOOKUP(CONCATENATE($B42,".SP.POP.TOTL"),Area_pop_80_09,Seq!AD$1,FALSE))</f>
        <v>#VALUE!</v>
      </c>
      <c r="EX42" s="27"/>
      <c r="EY42" s="27"/>
      <c r="EZ42" s="27">
        <f t="shared" si="66"/>
        <v>1.3035381750465549E-2</v>
      </c>
      <c r="FA42" s="27" t="str">
        <f t="shared" si="67"/>
        <v>.</v>
      </c>
      <c r="FB42" s="27">
        <f t="shared" si="37"/>
        <v>1.6275693820087228E-2</v>
      </c>
      <c r="FC42" s="9">
        <f>IF(VLOOKUP($B42,EM_80!$B$1:$C$201,2,FALSE)&gt;0,VLOOKUP($B42,EM_80!$B$1:$C$201,2,FALSE),".")</f>
        <v>700000</v>
      </c>
      <c r="FD42" s="9" t="str">
        <f t="shared" si="68"/>
        <v>.</v>
      </c>
      <c r="FE42" s="9">
        <f t="shared" si="32"/>
        <v>1263570</v>
      </c>
      <c r="FF42">
        <f t="shared" si="69"/>
        <v>53700000</v>
      </c>
      <c r="FG42">
        <f t="shared" si="70"/>
        <v>66200000</v>
      </c>
      <c r="FH42">
        <f t="shared" si="71"/>
        <v>77635400</v>
      </c>
      <c r="FJ42" s="9" t="str">
        <f>IF(ISNA(VLOOKUP($B42,Area_EM_90,Seq!C$1,FALSE)),".",VLOOKUP($B42,Area_EM_90,Seq!C$1,FALSE))</f>
        <v>.</v>
      </c>
      <c r="FK42" s="9" t="str">
        <f>IF(ISNA(VLOOKUP($B42,Area_EM_90,Seq!D$1,FALSE)),".",VLOOKUP($B42,Area_EM_90,Seq!D$1,FALSE))</f>
        <v>.</v>
      </c>
      <c r="FL42" s="9" t="str">
        <f>IF(ISNA(VLOOKUP($B42,Area_EM_90,Seq!E$1,FALSE)),".",VLOOKUP($B42,Area_EM_90,Seq!E$1,FALSE))</f>
        <v>.</v>
      </c>
      <c r="FM42" s="9" t="str">
        <f>IF(ISNA(VLOOKUP($B42,Area_EM_90,Seq!F$1,FALSE)),".",VLOOKUP($B42,Area_EM_90,Seq!F$1,FALSE))</f>
        <v>.</v>
      </c>
      <c r="FN42" s="9" t="str">
        <f>IF(ISNA(VLOOKUP($B42,Area_EM_90,Seq!G$1,FALSE)),".",VLOOKUP($B42,Area_EM_90,Seq!G$1,FALSE))</f>
        <v>.</v>
      </c>
      <c r="FO42" s="9" t="str">
        <f>IF(ISNA(VLOOKUP($B42,Area_EM_90,Seq!H$1,FALSE)),".",VLOOKUP($B42,Area_EM_90,Seq!H$1,FALSE))</f>
        <v>.</v>
      </c>
      <c r="FP42" s="9" t="str">
        <f>IF(ISNA(VLOOKUP($B42,Area_EM_90,Seq!I$1,FALSE)),".",VLOOKUP($B42,Area_EM_90,Seq!I$1,FALSE))</f>
        <v>.</v>
      </c>
      <c r="FQ42" s="9" t="str">
        <f>IF(ISNA(VLOOKUP($B42,Area_EM_90,Seq!J$1,FALSE)),".",VLOOKUP($B42,Area_EM_90,Seq!J$1,FALSE))</f>
        <v>.</v>
      </c>
      <c r="FR42" s="9" t="str">
        <f>IF(ISNA(VLOOKUP($B42,Area_EM_00,Seq!C$1,FALSE)),".",VLOOKUP($B42,Area_EM_00,Seq!C$1,FALSE))</f>
        <v>.</v>
      </c>
      <c r="FS42" s="9" t="str">
        <f>IF(ISNA(VLOOKUP($B42,Area_EM_00,Seq!D$1,FALSE)),".",VLOOKUP($B42,Area_EM_00,Seq!D$1,FALSE))</f>
        <v>.</v>
      </c>
      <c r="FT42" s="9" t="str">
        <f>IF(ISNA(VLOOKUP($B42,Area_EM_00,Seq!E$1,FALSE)),".",VLOOKUP($B42,Area_EM_00,Seq!E$1,FALSE))</f>
        <v>.</v>
      </c>
      <c r="FU42" s="9" t="str">
        <f>IF(ISNA(VLOOKUP($B42,Area_EM_00,Seq!F$1,FALSE)),".",VLOOKUP($B42,Area_EM_00,Seq!F$1,FALSE))</f>
        <v>.</v>
      </c>
      <c r="FV42" s="9" t="str">
        <f>IF(ISNA(VLOOKUP($B42,Area_EM_00,Seq!G$1,FALSE)),".",VLOOKUP($B42,Area_EM_00,Seq!G$1,FALSE))</f>
        <v>.</v>
      </c>
      <c r="FW42" s="9" t="str">
        <f>IF(ISNA(VLOOKUP($B42,Area_EM_00,Seq!H$1,FALSE)),".",VLOOKUP($B42,Area_EM_00,Seq!H$1,FALSE))</f>
        <v>.</v>
      </c>
      <c r="FX42" s="9" t="str">
        <f>IF(ISNA(VLOOKUP($B42,Area_EM_00,Seq!I$1,FALSE)),".",VLOOKUP($B42,Area_EM_00,Seq!I$1,FALSE))</f>
        <v>.</v>
      </c>
      <c r="FY42" s="9" t="str">
        <f>IF(ISNA(VLOOKUP($B42,Area_EM_00,Seq!J$1,FALSE)),".",VLOOKUP($B42,Area_EM_00,Seq!J$1,FALSE))</f>
        <v>.</v>
      </c>
      <c r="GA42" s="27"/>
    </row>
    <row r="43" spans="1:183" s="90" customFormat="1">
      <c r="A43" s="87" t="s">
        <v>2421</v>
      </c>
      <c r="B43" s="88" t="str">
        <f t="shared" si="0"/>
        <v>Taiwan</v>
      </c>
      <c r="C43" s="27">
        <f>GDP!C$42/10000</f>
        <v>18294194.281532999</v>
      </c>
      <c r="D43" s="27">
        <f>GDP!D$42/10000</f>
        <v>19245492.3841727</v>
      </c>
      <c r="E43" s="27">
        <f>GDP!E$42/10000</f>
        <v>20996832.1911324</v>
      </c>
      <c r="F43" s="27">
        <f>GDP!F$42/10000</f>
        <v>23285486.8999658</v>
      </c>
      <c r="G43" s="27">
        <f>GDP!G$42/10000</f>
        <v>26824880.9087606</v>
      </c>
      <c r="H43" s="27">
        <f>GDP!H$42/10000</f>
        <v>30446239.831443299</v>
      </c>
      <c r="I43" s="27">
        <f>GDP!I$42/10000</f>
        <v>33125508.936610304</v>
      </c>
      <c r="J43" s="27">
        <f>GDP!J$42/10000</f>
        <v>36968067.973257102</v>
      </c>
      <c r="K43" s="27">
        <f>GDP!K$42/10000</f>
        <v>41145459.654235199</v>
      </c>
      <c r="L43" s="27">
        <f>GDP!L$42/10000</f>
        <v>42832423.5000588</v>
      </c>
      <c r="M43" s="27">
        <f>GDP!M$42/10000</f>
        <v>44460055.593061104</v>
      </c>
      <c r="N43" s="27">
        <f>GDP!N$42/10000</f>
        <v>48550380.707622699</v>
      </c>
      <c r="O43" s="27">
        <f>GDP!O$42/10000</f>
        <v>55444534.768105105</v>
      </c>
      <c r="P43" s="27">
        <f>GDP!P$42/10000</f>
        <v>63206769.635639794</v>
      </c>
      <c r="Q43" s="27">
        <f>GDP!Q$42/10000</f>
        <v>71486856.457908601</v>
      </c>
      <c r="R43" s="27">
        <f>GDP!R$42/10000</f>
        <v>79278923.811820701</v>
      </c>
      <c r="S43" s="27">
        <f>GDP!S$42/10000</f>
        <v>87206816.193002701</v>
      </c>
      <c r="T43" s="27">
        <f>GDP!T$42/10000</f>
        <v>95317050.098951995</v>
      </c>
      <c r="U43" s="27">
        <f>GDP!U$42/10000</f>
        <v>102751780.00667</v>
      </c>
      <c r="V43" s="27">
        <f>GDP!V$42/10000</f>
        <v>110560915.287177</v>
      </c>
      <c r="W43" s="27">
        <f>GDP!W$42/10000</f>
        <v>119848032.17129999</v>
      </c>
      <c r="X43" s="27">
        <f>GDP!X$42/10000</f>
        <v>129795418.841518</v>
      </c>
      <c r="Y43" s="27">
        <f>GDP!Y$42/10000</f>
        <v>141606801.95609599</v>
      </c>
      <c r="Z43" s="27">
        <f>GDP!Z$42/10000</f>
        <v>155767482.15170601</v>
      </c>
      <c r="AA43" s="27">
        <f>GDP!AA$42/10000</f>
        <v>171499997.84902799</v>
      </c>
      <c r="AB43" s="27">
        <f>GDP!AB$42/10000</f>
        <v>189335997.62532699</v>
      </c>
      <c r="AC43" s="27">
        <f>GDP!AC$42/10000</f>
        <v>211298973.34986499</v>
      </c>
      <c r="AD43" s="27">
        <f>GDP!AD$42/10000</f>
        <v>238767839.88534701</v>
      </c>
      <c r="AE43" s="27">
        <f>GDP!AE$42/10000</f>
        <v>260256945.47502899</v>
      </c>
      <c r="AF43" s="27">
        <f>GDP!AF$42/10000</f>
        <v>293754553.91439533</v>
      </c>
      <c r="AG43" s="89"/>
      <c r="AH43" s="27" t="str">
        <f>IF(ISNUMBER(VLOOKUP($B43,Area_GDP_80_09,Seq!C$1,FALSE)/10000),VLOOKUP($B43,Area_GDP_80_09,Seq!C$1,FALSE)/10000,".")</f>
        <v>.</v>
      </c>
      <c r="AI43" s="27" t="str">
        <f>IF(ISNUMBER(VLOOKUP($B43,Area_GDP_80_09,Seq!D$1,FALSE)/10000),VLOOKUP($B43,Area_GDP_80_09,Seq!D$1,FALSE)/10000,".")</f>
        <v>.</v>
      </c>
      <c r="AJ43" s="27" t="str">
        <f>IF(ISNUMBER(VLOOKUP($B43,Area_GDP_80_09,Seq!E$1,FALSE)/10000),VLOOKUP($B43,Area_GDP_80_09,Seq!E$1,FALSE)/10000,".")</f>
        <v>.</v>
      </c>
      <c r="AK43" s="27" t="str">
        <f>IF(ISNUMBER(VLOOKUP($B43,Area_GDP_80_09,Seq!F$1,FALSE)/10000),VLOOKUP($B43,Area_GDP_80_09,Seq!F$1,FALSE)/10000,".")</f>
        <v>.</v>
      </c>
      <c r="AL43" s="27" t="str">
        <f>IF(ISNUMBER(VLOOKUP($B43,Area_GDP_80_09,Seq!G$1,FALSE)/10000),VLOOKUP($B43,Area_GDP_80_09,Seq!G$1,FALSE)/10000,".")</f>
        <v>.</v>
      </c>
      <c r="AM43" s="27" t="str">
        <f>IF(ISNUMBER(VLOOKUP($B43,Area_GDP_80_09,Seq!H$1,FALSE)/10000),VLOOKUP($B43,Area_GDP_80_09,Seq!H$1,FALSE)/10000,".")</f>
        <v>.</v>
      </c>
      <c r="AN43" s="27" t="str">
        <f>IF(ISNUMBER(VLOOKUP($B43,Area_GDP_80_09,Seq!I$1,FALSE)/10000),VLOOKUP($B43,Area_GDP_80_09,Seq!I$1,FALSE)/10000,".")</f>
        <v>.</v>
      </c>
      <c r="AO43" s="27" t="str">
        <f>IF(ISNUMBER(VLOOKUP($B43,Area_GDP_80_09,Seq!J$1,FALSE)/10000),VLOOKUP($B43,Area_GDP_80_09,Seq!J$1,FALSE)/10000,".")</f>
        <v>.</v>
      </c>
      <c r="AP43" s="27" t="str">
        <f>IF(ISNUMBER(VLOOKUP($B43,Area_GDP_80_09,Seq!K$1,FALSE)/10000),VLOOKUP($B43,Area_GDP_80_09,Seq!K$1,FALSE)/10000,".")</f>
        <v>.</v>
      </c>
      <c r="AQ43" s="27" t="str">
        <f>IF(ISNUMBER(VLOOKUP($B43,Area_GDP_80_09,Seq!L$1,FALSE)/10000),VLOOKUP($B43,Area_GDP_80_09,Seq!L$1,FALSE)/10000,".")</f>
        <v>.</v>
      </c>
      <c r="AR43" s="27" t="str">
        <f>IF(ISNUMBER(VLOOKUP($B43,Area_GDP_80_09,Seq!M$1,FALSE)/10000),VLOOKUP($B43,Area_GDP_80_09,Seq!M$1,FALSE)/10000,".")</f>
        <v>.</v>
      </c>
      <c r="AS43" s="27" t="str">
        <f>IF(ISNUMBER(VLOOKUP($B43,Area_GDP_80_09,Seq!N$1,FALSE)/10000),VLOOKUP($B43,Area_GDP_80_09,Seq!N$1,FALSE)/10000,".")</f>
        <v>.</v>
      </c>
      <c r="AT43" s="27" t="str">
        <f>IF(ISNUMBER(VLOOKUP($B43,Area_GDP_80_09,Seq!O$1,FALSE)/10000),VLOOKUP($B43,Area_GDP_80_09,Seq!O$1,FALSE)/10000,".")</f>
        <v>.</v>
      </c>
      <c r="AU43" s="27" t="str">
        <f>IF(ISNUMBER(VLOOKUP($B43,Area_GDP_80_09,Seq!P$1,FALSE)/10000),VLOOKUP($B43,Area_GDP_80_09,Seq!P$1,FALSE)/10000,".")</f>
        <v>.</v>
      </c>
      <c r="AV43" s="27" t="str">
        <f>IF(ISNUMBER(VLOOKUP($B43,Area_GDP_80_09,Seq!Q$1,FALSE)/10000),VLOOKUP($B43,Area_GDP_80_09,Seq!Q$1,FALSE)/10000,".")</f>
        <v>.</v>
      </c>
      <c r="AW43" s="27" t="str">
        <f>IF(ISNUMBER(VLOOKUP($B43,Area_GDP_80_09,Seq!R$1,FALSE)/10000),VLOOKUP($B43,Area_GDP_80_09,Seq!R$1,FALSE)/10000,".")</f>
        <v>.</v>
      </c>
      <c r="AX43" s="27" t="str">
        <f>IF(ISNUMBER(VLOOKUP($B43,Area_GDP_80_09,Seq!S$1,FALSE)/10000),VLOOKUP($B43,Area_GDP_80_09,Seq!S$1,FALSE)/10000,".")</f>
        <v>.</v>
      </c>
      <c r="AY43" s="27" t="str">
        <f>IF(ISNUMBER(VLOOKUP($B43,Area_GDP_80_09,Seq!T$1,FALSE)/10000),VLOOKUP($B43,Area_GDP_80_09,Seq!T$1,FALSE)/10000,".")</f>
        <v>.</v>
      </c>
      <c r="AZ43" s="27" t="str">
        <f>IF(ISNUMBER(VLOOKUP($B43,Area_GDP_80_09,Seq!U$1,FALSE)/10000),VLOOKUP($B43,Area_GDP_80_09,Seq!U$1,FALSE)/10000,".")</f>
        <v>.</v>
      </c>
      <c r="BA43" s="27" t="str">
        <f>IF(ISNUMBER(VLOOKUP($B43,Area_GDP_80_09,Seq!V$1,FALSE)/10000),VLOOKUP($B43,Area_GDP_80_09,Seq!V$1,FALSE)/10000,".")</f>
        <v>.</v>
      </c>
      <c r="BB43" s="27" t="str">
        <f>IF(ISNUMBER(VLOOKUP($B43,Area_GDP_80_09,Seq!W$1,FALSE)/10000),VLOOKUP($B43,Area_GDP_80_09,Seq!W$1,FALSE)/10000,".")</f>
        <v>.</v>
      </c>
      <c r="BC43" s="27" t="str">
        <f>IF(ISNUMBER(VLOOKUP($B43,Area_GDP_80_09,Seq!X$1,FALSE)/10000),VLOOKUP($B43,Area_GDP_80_09,Seq!X$1,FALSE)/10000,".")</f>
        <v>.</v>
      </c>
      <c r="BD43" s="27" t="str">
        <f>IF(ISNUMBER(VLOOKUP($B43,Area_GDP_80_09,Seq!Y$1,FALSE)/10000),VLOOKUP($B43,Area_GDP_80_09,Seq!Y$1,FALSE)/10000,".")</f>
        <v>.</v>
      </c>
      <c r="BE43" s="27" t="str">
        <f>IF(ISNUMBER(VLOOKUP($B43,Area_GDP_80_09,Seq!Z$1,FALSE)/10000),VLOOKUP($B43,Area_GDP_80_09,Seq!Z$1,FALSE)/10000,".")</f>
        <v>.</v>
      </c>
      <c r="BF43" s="27" t="str">
        <f>IF(ISNUMBER(VLOOKUP($B43,Area_GDP_80_09,Seq!AA$1,FALSE)/10000),VLOOKUP($B43,Area_GDP_80_09,Seq!AA$1,FALSE)/10000,".")</f>
        <v>.</v>
      </c>
      <c r="BG43" s="27" t="str">
        <f>IF(ISNUMBER(VLOOKUP($B43,Area_GDP_80_09,Seq!AB$1,FALSE)/10000),VLOOKUP($B43,Area_GDP_80_09,Seq!AB$1,FALSE)/10000,".")</f>
        <v>.</v>
      </c>
      <c r="BH43" s="27" t="str">
        <f>IF(ISNUMBER(VLOOKUP($B43,Area_GDP_80_09,Seq!AC$1,FALSE)/10000),VLOOKUP($B43,Area_GDP_80_09,Seq!AC$1,FALSE)/10000,".")</f>
        <v>.</v>
      </c>
      <c r="BI43" s="27" t="str">
        <f>IF(ISNUMBER(VLOOKUP($B43,Area_GDP_80_09,Seq!AD$1,FALSE)/10000),VLOOKUP($B43,Area_GDP_80_09,Seq!AD$1,FALSE)/10000,".")</f>
        <v>.</v>
      </c>
      <c r="BJ43" s="27" t="str">
        <f>IF(ISNUMBER(VLOOKUP($B43,Area_GDP_80_09,Seq!AE$1,FALSE)/10000),VLOOKUP($B43,Area_GDP_80_09,Seq!AE$1,FALSE)/10000,".")</f>
        <v>.</v>
      </c>
      <c r="BK43" s="27" t="str">
        <f>IF(ISNUMBER(VLOOKUP($B43,Area_GDP_80_09,Seq!AF$1,FALSE)/10000),VLOOKUP($B43,Area_GDP_80_09,Seq!AF$1,FALSE)/10000,".")</f>
        <v>.</v>
      </c>
      <c r="BL43" s="89"/>
      <c r="BM43" s="89"/>
      <c r="BN43" s="89">
        <f>CNPop!A$48</f>
        <v>5.0000000000000001E-3</v>
      </c>
      <c r="BO43" s="89">
        <f>CNPop!B$48</f>
        <v>6.0000000000000001E-3</v>
      </c>
      <c r="BP43" s="89">
        <f>CNPop!C$48</f>
        <v>6.0000000000000001E-3</v>
      </c>
      <c r="BQ43" s="89">
        <f>CNPop!D$48</f>
        <v>7.0000000000000001E-3</v>
      </c>
      <c r="BR43" s="89">
        <f>CNPop!E$48</f>
        <v>7.0000000000000001E-3</v>
      </c>
      <c r="BS43" s="89">
        <f>CNPop!F$48</f>
        <v>8.0000000000000002E-3</v>
      </c>
      <c r="BT43" s="89">
        <f>CNPop!G$48</f>
        <v>8.9999999999999993E-3</v>
      </c>
      <c r="BU43" s="89">
        <f>CNPop!H$48</f>
        <v>0.01</v>
      </c>
      <c r="BV43" s="89">
        <f>CNPop!I$48</f>
        <v>1.0999999999999999E-2</v>
      </c>
      <c r="BW43" s="89">
        <f>CNPop!J$48</f>
        <v>1.2E-2</v>
      </c>
      <c r="BX43" s="89">
        <f>CNPop!K$48</f>
        <v>1.4E-2</v>
      </c>
      <c r="BY43" s="89">
        <f>CNPop!L$48</f>
        <v>1.6E-2</v>
      </c>
      <c r="BZ43" s="89">
        <f>CNPop!M$48</f>
        <v>1.7000000000000001E-2</v>
      </c>
      <c r="CA43" s="89">
        <f>CNPop!N$48</f>
        <v>1.9E-2</v>
      </c>
      <c r="CB43" s="89">
        <f>CNPop!O$48</f>
        <v>2.1000000000000001E-2</v>
      </c>
      <c r="CC43" s="89">
        <f>CNPop!P$48</f>
        <v>2.3E-2</v>
      </c>
      <c r="CD43" s="89">
        <f>CNPop!Q$48</f>
        <v>2.5999999999999999E-2</v>
      </c>
      <c r="CE43" s="89">
        <f>CNPop!R$48</f>
        <v>2.8000000000000001E-2</v>
      </c>
      <c r="CF43" s="89">
        <f>CNPop!S$48</f>
        <v>0.03</v>
      </c>
      <c r="CG43" s="89">
        <f>CNPop!T$48</f>
        <v>3.3000000000000002E-2</v>
      </c>
      <c r="CH43" s="89">
        <f>CNPop!U$48</f>
        <v>3.5999999999999997E-2</v>
      </c>
      <c r="CI43" s="89">
        <f>CNPop!V$48</f>
        <v>3.9E-2</v>
      </c>
      <c r="CJ43" s="89">
        <f>CNPop!W$48</f>
        <v>4.2000000000000003E-2</v>
      </c>
      <c r="CK43" s="89">
        <f>CNPop!X$48</f>
        <v>4.4999999999999998E-2</v>
      </c>
      <c r="CL43" s="89">
        <f>CNPop!Y$48</f>
        <v>4.9000000000000002E-2</v>
      </c>
      <c r="CM43" s="89">
        <f>CNPop!Z$48</f>
        <v>5.1999999999999998E-2</v>
      </c>
      <c r="CN43" s="89">
        <f>CNPop!AA$48</f>
        <v>5.6000000000000001E-2</v>
      </c>
      <c r="CO43" s="89">
        <f>CNPop!AB$48</f>
        <v>0.06</v>
      </c>
      <c r="CP43" s="89">
        <f>CNPop!AC$48</f>
        <v>6.3E-2</v>
      </c>
      <c r="CQ43" s="89"/>
      <c r="CR43" s="89" t="str">
        <f t="shared" si="38"/>
        <v>.</v>
      </c>
      <c r="CS43" s="89" t="str">
        <f t="shared" si="39"/>
        <v>.</v>
      </c>
      <c r="CT43" s="89" t="str">
        <f t="shared" si="40"/>
        <v>.</v>
      </c>
      <c r="CU43" s="89" t="str">
        <f t="shared" si="41"/>
        <v>.</v>
      </c>
      <c r="CV43" s="89" t="str">
        <f t="shared" si="42"/>
        <v>.</v>
      </c>
      <c r="CW43" s="89" t="str">
        <f t="shared" si="43"/>
        <v>.</v>
      </c>
      <c r="CX43" s="89" t="str">
        <f t="shared" si="44"/>
        <v>.</v>
      </c>
      <c r="CY43" s="89" t="str">
        <f t="shared" si="45"/>
        <v>.</v>
      </c>
      <c r="CZ43" s="89" t="str">
        <f t="shared" si="46"/>
        <v>.</v>
      </c>
      <c r="DA43" s="89" t="str">
        <f t="shared" si="47"/>
        <v>.</v>
      </c>
      <c r="DB43" s="89" t="str">
        <f t="shared" si="48"/>
        <v>.</v>
      </c>
      <c r="DC43" s="89" t="str">
        <f t="shared" si="49"/>
        <v>.</v>
      </c>
      <c r="DD43" s="89" t="str">
        <f t="shared" si="50"/>
        <v>.</v>
      </c>
      <c r="DE43" s="89" t="str">
        <f t="shared" si="51"/>
        <v>.</v>
      </c>
      <c r="DF43" s="89" t="str">
        <f t="shared" si="52"/>
        <v>.</v>
      </c>
      <c r="DG43" s="89" t="str">
        <f t="shared" si="53"/>
        <v>.</v>
      </c>
      <c r="DH43" s="89" t="str">
        <f t="shared" si="54"/>
        <v>.</v>
      </c>
      <c r="DI43" s="89" t="str">
        <f t="shared" si="55"/>
        <v>.</v>
      </c>
      <c r="DJ43" s="89" t="str">
        <f t="shared" si="56"/>
        <v>.</v>
      </c>
      <c r="DK43" s="89" t="str">
        <f t="shared" si="57"/>
        <v>.</v>
      </c>
      <c r="DL43" s="89" t="str">
        <f t="shared" si="58"/>
        <v>.</v>
      </c>
      <c r="DM43" s="89" t="str">
        <f t="shared" si="59"/>
        <v>.</v>
      </c>
      <c r="DN43" s="89" t="str">
        <f t="shared" si="60"/>
        <v>.</v>
      </c>
      <c r="DO43" s="89" t="str">
        <f t="shared" si="61"/>
        <v>.</v>
      </c>
      <c r="DP43" s="89" t="str">
        <f t="shared" si="62"/>
        <v>.</v>
      </c>
      <c r="DQ43" s="89" t="str">
        <f t="shared" si="63"/>
        <v>.</v>
      </c>
      <c r="DR43" s="89" t="str">
        <f t="shared" si="64"/>
        <v>.</v>
      </c>
      <c r="DS43" s="89" t="str">
        <f t="shared" si="65"/>
        <v>.</v>
      </c>
      <c r="DT43" s="89" t="str">
        <f t="shared" si="36"/>
        <v>.</v>
      </c>
      <c r="DU43" s="89" t="e">
        <f>IF(ISNA(VLOOKUP(CONCATENATE($B43,".SP.TER.TOTL.IN"),Area_pop_80_09,Seq!B$1,FALSE)),".",VLOOKUP(CONCATENATE($B43,".SP.TER.TOTL.IN"),Area_pop_80_09,Seq!B$1,FALSE)/VLOOKUP(CONCATENATE($B43,".SP.POP.TOTL"),Area_pop_80_09,Seq!B$1,FALSE))</f>
        <v>#DIV/0!</v>
      </c>
      <c r="DV43" s="89" t="e">
        <f>IF(ISNA(VLOOKUP(CONCATENATE($B43,".SP.TER.TOTL.IN"),Area_pop_80_09,Seq!C$1,FALSE)),".",VLOOKUP(CONCATENATE($B43,".SP.TER.TOTL.IN"),Area_pop_80_09,Seq!C$1,FALSE)/VLOOKUP(CONCATENATE($B43,".SP.POP.TOTL"),Area_pop_80_09,Seq!C$1,FALSE))</f>
        <v>#DIV/0!</v>
      </c>
      <c r="DW43" s="89" t="e">
        <f>IF(ISNA(VLOOKUP(CONCATENATE($B43,".SP.TER.TOTL.IN"),Area_pop_80_09,Seq!D$1,FALSE)),".",VLOOKUP(CONCATENATE($B43,".SP.TER.TOTL.IN"),Area_pop_80_09,Seq!D$1,FALSE)/VLOOKUP(CONCATENATE($B43,".SP.POP.TOTL"),Area_pop_80_09,Seq!D$1,FALSE))</f>
        <v>#DIV/0!</v>
      </c>
      <c r="DX43" s="89" t="e">
        <f>IF(ISNA(VLOOKUP(CONCATENATE($B43,".SP.TER.TOTL.IN"),Area_pop_80_09,Seq!E$1,FALSE)),".",VLOOKUP(CONCATENATE($B43,".SP.TER.TOTL.IN"),Area_pop_80_09,Seq!E$1,FALSE)/VLOOKUP(CONCATENATE($B43,".SP.POP.TOTL"),Area_pop_80_09,Seq!E$1,FALSE))</f>
        <v>#DIV/0!</v>
      </c>
      <c r="DY43" s="89" t="e">
        <f>IF(ISNA(VLOOKUP(CONCATENATE($B43,".SP.TER.TOTL.IN"),Area_pop_80_09,Seq!F$1,FALSE)),".",VLOOKUP(CONCATENATE($B43,".SP.TER.TOTL.IN"),Area_pop_80_09,Seq!F$1,FALSE)/VLOOKUP(CONCATENATE($B43,".SP.POP.TOTL"),Area_pop_80_09,Seq!F$1,FALSE))</f>
        <v>#DIV/0!</v>
      </c>
      <c r="DZ43" s="89" t="e">
        <f>IF(ISNA(VLOOKUP(CONCATENATE($B43,".SP.TER.TOTL.IN"),Area_pop_80_09,Seq!G$1,FALSE)),".",VLOOKUP(CONCATENATE($B43,".SP.TER.TOTL.IN"),Area_pop_80_09,Seq!G$1,FALSE)/VLOOKUP(CONCATENATE($B43,".SP.POP.TOTL"),Area_pop_80_09,Seq!G$1,FALSE))</f>
        <v>#DIV/0!</v>
      </c>
      <c r="EA43" s="89" t="e">
        <f>IF(ISNA(VLOOKUP(CONCATENATE($B43,".SP.TER.TOTL.IN"),Area_pop_80_09,Seq!H$1,FALSE)),".",VLOOKUP(CONCATENATE($B43,".SP.TER.TOTL.IN"),Area_pop_80_09,Seq!H$1,FALSE)/VLOOKUP(CONCATENATE($B43,".SP.POP.TOTL"),Area_pop_80_09,Seq!H$1,FALSE))</f>
        <v>#DIV/0!</v>
      </c>
      <c r="EB43" s="89" t="e">
        <f>IF(ISNA(VLOOKUP(CONCATENATE($B43,".SP.TER.TOTL.IN"),Area_pop_80_09,Seq!I$1,FALSE)),".",VLOOKUP(CONCATENATE($B43,".SP.TER.TOTL.IN"),Area_pop_80_09,Seq!I$1,FALSE)/VLOOKUP(CONCATENATE($B43,".SP.POP.TOTL"),Area_pop_80_09,Seq!I$1,FALSE))</f>
        <v>#DIV/0!</v>
      </c>
      <c r="EC43" s="89" t="e">
        <f>IF(ISNA(VLOOKUP(CONCATENATE($B43,".SP.TER.TOTL.IN"),Area_pop_80_09,Seq!J$1,FALSE)),".",VLOOKUP(CONCATENATE($B43,".SP.TER.TOTL.IN"),Area_pop_80_09,Seq!J$1,FALSE)/VLOOKUP(CONCATENATE($B43,".SP.POP.TOTL"),Area_pop_80_09,Seq!J$1,FALSE))</f>
        <v>#DIV/0!</v>
      </c>
      <c r="ED43" s="89" t="e">
        <f>IF(ISNA(VLOOKUP(CONCATENATE($B43,".SP.TER.TOTL.IN"),Area_pop_80_09,Seq!K$1,FALSE)),".",VLOOKUP(CONCATENATE($B43,".SP.TER.TOTL.IN"),Area_pop_80_09,Seq!K$1,FALSE)/VLOOKUP(CONCATENATE($B43,".SP.POP.TOTL"),Area_pop_80_09,Seq!K$1,FALSE))</f>
        <v>#DIV/0!</v>
      </c>
      <c r="EE43" s="89" t="e">
        <f>IF(ISNA(VLOOKUP(CONCATENATE($B43,".SP.TER.TOTL.IN"),Area_pop_80_09,Seq!L$1,FALSE)),".",VLOOKUP(CONCATENATE($B43,".SP.TER.TOTL.IN"),Area_pop_80_09,Seq!L$1,FALSE)/VLOOKUP(CONCATENATE($B43,".SP.POP.TOTL"),Area_pop_80_09,Seq!L$1,FALSE))</f>
        <v>#DIV/0!</v>
      </c>
      <c r="EF43" s="89" t="e">
        <f>IF(ISNA(VLOOKUP(CONCATENATE($B43,".SP.TER.TOTL.IN"),Area_pop_80_09,Seq!M$1,FALSE)),".",VLOOKUP(CONCATENATE($B43,".SP.TER.TOTL.IN"),Area_pop_80_09,Seq!M$1,FALSE)/VLOOKUP(CONCATENATE($B43,".SP.POP.TOTL"),Area_pop_80_09,Seq!M$1,FALSE))</f>
        <v>#DIV/0!</v>
      </c>
      <c r="EG43" s="89" t="e">
        <f>IF(ISNA(VLOOKUP(CONCATENATE($B43,".SP.TER.TOTL.IN"),Area_pop_80_09,Seq!N$1,FALSE)),".",VLOOKUP(CONCATENATE($B43,".SP.TER.TOTL.IN"),Area_pop_80_09,Seq!N$1,FALSE)/VLOOKUP(CONCATENATE($B43,".SP.POP.TOTL"),Area_pop_80_09,Seq!N$1,FALSE))</f>
        <v>#DIV/0!</v>
      </c>
      <c r="EH43" s="89" t="e">
        <f>IF(ISNA(VLOOKUP(CONCATENATE($B43,".SP.TER.TOTL.IN"),Area_pop_80_09,Seq!O$1,FALSE)),".",VLOOKUP(CONCATENATE($B43,".SP.TER.TOTL.IN"),Area_pop_80_09,Seq!O$1,FALSE)/VLOOKUP(CONCATENATE($B43,".SP.POP.TOTL"),Area_pop_80_09,Seq!O$1,FALSE))</f>
        <v>#DIV/0!</v>
      </c>
      <c r="EI43" s="89" t="e">
        <f>IF(ISNA(VLOOKUP(CONCATENATE($B43,".SP.TER.TOTL.IN"),Area_pop_80_09,Seq!P$1,FALSE)),".",VLOOKUP(CONCATENATE($B43,".SP.TER.TOTL.IN"),Area_pop_80_09,Seq!P$1,FALSE)/VLOOKUP(CONCATENATE($B43,".SP.POP.TOTL"),Area_pop_80_09,Seq!P$1,FALSE))</f>
        <v>#DIV/0!</v>
      </c>
      <c r="EJ43" s="89" t="e">
        <f>IF(ISNA(VLOOKUP(CONCATENATE($B43,".SP.TER.TOTL.IN"),Area_pop_80_09,Seq!Q$1,FALSE)),".",VLOOKUP(CONCATENATE($B43,".SP.TER.TOTL.IN"),Area_pop_80_09,Seq!Q$1,FALSE)/VLOOKUP(CONCATENATE($B43,".SP.POP.TOTL"),Area_pop_80_09,Seq!Q$1,FALSE))</f>
        <v>#DIV/0!</v>
      </c>
      <c r="EK43" s="89" t="e">
        <f>IF(ISNA(VLOOKUP(CONCATENATE($B43,".SP.TER.TOTL.IN"),Area_pop_80_09,Seq!R$1,FALSE)),".",VLOOKUP(CONCATENATE($B43,".SP.TER.TOTL.IN"),Area_pop_80_09,Seq!R$1,FALSE)/VLOOKUP(CONCATENATE($B43,".SP.POP.TOTL"),Area_pop_80_09,Seq!R$1,FALSE))</f>
        <v>#DIV/0!</v>
      </c>
      <c r="EL43" s="89" t="e">
        <f>IF(ISNA(VLOOKUP(CONCATENATE($B43,".SP.TER.TOTL.IN"),Area_pop_80_09,Seq!S$1,FALSE)),".",VLOOKUP(CONCATENATE($B43,".SP.TER.TOTL.IN"),Area_pop_80_09,Seq!S$1,FALSE)/VLOOKUP(CONCATENATE($B43,".SP.POP.TOTL"),Area_pop_80_09,Seq!S$1,FALSE))</f>
        <v>#DIV/0!</v>
      </c>
      <c r="EM43" s="89" t="e">
        <f>IF(ISNA(VLOOKUP(CONCATENATE($B43,".SP.TER.TOTL.IN"),Area_pop_80_09,Seq!T$1,FALSE)),".",VLOOKUP(CONCATENATE($B43,".SP.TER.TOTL.IN"),Area_pop_80_09,Seq!T$1,FALSE)/VLOOKUP(CONCATENATE($B43,".SP.POP.TOTL"),Area_pop_80_09,Seq!T$1,FALSE))</f>
        <v>#DIV/0!</v>
      </c>
      <c r="EN43" s="89" t="e">
        <f>IF(ISNA(VLOOKUP(CONCATENATE($B43,".SP.TER.TOTL.IN"),Area_pop_80_09,Seq!U$1,FALSE)),".",VLOOKUP(CONCATENATE($B43,".SP.TER.TOTL.IN"),Area_pop_80_09,Seq!U$1,FALSE)/VLOOKUP(CONCATENATE($B43,".SP.POP.TOTL"),Area_pop_80_09,Seq!U$1,FALSE))</f>
        <v>#DIV/0!</v>
      </c>
      <c r="EO43" s="89" t="e">
        <f>IF(ISNA(VLOOKUP(CONCATENATE($B43,".SP.TER.TOTL.IN"),Area_pop_80_09,Seq!V$1,FALSE)),".",VLOOKUP(CONCATENATE($B43,".SP.TER.TOTL.IN"),Area_pop_80_09,Seq!V$1,FALSE)/VLOOKUP(CONCATENATE($B43,".SP.POP.TOTL"),Area_pop_80_09,Seq!V$1,FALSE))</f>
        <v>#DIV/0!</v>
      </c>
      <c r="EP43" s="89" t="e">
        <f>IF(ISNA(VLOOKUP(CONCATENATE($B43,".SP.TER.TOTL.IN"),Area_pop_80_09,Seq!W$1,FALSE)),".",VLOOKUP(CONCATENATE($B43,".SP.TER.TOTL.IN"),Area_pop_80_09,Seq!W$1,FALSE)/VLOOKUP(CONCATENATE($B43,".SP.POP.TOTL"),Area_pop_80_09,Seq!W$1,FALSE))</f>
        <v>#DIV/0!</v>
      </c>
      <c r="EQ43" s="89" t="e">
        <f>IF(ISNA(VLOOKUP(CONCATENATE($B43,".SP.TER.TOTL.IN"),Area_pop_80_09,Seq!X$1,FALSE)),".",VLOOKUP(CONCATENATE($B43,".SP.TER.TOTL.IN"),Area_pop_80_09,Seq!X$1,FALSE)/VLOOKUP(CONCATENATE($B43,".SP.POP.TOTL"),Area_pop_80_09,Seq!X$1,FALSE))</f>
        <v>#DIV/0!</v>
      </c>
      <c r="ER43" s="89" t="e">
        <f>IF(ISNA(VLOOKUP(CONCATENATE($B43,".SP.TER.TOTL.IN"),Area_pop_80_09,Seq!Y$1,FALSE)),".",VLOOKUP(CONCATENATE($B43,".SP.TER.TOTL.IN"),Area_pop_80_09,Seq!Y$1,FALSE)/VLOOKUP(CONCATENATE($B43,".SP.POP.TOTL"),Area_pop_80_09,Seq!Y$1,FALSE))</f>
        <v>#DIV/0!</v>
      </c>
      <c r="ES43" s="89" t="e">
        <f>IF(ISNA(VLOOKUP(CONCATENATE($B43,".SP.TER.TOTL.IN"),Area_pop_80_09,Seq!Z$1,FALSE)),".",VLOOKUP(CONCATENATE($B43,".SP.TER.TOTL.IN"),Area_pop_80_09,Seq!Z$1,FALSE)/VLOOKUP(CONCATENATE($B43,".SP.POP.TOTL"),Area_pop_80_09,Seq!Z$1,FALSE))</f>
        <v>#DIV/0!</v>
      </c>
      <c r="ET43" s="89" t="e">
        <f>IF(ISNA(VLOOKUP(CONCATENATE($B43,".SP.TER.TOTL.IN"),Area_pop_80_09,Seq!AA$1,FALSE)),".",VLOOKUP(CONCATENATE($B43,".SP.TER.TOTL.IN"),Area_pop_80_09,Seq!AA$1,FALSE)/VLOOKUP(CONCATENATE($B43,".SP.POP.TOTL"),Area_pop_80_09,Seq!AA$1,FALSE))</f>
        <v>#DIV/0!</v>
      </c>
      <c r="EU43" s="89" t="e">
        <f>IF(ISNA(VLOOKUP(CONCATENATE($B43,".SP.TER.TOTL.IN"),Area_pop_80_09,Seq!AB$1,FALSE)),".",VLOOKUP(CONCATENATE($B43,".SP.TER.TOTL.IN"),Area_pop_80_09,Seq!AB$1,FALSE)/VLOOKUP(CONCATENATE($B43,".SP.POP.TOTL"),Area_pop_80_09,Seq!AB$1,FALSE))</f>
        <v>#DIV/0!</v>
      </c>
      <c r="EV43" s="89" t="e">
        <f>IF(ISNA(VLOOKUP(CONCATENATE($B43,".SP.TER.TOTL.IN"),Area_pop_80_09,Seq!AC$1,FALSE)),".",VLOOKUP(CONCATENATE($B43,".SP.TER.TOTL.IN"),Area_pop_80_09,Seq!AC$1,FALSE)/VLOOKUP(CONCATENATE($B43,".SP.POP.TOTL"),Area_pop_80_09,Seq!AC$1,FALSE))</f>
        <v>#DIV/0!</v>
      </c>
      <c r="EW43" s="89" t="e">
        <f>IF(ISNA(VLOOKUP(CONCATENATE($B43,".SP.TER.TOTL.IN"),Area_pop_80_09,Seq!AD$1,FALSE)),".",VLOOKUP(CONCATENATE($B43,".SP.TER.TOTL.IN"),Area_pop_80_09,Seq!AD$1,FALSE)/VLOOKUP(CONCATENATE($B43,".SP.POP.TOTL"),Area_pop_80_09,Seq!AD$1,FALSE))</f>
        <v>#DIV/0!</v>
      </c>
      <c r="EX43" s="89"/>
      <c r="EY43" s="89"/>
      <c r="EZ43" s="89" t="str">
        <f t="shared" si="66"/>
        <v>.</v>
      </c>
      <c r="FA43" s="89" t="str">
        <f t="shared" si="67"/>
        <v>.</v>
      </c>
      <c r="FB43" s="89" t="str">
        <f t="shared" si="37"/>
        <v>.</v>
      </c>
      <c r="FC43" s="90" t="str">
        <f>IF(VLOOKUP($B43,EM_80!$B$1:$C$201,2,FALSE)&gt;0,VLOOKUP($B43,EM_80!$B$1:$C$201,2,FALSE),".")</f>
        <v>.</v>
      </c>
      <c r="FD43" s="90">
        <f t="shared" si="68"/>
        <v>19943000</v>
      </c>
      <c r="FE43" s="90" t="str">
        <f t="shared" si="32"/>
        <v>.</v>
      </c>
      <c r="FF43" s="91">
        <f t="shared" si="69"/>
        <v>0</v>
      </c>
      <c r="FG43" s="91">
        <f t="shared" si="70"/>
        <v>0</v>
      </c>
      <c r="FH43" s="91">
        <f t="shared" si="71"/>
        <v>0</v>
      </c>
      <c r="FI43" s="91"/>
      <c r="FJ43" s="90" t="str">
        <f>IF(ISNA(VLOOKUP($B43,Area_EM_90,Seq!C$1,FALSE)),".",VLOOKUP($B43,Area_EM_90,Seq!C$1,FALSE))</f>
        <v>.</v>
      </c>
      <c r="FK43" s="90" t="str">
        <f>IF(ISNA(VLOOKUP($B43,Area_EM_90,Seq!D$1,FALSE)),".",VLOOKUP($B43,Area_EM_90,Seq!D$1,FALSE))</f>
        <v>.</v>
      </c>
      <c r="FL43" s="90" t="str">
        <f>IF(ISNA(VLOOKUP($B43,Area_EM_90,Seq!E$1,FALSE)),".",VLOOKUP($B43,Area_EM_90,Seq!E$1,FALSE))</f>
        <v>.</v>
      </c>
      <c r="FM43" s="90" t="str">
        <f>IF(ISNA(VLOOKUP($B43,Area_EM_90,Seq!F$1,FALSE)),".",VLOOKUP($B43,Area_EM_90,Seq!F$1,FALSE))</f>
        <v>.</v>
      </c>
      <c r="FN43" s="90" t="str">
        <f>IF(ISNA(VLOOKUP($B43,Area_EM_90,Seq!G$1,FALSE)),".",VLOOKUP($B43,Area_EM_90,Seq!G$1,FALSE))</f>
        <v>.</v>
      </c>
      <c r="FO43" s="90" t="str">
        <f>IF(ISNA(VLOOKUP($B43,Area_EM_90,Seq!H$1,FALSE)),".",VLOOKUP($B43,Area_EM_90,Seq!H$1,FALSE))</f>
        <v>.</v>
      </c>
      <c r="FP43" s="90" t="str">
        <f>IF(ISNA(VLOOKUP($B43,Area_EM_90,Seq!I$1,FALSE)),".",VLOOKUP($B43,Area_EM_90,Seq!I$1,FALSE))</f>
        <v>.</v>
      </c>
      <c r="FQ43" s="90" t="str">
        <f>IF(ISNA(VLOOKUP($B43,Area_EM_90,Seq!J$1,FALSE)),".",VLOOKUP($B43,Area_EM_90,Seq!J$1,FALSE))</f>
        <v>.</v>
      </c>
      <c r="FR43" s="90" t="str">
        <f>IF(ISNA(VLOOKUP($B43,Area_EM_00,Seq!C$1,FALSE)),".",VLOOKUP($B43,Area_EM_00,Seq!C$1,FALSE))</f>
        <v>.</v>
      </c>
      <c r="FS43" s="90" t="str">
        <f>IF(ISNA(VLOOKUP($B43,Area_EM_00,Seq!D$1,FALSE)),".",VLOOKUP($B43,Area_EM_00,Seq!D$1,FALSE))</f>
        <v>.</v>
      </c>
      <c r="FT43" s="90" t="str">
        <f>IF(ISNA(VLOOKUP($B43,Area_EM_00,Seq!E$1,FALSE)),".",VLOOKUP($B43,Area_EM_00,Seq!E$1,FALSE))</f>
        <v>.</v>
      </c>
      <c r="FU43" s="90" t="str">
        <f>IF(ISNA(VLOOKUP($B43,Area_EM_00,Seq!F$1,FALSE)),".",VLOOKUP($B43,Area_EM_00,Seq!F$1,FALSE))</f>
        <v>.</v>
      </c>
      <c r="FV43" s="90" t="str">
        <f>IF(ISNA(VLOOKUP($B43,Area_EM_00,Seq!G$1,FALSE)),".",VLOOKUP($B43,Area_EM_00,Seq!G$1,FALSE))</f>
        <v>.</v>
      </c>
      <c r="FW43" s="90" t="str">
        <f>IF(ISNA(VLOOKUP($B43,Area_EM_00,Seq!H$1,FALSE)),".",VLOOKUP($B43,Area_EM_00,Seq!H$1,FALSE))</f>
        <v>.</v>
      </c>
      <c r="FX43" s="90" t="str">
        <f>IF(ISNA(VLOOKUP($B43,Area_EM_00,Seq!I$1,FALSE)),".",VLOOKUP($B43,Area_EM_00,Seq!I$1,FALSE))</f>
        <v>.</v>
      </c>
      <c r="FY43" s="90" t="str">
        <f>IF(ISNA(VLOOKUP($B43,Area_EM_00,Seq!J$1,FALSE)),".",VLOOKUP($B43,Area_EM_00,Seq!J$1,FALSE))</f>
        <v>.</v>
      </c>
      <c r="GA43" s="89"/>
    </row>
    <row r="44" spans="1:183">
      <c r="A44" s="25" t="s">
        <v>2784</v>
      </c>
      <c r="B44" s="26" t="str">
        <f t="shared" si="0"/>
        <v>Algeria</v>
      </c>
      <c r="C44" s="27">
        <f>GDP!C$42/10000</f>
        <v>18294194.281532999</v>
      </c>
      <c r="D44" s="27">
        <f>GDP!D$42/10000</f>
        <v>19245492.3841727</v>
      </c>
      <c r="E44" s="27">
        <f>GDP!E$42/10000</f>
        <v>20996832.1911324</v>
      </c>
      <c r="F44" s="27">
        <f>GDP!F$42/10000</f>
        <v>23285486.8999658</v>
      </c>
      <c r="G44" s="27">
        <f>GDP!G$42/10000</f>
        <v>26824880.9087606</v>
      </c>
      <c r="H44" s="27">
        <f>GDP!H$42/10000</f>
        <v>30446239.831443299</v>
      </c>
      <c r="I44" s="27">
        <f>GDP!I$42/10000</f>
        <v>33125508.936610304</v>
      </c>
      <c r="J44" s="27">
        <f>GDP!J$42/10000</f>
        <v>36968067.973257102</v>
      </c>
      <c r="K44" s="27">
        <f>GDP!K$42/10000</f>
        <v>41145459.654235199</v>
      </c>
      <c r="L44" s="27">
        <f>GDP!L$42/10000</f>
        <v>42832423.5000588</v>
      </c>
      <c r="M44" s="27">
        <f>GDP!M$42/10000</f>
        <v>44460055.593061104</v>
      </c>
      <c r="N44" s="27">
        <f>GDP!N$42/10000</f>
        <v>48550380.707622699</v>
      </c>
      <c r="O44" s="27">
        <f>GDP!O$42/10000</f>
        <v>55444534.768105105</v>
      </c>
      <c r="P44" s="27">
        <f>GDP!P$42/10000</f>
        <v>63206769.635639794</v>
      </c>
      <c r="Q44" s="27">
        <f>GDP!Q$42/10000</f>
        <v>71486856.457908601</v>
      </c>
      <c r="R44" s="27">
        <f>GDP!R$42/10000</f>
        <v>79278923.811820701</v>
      </c>
      <c r="S44" s="27">
        <f>GDP!S$42/10000</f>
        <v>87206816.193002701</v>
      </c>
      <c r="T44" s="27">
        <f>GDP!T$42/10000</f>
        <v>95317050.098951995</v>
      </c>
      <c r="U44" s="27">
        <f>GDP!U$42/10000</f>
        <v>102751780.00667</v>
      </c>
      <c r="V44" s="27">
        <f>GDP!V$42/10000</f>
        <v>110560915.287177</v>
      </c>
      <c r="W44" s="27">
        <f>GDP!W$42/10000</f>
        <v>119848032.17129999</v>
      </c>
      <c r="X44" s="27">
        <f>GDP!X$42/10000</f>
        <v>129795418.841518</v>
      </c>
      <c r="Y44" s="27">
        <f>GDP!Y$42/10000</f>
        <v>141606801.95609599</v>
      </c>
      <c r="Z44" s="27">
        <f>GDP!Z$42/10000</f>
        <v>155767482.15170601</v>
      </c>
      <c r="AA44" s="27">
        <f>GDP!AA$42/10000</f>
        <v>171499997.84902799</v>
      </c>
      <c r="AB44" s="27">
        <f>GDP!AB$42/10000</f>
        <v>189335997.62532699</v>
      </c>
      <c r="AC44" s="27">
        <f>GDP!AC$42/10000</f>
        <v>211298973.34986499</v>
      </c>
      <c r="AD44" s="27">
        <f>GDP!AD$42/10000</f>
        <v>238767839.88534701</v>
      </c>
      <c r="AE44" s="27">
        <f>GDP!AE$42/10000</f>
        <v>260256945.47502899</v>
      </c>
      <c r="AF44" s="27">
        <f>GDP!AF$42/10000</f>
        <v>293754553.91439533</v>
      </c>
      <c r="AG44" s="27"/>
      <c r="AH44" s="27">
        <f>IF(ISNUMBER(VLOOKUP($B44,Area_GDP_80_09,Seq!C$1,FALSE)/10000),VLOOKUP($B44,Area_GDP_80_09,Seq!C$1,FALSE)/10000,".")</f>
        <v>3529123.2178486702</v>
      </c>
      <c r="AI44" s="27">
        <f>IF(ISNUMBER(VLOOKUP($B44,Area_GDP_80_09,Seq!D$1,FALSE)/10000),VLOOKUP($B44,Area_GDP_80_09,Seq!D$1,FALSE)/10000,".")</f>
        <v>3634996.7756133596</v>
      </c>
      <c r="AJ44" s="27">
        <f>IF(ISNUMBER(VLOOKUP($B44,Area_GDP_80_09,Seq!E$1,FALSE)/10000),VLOOKUP($B44,Area_GDP_80_09,Seq!E$1,FALSE)/10000,".")</f>
        <v>3867636.7201213501</v>
      </c>
      <c r="AK44" s="27">
        <f>IF(ISNUMBER(VLOOKUP($B44,Area_GDP_80_09,Seq!F$1,FALSE)/10000),VLOOKUP($B44,Area_GDP_80_09,Seq!F$1,FALSE)/10000,".")</f>
        <v>4076489.2197176805</v>
      </c>
      <c r="AL44" s="27">
        <f>IF(ISNUMBER(VLOOKUP($B44,Area_GDP_80_09,Seq!G$1,FALSE)/10000),VLOOKUP($B44,Area_GDP_80_09,Seq!G$1,FALSE)/10000,".")</f>
        <v>4304772.4736928707</v>
      </c>
      <c r="AM44" s="27">
        <f>IF(ISNUMBER(VLOOKUP($B44,Area_GDP_80_09,Seq!H$1,FALSE)/10000),VLOOKUP($B44,Area_GDP_80_09,Seq!H$1,FALSE)/10000,".")</f>
        <v>4464048.9377980903</v>
      </c>
      <c r="AN44" s="27">
        <f>IF(ISNUMBER(VLOOKUP($B44,Area_GDP_80_09,Seq!I$1,FALSE)/10000),VLOOKUP($B44,Area_GDP_80_09,Seq!I$1,FALSE)/10000,".")</f>
        <v>4481905.1776712704</v>
      </c>
      <c r="AO44" s="27">
        <f>IF(ISNUMBER(VLOOKUP($B44,Area_GDP_80_09,Seq!J$1,FALSE)/10000),VLOOKUP($B44,Area_GDP_80_09,Seq!J$1,FALSE)/10000,".")</f>
        <v>4450531.9531558296</v>
      </c>
      <c r="AP44" s="27">
        <f>IF(ISNUMBER(VLOOKUP($B44,Area_GDP_80_09,Seq!K$1,FALSE)/10000),VLOOKUP($B44,Area_GDP_80_09,Seq!K$1,FALSE)/10000,".")</f>
        <v>4406026.3881067596</v>
      </c>
      <c r="AQ44" s="27">
        <f>IF(ISNUMBER(VLOOKUP($B44,Area_GDP_80_09,Seq!L$1,FALSE)/10000),VLOOKUP($B44,Area_GDP_80_09,Seq!L$1,FALSE)/10000,".")</f>
        <v>4599891.6445438797</v>
      </c>
      <c r="AR44" s="27">
        <f>IF(ISNUMBER(VLOOKUP($B44,Area_GDP_80_09,Seq!M$1,FALSE)/10000),VLOOKUP($B44,Area_GDP_80_09,Seq!M$1,FALSE)/10000,".")</f>
        <v>4636690.8061660305</v>
      </c>
      <c r="AS44" s="27">
        <f>IF(ISNUMBER(VLOOKUP($B44,Area_GDP_80_09,Seq!N$1,FALSE)/10000),VLOOKUP($B44,Area_GDP_80_09,Seq!N$1,FALSE)/10000,".")</f>
        <v>4581050.4880262399</v>
      </c>
      <c r="AT44" s="27">
        <f>IF(ISNUMBER(VLOOKUP($B44,Area_GDP_80_09,Seq!O$1,FALSE)/10000),VLOOKUP($B44,Area_GDP_80_09,Seq!O$1,FALSE)/10000,".")</f>
        <v>4663509.50284582</v>
      </c>
      <c r="AU44" s="27">
        <f>IF(ISNUMBER(VLOOKUP($B44,Area_GDP_80_09,Seq!P$1,FALSE)/10000),VLOOKUP($B44,Area_GDP_80_09,Seq!P$1,FALSE)/10000,".")</f>
        <v>4565575.7680596299</v>
      </c>
      <c r="AV44" s="27">
        <f>IF(ISNUMBER(VLOOKUP($B44,Area_GDP_80_09,Seq!Q$1,FALSE)/10000),VLOOKUP($B44,Area_GDP_80_09,Seq!Q$1,FALSE)/10000,".")</f>
        <v>4524485.7430648105</v>
      </c>
      <c r="AW44" s="27">
        <f>IF(ISNUMBER(VLOOKUP($B44,Area_GDP_80_09,Seq!R$1,FALSE)/10000),VLOOKUP($B44,Area_GDP_80_09,Seq!R$1,FALSE)/10000,".")</f>
        <v>4696415.9664584296</v>
      </c>
      <c r="AX44" s="27">
        <f>IF(ISNUMBER(VLOOKUP($B44,Area_GDP_80_09,Seq!S$1,FALSE)/10000),VLOOKUP($B44,Area_GDP_80_09,Seq!S$1,FALSE)/10000,".")</f>
        <v>4888968.9495628998</v>
      </c>
      <c r="AY44" s="27">
        <f>IF(ISNUMBER(VLOOKUP($B44,Area_GDP_80_09,Seq!T$1,FALSE)/10000),VLOOKUP($B44,Area_GDP_80_09,Seq!T$1,FALSE)/10000,".")</f>
        <v>4942747.6044498701</v>
      </c>
      <c r="AZ44" s="27">
        <f>IF(ISNUMBER(VLOOKUP($B44,Area_GDP_80_09,Seq!U$1,FALSE)/10000),VLOOKUP($B44,Area_GDP_80_09,Seq!U$1,FALSE)/10000,".")</f>
        <v>5194827.9105438795</v>
      </c>
      <c r="BA44" s="27">
        <f>IF(ISNUMBER(VLOOKUP($B44,Area_GDP_80_09,Seq!V$1,FALSE)/10000),VLOOKUP($B44,Area_GDP_80_09,Seq!V$1,FALSE)/10000,".")</f>
        <v>5361062.4833855201</v>
      </c>
      <c r="BB44" s="27">
        <f>IF(ISNUMBER(VLOOKUP($B44,Area_GDP_80_09,Seq!W$1,FALSE)/10000),VLOOKUP($B44,Area_GDP_80_09,Seq!W$1,FALSE)/10000,".")</f>
        <v>5479005.8957371805</v>
      </c>
      <c r="BC44" s="27">
        <f>IF(ISNUMBER(VLOOKUP($B44,Area_GDP_80_09,Seq!X$1,FALSE)/10000),VLOOKUP($B44,Area_GDP_80_09,Seq!X$1,FALSE)/10000,".")</f>
        <v>5621459.7842944199</v>
      </c>
      <c r="BD44" s="27">
        <f>IF(ISNUMBER(VLOOKUP($B44,Area_GDP_80_09,Seq!Y$1,FALSE)/10000),VLOOKUP($B44,Area_GDP_80_09,Seq!Y$1,FALSE)/10000,".")</f>
        <v>5885668.6556857899</v>
      </c>
      <c r="BE44" s="27">
        <f>IF(ISNUMBER(VLOOKUP($B44,Area_GDP_80_09,Seq!Z$1,FALSE)/10000),VLOOKUP($B44,Area_GDP_80_09,Seq!Z$1,FALSE)/10000,".")</f>
        <v>6291779.8907792903</v>
      </c>
      <c r="BF44" s="27">
        <f>IF(ISNUMBER(VLOOKUP($B44,Area_GDP_80_09,Seq!AA$1,FALSE)/10000),VLOOKUP($B44,Area_GDP_80_09,Seq!AA$1,FALSE)/10000,".")</f>
        <v>6618952.2629186995</v>
      </c>
      <c r="BG44" s="27">
        <f>IF(ISNUMBER(VLOOKUP($B44,Area_GDP_80_09,Seq!AB$1,FALSE)/10000),VLOOKUP($B44,Area_GDP_80_09,Seq!AB$1,FALSE)/10000,".")</f>
        <v>6956518.7810782501</v>
      </c>
      <c r="BH44" s="27">
        <f>IF(ISNUMBER(VLOOKUP($B44,Area_GDP_80_09,Seq!AC$1,FALSE)/10000),VLOOKUP($B44,Area_GDP_80_09,Seq!AC$1,FALSE)/10000,".")</f>
        <v>7095649.1566998195</v>
      </c>
      <c r="BI44" s="27">
        <f>IF(ISNUMBER(VLOOKUP($B44,Area_GDP_80_09,Seq!AD$1,FALSE)/10000),VLOOKUP($B44,Area_GDP_80_09,Seq!AD$1,FALSE)/10000,".")</f>
        <v>7308518.6314008106</v>
      </c>
      <c r="BJ44" s="27">
        <f>IF(ISNUMBER(VLOOKUP($B44,Area_GDP_80_09,Seq!AE$1,FALSE)/10000),VLOOKUP($B44,Area_GDP_80_09,Seq!AE$1,FALSE)/10000,".")</f>
        <v>7527774.1903428407</v>
      </c>
      <c r="BK44" s="27">
        <f>IF(ISNUMBER(VLOOKUP($B44,Area_GDP_80_09,Seq!AF$1,FALSE)/10000),VLOOKUP($B44,Area_GDP_80_09,Seq!AF$1,FALSE)/10000,".")</f>
        <v>7641085.4632040728</v>
      </c>
      <c r="BL44" s="27"/>
      <c r="BM44" s="27"/>
      <c r="BN44" s="27">
        <f>CNPop!A$48</f>
        <v>5.0000000000000001E-3</v>
      </c>
      <c r="BO44" s="27">
        <f>CNPop!B$48</f>
        <v>6.0000000000000001E-3</v>
      </c>
      <c r="BP44" s="27">
        <f>CNPop!C$48</f>
        <v>6.0000000000000001E-3</v>
      </c>
      <c r="BQ44" s="27">
        <f>CNPop!D$48</f>
        <v>7.0000000000000001E-3</v>
      </c>
      <c r="BR44" s="27">
        <f>CNPop!E$48</f>
        <v>7.0000000000000001E-3</v>
      </c>
      <c r="BS44" s="27">
        <f>CNPop!F$48</f>
        <v>8.0000000000000002E-3</v>
      </c>
      <c r="BT44" s="27">
        <f>CNPop!G$48</f>
        <v>8.9999999999999993E-3</v>
      </c>
      <c r="BU44" s="27">
        <f>CNPop!H$48</f>
        <v>0.01</v>
      </c>
      <c r="BV44" s="27">
        <f>CNPop!I$48</f>
        <v>1.0999999999999999E-2</v>
      </c>
      <c r="BW44" s="27">
        <f>CNPop!J$48</f>
        <v>1.2E-2</v>
      </c>
      <c r="BX44" s="27">
        <f>CNPop!K$48</f>
        <v>1.4E-2</v>
      </c>
      <c r="BY44" s="27">
        <f>CNPop!L$48</f>
        <v>1.6E-2</v>
      </c>
      <c r="BZ44" s="27">
        <f>CNPop!M$48</f>
        <v>1.7000000000000001E-2</v>
      </c>
      <c r="CA44" s="27">
        <f>CNPop!N$48</f>
        <v>1.9E-2</v>
      </c>
      <c r="CB44" s="27">
        <f>CNPop!O$48</f>
        <v>2.1000000000000001E-2</v>
      </c>
      <c r="CC44" s="27">
        <f>CNPop!P$48</f>
        <v>2.3E-2</v>
      </c>
      <c r="CD44" s="27">
        <f>CNPop!Q$48</f>
        <v>2.5999999999999999E-2</v>
      </c>
      <c r="CE44" s="27">
        <f>CNPop!R$48</f>
        <v>2.8000000000000001E-2</v>
      </c>
      <c r="CF44" s="27">
        <f>CNPop!S$48</f>
        <v>0.03</v>
      </c>
      <c r="CG44" s="27">
        <f>CNPop!T$48</f>
        <v>3.3000000000000002E-2</v>
      </c>
      <c r="CH44" s="27">
        <f>CNPop!U$48</f>
        <v>3.5999999999999997E-2</v>
      </c>
      <c r="CI44" s="27">
        <f>CNPop!V$48</f>
        <v>3.9E-2</v>
      </c>
      <c r="CJ44" s="27">
        <f>CNPop!W$48</f>
        <v>4.2000000000000003E-2</v>
      </c>
      <c r="CK44" s="27">
        <f>CNPop!X$48</f>
        <v>4.4999999999999998E-2</v>
      </c>
      <c r="CL44" s="27">
        <f>CNPop!Y$48</f>
        <v>4.9000000000000002E-2</v>
      </c>
      <c r="CM44" s="27">
        <f>CNPop!Z$48</f>
        <v>5.1999999999999998E-2</v>
      </c>
      <c r="CN44" s="27">
        <f>CNPop!AA$48</f>
        <v>5.6000000000000001E-2</v>
      </c>
      <c r="CO44" s="27">
        <f>CNPop!AB$48</f>
        <v>0.06</v>
      </c>
      <c r="CP44" s="27">
        <f>CNPop!AC$48</f>
        <v>6.3E-2</v>
      </c>
      <c r="CQ44" s="27"/>
      <c r="CR44" s="27">
        <f t="shared" si="38"/>
        <v>9.7788813265514918E-2</v>
      </c>
      <c r="CS44" s="27">
        <f t="shared" si="39"/>
        <v>9.7788813265514918E-2</v>
      </c>
      <c r="CT44" s="27">
        <f t="shared" si="40"/>
        <v>9.7788813265514918E-2</v>
      </c>
      <c r="CU44" s="27">
        <f t="shared" si="41"/>
        <v>9.7788813265514918E-2</v>
      </c>
      <c r="CV44" s="27">
        <f t="shared" si="42"/>
        <v>9.7788813265514918E-2</v>
      </c>
      <c r="CW44" s="27">
        <f t="shared" si="43"/>
        <v>9.7788813265514918E-2</v>
      </c>
      <c r="CX44" s="27">
        <f t="shared" si="44"/>
        <v>9.7788813265514918E-2</v>
      </c>
      <c r="CY44" s="27">
        <f t="shared" si="45"/>
        <v>9.7788813265514918E-2</v>
      </c>
      <c r="CZ44" s="27">
        <f t="shared" si="46"/>
        <v>9.7788813265514918E-2</v>
      </c>
      <c r="DA44" s="27">
        <f t="shared" si="47"/>
        <v>9.7788813265514918E-2</v>
      </c>
      <c r="DB44" s="27">
        <f t="shared" si="48"/>
        <v>9.7788813265514918E-2</v>
      </c>
      <c r="DC44" s="27">
        <f t="shared" si="49"/>
        <v>9.7788813265514918E-2</v>
      </c>
      <c r="DD44" s="27">
        <f t="shared" si="50"/>
        <v>0.10515214232183309</v>
      </c>
      <c r="DE44" s="27">
        <f t="shared" si="51"/>
        <v>0.10515214232183309</v>
      </c>
      <c r="DF44" s="27">
        <f t="shared" si="52"/>
        <v>0.10515214232183309</v>
      </c>
      <c r="DG44" s="27">
        <f t="shared" si="53"/>
        <v>0.10515214232183309</v>
      </c>
      <c r="DH44" s="27">
        <f t="shared" si="54"/>
        <v>0.10515214232183309</v>
      </c>
      <c r="DI44" s="27">
        <f t="shared" si="55"/>
        <v>0.10515214232183309</v>
      </c>
      <c r="DJ44" s="27">
        <f t="shared" si="56"/>
        <v>0.10515214232183309</v>
      </c>
      <c r="DK44" s="27">
        <f t="shared" si="57"/>
        <v>0.1071412110711524</v>
      </c>
      <c r="DL44" s="27">
        <f t="shared" si="58"/>
        <v>0.10896332249329919</v>
      </c>
      <c r="DM44" s="27">
        <f t="shared" si="59"/>
        <v>0.11047952030169389</v>
      </c>
      <c r="DN44" s="27">
        <f t="shared" si="60"/>
        <v>0.11166964632521548</v>
      </c>
      <c r="DO44" s="27">
        <f t="shared" si="61"/>
        <v>0.11252291210704825</v>
      </c>
      <c r="DP44" s="27">
        <f t="shared" si="62"/>
        <v>0.11297033549737573</v>
      </c>
      <c r="DQ44" s="27">
        <f t="shared" si="63"/>
        <v>0.11293719421078399</v>
      </c>
      <c r="DR44" s="27">
        <f t="shared" si="64"/>
        <v>0.11237151169132595</v>
      </c>
      <c r="DS44" s="27">
        <f t="shared" si="65"/>
        <v>0.11127096421755601</v>
      </c>
      <c r="DT44" s="27">
        <f t="shared" si="36"/>
        <v>0.10967129083961547</v>
      </c>
      <c r="DU44" s="27" t="e">
        <f>IF(ISNA(VLOOKUP(CONCATENATE($B44,".SP.TER.TOTL.IN"),Area_pop_80_09,Seq!B$1,FALSE)),".",VLOOKUP(CONCATENATE($B44,".SP.TER.TOTL.IN"),Area_pop_80_09,Seq!B$1,FALSE)/VLOOKUP(CONCATENATE($B44,".SP.POP.TOTL"),Area_pop_80_09,Seq!B$1,FALSE))</f>
        <v>#VALUE!</v>
      </c>
      <c r="DV44" s="27" t="e">
        <f>IF(ISNA(VLOOKUP(CONCATENATE($B44,".SP.TER.TOTL.IN"),Area_pop_80_09,Seq!C$1,FALSE)),".",VLOOKUP(CONCATENATE($B44,".SP.TER.TOTL.IN"),Area_pop_80_09,Seq!C$1,FALSE)/VLOOKUP(CONCATENATE($B44,".SP.POP.TOTL"),Area_pop_80_09,Seq!C$1,FALSE))</f>
        <v>#VALUE!</v>
      </c>
      <c r="DW44" s="27" t="e">
        <f>IF(ISNA(VLOOKUP(CONCATENATE($B44,".SP.TER.TOTL.IN"),Area_pop_80_09,Seq!D$1,FALSE)),".",VLOOKUP(CONCATENATE($B44,".SP.TER.TOTL.IN"),Area_pop_80_09,Seq!D$1,FALSE)/VLOOKUP(CONCATENATE($B44,".SP.POP.TOTL"),Area_pop_80_09,Seq!D$1,FALSE))</f>
        <v>#VALUE!</v>
      </c>
      <c r="DX44" s="27" t="e">
        <f>IF(ISNA(VLOOKUP(CONCATENATE($B44,".SP.TER.TOTL.IN"),Area_pop_80_09,Seq!E$1,FALSE)),".",VLOOKUP(CONCATENATE($B44,".SP.TER.TOTL.IN"),Area_pop_80_09,Seq!E$1,FALSE)/VLOOKUP(CONCATENATE($B44,".SP.POP.TOTL"),Area_pop_80_09,Seq!E$1,FALSE))</f>
        <v>#VALUE!</v>
      </c>
      <c r="DY44" s="27" t="e">
        <f>IF(ISNA(VLOOKUP(CONCATENATE($B44,".SP.TER.TOTL.IN"),Area_pop_80_09,Seq!F$1,FALSE)),".",VLOOKUP(CONCATENATE($B44,".SP.TER.TOTL.IN"),Area_pop_80_09,Seq!F$1,FALSE)/VLOOKUP(CONCATENATE($B44,".SP.POP.TOTL"),Area_pop_80_09,Seq!F$1,FALSE))</f>
        <v>#VALUE!</v>
      </c>
      <c r="DZ44" s="27" t="e">
        <f>IF(ISNA(VLOOKUP(CONCATENATE($B44,".SP.TER.TOTL.IN"),Area_pop_80_09,Seq!G$1,FALSE)),".",VLOOKUP(CONCATENATE($B44,".SP.TER.TOTL.IN"),Area_pop_80_09,Seq!G$1,FALSE)/VLOOKUP(CONCATENATE($B44,".SP.POP.TOTL"),Area_pop_80_09,Seq!G$1,FALSE))</f>
        <v>#VALUE!</v>
      </c>
      <c r="EA44" s="27" t="e">
        <f>IF(ISNA(VLOOKUP(CONCATENATE($B44,".SP.TER.TOTL.IN"),Area_pop_80_09,Seq!H$1,FALSE)),".",VLOOKUP(CONCATENATE($B44,".SP.TER.TOTL.IN"),Area_pop_80_09,Seq!H$1,FALSE)/VLOOKUP(CONCATENATE($B44,".SP.POP.TOTL"),Area_pop_80_09,Seq!H$1,FALSE))</f>
        <v>#VALUE!</v>
      </c>
      <c r="EB44" s="27" t="e">
        <f>IF(ISNA(VLOOKUP(CONCATENATE($B44,".SP.TER.TOTL.IN"),Area_pop_80_09,Seq!I$1,FALSE)),".",VLOOKUP(CONCATENATE($B44,".SP.TER.TOTL.IN"),Area_pop_80_09,Seq!I$1,FALSE)/VLOOKUP(CONCATENATE($B44,".SP.POP.TOTL"),Area_pop_80_09,Seq!I$1,FALSE))</f>
        <v>#VALUE!</v>
      </c>
      <c r="EC44" s="27" t="e">
        <f>IF(ISNA(VLOOKUP(CONCATENATE($B44,".SP.TER.TOTL.IN"),Area_pop_80_09,Seq!J$1,FALSE)),".",VLOOKUP(CONCATENATE($B44,".SP.TER.TOTL.IN"),Area_pop_80_09,Seq!J$1,FALSE)/VLOOKUP(CONCATENATE($B44,".SP.POP.TOTL"),Area_pop_80_09,Seq!J$1,FALSE))</f>
        <v>#VALUE!</v>
      </c>
      <c r="ED44" s="27" t="e">
        <f>IF(ISNA(VLOOKUP(CONCATENATE($B44,".SP.TER.TOTL.IN"),Area_pop_80_09,Seq!K$1,FALSE)),".",VLOOKUP(CONCATENATE($B44,".SP.TER.TOTL.IN"),Area_pop_80_09,Seq!K$1,FALSE)/VLOOKUP(CONCATENATE($B44,".SP.POP.TOTL"),Area_pop_80_09,Seq!K$1,FALSE))</f>
        <v>#VALUE!</v>
      </c>
      <c r="EE44" s="27" t="e">
        <f>IF(ISNA(VLOOKUP(CONCATENATE($B44,".SP.TER.TOTL.IN"),Area_pop_80_09,Seq!L$1,FALSE)),".",VLOOKUP(CONCATENATE($B44,".SP.TER.TOTL.IN"),Area_pop_80_09,Seq!L$1,FALSE)/VLOOKUP(CONCATENATE($B44,".SP.POP.TOTL"),Area_pop_80_09,Seq!L$1,FALSE))</f>
        <v>#VALUE!</v>
      </c>
      <c r="EF44" s="27">
        <f>IF(ISNA(VLOOKUP(CONCATENATE($B44,".SP.TER.TOTL.IN"),Area_pop_80_09,Seq!M$1,FALSE)),".",VLOOKUP(CONCATENATE($B44,".SP.TER.TOTL.IN"),Area_pop_80_09,Seq!M$1,FALSE)/VLOOKUP(CONCATENATE($B44,".SP.POP.TOTL"),Area_pop_80_09,Seq!M$1,FALSE))</f>
        <v>9.7788813265514918E-2</v>
      </c>
      <c r="EG44" s="27" t="e">
        <f>IF(ISNA(VLOOKUP(CONCATENATE($B44,".SP.TER.TOTL.IN"),Area_pop_80_09,Seq!N$1,FALSE)),".",VLOOKUP(CONCATENATE($B44,".SP.TER.TOTL.IN"),Area_pop_80_09,Seq!N$1,FALSE)/VLOOKUP(CONCATENATE($B44,".SP.POP.TOTL"),Area_pop_80_09,Seq!N$1,FALSE))</f>
        <v>#VALUE!</v>
      </c>
      <c r="EH44" s="27" t="e">
        <f>IF(ISNA(VLOOKUP(CONCATENATE($B44,".SP.TER.TOTL.IN"),Area_pop_80_09,Seq!O$1,FALSE)),".",VLOOKUP(CONCATENATE($B44,".SP.TER.TOTL.IN"),Area_pop_80_09,Seq!O$1,FALSE)/VLOOKUP(CONCATENATE($B44,".SP.POP.TOTL"),Area_pop_80_09,Seq!O$1,FALSE))</f>
        <v>#VALUE!</v>
      </c>
      <c r="EI44" s="27" t="e">
        <f>IF(ISNA(VLOOKUP(CONCATENATE($B44,".SP.TER.TOTL.IN"),Area_pop_80_09,Seq!P$1,FALSE)),".",VLOOKUP(CONCATENATE($B44,".SP.TER.TOTL.IN"),Area_pop_80_09,Seq!P$1,FALSE)/VLOOKUP(CONCATENATE($B44,".SP.POP.TOTL"),Area_pop_80_09,Seq!P$1,FALSE))</f>
        <v>#VALUE!</v>
      </c>
      <c r="EJ44" s="27" t="e">
        <f>IF(ISNA(VLOOKUP(CONCATENATE($B44,".SP.TER.TOTL.IN"),Area_pop_80_09,Seq!Q$1,FALSE)),".",VLOOKUP(CONCATENATE($B44,".SP.TER.TOTL.IN"),Area_pop_80_09,Seq!Q$1,FALSE)/VLOOKUP(CONCATENATE($B44,".SP.POP.TOTL"),Area_pop_80_09,Seq!Q$1,FALSE))</f>
        <v>#VALUE!</v>
      </c>
      <c r="EK44" s="27" t="e">
        <f>IF(ISNA(VLOOKUP(CONCATENATE($B44,".SP.TER.TOTL.IN"),Area_pop_80_09,Seq!R$1,FALSE)),".",VLOOKUP(CONCATENATE($B44,".SP.TER.TOTL.IN"),Area_pop_80_09,Seq!R$1,FALSE)/VLOOKUP(CONCATENATE($B44,".SP.POP.TOTL"),Area_pop_80_09,Seq!R$1,FALSE))</f>
        <v>#VALUE!</v>
      </c>
      <c r="EL44" s="27" t="e">
        <f>IF(ISNA(VLOOKUP(CONCATENATE($B44,".SP.TER.TOTL.IN"),Area_pop_80_09,Seq!S$1,FALSE)),".",VLOOKUP(CONCATENATE($B44,".SP.TER.TOTL.IN"),Area_pop_80_09,Seq!S$1,FALSE)/VLOOKUP(CONCATENATE($B44,".SP.POP.TOTL"),Area_pop_80_09,Seq!S$1,FALSE))</f>
        <v>#VALUE!</v>
      </c>
      <c r="EM44" s="27">
        <f>IF(ISNA(VLOOKUP(CONCATENATE($B44,".SP.TER.TOTL.IN"),Area_pop_80_09,Seq!T$1,FALSE)),".",VLOOKUP(CONCATENATE($B44,".SP.TER.TOTL.IN"),Area_pop_80_09,Seq!T$1,FALSE)/VLOOKUP(CONCATENATE($B44,".SP.POP.TOTL"),Area_pop_80_09,Seq!T$1,FALSE))</f>
        <v>0.10515214232183309</v>
      </c>
      <c r="EN44" s="27">
        <f>IF(ISNA(VLOOKUP(CONCATENATE($B44,".SP.TER.TOTL.IN"),Area_pop_80_09,Seq!U$1,FALSE)),".",VLOOKUP(CONCATENATE($B44,".SP.TER.TOTL.IN"),Area_pop_80_09,Seq!U$1,FALSE)/VLOOKUP(CONCATENATE($B44,".SP.POP.TOTL"),Area_pop_80_09,Seq!U$1,FALSE))</f>
        <v>0.1071412110711524</v>
      </c>
      <c r="EO44" s="27">
        <f>IF(ISNA(VLOOKUP(CONCATENATE($B44,".SP.TER.TOTL.IN"),Area_pop_80_09,Seq!V$1,FALSE)),".",VLOOKUP(CONCATENATE($B44,".SP.TER.TOTL.IN"),Area_pop_80_09,Seq!V$1,FALSE)/VLOOKUP(CONCATENATE($B44,".SP.POP.TOTL"),Area_pop_80_09,Seq!V$1,FALSE))</f>
        <v>0.10896332249329919</v>
      </c>
      <c r="EP44" s="27">
        <f>IF(ISNA(VLOOKUP(CONCATENATE($B44,".SP.TER.TOTL.IN"),Area_pop_80_09,Seq!W$1,FALSE)),".",VLOOKUP(CONCATENATE($B44,".SP.TER.TOTL.IN"),Area_pop_80_09,Seq!W$1,FALSE)/VLOOKUP(CONCATENATE($B44,".SP.POP.TOTL"),Area_pop_80_09,Seq!W$1,FALSE))</f>
        <v>0.11047952030169389</v>
      </c>
      <c r="EQ44" s="27">
        <f>IF(ISNA(VLOOKUP(CONCATENATE($B44,".SP.TER.TOTL.IN"),Area_pop_80_09,Seq!X$1,FALSE)),".",VLOOKUP(CONCATENATE($B44,".SP.TER.TOTL.IN"),Area_pop_80_09,Seq!X$1,FALSE)/VLOOKUP(CONCATENATE($B44,".SP.POP.TOTL"),Area_pop_80_09,Seq!X$1,FALSE))</f>
        <v>0.11166964632521548</v>
      </c>
      <c r="ER44" s="27">
        <f>IF(ISNA(VLOOKUP(CONCATENATE($B44,".SP.TER.TOTL.IN"),Area_pop_80_09,Seq!Y$1,FALSE)),".",VLOOKUP(CONCATENATE($B44,".SP.TER.TOTL.IN"),Area_pop_80_09,Seq!Y$1,FALSE)/VLOOKUP(CONCATENATE($B44,".SP.POP.TOTL"),Area_pop_80_09,Seq!Y$1,FALSE))</f>
        <v>0.11252291210704825</v>
      </c>
      <c r="ES44" s="27">
        <f>IF(ISNA(VLOOKUP(CONCATENATE($B44,".SP.TER.TOTL.IN"),Area_pop_80_09,Seq!Z$1,FALSE)),".",VLOOKUP(CONCATENATE($B44,".SP.TER.TOTL.IN"),Area_pop_80_09,Seq!Z$1,FALSE)/VLOOKUP(CONCATENATE($B44,".SP.POP.TOTL"),Area_pop_80_09,Seq!Z$1,FALSE))</f>
        <v>0.11297033549737573</v>
      </c>
      <c r="ET44" s="27">
        <f>IF(ISNA(VLOOKUP(CONCATENATE($B44,".SP.TER.TOTL.IN"),Area_pop_80_09,Seq!AA$1,FALSE)),".",VLOOKUP(CONCATENATE($B44,".SP.TER.TOTL.IN"),Area_pop_80_09,Seq!AA$1,FALSE)/VLOOKUP(CONCATENATE($B44,".SP.POP.TOTL"),Area_pop_80_09,Seq!AA$1,FALSE))</f>
        <v>0.11293719421078399</v>
      </c>
      <c r="EU44" s="27">
        <f>IF(ISNA(VLOOKUP(CONCATENATE($B44,".SP.TER.TOTL.IN"),Area_pop_80_09,Seq!AB$1,FALSE)),".",VLOOKUP(CONCATENATE($B44,".SP.TER.TOTL.IN"),Area_pop_80_09,Seq!AB$1,FALSE)/VLOOKUP(CONCATENATE($B44,".SP.POP.TOTL"),Area_pop_80_09,Seq!AB$1,FALSE))</f>
        <v>0.11237151169132595</v>
      </c>
      <c r="EV44" s="27">
        <f>IF(ISNA(VLOOKUP(CONCATENATE($B44,".SP.TER.TOTL.IN"),Area_pop_80_09,Seq!AC$1,FALSE)),".",VLOOKUP(CONCATENATE($B44,".SP.TER.TOTL.IN"),Area_pop_80_09,Seq!AC$1,FALSE)/VLOOKUP(CONCATENATE($B44,".SP.POP.TOTL"),Area_pop_80_09,Seq!AC$1,FALSE))</f>
        <v>0.11127096421755601</v>
      </c>
      <c r="EW44" s="27">
        <f>IF(ISNA(VLOOKUP(CONCATENATE($B44,".SP.TER.TOTL.IN"),Area_pop_80_09,Seq!AD$1,FALSE)),".",VLOOKUP(CONCATENATE($B44,".SP.TER.TOTL.IN"),Area_pop_80_09,Seq!AD$1,FALSE)/VLOOKUP(CONCATENATE($B44,".SP.POP.TOTL"),Area_pop_80_09,Seq!AD$1,FALSE))</f>
        <v>0.10967129083961547</v>
      </c>
      <c r="EX44" s="27"/>
      <c r="EY44" s="27"/>
      <c r="EZ44" s="27" t="str">
        <f t="shared" si="66"/>
        <v>.</v>
      </c>
      <c r="FA44" s="27" t="str">
        <f t="shared" si="67"/>
        <v>.</v>
      </c>
      <c r="FB44" s="27" t="str">
        <f t="shared" si="37"/>
        <v>.</v>
      </c>
      <c r="FC44" s="9" t="str">
        <f>IF(VLOOKUP($B44,EM_80!$B$1:$C$201,2,FALSE)&gt;0,VLOOKUP($B44,EM_80!$B$1:$C$201,2,FALSE),".")</f>
        <v>.</v>
      </c>
      <c r="FD44" s="9" t="str">
        <f t="shared" si="68"/>
        <v>.</v>
      </c>
      <c r="FE44" s="9" t="str">
        <f t="shared" si="32"/>
        <v>.</v>
      </c>
      <c r="FF44">
        <f t="shared" si="69"/>
        <v>18811202</v>
      </c>
      <c r="FG44">
        <f t="shared" si="70"/>
        <v>25282515</v>
      </c>
      <c r="FH44">
        <f t="shared" si="71"/>
        <v>30506054</v>
      </c>
      <c r="FJ44" s="9" t="str">
        <f>IF(ISNA(VLOOKUP($B44,Area_EM_90,Seq!C$1,FALSE)),".",VLOOKUP($B44,Area_EM_90,Seq!C$1,FALSE))</f>
        <v>.</v>
      </c>
      <c r="FK44" s="9" t="str">
        <f>IF(ISNA(VLOOKUP($B44,Area_EM_90,Seq!D$1,FALSE)),".",VLOOKUP($B44,Area_EM_90,Seq!D$1,FALSE))</f>
        <v>.</v>
      </c>
      <c r="FL44" s="9" t="str">
        <f>IF(ISNA(VLOOKUP($B44,Area_EM_90,Seq!E$1,FALSE)),".",VLOOKUP($B44,Area_EM_90,Seq!E$1,FALSE))</f>
        <v>.</v>
      </c>
      <c r="FM44" s="9" t="str">
        <f>IF(ISNA(VLOOKUP($B44,Area_EM_90,Seq!F$1,FALSE)),".",VLOOKUP($B44,Area_EM_90,Seq!F$1,FALSE))</f>
        <v>.</v>
      </c>
      <c r="FN44" s="9" t="str">
        <f>IF(ISNA(VLOOKUP($B44,Area_EM_90,Seq!G$1,FALSE)),".",VLOOKUP($B44,Area_EM_90,Seq!G$1,FALSE))</f>
        <v>.</v>
      </c>
      <c r="FO44" s="9" t="str">
        <f>IF(ISNA(VLOOKUP($B44,Area_EM_90,Seq!H$1,FALSE)),".",VLOOKUP($B44,Area_EM_90,Seq!H$1,FALSE))</f>
        <v>.</v>
      </c>
      <c r="FP44" s="9" t="str">
        <f>IF(ISNA(VLOOKUP($B44,Area_EM_90,Seq!I$1,FALSE)),".",VLOOKUP($B44,Area_EM_90,Seq!I$1,FALSE))</f>
        <v>.</v>
      </c>
      <c r="FQ44" s="9" t="str">
        <f>IF(ISNA(VLOOKUP($B44,Area_EM_90,Seq!J$1,FALSE)),".",VLOOKUP($B44,Area_EM_90,Seq!J$1,FALSE))</f>
        <v>.</v>
      </c>
      <c r="FR44" s="9" t="str">
        <f>IF(ISNA(VLOOKUP($B44,Area_EM_00,Seq!C$1,FALSE)),".",VLOOKUP($B44,Area_EM_00,Seq!C$1,FALSE))</f>
        <v>.</v>
      </c>
      <c r="FS44" s="9" t="str">
        <f>IF(ISNA(VLOOKUP($B44,Area_EM_00,Seq!D$1,FALSE)),".",VLOOKUP($B44,Area_EM_00,Seq!D$1,FALSE))</f>
        <v>.</v>
      </c>
      <c r="FT44" s="9" t="str">
        <f>IF(ISNA(VLOOKUP($B44,Area_EM_00,Seq!E$1,FALSE)),".",VLOOKUP($B44,Area_EM_00,Seq!E$1,FALSE))</f>
        <v>.</v>
      </c>
      <c r="FU44" s="9" t="str">
        <f>IF(ISNA(VLOOKUP($B44,Area_EM_00,Seq!F$1,FALSE)),".",VLOOKUP($B44,Area_EM_00,Seq!F$1,FALSE))</f>
        <v>.</v>
      </c>
      <c r="FV44" s="9" t="str">
        <f>IF(ISNA(VLOOKUP($B44,Area_EM_00,Seq!G$1,FALSE)),".",VLOOKUP($B44,Area_EM_00,Seq!G$1,FALSE))</f>
        <v>.</v>
      </c>
      <c r="FW44" s="9" t="str">
        <f>IF(ISNA(VLOOKUP($B44,Area_EM_00,Seq!H$1,FALSE)),".",VLOOKUP($B44,Area_EM_00,Seq!H$1,FALSE))</f>
        <v>.</v>
      </c>
      <c r="FX44" s="9" t="str">
        <f>IF(ISNA(VLOOKUP($B44,Area_EM_00,Seq!I$1,FALSE)),".",VLOOKUP($B44,Area_EM_00,Seq!I$1,FALSE))</f>
        <v>.</v>
      </c>
      <c r="FY44" s="9" t="str">
        <f>IF(ISNA(VLOOKUP($B44,Area_EM_00,Seq!J$1,FALSE)),".",VLOOKUP($B44,Area_EM_00,Seq!J$1,FALSE))</f>
        <v>.</v>
      </c>
      <c r="GA44" s="27"/>
    </row>
    <row r="45" spans="1:183">
      <c r="A45" s="25" t="s">
        <v>3967</v>
      </c>
      <c r="B45" s="26" t="str">
        <f t="shared" si="0"/>
        <v>Angola</v>
      </c>
      <c r="C45" s="27">
        <f>GDP!C$42/10000</f>
        <v>18294194.281532999</v>
      </c>
      <c r="D45" s="27">
        <f>GDP!D$42/10000</f>
        <v>19245492.3841727</v>
      </c>
      <c r="E45" s="27">
        <f>GDP!E$42/10000</f>
        <v>20996832.1911324</v>
      </c>
      <c r="F45" s="27">
        <f>GDP!F$42/10000</f>
        <v>23285486.8999658</v>
      </c>
      <c r="G45" s="27">
        <f>GDP!G$42/10000</f>
        <v>26824880.9087606</v>
      </c>
      <c r="H45" s="27">
        <f>GDP!H$42/10000</f>
        <v>30446239.831443299</v>
      </c>
      <c r="I45" s="27">
        <f>GDP!I$42/10000</f>
        <v>33125508.936610304</v>
      </c>
      <c r="J45" s="27">
        <f>GDP!J$42/10000</f>
        <v>36968067.973257102</v>
      </c>
      <c r="K45" s="27">
        <f>GDP!K$42/10000</f>
        <v>41145459.654235199</v>
      </c>
      <c r="L45" s="27">
        <f>GDP!L$42/10000</f>
        <v>42832423.5000588</v>
      </c>
      <c r="M45" s="27">
        <f>GDP!M$42/10000</f>
        <v>44460055.593061104</v>
      </c>
      <c r="N45" s="27">
        <f>GDP!N$42/10000</f>
        <v>48550380.707622699</v>
      </c>
      <c r="O45" s="27">
        <f>GDP!O$42/10000</f>
        <v>55444534.768105105</v>
      </c>
      <c r="P45" s="27">
        <f>GDP!P$42/10000</f>
        <v>63206769.635639794</v>
      </c>
      <c r="Q45" s="27">
        <f>GDP!Q$42/10000</f>
        <v>71486856.457908601</v>
      </c>
      <c r="R45" s="27">
        <f>GDP!R$42/10000</f>
        <v>79278923.811820701</v>
      </c>
      <c r="S45" s="27">
        <f>GDP!S$42/10000</f>
        <v>87206816.193002701</v>
      </c>
      <c r="T45" s="27">
        <f>GDP!T$42/10000</f>
        <v>95317050.098951995</v>
      </c>
      <c r="U45" s="27">
        <f>GDP!U$42/10000</f>
        <v>102751780.00667</v>
      </c>
      <c r="V45" s="27">
        <f>GDP!V$42/10000</f>
        <v>110560915.287177</v>
      </c>
      <c r="W45" s="27">
        <f>GDP!W$42/10000</f>
        <v>119848032.17129999</v>
      </c>
      <c r="X45" s="27">
        <f>GDP!X$42/10000</f>
        <v>129795418.841518</v>
      </c>
      <c r="Y45" s="27">
        <f>GDP!Y$42/10000</f>
        <v>141606801.95609599</v>
      </c>
      <c r="Z45" s="27">
        <f>GDP!Z$42/10000</f>
        <v>155767482.15170601</v>
      </c>
      <c r="AA45" s="27">
        <f>GDP!AA$42/10000</f>
        <v>171499997.84902799</v>
      </c>
      <c r="AB45" s="27">
        <f>GDP!AB$42/10000</f>
        <v>189335997.62532699</v>
      </c>
      <c r="AC45" s="27">
        <f>GDP!AC$42/10000</f>
        <v>211298973.34986499</v>
      </c>
      <c r="AD45" s="27">
        <f>GDP!AD$42/10000</f>
        <v>238767839.88534701</v>
      </c>
      <c r="AE45" s="27">
        <f>GDP!AE$42/10000</f>
        <v>260256945.47502899</v>
      </c>
      <c r="AF45" s="27">
        <f>GDP!AF$42/10000</f>
        <v>293754553.91439533</v>
      </c>
      <c r="AG45" s="27"/>
      <c r="AH45" s="27" t="str">
        <f>IF(ISNUMBER(VLOOKUP($B45,Area_GDP_80_09,Seq!C$1,FALSE)/10000),VLOOKUP($B45,Area_GDP_80_09,Seq!C$1,FALSE)/10000,".")</f>
        <v>.</v>
      </c>
      <c r="AI45" s="27" t="str">
        <f>IF(ISNUMBER(VLOOKUP($B45,Area_GDP_80_09,Seq!D$1,FALSE)/10000),VLOOKUP($B45,Area_GDP_80_09,Seq!D$1,FALSE)/10000,".")</f>
        <v>.</v>
      </c>
      <c r="AJ45" s="27" t="str">
        <f>IF(ISNUMBER(VLOOKUP($B45,Area_GDP_80_09,Seq!E$1,FALSE)/10000),VLOOKUP($B45,Area_GDP_80_09,Seq!E$1,FALSE)/10000,".")</f>
        <v>.</v>
      </c>
      <c r="AK45" s="27" t="str">
        <f>IF(ISNUMBER(VLOOKUP($B45,Area_GDP_80_09,Seq!F$1,FALSE)/10000),VLOOKUP($B45,Area_GDP_80_09,Seq!F$1,FALSE)/10000,".")</f>
        <v>.</v>
      </c>
      <c r="AL45" s="27" t="str">
        <f>IF(ISNUMBER(VLOOKUP($B45,Area_GDP_80_09,Seq!G$1,FALSE)/10000),VLOOKUP($B45,Area_GDP_80_09,Seq!G$1,FALSE)/10000,".")</f>
        <v>.</v>
      </c>
      <c r="AM45" s="27">
        <f>IF(ISNUMBER(VLOOKUP($B45,Area_GDP_80_09,Seq!H$1,FALSE)/10000),VLOOKUP($B45,Area_GDP_80_09,Seq!H$1,FALSE)/10000,".")</f>
        <v>721873.78601535305</v>
      </c>
      <c r="AN45" s="27">
        <f>IF(ISNUMBER(VLOOKUP($B45,Area_GDP_80_09,Seq!I$1,FALSE)/10000),VLOOKUP($B45,Area_GDP_80_09,Seq!I$1,FALSE)/10000,".")</f>
        <v>742086.25202378305</v>
      </c>
      <c r="AO45" s="27">
        <f>IF(ISNUMBER(VLOOKUP($B45,Area_GDP_80_09,Seq!J$1,FALSE)/10000),VLOOKUP($B45,Area_GDP_80_09,Seq!J$1,FALSE)/10000,".")</f>
        <v>800711.065933662</v>
      </c>
      <c r="AP45" s="27">
        <f>IF(ISNUMBER(VLOOKUP($B45,Area_GDP_80_09,Seq!K$1,FALSE)/10000),VLOOKUP($B45,Area_GDP_80_09,Seq!K$1,FALSE)/10000,".")</f>
        <v>845550.88562594703</v>
      </c>
      <c r="AQ45" s="27">
        <f>IF(ISNUMBER(VLOOKUP($B45,Area_GDP_80_09,Seq!L$1,FALSE)/10000),VLOOKUP($B45,Area_GDP_80_09,Seq!L$1,FALSE)/10000,".")</f>
        <v>848933.08916845103</v>
      </c>
      <c r="AR45" s="27">
        <f>IF(ISNUMBER(VLOOKUP($B45,Area_GDP_80_09,Seq!M$1,FALSE)/10000),VLOOKUP($B45,Area_GDP_80_09,Seq!M$1,FALSE)/10000,".")</f>
        <v>846386.28990094503</v>
      </c>
      <c r="AS45" s="27">
        <f>IF(ISNUMBER(VLOOKUP($B45,Area_GDP_80_09,Seq!N$1,FALSE)/10000),VLOOKUP($B45,Area_GDP_80_09,Seq!N$1,FALSE)/10000,".")</f>
        <v>836229.65442213404</v>
      </c>
      <c r="AT45" s="27">
        <f>IF(ISNUMBER(VLOOKUP($B45,Area_GDP_80_09,Seq!O$1,FALSE)/10000),VLOOKUP($B45,Area_GDP_80_09,Seq!O$1,FALSE)/10000,".")</f>
        <v>778529.808267007</v>
      </c>
      <c r="AU45" s="27">
        <f>IF(ISNUMBER(VLOOKUP($B45,Area_GDP_80_09,Seq!P$1,FALSE)/10000),VLOOKUP($B45,Area_GDP_80_09,Seq!P$1,FALSE)/10000,".")</f>
        <v>586232.94562505593</v>
      </c>
      <c r="AV45" s="27">
        <f>IF(ISNUMBER(VLOOKUP($B45,Area_GDP_80_09,Seq!Q$1,FALSE)/10000),VLOOKUP($B45,Area_GDP_80_09,Seq!Q$1,FALSE)/10000,".")</f>
        <v>606751.09872193297</v>
      </c>
      <c r="AW45" s="27">
        <f>IF(ISNUMBER(VLOOKUP($B45,Area_GDP_80_09,Seq!R$1,FALSE)/10000),VLOOKUP($B45,Area_GDP_80_09,Seq!R$1,FALSE)/10000,".")</f>
        <v>669853.21298901399</v>
      </c>
      <c r="AX45" s="27">
        <f>IF(ISNUMBER(VLOOKUP($B45,Area_GDP_80_09,Seq!S$1,FALSE)/10000),VLOOKUP($B45,Area_GDP_80_09,Seq!S$1,FALSE)/10000,".")</f>
        <v>744876.77284378407</v>
      </c>
      <c r="AY45" s="27">
        <f>IF(ISNUMBER(VLOOKUP($B45,Area_GDP_80_09,Seq!T$1,FALSE)/10000),VLOOKUP($B45,Area_GDP_80_09,Seq!T$1,FALSE)/10000,".")</f>
        <v>803722.03789844306</v>
      </c>
      <c r="AZ45" s="27">
        <f>IF(ISNUMBER(VLOOKUP($B45,Area_GDP_80_09,Seq!U$1,FALSE)/10000),VLOOKUP($B45,Area_GDP_80_09,Seq!U$1,FALSE)/10000,".")</f>
        <v>858413.41063580499</v>
      </c>
      <c r="BA45" s="27">
        <f>IF(ISNUMBER(VLOOKUP($B45,Area_GDP_80_09,Seq!V$1,FALSE)/10000),VLOOKUP($B45,Area_GDP_80_09,Seq!V$1,FALSE)/10000,".")</f>
        <v>886224.28549228597</v>
      </c>
      <c r="BB45" s="27">
        <f>IF(ISNUMBER(VLOOKUP($B45,Area_GDP_80_09,Seq!W$1,FALSE)/10000),VLOOKUP($B45,Area_GDP_80_09,Seq!W$1,FALSE)/10000,".")</f>
        <v>912918.03605218604</v>
      </c>
      <c r="BC45" s="27">
        <f>IF(ISNUMBER(VLOOKUP($B45,Area_GDP_80_09,Seq!X$1,FALSE)/10000),VLOOKUP($B45,Area_GDP_80_09,Seq!X$1,FALSE)/10000,".")</f>
        <v>941601.61238920398</v>
      </c>
      <c r="BD45" s="27">
        <f>IF(ISNUMBER(VLOOKUP($B45,Area_GDP_80_09,Seq!Y$1,FALSE)/10000),VLOOKUP($B45,Area_GDP_80_09,Seq!Y$1,FALSE)/10000,".")</f>
        <v>1078044.8533687301</v>
      </c>
      <c r="BE45" s="27">
        <f>IF(ISNUMBER(VLOOKUP($B45,Area_GDP_80_09,Seq!Z$1,FALSE)/10000),VLOOKUP($B45,Area_GDP_80_09,Seq!Z$1,FALSE)/10000,".")</f>
        <v>1113709.5732431998</v>
      </c>
      <c r="BF45" s="27">
        <f>IF(ISNUMBER(VLOOKUP($B45,Area_GDP_80_09,Seq!AA$1,FALSE)/10000),VLOOKUP($B45,Area_GDP_80_09,Seq!AA$1,FALSE)/10000,".")</f>
        <v>1238253.5738554702</v>
      </c>
      <c r="BG45" s="27">
        <f>IF(ISNUMBER(VLOOKUP($B45,Area_GDP_80_09,Seq!AB$1,FALSE)/10000),VLOOKUP($B45,Area_GDP_80_09,Seq!AB$1,FALSE)/10000,".")</f>
        <v>1493497.7575058499</v>
      </c>
      <c r="BH45" s="27">
        <f>IF(ISNUMBER(VLOOKUP($B45,Area_GDP_80_09,Seq!AC$1,FALSE)/10000),VLOOKUP($B45,Area_GDP_80_09,Seq!AC$1,FALSE)/10000,".")</f>
        <v>1770740.81008639</v>
      </c>
      <c r="BI45" s="27">
        <f>IF(ISNUMBER(VLOOKUP($B45,Area_GDP_80_09,Seq!AD$1,FALSE)/10000),VLOOKUP($B45,Area_GDP_80_09,Seq!AD$1,FALSE)/10000,".")</f>
        <v>2129839.6078473702</v>
      </c>
      <c r="BJ45" s="27">
        <f>IF(ISNUMBER(VLOOKUP($B45,Area_GDP_80_09,Seq!AE$1,FALSE)/10000),VLOOKUP($B45,Area_GDP_80_09,Seq!AE$1,FALSE)/10000,".")</f>
        <v>2410456.92829479</v>
      </c>
      <c r="BK45" s="27">
        <f>IF(ISNUMBER(VLOOKUP($B45,Area_GDP_80_09,Seq!AF$1,FALSE)/10000),VLOOKUP($B45,Area_GDP_80_09,Seq!AF$1,FALSE)/10000,".")</f>
        <v>2429457.1083757747</v>
      </c>
      <c r="BL45" s="27"/>
      <c r="BM45" s="27"/>
      <c r="BN45" s="27">
        <f>CNPop!A$48</f>
        <v>5.0000000000000001E-3</v>
      </c>
      <c r="BO45" s="27">
        <f>CNPop!B$48</f>
        <v>6.0000000000000001E-3</v>
      </c>
      <c r="BP45" s="27">
        <f>CNPop!C$48</f>
        <v>6.0000000000000001E-3</v>
      </c>
      <c r="BQ45" s="27">
        <f>CNPop!D$48</f>
        <v>7.0000000000000001E-3</v>
      </c>
      <c r="BR45" s="27">
        <f>CNPop!E$48</f>
        <v>7.0000000000000001E-3</v>
      </c>
      <c r="BS45" s="27">
        <f>CNPop!F$48</f>
        <v>8.0000000000000002E-3</v>
      </c>
      <c r="BT45" s="27">
        <f>CNPop!G$48</f>
        <v>8.9999999999999993E-3</v>
      </c>
      <c r="BU45" s="27">
        <f>CNPop!H$48</f>
        <v>0.01</v>
      </c>
      <c r="BV45" s="27">
        <f>CNPop!I$48</f>
        <v>1.0999999999999999E-2</v>
      </c>
      <c r="BW45" s="27">
        <f>CNPop!J$48</f>
        <v>1.2E-2</v>
      </c>
      <c r="BX45" s="27">
        <f>CNPop!K$48</f>
        <v>1.4E-2</v>
      </c>
      <c r="BY45" s="27">
        <f>CNPop!L$48</f>
        <v>1.6E-2</v>
      </c>
      <c r="BZ45" s="27">
        <f>CNPop!M$48</f>
        <v>1.7000000000000001E-2</v>
      </c>
      <c r="CA45" s="27">
        <f>CNPop!N$48</f>
        <v>1.9E-2</v>
      </c>
      <c r="CB45" s="27">
        <f>CNPop!O$48</f>
        <v>2.1000000000000001E-2</v>
      </c>
      <c r="CC45" s="27">
        <f>CNPop!P$48</f>
        <v>2.3E-2</v>
      </c>
      <c r="CD45" s="27">
        <f>CNPop!Q$48</f>
        <v>2.5999999999999999E-2</v>
      </c>
      <c r="CE45" s="27">
        <f>CNPop!R$48</f>
        <v>2.8000000000000001E-2</v>
      </c>
      <c r="CF45" s="27">
        <f>CNPop!S$48</f>
        <v>0.03</v>
      </c>
      <c r="CG45" s="27">
        <f>CNPop!T$48</f>
        <v>3.3000000000000002E-2</v>
      </c>
      <c r="CH45" s="27">
        <f>CNPop!U$48</f>
        <v>3.5999999999999997E-2</v>
      </c>
      <c r="CI45" s="27">
        <f>CNPop!V$48</f>
        <v>3.9E-2</v>
      </c>
      <c r="CJ45" s="27">
        <f>CNPop!W$48</f>
        <v>4.2000000000000003E-2</v>
      </c>
      <c r="CK45" s="27">
        <f>CNPop!X$48</f>
        <v>4.4999999999999998E-2</v>
      </c>
      <c r="CL45" s="27">
        <f>CNPop!Y$48</f>
        <v>4.9000000000000002E-2</v>
      </c>
      <c r="CM45" s="27">
        <f>CNPop!Z$48</f>
        <v>5.1999999999999998E-2</v>
      </c>
      <c r="CN45" s="27">
        <f>CNPop!AA$48</f>
        <v>5.6000000000000001E-2</v>
      </c>
      <c r="CO45" s="27">
        <f>CNPop!AB$48</f>
        <v>0.06</v>
      </c>
      <c r="CP45" s="27">
        <f>CNPop!AC$48</f>
        <v>6.3E-2</v>
      </c>
      <c r="CQ45" s="27"/>
      <c r="CR45" s="27">
        <f t="shared" si="38"/>
        <v>9.2464512458414014E-2</v>
      </c>
      <c r="CS45" s="27">
        <f t="shared" si="39"/>
        <v>9.2464512458414014E-2</v>
      </c>
      <c r="CT45" s="27">
        <f t="shared" si="40"/>
        <v>9.2464512458414014E-2</v>
      </c>
      <c r="CU45" s="27">
        <f t="shared" si="41"/>
        <v>9.2464512458414014E-2</v>
      </c>
      <c r="CV45" s="27">
        <f t="shared" si="42"/>
        <v>9.2464512458414014E-2</v>
      </c>
      <c r="CW45" s="27">
        <f t="shared" si="43"/>
        <v>9.2464512458414014E-2</v>
      </c>
      <c r="CX45" s="27">
        <f t="shared" si="44"/>
        <v>9.2464512458414014E-2</v>
      </c>
      <c r="CY45" s="27">
        <f t="shared" si="45"/>
        <v>9.2464512458414014E-2</v>
      </c>
      <c r="CZ45" s="27">
        <f t="shared" si="46"/>
        <v>9.2464512458414014E-2</v>
      </c>
      <c r="DA45" s="27">
        <f t="shared" si="47"/>
        <v>9.2464512458414014E-2</v>
      </c>
      <c r="DB45" s="27">
        <f t="shared" si="48"/>
        <v>9.2464512458414014E-2</v>
      </c>
      <c r="DC45" s="27">
        <f t="shared" si="49"/>
        <v>9.2464512458414014E-2</v>
      </c>
      <c r="DD45" s="27">
        <f t="shared" si="50"/>
        <v>9.8023672584874391E-2</v>
      </c>
      <c r="DE45" s="27">
        <f t="shared" si="51"/>
        <v>9.8023672584874391E-2</v>
      </c>
      <c r="DF45" s="27">
        <f t="shared" si="52"/>
        <v>9.8023672584874391E-2</v>
      </c>
      <c r="DG45" s="27">
        <f t="shared" si="53"/>
        <v>9.8023672584874391E-2</v>
      </c>
      <c r="DH45" s="27">
        <f t="shared" si="54"/>
        <v>9.8023672584874391E-2</v>
      </c>
      <c r="DI45" s="27">
        <f t="shared" si="55"/>
        <v>9.8023672584874391E-2</v>
      </c>
      <c r="DJ45" s="27">
        <f t="shared" si="56"/>
        <v>9.8023672584874391E-2</v>
      </c>
      <c r="DK45" s="27">
        <f t="shared" si="57"/>
        <v>9.8595332985027151E-2</v>
      </c>
      <c r="DL45" s="27">
        <f t="shared" si="58"/>
        <v>9.9119171949641441E-2</v>
      </c>
      <c r="DM45" s="27">
        <f t="shared" si="59"/>
        <v>9.9556914424767093E-2</v>
      </c>
      <c r="DN45" s="27">
        <f t="shared" si="60"/>
        <v>9.9923133869593728E-2</v>
      </c>
      <c r="DO45" s="27">
        <f t="shared" si="61"/>
        <v>0.10029359297779895</v>
      </c>
      <c r="DP45" s="27">
        <f t="shared" si="62"/>
        <v>0.10076592152751718</v>
      </c>
      <c r="DQ45" s="27">
        <f t="shared" si="63"/>
        <v>0.10138883564878154</v>
      </c>
      <c r="DR45" s="27">
        <f t="shared" si="64"/>
        <v>0.10220186409930862</v>
      </c>
      <c r="DS45" s="27">
        <f t="shared" si="65"/>
        <v>0.10314125910695127</v>
      </c>
      <c r="DT45" s="27">
        <f t="shared" si="36"/>
        <v>0.10403976145612361</v>
      </c>
      <c r="DU45" s="27" t="e">
        <f>IF(ISNA(VLOOKUP(CONCATENATE($B45,".SP.TER.TOTL.IN"),Area_pop_80_09,Seq!B$1,FALSE)),".",VLOOKUP(CONCATENATE($B45,".SP.TER.TOTL.IN"),Area_pop_80_09,Seq!B$1,FALSE)/VLOOKUP(CONCATENATE($B45,".SP.POP.TOTL"),Area_pop_80_09,Seq!B$1,FALSE))</f>
        <v>#VALUE!</v>
      </c>
      <c r="DV45" s="27" t="e">
        <f>IF(ISNA(VLOOKUP(CONCATENATE($B45,".SP.TER.TOTL.IN"),Area_pop_80_09,Seq!C$1,FALSE)),".",VLOOKUP(CONCATENATE($B45,".SP.TER.TOTL.IN"),Area_pop_80_09,Seq!C$1,FALSE)/VLOOKUP(CONCATENATE($B45,".SP.POP.TOTL"),Area_pop_80_09,Seq!C$1,FALSE))</f>
        <v>#VALUE!</v>
      </c>
      <c r="DW45" s="27" t="e">
        <f>IF(ISNA(VLOOKUP(CONCATENATE($B45,".SP.TER.TOTL.IN"),Area_pop_80_09,Seq!D$1,FALSE)),".",VLOOKUP(CONCATENATE($B45,".SP.TER.TOTL.IN"),Area_pop_80_09,Seq!D$1,FALSE)/VLOOKUP(CONCATENATE($B45,".SP.POP.TOTL"),Area_pop_80_09,Seq!D$1,FALSE))</f>
        <v>#VALUE!</v>
      </c>
      <c r="DX45" s="27" t="e">
        <f>IF(ISNA(VLOOKUP(CONCATENATE($B45,".SP.TER.TOTL.IN"),Area_pop_80_09,Seq!E$1,FALSE)),".",VLOOKUP(CONCATENATE($B45,".SP.TER.TOTL.IN"),Area_pop_80_09,Seq!E$1,FALSE)/VLOOKUP(CONCATENATE($B45,".SP.POP.TOTL"),Area_pop_80_09,Seq!E$1,FALSE))</f>
        <v>#VALUE!</v>
      </c>
      <c r="DY45" s="27" t="e">
        <f>IF(ISNA(VLOOKUP(CONCATENATE($B45,".SP.TER.TOTL.IN"),Area_pop_80_09,Seq!F$1,FALSE)),".",VLOOKUP(CONCATENATE($B45,".SP.TER.TOTL.IN"),Area_pop_80_09,Seq!F$1,FALSE)/VLOOKUP(CONCATENATE($B45,".SP.POP.TOTL"),Area_pop_80_09,Seq!F$1,FALSE))</f>
        <v>#VALUE!</v>
      </c>
      <c r="DZ45" s="27" t="e">
        <f>IF(ISNA(VLOOKUP(CONCATENATE($B45,".SP.TER.TOTL.IN"),Area_pop_80_09,Seq!G$1,FALSE)),".",VLOOKUP(CONCATENATE($B45,".SP.TER.TOTL.IN"),Area_pop_80_09,Seq!G$1,FALSE)/VLOOKUP(CONCATENATE($B45,".SP.POP.TOTL"),Area_pop_80_09,Seq!G$1,FALSE))</f>
        <v>#VALUE!</v>
      </c>
      <c r="EA45" s="27" t="e">
        <f>IF(ISNA(VLOOKUP(CONCATENATE($B45,".SP.TER.TOTL.IN"),Area_pop_80_09,Seq!H$1,FALSE)),".",VLOOKUP(CONCATENATE($B45,".SP.TER.TOTL.IN"),Area_pop_80_09,Seq!H$1,FALSE)/VLOOKUP(CONCATENATE($B45,".SP.POP.TOTL"),Area_pop_80_09,Seq!H$1,FALSE))</f>
        <v>#VALUE!</v>
      </c>
      <c r="EB45" s="27" t="e">
        <f>IF(ISNA(VLOOKUP(CONCATENATE($B45,".SP.TER.TOTL.IN"),Area_pop_80_09,Seq!I$1,FALSE)),".",VLOOKUP(CONCATENATE($B45,".SP.TER.TOTL.IN"),Area_pop_80_09,Seq!I$1,FALSE)/VLOOKUP(CONCATENATE($B45,".SP.POP.TOTL"),Area_pop_80_09,Seq!I$1,FALSE))</f>
        <v>#VALUE!</v>
      </c>
      <c r="EC45" s="27" t="e">
        <f>IF(ISNA(VLOOKUP(CONCATENATE($B45,".SP.TER.TOTL.IN"),Area_pop_80_09,Seq!J$1,FALSE)),".",VLOOKUP(CONCATENATE($B45,".SP.TER.TOTL.IN"),Area_pop_80_09,Seq!J$1,FALSE)/VLOOKUP(CONCATENATE($B45,".SP.POP.TOTL"),Area_pop_80_09,Seq!J$1,FALSE))</f>
        <v>#VALUE!</v>
      </c>
      <c r="ED45" s="27" t="e">
        <f>IF(ISNA(VLOOKUP(CONCATENATE($B45,".SP.TER.TOTL.IN"),Area_pop_80_09,Seq!K$1,FALSE)),".",VLOOKUP(CONCATENATE($B45,".SP.TER.TOTL.IN"),Area_pop_80_09,Seq!K$1,FALSE)/VLOOKUP(CONCATENATE($B45,".SP.POP.TOTL"),Area_pop_80_09,Seq!K$1,FALSE))</f>
        <v>#VALUE!</v>
      </c>
      <c r="EE45" s="27" t="e">
        <f>IF(ISNA(VLOOKUP(CONCATENATE($B45,".SP.TER.TOTL.IN"),Area_pop_80_09,Seq!L$1,FALSE)),".",VLOOKUP(CONCATENATE($B45,".SP.TER.TOTL.IN"),Area_pop_80_09,Seq!L$1,FALSE)/VLOOKUP(CONCATENATE($B45,".SP.POP.TOTL"),Area_pop_80_09,Seq!L$1,FALSE))</f>
        <v>#VALUE!</v>
      </c>
      <c r="EF45" s="27">
        <f>IF(ISNA(VLOOKUP(CONCATENATE($B45,".SP.TER.TOTL.IN"),Area_pop_80_09,Seq!M$1,FALSE)),".",VLOOKUP(CONCATENATE($B45,".SP.TER.TOTL.IN"),Area_pop_80_09,Seq!M$1,FALSE)/VLOOKUP(CONCATENATE($B45,".SP.POP.TOTL"),Area_pop_80_09,Seq!M$1,FALSE))</f>
        <v>9.2464512458414014E-2</v>
      </c>
      <c r="EG45" s="27" t="e">
        <f>IF(ISNA(VLOOKUP(CONCATENATE($B45,".SP.TER.TOTL.IN"),Area_pop_80_09,Seq!N$1,FALSE)),".",VLOOKUP(CONCATENATE($B45,".SP.TER.TOTL.IN"),Area_pop_80_09,Seq!N$1,FALSE)/VLOOKUP(CONCATENATE($B45,".SP.POP.TOTL"),Area_pop_80_09,Seq!N$1,FALSE))</f>
        <v>#VALUE!</v>
      </c>
      <c r="EH45" s="27" t="e">
        <f>IF(ISNA(VLOOKUP(CONCATENATE($B45,".SP.TER.TOTL.IN"),Area_pop_80_09,Seq!O$1,FALSE)),".",VLOOKUP(CONCATENATE($B45,".SP.TER.TOTL.IN"),Area_pop_80_09,Seq!O$1,FALSE)/VLOOKUP(CONCATENATE($B45,".SP.POP.TOTL"),Area_pop_80_09,Seq!O$1,FALSE))</f>
        <v>#VALUE!</v>
      </c>
      <c r="EI45" s="27" t="e">
        <f>IF(ISNA(VLOOKUP(CONCATENATE($B45,".SP.TER.TOTL.IN"),Area_pop_80_09,Seq!P$1,FALSE)),".",VLOOKUP(CONCATENATE($B45,".SP.TER.TOTL.IN"),Area_pop_80_09,Seq!P$1,FALSE)/VLOOKUP(CONCATENATE($B45,".SP.POP.TOTL"),Area_pop_80_09,Seq!P$1,FALSE))</f>
        <v>#VALUE!</v>
      </c>
      <c r="EJ45" s="27" t="e">
        <f>IF(ISNA(VLOOKUP(CONCATENATE($B45,".SP.TER.TOTL.IN"),Area_pop_80_09,Seq!Q$1,FALSE)),".",VLOOKUP(CONCATENATE($B45,".SP.TER.TOTL.IN"),Area_pop_80_09,Seq!Q$1,FALSE)/VLOOKUP(CONCATENATE($B45,".SP.POP.TOTL"),Area_pop_80_09,Seq!Q$1,FALSE))</f>
        <v>#VALUE!</v>
      </c>
      <c r="EK45" s="27" t="e">
        <f>IF(ISNA(VLOOKUP(CONCATENATE($B45,".SP.TER.TOTL.IN"),Area_pop_80_09,Seq!R$1,FALSE)),".",VLOOKUP(CONCATENATE($B45,".SP.TER.TOTL.IN"),Area_pop_80_09,Seq!R$1,FALSE)/VLOOKUP(CONCATENATE($B45,".SP.POP.TOTL"),Area_pop_80_09,Seq!R$1,FALSE))</f>
        <v>#VALUE!</v>
      </c>
      <c r="EL45" s="27" t="e">
        <f>IF(ISNA(VLOOKUP(CONCATENATE($B45,".SP.TER.TOTL.IN"),Area_pop_80_09,Seq!S$1,FALSE)),".",VLOOKUP(CONCATENATE($B45,".SP.TER.TOTL.IN"),Area_pop_80_09,Seq!S$1,FALSE)/VLOOKUP(CONCATENATE($B45,".SP.POP.TOTL"),Area_pop_80_09,Seq!S$1,FALSE))</f>
        <v>#VALUE!</v>
      </c>
      <c r="EM45" s="27">
        <f>IF(ISNA(VLOOKUP(CONCATENATE($B45,".SP.TER.TOTL.IN"),Area_pop_80_09,Seq!T$1,FALSE)),".",VLOOKUP(CONCATENATE($B45,".SP.TER.TOTL.IN"),Area_pop_80_09,Seq!T$1,FALSE)/VLOOKUP(CONCATENATE($B45,".SP.POP.TOTL"),Area_pop_80_09,Seq!T$1,FALSE))</f>
        <v>9.8023672584874391E-2</v>
      </c>
      <c r="EN45" s="27">
        <f>IF(ISNA(VLOOKUP(CONCATENATE($B45,".SP.TER.TOTL.IN"),Area_pop_80_09,Seq!U$1,FALSE)),".",VLOOKUP(CONCATENATE($B45,".SP.TER.TOTL.IN"),Area_pop_80_09,Seq!U$1,FALSE)/VLOOKUP(CONCATENATE($B45,".SP.POP.TOTL"),Area_pop_80_09,Seq!U$1,FALSE))</f>
        <v>9.8595332985027151E-2</v>
      </c>
      <c r="EO45" s="27">
        <f>IF(ISNA(VLOOKUP(CONCATENATE($B45,".SP.TER.TOTL.IN"),Area_pop_80_09,Seq!V$1,FALSE)),".",VLOOKUP(CONCATENATE($B45,".SP.TER.TOTL.IN"),Area_pop_80_09,Seq!V$1,FALSE)/VLOOKUP(CONCATENATE($B45,".SP.POP.TOTL"),Area_pop_80_09,Seq!V$1,FALSE))</f>
        <v>9.9119171949641441E-2</v>
      </c>
      <c r="EP45" s="27">
        <f>IF(ISNA(VLOOKUP(CONCATENATE($B45,".SP.TER.TOTL.IN"),Area_pop_80_09,Seq!W$1,FALSE)),".",VLOOKUP(CONCATENATE($B45,".SP.TER.TOTL.IN"),Area_pop_80_09,Seq!W$1,FALSE)/VLOOKUP(CONCATENATE($B45,".SP.POP.TOTL"),Area_pop_80_09,Seq!W$1,FALSE))</f>
        <v>9.9556914424767093E-2</v>
      </c>
      <c r="EQ45" s="27">
        <f>IF(ISNA(VLOOKUP(CONCATENATE($B45,".SP.TER.TOTL.IN"),Area_pop_80_09,Seq!X$1,FALSE)),".",VLOOKUP(CONCATENATE($B45,".SP.TER.TOTL.IN"),Area_pop_80_09,Seq!X$1,FALSE)/VLOOKUP(CONCATENATE($B45,".SP.POP.TOTL"),Area_pop_80_09,Seq!X$1,FALSE))</f>
        <v>9.9923133869593728E-2</v>
      </c>
      <c r="ER45" s="27">
        <f>IF(ISNA(VLOOKUP(CONCATENATE($B45,".SP.TER.TOTL.IN"),Area_pop_80_09,Seq!Y$1,FALSE)),".",VLOOKUP(CONCATENATE($B45,".SP.TER.TOTL.IN"),Area_pop_80_09,Seq!Y$1,FALSE)/VLOOKUP(CONCATENATE($B45,".SP.POP.TOTL"),Area_pop_80_09,Seq!Y$1,FALSE))</f>
        <v>0.10029359297779895</v>
      </c>
      <c r="ES45" s="27">
        <f>IF(ISNA(VLOOKUP(CONCATENATE($B45,".SP.TER.TOTL.IN"),Area_pop_80_09,Seq!Z$1,FALSE)),".",VLOOKUP(CONCATENATE($B45,".SP.TER.TOTL.IN"),Area_pop_80_09,Seq!Z$1,FALSE)/VLOOKUP(CONCATENATE($B45,".SP.POP.TOTL"),Area_pop_80_09,Seq!Z$1,FALSE))</f>
        <v>0.10076592152751718</v>
      </c>
      <c r="ET45" s="27">
        <f>IF(ISNA(VLOOKUP(CONCATENATE($B45,".SP.TER.TOTL.IN"),Area_pop_80_09,Seq!AA$1,FALSE)),".",VLOOKUP(CONCATENATE($B45,".SP.TER.TOTL.IN"),Area_pop_80_09,Seq!AA$1,FALSE)/VLOOKUP(CONCATENATE($B45,".SP.POP.TOTL"),Area_pop_80_09,Seq!AA$1,FALSE))</f>
        <v>0.10138883564878154</v>
      </c>
      <c r="EU45" s="27">
        <f>IF(ISNA(VLOOKUP(CONCATENATE($B45,".SP.TER.TOTL.IN"),Area_pop_80_09,Seq!AB$1,FALSE)),".",VLOOKUP(CONCATENATE($B45,".SP.TER.TOTL.IN"),Area_pop_80_09,Seq!AB$1,FALSE)/VLOOKUP(CONCATENATE($B45,".SP.POP.TOTL"),Area_pop_80_09,Seq!AB$1,FALSE))</f>
        <v>0.10220186409930862</v>
      </c>
      <c r="EV45" s="27">
        <f>IF(ISNA(VLOOKUP(CONCATENATE($B45,".SP.TER.TOTL.IN"),Area_pop_80_09,Seq!AC$1,FALSE)),".",VLOOKUP(CONCATENATE($B45,".SP.TER.TOTL.IN"),Area_pop_80_09,Seq!AC$1,FALSE)/VLOOKUP(CONCATENATE($B45,".SP.POP.TOTL"),Area_pop_80_09,Seq!AC$1,FALSE))</f>
        <v>0.10314125910695127</v>
      </c>
      <c r="EW45" s="27">
        <f>IF(ISNA(VLOOKUP(CONCATENATE($B45,".SP.TER.TOTL.IN"),Area_pop_80_09,Seq!AD$1,FALSE)),".",VLOOKUP(CONCATENATE($B45,".SP.TER.TOTL.IN"),Area_pop_80_09,Seq!AD$1,FALSE)/VLOOKUP(CONCATENATE($B45,".SP.POP.TOTL"),Area_pop_80_09,Seq!AD$1,FALSE))</f>
        <v>0.10403976145612361</v>
      </c>
      <c r="EX45" s="27"/>
      <c r="EY45" s="27"/>
      <c r="EZ45" s="27" t="str">
        <f t="shared" si="66"/>
        <v>.</v>
      </c>
      <c r="FA45" s="27" t="str">
        <f t="shared" si="67"/>
        <v>.</v>
      </c>
      <c r="FB45" s="27">
        <f t="shared" si="37"/>
        <v>7.0030374974841591E-3</v>
      </c>
      <c r="FC45" s="9" t="str">
        <f>IF(VLOOKUP($B45,EM_80!$B$1:$C$201,2,FALSE)&gt;0,VLOOKUP($B45,EM_80!$B$1:$C$201,2,FALSE),".")</f>
        <v>.</v>
      </c>
      <c r="FD45" s="9" t="str">
        <f t="shared" si="68"/>
        <v>.</v>
      </c>
      <c r="FE45" s="9">
        <f t="shared" si="32"/>
        <v>100000</v>
      </c>
      <c r="FF45">
        <f t="shared" si="69"/>
        <v>7854004</v>
      </c>
      <c r="FG45">
        <f t="shared" si="70"/>
        <v>10661460</v>
      </c>
      <c r="FH45">
        <f t="shared" si="71"/>
        <v>14279518</v>
      </c>
      <c r="FJ45" s="9" t="str">
        <f>IF(ISNA(VLOOKUP($B45,Area_EM_90,Seq!C$1,FALSE)),".",VLOOKUP($B45,Area_EM_90,Seq!C$1,FALSE))</f>
        <v>.</v>
      </c>
      <c r="FK45" s="9" t="str">
        <f>IF(ISNA(VLOOKUP($B45,Area_EM_90,Seq!D$1,FALSE)),".",VLOOKUP($B45,Area_EM_90,Seq!D$1,FALSE))</f>
        <v>.</v>
      </c>
      <c r="FL45" s="9" t="str">
        <f>IF(ISNA(VLOOKUP($B45,Area_EM_90,Seq!E$1,FALSE)),".",VLOOKUP($B45,Area_EM_90,Seq!E$1,FALSE))</f>
        <v>.</v>
      </c>
      <c r="FM45" s="9" t="str">
        <f>IF(ISNA(VLOOKUP($B45,Area_EM_90,Seq!F$1,FALSE)),".",VLOOKUP($B45,Area_EM_90,Seq!F$1,FALSE))</f>
        <v>.</v>
      </c>
      <c r="FN45" s="9" t="str">
        <f>IF(ISNA(VLOOKUP($B45,Area_EM_90,Seq!G$1,FALSE)),".",VLOOKUP($B45,Area_EM_90,Seq!G$1,FALSE))</f>
        <v>.</v>
      </c>
      <c r="FO45" s="9" t="str">
        <f>IF(ISNA(VLOOKUP($B45,Area_EM_90,Seq!H$1,FALSE)),".",VLOOKUP($B45,Area_EM_90,Seq!H$1,FALSE))</f>
        <v>.</v>
      </c>
      <c r="FP45" s="9" t="str">
        <f>IF(ISNA(VLOOKUP($B45,Area_EM_90,Seq!I$1,FALSE)),".",VLOOKUP($B45,Area_EM_90,Seq!I$1,FALSE))</f>
        <v>.</v>
      </c>
      <c r="FQ45" s="9" t="str">
        <f>IF(ISNA(VLOOKUP($B45,Area_EM_90,Seq!J$1,FALSE)),".",VLOOKUP($B45,Area_EM_90,Seq!J$1,FALSE))</f>
        <v>.</v>
      </c>
      <c r="FR45" s="9" t="str">
        <f>IF(ISNA(VLOOKUP($B45,Area_EM_00,Seq!C$1,FALSE)),".",VLOOKUP($B45,Area_EM_00,Seq!C$1,FALSE))</f>
        <v>.</v>
      </c>
      <c r="FS45" s="9" t="str">
        <f>IF(ISNA(VLOOKUP($B45,Area_EM_00,Seq!D$1,FALSE)),".",VLOOKUP($B45,Area_EM_00,Seq!D$1,FALSE))</f>
        <v>.</v>
      </c>
      <c r="FT45" s="9" t="str">
        <f>IF(ISNA(VLOOKUP($B45,Area_EM_00,Seq!E$1,FALSE)),".",VLOOKUP($B45,Area_EM_00,Seq!E$1,FALSE))</f>
        <v>.</v>
      </c>
      <c r="FU45" s="9" t="str">
        <f>IF(ISNA(VLOOKUP($B45,Area_EM_00,Seq!F$1,FALSE)),".",VLOOKUP($B45,Area_EM_00,Seq!F$1,FALSE))</f>
        <v>.</v>
      </c>
      <c r="FV45" s="9" t="str">
        <f>IF(ISNA(VLOOKUP($B45,Area_EM_00,Seq!G$1,FALSE)),".",VLOOKUP($B45,Area_EM_00,Seq!G$1,FALSE))</f>
        <v>.</v>
      </c>
      <c r="FW45" s="9" t="str">
        <f>IF(ISNA(VLOOKUP($B45,Area_EM_00,Seq!H$1,FALSE)),".",VLOOKUP($B45,Area_EM_00,Seq!H$1,FALSE))</f>
        <v>.</v>
      </c>
      <c r="FX45" s="9" t="str">
        <f>IF(ISNA(VLOOKUP($B45,Area_EM_00,Seq!I$1,FALSE)),".",VLOOKUP($B45,Area_EM_00,Seq!I$1,FALSE))</f>
        <v>.</v>
      </c>
      <c r="FY45" s="9" t="str">
        <f>IF(ISNA(VLOOKUP($B45,Area_EM_00,Seq!J$1,FALSE)),".",VLOOKUP($B45,Area_EM_00,Seq!J$1,FALSE))</f>
        <v>.</v>
      </c>
      <c r="GA45" s="27"/>
    </row>
    <row r="46" spans="1:183">
      <c r="A46" s="25" t="s">
        <v>2426</v>
      </c>
      <c r="B46" s="26" t="str">
        <f t="shared" si="0"/>
        <v>Benin</v>
      </c>
      <c r="C46" s="27">
        <f>GDP!C$42/10000</f>
        <v>18294194.281532999</v>
      </c>
      <c r="D46" s="27">
        <f>GDP!D$42/10000</f>
        <v>19245492.3841727</v>
      </c>
      <c r="E46" s="27">
        <f>GDP!E$42/10000</f>
        <v>20996832.1911324</v>
      </c>
      <c r="F46" s="27">
        <f>GDP!F$42/10000</f>
        <v>23285486.8999658</v>
      </c>
      <c r="G46" s="27">
        <f>GDP!G$42/10000</f>
        <v>26824880.9087606</v>
      </c>
      <c r="H46" s="27">
        <f>GDP!H$42/10000</f>
        <v>30446239.831443299</v>
      </c>
      <c r="I46" s="27">
        <f>GDP!I$42/10000</f>
        <v>33125508.936610304</v>
      </c>
      <c r="J46" s="27">
        <f>GDP!J$42/10000</f>
        <v>36968067.973257102</v>
      </c>
      <c r="K46" s="27">
        <f>GDP!K$42/10000</f>
        <v>41145459.654235199</v>
      </c>
      <c r="L46" s="27">
        <f>GDP!L$42/10000</f>
        <v>42832423.5000588</v>
      </c>
      <c r="M46" s="27">
        <f>GDP!M$42/10000</f>
        <v>44460055.593061104</v>
      </c>
      <c r="N46" s="27">
        <f>GDP!N$42/10000</f>
        <v>48550380.707622699</v>
      </c>
      <c r="O46" s="27">
        <f>GDP!O$42/10000</f>
        <v>55444534.768105105</v>
      </c>
      <c r="P46" s="27">
        <f>GDP!P$42/10000</f>
        <v>63206769.635639794</v>
      </c>
      <c r="Q46" s="27">
        <f>GDP!Q$42/10000</f>
        <v>71486856.457908601</v>
      </c>
      <c r="R46" s="27">
        <f>GDP!R$42/10000</f>
        <v>79278923.811820701</v>
      </c>
      <c r="S46" s="27">
        <f>GDP!S$42/10000</f>
        <v>87206816.193002701</v>
      </c>
      <c r="T46" s="27">
        <f>GDP!T$42/10000</f>
        <v>95317050.098951995</v>
      </c>
      <c r="U46" s="27">
        <f>GDP!U$42/10000</f>
        <v>102751780.00667</v>
      </c>
      <c r="V46" s="27">
        <f>GDP!V$42/10000</f>
        <v>110560915.287177</v>
      </c>
      <c r="W46" s="27">
        <f>GDP!W$42/10000</f>
        <v>119848032.17129999</v>
      </c>
      <c r="X46" s="27">
        <f>GDP!X$42/10000</f>
        <v>129795418.841518</v>
      </c>
      <c r="Y46" s="27">
        <f>GDP!Y$42/10000</f>
        <v>141606801.95609599</v>
      </c>
      <c r="Z46" s="27">
        <f>GDP!Z$42/10000</f>
        <v>155767482.15170601</v>
      </c>
      <c r="AA46" s="27">
        <f>GDP!AA$42/10000</f>
        <v>171499997.84902799</v>
      </c>
      <c r="AB46" s="27">
        <f>GDP!AB$42/10000</f>
        <v>189335997.62532699</v>
      </c>
      <c r="AC46" s="27">
        <f>GDP!AC$42/10000</f>
        <v>211298973.34986499</v>
      </c>
      <c r="AD46" s="27">
        <f>GDP!AD$42/10000</f>
        <v>238767839.88534701</v>
      </c>
      <c r="AE46" s="27">
        <f>GDP!AE$42/10000</f>
        <v>260256945.47502899</v>
      </c>
      <c r="AF46" s="27">
        <f>GDP!AF$42/10000</f>
        <v>293754553.91439533</v>
      </c>
      <c r="AG46" s="27"/>
      <c r="AH46" s="27">
        <f>IF(ISNUMBER(VLOOKUP($B46,Area_GDP_80_09,Seq!C$1,FALSE)/10000),VLOOKUP($B46,Area_GDP_80_09,Seq!C$1,FALSE)/10000,".")</f>
        <v>108425.620762882</v>
      </c>
      <c r="AI46" s="27">
        <f>IF(ISNUMBER(VLOOKUP($B46,Area_GDP_80_09,Seq!D$1,FALSE)/10000),VLOOKUP($B46,Area_GDP_80_09,Seq!D$1,FALSE)/10000,".")</f>
        <v>119218.557710725</v>
      </c>
      <c r="AJ46" s="27">
        <f>IF(ISNUMBER(VLOOKUP($B46,Area_GDP_80_09,Seq!E$1,FALSE)/10000),VLOOKUP($B46,Area_GDP_80_09,Seq!E$1,FALSE)/10000,".")</f>
        <v>121883.17154602498</v>
      </c>
      <c r="AK46" s="27">
        <f>IF(ISNUMBER(VLOOKUP($B46,Area_GDP_80_09,Seq!F$1,FALSE)/10000),VLOOKUP($B46,Area_GDP_80_09,Seq!F$1,FALSE)/10000,".")</f>
        <v>116583.90732111399</v>
      </c>
      <c r="AL46" s="27">
        <f>IF(ISNUMBER(VLOOKUP($B46,Area_GDP_80_09,Seq!G$1,FALSE)/10000),VLOOKUP($B46,Area_GDP_80_09,Seq!G$1,FALSE)/10000,".")</f>
        <v>125828.824135603</v>
      </c>
      <c r="AM46" s="27">
        <f>IF(ISNUMBER(VLOOKUP($B46,Area_GDP_80_09,Seq!H$1,FALSE)/10000),VLOOKUP($B46,Area_GDP_80_09,Seq!H$1,FALSE)/10000,".")</f>
        <v>135304.14333216299</v>
      </c>
      <c r="AN46" s="27">
        <f>IF(ISNUMBER(VLOOKUP($B46,Area_GDP_80_09,Seq!I$1,FALSE)/10000),VLOOKUP($B46,Area_GDP_80_09,Seq!I$1,FALSE)/10000,".")</f>
        <v>138241.78785951098</v>
      </c>
      <c r="AO46" s="27">
        <f>IF(ISNUMBER(VLOOKUP($B46,Area_GDP_80_09,Seq!J$1,FALSE)/10000),VLOOKUP($B46,Area_GDP_80_09,Seq!J$1,FALSE)/10000,".")</f>
        <v>136168.15698357698</v>
      </c>
      <c r="AP46" s="27">
        <f>IF(ISNUMBER(VLOOKUP($B46,Area_GDP_80_09,Seq!K$1,FALSE)/10000),VLOOKUP($B46,Area_GDP_80_09,Seq!K$1,FALSE)/10000,".")</f>
        <v>140805.016719365</v>
      </c>
      <c r="AQ46" s="27">
        <f>IF(ISNUMBER(VLOOKUP($B46,Area_GDP_80_09,Seq!L$1,FALSE)/10000),VLOOKUP($B46,Area_GDP_80_09,Seq!L$1,FALSE)/10000,".")</f>
        <v>136786.21557308099</v>
      </c>
      <c r="AR46" s="27">
        <f>IF(ISNUMBER(VLOOKUP($B46,Area_GDP_80_09,Seq!M$1,FALSE)/10000),VLOOKUP($B46,Area_GDP_80_09,Seq!M$1,FALSE)/10000,".")</f>
        <v>141181.41422106299</v>
      </c>
      <c r="AS46" s="27">
        <f>IF(ISNUMBER(VLOOKUP($B46,Area_GDP_80_09,Seq!N$1,FALSE)/10000),VLOOKUP($B46,Area_GDP_80_09,Seq!N$1,FALSE)/10000,".")</f>
        <v>147848.71972176901</v>
      </c>
      <c r="AT46" s="27">
        <f>IF(ISNUMBER(VLOOKUP($B46,Area_GDP_80_09,Seq!O$1,FALSE)/10000),VLOOKUP($B46,Area_GDP_80_09,Seq!O$1,FALSE)/10000,".")</f>
        <v>153777.42392689298</v>
      </c>
      <c r="AU46" s="27">
        <f>IF(ISNUMBER(VLOOKUP($B46,Area_GDP_80_09,Seq!P$1,FALSE)/10000),VLOOKUP($B46,Area_GDP_80_09,Seq!P$1,FALSE)/10000,".")</f>
        <v>159189.379019516</v>
      </c>
      <c r="AV46" s="27">
        <f>IF(ISNUMBER(VLOOKUP($B46,Area_GDP_80_09,Seq!Q$1,FALSE)/10000),VLOOKUP($B46,Area_GDP_80_09,Seq!Q$1,FALSE)/10000,".")</f>
        <v>166149.86385999998</v>
      </c>
      <c r="AW46" s="27">
        <f>IF(ISNUMBER(VLOOKUP($B46,Area_GDP_80_09,Seq!R$1,FALSE)/10000),VLOOKUP($B46,Area_GDP_80_09,Seq!R$1,FALSE)/10000,".")</f>
        <v>173799.838257052</v>
      </c>
      <c r="AX46" s="27">
        <f>IF(ISNUMBER(VLOOKUP($B46,Area_GDP_80_09,Seq!S$1,FALSE)/10000),VLOOKUP($B46,Area_GDP_80_09,Seq!S$1,FALSE)/10000,".")</f>
        <v>183441.21628522</v>
      </c>
      <c r="AY46" s="27">
        <f>IF(ISNUMBER(VLOOKUP($B46,Area_GDP_80_09,Seq!T$1,FALSE)/10000),VLOOKUP($B46,Area_GDP_80_09,Seq!T$1,FALSE)/10000,".")</f>
        <v>194719.311628197</v>
      </c>
      <c r="AZ46" s="27">
        <f>IF(ISNUMBER(VLOOKUP($B46,Area_GDP_80_09,Seq!U$1,FALSE)/10000),VLOOKUP($B46,Area_GDP_80_09,Seq!U$1,FALSE)/10000,".")</f>
        <v>203561.02567491401</v>
      </c>
      <c r="BA46" s="27">
        <f>IF(ISNUMBER(VLOOKUP($B46,Area_GDP_80_09,Seq!V$1,FALSE)/10000),VLOOKUP($B46,Area_GDP_80_09,Seq!V$1,FALSE)/10000,".")</f>
        <v>213122.749008824</v>
      </c>
      <c r="BB46" s="27">
        <f>IF(ISNUMBER(VLOOKUP($B46,Area_GDP_80_09,Seq!W$1,FALSE)/10000),VLOOKUP($B46,Area_GDP_80_09,Seq!W$1,FALSE)/10000,".")</f>
        <v>225483.868451335</v>
      </c>
      <c r="BC46" s="27">
        <f>IF(ISNUMBER(VLOOKUP($B46,Area_GDP_80_09,Seq!X$1,FALSE)/10000),VLOOKUP($B46,Area_GDP_80_09,Seq!X$1,FALSE)/10000,".")</f>
        <v>236758.06187390198</v>
      </c>
      <c r="BD46" s="27">
        <f>IF(ISNUMBER(VLOOKUP($B46,Area_GDP_80_09,Seq!Y$1,FALSE)/10000),VLOOKUP($B46,Area_GDP_80_09,Seq!Y$1,FALSE)/10000,".")</f>
        <v>247412.174658228</v>
      </c>
      <c r="BE46" s="27">
        <f>IF(ISNUMBER(VLOOKUP($B46,Area_GDP_80_09,Seq!Z$1,FALSE)/10000),VLOOKUP($B46,Area_GDP_80_09,Seq!Z$1,FALSE)/10000,".")</f>
        <v>257061.24946989899</v>
      </c>
      <c r="BF46" s="27">
        <f>IF(ISNUMBER(VLOOKUP($B46,Area_GDP_80_09,Seq!AA$1,FALSE)/10000),VLOOKUP($B46,Area_GDP_80_09,Seq!AA$1,FALSE)/10000,".")</f>
        <v>265030.14820346597</v>
      </c>
      <c r="BG46" s="27">
        <f>IF(ISNUMBER(VLOOKUP($B46,Area_GDP_80_09,Seq!AB$1,FALSE)/10000),VLOOKUP($B46,Area_GDP_80_09,Seq!AB$1,FALSE)/10000,".")</f>
        <v>272716.02250136598</v>
      </c>
      <c r="BH46" s="27">
        <f>IF(ISNUMBER(VLOOKUP($B46,Area_GDP_80_09,Seq!AC$1,FALSE)/10000),VLOOKUP($B46,Area_GDP_80_09,Seq!AC$1,FALSE)/10000,".")</f>
        <v>283897.37210289895</v>
      </c>
      <c r="BI46" s="27">
        <f>IF(ISNUMBER(VLOOKUP($B46,Area_GDP_80_09,Seq!AD$1,FALSE)/10000),VLOOKUP($B46,Area_GDP_80_09,Seq!AD$1,FALSE)/10000,".")</f>
        <v>296956.65121963201</v>
      </c>
      <c r="BJ46" s="27">
        <f>IF(ISNUMBER(VLOOKUP($B46,Area_GDP_80_09,Seq!AE$1,FALSE)/10000),VLOOKUP($B46,Area_GDP_80_09,Seq!AE$1,FALSE)/10000,".")</f>
        <v>312101.44043183298</v>
      </c>
      <c r="BK46" s="27">
        <f>IF(ISNUMBER(VLOOKUP($B46,Area_GDP_80_09,Seq!AF$1,FALSE)/10000),VLOOKUP($B46,Area_GDP_80_09,Seq!AF$1,FALSE)/10000,".")</f>
        <v>323961.29516824277</v>
      </c>
      <c r="BL46" s="27"/>
      <c r="BM46" s="27"/>
      <c r="BN46" s="27">
        <f>CNPop!A$48</f>
        <v>5.0000000000000001E-3</v>
      </c>
      <c r="BO46" s="27">
        <f>CNPop!B$48</f>
        <v>6.0000000000000001E-3</v>
      </c>
      <c r="BP46" s="27">
        <f>CNPop!C$48</f>
        <v>6.0000000000000001E-3</v>
      </c>
      <c r="BQ46" s="27">
        <f>CNPop!D$48</f>
        <v>7.0000000000000001E-3</v>
      </c>
      <c r="BR46" s="27">
        <f>CNPop!E$48</f>
        <v>7.0000000000000001E-3</v>
      </c>
      <c r="BS46" s="27">
        <f>CNPop!F$48</f>
        <v>8.0000000000000002E-3</v>
      </c>
      <c r="BT46" s="27">
        <f>CNPop!G$48</f>
        <v>8.9999999999999993E-3</v>
      </c>
      <c r="BU46" s="27">
        <f>CNPop!H$48</f>
        <v>0.01</v>
      </c>
      <c r="BV46" s="27">
        <f>CNPop!I$48</f>
        <v>1.0999999999999999E-2</v>
      </c>
      <c r="BW46" s="27">
        <f>CNPop!J$48</f>
        <v>1.2E-2</v>
      </c>
      <c r="BX46" s="27">
        <f>CNPop!K$48</f>
        <v>1.4E-2</v>
      </c>
      <c r="BY46" s="27">
        <f>CNPop!L$48</f>
        <v>1.6E-2</v>
      </c>
      <c r="BZ46" s="27">
        <f>CNPop!M$48</f>
        <v>1.7000000000000001E-2</v>
      </c>
      <c r="CA46" s="27">
        <f>CNPop!N$48</f>
        <v>1.9E-2</v>
      </c>
      <c r="CB46" s="27">
        <f>CNPop!O$48</f>
        <v>2.1000000000000001E-2</v>
      </c>
      <c r="CC46" s="27">
        <f>CNPop!P$48</f>
        <v>2.3E-2</v>
      </c>
      <c r="CD46" s="27">
        <f>CNPop!Q$48</f>
        <v>2.5999999999999999E-2</v>
      </c>
      <c r="CE46" s="27">
        <f>CNPop!R$48</f>
        <v>2.8000000000000001E-2</v>
      </c>
      <c r="CF46" s="27">
        <f>CNPop!S$48</f>
        <v>0.03</v>
      </c>
      <c r="CG46" s="27">
        <f>CNPop!T$48</f>
        <v>3.3000000000000002E-2</v>
      </c>
      <c r="CH46" s="27">
        <f>CNPop!U$48</f>
        <v>3.5999999999999997E-2</v>
      </c>
      <c r="CI46" s="27">
        <f>CNPop!V$48</f>
        <v>3.9E-2</v>
      </c>
      <c r="CJ46" s="27">
        <f>CNPop!W$48</f>
        <v>4.2000000000000003E-2</v>
      </c>
      <c r="CK46" s="27">
        <f>CNPop!X$48</f>
        <v>4.4999999999999998E-2</v>
      </c>
      <c r="CL46" s="27">
        <f>CNPop!Y$48</f>
        <v>4.9000000000000002E-2</v>
      </c>
      <c r="CM46" s="27">
        <f>CNPop!Z$48</f>
        <v>5.1999999999999998E-2</v>
      </c>
      <c r="CN46" s="27">
        <f>CNPop!AA$48</f>
        <v>5.6000000000000001E-2</v>
      </c>
      <c r="CO46" s="27">
        <f>CNPop!AB$48</f>
        <v>0.06</v>
      </c>
      <c r="CP46" s="27">
        <f>CNPop!AC$48</f>
        <v>6.3E-2</v>
      </c>
      <c r="CQ46" s="27"/>
      <c r="CR46" s="27">
        <f t="shared" si="38"/>
        <v>8.6996321872231885E-2</v>
      </c>
      <c r="CS46" s="27">
        <f t="shared" si="39"/>
        <v>8.6996321872231885E-2</v>
      </c>
      <c r="CT46" s="27">
        <f t="shared" si="40"/>
        <v>8.6996321872231885E-2</v>
      </c>
      <c r="CU46" s="27">
        <f t="shared" si="41"/>
        <v>8.6996321872231885E-2</v>
      </c>
      <c r="CV46" s="27">
        <f t="shared" si="42"/>
        <v>8.6996321872231885E-2</v>
      </c>
      <c r="CW46" s="27">
        <f t="shared" si="43"/>
        <v>8.6996321872231885E-2</v>
      </c>
      <c r="CX46" s="27">
        <f t="shared" si="44"/>
        <v>8.6996321872231885E-2</v>
      </c>
      <c r="CY46" s="27">
        <f t="shared" si="45"/>
        <v>8.6996321872231885E-2</v>
      </c>
      <c r="CZ46" s="27">
        <f t="shared" si="46"/>
        <v>8.6996321872231885E-2</v>
      </c>
      <c r="DA46" s="27">
        <f t="shared" si="47"/>
        <v>8.6996321872231885E-2</v>
      </c>
      <c r="DB46" s="27">
        <f t="shared" si="48"/>
        <v>8.6996321872231885E-2</v>
      </c>
      <c r="DC46" s="27">
        <f t="shared" si="49"/>
        <v>8.6996321872231885E-2</v>
      </c>
      <c r="DD46" s="27">
        <f t="shared" si="50"/>
        <v>8.8478693881615708E-2</v>
      </c>
      <c r="DE46" s="27">
        <f t="shared" si="51"/>
        <v>8.8478693881615708E-2</v>
      </c>
      <c r="DF46" s="27">
        <f t="shared" si="52"/>
        <v>8.8478693881615708E-2</v>
      </c>
      <c r="DG46" s="27">
        <f t="shared" si="53"/>
        <v>8.8478693881615708E-2</v>
      </c>
      <c r="DH46" s="27">
        <f t="shared" si="54"/>
        <v>8.8478693881615708E-2</v>
      </c>
      <c r="DI46" s="27">
        <f t="shared" si="55"/>
        <v>8.8478693881615708E-2</v>
      </c>
      <c r="DJ46" s="27">
        <f t="shared" si="56"/>
        <v>8.8478693881615708E-2</v>
      </c>
      <c r="DK46" s="27">
        <f t="shared" si="57"/>
        <v>8.8330921693558218E-2</v>
      </c>
      <c r="DL46" s="27">
        <f t="shared" si="58"/>
        <v>8.819294310494552E-2</v>
      </c>
      <c r="DM46" s="27">
        <f t="shared" si="59"/>
        <v>8.8169105031113665E-2</v>
      </c>
      <c r="DN46" s="27">
        <f t="shared" si="60"/>
        <v>8.8320755762115344E-2</v>
      </c>
      <c r="DO46" s="27">
        <f t="shared" si="61"/>
        <v>8.8612451349810856E-2</v>
      </c>
      <c r="DP46" s="27">
        <f t="shared" si="62"/>
        <v>8.8992908696012077E-2</v>
      </c>
      <c r="DQ46" s="27">
        <f t="shared" si="63"/>
        <v>8.9362534518036316E-2</v>
      </c>
      <c r="DR46" s="27">
        <f t="shared" si="64"/>
        <v>8.9642760126217247E-2</v>
      </c>
      <c r="DS46" s="27">
        <f t="shared" si="65"/>
        <v>8.9809501387563065E-2</v>
      </c>
      <c r="DT46" s="27">
        <f t="shared" si="36"/>
        <v>8.9901670336683337E-2</v>
      </c>
      <c r="DU46" s="27" t="e">
        <f>IF(ISNA(VLOOKUP(CONCATENATE($B46,".SP.TER.TOTL.IN"),Area_pop_80_09,Seq!B$1,FALSE)),".",VLOOKUP(CONCATENATE($B46,".SP.TER.TOTL.IN"),Area_pop_80_09,Seq!B$1,FALSE)/VLOOKUP(CONCATENATE($B46,".SP.POP.TOTL"),Area_pop_80_09,Seq!B$1,FALSE))</f>
        <v>#VALUE!</v>
      </c>
      <c r="DV46" s="27" t="e">
        <f>IF(ISNA(VLOOKUP(CONCATENATE($B46,".SP.TER.TOTL.IN"),Area_pop_80_09,Seq!C$1,FALSE)),".",VLOOKUP(CONCATENATE($B46,".SP.TER.TOTL.IN"),Area_pop_80_09,Seq!C$1,FALSE)/VLOOKUP(CONCATENATE($B46,".SP.POP.TOTL"),Area_pop_80_09,Seq!C$1,FALSE))</f>
        <v>#VALUE!</v>
      </c>
      <c r="DW46" s="27" t="e">
        <f>IF(ISNA(VLOOKUP(CONCATENATE($B46,".SP.TER.TOTL.IN"),Area_pop_80_09,Seq!D$1,FALSE)),".",VLOOKUP(CONCATENATE($B46,".SP.TER.TOTL.IN"),Area_pop_80_09,Seq!D$1,FALSE)/VLOOKUP(CONCATENATE($B46,".SP.POP.TOTL"),Area_pop_80_09,Seq!D$1,FALSE))</f>
        <v>#VALUE!</v>
      </c>
      <c r="DX46" s="27" t="e">
        <f>IF(ISNA(VLOOKUP(CONCATENATE($B46,".SP.TER.TOTL.IN"),Area_pop_80_09,Seq!E$1,FALSE)),".",VLOOKUP(CONCATENATE($B46,".SP.TER.TOTL.IN"),Area_pop_80_09,Seq!E$1,FALSE)/VLOOKUP(CONCATENATE($B46,".SP.POP.TOTL"),Area_pop_80_09,Seq!E$1,FALSE))</f>
        <v>#VALUE!</v>
      </c>
      <c r="DY46" s="27" t="e">
        <f>IF(ISNA(VLOOKUP(CONCATENATE($B46,".SP.TER.TOTL.IN"),Area_pop_80_09,Seq!F$1,FALSE)),".",VLOOKUP(CONCATENATE($B46,".SP.TER.TOTL.IN"),Area_pop_80_09,Seq!F$1,FALSE)/VLOOKUP(CONCATENATE($B46,".SP.POP.TOTL"),Area_pop_80_09,Seq!F$1,FALSE))</f>
        <v>#VALUE!</v>
      </c>
      <c r="DZ46" s="27" t="e">
        <f>IF(ISNA(VLOOKUP(CONCATENATE($B46,".SP.TER.TOTL.IN"),Area_pop_80_09,Seq!G$1,FALSE)),".",VLOOKUP(CONCATENATE($B46,".SP.TER.TOTL.IN"),Area_pop_80_09,Seq!G$1,FALSE)/VLOOKUP(CONCATENATE($B46,".SP.POP.TOTL"),Area_pop_80_09,Seq!G$1,FALSE))</f>
        <v>#VALUE!</v>
      </c>
      <c r="EA46" s="27" t="e">
        <f>IF(ISNA(VLOOKUP(CONCATENATE($B46,".SP.TER.TOTL.IN"),Area_pop_80_09,Seq!H$1,FALSE)),".",VLOOKUP(CONCATENATE($B46,".SP.TER.TOTL.IN"),Area_pop_80_09,Seq!H$1,FALSE)/VLOOKUP(CONCATENATE($B46,".SP.POP.TOTL"),Area_pop_80_09,Seq!H$1,FALSE))</f>
        <v>#VALUE!</v>
      </c>
      <c r="EB46" s="27" t="e">
        <f>IF(ISNA(VLOOKUP(CONCATENATE($B46,".SP.TER.TOTL.IN"),Area_pop_80_09,Seq!I$1,FALSE)),".",VLOOKUP(CONCATENATE($B46,".SP.TER.TOTL.IN"),Area_pop_80_09,Seq!I$1,FALSE)/VLOOKUP(CONCATENATE($B46,".SP.POP.TOTL"),Area_pop_80_09,Seq!I$1,FALSE))</f>
        <v>#VALUE!</v>
      </c>
      <c r="EC46" s="27" t="e">
        <f>IF(ISNA(VLOOKUP(CONCATENATE($B46,".SP.TER.TOTL.IN"),Area_pop_80_09,Seq!J$1,FALSE)),".",VLOOKUP(CONCATENATE($B46,".SP.TER.TOTL.IN"),Area_pop_80_09,Seq!J$1,FALSE)/VLOOKUP(CONCATENATE($B46,".SP.POP.TOTL"),Area_pop_80_09,Seq!J$1,FALSE))</f>
        <v>#VALUE!</v>
      </c>
      <c r="ED46" s="27" t="e">
        <f>IF(ISNA(VLOOKUP(CONCATENATE($B46,".SP.TER.TOTL.IN"),Area_pop_80_09,Seq!K$1,FALSE)),".",VLOOKUP(CONCATENATE($B46,".SP.TER.TOTL.IN"),Area_pop_80_09,Seq!K$1,FALSE)/VLOOKUP(CONCATENATE($B46,".SP.POP.TOTL"),Area_pop_80_09,Seq!K$1,FALSE))</f>
        <v>#VALUE!</v>
      </c>
      <c r="EE46" s="27" t="e">
        <f>IF(ISNA(VLOOKUP(CONCATENATE($B46,".SP.TER.TOTL.IN"),Area_pop_80_09,Seq!L$1,FALSE)),".",VLOOKUP(CONCATENATE($B46,".SP.TER.TOTL.IN"),Area_pop_80_09,Seq!L$1,FALSE)/VLOOKUP(CONCATENATE($B46,".SP.POP.TOTL"),Area_pop_80_09,Seq!L$1,FALSE))</f>
        <v>#VALUE!</v>
      </c>
      <c r="EF46" s="27">
        <f>IF(ISNA(VLOOKUP(CONCATENATE($B46,".SP.TER.TOTL.IN"),Area_pop_80_09,Seq!M$1,FALSE)),".",VLOOKUP(CONCATENATE($B46,".SP.TER.TOTL.IN"),Area_pop_80_09,Seq!M$1,FALSE)/VLOOKUP(CONCATENATE($B46,".SP.POP.TOTL"),Area_pop_80_09,Seq!M$1,FALSE))</f>
        <v>8.6996321872231885E-2</v>
      </c>
      <c r="EG46" s="27" t="e">
        <f>IF(ISNA(VLOOKUP(CONCATENATE($B46,".SP.TER.TOTL.IN"),Area_pop_80_09,Seq!N$1,FALSE)),".",VLOOKUP(CONCATENATE($B46,".SP.TER.TOTL.IN"),Area_pop_80_09,Seq!N$1,FALSE)/VLOOKUP(CONCATENATE($B46,".SP.POP.TOTL"),Area_pop_80_09,Seq!N$1,FALSE))</f>
        <v>#VALUE!</v>
      </c>
      <c r="EH46" s="27" t="e">
        <f>IF(ISNA(VLOOKUP(CONCATENATE($B46,".SP.TER.TOTL.IN"),Area_pop_80_09,Seq!O$1,FALSE)),".",VLOOKUP(CONCATENATE($B46,".SP.TER.TOTL.IN"),Area_pop_80_09,Seq!O$1,FALSE)/VLOOKUP(CONCATENATE($B46,".SP.POP.TOTL"),Area_pop_80_09,Seq!O$1,FALSE))</f>
        <v>#VALUE!</v>
      </c>
      <c r="EI46" s="27" t="e">
        <f>IF(ISNA(VLOOKUP(CONCATENATE($B46,".SP.TER.TOTL.IN"),Area_pop_80_09,Seq!P$1,FALSE)),".",VLOOKUP(CONCATENATE($B46,".SP.TER.TOTL.IN"),Area_pop_80_09,Seq!P$1,FALSE)/VLOOKUP(CONCATENATE($B46,".SP.POP.TOTL"),Area_pop_80_09,Seq!P$1,FALSE))</f>
        <v>#VALUE!</v>
      </c>
      <c r="EJ46" s="27" t="e">
        <f>IF(ISNA(VLOOKUP(CONCATENATE($B46,".SP.TER.TOTL.IN"),Area_pop_80_09,Seq!Q$1,FALSE)),".",VLOOKUP(CONCATENATE($B46,".SP.TER.TOTL.IN"),Area_pop_80_09,Seq!Q$1,FALSE)/VLOOKUP(CONCATENATE($B46,".SP.POP.TOTL"),Area_pop_80_09,Seq!Q$1,FALSE))</f>
        <v>#VALUE!</v>
      </c>
      <c r="EK46" s="27" t="e">
        <f>IF(ISNA(VLOOKUP(CONCATENATE($B46,".SP.TER.TOTL.IN"),Area_pop_80_09,Seq!R$1,FALSE)),".",VLOOKUP(CONCATENATE($B46,".SP.TER.TOTL.IN"),Area_pop_80_09,Seq!R$1,FALSE)/VLOOKUP(CONCATENATE($B46,".SP.POP.TOTL"),Area_pop_80_09,Seq!R$1,FALSE))</f>
        <v>#VALUE!</v>
      </c>
      <c r="EL46" s="27" t="e">
        <f>IF(ISNA(VLOOKUP(CONCATENATE($B46,".SP.TER.TOTL.IN"),Area_pop_80_09,Seq!S$1,FALSE)),".",VLOOKUP(CONCATENATE($B46,".SP.TER.TOTL.IN"),Area_pop_80_09,Seq!S$1,FALSE)/VLOOKUP(CONCATENATE($B46,".SP.POP.TOTL"),Area_pop_80_09,Seq!S$1,FALSE))</f>
        <v>#VALUE!</v>
      </c>
      <c r="EM46" s="27">
        <f>IF(ISNA(VLOOKUP(CONCATENATE($B46,".SP.TER.TOTL.IN"),Area_pop_80_09,Seq!T$1,FALSE)),".",VLOOKUP(CONCATENATE($B46,".SP.TER.TOTL.IN"),Area_pop_80_09,Seq!T$1,FALSE)/VLOOKUP(CONCATENATE($B46,".SP.POP.TOTL"),Area_pop_80_09,Seq!T$1,FALSE))</f>
        <v>8.8478693881615708E-2</v>
      </c>
      <c r="EN46" s="27">
        <f>IF(ISNA(VLOOKUP(CONCATENATE($B46,".SP.TER.TOTL.IN"),Area_pop_80_09,Seq!U$1,FALSE)),".",VLOOKUP(CONCATENATE($B46,".SP.TER.TOTL.IN"),Area_pop_80_09,Seq!U$1,FALSE)/VLOOKUP(CONCATENATE($B46,".SP.POP.TOTL"),Area_pop_80_09,Seq!U$1,FALSE))</f>
        <v>8.8330921693558218E-2</v>
      </c>
      <c r="EO46" s="27">
        <f>IF(ISNA(VLOOKUP(CONCATENATE($B46,".SP.TER.TOTL.IN"),Area_pop_80_09,Seq!V$1,FALSE)),".",VLOOKUP(CONCATENATE($B46,".SP.TER.TOTL.IN"),Area_pop_80_09,Seq!V$1,FALSE)/VLOOKUP(CONCATENATE($B46,".SP.POP.TOTL"),Area_pop_80_09,Seq!V$1,FALSE))</f>
        <v>8.819294310494552E-2</v>
      </c>
      <c r="EP46" s="27">
        <f>IF(ISNA(VLOOKUP(CONCATENATE($B46,".SP.TER.TOTL.IN"),Area_pop_80_09,Seq!W$1,FALSE)),".",VLOOKUP(CONCATENATE($B46,".SP.TER.TOTL.IN"),Area_pop_80_09,Seq!W$1,FALSE)/VLOOKUP(CONCATENATE($B46,".SP.POP.TOTL"),Area_pop_80_09,Seq!W$1,FALSE))</f>
        <v>8.8169105031113665E-2</v>
      </c>
      <c r="EQ46" s="27">
        <f>IF(ISNA(VLOOKUP(CONCATENATE($B46,".SP.TER.TOTL.IN"),Area_pop_80_09,Seq!X$1,FALSE)),".",VLOOKUP(CONCATENATE($B46,".SP.TER.TOTL.IN"),Area_pop_80_09,Seq!X$1,FALSE)/VLOOKUP(CONCATENATE($B46,".SP.POP.TOTL"),Area_pop_80_09,Seq!X$1,FALSE))</f>
        <v>8.8320755762115344E-2</v>
      </c>
      <c r="ER46" s="27">
        <f>IF(ISNA(VLOOKUP(CONCATENATE($B46,".SP.TER.TOTL.IN"),Area_pop_80_09,Seq!Y$1,FALSE)),".",VLOOKUP(CONCATENATE($B46,".SP.TER.TOTL.IN"),Area_pop_80_09,Seq!Y$1,FALSE)/VLOOKUP(CONCATENATE($B46,".SP.POP.TOTL"),Area_pop_80_09,Seq!Y$1,FALSE))</f>
        <v>8.8612451349810856E-2</v>
      </c>
      <c r="ES46" s="27">
        <f>IF(ISNA(VLOOKUP(CONCATENATE($B46,".SP.TER.TOTL.IN"),Area_pop_80_09,Seq!Z$1,FALSE)),".",VLOOKUP(CONCATENATE($B46,".SP.TER.TOTL.IN"),Area_pop_80_09,Seq!Z$1,FALSE)/VLOOKUP(CONCATENATE($B46,".SP.POP.TOTL"),Area_pop_80_09,Seq!Z$1,FALSE))</f>
        <v>8.8992908696012077E-2</v>
      </c>
      <c r="ET46" s="27">
        <f>IF(ISNA(VLOOKUP(CONCATENATE($B46,".SP.TER.TOTL.IN"),Area_pop_80_09,Seq!AA$1,FALSE)),".",VLOOKUP(CONCATENATE($B46,".SP.TER.TOTL.IN"),Area_pop_80_09,Seq!AA$1,FALSE)/VLOOKUP(CONCATENATE($B46,".SP.POP.TOTL"),Area_pop_80_09,Seq!AA$1,FALSE))</f>
        <v>8.9362534518036316E-2</v>
      </c>
      <c r="EU46" s="27">
        <f>IF(ISNA(VLOOKUP(CONCATENATE($B46,".SP.TER.TOTL.IN"),Area_pop_80_09,Seq!AB$1,FALSE)),".",VLOOKUP(CONCATENATE($B46,".SP.TER.TOTL.IN"),Area_pop_80_09,Seq!AB$1,FALSE)/VLOOKUP(CONCATENATE($B46,".SP.POP.TOTL"),Area_pop_80_09,Seq!AB$1,FALSE))</f>
        <v>8.9642760126217247E-2</v>
      </c>
      <c r="EV46" s="27">
        <f>IF(ISNA(VLOOKUP(CONCATENATE($B46,".SP.TER.TOTL.IN"),Area_pop_80_09,Seq!AC$1,FALSE)),".",VLOOKUP(CONCATENATE($B46,".SP.TER.TOTL.IN"),Area_pop_80_09,Seq!AC$1,FALSE)/VLOOKUP(CONCATENATE($B46,".SP.POP.TOTL"),Area_pop_80_09,Seq!AC$1,FALSE))</f>
        <v>8.9809501387563065E-2</v>
      </c>
      <c r="EW46" s="27">
        <f>IF(ISNA(VLOOKUP(CONCATENATE($B46,".SP.TER.TOTL.IN"),Area_pop_80_09,Seq!AD$1,FALSE)),".",VLOOKUP(CONCATENATE($B46,".SP.TER.TOTL.IN"),Area_pop_80_09,Seq!AD$1,FALSE)/VLOOKUP(CONCATENATE($B46,".SP.POP.TOTL"),Area_pop_80_09,Seq!AD$1,FALSE))</f>
        <v>8.9901670336683337E-2</v>
      </c>
      <c r="EX46" s="27"/>
      <c r="EY46" s="27"/>
      <c r="EZ46" s="27" t="str">
        <f t="shared" si="66"/>
        <v>.</v>
      </c>
      <c r="FA46" s="27" t="str">
        <f t="shared" si="67"/>
        <v>.</v>
      </c>
      <c r="FB46" s="27" t="str">
        <f t="shared" si="37"/>
        <v>.</v>
      </c>
      <c r="FC46" s="9" t="str">
        <f>IF(VLOOKUP($B46,EM_80!$B$1:$C$201,2,FALSE)&gt;0,VLOOKUP($B46,EM_80!$B$1:$C$201,2,FALSE),".")</f>
        <v>.</v>
      </c>
      <c r="FD46" s="9" t="str">
        <f t="shared" si="68"/>
        <v>.</v>
      </c>
      <c r="FE46" s="9" t="str">
        <f t="shared" si="32"/>
        <v>.</v>
      </c>
      <c r="FF46">
        <f t="shared" si="69"/>
        <v>3559934</v>
      </c>
      <c r="FG46">
        <f t="shared" si="70"/>
        <v>4795088</v>
      </c>
      <c r="FH46">
        <f t="shared" si="71"/>
        <v>6659331</v>
      </c>
      <c r="FJ46" s="9" t="str">
        <f>IF(ISNA(VLOOKUP($B46,Area_EM_90,Seq!C$1,FALSE)),".",VLOOKUP($B46,Area_EM_90,Seq!C$1,FALSE))</f>
        <v>.</v>
      </c>
      <c r="FK46" s="9" t="str">
        <f>IF(ISNA(VLOOKUP($B46,Area_EM_90,Seq!D$1,FALSE)),".",VLOOKUP($B46,Area_EM_90,Seq!D$1,FALSE))</f>
        <v>.</v>
      </c>
      <c r="FL46" s="9" t="str">
        <f>IF(ISNA(VLOOKUP($B46,Area_EM_90,Seq!E$1,FALSE)),".",VLOOKUP($B46,Area_EM_90,Seq!E$1,FALSE))</f>
        <v>.</v>
      </c>
      <c r="FM46" s="9" t="str">
        <f>IF(ISNA(VLOOKUP($B46,Area_EM_90,Seq!F$1,FALSE)),".",VLOOKUP($B46,Area_EM_90,Seq!F$1,FALSE))</f>
        <v>.</v>
      </c>
      <c r="FN46" s="9" t="str">
        <f>IF(ISNA(VLOOKUP($B46,Area_EM_90,Seq!G$1,FALSE)),".",VLOOKUP($B46,Area_EM_90,Seq!G$1,FALSE))</f>
        <v>.</v>
      </c>
      <c r="FO46" s="9" t="str">
        <f>IF(ISNA(VLOOKUP($B46,Area_EM_90,Seq!H$1,FALSE)),".",VLOOKUP($B46,Area_EM_90,Seq!H$1,FALSE))</f>
        <v>.</v>
      </c>
      <c r="FP46" s="9" t="str">
        <f>IF(ISNA(VLOOKUP($B46,Area_EM_90,Seq!I$1,FALSE)),".",VLOOKUP($B46,Area_EM_90,Seq!I$1,FALSE))</f>
        <v>.</v>
      </c>
      <c r="FQ46" s="9" t="str">
        <f>IF(ISNA(VLOOKUP($B46,Area_EM_90,Seq!J$1,FALSE)),".",VLOOKUP($B46,Area_EM_90,Seq!J$1,FALSE))</f>
        <v>.</v>
      </c>
      <c r="FR46" s="9" t="str">
        <f>IF(ISNA(VLOOKUP($B46,Area_EM_00,Seq!C$1,FALSE)),".",VLOOKUP($B46,Area_EM_00,Seq!C$1,FALSE))</f>
        <v>.</v>
      </c>
      <c r="FS46" s="9" t="str">
        <f>IF(ISNA(VLOOKUP($B46,Area_EM_00,Seq!D$1,FALSE)),".",VLOOKUP($B46,Area_EM_00,Seq!D$1,FALSE))</f>
        <v>.</v>
      </c>
      <c r="FT46" s="9" t="str">
        <f>IF(ISNA(VLOOKUP($B46,Area_EM_00,Seq!E$1,FALSE)),".",VLOOKUP($B46,Area_EM_00,Seq!E$1,FALSE))</f>
        <v>.</v>
      </c>
      <c r="FU46" s="9" t="str">
        <f>IF(ISNA(VLOOKUP($B46,Area_EM_00,Seq!F$1,FALSE)),".",VLOOKUP($B46,Area_EM_00,Seq!F$1,FALSE))</f>
        <v>.</v>
      </c>
      <c r="FV46" s="9" t="str">
        <f>IF(ISNA(VLOOKUP($B46,Area_EM_00,Seq!G$1,FALSE)),".",VLOOKUP($B46,Area_EM_00,Seq!G$1,FALSE))</f>
        <v>.</v>
      </c>
      <c r="FW46" s="9" t="str">
        <f>IF(ISNA(VLOOKUP($B46,Area_EM_00,Seq!H$1,FALSE)),".",VLOOKUP($B46,Area_EM_00,Seq!H$1,FALSE))</f>
        <v>.</v>
      </c>
      <c r="FX46" s="9" t="str">
        <f>IF(ISNA(VLOOKUP($B46,Area_EM_00,Seq!I$1,FALSE)),".",VLOOKUP($B46,Area_EM_00,Seq!I$1,FALSE))</f>
        <v>.</v>
      </c>
      <c r="FY46" s="9" t="str">
        <f>IF(ISNA(VLOOKUP($B46,Area_EM_00,Seq!J$1,FALSE)),".",VLOOKUP($B46,Area_EM_00,Seq!J$1,FALSE))</f>
        <v>.</v>
      </c>
      <c r="GA46" s="27"/>
    </row>
    <row r="47" spans="1:183">
      <c r="A47" s="25" t="s">
        <v>2791</v>
      </c>
      <c r="B47" s="26" t="str">
        <f t="shared" si="0"/>
        <v>Botswana</v>
      </c>
      <c r="C47" s="27">
        <f>GDP!C$42/10000</f>
        <v>18294194.281532999</v>
      </c>
      <c r="D47" s="27">
        <f>GDP!D$42/10000</f>
        <v>19245492.3841727</v>
      </c>
      <c r="E47" s="27">
        <f>GDP!E$42/10000</f>
        <v>20996832.1911324</v>
      </c>
      <c r="F47" s="27">
        <f>GDP!F$42/10000</f>
        <v>23285486.8999658</v>
      </c>
      <c r="G47" s="27">
        <f>GDP!G$42/10000</f>
        <v>26824880.9087606</v>
      </c>
      <c r="H47" s="27">
        <f>GDP!H$42/10000</f>
        <v>30446239.831443299</v>
      </c>
      <c r="I47" s="27">
        <f>GDP!I$42/10000</f>
        <v>33125508.936610304</v>
      </c>
      <c r="J47" s="27">
        <f>GDP!J$42/10000</f>
        <v>36968067.973257102</v>
      </c>
      <c r="K47" s="27">
        <f>GDP!K$42/10000</f>
        <v>41145459.654235199</v>
      </c>
      <c r="L47" s="27">
        <f>GDP!L$42/10000</f>
        <v>42832423.5000588</v>
      </c>
      <c r="M47" s="27">
        <f>GDP!M$42/10000</f>
        <v>44460055.593061104</v>
      </c>
      <c r="N47" s="27">
        <f>GDP!N$42/10000</f>
        <v>48550380.707622699</v>
      </c>
      <c r="O47" s="27">
        <f>GDP!O$42/10000</f>
        <v>55444534.768105105</v>
      </c>
      <c r="P47" s="27">
        <f>GDP!P$42/10000</f>
        <v>63206769.635639794</v>
      </c>
      <c r="Q47" s="27">
        <f>GDP!Q$42/10000</f>
        <v>71486856.457908601</v>
      </c>
      <c r="R47" s="27">
        <f>GDP!R$42/10000</f>
        <v>79278923.811820701</v>
      </c>
      <c r="S47" s="27">
        <f>GDP!S$42/10000</f>
        <v>87206816.193002701</v>
      </c>
      <c r="T47" s="27">
        <f>GDP!T$42/10000</f>
        <v>95317050.098951995</v>
      </c>
      <c r="U47" s="27">
        <f>GDP!U$42/10000</f>
        <v>102751780.00667</v>
      </c>
      <c r="V47" s="27">
        <f>GDP!V$42/10000</f>
        <v>110560915.287177</v>
      </c>
      <c r="W47" s="27">
        <f>GDP!W$42/10000</f>
        <v>119848032.17129999</v>
      </c>
      <c r="X47" s="27">
        <f>GDP!X$42/10000</f>
        <v>129795418.841518</v>
      </c>
      <c r="Y47" s="27">
        <f>GDP!Y$42/10000</f>
        <v>141606801.95609599</v>
      </c>
      <c r="Z47" s="27">
        <f>GDP!Z$42/10000</f>
        <v>155767482.15170601</v>
      </c>
      <c r="AA47" s="27">
        <f>GDP!AA$42/10000</f>
        <v>171499997.84902799</v>
      </c>
      <c r="AB47" s="27">
        <f>GDP!AB$42/10000</f>
        <v>189335997.62532699</v>
      </c>
      <c r="AC47" s="27">
        <f>GDP!AC$42/10000</f>
        <v>211298973.34986499</v>
      </c>
      <c r="AD47" s="27">
        <f>GDP!AD$42/10000</f>
        <v>238767839.88534701</v>
      </c>
      <c r="AE47" s="27">
        <f>GDP!AE$42/10000</f>
        <v>260256945.47502899</v>
      </c>
      <c r="AF47" s="27">
        <f>GDP!AF$42/10000</f>
        <v>293754553.91439533</v>
      </c>
      <c r="AG47" s="27"/>
      <c r="AH47" s="27">
        <f>IF(ISNUMBER(VLOOKUP($B47,Area_GDP_80_09,Seq!C$1,FALSE)/10000),VLOOKUP($B47,Area_GDP_80_09,Seq!C$1,FALSE)/10000,".")</f>
        <v>120860.90865519199</v>
      </c>
      <c r="AI47" s="27">
        <f>IF(ISNUMBER(VLOOKUP($B47,Area_GDP_80_09,Seq!D$1,FALSE)/10000),VLOOKUP($B47,Area_GDP_80_09,Seq!D$1,FALSE)/10000,".")</f>
        <v>131816.777911613</v>
      </c>
      <c r="AJ47" s="27">
        <f>IF(ISNUMBER(VLOOKUP($B47,Area_GDP_80_09,Seq!E$1,FALSE)/10000),VLOOKUP($B47,Area_GDP_80_09,Seq!E$1,FALSE)/10000,".")</f>
        <v>147852.98976677799</v>
      </c>
      <c r="AK47" s="27">
        <f>IF(ISNUMBER(VLOOKUP($B47,Area_GDP_80_09,Seq!F$1,FALSE)/10000),VLOOKUP($B47,Area_GDP_80_09,Seq!F$1,FALSE)/10000,".")</f>
        <v>167290.82231849301</v>
      </c>
      <c r="AL47" s="27">
        <f>IF(ISNUMBER(VLOOKUP($B47,Area_GDP_80_09,Seq!G$1,FALSE)/10000),VLOOKUP($B47,Area_GDP_80_09,Seq!G$1,FALSE)/10000,".")</f>
        <v>181586.464622436</v>
      </c>
      <c r="AM47" s="27">
        <f>IF(ISNUMBER(VLOOKUP($B47,Area_GDP_80_09,Seq!H$1,FALSE)/10000),VLOOKUP($B47,Area_GDP_80_09,Seq!H$1,FALSE)/10000,".")</f>
        <v>194524.992799133</v>
      </c>
      <c r="AN47" s="27">
        <f>IF(ISNUMBER(VLOOKUP($B47,Area_GDP_80_09,Seq!I$1,FALSE)/10000),VLOOKUP($B47,Area_GDP_80_09,Seq!I$1,FALSE)/10000,".")</f>
        <v>210423.372750749</v>
      </c>
      <c r="AO47" s="27">
        <f>IF(ISNUMBER(VLOOKUP($B47,Area_GDP_80_09,Seq!J$1,FALSE)/10000),VLOOKUP($B47,Area_GDP_80_09,Seq!J$1,FALSE)/10000,".")</f>
        <v>235425.72663931397</v>
      </c>
      <c r="AP47" s="27">
        <f>IF(ISNUMBER(VLOOKUP($B47,Area_GDP_80_09,Seq!K$1,FALSE)/10000),VLOOKUP($B47,Area_GDP_80_09,Seq!K$1,FALSE)/10000,".")</f>
        <v>281215.95890409598</v>
      </c>
      <c r="AQ47" s="27">
        <f>IF(ISNUMBER(VLOOKUP($B47,Area_GDP_80_09,Seq!L$1,FALSE)/10000),VLOOKUP($B47,Area_GDP_80_09,Seq!L$1,FALSE)/10000,".")</f>
        <v>317941.09289703204</v>
      </c>
      <c r="AR47" s="27">
        <f>IF(ISNUMBER(VLOOKUP($B47,Area_GDP_80_09,Seq!M$1,FALSE)/10000),VLOOKUP($B47,Area_GDP_80_09,Seq!M$1,FALSE)/10000,".")</f>
        <v>339474.67721295898</v>
      </c>
      <c r="AS47" s="27">
        <f>IF(ISNUMBER(VLOOKUP($B47,Area_GDP_80_09,Seq!N$1,FALSE)/10000),VLOOKUP($B47,Area_GDP_80_09,Seq!N$1,FALSE)/10000,".")</f>
        <v>364795.104725098</v>
      </c>
      <c r="AT47" s="27">
        <f>IF(ISNUMBER(VLOOKUP($B47,Area_GDP_80_09,Seq!O$1,FALSE)/10000),VLOOKUP($B47,Area_GDP_80_09,Seq!O$1,FALSE)/10000,".")</f>
        <v>375436.43450931902</v>
      </c>
      <c r="AU47" s="27">
        <f>IF(ISNUMBER(VLOOKUP($B47,Area_GDP_80_09,Seq!P$1,FALSE)/10000),VLOOKUP($B47,Area_GDP_80_09,Seq!P$1,FALSE)/10000,".")</f>
        <v>382630.19962913997</v>
      </c>
      <c r="AV47" s="27">
        <f>IF(ISNUMBER(VLOOKUP($B47,Area_GDP_80_09,Seq!Q$1,FALSE)/10000),VLOOKUP($B47,Area_GDP_80_09,Seq!Q$1,FALSE)/10000,".")</f>
        <v>396511.70165534702</v>
      </c>
      <c r="AW47" s="27">
        <f>IF(ISNUMBER(VLOOKUP($B47,Area_GDP_80_09,Seq!R$1,FALSE)/10000),VLOOKUP($B47,Area_GDP_80_09,Seq!R$1,FALSE)/10000,".")</f>
        <v>413973.47908882098</v>
      </c>
      <c r="AX47" s="27">
        <f>IF(ISNUMBER(VLOOKUP($B47,Area_GDP_80_09,Seq!S$1,FALSE)/10000),VLOOKUP($B47,Area_GDP_80_09,Seq!S$1,FALSE)/10000,".")</f>
        <v>436957.95732104598</v>
      </c>
      <c r="AY47" s="27">
        <f>IF(ISNUMBER(VLOOKUP($B47,Area_GDP_80_09,Seq!T$1,FALSE)/10000),VLOOKUP($B47,Area_GDP_80_09,Seq!T$1,FALSE)/10000,".")</f>
        <v>481395.07411066501</v>
      </c>
      <c r="AZ47" s="27">
        <f>IF(ISNUMBER(VLOOKUP($B47,Area_GDP_80_09,Seq!U$1,FALSE)/10000),VLOOKUP($B47,Area_GDP_80_09,Seq!U$1,FALSE)/10000,".")</f>
        <v>532294.44197460101</v>
      </c>
      <c r="BA47" s="27">
        <f>IF(ISNUMBER(VLOOKUP($B47,Area_GDP_80_09,Seq!V$1,FALSE)/10000),VLOOKUP($B47,Area_GDP_80_09,Seq!V$1,FALSE)/10000,".")</f>
        <v>570726.57108071505</v>
      </c>
      <c r="BB47" s="27">
        <f>IF(ISNUMBER(VLOOKUP($B47,Area_GDP_80_09,Seq!W$1,FALSE)/10000),VLOOKUP($B47,Area_GDP_80_09,Seq!W$1,FALSE)/10000,".")</f>
        <v>617718.41481232899</v>
      </c>
      <c r="BC47" s="27">
        <f>IF(ISNUMBER(VLOOKUP($B47,Area_GDP_80_09,Seq!X$1,FALSE)/10000),VLOOKUP($B47,Area_GDP_80_09,Seq!X$1,FALSE)/10000,".")</f>
        <v>649919.83504777495</v>
      </c>
      <c r="BD47" s="27">
        <f>IF(ISNUMBER(VLOOKUP($B47,Area_GDP_80_09,Seq!Y$1,FALSE)/10000),VLOOKUP($B47,Area_GDP_80_09,Seq!Y$1,FALSE)/10000,".")</f>
        <v>671549.90012393403</v>
      </c>
      <c r="BE47" s="27">
        <f>IF(ISNUMBER(VLOOKUP($B47,Area_GDP_80_09,Seq!Z$1,FALSE)/10000),VLOOKUP($B47,Area_GDP_80_09,Seq!Z$1,FALSE)/10000,".")</f>
        <v>713745.98633270105</v>
      </c>
      <c r="BF47" s="27">
        <f>IF(ISNUMBER(VLOOKUP($B47,Area_GDP_80_09,Seq!AA$1,FALSE)/10000),VLOOKUP($B47,Area_GDP_80_09,Seq!AA$1,FALSE)/10000,".")</f>
        <v>760419.62670931907</v>
      </c>
      <c r="BG47" s="27">
        <f>IF(ISNUMBER(VLOOKUP($B47,Area_GDP_80_09,Seq!AB$1,FALSE)/10000),VLOOKUP($B47,Area_GDP_80_09,Seq!AB$1,FALSE)/10000,".")</f>
        <v>796032.62458983203</v>
      </c>
      <c r="BH47" s="27">
        <f>IF(ISNUMBER(VLOOKUP($B47,Area_GDP_80_09,Seq!AC$1,FALSE)/10000),VLOOKUP($B47,Area_GDP_80_09,Seq!AC$1,FALSE)/10000,".")</f>
        <v>819575.76823296503</v>
      </c>
      <c r="BI47" s="27">
        <f>IF(ISNUMBER(VLOOKUP($B47,Area_GDP_80_09,Seq!AD$1,FALSE)/10000),VLOOKUP($B47,Area_GDP_80_09,Seq!AD$1,FALSE)/10000,".")</f>
        <v>839206.54281731299</v>
      </c>
      <c r="BJ47" s="27">
        <f>IF(ISNUMBER(VLOOKUP($B47,Area_GDP_80_09,Seq!AE$1,FALSE)/10000),VLOOKUP($B47,Area_GDP_80_09,Seq!AE$1,FALSE)/10000,".")</f>
        <v>863951.0143058371</v>
      </c>
      <c r="BK47" s="27">
        <f>IF(ISNUMBER(VLOOKUP($B47,Area_GDP_80_09,Seq!AF$1,FALSE)/10000),VLOOKUP($B47,Area_GDP_80_09,Seq!AF$1,FALSE)/10000,".")</f>
        <v>795857.72750587075</v>
      </c>
      <c r="BL47" s="27"/>
      <c r="BM47" s="27"/>
      <c r="BN47" s="27">
        <f>CNPop!A$48</f>
        <v>5.0000000000000001E-3</v>
      </c>
      <c r="BO47" s="27">
        <f>CNPop!B$48</f>
        <v>6.0000000000000001E-3</v>
      </c>
      <c r="BP47" s="27">
        <f>CNPop!C$48</f>
        <v>6.0000000000000001E-3</v>
      </c>
      <c r="BQ47" s="27">
        <f>CNPop!D$48</f>
        <v>7.0000000000000001E-3</v>
      </c>
      <c r="BR47" s="27">
        <f>CNPop!E$48</f>
        <v>7.0000000000000001E-3</v>
      </c>
      <c r="BS47" s="27">
        <f>CNPop!F$48</f>
        <v>8.0000000000000002E-3</v>
      </c>
      <c r="BT47" s="27">
        <f>CNPop!G$48</f>
        <v>8.9999999999999993E-3</v>
      </c>
      <c r="BU47" s="27">
        <f>CNPop!H$48</f>
        <v>0.01</v>
      </c>
      <c r="BV47" s="27">
        <f>CNPop!I$48</f>
        <v>1.0999999999999999E-2</v>
      </c>
      <c r="BW47" s="27">
        <f>CNPop!J$48</f>
        <v>1.2E-2</v>
      </c>
      <c r="BX47" s="27">
        <f>CNPop!K$48</f>
        <v>1.4E-2</v>
      </c>
      <c r="BY47" s="27">
        <f>CNPop!L$48</f>
        <v>1.6E-2</v>
      </c>
      <c r="BZ47" s="27">
        <f>CNPop!M$48</f>
        <v>1.7000000000000001E-2</v>
      </c>
      <c r="CA47" s="27">
        <f>CNPop!N$48</f>
        <v>1.9E-2</v>
      </c>
      <c r="CB47" s="27">
        <f>CNPop!O$48</f>
        <v>2.1000000000000001E-2</v>
      </c>
      <c r="CC47" s="27">
        <f>CNPop!P$48</f>
        <v>2.3E-2</v>
      </c>
      <c r="CD47" s="27">
        <f>CNPop!Q$48</f>
        <v>2.5999999999999999E-2</v>
      </c>
      <c r="CE47" s="27">
        <f>CNPop!R$48</f>
        <v>2.8000000000000001E-2</v>
      </c>
      <c r="CF47" s="27">
        <f>CNPop!S$48</f>
        <v>0.03</v>
      </c>
      <c r="CG47" s="27">
        <f>CNPop!T$48</f>
        <v>3.3000000000000002E-2</v>
      </c>
      <c r="CH47" s="27">
        <f>CNPop!U$48</f>
        <v>3.5999999999999997E-2</v>
      </c>
      <c r="CI47" s="27">
        <f>CNPop!V$48</f>
        <v>3.9E-2</v>
      </c>
      <c r="CJ47" s="27">
        <f>CNPop!W$48</f>
        <v>4.2000000000000003E-2</v>
      </c>
      <c r="CK47" s="27">
        <f>CNPop!X$48</f>
        <v>4.4999999999999998E-2</v>
      </c>
      <c r="CL47" s="27">
        <f>CNPop!Y$48</f>
        <v>4.9000000000000002E-2</v>
      </c>
      <c r="CM47" s="27">
        <f>CNPop!Z$48</f>
        <v>5.1999999999999998E-2</v>
      </c>
      <c r="CN47" s="27">
        <f>CNPop!AA$48</f>
        <v>5.6000000000000001E-2</v>
      </c>
      <c r="CO47" s="27">
        <f>CNPop!AB$48</f>
        <v>0.06</v>
      </c>
      <c r="CP47" s="27">
        <f>CNPop!AC$48</f>
        <v>6.3E-2</v>
      </c>
      <c r="CQ47" s="27"/>
      <c r="CR47" s="27">
        <f t="shared" si="38"/>
        <v>9.4698986884913669E-2</v>
      </c>
      <c r="CS47" s="27">
        <f t="shared" si="39"/>
        <v>9.4698986884913669E-2</v>
      </c>
      <c r="CT47" s="27">
        <f t="shared" si="40"/>
        <v>9.4698986884913669E-2</v>
      </c>
      <c r="CU47" s="27">
        <f t="shared" si="41"/>
        <v>9.4698986884913669E-2</v>
      </c>
      <c r="CV47" s="27">
        <f t="shared" si="42"/>
        <v>9.4698986884913669E-2</v>
      </c>
      <c r="CW47" s="27">
        <f t="shared" si="43"/>
        <v>9.4698986884913669E-2</v>
      </c>
      <c r="CX47" s="27">
        <f t="shared" si="44"/>
        <v>9.4698986884913669E-2</v>
      </c>
      <c r="CY47" s="27">
        <f t="shared" si="45"/>
        <v>9.4698986884913669E-2</v>
      </c>
      <c r="CZ47" s="27">
        <f t="shared" si="46"/>
        <v>9.4698986884913669E-2</v>
      </c>
      <c r="DA47" s="27">
        <f t="shared" si="47"/>
        <v>9.4698986884913669E-2</v>
      </c>
      <c r="DB47" s="27">
        <f t="shared" si="48"/>
        <v>9.4698986884913669E-2</v>
      </c>
      <c r="DC47" s="27">
        <f t="shared" si="49"/>
        <v>9.4698986884913669E-2</v>
      </c>
      <c r="DD47" s="27">
        <f t="shared" si="50"/>
        <v>0.10482017127463217</v>
      </c>
      <c r="DE47" s="27">
        <f t="shared" si="51"/>
        <v>0.10482017127463217</v>
      </c>
      <c r="DF47" s="27">
        <f t="shared" si="52"/>
        <v>0.10482017127463217</v>
      </c>
      <c r="DG47" s="27">
        <f t="shared" si="53"/>
        <v>0.10482017127463217</v>
      </c>
      <c r="DH47" s="27">
        <f t="shared" si="54"/>
        <v>0.10482017127463217</v>
      </c>
      <c r="DI47" s="27">
        <f t="shared" si="55"/>
        <v>0.10482017127463217</v>
      </c>
      <c r="DJ47" s="27">
        <f t="shared" si="56"/>
        <v>0.10482017127463217</v>
      </c>
      <c r="DK47" s="27">
        <f t="shared" si="57"/>
        <v>0.10673942913988188</v>
      </c>
      <c r="DL47" s="27">
        <f t="shared" si="58"/>
        <v>0.10862242925330642</v>
      </c>
      <c r="DM47" s="27">
        <f t="shared" si="59"/>
        <v>0.11040708043542528</v>
      </c>
      <c r="DN47" s="27">
        <f t="shared" si="60"/>
        <v>0.11204807106825286</v>
      </c>
      <c r="DO47" s="27">
        <f t="shared" si="61"/>
        <v>0.11345714253855331</v>
      </c>
      <c r="DP47" s="27">
        <f t="shared" si="62"/>
        <v>0.11447365232124405</v>
      </c>
      <c r="DQ47" s="27">
        <f t="shared" si="63"/>
        <v>0.11497403550746309</v>
      </c>
      <c r="DR47" s="27">
        <f t="shared" si="64"/>
        <v>0.11491175339749285</v>
      </c>
      <c r="DS47" s="27">
        <f t="shared" si="65"/>
        <v>0.1143093574068418</v>
      </c>
      <c r="DT47" s="27">
        <f t="shared" si="36"/>
        <v>0.11325308855970626</v>
      </c>
      <c r="DU47" s="27" t="e">
        <f>IF(ISNA(VLOOKUP(CONCATENATE($B47,".SP.TER.TOTL.IN"),Area_pop_80_09,Seq!B$1,FALSE)),".",VLOOKUP(CONCATENATE($B47,".SP.TER.TOTL.IN"),Area_pop_80_09,Seq!B$1,FALSE)/VLOOKUP(CONCATENATE($B47,".SP.POP.TOTL"),Area_pop_80_09,Seq!B$1,FALSE))</f>
        <v>#VALUE!</v>
      </c>
      <c r="DV47" s="27" t="e">
        <f>IF(ISNA(VLOOKUP(CONCATENATE($B47,".SP.TER.TOTL.IN"),Area_pop_80_09,Seq!C$1,FALSE)),".",VLOOKUP(CONCATENATE($B47,".SP.TER.TOTL.IN"),Area_pop_80_09,Seq!C$1,FALSE)/VLOOKUP(CONCATENATE($B47,".SP.POP.TOTL"),Area_pop_80_09,Seq!C$1,FALSE))</f>
        <v>#VALUE!</v>
      </c>
      <c r="DW47" s="27" t="e">
        <f>IF(ISNA(VLOOKUP(CONCATENATE($B47,".SP.TER.TOTL.IN"),Area_pop_80_09,Seq!D$1,FALSE)),".",VLOOKUP(CONCATENATE($B47,".SP.TER.TOTL.IN"),Area_pop_80_09,Seq!D$1,FALSE)/VLOOKUP(CONCATENATE($B47,".SP.POP.TOTL"),Area_pop_80_09,Seq!D$1,FALSE))</f>
        <v>#VALUE!</v>
      </c>
      <c r="DX47" s="27" t="e">
        <f>IF(ISNA(VLOOKUP(CONCATENATE($B47,".SP.TER.TOTL.IN"),Area_pop_80_09,Seq!E$1,FALSE)),".",VLOOKUP(CONCATENATE($B47,".SP.TER.TOTL.IN"),Area_pop_80_09,Seq!E$1,FALSE)/VLOOKUP(CONCATENATE($B47,".SP.POP.TOTL"),Area_pop_80_09,Seq!E$1,FALSE))</f>
        <v>#VALUE!</v>
      </c>
      <c r="DY47" s="27" t="e">
        <f>IF(ISNA(VLOOKUP(CONCATENATE($B47,".SP.TER.TOTL.IN"),Area_pop_80_09,Seq!F$1,FALSE)),".",VLOOKUP(CONCATENATE($B47,".SP.TER.TOTL.IN"),Area_pop_80_09,Seq!F$1,FALSE)/VLOOKUP(CONCATENATE($B47,".SP.POP.TOTL"),Area_pop_80_09,Seq!F$1,FALSE))</f>
        <v>#VALUE!</v>
      </c>
      <c r="DZ47" s="27" t="e">
        <f>IF(ISNA(VLOOKUP(CONCATENATE($B47,".SP.TER.TOTL.IN"),Area_pop_80_09,Seq!G$1,FALSE)),".",VLOOKUP(CONCATENATE($B47,".SP.TER.TOTL.IN"),Area_pop_80_09,Seq!G$1,FALSE)/VLOOKUP(CONCATENATE($B47,".SP.POP.TOTL"),Area_pop_80_09,Seq!G$1,FALSE))</f>
        <v>#VALUE!</v>
      </c>
      <c r="EA47" s="27" t="e">
        <f>IF(ISNA(VLOOKUP(CONCATENATE($B47,".SP.TER.TOTL.IN"),Area_pop_80_09,Seq!H$1,FALSE)),".",VLOOKUP(CONCATENATE($B47,".SP.TER.TOTL.IN"),Area_pop_80_09,Seq!H$1,FALSE)/VLOOKUP(CONCATENATE($B47,".SP.POP.TOTL"),Area_pop_80_09,Seq!H$1,FALSE))</f>
        <v>#VALUE!</v>
      </c>
      <c r="EB47" s="27" t="e">
        <f>IF(ISNA(VLOOKUP(CONCATENATE($B47,".SP.TER.TOTL.IN"),Area_pop_80_09,Seq!I$1,FALSE)),".",VLOOKUP(CONCATENATE($B47,".SP.TER.TOTL.IN"),Area_pop_80_09,Seq!I$1,FALSE)/VLOOKUP(CONCATENATE($B47,".SP.POP.TOTL"),Area_pop_80_09,Seq!I$1,FALSE))</f>
        <v>#VALUE!</v>
      </c>
      <c r="EC47" s="27" t="e">
        <f>IF(ISNA(VLOOKUP(CONCATENATE($B47,".SP.TER.TOTL.IN"),Area_pop_80_09,Seq!J$1,FALSE)),".",VLOOKUP(CONCATENATE($B47,".SP.TER.TOTL.IN"),Area_pop_80_09,Seq!J$1,FALSE)/VLOOKUP(CONCATENATE($B47,".SP.POP.TOTL"),Area_pop_80_09,Seq!J$1,FALSE))</f>
        <v>#VALUE!</v>
      </c>
      <c r="ED47" s="27" t="e">
        <f>IF(ISNA(VLOOKUP(CONCATENATE($B47,".SP.TER.TOTL.IN"),Area_pop_80_09,Seq!K$1,FALSE)),".",VLOOKUP(CONCATENATE($B47,".SP.TER.TOTL.IN"),Area_pop_80_09,Seq!K$1,FALSE)/VLOOKUP(CONCATENATE($B47,".SP.POP.TOTL"),Area_pop_80_09,Seq!K$1,FALSE))</f>
        <v>#VALUE!</v>
      </c>
      <c r="EE47" s="27" t="e">
        <f>IF(ISNA(VLOOKUP(CONCATENATE($B47,".SP.TER.TOTL.IN"),Area_pop_80_09,Seq!L$1,FALSE)),".",VLOOKUP(CONCATENATE($B47,".SP.TER.TOTL.IN"),Area_pop_80_09,Seq!L$1,FALSE)/VLOOKUP(CONCATENATE($B47,".SP.POP.TOTL"),Area_pop_80_09,Seq!L$1,FALSE))</f>
        <v>#VALUE!</v>
      </c>
      <c r="EF47" s="27">
        <f>IF(ISNA(VLOOKUP(CONCATENATE($B47,".SP.TER.TOTL.IN"),Area_pop_80_09,Seq!M$1,FALSE)),".",VLOOKUP(CONCATENATE($B47,".SP.TER.TOTL.IN"),Area_pop_80_09,Seq!M$1,FALSE)/VLOOKUP(CONCATENATE($B47,".SP.POP.TOTL"),Area_pop_80_09,Seq!M$1,FALSE))</f>
        <v>9.4698986884913669E-2</v>
      </c>
      <c r="EG47" s="27" t="e">
        <f>IF(ISNA(VLOOKUP(CONCATENATE($B47,".SP.TER.TOTL.IN"),Area_pop_80_09,Seq!N$1,FALSE)),".",VLOOKUP(CONCATENATE($B47,".SP.TER.TOTL.IN"),Area_pop_80_09,Seq!N$1,FALSE)/VLOOKUP(CONCATENATE($B47,".SP.POP.TOTL"),Area_pop_80_09,Seq!N$1,FALSE))</f>
        <v>#VALUE!</v>
      </c>
      <c r="EH47" s="27" t="e">
        <f>IF(ISNA(VLOOKUP(CONCATENATE($B47,".SP.TER.TOTL.IN"),Area_pop_80_09,Seq!O$1,FALSE)),".",VLOOKUP(CONCATENATE($B47,".SP.TER.TOTL.IN"),Area_pop_80_09,Seq!O$1,FALSE)/VLOOKUP(CONCATENATE($B47,".SP.POP.TOTL"),Area_pop_80_09,Seq!O$1,FALSE))</f>
        <v>#VALUE!</v>
      </c>
      <c r="EI47" s="27" t="e">
        <f>IF(ISNA(VLOOKUP(CONCATENATE($B47,".SP.TER.TOTL.IN"),Area_pop_80_09,Seq!P$1,FALSE)),".",VLOOKUP(CONCATENATE($B47,".SP.TER.TOTL.IN"),Area_pop_80_09,Seq!P$1,FALSE)/VLOOKUP(CONCATENATE($B47,".SP.POP.TOTL"),Area_pop_80_09,Seq!P$1,FALSE))</f>
        <v>#VALUE!</v>
      </c>
      <c r="EJ47" s="27" t="e">
        <f>IF(ISNA(VLOOKUP(CONCATENATE($B47,".SP.TER.TOTL.IN"),Area_pop_80_09,Seq!Q$1,FALSE)),".",VLOOKUP(CONCATENATE($B47,".SP.TER.TOTL.IN"),Area_pop_80_09,Seq!Q$1,FALSE)/VLOOKUP(CONCATENATE($B47,".SP.POP.TOTL"),Area_pop_80_09,Seq!Q$1,FALSE))</f>
        <v>#VALUE!</v>
      </c>
      <c r="EK47" s="27" t="e">
        <f>IF(ISNA(VLOOKUP(CONCATENATE($B47,".SP.TER.TOTL.IN"),Area_pop_80_09,Seq!R$1,FALSE)),".",VLOOKUP(CONCATENATE($B47,".SP.TER.TOTL.IN"),Area_pop_80_09,Seq!R$1,FALSE)/VLOOKUP(CONCATENATE($B47,".SP.POP.TOTL"),Area_pop_80_09,Seq!R$1,FALSE))</f>
        <v>#VALUE!</v>
      </c>
      <c r="EL47" s="27" t="e">
        <f>IF(ISNA(VLOOKUP(CONCATENATE($B47,".SP.TER.TOTL.IN"),Area_pop_80_09,Seq!S$1,FALSE)),".",VLOOKUP(CONCATENATE($B47,".SP.TER.TOTL.IN"),Area_pop_80_09,Seq!S$1,FALSE)/VLOOKUP(CONCATENATE($B47,".SP.POP.TOTL"),Area_pop_80_09,Seq!S$1,FALSE))</f>
        <v>#VALUE!</v>
      </c>
      <c r="EM47" s="27">
        <f>IF(ISNA(VLOOKUP(CONCATENATE($B47,".SP.TER.TOTL.IN"),Area_pop_80_09,Seq!T$1,FALSE)),".",VLOOKUP(CONCATENATE($B47,".SP.TER.TOTL.IN"),Area_pop_80_09,Seq!T$1,FALSE)/VLOOKUP(CONCATENATE($B47,".SP.POP.TOTL"),Area_pop_80_09,Seq!T$1,FALSE))</f>
        <v>0.10482017127463217</v>
      </c>
      <c r="EN47" s="27">
        <f>IF(ISNA(VLOOKUP(CONCATENATE($B47,".SP.TER.TOTL.IN"),Area_pop_80_09,Seq!U$1,FALSE)),".",VLOOKUP(CONCATENATE($B47,".SP.TER.TOTL.IN"),Area_pop_80_09,Seq!U$1,FALSE)/VLOOKUP(CONCATENATE($B47,".SP.POP.TOTL"),Area_pop_80_09,Seq!U$1,FALSE))</f>
        <v>0.10673942913988188</v>
      </c>
      <c r="EO47" s="27">
        <f>IF(ISNA(VLOOKUP(CONCATENATE($B47,".SP.TER.TOTL.IN"),Area_pop_80_09,Seq!V$1,FALSE)),".",VLOOKUP(CONCATENATE($B47,".SP.TER.TOTL.IN"),Area_pop_80_09,Seq!V$1,FALSE)/VLOOKUP(CONCATENATE($B47,".SP.POP.TOTL"),Area_pop_80_09,Seq!V$1,FALSE))</f>
        <v>0.10862242925330642</v>
      </c>
      <c r="EP47" s="27">
        <f>IF(ISNA(VLOOKUP(CONCATENATE($B47,".SP.TER.TOTL.IN"),Area_pop_80_09,Seq!W$1,FALSE)),".",VLOOKUP(CONCATENATE($B47,".SP.TER.TOTL.IN"),Area_pop_80_09,Seq!W$1,FALSE)/VLOOKUP(CONCATENATE($B47,".SP.POP.TOTL"),Area_pop_80_09,Seq!W$1,FALSE))</f>
        <v>0.11040708043542528</v>
      </c>
      <c r="EQ47" s="27">
        <f>IF(ISNA(VLOOKUP(CONCATENATE($B47,".SP.TER.TOTL.IN"),Area_pop_80_09,Seq!X$1,FALSE)),".",VLOOKUP(CONCATENATE($B47,".SP.TER.TOTL.IN"),Area_pop_80_09,Seq!X$1,FALSE)/VLOOKUP(CONCATENATE($B47,".SP.POP.TOTL"),Area_pop_80_09,Seq!X$1,FALSE))</f>
        <v>0.11204807106825286</v>
      </c>
      <c r="ER47" s="27">
        <f>IF(ISNA(VLOOKUP(CONCATENATE($B47,".SP.TER.TOTL.IN"),Area_pop_80_09,Seq!Y$1,FALSE)),".",VLOOKUP(CONCATENATE($B47,".SP.TER.TOTL.IN"),Area_pop_80_09,Seq!Y$1,FALSE)/VLOOKUP(CONCATENATE($B47,".SP.POP.TOTL"),Area_pop_80_09,Seq!Y$1,FALSE))</f>
        <v>0.11345714253855331</v>
      </c>
      <c r="ES47" s="27">
        <f>IF(ISNA(VLOOKUP(CONCATENATE($B47,".SP.TER.TOTL.IN"),Area_pop_80_09,Seq!Z$1,FALSE)),".",VLOOKUP(CONCATENATE($B47,".SP.TER.TOTL.IN"),Area_pop_80_09,Seq!Z$1,FALSE)/VLOOKUP(CONCATENATE($B47,".SP.POP.TOTL"),Area_pop_80_09,Seq!Z$1,FALSE))</f>
        <v>0.11447365232124405</v>
      </c>
      <c r="ET47" s="27">
        <f>IF(ISNA(VLOOKUP(CONCATENATE($B47,".SP.TER.TOTL.IN"),Area_pop_80_09,Seq!AA$1,FALSE)),".",VLOOKUP(CONCATENATE($B47,".SP.TER.TOTL.IN"),Area_pop_80_09,Seq!AA$1,FALSE)/VLOOKUP(CONCATENATE($B47,".SP.POP.TOTL"),Area_pop_80_09,Seq!AA$1,FALSE))</f>
        <v>0.11497403550746309</v>
      </c>
      <c r="EU47" s="27">
        <f>IF(ISNA(VLOOKUP(CONCATENATE($B47,".SP.TER.TOTL.IN"),Area_pop_80_09,Seq!AB$1,FALSE)),".",VLOOKUP(CONCATENATE($B47,".SP.TER.TOTL.IN"),Area_pop_80_09,Seq!AB$1,FALSE)/VLOOKUP(CONCATENATE($B47,".SP.POP.TOTL"),Area_pop_80_09,Seq!AB$1,FALSE))</f>
        <v>0.11491175339749285</v>
      </c>
      <c r="EV47" s="27">
        <f>IF(ISNA(VLOOKUP(CONCATENATE($B47,".SP.TER.TOTL.IN"),Area_pop_80_09,Seq!AC$1,FALSE)),".",VLOOKUP(CONCATENATE($B47,".SP.TER.TOTL.IN"),Area_pop_80_09,Seq!AC$1,FALSE)/VLOOKUP(CONCATENATE($B47,".SP.POP.TOTL"),Area_pop_80_09,Seq!AC$1,FALSE))</f>
        <v>0.1143093574068418</v>
      </c>
      <c r="EW47" s="27">
        <f>IF(ISNA(VLOOKUP(CONCATENATE($B47,".SP.TER.TOTL.IN"),Area_pop_80_09,Seq!AD$1,FALSE)),".",VLOOKUP(CONCATENATE($B47,".SP.TER.TOTL.IN"),Area_pop_80_09,Seq!AD$1,FALSE)/VLOOKUP(CONCATENATE($B47,".SP.POP.TOTL"),Area_pop_80_09,Seq!AD$1,FALSE))</f>
        <v>0.11325308855970626</v>
      </c>
      <c r="EX47" s="27"/>
      <c r="EY47" s="27"/>
      <c r="EZ47" s="27" t="str">
        <f t="shared" si="66"/>
        <v>.</v>
      </c>
      <c r="FA47" s="27" t="str">
        <f t="shared" si="67"/>
        <v>.</v>
      </c>
      <c r="FB47" s="27" t="str">
        <f t="shared" si="37"/>
        <v>.</v>
      </c>
      <c r="FC47" s="9" t="str">
        <f>IF(VLOOKUP($B47,EM_80!$B$1:$C$201,2,FALSE)&gt;0,VLOOKUP($B47,EM_80!$B$1:$C$201,2,FALSE),".")</f>
        <v>.</v>
      </c>
      <c r="FD47" s="9" t="str">
        <f t="shared" si="68"/>
        <v>.</v>
      </c>
      <c r="FE47" s="9" t="str">
        <f t="shared" si="32"/>
        <v>.</v>
      </c>
      <c r="FF47">
        <f t="shared" si="69"/>
        <v>985051</v>
      </c>
      <c r="FG47">
        <f t="shared" si="70"/>
        <v>1351599</v>
      </c>
      <c r="FH47">
        <f t="shared" si="71"/>
        <v>1722554</v>
      </c>
      <c r="FJ47" s="9" t="str">
        <f>IF(ISNA(VLOOKUP($B47,Area_EM_90,Seq!C$1,FALSE)),".",VLOOKUP($B47,Area_EM_90,Seq!C$1,FALSE))</f>
        <v>.</v>
      </c>
      <c r="FK47" s="9" t="str">
        <f>IF(ISNA(VLOOKUP($B47,Area_EM_90,Seq!D$1,FALSE)),".",VLOOKUP($B47,Area_EM_90,Seq!D$1,FALSE))</f>
        <v>.</v>
      </c>
      <c r="FL47" s="9" t="str">
        <f>IF(ISNA(VLOOKUP($B47,Area_EM_90,Seq!E$1,FALSE)),".",VLOOKUP($B47,Area_EM_90,Seq!E$1,FALSE))</f>
        <v>.</v>
      </c>
      <c r="FM47" s="9" t="str">
        <f>IF(ISNA(VLOOKUP($B47,Area_EM_90,Seq!F$1,FALSE)),".",VLOOKUP($B47,Area_EM_90,Seq!F$1,FALSE))</f>
        <v>.</v>
      </c>
      <c r="FN47" s="9" t="str">
        <f>IF(ISNA(VLOOKUP($B47,Area_EM_90,Seq!G$1,FALSE)),".",VLOOKUP($B47,Area_EM_90,Seq!G$1,FALSE))</f>
        <v>.</v>
      </c>
      <c r="FO47" s="9" t="str">
        <f>IF(ISNA(VLOOKUP($B47,Area_EM_90,Seq!H$1,FALSE)),".",VLOOKUP($B47,Area_EM_90,Seq!H$1,FALSE))</f>
        <v>.</v>
      </c>
      <c r="FP47" s="9" t="str">
        <f>IF(ISNA(VLOOKUP($B47,Area_EM_90,Seq!I$1,FALSE)),".",VLOOKUP($B47,Area_EM_90,Seq!I$1,FALSE))</f>
        <v>.</v>
      </c>
      <c r="FQ47" s="9" t="str">
        <f>IF(ISNA(VLOOKUP($B47,Area_EM_90,Seq!J$1,FALSE)),".",VLOOKUP($B47,Area_EM_90,Seq!J$1,FALSE))</f>
        <v>.</v>
      </c>
      <c r="FR47" s="9" t="str">
        <f>IF(ISNA(VLOOKUP($B47,Area_EM_00,Seq!C$1,FALSE)),".",VLOOKUP($B47,Area_EM_00,Seq!C$1,FALSE))</f>
        <v>.</v>
      </c>
      <c r="FS47" s="9" t="str">
        <f>IF(ISNA(VLOOKUP($B47,Area_EM_00,Seq!D$1,FALSE)),".",VLOOKUP($B47,Area_EM_00,Seq!D$1,FALSE))</f>
        <v>.</v>
      </c>
      <c r="FT47" s="9" t="str">
        <f>IF(ISNA(VLOOKUP($B47,Area_EM_00,Seq!E$1,FALSE)),".",VLOOKUP($B47,Area_EM_00,Seq!E$1,FALSE))</f>
        <v>.</v>
      </c>
      <c r="FU47" s="9" t="str">
        <f>IF(ISNA(VLOOKUP($B47,Area_EM_00,Seq!F$1,FALSE)),".",VLOOKUP($B47,Area_EM_00,Seq!F$1,FALSE))</f>
        <v>.</v>
      </c>
      <c r="FV47" s="9" t="str">
        <f>IF(ISNA(VLOOKUP($B47,Area_EM_00,Seq!G$1,FALSE)),".",VLOOKUP($B47,Area_EM_00,Seq!G$1,FALSE))</f>
        <v>.</v>
      </c>
      <c r="FW47" s="9" t="str">
        <f>IF(ISNA(VLOOKUP($B47,Area_EM_00,Seq!H$1,FALSE)),".",VLOOKUP($B47,Area_EM_00,Seq!H$1,FALSE))</f>
        <v>.</v>
      </c>
      <c r="FX47" s="9" t="str">
        <f>IF(ISNA(VLOOKUP($B47,Area_EM_00,Seq!I$1,FALSE)),".",VLOOKUP($B47,Area_EM_00,Seq!I$1,FALSE))</f>
        <v>.</v>
      </c>
      <c r="FY47" s="9" t="str">
        <f>IF(ISNA(VLOOKUP($B47,Area_EM_00,Seq!J$1,FALSE)),".",VLOOKUP($B47,Area_EM_00,Seq!J$1,FALSE))</f>
        <v>.</v>
      </c>
      <c r="GA47" s="27"/>
    </row>
    <row r="48" spans="1:183">
      <c r="A48" s="25" t="s">
        <v>3044</v>
      </c>
      <c r="B48" s="26" t="str">
        <f t="shared" si="0"/>
        <v>Burundi</v>
      </c>
      <c r="C48" s="27">
        <f>GDP!C$42/10000</f>
        <v>18294194.281532999</v>
      </c>
      <c r="D48" s="27">
        <f>GDP!D$42/10000</f>
        <v>19245492.3841727</v>
      </c>
      <c r="E48" s="27">
        <f>GDP!E$42/10000</f>
        <v>20996832.1911324</v>
      </c>
      <c r="F48" s="27">
        <f>GDP!F$42/10000</f>
        <v>23285486.8999658</v>
      </c>
      <c r="G48" s="27">
        <f>GDP!G$42/10000</f>
        <v>26824880.9087606</v>
      </c>
      <c r="H48" s="27">
        <f>GDP!H$42/10000</f>
        <v>30446239.831443299</v>
      </c>
      <c r="I48" s="27">
        <f>GDP!I$42/10000</f>
        <v>33125508.936610304</v>
      </c>
      <c r="J48" s="27">
        <f>GDP!J$42/10000</f>
        <v>36968067.973257102</v>
      </c>
      <c r="K48" s="27">
        <f>GDP!K$42/10000</f>
        <v>41145459.654235199</v>
      </c>
      <c r="L48" s="27">
        <f>GDP!L$42/10000</f>
        <v>42832423.5000588</v>
      </c>
      <c r="M48" s="27">
        <f>GDP!M$42/10000</f>
        <v>44460055.593061104</v>
      </c>
      <c r="N48" s="27">
        <f>GDP!N$42/10000</f>
        <v>48550380.707622699</v>
      </c>
      <c r="O48" s="27">
        <f>GDP!O$42/10000</f>
        <v>55444534.768105105</v>
      </c>
      <c r="P48" s="27">
        <f>GDP!P$42/10000</f>
        <v>63206769.635639794</v>
      </c>
      <c r="Q48" s="27">
        <f>GDP!Q$42/10000</f>
        <v>71486856.457908601</v>
      </c>
      <c r="R48" s="27">
        <f>GDP!R$42/10000</f>
        <v>79278923.811820701</v>
      </c>
      <c r="S48" s="27">
        <f>GDP!S$42/10000</f>
        <v>87206816.193002701</v>
      </c>
      <c r="T48" s="27">
        <f>GDP!T$42/10000</f>
        <v>95317050.098951995</v>
      </c>
      <c r="U48" s="27">
        <f>GDP!U$42/10000</f>
        <v>102751780.00667</v>
      </c>
      <c r="V48" s="27">
        <f>GDP!V$42/10000</f>
        <v>110560915.287177</v>
      </c>
      <c r="W48" s="27">
        <f>GDP!W$42/10000</f>
        <v>119848032.17129999</v>
      </c>
      <c r="X48" s="27">
        <f>GDP!X$42/10000</f>
        <v>129795418.841518</v>
      </c>
      <c r="Y48" s="27">
        <f>GDP!Y$42/10000</f>
        <v>141606801.95609599</v>
      </c>
      <c r="Z48" s="27">
        <f>GDP!Z$42/10000</f>
        <v>155767482.15170601</v>
      </c>
      <c r="AA48" s="27">
        <f>GDP!AA$42/10000</f>
        <v>171499997.84902799</v>
      </c>
      <c r="AB48" s="27">
        <f>GDP!AB$42/10000</f>
        <v>189335997.62532699</v>
      </c>
      <c r="AC48" s="27">
        <f>GDP!AC$42/10000</f>
        <v>211298973.34986499</v>
      </c>
      <c r="AD48" s="27">
        <f>GDP!AD$42/10000</f>
        <v>238767839.88534701</v>
      </c>
      <c r="AE48" s="27">
        <f>GDP!AE$42/10000</f>
        <v>260256945.47502899</v>
      </c>
      <c r="AF48" s="27">
        <f>GDP!AF$42/10000</f>
        <v>293754553.91439533</v>
      </c>
      <c r="AG48" s="27"/>
      <c r="AH48" s="27">
        <f>IF(ISNUMBER(VLOOKUP($B48,Area_GDP_80_09,Seq!C$1,FALSE)/10000),VLOOKUP($B48,Area_GDP_80_09,Seq!C$1,FALSE)/10000,".")</f>
        <v>55937.925877497604</v>
      </c>
      <c r="AI48" s="27">
        <f>IF(ISNUMBER(VLOOKUP($B48,Area_GDP_80_09,Seq!D$1,FALSE)/10000),VLOOKUP($B48,Area_GDP_80_09,Seq!D$1,FALSE)/10000,".")</f>
        <v>62741.809945950496</v>
      </c>
      <c r="AJ48" s="27">
        <f>IF(ISNUMBER(VLOOKUP($B48,Area_GDP_80_09,Seq!E$1,FALSE)/10000),VLOOKUP($B48,Area_GDP_80_09,Seq!E$1,FALSE)/10000,".")</f>
        <v>62080.762350972196</v>
      </c>
      <c r="AK48" s="27">
        <f>IF(ISNUMBER(VLOOKUP($B48,Area_GDP_80_09,Seq!F$1,FALSE)/10000),VLOOKUP($B48,Area_GDP_80_09,Seq!F$1,FALSE)/10000,".")</f>
        <v>64387.265669741908</v>
      </c>
      <c r="AL48" s="27">
        <f>IF(ISNUMBER(VLOOKUP($B48,Area_GDP_80_09,Seq!G$1,FALSE)/10000),VLOOKUP($B48,Area_GDP_80_09,Seq!G$1,FALSE)/10000,".")</f>
        <v>64487.416204986002</v>
      </c>
      <c r="AM48" s="27">
        <f>IF(ISNUMBER(VLOOKUP($B48,Area_GDP_80_09,Seq!H$1,FALSE)/10000),VLOOKUP($B48,Area_GDP_80_09,Seq!H$1,FALSE)/10000,".")</f>
        <v>72086.084649286408</v>
      </c>
      <c r="AN48" s="27">
        <f>IF(ISNUMBER(VLOOKUP($B48,Area_GDP_80_09,Seq!I$1,FALSE)/10000),VLOOKUP($B48,Area_GDP_80_09,Seq!I$1,FALSE)/10000,".")</f>
        <v>74429.012487959306</v>
      </c>
      <c r="AO48" s="27">
        <f>IF(ISNUMBER(VLOOKUP($B48,Area_GDP_80_09,Seq!J$1,FALSE)/10000),VLOOKUP($B48,Area_GDP_80_09,Seq!J$1,FALSE)/10000,".")</f>
        <v>78524.912583199097</v>
      </c>
      <c r="AP48" s="27">
        <f>IF(ISNUMBER(VLOOKUP($B48,Area_GDP_80_09,Seq!K$1,FALSE)/10000),VLOOKUP($B48,Area_GDP_80_09,Seq!K$1,FALSE)/10000,".")</f>
        <v>82475.520066580109</v>
      </c>
      <c r="AQ48" s="27">
        <f>IF(ISNUMBER(VLOOKUP($B48,Area_GDP_80_09,Seq!L$1,FALSE)/10000),VLOOKUP($B48,Area_GDP_80_09,Seq!L$1,FALSE)/10000,".")</f>
        <v>83588.529051378006</v>
      </c>
      <c r="AR48" s="27">
        <f>IF(ISNUMBER(VLOOKUP($B48,Area_GDP_80_09,Seq!M$1,FALSE)/10000),VLOOKUP($B48,Area_GDP_80_09,Seq!M$1,FALSE)/10000,".")</f>
        <v>86513.978896666391</v>
      </c>
      <c r="AS48" s="27">
        <f>IF(ISNUMBER(VLOOKUP($B48,Area_GDP_80_09,Seq!N$1,FALSE)/10000),VLOOKUP($B48,Area_GDP_80_09,Seq!N$1,FALSE)/10000,".")</f>
        <v>90836.940934159997</v>
      </c>
      <c r="AT48" s="27">
        <f>IF(ISNUMBER(VLOOKUP($B48,Area_GDP_80_09,Seq!O$1,FALSE)/10000),VLOOKUP($B48,Area_GDP_80_09,Seq!O$1,FALSE)/10000,".")</f>
        <v>91754.392552246602</v>
      </c>
      <c r="AU48" s="27">
        <f>IF(ISNUMBER(VLOOKUP($B48,Area_GDP_80_09,Seq!P$1,FALSE)/10000),VLOOKUP($B48,Area_GDP_80_09,Seq!P$1,FALSE)/10000,".")</f>
        <v>86028.918456986401</v>
      </c>
      <c r="AV48" s="27">
        <f>IF(ISNUMBER(VLOOKUP($B48,Area_GDP_80_09,Seq!Q$1,FALSE)/10000),VLOOKUP($B48,Area_GDP_80_09,Seq!Q$1,FALSE)/10000,".")</f>
        <v>82734.010880083806</v>
      </c>
      <c r="AW48" s="27">
        <f>IF(ISNUMBER(VLOOKUP($B48,Area_GDP_80_09,Seq!R$1,FALSE)/10000),VLOOKUP($B48,Area_GDP_80_09,Seq!R$1,FALSE)/10000,".")</f>
        <v>76181.477218381202</v>
      </c>
      <c r="AX48" s="27">
        <f>IF(ISNUMBER(VLOOKUP($B48,Area_GDP_80_09,Seq!S$1,FALSE)/10000),VLOOKUP($B48,Area_GDP_80_09,Seq!S$1,FALSE)/10000,".")</f>
        <v>70086.959040910704</v>
      </c>
      <c r="AY48" s="27">
        <f>IF(ISNUMBER(VLOOKUP($B48,Area_GDP_80_09,Seq!T$1,FALSE)/10000),VLOOKUP($B48,Area_GDP_80_09,Seq!T$1,FALSE)/10000,".")</f>
        <v>68972.576392160205</v>
      </c>
      <c r="AZ48" s="27">
        <f>IF(ISNUMBER(VLOOKUP($B48,Area_GDP_80_09,Seq!U$1,FALSE)/10000),VLOOKUP($B48,Area_GDP_80_09,Seq!U$1,FALSE)/10000,".")</f>
        <v>72248.773770787797</v>
      </c>
      <c r="BA48" s="27">
        <f>IF(ISNUMBER(VLOOKUP($B48,Area_GDP_80_09,Seq!V$1,FALSE)/10000),VLOOKUP($B48,Area_GDP_80_09,Seq!V$1,FALSE)/10000,".")</f>
        <v>71519.061155702904</v>
      </c>
      <c r="BB48" s="27">
        <f>IF(ISNUMBER(VLOOKUP($B48,Area_GDP_80_09,Seq!W$1,FALSE)/10000),VLOOKUP($B48,Area_GDP_80_09,Seq!W$1,FALSE)/10000,".")</f>
        <v>70906.240026641899</v>
      </c>
      <c r="BC48" s="27">
        <f>IF(ISNUMBER(VLOOKUP($B48,Area_GDP_80_09,Seq!X$1,FALSE)/10000),VLOOKUP($B48,Area_GDP_80_09,Seq!X$1,FALSE)/10000,".")</f>
        <v>72363.935548017704</v>
      </c>
      <c r="BD48" s="27">
        <f>IF(ISNUMBER(VLOOKUP($B48,Area_GDP_80_09,Seq!Y$1,FALSE)/10000),VLOOKUP($B48,Area_GDP_80_09,Seq!Y$1,FALSE)/10000,".")</f>
        <v>75581.611996029693</v>
      </c>
      <c r="BE48" s="27">
        <f>IF(ISNUMBER(VLOOKUP($B48,Area_GDP_80_09,Seq!Z$1,FALSE)/10000),VLOOKUP($B48,Area_GDP_80_09,Seq!Z$1,FALSE)/10000,".")</f>
        <v>74656.698678801506</v>
      </c>
      <c r="BF48" s="27">
        <f>IF(ISNUMBER(VLOOKUP($B48,Area_GDP_80_09,Seq!AA$1,FALSE)/10000),VLOOKUP($B48,Area_GDP_80_09,Seq!AA$1,FALSE)/10000,".")</f>
        <v>78265.347988952999</v>
      </c>
      <c r="BG48" s="27">
        <f>IF(ISNUMBER(VLOOKUP($B48,Area_GDP_80_09,Seq!AB$1,FALSE)/10000),VLOOKUP($B48,Area_GDP_80_09,Seq!AB$1,FALSE)/10000,".")</f>
        <v>78969.736120853602</v>
      </c>
      <c r="BH48" s="27">
        <f>IF(ISNUMBER(VLOOKUP($B48,Area_GDP_80_09,Seq!AC$1,FALSE)/10000),VLOOKUP($B48,Area_GDP_80_09,Seq!AC$1,FALSE)/10000,".")</f>
        <v>83016.935097047302</v>
      </c>
      <c r="BI48" s="27">
        <f>IF(ISNUMBER(VLOOKUP($B48,Area_GDP_80_09,Seq!AD$1,FALSE)/10000),VLOOKUP($B48,Area_GDP_80_09,Seq!AD$1,FALSE)/10000,".")</f>
        <v>86005.792644955392</v>
      </c>
      <c r="BJ48" s="27">
        <f>IF(ISNUMBER(VLOOKUP($B48,Area_GDP_80_09,Seq!AE$1,FALSE)/10000),VLOOKUP($B48,Area_GDP_80_09,Seq!AE$1,FALSE)/10000,".")</f>
        <v>89875.982357121393</v>
      </c>
      <c r="BK48" s="27">
        <f>IF(ISNUMBER(VLOOKUP($B48,Area_GDP_80_09,Seq!AF$1,FALSE)/10000),VLOOKUP($B48,Area_GDP_80_09,Seq!AF$1,FALSE)/10000,".")</f>
        <v>93021.641739620871</v>
      </c>
      <c r="BL48" s="27"/>
      <c r="BM48" s="27"/>
      <c r="BN48" s="27">
        <f>CNPop!A$48</f>
        <v>5.0000000000000001E-3</v>
      </c>
      <c r="BO48" s="27">
        <f>CNPop!B$48</f>
        <v>6.0000000000000001E-3</v>
      </c>
      <c r="BP48" s="27">
        <f>CNPop!C$48</f>
        <v>6.0000000000000001E-3</v>
      </c>
      <c r="BQ48" s="27">
        <f>CNPop!D$48</f>
        <v>7.0000000000000001E-3</v>
      </c>
      <c r="BR48" s="27">
        <f>CNPop!E$48</f>
        <v>7.0000000000000001E-3</v>
      </c>
      <c r="BS48" s="27">
        <f>CNPop!F$48</f>
        <v>8.0000000000000002E-3</v>
      </c>
      <c r="BT48" s="27">
        <f>CNPop!G$48</f>
        <v>8.9999999999999993E-3</v>
      </c>
      <c r="BU48" s="27">
        <f>CNPop!H$48</f>
        <v>0.01</v>
      </c>
      <c r="BV48" s="27">
        <f>CNPop!I$48</f>
        <v>1.0999999999999999E-2</v>
      </c>
      <c r="BW48" s="27">
        <f>CNPop!J$48</f>
        <v>1.2E-2</v>
      </c>
      <c r="BX48" s="27">
        <f>CNPop!K$48</f>
        <v>1.4E-2</v>
      </c>
      <c r="BY48" s="27">
        <f>CNPop!L$48</f>
        <v>1.6E-2</v>
      </c>
      <c r="BZ48" s="27">
        <f>CNPop!M$48</f>
        <v>1.7000000000000001E-2</v>
      </c>
      <c r="CA48" s="27">
        <f>CNPop!N$48</f>
        <v>1.9E-2</v>
      </c>
      <c r="CB48" s="27">
        <f>CNPop!O$48</f>
        <v>2.1000000000000001E-2</v>
      </c>
      <c r="CC48" s="27">
        <f>CNPop!P$48</f>
        <v>2.3E-2</v>
      </c>
      <c r="CD48" s="27">
        <f>CNPop!Q$48</f>
        <v>2.5999999999999999E-2</v>
      </c>
      <c r="CE48" s="27">
        <f>CNPop!R$48</f>
        <v>2.8000000000000001E-2</v>
      </c>
      <c r="CF48" s="27">
        <f>CNPop!S$48</f>
        <v>0.03</v>
      </c>
      <c r="CG48" s="27">
        <f>CNPop!T$48</f>
        <v>3.3000000000000002E-2</v>
      </c>
      <c r="CH48" s="27">
        <f>CNPop!U$48</f>
        <v>3.5999999999999997E-2</v>
      </c>
      <c r="CI48" s="27">
        <f>CNPop!V$48</f>
        <v>3.9E-2</v>
      </c>
      <c r="CJ48" s="27">
        <f>CNPop!W$48</f>
        <v>4.2000000000000003E-2</v>
      </c>
      <c r="CK48" s="27">
        <f>CNPop!X$48</f>
        <v>4.4999999999999998E-2</v>
      </c>
      <c r="CL48" s="27">
        <f>CNPop!Y$48</f>
        <v>4.9000000000000002E-2</v>
      </c>
      <c r="CM48" s="27">
        <f>CNPop!Z$48</f>
        <v>5.1999999999999998E-2</v>
      </c>
      <c r="CN48" s="27">
        <f>CNPop!AA$48</f>
        <v>5.6000000000000001E-2</v>
      </c>
      <c r="CO48" s="27">
        <f>CNPop!AB$48</f>
        <v>0.06</v>
      </c>
      <c r="CP48" s="27">
        <f>CNPop!AC$48</f>
        <v>6.3E-2</v>
      </c>
      <c r="CQ48" s="27"/>
      <c r="CR48" s="27">
        <f t="shared" si="38"/>
        <v>8.7238933246166842E-2</v>
      </c>
      <c r="CS48" s="27">
        <f t="shared" si="39"/>
        <v>8.7238933246166842E-2</v>
      </c>
      <c r="CT48" s="27">
        <f t="shared" si="40"/>
        <v>8.7238933246166842E-2</v>
      </c>
      <c r="CU48" s="27">
        <f t="shared" si="41"/>
        <v>8.7238933246166842E-2</v>
      </c>
      <c r="CV48" s="27">
        <f t="shared" si="42"/>
        <v>8.7238933246166842E-2</v>
      </c>
      <c r="CW48" s="27">
        <f t="shared" si="43"/>
        <v>8.7238933246166842E-2</v>
      </c>
      <c r="CX48" s="27">
        <f t="shared" si="44"/>
        <v>8.7238933246166842E-2</v>
      </c>
      <c r="CY48" s="27">
        <f t="shared" si="45"/>
        <v>8.7238933246166842E-2</v>
      </c>
      <c r="CZ48" s="27">
        <f t="shared" si="46"/>
        <v>8.7238933246166842E-2</v>
      </c>
      <c r="DA48" s="27">
        <f t="shared" si="47"/>
        <v>8.7238933246166842E-2</v>
      </c>
      <c r="DB48" s="27">
        <f t="shared" si="48"/>
        <v>8.7238933246166842E-2</v>
      </c>
      <c r="DC48" s="27">
        <f t="shared" si="49"/>
        <v>8.7238933246166842E-2</v>
      </c>
      <c r="DD48" s="27">
        <f t="shared" si="50"/>
        <v>8.0747620613036225E-2</v>
      </c>
      <c r="DE48" s="27">
        <f t="shared" si="51"/>
        <v>8.0747620613036225E-2</v>
      </c>
      <c r="DF48" s="27">
        <f t="shared" si="52"/>
        <v>8.0747620613036225E-2</v>
      </c>
      <c r="DG48" s="27">
        <f t="shared" si="53"/>
        <v>8.0747620613036225E-2</v>
      </c>
      <c r="DH48" s="27">
        <f t="shared" si="54"/>
        <v>8.0747620613036225E-2</v>
      </c>
      <c r="DI48" s="27">
        <f t="shared" si="55"/>
        <v>8.0747620613036225E-2</v>
      </c>
      <c r="DJ48" s="27">
        <f t="shared" si="56"/>
        <v>8.0747620613036225E-2</v>
      </c>
      <c r="DK48" s="27">
        <f t="shared" si="57"/>
        <v>8.0706790715879884E-2</v>
      </c>
      <c r="DL48" s="27">
        <f t="shared" si="58"/>
        <v>8.1444428548430606E-2</v>
      </c>
      <c r="DM48" s="27">
        <f t="shared" si="59"/>
        <v>8.3230663555681539E-2</v>
      </c>
      <c r="DN48" s="27">
        <f t="shared" si="60"/>
        <v>8.6150827236811361E-2</v>
      </c>
      <c r="DO48" s="27">
        <f t="shared" si="61"/>
        <v>8.9938209128602065E-2</v>
      </c>
      <c r="DP48" s="27">
        <f t="shared" si="62"/>
        <v>9.4175954118375899E-2</v>
      </c>
      <c r="DQ48" s="27">
        <f t="shared" si="63"/>
        <v>9.8305274955208841E-2</v>
      </c>
      <c r="DR48" s="27">
        <f t="shared" si="64"/>
        <v>0.10185977706032964</v>
      </c>
      <c r="DS48" s="27">
        <f t="shared" si="65"/>
        <v>0.10481130280872077</v>
      </c>
      <c r="DT48" s="27">
        <f t="shared" si="36"/>
        <v>0.10728384318848527</v>
      </c>
      <c r="DU48" s="27" t="e">
        <f>IF(ISNA(VLOOKUP(CONCATENATE($B48,".SP.TER.TOTL.IN"),Area_pop_80_09,Seq!B$1,FALSE)),".",VLOOKUP(CONCATENATE($B48,".SP.TER.TOTL.IN"),Area_pop_80_09,Seq!B$1,FALSE)/VLOOKUP(CONCATENATE($B48,".SP.POP.TOTL"),Area_pop_80_09,Seq!B$1,FALSE))</f>
        <v>#VALUE!</v>
      </c>
      <c r="DV48" s="27" t="e">
        <f>IF(ISNA(VLOOKUP(CONCATENATE($B48,".SP.TER.TOTL.IN"),Area_pop_80_09,Seq!C$1,FALSE)),".",VLOOKUP(CONCATENATE($B48,".SP.TER.TOTL.IN"),Area_pop_80_09,Seq!C$1,FALSE)/VLOOKUP(CONCATENATE($B48,".SP.POP.TOTL"),Area_pop_80_09,Seq!C$1,FALSE))</f>
        <v>#VALUE!</v>
      </c>
      <c r="DW48" s="27" t="e">
        <f>IF(ISNA(VLOOKUP(CONCATENATE($B48,".SP.TER.TOTL.IN"),Area_pop_80_09,Seq!D$1,FALSE)),".",VLOOKUP(CONCATENATE($B48,".SP.TER.TOTL.IN"),Area_pop_80_09,Seq!D$1,FALSE)/VLOOKUP(CONCATENATE($B48,".SP.POP.TOTL"),Area_pop_80_09,Seq!D$1,FALSE))</f>
        <v>#VALUE!</v>
      </c>
      <c r="DX48" s="27" t="e">
        <f>IF(ISNA(VLOOKUP(CONCATENATE($B48,".SP.TER.TOTL.IN"),Area_pop_80_09,Seq!E$1,FALSE)),".",VLOOKUP(CONCATENATE($B48,".SP.TER.TOTL.IN"),Area_pop_80_09,Seq!E$1,FALSE)/VLOOKUP(CONCATENATE($B48,".SP.POP.TOTL"),Area_pop_80_09,Seq!E$1,FALSE))</f>
        <v>#VALUE!</v>
      </c>
      <c r="DY48" s="27" t="e">
        <f>IF(ISNA(VLOOKUP(CONCATENATE($B48,".SP.TER.TOTL.IN"),Area_pop_80_09,Seq!F$1,FALSE)),".",VLOOKUP(CONCATENATE($B48,".SP.TER.TOTL.IN"),Area_pop_80_09,Seq!F$1,FALSE)/VLOOKUP(CONCATENATE($B48,".SP.POP.TOTL"),Area_pop_80_09,Seq!F$1,FALSE))</f>
        <v>#VALUE!</v>
      </c>
      <c r="DZ48" s="27" t="e">
        <f>IF(ISNA(VLOOKUP(CONCATENATE($B48,".SP.TER.TOTL.IN"),Area_pop_80_09,Seq!G$1,FALSE)),".",VLOOKUP(CONCATENATE($B48,".SP.TER.TOTL.IN"),Area_pop_80_09,Seq!G$1,FALSE)/VLOOKUP(CONCATENATE($B48,".SP.POP.TOTL"),Area_pop_80_09,Seq!G$1,FALSE))</f>
        <v>#VALUE!</v>
      </c>
      <c r="EA48" s="27" t="e">
        <f>IF(ISNA(VLOOKUP(CONCATENATE($B48,".SP.TER.TOTL.IN"),Area_pop_80_09,Seq!H$1,FALSE)),".",VLOOKUP(CONCATENATE($B48,".SP.TER.TOTL.IN"),Area_pop_80_09,Seq!H$1,FALSE)/VLOOKUP(CONCATENATE($B48,".SP.POP.TOTL"),Area_pop_80_09,Seq!H$1,FALSE))</f>
        <v>#VALUE!</v>
      </c>
      <c r="EB48" s="27" t="e">
        <f>IF(ISNA(VLOOKUP(CONCATENATE($B48,".SP.TER.TOTL.IN"),Area_pop_80_09,Seq!I$1,FALSE)),".",VLOOKUP(CONCATENATE($B48,".SP.TER.TOTL.IN"),Area_pop_80_09,Seq!I$1,FALSE)/VLOOKUP(CONCATENATE($B48,".SP.POP.TOTL"),Area_pop_80_09,Seq!I$1,FALSE))</f>
        <v>#VALUE!</v>
      </c>
      <c r="EC48" s="27" t="e">
        <f>IF(ISNA(VLOOKUP(CONCATENATE($B48,".SP.TER.TOTL.IN"),Area_pop_80_09,Seq!J$1,FALSE)),".",VLOOKUP(CONCATENATE($B48,".SP.TER.TOTL.IN"),Area_pop_80_09,Seq!J$1,FALSE)/VLOOKUP(CONCATENATE($B48,".SP.POP.TOTL"),Area_pop_80_09,Seq!J$1,FALSE))</f>
        <v>#VALUE!</v>
      </c>
      <c r="ED48" s="27" t="e">
        <f>IF(ISNA(VLOOKUP(CONCATENATE($B48,".SP.TER.TOTL.IN"),Area_pop_80_09,Seq!K$1,FALSE)),".",VLOOKUP(CONCATENATE($B48,".SP.TER.TOTL.IN"),Area_pop_80_09,Seq!K$1,FALSE)/VLOOKUP(CONCATENATE($B48,".SP.POP.TOTL"),Area_pop_80_09,Seq!K$1,FALSE))</f>
        <v>#VALUE!</v>
      </c>
      <c r="EE48" s="27" t="e">
        <f>IF(ISNA(VLOOKUP(CONCATENATE($B48,".SP.TER.TOTL.IN"),Area_pop_80_09,Seq!L$1,FALSE)),".",VLOOKUP(CONCATENATE($B48,".SP.TER.TOTL.IN"),Area_pop_80_09,Seq!L$1,FALSE)/VLOOKUP(CONCATENATE($B48,".SP.POP.TOTL"),Area_pop_80_09,Seq!L$1,FALSE))</f>
        <v>#VALUE!</v>
      </c>
      <c r="EF48" s="27">
        <f>IF(ISNA(VLOOKUP(CONCATENATE($B48,".SP.TER.TOTL.IN"),Area_pop_80_09,Seq!M$1,FALSE)),".",VLOOKUP(CONCATENATE($B48,".SP.TER.TOTL.IN"),Area_pop_80_09,Seq!M$1,FALSE)/VLOOKUP(CONCATENATE($B48,".SP.POP.TOTL"),Area_pop_80_09,Seq!M$1,FALSE))</f>
        <v>8.7238933246166842E-2</v>
      </c>
      <c r="EG48" s="27" t="e">
        <f>IF(ISNA(VLOOKUP(CONCATENATE($B48,".SP.TER.TOTL.IN"),Area_pop_80_09,Seq!N$1,FALSE)),".",VLOOKUP(CONCATENATE($B48,".SP.TER.TOTL.IN"),Area_pop_80_09,Seq!N$1,FALSE)/VLOOKUP(CONCATENATE($B48,".SP.POP.TOTL"),Area_pop_80_09,Seq!N$1,FALSE))</f>
        <v>#VALUE!</v>
      </c>
      <c r="EH48" s="27" t="e">
        <f>IF(ISNA(VLOOKUP(CONCATENATE($B48,".SP.TER.TOTL.IN"),Area_pop_80_09,Seq!O$1,FALSE)),".",VLOOKUP(CONCATENATE($B48,".SP.TER.TOTL.IN"),Area_pop_80_09,Seq!O$1,FALSE)/VLOOKUP(CONCATENATE($B48,".SP.POP.TOTL"),Area_pop_80_09,Seq!O$1,FALSE))</f>
        <v>#VALUE!</v>
      </c>
      <c r="EI48" s="27" t="e">
        <f>IF(ISNA(VLOOKUP(CONCATENATE($B48,".SP.TER.TOTL.IN"),Area_pop_80_09,Seq!P$1,FALSE)),".",VLOOKUP(CONCATENATE($B48,".SP.TER.TOTL.IN"),Area_pop_80_09,Seq!P$1,FALSE)/VLOOKUP(CONCATENATE($B48,".SP.POP.TOTL"),Area_pop_80_09,Seq!P$1,FALSE))</f>
        <v>#VALUE!</v>
      </c>
      <c r="EJ48" s="27" t="e">
        <f>IF(ISNA(VLOOKUP(CONCATENATE($B48,".SP.TER.TOTL.IN"),Area_pop_80_09,Seq!Q$1,FALSE)),".",VLOOKUP(CONCATENATE($B48,".SP.TER.TOTL.IN"),Area_pop_80_09,Seq!Q$1,FALSE)/VLOOKUP(CONCATENATE($B48,".SP.POP.TOTL"),Area_pop_80_09,Seq!Q$1,FALSE))</f>
        <v>#VALUE!</v>
      </c>
      <c r="EK48" s="27" t="e">
        <f>IF(ISNA(VLOOKUP(CONCATENATE($B48,".SP.TER.TOTL.IN"),Area_pop_80_09,Seq!R$1,FALSE)),".",VLOOKUP(CONCATENATE($B48,".SP.TER.TOTL.IN"),Area_pop_80_09,Seq!R$1,FALSE)/VLOOKUP(CONCATENATE($B48,".SP.POP.TOTL"),Area_pop_80_09,Seq!R$1,FALSE))</f>
        <v>#VALUE!</v>
      </c>
      <c r="EL48" s="27" t="e">
        <f>IF(ISNA(VLOOKUP(CONCATENATE($B48,".SP.TER.TOTL.IN"),Area_pop_80_09,Seq!S$1,FALSE)),".",VLOOKUP(CONCATENATE($B48,".SP.TER.TOTL.IN"),Area_pop_80_09,Seq!S$1,FALSE)/VLOOKUP(CONCATENATE($B48,".SP.POP.TOTL"),Area_pop_80_09,Seq!S$1,FALSE))</f>
        <v>#VALUE!</v>
      </c>
      <c r="EM48" s="27">
        <f>IF(ISNA(VLOOKUP(CONCATENATE($B48,".SP.TER.TOTL.IN"),Area_pop_80_09,Seq!T$1,FALSE)),".",VLOOKUP(CONCATENATE($B48,".SP.TER.TOTL.IN"),Area_pop_80_09,Seq!T$1,FALSE)/VLOOKUP(CONCATENATE($B48,".SP.POP.TOTL"),Area_pop_80_09,Seq!T$1,FALSE))</f>
        <v>8.0747620613036225E-2</v>
      </c>
      <c r="EN48" s="27">
        <f>IF(ISNA(VLOOKUP(CONCATENATE($B48,".SP.TER.TOTL.IN"),Area_pop_80_09,Seq!U$1,FALSE)),".",VLOOKUP(CONCATENATE($B48,".SP.TER.TOTL.IN"),Area_pop_80_09,Seq!U$1,FALSE)/VLOOKUP(CONCATENATE($B48,".SP.POP.TOTL"),Area_pop_80_09,Seq!U$1,FALSE))</f>
        <v>8.0706790715879884E-2</v>
      </c>
      <c r="EO48" s="27">
        <f>IF(ISNA(VLOOKUP(CONCATENATE($B48,".SP.TER.TOTL.IN"),Area_pop_80_09,Seq!V$1,FALSE)),".",VLOOKUP(CONCATENATE($B48,".SP.TER.TOTL.IN"),Area_pop_80_09,Seq!V$1,FALSE)/VLOOKUP(CONCATENATE($B48,".SP.POP.TOTL"),Area_pop_80_09,Seq!V$1,FALSE))</f>
        <v>8.1444428548430606E-2</v>
      </c>
      <c r="EP48" s="27">
        <f>IF(ISNA(VLOOKUP(CONCATENATE($B48,".SP.TER.TOTL.IN"),Area_pop_80_09,Seq!W$1,FALSE)),".",VLOOKUP(CONCATENATE($B48,".SP.TER.TOTL.IN"),Area_pop_80_09,Seq!W$1,FALSE)/VLOOKUP(CONCATENATE($B48,".SP.POP.TOTL"),Area_pop_80_09,Seq!W$1,FALSE))</f>
        <v>8.3230663555681539E-2</v>
      </c>
      <c r="EQ48" s="27">
        <f>IF(ISNA(VLOOKUP(CONCATENATE($B48,".SP.TER.TOTL.IN"),Area_pop_80_09,Seq!X$1,FALSE)),".",VLOOKUP(CONCATENATE($B48,".SP.TER.TOTL.IN"),Area_pop_80_09,Seq!X$1,FALSE)/VLOOKUP(CONCATENATE($B48,".SP.POP.TOTL"),Area_pop_80_09,Seq!X$1,FALSE))</f>
        <v>8.6150827236811361E-2</v>
      </c>
      <c r="ER48" s="27">
        <f>IF(ISNA(VLOOKUP(CONCATENATE($B48,".SP.TER.TOTL.IN"),Area_pop_80_09,Seq!Y$1,FALSE)),".",VLOOKUP(CONCATENATE($B48,".SP.TER.TOTL.IN"),Area_pop_80_09,Seq!Y$1,FALSE)/VLOOKUP(CONCATENATE($B48,".SP.POP.TOTL"),Area_pop_80_09,Seq!Y$1,FALSE))</f>
        <v>8.9938209128602065E-2</v>
      </c>
      <c r="ES48" s="27">
        <f>IF(ISNA(VLOOKUP(CONCATENATE($B48,".SP.TER.TOTL.IN"),Area_pop_80_09,Seq!Z$1,FALSE)),".",VLOOKUP(CONCATENATE($B48,".SP.TER.TOTL.IN"),Area_pop_80_09,Seq!Z$1,FALSE)/VLOOKUP(CONCATENATE($B48,".SP.POP.TOTL"),Area_pop_80_09,Seq!Z$1,FALSE))</f>
        <v>9.4175954118375899E-2</v>
      </c>
      <c r="ET48" s="27">
        <f>IF(ISNA(VLOOKUP(CONCATENATE($B48,".SP.TER.TOTL.IN"),Area_pop_80_09,Seq!AA$1,FALSE)),".",VLOOKUP(CONCATENATE($B48,".SP.TER.TOTL.IN"),Area_pop_80_09,Seq!AA$1,FALSE)/VLOOKUP(CONCATENATE($B48,".SP.POP.TOTL"),Area_pop_80_09,Seq!AA$1,FALSE))</f>
        <v>9.8305274955208841E-2</v>
      </c>
      <c r="EU48" s="27">
        <f>IF(ISNA(VLOOKUP(CONCATENATE($B48,".SP.TER.TOTL.IN"),Area_pop_80_09,Seq!AB$1,FALSE)),".",VLOOKUP(CONCATENATE($B48,".SP.TER.TOTL.IN"),Area_pop_80_09,Seq!AB$1,FALSE)/VLOOKUP(CONCATENATE($B48,".SP.POP.TOTL"),Area_pop_80_09,Seq!AB$1,FALSE))</f>
        <v>0.10185977706032964</v>
      </c>
      <c r="EV48" s="27">
        <f>IF(ISNA(VLOOKUP(CONCATENATE($B48,".SP.TER.TOTL.IN"),Area_pop_80_09,Seq!AC$1,FALSE)),".",VLOOKUP(CONCATENATE($B48,".SP.TER.TOTL.IN"),Area_pop_80_09,Seq!AC$1,FALSE)/VLOOKUP(CONCATENATE($B48,".SP.POP.TOTL"),Area_pop_80_09,Seq!AC$1,FALSE))</f>
        <v>0.10481130280872077</v>
      </c>
      <c r="EW48" s="27">
        <f>IF(ISNA(VLOOKUP(CONCATENATE($B48,".SP.TER.TOTL.IN"),Area_pop_80_09,Seq!AD$1,FALSE)),".",VLOOKUP(CONCATENATE($B48,".SP.TER.TOTL.IN"),Area_pop_80_09,Seq!AD$1,FALSE)/VLOOKUP(CONCATENATE($B48,".SP.POP.TOTL"),Area_pop_80_09,Seq!AD$1,FALSE))</f>
        <v>0.10728384318848527</v>
      </c>
      <c r="EX48" s="27"/>
      <c r="EY48" s="27"/>
      <c r="EZ48" s="27" t="str">
        <f t="shared" si="66"/>
        <v>.</v>
      </c>
      <c r="FA48" s="27" t="str">
        <f t="shared" si="67"/>
        <v>.</v>
      </c>
      <c r="FB48" s="27" t="str">
        <f t="shared" si="37"/>
        <v>.</v>
      </c>
      <c r="FC48" s="9" t="str">
        <f>IF(VLOOKUP($B48,EM_80!$B$1:$C$201,2,FALSE)&gt;0,VLOOKUP($B48,EM_80!$B$1:$C$201,2,FALSE),".")</f>
        <v>.</v>
      </c>
      <c r="FD48" s="9" t="str">
        <f t="shared" si="68"/>
        <v>.</v>
      </c>
      <c r="FE48" s="9" t="str">
        <f t="shared" si="32"/>
        <v>.</v>
      </c>
      <c r="FF48">
        <f t="shared" si="69"/>
        <v>4129997</v>
      </c>
      <c r="FG48">
        <f t="shared" si="70"/>
        <v>5681258</v>
      </c>
      <c r="FH48">
        <f t="shared" si="71"/>
        <v>6472622</v>
      </c>
      <c r="FJ48" s="9" t="str">
        <f>IF(ISNA(VLOOKUP($B48,Area_EM_90,Seq!C$1,FALSE)),".",VLOOKUP($B48,Area_EM_90,Seq!C$1,FALSE))</f>
        <v>.</v>
      </c>
      <c r="FK48" s="9" t="str">
        <f>IF(ISNA(VLOOKUP($B48,Area_EM_90,Seq!D$1,FALSE)),".",VLOOKUP($B48,Area_EM_90,Seq!D$1,FALSE))</f>
        <v>.</v>
      </c>
      <c r="FL48" s="9" t="str">
        <f>IF(ISNA(VLOOKUP($B48,Area_EM_90,Seq!E$1,FALSE)),".",VLOOKUP($B48,Area_EM_90,Seq!E$1,FALSE))</f>
        <v>.</v>
      </c>
      <c r="FM48" s="9" t="str">
        <f>IF(ISNA(VLOOKUP($B48,Area_EM_90,Seq!F$1,FALSE)),".",VLOOKUP($B48,Area_EM_90,Seq!F$1,FALSE))</f>
        <v>.</v>
      </c>
      <c r="FN48" s="9" t="str">
        <f>IF(ISNA(VLOOKUP($B48,Area_EM_90,Seq!G$1,FALSE)),".",VLOOKUP($B48,Area_EM_90,Seq!G$1,FALSE))</f>
        <v>.</v>
      </c>
      <c r="FO48" s="9" t="str">
        <f>IF(ISNA(VLOOKUP($B48,Area_EM_90,Seq!H$1,FALSE)),".",VLOOKUP($B48,Area_EM_90,Seq!H$1,FALSE))</f>
        <v>.</v>
      </c>
      <c r="FP48" s="9" t="str">
        <f>IF(ISNA(VLOOKUP($B48,Area_EM_90,Seq!I$1,FALSE)),".",VLOOKUP($B48,Area_EM_90,Seq!I$1,FALSE))</f>
        <v>.</v>
      </c>
      <c r="FQ48" s="9" t="str">
        <f>IF(ISNA(VLOOKUP($B48,Area_EM_90,Seq!J$1,FALSE)),".",VLOOKUP($B48,Area_EM_90,Seq!J$1,FALSE))</f>
        <v>.</v>
      </c>
      <c r="FR48" s="9" t="str">
        <f>IF(ISNA(VLOOKUP($B48,Area_EM_00,Seq!C$1,FALSE)),".",VLOOKUP($B48,Area_EM_00,Seq!C$1,FALSE))</f>
        <v>.</v>
      </c>
      <c r="FS48" s="9" t="str">
        <f>IF(ISNA(VLOOKUP($B48,Area_EM_00,Seq!D$1,FALSE)),".",VLOOKUP($B48,Area_EM_00,Seq!D$1,FALSE))</f>
        <v>.</v>
      </c>
      <c r="FT48" s="9" t="str">
        <f>IF(ISNA(VLOOKUP($B48,Area_EM_00,Seq!E$1,FALSE)),".",VLOOKUP($B48,Area_EM_00,Seq!E$1,FALSE))</f>
        <v>.</v>
      </c>
      <c r="FU48" s="9" t="str">
        <f>IF(ISNA(VLOOKUP($B48,Area_EM_00,Seq!F$1,FALSE)),".",VLOOKUP($B48,Area_EM_00,Seq!F$1,FALSE))</f>
        <v>.</v>
      </c>
      <c r="FV48" s="9" t="str">
        <f>IF(ISNA(VLOOKUP($B48,Area_EM_00,Seq!G$1,FALSE)),".",VLOOKUP($B48,Area_EM_00,Seq!G$1,FALSE))</f>
        <v>.</v>
      </c>
      <c r="FW48" s="9" t="str">
        <f>IF(ISNA(VLOOKUP($B48,Area_EM_00,Seq!H$1,FALSE)),".",VLOOKUP($B48,Area_EM_00,Seq!H$1,FALSE))</f>
        <v>.</v>
      </c>
      <c r="FX48" s="9" t="str">
        <f>IF(ISNA(VLOOKUP($B48,Area_EM_00,Seq!I$1,FALSE)),".",VLOOKUP($B48,Area_EM_00,Seq!I$1,FALSE))</f>
        <v>.</v>
      </c>
      <c r="FY48" s="9" t="str">
        <f>IF(ISNA(VLOOKUP($B48,Area_EM_00,Seq!J$1,FALSE)),".",VLOOKUP($B48,Area_EM_00,Seq!J$1,FALSE))</f>
        <v>.</v>
      </c>
      <c r="GA48" s="27"/>
    </row>
    <row r="49" spans="1:183">
      <c r="A49" s="25" t="s">
        <v>2428</v>
      </c>
      <c r="B49" s="26" t="str">
        <f t="shared" si="0"/>
        <v>Cameroon</v>
      </c>
      <c r="C49" s="27">
        <f>GDP!C$42/10000</f>
        <v>18294194.281532999</v>
      </c>
      <c r="D49" s="27">
        <f>GDP!D$42/10000</f>
        <v>19245492.3841727</v>
      </c>
      <c r="E49" s="27">
        <f>GDP!E$42/10000</f>
        <v>20996832.1911324</v>
      </c>
      <c r="F49" s="27">
        <f>GDP!F$42/10000</f>
        <v>23285486.8999658</v>
      </c>
      <c r="G49" s="27">
        <f>GDP!G$42/10000</f>
        <v>26824880.9087606</v>
      </c>
      <c r="H49" s="27">
        <f>GDP!H$42/10000</f>
        <v>30446239.831443299</v>
      </c>
      <c r="I49" s="27">
        <f>GDP!I$42/10000</f>
        <v>33125508.936610304</v>
      </c>
      <c r="J49" s="27">
        <f>GDP!J$42/10000</f>
        <v>36968067.973257102</v>
      </c>
      <c r="K49" s="27">
        <f>GDP!K$42/10000</f>
        <v>41145459.654235199</v>
      </c>
      <c r="L49" s="27">
        <f>GDP!L$42/10000</f>
        <v>42832423.5000588</v>
      </c>
      <c r="M49" s="27">
        <f>GDP!M$42/10000</f>
        <v>44460055.593061104</v>
      </c>
      <c r="N49" s="27">
        <f>GDP!N$42/10000</f>
        <v>48550380.707622699</v>
      </c>
      <c r="O49" s="27">
        <f>GDP!O$42/10000</f>
        <v>55444534.768105105</v>
      </c>
      <c r="P49" s="27">
        <f>GDP!P$42/10000</f>
        <v>63206769.635639794</v>
      </c>
      <c r="Q49" s="27">
        <f>GDP!Q$42/10000</f>
        <v>71486856.457908601</v>
      </c>
      <c r="R49" s="27">
        <f>GDP!R$42/10000</f>
        <v>79278923.811820701</v>
      </c>
      <c r="S49" s="27">
        <f>GDP!S$42/10000</f>
        <v>87206816.193002701</v>
      </c>
      <c r="T49" s="27">
        <f>GDP!T$42/10000</f>
        <v>95317050.098951995</v>
      </c>
      <c r="U49" s="27">
        <f>GDP!U$42/10000</f>
        <v>102751780.00667</v>
      </c>
      <c r="V49" s="27">
        <f>GDP!V$42/10000</f>
        <v>110560915.287177</v>
      </c>
      <c r="W49" s="27">
        <f>GDP!W$42/10000</f>
        <v>119848032.17129999</v>
      </c>
      <c r="X49" s="27">
        <f>GDP!X$42/10000</f>
        <v>129795418.841518</v>
      </c>
      <c r="Y49" s="27">
        <f>GDP!Y$42/10000</f>
        <v>141606801.95609599</v>
      </c>
      <c r="Z49" s="27">
        <f>GDP!Z$42/10000</f>
        <v>155767482.15170601</v>
      </c>
      <c r="AA49" s="27">
        <f>GDP!AA$42/10000</f>
        <v>171499997.84902799</v>
      </c>
      <c r="AB49" s="27">
        <f>GDP!AB$42/10000</f>
        <v>189335997.62532699</v>
      </c>
      <c r="AC49" s="27">
        <f>GDP!AC$42/10000</f>
        <v>211298973.34986499</v>
      </c>
      <c r="AD49" s="27">
        <f>GDP!AD$42/10000</f>
        <v>238767839.88534701</v>
      </c>
      <c r="AE49" s="27">
        <f>GDP!AE$42/10000</f>
        <v>260256945.47502899</v>
      </c>
      <c r="AF49" s="27">
        <f>GDP!AF$42/10000</f>
        <v>293754553.91439533</v>
      </c>
      <c r="AG49" s="27"/>
      <c r="AH49" s="27">
        <f>IF(ISNUMBER(VLOOKUP($B49,Area_GDP_80_09,Seq!C$1,FALSE)/10000),VLOOKUP($B49,Area_GDP_80_09,Seq!C$1,FALSE)/10000,".")</f>
        <v>633884.352853572</v>
      </c>
      <c r="AI49" s="27">
        <f>IF(ISNUMBER(VLOOKUP($B49,Area_GDP_80_09,Seq!D$1,FALSE)/10000),VLOOKUP($B49,Area_GDP_80_09,Seq!D$1,FALSE)/10000,".")</f>
        <v>742168.80267656501</v>
      </c>
      <c r="AJ49" s="27">
        <f>IF(ISNUMBER(VLOOKUP($B49,Area_GDP_80_09,Seq!E$1,FALSE)/10000),VLOOKUP($B49,Area_GDP_80_09,Seq!E$1,FALSE)/10000,".")</f>
        <v>797951.713567734</v>
      </c>
      <c r="AK49" s="27">
        <f>IF(ISNUMBER(VLOOKUP($B49,Area_GDP_80_09,Seq!F$1,FALSE)/10000),VLOOKUP($B49,Area_GDP_80_09,Seq!F$1,FALSE)/10000,".")</f>
        <v>852745.70573482395</v>
      </c>
      <c r="AL49" s="27">
        <f>IF(ISNUMBER(VLOOKUP($B49,Area_GDP_80_09,Seq!G$1,FALSE)/10000),VLOOKUP($B49,Area_GDP_80_09,Seq!G$1,FALSE)/10000,".")</f>
        <v>916484.80211413302</v>
      </c>
      <c r="AM49" s="27">
        <f>IF(ISNUMBER(VLOOKUP($B49,Area_GDP_80_09,Seq!H$1,FALSE)/10000),VLOOKUP($B49,Area_GDP_80_09,Seq!H$1,FALSE)/10000,".")</f>
        <v>990382.45340814092</v>
      </c>
      <c r="AN49" s="27">
        <f>IF(ISNUMBER(VLOOKUP($B49,Area_GDP_80_09,Seq!I$1,FALSE)/10000),VLOOKUP($B49,Area_GDP_80_09,Seq!I$1,FALSE)/10000,".")</f>
        <v>1057447.8163591102</v>
      </c>
      <c r="AO49" s="27">
        <f>IF(ISNUMBER(VLOOKUP($B49,Area_GDP_80_09,Seq!J$1,FALSE)/10000),VLOOKUP($B49,Area_GDP_80_09,Seq!J$1,FALSE)/10000,".")</f>
        <v>1034748.11056893</v>
      </c>
      <c r="AP49" s="27">
        <f>IF(ISNUMBER(VLOOKUP($B49,Area_GDP_80_09,Seq!K$1,FALSE)/10000),VLOOKUP($B49,Area_GDP_80_09,Seq!K$1,FALSE)/10000,".")</f>
        <v>953793.2265357821</v>
      </c>
      <c r="AQ49" s="27">
        <f>IF(ISNUMBER(VLOOKUP($B49,Area_GDP_80_09,Seq!L$1,FALSE)/10000),VLOOKUP($B49,Area_GDP_80_09,Seq!L$1,FALSE)/10000,".")</f>
        <v>936442.57829454995</v>
      </c>
      <c r="AR49" s="27">
        <f>IF(ISNUMBER(VLOOKUP($B49,Area_GDP_80_09,Seq!M$1,FALSE)/10000),VLOOKUP($B49,Area_GDP_80_09,Seq!M$1,FALSE)/10000,".")</f>
        <v>879266.22583393194</v>
      </c>
      <c r="AS49" s="27">
        <f>IF(ISNUMBER(VLOOKUP($B49,Area_GDP_80_09,Seq!N$1,FALSE)/10000),VLOOKUP($B49,Area_GDP_80_09,Seq!N$1,FALSE)/10000,".")</f>
        <v>845778.49788757798</v>
      </c>
      <c r="AT49" s="27">
        <f>IF(ISNUMBER(VLOOKUP($B49,Area_GDP_80_09,Seq!O$1,FALSE)/10000),VLOOKUP($B49,Area_GDP_80_09,Seq!O$1,FALSE)/10000,".")</f>
        <v>819559.33729241195</v>
      </c>
      <c r="AU49" s="27">
        <f>IF(ISNUMBER(VLOOKUP($B49,Area_GDP_80_09,Seq!P$1,FALSE)/10000),VLOOKUP($B49,Area_GDP_80_09,Seq!P$1,FALSE)/10000,".")</f>
        <v>793333.46018044208</v>
      </c>
      <c r="AV49" s="27">
        <f>IF(ISNUMBER(VLOOKUP($B49,Area_GDP_80_09,Seq!Q$1,FALSE)/10000),VLOOKUP($B49,Area_GDP_80_09,Seq!Q$1,FALSE)/10000,".")</f>
        <v>773500.11631132895</v>
      </c>
      <c r="AW49" s="27">
        <f>IF(ISNUMBER(VLOOKUP($B49,Area_GDP_80_09,Seq!R$1,FALSE)/10000),VLOOKUP($B49,Area_GDP_80_09,Seq!R$1,FALSE)/10000,".")</f>
        <v>799025.59033769497</v>
      </c>
      <c r="AX49" s="27">
        <f>IF(ISNUMBER(VLOOKUP($B49,Area_GDP_80_09,Seq!S$1,FALSE)/10000),VLOOKUP($B49,Area_GDP_80_09,Seq!S$1,FALSE)/10000,".")</f>
        <v>838976.90520466806</v>
      </c>
      <c r="AY49" s="27">
        <f>IF(ISNUMBER(VLOOKUP($B49,Area_GDP_80_09,Seq!T$1,FALSE)/10000),VLOOKUP($B49,Area_GDP_80_09,Seq!T$1,FALSE)/10000,".")</f>
        <v>881764.71116798196</v>
      </c>
      <c r="AZ49" s="27">
        <f>IF(ISNUMBER(VLOOKUP($B49,Area_GDP_80_09,Seq!U$1,FALSE)/10000),VLOOKUP($B49,Area_GDP_80_09,Seq!U$1,FALSE)/10000,".")</f>
        <v>926199.06533396896</v>
      </c>
      <c r="BA49" s="27">
        <f>IF(ISNUMBER(VLOOKUP($B49,Area_GDP_80_09,Seq!V$1,FALSE)/10000),VLOOKUP($B49,Area_GDP_80_09,Seq!V$1,FALSE)/10000,".")</f>
        <v>966894.499562582</v>
      </c>
      <c r="BB49" s="27">
        <f>IF(ISNUMBER(VLOOKUP($B49,Area_GDP_80_09,Seq!W$1,FALSE)/10000),VLOOKUP($B49,Area_GDP_80_09,Seq!W$1,FALSE)/10000,".")</f>
        <v>1007504.0330762899</v>
      </c>
      <c r="BC49" s="27">
        <f>IF(ISNUMBER(VLOOKUP($B49,Area_GDP_80_09,Seq!X$1,FALSE)/10000),VLOOKUP($B49,Area_GDP_80_09,Seq!X$1,FALSE)/10000,".")</f>
        <v>1052985.49633835</v>
      </c>
      <c r="BD49" s="27">
        <f>IF(ISNUMBER(VLOOKUP($B49,Area_GDP_80_09,Seq!Y$1,FALSE)/10000),VLOOKUP($B49,Area_GDP_80_09,Seq!Y$1,FALSE)/10000,".")</f>
        <v>1095200.15421493</v>
      </c>
      <c r="BE49" s="27">
        <f>IF(ISNUMBER(VLOOKUP($B49,Area_GDP_80_09,Seq!Z$1,FALSE)/10000),VLOOKUP($B49,Area_GDP_80_09,Seq!Z$1,FALSE)/10000,".")</f>
        <v>1139347.5992226701</v>
      </c>
      <c r="BF49" s="27">
        <f>IF(ISNUMBER(VLOOKUP($B49,Area_GDP_80_09,Seq!AA$1,FALSE)/10000),VLOOKUP($B49,Area_GDP_80_09,Seq!AA$1,FALSE)/10000,".")</f>
        <v>1181524.58451736</v>
      </c>
      <c r="BG49" s="27">
        <f>IF(ISNUMBER(VLOOKUP($B49,Area_GDP_80_09,Seq!AB$1,FALSE)/10000),VLOOKUP($B49,Area_GDP_80_09,Seq!AB$1,FALSE)/10000,".")</f>
        <v>1208660.12135544</v>
      </c>
      <c r="BH49" s="27">
        <f>IF(ISNUMBER(VLOOKUP($B49,Area_GDP_80_09,Seq!AC$1,FALSE)/10000),VLOOKUP($B49,Area_GDP_80_09,Seq!AC$1,FALSE)/10000,".")</f>
        <v>1247604.9221796899</v>
      </c>
      <c r="BI49" s="27">
        <f>IF(ISNUMBER(VLOOKUP($B49,Area_GDP_80_09,Seq!AD$1,FALSE)/10000),VLOOKUP($B49,Area_GDP_80_09,Seq!AD$1,FALSE)/10000,".")</f>
        <v>1291271.09445598</v>
      </c>
      <c r="BJ49" s="27">
        <f>IF(ISNUMBER(VLOOKUP($B49,Area_GDP_80_09,Seq!AE$1,FALSE)/10000),VLOOKUP($B49,Area_GDP_80_09,Seq!AE$1,FALSE)/10000,".")</f>
        <v>1341630.66713976</v>
      </c>
      <c r="BK49" s="27">
        <f>IF(ISNUMBER(VLOOKUP($B49,Area_GDP_80_09,Seq!AF$1,FALSE)/10000),VLOOKUP($B49,Area_GDP_80_09,Seq!AF$1,FALSE)/10000,".")</f>
        <v>1355292.3153191039</v>
      </c>
      <c r="BL49" s="27"/>
      <c r="BM49" s="27"/>
      <c r="BN49" s="27">
        <f>CNPop!A$48</f>
        <v>5.0000000000000001E-3</v>
      </c>
      <c r="BO49" s="27">
        <f>CNPop!B$48</f>
        <v>6.0000000000000001E-3</v>
      </c>
      <c r="BP49" s="27">
        <f>CNPop!C$48</f>
        <v>6.0000000000000001E-3</v>
      </c>
      <c r="BQ49" s="27">
        <f>CNPop!D$48</f>
        <v>7.0000000000000001E-3</v>
      </c>
      <c r="BR49" s="27">
        <f>CNPop!E$48</f>
        <v>7.0000000000000001E-3</v>
      </c>
      <c r="BS49" s="27">
        <f>CNPop!F$48</f>
        <v>8.0000000000000002E-3</v>
      </c>
      <c r="BT49" s="27">
        <f>CNPop!G$48</f>
        <v>8.9999999999999993E-3</v>
      </c>
      <c r="BU49" s="27">
        <f>CNPop!H$48</f>
        <v>0.01</v>
      </c>
      <c r="BV49" s="27">
        <f>CNPop!I$48</f>
        <v>1.0999999999999999E-2</v>
      </c>
      <c r="BW49" s="27">
        <f>CNPop!J$48</f>
        <v>1.2E-2</v>
      </c>
      <c r="BX49" s="27">
        <f>CNPop!K$48</f>
        <v>1.4E-2</v>
      </c>
      <c r="BY49" s="27">
        <f>CNPop!L$48</f>
        <v>1.6E-2</v>
      </c>
      <c r="BZ49" s="27">
        <f>CNPop!M$48</f>
        <v>1.7000000000000001E-2</v>
      </c>
      <c r="CA49" s="27">
        <f>CNPop!N$48</f>
        <v>1.9E-2</v>
      </c>
      <c r="CB49" s="27">
        <f>CNPop!O$48</f>
        <v>2.1000000000000001E-2</v>
      </c>
      <c r="CC49" s="27">
        <f>CNPop!P$48</f>
        <v>2.3E-2</v>
      </c>
      <c r="CD49" s="27">
        <f>CNPop!Q$48</f>
        <v>2.5999999999999999E-2</v>
      </c>
      <c r="CE49" s="27">
        <f>CNPop!R$48</f>
        <v>2.8000000000000001E-2</v>
      </c>
      <c r="CF49" s="27">
        <f>CNPop!S$48</f>
        <v>0.03</v>
      </c>
      <c r="CG49" s="27">
        <f>CNPop!T$48</f>
        <v>3.3000000000000002E-2</v>
      </c>
      <c r="CH49" s="27">
        <f>CNPop!U$48</f>
        <v>3.5999999999999997E-2</v>
      </c>
      <c r="CI49" s="27">
        <f>CNPop!V$48</f>
        <v>3.9E-2</v>
      </c>
      <c r="CJ49" s="27">
        <f>CNPop!W$48</f>
        <v>4.2000000000000003E-2</v>
      </c>
      <c r="CK49" s="27">
        <f>CNPop!X$48</f>
        <v>4.4999999999999998E-2</v>
      </c>
      <c r="CL49" s="27">
        <f>CNPop!Y$48</f>
        <v>4.9000000000000002E-2</v>
      </c>
      <c r="CM49" s="27">
        <f>CNPop!Z$48</f>
        <v>5.1999999999999998E-2</v>
      </c>
      <c r="CN49" s="27">
        <f>CNPop!AA$48</f>
        <v>5.6000000000000001E-2</v>
      </c>
      <c r="CO49" s="27">
        <f>CNPop!AB$48</f>
        <v>0.06</v>
      </c>
      <c r="CP49" s="27">
        <f>CNPop!AC$48</f>
        <v>6.3E-2</v>
      </c>
      <c r="CQ49" s="27"/>
      <c r="CR49" s="27">
        <f t="shared" si="38"/>
        <v>8.5481453027413043E-2</v>
      </c>
      <c r="CS49" s="27">
        <f t="shared" si="39"/>
        <v>8.5481453027413043E-2</v>
      </c>
      <c r="CT49" s="27">
        <f t="shared" si="40"/>
        <v>8.5481453027413043E-2</v>
      </c>
      <c r="CU49" s="27">
        <f t="shared" si="41"/>
        <v>8.5481453027413043E-2</v>
      </c>
      <c r="CV49" s="27">
        <f t="shared" si="42"/>
        <v>8.5481453027413043E-2</v>
      </c>
      <c r="CW49" s="27">
        <f t="shared" si="43"/>
        <v>8.5481453027413043E-2</v>
      </c>
      <c r="CX49" s="27">
        <f t="shared" si="44"/>
        <v>8.5481453027413043E-2</v>
      </c>
      <c r="CY49" s="27">
        <f t="shared" si="45"/>
        <v>8.5481453027413043E-2</v>
      </c>
      <c r="CZ49" s="27">
        <f t="shared" si="46"/>
        <v>8.5481453027413043E-2</v>
      </c>
      <c r="DA49" s="27">
        <f t="shared" si="47"/>
        <v>8.5481453027413043E-2</v>
      </c>
      <c r="DB49" s="27">
        <f t="shared" si="48"/>
        <v>8.5481453027413043E-2</v>
      </c>
      <c r="DC49" s="27">
        <f t="shared" si="49"/>
        <v>8.5481453027413043E-2</v>
      </c>
      <c r="DD49" s="27">
        <f t="shared" si="50"/>
        <v>9.1012016164641774E-2</v>
      </c>
      <c r="DE49" s="27">
        <f t="shared" si="51"/>
        <v>9.1012016164641774E-2</v>
      </c>
      <c r="DF49" s="27">
        <f t="shared" si="52"/>
        <v>9.1012016164641774E-2</v>
      </c>
      <c r="DG49" s="27">
        <f t="shared" si="53"/>
        <v>9.1012016164641774E-2</v>
      </c>
      <c r="DH49" s="27">
        <f t="shared" si="54"/>
        <v>9.1012016164641774E-2</v>
      </c>
      <c r="DI49" s="27">
        <f t="shared" si="55"/>
        <v>9.1012016164641774E-2</v>
      </c>
      <c r="DJ49" s="27">
        <f t="shared" si="56"/>
        <v>9.1012016164641774E-2</v>
      </c>
      <c r="DK49" s="27">
        <f t="shared" si="57"/>
        <v>9.20026629223301E-2</v>
      </c>
      <c r="DL49" s="27">
        <f t="shared" si="58"/>
        <v>9.3019072379640397E-2</v>
      </c>
      <c r="DM49" s="27">
        <f t="shared" si="59"/>
        <v>9.4060955477360042E-2</v>
      </c>
      <c r="DN49" s="27">
        <f t="shared" si="60"/>
        <v>9.5135793872075713E-2</v>
      </c>
      <c r="DO49" s="27">
        <f t="shared" si="61"/>
        <v>9.6206396565933466E-2</v>
      </c>
      <c r="DP49" s="27">
        <f t="shared" si="62"/>
        <v>9.719202050309568E-2</v>
      </c>
      <c r="DQ49" s="27">
        <f t="shared" si="63"/>
        <v>9.7995876421000938E-2</v>
      </c>
      <c r="DR49" s="27">
        <f t="shared" si="64"/>
        <v>9.8556092984063162E-2</v>
      </c>
      <c r="DS49" s="27">
        <f t="shared" si="65"/>
        <v>9.8858527825762335E-2</v>
      </c>
      <c r="DT49" s="27">
        <f t="shared" si="36"/>
        <v>9.8938071502644151E-2</v>
      </c>
      <c r="DU49" s="27" t="e">
        <f>IF(ISNA(VLOOKUP(CONCATENATE($B49,".SP.TER.TOTL.IN"),Area_pop_80_09,Seq!B$1,FALSE)),".",VLOOKUP(CONCATENATE($B49,".SP.TER.TOTL.IN"),Area_pop_80_09,Seq!B$1,FALSE)/VLOOKUP(CONCATENATE($B49,".SP.POP.TOTL"),Area_pop_80_09,Seq!B$1,FALSE))</f>
        <v>#VALUE!</v>
      </c>
      <c r="DV49" s="27" t="e">
        <f>IF(ISNA(VLOOKUP(CONCATENATE($B49,".SP.TER.TOTL.IN"),Area_pop_80_09,Seq!C$1,FALSE)),".",VLOOKUP(CONCATENATE($B49,".SP.TER.TOTL.IN"),Area_pop_80_09,Seq!C$1,FALSE)/VLOOKUP(CONCATENATE($B49,".SP.POP.TOTL"),Area_pop_80_09,Seq!C$1,FALSE))</f>
        <v>#VALUE!</v>
      </c>
      <c r="DW49" s="27" t="e">
        <f>IF(ISNA(VLOOKUP(CONCATENATE($B49,".SP.TER.TOTL.IN"),Area_pop_80_09,Seq!D$1,FALSE)),".",VLOOKUP(CONCATENATE($B49,".SP.TER.TOTL.IN"),Area_pop_80_09,Seq!D$1,FALSE)/VLOOKUP(CONCATENATE($B49,".SP.POP.TOTL"),Area_pop_80_09,Seq!D$1,FALSE))</f>
        <v>#VALUE!</v>
      </c>
      <c r="DX49" s="27" t="e">
        <f>IF(ISNA(VLOOKUP(CONCATENATE($B49,".SP.TER.TOTL.IN"),Area_pop_80_09,Seq!E$1,FALSE)),".",VLOOKUP(CONCATENATE($B49,".SP.TER.TOTL.IN"),Area_pop_80_09,Seq!E$1,FALSE)/VLOOKUP(CONCATENATE($B49,".SP.POP.TOTL"),Area_pop_80_09,Seq!E$1,FALSE))</f>
        <v>#VALUE!</v>
      </c>
      <c r="DY49" s="27" t="e">
        <f>IF(ISNA(VLOOKUP(CONCATENATE($B49,".SP.TER.TOTL.IN"),Area_pop_80_09,Seq!F$1,FALSE)),".",VLOOKUP(CONCATENATE($B49,".SP.TER.TOTL.IN"),Area_pop_80_09,Seq!F$1,FALSE)/VLOOKUP(CONCATENATE($B49,".SP.POP.TOTL"),Area_pop_80_09,Seq!F$1,FALSE))</f>
        <v>#VALUE!</v>
      </c>
      <c r="DZ49" s="27" t="e">
        <f>IF(ISNA(VLOOKUP(CONCATENATE($B49,".SP.TER.TOTL.IN"),Area_pop_80_09,Seq!G$1,FALSE)),".",VLOOKUP(CONCATENATE($B49,".SP.TER.TOTL.IN"),Area_pop_80_09,Seq!G$1,FALSE)/VLOOKUP(CONCATENATE($B49,".SP.POP.TOTL"),Area_pop_80_09,Seq!G$1,FALSE))</f>
        <v>#VALUE!</v>
      </c>
      <c r="EA49" s="27" t="e">
        <f>IF(ISNA(VLOOKUP(CONCATENATE($B49,".SP.TER.TOTL.IN"),Area_pop_80_09,Seq!H$1,FALSE)),".",VLOOKUP(CONCATENATE($B49,".SP.TER.TOTL.IN"),Area_pop_80_09,Seq!H$1,FALSE)/VLOOKUP(CONCATENATE($B49,".SP.POP.TOTL"),Area_pop_80_09,Seq!H$1,FALSE))</f>
        <v>#VALUE!</v>
      </c>
      <c r="EB49" s="27" t="e">
        <f>IF(ISNA(VLOOKUP(CONCATENATE($B49,".SP.TER.TOTL.IN"),Area_pop_80_09,Seq!I$1,FALSE)),".",VLOOKUP(CONCATENATE($B49,".SP.TER.TOTL.IN"),Area_pop_80_09,Seq!I$1,FALSE)/VLOOKUP(CONCATENATE($B49,".SP.POP.TOTL"),Area_pop_80_09,Seq!I$1,FALSE))</f>
        <v>#VALUE!</v>
      </c>
      <c r="EC49" s="27" t="e">
        <f>IF(ISNA(VLOOKUP(CONCATENATE($B49,".SP.TER.TOTL.IN"),Area_pop_80_09,Seq!J$1,FALSE)),".",VLOOKUP(CONCATENATE($B49,".SP.TER.TOTL.IN"),Area_pop_80_09,Seq!J$1,FALSE)/VLOOKUP(CONCATENATE($B49,".SP.POP.TOTL"),Area_pop_80_09,Seq!J$1,FALSE))</f>
        <v>#VALUE!</v>
      </c>
      <c r="ED49" s="27" t="e">
        <f>IF(ISNA(VLOOKUP(CONCATENATE($B49,".SP.TER.TOTL.IN"),Area_pop_80_09,Seq!K$1,FALSE)),".",VLOOKUP(CONCATENATE($B49,".SP.TER.TOTL.IN"),Area_pop_80_09,Seq!K$1,FALSE)/VLOOKUP(CONCATENATE($B49,".SP.POP.TOTL"),Area_pop_80_09,Seq!K$1,FALSE))</f>
        <v>#VALUE!</v>
      </c>
      <c r="EE49" s="27" t="e">
        <f>IF(ISNA(VLOOKUP(CONCATENATE($B49,".SP.TER.TOTL.IN"),Area_pop_80_09,Seq!L$1,FALSE)),".",VLOOKUP(CONCATENATE($B49,".SP.TER.TOTL.IN"),Area_pop_80_09,Seq!L$1,FALSE)/VLOOKUP(CONCATENATE($B49,".SP.POP.TOTL"),Area_pop_80_09,Seq!L$1,FALSE))</f>
        <v>#VALUE!</v>
      </c>
      <c r="EF49" s="27">
        <f>IF(ISNA(VLOOKUP(CONCATENATE($B49,".SP.TER.TOTL.IN"),Area_pop_80_09,Seq!M$1,FALSE)),".",VLOOKUP(CONCATENATE($B49,".SP.TER.TOTL.IN"),Area_pop_80_09,Seq!M$1,FALSE)/VLOOKUP(CONCATENATE($B49,".SP.POP.TOTL"),Area_pop_80_09,Seq!M$1,FALSE))</f>
        <v>8.5481453027413043E-2</v>
      </c>
      <c r="EG49" s="27" t="e">
        <f>IF(ISNA(VLOOKUP(CONCATENATE($B49,".SP.TER.TOTL.IN"),Area_pop_80_09,Seq!N$1,FALSE)),".",VLOOKUP(CONCATENATE($B49,".SP.TER.TOTL.IN"),Area_pop_80_09,Seq!N$1,FALSE)/VLOOKUP(CONCATENATE($B49,".SP.POP.TOTL"),Area_pop_80_09,Seq!N$1,FALSE))</f>
        <v>#VALUE!</v>
      </c>
      <c r="EH49" s="27" t="e">
        <f>IF(ISNA(VLOOKUP(CONCATENATE($B49,".SP.TER.TOTL.IN"),Area_pop_80_09,Seq!O$1,FALSE)),".",VLOOKUP(CONCATENATE($B49,".SP.TER.TOTL.IN"),Area_pop_80_09,Seq!O$1,FALSE)/VLOOKUP(CONCATENATE($B49,".SP.POP.TOTL"),Area_pop_80_09,Seq!O$1,FALSE))</f>
        <v>#VALUE!</v>
      </c>
      <c r="EI49" s="27" t="e">
        <f>IF(ISNA(VLOOKUP(CONCATENATE($B49,".SP.TER.TOTL.IN"),Area_pop_80_09,Seq!P$1,FALSE)),".",VLOOKUP(CONCATENATE($B49,".SP.TER.TOTL.IN"),Area_pop_80_09,Seq!P$1,FALSE)/VLOOKUP(CONCATENATE($B49,".SP.POP.TOTL"),Area_pop_80_09,Seq!P$1,FALSE))</f>
        <v>#VALUE!</v>
      </c>
      <c r="EJ49" s="27" t="e">
        <f>IF(ISNA(VLOOKUP(CONCATENATE($B49,".SP.TER.TOTL.IN"),Area_pop_80_09,Seq!Q$1,FALSE)),".",VLOOKUP(CONCATENATE($B49,".SP.TER.TOTL.IN"),Area_pop_80_09,Seq!Q$1,FALSE)/VLOOKUP(CONCATENATE($B49,".SP.POP.TOTL"),Area_pop_80_09,Seq!Q$1,FALSE))</f>
        <v>#VALUE!</v>
      </c>
      <c r="EK49" s="27" t="e">
        <f>IF(ISNA(VLOOKUP(CONCATENATE($B49,".SP.TER.TOTL.IN"),Area_pop_80_09,Seq!R$1,FALSE)),".",VLOOKUP(CONCATENATE($B49,".SP.TER.TOTL.IN"),Area_pop_80_09,Seq!R$1,FALSE)/VLOOKUP(CONCATENATE($B49,".SP.POP.TOTL"),Area_pop_80_09,Seq!R$1,FALSE))</f>
        <v>#VALUE!</v>
      </c>
      <c r="EL49" s="27" t="e">
        <f>IF(ISNA(VLOOKUP(CONCATENATE($B49,".SP.TER.TOTL.IN"),Area_pop_80_09,Seq!S$1,FALSE)),".",VLOOKUP(CONCATENATE($B49,".SP.TER.TOTL.IN"),Area_pop_80_09,Seq!S$1,FALSE)/VLOOKUP(CONCATENATE($B49,".SP.POP.TOTL"),Area_pop_80_09,Seq!S$1,FALSE))</f>
        <v>#VALUE!</v>
      </c>
      <c r="EM49" s="27">
        <f>IF(ISNA(VLOOKUP(CONCATENATE($B49,".SP.TER.TOTL.IN"),Area_pop_80_09,Seq!T$1,FALSE)),".",VLOOKUP(CONCATENATE($B49,".SP.TER.TOTL.IN"),Area_pop_80_09,Seq!T$1,FALSE)/VLOOKUP(CONCATENATE($B49,".SP.POP.TOTL"),Area_pop_80_09,Seq!T$1,FALSE))</f>
        <v>9.1012016164641774E-2</v>
      </c>
      <c r="EN49" s="27">
        <f>IF(ISNA(VLOOKUP(CONCATENATE($B49,".SP.TER.TOTL.IN"),Area_pop_80_09,Seq!U$1,FALSE)),".",VLOOKUP(CONCATENATE($B49,".SP.TER.TOTL.IN"),Area_pop_80_09,Seq!U$1,FALSE)/VLOOKUP(CONCATENATE($B49,".SP.POP.TOTL"),Area_pop_80_09,Seq!U$1,FALSE))</f>
        <v>9.20026629223301E-2</v>
      </c>
      <c r="EO49" s="27">
        <f>IF(ISNA(VLOOKUP(CONCATENATE($B49,".SP.TER.TOTL.IN"),Area_pop_80_09,Seq!V$1,FALSE)),".",VLOOKUP(CONCATENATE($B49,".SP.TER.TOTL.IN"),Area_pop_80_09,Seq!V$1,FALSE)/VLOOKUP(CONCATENATE($B49,".SP.POP.TOTL"),Area_pop_80_09,Seq!V$1,FALSE))</f>
        <v>9.3019072379640397E-2</v>
      </c>
      <c r="EP49" s="27">
        <f>IF(ISNA(VLOOKUP(CONCATENATE($B49,".SP.TER.TOTL.IN"),Area_pop_80_09,Seq!W$1,FALSE)),".",VLOOKUP(CONCATENATE($B49,".SP.TER.TOTL.IN"),Area_pop_80_09,Seq!W$1,FALSE)/VLOOKUP(CONCATENATE($B49,".SP.POP.TOTL"),Area_pop_80_09,Seq!W$1,FALSE))</f>
        <v>9.4060955477360042E-2</v>
      </c>
      <c r="EQ49" s="27">
        <f>IF(ISNA(VLOOKUP(CONCATENATE($B49,".SP.TER.TOTL.IN"),Area_pop_80_09,Seq!X$1,FALSE)),".",VLOOKUP(CONCATENATE($B49,".SP.TER.TOTL.IN"),Area_pop_80_09,Seq!X$1,FALSE)/VLOOKUP(CONCATENATE($B49,".SP.POP.TOTL"),Area_pop_80_09,Seq!X$1,FALSE))</f>
        <v>9.5135793872075713E-2</v>
      </c>
      <c r="ER49" s="27">
        <f>IF(ISNA(VLOOKUP(CONCATENATE($B49,".SP.TER.TOTL.IN"),Area_pop_80_09,Seq!Y$1,FALSE)),".",VLOOKUP(CONCATENATE($B49,".SP.TER.TOTL.IN"),Area_pop_80_09,Seq!Y$1,FALSE)/VLOOKUP(CONCATENATE($B49,".SP.POP.TOTL"),Area_pop_80_09,Seq!Y$1,FALSE))</f>
        <v>9.6206396565933466E-2</v>
      </c>
      <c r="ES49" s="27">
        <f>IF(ISNA(VLOOKUP(CONCATENATE($B49,".SP.TER.TOTL.IN"),Area_pop_80_09,Seq!Z$1,FALSE)),".",VLOOKUP(CONCATENATE($B49,".SP.TER.TOTL.IN"),Area_pop_80_09,Seq!Z$1,FALSE)/VLOOKUP(CONCATENATE($B49,".SP.POP.TOTL"),Area_pop_80_09,Seq!Z$1,FALSE))</f>
        <v>9.719202050309568E-2</v>
      </c>
      <c r="ET49" s="27">
        <f>IF(ISNA(VLOOKUP(CONCATENATE($B49,".SP.TER.TOTL.IN"),Area_pop_80_09,Seq!AA$1,FALSE)),".",VLOOKUP(CONCATENATE($B49,".SP.TER.TOTL.IN"),Area_pop_80_09,Seq!AA$1,FALSE)/VLOOKUP(CONCATENATE($B49,".SP.POP.TOTL"),Area_pop_80_09,Seq!AA$1,FALSE))</f>
        <v>9.7995876421000938E-2</v>
      </c>
      <c r="EU49" s="27">
        <f>IF(ISNA(VLOOKUP(CONCATENATE($B49,".SP.TER.TOTL.IN"),Area_pop_80_09,Seq!AB$1,FALSE)),".",VLOOKUP(CONCATENATE($B49,".SP.TER.TOTL.IN"),Area_pop_80_09,Seq!AB$1,FALSE)/VLOOKUP(CONCATENATE($B49,".SP.POP.TOTL"),Area_pop_80_09,Seq!AB$1,FALSE))</f>
        <v>9.8556092984063162E-2</v>
      </c>
      <c r="EV49" s="27">
        <f>IF(ISNA(VLOOKUP(CONCATENATE($B49,".SP.TER.TOTL.IN"),Area_pop_80_09,Seq!AC$1,FALSE)),".",VLOOKUP(CONCATENATE($B49,".SP.TER.TOTL.IN"),Area_pop_80_09,Seq!AC$1,FALSE)/VLOOKUP(CONCATENATE($B49,".SP.POP.TOTL"),Area_pop_80_09,Seq!AC$1,FALSE))</f>
        <v>9.8858527825762335E-2</v>
      </c>
      <c r="EW49" s="27">
        <f>IF(ISNA(VLOOKUP(CONCATENATE($B49,".SP.TER.TOTL.IN"),Area_pop_80_09,Seq!AD$1,FALSE)),".",VLOOKUP(CONCATENATE($B49,".SP.TER.TOTL.IN"),Area_pop_80_09,Seq!AD$1,FALSE)/VLOOKUP(CONCATENATE($B49,".SP.POP.TOTL"),Area_pop_80_09,Seq!AD$1,FALSE))</f>
        <v>9.8938071502644151E-2</v>
      </c>
      <c r="EX49" s="27"/>
      <c r="EY49" s="27"/>
      <c r="EZ49" s="27" t="str">
        <f t="shared" si="66"/>
        <v>.</v>
      </c>
      <c r="FA49" s="27" t="str">
        <f t="shared" si="67"/>
        <v>.</v>
      </c>
      <c r="FB49" s="27" t="str">
        <f t="shared" si="37"/>
        <v>.</v>
      </c>
      <c r="FC49" s="9" t="str">
        <f>IF(VLOOKUP($B49,EM_80!$B$1:$C$201,2,FALSE)&gt;0,VLOOKUP($B49,EM_80!$B$1:$C$201,2,FALSE),".")</f>
        <v>.</v>
      </c>
      <c r="FD49" s="9" t="str">
        <f t="shared" si="68"/>
        <v>.</v>
      </c>
      <c r="FE49" s="9" t="str">
        <f t="shared" si="32"/>
        <v>.</v>
      </c>
      <c r="FF49">
        <f t="shared" si="69"/>
        <v>9079803</v>
      </c>
      <c r="FG49">
        <f t="shared" si="70"/>
        <v>12232973</v>
      </c>
      <c r="FH49">
        <f t="shared" si="71"/>
        <v>15865456</v>
      </c>
      <c r="FJ49" s="9" t="str">
        <f>IF(ISNA(VLOOKUP($B49,Area_EM_90,Seq!C$1,FALSE)),".",VLOOKUP($B49,Area_EM_90,Seq!C$1,FALSE))</f>
        <v>.</v>
      </c>
      <c r="FK49" s="9" t="str">
        <f>IF(ISNA(VLOOKUP($B49,Area_EM_90,Seq!D$1,FALSE)),".",VLOOKUP($B49,Area_EM_90,Seq!D$1,FALSE))</f>
        <v>.</v>
      </c>
      <c r="FL49" s="9" t="str">
        <f>IF(ISNA(VLOOKUP($B49,Area_EM_90,Seq!E$1,FALSE)),".",VLOOKUP($B49,Area_EM_90,Seq!E$1,FALSE))</f>
        <v>.</v>
      </c>
      <c r="FM49" s="9" t="str">
        <f>IF(ISNA(VLOOKUP($B49,Area_EM_90,Seq!F$1,FALSE)),".",VLOOKUP($B49,Area_EM_90,Seq!F$1,FALSE))</f>
        <v>.</v>
      </c>
      <c r="FN49" s="9" t="str">
        <f>IF(ISNA(VLOOKUP($B49,Area_EM_90,Seq!G$1,FALSE)),".",VLOOKUP($B49,Area_EM_90,Seq!G$1,FALSE))</f>
        <v>.</v>
      </c>
      <c r="FO49" s="9" t="str">
        <f>IF(ISNA(VLOOKUP($B49,Area_EM_90,Seq!H$1,FALSE)),".",VLOOKUP($B49,Area_EM_90,Seq!H$1,FALSE))</f>
        <v>.</v>
      </c>
      <c r="FP49" s="9" t="str">
        <f>IF(ISNA(VLOOKUP($B49,Area_EM_90,Seq!I$1,FALSE)),".",VLOOKUP($B49,Area_EM_90,Seq!I$1,FALSE))</f>
        <v>.</v>
      </c>
      <c r="FQ49" s="9" t="str">
        <f>IF(ISNA(VLOOKUP($B49,Area_EM_90,Seq!J$1,FALSE)),".",VLOOKUP($B49,Area_EM_90,Seq!J$1,FALSE))</f>
        <v>.</v>
      </c>
      <c r="FR49" s="9" t="str">
        <f>IF(ISNA(VLOOKUP($B49,Area_EM_00,Seq!C$1,FALSE)),".",VLOOKUP($B49,Area_EM_00,Seq!C$1,FALSE))</f>
        <v>.</v>
      </c>
      <c r="FS49" s="9" t="str">
        <f>IF(ISNA(VLOOKUP($B49,Area_EM_00,Seq!D$1,FALSE)),".",VLOOKUP($B49,Area_EM_00,Seq!D$1,FALSE))</f>
        <v>.</v>
      </c>
      <c r="FT49" s="9" t="str">
        <f>IF(ISNA(VLOOKUP($B49,Area_EM_00,Seq!E$1,FALSE)),".",VLOOKUP($B49,Area_EM_00,Seq!E$1,FALSE))</f>
        <v>.</v>
      </c>
      <c r="FU49" s="9" t="str">
        <f>IF(ISNA(VLOOKUP($B49,Area_EM_00,Seq!F$1,FALSE)),".",VLOOKUP($B49,Area_EM_00,Seq!F$1,FALSE))</f>
        <v>.</v>
      </c>
      <c r="FV49" s="9" t="str">
        <f>IF(ISNA(VLOOKUP($B49,Area_EM_00,Seq!G$1,FALSE)),".",VLOOKUP($B49,Area_EM_00,Seq!G$1,FALSE))</f>
        <v>.</v>
      </c>
      <c r="FW49" s="9" t="str">
        <f>IF(ISNA(VLOOKUP($B49,Area_EM_00,Seq!H$1,FALSE)),".",VLOOKUP($B49,Area_EM_00,Seq!H$1,FALSE))</f>
        <v>.</v>
      </c>
      <c r="FX49" s="9" t="str">
        <f>IF(ISNA(VLOOKUP($B49,Area_EM_00,Seq!I$1,FALSE)),".",VLOOKUP($B49,Area_EM_00,Seq!I$1,FALSE))</f>
        <v>.</v>
      </c>
      <c r="FY49" s="9" t="str">
        <f>IF(ISNA(VLOOKUP($B49,Area_EM_00,Seq!J$1,FALSE)),".",VLOOKUP($B49,Area_EM_00,Seq!J$1,FALSE))</f>
        <v>.</v>
      </c>
      <c r="GA49" s="27"/>
    </row>
    <row r="50" spans="1:183">
      <c r="A50" s="25" t="s">
        <v>2795</v>
      </c>
      <c r="B50" s="26" t="str">
        <f t="shared" si="0"/>
        <v>CapeVerde</v>
      </c>
      <c r="C50" s="27">
        <f>GDP!C$42/10000</f>
        <v>18294194.281532999</v>
      </c>
      <c r="D50" s="27">
        <f>GDP!D$42/10000</f>
        <v>19245492.3841727</v>
      </c>
      <c r="E50" s="27">
        <f>GDP!E$42/10000</f>
        <v>20996832.1911324</v>
      </c>
      <c r="F50" s="27">
        <f>GDP!F$42/10000</f>
        <v>23285486.8999658</v>
      </c>
      <c r="G50" s="27">
        <f>GDP!G$42/10000</f>
        <v>26824880.9087606</v>
      </c>
      <c r="H50" s="27">
        <f>GDP!H$42/10000</f>
        <v>30446239.831443299</v>
      </c>
      <c r="I50" s="27">
        <f>GDP!I$42/10000</f>
        <v>33125508.936610304</v>
      </c>
      <c r="J50" s="27">
        <f>GDP!J$42/10000</f>
        <v>36968067.973257102</v>
      </c>
      <c r="K50" s="27">
        <f>GDP!K$42/10000</f>
        <v>41145459.654235199</v>
      </c>
      <c r="L50" s="27">
        <f>GDP!L$42/10000</f>
        <v>42832423.5000588</v>
      </c>
      <c r="M50" s="27">
        <f>GDP!M$42/10000</f>
        <v>44460055.593061104</v>
      </c>
      <c r="N50" s="27">
        <f>GDP!N$42/10000</f>
        <v>48550380.707622699</v>
      </c>
      <c r="O50" s="27">
        <f>GDP!O$42/10000</f>
        <v>55444534.768105105</v>
      </c>
      <c r="P50" s="27">
        <f>GDP!P$42/10000</f>
        <v>63206769.635639794</v>
      </c>
      <c r="Q50" s="27">
        <f>GDP!Q$42/10000</f>
        <v>71486856.457908601</v>
      </c>
      <c r="R50" s="27">
        <f>GDP!R$42/10000</f>
        <v>79278923.811820701</v>
      </c>
      <c r="S50" s="27">
        <f>GDP!S$42/10000</f>
        <v>87206816.193002701</v>
      </c>
      <c r="T50" s="27">
        <f>GDP!T$42/10000</f>
        <v>95317050.098951995</v>
      </c>
      <c r="U50" s="27">
        <f>GDP!U$42/10000</f>
        <v>102751780.00667</v>
      </c>
      <c r="V50" s="27">
        <f>GDP!V$42/10000</f>
        <v>110560915.287177</v>
      </c>
      <c r="W50" s="27">
        <f>GDP!W$42/10000</f>
        <v>119848032.17129999</v>
      </c>
      <c r="X50" s="27">
        <f>GDP!X$42/10000</f>
        <v>129795418.841518</v>
      </c>
      <c r="Y50" s="27">
        <f>GDP!Y$42/10000</f>
        <v>141606801.95609599</v>
      </c>
      <c r="Z50" s="27">
        <f>GDP!Z$42/10000</f>
        <v>155767482.15170601</v>
      </c>
      <c r="AA50" s="27">
        <f>GDP!AA$42/10000</f>
        <v>171499997.84902799</v>
      </c>
      <c r="AB50" s="27">
        <f>GDP!AB$42/10000</f>
        <v>189335997.62532699</v>
      </c>
      <c r="AC50" s="27">
        <f>GDP!AC$42/10000</f>
        <v>211298973.34986499</v>
      </c>
      <c r="AD50" s="27">
        <f>GDP!AD$42/10000</f>
        <v>238767839.88534701</v>
      </c>
      <c r="AE50" s="27">
        <f>GDP!AE$42/10000</f>
        <v>260256945.47502899</v>
      </c>
      <c r="AF50" s="27">
        <f>GDP!AF$42/10000</f>
        <v>293754553.91439533</v>
      </c>
      <c r="AG50" s="27"/>
      <c r="AH50" s="27" t="str">
        <f>IF(ISNUMBER(VLOOKUP($B50,Area_GDP_80_09,Seq!C$1,FALSE)/10000),VLOOKUP($B50,Area_GDP_80_09,Seq!C$1,FALSE)/10000,".")</f>
        <v>.</v>
      </c>
      <c r="AI50" s="27">
        <f>IF(ISNUMBER(VLOOKUP($B50,Area_GDP_80_09,Seq!D$1,FALSE)/10000),VLOOKUP($B50,Area_GDP_80_09,Seq!D$1,FALSE)/10000,".")</f>
        <v>18327.431697763699</v>
      </c>
      <c r="AJ50" s="27">
        <f>IF(ISNUMBER(VLOOKUP($B50,Area_GDP_80_09,Seq!E$1,FALSE)/10000),VLOOKUP($B50,Area_GDP_80_09,Seq!E$1,FALSE)/10000,".")</f>
        <v>19317.113009442899</v>
      </c>
      <c r="AK50" s="27">
        <f>IF(ISNUMBER(VLOOKUP($B50,Area_GDP_80_09,Seq!F$1,FALSE)/10000),VLOOKUP($B50,Area_GDP_80_09,Seq!F$1,FALSE)/10000,".")</f>
        <v>21403.361214462799</v>
      </c>
      <c r="AL50" s="27">
        <f>IF(ISNUMBER(VLOOKUP($B50,Area_GDP_80_09,Seq!G$1,FALSE)/10000),VLOOKUP($B50,Area_GDP_80_09,Seq!G$1,FALSE)/10000,".")</f>
        <v>23627.170444645399</v>
      </c>
      <c r="AM50" s="27">
        <f>IF(ISNUMBER(VLOOKUP($B50,Area_GDP_80_09,Seq!H$1,FALSE)/10000),VLOOKUP($B50,Area_GDP_80_09,Seq!H$1,FALSE)/10000,".")</f>
        <v>25493.7169097724</v>
      </c>
      <c r="AN50" s="27">
        <f>IF(ISNUMBER(VLOOKUP($B50,Area_GDP_80_09,Seq!I$1,FALSE)/10000),VLOOKUP($B50,Area_GDP_80_09,Seq!I$1,FALSE)/10000,".")</f>
        <v>26131.059832516701</v>
      </c>
      <c r="AO50" s="27">
        <f>IF(ISNUMBER(VLOOKUP($B50,Area_GDP_80_09,Seq!J$1,FALSE)/10000),VLOOKUP($B50,Area_GDP_80_09,Seq!J$1,FALSE)/10000,".")</f>
        <v>26815.385002819799</v>
      </c>
      <c r="AP50" s="27">
        <f>IF(ISNUMBER(VLOOKUP($B50,Area_GDP_80_09,Seq!K$1,FALSE)/10000),VLOOKUP($B50,Area_GDP_80_09,Seq!K$1,FALSE)/10000,".")</f>
        <v>28423.469764961399</v>
      </c>
      <c r="AQ50" s="27">
        <f>IF(ISNUMBER(VLOOKUP($B50,Area_GDP_80_09,Seq!L$1,FALSE)/10000),VLOOKUP($B50,Area_GDP_80_09,Seq!L$1,FALSE)/10000,".")</f>
        <v>30043.303961581398</v>
      </c>
      <c r="AR50" s="27">
        <f>IF(ISNUMBER(VLOOKUP($B50,Area_GDP_80_09,Seq!M$1,FALSE)/10000),VLOOKUP($B50,Area_GDP_80_09,Seq!M$1,FALSE)/10000,".")</f>
        <v>30254.7937821948</v>
      </c>
      <c r="AS50" s="27">
        <f>IF(ISNUMBER(VLOOKUP($B50,Area_GDP_80_09,Seq!N$1,FALSE)/10000),VLOOKUP($B50,Area_GDP_80_09,Seq!N$1,FALSE)/10000,".")</f>
        <v>30682.219155386501</v>
      </c>
      <c r="AT50" s="27">
        <f>IF(ISNUMBER(VLOOKUP($B50,Area_GDP_80_09,Seq!O$1,FALSE)/10000),VLOOKUP($B50,Area_GDP_80_09,Seq!O$1,FALSE)/10000,".")</f>
        <v>31682.826399760099</v>
      </c>
      <c r="AU50" s="27">
        <f>IF(ISNUMBER(VLOOKUP($B50,Area_GDP_80_09,Seq!P$1,FALSE)/10000),VLOOKUP($B50,Area_GDP_80_09,Seq!P$1,FALSE)/10000,".")</f>
        <v>33919.029578077796</v>
      </c>
      <c r="AV50" s="27">
        <f>IF(ISNUMBER(VLOOKUP($B50,Area_GDP_80_09,Seq!Q$1,FALSE)/10000),VLOOKUP($B50,Area_GDP_80_09,Seq!Q$1,FALSE)/10000,".")</f>
        <v>36269.551578348604</v>
      </c>
      <c r="AW50" s="27">
        <f>IF(ISNUMBER(VLOOKUP($B50,Area_GDP_80_09,Seq!R$1,FALSE)/10000),VLOOKUP($B50,Area_GDP_80_09,Seq!R$1,FALSE)/10000,".")</f>
        <v>38988.116674852099</v>
      </c>
      <c r="AX50" s="27">
        <f>IF(ISNUMBER(VLOOKUP($B50,Area_GDP_80_09,Seq!S$1,FALSE)/10000),VLOOKUP($B50,Area_GDP_80_09,Seq!S$1,FALSE)/10000,".")</f>
        <v>40548.7507219564</v>
      </c>
      <c r="AY50" s="27">
        <f>IF(ISNUMBER(VLOOKUP($B50,Area_GDP_80_09,Seq!T$1,FALSE)/10000),VLOOKUP($B50,Area_GDP_80_09,Seq!T$1,FALSE)/10000,".")</f>
        <v>42738.455488612097</v>
      </c>
      <c r="AZ50" s="27">
        <f>IF(ISNUMBER(VLOOKUP($B50,Area_GDP_80_09,Seq!U$1,FALSE)/10000),VLOOKUP($B50,Area_GDP_80_09,Seq!U$1,FALSE)/10000,".")</f>
        <v>45901.101194769399</v>
      </c>
      <c r="BA50" s="27">
        <f>IF(ISNUMBER(VLOOKUP($B50,Area_GDP_80_09,Seq!V$1,FALSE)/10000),VLOOKUP($B50,Area_GDP_80_09,Seq!V$1,FALSE)/10000,".")</f>
        <v>49848.596279002602</v>
      </c>
      <c r="BB50" s="27">
        <f>IF(ISNUMBER(VLOOKUP($B50,Area_GDP_80_09,Seq!W$1,FALSE)/10000),VLOOKUP($B50,Area_GDP_80_09,Seq!W$1,FALSE)/10000,".")</f>
        <v>53138.603189987203</v>
      </c>
      <c r="BC50" s="27">
        <f>IF(ISNUMBER(VLOOKUP($B50,Area_GDP_80_09,Seq!X$1,FALSE)/10000),VLOOKUP($B50,Area_GDP_80_09,Seq!X$1,FALSE)/10000,".")</f>
        <v>55157.870149372604</v>
      </c>
      <c r="BD50" s="27">
        <f>IF(ISNUMBER(VLOOKUP($B50,Area_GDP_80_09,Seq!Y$1,FALSE)/10000),VLOOKUP($B50,Area_GDP_80_09,Seq!Y$1,FALSE)/10000,".")</f>
        <v>57695.132176243809</v>
      </c>
      <c r="BE50" s="27">
        <f>IF(ISNUMBER(VLOOKUP($B50,Area_GDP_80_09,Seq!Z$1,FALSE)/10000),VLOOKUP($B50,Area_GDP_80_09,Seq!Z$1,FALSE)/10000,".")</f>
        <v>61272.230371170903</v>
      </c>
      <c r="BF50" s="27">
        <f>IF(ISNUMBER(VLOOKUP($B50,Area_GDP_80_09,Seq!AA$1,FALSE)/10000),VLOOKUP($B50,Area_GDP_80_09,Seq!AA$1,FALSE)/10000,".")</f>
        <v>60835.6931059001</v>
      </c>
      <c r="BG50" s="27">
        <f>IF(ISNUMBER(VLOOKUP($B50,Area_GDP_80_09,Seq!AB$1,FALSE)/10000),VLOOKUP($B50,Area_GDP_80_09,Seq!AB$1,FALSE)/10000,".")</f>
        <v>68068.857111522491</v>
      </c>
      <c r="BH50" s="27">
        <f>IF(ISNUMBER(VLOOKUP($B50,Area_GDP_80_09,Seq!AC$1,FALSE)/10000),VLOOKUP($B50,Area_GDP_80_09,Seq!AC$1,FALSE)/10000,".")</f>
        <v>72215.646094226599</v>
      </c>
      <c r="BI50" s="27">
        <f>IF(ISNUMBER(VLOOKUP($B50,Area_GDP_80_09,Seq!AD$1,FALSE)/10000),VLOOKUP($B50,Area_GDP_80_09,Seq!AD$1,FALSE)/10000,".")</f>
        <v>76406.89452645561</v>
      </c>
      <c r="BJ50" s="27">
        <f>IF(ISNUMBER(VLOOKUP($B50,Area_GDP_80_09,Seq!AE$1,FALSE)/10000),VLOOKUP($B50,Area_GDP_80_09,Seq!AE$1,FALSE)/10000,".")</f>
        <v>78579.405751389597</v>
      </c>
      <c r="BK50" s="27">
        <f>IF(ISNUMBER(VLOOKUP($B50,Area_GDP_80_09,Seq!AF$1,FALSE)/10000),VLOOKUP($B50,Area_GDP_80_09,Seq!AF$1,FALSE)/10000,".")</f>
        <v>89132.0066914083</v>
      </c>
      <c r="BL50" s="27"/>
      <c r="BM50" s="27"/>
      <c r="BN50" s="27">
        <f>CNPop!A$48</f>
        <v>5.0000000000000001E-3</v>
      </c>
      <c r="BO50" s="27">
        <f>CNPop!B$48</f>
        <v>6.0000000000000001E-3</v>
      </c>
      <c r="BP50" s="27">
        <f>CNPop!C$48</f>
        <v>6.0000000000000001E-3</v>
      </c>
      <c r="BQ50" s="27">
        <f>CNPop!D$48</f>
        <v>7.0000000000000001E-3</v>
      </c>
      <c r="BR50" s="27">
        <f>CNPop!E$48</f>
        <v>7.0000000000000001E-3</v>
      </c>
      <c r="BS50" s="27">
        <f>CNPop!F$48</f>
        <v>8.0000000000000002E-3</v>
      </c>
      <c r="BT50" s="27">
        <f>CNPop!G$48</f>
        <v>8.9999999999999993E-3</v>
      </c>
      <c r="BU50" s="27">
        <f>CNPop!H$48</f>
        <v>0.01</v>
      </c>
      <c r="BV50" s="27">
        <f>CNPop!I$48</f>
        <v>1.0999999999999999E-2</v>
      </c>
      <c r="BW50" s="27">
        <f>CNPop!J$48</f>
        <v>1.2E-2</v>
      </c>
      <c r="BX50" s="27">
        <f>CNPop!K$48</f>
        <v>1.4E-2</v>
      </c>
      <c r="BY50" s="27">
        <f>CNPop!L$48</f>
        <v>1.6E-2</v>
      </c>
      <c r="BZ50" s="27">
        <f>CNPop!M$48</f>
        <v>1.7000000000000001E-2</v>
      </c>
      <c r="CA50" s="27">
        <f>CNPop!N$48</f>
        <v>1.9E-2</v>
      </c>
      <c r="CB50" s="27">
        <f>CNPop!O$48</f>
        <v>2.1000000000000001E-2</v>
      </c>
      <c r="CC50" s="27">
        <f>CNPop!P$48</f>
        <v>2.3E-2</v>
      </c>
      <c r="CD50" s="27">
        <f>CNPop!Q$48</f>
        <v>2.5999999999999999E-2</v>
      </c>
      <c r="CE50" s="27">
        <f>CNPop!R$48</f>
        <v>2.8000000000000001E-2</v>
      </c>
      <c r="CF50" s="27">
        <f>CNPop!S$48</f>
        <v>0.03</v>
      </c>
      <c r="CG50" s="27">
        <f>CNPop!T$48</f>
        <v>3.3000000000000002E-2</v>
      </c>
      <c r="CH50" s="27">
        <f>CNPop!U$48</f>
        <v>3.5999999999999997E-2</v>
      </c>
      <c r="CI50" s="27">
        <f>CNPop!V$48</f>
        <v>3.9E-2</v>
      </c>
      <c r="CJ50" s="27">
        <f>CNPop!W$48</f>
        <v>4.2000000000000003E-2</v>
      </c>
      <c r="CK50" s="27">
        <f>CNPop!X$48</f>
        <v>4.4999999999999998E-2</v>
      </c>
      <c r="CL50" s="27">
        <f>CNPop!Y$48</f>
        <v>4.9000000000000002E-2</v>
      </c>
      <c r="CM50" s="27">
        <f>CNPop!Z$48</f>
        <v>5.1999999999999998E-2</v>
      </c>
      <c r="CN50" s="27">
        <f>CNPop!AA$48</f>
        <v>5.6000000000000001E-2</v>
      </c>
      <c r="CO50" s="27">
        <f>CNPop!AB$48</f>
        <v>0.06</v>
      </c>
      <c r="CP50" s="27">
        <f>CNPop!AC$48</f>
        <v>6.3E-2</v>
      </c>
      <c r="CQ50" s="27"/>
      <c r="CR50" s="27">
        <f t="shared" si="38"/>
        <v>9.3855916427887889E-2</v>
      </c>
      <c r="CS50" s="27">
        <f t="shared" si="39"/>
        <v>9.3855916427887889E-2</v>
      </c>
      <c r="CT50" s="27">
        <f t="shared" si="40"/>
        <v>9.3855916427887889E-2</v>
      </c>
      <c r="CU50" s="27">
        <f t="shared" si="41"/>
        <v>9.3855916427887889E-2</v>
      </c>
      <c r="CV50" s="27">
        <f t="shared" si="42"/>
        <v>9.3855916427887889E-2</v>
      </c>
      <c r="CW50" s="27">
        <f t="shared" si="43"/>
        <v>9.3855916427887889E-2</v>
      </c>
      <c r="CX50" s="27">
        <f t="shared" si="44"/>
        <v>9.3855916427887889E-2</v>
      </c>
      <c r="CY50" s="27">
        <f t="shared" si="45"/>
        <v>9.3855916427887889E-2</v>
      </c>
      <c r="CZ50" s="27">
        <f t="shared" si="46"/>
        <v>9.3855916427887889E-2</v>
      </c>
      <c r="DA50" s="27">
        <f t="shared" si="47"/>
        <v>9.3855916427887889E-2</v>
      </c>
      <c r="DB50" s="27">
        <f t="shared" si="48"/>
        <v>9.3855916427887889E-2</v>
      </c>
      <c r="DC50" s="27">
        <f t="shared" si="49"/>
        <v>9.3855916427887889E-2</v>
      </c>
      <c r="DD50" s="27">
        <f t="shared" si="50"/>
        <v>9.3854444890916391E-2</v>
      </c>
      <c r="DE50" s="27">
        <f t="shared" si="51"/>
        <v>9.3854444890916391E-2</v>
      </c>
      <c r="DF50" s="27">
        <f t="shared" si="52"/>
        <v>9.3854444890916391E-2</v>
      </c>
      <c r="DG50" s="27">
        <f t="shared" si="53"/>
        <v>9.3854444890916391E-2</v>
      </c>
      <c r="DH50" s="27">
        <f t="shared" si="54"/>
        <v>9.3854444890916391E-2</v>
      </c>
      <c r="DI50" s="27">
        <f t="shared" si="55"/>
        <v>9.3854444890916391E-2</v>
      </c>
      <c r="DJ50" s="27">
        <f t="shared" si="56"/>
        <v>9.3854444890916391E-2</v>
      </c>
      <c r="DK50" s="27">
        <f t="shared" si="57"/>
        <v>9.6874775253398174E-2</v>
      </c>
      <c r="DL50" s="27">
        <f t="shared" si="58"/>
        <v>9.9879035289347134E-2</v>
      </c>
      <c r="DM50" s="27">
        <f t="shared" si="59"/>
        <v>0.10256852073971966</v>
      </c>
      <c r="DN50" s="27">
        <f t="shared" si="60"/>
        <v>0.10485016692104349</v>
      </c>
      <c r="DO50" s="27">
        <f t="shared" si="61"/>
        <v>0.10676844563619065</v>
      </c>
      <c r="DP50" s="27">
        <f t="shared" si="62"/>
        <v>0.10834673679014867</v>
      </c>
      <c r="DQ50" s="27">
        <f t="shared" si="63"/>
        <v>0.10964565032527784</v>
      </c>
      <c r="DR50" s="27">
        <f t="shared" si="64"/>
        <v>0.1107211462079524</v>
      </c>
      <c r="DS50" s="27">
        <f t="shared" si="65"/>
        <v>0.11154180148337357</v>
      </c>
      <c r="DT50" s="27">
        <f t="shared" si="36"/>
        <v>0.11207567298745467</v>
      </c>
      <c r="DU50" s="27" t="e">
        <f>IF(ISNA(VLOOKUP(CONCATENATE($B50,".SP.TER.TOTL.IN"),Area_pop_80_09,Seq!B$1,FALSE)),".",VLOOKUP(CONCATENATE($B50,".SP.TER.TOTL.IN"),Area_pop_80_09,Seq!B$1,FALSE)/VLOOKUP(CONCATENATE($B50,".SP.POP.TOTL"),Area_pop_80_09,Seq!B$1,FALSE))</f>
        <v>#VALUE!</v>
      </c>
      <c r="DV50" s="27" t="e">
        <f>IF(ISNA(VLOOKUP(CONCATENATE($B50,".SP.TER.TOTL.IN"),Area_pop_80_09,Seq!C$1,FALSE)),".",VLOOKUP(CONCATENATE($B50,".SP.TER.TOTL.IN"),Area_pop_80_09,Seq!C$1,FALSE)/VLOOKUP(CONCATENATE($B50,".SP.POP.TOTL"),Area_pop_80_09,Seq!C$1,FALSE))</f>
        <v>#VALUE!</v>
      </c>
      <c r="DW50" s="27" t="e">
        <f>IF(ISNA(VLOOKUP(CONCATENATE($B50,".SP.TER.TOTL.IN"),Area_pop_80_09,Seq!D$1,FALSE)),".",VLOOKUP(CONCATENATE($B50,".SP.TER.TOTL.IN"),Area_pop_80_09,Seq!D$1,FALSE)/VLOOKUP(CONCATENATE($B50,".SP.POP.TOTL"),Area_pop_80_09,Seq!D$1,FALSE))</f>
        <v>#VALUE!</v>
      </c>
      <c r="DX50" s="27" t="e">
        <f>IF(ISNA(VLOOKUP(CONCATENATE($B50,".SP.TER.TOTL.IN"),Area_pop_80_09,Seq!E$1,FALSE)),".",VLOOKUP(CONCATENATE($B50,".SP.TER.TOTL.IN"),Area_pop_80_09,Seq!E$1,FALSE)/VLOOKUP(CONCATENATE($B50,".SP.POP.TOTL"),Area_pop_80_09,Seq!E$1,FALSE))</f>
        <v>#VALUE!</v>
      </c>
      <c r="DY50" s="27" t="e">
        <f>IF(ISNA(VLOOKUP(CONCATENATE($B50,".SP.TER.TOTL.IN"),Area_pop_80_09,Seq!F$1,FALSE)),".",VLOOKUP(CONCATENATE($B50,".SP.TER.TOTL.IN"),Area_pop_80_09,Seq!F$1,FALSE)/VLOOKUP(CONCATENATE($B50,".SP.POP.TOTL"),Area_pop_80_09,Seq!F$1,FALSE))</f>
        <v>#VALUE!</v>
      </c>
      <c r="DZ50" s="27" t="e">
        <f>IF(ISNA(VLOOKUP(CONCATENATE($B50,".SP.TER.TOTL.IN"),Area_pop_80_09,Seq!G$1,FALSE)),".",VLOOKUP(CONCATENATE($B50,".SP.TER.TOTL.IN"),Area_pop_80_09,Seq!G$1,FALSE)/VLOOKUP(CONCATENATE($B50,".SP.POP.TOTL"),Area_pop_80_09,Seq!G$1,FALSE))</f>
        <v>#VALUE!</v>
      </c>
      <c r="EA50" s="27" t="e">
        <f>IF(ISNA(VLOOKUP(CONCATENATE($B50,".SP.TER.TOTL.IN"),Area_pop_80_09,Seq!H$1,FALSE)),".",VLOOKUP(CONCATENATE($B50,".SP.TER.TOTL.IN"),Area_pop_80_09,Seq!H$1,FALSE)/VLOOKUP(CONCATENATE($B50,".SP.POP.TOTL"),Area_pop_80_09,Seq!H$1,FALSE))</f>
        <v>#VALUE!</v>
      </c>
      <c r="EB50" s="27" t="e">
        <f>IF(ISNA(VLOOKUP(CONCATENATE($B50,".SP.TER.TOTL.IN"),Area_pop_80_09,Seq!I$1,FALSE)),".",VLOOKUP(CONCATENATE($B50,".SP.TER.TOTL.IN"),Area_pop_80_09,Seq!I$1,FALSE)/VLOOKUP(CONCATENATE($B50,".SP.POP.TOTL"),Area_pop_80_09,Seq!I$1,FALSE))</f>
        <v>#VALUE!</v>
      </c>
      <c r="EC50" s="27" t="e">
        <f>IF(ISNA(VLOOKUP(CONCATENATE($B50,".SP.TER.TOTL.IN"),Area_pop_80_09,Seq!J$1,FALSE)),".",VLOOKUP(CONCATENATE($B50,".SP.TER.TOTL.IN"),Area_pop_80_09,Seq!J$1,FALSE)/VLOOKUP(CONCATENATE($B50,".SP.POP.TOTL"),Area_pop_80_09,Seq!J$1,FALSE))</f>
        <v>#VALUE!</v>
      </c>
      <c r="ED50" s="27" t="e">
        <f>IF(ISNA(VLOOKUP(CONCATENATE($B50,".SP.TER.TOTL.IN"),Area_pop_80_09,Seq!K$1,FALSE)),".",VLOOKUP(CONCATENATE($B50,".SP.TER.TOTL.IN"),Area_pop_80_09,Seq!K$1,FALSE)/VLOOKUP(CONCATENATE($B50,".SP.POP.TOTL"),Area_pop_80_09,Seq!K$1,FALSE))</f>
        <v>#VALUE!</v>
      </c>
      <c r="EE50" s="27" t="e">
        <f>IF(ISNA(VLOOKUP(CONCATENATE($B50,".SP.TER.TOTL.IN"),Area_pop_80_09,Seq!L$1,FALSE)),".",VLOOKUP(CONCATENATE($B50,".SP.TER.TOTL.IN"),Area_pop_80_09,Seq!L$1,FALSE)/VLOOKUP(CONCATENATE($B50,".SP.POP.TOTL"),Area_pop_80_09,Seq!L$1,FALSE))</f>
        <v>#VALUE!</v>
      </c>
      <c r="EF50" s="27">
        <f>IF(ISNA(VLOOKUP(CONCATENATE($B50,".SP.TER.TOTL.IN"),Area_pop_80_09,Seq!M$1,FALSE)),".",VLOOKUP(CONCATENATE($B50,".SP.TER.TOTL.IN"),Area_pop_80_09,Seq!M$1,FALSE)/VLOOKUP(CONCATENATE($B50,".SP.POP.TOTL"),Area_pop_80_09,Seq!M$1,FALSE))</f>
        <v>9.3855916427887889E-2</v>
      </c>
      <c r="EG50" s="27" t="e">
        <f>IF(ISNA(VLOOKUP(CONCATENATE($B50,".SP.TER.TOTL.IN"),Area_pop_80_09,Seq!N$1,FALSE)),".",VLOOKUP(CONCATENATE($B50,".SP.TER.TOTL.IN"),Area_pop_80_09,Seq!N$1,FALSE)/VLOOKUP(CONCATENATE($B50,".SP.POP.TOTL"),Area_pop_80_09,Seq!N$1,FALSE))</f>
        <v>#VALUE!</v>
      </c>
      <c r="EH50" s="27" t="e">
        <f>IF(ISNA(VLOOKUP(CONCATENATE($B50,".SP.TER.TOTL.IN"),Area_pop_80_09,Seq!O$1,FALSE)),".",VLOOKUP(CONCATENATE($B50,".SP.TER.TOTL.IN"),Area_pop_80_09,Seq!O$1,FALSE)/VLOOKUP(CONCATENATE($B50,".SP.POP.TOTL"),Area_pop_80_09,Seq!O$1,FALSE))</f>
        <v>#VALUE!</v>
      </c>
      <c r="EI50" s="27" t="e">
        <f>IF(ISNA(VLOOKUP(CONCATENATE($B50,".SP.TER.TOTL.IN"),Area_pop_80_09,Seq!P$1,FALSE)),".",VLOOKUP(CONCATENATE($B50,".SP.TER.TOTL.IN"),Area_pop_80_09,Seq!P$1,FALSE)/VLOOKUP(CONCATENATE($B50,".SP.POP.TOTL"),Area_pop_80_09,Seq!P$1,FALSE))</f>
        <v>#VALUE!</v>
      </c>
      <c r="EJ50" s="27" t="e">
        <f>IF(ISNA(VLOOKUP(CONCATENATE($B50,".SP.TER.TOTL.IN"),Area_pop_80_09,Seq!Q$1,FALSE)),".",VLOOKUP(CONCATENATE($B50,".SP.TER.TOTL.IN"),Area_pop_80_09,Seq!Q$1,FALSE)/VLOOKUP(CONCATENATE($B50,".SP.POP.TOTL"),Area_pop_80_09,Seq!Q$1,FALSE))</f>
        <v>#VALUE!</v>
      </c>
      <c r="EK50" s="27" t="e">
        <f>IF(ISNA(VLOOKUP(CONCATENATE($B50,".SP.TER.TOTL.IN"),Area_pop_80_09,Seq!R$1,FALSE)),".",VLOOKUP(CONCATENATE($B50,".SP.TER.TOTL.IN"),Area_pop_80_09,Seq!R$1,FALSE)/VLOOKUP(CONCATENATE($B50,".SP.POP.TOTL"),Area_pop_80_09,Seq!R$1,FALSE))</f>
        <v>#VALUE!</v>
      </c>
      <c r="EL50" s="27" t="e">
        <f>IF(ISNA(VLOOKUP(CONCATENATE($B50,".SP.TER.TOTL.IN"),Area_pop_80_09,Seq!S$1,FALSE)),".",VLOOKUP(CONCATENATE($B50,".SP.TER.TOTL.IN"),Area_pop_80_09,Seq!S$1,FALSE)/VLOOKUP(CONCATENATE($B50,".SP.POP.TOTL"),Area_pop_80_09,Seq!S$1,FALSE))</f>
        <v>#VALUE!</v>
      </c>
      <c r="EM50" s="27">
        <f>IF(ISNA(VLOOKUP(CONCATENATE($B50,".SP.TER.TOTL.IN"),Area_pop_80_09,Seq!T$1,FALSE)),".",VLOOKUP(CONCATENATE($B50,".SP.TER.TOTL.IN"),Area_pop_80_09,Seq!T$1,FALSE)/VLOOKUP(CONCATENATE($B50,".SP.POP.TOTL"),Area_pop_80_09,Seq!T$1,FALSE))</f>
        <v>9.3854444890916391E-2</v>
      </c>
      <c r="EN50" s="27">
        <f>IF(ISNA(VLOOKUP(CONCATENATE($B50,".SP.TER.TOTL.IN"),Area_pop_80_09,Seq!U$1,FALSE)),".",VLOOKUP(CONCATENATE($B50,".SP.TER.TOTL.IN"),Area_pop_80_09,Seq!U$1,FALSE)/VLOOKUP(CONCATENATE($B50,".SP.POP.TOTL"),Area_pop_80_09,Seq!U$1,FALSE))</f>
        <v>9.6874775253398174E-2</v>
      </c>
      <c r="EO50" s="27">
        <f>IF(ISNA(VLOOKUP(CONCATENATE($B50,".SP.TER.TOTL.IN"),Area_pop_80_09,Seq!V$1,FALSE)),".",VLOOKUP(CONCATENATE($B50,".SP.TER.TOTL.IN"),Area_pop_80_09,Seq!V$1,FALSE)/VLOOKUP(CONCATENATE($B50,".SP.POP.TOTL"),Area_pop_80_09,Seq!V$1,FALSE))</f>
        <v>9.9879035289347134E-2</v>
      </c>
      <c r="EP50" s="27">
        <f>IF(ISNA(VLOOKUP(CONCATENATE($B50,".SP.TER.TOTL.IN"),Area_pop_80_09,Seq!W$1,FALSE)),".",VLOOKUP(CONCATENATE($B50,".SP.TER.TOTL.IN"),Area_pop_80_09,Seq!W$1,FALSE)/VLOOKUP(CONCATENATE($B50,".SP.POP.TOTL"),Area_pop_80_09,Seq!W$1,FALSE))</f>
        <v>0.10256852073971966</v>
      </c>
      <c r="EQ50" s="27">
        <f>IF(ISNA(VLOOKUP(CONCATENATE($B50,".SP.TER.TOTL.IN"),Area_pop_80_09,Seq!X$1,FALSE)),".",VLOOKUP(CONCATENATE($B50,".SP.TER.TOTL.IN"),Area_pop_80_09,Seq!X$1,FALSE)/VLOOKUP(CONCATENATE($B50,".SP.POP.TOTL"),Area_pop_80_09,Seq!X$1,FALSE))</f>
        <v>0.10485016692104349</v>
      </c>
      <c r="ER50" s="27">
        <f>IF(ISNA(VLOOKUP(CONCATENATE($B50,".SP.TER.TOTL.IN"),Area_pop_80_09,Seq!Y$1,FALSE)),".",VLOOKUP(CONCATENATE($B50,".SP.TER.TOTL.IN"),Area_pop_80_09,Seq!Y$1,FALSE)/VLOOKUP(CONCATENATE($B50,".SP.POP.TOTL"),Area_pop_80_09,Seq!Y$1,FALSE))</f>
        <v>0.10676844563619065</v>
      </c>
      <c r="ES50" s="27">
        <f>IF(ISNA(VLOOKUP(CONCATENATE($B50,".SP.TER.TOTL.IN"),Area_pop_80_09,Seq!Z$1,FALSE)),".",VLOOKUP(CONCATENATE($B50,".SP.TER.TOTL.IN"),Area_pop_80_09,Seq!Z$1,FALSE)/VLOOKUP(CONCATENATE($B50,".SP.POP.TOTL"),Area_pop_80_09,Seq!Z$1,FALSE))</f>
        <v>0.10834673679014867</v>
      </c>
      <c r="ET50" s="27">
        <f>IF(ISNA(VLOOKUP(CONCATENATE($B50,".SP.TER.TOTL.IN"),Area_pop_80_09,Seq!AA$1,FALSE)),".",VLOOKUP(CONCATENATE($B50,".SP.TER.TOTL.IN"),Area_pop_80_09,Seq!AA$1,FALSE)/VLOOKUP(CONCATENATE($B50,".SP.POP.TOTL"),Area_pop_80_09,Seq!AA$1,FALSE))</f>
        <v>0.10964565032527784</v>
      </c>
      <c r="EU50" s="27">
        <f>IF(ISNA(VLOOKUP(CONCATENATE($B50,".SP.TER.TOTL.IN"),Area_pop_80_09,Seq!AB$1,FALSE)),".",VLOOKUP(CONCATENATE($B50,".SP.TER.TOTL.IN"),Area_pop_80_09,Seq!AB$1,FALSE)/VLOOKUP(CONCATENATE($B50,".SP.POP.TOTL"),Area_pop_80_09,Seq!AB$1,FALSE))</f>
        <v>0.1107211462079524</v>
      </c>
      <c r="EV50" s="27">
        <f>IF(ISNA(VLOOKUP(CONCATENATE($B50,".SP.TER.TOTL.IN"),Area_pop_80_09,Seq!AC$1,FALSE)),".",VLOOKUP(CONCATENATE($B50,".SP.TER.TOTL.IN"),Area_pop_80_09,Seq!AC$1,FALSE)/VLOOKUP(CONCATENATE($B50,".SP.POP.TOTL"),Area_pop_80_09,Seq!AC$1,FALSE))</f>
        <v>0.11154180148337357</v>
      </c>
      <c r="EW50" s="27">
        <f>IF(ISNA(VLOOKUP(CONCATENATE($B50,".SP.TER.TOTL.IN"),Area_pop_80_09,Seq!AD$1,FALSE)),".",VLOOKUP(CONCATENATE($B50,".SP.TER.TOTL.IN"),Area_pop_80_09,Seq!AD$1,FALSE)/VLOOKUP(CONCATENATE($B50,".SP.POP.TOTL"),Area_pop_80_09,Seq!AD$1,FALSE))</f>
        <v>0.11207567298745467</v>
      </c>
      <c r="EX50" s="27"/>
      <c r="EY50" s="27"/>
      <c r="EZ50" s="27" t="str">
        <f t="shared" si="66"/>
        <v>.</v>
      </c>
      <c r="FA50" s="27" t="str">
        <f t="shared" si="67"/>
        <v>.</v>
      </c>
      <c r="FB50" s="27" t="str">
        <f t="shared" si="37"/>
        <v>.</v>
      </c>
      <c r="FC50" s="9" t="str">
        <f>IF(VLOOKUP($B50,EM_80!$B$1:$C$201,2,FALSE)&gt;0,VLOOKUP($B50,EM_80!$B$1:$C$201,2,FALSE),".")</f>
        <v>.</v>
      </c>
      <c r="FD50" s="9" t="str">
        <f t="shared" si="68"/>
        <v>.</v>
      </c>
      <c r="FE50" s="9" t="str">
        <f t="shared" si="32"/>
        <v>.</v>
      </c>
      <c r="FF50">
        <f t="shared" si="69"/>
        <v>289232</v>
      </c>
      <c r="FG50">
        <f t="shared" si="70"/>
        <v>354221</v>
      </c>
      <c r="FH50">
        <f t="shared" si="71"/>
        <v>438971</v>
      </c>
      <c r="FJ50" s="9" t="str">
        <f>IF(ISNA(VLOOKUP($B50,Area_EM_90,Seq!C$1,FALSE)),".",VLOOKUP($B50,Area_EM_90,Seq!C$1,FALSE))</f>
        <v>.</v>
      </c>
      <c r="FK50" s="9" t="str">
        <f>IF(ISNA(VLOOKUP($B50,Area_EM_90,Seq!D$1,FALSE)),".",VLOOKUP($B50,Area_EM_90,Seq!D$1,FALSE))</f>
        <v>.</v>
      </c>
      <c r="FL50" s="9" t="str">
        <f>IF(ISNA(VLOOKUP($B50,Area_EM_90,Seq!E$1,FALSE)),".",VLOOKUP($B50,Area_EM_90,Seq!E$1,FALSE))</f>
        <v>.</v>
      </c>
      <c r="FM50" s="9" t="str">
        <f>IF(ISNA(VLOOKUP($B50,Area_EM_90,Seq!F$1,FALSE)),".",VLOOKUP($B50,Area_EM_90,Seq!F$1,FALSE))</f>
        <v>.</v>
      </c>
      <c r="FN50" s="9" t="str">
        <f>IF(ISNA(VLOOKUP($B50,Area_EM_90,Seq!G$1,FALSE)),".",VLOOKUP($B50,Area_EM_90,Seq!G$1,FALSE))</f>
        <v>.</v>
      </c>
      <c r="FO50" s="9" t="str">
        <f>IF(ISNA(VLOOKUP($B50,Area_EM_90,Seq!H$1,FALSE)),".",VLOOKUP($B50,Area_EM_90,Seq!H$1,FALSE))</f>
        <v>.</v>
      </c>
      <c r="FP50" s="9" t="str">
        <f>IF(ISNA(VLOOKUP($B50,Area_EM_90,Seq!I$1,FALSE)),".",VLOOKUP($B50,Area_EM_90,Seq!I$1,FALSE))</f>
        <v>.</v>
      </c>
      <c r="FQ50" s="9" t="str">
        <f>IF(ISNA(VLOOKUP($B50,Area_EM_90,Seq!J$1,FALSE)),".",VLOOKUP($B50,Area_EM_90,Seq!J$1,FALSE))</f>
        <v>.</v>
      </c>
      <c r="FR50" s="9" t="str">
        <f>IF(ISNA(VLOOKUP($B50,Area_EM_00,Seq!C$1,FALSE)),".",VLOOKUP($B50,Area_EM_00,Seq!C$1,FALSE))</f>
        <v>.</v>
      </c>
      <c r="FS50" s="9" t="str">
        <f>IF(ISNA(VLOOKUP($B50,Area_EM_00,Seq!D$1,FALSE)),".",VLOOKUP($B50,Area_EM_00,Seq!D$1,FALSE))</f>
        <v>.</v>
      </c>
      <c r="FT50" s="9" t="str">
        <f>IF(ISNA(VLOOKUP($B50,Area_EM_00,Seq!E$1,FALSE)),".",VLOOKUP($B50,Area_EM_00,Seq!E$1,FALSE))</f>
        <v>.</v>
      </c>
      <c r="FU50" s="9" t="str">
        <f>IF(ISNA(VLOOKUP($B50,Area_EM_00,Seq!F$1,FALSE)),".",VLOOKUP($B50,Area_EM_00,Seq!F$1,FALSE))</f>
        <v>.</v>
      </c>
      <c r="FV50" s="9" t="str">
        <f>IF(ISNA(VLOOKUP($B50,Area_EM_00,Seq!G$1,FALSE)),".",VLOOKUP($B50,Area_EM_00,Seq!G$1,FALSE))</f>
        <v>.</v>
      </c>
      <c r="FW50" s="9" t="str">
        <f>IF(ISNA(VLOOKUP($B50,Area_EM_00,Seq!H$1,FALSE)),".",VLOOKUP($B50,Area_EM_00,Seq!H$1,FALSE))</f>
        <v>.</v>
      </c>
      <c r="FX50" s="9" t="str">
        <f>IF(ISNA(VLOOKUP($B50,Area_EM_00,Seq!I$1,FALSE)),".",VLOOKUP($B50,Area_EM_00,Seq!I$1,FALSE))</f>
        <v>.</v>
      </c>
      <c r="FY50" s="9" t="str">
        <f>IF(ISNA(VLOOKUP($B50,Area_EM_00,Seq!J$1,FALSE)),".",VLOOKUP($B50,Area_EM_00,Seq!J$1,FALSE))</f>
        <v>.</v>
      </c>
      <c r="GA50" s="27"/>
    </row>
    <row r="51" spans="1:183">
      <c r="A51" s="25" t="s">
        <v>2927</v>
      </c>
      <c r="B51" s="26" t="str">
        <f t="shared" si="0"/>
        <v>Congo</v>
      </c>
      <c r="C51" s="27">
        <f>GDP!C$42/10000</f>
        <v>18294194.281532999</v>
      </c>
      <c r="D51" s="27">
        <f>GDP!D$42/10000</f>
        <v>19245492.3841727</v>
      </c>
      <c r="E51" s="27">
        <f>GDP!E$42/10000</f>
        <v>20996832.1911324</v>
      </c>
      <c r="F51" s="27">
        <f>GDP!F$42/10000</f>
        <v>23285486.8999658</v>
      </c>
      <c r="G51" s="27">
        <f>GDP!G$42/10000</f>
        <v>26824880.9087606</v>
      </c>
      <c r="H51" s="27">
        <f>GDP!H$42/10000</f>
        <v>30446239.831443299</v>
      </c>
      <c r="I51" s="27">
        <f>GDP!I$42/10000</f>
        <v>33125508.936610304</v>
      </c>
      <c r="J51" s="27">
        <f>GDP!J$42/10000</f>
        <v>36968067.973257102</v>
      </c>
      <c r="K51" s="27">
        <f>GDP!K$42/10000</f>
        <v>41145459.654235199</v>
      </c>
      <c r="L51" s="27">
        <f>GDP!L$42/10000</f>
        <v>42832423.5000588</v>
      </c>
      <c r="M51" s="27">
        <f>GDP!M$42/10000</f>
        <v>44460055.593061104</v>
      </c>
      <c r="N51" s="27">
        <f>GDP!N$42/10000</f>
        <v>48550380.707622699</v>
      </c>
      <c r="O51" s="27">
        <f>GDP!O$42/10000</f>
        <v>55444534.768105105</v>
      </c>
      <c r="P51" s="27">
        <f>GDP!P$42/10000</f>
        <v>63206769.635639794</v>
      </c>
      <c r="Q51" s="27">
        <f>GDP!Q$42/10000</f>
        <v>71486856.457908601</v>
      </c>
      <c r="R51" s="27">
        <f>GDP!R$42/10000</f>
        <v>79278923.811820701</v>
      </c>
      <c r="S51" s="27">
        <f>GDP!S$42/10000</f>
        <v>87206816.193002701</v>
      </c>
      <c r="T51" s="27">
        <f>GDP!T$42/10000</f>
        <v>95317050.098951995</v>
      </c>
      <c r="U51" s="27">
        <f>GDP!U$42/10000</f>
        <v>102751780.00667</v>
      </c>
      <c r="V51" s="27">
        <f>GDP!V$42/10000</f>
        <v>110560915.287177</v>
      </c>
      <c r="W51" s="27">
        <f>GDP!W$42/10000</f>
        <v>119848032.17129999</v>
      </c>
      <c r="X51" s="27">
        <f>GDP!X$42/10000</f>
        <v>129795418.841518</v>
      </c>
      <c r="Y51" s="27">
        <f>GDP!Y$42/10000</f>
        <v>141606801.95609599</v>
      </c>
      <c r="Z51" s="27">
        <f>GDP!Z$42/10000</f>
        <v>155767482.15170601</v>
      </c>
      <c r="AA51" s="27">
        <f>GDP!AA$42/10000</f>
        <v>171499997.84902799</v>
      </c>
      <c r="AB51" s="27">
        <f>GDP!AB$42/10000</f>
        <v>189335997.62532699</v>
      </c>
      <c r="AC51" s="27">
        <f>GDP!AC$42/10000</f>
        <v>211298973.34986499</v>
      </c>
      <c r="AD51" s="27">
        <f>GDP!AD$42/10000</f>
        <v>238767839.88534701</v>
      </c>
      <c r="AE51" s="27">
        <f>GDP!AE$42/10000</f>
        <v>260256945.47502899</v>
      </c>
      <c r="AF51" s="27">
        <f>GDP!AF$42/10000</f>
        <v>293754553.91439533</v>
      </c>
      <c r="AG51" s="27"/>
      <c r="AH51" s="27">
        <f>IF(ISNUMBER(VLOOKUP($B51,Area_GDP_80_09,Seq!C$1,FALSE)/10000),VLOOKUP($B51,Area_GDP_80_09,Seq!C$1,FALSE)/10000,".")</f>
        <v>174640.85478925001</v>
      </c>
      <c r="AI51" s="27">
        <f>IF(ISNUMBER(VLOOKUP($B51,Area_GDP_80_09,Seq!D$1,FALSE)/10000),VLOOKUP($B51,Area_GDP_80_09,Seq!D$1,FALSE)/10000,".")</f>
        <v>205412.08868825602</v>
      </c>
      <c r="AJ51" s="27">
        <f>IF(ISNUMBER(VLOOKUP($B51,Area_GDP_80_09,Seq!E$1,FALSE)/10000),VLOOKUP($B51,Area_GDP_80_09,Seq!E$1,FALSE)/10000,".")</f>
        <v>253884.617072469</v>
      </c>
      <c r="AK51" s="27">
        <f>IF(ISNUMBER(VLOOKUP($B51,Area_GDP_80_09,Seq!F$1,FALSE)/10000),VLOOKUP($B51,Area_GDP_80_09,Seq!F$1,FALSE)/10000,".")</f>
        <v>268746.92820827098</v>
      </c>
      <c r="AL51" s="27">
        <f>IF(ISNUMBER(VLOOKUP($B51,Area_GDP_80_09,Seq!G$1,FALSE)/10000),VLOOKUP($B51,Area_GDP_80_09,Seq!G$1,FALSE)/10000,".")</f>
        <v>287495.06611679803</v>
      </c>
      <c r="AM51" s="27">
        <f>IF(ISNUMBER(VLOOKUP($B51,Area_GDP_80_09,Seq!H$1,FALSE)/10000),VLOOKUP($B51,Area_GDP_80_09,Seq!H$1,FALSE)/10000,".")</f>
        <v>284086.34965477599</v>
      </c>
      <c r="AN51" s="27">
        <f>IF(ISNUMBER(VLOOKUP($B51,Area_GDP_80_09,Seq!I$1,FALSE)/10000),VLOOKUP($B51,Area_GDP_80_09,Seq!I$1,FALSE)/10000,".")</f>
        <v>264593.68969818699</v>
      </c>
      <c r="AO51" s="27">
        <f>IF(ISNUMBER(VLOOKUP($B51,Area_GDP_80_09,Seq!J$1,FALSE)/10000),VLOOKUP($B51,Area_GDP_80_09,Seq!J$1,FALSE)/10000,".")</f>
        <v>265094.76831222803</v>
      </c>
      <c r="AP51" s="27">
        <f>IF(ISNUMBER(VLOOKUP($B51,Area_GDP_80_09,Seq!K$1,FALSE)/10000),VLOOKUP($B51,Area_GDP_80_09,Seq!K$1,FALSE)/10000,".")</f>
        <v>269777.04028588097</v>
      </c>
      <c r="AQ51" s="27">
        <f>IF(ISNUMBER(VLOOKUP($B51,Area_GDP_80_09,Seq!L$1,FALSE)/10000),VLOOKUP($B51,Area_GDP_80_09,Seq!L$1,FALSE)/10000,".")</f>
        <v>276790.91019338398</v>
      </c>
      <c r="AR51" s="27">
        <f>IF(ISNUMBER(VLOOKUP($B51,Area_GDP_80_09,Seq!M$1,FALSE)/10000),VLOOKUP($B51,Area_GDP_80_09,Seq!M$1,FALSE)/10000,".")</f>
        <v>279558.82916666096</v>
      </c>
      <c r="AS51" s="27">
        <f>IF(ISNUMBER(VLOOKUP($B51,Area_GDP_80_09,Seq!N$1,FALSE)/10000),VLOOKUP($B51,Area_GDP_80_09,Seq!N$1,FALSE)/10000,".")</f>
        <v>286268.24106666003</v>
      </c>
      <c r="AT51" s="27">
        <f>IF(ISNUMBER(VLOOKUP($B51,Area_GDP_80_09,Seq!O$1,FALSE)/10000),VLOOKUP($B51,Area_GDP_80_09,Seq!O$1,FALSE)/10000,".")</f>
        <v>293711.21533439396</v>
      </c>
      <c r="AU51" s="27">
        <f>IF(ISNUMBER(VLOOKUP($B51,Area_GDP_80_09,Seq!P$1,FALSE)/10000),VLOOKUP($B51,Area_GDP_80_09,Seq!P$1,FALSE)/10000,".")</f>
        <v>290774.10318105004</v>
      </c>
      <c r="AV51" s="27">
        <f>IF(ISNUMBER(VLOOKUP($B51,Area_GDP_80_09,Seq!Q$1,FALSE)/10000),VLOOKUP($B51,Area_GDP_80_09,Seq!Q$1,FALSE)/10000,".")</f>
        <v>274781.52750609198</v>
      </c>
      <c r="AW51" s="27">
        <f>IF(ISNUMBER(VLOOKUP($B51,Area_GDP_80_09,Seq!R$1,FALSE)/10000),VLOOKUP($B51,Area_GDP_80_09,Seq!R$1,FALSE)/10000,".")</f>
        <v>285772.78860633605</v>
      </c>
      <c r="AX51" s="27">
        <f>IF(ISNUMBER(VLOOKUP($B51,Area_GDP_80_09,Seq!S$1,FALSE)/10000),VLOOKUP($B51,Area_GDP_80_09,Seq!S$1,FALSE)/10000,".")</f>
        <v>298061.01851640799</v>
      </c>
      <c r="AY51" s="27">
        <f>IF(ISNUMBER(VLOOKUP($B51,Area_GDP_80_09,Seq!T$1,FALSE)/10000),VLOOKUP($B51,Area_GDP_80_09,Seq!T$1,FALSE)/10000,".")</f>
        <v>296272.65240531001</v>
      </c>
      <c r="AZ51" s="27">
        <f>IF(ISNUMBER(VLOOKUP($B51,Area_GDP_80_09,Seq!U$1,FALSE)/10000),VLOOKUP($B51,Area_GDP_80_09,Seq!U$1,FALSE)/10000,".")</f>
        <v>307234.740544306</v>
      </c>
      <c r="BA51" s="27">
        <f>IF(ISNUMBER(VLOOKUP($B51,Area_GDP_80_09,Seq!V$1,FALSE)/10000),VLOOKUP($B51,Area_GDP_80_09,Seq!V$1,FALSE)/10000,".")</f>
        <v>299246.637290154</v>
      </c>
      <c r="BB51" s="27">
        <f>IF(ISNUMBER(VLOOKUP($B51,Area_GDP_80_09,Seq!W$1,FALSE)/10000),VLOOKUP($B51,Area_GDP_80_09,Seq!W$1,FALSE)/10000,".")</f>
        <v>321989.38172420603</v>
      </c>
      <c r="BC51" s="27">
        <f>IF(ISNUMBER(VLOOKUP($B51,Area_GDP_80_09,Seq!X$1,FALSE)/10000),VLOOKUP($B51,Area_GDP_80_09,Seq!X$1,FALSE)/10000,".")</f>
        <v>334224.97822972597</v>
      </c>
      <c r="BD51" s="27">
        <f>IF(ISNUMBER(VLOOKUP($B51,Area_GDP_80_09,Seq!Y$1,FALSE)/10000),VLOOKUP($B51,Area_GDP_80_09,Seq!Y$1,FALSE)/10000,".")</f>
        <v>349599.327228293</v>
      </c>
      <c r="BE51" s="27">
        <f>IF(ISNUMBER(VLOOKUP($B51,Area_GDP_80_09,Seq!Z$1,FALSE)/10000),VLOOKUP($B51,Area_GDP_80_09,Seq!Z$1,FALSE)/10000,".")</f>
        <v>352396.121846119</v>
      </c>
      <c r="BF51" s="27">
        <f>IF(ISNUMBER(VLOOKUP($B51,Area_GDP_80_09,Seq!AA$1,FALSE)/10000),VLOOKUP($B51,Area_GDP_80_09,Seq!AA$1,FALSE)/10000,".")</f>
        <v>364729.98611073301</v>
      </c>
      <c r="BG51" s="27">
        <f>IF(ISNUMBER(VLOOKUP($B51,Area_GDP_80_09,Seq!AB$1,FALSE)/10000),VLOOKUP($B51,Area_GDP_80_09,Seq!AB$1,FALSE)/10000,".")</f>
        <v>392814.19504125998</v>
      </c>
      <c r="BH51" s="27">
        <f>IF(ISNUMBER(VLOOKUP($B51,Area_GDP_80_09,Seq!AC$1,FALSE)/10000),VLOOKUP($B51,Area_GDP_80_09,Seq!AC$1,FALSE)/10000,".")</f>
        <v>417310.08824403299</v>
      </c>
      <c r="BI51" s="27">
        <f>IF(ISNUMBER(VLOOKUP($B51,Area_GDP_80_09,Seq!AD$1,FALSE)/10000),VLOOKUP($B51,Area_GDP_80_09,Seq!AD$1,FALSE)/10000,".")</f>
        <v>410674.85784095299</v>
      </c>
      <c r="BJ51" s="27">
        <f>IF(ISNUMBER(VLOOKUP($B51,Area_GDP_80_09,Seq!AE$1,FALSE)/10000),VLOOKUP($B51,Area_GDP_80_09,Seq!AE$1,FALSE)/10000,".")</f>
        <v>433549.44742269401</v>
      </c>
      <c r="BK51" s="27">
        <f>IF(ISNUMBER(VLOOKUP($B51,Area_GDP_80_09,Seq!AF$1,FALSE)/10000),VLOOKUP($B51,Area_GDP_80_09,Seq!AF$1,FALSE)/10000,".")</f>
        <v>466499.20542681834</v>
      </c>
      <c r="BL51" s="27"/>
      <c r="BM51" s="27"/>
      <c r="BN51" s="27">
        <f>CNPop!A$48</f>
        <v>5.0000000000000001E-3</v>
      </c>
      <c r="BO51" s="27">
        <f>CNPop!B$48</f>
        <v>6.0000000000000001E-3</v>
      </c>
      <c r="BP51" s="27">
        <f>CNPop!C$48</f>
        <v>6.0000000000000001E-3</v>
      </c>
      <c r="BQ51" s="27">
        <f>CNPop!D$48</f>
        <v>7.0000000000000001E-3</v>
      </c>
      <c r="BR51" s="27">
        <f>CNPop!E$48</f>
        <v>7.0000000000000001E-3</v>
      </c>
      <c r="BS51" s="27">
        <f>CNPop!F$48</f>
        <v>8.0000000000000002E-3</v>
      </c>
      <c r="BT51" s="27">
        <f>CNPop!G$48</f>
        <v>8.9999999999999993E-3</v>
      </c>
      <c r="BU51" s="27">
        <f>CNPop!H$48</f>
        <v>0.01</v>
      </c>
      <c r="BV51" s="27">
        <f>CNPop!I$48</f>
        <v>1.0999999999999999E-2</v>
      </c>
      <c r="BW51" s="27">
        <f>CNPop!J$48</f>
        <v>1.2E-2</v>
      </c>
      <c r="BX51" s="27">
        <f>CNPop!K$48</f>
        <v>1.4E-2</v>
      </c>
      <c r="BY51" s="27">
        <f>CNPop!L$48</f>
        <v>1.6E-2</v>
      </c>
      <c r="BZ51" s="27">
        <f>CNPop!M$48</f>
        <v>1.7000000000000001E-2</v>
      </c>
      <c r="CA51" s="27">
        <f>CNPop!N$48</f>
        <v>1.9E-2</v>
      </c>
      <c r="CB51" s="27">
        <f>CNPop!O$48</f>
        <v>2.1000000000000001E-2</v>
      </c>
      <c r="CC51" s="27">
        <f>CNPop!P$48</f>
        <v>2.3E-2</v>
      </c>
      <c r="CD51" s="27">
        <f>CNPop!Q$48</f>
        <v>2.5999999999999999E-2</v>
      </c>
      <c r="CE51" s="27">
        <f>CNPop!R$48</f>
        <v>2.8000000000000001E-2</v>
      </c>
      <c r="CF51" s="27">
        <f>CNPop!S$48</f>
        <v>0.03</v>
      </c>
      <c r="CG51" s="27">
        <f>CNPop!T$48</f>
        <v>3.3000000000000002E-2</v>
      </c>
      <c r="CH51" s="27">
        <f>CNPop!U$48</f>
        <v>3.5999999999999997E-2</v>
      </c>
      <c r="CI51" s="27">
        <f>CNPop!V$48</f>
        <v>3.9E-2</v>
      </c>
      <c r="CJ51" s="27">
        <f>CNPop!W$48</f>
        <v>4.2000000000000003E-2</v>
      </c>
      <c r="CK51" s="27">
        <f>CNPop!X$48</f>
        <v>4.4999999999999998E-2</v>
      </c>
      <c r="CL51" s="27">
        <f>CNPop!Y$48</f>
        <v>4.9000000000000002E-2</v>
      </c>
      <c r="CM51" s="27">
        <f>CNPop!Z$48</f>
        <v>5.1999999999999998E-2</v>
      </c>
      <c r="CN51" s="27">
        <f>CNPop!AA$48</f>
        <v>5.6000000000000001E-2</v>
      </c>
      <c r="CO51" s="27">
        <f>CNPop!AB$48</f>
        <v>0.06</v>
      </c>
      <c r="CP51" s="27">
        <f>CNPop!AC$48</f>
        <v>6.3E-2</v>
      </c>
      <c r="CQ51" s="27"/>
      <c r="CR51" s="27">
        <f t="shared" si="38"/>
        <v>8.9664859201755764E-2</v>
      </c>
      <c r="CS51" s="27">
        <f t="shared" si="39"/>
        <v>8.9664859201755764E-2</v>
      </c>
      <c r="CT51" s="27">
        <f t="shared" si="40"/>
        <v>8.9664859201755764E-2</v>
      </c>
      <c r="CU51" s="27">
        <f t="shared" si="41"/>
        <v>8.9664859201755764E-2</v>
      </c>
      <c r="CV51" s="27">
        <f t="shared" si="42"/>
        <v>8.9664859201755764E-2</v>
      </c>
      <c r="CW51" s="27">
        <f t="shared" si="43"/>
        <v>8.9664859201755764E-2</v>
      </c>
      <c r="CX51" s="27">
        <f t="shared" si="44"/>
        <v>8.9664859201755764E-2</v>
      </c>
      <c r="CY51" s="27">
        <f t="shared" si="45"/>
        <v>8.9664859201755764E-2</v>
      </c>
      <c r="CZ51" s="27">
        <f t="shared" si="46"/>
        <v>8.9664859201755764E-2</v>
      </c>
      <c r="DA51" s="27">
        <f t="shared" si="47"/>
        <v>8.9664859201755764E-2</v>
      </c>
      <c r="DB51" s="27">
        <f t="shared" si="48"/>
        <v>8.9664859201755764E-2</v>
      </c>
      <c r="DC51" s="27">
        <f t="shared" si="49"/>
        <v>8.9664859201755764E-2</v>
      </c>
      <c r="DD51" s="27">
        <f t="shared" si="50"/>
        <v>9.533952498774817E-2</v>
      </c>
      <c r="DE51" s="27">
        <f t="shared" si="51"/>
        <v>9.533952498774817E-2</v>
      </c>
      <c r="DF51" s="27">
        <f t="shared" si="52"/>
        <v>9.533952498774817E-2</v>
      </c>
      <c r="DG51" s="27">
        <f t="shared" si="53"/>
        <v>9.533952498774817E-2</v>
      </c>
      <c r="DH51" s="27">
        <f t="shared" si="54"/>
        <v>9.533952498774817E-2</v>
      </c>
      <c r="DI51" s="27">
        <f t="shared" si="55"/>
        <v>9.533952498774817E-2</v>
      </c>
      <c r="DJ51" s="27">
        <f t="shared" si="56"/>
        <v>9.533952498774817E-2</v>
      </c>
      <c r="DK51" s="27">
        <f t="shared" si="57"/>
        <v>9.5878569819029424E-2</v>
      </c>
      <c r="DL51" s="27">
        <f t="shared" si="58"/>
        <v>9.6299202637581585E-2</v>
      </c>
      <c r="DM51" s="27">
        <f t="shared" si="59"/>
        <v>9.666440456879323E-2</v>
      </c>
      <c r="DN51" s="27">
        <f t="shared" si="60"/>
        <v>9.7097488410710572E-2</v>
      </c>
      <c r="DO51" s="27">
        <f t="shared" si="61"/>
        <v>9.7639544536886849E-2</v>
      </c>
      <c r="DP51" s="27">
        <f t="shared" si="62"/>
        <v>9.8262164132734239E-2</v>
      </c>
      <c r="DQ51" s="27">
        <f t="shared" si="63"/>
        <v>9.8820073674419473E-2</v>
      </c>
      <c r="DR51" s="27">
        <f t="shared" si="64"/>
        <v>9.9195283632901546E-2</v>
      </c>
      <c r="DS51" s="27">
        <f t="shared" si="65"/>
        <v>9.9265158309878199E-2</v>
      </c>
      <c r="DT51" s="27">
        <f t="shared" si="36"/>
        <v>9.9031797279893072E-2</v>
      </c>
      <c r="DU51" s="27" t="e">
        <f>IF(ISNA(VLOOKUP(CONCATENATE($B51,".SP.TER.TOTL.IN"),Area_pop_80_09,Seq!B$1,FALSE)),".",VLOOKUP(CONCATENATE($B51,".SP.TER.TOTL.IN"),Area_pop_80_09,Seq!B$1,FALSE)/VLOOKUP(CONCATENATE($B51,".SP.POP.TOTL"),Area_pop_80_09,Seq!B$1,FALSE))</f>
        <v>#VALUE!</v>
      </c>
      <c r="DV51" s="27" t="e">
        <f>IF(ISNA(VLOOKUP(CONCATENATE($B51,".SP.TER.TOTL.IN"),Area_pop_80_09,Seq!C$1,FALSE)),".",VLOOKUP(CONCATENATE($B51,".SP.TER.TOTL.IN"),Area_pop_80_09,Seq!C$1,FALSE)/VLOOKUP(CONCATENATE($B51,".SP.POP.TOTL"),Area_pop_80_09,Seq!C$1,FALSE))</f>
        <v>#VALUE!</v>
      </c>
      <c r="DW51" s="27" t="e">
        <f>IF(ISNA(VLOOKUP(CONCATENATE($B51,".SP.TER.TOTL.IN"),Area_pop_80_09,Seq!D$1,FALSE)),".",VLOOKUP(CONCATENATE($B51,".SP.TER.TOTL.IN"),Area_pop_80_09,Seq!D$1,FALSE)/VLOOKUP(CONCATENATE($B51,".SP.POP.TOTL"),Area_pop_80_09,Seq!D$1,FALSE))</f>
        <v>#VALUE!</v>
      </c>
      <c r="DX51" s="27" t="e">
        <f>IF(ISNA(VLOOKUP(CONCATENATE($B51,".SP.TER.TOTL.IN"),Area_pop_80_09,Seq!E$1,FALSE)),".",VLOOKUP(CONCATENATE($B51,".SP.TER.TOTL.IN"),Area_pop_80_09,Seq!E$1,FALSE)/VLOOKUP(CONCATENATE($B51,".SP.POP.TOTL"),Area_pop_80_09,Seq!E$1,FALSE))</f>
        <v>#VALUE!</v>
      </c>
      <c r="DY51" s="27" t="e">
        <f>IF(ISNA(VLOOKUP(CONCATENATE($B51,".SP.TER.TOTL.IN"),Area_pop_80_09,Seq!F$1,FALSE)),".",VLOOKUP(CONCATENATE($B51,".SP.TER.TOTL.IN"),Area_pop_80_09,Seq!F$1,FALSE)/VLOOKUP(CONCATENATE($B51,".SP.POP.TOTL"),Area_pop_80_09,Seq!F$1,FALSE))</f>
        <v>#VALUE!</v>
      </c>
      <c r="DZ51" s="27" t="e">
        <f>IF(ISNA(VLOOKUP(CONCATENATE($B51,".SP.TER.TOTL.IN"),Area_pop_80_09,Seq!G$1,FALSE)),".",VLOOKUP(CONCATENATE($B51,".SP.TER.TOTL.IN"),Area_pop_80_09,Seq!G$1,FALSE)/VLOOKUP(CONCATENATE($B51,".SP.POP.TOTL"),Area_pop_80_09,Seq!G$1,FALSE))</f>
        <v>#VALUE!</v>
      </c>
      <c r="EA51" s="27" t="e">
        <f>IF(ISNA(VLOOKUP(CONCATENATE($B51,".SP.TER.TOTL.IN"),Area_pop_80_09,Seq!H$1,FALSE)),".",VLOOKUP(CONCATENATE($B51,".SP.TER.TOTL.IN"),Area_pop_80_09,Seq!H$1,FALSE)/VLOOKUP(CONCATENATE($B51,".SP.POP.TOTL"),Area_pop_80_09,Seq!H$1,FALSE))</f>
        <v>#VALUE!</v>
      </c>
      <c r="EB51" s="27" t="e">
        <f>IF(ISNA(VLOOKUP(CONCATENATE($B51,".SP.TER.TOTL.IN"),Area_pop_80_09,Seq!I$1,FALSE)),".",VLOOKUP(CONCATENATE($B51,".SP.TER.TOTL.IN"),Area_pop_80_09,Seq!I$1,FALSE)/VLOOKUP(CONCATENATE($B51,".SP.POP.TOTL"),Area_pop_80_09,Seq!I$1,FALSE))</f>
        <v>#VALUE!</v>
      </c>
      <c r="EC51" s="27" t="e">
        <f>IF(ISNA(VLOOKUP(CONCATENATE($B51,".SP.TER.TOTL.IN"),Area_pop_80_09,Seq!J$1,FALSE)),".",VLOOKUP(CONCATENATE($B51,".SP.TER.TOTL.IN"),Area_pop_80_09,Seq!J$1,FALSE)/VLOOKUP(CONCATENATE($B51,".SP.POP.TOTL"),Area_pop_80_09,Seq!J$1,FALSE))</f>
        <v>#VALUE!</v>
      </c>
      <c r="ED51" s="27" t="e">
        <f>IF(ISNA(VLOOKUP(CONCATENATE($B51,".SP.TER.TOTL.IN"),Area_pop_80_09,Seq!K$1,FALSE)),".",VLOOKUP(CONCATENATE($B51,".SP.TER.TOTL.IN"),Area_pop_80_09,Seq!K$1,FALSE)/VLOOKUP(CONCATENATE($B51,".SP.POP.TOTL"),Area_pop_80_09,Seq!K$1,FALSE))</f>
        <v>#VALUE!</v>
      </c>
      <c r="EE51" s="27" t="e">
        <f>IF(ISNA(VLOOKUP(CONCATENATE($B51,".SP.TER.TOTL.IN"),Area_pop_80_09,Seq!L$1,FALSE)),".",VLOOKUP(CONCATENATE($B51,".SP.TER.TOTL.IN"),Area_pop_80_09,Seq!L$1,FALSE)/VLOOKUP(CONCATENATE($B51,".SP.POP.TOTL"),Area_pop_80_09,Seq!L$1,FALSE))</f>
        <v>#VALUE!</v>
      </c>
      <c r="EF51" s="27">
        <f>IF(ISNA(VLOOKUP(CONCATENATE($B51,".SP.TER.TOTL.IN"),Area_pop_80_09,Seq!M$1,FALSE)),".",VLOOKUP(CONCATENATE($B51,".SP.TER.TOTL.IN"),Area_pop_80_09,Seq!M$1,FALSE)/VLOOKUP(CONCATENATE($B51,".SP.POP.TOTL"),Area_pop_80_09,Seq!M$1,FALSE))</f>
        <v>8.9664859201755764E-2</v>
      </c>
      <c r="EG51" s="27" t="e">
        <f>IF(ISNA(VLOOKUP(CONCATENATE($B51,".SP.TER.TOTL.IN"),Area_pop_80_09,Seq!N$1,FALSE)),".",VLOOKUP(CONCATENATE($B51,".SP.TER.TOTL.IN"),Area_pop_80_09,Seq!N$1,FALSE)/VLOOKUP(CONCATENATE($B51,".SP.POP.TOTL"),Area_pop_80_09,Seq!N$1,FALSE))</f>
        <v>#VALUE!</v>
      </c>
      <c r="EH51" s="27" t="e">
        <f>IF(ISNA(VLOOKUP(CONCATENATE($B51,".SP.TER.TOTL.IN"),Area_pop_80_09,Seq!O$1,FALSE)),".",VLOOKUP(CONCATENATE($B51,".SP.TER.TOTL.IN"),Area_pop_80_09,Seq!O$1,FALSE)/VLOOKUP(CONCATENATE($B51,".SP.POP.TOTL"),Area_pop_80_09,Seq!O$1,FALSE))</f>
        <v>#VALUE!</v>
      </c>
      <c r="EI51" s="27" t="e">
        <f>IF(ISNA(VLOOKUP(CONCATENATE($B51,".SP.TER.TOTL.IN"),Area_pop_80_09,Seq!P$1,FALSE)),".",VLOOKUP(CONCATENATE($B51,".SP.TER.TOTL.IN"),Area_pop_80_09,Seq!P$1,FALSE)/VLOOKUP(CONCATENATE($B51,".SP.POP.TOTL"),Area_pop_80_09,Seq!P$1,FALSE))</f>
        <v>#VALUE!</v>
      </c>
      <c r="EJ51" s="27" t="e">
        <f>IF(ISNA(VLOOKUP(CONCATENATE($B51,".SP.TER.TOTL.IN"),Area_pop_80_09,Seq!Q$1,FALSE)),".",VLOOKUP(CONCATENATE($B51,".SP.TER.TOTL.IN"),Area_pop_80_09,Seq!Q$1,FALSE)/VLOOKUP(CONCATENATE($B51,".SP.POP.TOTL"),Area_pop_80_09,Seq!Q$1,FALSE))</f>
        <v>#VALUE!</v>
      </c>
      <c r="EK51" s="27" t="e">
        <f>IF(ISNA(VLOOKUP(CONCATENATE($B51,".SP.TER.TOTL.IN"),Area_pop_80_09,Seq!R$1,FALSE)),".",VLOOKUP(CONCATENATE($B51,".SP.TER.TOTL.IN"),Area_pop_80_09,Seq!R$1,FALSE)/VLOOKUP(CONCATENATE($B51,".SP.POP.TOTL"),Area_pop_80_09,Seq!R$1,FALSE))</f>
        <v>#VALUE!</v>
      </c>
      <c r="EL51" s="27" t="e">
        <f>IF(ISNA(VLOOKUP(CONCATENATE($B51,".SP.TER.TOTL.IN"),Area_pop_80_09,Seq!S$1,FALSE)),".",VLOOKUP(CONCATENATE($B51,".SP.TER.TOTL.IN"),Area_pop_80_09,Seq!S$1,FALSE)/VLOOKUP(CONCATENATE($B51,".SP.POP.TOTL"),Area_pop_80_09,Seq!S$1,FALSE))</f>
        <v>#VALUE!</v>
      </c>
      <c r="EM51" s="27">
        <f>IF(ISNA(VLOOKUP(CONCATENATE($B51,".SP.TER.TOTL.IN"),Area_pop_80_09,Seq!T$1,FALSE)),".",VLOOKUP(CONCATENATE($B51,".SP.TER.TOTL.IN"),Area_pop_80_09,Seq!T$1,FALSE)/VLOOKUP(CONCATENATE($B51,".SP.POP.TOTL"),Area_pop_80_09,Seq!T$1,FALSE))</f>
        <v>9.533952498774817E-2</v>
      </c>
      <c r="EN51" s="27">
        <f>IF(ISNA(VLOOKUP(CONCATENATE($B51,".SP.TER.TOTL.IN"),Area_pop_80_09,Seq!U$1,FALSE)),".",VLOOKUP(CONCATENATE($B51,".SP.TER.TOTL.IN"),Area_pop_80_09,Seq!U$1,FALSE)/VLOOKUP(CONCATENATE($B51,".SP.POP.TOTL"),Area_pop_80_09,Seq!U$1,FALSE))</f>
        <v>9.5878569819029424E-2</v>
      </c>
      <c r="EO51" s="27">
        <f>IF(ISNA(VLOOKUP(CONCATENATE($B51,".SP.TER.TOTL.IN"),Area_pop_80_09,Seq!V$1,FALSE)),".",VLOOKUP(CONCATENATE($B51,".SP.TER.TOTL.IN"),Area_pop_80_09,Seq!V$1,FALSE)/VLOOKUP(CONCATENATE($B51,".SP.POP.TOTL"),Area_pop_80_09,Seq!V$1,FALSE))</f>
        <v>9.6299202637581585E-2</v>
      </c>
      <c r="EP51" s="27">
        <f>IF(ISNA(VLOOKUP(CONCATENATE($B51,".SP.TER.TOTL.IN"),Area_pop_80_09,Seq!W$1,FALSE)),".",VLOOKUP(CONCATENATE($B51,".SP.TER.TOTL.IN"),Area_pop_80_09,Seq!W$1,FALSE)/VLOOKUP(CONCATENATE($B51,".SP.POP.TOTL"),Area_pop_80_09,Seq!W$1,FALSE))</f>
        <v>9.666440456879323E-2</v>
      </c>
      <c r="EQ51" s="27">
        <f>IF(ISNA(VLOOKUP(CONCATENATE($B51,".SP.TER.TOTL.IN"),Area_pop_80_09,Seq!X$1,FALSE)),".",VLOOKUP(CONCATENATE($B51,".SP.TER.TOTL.IN"),Area_pop_80_09,Seq!X$1,FALSE)/VLOOKUP(CONCATENATE($B51,".SP.POP.TOTL"),Area_pop_80_09,Seq!X$1,FALSE))</f>
        <v>9.7097488410710572E-2</v>
      </c>
      <c r="ER51" s="27">
        <f>IF(ISNA(VLOOKUP(CONCATENATE($B51,".SP.TER.TOTL.IN"),Area_pop_80_09,Seq!Y$1,FALSE)),".",VLOOKUP(CONCATENATE($B51,".SP.TER.TOTL.IN"),Area_pop_80_09,Seq!Y$1,FALSE)/VLOOKUP(CONCATENATE($B51,".SP.POP.TOTL"),Area_pop_80_09,Seq!Y$1,FALSE))</f>
        <v>9.7639544536886849E-2</v>
      </c>
      <c r="ES51" s="27">
        <f>IF(ISNA(VLOOKUP(CONCATENATE($B51,".SP.TER.TOTL.IN"),Area_pop_80_09,Seq!Z$1,FALSE)),".",VLOOKUP(CONCATENATE($B51,".SP.TER.TOTL.IN"),Area_pop_80_09,Seq!Z$1,FALSE)/VLOOKUP(CONCATENATE($B51,".SP.POP.TOTL"),Area_pop_80_09,Seq!Z$1,FALSE))</f>
        <v>9.8262164132734239E-2</v>
      </c>
      <c r="ET51" s="27">
        <f>IF(ISNA(VLOOKUP(CONCATENATE($B51,".SP.TER.TOTL.IN"),Area_pop_80_09,Seq!AA$1,FALSE)),".",VLOOKUP(CONCATENATE($B51,".SP.TER.TOTL.IN"),Area_pop_80_09,Seq!AA$1,FALSE)/VLOOKUP(CONCATENATE($B51,".SP.POP.TOTL"),Area_pop_80_09,Seq!AA$1,FALSE))</f>
        <v>9.8820073674419473E-2</v>
      </c>
      <c r="EU51" s="27">
        <f>IF(ISNA(VLOOKUP(CONCATENATE($B51,".SP.TER.TOTL.IN"),Area_pop_80_09,Seq!AB$1,FALSE)),".",VLOOKUP(CONCATENATE($B51,".SP.TER.TOTL.IN"),Area_pop_80_09,Seq!AB$1,FALSE)/VLOOKUP(CONCATENATE($B51,".SP.POP.TOTL"),Area_pop_80_09,Seq!AB$1,FALSE))</f>
        <v>9.9195283632901546E-2</v>
      </c>
      <c r="EV51" s="27">
        <f>IF(ISNA(VLOOKUP(CONCATENATE($B51,".SP.TER.TOTL.IN"),Area_pop_80_09,Seq!AC$1,FALSE)),".",VLOOKUP(CONCATENATE($B51,".SP.TER.TOTL.IN"),Area_pop_80_09,Seq!AC$1,FALSE)/VLOOKUP(CONCATENATE($B51,".SP.POP.TOTL"),Area_pop_80_09,Seq!AC$1,FALSE))</f>
        <v>9.9265158309878199E-2</v>
      </c>
      <c r="EW51" s="27">
        <f>IF(ISNA(VLOOKUP(CONCATENATE($B51,".SP.TER.TOTL.IN"),Area_pop_80_09,Seq!AD$1,FALSE)),".",VLOOKUP(CONCATENATE($B51,".SP.TER.TOTL.IN"),Area_pop_80_09,Seq!AD$1,FALSE)/VLOOKUP(CONCATENATE($B51,".SP.POP.TOTL"),Area_pop_80_09,Seq!AD$1,FALSE))</f>
        <v>9.9031797279893072E-2</v>
      </c>
      <c r="EX51" s="27"/>
      <c r="EY51" s="27"/>
      <c r="EZ51" s="27" t="str">
        <f t="shared" si="66"/>
        <v>.</v>
      </c>
      <c r="FA51" s="27" t="str">
        <f t="shared" si="67"/>
        <v>.</v>
      </c>
      <c r="FB51" s="27" t="str">
        <f t="shared" si="37"/>
        <v>.</v>
      </c>
      <c r="FC51" s="9" t="str">
        <f>IF(VLOOKUP($B51,EM_80!$B$1:$C$201,2,FALSE)&gt;0,VLOOKUP($B51,EM_80!$B$1:$C$201,2,FALSE),".")</f>
        <v>.</v>
      </c>
      <c r="FD51" s="9" t="str">
        <f t="shared" si="68"/>
        <v>.</v>
      </c>
      <c r="FE51" s="9" t="str">
        <f t="shared" si="32"/>
        <v>.</v>
      </c>
      <c r="FF51">
        <f t="shared" si="69"/>
        <v>1814824</v>
      </c>
      <c r="FG51">
        <f t="shared" si="70"/>
        <v>2446482</v>
      </c>
      <c r="FH51">
        <f t="shared" si="71"/>
        <v>3035508</v>
      </c>
      <c r="FJ51" s="9" t="str">
        <f>IF(ISNA(VLOOKUP($B51,Area_EM_90,Seq!C$1,FALSE)),".",VLOOKUP($B51,Area_EM_90,Seq!C$1,FALSE))</f>
        <v>.</v>
      </c>
      <c r="FK51" s="9" t="str">
        <f>IF(ISNA(VLOOKUP($B51,Area_EM_90,Seq!D$1,FALSE)),".",VLOOKUP($B51,Area_EM_90,Seq!D$1,FALSE))</f>
        <v>.</v>
      </c>
      <c r="FL51" s="9" t="str">
        <f>IF(ISNA(VLOOKUP($B51,Area_EM_90,Seq!E$1,FALSE)),".",VLOOKUP($B51,Area_EM_90,Seq!E$1,FALSE))</f>
        <v>.</v>
      </c>
      <c r="FM51" s="9" t="str">
        <f>IF(ISNA(VLOOKUP($B51,Area_EM_90,Seq!F$1,FALSE)),".",VLOOKUP($B51,Area_EM_90,Seq!F$1,FALSE))</f>
        <v>.</v>
      </c>
      <c r="FN51" s="9" t="str">
        <f>IF(ISNA(VLOOKUP($B51,Area_EM_90,Seq!G$1,FALSE)),".",VLOOKUP($B51,Area_EM_90,Seq!G$1,FALSE))</f>
        <v>.</v>
      </c>
      <c r="FO51" s="9" t="str">
        <f>IF(ISNA(VLOOKUP($B51,Area_EM_90,Seq!H$1,FALSE)),".",VLOOKUP($B51,Area_EM_90,Seq!H$1,FALSE))</f>
        <v>.</v>
      </c>
      <c r="FP51" s="9" t="str">
        <f>IF(ISNA(VLOOKUP($B51,Area_EM_90,Seq!I$1,FALSE)),".",VLOOKUP($B51,Area_EM_90,Seq!I$1,FALSE))</f>
        <v>.</v>
      </c>
      <c r="FQ51" s="9" t="str">
        <f>IF(ISNA(VLOOKUP($B51,Area_EM_90,Seq!J$1,FALSE)),".",VLOOKUP($B51,Area_EM_90,Seq!J$1,FALSE))</f>
        <v>.</v>
      </c>
      <c r="FR51" s="9" t="str">
        <f>IF(ISNA(VLOOKUP($B51,Area_EM_00,Seq!C$1,FALSE)),".",VLOOKUP($B51,Area_EM_00,Seq!C$1,FALSE))</f>
        <v>.</v>
      </c>
      <c r="FS51" s="9" t="str">
        <f>IF(ISNA(VLOOKUP($B51,Area_EM_00,Seq!D$1,FALSE)),".",VLOOKUP($B51,Area_EM_00,Seq!D$1,FALSE))</f>
        <v>.</v>
      </c>
      <c r="FT51" s="9" t="str">
        <f>IF(ISNA(VLOOKUP($B51,Area_EM_00,Seq!E$1,FALSE)),".",VLOOKUP($B51,Area_EM_00,Seq!E$1,FALSE))</f>
        <v>.</v>
      </c>
      <c r="FU51" s="9" t="str">
        <f>IF(ISNA(VLOOKUP($B51,Area_EM_00,Seq!F$1,FALSE)),".",VLOOKUP($B51,Area_EM_00,Seq!F$1,FALSE))</f>
        <v>.</v>
      </c>
      <c r="FV51" s="9" t="str">
        <f>IF(ISNA(VLOOKUP($B51,Area_EM_00,Seq!G$1,FALSE)),".",VLOOKUP($B51,Area_EM_00,Seq!G$1,FALSE))</f>
        <v>.</v>
      </c>
      <c r="FW51" s="9" t="str">
        <f>IF(ISNA(VLOOKUP($B51,Area_EM_00,Seq!H$1,FALSE)),".",VLOOKUP($B51,Area_EM_00,Seq!H$1,FALSE))</f>
        <v>.</v>
      </c>
      <c r="FX51" s="9" t="str">
        <f>IF(ISNA(VLOOKUP($B51,Area_EM_00,Seq!I$1,FALSE)),".",VLOOKUP($B51,Area_EM_00,Seq!I$1,FALSE))</f>
        <v>.</v>
      </c>
      <c r="FY51" s="9" t="str">
        <f>IF(ISNA(VLOOKUP($B51,Area_EM_00,Seq!J$1,FALSE)),".",VLOOKUP($B51,Area_EM_00,Seq!J$1,FALSE))</f>
        <v>.</v>
      </c>
      <c r="GA51" s="27"/>
    </row>
    <row r="52" spans="1:183">
      <c r="A52" s="25" t="s">
        <v>2797</v>
      </c>
      <c r="B52" s="26" t="str">
        <f t="shared" si="0"/>
        <v>Djibouti</v>
      </c>
      <c r="C52" s="27">
        <f>GDP!C$42/10000</f>
        <v>18294194.281532999</v>
      </c>
      <c r="D52" s="27">
        <f>GDP!D$42/10000</f>
        <v>19245492.3841727</v>
      </c>
      <c r="E52" s="27">
        <f>GDP!E$42/10000</f>
        <v>20996832.1911324</v>
      </c>
      <c r="F52" s="27">
        <f>GDP!F$42/10000</f>
        <v>23285486.8999658</v>
      </c>
      <c r="G52" s="27">
        <f>GDP!G$42/10000</f>
        <v>26824880.9087606</v>
      </c>
      <c r="H52" s="27">
        <f>GDP!H$42/10000</f>
        <v>30446239.831443299</v>
      </c>
      <c r="I52" s="27">
        <f>GDP!I$42/10000</f>
        <v>33125508.936610304</v>
      </c>
      <c r="J52" s="27">
        <f>GDP!J$42/10000</f>
        <v>36968067.973257102</v>
      </c>
      <c r="K52" s="27">
        <f>GDP!K$42/10000</f>
        <v>41145459.654235199</v>
      </c>
      <c r="L52" s="27">
        <f>GDP!L$42/10000</f>
        <v>42832423.5000588</v>
      </c>
      <c r="M52" s="27">
        <f>GDP!M$42/10000</f>
        <v>44460055.593061104</v>
      </c>
      <c r="N52" s="27">
        <f>GDP!N$42/10000</f>
        <v>48550380.707622699</v>
      </c>
      <c r="O52" s="27">
        <f>GDP!O$42/10000</f>
        <v>55444534.768105105</v>
      </c>
      <c r="P52" s="27">
        <f>GDP!P$42/10000</f>
        <v>63206769.635639794</v>
      </c>
      <c r="Q52" s="27">
        <f>GDP!Q$42/10000</f>
        <v>71486856.457908601</v>
      </c>
      <c r="R52" s="27">
        <f>GDP!R$42/10000</f>
        <v>79278923.811820701</v>
      </c>
      <c r="S52" s="27">
        <f>GDP!S$42/10000</f>
        <v>87206816.193002701</v>
      </c>
      <c r="T52" s="27">
        <f>GDP!T$42/10000</f>
        <v>95317050.098951995</v>
      </c>
      <c r="U52" s="27">
        <f>GDP!U$42/10000</f>
        <v>102751780.00667</v>
      </c>
      <c r="V52" s="27">
        <f>GDP!V$42/10000</f>
        <v>110560915.287177</v>
      </c>
      <c r="W52" s="27">
        <f>GDP!W$42/10000</f>
        <v>119848032.17129999</v>
      </c>
      <c r="X52" s="27">
        <f>GDP!X$42/10000</f>
        <v>129795418.841518</v>
      </c>
      <c r="Y52" s="27">
        <f>GDP!Y$42/10000</f>
        <v>141606801.95609599</v>
      </c>
      <c r="Z52" s="27">
        <f>GDP!Z$42/10000</f>
        <v>155767482.15170601</v>
      </c>
      <c r="AA52" s="27">
        <f>GDP!AA$42/10000</f>
        <v>171499997.84902799</v>
      </c>
      <c r="AB52" s="27">
        <f>GDP!AB$42/10000</f>
        <v>189335997.62532699</v>
      </c>
      <c r="AC52" s="27">
        <f>GDP!AC$42/10000</f>
        <v>211298973.34986499</v>
      </c>
      <c r="AD52" s="27">
        <f>GDP!AD$42/10000</f>
        <v>238767839.88534701</v>
      </c>
      <c r="AE52" s="27">
        <f>GDP!AE$42/10000</f>
        <v>260256945.47502899</v>
      </c>
      <c r="AF52" s="27">
        <f>GDP!AF$42/10000</f>
        <v>293754553.91439533</v>
      </c>
      <c r="AG52" s="27"/>
      <c r="AH52" s="27" t="str">
        <f>IF(ISNUMBER(VLOOKUP($B52,Area_GDP_80_09,Seq!C$1,FALSE)/10000),VLOOKUP($B52,Area_GDP_80_09,Seq!C$1,FALSE)/10000,".")</f>
        <v>.</v>
      </c>
      <c r="AI52" s="27" t="str">
        <f>IF(ISNUMBER(VLOOKUP($B52,Area_GDP_80_09,Seq!D$1,FALSE)/10000),VLOOKUP($B52,Area_GDP_80_09,Seq!D$1,FALSE)/10000,".")</f>
        <v>.</v>
      </c>
      <c r="AJ52" s="27" t="str">
        <f>IF(ISNUMBER(VLOOKUP($B52,Area_GDP_80_09,Seq!E$1,FALSE)/10000),VLOOKUP($B52,Area_GDP_80_09,Seq!E$1,FALSE)/10000,".")</f>
        <v>.</v>
      </c>
      <c r="AK52" s="27" t="str">
        <f>IF(ISNUMBER(VLOOKUP($B52,Area_GDP_80_09,Seq!F$1,FALSE)/10000),VLOOKUP($B52,Area_GDP_80_09,Seq!F$1,FALSE)/10000,".")</f>
        <v>.</v>
      </c>
      <c r="AL52" s="27" t="str">
        <f>IF(ISNUMBER(VLOOKUP($B52,Area_GDP_80_09,Seq!G$1,FALSE)/10000),VLOOKUP($B52,Area_GDP_80_09,Seq!G$1,FALSE)/10000,".")</f>
        <v>.</v>
      </c>
      <c r="AM52" s="27" t="str">
        <f>IF(ISNUMBER(VLOOKUP($B52,Area_GDP_80_09,Seq!H$1,FALSE)/10000),VLOOKUP($B52,Area_GDP_80_09,Seq!H$1,FALSE)/10000,".")</f>
        <v>.</v>
      </c>
      <c r="AN52" s="27" t="str">
        <f>IF(ISNUMBER(VLOOKUP($B52,Area_GDP_80_09,Seq!I$1,FALSE)/10000),VLOOKUP($B52,Area_GDP_80_09,Seq!I$1,FALSE)/10000,".")</f>
        <v>.</v>
      </c>
      <c r="AO52" s="27" t="str">
        <f>IF(ISNUMBER(VLOOKUP($B52,Area_GDP_80_09,Seq!J$1,FALSE)/10000),VLOOKUP($B52,Area_GDP_80_09,Seq!J$1,FALSE)/10000,".")</f>
        <v>.</v>
      </c>
      <c r="AP52" s="27" t="str">
        <f>IF(ISNUMBER(VLOOKUP($B52,Area_GDP_80_09,Seq!K$1,FALSE)/10000),VLOOKUP($B52,Area_GDP_80_09,Seq!K$1,FALSE)/10000,".")</f>
        <v>.</v>
      </c>
      <c r="AQ52" s="27" t="str">
        <f>IF(ISNUMBER(VLOOKUP($B52,Area_GDP_80_09,Seq!L$1,FALSE)/10000),VLOOKUP($B52,Area_GDP_80_09,Seq!L$1,FALSE)/10000,".")</f>
        <v>.</v>
      </c>
      <c r="AR52" s="27">
        <f>IF(ISNUMBER(VLOOKUP($B52,Area_GDP_80_09,Seq!M$1,FALSE)/10000),VLOOKUP($B52,Area_GDP_80_09,Seq!M$1,FALSE)/10000,".")</f>
        <v>66003.092330471511</v>
      </c>
      <c r="AS52" s="27">
        <f>IF(ISNUMBER(VLOOKUP($B52,Area_GDP_80_09,Seq!N$1,FALSE)/10000),VLOOKUP($B52,Area_GDP_80_09,Seq!N$1,FALSE)/10000,".")</f>
        <v>63179.733046987203</v>
      </c>
      <c r="AT52" s="27">
        <f>IF(ISNUMBER(VLOOKUP($B52,Area_GDP_80_09,Seq!O$1,FALSE)/10000),VLOOKUP($B52,Area_GDP_80_09,Seq!O$1,FALSE)/10000,".")</f>
        <v>63168.381533288208</v>
      </c>
      <c r="AU52" s="27">
        <f>IF(ISNUMBER(VLOOKUP($B52,Area_GDP_80_09,Seq!P$1,FALSE)/10000),VLOOKUP($B52,Area_GDP_80_09,Seq!P$1,FALSE)/10000,".")</f>
        <v>58986.077981953298</v>
      </c>
      <c r="AV52" s="27">
        <f>IF(ISNUMBER(VLOOKUP($B52,Area_GDP_80_09,Seq!Q$1,FALSE)/10000),VLOOKUP($B52,Area_GDP_80_09,Seq!Q$1,FALSE)/10000,".")</f>
        <v>58433.176428360202</v>
      </c>
      <c r="AW52" s="27">
        <f>IF(ISNUMBER(VLOOKUP($B52,Area_GDP_80_09,Seq!R$1,FALSE)/10000),VLOOKUP($B52,Area_GDP_80_09,Seq!R$1,FALSE)/10000,".")</f>
        <v>56394.874577565599</v>
      </c>
      <c r="AX52" s="27">
        <f>IF(ISNUMBER(VLOOKUP($B52,Area_GDP_80_09,Seq!S$1,FALSE)/10000),VLOOKUP($B52,Area_GDP_80_09,Seq!S$1,FALSE)/10000,".")</f>
        <v>54073.944202314793</v>
      </c>
      <c r="AY52" s="27">
        <f>IF(ISNUMBER(VLOOKUP($B52,Area_GDP_80_09,Seq!T$1,FALSE)/10000),VLOOKUP($B52,Area_GDP_80_09,Seq!T$1,FALSE)/10000,".")</f>
        <v>53670.621685510399</v>
      </c>
      <c r="AZ52" s="27">
        <f>IF(ISNUMBER(VLOOKUP($B52,Area_GDP_80_09,Seq!U$1,FALSE)/10000),VLOOKUP($B52,Area_GDP_80_09,Seq!U$1,FALSE)/10000,".")</f>
        <v>53723.958772765996</v>
      </c>
      <c r="BA52" s="27">
        <f>IF(ISNUMBER(VLOOKUP($B52,Area_GDP_80_09,Seq!V$1,FALSE)/10000),VLOOKUP($B52,Area_GDP_80_09,Seq!V$1,FALSE)/10000,".")</f>
        <v>54894.607165163397</v>
      </c>
      <c r="BB52" s="27">
        <f>IF(ISNUMBER(VLOOKUP($B52,Area_GDP_80_09,Seq!W$1,FALSE)/10000),VLOOKUP($B52,Area_GDP_80_09,Seq!W$1,FALSE)/10000,".")</f>
        <v>55123.086185650507</v>
      </c>
      <c r="BC52" s="27">
        <f>IF(ISNUMBER(VLOOKUP($B52,Area_GDP_80_09,Seq!X$1,FALSE)/10000),VLOOKUP($B52,Area_GDP_80_09,Seq!X$1,FALSE)/10000,".")</f>
        <v>56251.877106911896</v>
      </c>
      <c r="BD52" s="27">
        <f>IF(ISNUMBER(VLOOKUP($B52,Area_GDP_80_09,Seq!Y$1,FALSE)/10000),VLOOKUP($B52,Area_GDP_80_09,Seq!Y$1,FALSE)/10000,".")</f>
        <v>57724.867608962704</v>
      </c>
      <c r="BE52" s="27">
        <f>IF(ISNUMBER(VLOOKUP($B52,Area_GDP_80_09,Seq!Z$1,FALSE)/10000),VLOOKUP($B52,Area_GDP_80_09,Seq!Z$1,FALSE)/10000,".")</f>
        <v>59572.039894307694</v>
      </c>
      <c r="BF52" s="27">
        <f>IF(ISNUMBER(VLOOKUP($B52,Area_GDP_80_09,Seq!AA$1,FALSE)/10000),VLOOKUP($B52,Area_GDP_80_09,Seq!AA$1,FALSE)/10000,".")</f>
        <v>61851.549755930806</v>
      </c>
      <c r="BG52" s="27">
        <f>IF(ISNUMBER(VLOOKUP($B52,Area_GDP_80_09,Seq!AB$1,FALSE)/10000),VLOOKUP($B52,Area_GDP_80_09,Seq!AB$1,FALSE)/10000,".")</f>
        <v>63811.997192002294</v>
      </c>
      <c r="BH52" s="27">
        <f>IF(ISNUMBER(VLOOKUP($B52,Area_GDP_80_09,Seq!AC$1,FALSE)/10000),VLOOKUP($B52,Area_GDP_80_09,Seq!AC$1,FALSE)/10000,".")</f>
        <v>66431.517293886398</v>
      </c>
      <c r="BI52" s="27">
        <f>IF(ISNUMBER(VLOOKUP($B52,Area_GDP_80_09,Seq!AD$1,FALSE)/10000),VLOOKUP($B52,Area_GDP_80_09,Seq!AD$1,FALSE)/10000,".")</f>
        <v>69264.155220767003</v>
      </c>
      <c r="BJ52" s="27">
        <f>IF(ISNUMBER(VLOOKUP($B52,Area_GDP_80_09,Seq!AE$1,FALSE)/10000),VLOOKUP($B52,Area_GDP_80_09,Seq!AE$1,FALSE)/10000,".")</f>
        <v>71937.508580164998</v>
      </c>
      <c r="BK52" s="27">
        <f>IF(ISNUMBER(VLOOKUP($B52,Area_GDP_80_09,Seq!AF$1,FALSE)/10000),VLOOKUP($B52,Area_GDP_80_09,Seq!AF$1,FALSE)/10000,".")</f>
        <v>78079.817081902322</v>
      </c>
      <c r="BL52" s="27"/>
      <c r="BM52" s="27"/>
      <c r="BN52" s="27">
        <f>CNPop!A$48</f>
        <v>5.0000000000000001E-3</v>
      </c>
      <c r="BO52" s="27">
        <f>CNPop!B$48</f>
        <v>6.0000000000000001E-3</v>
      </c>
      <c r="BP52" s="27">
        <f>CNPop!C$48</f>
        <v>6.0000000000000001E-3</v>
      </c>
      <c r="BQ52" s="27">
        <f>CNPop!D$48</f>
        <v>7.0000000000000001E-3</v>
      </c>
      <c r="BR52" s="27">
        <f>CNPop!E$48</f>
        <v>7.0000000000000001E-3</v>
      </c>
      <c r="BS52" s="27">
        <f>CNPop!F$48</f>
        <v>8.0000000000000002E-3</v>
      </c>
      <c r="BT52" s="27">
        <f>CNPop!G$48</f>
        <v>8.9999999999999993E-3</v>
      </c>
      <c r="BU52" s="27">
        <f>CNPop!H$48</f>
        <v>0.01</v>
      </c>
      <c r="BV52" s="27">
        <f>CNPop!I$48</f>
        <v>1.0999999999999999E-2</v>
      </c>
      <c r="BW52" s="27">
        <f>CNPop!J$48</f>
        <v>1.2E-2</v>
      </c>
      <c r="BX52" s="27">
        <f>CNPop!K$48</f>
        <v>1.4E-2</v>
      </c>
      <c r="BY52" s="27">
        <f>CNPop!L$48</f>
        <v>1.6E-2</v>
      </c>
      <c r="BZ52" s="27">
        <f>CNPop!M$48</f>
        <v>1.7000000000000001E-2</v>
      </c>
      <c r="CA52" s="27">
        <f>CNPop!N$48</f>
        <v>1.9E-2</v>
      </c>
      <c r="CB52" s="27">
        <f>CNPop!O$48</f>
        <v>2.1000000000000001E-2</v>
      </c>
      <c r="CC52" s="27">
        <f>CNPop!P$48</f>
        <v>2.3E-2</v>
      </c>
      <c r="CD52" s="27">
        <f>CNPop!Q$48</f>
        <v>2.5999999999999999E-2</v>
      </c>
      <c r="CE52" s="27">
        <f>CNPop!R$48</f>
        <v>2.8000000000000001E-2</v>
      </c>
      <c r="CF52" s="27">
        <f>CNPop!S$48</f>
        <v>0.03</v>
      </c>
      <c r="CG52" s="27">
        <f>CNPop!T$48</f>
        <v>3.3000000000000002E-2</v>
      </c>
      <c r="CH52" s="27">
        <f>CNPop!U$48</f>
        <v>3.5999999999999997E-2</v>
      </c>
      <c r="CI52" s="27">
        <f>CNPop!V$48</f>
        <v>3.9E-2</v>
      </c>
      <c r="CJ52" s="27">
        <f>CNPop!W$48</f>
        <v>4.2000000000000003E-2</v>
      </c>
      <c r="CK52" s="27">
        <f>CNPop!X$48</f>
        <v>4.4999999999999998E-2</v>
      </c>
      <c r="CL52" s="27">
        <f>CNPop!Y$48</f>
        <v>4.9000000000000002E-2</v>
      </c>
      <c r="CM52" s="27">
        <f>CNPop!Z$48</f>
        <v>5.1999999999999998E-2</v>
      </c>
      <c r="CN52" s="27">
        <f>CNPop!AA$48</f>
        <v>5.6000000000000001E-2</v>
      </c>
      <c r="CO52" s="27">
        <f>CNPop!AB$48</f>
        <v>0.06</v>
      </c>
      <c r="CP52" s="27">
        <f>CNPop!AC$48</f>
        <v>6.3E-2</v>
      </c>
      <c r="CQ52" s="27"/>
      <c r="CR52" s="27">
        <f t="shared" si="38"/>
        <v>9.2446184088128144E-2</v>
      </c>
      <c r="CS52" s="27">
        <f t="shared" si="39"/>
        <v>9.2446184088128144E-2</v>
      </c>
      <c r="CT52" s="27">
        <f t="shared" si="40"/>
        <v>9.2446184088128144E-2</v>
      </c>
      <c r="CU52" s="27">
        <f t="shared" si="41"/>
        <v>9.2446184088128144E-2</v>
      </c>
      <c r="CV52" s="27">
        <f t="shared" si="42"/>
        <v>9.2446184088128144E-2</v>
      </c>
      <c r="CW52" s="27">
        <f t="shared" si="43"/>
        <v>9.2446184088128144E-2</v>
      </c>
      <c r="CX52" s="27">
        <f t="shared" si="44"/>
        <v>9.2446184088128144E-2</v>
      </c>
      <c r="CY52" s="27">
        <f t="shared" si="45"/>
        <v>9.2446184088128144E-2</v>
      </c>
      <c r="CZ52" s="27">
        <f t="shared" si="46"/>
        <v>9.2446184088128144E-2</v>
      </c>
      <c r="DA52" s="27">
        <f t="shared" si="47"/>
        <v>9.2446184088128144E-2</v>
      </c>
      <c r="DB52" s="27">
        <f t="shared" si="48"/>
        <v>9.2446184088128144E-2</v>
      </c>
      <c r="DC52" s="27">
        <f t="shared" si="49"/>
        <v>9.2446184088128144E-2</v>
      </c>
      <c r="DD52" s="27">
        <f t="shared" si="50"/>
        <v>9.1824529761497187E-2</v>
      </c>
      <c r="DE52" s="27">
        <f t="shared" si="51"/>
        <v>9.1824529761497187E-2</v>
      </c>
      <c r="DF52" s="27">
        <f t="shared" si="52"/>
        <v>9.1824529761497187E-2</v>
      </c>
      <c r="DG52" s="27">
        <f t="shared" si="53"/>
        <v>9.1824529761497187E-2</v>
      </c>
      <c r="DH52" s="27">
        <f t="shared" si="54"/>
        <v>9.1824529761497187E-2</v>
      </c>
      <c r="DI52" s="27">
        <f t="shared" si="55"/>
        <v>9.1824529761497187E-2</v>
      </c>
      <c r="DJ52" s="27">
        <f t="shared" si="56"/>
        <v>9.1824529761497187E-2</v>
      </c>
      <c r="DK52" s="27">
        <f t="shared" si="57"/>
        <v>9.2158107002848516E-2</v>
      </c>
      <c r="DL52" s="27">
        <f t="shared" si="58"/>
        <v>9.2850357954989374E-2</v>
      </c>
      <c r="DM52" s="27">
        <f t="shared" si="59"/>
        <v>9.3743726998996316E-2</v>
      </c>
      <c r="DN52" s="27">
        <f t="shared" si="60"/>
        <v>9.469666185156736E-2</v>
      </c>
      <c r="DO52" s="27">
        <f t="shared" si="61"/>
        <v>9.5699106001896864E-2</v>
      </c>
      <c r="DP52" s="27">
        <f t="shared" si="62"/>
        <v>9.6694164715165065E-2</v>
      </c>
      <c r="DQ52" s="27">
        <f t="shared" si="63"/>
        <v>9.7705419037443786E-2</v>
      </c>
      <c r="DR52" s="27">
        <f t="shared" si="64"/>
        <v>9.8767420662085825E-2</v>
      </c>
      <c r="DS52" s="27">
        <f t="shared" si="65"/>
        <v>9.9923168294995396E-2</v>
      </c>
      <c r="DT52" s="27">
        <f t="shared" si="36"/>
        <v>0.1044256957650619</v>
      </c>
      <c r="DU52" s="27" t="e">
        <f>IF(ISNA(VLOOKUP(CONCATENATE($B52,".SP.TER.TOTL.IN"),Area_pop_80_09,Seq!B$1,FALSE)),".",VLOOKUP(CONCATENATE($B52,".SP.TER.TOTL.IN"),Area_pop_80_09,Seq!B$1,FALSE)/VLOOKUP(CONCATENATE($B52,".SP.POP.TOTL"),Area_pop_80_09,Seq!B$1,FALSE))</f>
        <v>#VALUE!</v>
      </c>
      <c r="DV52" s="27" t="e">
        <f>IF(ISNA(VLOOKUP(CONCATENATE($B52,".SP.TER.TOTL.IN"),Area_pop_80_09,Seq!C$1,FALSE)),".",VLOOKUP(CONCATENATE($B52,".SP.TER.TOTL.IN"),Area_pop_80_09,Seq!C$1,FALSE)/VLOOKUP(CONCATENATE($B52,".SP.POP.TOTL"),Area_pop_80_09,Seq!C$1,FALSE))</f>
        <v>#VALUE!</v>
      </c>
      <c r="DW52" s="27" t="e">
        <f>IF(ISNA(VLOOKUP(CONCATENATE($B52,".SP.TER.TOTL.IN"),Area_pop_80_09,Seq!D$1,FALSE)),".",VLOOKUP(CONCATENATE($B52,".SP.TER.TOTL.IN"),Area_pop_80_09,Seq!D$1,FALSE)/VLOOKUP(CONCATENATE($B52,".SP.POP.TOTL"),Area_pop_80_09,Seq!D$1,FALSE))</f>
        <v>#VALUE!</v>
      </c>
      <c r="DX52" s="27" t="e">
        <f>IF(ISNA(VLOOKUP(CONCATENATE($B52,".SP.TER.TOTL.IN"),Area_pop_80_09,Seq!E$1,FALSE)),".",VLOOKUP(CONCATENATE($B52,".SP.TER.TOTL.IN"),Area_pop_80_09,Seq!E$1,FALSE)/VLOOKUP(CONCATENATE($B52,".SP.POP.TOTL"),Area_pop_80_09,Seq!E$1,FALSE))</f>
        <v>#VALUE!</v>
      </c>
      <c r="DY52" s="27" t="e">
        <f>IF(ISNA(VLOOKUP(CONCATENATE($B52,".SP.TER.TOTL.IN"),Area_pop_80_09,Seq!F$1,FALSE)),".",VLOOKUP(CONCATENATE($B52,".SP.TER.TOTL.IN"),Area_pop_80_09,Seq!F$1,FALSE)/VLOOKUP(CONCATENATE($B52,".SP.POP.TOTL"),Area_pop_80_09,Seq!F$1,FALSE))</f>
        <v>#VALUE!</v>
      </c>
      <c r="DZ52" s="27" t="e">
        <f>IF(ISNA(VLOOKUP(CONCATENATE($B52,".SP.TER.TOTL.IN"),Area_pop_80_09,Seq!G$1,FALSE)),".",VLOOKUP(CONCATENATE($B52,".SP.TER.TOTL.IN"),Area_pop_80_09,Seq!G$1,FALSE)/VLOOKUP(CONCATENATE($B52,".SP.POP.TOTL"),Area_pop_80_09,Seq!G$1,FALSE))</f>
        <v>#VALUE!</v>
      </c>
      <c r="EA52" s="27" t="e">
        <f>IF(ISNA(VLOOKUP(CONCATENATE($B52,".SP.TER.TOTL.IN"),Area_pop_80_09,Seq!H$1,FALSE)),".",VLOOKUP(CONCATENATE($B52,".SP.TER.TOTL.IN"),Area_pop_80_09,Seq!H$1,FALSE)/VLOOKUP(CONCATENATE($B52,".SP.POP.TOTL"),Area_pop_80_09,Seq!H$1,FALSE))</f>
        <v>#VALUE!</v>
      </c>
      <c r="EB52" s="27" t="e">
        <f>IF(ISNA(VLOOKUP(CONCATENATE($B52,".SP.TER.TOTL.IN"),Area_pop_80_09,Seq!I$1,FALSE)),".",VLOOKUP(CONCATENATE($B52,".SP.TER.TOTL.IN"),Area_pop_80_09,Seq!I$1,FALSE)/VLOOKUP(CONCATENATE($B52,".SP.POP.TOTL"),Area_pop_80_09,Seq!I$1,FALSE))</f>
        <v>#VALUE!</v>
      </c>
      <c r="EC52" s="27" t="e">
        <f>IF(ISNA(VLOOKUP(CONCATENATE($B52,".SP.TER.TOTL.IN"),Area_pop_80_09,Seq!J$1,FALSE)),".",VLOOKUP(CONCATENATE($B52,".SP.TER.TOTL.IN"),Area_pop_80_09,Seq!J$1,FALSE)/VLOOKUP(CONCATENATE($B52,".SP.POP.TOTL"),Area_pop_80_09,Seq!J$1,FALSE))</f>
        <v>#VALUE!</v>
      </c>
      <c r="ED52" s="27" t="e">
        <f>IF(ISNA(VLOOKUP(CONCATENATE($B52,".SP.TER.TOTL.IN"),Area_pop_80_09,Seq!K$1,FALSE)),".",VLOOKUP(CONCATENATE($B52,".SP.TER.TOTL.IN"),Area_pop_80_09,Seq!K$1,FALSE)/VLOOKUP(CONCATENATE($B52,".SP.POP.TOTL"),Area_pop_80_09,Seq!K$1,FALSE))</f>
        <v>#VALUE!</v>
      </c>
      <c r="EE52" s="27" t="e">
        <f>IF(ISNA(VLOOKUP(CONCATENATE($B52,".SP.TER.TOTL.IN"),Area_pop_80_09,Seq!L$1,FALSE)),".",VLOOKUP(CONCATENATE($B52,".SP.TER.TOTL.IN"),Area_pop_80_09,Seq!L$1,FALSE)/VLOOKUP(CONCATENATE($B52,".SP.POP.TOTL"),Area_pop_80_09,Seq!L$1,FALSE))</f>
        <v>#VALUE!</v>
      </c>
      <c r="EF52" s="27">
        <f>IF(ISNA(VLOOKUP(CONCATENATE($B52,".SP.TER.TOTL.IN"),Area_pop_80_09,Seq!M$1,FALSE)),".",VLOOKUP(CONCATENATE($B52,".SP.TER.TOTL.IN"),Area_pop_80_09,Seq!M$1,FALSE)/VLOOKUP(CONCATENATE($B52,".SP.POP.TOTL"),Area_pop_80_09,Seq!M$1,FALSE))</f>
        <v>9.2446184088128144E-2</v>
      </c>
      <c r="EG52" s="27" t="e">
        <f>IF(ISNA(VLOOKUP(CONCATENATE($B52,".SP.TER.TOTL.IN"),Area_pop_80_09,Seq!N$1,FALSE)),".",VLOOKUP(CONCATENATE($B52,".SP.TER.TOTL.IN"),Area_pop_80_09,Seq!N$1,FALSE)/VLOOKUP(CONCATENATE($B52,".SP.POP.TOTL"),Area_pop_80_09,Seq!N$1,FALSE))</f>
        <v>#VALUE!</v>
      </c>
      <c r="EH52" s="27" t="e">
        <f>IF(ISNA(VLOOKUP(CONCATENATE($B52,".SP.TER.TOTL.IN"),Area_pop_80_09,Seq!O$1,FALSE)),".",VLOOKUP(CONCATENATE($B52,".SP.TER.TOTL.IN"),Area_pop_80_09,Seq!O$1,FALSE)/VLOOKUP(CONCATENATE($B52,".SP.POP.TOTL"),Area_pop_80_09,Seq!O$1,FALSE))</f>
        <v>#VALUE!</v>
      </c>
      <c r="EI52" s="27" t="e">
        <f>IF(ISNA(VLOOKUP(CONCATENATE($B52,".SP.TER.TOTL.IN"),Area_pop_80_09,Seq!P$1,FALSE)),".",VLOOKUP(CONCATENATE($B52,".SP.TER.TOTL.IN"),Area_pop_80_09,Seq!P$1,FALSE)/VLOOKUP(CONCATENATE($B52,".SP.POP.TOTL"),Area_pop_80_09,Seq!P$1,FALSE))</f>
        <v>#VALUE!</v>
      </c>
      <c r="EJ52" s="27" t="e">
        <f>IF(ISNA(VLOOKUP(CONCATENATE($B52,".SP.TER.TOTL.IN"),Area_pop_80_09,Seq!Q$1,FALSE)),".",VLOOKUP(CONCATENATE($B52,".SP.TER.TOTL.IN"),Area_pop_80_09,Seq!Q$1,FALSE)/VLOOKUP(CONCATENATE($B52,".SP.POP.TOTL"),Area_pop_80_09,Seq!Q$1,FALSE))</f>
        <v>#VALUE!</v>
      </c>
      <c r="EK52" s="27" t="e">
        <f>IF(ISNA(VLOOKUP(CONCATENATE($B52,".SP.TER.TOTL.IN"),Area_pop_80_09,Seq!R$1,FALSE)),".",VLOOKUP(CONCATENATE($B52,".SP.TER.TOTL.IN"),Area_pop_80_09,Seq!R$1,FALSE)/VLOOKUP(CONCATENATE($B52,".SP.POP.TOTL"),Area_pop_80_09,Seq!R$1,FALSE))</f>
        <v>#VALUE!</v>
      </c>
      <c r="EL52" s="27" t="e">
        <f>IF(ISNA(VLOOKUP(CONCATENATE($B52,".SP.TER.TOTL.IN"),Area_pop_80_09,Seq!S$1,FALSE)),".",VLOOKUP(CONCATENATE($B52,".SP.TER.TOTL.IN"),Area_pop_80_09,Seq!S$1,FALSE)/VLOOKUP(CONCATENATE($B52,".SP.POP.TOTL"),Area_pop_80_09,Seq!S$1,FALSE))</f>
        <v>#VALUE!</v>
      </c>
      <c r="EM52" s="27">
        <f>IF(ISNA(VLOOKUP(CONCATENATE($B52,".SP.TER.TOTL.IN"),Area_pop_80_09,Seq!T$1,FALSE)),".",VLOOKUP(CONCATENATE($B52,".SP.TER.TOTL.IN"),Area_pop_80_09,Seq!T$1,FALSE)/VLOOKUP(CONCATENATE($B52,".SP.POP.TOTL"),Area_pop_80_09,Seq!T$1,FALSE))</f>
        <v>9.1824529761497187E-2</v>
      </c>
      <c r="EN52" s="27">
        <f>IF(ISNA(VLOOKUP(CONCATENATE($B52,".SP.TER.TOTL.IN"),Area_pop_80_09,Seq!U$1,FALSE)),".",VLOOKUP(CONCATENATE($B52,".SP.TER.TOTL.IN"),Area_pop_80_09,Seq!U$1,FALSE)/VLOOKUP(CONCATENATE($B52,".SP.POP.TOTL"),Area_pop_80_09,Seq!U$1,FALSE))</f>
        <v>9.2158107002848516E-2</v>
      </c>
      <c r="EO52" s="27">
        <f>IF(ISNA(VLOOKUP(CONCATENATE($B52,".SP.TER.TOTL.IN"),Area_pop_80_09,Seq!V$1,FALSE)),".",VLOOKUP(CONCATENATE($B52,".SP.TER.TOTL.IN"),Area_pop_80_09,Seq!V$1,FALSE)/VLOOKUP(CONCATENATE($B52,".SP.POP.TOTL"),Area_pop_80_09,Seq!V$1,FALSE))</f>
        <v>9.2850357954989374E-2</v>
      </c>
      <c r="EP52" s="27">
        <f>IF(ISNA(VLOOKUP(CONCATENATE($B52,".SP.TER.TOTL.IN"),Area_pop_80_09,Seq!W$1,FALSE)),".",VLOOKUP(CONCATENATE($B52,".SP.TER.TOTL.IN"),Area_pop_80_09,Seq!W$1,FALSE)/VLOOKUP(CONCATENATE($B52,".SP.POP.TOTL"),Area_pop_80_09,Seq!W$1,FALSE))</f>
        <v>9.3743726998996316E-2</v>
      </c>
      <c r="EQ52" s="27">
        <f>IF(ISNA(VLOOKUP(CONCATENATE($B52,".SP.TER.TOTL.IN"),Area_pop_80_09,Seq!X$1,FALSE)),".",VLOOKUP(CONCATENATE($B52,".SP.TER.TOTL.IN"),Area_pop_80_09,Seq!X$1,FALSE)/VLOOKUP(CONCATENATE($B52,".SP.POP.TOTL"),Area_pop_80_09,Seq!X$1,FALSE))</f>
        <v>9.469666185156736E-2</v>
      </c>
      <c r="ER52" s="27">
        <f>IF(ISNA(VLOOKUP(CONCATENATE($B52,".SP.TER.TOTL.IN"),Area_pop_80_09,Seq!Y$1,FALSE)),".",VLOOKUP(CONCATENATE($B52,".SP.TER.TOTL.IN"),Area_pop_80_09,Seq!Y$1,FALSE)/VLOOKUP(CONCATENATE($B52,".SP.POP.TOTL"),Area_pop_80_09,Seq!Y$1,FALSE))</f>
        <v>9.5699106001896864E-2</v>
      </c>
      <c r="ES52" s="27">
        <f>IF(ISNA(VLOOKUP(CONCATENATE($B52,".SP.TER.TOTL.IN"),Area_pop_80_09,Seq!Z$1,FALSE)),".",VLOOKUP(CONCATENATE($B52,".SP.TER.TOTL.IN"),Area_pop_80_09,Seq!Z$1,FALSE)/VLOOKUP(CONCATENATE($B52,".SP.POP.TOTL"),Area_pop_80_09,Seq!Z$1,FALSE))</f>
        <v>9.6694164715165065E-2</v>
      </c>
      <c r="ET52" s="27">
        <f>IF(ISNA(VLOOKUP(CONCATENATE($B52,".SP.TER.TOTL.IN"),Area_pop_80_09,Seq!AA$1,FALSE)),".",VLOOKUP(CONCATENATE($B52,".SP.TER.TOTL.IN"),Area_pop_80_09,Seq!AA$1,FALSE)/VLOOKUP(CONCATENATE($B52,".SP.POP.TOTL"),Area_pop_80_09,Seq!AA$1,FALSE))</f>
        <v>9.7705419037443786E-2</v>
      </c>
      <c r="EU52" s="27">
        <f>IF(ISNA(VLOOKUP(CONCATENATE($B52,".SP.TER.TOTL.IN"),Area_pop_80_09,Seq!AB$1,FALSE)),".",VLOOKUP(CONCATENATE($B52,".SP.TER.TOTL.IN"),Area_pop_80_09,Seq!AB$1,FALSE)/VLOOKUP(CONCATENATE($B52,".SP.POP.TOTL"),Area_pop_80_09,Seq!AB$1,FALSE))</f>
        <v>9.8767420662085825E-2</v>
      </c>
      <c r="EV52" s="27">
        <f>IF(ISNA(VLOOKUP(CONCATENATE($B52,".SP.TER.TOTL.IN"),Area_pop_80_09,Seq!AC$1,FALSE)),".",VLOOKUP(CONCATENATE($B52,".SP.TER.TOTL.IN"),Area_pop_80_09,Seq!AC$1,FALSE)/VLOOKUP(CONCATENATE($B52,".SP.POP.TOTL"),Area_pop_80_09,Seq!AC$1,FALSE))</f>
        <v>9.9923168294995396E-2</v>
      </c>
      <c r="EW52" s="27">
        <f>IF(ISNA(VLOOKUP(CONCATENATE($B52,".SP.TER.TOTL.IN"),Area_pop_80_09,Seq!AD$1,FALSE)),".",VLOOKUP(CONCATENATE($B52,".SP.TER.TOTL.IN"),Area_pop_80_09,Seq!AD$1,FALSE)/VLOOKUP(CONCATENATE($B52,".SP.POP.TOTL"),Area_pop_80_09,Seq!AD$1,FALSE))</f>
        <v>0.1044256957650619</v>
      </c>
      <c r="EX52" s="27"/>
      <c r="EY52" s="27"/>
      <c r="EZ52" s="27" t="str">
        <f t="shared" si="66"/>
        <v>.</v>
      </c>
      <c r="FA52" s="27" t="str">
        <f t="shared" si="67"/>
        <v>.</v>
      </c>
      <c r="FB52" s="27" t="str">
        <f t="shared" si="37"/>
        <v>.</v>
      </c>
      <c r="FC52" s="9" t="str">
        <f>IF(VLOOKUP($B52,EM_80!$B$1:$C$201,2,FALSE)&gt;0,VLOOKUP($B52,EM_80!$B$1:$C$201,2,FALSE),".")</f>
        <v>.</v>
      </c>
      <c r="FD52" s="9" t="str">
        <f t="shared" si="68"/>
        <v>.</v>
      </c>
      <c r="FE52" s="9" t="str">
        <f t="shared" si="32"/>
        <v>.</v>
      </c>
      <c r="FF52">
        <f t="shared" si="69"/>
        <v>340023</v>
      </c>
      <c r="FG52">
        <f t="shared" si="70"/>
        <v>560279</v>
      </c>
      <c r="FH52">
        <f t="shared" si="71"/>
        <v>729561</v>
      </c>
      <c r="FJ52" s="9" t="str">
        <f>IF(ISNA(VLOOKUP($B52,Area_EM_90,Seq!C$1,FALSE)),".",VLOOKUP($B52,Area_EM_90,Seq!C$1,FALSE))</f>
        <v>.</v>
      </c>
      <c r="FK52" s="9" t="str">
        <f>IF(ISNA(VLOOKUP($B52,Area_EM_90,Seq!D$1,FALSE)),".",VLOOKUP($B52,Area_EM_90,Seq!D$1,FALSE))</f>
        <v>.</v>
      </c>
      <c r="FL52" s="9" t="str">
        <f>IF(ISNA(VLOOKUP($B52,Area_EM_90,Seq!E$1,FALSE)),".",VLOOKUP($B52,Area_EM_90,Seq!E$1,FALSE))</f>
        <v>.</v>
      </c>
      <c r="FM52" s="9" t="str">
        <f>IF(ISNA(VLOOKUP($B52,Area_EM_90,Seq!F$1,FALSE)),".",VLOOKUP($B52,Area_EM_90,Seq!F$1,FALSE))</f>
        <v>.</v>
      </c>
      <c r="FN52" s="9" t="str">
        <f>IF(ISNA(VLOOKUP($B52,Area_EM_90,Seq!G$1,FALSE)),".",VLOOKUP($B52,Area_EM_90,Seq!G$1,FALSE))</f>
        <v>.</v>
      </c>
      <c r="FO52" s="9" t="str">
        <f>IF(ISNA(VLOOKUP($B52,Area_EM_90,Seq!H$1,FALSE)),".",VLOOKUP($B52,Area_EM_90,Seq!H$1,FALSE))</f>
        <v>.</v>
      </c>
      <c r="FP52" s="9" t="str">
        <f>IF(ISNA(VLOOKUP($B52,Area_EM_90,Seq!I$1,FALSE)),".",VLOOKUP($B52,Area_EM_90,Seq!I$1,FALSE))</f>
        <v>.</v>
      </c>
      <c r="FQ52" s="9" t="str">
        <f>IF(ISNA(VLOOKUP($B52,Area_EM_90,Seq!J$1,FALSE)),".",VLOOKUP($B52,Area_EM_90,Seq!J$1,FALSE))</f>
        <v>.</v>
      </c>
      <c r="FR52" s="9" t="str">
        <f>IF(ISNA(VLOOKUP($B52,Area_EM_00,Seq!C$1,FALSE)),".",VLOOKUP($B52,Area_EM_00,Seq!C$1,FALSE))</f>
        <v>.</v>
      </c>
      <c r="FS52" s="9" t="str">
        <f>IF(ISNA(VLOOKUP($B52,Area_EM_00,Seq!D$1,FALSE)),".",VLOOKUP($B52,Area_EM_00,Seq!D$1,FALSE))</f>
        <v>.</v>
      </c>
      <c r="FT52" s="9" t="str">
        <f>IF(ISNA(VLOOKUP($B52,Area_EM_00,Seq!E$1,FALSE)),".",VLOOKUP($B52,Area_EM_00,Seq!E$1,FALSE))</f>
        <v>.</v>
      </c>
      <c r="FU52" s="9" t="str">
        <f>IF(ISNA(VLOOKUP($B52,Area_EM_00,Seq!F$1,FALSE)),".",VLOOKUP($B52,Area_EM_00,Seq!F$1,FALSE))</f>
        <v>.</v>
      </c>
      <c r="FV52" s="9" t="str">
        <f>IF(ISNA(VLOOKUP($B52,Area_EM_00,Seq!G$1,FALSE)),".",VLOOKUP($B52,Area_EM_00,Seq!G$1,FALSE))</f>
        <v>.</v>
      </c>
      <c r="FW52" s="9" t="str">
        <f>IF(ISNA(VLOOKUP($B52,Area_EM_00,Seq!H$1,FALSE)),".",VLOOKUP($B52,Area_EM_00,Seq!H$1,FALSE))</f>
        <v>.</v>
      </c>
      <c r="FX52" s="9" t="str">
        <f>IF(ISNA(VLOOKUP($B52,Area_EM_00,Seq!I$1,FALSE)),".",VLOOKUP($B52,Area_EM_00,Seq!I$1,FALSE))</f>
        <v>.</v>
      </c>
      <c r="FY52" s="9" t="str">
        <f>IF(ISNA(VLOOKUP($B52,Area_EM_00,Seq!J$1,FALSE)),".",VLOOKUP($B52,Area_EM_00,Seq!J$1,FALSE))</f>
        <v>.</v>
      </c>
      <c r="GA52" s="27"/>
    </row>
    <row r="53" spans="1:183">
      <c r="A53" s="25" t="s">
        <v>2926</v>
      </c>
      <c r="B53" s="26" t="str">
        <f t="shared" si="0"/>
        <v>CentralAfrican</v>
      </c>
      <c r="C53" s="27">
        <f>GDP!C$42/10000</f>
        <v>18294194.281532999</v>
      </c>
      <c r="D53" s="27">
        <f>GDP!D$42/10000</f>
        <v>19245492.3841727</v>
      </c>
      <c r="E53" s="27">
        <f>GDP!E$42/10000</f>
        <v>20996832.1911324</v>
      </c>
      <c r="F53" s="27">
        <f>GDP!F$42/10000</f>
        <v>23285486.8999658</v>
      </c>
      <c r="G53" s="27">
        <f>GDP!G$42/10000</f>
        <v>26824880.9087606</v>
      </c>
      <c r="H53" s="27">
        <f>GDP!H$42/10000</f>
        <v>30446239.831443299</v>
      </c>
      <c r="I53" s="27">
        <f>GDP!I$42/10000</f>
        <v>33125508.936610304</v>
      </c>
      <c r="J53" s="27">
        <f>GDP!J$42/10000</f>
        <v>36968067.973257102</v>
      </c>
      <c r="K53" s="27">
        <f>GDP!K$42/10000</f>
        <v>41145459.654235199</v>
      </c>
      <c r="L53" s="27">
        <f>GDP!L$42/10000</f>
        <v>42832423.5000588</v>
      </c>
      <c r="M53" s="27">
        <f>GDP!M$42/10000</f>
        <v>44460055.593061104</v>
      </c>
      <c r="N53" s="27">
        <f>GDP!N$42/10000</f>
        <v>48550380.707622699</v>
      </c>
      <c r="O53" s="27">
        <f>GDP!O$42/10000</f>
        <v>55444534.768105105</v>
      </c>
      <c r="P53" s="27">
        <f>GDP!P$42/10000</f>
        <v>63206769.635639794</v>
      </c>
      <c r="Q53" s="27">
        <f>GDP!Q$42/10000</f>
        <v>71486856.457908601</v>
      </c>
      <c r="R53" s="27">
        <f>GDP!R$42/10000</f>
        <v>79278923.811820701</v>
      </c>
      <c r="S53" s="27">
        <f>GDP!S$42/10000</f>
        <v>87206816.193002701</v>
      </c>
      <c r="T53" s="27">
        <f>GDP!T$42/10000</f>
        <v>95317050.098951995</v>
      </c>
      <c r="U53" s="27">
        <f>GDP!U$42/10000</f>
        <v>102751780.00667</v>
      </c>
      <c r="V53" s="27">
        <f>GDP!V$42/10000</f>
        <v>110560915.287177</v>
      </c>
      <c r="W53" s="27">
        <f>GDP!W$42/10000</f>
        <v>119848032.17129999</v>
      </c>
      <c r="X53" s="27">
        <f>GDP!X$42/10000</f>
        <v>129795418.841518</v>
      </c>
      <c r="Y53" s="27">
        <f>GDP!Y$42/10000</f>
        <v>141606801.95609599</v>
      </c>
      <c r="Z53" s="27">
        <f>GDP!Z$42/10000</f>
        <v>155767482.15170601</v>
      </c>
      <c r="AA53" s="27">
        <f>GDP!AA$42/10000</f>
        <v>171499997.84902799</v>
      </c>
      <c r="AB53" s="27">
        <f>GDP!AB$42/10000</f>
        <v>189335997.62532699</v>
      </c>
      <c r="AC53" s="27">
        <f>GDP!AC$42/10000</f>
        <v>211298973.34986499</v>
      </c>
      <c r="AD53" s="27">
        <f>GDP!AD$42/10000</f>
        <v>238767839.88534701</v>
      </c>
      <c r="AE53" s="27">
        <f>GDP!AE$42/10000</f>
        <v>260256945.47502899</v>
      </c>
      <c r="AF53" s="27">
        <f>GDP!AF$42/10000</f>
        <v>293754553.91439533</v>
      </c>
      <c r="AG53" s="27"/>
      <c r="AH53" s="27">
        <f>IF(ISNUMBER(VLOOKUP($B53,Area_GDP_80_09,Seq!C$1,FALSE)/10000),VLOOKUP($B53,Area_GDP_80_09,Seq!C$1,FALSE)/10000,".")</f>
        <v>73528.0403101173</v>
      </c>
      <c r="AI53" s="27">
        <f>IF(ISNUMBER(VLOOKUP($B53,Area_GDP_80_09,Seq!D$1,FALSE)/10000),VLOOKUP($B53,Area_GDP_80_09,Seq!D$1,FALSE)/10000,".")</f>
        <v>72392.394242910595</v>
      </c>
      <c r="AJ53" s="27">
        <f>IF(ISNUMBER(VLOOKUP($B53,Area_GDP_80_09,Seq!E$1,FALSE)/10000),VLOOKUP($B53,Area_GDP_80_09,Seq!E$1,FALSE)/10000,".")</f>
        <v>77977.992026058404</v>
      </c>
      <c r="AK53" s="27">
        <f>IF(ISNUMBER(VLOOKUP($B53,Area_GDP_80_09,Seq!F$1,FALSE)/10000),VLOOKUP($B53,Area_GDP_80_09,Seq!F$1,FALSE)/10000,".")</f>
        <v>71641.151244041001</v>
      </c>
      <c r="AL53" s="27">
        <f>IF(ISNUMBER(VLOOKUP($B53,Area_GDP_80_09,Seq!G$1,FALSE)/10000),VLOOKUP($B53,Area_GDP_80_09,Seq!G$1,FALSE)/10000,".")</f>
        <v>78433.846445315605</v>
      </c>
      <c r="AM53" s="27">
        <f>IF(ISNUMBER(VLOOKUP($B53,Area_GDP_80_09,Seq!H$1,FALSE)/10000),VLOOKUP($B53,Area_GDP_80_09,Seq!H$1,FALSE)/10000,".")</f>
        <v>81514.1622799037</v>
      </c>
      <c r="AN53" s="27">
        <f>IF(ISNUMBER(VLOOKUP($B53,Area_GDP_80_09,Seq!I$1,FALSE)/10000),VLOOKUP($B53,Area_GDP_80_09,Seq!I$1,FALSE)/10000,".")</f>
        <v>84430.7119648238</v>
      </c>
      <c r="AO53" s="27">
        <f>IF(ISNUMBER(VLOOKUP($B53,Area_GDP_80_09,Seq!J$1,FALSE)/10000),VLOOKUP($B53,Area_GDP_80_09,Seq!J$1,FALSE)/10000,".")</f>
        <v>80260.651092587097</v>
      </c>
      <c r="AP53" s="27">
        <f>IF(ISNUMBER(VLOOKUP($B53,Area_GDP_80_09,Seq!K$1,FALSE)/10000),VLOOKUP($B53,Area_GDP_80_09,Seq!K$1,FALSE)/10000,".")</f>
        <v>81633.327303305108</v>
      </c>
      <c r="AQ53" s="27">
        <f>IF(ISNUMBER(VLOOKUP($B53,Area_GDP_80_09,Seq!L$1,FALSE)/10000),VLOOKUP($B53,Area_GDP_80_09,Seq!L$1,FALSE)/10000,".")</f>
        <v>83247.474993780008</v>
      </c>
      <c r="AR53" s="27">
        <f>IF(ISNUMBER(VLOOKUP($B53,Area_GDP_80_09,Seq!M$1,FALSE)/10000),VLOOKUP($B53,Area_GDP_80_09,Seq!M$1,FALSE)/10000,".")</f>
        <v>81459.616893457394</v>
      </c>
      <c r="AS53" s="27">
        <f>IF(ISNUMBER(VLOOKUP($B53,Area_GDP_80_09,Seq!N$1,FALSE)/10000),VLOOKUP($B53,Area_GDP_80_09,Seq!N$1,FALSE)/10000,".")</f>
        <v>81009.612039011699</v>
      </c>
      <c r="AT53" s="27">
        <f>IF(ISNUMBER(VLOOKUP($B53,Area_GDP_80_09,Seq!O$1,FALSE)/10000),VLOOKUP($B53,Area_GDP_80_09,Seq!O$1,FALSE)/10000,".")</f>
        <v>75805.478098425403</v>
      </c>
      <c r="AU53" s="27">
        <f>IF(ISNUMBER(VLOOKUP($B53,Area_GDP_80_09,Seq!P$1,FALSE)/10000),VLOOKUP($B53,Area_GDP_80_09,Seq!P$1,FALSE)/10000,".")</f>
        <v>76059.536975054594</v>
      </c>
      <c r="AV53" s="27">
        <f>IF(ISNUMBER(VLOOKUP($B53,Area_GDP_80_09,Seq!Q$1,FALSE)/10000),VLOOKUP($B53,Area_GDP_80_09,Seq!Q$1,FALSE)/10000,".")</f>
        <v>79786.453593550497</v>
      </c>
      <c r="AW53" s="27">
        <f>IF(ISNUMBER(VLOOKUP($B53,Area_GDP_80_09,Seq!R$1,FALSE)/10000),VLOOKUP($B53,Area_GDP_80_09,Seq!R$1,FALSE)/10000,".")</f>
        <v>85531.0801010375</v>
      </c>
      <c r="AX53" s="27">
        <f>IF(ISNUMBER(VLOOKUP($B53,Area_GDP_80_09,Seq!S$1,FALSE)/10000),VLOOKUP($B53,Area_GDP_80_09,Seq!S$1,FALSE)/10000,".")</f>
        <v>82109.835741526404</v>
      </c>
      <c r="AY53" s="27">
        <f>IF(ISNUMBER(VLOOKUP($B53,Area_GDP_80_09,Seq!T$1,FALSE)/10000),VLOOKUP($B53,Area_GDP_80_09,Seq!T$1,FALSE)/10000,".")</f>
        <v>86461.659202332798</v>
      </c>
      <c r="AZ53" s="27">
        <f>IF(ISNUMBER(VLOOKUP($B53,Area_GDP_80_09,Seq!U$1,FALSE)/10000),VLOOKUP($B53,Area_GDP_80_09,Seq!U$1,FALSE)/10000,".")</f>
        <v>90525.351876903995</v>
      </c>
      <c r="BA53" s="27">
        <f>IF(ISNUMBER(VLOOKUP($B53,Area_GDP_80_09,Seq!V$1,FALSE)/10000),VLOOKUP($B53,Area_GDP_80_09,Seq!V$1,FALSE)/10000,".")</f>
        <v>93784.267202052608</v>
      </c>
      <c r="BB53" s="27">
        <f>IF(ISNUMBER(VLOOKUP($B53,Area_GDP_80_09,Seq!W$1,FALSE)/10000),VLOOKUP($B53,Area_GDP_80_09,Seq!W$1,FALSE)/10000,".")</f>
        <v>95941.305058832397</v>
      </c>
      <c r="BC53" s="27">
        <f>IF(ISNUMBER(VLOOKUP($B53,Area_GDP_80_09,Seq!X$1,FALSE)/10000),VLOOKUP($B53,Area_GDP_80_09,Seq!X$1,FALSE)/10000,".")</f>
        <v>96191.694887459307</v>
      </c>
      <c r="BD53" s="27">
        <f>IF(ISNUMBER(VLOOKUP($B53,Area_GDP_80_09,Seq!Y$1,FALSE)/10000),VLOOKUP($B53,Area_GDP_80_09,Seq!Y$1,FALSE)/10000,".")</f>
        <v>95631.292647915907</v>
      </c>
      <c r="BE53" s="27">
        <f>IF(ISNUMBER(VLOOKUP($B53,Area_GDP_80_09,Seq!Z$1,FALSE)/10000),VLOOKUP($B53,Area_GDP_80_09,Seq!Z$1,FALSE)/10000,".")</f>
        <v>88363.314406674297</v>
      </c>
      <c r="BF53" s="27">
        <f>IF(ISNUMBER(VLOOKUP($B53,Area_GDP_80_09,Seq!AA$1,FALSE)/10000),VLOOKUP($B53,Area_GDP_80_09,Seq!AA$1,FALSE)/10000,".")</f>
        <v>89246.947550741097</v>
      </c>
      <c r="BG53" s="27">
        <f>IF(ISNUMBER(VLOOKUP($B53,Area_GDP_80_09,Seq!AB$1,FALSE)/10000),VLOOKUP($B53,Area_GDP_80_09,Seq!AB$1,FALSE)/10000,".")</f>
        <v>91388.874291958899</v>
      </c>
      <c r="BH53" s="27">
        <f>IF(ISNUMBER(VLOOKUP($B53,Area_GDP_80_09,Seq!AC$1,FALSE)/10000),VLOOKUP($B53,Area_GDP_80_09,Seq!AC$1,FALSE)/10000,".")</f>
        <v>94861.651515053294</v>
      </c>
      <c r="BI53" s="27">
        <f>IF(ISNUMBER(VLOOKUP($B53,Area_GDP_80_09,Seq!AD$1,FALSE)/10000),VLOOKUP($B53,Area_GDP_80_09,Seq!AD$1,FALSE)/10000,".")</f>
        <v>98371.532621110295</v>
      </c>
      <c r="BJ53" s="27">
        <f>IF(ISNUMBER(VLOOKUP($B53,Area_GDP_80_09,Seq!AE$1,FALSE)/10000),VLOOKUP($B53,Area_GDP_80_09,Seq!AE$1,FALSE)/10000,".")</f>
        <v>100535.70633877501</v>
      </c>
      <c r="BK53" s="27">
        <f>IF(ISNUMBER(VLOOKUP($B53,Area_GDP_80_09,Seq!AF$1,FALSE)/10000),VLOOKUP($B53,Area_GDP_80_09,Seq!AF$1,FALSE)/10000,".")</f>
        <v>102948.53788027755</v>
      </c>
      <c r="BL53" s="27"/>
      <c r="BM53" s="27"/>
      <c r="BN53" s="27">
        <f>CNPop!A$48</f>
        <v>5.0000000000000001E-3</v>
      </c>
      <c r="BO53" s="27">
        <f>CNPop!B$48</f>
        <v>6.0000000000000001E-3</v>
      </c>
      <c r="BP53" s="27">
        <f>CNPop!C$48</f>
        <v>6.0000000000000001E-3</v>
      </c>
      <c r="BQ53" s="27">
        <f>CNPop!D$48</f>
        <v>7.0000000000000001E-3</v>
      </c>
      <c r="BR53" s="27">
        <f>CNPop!E$48</f>
        <v>7.0000000000000001E-3</v>
      </c>
      <c r="BS53" s="27">
        <f>CNPop!F$48</f>
        <v>8.0000000000000002E-3</v>
      </c>
      <c r="BT53" s="27">
        <f>CNPop!G$48</f>
        <v>8.9999999999999993E-3</v>
      </c>
      <c r="BU53" s="27">
        <f>CNPop!H$48</f>
        <v>0.01</v>
      </c>
      <c r="BV53" s="27">
        <f>CNPop!I$48</f>
        <v>1.0999999999999999E-2</v>
      </c>
      <c r="BW53" s="27">
        <f>CNPop!J$48</f>
        <v>1.2E-2</v>
      </c>
      <c r="BX53" s="27">
        <f>CNPop!K$48</f>
        <v>1.4E-2</v>
      </c>
      <c r="BY53" s="27">
        <f>CNPop!L$48</f>
        <v>1.6E-2</v>
      </c>
      <c r="BZ53" s="27">
        <f>CNPop!M$48</f>
        <v>1.7000000000000001E-2</v>
      </c>
      <c r="CA53" s="27">
        <f>CNPop!N$48</f>
        <v>1.9E-2</v>
      </c>
      <c r="CB53" s="27">
        <f>CNPop!O$48</f>
        <v>2.1000000000000001E-2</v>
      </c>
      <c r="CC53" s="27">
        <f>CNPop!P$48</f>
        <v>2.3E-2</v>
      </c>
      <c r="CD53" s="27">
        <f>CNPop!Q$48</f>
        <v>2.5999999999999999E-2</v>
      </c>
      <c r="CE53" s="27">
        <f>CNPop!R$48</f>
        <v>2.8000000000000001E-2</v>
      </c>
      <c r="CF53" s="27">
        <f>CNPop!S$48</f>
        <v>0.03</v>
      </c>
      <c r="CG53" s="27">
        <f>CNPop!T$48</f>
        <v>3.3000000000000002E-2</v>
      </c>
      <c r="CH53" s="27">
        <f>CNPop!U$48</f>
        <v>3.5999999999999997E-2</v>
      </c>
      <c r="CI53" s="27">
        <f>CNPop!V$48</f>
        <v>3.9E-2</v>
      </c>
      <c r="CJ53" s="27">
        <f>CNPop!W$48</f>
        <v>4.2000000000000003E-2</v>
      </c>
      <c r="CK53" s="27">
        <f>CNPop!X$48</f>
        <v>4.4999999999999998E-2</v>
      </c>
      <c r="CL53" s="27">
        <f>CNPop!Y$48</f>
        <v>4.9000000000000002E-2</v>
      </c>
      <c r="CM53" s="27">
        <f>CNPop!Z$48</f>
        <v>5.1999999999999998E-2</v>
      </c>
      <c r="CN53" s="27">
        <f>CNPop!AA$48</f>
        <v>5.6000000000000001E-2</v>
      </c>
      <c r="CO53" s="27">
        <f>CNPop!AB$48</f>
        <v>0.06</v>
      </c>
      <c r="CP53" s="27">
        <f>CNPop!AC$48</f>
        <v>6.3E-2</v>
      </c>
      <c r="CQ53" s="27"/>
      <c r="CR53" s="27">
        <f t="shared" si="38"/>
        <v>8.5719767384925719E-2</v>
      </c>
      <c r="CS53" s="27">
        <f t="shared" si="39"/>
        <v>8.5719767384925719E-2</v>
      </c>
      <c r="CT53" s="27">
        <f t="shared" si="40"/>
        <v>8.5719767384925719E-2</v>
      </c>
      <c r="CU53" s="27">
        <f t="shared" si="41"/>
        <v>8.5719767384925719E-2</v>
      </c>
      <c r="CV53" s="27">
        <f t="shared" si="42"/>
        <v>8.5719767384925719E-2</v>
      </c>
      <c r="CW53" s="27">
        <f t="shared" si="43"/>
        <v>8.5719767384925719E-2</v>
      </c>
      <c r="CX53" s="27">
        <f t="shared" si="44"/>
        <v>8.5719767384925719E-2</v>
      </c>
      <c r="CY53" s="27">
        <f t="shared" si="45"/>
        <v>8.5719767384925719E-2</v>
      </c>
      <c r="CZ53" s="27">
        <f t="shared" si="46"/>
        <v>8.5719767384925719E-2</v>
      </c>
      <c r="DA53" s="27">
        <f t="shared" si="47"/>
        <v>8.5719767384925719E-2</v>
      </c>
      <c r="DB53" s="27">
        <f t="shared" si="48"/>
        <v>8.5719767384925719E-2</v>
      </c>
      <c r="DC53" s="27">
        <f t="shared" si="49"/>
        <v>8.5719767384925719E-2</v>
      </c>
      <c r="DD53" s="27">
        <f t="shared" si="50"/>
        <v>8.9390615974432347E-2</v>
      </c>
      <c r="DE53" s="27">
        <f t="shared" si="51"/>
        <v>8.9390615974432347E-2</v>
      </c>
      <c r="DF53" s="27">
        <f t="shared" si="52"/>
        <v>8.9390615974432347E-2</v>
      </c>
      <c r="DG53" s="27">
        <f t="shared" si="53"/>
        <v>8.9390615974432347E-2</v>
      </c>
      <c r="DH53" s="27">
        <f t="shared" si="54"/>
        <v>8.9390615974432347E-2</v>
      </c>
      <c r="DI53" s="27">
        <f t="shared" si="55"/>
        <v>8.9390615974432347E-2</v>
      </c>
      <c r="DJ53" s="27">
        <f t="shared" si="56"/>
        <v>8.9390615974432347E-2</v>
      </c>
      <c r="DK53" s="27">
        <f t="shared" si="57"/>
        <v>8.9810397726931945E-2</v>
      </c>
      <c r="DL53" s="27">
        <f t="shared" si="58"/>
        <v>9.0289281626770981E-2</v>
      </c>
      <c r="DM53" s="27">
        <f t="shared" si="59"/>
        <v>9.087265151878117E-2</v>
      </c>
      <c r="DN53" s="27">
        <f t="shared" si="60"/>
        <v>9.1533594332232973E-2</v>
      </c>
      <c r="DO53" s="27">
        <f t="shared" si="61"/>
        <v>9.2214166069465017E-2</v>
      </c>
      <c r="DP53" s="27">
        <f t="shared" si="62"/>
        <v>9.2876647926599235E-2</v>
      </c>
      <c r="DQ53" s="27">
        <f t="shared" si="63"/>
        <v>9.350859347494711E-2</v>
      </c>
      <c r="DR53" s="27">
        <f t="shared" si="64"/>
        <v>9.4111767417613429E-2</v>
      </c>
      <c r="DS53" s="27">
        <f t="shared" si="65"/>
        <v>9.4722533901535746E-2</v>
      </c>
      <c r="DT53" s="27">
        <f t="shared" si="36"/>
        <v>9.5336927031157134E-2</v>
      </c>
      <c r="DU53" s="27" t="e">
        <f>IF(ISNA(VLOOKUP(CONCATENATE($B53,".SP.TER.TOTL.IN"),Area_pop_80_09,Seq!B$1,FALSE)),".",VLOOKUP(CONCATENATE($B53,".SP.TER.TOTL.IN"),Area_pop_80_09,Seq!B$1,FALSE)/VLOOKUP(CONCATENATE($B53,".SP.POP.TOTL"),Area_pop_80_09,Seq!B$1,FALSE))</f>
        <v>#VALUE!</v>
      </c>
      <c r="DV53" s="27" t="e">
        <f>IF(ISNA(VLOOKUP(CONCATENATE($B53,".SP.TER.TOTL.IN"),Area_pop_80_09,Seq!C$1,FALSE)),".",VLOOKUP(CONCATENATE($B53,".SP.TER.TOTL.IN"),Area_pop_80_09,Seq!C$1,FALSE)/VLOOKUP(CONCATENATE($B53,".SP.POP.TOTL"),Area_pop_80_09,Seq!C$1,FALSE))</f>
        <v>#VALUE!</v>
      </c>
      <c r="DW53" s="27" t="e">
        <f>IF(ISNA(VLOOKUP(CONCATENATE($B53,".SP.TER.TOTL.IN"),Area_pop_80_09,Seq!D$1,FALSE)),".",VLOOKUP(CONCATENATE($B53,".SP.TER.TOTL.IN"),Area_pop_80_09,Seq!D$1,FALSE)/VLOOKUP(CONCATENATE($B53,".SP.POP.TOTL"),Area_pop_80_09,Seq!D$1,FALSE))</f>
        <v>#VALUE!</v>
      </c>
      <c r="DX53" s="27" t="e">
        <f>IF(ISNA(VLOOKUP(CONCATENATE($B53,".SP.TER.TOTL.IN"),Area_pop_80_09,Seq!E$1,FALSE)),".",VLOOKUP(CONCATENATE($B53,".SP.TER.TOTL.IN"),Area_pop_80_09,Seq!E$1,FALSE)/VLOOKUP(CONCATENATE($B53,".SP.POP.TOTL"),Area_pop_80_09,Seq!E$1,FALSE))</f>
        <v>#VALUE!</v>
      </c>
      <c r="DY53" s="27" t="e">
        <f>IF(ISNA(VLOOKUP(CONCATENATE($B53,".SP.TER.TOTL.IN"),Area_pop_80_09,Seq!F$1,FALSE)),".",VLOOKUP(CONCATENATE($B53,".SP.TER.TOTL.IN"),Area_pop_80_09,Seq!F$1,FALSE)/VLOOKUP(CONCATENATE($B53,".SP.POP.TOTL"),Area_pop_80_09,Seq!F$1,FALSE))</f>
        <v>#VALUE!</v>
      </c>
      <c r="DZ53" s="27" t="e">
        <f>IF(ISNA(VLOOKUP(CONCATENATE($B53,".SP.TER.TOTL.IN"),Area_pop_80_09,Seq!G$1,FALSE)),".",VLOOKUP(CONCATENATE($B53,".SP.TER.TOTL.IN"),Area_pop_80_09,Seq!G$1,FALSE)/VLOOKUP(CONCATENATE($B53,".SP.POP.TOTL"),Area_pop_80_09,Seq!G$1,FALSE))</f>
        <v>#VALUE!</v>
      </c>
      <c r="EA53" s="27" t="e">
        <f>IF(ISNA(VLOOKUP(CONCATENATE($B53,".SP.TER.TOTL.IN"),Area_pop_80_09,Seq!H$1,FALSE)),".",VLOOKUP(CONCATENATE($B53,".SP.TER.TOTL.IN"),Area_pop_80_09,Seq!H$1,FALSE)/VLOOKUP(CONCATENATE($B53,".SP.POP.TOTL"),Area_pop_80_09,Seq!H$1,FALSE))</f>
        <v>#VALUE!</v>
      </c>
      <c r="EB53" s="27" t="e">
        <f>IF(ISNA(VLOOKUP(CONCATENATE($B53,".SP.TER.TOTL.IN"),Area_pop_80_09,Seq!I$1,FALSE)),".",VLOOKUP(CONCATENATE($B53,".SP.TER.TOTL.IN"),Area_pop_80_09,Seq!I$1,FALSE)/VLOOKUP(CONCATENATE($B53,".SP.POP.TOTL"),Area_pop_80_09,Seq!I$1,FALSE))</f>
        <v>#VALUE!</v>
      </c>
      <c r="EC53" s="27" t="e">
        <f>IF(ISNA(VLOOKUP(CONCATENATE($B53,".SP.TER.TOTL.IN"),Area_pop_80_09,Seq!J$1,FALSE)),".",VLOOKUP(CONCATENATE($B53,".SP.TER.TOTL.IN"),Area_pop_80_09,Seq!J$1,FALSE)/VLOOKUP(CONCATENATE($B53,".SP.POP.TOTL"),Area_pop_80_09,Seq!J$1,FALSE))</f>
        <v>#VALUE!</v>
      </c>
      <c r="ED53" s="27" t="e">
        <f>IF(ISNA(VLOOKUP(CONCATENATE($B53,".SP.TER.TOTL.IN"),Area_pop_80_09,Seq!K$1,FALSE)),".",VLOOKUP(CONCATENATE($B53,".SP.TER.TOTL.IN"),Area_pop_80_09,Seq!K$1,FALSE)/VLOOKUP(CONCATENATE($B53,".SP.POP.TOTL"),Area_pop_80_09,Seq!K$1,FALSE))</f>
        <v>#VALUE!</v>
      </c>
      <c r="EE53" s="27" t="e">
        <f>IF(ISNA(VLOOKUP(CONCATENATE($B53,".SP.TER.TOTL.IN"),Area_pop_80_09,Seq!L$1,FALSE)),".",VLOOKUP(CONCATENATE($B53,".SP.TER.TOTL.IN"),Area_pop_80_09,Seq!L$1,FALSE)/VLOOKUP(CONCATENATE($B53,".SP.POP.TOTL"),Area_pop_80_09,Seq!L$1,FALSE))</f>
        <v>#VALUE!</v>
      </c>
      <c r="EF53" s="27">
        <f>IF(ISNA(VLOOKUP(CONCATENATE($B53,".SP.TER.TOTL.IN"),Area_pop_80_09,Seq!M$1,FALSE)),".",VLOOKUP(CONCATENATE($B53,".SP.TER.TOTL.IN"),Area_pop_80_09,Seq!M$1,FALSE)/VLOOKUP(CONCATENATE($B53,".SP.POP.TOTL"),Area_pop_80_09,Seq!M$1,FALSE))</f>
        <v>8.5719767384925719E-2</v>
      </c>
      <c r="EG53" s="27" t="e">
        <f>IF(ISNA(VLOOKUP(CONCATENATE($B53,".SP.TER.TOTL.IN"),Area_pop_80_09,Seq!N$1,FALSE)),".",VLOOKUP(CONCATENATE($B53,".SP.TER.TOTL.IN"),Area_pop_80_09,Seq!N$1,FALSE)/VLOOKUP(CONCATENATE($B53,".SP.POP.TOTL"),Area_pop_80_09,Seq!N$1,FALSE))</f>
        <v>#VALUE!</v>
      </c>
      <c r="EH53" s="27" t="e">
        <f>IF(ISNA(VLOOKUP(CONCATENATE($B53,".SP.TER.TOTL.IN"),Area_pop_80_09,Seq!O$1,FALSE)),".",VLOOKUP(CONCATENATE($B53,".SP.TER.TOTL.IN"),Area_pop_80_09,Seq!O$1,FALSE)/VLOOKUP(CONCATENATE($B53,".SP.POP.TOTL"),Area_pop_80_09,Seq!O$1,FALSE))</f>
        <v>#VALUE!</v>
      </c>
      <c r="EI53" s="27" t="e">
        <f>IF(ISNA(VLOOKUP(CONCATENATE($B53,".SP.TER.TOTL.IN"),Area_pop_80_09,Seq!P$1,FALSE)),".",VLOOKUP(CONCATENATE($B53,".SP.TER.TOTL.IN"),Area_pop_80_09,Seq!P$1,FALSE)/VLOOKUP(CONCATENATE($B53,".SP.POP.TOTL"),Area_pop_80_09,Seq!P$1,FALSE))</f>
        <v>#VALUE!</v>
      </c>
      <c r="EJ53" s="27" t="e">
        <f>IF(ISNA(VLOOKUP(CONCATENATE($B53,".SP.TER.TOTL.IN"),Area_pop_80_09,Seq!Q$1,FALSE)),".",VLOOKUP(CONCATENATE($B53,".SP.TER.TOTL.IN"),Area_pop_80_09,Seq!Q$1,FALSE)/VLOOKUP(CONCATENATE($B53,".SP.POP.TOTL"),Area_pop_80_09,Seq!Q$1,FALSE))</f>
        <v>#VALUE!</v>
      </c>
      <c r="EK53" s="27" t="e">
        <f>IF(ISNA(VLOOKUP(CONCATENATE($B53,".SP.TER.TOTL.IN"),Area_pop_80_09,Seq!R$1,FALSE)),".",VLOOKUP(CONCATENATE($B53,".SP.TER.TOTL.IN"),Area_pop_80_09,Seq!R$1,FALSE)/VLOOKUP(CONCATENATE($B53,".SP.POP.TOTL"),Area_pop_80_09,Seq!R$1,FALSE))</f>
        <v>#VALUE!</v>
      </c>
      <c r="EL53" s="27" t="e">
        <f>IF(ISNA(VLOOKUP(CONCATENATE($B53,".SP.TER.TOTL.IN"),Area_pop_80_09,Seq!S$1,FALSE)),".",VLOOKUP(CONCATENATE($B53,".SP.TER.TOTL.IN"),Area_pop_80_09,Seq!S$1,FALSE)/VLOOKUP(CONCATENATE($B53,".SP.POP.TOTL"),Area_pop_80_09,Seq!S$1,FALSE))</f>
        <v>#VALUE!</v>
      </c>
      <c r="EM53" s="27">
        <f>IF(ISNA(VLOOKUP(CONCATENATE($B53,".SP.TER.TOTL.IN"),Area_pop_80_09,Seq!T$1,FALSE)),".",VLOOKUP(CONCATENATE($B53,".SP.TER.TOTL.IN"),Area_pop_80_09,Seq!T$1,FALSE)/VLOOKUP(CONCATENATE($B53,".SP.POP.TOTL"),Area_pop_80_09,Seq!T$1,FALSE))</f>
        <v>8.9390615974432347E-2</v>
      </c>
      <c r="EN53" s="27">
        <f>IF(ISNA(VLOOKUP(CONCATENATE($B53,".SP.TER.TOTL.IN"),Area_pop_80_09,Seq!U$1,FALSE)),".",VLOOKUP(CONCATENATE($B53,".SP.TER.TOTL.IN"),Area_pop_80_09,Seq!U$1,FALSE)/VLOOKUP(CONCATENATE($B53,".SP.POP.TOTL"),Area_pop_80_09,Seq!U$1,FALSE))</f>
        <v>8.9810397726931945E-2</v>
      </c>
      <c r="EO53" s="27">
        <f>IF(ISNA(VLOOKUP(CONCATENATE($B53,".SP.TER.TOTL.IN"),Area_pop_80_09,Seq!V$1,FALSE)),".",VLOOKUP(CONCATENATE($B53,".SP.TER.TOTL.IN"),Area_pop_80_09,Seq!V$1,FALSE)/VLOOKUP(CONCATENATE($B53,".SP.POP.TOTL"),Area_pop_80_09,Seq!V$1,FALSE))</f>
        <v>9.0289281626770981E-2</v>
      </c>
      <c r="EP53" s="27">
        <f>IF(ISNA(VLOOKUP(CONCATENATE($B53,".SP.TER.TOTL.IN"),Area_pop_80_09,Seq!W$1,FALSE)),".",VLOOKUP(CONCATENATE($B53,".SP.TER.TOTL.IN"),Area_pop_80_09,Seq!W$1,FALSE)/VLOOKUP(CONCATENATE($B53,".SP.POP.TOTL"),Area_pop_80_09,Seq!W$1,FALSE))</f>
        <v>9.087265151878117E-2</v>
      </c>
      <c r="EQ53" s="27">
        <f>IF(ISNA(VLOOKUP(CONCATENATE($B53,".SP.TER.TOTL.IN"),Area_pop_80_09,Seq!X$1,FALSE)),".",VLOOKUP(CONCATENATE($B53,".SP.TER.TOTL.IN"),Area_pop_80_09,Seq!X$1,FALSE)/VLOOKUP(CONCATENATE($B53,".SP.POP.TOTL"),Area_pop_80_09,Seq!X$1,FALSE))</f>
        <v>9.1533594332232973E-2</v>
      </c>
      <c r="ER53" s="27">
        <f>IF(ISNA(VLOOKUP(CONCATENATE($B53,".SP.TER.TOTL.IN"),Area_pop_80_09,Seq!Y$1,FALSE)),".",VLOOKUP(CONCATENATE($B53,".SP.TER.TOTL.IN"),Area_pop_80_09,Seq!Y$1,FALSE)/VLOOKUP(CONCATENATE($B53,".SP.POP.TOTL"),Area_pop_80_09,Seq!Y$1,FALSE))</f>
        <v>9.2214166069465017E-2</v>
      </c>
      <c r="ES53" s="27">
        <f>IF(ISNA(VLOOKUP(CONCATENATE($B53,".SP.TER.TOTL.IN"),Area_pop_80_09,Seq!Z$1,FALSE)),".",VLOOKUP(CONCATENATE($B53,".SP.TER.TOTL.IN"),Area_pop_80_09,Seq!Z$1,FALSE)/VLOOKUP(CONCATENATE($B53,".SP.POP.TOTL"),Area_pop_80_09,Seq!Z$1,FALSE))</f>
        <v>9.2876647926599235E-2</v>
      </c>
      <c r="ET53" s="27">
        <f>IF(ISNA(VLOOKUP(CONCATENATE($B53,".SP.TER.TOTL.IN"),Area_pop_80_09,Seq!AA$1,FALSE)),".",VLOOKUP(CONCATENATE($B53,".SP.TER.TOTL.IN"),Area_pop_80_09,Seq!AA$1,FALSE)/VLOOKUP(CONCATENATE($B53,".SP.POP.TOTL"),Area_pop_80_09,Seq!AA$1,FALSE))</f>
        <v>9.350859347494711E-2</v>
      </c>
      <c r="EU53" s="27">
        <f>IF(ISNA(VLOOKUP(CONCATENATE($B53,".SP.TER.TOTL.IN"),Area_pop_80_09,Seq!AB$1,FALSE)),".",VLOOKUP(CONCATENATE($B53,".SP.TER.TOTL.IN"),Area_pop_80_09,Seq!AB$1,FALSE)/VLOOKUP(CONCATENATE($B53,".SP.POP.TOTL"),Area_pop_80_09,Seq!AB$1,FALSE))</f>
        <v>9.4111767417613429E-2</v>
      </c>
      <c r="EV53" s="27">
        <f>IF(ISNA(VLOOKUP(CONCATENATE($B53,".SP.TER.TOTL.IN"),Area_pop_80_09,Seq!AC$1,FALSE)),".",VLOOKUP(CONCATENATE($B53,".SP.TER.TOTL.IN"),Area_pop_80_09,Seq!AC$1,FALSE)/VLOOKUP(CONCATENATE($B53,".SP.POP.TOTL"),Area_pop_80_09,Seq!AC$1,FALSE))</f>
        <v>9.4722533901535746E-2</v>
      </c>
      <c r="EW53" s="27">
        <f>IF(ISNA(VLOOKUP(CONCATENATE($B53,".SP.TER.TOTL.IN"),Area_pop_80_09,Seq!AD$1,FALSE)),".",VLOOKUP(CONCATENATE($B53,".SP.TER.TOTL.IN"),Area_pop_80_09,Seq!AD$1,FALSE)/VLOOKUP(CONCATENATE($B53,".SP.POP.TOTL"),Area_pop_80_09,Seq!AD$1,FALSE))</f>
        <v>9.5336927031157134E-2</v>
      </c>
      <c r="EX53" s="27"/>
      <c r="EY53" s="27"/>
      <c r="EZ53" s="27" t="str">
        <f t="shared" si="66"/>
        <v>.</v>
      </c>
      <c r="FA53" s="27" t="str">
        <f t="shared" si="67"/>
        <v>.</v>
      </c>
      <c r="FB53" s="27" t="str">
        <f t="shared" si="37"/>
        <v>.</v>
      </c>
      <c r="FC53" s="9" t="str">
        <f>IF(VLOOKUP($B53,EM_80!$B$1:$C$201,2,FALSE)&gt;0,VLOOKUP($B53,EM_80!$B$1:$C$201,2,FALSE),".")</f>
        <v>.</v>
      </c>
      <c r="FD53" s="9" t="str">
        <f t="shared" si="68"/>
        <v>.</v>
      </c>
      <c r="FE53" s="9" t="str">
        <f t="shared" si="32"/>
        <v>.</v>
      </c>
      <c r="FF53">
        <f t="shared" si="69"/>
        <v>2268768</v>
      </c>
      <c r="FG53">
        <f t="shared" si="70"/>
        <v>2928464</v>
      </c>
      <c r="FH53">
        <f t="shared" si="71"/>
        <v>3745727</v>
      </c>
      <c r="FJ53" s="9" t="str">
        <f>IF(ISNA(VLOOKUP($B53,Area_EM_90,Seq!C$1,FALSE)),".",VLOOKUP($B53,Area_EM_90,Seq!C$1,FALSE))</f>
        <v>.</v>
      </c>
      <c r="FK53" s="9" t="str">
        <f>IF(ISNA(VLOOKUP($B53,Area_EM_90,Seq!D$1,FALSE)),".",VLOOKUP($B53,Area_EM_90,Seq!D$1,FALSE))</f>
        <v>.</v>
      </c>
      <c r="FL53" s="9" t="str">
        <f>IF(ISNA(VLOOKUP($B53,Area_EM_90,Seq!E$1,FALSE)),".",VLOOKUP($B53,Area_EM_90,Seq!E$1,FALSE))</f>
        <v>.</v>
      </c>
      <c r="FM53" s="9" t="str">
        <f>IF(ISNA(VLOOKUP($B53,Area_EM_90,Seq!F$1,FALSE)),".",VLOOKUP($B53,Area_EM_90,Seq!F$1,FALSE))</f>
        <v>.</v>
      </c>
      <c r="FN53" s="9" t="str">
        <f>IF(ISNA(VLOOKUP($B53,Area_EM_90,Seq!G$1,FALSE)),".",VLOOKUP($B53,Area_EM_90,Seq!G$1,FALSE))</f>
        <v>.</v>
      </c>
      <c r="FO53" s="9" t="str">
        <f>IF(ISNA(VLOOKUP($B53,Area_EM_90,Seq!H$1,FALSE)),".",VLOOKUP($B53,Area_EM_90,Seq!H$1,FALSE))</f>
        <v>.</v>
      </c>
      <c r="FP53" s="9" t="str">
        <f>IF(ISNA(VLOOKUP($B53,Area_EM_90,Seq!I$1,FALSE)),".",VLOOKUP($B53,Area_EM_90,Seq!I$1,FALSE))</f>
        <v>.</v>
      </c>
      <c r="FQ53" s="9" t="str">
        <f>IF(ISNA(VLOOKUP($B53,Area_EM_90,Seq!J$1,FALSE)),".",VLOOKUP($B53,Area_EM_90,Seq!J$1,FALSE))</f>
        <v>.</v>
      </c>
      <c r="FR53" s="9" t="str">
        <f>IF(ISNA(VLOOKUP($B53,Area_EM_00,Seq!C$1,FALSE)),".",VLOOKUP($B53,Area_EM_00,Seq!C$1,FALSE))</f>
        <v>.</v>
      </c>
      <c r="FS53" s="9" t="str">
        <f>IF(ISNA(VLOOKUP($B53,Area_EM_00,Seq!D$1,FALSE)),".",VLOOKUP($B53,Area_EM_00,Seq!D$1,FALSE))</f>
        <v>.</v>
      </c>
      <c r="FT53" s="9" t="str">
        <f>IF(ISNA(VLOOKUP($B53,Area_EM_00,Seq!E$1,FALSE)),".",VLOOKUP($B53,Area_EM_00,Seq!E$1,FALSE))</f>
        <v>.</v>
      </c>
      <c r="FU53" s="9" t="str">
        <f>IF(ISNA(VLOOKUP($B53,Area_EM_00,Seq!F$1,FALSE)),".",VLOOKUP($B53,Area_EM_00,Seq!F$1,FALSE))</f>
        <v>.</v>
      </c>
      <c r="FV53" s="9" t="str">
        <f>IF(ISNA(VLOOKUP($B53,Area_EM_00,Seq!G$1,FALSE)),".",VLOOKUP($B53,Area_EM_00,Seq!G$1,FALSE))</f>
        <v>.</v>
      </c>
      <c r="FW53" s="9" t="str">
        <f>IF(ISNA(VLOOKUP($B53,Area_EM_00,Seq!H$1,FALSE)),".",VLOOKUP($B53,Area_EM_00,Seq!H$1,FALSE))</f>
        <v>.</v>
      </c>
      <c r="FX53" s="9" t="str">
        <f>IF(ISNA(VLOOKUP($B53,Area_EM_00,Seq!I$1,FALSE)),".",VLOOKUP($B53,Area_EM_00,Seq!I$1,FALSE))</f>
        <v>.</v>
      </c>
      <c r="FY53" s="9" t="str">
        <f>IF(ISNA(VLOOKUP($B53,Area_EM_00,Seq!J$1,FALSE)),".",VLOOKUP($B53,Area_EM_00,Seq!J$1,FALSE))</f>
        <v>.</v>
      </c>
      <c r="GA53" s="27"/>
    </row>
    <row r="54" spans="1:183">
      <c r="A54" s="25" t="s">
        <v>2430</v>
      </c>
      <c r="B54" s="26" t="str">
        <f t="shared" si="0"/>
        <v>Egypt</v>
      </c>
      <c r="C54" s="27">
        <f>GDP!C$42/10000</f>
        <v>18294194.281532999</v>
      </c>
      <c r="D54" s="27">
        <f>GDP!D$42/10000</f>
        <v>19245492.3841727</v>
      </c>
      <c r="E54" s="27">
        <f>GDP!E$42/10000</f>
        <v>20996832.1911324</v>
      </c>
      <c r="F54" s="27">
        <f>GDP!F$42/10000</f>
        <v>23285486.8999658</v>
      </c>
      <c r="G54" s="27">
        <f>GDP!G$42/10000</f>
        <v>26824880.9087606</v>
      </c>
      <c r="H54" s="27">
        <f>GDP!H$42/10000</f>
        <v>30446239.831443299</v>
      </c>
      <c r="I54" s="27">
        <f>GDP!I$42/10000</f>
        <v>33125508.936610304</v>
      </c>
      <c r="J54" s="27">
        <f>GDP!J$42/10000</f>
        <v>36968067.973257102</v>
      </c>
      <c r="K54" s="27">
        <f>GDP!K$42/10000</f>
        <v>41145459.654235199</v>
      </c>
      <c r="L54" s="27">
        <f>GDP!L$42/10000</f>
        <v>42832423.5000588</v>
      </c>
      <c r="M54" s="27">
        <f>GDP!M$42/10000</f>
        <v>44460055.593061104</v>
      </c>
      <c r="N54" s="27">
        <f>GDP!N$42/10000</f>
        <v>48550380.707622699</v>
      </c>
      <c r="O54" s="27">
        <f>GDP!O$42/10000</f>
        <v>55444534.768105105</v>
      </c>
      <c r="P54" s="27">
        <f>GDP!P$42/10000</f>
        <v>63206769.635639794</v>
      </c>
      <c r="Q54" s="27">
        <f>GDP!Q$42/10000</f>
        <v>71486856.457908601</v>
      </c>
      <c r="R54" s="27">
        <f>GDP!R$42/10000</f>
        <v>79278923.811820701</v>
      </c>
      <c r="S54" s="27">
        <f>GDP!S$42/10000</f>
        <v>87206816.193002701</v>
      </c>
      <c r="T54" s="27">
        <f>GDP!T$42/10000</f>
        <v>95317050.098951995</v>
      </c>
      <c r="U54" s="27">
        <f>GDP!U$42/10000</f>
        <v>102751780.00667</v>
      </c>
      <c r="V54" s="27">
        <f>GDP!V$42/10000</f>
        <v>110560915.287177</v>
      </c>
      <c r="W54" s="27">
        <f>GDP!W$42/10000</f>
        <v>119848032.17129999</v>
      </c>
      <c r="X54" s="27">
        <f>GDP!X$42/10000</f>
        <v>129795418.841518</v>
      </c>
      <c r="Y54" s="27">
        <f>GDP!Y$42/10000</f>
        <v>141606801.95609599</v>
      </c>
      <c r="Z54" s="27">
        <f>GDP!Z$42/10000</f>
        <v>155767482.15170601</v>
      </c>
      <c r="AA54" s="27">
        <f>GDP!AA$42/10000</f>
        <v>171499997.84902799</v>
      </c>
      <c r="AB54" s="27">
        <f>GDP!AB$42/10000</f>
        <v>189335997.62532699</v>
      </c>
      <c r="AC54" s="27">
        <f>GDP!AC$42/10000</f>
        <v>211298973.34986499</v>
      </c>
      <c r="AD54" s="27">
        <f>GDP!AD$42/10000</f>
        <v>238767839.88534701</v>
      </c>
      <c r="AE54" s="27">
        <f>GDP!AE$42/10000</f>
        <v>260256945.47502899</v>
      </c>
      <c r="AF54" s="27">
        <f>GDP!AF$42/10000</f>
        <v>293754553.91439533</v>
      </c>
      <c r="AG54" s="27"/>
      <c r="AH54" s="27">
        <f>IF(ISNUMBER(VLOOKUP($B54,Area_GDP_80_09,Seq!C$1,FALSE)/10000),VLOOKUP($B54,Area_GDP_80_09,Seq!C$1,FALSE)/10000,".")</f>
        <v>3850634.4421766195</v>
      </c>
      <c r="AI54" s="27">
        <f>IF(ISNUMBER(VLOOKUP($B54,Area_GDP_80_09,Seq!D$1,FALSE)/10000),VLOOKUP($B54,Area_GDP_80_09,Seq!D$1,FALSE)/10000,".")</f>
        <v>3995267.3865894503</v>
      </c>
      <c r="AJ54" s="27">
        <f>IF(ISNUMBER(VLOOKUP($B54,Area_GDP_80_09,Seq!E$1,FALSE)/10000),VLOOKUP($B54,Area_GDP_80_09,Seq!E$1,FALSE)/10000,".")</f>
        <v>4391085.3498743102</v>
      </c>
      <c r="AK54" s="27">
        <f>IF(ISNUMBER(VLOOKUP($B54,Area_GDP_80_09,Seq!F$1,FALSE)/10000),VLOOKUP($B54,Area_GDP_80_09,Seq!F$1,FALSE)/10000,".")</f>
        <v>4716075.6999056395</v>
      </c>
      <c r="AL54" s="27">
        <f>IF(ISNUMBER(VLOOKUP($B54,Area_GDP_80_09,Seq!G$1,FALSE)/10000),VLOOKUP($B54,Area_GDP_80_09,Seq!G$1,FALSE)/10000,".")</f>
        <v>5003356.1716720201</v>
      </c>
      <c r="AM54" s="27">
        <f>IF(ISNUMBER(VLOOKUP($B54,Area_GDP_80_09,Seq!H$1,FALSE)/10000),VLOOKUP($B54,Area_GDP_80_09,Seq!H$1,FALSE)/10000,".")</f>
        <v>5333680.2406739201</v>
      </c>
      <c r="AN54" s="27">
        <f>IF(ISNUMBER(VLOOKUP($B54,Area_GDP_80_09,Seq!I$1,FALSE)/10000),VLOOKUP($B54,Area_GDP_80_09,Seq!I$1,FALSE)/10000,".")</f>
        <v>5474840.1321241092</v>
      </c>
      <c r="AO54" s="27">
        <f>IF(ISNUMBER(VLOOKUP($B54,Area_GDP_80_09,Seq!J$1,FALSE)/10000),VLOOKUP($B54,Area_GDP_80_09,Seq!J$1,FALSE)/10000,".")</f>
        <v>5612774.4342985004</v>
      </c>
      <c r="AP54" s="27">
        <f>IF(ISNUMBER(VLOOKUP($B54,Area_GDP_80_09,Seq!K$1,FALSE)/10000),VLOOKUP($B54,Area_GDP_80_09,Seq!K$1,FALSE)/10000,".")</f>
        <v>5910291.8305738699</v>
      </c>
      <c r="AQ54" s="27">
        <f>IF(ISNUMBER(VLOOKUP($B54,Area_GDP_80_09,Seq!L$1,FALSE)/10000),VLOOKUP($B54,Area_GDP_80_09,Seq!L$1,FALSE)/10000,".")</f>
        <v>6204173.9159831898</v>
      </c>
      <c r="AR54" s="27">
        <f>IF(ISNUMBER(VLOOKUP($B54,Area_GDP_80_09,Seq!M$1,FALSE)/10000),VLOOKUP($B54,Area_GDP_80_09,Seq!M$1,FALSE)/10000,".")</f>
        <v>6557920.6064034598</v>
      </c>
      <c r="AS54" s="27">
        <f>IF(ISNUMBER(VLOOKUP($B54,Area_GDP_80_09,Seq!N$1,FALSE)/10000),VLOOKUP($B54,Area_GDP_80_09,Seq!N$1,FALSE)/10000,".")</f>
        <v>6628669.9444875102</v>
      </c>
      <c r="AT54" s="27">
        <f>IF(ISNUMBER(VLOOKUP($B54,Area_GDP_80_09,Seq!O$1,FALSE)/10000),VLOOKUP($B54,Area_GDP_80_09,Seq!O$1,FALSE)/10000,".")</f>
        <v>6922452.33862059</v>
      </c>
      <c r="AU54" s="27">
        <f>IF(ISNUMBER(VLOOKUP($B54,Area_GDP_80_09,Seq!P$1,FALSE)/10000),VLOOKUP($B54,Area_GDP_80_09,Seq!P$1,FALSE)/10000,".")</f>
        <v>7123258.1990543399</v>
      </c>
      <c r="AV54" s="27">
        <f>IF(ISNUMBER(VLOOKUP($B54,Area_GDP_80_09,Seq!Q$1,FALSE)/10000),VLOOKUP($B54,Area_GDP_80_09,Seq!Q$1,FALSE)/10000,".")</f>
        <v>7406277.5121365404</v>
      </c>
      <c r="AW54" s="27">
        <f>IF(ISNUMBER(VLOOKUP($B54,Area_GDP_80_09,Seq!R$1,FALSE)/10000),VLOOKUP($B54,Area_GDP_80_09,Seq!R$1,FALSE)/10000,".")</f>
        <v>7750110.8924926193</v>
      </c>
      <c r="AX54" s="27">
        <f>IF(ISNUMBER(VLOOKUP($B54,Area_GDP_80_09,Seq!S$1,FALSE)/10000),VLOOKUP($B54,Area_GDP_80_09,Seq!S$1,FALSE)/10000,".")</f>
        <v>8136743.0435978901</v>
      </c>
      <c r="AY54" s="27">
        <f>IF(ISNUMBER(VLOOKUP($B54,Area_GDP_80_09,Seq!T$1,FALSE)/10000),VLOOKUP($B54,Area_GDP_80_09,Seq!T$1,FALSE)/10000,".")</f>
        <v>8583542.3038145397</v>
      </c>
      <c r="AZ54" s="27">
        <f>IF(ISNUMBER(VLOOKUP($B54,Area_GDP_80_09,Seq!U$1,FALSE)/10000),VLOOKUP($B54,Area_GDP_80_09,Seq!U$1,FALSE)/10000,".")</f>
        <v>8930005.5775420703</v>
      </c>
      <c r="BA54" s="27">
        <f>IF(ISNUMBER(VLOOKUP($B54,Area_GDP_80_09,Seq!V$1,FALSE)/10000),VLOOKUP($B54,Area_GDP_80_09,Seq!V$1,FALSE)/10000,".")</f>
        <v>9475223.5333477706</v>
      </c>
      <c r="BB54" s="27">
        <f>IF(ISNUMBER(VLOOKUP($B54,Area_GDP_80_09,Seq!W$1,FALSE)/10000),VLOOKUP($B54,Area_GDP_80_09,Seq!W$1,FALSE)/10000,".")</f>
        <v>9983854.0997320991</v>
      </c>
      <c r="BC54" s="27">
        <f>IF(ISNUMBER(VLOOKUP($B54,Area_GDP_80_09,Seq!X$1,FALSE)/10000),VLOOKUP($B54,Area_GDP_80_09,Seq!X$1,FALSE)/10000,".")</f>
        <v>10336805.872907002</v>
      </c>
      <c r="BD54" s="27">
        <f>IF(ISNUMBER(VLOOKUP($B54,Area_GDP_80_09,Seq!Y$1,FALSE)/10000),VLOOKUP($B54,Area_GDP_80_09,Seq!Y$1,FALSE)/10000,".")</f>
        <v>10581838.728158399</v>
      </c>
      <c r="BE54" s="27">
        <f>IF(ISNUMBER(VLOOKUP($B54,Area_GDP_80_09,Seq!Z$1,FALSE)/10000),VLOOKUP($B54,Area_GDP_80_09,Seq!Z$1,FALSE)/10000,".")</f>
        <v>10921102.699353399</v>
      </c>
      <c r="BF54" s="27">
        <f>IF(ISNUMBER(VLOOKUP($B54,Area_GDP_80_09,Seq!AA$1,FALSE)/10000),VLOOKUP($B54,Area_GDP_80_09,Seq!AA$1,FALSE)/10000,".")</f>
        <v>11366645.866325701</v>
      </c>
      <c r="BG54" s="27">
        <f>IF(ISNUMBER(VLOOKUP($B54,Area_GDP_80_09,Seq!AB$1,FALSE)/10000),VLOOKUP($B54,Area_GDP_80_09,Seq!AB$1,FALSE)/10000,".")</f>
        <v>11875677.2728882</v>
      </c>
      <c r="BH54" s="27">
        <f>IF(ISNUMBER(VLOOKUP($B54,Area_GDP_80_09,Seq!AC$1,FALSE)/10000),VLOOKUP($B54,Area_GDP_80_09,Seq!AC$1,FALSE)/10000,".")</f>
        <v>12688987.511097601</v>
      </c>
      <c r="BI54" s="27">
        <f>IF(ISNUMBER(VLOOKUP($B54,Area_GDP_80_09,Seq!AD$1,FALSE)/10000),VLOOKUP($B54,Area_GDP_80_09,Seq!AD$1,FALSE)/10000,".")</f>
        <v>13586701.109043801</v>
      </c>
      <c r="BJ54" s="27">
        <f>IF(ISNUMBER(VLOOKUP($B54,Area_GDP_80_09,Seq!AE$1,FALSE)/10000),VLOOKUP($B54,Area_GDP_80_09,Seq!AE$1,FALSE)/10000,".")</f>
        <v>14559350.5410056</v>
      </c>
      <c r="BK54" s="27">
        <f>IF(ISNUMBER(VLOOKUP($B54,Area_GDP_80_09,Seq!AF$1,FALSE)/10000),VLOOKUP($B54,Area_GDP_80_09,Seq!AF$1,FALSE)/10000,".")</f>
        <v>15235982.332871137</v>
      </c>
      <c r="BL54" s="27"/>
      <c r="BM54" s="27"/>
      <c r="BN54" s="27">
        <f>CNPop!A$48</f>
        <v>5.0000000000000001E-3</v>
      </c>
      <c r="BO54" s="27">
        <f>CNPop!B$48</f>
        <v>6.0000000000000001E-3</v>
      </c>
      <c r="BP54" s="27">
        <f>CNPop!C$48</f>
        <v>6.0000000000000001E-3</v>
      </c>
      <c r="BQ54" s="27">
        <f>CNPop!D$48</f>
        <v>7.0000000000000001E-3</v>
      </c>
      <c r="BR54" s="27">
        <f>CNPop!E$48</f>
        <v>7.0000000000000001E-3</v>
      </c>
      <c r="BS54" s="27">
        <f>CNPop!F$48</f>
        <v>8.0000000000000002E-3</v>
      </c>
      <c r="BT54" s="27">
        <f>CNPop!G$48</f>
        <v>8.9999999999999993E-3</v>
      </c>
      <c r="BU54" s="27">
        <f>CNPop!H$48</f>
        <v>0.01</v>
      </c>
      <c r="BV54" s="27">
        <f>CNPop!I$48</f>
        <v>1.0999999999999999E-2</v>
      </c>
      <c r="BW54" s="27">
        <f>CNPop!J$48</f>
        <v>1.2E-2</v>
      </c>
      <c r="BX54" s="27">
        <f>CNPop!K$48</f>
        <v>1.4E-2</v>
      </c>
      <c r="BY54" s="27">
        <f>CNPop!L$48</f>
        <v>1.6E-2</v>
      </c>
      <c r="BZ54" s="27">
        <f>CNPop!M$48</f>
        <v>1.7000000000000001E-2</v>
      </c>
      <c r="CA54" s="27">
        <f>CNPop!N$48</f>
        <v>1.9E-2</v>
      </c>
      <c r="CB54" s="27">
        <f>CNPop!O$48</f>
        <v>2.1000000000000001E-2</v>
      </c>
      <c r="CC54" s="27">
        <f>CNPop!P$48</f>
        <v>2.3E-2</v>
      </c>
      <c r="CD54" s="27">
        <f>CNPop!Q$48</f>
        <v>2.5999999999999999E-2</v>
      </c>
      <c r="CE54" s="27">
        <f>CNPop!R$48</f>
        <v>2.8000000000000001E-2</v>
      </c>
      <c r="CF54" s="27">
        <f>CNPop!S$48</f>
        <v>0.03</v>
      </c>
      <c r="CG54" s="27">
        <f>CNPop!T$48</f>
        <v>3.3000000000000002E-2</v>
      </c>
      <c r="CH54" s="27">
        <f>CNPop!U$48</f>
        <v>3.5999999999999997E-2</v>
      </c>
      <c r="CI54" s="27">
        <f>CNPop!V$48</f>
        <v>3.9E-2</v>
      </c>
      <c r="CJ54" s="27">
        <f>CNPop!W$48</f>
        <v>4.2000000000000003E-2</v>
      </c>
      <c r="CK54" s="27">
        <f>CNPop!X$48</f>
        <v>4.4999999999999998E-2</v>
      </c>
      <c r="CL54" s="27">
        <f>CNPop!Y$48</f>
        <v>4.9000000000000002E-2</v>
      </c>
      <c r="CM54" s="27">
        <f>CNPop!Z$48</f>
        <v>5.1999999999999998E-2</v>
      </c>
      <c r="CN54" s="27">
        <f>CNPop!AA$48</f>
        <v>5.6000000000000001E-2</v>
      </c>
      <c r="CO54" s="27">
        <f>CNPop!AB$48</f>
        <v>0.06</v>
      </c>
      <c r="CP54" s="27">
        <f>CNPop!AC$48</f>
        <v>6.3E-2</v>
      </c>
      <c r="CQ54" s="27"/>
      <c r="CR54" s="27">
        <f t="shared" si="38"/>
        <v>9.0508060095526255E-2</v>
      </c>
      <c r="CS54" s="27">
        <f t="shared" si="39"/>
        <v>9.0508060095526255E-2</v>
      </c>
      <c r="CT54" s="27">
        <f t="shared" si="40"/>
        <v>9.0508060095526255E-2</v>
      </c>
      <c r="CU54" s="27">
        <f t="shared" si="41"/>
        <v>9.0508060095526255E-2</v>
      </c>
      <c r="CV54" s="27">
        <f t="shared" si="42"/>
        <v>9.0508060095526255E-2</v>
      </c>
      <c r="CW54" s="27">
        <f t="shared" si="43"/>
        <v>9.0508060095526255E-2</v>
      </c>
      <c r="CX54" s="27">
        <f t="shared" si="44"/>
        <v>9.0508060095526255E-2</v>
      </c>
      <c r="CY54" s="27">
        <f t="shared" si="45"/>
        <v>9.0508060095526255E-2</v>
      </c>
      <c r="CZ54" s="27">
        <f t="shared" si="46"/>
        <v>9.0508060095526255E-2</v>
      </c>
      <c r="DA54" s="27">
        <f t="shared" si="47"/>
        <v>9.0508060095526255E-2</v>
      </c>
      <c r="DB54" s="27">
        <f t="shared" si="48"/>
        <v>9.0508060095526255E-2</v>
      </c>
      <c r="DC54" s="27">
        <f t="shared" si="49"/>
        <v>9.0508060095526255E-2</v>
      </c>
      <c r="DD54" s="27">
        <f t="shared" si="50"/>
        <v>9.9851626376092073E-2</v>
      </c>
      <c r="DE54" s="27">
        <f t="shared" si="51"/>
        <v>9.9851626376092073E-2</v>
      </c>
      <c r="DF54" s="27">
        <f t="shared" si="52"/>
        <v>9.9851626376092073E-2</v>
      </c>
      <c r="DG54" s="27">
        <f t="shared" si="53"/>
        <v>9.9851626376092073E-2</v>
      </c>
      <c r="DH54" s="27">
        <f t="shared" si="54"/>
        <v>9.9851626376092073E-2</v>
      </c>
      <c r="DI54" s="27">
        <f t="shared" si="55"/>
        <v>9.9851626376092073E-2</v>
      </c>
      <c r="DJ54" s="27">
        <f t="shared" si="56"/>
        <v>9.9851626376092073E-2</v>
      </c>
      <c r="DK54" s="27">
        <f t="shared" si="57"/>
        <v>0.10101053609126034</v>
      </c>
      <c r="DL54" s="27">
        <f t="shared" si="58"/>
        <v>0.10240741867836615</v>
      </c>
      <c r="DM54" s="27">
        <f t="shared" si="59"/>
        <v>0.10415999151434478</v>
      </c>
      <c r="DN54" s="27">
        <f t="shared" si="60"/>
        <v>0.10636043302046128</v>
      </c>
      <c r="DO54" s="27">
        <f t="shared" si="61"/>
        <v>0.10880806894349639</v>
      </c>
      <c r="DP54" s="27">
        <f t="shared" si="62"/>
        <v>0.11099543096284706</v>
      </c>
      <c r="DQ54" s="27">
        <f t="shared" si="63"/>
        <v>0.10761845120218599</v>
      </c>
      <c r="DR54" s="27">
        <f t="shared" si="64"/>
        <v>0.1081238167218499</v>
      </c>
      <c r="DS54" s="27">
        <f t="shared" si="65"/>
        <v>0.10798583172184449</v>
      </c>
      <c r="DT54" s="27">
        <f t="shared" si="36"/>
        <v>0.10727551055002865</v>
      </c>
      <c r="DU54" s="27" t="e">
        <f>IF(ISNA(VLOOKUP(CONCATENATE($B54,".SP.TER.TOTL.IN"),Area_pop_80_09,Seq!B$1,FALSE)),".",VLOOKUP(CONCATENATE($B54,".SP.TER.TOTL.IN"),Area_pop_80_09,Seq!B$1,FALSE)/VLOOKUP(CONCATENATE($B54,".SP.POP.TOTL"),Area_pop_80_09,Seq!B$1,FALSE))</f>
        <v>#VALUE!</v>
      </c>
      <c r="DV54" s="27" t="e">
        <f>IF(ISNA(VLOOKUP(CONCATENATE($B54,".SP.TER.TOTL.IN"),Area_pop_80_09,Seq!C$1,FALSE)),".",VLOOKUP(CONCATENATE($B54,".SP.TER.TOTL.IN"),Area_pop_80_09,Seq!C$1,FALSE)/VLOOKUP(CONCATENATE($B54,".SP.POP.TOTL"),Area_pop_80_09,Seq!C$1,FALSE))</f>
        <v>#VALUE!</v>
      </c>
      <c r="DW54" s="27" t="e">
        <f>IF(ISNA(VLOOKUP(CONCATENATE($B54,".SP.TER.TOTL.IN"),Area_pop_80_09,Seq!D$1,FALSE)),".",VLOOKUP(CONCATENATE($B54,".SP.TER.TOTL.IN"),Area_pop_80_09,Seq!D$1,FALSE)/VLOOKUP(CONCATENATE($B54,".SP.POP.TOTL"),Area_pop_80_09,Seq!D$1,FALSE))</f>
        <v>#VALUE!</v>
      </c>
      <c r="DX54" s="27" t="e">
        <f>IF(ISNA(VLOOKUP(CONCATENATE($B54,".SP.TER.TOTL.IN"),Area_pop_80_09,Seq!E$1,FALSE)),".",VLOOKUP(CONCATENATE($B54,".SP.TER.TOTL.IN"),Area_pop_80_09,Seq!E$1,FALSE)/VLOOKUP(CONCATENATE($B54,".SP.POP.TOTL"),Area_pop_80_09,Seq!E$1,FALSE))</f>
        <v>#VALUE!</v>
      </c>
      <c r="DY54" s="27" t="e">
        <f>IF(ISNA(VLOOKUP(CONCATENATE($B54,".SP.TER.TOTL.IN"),Area_pop_80_09,Seq!F$1,FALSE)),".",VLOOKUP(CONCATENATE($B54,".SP.TER.TOTL.IN"),Area_pop_80_09,Seq!F$1,FALSE)/VLOOKUP(CONCATENATE($B54,".SP.POP.TOTL"),Area_pop_80_09,Seq!F$1,FALSE))</f>
        <v>#VALUE!</v>
      </c>
      <c r="DZ54" s="27" t="e">
        <f>IF(ISNA(VLOOKUP(CONCATENATE($B54,".SP.TER.TOTL.IN"),Area_pop_80_09,Seq!G$1,FALSE)),".",VLOOKUP(CONCATENATE($B54,".SP.TER.TOTL.IN"),Area_pop_80_09,Seq!G$1,FALSE)/VLOOKUP(CONCATENATE($B54,".SP.POP.TOTL"),Area_pop_80_09,Seq!G$1,FALSE))</f>
        <v>#VALUE!</v>
      </c>
      <c r="EA54" s="27" t="e">
        <f>IF(ISNA(VLOOKUP(CONCATENATE($B54,".SP.TER.TOTL.IN"),Area_pop_80_09,Seq!H$1,FALSE)),".",VLOOKUP(CONCATENATE($B54,".SP.TER.TOTL.IN"),Area_pop_80_09,Seq!H$1,FALSE)/VLOOKUP(CONCATENATE($B54,".SP.POP.TOTL"),Area_pop_80_09,Seq!H$1,FALSE))</f>
        <v>#VALUE!</v>
      </c>
      <c r="EB54" s="27" t="e">
        <f>IF(ISNA(VLOOKUP(CONCATENATE($B54,".SP.TER.TOTL.IN"),Area_pop_80_09,Seq!I$1,FALSE)),".",VLOOKUP(CONCATENATE($B54,".SP.TER.TOTL.IN"),Area_pop_80_09,Seq!I$1,FALSE)/VLOOKUP(CONCATENATE($B54,".SP.POP.TOTL"),Area_pop_80_09,Seq!I$1,FALSE))</f>
        <v>#VALUE!</v>
      </c>
      <c r="EC54" s="27" t="e">
        <f>IF(ISNA(VLOOKUP(CONCATENATE($B54,".SP.TER.TOTL.IN"),Area_pop_80_09,Seq!J$1,FALSE)),".",VLOOKUP(CONCATENATE($B54,".SP.TER.TOTL.IN"),Area_pop_80_09,Seq!J$1,FALSE)/VLOOKUP(CONCATENATE($B54,".SP.POP.TOTL"),Area_pop_80_09,Seq!J$1,FALSE))</f>
        <v>#VALUE!</v>
      </c>
      <c r="ED54" s="27" t="e">
        <f>IF(ISNA(VLOOKUP(CONCATENATE($B54,".SP.TER.TOTL.IN"),Area_pop_80_09,Seq!K$1,FALSE)),".",VLOOKUP(CONCATENATE($B54,".SP.TER.TOTL.IN"),Area_pop_80_09,Seq!K$1,FALSE)/VLOOKUP(CONCATENATE($B54,".SP.POP.TOTL"),Area_pop_80_09,Seq!K$1,FALSE))</f>
        <v>#VALUE!</v>
      </c>
      <c r="EE54" s="27" t="e">
        <f>IF(ISNA(VLOOKUP(CONCATENATE($B54,".SP.TER.TOTL.IN"),Area_pop_80_09,Seq!L$1,FALSE)),".",VLOOKUP(CONCATENATE($B54,".SP.TER.TOTL.IN"),Area_pop_80_09,Seq!L$1,FALSE)/VLOOKUP(CONCATENATE($B54,".SP.POP.TOTL"),Area_pop_80_09,Seq!L$1,FALSE))</f>
        <v>#VALUE!</v>
      </c>
      <c r="EF54" s="27">
        <f>IF(ISNA(VLOOKUP(CONCATENATE($B54,".SP.TER.TOTL.IN"),Area_pop_80_09,Seq!M$1,FALSE)),".",VLOOKUP(CONCATENATE($B54,".SP.TER.TOTL.IN"),Area_pop_80_09,Seq!M$1,FALSE)/VLOOKUP(CONCATENATE($B54,".SP.POP.TOTL"),Area_pop_80_09,Seq!M$1,FALSE))</f>
        <v>9.0508060095526255E-2</v>
      </c>
      <c r="EG54" s="27" t="e">
        <f>IF(ISNA(VLOOKUP(CONCATENATE($B54,".SP.TER.TOTL.IN"),Area_pop_80_09,Seq!N$1,FALSE)),".",VLOOKUP(CONCATENATE($B54,".SP.TER.TOTL.IN"),Area_pop_80_09,Seq!N$1,FALSE)/VLOOKUP(CONCATENATE($B54,".SP.POP.TOTL"),Area_pop_80_09,Seq!N$1,FALSE))</f>
        <v>#VALUE!</v>
      </c>
      <c r="EH54" s="27" t="e">
        <f>IF(ISNA(VLOOKUP(CONCATENATE($B54,".SP.TER.TOTL.IN"),Area_pop_80_09,Seq!O$1,FALSE)),".",VLOOKUP(CONCATENATE($B54,".SP.TER.TOTL.IN"),Area_pop_80_09,Seq!O$1,FALSE)/VLOOKUP(CONCATENATE($B54,".SP.POP.TOTL"),Area_pop_80_09,Seq!O$1,FALSE))</f>
        <v>#VALUE!</v>
      </c>
      <c r="EI54" s="27" t="e">
        <f>IF(ISNA(VLOOKUP(CONCATENATE($B54,".SP.TER.TOTL.IN"),Area_pop_80_09,Seq!P$1,FALSE)),".",VLOOKUP(CONCATENATE($B54,".SP.TER.TOTL.IN"),Area_pop_80_09,Seq!P$1,FALSE)/VLOOKUP(CONCATENATE($B54,".SP.POP.TOTL"),Area_pop_80_09,Seq!P$1,FALSE))</f>
        <v>#VALUE!</v>
      </c>
      <c r="EJ54" s="27" t="e">
        <f>IF(ISNA(VLOOKUP(CONCATENATE($B54,".SP.TER.TOTL.IN"),Area_pop_80_09,Seq!Q$1,FALSE)),".",VLOOKUP(CONCATENATE($B54,".SP.TER.TOTL.IN"),Area_pop_80_09,Seq!Q$1,FALSE)/VLOOKUP(CONCATENATE($B54,".SP.POP.TOTL"),Area_pop_80_09,Seq!Q$1,FALSE))</f>
        <v>#VALUE!</v>
      </c>
      <c r="EK54" s="27" t="e">
        <f>IF(ISNA(VLOOKUP(CONCATENATE($B54,".SP.TER.TOTL.IN"),Area_pop_80_09,Seq!R$1,FALSE)),".",VLOOKUP(CONCATENATE($B54,".SP.TER.TOTL.IN"),Area_pop_80_09,Seq!R$1,FALSE)/VLOOKUP(CONCATENATE($B54,".SP.POP.TOTL"),Area_pop_80_09,Seq!R$1,FALSE))</f>
        <v>#VALUE!</v>
      </c>
      <c r="EL54" s="27" t="e">
        <f>IF(ISNA(VLOOKUP(CONCATENATE($B54,".SP.TER.TOTL.IN"),Area_pop_80_09,Seq!S$1,FALSE)),".",VLOOKUP(CONCATENATE($B54,".SP.TER.TOTL.IN"),Area_pop_80_09,Seq!S$1,FALSE)/VLOOKUP(CONCATENATE($B54,".SP.POP.TOTL"),Area_pop_80_09,Seq!S$1,FALSE))</f>
        <v>#VALUE!</v>
      </c>
      <c r="EM54" s="27">
        <f>IF(ISNA(VLOOKUP(CONCATENATE($B54,".SP.TER.TOTL.IN"),Area_pop_80_09,Seq!T$1,FALSE)),".",VLOOKUP(CONCATENATE($B54,".SP.TER.TOTL.IN"),Area_pop_80_09,Seq!T$1,FALSE)/VLOOKUP(CONCATENATE($B54,".SP.POP.TOTL"),Area_pop_80_09,Seq!T$1,FALSE))</f>
        <v>9.9851626376092073E-2</v>
      </c>
      <c r="EN54" s="27">
        <f>IF(ISNA(VLOOKUP(CONCATENATE($B54,".SP.TER.TOTL.IN"),Area_pop_80_09,Seq!U$1,FALSE)),".",VLOOKUP(CONCATENATE($B54,".SP.TER.TOTL.IN"),Area_pop_80_09,Seq!U$1,FALSE)/VLOOKUP(CONCATENATE($B54,".SP.POP.TOTL"),Area_pop_80_09,Seq!U$1,FALSE))</f>
        <v>0.10101053609126034</v>
      </c>
      <c r="EO54" s="27">
        <f>IF(ISNA(VLOOKUP(CONCATENATE($B54,".SP.TER.TOTL.IN"),Area_pop_80_09,Seq!V$1,FALSE)),".",VLOOKUP(CONCATENATE($B54,".SP.TER.TOTL.IN"),Area_pop_80_09,Seq!V$1,FALSE)/VLOOKUP(CONCATENATE($B54,".SP.POP.TOTL"),Area_pop_80_09,Seq!V$1,FALSE))</f>
        <v>0.10240741867836615</v>
      </c>
      <c r="EP54" s="27">
        <f>IF(ISNA(VLOOKUP(CONCATENATE($B54,".SP.TER.TOTL.IN"),Area_pop_80_09,Seq!W$1,FALSE)),".",VLOOKUP(CONCATENATE($B54,".SP.TER.TOTL.IN"),Area_pop_80_09,Seq!W$1,FALSE)/VLOOKUP(CONCATENATE($B54,".SP.POP.TOTL"),Area_pop_80_09,Seq!W$1,FALSE))</f>
        <v>0.10415999151434478</v>
      </c>
      <c r="EQ54" s="27">
        <f>IF(ISNA(VLOOKUP(CONCATENATE($B54,".SP.TER.TOTL.IN"),Area_pop_80_09,Seq!X$1,FALSE)),".",VLOOKUP(CONCATENATE($B54,".SP.TER.TOTL.IN"),Area_pop_80_09,Seq!X$1,FALSE)/VLOOKUP(CONCATENATE($B54,".SP.POP.TOTL"),Area_pop_80_09,Seq!X$1,FALSE))</f>
        <v>0.10636043302046128</v>
      </c>
      <c r="ER54" s="27">
        <f>IF(ISNA(VLOOKUP(CONCATENATE($B54,".SP.TER.TOTL.IN"),Area_pop_80_09,Seq!Y$1,FALSE)),".",VLOOKUP(CONCATENATE($B54,".SP.TER.TOTL.IN"),Area_pop_80_09,Seq!Y$1,FALSE)/VLOOKUP(CONCATENATE($B54,".SP.POP.TOTL"),Area_pop_80_09,Seq!Y$1,FALSE))</f>
        <v>0.10880806894349639</v>
      </c>
      <c r="ES54" s="27">
        <f>IF(ISNA(VLOOKUP(CONCATENATE($B54,".SP.TER.TOTL.IN"),Area_pop_80_09,Seq!Z$1,FALSE)),".",VLOOKUP(CONCATENATE($B54,".SP.TER.TOTL.IN"),Area_pop_80_09,Seq!Z$1,FALSE)/VLOOKUP(CONCATENATE($B54,".SP.POP.TOTL"),Area_pop_80_09,Seq!Z$1,FALSE))</f>
        <v>0.11099543096284706</v>
      </c>
      <c r="ET54" s="27">
        <f>IF(ISNA(VLOOKUP(CONCATENATE($B54,".SP.TER.TOTL.IN"),Area_pop_80_09,Seq!AA$1,FALSE)),".",VLOOKUP(CONCATENATE($B54,".SP.TER.TOTL.IN"),Area_pop_80_09,Seq!AA$1,FALSE)/VLOOKUP(CONCATENATE($B54,".SP.POP.TOTL"),Area_pop_80_09,Seq!AA$1,FALSE))</f>
        <v>0.10761845120218599</v>
      </c>
      <c r="EU54" s="27">
        <f>IF(ISNA(VLOOKUP(CONCATENATE($B54,".SP.TER.TOTL.IN"),Area_pop_80_09,Seq!AB$1,FALSE)),".",VLOOKUP(CONCATENATE($B54,".SP.TER.TOTL.IN"),Area_pop_80_09,Seq!AB$1,FALSE)/VLOOKUP(CONCATENATE($B54,".SP.POP.TOTL"),Area_pop_80_09,Seq!AB$1,FALSE))</f>
        <v>0.1081238167218499</v>
      </c>
      <c r="EV54" s="27">
        <f>IF(ISNA(VLOOKUP(CONCATENATE($B54,".SP.TER.TOTL.IN"),Area_pop_80_09,Seq!AC$1,FALSE)),".",VLOOKUP(CONCATENATE($B54,".SP.TER.TOTL.IN"),Area_pop_80_09,Seq!AC$1,FALSE)/VLOOKUP(CONCATENATE($B54,".SP.POP.TOTL"),Area_pop_80_09,Seq!AC$1,FALSE))</f>
        <v>0.10798583172184449</v>
      </c>
      <c r="EW54" s="27">
        <f>IF(ISNA(VLOOKUP(CONCATENATE($B54,".SP.TER.TOTL.IN"),Area_pop_80_09,Seq!AD$1,FALSE)),".",VLOOKUP(CONCATENATE($B54,".SP.TER.TOTL.IN"),Area_pop_80_09,Seq!AD$1,FALSE)/VLOOKUP(CONCATENATE($B54,".SP.POP.TOTL"),Area_pop_80_09,Seq!AD$1,FALSE))</f>
        <v>0.10727551055002865</v>
      </c>
      <c r="EX54" s="27"/>
      <c r="EY54" s="27"/>
      <c r="EZ54" s="27" t="str">
        <f t="shared" si="66"/>
        <v>.</v>
      </c>
      <c r="FA54" s="27">
        <f t="shared" si="67"/>
        <v>1.9036132101619442E-6</v>
      </c>
      <c r="FB54" s="27" t="str">
        <f t="shared" si="37"/>
        <v>.</v>
      </c>
      <c r="FC54" s="9" t="str">
        <f>IF(VLOOKUP($B54,EM_80!$B$1:$C$201,2,FALSE)&gt;0,VLOOKUP($B54,EM_80!$B$1:$C$201,2,FALSE),".")</f>
        <v>.</v>
      </c>
      <c r="FD54" s="9">
        <f t="shared" si="68"/>
        <v>110</v>
      </c>
      <c r="FE54" s="9" t="str">
        <f t="shared" si="32"/>
        <v>.</v>
      </c>
      <c r="FF54">
        <f t="shared" si="69"/>
        <v>44433037</v>
      </c>
      <c r="FG54">
        <f t="shared" si="70"/>
        <v>57784848</v>
      </c>
      <c r="FH54">
        <f t="shared" si="71"/>
        <v>70173793</v>
      </c>
      <c r="FJ54" s="9" t="str">
        <f>IF(ISNA(VLOOKUP($B54,Area_EM_90,Seq!C$1,FALSE)),".",VLOOKUP($B54,Area_EM_90,Seq!C$1,FALSE))</f>
        <v>.</v>
      </c>
      <c r="FK54" s="9" t="str">
        <f>IF(ISNA(VLOOKUP($B54,Area_EM_90,Seq!D$1,FALSE)),".",VLOOKUP($B54,Area_EM_90,Seq!D$1,FALSE))</f>
        <v>.</v>
      </c>
      <c r="FL54" s="9" t="str">
        <f>IF(ISNA(VLOOKUP($B54,Area_EM_90,Seq!E$1,FALSE)),".",VLOOKUP($B54,Area_EM_90,Seq!E$1,FALSE))</f>
        <v>.</v>
      </c>
      <c r="FM54" s="9" t="str">
        <f>IF(ISNA(VLOOKUP($B54,Area_EM_90,Seq!F$1,FALSE)),".",VLOOKUP($B54,Area_EM_90,Seq!F$1,FALSE))</f>
        <v>.</v>
      </c>
      <c r="FN54" s="9" t="str">
        <f>IF(ISNA(VLOOKUP($B54,Area_EM_90,Seq!G$1,FALSE)),".",VLOOKUP($B54,Area_EM_90,Seq!G$1,FALSE))</f>
        <v>.</v>
      </c>
      <c r="FO54" s="9" t="str">
        <f>IF(ISNA(VLOOKUP($B54,Area_EM_90,Seq!H$1,FALSE)),".",VLOOKUP($B54,Area_EM_90,Seq!H$1,FALSE))</f>
        <v>.</v>
      </c>
      <c r="FP54" s="9" t="str">
        <f>IF(ISNA(VLOOKUP($B54,Area_EM_90,Seq!I$1,FALSE)),".",VLOOKUP($B54,Area_EM_90,Seq!I$1,FALSE))</f>
        <v>.</v>
      </c>
      <c r="FQ54" s="9" t="str">
        <f>IF(ISNA(VLOOKUP($B54,Area_EM_90,Seq!J$1,FALSE)),".",VLOOKUP($B54,Area_EM_90,Seq!J$1,FALSE))</f>
        <v>.</v>
      </c>
      <c r="FR54" s="9" t="str">
        <f>IF(ISNA(VLOOKUP($B54,Area_EM_00,Seq!C$1,FALSE)),".",VLOOKUP($B54,Area_EM_00,Seq!C$1,FALSE))</f>
        <v>.</v>
      </c>
      <c r="FS54" s="9" t="str">
        <f>IF(ISNA(VLOOKUP($B54,Area_EM_00,Seq!D$1,FALSE)),".",VLOOKUP($B54,Area_EM_00,Seq!D$1,FALSE))</f>
        <v>.</v>
      </c>
      <c r="FT54" s="9" t="str">
        <f>IF(ISNA(VLOOKUP($B54,Area_EM_00,Seq!E$1,FALSE)),".",VLOOKUP($B54,Area_EM_00,Seq!E$1,FALSE))</f>
        <v>.</v>
      </c>
      <c r="FU54" s="9" t="str">
        <f>IF(ISNA(VLOOKUP($B54,Area_EM_00,Seq!F$1,FALSE)),".",VLOOKUP($B54,Area_EM_00,Seq!F$1,FALSE))</f>
        <v>.</v>
      </c>
      <c r="FV54" s="9" t="str">
        <f>IF(ISNA(VLOOKUP($B54,Area_EM_00,Seq!G$1,FALSE)),".",VLOOKUP($B54,Area_EM_00,Seq!G$1,FALSE))</f>
        <v>.</v>
      </c>
      <c r="FW54" s="9" t="str">
        <f>IF(ISNA(VLOOKUP($B54,Area_EM_00,Seq!H$1,FALSE)),".",VLOOKUP($B54,Area_EM_00,Seq!H$1,FALSE))</f>
        <v>.</v>
      </c>
      <c r="FX54" s="9" t="str">
        <f>IF(ISNA(VLOOKUP($B54,Area_EM_00,Seq!I$1,FALSE)),".",VLOOKUP($B54,Area_EM_00,Seq!I$1,FALSE))</f>
        <v>.</v>
      </c>
      <c r="FY54" s="9" t="str">
        <f>IF(ISNA(VLOOKUP($B54,Area_EM_00,Seq!J$1,FALSE)),".",VLOOKUP($B54,Area_EM_00,Seq!J$1,FALSE))</f>
        <v>.</v>
      </c>
      <c r="GA54" s="27"/>
    </row>
    <row r="55" spans="1:183">
      <c r="A55" s="25" t="s">
        <v>2799</v>
      </c>
      <c r="B55" s="26" t="str">
        <f t="shared" si="0"/>
        <v>Eq.Guinea</v>
      </c>
      <c r="C55" s="27">
        <f>GDP!C$42/10000</f>
        <v>18294194.281532999</v>
      </c>
      <c r="D55" s="27">
        <f>GDP!D$42/10000</f>
        <v>19245492.3841727</v>
      </c>
      <c r="E55" s="27">
        <f>GDP!E$42/10000</f>
        <v>20996832.1911324</v>
      </c>
      <c r="F55" s="27">
        <f>GDP!F$42/10000</f>
        <v>23285486.8999658</v>
      </c>
      <c r="G55" s="27">
        <f>GDP!G$42/10000</f>
        <v>26824880.9087606</v>
      </c>
      <c r="H55" s="27">
        <f>GDP!H$42/10000</f>
        <v>30446239.831443299</v>
      </c>
      <c r="I55" s="27">
        <f>GDP!I$42/10000</f>
        <v>33125508.936610304</v>
      </c>
      <c r="J55" s="27">
        <f>GDP!J$42/10000</f>
        <v>36968067.973257102</v>
      </c>
      <c r="K55" s="27">
        <f>GDP!K$42/10000</f>
        <v>41145459.654235199</v>
      </c>
      <c r="L55" s="27">
        <f>GDP!L$42/10000</f>
        <v>42832423.5000588</v>
      </c>
      <c r="M55" s="27">
        <f>GDP!M$42/10000</f>
        <v>44460055.593061104</v>
      </c>
      <c r="N55" s="27">
        <f>GDP!N$42/10000</f>
        <v>48550380.707622699</v>
      </c>
      <c r="O55" s="27">
        <f>GDP!O$42/10000</f>
        <v>55444534.768105105</v>
      </c>
      <c r="P55" s="27">
        <f>GDP!P$42/10000</f>
        <v>63206769.635639794</v>
      </c>
      <c r="Q55" s="27">
        <f>GDP!Q$42/10000</f>
        <v>71486856.457908601</v>
      </c>
      <c r="R55" s="27">
        <f>GDP!R$42/10000</f>
        <v>79278923.811820701</v>
      </c>
      <c r="S55" s="27">
        <f>GDP!S$42/10000</f>
        <v>87206816.193002701</v>
      </c>
      <c r="T55" s="27">
        <f>GDP!T$42/10000</f>
        <v>95317050.098951995</v>
      </c>
      <c r="U55" s="27">
        <f>GDP!U$42/10000</f>
        <v>102751780.00667</v>
      </c>
      <c r="V55" s="27">
        <f>GDP!V$42/10000</f>
        <v>110560915.287177</v>
      </c>
      <c r="W55" s="27">
        <f>GDP!W$42/10000</f>
        <v>119848032.17129999</v>
      </c>
      <c r="X55" s="27">
        <f>GDP!X$42/10000</f>
        <v>129795418.841518</v>
      </c>
      <c r="Y55" s="27">
        <f>GDP!Y$42/10000</f>
        <v>141606801.95609599</v>
      </c>
      <c r="Z55" s="27">
        <f>GDP!Z$42/10000</f>
        <v>155767482.15170601</v>
      </c>
      <c r="AA55" s="27">
        <f>GDP!AA$42/10000</f>
        <v>171499997.84902799</v>
      </c>
      <c r="AB55" s="27">
        <f>GDP!AB$42/10000</f>
        <v>189335997.62532699</v>
      </c>
      <c r="AC55" s="27">
        <f>GDP!AC$42/10000</f>
        <v>211298973.34986499</v>
      </c>
      <c r="AD55" s="27">
        <f>GDP!AD$42/10000</f>
        <v>238767839.88534701</v>
      </c>
      <c r="AE55" s="27">
        <f>GDP!AE$42/10000</f>
        <v>260256945.47502899</v>
      </c>
      <c r="AF55" s="27">
        <f>GDP!AF$42/10000</f>
        <v>293754553.91439533</v>
      </c>
      <c r="AG55" s="27"/>
      <c r="AH55" s="27" t="str">
        <f>IF(ISNUMBER(VLOOKUP($B55,Area_GDP_80_09,Seq!C$1,FALSE)/10000),VLOOKUP($B55,Area_GDP_80_09,Seq!C$1,FALSE)/10000,".")</f>
        <v>.</v>
      </c>
      <c r="AI55" s="27" t="str">
        <f>IF(ISNUMBER(VLOOKUP($B55,Area_GDP_80_09,Seq!D$1,FALSE)/10000),VLOOKUP($B55,Area_GDP_80_09,Seq!D$1,FALSE)/10000,".")</f>
        <v>.</v>
      </c>
      <c r="AJ55" s="27" t="str">
        <f>IF(ISNUMBER(VLOOKUP($B55,Area_GDP_80_09,Seq!E$1,FALSE)/10000),VLOOKUP($B55,Area_GDP_80_09,Seq!E$1,FALSE)/10000,".")</f>
        <v>.</v>
      </c>
      <c r="AK55" s="27" t="str">
        <f>IF(ISNUMBER(VLOOKUP($B55,Area_GDP_80_09,Seq!F$1,FALSE)/10000),VLOOKUP($B55,Area_GDP_80_09,Seq!F$1,FALSE)/10000,".")</f>
        <v>.</v>
      </c>
      <c r="AL55" s="27" t="str">
        <f>IF(ISNUMBER(VLOOKUP($B55,Area_GDP_80_09,Seq!G$1,FALSE)/10000),VLOOKUP($B55,Area_GDP_80_09,Seq!G$1,FALSE)/10000,".")</f>
        <v>.</v>
      </c>
      <c r="AM55" s="27" t="str">
        <f>IF(ISNUMBER(VLOOKUP($B55,Area_GDP_80_09,Seq!H$1,FALSE)/10000),VLOOKUP($B55,Area_GDP_80_09,Seq!H$1,FALSE)/10000,".")</f>
        <v>.</v>
      </c>
      <c r="AN55" s="27" t="str">
        <f>IF(ISNUMBER(VLOOKUP($B55,Area_GDP_80_09,Seq!I$1,FALSE)/10000),VLOOKUP($B55,Area_GDP_80_09,Seq!I$1,FALSE)/10000,".")</f>
        <v>.</v>
      </c>
      <c r="AO55" s="27" t="str">
        <f>IF(ISNUMBER(VLOOKUP($B55,Area_GDP_80_09,Seq!J$1,FALSE)/10000),VLOOKUP($B55,Area_GDP_80_09,Seq!J$1,FALSE)/10000,".")</f>
        <v>.</v>
      </c>
      <c r="AP55" s="27" t="str">
        <f>IF(ISNUMBER(VLOOKUP($B55,Area_GDP_80_09,Seq!K$1,FALSE)/10000),VLOOKUP($B55,Area_GDP_80_09,Seq!K$1,FALSE)/10000,".")</f>
        <v>.</v>
      </c>
      <c r="AQ55" s="27" t="str">
        <f>IF(ISNUMBER(VLOOKUP($B55,Area_GDP_80_09,Seq!L$1,FALSE)/10000),VLOOKUP($B55,Area_GDP_80_09,Seq!L$1,FALSE)/10000,".")</f>
        <v>.</v>
      </c>
      <c r="AR55" s="27" t="str">
        <f>IF(ISNUMBER(VLOOKUP($B55,Area_GDP_80_09,Seq!M$1,FALSE)/10000),VLOOKUP($B55,Area_GDP_80_09,Seq!M$1,FALSE)/10000,".")</f>
        <v>.</v>
      </c>
      <c r="AS55" s="27" t="str">
        <f>IF(ISNUMBER(VLOOKUP($B55,Area_GDP_80_09,Seq!N$1,FALSE)/10000),VLOOKUP($B55,Area_GDP_80_09,Seq!N$1,FALSE)/10000,".")</f>
        <v>.</v>
      </c>
      <c r="AT55" s="27" t="str">
        <f>IF(ISNUMBER(VLOOKUP($B55,Area_GDP_80_09,Seq!O$1,FALSE)/10000),VLOOKUP($B55,Area_GDP_80_09,Seq!O$1,FALSE)/10000,".")</f>
        <v>.</v>
      </c>
      <c r="AU55" s="27" t="str">
        <f>IF(ISNUMBER(VLOOKUP($B55,Area_GDP_80_09,Seq!P$1,FALSE)/10000),VLOOKUP($B55,Area_GDP_80_09,Seq!P$1,FALSE)/10000,".")</f>
        <v>.</v>
      </c>
      <c r="AV55" s="27" t="str">
        <f>IF(ISNUMBER(VLOOKUP($B55,Area_GDP_80_09,Seq!Q$1,FALSE)/10000),VLOOKUP($B55,Area_GDP_80_09,Seq!Q$1,FALSE)/10000,".")</f>
        <v>.</v>
      </c>
      <c r="AW55" s="27" t="str">
        <f>IF(ISNUMBER(VLOOKUP($B55,Area_GDP_80_09,Seq!R$1,FALSE)/10000),VLOOKUP($B55,Area_GDP_80_09,Seq!R$1,FALSE)/10000,".")</f>
        <v>.</v>
      </c>
      <c r="AX55" s="27" t="str">
        <f>IF(ISNUMBER(VLOOKUP($B55,Area_GDP_80_09,Seq!S$1,FALSE)/10000),VLOOKUP($B55,Area_GDP_80_09,Seq!S$1,FALSE)/10000,".")</f>
        <v>.</v>
      </c>
      <c r="AY55" s="27" t="str">
        <f>IF(ISNUMBER(VLOOKUP($B55,Area_GDP_80_09,Seq!T$1,FALSE)/10000),VLOOKUP($B55,Area_GDP_80_09,Seq!T$1,FALSE)/10000,".")</f>
        <v>.</v>
      </c>
      <c r="AZ55" s="27" t="str">
        <f>IF(ISNUMBER(VLOOKUP($B55,Area_GDP_80_09,Seq!U$1,FALSE)/10000),VLOOKUP($B55,Area_GDP_80_09,Seq!U$1,FALSE)/10000,".")</f>
        <v>.</v>
      </c>
      <c r="BA55" s="27" t="str">
        <f>IF(ISNUMBER(VLOOKUP($B55,Area_GDP_80_09,Seq!V$1,FALSE)/10000),VLOOKUP($B55,Area_GDP_80_09,Seq!V$1,FALSE)/10000,".")</f>
        <v>.</v>
      </c>
      <c r="BB55" s="27" t="str">
        <f>IF(ISNUMBER(VLOOKUP($B55,Area_GDP_80_09,Seq!W$1,FALSE)/10000),VLOOKUP($B55,Area_GDP_80_09,Seq!W$1,FALSE)/10000,".")</f>
        <v>.</v>
      </c>
      <c r="BC55" s="27" t="str">
        <f>IF(ISNUMBER(VLOOKUP($B55,Area_GDP_80_09,Seq!X$1,FALSE)/10000),VLOOKUP($B55,Area_GDP_80_09,Seq!X$1,FALSE)/10000,".")</f>
        <v>.</v>
      </c>
      <c r="BD55" s="27" t="str">
        <f>IF(ISNUMBER(VLOOKUP($B55,Area_GDP_80_09,Seq!Y$1,FALSE)/10000),VLOOKUP($B55,Area_GDP_80_09,Seq!Y$1,FALSE)/10000,".")</f>
        <v>.</v>
      </c>
      <c r="BE55" s="27" t="str">
        <f>IF(ISNUMBER(VLOOKUP($B55,Area_GDP_80_09,Seq!Z$1,FALSE)/10000),VLOOKUP($B55,Area_GDP_80_09,Seq!Z$1,FALSE)/10000,".")</f>
        <v>.</v>
      </c>
      <c r="BF55" s="27" t="str">
        <f>IF(ISNUMBER(VLOOKUP($B55,Area_GDP_80_09,Seq!AA$1,FALSE)/10000),VLOOKUP($B55,Area_GDP_80_09,Seq!AA$1,FALSE)/10000,".")</f>
        <v>.</v>
      </c>
      <c r="BG55" s="27" t="str">
        <f>IF(ISNUMBER(VLOOKUP($B55,Area_GDP_80_09,Seq!AB$1,FALSE)/10000),VLOOKUP($B55,Area_GDP_80_09,Seq!AB$1,FALSE)/10000,".")</f>
        <v>.</v>
      </c>
      <c r="BH55" s="27" t="str">
        <f>IF(ISNUMBER(VLOOKUP($B55,Area_GDP_80_09,Seq!AC$1,FALSE)/10000),VLOOKUP($B55,Area_GDP_80_09,Seq!AC$1,FALSE)/10000,".")</f>
        <v>.</v>
      </c>
      <c r="BI55" s="27" t="str">
        <f>IF(ISNUMBER(VLOOKUP($B55,Area_GDP_80_09,Seq!AD$1,FALSE)/10000),VLOOKUP($B55,Area_GDP_80_09,Seq!AD$1,FALSE)/10000,".")</f>
        <v>.</v>
      </c>
      <c r="BJ55" s="27" t="str">
        <f>IF(ISNUMBER(VLOOKUP($B55,Area_GDP_80_09,Seq!AE$1,FALSE)/10000),VLOOKUP($B55,Area_GDP_80_09,Seq!AE$1,FALSE)/10000,".")</f>
        <v>.</v>
      </c>
      <c r="BK55" s="27" t="str">
        <f>IF(ISNUMBER(VLOOKUP($B55,Area_GDP_80_09,Seq!AF$1,FALSE)/10000),VLOOKUP($B55,Area_GDP_80_09,Seq!AF$1,FALSE)/10000,".")</f>
        <v>.</v>
      </c>
      <c r="BL55" s="27"/>
      <c r="BM55" s="27"/>
      <c r="BN55" s="27">
        <f>CNPop!A$48</f>
        <v>5.0000000000000001E-3</v>
      </c>
      <c r="BO55" s="27">
        <f>CNPop!B$48</f>
        <v>6.0000000000000001E-3</v>
      </c>
      <c r="BP55" s="27">
        <f>CNPop!C$48</f>
        <v>6.0000000000000001E-3</v>
      </c>
      <c r="BQ55" s="27">
        <f>CNPop!D$48</f>
        <v>7.0000000000000001E-3</v>
      </c>
      <c r="BR55" s="27">
        <f>CNPop!E$48</f>
        <v>7.0000000000000001E-3</v>
      </c>
      <c r="BS55" s="27">
        <f>CNPop!F$48</f>
        <v>8.0000000000000002E-3</v>
      </c>
      <c r="BT55" s="27">
        <f>CNPop!G$48</f>
        <v>8.9999999999999993E-3</v>
      </c>
      <c r="BU55" s="27">
        <f>CNPop!H$48</f>
        <v>0.01</v>
      </c>
      <c r="BV55" s="27">
        <f>CNPop!I$48</f>
        <v>1.0999999999999999E-2</v>
      </c>
      <c r="BW55" s="27">
        <f>CNPop!J$48</f>
        <v>1.2E-2</v>
      </c>
      <c r="BX55" s="27">
        <f>CNPop!K$48</f>
        <v>1.4E-2</v>
      </c>
      <c r="BY55" s="27">
        <f>CNPop!L$48</f>
        <v>1.6E-2</v>
      </c>
      <c r="BZ55" s="27">
        <f>CNPop!M$48</f>
        <v>1.7000000000000001E-2</v>
      </c>
      <c r="CA55" s="27">
        <f>CNPop!N$48</f>
        <v>1.9E-2</v>
      </c>
      <c r="CB55" s="27">
        <f>CNPop!O$48</f>
        <v>2.1000000000000001E-2</v>
      </c>
      <c r="CC55" s="27">
        <f>CNPop!P$48</f>
        <v>2.3E-2</v>
      </c>
      <c r="CD55" s="27">
        <f>CNPop!Q$48</f>
        <v>2.5999999999999999E-2</v>
      </c>
      <c r="CE55" s="27">
        <f>CNPop!R$48</f>
        <v>2.8000000000000001E-2</v>
      </c>
      <c r="CF55" s="27">
        <f>CNPop!S$48</f>
        <v>0.03</v>
      </c>
      <c r="CG55" s="27">
        <f>CNPop!T$48</f>
        <v>3.3000000000000002E-2</v>
      </c>
      <c r="CH55" s="27">
        <f>CNPop!U$48</f>
        <v>3.5999999999999997E-2</v>
      </c>
      <c r="CI55" s="27">
        <f>CNPop!V$48</f>
        <v>3.9E-2</v>
      </c>
      <c r="CJ55" s="27">
        <f>CNPop!W$48</f>
        <v>4.2000000000000003E-2</v>
      </c>
      <c r="CK55" s="27">
        <f>CNPop!X$48</f>
        <v>4.4999999999999998E-2</v>
      </c>
      <c r="CL55" s="27">
        <f>CNPop!Y$48</f>
        <v>4.9000000000000002E-2</v>
      </c>
      <c r="CM55" s="27">
        <f>CNPop!Z$48</f>
        <v>5.1999999999999998E-2</v>
      </c>
      <c r="CN55" s="27">
        <f>CNPop!AA$48</f>
        <v>5.6000000000000001E-2</v>
      </c>
      <c r="CO55" s="27">
        <f>CNPop!AB$48</f>
        <v>0.06</v>
      </c>
      <c r="CP55" s="27">
        <f>CNPop!AC$48</f>
        <v>6.3E-2</v>
      </c>
      <c r="CQ55" s="27"/>
      <c r="CR55" s="27">
        <f t="shared" si="38"/>
        <v>9.4295867507725825E-2</v>
      </c>
      <c r="CS55" s="27">
        <f t="shared" si="39"/>
        <v>9.4295867507725825E-2</v>
      </c>
      <c r="CT55" s="27">
        <f t="shared" si="40"/>
        <v>9.4295867507725825E-2</v>
      </c>
      <c r="CU55" s="27">
        <f t="shared" si="41"/>
        <v>9.4295867507725825E-2</v>
      </c>
      <c r="CV55" s="27">
        <f t="shared" si="42"/>
        <v>9.4295867507725825E-2</v>
      </c>
      <c r="CW55" s="27">
        <f t="shared" si="43"/>
        <v>9.4295867507725825E-2</v>
      </c>
      <c r="CX55" s="27">
        <f t="shared" si="44"/>
        <v>9.4295867507725825E-2</v>
      </c>
      <c r="CY55" s="27">
        <f t="shared" si="45"/>
        <v>9.4295867507725825E-2</v>
      </c>
      <c r="CZ55" s="27">
        <f t="shared" si="46"/>
        <v>9.4295867507725825E-2</v>
      </c>
      <c r="DA55" s="27">
        <f t="shared" si="47"/>
        <v>9.4295867507725825E-2</v>
      </c>
      <c r="DB55" s="27">
        <f t="shared" si="48"/>
        <v>9.4295867507725825E-2</v>
      </c>
      <c r="DC55" s="27">
        <f t="shared" si="49"/>
        <v>9.4295867507725825E-2</v>
      </c>
      <c r="DD55" s="27">
        <f t="shared" si="50"/>
        <v>6.0748639895852587E-2</v>
      </c>
      <c r="DE55" s="27">
        <f t="shared" si="51"/>
        <v>6.0748639895852587E-2</v>
      </c>
      <c r="DF55" s="27">
        <f t="shared" si="52"/>
        <v>6.0748639895852587E-2</v>
      </c>
      <c r="DG55" s="27">
        <f t="shared" si="53"/>
        <v>6.0748639895852587E-2</v>
      </c>
      <c r="DH55" s="27">
        <f t="shared" si="54"/>
        <v>6.0748639895852587E-2</v>
      </c>
      <c r="DI55" s="27">
        <f t="shared" si="55"/>
        <v>6.0748639895852587E-2</v>
      </c>
      <c r="DJ55" s="27">
        <f t="shared" si="56"/>
        <v>6.0748639895852587E-2</v>
      </c>
      <c r="DK55" s="27">
        <f t="shared" si="57"/>
        <v>5.8989251124667082E-2</v>
      </c>
      <c r="DL55" s="27">
        <f t="shared" si="58"/>
        <v>5.8192564693069534E-2</v>
      </c>
      <c r="DM55" s="27">
        <f t="shared" si="59"/>
        <v>5.9089782315298524E-2</v>
      </c>
      <c r="DN55" s="27">
        <f t="shared" si="60"/>
        <v>6.1684290919732619E-2</v>
      </c>
      <c r="DO55" s="27">
        <f t="shared" si="61"/>
        <v>6.5636375624195359E-2</v>
      </c>
      <c r="DP55" s="27">
        <f t="shared" si="62"/>
        <v>7.0432733692735117E-2</v>
      </c>
      <c r="DQ55" s="27">
        <f t="shared" si="63"/>
        <v>7.5426202392548047E-2</v>
      </c>
      <c r="DR55" s="27">
        <f t="shared" si="64"/>
        <v>8.0144676795747966E-2</v>
      </c>
      <c r="DS55" s="27">
        <f t="shared" si="65"/>
        <v>8.4520639666152822E-2</v>
      </c>
      <c r="DT55" s="27">
        <f t="shared" si="36"/>
        <v>8.8574432225874813E-2</v>
      </c>
      <c r="DU55" s="27" t="e">
        <f>IF(ISNA(VLOOKUP(CONCATENATE($B55,".SP.TER.TOTL.IN"),Area_pop_80_09,Seq!B$1,FALSE)),".",VLOOKUP(CONCATENATE($B55,".SP.TER.TOTL.IN"),Area_pop_80_09,Seq!B$1,FALSE)/VLOOKUP(CONCATENATE($B55,".SP.POP.TOTL"),Area_pop_80_09,Seq!B$1,FALSE))</f>
        <v>#VALUE!</v>
      </c>
      <c r="DV55" s="27" t="e">
        <f>IF(ISNA(VLOOKUP(CONCATENATE($B55,".SP.TER.TOTL.IN"),Area_pop_80_09,Seq!C$1,FALSE)),".",VLOOKUP(CONCATENATE($B55,".SP.TER.TOTL.IN"),Area_pop_80_09,Seq!C$1,FALSE)/VLOOKUP(CONCATENATE($B55,".SP.POP.TOTL"),Area_pop_80_09,Seq!C$1,FALSE))</f>
        <v>#VALUE!</v>
      </c>
      <c r="DW55" s="27" t="e">
        <f>IF(ISNA(VLOOKUP(CONCATENATE($B55,".SP.TER.TOTL.IN"),Area_pop_80_09,Seq!D$1,FALSE)),".",VLOOKUP(CONCATENATE($B55,".SP.TER.TOTL.IN"),Area_pop_80_09,Seq!D$1,FALSE)/VLOOKUP(CONCATENATE($B55,".SP.POP.TOTL"),Area_pop_80_09,Seq!D$1,FALSE))</f>
        <v>#VALUE!</v>
      </c>
      <c r="DX55" s="27" t="e">
        <f>IF(ISNA(VLOOKUP(CONCATENATE($B55,".SP.TER.TOTL.IN"),Area_pop_80_09,Seq!E$1,FALSE)),".",VLOOKUP(CONCATENATE($B55,".SP.TER.TOTL.IN"),Area_pop_80_09,Seq!E$1,FALSE)/VLOOKUP(CONCATENATE($B55,".SP.POP.TOTL"),Area_pop_80_09,Seq!E$1,FALSE))</f>
        <v>#VALUE!</v>
      </c>
      <c r="DY55" s="27" t="e">
        <f>IF(ISNA(VLOOKUP(CONCATENATE($B55,".SP.TER.TOTL.IN"),Area_pop_80_09,Seq!F$1,FALSE)),".",VLOOKUP(CONCATENATE($B55,".SP.TER.TOTL.IN"),Area_pop_80_09,Seq!F$1,FALSE)/VLOOKUP(CONCATENATE($B55,".SP.POP.TOTL"),Area_pop_80_09,Seq!F$1,FALSE))</f>
        <v>#VALUE!</v>
      </c>
      <c r="DZ55" s="27" t="e">
        <f>IF(ISNA(VLOOKUP(CONCATENATE($B55,".SP.TER.TOTL.IN"),Area_pop_80_09,Seq!G$1,FALSE)),".",VLOOKUP(CONCATENATE($B55,".SP.TER.TOTL.IN"),Area_pop_80_09,Seq!G$1,FALSE)/VLOOKUP(CONCATENATE($B55,".SP.POP.TOTL"),Area_pop_80_09,Seq!G$1,FALSE))</f>
        <v>#VALUE!</v>
      </c>
      <c r="EA55" s="27" t="e">
        <f>IF(ISNA(VLOOKUP(CONCATENATE($B55,".SP.TER.TOTL.IN"),Area_pop_80_09,Seq!H$1,FALSE)),".",VLOOKUP(CONCATENATE($B55,".SP.TER.TOTL.IN"),Area_pop_80_09,Seq!H$1,FALSE)/VLOOKUP(CONCATENATE($B55,".SP.POP.TOTL"),Area_pop_80_09,Seq!H$1,FALSE))</f>
        <v>#VALUE!</v>
      </c>
      <c r="EB55" s="27" t="e">
        <f>IF(ISNA(VLOOKUP(CONCATENATE($B55,".SP.TER.TOTL.IN"),Area_pop_80_09,Seq!I$1,FALSE)),".",VLOOKUP(CONCATENATE($B55,".SP.TER.TOTL.IN"),Area_pop_80_09,Seq!I$1,FALSE)/VLOOKUP(CONCATENATE($B55,".SP.POP.TOTL"),Area_pop_80_09,Seq!I$1,FALSE))</f>
        <v>#VALUE!</v>
      </c>
      <c r="EC55" s="27" t="e">
        <f>IF(ISNA(VLOOKUP(CONCATENATE($B55,".SP.TER.TOTL.IN"),Area_pop_80_09,Seq!J$1,FALSE)),".",VLOOKUP(CONCATENATE($B55,".SP.TER.TOTL.IN"),Area_pop_80_09,Seq!J$1,FALSE)/VLOOKUP(CONCATENATE($B55,".SP.POP.TOTL"),Area_pop_80_09,Seq!J$1,FALSE))</f>
        <v>#VALUE!</v>
      </c>
      <c r="ED55" s="27" t="e">
        <f>IF(ISNA(VLOOKUP(CONCATENATE($B55,".SP.TER.TOTL.IN"),Area_pop_80_09,Seq!K$1,FALSE)),".",VLOOKUP(CONCATENATE($B55,".SP.TER.TOTL.IN"),Area_pop_80_09,Seq!K$1,FALSE)/VLOOKUP(CONCATENATE($B55,".SP.POP.TOTL"),Area_pop_80_09,Seq!K$1,FALSE))</f>
        <v>#VALUE!</v>
      </c>
      <c r="EE55" s="27" t="e">
        <f>IF(ISNA(VLOOKUP(CONCATENATE($B55,".SP.TER.TOTL.IN"),Area_pop_80_09,Seq!L$1,FALSE)),".",VLOOKUP(CONCATENATE($B55,".SP.TER.TOTL.IN"),Area_pop_80_09,Seq!L$1,FALSE)/VLOOKUP(CONCATENATE($B55,".SP.POP.TOTL"),Area_pop_80_09,Seq!L$1,FALSE))</f>
        <v>#VALUE!</v>
      </c>
      <c r="EF55" s="27">
        <f>IF(ISNA(VLOOKUP(CONCATENATE($B55,".SP.TER.TOTL.IN"),Area_pop_80_09,Seq!M$1,FALSE)),".",VLOOKUP(CONCATENATE($B55,".SP.TER.TOTL.IN"),Area_pop_80_09,Seq!M$1,FALSE)/VLOOKUP(CONCATENATE($B55,".SP.POP.TOTL"),Area_pop_80_09,Seq!M$1,FALSE))</f>
        <v>9.4295867507725825E-2</v>
      </c>
      <c r="EG55" s="27" t="e">
        <f>IF(ISNA(VLOOKUP(CONCATENATE($B55,".SP.TER.TOTL.IN"),Area_pop_80_09,Seq!N$1,FALSE)),".",VLOOKUP(CONCATENATE($B55,".SP.TER.TOTL.IN"),Area_pop_80_09,Seq!N$1,FALSE)/VLOOKUP(CONCATENATE($B55,".SP.POP.TOTL"),Area_pop_80_09,Seq!N$1,FALSE))</f>
        <v>#VALUE!</v>
      </c>
      <c r="EH55" s="27" t="e">
        <f>IF(ISNA(VLOOKUP(CONCATENATE($B55,".SP.TER.TOTL.IN"),Area_pop_80_09,Seq!O$1,FALSE)),".",VLOOKUP(CONCATENATE($B55,".SP.TER.TOTL.IN"),Area_pop_80_09,Seq!O$1,FALSE)/VLOOKUP(CONCATENATE($B55,".SP.POP.TOTL"),Area_pop_80_09,Seq!O$1,FALSE))</f>
        <v>#VALUE!</v>
      </c>
      <c r="EI55" s="27" t="e">
        <f>IF(ISNA(VLOOKUP(CONCATENATE($B55,".SP.TER.TOTL.IN"),Area_pop_80_09,Seq!P$1,FALSE)),".",VLOOKUP(CONCATENATE($B55,".SP.TER.TOTL.IN"),Area_pop_80_09,Seq!P$1,FALSE)/VLOOKUP(CONCATENATE($B55,".SP.POP.TOTL"),Area_pop_80_09,Seq!P$1,FALSE))</f>
        <v>#VALUE!</v>
      </c>
      <c r="EJ55" s="27" t="e">
        <f>IF(ISNA(VLOOKUP(CONCATENATE($B55,".SP.TER.TOTL.IN"),Area_pop_80_09,Seq!Q$1,FALSE)),".",VLOOKUP(CONCATENATE($B55,".SP.TER.TOTL.IN"),Area_pop_80_09,Seq!Q$1,FALSE)/VLOOKUP(CONCATENATE($B55,".SP.POP.TOTL"),Area_pop_80_09,Seq!Q$1,FALSE))</f>
        <v>#VALUE!</v>
      </c>
      <c r="EK55" s="27" t="e">
        <f>IF(ISNA(VLOOKUP(CONCATENATE($B55,".SP.TER.TOTL.IN"),Area_pop_80_09,Seq!R$1,FALSE)),".",VLOOKUP(CONCATENATE($B55,".SP.TER.TOTL.IN"),Area_pop_80_09,Seq!R$1,FALSE)/VLOOKUP(CONCATENATE($B55,".SP.POP.TOTL"),Area_pop_80_09,Seq!R$1,FALSE))</f>
        <v>#VALUE!</v>
      </c>
      <c r="EL55" s="27" t="e">
        <f>IF(ISNA(VLOOKUP(CONCATENATE($B55,".SP.TER.TOTL.IN"),Area_pop_80_09,Seq!S$1,FALSE)),".",VLOOKUP(CONCATENATE($B55,".SP.TER.TOTL.IN"),Area_pop_80_09,Seq!S$1,FALSE)/VLOOKUP(CONCATENATE($B55,".SP.POP.TOTL"),Area_pop_80_09,Seq!S$1,FALSE))</f>
        <v>#VALUE!</v>
      </c>
      <c r="EM55" s="27">
        <f>IF(ISNA(VLOOKUP(CONCATENATE($B55,".SP.TER.TOTL.IN"),Area_pop_80_09,Seq!T$1,FALSE)),".",VLOOKUP(CONCATENATE($B55,".SP.TER.TOTL.IN"),Area_pop_80_09,Seq!T$1,FALSE)/VLOOKUP(CONCATENATE($B55,".SP.POP.TOTL"),Area_pop_80_09,Seq!T$1,FALSE))</f>
        <v>6.0748639895852587E-2</v>
      </c>
      <c r="EN55" s="27">
        <f>IF(ISNA(VLOOKUP(CONCATENATE($B55,".SP.TER.TOTL.IN"),Area_pop_80_09,Seq!U$1,FALSE)),".",VLOOKUP(CONCATENATE($B55,".SP.TER.TOTL.IN"),Area_pop_80_09,Seq!U$1,FALSE)/VLOOKUP(CONCATENATE($B55,".SP.POP.TOTL"),Area_pop_80_09,Seq!U$1,FALSE))</f>
        <v>5.8989251124667082E-2</v>
      </c>
      <c r="EO55" s="27">
        <f>IF(ISNA(VLOOKUP(CONCATENATE($B55,".SP.TER.TOTL.IN"),Area_pop_80_09,Seq!V$1,FALSE)),".",VLOOKUP(CONCATENATE($B55,".SP.TER.TOTL.IN"),Area_pop_80_09,Seq!V$1,FALSE)/VLOOKUP(CONCATENATE($B55,".SP.POP.TOTL"),Area_pop_80_09,Seq!V$1,FALSE))</f>
        <v>5.8192564693069534E-2</v>
      </c>
      <c r="EP55" s="27">
        <f>IF(ISNA(VLOOKUP(CONCATENATE($B55,".SP.TER.TOTL.IN"),Area_pop_80_09,Seq!W$1,FALSE)),".",VLOOKUP(CONCATENATE($B55,".SP.TER.TOTL.IN"),Area_pop_80_09,Seq!W$1,FALSE)/VLOOKUP(CONCATENATE($B55,".SP.POP.TOTL"),Area_pop_80_09,Seq!W$1,FALSE))</f>
        <v>5.9089782315298524E-2</v>
      </c>
      <c r="EQ55" s="27">
        <f>IF(ISNA(VLOOKUP(CONCATENATE($B55,".SP.TER.TOTL.IN"),Area_pop_80_09,Seq!X$1,FALSE)),".",VLOOKUP(CONCATENATE($B55,".SP.TER.TOTL.IN"),Area_pop_80_09,Seq!X$1,FALSE)/VLOOKUP(CONCATENATE($B55,".SP.POP.TOTL"),Area_pop_80_09,Seq!X$1,FALSE))</f>
        <v>6.1684290919732619E-2</v>
      </c>
      <c r="ER55" s="27">
        <f>IF(ISNA(VLOOKUP(CONCATENATE($B55,".SP.TER.TOTL.IN"),Area_pop_80_09,Seq!Y$1,FALSE)),".",VLOOKUP(CONCATENATE($B55,".SP.TER.TOTL.IN"),Area_pop_80_09,Seq!Y$1,FALSE)/VLOOKUP(CONCATENATE($B55,".SP.POP.TOTL"),Area_pop_80_09,Seq!Y$1,FALSE))</f>
        <v>6.5636375624195359E-2</v>
      </c>
      <c r="ES55" s="27">
        <f>IF(ISNA(VLOOKUP(CONCATENATE($B55,".SP.TER.TOTL.IN"),Area_pop_80_09,Seq!Z$1,FALSE)),".",VLOOKUP(CONCATENATE($B55,".SP.TER.TOTL.IN"),Area_pop_80_09,Seq!Z$1,FALSE)/VLOOKUP(CONCATENATE($B55,".SP.POP.TOTL"),Area_pop_80_09,Seq!Z$1,FALSE))</f>
        <v>7.0432733692735117E-2</v>
      </c>
      <c r="ET55" s="27">
        <f>IF(ISNA(VLOOKUP(CONCATENATE($B55,".SP.TER.TOTL.IN"),Area_pop_80_09,Seq!AA$1,FALSE)),".",VLOOKUP(CONCATENATE($B55,".SP.TER.TOTL.IN"),Area_pop_80_09,Seq!AA$1,FALSE)/VLOOKUP(CONCATENATE($B55,".SP.POP.TOTL"),Area_pop_80_09,Seq!AA$1,FALSE))</f>
        <v>7.5426202392548047E-2</v>
      </c>
      <c r="EU55" s="27">
        <f>IF(ISNA(VLOOKUP(CONCATENATE($B55,".SP.TER.TOTL.IN"),Area_pop_80_09,Seq!AB$1,FALSE)),".",VLOOKUP(CONCATENATE($B55,".SP.TER.TOTL.IN"),Area_pop_80_09,Seq!AB$1,FALSE)/VLOOKUP(CONCATENATE($B55,".SP.POP.TOTL"),Area_pop_80_09,Seq!AB$1,FALSE))</f>
        <v>8.0144676795747966E-2</v>
      </c>
      <c r="EV55" s="27">
        <f>IF(ISNA(VLOOKUP(CONCATENATE($B55,".SP.TER.TOTL.IN"),Area_pop_80_09,Seq!AC$1,FALSE)),".",VLOOKUP(CONCATENATE($B55,".SP.TER.TOTL.IN"),Area_pop_80_09,Seq!AC$1,FALSE)/VLOOKUP(CONCATENATE($B55,".SP.POP.TOTL"),Area_pop_80_09,Seq!AC$1,FALSE))</f>
        <v>8.4520639666152822E-2</v>
      </c>
      <c r="EW55" s="27">
        <f>IF(ISNA(VLOOKUP(CONCATENATE($B55,".SP.TER.TOTL.IN"),Area_pop_80_09,Seq!AD$1,FALSE)),".",VLOOKUP(CONCATENATE($B55,".SP.TER.TOTL.IN"),Area_pop_80_09,Seq!AD$1,FALSE)/VLOOKUP(CONCATENATE($B55,".SP.POP.TOTL"),Area_pop_80_09,Seq!AD$1,FALSE))</f>
        <v>8.8574432225874813E-2</v>
      </c>
      <c r="EX55" s="27"/>
      <c r="EY55" s="27"/>
      <c r="EZ55" s="27" t="str">
        <f t="shared" si="66"/>
        <v>.</v>
      </c>
      <c r="FA55" s="27" t="str">
        <f t="shared" si="67"/>
        <v>.</v>
      </c>
      <c r="FB55" s="27" t="str">
        <f t="shared" si="37"/>
        <v>.</v>
      </c>
      <c r="FC55" s="9" t="str">
        <f>IF(VLOOKUP($B55,EM_80!$B$1:$C$201,2,FALSE)&gt;0,VLOOKUP($B55,EM_80!$B$1:$C$201,2,FALSE),".")</f>
        <v>.</v>
      </c>
      <c r="FD55" s="9" t="str">
        <f t="shared" si="68"/>
        <v>.</v>
      </c>
      <c r="FE55" s="9" t="str">
        <f t="shared" si="32"/>
        <v>.</v>
      </c>
      <c r="FF55">
        <f t="shared" si="69"/>
        <v>220351</v>
      </c>
      <c r="FG55">
        <f t="shared" si="70"/>
        <v>379254</v>
      </c>
      <c r="FH55">
        <f t="shared" si="71"/>
        <v>528882</v>
      </c>
      <c r="FJ55" s="9" t="str">
        <f>IF(ISNA(VLOOKUP($B55,Area_EM_90,Seq!C$1,FALSE)),".",VLOOKUP($B55,Area_EM_90,Seq!C$1,FALSE))</f>
        <v>.</v>
      </c>
      <c r="FK55" s="9" t="str">
        <f>IF(ISNA(VLOOKUP($B55,Area_EM_90,Seq!D$1,FALSE)),".",VLOOKUP($B55,Area_EM_90,Seq!D$1,FALSE))</f>
        <v>.</v>
      </c>
      <c r="FL55" s="9" t="str">
        <f>IF(ISNA(VLOOKUP($B55,Area_EM_90,Seq!E$1,FALSE)),".",VLOOKUP($B55,Area_EM_90,Seq!E$1,FALSE))</f>
        <v>.</v>
      </c>
      <c r="FM55" s="9" t="str">
        <f>IF(ISNA(VLOOKUP($B55,Area_EM_90,Seq!F$1,FALSE)),".",VLOOKUP($B55,Area_EM_90,Seq!F$1,FALSE))</f>
        <v>.</v>
      </c>
      <c r="FN55" s="9" t="str">
        <f>IF(ISNA(VLOOKUP($B55,Area_EM_90,Seq!G$1,FALSE)),".",VLOOKUP($B55,Area_EM_90,Seq!G$1,FALSE))</f>
        <v>.</v>
      </c>
      <c r="FO55" s="9" t="str">
        <f>IF(ISNA(VLOOKUP($B55,Area_EM_90,Seq!H$1,FALSE)),".",VLOOKUP($B55,Area_EM_90,Seq!H$1,FALSE))</f>
        <v>.</v>
      </c>
      <c r="FP55" s="9" t="str">
        <f>IF(ISNA(VLOOKUP($B55,Area_EM_90,Seq!I$1,FALSE)),".",VLOOKUP($B55,Area_EM_90,Seq!I$1,FALSE))</f>
        <v>.</v>
      </c>
      <c r="FQ55" s="9" t="str">
        <f>IF(ISNA(VLOOKUP($B55,Area_EM_90,Seq!J$1,FALSE)),".",VLOOKUP($B55,Area_EM_90,Seq!J$1,FALSE))</f>
        <v>.</v>
      </c>
      <c r="FR55" s="9" t="str">
        <f>IF(ISNA(VLOOKUP($B55,Area_EM_00,Seq!C$1,FALSE)),".",VLOOKUP($B55,Area_EM_00,Seq!C$1,FALSE))</f>
        <v>.</v>
      </c>
      <c r="FS55" s="9" t="str">
        <f>IF(ISNA(VLOOKUP($B55,Area_EM_00,Seq!D$1,FALSE)),".",VLOOKUP($B55,Area_EM_00,Seq!D$1,FALSE))</f>
        <v>.</v>
      </c>
      <c r="FT55" s="9" t="str">
        <f>IF(ISNA(VLOOKUP($B55,Area_EM_00,Seq!E$1,FALSE)),".",VLOOKUP($B55,Area_EM_00,Seq!E$1,FALSE))</f>
        <v>.</v>
      </c>
      <c r="FU55" s="9" t="str">
        <f>IF(ISNA(VLOOKUP($B55,Area_EM_00,Seq!F$1,FALSE)),".",VLOOKUP($B55,Area_EM_00,Seq!F$1,FALSE))</f>
        <v>.</v>
      </c>
      <c r="FV55" s="9" t="str">
        <f>IF(ISNA(VLOOKUP($B55,Area_EM_00,Seq!G$1,FALSE)),".",VLOOKUP($B55,Area_EM_00,Seq!G$1,FALSE))</f>
        <v>.</v>
      </c>
      <c r="FW55" s="9" t="str">
        <f>IF(ISNA(VLOOKUP($B55,Area_EM_00,Seq!H$1,FALSE)),".",VLOOKUP($B55,Area_EM_00,Seq!H$1,FALSE))</f>
        <v>.</v>
      </c>
      <c r="FX55" s="9" t="str">
        <f>IF(ISNA(VLOOKUP($B55,Area_EM_00,Seq!I$1,FALSE)),".",VLOOKUP($B55,Area_EM_00,Seq!I$1,FALSE))</f>
        <v>.</v>
      </c>
      <c r="FY55" s="9" t="str">
        <f>IF(ISNA(VLOOKUP($B55,Area_EM_00,Seq!J$1,FALSE)),".",VLOOKUP($B55,Area_EM_00,Seq!J$1,FALSE))</f>
        <v>.</v>
      </c>
      <c r="GA55" s="27"/>
    </row>
    <row r="56" spans="1:183">
      <c r="A56" s="25" t="s">
        <v>2801</v>
      </c>
      <c r="B56" s="26" t="str">
        <f t="shared" si="0"/>
        <v>Ethiopia</v>
      </c>
      <c r="C56" s="27">
        <f>GDP!C$42/10000</f>
        <v>18294194.281532999</v>
      </c>
      <c r="D56" s="27">
        <f>GDP!D$42/10000</f>
        <v>19245492.3841727</v>
      </c>
      <c r="E56" s="27">
        <f>GDP!E$42/10000</f>
        <v>20996832.1911324</v>
      </c>
      <c r="F56" s="27">
        <f>GDP!F$42/10000</f>
        <v>23285486.8999658</v>
      </c>
      <c r="G56" s="27">
        <f>GDP!G$42/10000</f>
        <v>26824880.9087606</v>
      </c>
      <c r="H56" s="27">
        <f>GDP!H$42/10000</f>
        <v>30446239.831443299</v>
      </c>
      <c r="I56" s="27">
        <f>GDP!I$42/10000</f>
        <v>33125508.936610304</v>
      </c>
      <c r="J56" s="27">
        <f>GDP!J$42/10000</f>
        <v>36968067.973257102</v>
      </c>
      <c r="K56" s="27">
        <f>GDP!K$42/10000</f>
        <v>41145459.654235199</v>
      </c>
      <c r="L56" s="27">
        <f>GDP!L$42/10000</f>
        <v>42832423.5000588</v>
      </c>
      <c r="M56" s="27">
        <f>GDP!M$42/10000</f>
        <v>44460055.593061104</v>
      </c>
      <c r="N56" s="27">
        <f>GDP!N$42/10000</f>
        <v>48550380.707622699</v>
      </c>
      <c r="O56" s="27">
        <f>GDP!O$42/10000</f>
        <v>55444534.768105105</v>
      </c>
      <c r="P56" s="27">
        <f>GDP!P$42/10000</f>
        <v>63206769.635639794</v>
      </c>
      <c r="Q56" s="27">
        <f>GDP!Q$42/10000</f>
        <v>71486856.457908601</v>
      </c>
      <c r="R56" s="27">
        <f>GDP!R$42/10000</f>
        <v>79278923.811820701</v>
      </c>
      <c r="S56" s="27">
        <f>GDP!S$42/10000</f>
        <v>87206816.193002701</v>
      </c>
      <c r="T56" s="27">
        <f>GDP!T$42/10000</f>
        <v>95317050.098951995</v>
      </c>
      <c r="U56" s="27">
        <f>GDP!U$42/10000</f>
        <v>102751780.00667</v>
      </c>
      <c r="V56" s="27">
        <f>GDP!V$42/10000</f>
        <v>110560915.287177</v>
      </c>
      <c r="W56" s="27">
        <f>GDP!W$42/10000</f>
        <v>119848032.17129999</v>
      </c>
      <c r="X56" s="27">
        <f>GDP!X$42/10000</f>
        <v>129795418.841518</v>
      </c>
      <c r="Y56" s="27">
        <f>GDP!Y$42/10000</f>
        <v>141606801.95609599</v>
      </c>
      <c r="Z56" s="27">
        <f>GDP!Z$42/10000</f>
        <v>155767482.15170601</v>
      </c>
      <c r="AA56" s="27">
        <f>GDP!AA$42/10000</f>
        <v>171499997.84902799</v>
      </c>
      <c r="AB56" s="27">
        <f>GDP!AB$42/10000</f>
        <v>189335997.62532699</v>
      </c>
      <c r="AC56" s="27">
        <f>GDP!AC$42/10000</f>
        <v>211298973.34986499</v>
      </c>
      <c r="AD56" s="27">
        <f>GDP!AD$42/10000</f>
        <v>238767839.88534701</v>
      </c>
      <c r="AE56" s="27">
        <f>GDP!AE$42/10000</f>
        <v>260256945.47502899</v>
      </c>
      <c r="AF56" s="27">
        <f>GDP!AF$42/10000</f>
        <v>293754553.91439533</v>
      </c>
      <c r="AG56" s="27"/>
      <c r="AH56" s="27" t="str">
        <f>IF(ISNUMBER(VLOOKUP($B56,Area_GDP_80_09,Seq!C$1,FALSE)/10000),VLOOKUP($B56,Area_GDP_80_09,Seq!C$1,FALSE)/10000,".")</f>
        <v>.</v>
      </c>
      <c r="AI56" s="27">
        <f>IF(ISNUMBER(VLOOKUP($B56,Area_GDP_80_09,Seq!D$1,FALSE)/10000),VLOOKUP($B56,Area_GDP_80_09,Seq!D$1,FALSE)/10000,".")</f>
        <v>514710.50492749002</v>
      </c>
      <c r="AJ56" s="27">
        <f>IF(ISNUMBER(VLOOKUP($B56,Area_GDP_80_09,Seq!E$1,FALSE)/10000),VLOOKUP($B56,Area_GDP_80_09,Seq!E$1,FALSE)/10000,".")</f>
        <v>519425.53364669398</v>
      </c>
      <c r="AK56" s="27">
        <f>IF(ISNUMBER(VLOOKUP($B56,Area_GDP_80_09,Seq!F$1,FALSE)/10000),VLOOKUP($B56,Area_GDP_80_09,Seq!F$1,FALSE)/10000,".")</f>
        <v>562200.640428824</v>
      </c>
      <c r="AL56" s="27">
        <f>IF(ISNUMBER(VLOOKUP($B56,Area_GDP_80_09,Seq!G$1,FALSE)/10000),VLOOKUP($B56,Area_GDP_80_09,Seq!G$1,FALSE)/10000,".")</f>
        <v>546189.28697067301</v>
      </c>
      <c r="AM56" s="27">
        <f>IF(ISNUMBER(VLOOKUP($B56,Area_GDP_80_09,Seq!H$1,FALSE)/10000),VLOOKUP($B56,Area_GDP_80_09,Seq!H$1,FALSE)/10000,".")</f>
        <v>485320.30348992394</v>
      </c>
      <c r="AN56" s="27">
        <f>IF(ISNUMBER(VLOOKUP($B56,Area_GDP_80_09,Seq!I$1,FALSE)/10000),VLOOKUP($B56,Area_GDP_80_09,Seq!I$1,FALSE)/10000,".")</f>
        <v>532208.94269022101</v>
      </c>
      <c r="AO56" s="27">
        <f>IF(ISNUMBER(VLOOKUP($B56,Area_GDP_80_09,Seq!J$1,FALSE)/10000),VLOOKUP($B56,Area_GDP_80_09,Seq!J$1,FALSE)/10000,".")</f>
        <v>605970.96734606195</v>
      </c>
      <c r="AP56" s="27">
        <f>IF(ISNUMBER(VLOOKUP($B56,Area_GDP_80_09,Seq!K$1,FALSE)/10000),VLOOKUP($B56,Area_GDP_80_09,Seq!K$1,FALSE)/10000,".")</f>
        <v>609021.56528396707</v>
      </c>
      <c r="AQ56" s="27">
        <f>IF(ISNUMBER(VLOOKUP($B56,Area_GDP_80_09,Seq!L$1,FALSE)/10000),VLOOKUP($B56,Area_GDP_80_09,Seq!L$1,FALSE)/10000,".")</f>
        <v>606823.67787437805</v>
      </c>
      <c r="AR56" s="27">
        <f>IF(ISNUMBER(VLOOKUP($B56,Area_GDP_80_09,Seq!M$1,FALSE)/10000),VLOOKUP($B56,Area_GDP_80_09,Seq!M$1,FALSE)/10000,".")</f>
        <v>623368.27379628003</v>
      </c>
      <c r="AS56" s="27">
        <f>IF(ISNUMBER(VLOOKUP($B56,Area_GDP_80_09,Seq!N$1,FALSE)/10000),VLOOKUP($B56,Area_GDP_80_09,Seq!N$1,FALSE)/10000,".")</f>
        <v>578876.65627138095</v>
      </c>
      <c r="AT56" s="27">
        <f>IF(ISNUMBER(VLOOKUP($B56,Area_GDP_80_09,Seq!O$1,FALSE)/10000),VLOOKUP($B56,Area_GDP_80_09,Seq!O$1,FALSE)/10000,".")</f>
        <v>528671.97821269708</v>
      </c>
      <c r="AU56" s="27">
        <f>IF(ISNUMBER(VLOOKUP($B56,Area_GDP_80_09,Seq!P$1,FALSE)/10000),VLOOKUP($B56,Area_GDP_80_09,Seq!P$1,FALSE)/10000,".")</f>
        <v>598154.47454886197</v>
      </c>
      <c r="AV56" s="27">
        <f>IF(ISNUMBER(VLOOKUP($B56,Area_GDP_80_09,Seq!Q$1,FALSE)/10000),VLOOKUP($B56,Area_GDP_80_09,Seq!Q$1,FALSE)/10000,".")</f>
        <v>617236.81030383299</v>
      </c>
      <c r="AW56" s="27">
        <f>IF(ISNUMBER(VLOOKUP($B56,Area_GDP_80_09,Seq!R$1,FALSE)/10000),VLOOKUP($B56,Area_GDP_80_09,Seq!R$1,FALSE)/10000,".")</f>
        <v>655058.04565045994</v>
      </c>
      <c r="AX56" s="27">
        <f>IF(ISNUMBER(VLOOKUP($B56,Area_GDP_80_09,Seq!S$1,FALSE)/10000),VLOOKUP($B56,Area_GDP_80_09,Seq!S$1,FALSE)/10000,".")</f>
        <v>736455.01329285093</v>
      </c>
      <c r="AY56" s="27">
        <f>IF(ISNUMBER(VLOOKUP($B56,Area_GDP_80_09,Seq!T$1,FALSE)/10000),VLOOKUP($B56,Area_GDP_80_09,Seq!T$1,FALSE)/10000,".")</f>
        <v>759535.97975427902</v>
      </c>
      <c r="AZ56" s="27">
        <f>IF(ISNUMBER(VLOOKUP($B56,Area_GDP_80_09,Seq!U$1,FALSE)/10000),VLOOKUP($B56,Area_GDP_80_09,Seq!U$1,FALSE)/10000,".")</f>
        <v>733269.74067261396</v>
      </c>
      <c r="BA56" s="27">
        <f>IF(ISNUMBER(VLOOKUP($B56,Area_GDP_80_09,Seq!V$1,FALSE)/10000),VLOOKUP($B56,Area_GDP_80_09,Seq!V$1,FALSE)/10000,".")</f>
        <v>771124.09823920496</v>
      </c>
      <c r="BB56" s="27">
        <f>IF(ISNUMBER(VLOOKUP($B56,Area_GDP_80_09,Seq!W$1,FALSE)/10000),VLOOKUP($B56,Area_GDP_80_09,Seq!W$1,FALSE)/10000,".")</f>
        <v>817953.37791745993</v>
      </c>
      <c r="BC56" s="27">
        <f>IF(ISNUMBER(VLOOKUP($B56,Area_GDP_80_09,Seq!X$1,FALSE)/10000),VLOOKUP($B56,Area_GDP_80_09,Seq!X$1,FALSE)/10000,".")</f>
        <v>885855.22288529295</v>
      </c>
      <c r="BD56" s="27">
        <f>IF(ISNUMBER(VLOOKUP($B56,Area_GDP_80_09,Seq!Y$1,FALSE)/10000),VLOOKUP($B56,Area_GDP_80_09,Seq!Y$1,FALSE)/10000,".")</f>
        <v>899273.41828254797</v>
      </c>
      <c r="BE56" s="27">
        <f>IF(ISNUMBER(VLOOKUP($B56,Area_GDP_80_09,Seq!Z$1,FALSE)/10000),VLOOKUP($B56,Area_GDP_80_09,Seq!Z$1,FALSE)/10000,".")</f>
        <v>879839.37797697389</v>
      </c>
      <c r="BF56" s="27">
        <f>IF(ISNUMBER(VLOOKUP($B56,Area_GDP_80_09,Seq!AA$1,FALSE)/10000),VLOOKUP($B56,Area_GDP_80_09,Seq!AA$1,FALSE)/10000,".")</f>
        <v>999254.35717793193</v>
      </c>
      <c r="BG56" s="27">
        <f>IF(ISNUMBER(VLOOKUP($B56,Area_GDP_80_09,Seq!AB$1,FALSE)/10000),VLOOKUP($B56,Area_GDP_80_09,Seq!AB$1,FALSE)/10000,".")</f>
        <v>1117354.67504407</v>
      </c>
      <c r="BH56" s="27">
        <f>IF(ISNUMBER(VLOOKUP($B56,Area_GDP_80_09,Seq!AC$1,FALSE)/10000),VLOOKUP($B56,Area_GDP_80_09,Seq!AC$1,FALSE)/10000,".")</f>
        <v>1238667.02224033</v>
      </c>
      <c r="BI56" s="27">
        <f>IF(ISNUMBER(VLOOKUP($B56,Area_GDP_80_09,Seq!AD$1,FALSE)/10000),VLOOKUP($B56,Area_GDP_80_09,Seq!AD$1,FALSE)/10000,".")</f>
        <v>1376356.44153378</v>
      </c>
      <c r="BJ56" s="27">
        <f>IF(ISNUMBER(VLOOKUP($B56,Area_GDP_80_09,Seq!AE$1,FALSE)/10000),VLOOKUP($B56,Area_GDP_80_09,Seq!AE$1,FALSE)/10000,".")</f>
        <v>1531952.69226487</v>
      </c>
      <c r="BK56" s="27">
        <f>IF(ISNUMBER(VLOOKUP($B56,Area_GDP_80_09,Seq!AF$1,FALSE)/10000),VLOOKUP($B56,Area_GDP_80_09,Seq!AF$1,FALSE)/10000,".")</f>
        <v>1662340.07319786</v>
      </c>
      <c r="BL56" s="27"/>
      <c r="BM56" s="27"/>
      <c r="BN56" s="27">
        <f>CNPop!A$48</f>
        <v>5.0000000000000001E-3</v>
      </c>
      <c r="BO56" s="27">
        <f>CNPop!B$48</f>
        <v>6.0000000000000001E-3</v>
      </c>
      <c r="BP56" s="27">
        <f>CNPop!C$48</f>
        <v>6.0000000000000001E-3</v>
      </c>
      <c r="BQ56" s="27">
        <f>CNPop!D$48</f>
        <v>7.0000000000000001E-3</v>
      </c>
      <c r="BR56" s="27">
        <f>CNPop!E$48</f>
        <v>7.0000000000000001E-3</v>
      </c>
      <c r="BS56" s="27">
        <f>CNPop!F$48</f>
        <v>8.0000000000000002E-3</v>
      </c>
      <c r="BT56" s="27">
        <f>CNPop!G$48</f>
        <v>8.9999999999999993E-3</v>
      </c>
      <c r="BU56" s="27">
        <f>CNPop!H$48</f>
        <v>0.01</v>
      </c>
      <c r="BV56" s="27">
        <f>CNPop!I$48</f>
        <v>1.0999999999999999E-2</v>
      </c>
      <c r="BW56" s="27">
        <f>CNPop!J$48</f>
        <v>1.2E-2</v>
      </c>
      <c r="BX56" s="27">
        <f>CNPop!K$48</f>
        <v>1.4E-2</v>
      </c>
      <c r="BY56" s="27">
        <f>CNPop!L$48</f>
        <v>1.6E-2</v>
      </c>
      <c r="BZ56" s="27">
        <f>CNPop!M$48</f>
        <v>1.7000000000000001E-2</v>
      </c>
      <c r="CA56" s="27">
        <f>CNPop!N$48</f>
        <v>1.9E-2</v>
      </c>
      <c r="CB56" s="27">
        <f>CNPop!O$48</f>
        <v>2.1000000000000001E-2</v>
      </c>
      <c r="CC56" s="27">
        <f>CNPop!P$48</f>
        <v>2.3E-2</v>
      </c>
      <c r="CD56" s="27">
        <f>CNPop!Q$48</f>
        <v>2.5999999999999999E-2</v>
      </c>
      <c r="CE56" s="27">
        <f>CNPop!R$48</f>
        <v>2.8000000000000001E-2</v>
      </c>
      <c r="CF56" s="27">
        <f>CNPop!S$48</f>
        <v>0.03</v>
      </c>
      <c r="CG56" s="27">
        <f>CNPop!T$48</f>
        <v>3.3000000000000002E-2</v>
      </c>
      <c r="CH56" s="27">
        <f>CNPop!U$48</f>
        <v>3.5999999999999997E-2</v>
      </c>
      <c r="CI56" s="27">
        <f>CNPop!V$48</f>
        <v>3.9E-2</v>
      </c>
      <c r="CJ56" s="27">
        <f>CNPop!W$48</f>
        <v>4.2000000000000003E-2</v>
      </c>
      <c r="CK56" s="27">
        <f>CNPop!X$48</f>
        <v>4.4999999999999998E-2</v>
      </c>
      <c r="CL56" s="27">
        <f>CNPop!Y$48</f>
        <v>4.9000000000000002E-2</v>
      </c>
      <c r="CM56" s="27">
        <f>CNPop!Z$48</f>
        <v>5.1999999999999998E-2</v>
      </c>
      <c r="CN56" s="27">
        <f>CNPop!AA$48</f>
        <v>5.6000000000000001E-2</v>
      </c>
      <c r="CO56" s="27">
        <f>CNPop!AB$48</f>
        <v>0.06</v>
      </c>
      <c r="CP56" s="27">
        <f>CNPop!AC$48</f>
        <v>6.3E-2</v>
      </c>
      <c r="CQ56" s="27"/>
      <c r="CR56" s="27">
        <f t="shared" si="38"/>
        <v>8.7481819844386521E-2</v>
      </c>
      <c r="CS56" s="27">
        <f t="shared" si="39"/>
        <v>8.7481819844386521E-2</v>
      </c>
      <c r="CT56" s="27">
        <f t="shared" si="40"/>
        <v>8.7481819844386521E-2</v>
      </c>
      <c r="CU56" s="27">
        <f t="shared" si="41"/>
        <v>8.7481819844386521E-2</v>
      </c>
      <c r="CV56" s="27">
        <f t="shared" si="42"/>
        <v>8.7481819844386521E-2</v>
      </c>
      <c r="CW56" s="27">
        <f t="shared" si="43"/>
        <v>8.7481819844386521E-2</v>
      </c>
      <c r="CX56" s="27">
        <f t="shared" si="44"/>
        <v>8.7481819844386521E-2</v>
      </c>
      <c r="CY56" s="27">
        <f t="shared" si="45"/>
        <v>8.7481819844386521E-2</v>
      </c>
      <c r="CZ56" s="27">
        <f t="shared" si="46"/>
        <v>8.7481819844386521E-2</v>
      </c>
      <c r="DA56" s="27">
        <f t="shared" si="47"/>
        <v>8.7481819844386521E-2</v>
      </c>
      <c r="DB56" s="27">
        <f t="shared" si="48"/>
        <v>8.7481819844386521E-2</v>
      </c>
      <c r="DC56" s="27">
        <f t="shared" si="49"/>
        <v>8.7481819844386521E-2</v>
      </c>
      <c r="DD56" s="27">
        <f t="shared" si="50"/>
        <v>8.5525318391559704E-2</v>
      </c>
      <c r="DE56" s="27">
        <f t="shared" si="51"/>
        <v>8.5525318391559704E-2</v>
      </c>
      <c r="DF56" s="27">
        <f t="shared" si="52"/>
        <v>8.5525318391559704E-2</v>
      </c>
      <c r="DG56" s="27">
        <f t="shared" si="53"/>
        <v>8.5525318391559704E-2</v>
      </c>
      <c r="DH56" s="27">
        <f t="shared" si="54"/>
        <v>8.5525318391559704E-2</v>
      </c>
      <c r="DI56" s="27">
        <f t="shared" si="55"/>
        <v>8.5525318391559704E-2</v>
      </c>
      <c r="DJ56" s="27">
        <f t="shared" si="56"/>
        <v>8.5525318391559704E-2</v>
      </c>
      <c r="DK56" s="27">
        <f t="shared" si="57"/>
        <v>8.5357526495695404E-2</v>
      </c>
      <c r="DL56" s="27">
        <f t="shared" si="58"/>
        <v>8.5329724693841646E-2</v>
      </c>
      <c r="DM56" s="27">
        <f t="shared" si="59"/>
        <v>8.5503369877282825E-2</v>
      </c>
      <c r="DN56" s="27">
        <f t="shared" si="60"/>
        <v>8.5882636281039856E-2</v>
      </c>
      <c r="DO56" s="27">
        <f t="shared" si="61"/>
        <v>8.6432860146416809E-2</v>
      </c>
      <c r="DP56" s="27">
        <f t="shared" si="62"/>
        <v>8.7140892877946588E-2</v>
      </c>
      <c r="DQ56" s="27">
        <f t="shared" si="63"/>
        <v>8.7990044481247282E-2</v>
      </c>
      <c r="DR56" s="27">
        <f t="shared" si="64"/>
        <v>8.8959674724401541E-2</v>
      </c>
      <c r="DS56" s="27">
        <f t="shared" si="65"/>
        <v>9.0033828493120471E-2</v>
      </c>
      <c r="DT56" s="27">
        <f t="shared" si="36"/>
        <v>9.1186629477318482E-2</v>
      </c>
      <c r="DU56" s="27" t="e">
        <f>IF(ISNA(VLOOKUP(CONCATENATE($B56,".SP.TER.TOTL.IN"),Area_pop_80_09,Seq!B$1,FALSE)),".",VLOOKUP(CONCATENATE($B56,".SP.TER.TOTL.IN"),Area_pop_80_09,Seq!B$1,FALSE)/VLOOKUP(CONCATENATE($B56,".SP.POP.TOTL"),Area_pop_80_09,Seq!B$1,FALSE))</f>
        <v>#VALUE!</v>
      </c>
      <c r="DV56" s="27" t="e">
        <f>IF(ISNA(VLOOKUP(CONCATENATE($B56,".SP.TER.TOTL.IN"),Area_pop_80_09,Seq!C$1,FALSE)),".",VLOOKUP(CONCATENATE($B56,".SP.TER.TOTL.IN"),Area_pop_80_09,Seq!C$1,FALSE)/VLOOKUP(CONCATENATE($B56,".SP.POP.TOTL"),Area_pop_80_09,Seq!C$1,FALSE))</f>
        <v>#VALUE!</v>
      </c>
      <c r="DW56" s="27" t="e">
        <f>IF(ISNA(VLOOKUP(CONCATENATE($B56,".SP.TER.TOTL.IN"),Area_pop_80_09,Seq!D$1,FALSE)),".",VLOOKUP(CONCATENATE($B56,".SP.TER.TOTL.IN"),Area_pop_80_09,Seq!D$1,FALSE)/VLOOKUP(CONCATENATE($B56,".SP.POP.TOTL"),Area_pop_80_09,Seq!D$1,FALSE))</f>
        <v>#VALUE!</v>
      </c>
      <c r="DX56" s="27" t="e">
        <f>IF(ISNA(VLOOKUP(CONCATENATE($B56,".SP.TER.TOTL.IN"),Area_pop_80_09,Seq!E$1,FALSE)),".",VLOOKUP(CONCATENATE($B56,".SP.TER.TOTL.IN"),Area_pop_80_09,Seq!E$1,FALSE)/VLOOKUP(CONCATENATE($B56,".SP.POP.TOTL"),Area_pop_80_09,Seq!E$1,FALSE))</f>
        <v>#VALUE!</v>
      </c>
      <c r="DY56" s="27" t="e">
        <f>IF(ISNA(VLOOKUP(CONCATENATE($B56,".SP.TER.TOTL.IN"),Area_pop_80_09,Seq!F$1,FALSE)),".",VLOOKUP(CONCATENATE($B56,".SP.TER.TOTL.IN"),Area_pop_80_09,Seq!F$1,FALSE)/VLOOKUP(CONCATENATE($B56,".SP.POP.TOTL"),Area_pop_80_09,Seq!F$1,FALSE))</f>
        <v>#VALUE!</v>
      </c>
      <c r="DZ56" s="27" t="e">
        <f>IF(ISNA(VLOOKUP(CONCATENATE($B56,".SP.TER.TOTL.IN"),Area_pop_80_09,Seq!G$1,FALSE)),".",VLOOKUP(CONCATENATE($B56,".SP.TER.TOTL.IN"),Area_pop_80_09,Seq!G$1,FALSE)/VLOOKUP(CONCATENATE($B56,".SP.POP.TOTL"),Area_pop_80_09,Seq!G$1,FALSE))</f>
        <v>#VALUE!</v>
      </c>
      <c r="EA56" s="27" t="e">
        <f>IF(ISNA(VLOOKUP(CONCATENATE($B56,".SP.TER.TOTL.IN"),Area_pop_80_09,Seq!H$1,FALSE)),".",VLOOKUP(CONCATENATE($B56,".SP.TER.TOTL.IN"),Area_pop_80_09,Seq!H$1,FALSE)/VLOOKUP(CONCATENATE($B56,".SP.POP.TOTL"),Area_pop_80_09,Seq!H$1,FALSE))</f>
        <v>#VALUE!</v>
      </c>
      <c r="EB56" s="27" t="e">
        <f>IF(ISNA(VLOOKUP(CONCATENATE($B56,".SP.TER.TOTL.IN"),Area_pop_80_09,Seq!I$1,FALSE)),".",VLOOKUP(CONCATENATE($B56,".SP.TER.TOTL.IN"),Area_pop_80_09,Seq!I$1,FALSE)/VLOOKUP(CONCATENATE($B56,".SP.POP.TOTL"),Area_pop_80_09,Seq!I$1,FALSE))</f>
        <v>#VALUE!</v>
      </c>
      <c r="EC56" s="27" t="e">
        <f>IF(ISNA(VLOOKUP(CONCATENATE($B56,".SP.TER.TOTL.IN"),Area_pop_80_09,Seq!J$1,FALSE)),".",VLOOKUP(CONCATENATE($B56,".SP.TER.TOTL.IN"),Area_pop_80_09,Seq!J$1,FALSE)/VLOOKUP(CONCATENATE($B56,".SP.POP.TOTL"),Area_pop_80_09,Seq!J$1,FALSE))</f>
        <v>#VALUE!</v>
      </c>
      <c r="ED56" s="27" t="e">
        <f>IF(ISNA(VLOOKUP(CONCATENATE($B56,".SP.TER.TOTL.IN"),Area_pop_80_09,Seq!K$1,FALSE)),".",VLOOKUP(CONCATENATE($B56,".SP.TER.TOTL.IN"),Area_pop_80_09,Seq!K$1,FALSE)/VLOOKUP(CONCATENATE($B56,".SP.POP.TOTL"),Area_pop_80_09,Seq!K$1,FALSE))</f>
        <v>#VALUE!</v>
      </c>
      <c r="EE56" s="27" t="e">
        <f>IF(ISNA(VLOOKUP(CONCATENATE($B56,".SP.TER.TOTL.IN"),Area_pop_80_09,Seq!L$1,FALSE)),".",VLOOKUP(CONCATENATE($B56,".SP.TER.TOTL.IN"),Area_pop_80_09,Seq!L$1,FALSE)/VLOOKUP(CONCATENATE($B56,".SP.POP.TOTL"),Area_pop_80_09,Seq!L$1,FALSE))</f>
        <v>#VALUE!</v>
      </c>
      <c r="EF56" s="27">
        <f>IF(ISNA(VLOOKUP(CONCATENATE($B56,".SP.TER.TOTL.IN"),Area_pop_80_09,Seq!M$1,FALSE)),".",VLOOKUP(CONCATENATE($B56,".SP.TER.TOTL.IN"),Area_pop_80_09,Seq!M$1,FALSE)/VLOOKUP(CONCATENATE($B56,".SP.POP.TOTL"),Area_pop_80_09,Seq!M$1,FALSE))</f>
        <v>8.7481819844386521E-2</v>
      </c>
      <c r="EG56" s="27" t="e">
        <f>IF(ISNA(VLOOKUP(CONCATENATE($B56,".SP.TER.TOTL.IN"),Area_pop_80_09,Seq!N$1,FALSE)),".",VLOOKUP(CONCATENATE($B56,".SP.TER.TOTL.IN"),Area_pop_80_09,Seq!N$1,FALSE)/VLOOKUP(CONCATENATE($B56,".SP.POP.TOTL"),Area_pop_80_09,Seq!N$1,FALSE))</f>
        <v>#VALUE!</v>
      </c>
      <c r="EH56" s="27" t="e">
        <f>IF(ISNA(VLOOKUP(CONCATENATE($B56,".SP.TER.TOTL.IN"),Area_pop_80_09,Seq!O$1,FALSE)),".",VLOOKUP(CONCATENATE($B56,".SP.TER.TOTL.IN"),Area_pop_80_09,Seq!O$1,FALSE)/VLOOKUP(CONCATENATE($B56,".SP.POP.TOTL"),Area_pop_80_09,Seq!O$1,FALSE))</f>
        <v>#VALUE!</v>
      </c>
      <c r="EI56" s="27" t="e">
        <f>IF(ISNA(VLOOKUP(CONCATENATE($B56,".SP.TER.TOTL.IN"),Area_pop_80_09,Seq!P$1,FALSE)),".",VLOOKUP(CONCATENATE($B56,".SP.TER.TOTL.IN"),Area_pop_80_09,Seq!P$1,FALSE)/VLOOKUP(CONCATENATE($B56,".SP.POP.TOTL"),Area_pop_80_09,Seq!P$1,FALSE))</f>
        <v>#VALUE!</v>
      </c>
      <c r="EJ56" s="27" t="e">
        <f>IF(ISNA(VLOOKUP(CONCATENATE($B56,".SP.TER.TOTL.IN"),Area_pop_80_09,Seq!Q$1,FALSE)),".",VLOOKUP(CONCATENATE($B56,".SP.TER.TOTL.IN"),Area_pop_80_09,Seq!Q$1,FALSE)/VLOOKUP(CONCATENATE($B56,".SP.POP.TOTL"),Area_pop_80_09,Seq!Q$1,FALSE))</f>
        <v>#VALUE!</v>
      </c>
      <c r="EK56" s="27" t="e">
        <f>IF(ISNA(VLOOKUP(CONCATENATE($B56,".SP.TER.TOTL.IN"),Area_pop_80_09,Seq!R$1,FALSE)),".",VLOOKUP(CONCATENATE($B56,".SP.TER.TOTL.IN"),Area_pop_80_09,Seq!R$1,FALSE)/VLOOKUP(CONCATENATE($B56,".SP.POP.TOTL"),Area_pop_80_09,Seq!R$1,FALSE))</f>
        <v>#VALUE!</v>
      </c>
      <c r="EL56" s="27" t="e">
        <f>IF(ISNA(VLOOKUP(CONCATENATE($B56,".SP.TER.TOTL.IN"),Area_pop_80_09,Seq!S$1,FALSE)),".",VLOOKUP(CONCATENATE($B56,".SP.TER.TOTL.IN"),Area_pop_80_09,Seq!S$1,FALSE)/VLOOKUP(CONCATENATE($B56,".SP.POP.TOTL"),Area_pop_80_09,Seq!S$1,FALSE))</f>
        <v>#VALUE!</v>
      </c>
      <c r="EM56" s="27">
        <f>IF(ISNA(VLOOKUP(CONCATENATE($B56,".SP.TER.TOTL.IN"),Area_pop_80_09,Seq!T$1,FALSE)),".",VLOOKUP(CONCATENATE($B56,".SP.TER.TOTL.IN"),Area_pop_80_09,Seq!T$1,FALSE)/VLOOKUP(CONCATENATE($B56,".SP.POP.TOTL"),Area_pop_80_09,Seq!T$1,FALSE))</f>
        <v>8.5525318391559704E-2</v>
      </c>
      <c r="EN56" s="27">
        <f>IF(ISNA(VLOOKUP(CONCATENATE($B56,".SP.TER.TOTL.IN"),Area_pop_80_09,Seq!U$1,FALSE)),".",VLOOKUP(CONCATENATE($B56,".SP.TER.TOTL.IN"),Area_pop_80_09,Seq!U$1,FALSE)/VLOOKUP(CONCATENATE($B56,".SP.POP.TOTL"),Area_pop_80_09,Seq!U$1,FALSE))</f>
        <v>8.5357526495695404E-2</v>
      </c>
      <c r="EO56" s="27">
        <f>IF(ISNA(VLOOKUP(CONCATENATE($B56,".SP.TER.TOTL.IN"),Area_pop_80_09,Seq!V$1,FALSE)),".",VLOOKUP(CONCATENATE($B56,".SP.TER.TOTL.IN"),Area_pop_80_09,Seq!V$1,FALSE)/VLOOKUP(CONCATENATE($B56,".SP.POP.TOTL"),Area_pop_80_09,Seq!V$1,FALSE))</f>
        <v>8.5329724693841646E-2</v>
      </c>
      <c r="EP56" s="27">
        <f>IF(ISNA(VLOOKUP(CONCATENATE($B56,".SP.TER.TOTL.IN"),Area_pop_80_09,Seq!W$1,FALSE)),".",VLOOKUP(CONCATENATE($B56,".SP.TER.TOTL.IN"),Area_pop_80_09,Seq!W$1,FALSE)/VLOOKUP(CONCATENATE($B56,".SP.POP.TOTL"),Area_pop_80_09,Seq!W$1,FALSE))</f>
        <v>8.5503369877282825E-2</v>
      </c>
      <c r="EQ56" s="27">
        <f>IF(ISNA(VLOOKUP(CONCATENATE($B56,".SP.TER.TOTL.IN"),Area_pop_80_09,Seq!X$1,FALSE)),".",VLOOKUP(CONCATENATE($B56,".SP.TER.TOTL.IN"),Area_pop_80_09,Seq!X$1,FALSE)/VLOOKUP(CONCATENATE($B56,".SP.POP.TOTL"),Area_pop_80_09,Seq!X$1,FALSE))</f>
        <v>8.5882636281039856E-2</v>
      </c>
      <c r="ER56" s="27">
        <f>IF(ISNA(VLOOKUP(CONCATENATE($B56,".SP.TER.TOTL.IN"),Area_pop_80_09,Seq!Y$1,FALSE)),".",VLOOKUP(CONCATENATE($B56,".SP.TER.TOTL.IN"),Area_pop_80_09,Seq!Y$1,FALSE)/VLOOKUP(CONCATENATE($B56,".SP.POP.TOTL"),Area_pop_80_09,Seq!Y$1,FALSE))</f>
        <v>8.6432860146416809E-2</v>
      </c>
      <c r="ES56" s="27">
        <f>IF(ISNA(VLOOKUP(CONCATENATE($B56,".SP.TER.TOTL.IN"),Area_pop_80_09,Seq!Z$1,FALSE)),".",VLOOKUP(CONCATENATE($B56,".SP.TER.TOTL.IN"),Area_pop_80_09,Seq!Z$1,FALSE)/VLOOKUP(CONCATENATE($B56,".SP.POP.TOTL"),Area_pop_80_09,Seq!Z$1,FALSE))</f>
        <v>8.7140892877946588E-2</v>
      </c>
      <c r="ET56" s="27">
        <f>IF(ISNA(VLOOKUP(CONCATENATE($B56,".SP.TER.TOTL.IN"),Area_pop_80_09,Seq!AA$1,FALSE)),".",VLOOKUP(CONCATENATE($B56,".SP.TER.TOTL.IN"),Area_pop_80_09,Seq!AA$1,FALSE)/VLOOKUP(CONCATENATE($B56,".SP.POP.TOTL"),Area_pop_80_09,Seq!AA$1,FALSE))</f>
        <v>8.7990044481247282E-2</v>
      </c>
      <c r="EU56" s="27">
        <f>IF(ISNA(VLOOKUP(CONCATENATE($B56,".SP.TER.TOTL.IN"),Area_pop_80_09,Seq!AB$1,FALSE)),".",VLOOKUP(CONCATENATE($B56,".SP.TER.TOTL.IN"),Area_pop_80_09,Seq!AB$1,FALSE)/VLOOKUP(CONCATENATE($B56,".SP.POP.TOTL"),Area_pop_80_09,Seq!AB$1,FALSE))</f>
        <v>8.8959674724401541E-2</v>
      </c>
      <c r="EV56" s="27">
        <f>IF(ISNA(VLOOKUP(CONCATENATE($B56,".SP.TER.TOTL.IN"),Area_pop_80_09,Seq!AC$1,FALSE)),".",VLOOKUP(CONCATENATE($B56,".SP.TER.TOTL.IN"),Area_pop_80_09,Seq!AC$1,FALSE)/VLOOKUP(CONCATENATE($B56,".SP.POP.TOTL"),Area_pop_80_09,Seq!AC$1,FALSE))</f>
        <v>9.0033828493120471E-2</v>
      </c>
      <c r="EW56" s="27">
        <f>IF(ISNA(VLOOKUP(CONCATENATE($B56,".SP.TER.TOTL.IN"),Area_pop_80_09,Seq!AD$1,FALSE)),".",VLOOKUP(CONCATENATE($B56,".SP.TER.TOTL.IN"),Area_pop_80_09,Seq!AD$1,FALSE)/VLOOKUP(CONCATENATE($B56,".SP.POP.TOTL"),Area_pop_80_09,Seq!AD$1,FALSE))</f>
        <v>9.1186629477318482E-2</v>
      </c>
      <c r="EX56" s="27"/>
      <c r="EY56" s="27"/>
      <c r="EZ56" s="27" t="str">
        <f t="shared" si="66"/>
        <v>.</v>
      </c>
      <c r="FA56" s="27" t="str">
        <f t="shared" si="67"/>
        <v>.</v>
      </c>
      <c r="FB56" s="27" t="str">
        <f t="shared" si="37"/>
        <v>.</v>
      </c>
      <c r="FC56" s="9" t="str">
        <f>IF(VLOOKUP($B56,EM_80!$B$1:$C$201,2,FALSE)&gt;0,VLOOKUP($B56,EM_80!$B$1:$C$201,2,FALSE),".")</f>
        <v>.</v>
      </c>
      <c r="FD56" s="9" t="str">
        <f t="shared" si="68"/>
        <v>.</v>
      </c>
      <c r="FE56" s="9" t="str">
        <f t="shared" si="32"/>
        <v>.</v>
      </c>
      <c r="FF56">
        <f t="shared" si="69"/>
        <v>35408618</v>
      </c>
      <c r="FG56">
        <f t="shared" si="70"/>
        <v>48292435</v>
      </c>
      <c r="FH56">
        <f t="shared" si="71"/>
        <v>65514626</v>
      </c>
      <c r="FJ56" s="9" t="str">
        <f>IF(ISNA(VLOOKUP($B56,Area_EM_90,Seq!C$1,FALSE)),".",VLOOKUP($B56,Area_EM_90,Seq!C$1,FALSE))</f>
        <v>.</v>
      </c>
      <c r="FK56" s="9" t="str">
        <f>IF(ISNA(VLOOKUP($B56,Area_EM_90,Seq!D$1,FALSE)),".",VLOOKUP($B56,Area_EM_90,Seq!D$1,FALSE))</f>
        <v>.</v>
      </c>
      <c r="FL56" s="9" t="str">
        <f>IF(ISNA(VLOOKUP($B56,Area_EM_90,Seq!E$1,FALSE)),".",VLOOKUP($B56,Area_EM_90,Seq!E$1,FALSE))</f>
        <v>.</v>
      </c>
      <c r="FM56" s="9" t="str">
        <f>IF(ISNA(VLOOKUP($B56,Area_EM_90,Seq!F$1,FALSE)),".",VLOOKUP($B56,Area_EM_90,Seq!F$1,FALSE))</f>
        <v>.</v>
      </c>
      <c r="FN56" s="9" t="str">
        <f>IF(ISNA(VLOOKUP($B56,Area_EM_90,Seq!G$1,FALSE)),".",VLOOKUP($B56,Area_EM_90,Seq!G$1,FALSE))</f>
        <v>.</v>
      </c>
      <c r="FO56" s="9" t="str">
        <f>IF(ISNA(VLOOKUP($B56,Area_EM_90,Seq!H$1,FALSE)),".",VLOOKUP($B56,Area_EM_90,Seq!H$1,FALSE))</f>
        <v>.</v>
      </c>
      <c r="FP56" s="9" t="str">
        <f>IF(ISNA(VLOOKUP($B56,Area_EM_90,Seq!I$1,FALSE)),".",VLOOKUP($B56,Area_EM_90,Seq!I$1,FALSE))</f>
        <v>.</v>
      </c>
      <c r="FQ56" s="9" t="str">
        <f>IF(ISNA(VLOOKUP($B56,Area_EM_90,Seq!J$1,FALSE)),".",VLOOKUP($B56,Area_EM_90,Seq!J$1,FALSE))</f>
        <v>.</v>
      </c>
      <c r="FR56" s="9" t="str">
        <f>IF(ISNA(VLOOKUP($B56,Area_EM_00,Seq!C$1,FALSE)),".",VLOOKUP($B56,Area_EM_00,Seq!C$1,FALSE))</f>
        <v>.</v>
      </c>
      <c r="FS56" s="9" t="str">
        <f>IF(ISNA(VLOOKUP($B56,Area_EM_00,Seq!D$1,FALSE)),".",VLOOKUP($B56,Area_EM_00,Seq!D$1,FALSE))</f>
        <v>.</v>
      </c>
      <c r="FT56" s="9" t="str">
        <f>IF(ISNA(VLOOKUP($B56,Area_EM_00,Seq!E$1,FALSE)),".",VLOOKUP($B56,Area_EM_00,Seq!E$1,FALSE))</f>
        <v>.</v>
      </c>
      <c r="FU56" s="9" t="str">
        <f>IF(ISNA(VLOOKUP($B56,Area_EM_00,Seq!F$1,FALSE)),".",VLOOKUP($B56,Area_EM_00,Seq!F$1,FALSE))</f>
        <v>.</v>
      </c>
      <c r="FV56" s="9" t="str">
        <f>IF(ISNA(VLOOKUP($B56,Area_EM_00,Seq!G$1,FALSE)),".",VLOOKUP($B56,Area_EM_00,Seq!G$1,FALSE))</f>
        <v>.</v>
      </c>
      <c r="FW56" s="9" t="str">
        <f>IF(ISNA(VLOOKUP($B56,Area_EM_00,Seq!H$1,FALSE)),".",VLOOKUP($B56,Area_EM_00,Seq!H$1,FALSE))</f>
        <v>.</v>
      </c>
      <c r="FX56" s="9" t="str">
        <f>IF(ISNA(VLOOKUP($B56,Area_EM_00,Seq!I$1,FALSE)),".",VLOOKUP($B56,Area_EM_00,Seq!I$1,FALSE))</f>
        <v>.</v>
      </c>
      <c r="FY56" s="9" t="str">
        <f>IF(ISNA(VLOOKUP($B56,Area_EM_00,Seq!J$1,FALSE)),".",VLOOKUP($B56,Area_EM_00,Seq!J$1,FALSE))</f>
        <v>.</v>
      </c>
      <c r="GA56" s="27"/>
    </row>
    <row r="57" spans="1:183">
      <c r="A57" s="25" t="s">
        <v>2804</v>
      </c>
      <c r="B57" s="26" t="str">
        <f t="shared" si="0"/>
        <v>Gabon</v>
      </c>
      <c r="C57" s="27">
        <f>GDP!C$42/10000</f>
        <v>18294194.281532999</v>
      </c>
      <c r="D57" s="27">
        <f>GDP!D$42/10000</f>
        <v>19245492.3841727</v>
      </c>
      <c r="E57" s="27">
        <f>GDP!E$42/10000</f>
        <v>20996832.1911324</v>
      </c>
      <c r="F57" s="27">
        <f>GDP!F$42/10000</f>
        <v>23285486.8999658</v>
      </c>
      <c r="G57" s="27">
        <f>GDP!G$42/10000</f>
        <v>26824880.9087606</v>
      </c>
      <c r="H57" s="27">
        <f>GDP!H$42/10000</f>
        <v>30446239.831443299</v>
      </c>
      <c r="I57" s="27">
        <f>GDP!I$42/10000</f>
        <v>33125508.936610304</v>
      </c>
      <c r="J57" s="27">
        <f>GDP!J$42/10000</f>
        <v>36968067.973257102</v>
      </c>
      <c r="K57" s="27">
        <f>GDP!K$42/10000</f>
        <v>41145459.654235199</v>
      </c>
      <c r="L57" s="27">
        <f>GDP!L$42/10000</f>
        <v>42832423.5000588</v>
      </c>
      <c r="M57" s="27">
        <f>GDP!M$42/10000</f>
        <v>44460055.593061104</v>
      </c>
      <c r="N57" s="27">
        <f>GDP!N$42/10000</f>
        <v>48550380.707622699</v>
      </c>
      <c r="O57" s="27">
        <f>GDP!O$42/10000</f>
        <v>55444534.768105105</v>
      </c>
      <c r="P57" s="27">
        <f>GDP!P$42/10000</f>
        <v>63206769.635639794</v>
      </c>
      <c r="Q57" s="27">
        <f>GDP!Q$42/10000</f>
        <v>71486856.457908601</v>
      </c>
      <c r="R57" s="27">
        <f>GDP!R$42/10000</f>
        <v>79278923.811820701</v>
      </c>
      <c r="S57" s="27">
        <f>GDP!S$42/10000</f>
        <v>87206816.193002701</v>
      </c>
      <c r="T57" s="27">
        <f>GDP!T$42/10000</f>
        <v>95317050.098951995</v>
      </c>
      <c r="U57" s="27">
        <f>GDP!U$42/10000</f>
        <v>102751780.00667</v>
      </c>
      <c r="V57" s="27">
        <f>GDP!V$42/10000</f>
        <v>110560915.287177</v>
      </c>
      <c r="W57" s="27">
        <f>GDP!W$42/10000</f>
        <v>119848032.17129999</v>
      </c>
      <c r="X57" s="27">
        <f>GDP!X$42/10000</f>
        <v>129795418.841518</v>
      </c>
      <c r="Y57" s="27">
        <f>GDP!Y$42/10000</f>
        <v>141606801.95609599</v>
      </c>
      <c r="Z57" s="27">
        <f>GDP!Z$42/10000</f>
        <v>155767482.15170601</v>
      </c>
      <c r="AA57" s="27">
        <f>GDP!AA$42/10000</f>
        <v>171499997.84902799</v>
      </c>
      <c r="AB57" s="27">
        <f>GDP!AB$42/10000</f>
        <v>189335997.62532699</v>
      </c>
      <c r="AC57" s="27">
        <f>GDP!AC$42/10000</f>
        <v>211298973.34986499</v>
      </c>
      <c r="AD57" s="27">
        <f>GDP!AD$42/10000</f>
        <v>238767839.88534701</v>
      </c>
      <c r="AE57" s="27">
        <f>GDP!AE$42/10000</f>
        <v>260256945.47502899</v>
      </c>
      <c r="AF57" s="27">
        <f>GDP!AF$42/10000</f>
        <v>293754553.91439533</v>
      </c>
      <c r="AG57" s="27"/>
      <c r="AH57" s="27">
        <f>IF(ISNUMBER(VLOOKUP($B57,Area_GDP_80_09,Seq!C$1,FALSE)/10000),VLOOKUP($B57,Area_GDP_80_09,Seq!C$1,FALSE)/10000,".")</f>
        <v>359432.02857821202</v>
      </c>
      <c r="AI57" s="27">
        <f>IF(ISNUMBER(VLOOKUP($B57,Area_GDP_80_09,Seq!D$1,FALSE)/10000),VLOOKUP($B57,Area_GDP_80_09,Seq!D$1,FALSE)/10000,".")</f>
        <v>377746.27397741796</v>
      </c>
      <c r="AJ57" s="27">
        <f>IF(ISNUMBER(VLOOKUP($B57,Area_GDP_80_09,Seq!E$1,FALSE)/10000),VLOOKUP($B57,Area_GDP_80_09,Seq!E$1,FALSE)/10000,".")</f>
        <v>366045.50608348096</v>
      </c>
      <c r="AK57" s="27">
        <f>IF(ISNUMBER(VLOOKUP($B57,Area_GDP_80_09,Seq!F$1,FALSE)/10000),VLOOKUP($B57,Area_GDP_80_09,Seq!F$1,FALSE)/10000,".")</f>
        <v>386574.21906363702</v>
      </c>
      <c r="AL57" s="27">
        <f>IF(ISNUMBER(VLOOKUP($B57,Area_GDP_80_09,Seq!G$1,FALSE)/10000),VLOOKUP($B57,Area_GDP_80_09,Seq!G$1,FALSE)/10000,".")</f>
        <v>415601.69951662701</v>
      </c>
      <c r="AM57" s="27">
        <f>IF(ISNUMBER(VLOOKUP($B57,Area_GDP_80_09,Seq!H$1,FALSE)/10000),VLOOKUP($B57,Area_GDP_80_09,Seq!H$1,FALSE)/10000,".")</f>
        <v>405905.92246396799</v>
      </c>
      <c r="AN57" s="27">
        <f>IF(ISNUMBER(VLOOKUP($B57,Area_GDP_80_09,Seq!I$1,FALSE)/10000),VLOOKUP($B57,Area_GDP_80_09,Seq!I$1,FALSE)/10000,".")</f>
        <v>402644.07164431299</v>
      </c>
      <c r="AO57" s="27">
        <f>IF(ISNUMBER(VLOOKUP($B57,Area_GDP_80_09,Seq!J$1,FALSE)/10000),VLOOKUP($B57,Area_GDP_80_09,Seq!J$1,FALSE)/10000,".")</f>
        <v>333606.54915919399</v>
      </c>
      <c r="AP57" s="27">
        <f>IF(ISNUMBER(VLOOKUP($B57,Area_GDP_80_09,Seq!K$1,FALSE)/10000),VLOOKUP($B57,Area_GDP_80_09,Seq!K$1,FALSE)/10000,".")</f>
        <v>376459.48883806902</v>
      </c>
      <c r="AQ57" s="27">
        <f>IF(ISNUMBER(VLOOKUP($B57,Area_GDP_80_09,Seq!L$1,FALSE)/10000),VLOOKUP($B57,Area_GDP_80_09,Seq!L$1,FALSE)/10000,".")</f>
        <v>408629.11916039302</v>
      </c>
      <c r="AR57" s="27">
        <f>IF(ISNUMBER(VLOOKUP($B57,Area_GDP_80_09,Seq!M$1,FALSE)/10000),VLOOKUP($B57,Area_GDP_80_09,Seq!M$1,FALSE)/10000,".")</f>
        <v>429846.11260489904</v>
      </c>
      <c r="AS57" s="27">
        <f>IF(ISNUMBER(VLOOKUP($B57,Area_GDP_80_09,Seq!N$1,FALSE)/10000),VLOOKUP($B57,Area_GDP_80_09,Seq!N$1,FALSE)/10000,".")</f>
        <v>456120.471200492</v>
      </c>
      <c r="AT57" s="27">
        <f>IF(ISNUMBER(VLOOKUP($B57,Area_GDP_80_09,Seq!O$1,FALSE)/10000),VLOOKUP($B57,Area_GDP_80_09,Seq!O$1,FALSE)/10000,".")</f>
        <v>442025.68430012197</v>
      </c>
      <c r="AU57" s="27">
        <f>IF(ISNUMBER(VLOOKUP($B57,Area_GDP_80_09,Seq!P$1,FALSE)/10000),VLOOKUP($B57,Area_GDP_80_09,Seq!P$1,FALSE)/10000,".")</f>
        <v>459470.47108327702</v>
      </c>
      <c r="AV57" s="27">
        <f>IF(ISNUMBER(VLOOKUP($B57,Area_GDP_80_09,Seq!Q$1,FALSE)/10000),VLOOKUP($B57,Area_GDP_80_09,Seq!Q$1,FALSE)/10000,".")</f>
        <v>476529.48323032598</v>
      </c>
      <c r="AW57" s="27">
        <f>IF(ISNUMBER(VLOOKUP($B57,Area_GDP_80_09,Seq!R$1,FALSE)/10000),VLOOKUP($B57,Area_GDP_80_09,Seq!R$1,FALSE)/10000,".")</f>
        <v>500231.33427137806</v>
      </c>
      <c r="AX57" s="27">
        <f>IF(ISNUMBER(VLOOKUP($B57,Area_GDP_80_09,Seq!S$1,FALSE)/10000),VLOOKUP($B57,Area_GDP_80_09,Seq!S$1,FALSE)/10000,".")</f>
        <v>518364.96536772902</v>
      </c>
      <c r="AY57" s="27">
        <f>IF(ISNUMBER(VLOOKUP($B57,Area_GDP_80_09,Seq!T$1,FALSE)/10000),VLOOKUP($B57,Area_GDP_80_09,Seq!T$1,FALSE)/10000,".")</f>
        <v>548110.65152264899</v>
      </c>
      <c r="AZ57" s="27">
        <f>IF(ISNUMBER(VLOOKUP($B57,Area_GDP_80_09,Seq!U$1,FALSE)/10000),VLOOKUP($B57,Area_GDP_80_09,Seq!U$1,FALSE)/10000,".")</f>
        <v>567173.027861365</v>
      </c>
      <c r="BA57" s="27">
        <f>IF(ISNUMBER(VLOOKUP($B57,Area_GDP_80_09,Seq!V$1,FALSE)/10000),VLOOKUP($B57,Area_GDP_80_09,Seq!V$1,FALSE)/10000,".")</f>
        <v>516509.60063774406</v>
      </c>
      <c r="BB57" s="27">
        <f>IF(ISNUMBER(VLOOKUP($B57,Area_GDP_80_09,Seq!W$1,FALSE)/10000),VLOOKUP($B57,Area_GDP_80_09,Seq!W$1,FALSE)/10000,".")</f>
        <v>506783.89842411299</v>
      </c>
      <c r="BC57" s="27">
        <f>IF(ISNUMBER(VLOOKUP($B57,Area_GDP_80_09,Seq!X$1,FALSE)/10000),VLOOKUP($B57,Area_GDP_80_09,Seq!X$1,FALSE)/10000,".")</f>
        <v>517586.90919063799</v>
      </c>
      <c r="BD57" s="27">
        <f>IF(ISNUMBER(VLOOKUP($B57,Area_GDP_80_09,Seq!Y$1,FALSE)/10000),VLOOKUP($B57,Area_GDP_80_09,Seq!Y$1,FALSE)/10000,".")</f>
        <v>516204.15373776102</v>
      </c>
      <c r="BE57" s="27">
        <f>IF(ISNUMBER(VLOOKUP($B57,Area_GDP_80_09,Seq!Z$1,FALSE)/10000),VLOOKUP($B57,Area_GDP_80_09,Seq!Z$1,FALSE)/10000,".")</f>
        <v>528981.19860180304</v>
      </c>
      <c r="BF57" s="27">
        <f>IF(ISNUMBER(VLOOKUP($B57,Area_GDP_80_09,Seq!AA$1,FALSE)/10000),VLOOKUP($B57,Area_GDP_80_09,Seq!AA$1,FALSE)/10000,".")</f>
        <v>536101.36805840803</v>
      </c>
      <c r="BG57" s="27">
        <f>IF(ISNUMBER(VLOOKUP($B57,Area_GDP_80_09,Seq!AB$1,FALSE)/10000),VLOOKUP($B57,Area_GDP_80_09,Seq!AB$1,FALSE)/10000,".")</f>
        <v>552300.18478390505</v>
      </c>
      <c r="BH57" s="27">
        <f>IF(ISNUMBER(VLOOKUP($B57,Area_GDP_80_09,Seq!AC$1,FALSE)/10000),VLOOKUP($B57,Area_GDP_80_09,Seq!AC$1,FALSE)/10000,".")</f>
        <v>558823.88657643297</v>
      </c>
      <c r="BI57" s="27">
        <f>IF(ISNUMBER(VLOOKUP($B57,Area_GDP_80_09,Seq!AD$1,FALSE)/10000),VLOOKUP($B57,Area_GDP_80_09,Seq!AD$1,FALSE)/10000,".")</f>
        <v>589857.35460085096</v>
      </c>
      <c r="BJ57" s="27">
        <f>IF(ISNUMBER(VLOOKUP($B57,Area_GDP_80_09,Seq!AE$1,FALSE)/10000),VLOOKUP($B57,Area_GDP_80_09,Seq!AE$1,FALSE)/10000,".")</f>
        <v>603533.42873819394</v>
      </c>
      <c r="BK57" s="27">
        <f>IF(ISNUMBER(VLOOKUP($B57,Area_GDP_80_09,Seq!AF$1,FALSE)/10000),VLOOKUP($B57,Area_GDP_80_09,Seq!AF$1,FALSE)/10000,".")</f>
        <v>597767.11626487784</v>
      </c>
      <c r="BL57" s="27"/>
      <c r="BM57" s="27"/>
      <c r="BN57" s="27">
        <f>CNPop!A$48</f>
        <v>5.0000000000000001E-3</v>
      </c>
      <c r="BO57" s="27">
        <f>CNPop!B$48</f>
        <v>6.0000000000000001E-3</v>
      </c>
      <c r="BP57" s="27">
        <f>CNPop!C$48</f>
        <v>6.0000000000000001E-3</v>
      </c>
      <c r="BQ57" s="27">
        <f>CNPop!D$48</f>
        <v>7.0000000000000001E-3</v>
      </c>
      <c r="BR57" s="27">
        <f>CNPop!E$48</f>
        <v>7.0000000000000001E-3</v>
      </c>
      <c r="BS57" s="27">
        <f>CNPop!F$48</f>
        <v>8.0000000000000002E-3</v>
      </c>
      <c r="BT57" s="27">
        <f>CNPop!G$48</f>
        <v>8.9999999999999993E-3</v>
      </c>
      <c r="BU57" s="27">
        <f>CNPop!H$48</f>
        <v>0.01</v>
      </c>
      <c r="BV57" s="27">
        <f>CNPop!I$48</f>
        <v>1.0999999999999999E-2</v>
      </c>
      <c r="BW57" s="27">
        <f>CNPop!J$48</f>
        <v>1.2E-2</v>
      </c>
      <c r="BX57" s="27">
        <f>CNPop!K$48</f>
        <v>1.4E-2</v>
      </c>
      <c r="BY57" s="27">
        <f>CNPop!L$48</f>
        <v>1.6E-2</v>
      </c>
      <c r="BZ57" s="27">
        <f>CNPop!M$48</f>
        <v>1.7000000000000001E-2</v>
      </c>
      <c r="CA57" s="27">
        <f>CNPop!N$48</f>
        <v>1.9E-2</v>
      </c>
      <c r="CB57" s="27">
        <f>CNPop!O$48</f>
        <v>2.1000000000000001E-2</v>
      </c>
      <c r="CC57" s="27">
        <f>CNPop!P$48</f>
        <v>2.3E-2</v>
      </c>
      <c r="CD57" s="27">
        <f>CNPop!Q$48</f>
        <v>2.5999999999999999E-2</v>
      </c>
      <c r="CE57" s="27">
        <f>CNPop!R$48</f>
        <v>2.8000000000000001E-2</v>
      </c>
      <c r="CF57" s="27">
        <f>CNPop!S$48</f>
        <v>0.03</v>
      </c>
      <c r="CG57" s="27">
        <f>CNPop!T$48</f>
        <v>3.3000000000000002E-2</v>
      </c>
      <c r="CH57" s="27">
        <f>CNPop!U$48</f>
        <v>3.5999999999999997E-2</v>
      </c>
      <c r="CI57" s="27">
        <f>CNPop!V$48</f>
        <v>3.9E-2</v>
      </c>
      <c r="CJ57" s="27">
        <f>CNPop!W$48</f>
        <v>4.2000000000000003E-2</v>
      </c>
      <c r="CK57" s="27">
        <f>CNPop!X$48</f>
        <v>4.4999999999999998E-2</v>
      </c>
      <c r="CL57" s="27">
        <f>CNPop!Y$48</f>
        <v>4.9000000000000002E-2</v>
      </c>
      <c r="CM57" s="27">
        <f>CNPop!Z$48</f>
        <v>5.1999999999999998E-2</v>
      </c>
      <c r="CN57" s="27">
        <f>CNPop!AA$48</f>
        <v>5.6000000000000001E-2</v>
      </c>
      <c r="CO57" s="27">
        <f>CNPop!AB$48</f>
        <v>0.06</v>
      </c>
      <c r="CP57" s="27">
        <f>CNPop!AC$48</f>
        <v>6.3E-2</v>
      </c>
      <c r="CQ57" s="27"/>
      <c r="CR57" s="27">
        <f t="shared" si="38"/>
        <v>7.9976757747591651E-2</v>
      </c>
      <c r="CS57" s="27">
        <f t="shared" si="39"/>
        <v>7.9976757747591651E-2</v>
      </c>
      <c r="CT57" s="27">
        <f t="shared" si="40"/>
        <v>7.9976757747591651E-2</v>
      </c>
      <c r="CU57" s="27">
        <f t="shared" si="41"/>
        <v>7.9976757747591651E-2</v>
      </c>
      <c r="CV57" s="27">
        <f t="shared" si="42"/>
        <v>7.9976757747591651E-2</v>
      </c>
      <c r="CW57" s="27">
        <f t="shared" si="43"/>
        <v>7.9976757747591651E-2</v>
      </c>
      <c r="CX57" s="27">
        <f t="shared" si="44"/>
        <v>7.9976757747591651E-2</v>
      </c>
      <c r="CY57" s="27">
        <f t="shared" si="45"/>
        <v>7.9976757747591651E-2</v>
      </c>
      <c r="CZ57" s="27">
        <f t="shared" si="46"/>
        <v>7.9976757747591651E-2</v>
      </c>
      <c r="DA57" s="27">
        <f t="shared" si="47"/>
        <v>7.9976757747591651E-2</v>
      </c>
      <c r="DB57" s="27">
        <f t="shared" si="48"/>
        <v>7.9976757747591651E-2</v>
      </c>
      <c r="DC57" s="27">
        <f t="shared" si="49"/>
        <v>7.9976757747591651E-2</v>
      </c>
      <c r="DD57" s="27">
        <f t="shared" si="50"/>
        <v>8.6834290711096482E-2</v>
      </c>
      <c r="DE57" s="27">
        <f t="shared" si="51"/>
        <v>8.6834290711096482E-2</v>
      </c>
      <c r="DF57" s="27">
        <f t="shared" si="52"/>
        <v>8.6834290711096482E-2</v>
      </c>
      <c r="DG57" s="27">
        <f t="shared" si="53"/>
        <v>8.6834290711096482E-2</v>
      </c>
      <c r="DH57" s="27">
        <f t="shared" si="54"/>
        <v>8.6834290711096482E-2</v>
      </c>
      <c r="DI57" s="27">
        <f t="shared" si="55"/>
        <v>8.6834290711096482E-2</v>
      </c>
      <c r="DJ57" s="27">
        <f t="shared" si="56"/>
        <v>8.6834290711096482E-2</v>
      </c>
      <c r="DK57" s="27">
        <f t="shared" si="57"/>
        <v>8.7911166667911711E-2</v>
      </c>
      <c r="DL57" s="27">
        <f t="shared" si="58"/>
        <v>8.8959875467200689E-2</v>
      </c>
      <c r="DM57" s="27">
        <f t="shared" si="59"/>
        <v>8.9981394913764196E-2</v>
      </c>
      <c r="DN57" s="27">
        <f t="shared" si="60"/>
        <v>9.0965513603088355E-2</v>
      </c>
      <c r="DO57" s="27">
        <f t="shared" si="61"/>
        <v>9.1905434219304957E-2</v>
      </c>
      <c r="DP57" s="27">
        <f t="shared" si="62"/>
        <v>9.2818133002060765E-2</v>
      </c>
      <c r="DQ57" s="27">
        <f t="shared" si="63"/>
        <v>9.3722087393708436E-2</v>
      </c>
      <c r="DR57" s="27">
        <f t="shared" si="64"/>
        <v>9.4640849576494337E-2</v>
      </c>
      <c r="DS57" s="27">
        <f t="shared" si="65"/>
        <v>9.5534650554687378E-2</v>
      </c>
      <c r="DT57" s="27">
        <f t="shared" si="36"/>
        <v>9.6383753441438402E-2</v>
      </c>
      <c r="DU57" s="27" t="e">
        <f>IF(ISNA(VLOOKUP(CONCATENATE($B57,".SP.TER.TOTL.IN"),Area_pop_80_09,Seq!B$1,FALSE)),".",VLOOKUP(CONCATENATE($B57,".SP.TER.TOTL.IN"),Area_pop_80_09,Seq!B$1,FALSE)/VLOOKUP(CONCATENATE($B57,".SP.POP.TOTL"),Area_pop_80_09,Seq!B$1,FALSE))</f>
        <v>#VALUE!</v>
      </c>
      <c r="DV57" s="27" t="e">
        <f>IF(ISNA(VLOOKUP(CONCATENATE($B57,".SP.TER.TOTL.IN"),Area_pop_80_09,Seq!C$1,FALSE)),".",VLOOKUP(CONCATENATE($B57,".SP.TER.TOTL.IN"),Area_pop_80_09,Seq!C$1,FALSE)/VLOOKUP(CONCATENATE($B57,".SP.POP.TOTL"),Area_pop_80_09,Seq!C$1,FALSE))</f>
        <v>#VALUE!</v>
      </c>
      <c r="DW57" s="27" t="e">
        <f>IF(ISNA(VLOOKUP(CONCATENATE($B57,".SP.TER.TOTL.IN"),Area_pop_80_09,Seq!D$1,FALSE)),".",VLOOKUP(CONCATENATE($B57,".SP.TER.TOTL.IN"),Area_pop_80_09,Seq!D$1,FALSE)/VLOOKUP(CONCATENATE($B57,".SP.POP.TOTL"),Area_pop_80_09,Seq!D$1,FALSE))</f>
        <v>#VALUE!</v>
      </c>
      <c r="DX57" s="27" t="e">
        <f>IF(ISNA(VLOOKUP(CONCATENATE($B57,".SP.TER.TOTL.IN"),Area_pop_80_09,Seq!E$1,FALSE)),".",VLOOKUP(CONCATENATE($B57,".SP.TER.TOTL.IN"),Area_pop_80_09,Seq!E$1,FALSE)/VLOOKUP(CONCATENATE($B57,".SP.POP.TOTL"),Area_pop_80_09,Seq!E$1,FALSE))</f>
        <v>#VALUE!</v>
      </c>
      <c r="DY57" s="27" t="e">
        <f>IF(ISNA(VLOOKUP(CONCATENATE($B57,".SP.TER.TOTL.IN"),Area_pop_80_09,Seq!F$1,FALSE)),".",VLOOKUP(CONCATENATE($B57,".SP.TER.TOTL.IN"),Area_pop_80_09,Seq!F$1,FALSE)/VLOOKUP(CONCATENATE($B57,".SP.POP.TOTL"),Area_pop_80_09,Seq!F$1,FALSE))</f>
        <v>#VALUE!</v>
      </c>
      <c r="DZ57" s="27" t="e">
        <f>IF(ISNA(VLOOKUP(CONCATENATE($B57,".SP.TER.TOTL.IN"),Area_pop_80_09,Seq!G$1,FALSE)),".",VLOOKUP(CONCATENATE($B57,".SP.TER.TOTL.IN"),Area_pop_80_09,Seq!G$1,FALSE)/VLOOKUP(CONCATENATE($B57,".SP.POP.TOTL"),Area_pop_80_09,Seq!G$1,FALSE))</f>
        <v>#VALUE!</v>
      </c>
      <c r="EA57" s="27" t="e">
        <f>IF(ISNA(VLOOKUP(CONCATENATE($B57,".SP.TER.TOTL.IN"),Area_pop_80_09,Seq!H$1,FALSE)),".",VLOOKUP(CONCATENATE($B57,".SP.TER.TOTL.IN"),Area_pop_80_09,Seq!H$1,FALSE)/VLOOKUP(CONCATENATE($B57,".SP.POP.TOTL"),Area_pop_80_09,Seq!H$1,FALSE))</f>
        <v>#VALUE!</v>
      </c>
      <c r="EB57" s="27" t="e">
        <f>IF(ISNA(VLOOKUP(CONCATENATE($B57,".SP.TER.TOTL.IN"),Area_pop_80_09,Seq!I$1,FALSE)),".",VLOOKUP(CONCATENATE($B57,".SP.TER.TOTL.IN"),Area_pop_80_09,Seq!I$1,FALSE)/VLOOKUP(CONCATENATE($B57,".SP.POP.TOTL"),Area_pop_80_09,Seq!I$1,FALSE))</f>
        <v>#VALUE!</v>
      </c>
      <c r="EC57" s="27" t="e">
        <f>IF(ISNA(VLOOKUP(CONCATENATE($B57,".SP.TER.TOTL.IN"),Area_pop_80_09,Seq!J$1,FALSE)),".",VLOOKUP(CONCATENATE($B57,".SP.TER.TOTL.IN"),Area_pop_80_09,Seq!J$1,FALSE)/VLOOKUP(CONCATENATE($B57,".SP.POP.TOTL"),Area_pop_80_09,Seq!J$1,FALSE))</f>
        <v>#VALUE!</v>
      </c>
      <c r="ED57" s="27" t="e">
        <f>IF(ISNA(VLOOKUP(CONCATENATE($B57,".SP.TER.TOTL.IN"),Area_pop_80_09,Seq!K$1,FALSE)),".",VLOOKUP(CONCATENATE($B57,".SP.TER.TOTL.IN"),Area_pop_80_09,Seq!K$1,FALSE)/VLOOKUP(CONCATENATE($B57,".SP.POP.TOTL"),Area_pop_80_09,Seq!K$1,FALSE))</f>
        <v>#VALUE!</v>
      </c>
      <c r="EE57" s="27" t="e">
        <f>IF(ISNA(VLOOKUP(CONCATENATE($B57,".SP.TER.TOTL.IN"),Area_pop_80_09,Seq!L$1,FALSE)),".",VLOOKUP(CONCATENATE($B57,".SP.TER.TOTL.IN"),Area_pop_80_09,Seq!L$1,FALSE)/VLOOKUP(CONCATENATE($B57,".SP.POP.TOTL"),Area_pop_80_09,Seq!L$1,FALSE))</f>
        <v>#VALUE!</v>
      </c>
      <c r="EF57" s="27">
        <f>IF(ISNA(VLOOKUP(CONCATENATE($B57,".SP.TER.TOTL.IN"),Area_pop_80_09,Seq!M$1,FALSE)),".",VLOOKUP(CONCATENATE($B57,".SP.TER.TOTL.IN"),Area_pop_80_09,Seq!M$1,FALSE)/VLOOKUP(CONCATENATE($B57,".SP.POP.TOTL"),Area_pop_80_09,Seq!M$1,FALSE))</f>
        <v>7.9976757747591651E-2</v>
      </c>
      <c r="EG57" s="27" t="e">
        <f>IF(ISNA(VLOOKUP(CONCATENATE($B57,".SP.TER.TOTL.IN"),Area_pop_80_09,Seq!N$1,FALSE)),".",VLOOKUP(CONCATENATE($B57,".SP.TER.TOTL.IN"),Area_pop_80_09,Seq!N$1,FALSE)/VLOOKUP(CONCATENATE($B57,".SP.POP.TOTL"),Area_pop_80_09,Seq!N$1,FALSE))</f>
        <v>#VALUE!</v>
      </c>
      <c r="EH57" s="27" t="e">
        <f>IF(ISNA(VLOOKUP(CONCATENATE($B57,".SP.TER.TOTL.IN"),Area_pop_80_09,Seq!O$1,FALSE)),".",VLOOKUP(CONCATENATE($B57,".SP.TER.TOTL.IN"),Area_pop_80_09,Seq!O$1,FALSE)/VLOOKUP(CONCATENATE($B57,".SP.POP.TOTL"),Area_pop_80_09,Seq!O$1,FALSE))</f>
        <v>#VALUE!</v>
      </c>
      <c r="EI57" s="27" t="e">
        <f>IF(ISNA(VLOOKUP(CONCATENATE($B57,".SP.TER.TOTL.IN"),Area_pop_80_09,Seq!P$1,FALSE)),".",VLOOKUP(CONCATENATE($B57,".SP.TER.TOTL.IN"),Area_pop_80_09,Seq!P$1,FALSE)/VLOOKUP(CONCATENATE($B57,".SP.POP.TOTL"),Area_pop_80_09,Seq!P$1,FALSE))</f>
        <v>#VALUE!</v>
      </c>
      <c r="EJ57" s="27" t="e">
        <f>IF(ISNA(VLOOKUP(CONCATENATE($B57,".SP.TER.TOTL.IN"),Area_pop_80_09,Seq!Q$1,FALSE)),".",VLOOKUP(CONCATENATE($B57,".SP.TER.TOTL.IN"),Area_pop_80_09,Seq!Q$1,FALSE)/VLOOKUP(CONCATENATE($B57,".SP.POP.TOTL"),Area_pop_80_09,Seq!Q$1,FALSE))</f>
        <v>#VALUE!</v>
      </c>
      <c r="EK57" s="27" t="e">
        <f>IF(ISNA(VLOOKUP(CONCATENATE($B57,".SP.TER.TOTL.IN"),Area_pop_80_09,Seq!R$1,FALSE)),".",VLOOKUP(CONCATENATE($B57,".SP.TER.TOTL.IN"),Area_pop_80_09,Seq!R$1,FALSE)/VLOOKUP(CONCATENATE($B57,".SP.POP.TOTL"),Area_pop_80_09,Seq!R$1,FALSE))</f>
        <v>#VALUE!</v>
      </c>
      <c r="EL57" s="27" t="e">
        <f>IF(ISNA(VLOOKUP(CONCATENATE($B57,".SP.TER.TOTL.IN"),Area_pop_80_09,Seq!S$1,FALSE)),".",VLOOKUP(CONCATENATE($B57,".SP.TER.TOTL.IN"),Area_pop_80_09,Seq!S$1,FALSE)/VLOOKUP(CONCATENATE($B57,".SP.POP.TOTL"),Area_pop_80_09,Seq!S$1,FALSE))</f>
        <v>#VALUE!</v>
      </c>
      <c r="EM57" s="27">
        <f>IF(ISNA(VLOOKUP(CONCATENATE($B57,".SP.TER.TOTL.IN"),Area_pop_80_09,Seq!T$1,FALSE)),".",VLOOKUP(CONCATENATE($B57,".SP.TER.TOTL.IN"),Area_pop_80_09,Seq!T$1,FALSE)/VLOOKUP(CONCATENATE($B57,".SP.POP.TOTL"),Area_pop_80_09,Seq!T$1,FALSE))</f>
        <v>8.6834290711096482E-2</v>
      </c>
      <c r="EN57" s="27">
        <f>IF(ISNA(VLOOKUP(CONCATENATE($B57,".SP.TER.TOTL.IN"),Area_pop_80_09,Seq!U$1,FALSE)),".",VLOOKUP(CONCATENATE($B57,".SP.TER.TOTL.IN"),Area_pop_80_09,Seq!U$1,FALSE)/VLOOKUP(CONCATENATE($B57,".SP.POP.TOTL"),Area_pop_80_09,Seq!U$1,FALSE))</f>
        <v>8.7911166667911711E-2</v>
      </c>
      <c r="EO57" s="27">
        <f>IF(ISNA(VLOOKUP(CONCATENATE($B57,".SP.TER.TOTL.IN"),Area_pop_80_09,Seq!V$1,FALSE)),".",VLOOKUP(CONCATENATE($B57,".SP.TER.TOTL.IN"),Area_pop_80_09,Seq!V$1,FALSE)/VLOOKUP(CONCATENATE($B57,".SP.POP.TOTL"),Area_pop_80_09,Seq!V$1,FALSE))</f>
        <v>8.8959875467200689E-2</v>
      </c>
      <c r="EP57" s="27">
        <f>IF(ISNA(VLOOKUP(CONCATENATE($B57,".SP.TER.TOTL.IN"),Area_pop_80_09,Seq!W$1,FALSE)),".",VLOOKUP(CONCATENATE($B57,".SP.TER.TOTL.IN"),Area_pop_80_09,Seq!W$1,FALSE)/VLOOKUP(CONCATENATE($B57,".SP.POP.TOTL"),Area_pop_80_09,Seq!W$1,FALSE))</f>
        <v>8.9981394913764196E-2</v>
      </c>
      <c r="EQ57" s="27">
        <f>IF(ISNA(VLOOKUP(CONCATENATE($B57,".SP.TER.TOTL.IN"),Area_pop_80_09,Seq!X$1,FALSE)),".",VLOOKUP(CONCATENATE($B57,".SP.TER.TOTL.IN"),Area_pop_80_09,Seq!X$1,FALSE)/VLOOKUP(CONCATENATE($B57,".SP.POP.TOTL"),Area_pop_80_09,Seq!X$1,FALSE))</f>
        <v>9.0965513603088355E-2</v>
      </c>
      <c r="ER57" s="27">
        <f>IF(ISNA(VLOOKUP(CONCATENATE($B57,".SP.TER.TOTL.IN"),Area_pop_80_09,Seq!Y$1,FALSE)),".",VLOOKUP(CONCATENATE($B57,".SP.TER.TOTL.IN"),Area_pop_80_09,Seq!Y$1,FALSE)/VLOOKUP(CONCATENATE($B57,".SP.POP.TOTL"),Area_pop_80_09,Seq!Y$1,FALSE))</f>
        <v>9.1905434219304957E-2</v>
      </c>
      <c r="ES57" s="27">
        <f>IF(ISNA(VLOOKUP(CONCATENATE($B57,".SP.TER.TOTL.IN"),Area_pop_80_09,Seq!Z$1,FALSE)),".",VLOOKUP(CONCATENATE($B57,".SP.TER.TOTL.IN"),Area_pop_80_09,Seq!Z$1,FALSE)/VLOOKUP(CONCATENATE($B57,".SP.POP.TOTL"),Area_pop_80_09,Seq!Z$1,FALSE))</f>
        <v>9.2818133002060765E-2</v>
      </c>
      <c r="ET57" s="27">
        <f>IF(ISNA(VLOOKUP(CONCATENATE($B57,".SP.TER.TOTL.IN"),Area_pop_80_09,Seq!AA$1,FALSE)),".",VLOOKUP(CONCATENATE($B57,".SP.TER.TOTL.IN"),Area_pop_80_09,Seq!AA$1,FALSE)/VLOOKUP(CONCATENATE($B57,".SP.POP.TOTL"),Area_pop_80_09,Seq!AA$1,FALSE))</f>
        <v>9.3722087393708436E-2</v>
      </c>
      <c r="EU57" s="27">
        <f>IF(ISNA(VLOOKUP(CONCATENATE($B57,".SP.TER.TOTL.IN"),Area_pop_80_09,Seq!AB$1,FALSE)),".",VLOOKUP(CONCATENATE($B57,".SP.TER.TOTL.IN"),Area_pop_80_09,Seq!AB$1,FALSE)/VLOOKUP(CONCATENATE($B57,".SP.POP.TOTL"),Area_pop_80_09,Seq!AB$1,FALSE))</f>
        <v>9.4640849576494337E-2</v>
      </c>
      <c r="EV57" s="27">
        <f>IF(ISNA(VLOOKUP(CONCATENATE($B57,".SP.TER.TOTL.IN"),Area_pop_80_09,Seq!AC$1,FALSE)),".",VLOOKUP(CONCATENATE($B57,".SP.TER.TOTL.IN"),Area_pop_80_09,Seq!AC$1,FALSE)/VLOOKUP(CONCATENATE($B57,".SP.POP.TOTL"),Area_pop_80_09,Seq!AC$1,FALSE))</f>
        <v>9.5534650554687378E-2</v>
      </c>
      <c r="EW57" s="27">
        <f>IF(ISNA(VLOOKUP(CONCATENATE($B57,".SP.TER.TOTL.IN"),Area_pop_80_09,Seq!AD$1,FALSE)),".",VLOOKUP(CONCATENATE($B57,".SP.TER.TOTL.IN"),Area_pop_80_09,Seq!AD$1,FALSE)/VLOOKUP(CONCATENATE($B57,".SP.POP.TOTL"),Area_pop_80_09,Seq!AD$1,FALSE))</f>
        <v>9.6383753441438402E-2</v>
      </c>
      <c r="EX57" s="27"/>
      <c r="EY57" s="27"/>
      <c r="EZ57" s="27" t="str">
        <f t="shared" si="66"/>
        <v>.</v>
      </c>
      <c r="FA57" s="27" t="str">
        <f t="shared" si="67"/>
        <v>.</v>
      </c>
      <c r="FB57" s="27" t="str">
        <f t="shared" si="37"/>
        <v>.</v>
      </c>
      <c r="FC57" s="9" t="str">
        <f>IF(VLOOKUP($B57,EM_80!$B$1:$C$201,2,FALSE)&gt;0,VLOOKUP($B57,EM_80!$B$1:$C$201,2,FALSE),".")</f>
        <v>.</v>
      </c>
      <c r="FD57" s="9" t="str">
        <f t="shared" si="68"/>
        <v>.</v>
      </c>
      <c r="FE57" s="9" t="str">
        <f t="shared" si="32"/>
        <v>.</v>
      </c>
      <c r="FF57">
        <f t="shared" si="69"/>
        <v>681581</v>
      </c>
      <c r="FG57">
        <f t="shared" si="70"/>
        <v>926400</v>
      </c>
      <c r="FH57">
        <f t="shared" si="71"/>
        <v>1233410</v>
      </c>
      <c r="FJ57" s="9" t="str">
        <f>IF(ISNA(VLOOKUP($B57,Area_EM_90,Seq!C$1,FALSE)),".",VLOOKUP($B57,Area_EM_90,Seq!C$1,FALSE))</f>
        <v>.</v>
      </c>
      <c r="FK57" s="9" t="str">
        <f>IF(ISNA(VLOOKUP($B57,Area_EM_90,Seq!D$1,FALSE)),".",VLOOKUP($B57,Area_EM_90,Seq!D$1,FALSE))</f>
        <v>.</v>
      </c>
      <c r="FL57" s="9" t="str">
        <f>IF(ISNA(VLOOKUP($B57,Area_EM_90,Seq!E$1,FALSE)),".",VLOOKUP($B57,Area_EM_90,Seq!E$1,FALSE))</f>
        <v>.</v>
      </c>
      <c r="FM57" s="9" t="str">
        <f>IF(ISNA(VLOOKUP($B57,Area_EM_90,Seq!F$1,FALSE)),".",VLOOKUP($B57,Area_EM_90,Seq!F$1,FALSE))</f>
        <v>.</v>
      </c>
      <c r="FN57" s="9" t="str">
        <f>IF(ISNA(VLOOKUP($B57,Area_EM_90,Seq!G$1,FALSE)),".",VLOOKUP($B57,Area_EM_90,Seq!G$1,FALSE))</f>
        <v>.</v>
      </c>
      <c r="FO57" s="9" t="str">
        <f>IF(ISNA(VLOOKUP($B57,Area_EM_90,Seq!H$1,FALSE)),".",VLOOKUP($B57,Area_EM_90,Seq!H$1,FALSE))</f>
        <v>.</v>
      </c>
      <c r="FP57" s="9" t="str">
        <f>IF(ISNA(VLOOKUP($B57,Area_EM_90,Seq!I$1,FALSE)),".",VLOOKUP($B57,Area_EM_90,Seq!I$1,FALSE))</f>
        <v>.</v>
      </c>
      <c r="FQ57" s="9" t="str">
        <f>IF(ISNA(VLOOKUP($B57,Area_EM_90,Seq!J$1,FALSE)),".",VLOOKUP($B57,Area_EM_90,Seq!J$1,FALSE))</f>
        <v>.</v>
      </c>
      <c r="FR57" s="9" t="str">
        <f>IF(ISNA(VLOOKUP($B57,Area_EM_00,Seq!C$1,FALSE)),".",VLOOKUP($B57,Area_EM_00,Seq!C$1,FALSE))</f>
        <v>.</v>
      </c>
      <c r="FS57" s="9" t="str">
        <f>IF(ISNA(VLOOKUP($B57,Area_EM_00,Seq!D$1,FALSE)),".",VLOOKUP($B57,Area_EM_00,Seq!D$1,FALSE))</f>
        <v>.</v>
      </c>
      <c r="FT57" s="9" t="str">
        <f>IF(ISNA(VLOOKUP($B57,Area_EM_00,Seq!E$1,FALSE)),".",VLOOKUP($B57,Area_EM_00,Seq!E$1,FALSE))</f>
        <v>.</v>
      </c>
      <c r="FU57" s="9" t="str">
        <f>IF(ISNA(VLOOKUP($B57,Area_EM_00,Seq!F$1,FALSE)),".",VLOOKUP($B57,Area_EM_00,Seq!F$1,FALSE))</f>
        <v>.</v>
      </c>
      <c r="FV57" s="9" t="str">
        <f>IF(ISNA(VLOOKUP($B57,Area_EM_00,Seq!G$1,FALSE)),".",VLOOKUP($B57,Area_EM_00,Seq!G$1,FALSE))</f>
        <v>.</v>
      </c>
      <c r="FW57" s="9" t="str">
        <f>IF(ISNA(VLOOKUP($B57,Area_EM_00,Seq!H$1,FALSE)),".",VLOOKUP($B57,Area_EM_00,Seq!H$1,FALSE))</f>
        <v>.</v>
      </c>
      <c r="FX57" s="9" t="str">
        <f>IF(ISNA(VLOOKUP($B57,Area_EM_00,Seq!I$1,FALSE)),".",VLOOKUP($B57,Area_EM_00,Seq!I$1,FALSE))</f>
        <v>.</v>
      </c>
      <c r="FY57" s="9" t="str">
        <f>IF(ISNA(VLOOKUP($B57,Area_EM_00,Seq!J$1,FALSE)),".",VLOOKUP($B57,Area_EM_00,Seq!J$1,FALSE))</f>
        <v>.</v>
      </c>
      <c r="GA57" s="27"/>
    </row>
    <row r="58" spans="1:183">
      <c r="A58" s="25" t="s">
        <v>2807</v>
      </c>
      <c r="B58" s="26" t="str">
        <f t="shared" si="0"/>
        <v>Gambia</v>
      </c>
      <c r="C58" s="27">
        <f>GDP!C$42/10000</f>
        <v>18294194.281532999</v>
      </c>
      <c r="D58" s="27">
        <f>GDP!D$42/10000</f>
        <v>19245492.3841727</v>
      </c>
      <c r="E58" s="27">
        <f>GDP!E$42/10000</f>
        <v>20996832.1911324</v>
      </c>
      <c r="F58" s="27">
        <f>GDP!F$42/10000</f>
        <v>23285486.8999658</v>
      </c>
      <c r="G58" s="27">
        <f>GDP!G$42/10000</f>
        <v>26824880.9087606</v>
      </c>
      <c r="H58" s="27">
        <f>GDP!H$42/10000</f>
        <v>30446239.831443299</v>
      </c>
      <c r="I58" s="27">
        <f>GDP!I$42/10000</f>
        <v>33125508.936610304</v>
      </c>
      <c r="J58" s="27">
        <f>GDP!J$42/10000</f>
        <v>36968067.973257102</v>
      </c>
      <c r="K58" s="27">
        <f>GDP!K$42/10000</f>
        <v>41145459.654235199</v>
      </c>
      <c r="L58" s="27">
        <f>GDP!L$42/10000</f>
        <v>42832423.5000588</v>
      </c>
      <c r="M58" s="27">
        <f>GDP!M$42/10000</f>
        <v>44460055.593061104</v>
      </c>
      <c r="N58" s="27">
        <f>GDP!N$42/10000</f>
        <v>48550380.707622699</v>
      </c>
      <c r="O58" s="27">
        <f>GDP!O$42/10000</f>
        <v>55444534.768105105</v>
      </c>
      <c r="P58" s="27">
        <f>GDP!P$42/10000</f>
        <v>63206769.635639794</v>
      </c>
      <c r="Q58" s="27">
        <f>GDP!Q$42/10000</f>
        <v>71486856.457908601</v>
      </c>
      <c r="R58" s="27">
        <f>GDP!R$42/10000</f>
        <v>79278923.811820701</v>
      </c>
      <c r="S58" s="27">
        <f>GDP!S$42/10000</f>
        <v>87206816.193002701</v>
      </c>
      <c r="T58" s="27">
        <f>GDP!T$42/10000</f>
        <v>95317050.098951995</v>
      </c>
      <c r="U58" s="27">
        <f>GDP!U$42/10000</f>
        <v>102751780.00667</v>
      </c>
      <c r="V58" s="27">
        <f>GDP!V$42/10000</f>
        <v>110560915.287177</v>
      </c>
      <c r="W58" s="27">
        <f>GDP!W$42/10000</f>
        <v>119848032.17129999</v>
      </c>
      <c r="X58" s="27">
        <f>GDP!X$42/10000</f>
        <v>129795418.841518</v>
      </c>
      <c r="Y58" s="27">
        <f>GDP!Y$42/10000</f>
        <v>141606801.95609599</v>
      </c>
      <c r="Z58" s="27">
        <f>GDP!Z$42/10000</f>
        <v>155767482.15170601</v>
      </c>
      <c r="AA58" s="27">
        <f>GDP!AA$42/10000</f>
        <v>171499997.84902799</v>
      </c>
      <c r="AB58" s="27">
        <f>GDP!AB$42/10000</f>
        <v>189335997.62532699</v>
      </c>
      <c r="AC58" s="27">
        <f>GDP!AC$42/10000</f>
        <v>211298973.34986499</v>
      </c>
      <c r="AD58" s="27">
        <f>GDP!AD$42/10000</f>
        <v>238767839.88534701</v>
      </c>
      <c r="AE58" s="27">
        <f>GDP!AE$42/10000</f>
        <v>260256945.47502899</v>
      </c>
      <c r="AF58" s="27">
        <f>GDP!AF$42/10000</f>
        <v>293754553.91439533</v>
      </c>
      <c r="AG58" s="27"/>
      <c r="AH58" s="27">
        <f>IF(ISNUMBER(VLOOKUP($B58,Area_GDP_80_09,Seq!C$1,FALSE)/10000),VLOOKUP($B58,Area_GDP_80_09,Seq!C$1,FALSE)/10000,".")</f>
        <v>21346.239309330402</v>
      </c>
      <c r="AI58" s="27">
        <f>IF(ISNUMBER(VLOOKUP($B58,Area_GDP_80_09,Seq!D$1,FALSE)/10000),VLOOKUP($B58,Area_GDP_80_09,Seq!D$1,FALSE)/10000,".")</f>
        <v>22055.3387612771</v>
      </c>
      <c r="AJ58" s="27">
        <f>IF(ISNUMBER(VLOOKUP($B58,Area_GDP_80_09,Seq!E$1,FALSE)/10000),VLOOKUP($B58,Area_GDP_80_09,Seq!E$1,FALSE)/10000,".")</f>
        <v>21886.7075450505</v>
      </c>
      <c r="AK58" s="27">
        <f>IF(ISNUMBER(VLOOKUP($B58,Area_GDP_80_09,Seq!F$1,FALSE)/10000),VLOOKUP($B58,Area_GDP_80_09,Seq!F$1,FALSE)/10000,".")</f>
        <v>24268.687775746399</v>
      </c>
      <c r="AL58" s="27">
        <f>IF(ISNUMBER(VLOOKUP($B58,Area_GDP_80_09,Seq!G$1,FALSE)/10000),VLOOKUP($B58,Area_GDP_80_09,Seq!G$1,FALSE)/10000,".")</f>
        <v>25126.648458769301</v>
      </c>
      <c r="AM58" s="27">
        <f>IF(ISNUMBER(VLOOKUP($B58,Area_GDP_80_09,Seq!H$1,FALSE)/10000),VLOOKUP($B58,Area_GDP_80_09,Seq!H$1,FALSE)/10000,".")</f>
        <v>24922.553333127402</v>
      </c>
      <c r="AN58" s="27">
        <f>IF(ISNUMBER(VLOOKUP($B58,Area_GDP_80_09,Seq!I$1,FALSE)/10000),VLOOKUP($B58,Area_GDP_80_09,Seq!I$1,FALSE)/10000,".")</f>
        <v>25942.1527172321</v>
      </c>
      <c r="AO58" s="27">
        <f>IF(ISNUMBER(VLOOKUP($B58,Area_GDP_80_09,Seq!J$1,FALSE)/10000),VLOOKUP($B58,Area_GDP_80_09,Seq!J$1,FALSE)/10000,".")</f>
        <v>26578.859584083501</v>
      </c>
      <c r="AP58" s="27">
        <f>IF(ISNUMBER(VLOOKUP($B58,Area_GDP_80_09,Seq!K$1,FALSE)/10000),VLOOKUP($B58,Area_GDP_80_09,Seq!K$1,FALSE)/10000,".")</f>
        <v>27768.748945021202</v>
      </c>
      <c r="AQ58" s="27">
        <f>IF(ISNUMBER(VLOOKUP($B58,Area_GDP_80_09,Seq!L$1,FALSE)/10000),VLOOKUP($B58,Area_GDP_80_09,Seq!L$1,FALSE)/10000,".")</f>
        <v>29405.917327220897</v>
      </c>
      <c r="AR58" s="27">
        <f>IF(ISNUMBER(VLOOKUP($B58,Area_GDP_80_09,Seq!M$1,FALSE)/10000),VLOOKUP($B58,Area_GDP_80_09,Seq!M$1,FALSE)/10000,".")</f>
        <v>30452.438330575103</v>
      </c>
      <c r="AS58" s="27">
        <f>IF(ISNUMBER(VLOOKUP($B58,Area_GDP_80_09,Seq!N$1,FALSE)/10000),VLOOKUP($B58,Area_GDP_80_09,Seq!N$1,FALSE)/10000,".")</f>
        <v>31398.607586813599</v>
      </c>
      <c r="AT58" s="27">
        <f>IF(ISNUMBER(VLOOKUP($B58,Area_GDP_80_09,Seq!O$1,FALSE)/10000),VLOOKUP($B58,Area_GDP_80_09,Seq!O$1,FALSE)/10000,".")</f>
        <v>32459.468913464898</v>
      </c>
      <c r="AU58" s="27">
        <f>IF(ISNUMBER(VLOOKUP($B58,Area_GDP_80_09,Seq!P$1,FALSE)/10000),VLOOKUP($B58,Area_GDP_80_09,Seq!P$1,FALSE)/10000,".")</f>
        <v>33437.180777764304</v>
      </c>
      <c r="AV58" s="27">
        <f>IF(ISNUMBER(VLOOKUP($B58,Area_GDP_80_09,Seq!Q$1,FALSE)/10000),VLOOKUP($B58,Area_GDP_80_09,Seq!Q$1,FALSE)/10000,".")</f>
        <v>33488.789811767099</v>
      </c>
      <c r="AW58" s="27">
        <f>IF(ISNUMBER(VLOOKUP($B58,Area_GDP_80_09,Seq!R$1,FALSE)/10000),VLOOKUP($B58,Area_GDP_80_09,Seq!R$1,FALSE)/10000,".")</f>
        <v>33784.110231622304</v>
      </c>
      <c r="AX58" s="27">
        <f>IF(ISNUMBER(VLOOKUP($B58,Area_GDP_80_09,Seq!S$1,FALSE)/10000),VLOOKUP($B58,Area_GDP_80_09,Seq!S$1,FALSE)/10000,".")</f>
        <v>34535.315174544798</v>
      </c>
      <c r="AY58" s="27">
        <f>IF(ISNUMBER(VLOOKUP($B58,Area_GDP_80_09,Seq!T$1,FALSE)/10000),VLOOKUP($B58,Area_GDP_80_09,Seq!T$1,FALSE)/10000,".")</f>
        <v>36227.545254085599</v>
      </c>
      <c r="AZ58" s="27">
        <f>IF(ISNUMBER(VLOOKUP($B58,Area_GDP_80_09,Seq!U$1,FALSE)/10000),VLOOKUP($B58,Area_GDP_80_09,Seq!U$1,FALSE)/10000,".")</f>
        <v>37495.508780366603</v>
      </c>
      <c r="BA58" s="27">
        <f>IF(ISNUMBER(VLOOKUP($B58,Area_GDP_80_09,Seq!V$1,FALSE)/10000),VLOOKUP($B58,Area_GDP_80_09,Seq!V$1,FALSE)/10000,".")</f>
        <v>39895.221342309997</v>
      </c>
      <c r="BB58" s="27">
        <f>IF(ISNUMBER(VLOOKUP($B58,Area_GDP_80_09,Seq!W$1,FALSE)/10000),VLOOKUP($B58,Area_GDP_80_09,Seq!W$1,FALSE)/10000,".")</f>
        <v>42089.4585161371</v>
      </c>
      <c r="BC58" s="27">
        <f>IF(ISNUMBER(VLOOKUP($B58,Area_GDP_80_09,Seq!X$1,FALSE)/10000),VLOOKUP($B58,Area_GDP_80_09,Seq!X$1,FALSE)/10000,".")</f>
        <v>44530.647110072998</v>
      </c>
      <c r="BD58" s="27">
        <f>IF(ISNUMBER(VLOOKUP($B58,Area_GDP_80_09,Seq!Y$1,FALSE)/10000),VLOOKUP($B58,Area_GDP_80_09,Seq!Y$1,FALSE)/10000,".")</f>
        <v>43083.400910467302</v>
      </c>
      <c r="BE58" s="27">
        <f>IF(ISNUMBER(VLOOKUP($B58,Area_GDP_80_09,Seq!Z$1,FALSE)/10000),VLOOKUP($B58,Area_GDP_80_09,Seq!Z$1,FALSE)/10000,".")</f>
        <v>46043.230553016401</v>
      </c>
      <c r="BF58" s="27">
        <f>IF(ISNUMBER(VLOOKUP($B58,Area_GDP_80_09,Seq!AA$1,FALSE)/10000),VLOOKUP($B58,Area_GDP_80_09,Seq!AA$1,FALSE)/10000,".")</f>
        <v>49289.278307004097</v>
      </c>
      <c r="BG58" s="27">
        <f>IF(ISNUMBER(VLOOKUP($B58,Area_GDP_80_09,Seq!AB$1,FALSE)/10000),VLOOKUP($B58,Area_GDP_80_09,Seq!AB$1,FALSE)/10000,".")</f>
        <v>51807.960428491999</v>
      </c>
      <c r="BH58" s="27">
        <f>IF(ISNUMBER(VLOOKUP($B58,Area_GDP_80_09,Seq!AC$1,FALSE)/10000),VLOOKUP($B58,Area_GDP_80_09,Seq!AC$1,FALSE)/10000,".")</f>
        <v>55201.381836558197</v>
      </c>
      <c r="BI58" s="27">
        <f>IF(ISNUMBER(VLOOKUP($B58,Area_GDP_80_09,Seq!AD$1,FALSE)/10000),VLOOKUP($B58,Area_GDP_80_09,Seq!AD$1,FALSE)/10000,".")</f>
        <v>58681.828961353196</v>
      </c>
      <c r="BJ58" s="27">
        <f>IF(ISNUMBER(VLOOKUP($B58,Area_GDP_80_09,Seq!AE$1,FALSE)/10000),VLOOKUP($B58,Area_GDP_80_09,Seq!AE$1,FALSE)/10000,".")</f>
        <v>62138.812546335495</v>
      </c>
      <c r="BK58" s="27">
        <f>IF(ISNUMBER(VLOOKUP($B58,Area_GDP_80_09,Seq!AF$1,FALSE)/10000),VLOOKUP($B58,Area_GDP_80_09,Seq!AF$1,FALSE)/10000,".")</f>
        <v>65125.445872283664</v>
      </c>
      <c r="BL58" s="27"/>
      <c r="BM58" s="27"/>
      <c r="BN58" s="27">
        <f>CNPop!A$48</f>
        <v>5.0000000000000001E-3</v>
      </c>
      <c r="BO58" s="27">
        <f>CNPop!B$48</f>
        <v>6.0000000000000001E-3</v>
      </c>
      <c r="BP58" s="27">
        <f>CNPop!C$48</f>
        <v>6.0000000000000001E-3</v>
      </c>
      <c r="BQ58" s="27">
        <f>CNPop!D$48</f>
        <v>7.0000000000000001E-3</v>
      </c>
      <c r="BR58" s="27">
        <f>CNPop!E$48</f>
        <v>7.0000000000000001E-3</v>
      </c>
      <c r="BS58" s="27">
        <f>CNPop!F$48</f>
        <v>8.0000000000000002E-3</v>
      </c>
      <c r="BT58" s="27">
        <f>CNPop!G$48</f>
        <v>8.9999999999999993E-3</v>
      </c>
      <c r="BU58" s="27">
        <f>CNPop!H$48</f>
        <v>0.01</v>
      </c>
      <c r="BV58" s="27">
        <f>CNPop!I$48</f>
        <v>1.0999999999999999E-2</v>
      </c>
      <c r="BW58" s="27">
        <f>CNPop!J$48</f>
        <v>1.2E-2</v>
      </c>
      <c r="BX58" s="27">
        <f>CNPop!K$48</f>
        <v>1.4E-2</v>
      </c>
      <c r="BY58" s="27">
        <f>CNPop!L$48</f>
        <v>1.6E-2</v>
      </c>
      <c r="BZ58" s="27">
        <f>CNPop!M$48</f>
        <v>1.7000000000000001E-2</v>
      </c>
      <c r="CA58" s="27">
        <f>CNPop!N$48</f>
        <v>1.9E-2</v>
      </c>
      <c r="CB58" s="27">
        <f>CNPop!O$48</f>
        <v>2.1000000000000001E-2</v>
      </c>
      <c r="CC58" s="27">
        <f>CNPop!P$48</f>
        <v>2.3E-2</v>
      </c>
      <c r="CD58" s="27">
        <f>CNPop!Q$48</f>
        <v>2.5999999999999999E-2</v>
      </c>
      <c r="CE58" s="27">
        <f>CNPop!R$48</f>
        <v>2.8000000000000001E-2</v>
      </c>
      <c r="CF58" s="27">
        <f>CNPop!S$48</f>
        <v>0.03</v>
      </c>
      <c r="CG58" s="27">
        <f>CNPop!T$48</f>
        <v>3.3000000000000002E-2</v>
      </c>
      <c r="CH58" s="27">
        <f>CNPop!U$48</f>
        <v>3.5999999999999997E-2</v>
      </c>
      <c r="CI58" s="27">
        <f>CNPop!V$48</f>
        <v>3.9E-2</v>
      </c>
      <c r="CJ58" s="27">
        <f>CNPop!W$48</f>
        <v>4.2000000000000003E-2</v>
      </c>
      <c r="CK58" s="27">
        <f>CNPop!X$48</f>
        <v>4.4999999999999998E-2</v>
      </c>
      <c r="CL58" s="27">
        <f>CNPop!Y$48</f>
        <v>4.9000000000000002E-2</v>
      </c>
      <c r="CM58" s="27">
        <f>CNPop!Z$48</f>
        <v>5.1999999999999998E-2</v>
      </c>
      <c r="CN58" s="27">
        <f>CNPop!AA$48</f>
        <v>5.6000000000000001E-2</v>
      </c>
      <c r="CO58" s="27">
        <f>CNPop!AB$48</f>
        <v>0.06</v>
      </c>
      <c r="CP58" s="27">
        <f>CNPop!AC$48</f>
        <v>6.3E-2</v>
      </c>
      <c r="CQ58" s="27"/>
      <c r="CR58" s="27">
        <f t="shared" si="38"/>
        <v>8.0708536696681224E-2</v>
      </c>
      <c r="CS58" s="27">
        <f t="shared" si="39"/>
        <v>8.0708536696681224E-2</v>
      </c>
      <c r="CT58" s="27">
        <f t="shared" si="40"/>
        <v>8.0708536696681224E-2</v>
      </c>
      <c r="CU58" s="27">
        <f t="shared" si="41"/>
        <v>8.0708536696681224E-2</v>
      </c>
      <c r="CV58" s="27">
        <f t="shared" si="42"/>
        <v>8.0708536696681224E-2</v>
      </c>
      <c r="CW58" s="27">
        <f t="shared" si="43"/>
        <v>8.0708536696681224E-2</v>
      </c>
      <c r="CX58" s="27">
        <f t="shared" si="44"/>
        <v>8.0708536696681224E-2</v>
      </c>
      <c r="CY58" s="27">
        <f t="shared" si="45"/>
        <v>8.0708536696681224E-2</v>
      </c>
      <c r="CZ58" s="27">
        <f t="shared" si="46"/>
        <v>8.0708536696681224E-2</v>
      </c>
      <c r="DA58" s="27">
        <f t="shared" si="47"/>
        <v>8.0708536696681224E-2</v>
      </c>
      <c r="DB58" s="27">
        <f t="shared" si="48"/>
        <v>8.0708536696681224E-2</v>
      </c>
      <c r="DC58" s="27">
        <f t="shared" si="49"/>
        <v>8.0708536696681224E-2</v>
      </c>
      <c r="DD58" s="27">
        <f t="shared" si="50"/>
        <v>8.3147573526259733E-2</v>
      </c>
      <c r="DE58" s="27">
        <f t="shared" si="51"/>
        <v>8.3147573526259733E-2</v>
      </c>
      <c r="DF58" s="27">
        <f t="shared" si="52"/>
        <v>8.3147573526259733E-2</v>
      </c>
      <c r="DG58" s="27">
        <f t="shared" si="53"/>
        <v>8.3147573526259733E-2</v>
      </c>
      <c r="DH58" s="27">
        <f t="shared" si="54"/>
        <v>8.3147573526259733E-2</v>
      </c>
      <c r="DI58" s="27">
        <f t="shared" si="55"/>
        <v>8.3147573526259733E-2</v>
      </c>
      <c r="DJ58" s="27">
        <f t="shared" si="56"/>
        <v>8.3147573526259733E-2</v>
      </c>
      <c r="DK58" s="27">
        <f t="shared" si="57"/>
        <v>8.3509174913921805E-2</v>
      </c>
      <c r="DL58" s="27">
        <f t="shared" si="58"/>
        <v>8.3798071605029306E-2</v>
      </c>
      <c r="DM58" s="27">
        <f t="shared" si="59"/>
        <v>8.3974993093245645E-2</v>
      </c>
      <c r="DN58" s="27">
        <f t="shared" si="60"/>
        <v>8.4036832550176868E-2</v>
      </c>
      <c r="DO58" s="27">
        <f t="shared" si="61"/>
        <v>8.4031355107945932E-2</v>
      </c>
      <c r="DP58" s="27">
        <f t="shared" si="62"/>
        <v>8.4021263036234112E-2</v>
      </c>
      <c r="DQ58" s="27">
        <f t="shared" si="63"/>
        <v>8.4076276195206467E-2</v>
      </c>
      <c r="DR58" s="27">
        <f t="shared" si="64"/>
        <v>8.4251341442997341E-2</v>
      </c>
      <c r="DS58" s="27">
        <f t="shared" si="65"/>
        <v>8.4536771669627545E-2</v>
      </c>
      <c r="DT58" s="27">
        <f t="shared" si="36"/>
        <v>8.4913263462233463E-2</v>
      </c>
      <c r="DU58" s="27" t="e">
        <f>IF(ISNA(VLOOKUP(CONCATENATE($B58,".SP.TER.TOTL.IN"),Area_pop_80_09,Seq!B$1,FALSE)),".",VLOOKUP(CONCATENATE($B58,".SP.TER.TOTL.IN"),Area_pop_80_09,Seq!B$1,FALSE)/VLOOKUP(CONCATENATE($B58,".SP.POP.TOTL"),Area_pop_80_09,Seq!B$1,FALSE))</f>
        <v>#VALUE!</v>
      </c>
      <c r="DV58" s="27" t="e">
        <f>IF(ISNA(VLOOKUP(CONCATENATE($B58,".SP.TER.TOTL.IN"),Area_pop_80_09,Seq!C$1,FALSE)),".",VLOOKUP(CONCATENATE($B58,".SP.TER.TOTL.IN"),Area_pop_80_09,Seq!C$1,FALSE)/VLOOKUP(CONCATENATE($B58,".SP.POP.TOTL"),Area_pop_80_09,Seq!C$1,FALSE))</f>
        <v>#VALUE!</v>
      </c>
      <c r="DW58" s="27" t="e">
        <f>IF(ISNA(VLOOKUP(CONCATENATE($B58,".SP.TER.TOTL.IN"),Area_pop_80_09,Seq!D$1,FALSE)),".",VLOOKUP(CONCATENATE($B58,".SP.TER.TOTL.IN"),Area_pop_80_09,Seq!D$1,FALSE)/VLOOKUP(CONCATENATE($B58,".SP.POP.TOTL"),Area_pop_80_09,Seq!D$1,FALSE))</f>
        <v>#VALUE!</v>
      </c>
      <c r="DX58" s="27" t="e">
        <f>IF(ISNA(VLOOKUP(CONCATENATE($B58,".SP.TER.TOTL.IN"),Area_pop_80_09,Seq!E$1,FALSE)),".",VLOOKUP(CONCATENATE($B58,".SP.TER.TOTL.IN"),Area_pop_80_09,Seq!E$1,FALSE)/VLOOKUP(CONCATENATE($B58,".SP.POP.TOTL"),Area_pop_80_09,Seq!E$1,FALSE))</f>
        <v>#VALUE!</v>
      </c>
      <c r="DY58" s="27" t="e">
        <f>IF(ISNA(VLOOKUP(CONCATENATE($B58,".SP.TER.TOTL.IN"),Area_pop_80_09,Seq!F$1,FALSE)),".",VLOOKUP(CONCATENATE($B58,".SP.TER.TOTL.IN"),Area_pop_80_09,Seq!F$1,FALSE)/VLOOKUP(CONCATENATE($B58,".SP.POP.TOTL"),Area_pop_80_09,Seq!F$1,FALSE))</f>
        <v>#VALUE!</v>
      </c>
      <c r="DZ58" s="27" t="e">
        <f>IF(ISNA(VLOOKUP(CONCATENATE($B58,".SP.TER.TOTL.IN"),Area_pop_80_09,Seq!G$1,FALSE)),".",VLOOKUP(CONCATENATE($B58,".SP.TER.TOTL.IN"),Area_pop_80_09,Seq!G$1,FALSE)/VLOOKUP(CONCATENATE($B58,".SP.POP.TOTL"),Area_pop_80_09,Seq!G$1,FALSE))</f>
        <v>#VALUE!</v>
      </c>
      <c r="EA58" s="27" t="e">
        <f>IF(ISNA(VLOOKUP(CONCATENATE($B58,".SP.TER.TOTL.IN"),Area_pop_80_09,Seq!H$1,FALSE)),".",VLOOKUP(CONCATENATE($B58,".SP.TER.TOTL.IN"),Area_pop_80_09,Seq!H$1,FALSE)/VLOOKUP(CONCATENATE($B58,".SP.POP.TOTL"),Area_pop_80_09,Seq!H$1,FALSE))</f>
        <v>#VALUE!</v>
      </c>
      <c r="EB58" s="27" t="e">
        <f>IF(ISNA(VLOOKUP(CONCATENATE($B58,".SP.TER.TOTL.IN"),Area_pop_80_09,Seq!I$1,FALSE)),".",VLOOKUP(CONCATENATE($B58,".SP.TER.TOTL.IN"),Area_pop_80_09,Seq!I$1,FALSE)/VLOOKUP(CONCATENATE($B58,".SP.POP.TOTL"),Area_pop_80_09,Seq!I$1,FALSE))</f>
        <v>#VALUE!</v>
      </c>
      <c r="EC58" s="27" t="e">
        <f>IF(ISNA(VLOOKUP(CONCATENATE($B58,".SP.TER.TOTL.IN"),Area_pop_80_09,Seq!J$1,FALSE)),".",VLOOKUP(CONCATENATE($B58,".SP.TER.TOTL.IN"),Area_pop_80_09,Seq!J$1,FALSE)/VLOOKUP(CONCATENATE($B58,".SP.POP.TOTL"),Area_pop_80_09,Seq!J$1,FALSE))</f>
        <v>#VALUE!</v>
      </c>
      <c r="ED58" s="27" t="e">
        <f>IF(ISNA(VLOOKUP(CONCATENATE($B58,".SP.TER.TOTL.IN"),Area_pop_80_09,Seq!K$1,FALSE)),".",VLOOKUP(CONCATENATE($B58,".SP.TER.TOTL.IN"),Area_pop_80_09,Seq!K$1,FALSE)/VLOOKUP(CONCATENATE($B58,".SP.POP.TOTL"),Area_pop_80_09,Seq!K$1,FALSE))</f>
        <v>#VALUE!</v>
      </c>
      <c r="EE58" s="27" t="e">
        <f>IF(ISNA(VLOOKUP(CONCATENATE($B58,".SP.TER.TOTL.IN"),Area_pop_80_09,Seq!L$1,FALSE)),".",VLOOKUP(CONCATENATE($B58,".SP.TER.TOTL.IN"),Area_pop_80_09,Seq!L$1,FALSE)/VLOOKUP(CONCATENATE($B58,".SP.POP.TOTL"),Area_pop_80_09,Seq!L$1,FALSE))</f>
        <v>#VALUE!</v>
      </c>
      <c r="EF58" s="27">
        <f>IF(ISNA(VLOOKUP(CONCATENATE($B58,".SP.TER.TOTL.IN"),Area_pop_80_09,Seq!M$1,FALSE)),".",VLOOKUP(CONCATENATE($B58,".SP.TER.TOTL.IN"),Area_pop_80_09,Seq!M$1,FALSE)/VLOOKUP(CONCATENATE($B58,".SP.POP.TOTL"),Area_pop_80_09,Seq!M$1,FALSE))</f>
        <v>8.0708536696681224E-2</v>
      </c>
      <c r="EG58" s="27" t="e">
        <f>IF(ISNA(VLOOKUP(CONCATENATE($B58,".SP.TER.TOTL.IN"),Area_pop_80_09,Seq!N$1,FALSE)),".",VLOOKUP(CONCATENATE($B58,".SP.TER.TOTL.IN"),Area_pop_80_09,Seq!N$1,FALSE)/VLOOKUP(CONCATENATE($B58,".SP.POP.TOTL"),Area_pop_80_09,Seq!N$1,FALSE))</f>
        <v>#VALUE!</v>
      </c>
      <c r="EH58" s="27" t="e">
        <f>IF(ISNA(VLOOKUP(CONCATENATE($B58,".SP.TER.TOTL.IN"),Area_pop_80_09,Seq!O$1,FALSE)),".",VLOOKUP(CONCATENATE($B58,".SP.TER.TOTL.IN"),Area_pop_80_09,Seq!O$1,FALSE)/VLOOKUP(CONCATENATE($B58,".SP.POP.TOTL"),Area_pop_80_09,Seq!O$1,FALSE))</f>
        <v>#VALUE!</v>
      </c>
      <c r="EI58" s="27" t="e">
        <f>IF(ISNA(VLOOKUP(CONCATENATE($B58,".SP.TER.TOTL.IN"),Area_pop_80_09,Seq!P$1,FALSE)),".",VLOOKUP(CONCATENATE($B58,".SP.TER.TOTL.IN"),Area_pop_80_09,Seq!P$1,FALSE)/VLOOKUP(CONCATENATE($B58,".SP.POP.TOTL"),Area_pop_80_09,Seq!P$1,FALSE))</f>
        <v>#VALUE!</v>
      </c>
      <c r="EJ58" s="27" t="e">
        <f>IF(ISNA(VLOOKUP(CONCATENATE($B58,".SP.TER.TOTL.IN"),Area_pop_80_09,Seq!Q$1,FALSE)),".",VLOOKUP(CONCATENATE($B58,".SP.TER.TOTL.IN"),Area_pop_80_09,Seq!Q$1,FALSE)/VLOOKUP(CONCATENATE($B58,".SP.POP.TOTL"),Area_pop_80_09,Seq!Q$1,FALSE))</f>
        <v>#VALUE!</v>
      </c>
      <c r="EK58" s="27" t="e">
        <f>IF(ISNA(VLOOKUP(CONCATENATE($B58,".SP.TER.TOTL.IN"),Area_pop_80_09,Seq!R$1,FALSE)),".",VLOOKUP(CONCATENATE($B58,".SP.TER.TOTL.IN"),Area_pop_80_09,Seq!R$1,FALSE)/VLOOKUP(CONCATENATE($B58,".SP.POP.TOTL"),Area_pop_80_09,Seq!R$1,FALSE))</f>
        <v>#VALUE!</v>
      </c>
      <c r="EL58" s="27" t="e">
        <f>IF(ISNA(VLOOKUP(CONCATENATE($B58,".SP.TER.TOTL.IN"),Area_pop_80_09,Seq!S$1,FALSE)),".",VLOOKUP(CONCATENATE($B58,".SP.TER.TOTL.IN"),Area_pop_80_09,Seq!S$1,FALSE)/VLOOKUP(CONCATENATE($B58,".SP.POP.TOTL"),Area_pop_80_09,Seq!S$1,FALSE))</f>
        <v>#VALUE!</v>
      </c>
      <c r="EM58" s="27">
        <f>IF(ISNA(VLOOKUP(CONCATENATE($B58,".SP.TER.TOTL.IN"),Area_pop_80_09,Seq!T$1,FALSE)),".",VLOOKUP(CONCATENATE($B58,".SP.TER.TOTL.IN"),Area_pop_80_09,Seq!T$1,FALSE)/VLOOKUP(CONCATENATE($B58,".SP.POP.TOTL"),Area_pop_80_09,Seq!T$1,FALSE))</f>
        <v>8.3147573526259733E-2</v>
      </c>
      <c r="EN58" s="27">
        <f>IF(ISNA(VLOOKUP(CONCATENATE($B58,".SP.TER.TOTL.IN"),Area_pop_80_09,Seq!U$1,FALSE)),".",VLOOKUP(CONCATENATE($B58,".SP.TER.TOTL.IN"),Area_pop_80_09,Seq!U$1,FALSE)/VLOOKUP(CONCATENATE($B58,".SP.POP.TOTL"),Area_pop_80_09,Seq!U$1,FALSE))</f>
        <v>8.3509174913921805E-2</v>
      </c>
      <c r="EO58" s="27">
        <f>IF(ISNA(VLOOKUP(CONCATENATE($B58,".SP.TER.TOTL.IN"),Area_pop_80_09,Seq!V$1,FALSE)),".",VLOOKUP(CONCATENATE($B58,".SP.TER.TOTL.IN"),Area_pop_80_09,Seq!V$1,FALSE)/VLOOKUP(CONCATENATE($B58,".SP.POP.TOTL"),Area_pop_80_09,Seq!V$1,FALSE))</f>
        <v>8.3798071605029306E-2</v>
      </c>
      <c r="EP58" s="27">
        <f>IF(ISNA(VLOOKUP(CONCATENATE($B58,".SP.TER.TOTL.IN"),Area_pop_80_09,Seq!W$1,FALSE)),".",VLOOKUP(CONCATENATE($B58,".SP.TER.TOTL.IN"),Area_pop_80_09,Seq!W$1,FALSE)/VLOOKUP(CONCATENATE($B58,".SP.POP.TOTL"),Area_pop_80_09,Seq!W$1,FALSE))</f>
        <v>8.3974993093245645E-2</v>
      </c>
      <c r="EQ58" s="27">
        <f>IF(ISNA(VLOOKUP(CONCATENATE($B58,".SP.TER.TOTL.IN"),Area_pop_80_09,Seq!X$1,FALSE)),".",VLOOKUP(CONCATENATE($B58,".SP.TER.TOTL.IN"),Area_pop_80_09,Seq!X$1,FALSE)/VLOOKUP(CONCATENATE($B58,".SP.POP.TOTL"),Area_pop_80_09,Seq!X$1,FALSE))</f>
        <v>8.4036832550176868E-2</v>
      </c>
      <c r="ER58" s="27">
        <f>IF(ISNA(VLOOKUP(CONCATENATE($B58,".SP.TER.TOTL.IN"),Area_pop_80_09,Seq!Y$1,FALSE)),".",VLOOKUP(CONCATENATE($B58,".SP.TER.TOTL.IN"),Area_pop_80_09,Seq!Y$1,FALSE)/VLOOKUP(CONCATENATE($B58,".SP.POP.TOTL"),Area_pop_80_09,Seq!Y$1,FALSE))</f>
        <v>8.4031355107945932E-2</v>
      </c>
      <c r="ES58" s="27">
        <f>IF(ISNA(VLOOKUP(CONCATENATE($B58,".SP.TER.TOTL.IN"),Area_pop_80_09,Seq!Z$1,FALSE)),".",VLOOKUP(CONCATENATE($B58,".SP.TER.TOTL.IN"),Area_pop_80_09,Seq!Z$1,FALSE)/VLOOKUP(CONCATENATE($B58,".SP.POP.TOTL"),Area_pop_80_09,Seq!Z$1,FALSE))</f>
        <v>8.4021263036234112E-2</v>
      </c>
      <c r="ET58" s="27">
        <f>IF(ISNA(VLOOKUP(CONCATENATE($B58,".SP.TER.TOTL.IN"),Area_pop_80_09,Seq!AA$1,FALSE)),".",VLOOKUP(CONCATENATE($B58,".SP.TER.TOTL.IN"),Area_pop_80_09,Seq!AA$1,FALSE)/VLOOKUP(CONCATENATE($B58,".SP.POP.TOTL"),Area_pop_80_09,Seq!AA$1,FALSE))</f>
        <v>8.4076276195206467E-2</v>
      </c>
      <c r="EU58" s="27">
        <f>IF(ISNA(VLOOKUP(CONCATENATE($B58,".SP.TER.TOTL.IN"),Area_pop_80_09,Seq!AB$1,FALSE)),".",VLOOKUP(CONCATENATE($B58,".SP.TER.TOTL.IN"),Area_pop_80_09,Seq!AB$1,FALSE)/VLOOKUP(CONCATENATE($B58,".SP.POP.TOTL"),Area_pop_80_09,Seq!AB$1,FALSE))</f>
        <v>8.4251341442997341E-2</v>
      </c>
      <c r="EV58" s="27">
        <f>IF(ISNA(VLOOKUP(CONCATENATE($B58,".SP.TER.TOTL.IN"),Area_pop_80_09,Seq!AC$1,FALSE)),".",VLOOKUP(CONCATENATE($B58,".SP.TER.TOTL.IN"),Area_pop_80_09,Seq!AC$1,FALSE)/VLOOKUP(CONCATENATE($B58,".SP.POP.TOTL"),Area_pop_80_09,Seq!AC$1,FALSE))</f>
        <v>8.4536771669627545E-2</v>
      </c>
      <c r="EW58" s="27">
        <f>IF(ISNA(VLOOKUP(CONCATENATE($B58,".SP.TER.TOTL.IN"),Area_pop_80_09,Seq!AD$1,FALSE)),".",VLOOKUP(CONCATENATE($B58,".SP.TER.TOTL.IN"),Area_pop_80_09,Seq!AD$1,FALSE)/VLOOKUP(CONCATENATE($B58,".SP.POP.TOTL"),Area_pop_80_09,Seq!AD$1,FALSE))</f>
        <v>8.4913263462233463E-2</v>
      </c>
      <c r="EX58" s="27"/>
      <c r="EY58" s="27"/>
      <c r="EZ58" s="27" t="str">
        <f t="shared" si="66"/>
        <v>.</v>
      </c>
      <c r="FA58" s="27" t="str">
        <f t="shared" si="67"/>
        <v>.</v>
      </c>
      <c r="FB58" s="27" t="str">
        <f t="shared" si="37"/>
        <v>.</v>
      </c>
      <c r="FC58" s="9" t="str">
        <f>IF(VLOOKUP($B58,EM_80!$B$1:$C$201,2,FALSE)&gt;0,VLOOKUP($B58,EM_80!$B$1:$C$201,2,FALSE),".")</f>
        <v>.</v>
      </c>
      <c r="FD58" s="9" t="str">
        <f t="shared" si="68"/>
        <v>.</v>
      </c>
      <c r="FE58" s="9" t="str">
        <f t="shared" si="32"/>
        <v>.</v>
      </c>
      <c r="FF58">
        <f t="shared" si="69"/>
        <v>616153</v>
      </c>
      <c r="FG58">
        <f t="shared" si="70"/>
        <v>895529</v>
      </c>
      <c r="FH58">
        <f t="shared" si="71"/>
        <v>1301808</v>
      </c>
      <c r="FJ58" s="9" t="str">
        <f>IF(ISNA(VLOOKUP($B58,Area_EM_90,Seq!C$1,FALSE)),".",VLOOKUP($B58,Area_EM_90,Seq!C$1,FALSE))</f>
        <v>.</v>
      </c>
      <c r="FK58" s="9" t="str">
        <f>IF(ISNA(VLOOKUP($B58,Area_EM_90,Seq!D$1,FALSE)),".",VLOOKUP($B58,Area_EM_90,Seq!D$1,FALSE))</f>
        <v>.</v>
      </c>
      <c r="FL58" s="9" t="str">
        <f>IF(ISNA(VLOOKUP($B58,Area_EM_90,Seq!E$1,FALSE)),".",VLOOKUP($B58,Area_EM_90,Seq!E$1,FALSE))</f>
        <v>.</v>
      </c>
      <c r="FM58" s="9" t="str">
        <f>IF(ISNA(VLOOKUP($B58,Area_EM_90,Seq!F$1,FALSE)),".",VLOOKUP($B58,Area_EM_90,Seq!F$1,FALSE))</f>
        <v>.</v>
      </c>
      <c r="FN58" s="9" t="str">
        <f>IF(ISNA(VLOOKUP($B58,Area_EM_90,Seq!G$1,FALSE)),".",VLOOKUP($B58,Area_EM_90,Seq!G$1,FALSE))</f>
        <v>.</v>
      </c>
      <c r="FO58" s="9" t="str">
        <f>IF(ISNA(VLOOKUP($B58,Area_EM_90,Seq!H$1,FALSE)),".",VLOOKUP($B58,Area_EM_90,Seq!H$1,FALSE))</f>
        <v>.</v>
      </c>
      <c r="FP58" s="9" t="str">
        <f>IF(ISNA(VLOOKUP($B58,Area_EM_90,Seq!I$1,FALSE)),".",VLOOKUP($B58,Area_EM_90,Seq!I$1,FALSE))</f>
        <v>.</v>
      </c>
      <c r="FQ58" s="9" t="str">
        <f>IF(ISNA(VLOOKUP($B58,Area_EM_90,Seq!J$1,FALSE)),".",VLOOKUP($B58,Area_EM_90,Seq!J$1,FALSE))</f>
        <v>.</v>
      </c>
      <c r="FR58" s="9" t="str">
        <f>IF(ISNA(VLOOKUP($B58,Area_EM_00,Seq!C$1,FALSE)),".",VLOOKUP($B58,Area_EM_00,Seq!C$1,FALSE))</f>
        <v>.</v>
      </c>
      <c r="FS58" s="9" t="str">
        <f>IF(ISNA(VLOOKUP($B58,Area_EM_00,Seq!D$1,FALSE)),".",VLOOKUP($B58,Area_EM_00,Seq!D$1,FALSE))</f>
        <v>.</v>
      </c>
      <c r="FT58" s="9" t="str">
        <f>IF(ISNA(VLOOKUP($B58,Area_EM_00,Seq!E$1,FALSE)),".",VLOOKUP($B58,Area_EM_00,Seq!E$1,FALSE))</f>
        <v>.</v>
      </c>
      <c r="FU58" s="9" t="str">
        <f>IF(ISNA(VLOOKUP($B58,Area_EM_00,Seq!F$1,FALSE)),".",VLOOKUP($B58,Area_EM_00,Seq!F$1,FALSE))</f>
        <v>.</v>
      </c>
      <c r="FV58" s="9" t="str">
        <f>IF(ISNA(VLOOKUP($B58,Area_EM_00,Seq!G$1,FALSE)),".",VLOOKUP($B58,Area_EM_00,Seq!G$1,FALSE))</f>
        <v>.</v>
      </c>
      <c r="FW58" s="9" t="str">
        <f>IF(ISNA(VLOOKUP($B58,Area_EM_00,Seq!H$1,FALSE)),".",VLOOKUP($B58,Area_EM_00,Seq!H$1,FALSE))</f>
        <v>.</v>
      </c>
      <c r="FX58" s="9" t="str">
        <f>IF(ISNA(VLOOKUP($B58,Area_EM_00,Seq!I$1,FALSE)),".",VLOOKUP($B58,Area_EM_00,Seq!I$1,FALSE))</f>
        <v>.</v>
      </c>
      <c r="FY58" s="9" t="str">
        <f>IF(ISNA(VLOOKUP($B58,Area_EM_00,Seq!J$1,FALSE)),".",VLOOKUP($B58,Area_EM_00,Seq!J$1,FALSE))</f>
        <v>.</v>
      </c>
      <c r="GA58" s="27"/>
    </row>
    <row r="59" spans="1:183">
      <c r="A59" s="25" t="s">
        <v>2809</v>
      </c>
      <c r="B59" s="26" t="str">
        <f t="shared" si="0"/>
        <v>Ghana</v>
      </c>
      <c r="C59" s="27">
        <f>GDP!C$42/10000</f>
        <v>18294194.281532999</v>
      </c>
      <c r="D59" s="27">
        <f>GDP!D$42/10000</f>
        <v>19245492.3841727</v>
      </c>
      <c r="E59" s="27">
        <f>GDP!E$42/10000</f>
        <v>20996832.1911324</v>
      </c>
      <c r="F59" s="27">
        <f>GDP!F$42/10000</f>
        <v>23285486.8999658</v>
      </c>
      <c r="G59" s="27">
        <f>GDP!G$42/10000</f>
        <v>26824880.9087606</v>
      </c>
      <c r="H59" s="27">
        <f>GDP!H$42/10000</f>
        <v>30446239.831443299</v>
      </c>
      <c r="I59" s="27">
        <f>GDP!I$42/10000</f>
        <v>33125508.936610304</v>
      </c>
      <c r="J59" s="27">
        <f>GDP!J$42/10000</f>
        <v>36968067.973257102</v>
      </c>
      <c r="K59" s="27">
        <f>GDP!K$42/10000</f>
        <v>41145459.654235199</v>
      </c>
      <c r="L59" s="27">
        <f>GDP!L$42/10000</f>
        <v>42832423.5000588</v>
      </c>
      <c r="M59" s="27">
        <f>GDP!M$42/10000</f>
        <v>44460055.593061104</v>
      </c>
      <c r="N59" s="27">
        <f>GDP!N$42/10000</f>
        <v>48550380.707622699</v>
      </c>
      <c r="O59" s="27">
        <f>GDP!O$42/10000</f>
        <v>55444534.768105105</v>
      </c>
      <c r="P59" s="27">
        <f>GDP!P$42/10000</f>
        <v>63206769.635639794</v>
      </c>
      <c r="Q59" s="27">
        <f>GDP!Q$42/10000</f>
        <v>71486856.457908601</v>
      </c>
      <c r="R59" s="27">
        <f>GDP!R$42/10000</f>
        <v>79278923.811820701</v>
      </c>
      <c r="S59" s="27">
        <f>GDP!S$42/10000</f>
        <v>87206816.193002701</v>
      </c>
      <c r="T59" s="27">
        <f>GDP!T$42/10000</f>
        <v>95317050.098951995</v>
      </c>
      <c r="U59" s="27">
        <f>GDP!U$42/10000</f>
        <v>102751780.00667</v>
      </c>
      <c r="V59" s="27">
        <f>GDP!V$42/10000</f>
        <v>110560915.287177</v>
      </c>
      <c r="W59" s="27">
        <f>GDP!W$42/10000</f>
        <v>119848032.17129999</v>
      </c>
      <c r="X59" s="27">
        <f>GDP!X$42/10000</f>
        <v>129795418.841518</v>
      </c>
      <c r="Y59" s="27">
        <f>GDP!Y$42/10000</f>
        <v>141606801.95609599</v>
      </c>
      <c r="Z59" s="27">
        <f>GDP!Z$42/10000</f>
        <v>155767482.15170601</v>
      </c>
      <c r="AA59" s="27">
        <f>GDP!AA$42/10000</f>
        <v>171499997.84902799</v>
      </c>
      <c r="AB59" s="27">
        <f>GDP!AB$42/10000</f>
        <v>189335997.62532699</v>
      </c>
      <c r="AC59" s="27">
        <f>GDP!AC$42/10000</f>
        <v>211298973.34986499</v>
      </c>
      <c r="AD59" s="27">
        <f>GDP!AD$42/10000</f>
        <v>238767839.88534701</v>
      </c>
      <c r="AE59" s="27">
        <f>GDP!AE$42/10000</f>
        <v>260256945.47502899</v>
      </c>
      <c r="AF59" s="27">
        <f>GDP!AF$42/10000</f>
        <v>293754553.91439533</v>
      </c>
      <c r="AG59" s="27"/>
      <c r="AH59" s="27">
        <f>IF(ISNUMBER(VLOOKUP($B59,Area_GDP_80_09,Seq!C$1,FALSE)/10000),VLOOKUP($B59,Area_GDP_80_09,Seq!C$1,FALSE)/10000,".")</f>
        <v>263986.52511172602</v>
      </c>
      <c r="AI59" s="27">
        <f>IF(ISNUMBER(VLOOKUP($B59,Area_GDP_80_09,Seq!D$1,FALSE)/10000),VLOOKUP($B59,Area_GDP_80_09,Seq!D$1,FALSE)/10000,".")</f>
        <v>254738.89902557703</v>
      </c>
      <c r="AJ59" s="27">
        <f>IF(ISNUMBER(VLOOKUP($B59,Area_GDP_80_09,Seq!E$1,FALSE)/10000),VLOOKUP($B59,Area_GDP_80_09,Seq!E$1,FALSE)/10000,".")</f>
        <v>237101.66848050099</v>
      </c>
      <c r="AK59" s="27">
        <f>IF(ISNUMBER(VLOOKUP($B59,Area_GDP_80_09,Seq!F$1,FALSE)/10000),VLOOKUP($B59,Area_GDP_80_09,Seq!F$1,FALSE)/10000,".")</f>
        <v>226280.97020294599</v>
      </c>
      <c r="AL59" s="27">
        <f>IF(ISNUMBER(VLOOKUP($B59,Area_GDP_80_09,Seq!G$1,FALSE)/10000),VLOOKUP($B59,Area_GDP_80_09,Seq!G$1,FALSE)/10000,".")</f>
        <v>245848.77381539601</v>
      </c>
      <c r="AM59" s="27">
        <f>IF(ISNUMBER(VLOOKUP($B59,Area_GDP_80_09,Seq!H$1,FALSE)/10000),VLOOKUP($B59,Area_GDP_80_09,Seq!H$1,FALSE)/10000,".")</f>
        <v>258366.45416606698</v>
      </c>
      <c r="AN59" s="27">
        <f>IF(ISNUMBER(VLOOKUP($B59,Area_GDP_80_09,Seq!I$1,FALSE)/10000),VLOOKUP($B59,Area_GDP_80_09,Seq!I$1,FALSE)/10000,".")</f>
        <v>271799.339687953</v>
      </c>
      <c r="AO59" s="27">
        <f>IF(ISNUMBER(VLOOKUP($B59,Area_GDP_80_09,Seq!J$1,FALSE)/10000),VLOOKUP($B59,Area_GDP_80_09,Seq!J$1,FALSE)/10000,".")</f>
        <v>284831.84277740697</v>
      </c>
      <c r="AP59" s="27">
        <f>IF(ISNUMBER(VLOOKUP($B59,Area_GDP_80_09,Seq!K$1,FALSE)/10000),VLOOKUP($B59,Area_GDP_80_09,Seq!K$1,FALSE)/10000,".")</f>
        <v>300862.66236834001</v>
      </c>
      <c r="AQ59" s="27">
        <f>IF(ISNUMBER(VLOOKUP($B59,Area_GDP_80_09,Seq!L$1,FALSE)/10000),VLOOKUP($B59,Area_GDP_80_09,Seq!L$1,FALSE)/10000,".")</f>
        <v>316164.153813685</v>
      </c>
      <c r="AR59" s="27">
        <f>IF(ISNUMBER(VLOOKUP($B59,Area_GDP_80_09,Seq!M$1,FALSE)/10000),VLOOKUP($B59,Area_GDP_80_09,Seq!M$1,FALSE)/10000,".")</f>
        <v>326688.68380001304</v>
      </c>
      <c r="AS59" s="27">
        <f>IF(ISNUMBER(VLOOKUP($B59,Area_GDP_80_09,Seq!N$1,FALSE)/10000),VLOOKUP($B59,Area_GDP_80_09,Seq!N$1,FALSE)/10000,".")</f>
        <v>343943.81209808099</v>
      </c>
      <c r="AT59" s="27">
        <f>IF(ISNUMBER(VLOOKUP($B59,Area_GDP_80_09,Seq!O$1,FALSE)/10000),VLOOKUP($B59,Area_GDP_80_09,Seq!O$1,FALSE)/10000,".")</f>
        <v>357286.83427853399</v>
      </c>
      <c r="AU59" s="27">
        <f>IF(ISNUMBER(VLOOKUP($B59,Area_GDP_80_09,Seq!P$1,FALSE)/10000),VLOOKUP($B59,Area_GDP_80_09,Seq!P$1,FALSE)/10000,".")</f>
        <v>374615.24574104301</v>
      </c>
      <c r="AV59" s="27">
        <f>IF(ISNUMBER(VLOOKUP($B59,Area_GDP_80_09,Seq!Q$1,FALSE)/10000),VLOOKUP($B59,Area_GDP_80_09,Seq!Q$1,FALSE)/10000,".")</f>
        <v>386977.548850497</v>
      </c>
      <c r="AW59" s="27">
        <f>IF(ISNUMBER(VLOOKUP($B59,Area_GDP_80_09,Seq!R$1,FALSE)/10000),VLOOKUP($B59,Area_GDP_80_09,Seq!R$1,FALSE)/10000,".")</f>
        <v>402891.68685706903</v>
      </c>
      <c r="AX59" s="27">
        <f>IF(ISNUMBER(VLOOKUP($B59,Area_GDP_80_09,Seq!S$1,FALSE)/10000),VLOOKUP($B59,Area_GDP_80_09,Seq!S$1,FALSE)/10000,".")</f>
        <v>421434.61943958199</v>
      </c>
      <c r="AY59" s="27">
        <f>IF(ISNUMBER(VLOOKUP($B59,Area_GDP_80_09,Seq!T$1,FALSE)/10000),VLOOKUP($B59,Area_GDP_80_09,Seq!T$1,FALSE)/10000,".")</f>
        <v>439119.52429334098</v>
      </c>
      <c r="AZ59" s="27">
        <f>IF(ISNUMBER(VLOOKUP($B59,Area_GDP_80_09,Seq!U$1,FALSE)/10000),VLOOKUP($B59,Area_GDP_80_09,Seq!U$1,FALSE)/10000,".")</f>
        <v>459759.85799058597</v>
      </c>
      <c r="BA59" s="27">
        <f>IF(ISNUMBER(VLOOKUP($B59,Area_GDP_80_09,Seq!V$1,FALSE)/10000),VLOOKUP($B59,Area_GDP_80_09,Seq!V$1,FALSE)/10000,".")</f>
        <v>479989.27581717703</v>
      </c>
      <c r="BB59" s="27">
        <f>IF(ISNUMBER(VLOOKUP($B59,Area_GDP_80_09,Seq!W$1,FALSE)/10000),VLOOKUP($B59,Area_GDP_80_09,Seq!W$1,FALSE)/10000,".")</f>
        <v>497748.879022412</v>
      </c>
      <c r="BC59" s="27">
        <f>IF(ISNUMBER(VLOOKUP($B59,Area_GDP_80_09,Seq!X$1,FALSE)/10000),VLOOKUP($B59,Area_GDP_80_09,Seq!X$1,FALSE)/10000,".")</f>
        <v>517658.83418330899</v>
      </c>
      <c r="BD59" s="27">
        <f>IF(ISNUMBER(VLOOKUP($B59,Area_GDP_80_09,Seq!Y$1,FALSE)/10000),VLOOKUP($B59,Area_GDP_80_09,Seq!Y$1,FALSE)/10000,".")</f>
        <v>540953.48172155803</v>
      </c>
      <c r="BE59" s="27">
        <f>IF(ISNUMBER(VLOOKUP($B59,Area_GDP_80_09,Seq!Z$1,FALSE)/10000),VLOOKUP($B59,Area_GDP_80_09,Seq!Z$1,FALSE)/10000,".")</f>
        <v>569083.06277107901</v>
      </c>
      <c r="BF59" s="27">
        <f>IF(ISNUMBER(VLOOKUP($B59,Area_GDP_80_09,Seq!AA$1,FALSE)/10000),VLOOKUP($B59,Area_GDP_80_09,Seq!AA$1,FALSE)/10000,".")</f>
        <v>600951.71428625903</v>
      </c>
      <c r="BG59" s="27">
        <f>IF(ISNUMBER(VLOOKUP($B59,Area_GDP_80_09,Seq!AB$1,FALSE)/10000),VLOOKUP($B59,Area_GDP_80_09,Seq!AB$1,FALSE)/10000,".")</f>
        <v>636407.88855457597</v>
      </c>
      <c r="BH59" s="27">
        <f>IF(ISNUMBER(VLOOKUP($B59,Area_GDP_80_09,Seq!AC$1,FALSE)/10000),VLOOKUP($B59,Area_GDP_80_09,Seq!AC$1,FALSE)/10000,".")</f>
        <v>677137.993422069</v>
      </c>
      <c r="BI59" s="27">
        <f>IF(ISNUMBER(VLOOKUP($B59,Area_GDP_80_09,Seq!AD$1,FALSE)/10000),VLOOKUP($B59,Area_GDP_80_09,Seq!AD$1,FALSE)/10000,".")</f>
        <v>715734.85904712498</v>
      </c>
      <c r="BJ59" s="27">
        <f>IF(ISNUMBER(VLOOKUP($B59,Area_GDP_80_09,Seq!AE$1,FALSE)/10000),VLOOKUP($B59,Area_GDP_80_09,Seq!AE$1,FALSE)/10000,".")</f>
        <v>767983.50375756307</v>
      </c>
      <c r="BK59" s="27">
        <f>IF(ISNUMBER(VLOOKUP($B59,Area_GDP_80_09,Seq!AF$1,FALSE)/10000),VLOOKUP($B59,Area_GDP_80_09,Seq!AF$1,FALSE)/10000,".")</f>
        <v>818060.13662330783</v>
      </c>
      <c r="BL59" s="27"/>
      <c r="BM59" s="27"/>
      <c r="BN59" s="27">
        <f>CNPop!A$48</f>
        <v>5.0000000000000001E-3</v>
      </c>
      <c r="BO59" s="27">
        <f>CNPop!B$48</f>
        <v>6.0000000000000001E-3</v>
      </c>
      <c r="BP59" s="27">
        <f>CNPop!C$48</f>
        <v>6.0000000000000001E-3</v>
      </c>
      <c r="BQ59" s="27">
        <f>CNPop!D$48</f>
        <v>7.0000000000000001E-3</v>
      </c>
      <c r="BR59" s="27">
        <f>CNPop!E$48</f>
        <v>7.0000000000000001E-3</v>
      </c>
      <c r="BS59" s="27">
        <f>CNPop!F$48</f>
        <v>8.0000000000000002E-3</v>
      </c>
      <c r="BT59" s="27">
        <f>CNPop!G$48</f>
        <v>8.9999999999999993E-3</v>
      </c>
      <c r="BU59" s="27">
        <f>CNPop!H$48</f>
        <v>0.01</v>
      </c>
      <c r="BV59" s="27">
        <f>CNPop!I$48</f>
        <v>1.0999999999999999E-2</v>
      </c>
      <c r="BW59" s="27">
        <f>CNPop!J$48</f>
        <v>1.2E-2</v>
      </c>
      <c r="BX59" s="27">
        <f>CNPop!K$48</f>
        <v>1.4E-2</v>
      </c>
      <c r="BY59" s="27">
        <f>CNPop!L$48</f>
        <v>1.6E-2</v>
      </c>
      <c r="BZ59" s="27">
        <f>CNPop!M$48</f>
        <v>1.7000000000000001E-2</v>
      </c>
      <c r="CA59" s="27">
        <f>CNPop!N$48</f>
        <v>1.9E-2</v>
      </c>
      <c r="CB59" s="27">
        <f>CNPop!O$48</f>
        <v>2.1000000000000001E-2</v>
      </c>
      <c r="CC59" s="27">
        <f>CNPop!P$48</f>
        <v>2.3E-2</v>
      </c>
      <c r="CD59" s="27">
        <f>CNPop!Q$48</f>
        <v>2.5999999999999999E-2</v>
      </c>
      <c r="CE59" s="27">
        <f>CNPop!R$48</f>
        <v>2.8000000000000001E-2</v>
      </c>
      <c r="CF59" s="27">
        <f>CNPop!S$48</f>
        <v>0.03</v>
      </c>
      <c r="CG59" s="27">
        <f>CNPop!T$48</f>
        <v>3.3000000000000002E-2</v>
      </c>
      <c r="CH59" s="27">
        <f>CNPop!U$48</f>
        <v>3.5999999999999997E-2</v>
      </c>
      <c r="CI59" s="27">
        <f>CNPop!V$48</f>
        <v>3.9E-2</v>
      </c>
      <c r="CJ59" s="27">
        <f>CNPop!W$48</f>
        <v>4.2000000000000003E-2</v>
      </c>
      <c r="CK59" s="27">
        <f>CNPop!X$48</f>
        <v>4.4999999999999998E-2</v>
      </c>
      <c r="CL59" s="27">
        <f>CNPop!Y$48</f>
        <v>4.9000000000000002E-2</v>
      </c>
      <c r="CM59" s="27">
        <f>CNPop!Z$48</f>
        <v>5.1999999999999998E-2</v>
      </c>
      <c r="CN59" s="27">
        <f>CNPop!AA$48</f>
        <v>5.6000000000000001E-2</v>
      </c>
      <c r="CO59" s="27">
        <f>CNPop!AB$48</f>
        <v>0.06</v>
      </c>
      <c r="CP59" s="27">
        <f>CNPop!AC$48</f>
        <v>6.3E-2</v>
      </c>
      <c r="CQ59" s="27"/>
      <c r="CR59" s="27">
        <f t="shared" si="38"/>
        <v>9.2130198695680773E-2</v>
      </c>
      <c r="CS59" s="27">
        <f t="shared" si="39"/>
        <v>9.2130198695680773E-2</v>
      </c>
      <c r="CT59" s="27">
        <f t="shared" si="40"/>
        <v>9.2130198695680773E-2</v>
      </c>
      <c r="CU59" s="27">
        <f t="shared" si="41"/>
        <v>9.2130198695680773E-2</v>
      </c>
      <c r="CV59" s="27">
        <f t="shared" si="42"/>
        <v>9.2130198695680773E-2</v>
      </c>
      <c r="CW59" s="27">
        <f t="shared" si="43"/>
        <v>9.2130198695680773E-2</v>
      </c>
      <c r="CX59" s="27">
        <f t="shared" si="44"/>
        <v>9.2130198695680773E-2</v>
      </c>
      <c r="CY59" s="27">
        <f t="shared" si="45"/>
        <v>9.2130198695680773E-2</v>
      </c>
      <c r="CZ59" s="27">
        <f t="shared" si="46"/>
        <v>9.2130198695680773E-2</v>
      </c>
      <c r="DA59" s="27">
        <f t="shared" si="47"/>
        <v>9.2130198695680773E-2</v>
      </c>
      <c r="DB59" s="27">
        <f t="shared" si="48"/>
        <v>9.2130198695680773E-2</v>
      </c>
      <c r="DC59" s="27">
        <f t="shared" si="49"/>
        <v>9.2130198695680773E-2</v>
      </c>
      <c r="DD59" s="27">
        <f t="shared" si="50"/>
        <v>9.6882263167346272E-2</v>
      </c>
      <c r="DE59" s="27">
        <f t="shared" si="51"/>
        <v>9.6882263167346272E-2</v>
      </c>
      <c r="DF59" s="27">
        <f t="shared" si="52"/>
        <v>9.6882263167346272E-2</v>
      </c>
      <c r="DG59" s="27">
        <f t="shared" si="53"/>
        <v>9.6882263167346272E-2</v>
      </c>
      <c r="DH59" s="27">
        <f t="shared" si="54"/>
        <v>9.6882263167346272E-2</v>
      </c>
      <c r="DI59" s="27">
        <f t="shared" si="55"/>
        <v>9.6882263167346272E-2</v>
      </c>
      <c r="DJ59" s="27">
        <f t="shared" si="56"/>
        <v>9.6882263167346272E-2</v>
      </c>
      <c r="DK59" s="27">
        <f t="shared" si="57"/>
        <v>9.7025159334901911E-2</v>
      </c>
      <c r="DL59" s="27">
        <f t="shared" si="58"/>
        <v>9.7176730047485047E-2</v>
      </c>
      <c r="DM59" s="27">
        <f t="shared" si="59"/>
        <v>9.735617345379019E-2</v>
      </c>
      <c r="DN59" s="27">
        <f t="shared" si="60"/>
        <v>9.7574051689869767E-2</v>
      </c>
      <c r="DO59" s="27">
        <f t="shared" si="61"/>
        <v>9.7820679291860002E-2</v>
      </c>
      <c r="DP59" s="27">
        <f t="shared" si="62"/>
        <v>9.8082285647426576E-2</v>
      </c>
      <c r="DQ59" s="27">
        <f t="shared" si="63"/>
        <v>9.8331712538092336E-2</v>
      </c>
      <c r="DR59" s="27">
        <f t="shared" si="64"/>
        <v>9.8546898189095344E-2</v>
      </c>
      <c r="DS59" s="27">
        <f t="shared" si="65"/>
        <v>9.8718042779653473E-2</v>
      </c>
      <c r="DT59" s="27">
        <f t="shared" si="36"/>
        <v>9.8834534491928305E-2</v>
      </c>
      <c r="DU59" s="27" t="e">
        <f>IF(ISNA(VLOOKUP(CONCATENATE($B59,".SP.TER.TOTL.IN"),Area_pop_80_09,Seq!B$1,FALSE)),".",VLOOKUP(CONCATENATE($B59,".SP.TER.TOTL.IN"),Area_pop_80_09,Seq!B$1,FALSE)/VLOOKUP(CONCATENATE($B59,".SP.POP.TOTL"),Area_pop_80_09,Seq!B$1,FALSE))</f>
        <v>#VALUE!</v>
      </c>
      <c r="DV59" s="27" t="e">
        <f>IF(ISNA(VLOOKUP(CONCATENATE($B59,".SP.TER.TOTL.IN"),Area_pop_80_09,Seq!C$1,FALSE)),".",VLOOKUP(CONCATENATE($B59,".SP.TER.TOTL.IN"),Area_pop_80_09,Seq!C$1,FALSE)/VLOOKUP(CONCATENATE($B59,".SP.POP.TOTL"),Area_pop_80_09,Seq!C$1,FALSE))</f>
        <v>#VALUE!</v>
      </c>
      <c r="DW59" s="27" t="e">
        <f>IF(ISNA(VLOOKUP(CONCATENATE($B59,".SP.TER.TOTL.IN"),Area_pop_80_09,Seq!D$1,FALSE)),".",VLOOKUP(CONCATENATE($B59,".SP.TER.TOTL.IN"),Area_pop_80_09,Seq!D$1,FALSE)/VLOOKUP(CONCATENATE($B59,".SP.POP.TOTL"),Area_pop_80_09,Seq!D$1,FALSE))</f>
        <v>#VALUE!</v>
      </c>
      <c r="DX59" s="27" t="e">
        <f>IF(ISNA(VLOOKUP(CONCATENATE($B59,".SP.TER.TOTL.IN"),Area_pop_80_09,Seq!E$1,FALSE)),".",VLOOKUP(CONCATENATE($B59,".SP.TER.TOTL.IN"),Area_pop_80_09,Seq!E$1,FALSE)/VLOOKUP(CONCATENATE($B59,".SP.POP.TOTL"),Area_pop_80_09,Seq!E$1,FALSE))</f>
        <v>#VALUE!</v>
      </c>
      <c r="DY59" s="27" t="e">
        <f>IF(ISNA(VLOOKUP(CONCATENATE($B59,".SP.TER.TOTL.IN"),Area_pop_80_09,Seq!F$1,FALSE)),".",VLOOKUP(CONCATENATE($B59,".SP.TER.TOTL.IN"),Area_pop_80_09,Seq!F$1,FALSE)/VLOOKUP(CONCATENATE($B59,".SP.POP.TOTL"),Area_pop_80_09,Seq!F$1,FALSE))</f>
        <v>#VALUE!</v>
      </c>
      <c r="DZ59" s="27" t="e">
        <f>IF(ISNA(VLOOKUP(CONCATENATE($B59,".SP.TER.TOTL.IN"),Area_pop_80_09,Seq!G$1,FALSE)),".",VLOOKUP(CONCATENATE($B59,".SP.TER.TOTL.IN"),Area_pop_80_09,Seq!G$1,FALSE)/VLOOKUP(CONCATENATE($B59,".SP.POP.TOTL"),Area_pop_80_09,Seq!G$1,FALSE))</f>
        <v>#VALUE!</v>
      </c>
      <c r="EA59" s="27" t="e">
        <f>IF(ISNA(VLOOKUP(CONCATENATE($B59,".SP.TER.TOTL.IN"),Area_pop_80_09,Seq!H$1,FALSE)),".",VLOOKUP(CONCATENATE($B59,".SP.TER.TOTL.IN"),Area_pop_80_09,Seq!H$1,FALSE)/VLOOKUP(CONCATENATE($B59,".SP.POP.TOTL"),Area_pop_80_09,Seq!H$1,FALSE))</f>
        <v>#VALUE!</v>
      </c>
      <c r="EB59" s="27" t="e">
        <f>IF(ISNA(VLOOKUP(CONCATENATE($B59,".SP.TER.TOTL.IN"),Area_pop_80_09,Seq!I$1,FALSE)),".",VLOOKUP(CONCATENATE($B59,".SP.TER.TOTL.IN"),Area_pop_80_09,Seq!I$1,FALSE)/VLOOKUP(CONCATENATE($B59,".SP.POP.TOTL"),Area_pop_80_09,Seq!I$1,FALSE))</f>
        <v>#VALUE!</v>
      </c>
      <c r="EC59" s="27" t="e">
        <f>IF(ISNA(VLOOKUP(CONCATENATE($B59,".SP.TER.TOTL.IN"),Area_pop_80_09,Seq!J$1,FALSE)),".",VLOOKUP(CONCATENATE($B59,".SP.TER.TOTL.IN"),Area_pop_80_09,Seq!J$1,FALSE)/VLOOKUP(CONCATENATE($B59,".SP.POP.TOTL"),Area_pop_80_09,Seq!J$1,FALSE))</f>
        <v>#VALUE!</v>
      </c>
      <c r="ED59" s="27" t="e">
        <f>IF(ISNA(VLOOKUP(CONCATENATE($B59,".SP.TER.TOTL.IN"),Area_pop_80_09,Seq!K$1,FALSE)),".",VLOOKUP(CONCATENATE($B59,".SP.TER.TOTL.IN"),Area_pop_80_09,Seq!K$1,FALSE)/VLOOKUP(CONCATENATE($B59,".SP.POP.TOTL"),Area_pop_80_09,Seq!K$1,FALSE))</f>
        <v>#VALUE!</v>
      </c>
      <c r="EE59" s="27" t="e">
        <f>IF(ISNA(VLOOKUP(CONCATENATE($B59,".SP.TER.TOTL.IN"),Area_pop_80_09,Seq!L$1,FALSE)),".",VLOOKUP(CONCATENATE($B59,".SP.TER.TOTL.IN"),Area_pop_80_09,Seq!L$1,FALSE)/VLOOKUP(CONCATENATE($B59,".SP.POP.TOTL"),Area_pop_80_09,Seq!L$1,FALSE))</f>
        <v>#VALUE!</v>
      </c>
      <c r="EF59" s="27">
        <f>IF(ISNA(VLOOKUP(CONCATENATE($B59,".SP.TER.TOTL.IN"),Area_pop_80_09,Seq!M$1,FALSE)),".",VLOOKUP(CONCATENATE($B59,".SP.TER.TOTL.IN"),Area_pop_80_09,Seq!M$1,FALSE)/VLOOKUP(CONCATENATE($B59,".SP.POP.TOTL"),Area_pop_80_09,Seq!M$1,FALSE))</f>
        <v>9.2130198695680773E-2</v>
      </c>
      <c r="EG59" s="27" t="e">
        <f>IF(ISNA(VLOOKUP(CONCATENATE($B59,".SP.TER.TOTL.IN"),Area_pop_80_09,Seq!N$1,FALSE)),".",VLOOKUP(CONCATENATE($B59,".SP.TER.TOTL.IN"),Area_pop_80_09,Seq!N$1,FALSE)/VLOOKUP(CONCATENATE($B59,".SP.POP.TOTL"),Area_pop_80_09,Seq!N$1,FALSE))</f>
        <v>#VALUE!</v>
      </c>
      <c r="EH59" s="27" t="e">
        <f>IF(ISNA(VLOOKUP(CONCATENATE($B59,".SP.TER.TOTL.IN"),Area_pop_80_09,Seq!O$1,FALSE)),".",VLOOKUP(CONCATENATE($B59,".SP.TER.TOTL.IN"),Area_pop_80_09,Seq!O$1,FALSE)/VLOOKUP(CONCATENATE($B59,".SP.POP.TOTL"),Area_pop_80_09,Seq!O$1,FALSE))</f>
        <v>#VALUE!</v>
      </c>
      <c r="EI59" s="27" t="e">
        <f>IF(ISNA(VLOOKUP(CONCATENATE($B59,".SP.TER.TOTL.IN"),Area_pop_80_09,Seq!P$1,FALSE)),".",VLOOKUP(CONCATENATE($B59,".SP.TER.TOTL.IN"),Area_pop_80_09,Seq!P$1,FALSE)/VLOOKUP(CONCATENATE($B59,".SP.POP.TOTL"),Area_pop_80_09,Seq!P$1,FALSE))</f>
        <v>#VALUE!</v>
      </c>
      <c r="EJ59" s="27" t="e">
        <f>IF(ISNA(VLOOKUP(CONCATENATE($B59,".SP.TER.TOTL.IN"),Area_pop_80_09,Seq!Q$1,FALSE)),".",VLOOKUP(CONCATENATE($B59,".SP.TER.TOTL.IN"),Area_pop_80_09,Seq!Q$1,FALSE)/VLOOKUP(CONCATENATE($B59,".SP.POP.TOTL"),Area_pop_80_09,Seq!Q$1,FALSE))</f>
        <v>#VALUE!</v>
      </c>
      <c r="EK59" s="27" t="e">
        <f>IF(ISNA(VLOOKUP(CONCATENATE($B59,".SP.TER.TOTL.IN"),Area_pop_80_09,Seq!R$1,FALSE)),".",VLOOKUP(CONCATENATE($B59,".SP.TER.TOTL.IN"),Area_pop_80_09,Seq!R$1,FALSE)/VLOOKUP(CONCATENATE($B59,".SP.POP.TOTL"),Area_pop_80_09,Seq!R$1,FALSE))</f>
        <v>#VALUE!</v>
      </c>
      <c r="EL59" s="27" t="e">
        <f>IF(ISNA(VLOOKUP(CONCATENATE($B59,".SP.TER.TOTL.IN"),Area_pop_80_09,Seq!S$1,FALSE)),".",VLOOKUP(CONCATENATE($B59,".SP.TER.TOTL.IN"),Area_pop_80_09,Seq!S$1,FALSE)/VLOOKUP(CONCATENATE($B59,".SP.POP.TOTL"),Area_pop_80_09,Seq!S$1,FALSE))</f>
        <v>#VALUE!</v>
      </c>
      <c r="EM59" s="27">
        <f>IF(ISNA(VLOOKUP(CONCATENATE($B59,".SP.TER.TOTL.IN"),Area_pop_80_09,Seq!T$1,FALSE)),".",VLOOKUP(CONCATENATE($B59,".SP.TER.TOTL.IN"),Area_pop_80_09,Seq!T$1,FALSE)/VLOOKUP(CONCATENATE($B59,".SP.POP.TOTL"),Area_pop_80_09,Seq!T$1,FALSE))</f>
        <v>9.6882263167346272E-2</v>
      </c>
      <c r="EN59" s="27">
        <f>IF(ISNA(VLOOKUP(CONCATENATE($B59,".SP.TER.TOTL.IN"),Area_pop_80_09,Seq!U$1,FALSE)),".",VLOOKUP(CONCATENATE($B59,".SP.TER.TOTL.IN"),Area_pop_80_09,Seq!U$1,FALSE)/VLOOKUP(CONCATENATE($B59,".SP.POP.TOTL"),Area_pop_80_09,Seq!U$1,FALSE))</f>
        <v>9.7025159334901911E-2</v>
      </c>
      <c r="EO59" s="27">
        <f>IF(ISNA(VLOOKUP(CONCATENATE($B59,".SP.TER.TOTL.IN"),Area_pop_80_09,Seq!V$1,FALSE)),".",VLOOKUP(CONCATENATE($B59,".SP.TER.TOTL.IN"),Area_pop_80_09,Seq!V$1,FALSE)/VLOOKUP(CONCATENATE($B59,".SP.POP.TOTL"),Area_pop_80_09,Seq!V$1,FALSE))</f>
        <v>9.7176730047485047E-2</v>
      </c>
      <c r="EP59" s="27">
        <f>IF(ISNA(VLOOKUP(CONCATENATE($B59,".SP.TER.TOTL.IN"),Area_pop_80_09,Seq!W$1,FALSE)),".",VLOOKUP(CONCATENATE($B59,".SP.TER.TOTL.IN"),Area_pop_80_09,Seq!W$1,FALSE)/VLOOKUP(CONCATENATE($B59,".SP.POP.TOTL"),Area_pop_80_09,Seq!W$1,FALSE))</f>
        <v>9.735617345379019E-2</v>
      </c>
      <c r="EQ59" s="27">
        <f>IF(ISNA(VLOOKUP(CONCATENATE($B59,".SP.TER.TOTL.IN"),Area_pop_80_09,Seq!X$1,FALSE)),".",VLOOKUP(CONCATENATE($B59,".SP.TER.TOTL.IN"),Area_pop_80_09,Seq!X$1,FALSE)/VLOOKUP(CONCATENATE($B59,".SP.POP.TOTL"),Area_pop_80_09,Seq!X$1,FALSE))</f>
        <v>9.7574051689869767E-2</v>
      </c>
      <c r="ER59" s="27">
        <f>IF(ISNA(VLOOKUP(CONCATENATE($B59,".SP.TER.TOTL.IN"),Area_pop_80_09,Seq!Y$1,FALSE)),".",VLOOKUP(CONCATENATE($B59,".SP.TER.TOTL.IN"),Area_pop_80_09,Seq!Y$1,FALSE)/VLOOKUP(CONCATENATE($B59,".SP.POP.TOTL"),Area_pop_80_09,Seq!Y$1,FALSE))</f>
        <v>9.7820679291860002E-2</v>
      </c>
      <c r="ES59" s="27">
        <f>IF(ISNA(VLOOKUP(CONCATENATE($B59,".SP.TER.TOTL.IN"),Area_pop_80_09,Seq!Z$1,FALSE)),".",VLOOKUP(CONCATENATE($B59,".SP.TER.TOTL.IN"),Area_pop_80_09,Seq!Z$1,FALSE)/VLOOKUP(CONCATENATE($B59,".SP.POP.TOTL"),Area_pop_80_09,Seq!Z$1,FALSE))</f>
        <v>9.8082285647426576E-2</v>
      </c>
      <c r="ET59" s="27">
        <f>IF(ISNA(VLOOKUP(CONCATENATE($B59,".SP.TER.TOTL.IN"),Area_pop_80_09,Seq!AA$1,FALSE)),".",VLOOKUP(CONCATENATE($B59,".SP.TER.TOTL.IN"),Area_pop_80_09,Seq!AA$1,FALSE)/VLOOKUP(CONCATENATE($B59,".SP.POP.TOTL"),Area_pop_80_09,Seq!AA$1,FALSE))</f>
        <v>9.8331712538092336E-2</v>
      </c>
      <c r="EU59" s="27">
        <f>IF(ISNA(VLOOKUP(CONCATENATE($B59,".SP.TER.TOTL.IN"),Area_pop_80_09,Seq!AB$1,FALSE)),".",VLOOKUP(CONCATENATE($B59,".SP.TER.TOTL.IN"),Area_pop_80_09,Seq!AB$1,FALSE)/VLOOKUP(CONCATENATE($B59,".SP.POP.TOTL"),Area_pop_80_09,Seq!AB$1,FALSE))</f>
        <v>9.8546898189095344E-2</v>
      </c>
      <c r="EV59" s="27">
        <f>IF(ISNA(VLOOKUP(CONCATENATE($B59,".SP.TER.TOTL.IN"),Area_pop_80_09,Seq!AC$1,FALSE)),".",VLOOKUP(CONCATENATE($B59,".SP.TER.TOTL.IN"),Area_pop_80_09,Seq!AC$1,FALSE)/VLOOKUP(CONCATENATE($B59,".SP.POP.TOTL"),Area_pop_80_09,Seq!AC$1,FALSE))</f>
        <v>9.8718042779653473E-2</v>
      </c>
      <c r="EW59" s="27">
        <f>IF(ISNA(VLOOKUP(CONCATENATE($B59,".SP.TER.TOTL.IN"),Area_pop_80_09,Seq!AD$1,FALSE)),".",VLOOKUP(CONCATENATE($B59,".SP.TER.TOTL.IN"),Area_pop_80_09,Seq!AD$1,FALSE)/VLOOKUP(CONCATENATE($B59,".SP.POP.TOTL"),Area_pop_80_09,Seq!AD$1,FALSE))</f>
        <v>9.8834534491928305E-2</v>
      </c>
      <c r="EX59" s="27"/>
      <c r="EY59" s="27"/>
      <c r="EZ59" s="27" t="str">
        <f t="shared" si="66"/>
        <v>.</v>
      </c>
      <c r="FA59" s="27" t="str">
        <f t="shared" si="67"/>
        <v>.</v>
      </c>
      <c r="FB59" s="27" t="str">
        <f t="shared" si="37"/>
        <v>.</v>
      </c>
      <c r="FC59" s="9" t="str">
        <f>IF(VLOOKUP($B59,EM_80!$B$1:$C$201,2,FALSE)&gt;0,VLOOKUP($B59,EM_80!$B$1:$C$201,2,FALSE),".")</f>
        <v>.</v>
      </c>
      <c r="FD59" s="9" t="str">
        <f t="shared" si="68"/>
        <v>.</v>
      </c>
      <c r="FE59" s="9" t="str">
        <f t="shared" si="32"/>
        <v>.</v>
      </c>
      <c r="FF59">
        <f t="shared" si="69"/>
        <v>11026160</v>
      </c>
      <c r="FG59">
        <f t="shared" si="70"/>
        <v>14967509</v>
      </c>
      <c r="FH59">
        <f t="shared" si="71"/>
        <v>19529305</v>
      </c>
      <c r="FJ59" s="9" t="str">
        <f>IF(ISNA(VLOOKUP($B59,Area_EM_90,Seq!C$1,FALSE)),".",VLOOKUP($B59,Area_EM_90,Seq!C$1,FALSE))</f>
        <v>.</v>
      </c>
      <c r="FK59" s="9" t="str">
        <f>IF(ISNA(VLOOKUP($B59,Area_EM_90,Seq!D$1,FALSE)),".",VLOOKUP($B59,Area_EM_90,Seq!D$1,FALSE))</f>
        <v>.</v>
      </c>
      <c r="FL59" s="9" t="str">
        <f>IF(ISNA(VLOOKUP($B59,Area_EM_90,Seq!E$1,FALSE)),".",VLOOKUP($B59,Area_EM_90,Seq!E$1,FALSE))</f>
        <v>.</v>
      </c>
      <c r="FM59" s="9" t="str">
        <f>IF(ISNA(VLOOKUP($B59,Area_EM_90,Seq!F$1,FALSE)),".",VLOOKUP($B59,Area_EM_90,Seq!F$1,FALSE))</f>
        <v>.</v>
      </c>
      <c r="FN59" s="9" t="str">
        <f>IF(ISNA(VLOOKUP($B59,Area_EM_90,Seq!G$1,FALSE)),".",VLOOKUP($B59,Area_EM_90,Seq!G$1,FALSE))</f>
        <v>.</v>
      </c>
      <c r="FO59" s="9" t="str">
        <f>IF(ISNA(VLOOKUP($B59,Area_EM_90,Seq!H$1,FALSE)),".",VLOOKUP($B59,Area_EM_90,Seq!H$1,FALSE))</f>
        <v>.</v>
      </c>
      <c r="FP59" s="9" t="str">
        <f>IF(ISNA(VLOOKUP($B59,Area_EM_90,Seq!I$1,FALSE)),".",VLOOKUP($B59,Area_EM_90,Seq!I$1,FALSE))</f>
        <v>.</v>
      </c>
      <c r="FQ59" s="9" t="str">
        <f>IF(ISNA(VLOOKUP($B59,Area_EM_90,Seq!J$1,FALSE)),".",VLOOKUP($B59,Area_EM_90,Seq!J$1,FALSE))</f>
        <v>.</v>
      </c>
      <c r="FR59" s="9" t="str">
        <f>IF(ISNA(VLOOKUP($B59,Area_EM_00,Seq!C$1,FALSE)),".",VLOOKUP($B59,Area_EM_00,Seq!C$1,FALSE))</f>
        <v>.</v>
      </c>
      <c r="FS59" s="9" t="str">
        <f>IF(ISNA(VLOOKUP($B59,Area_EM_00,Seq!D$1,FALSE)),".",VLOOKUP($B59,Area_EM_00,Seq!D$1,FALSE))</f>
        <v>.</v>
      </c>
      <c r="FT59" s="9" t="str">
        <f>IF(ISNA(VLOOKUP($B59,Area_EM_00,Seq!E$1,FALSE)),".",VLOOKUP($B59,Area_EM_00,Seq!E$1,FALSE))</f>
        <v>.</v>
      </c>
      <c r="FU59" s="9" t="str">
        <f>IF(ISNA(VLOOKUP($B59,Area_EM_00,Seq!F$1,FALSE)),".",VLOOKUP($B59,Area_EM_00,Seq!F$1,FALSE))</f>
        <v>.</v>
      </c>
      <c r="FV59" s="9" t="str">
        <f>IF(ISNA(VLOOKUP($B59,Area_EM_00,Seq!G$1,FALSE)),".",VLOOKUP($B59,Area_EM_00,Seq!G$1,FALSE))</f>
        <v>.</v>
      </c>
      <c r="FW59" s="9" t="str">
        <f>IF(ISNA(VLOOKUP($B59,Area_EM_00,Seq!H$1,FALSE)),".",VLOOKUP($B59,Area_EM_00,Seq!H$1,FALSE))</f>
        <v>.</v>
      </c>
      <c r="FX59" s="9" t="str">
        <f>IF(ISNA(VLOOKUP($B59,Area_EM_00,Seq!I$1,FALSE)),".",VLOOKUP($B59,Area_EM_00,Seq!I$1,FALSE))</f>
        <v>.</v>
      </c>
      <c r="FY59" s="9" t="str">
        <f>IF(ISNA(VLOOKUP($B59,Area_EM_00,Seq!J$1,FALSE)),".",VLOOKUP($B59,Area_EM_00,Seq!J$1,FALSE))</f>
        <v>.</v>
      </c>
      <c r="GA59" s="27"/>
    </row>
    <row r="60" spans="1:183">
      <c r="A60" s="25" t="s">
        <v>2431</v>
      </c>
      <c r="B60" s="26" t="str">
        <f t="shared" si="0"/>
        <v>Guinea</v>
      </c>
      <c r="C60" s="27">
        <f>GDP!C$42/10000</f>
        <v>18294194.281532999</v>
      </c>
      <c r="D60" s="27">
        <f>GDP!D$42/10000</f>
        <v>19245492.3841727</v>
      </c>
      <c r="E60" s="27">
        <f>GDP!E$42/10000</f>
        <v>20996832.1911324</v>
      </c>
      <c r="F60" s="27">
        <f>GDP!F$42/10000</f>
        <v>23285486.8999658</v>
      </c>
      <c r="G60" s="27">
        <f>GDP!G$42/10000</f>
        <v>26824880.9087606</v>
      </c>
      <c r="H60" s="27">
        <f>GDP!H$42/10000</f>
        <v>30446239.831443299</v>
      </c>
      <c r="I60" s="27">
        <f>GDP!I$42/10000</f>
        <v>33125508.936610304</v>
      </c>
      <c r="J60" s="27">
        <f>GDP!J$42/10000</f>
        <v>36968067.973257102</v>
      </c>
      <c r="K60" s="27">
        <f>GDP!K$42/10000</f>
        <v>41145459.654235199</v>
      </c>
      <c r="L60" s="27">
        <f>GDP!L$42/10000</f>
        <v>42832423.5000588</v>
      </c>
      <c r="M60" s="27">
        <f>GDP!M$42/10000</f>
        <v>44460055.593061104</v>
      </c>
      <c r="N60" s="27">
        <f>GDP!N$42/10000</f>
        <v>48550380.707622699</v>
      </c>
      <c r="O60" s="27">
        <f>GDP!O$42/10000</f>
        <v>55444534.768105105</v>
      </c>
      <c r="P60" s="27">
        <f>GDP!P$42/10000</f>
        <v>63206769.635639794</v>
      </c>
      <c r="Q60" s="27">
        <f>GDP!Q$42/10000</f>
        <v>71486856.457908601</v>
      </c>
      <c r="R60" s="27">
        <f>GDP!R$42/10000</f>
        <v>79278923.811820701</v>
      </c>
      <c r="S60" s="27">
        <f>GDP!S$42/10000</f>
        <v>87206816.193002701</v>
      </c>
      <c r="T60" s="27">
        <f>GDP!T$42/10000</f>
        <v>95317050.098951995</v>
      </c>
      <c r="U60" s="27">
        <f>GDP!U$42/10000</f>
        <v>102751780.00667</v>
      </c>
      <c r="V60" s="27">
        <f>GDP!V$42/10000</f>
        <v>110560915.287177</v>
      </c>
      <c r="W60" s="27">
        <f>GDP!W$42/10000</f>
        <v>119848032.17129999</v>
      </c>
      <c r="X60" s="27">
        <f>GDP!X$42/10000</f>
        <v>129795418.841518</v>
      </c>
      <c r="Y60" s="27">
        <f>GDP!Y$42/10000</f>
        <v>141606801.95609599</v>
      </c>
      <c r="Z60" s="27">
        <f>GDP!Z$42/10000</f>
        <v>155767482.15170601</v>
      </c>
      <c r="AA60" s="27">
        <f>GDP!AA$42/10000</f>
        <v>171499997.84902799</v>
      </c>
      <c r="AB60" s="27">
        <f>GDP!AB$42/10000</f>
        <v>189335997.62532699</v>
      </c>
      <c r="AC60" s="27">
        <f>GDP!AC$42/10000</f>
        <v>211298973.34986499</v>
      </c>
      <c r="AD60" s="27">
        <f>GDP!AD$42/10000</f>
        <v>238767839.88534701</v>
      </c>
      <c r="AE60" s="27">
        <f>GDP!AE$42/10000</f>
        <v>260256945.47502899</v>
      </c>
      <c r="AF60" s="27">
        <f>GDP!AF$42/10000</f>
        <v>293754553.91439533</v>
      </c>
      <c r="AG60" s="27"/>
      <c r="AH60" s="27">
        <f>IF(ISNUMBER(VLOOKUP($B60,Area_GDP_80_09,Seq!C$1,FALSE)/10000),VLOOKUP($B60,Area_GDP_80_09,Seq!C$1,FALSE)/10000,".")</f>
        <v>153866.75200000001</v>
      </c>
      <c r="AI60" s="27">
        <f>IF(ISNUMBER(VLOOKUP($B60,Area_GDP_80_09,Seq!D$1,FALSE)/10000),VLOOKUP($B60,Area_GDP_80_09,Seq!D$1,FALSE)/10000,".")</f>
        <v>154804.92800000001</v>
      </c>
      <c r="AJ60" s="27">
        <f>IF(ISNUMBER(VLOOKUP($B60,Area_GDP_80_09,Seq!E$1,FALSE)/10000),VLOOKUP($B60,Area_GDP_80_09,Seq!E$1,FALSE)/10000,".")</f>
        <v>157591.424</v>
      </c>
      <c r="AK60" s="27">
        <f>IF(ISNUMBER(VLOOKUP($B60,Area_GDP_80_09,Seq!F$1,FALSE)/10000),VLOOKUP($B60,Area_GDP_80_09,Seq!F$1,FALSE)/10000,".")</f>
        <v>159640.14079999999</v>
      </c>
      <c r="AL60" s="27">
        <f>IF(ISNUMBER(VLOOKUP($B60,Area_GDP_80_09,Seq!G$1,FALSE)/10000),VLOOKUP($B60,Area_GDP_80_09,Seq!G$1,FALSE)/10000,".")</f>
        <v>161875.11040000001</v>
      </c>
      <c r="AM60" s="27">
        <f>IF(ISNUMBER(VLOOKUP($B60,Area_GDP_80_09,Seq!H$1,FALSE)/10000),VLOOKUP($B60,Area_GDP_80_09,Seq!H$1,FALSE)/10000,".")</f>
        <v>169968.75520000001</v>
      </c>
      <c r="AN60" s="27">
        <f>IF(ISNUMBER(VLOOKUP($B60,Area_GDP_80_09,Seq!I$1,FALSE)/10000),VLOOKUP($B60,Area_GDP_80_09,Seq!I$1,FALSE)/10000,".")</f>
        <v>175261.64480000001</v>
      </c>
      <c r="AO60" s="27">
        <f>IF(ISNUMBER(VLOOKUP($B60,Area_GDP_80_09,Seq!J$1,FALSE)/10000),VLOOKUP($B60,Area_GDP_80_09,Seq!J$1,FALSE)/10000,".")</f>
        <v>181045.17120000001</v>
      </c>
      <c r="AP60" s="27">
        <f>IF(ISNUMBER(VLOOKUP($B60,Area_GDP_80_09,Seq!K$1,FALSE)/10000),VLOOKUP($B60,Area_GDP_80_09,Seq!K$1,FALSE)/10000,".")</f>
        <v>192465.71520000001</v>
      </c>
      <c r="AQ60" s="27">
        <f>IF(ISNUMBER(VLOOKUP($B60,Area_GDP_80_09,Seq!L$1,FALSE)/10000),VLOOKUP($B60,Area_GDP_80_09,Seq!L$1,FALSE)/10000,".")</f>
        <v>200171.0336</v>
      </c>
      <c r="AR60" s="27">
        <f>IF(ISNUMBER(VLOOKUP($B60,Area_GDP_80_09,Seq!M$1,FALSE)/10000),VLOOKUP($B60,Area_GDP_80_09,Seq!M$1,FALSE)/10000,".")</f>
        <v>208826.56</v>
      </c>
      <c r="AS60" s="27">
        <f>IF(ISNUMBER(VLOOKUP($B60,Area_GDP_80_09,Seq!N$1,FALSE)/10000),VLOOKUP($B60,Area_GDP_80_09,Seq!N$1,FALSE)/10000,".")</f>
        <v>214284.08319999999</v>
      </c>
      <c r="AT60" s="27">
        <f>IF(ISNUMBER(VLOOKUP($B60,Area_GDP_80_09,Seq!O$1,FALSE)/10000),VLOOKUP($B60,Area_GDP_80_09,Seq!O$1,FALSE)/10000,".")</f>
        <v>221293.18400000001</v>
      </c>
      <c r="AU60" s="27">
        <f>IF(ISNUMBER(VLOOKUP($B60,Area_GDP_80_09,Seq!P$1,FALSE)/10000),VLOOKUP($B60,Area_GDP_80_09,Seq!P$1,FALSE)/10000,".")</f>
        <v>232455.552</v>
      </c>
      <c r="AV60" s="27">
        <f>IF(ISNUMBER(VLOOKUP($B60,Area_GDP_80_09,Seq!Q$1,FALSE)/10000),VLOOKUP($B60,Area_GDP_80_09,Seq!Q$1,FALSE)/10000,".")</f>
        <v>241684.24960000001</v>
      </c>
      <c r="AW60" s="27">
        <f>IF(ISNUMBER(VLOOKUP($B60,Area_GDP_80_09,Seq!R$1,FALSE)/10000),VLOOKUP($B60,Area_GDP_80_09,Seq!R$1,FALSE)/10000,".")</f>
        <v>252820.2752</v>
      </c>
      <c r="AX60" s="27">
        <f>IF(ISNUMBER(VLOOKUP($B60,Area_GDP_80_09,Seq!S$1,FALSE)/10000),VLOOKUP($B60,Area_GDP_80_09,Seq!S$1,FALSE)/10000,".")</f>
        <v>266023.57760000002</v>
      </c>
      <c r="AY60" s="27">
        <f>IF(ISNUMBER(VLOOKUP($B60,Area_GDP_80_09,Seq!T$1,FALSE)/10000),VLOOKUP($B60,Area_GDP_80_09,Seq!T$1,FALSE)/10000,".")</f>
        <v>278395.64799999999</v>
      </c>
      <c r="AZ60" s="27">
        <f>IF(ISNUMBER(VLOOKUP($B60,Area_GDP_80_09,Seq!U$1,FALSE)/10000),VLOOKUP($B60,Area_GDP_80_09,Seq!U$1,FALSE)/10000,".")</f>
        <v>291850.4448</v>
      </c>
      <c r="BA60" s="27">
        <f>IF(ISNUMBER(VLOOKUP($B60,Area_GDP_80_09,Seq!V$1,FALSE)/10000),VLOOKUP($B60,Area_GDP_80_09,Seq!V$1,FALSE)/10000,".")</f>
        <v>305486.27058264299</v>
      </c>
      <c r="BB60" s="27">
        <f>IF(ISNUMBER(VLOOKUP($B60,Area_GDP_80_09,Seq!W$1,FALSE)/10000),VLOOKUP($B60,Area_GDP_80_09,Seq!W$1,FALSE)/10000,".")</f>
        <v>311236.25684796198</v>
      </c>
      <c r="BC60" s="27">
        <f>IF(ISNUMBER(VLOOKUP($B60,Area_GDP_80_09,Seq!X$1,FALSE)/10000),VLOOKUP($B60,Area_GDP_80_09,Seq!X$1,FALSE)/10000,".")</f>
        <v>320212.25642440503</v>
      </c>
      <c r="BD60" s="27">
        <f>IF(ISNUMBER(VLOOKUP($B60,Area_GDP_80_09,Seq!Y$1,FALSE)/10000),VLOOKUP($B60,Area_GDP_80_09,Seq!Y$1,FALSE)/10000,".")</f>
        <v>332280.95636831498</v>
      </c>
      <c r="BE60" s="27">
        <f>IF(ISNUMBER(VLOOKUP($B60,Area_GDP_80_09,Seq!Z$1,FALSE)/10000),VLOOKUP($B60,Area_GDP_80_09,Seq!Z$1,FALSE)/10000,".")</f>
        <v>350284.15916966798</v>
      </c>
      <c r="BF60" s="27">
        <f>IF(ISNUMBER(VLOOKUP($B60,Area_GDP_80_09,Seq!AA$1,FALSE)/10000),VLOOKUP($B60,Area_GDP_80_09,Seq!AA$1,FALSE)/10000,".")</f>
        <v>358476.74292455002</v>
      </c>
      <c r="BG60" s="27">
        <f>IF(ISNUMBER(VLOOKUP($B60,Area_GDP_80_09,Seq!AB$1,FALSE)/10000),VLOOKUP($B60,Area_GDP_80_09,Seq!AB$1,FALSE)/10000,".")</f>
        <v>369224.38873798598</v>
      </c>
      <c r="BH60" s="27">
        <f>IF(ISNUMBER(VLOOKUP($B60,Area_GDP_80_09,Seq!AC$1,FALSE)/10000),VLOOKUP($B60,Area_GDP_80_09,Seq!AC$1,FALSE)/10000,".")</f>
        <v>378441.04546222801</v>
      </c>
      <c r="BI60" s="27">
        <f>IF(ISNUMBER(VLOOKUP($B60,Area_GDP_80_09,Seq!AD$1,FALSE)/10000),VLOOKUP($B60,Area_GDP_80_09,Seq!AD$1,FALSE)/10000,".")</f>
        <v>385092.39939822303</v>
      </c>
      <c r="BJ60" s="27">
        <f>IF(ISNUMBER(VLOOKUP($B60,Area_GDP_80_09,Seq!AE$1,FALSE)/10000),VLOOKUP($B60,Area_GDP_80_09,Seq!AE$1,FALSE)/10000,".")</f>
        <v>403341.37971222203</v>
      </c>
      <c r="BK60" s="27">
        <f>IF(ISNUMBER(VLOOKUP($B60,Area_GDP_80_09,Seq!AF$1,FALSE)/10000),VLOOKUP($B60,Area_GDP_80_09,Seq!AF$1,FALSE)/10000,".")</f>
        <v>402956.71325274935</v>
      </c>
      <c r="BL60" s="27"/>
      <c r="BM60" s="27"/>
      <c r="BN60" s="27">
        <f>CNPop!A$48</f>
        <v>5.0000000000000001E-3</v>
      </c>
      <c r="BO60" s="27">
        <f>CNPop!B$48</f>
        <v>6.0000000000000001E-3</v>
      </c>
      <c r="BP60" s="27">
        <f>CNPop!C$48</f>
        <v>6.0000000000000001E-3</v>
      </c>
      <c r="BQ60" s="27">
        <f>CNPop!D$48</f>
        <v>7.0000000000000001E-3</v>
      </c>
      <c r="BR60" s="27">
        <f>CNPop!E$48</f>
        <v>7.0000000000000001E-3</v>
      </c>
      <c r="BS60" s="27">
        <f>CNPop!F$48</f>
        <v>8.0000000000000002E-3</v>
      </c>
      <c r="BT60" s="27">
        <f>CNPop!G$48</f>
        <v>8.9999999999999993E-3</v>
      </c>
      <c r="BU60" s="27">
        <f>CNPop!H$48</f>
        <v>0.01</v>
      </c>
      <c r="BV60" s="27">
        <f>CNPop!I$48</f>
        <v>1.0999999999999999E-2</v>
      </c>
      <c r="BW60" s="27">
        <f>CNPop!J$48</f>
        <v>1.2E-2</v>
      </c>
      <c r="BX60" s="27">
        <f>CNPop!K$48</f>
        <v>1.4E-2</v>
      </c>
      <c r="BY60" s="27">
        <f>CNPop!L$48</f>
        <v>1.6E-2</v>
      </c>
      <c r="BZ60" s="27">
        <f>CNPop!M$48</f>
        <v>1.7000000000000001E-2</v>
      </c>
      <c r="CA60" s="27">
        <f>CNPop!N$48</f>
        <v>1.9E-2</v>
      </c>
      <c r="CB60" s="27">
        <f>CNPop!O$48</f>
        <v>2.1000000000000001E-2</v>
      </c>
      <c r="CC60" s="27">
        <f>CNPop!P$48</f>
        <v>2.3E-2</v>
      </c>
      <c r="CD60" s="27">
        <f>CNPop!Q$48</f>
        <v>2.5999999999999999E-2</v>
      </c>
      <c r="CE60" s="27">
        <f>CNPop!R$48</f>
        <v>2.8000000000000001E-2</v>
      </c>
      <c r="CF60" s="27">
        <f>CNPop!S$48</f>
        <v>0.03</v>
      </c>
      <c r="CG60" s="27">
        <f>CNPop!T$48</f>
        <v>3.3000000000000002E-2</v>
      </c>
      <c r="CH60" s="27">
        <f>CNPop!U$48</f>
        <v>3.5999999999999997E-2</v>
      </c>
      <c r="CI60" s="27">
        <f>CNPop!V$48</f>
        <v>3.9E-2</v>
      </c>
      <c r="CJ60" s="27">
        <f>CNPop!W$48</f>
        <v>4.2000000000000003E-2</v>
      </c>
      <c r="CK60" s="27">
        <f>CNPop!X$48</f>
        <v>4.4999999999999998E-2</v>
      </c>
      <c r="CL60" s="27">
        <f>CNPop!Y$48</f>
        <v>4.9000000000000002E-2</v>
      </c>
      <c r="CM60" s="27">
        <f>CNPop!Z$48</f>
        <v>5.1999999999999998E-2</v>
      </c>
      <c r="CN60" s="27">
        <f>CNPop!AA$48</f>
        <v>5.6000000000000001E-2</v>
      </c>
      <c r="CO60" s="27">
        <f>CNPop!AB$48</f>
        <v>0.06</v>
      </c>
      <c r="CP60" s="27">
        <f>CNPop!AC$48</f>
        <v>6.3E-2</v>
      </c>
      <c r="CQ60" s="27"/>
      <c r="CR60" s="27">
        <f t="shared" si="38"/>
        <v>8.1503086740656719E-2</v>
      </c>
      <c r="CS60" s="27">
        <f t="shared" si="39"/>
        <v>8.1503086740656719E-2</v>
      </c>
      <c r="CT60" s="27">
        <f t="shared" si="40"/>
        <v>8.1503086740656719E-2</v>
      </c>
      <c r="CU60" s="27">
        <f t="shared" si="41"/>
        <v>8.1503086740656719E-2</v>
      </c>
      <c r="CV60" s="27">
        <f t="shared" si="42"/>
        <v>8.1503086740656719E-2</v>
      </c>
      <c r="CW60" s="27">
        <f t="shared" si="43"/>
        <v>8.1503086740656719E-2</v>
      </c>
      <c r="CX60" s="27">
        <f t="shared" si="44"/>
        <v>8.1503086740656719E-2</v>
      </c>
      <c r="CY60" s="27">
        <f t="shared" si="45"/>
        <v>8.1503086740656719E-2</v>
      </c>
      <c r="CZ60" s="27">
        <f t="shared" si="46"/>
        <v>8.1503086740656719E-2</v>
      </c>
      <c r="DA60" s="27">
        <f t="shared" si="47"/>
        <v>8.1503086740656719E-2</v>
      </c>
      <c r="DB60" s="27">
        <f t="shared" si="48"/>
        <v>8.1503086740656719E-2</v>
      </c>
      <c r="DC60" s="27">
        <f t="shared" si="49"/>
        <v>8.1503086740656719E-2</v>
      </c>
      <c r="DD60" s="27">
        <f t="shared" si="50"/>
        <v>8.4594591878525138E-2</v>
      </c>
      <c r="DE60" s="27">
        <f t="shared" si="51"/>
        <v>8.4594591878525138E-2</v>
      </c>
      <c r="DF60" s="27">
        <f t="shared" si="52"/>
        <v>8.4594591878525138E-2</v>
      </c>
      <c r="DG60" s="27">
        <f t="shared" si="53"/>
        <v>8.4594591878525138E-2</v>
      </c>
      <c r="DH60" s="27">
        <f t="shared" si="54"/>
        <v>8.4594591878525138E-2</v>
      </c>
      <c r="DI60" s="27">
        <f t="shared" si="55"/>
        <v>8.4594591878525138E-2</v>
      </c>
      <c r="DJ60" s="27">
        <f t="shared" si="56"/>
        <v>8.4594591878525138E-2</v>
      </c>
      <c r="DK60" s="27">
        <f t="shared" si="57"/>
        <v>8.5113636059591768E-2</v>
      </c>
      <c r="DL60" s="27">
        <f t="shared" si="58"/>
        <v>8.5563354157437294E-2</v>
      </c>
      <c r="DM60" s="27">
        <f t="shared" si="59"/>
        <v>8.6009196053350681E-2</v>
      </c>
      <c r="DN60" s="27">
        <f t="shared" si="60"/>
        <v>8.6470383845577314E-2</v>
      </c>
      <c r="DO60" s="27">
        <f t="shared" si="61"/>
        <v>8.6901190862325298E-2</v>
      </c>
      <c r="DP60" s="27">
        <f t="shared" si="62"/>
        <v>8.7293487101485226E-2</v>
      </c>
      <c r="DQ60" s="27">
        <f t="shared" si="63"/>
        <v>8.7645736233684657E-2</v>
      </c>
      <c r="DR60" s="27">
        <f t="shared" si="64"/>
        <v>8.7969025532728257E-2</v>
      </c>
      <c r="DS60" s="27">
        <f t="shared" si="65"/>
        <v>8.8260380342406131E-2</v>
      </c>
      <c r="DT60" s="27">
        <f t="shared" si="36"/>
        <v>8.8503725444432066E-2</v>
      </c>
      <c r="DU60" s="27" t="e">
        <f>IF(ISNA(VLOOKUP(CONCATENATE($B60,".SP.TER.TOTL.IN"),Area_pop_80_09,Seq!B$1,FALSE)),".",VLOOKUP(CONCATENATE($B60,".SP.TER.TOTL.IN"),Area_pop_80_09,Seq!B$1,FALSE)/VLOOKUP(CONCATENATE($B60,".SP.POP.TOTL"),Area_pop_80_09,Seq!B$1,FALSE))</f>
        <v>#VALUE!</v>
      </c>
      <c r="DV60" s="27" t="e">
        <f>IF(ISNA(VLOOKUP(CONCATENATE($B60,".SP.TER.TOTL.IN"),Area_pop_80_09,Seq!C$1,FALSE)),".",VLOOKUP(CONCATENATE($B60,".SP.TER.TOTL.IN"),Area_pop_80_09,Seq!C$1,FALSE)/VLOOKUP(CONCATENATE($B60,".SP.POP.TOTL"),Area_pop_80_09,Seq!C$1,FALSE))</f>
        <v>#VALUE!</v>
      </c>
      <c r="DW60" s="27" t="e">
        <f>IF(ISNA(VLOOKUP(CONCATENATE($B60,".SP.TER.TOTL.IN"),Area_pop_80_09,Seq!D$1,FALSE)),".",VLOOKUP(CONCATENATE($B60,".SP.TER.TOTL.IN"),Area_pop_80_09,Seq!D$1,FALSE)/VLOOKUP(CONCATENATE($B60,".SP.POP.TOTL"),Area_pop_80_09,Seq!D$1,FALSE))</f>
        <v>#VALUE!</v>
      </c>
      <c r="DX60" s="27" t="e">
        <f>IF(ISNA(VLOOKUP(CONCATENATE($B60,".SP.TER.TOTL.IN"),Area_pop_80_09,Seq!E$1,FALSE)),".",VLOOKUP(CONCATENATE($B60,".SP.TER.TOTL.IN"),Area_pop_80_09,Seq!E$1,FALSE)/VLOOKUP(CONCATENATE($B60,".SP.POP.TOTL"),Area_pop_80_09,Seq!E$1,FALSE))</f>
        <v>#VALUE!</v>
      </c>
      <c r="DY60" s="27" t="e">
        <f>IF(ISNA(VLOOKUP(CONCATENATE($B60,".SP.TER.TOTL.IN"),Area_pop_80_09,Seq!F$1,FALSE)),".",VLOOKUP(CONCATENATE($B60,".SP.TER.TOTL.IN"),Area_pop_80_09,Seq!F$1,FALSE)/VLOOKUP(CONCATENATE($B60,".SP.POP.TOTL"),Area_pop_80_09,Seq!F$1,FALSE))</f>
        <v>#VALUE!</v>
      </c>
      <c r="DZ60" s="27" t="e">
        <f>IF(ISNA(VLOOKUP(CONCATENATE($B60,".SP.TER.TOTL.IN"),Area_pop_80_09,Seq!G$1,FALSE)),".",VLOOKUP(CONCATENATE($B60,".SP.TER.TOTL.IN"),Area_pop_80_09,Seq!G$1,FALSE)/VLOOKUP(CONCATENATE($B60,".SP.POP.TOTL"),Area_pop_80_09,Seq!G$1,FALSE))</f>
        <v>#VALUE!</v>
      </c>
      <c r="EA60" s="27" t="e">
        <f>IF(ISNA(VLOOKUP(CONCATENATE($B60,".SP.TER.TOTL.IN"),Area_pop_80_09,Seq!H$1,FALSE)),".",VLOOKUP(CONCATENATE($B60,".SP.TER.TOTL.IN"),Area_pop_80_09,Seq!H$1,FALSE)/VLOOKUP(CONCATENATE($B60,".SP.POP.TOTL"),Area_pop_80_09,Seq!H$1,FALSE))</f>
        <v>#VALUE!</v>
      </c>
      <c r="EB60" s="27" t="e">
        <f>IF(ISNA(VLOOKUP(CONCATENATE($B60,".SP.TER.TOTL.IN"),Area_pop_80_09,Seq!I$1,FALSE)),".",VLOOKUP(CONCATENATE($B60,".SP.TER.TOTL.IN"),Area_pop_80_09,Seq!I$1,FALSE)/VLOOKUP(CONCATENATE($B60,".SP.POP.TOTL"),Area_pop_80_09,Seq!I$1,FALSE))</f>
        <v>#VALUE!</v>
      </c>
      <c r="EC60" s="27" t="e">
        <f>IF(ISNA(VLOOKUP(CONCATENATE($B60,".SP.TER.TOTL.IN"),Area_pop_80_09,Seq!J$1,FALSE)),".",VLOOKUP(CONCATENATE($B60,".SP.TER.TOTL.IN"),Area_pop_80_09,Seq!J$1,FALSE)/VLOOKUP(CONCATENATE($B60,".SP.POP.TOTL"),Area_pop_80_09,Seq!J$1,FALSE))</f>
        <v>#VALUE!</v>
      </c>
      <c r="ED60" s="27" t="e">
        <f>IF(ISNA(VLOOKUP(CONCATENATE($B60,".SP.TER.TOTL.IN"),Area_pop_80_09,Seq!K$1,FALSE)),".",VLOOKUP(CONCATENATE($B60,".SP.TER.TOTL.IN"),Area_pop_80_09,Seq!K$1,FALSE)/VLOOKUP(CONCATENATE($B60,".SP.POP.TOTL"),Area_pop_80_09,Seq!K$1,FALSE))</f>
        <v>#VALUE!</v>
      </c>
      <c r="EE60" s="27" t="e">
        <f>IF(ISNA(VLOOKUP(CONCATENATE($B60,".SP.TER.TOTL.IN"),Area_pop_80_09,Seq!L$1,FALSE)),".",VLOOKUP(CONCATENATE($B60,".SP.TER.TOTL.IN"),Area_pop_80_09,Seq!L$1,FALSE)/VLOOKUP(CONCATENATE($B60,".SP.POP.TOTL"),Area_pop_80_09,Seq!L$1,FALSE))</f>
        <v>#VALUE!</v>
      </c>
      <c r="EF60" s="27">
        <f>IF(ISNA(VLOOKUP(CONCATENATE($B60,".SP.TER.TOTL.IN"),Area_pop_80_09,Seq!M$1,FALSE)),".",VLOOKUP(CONCATENATE($B60,".SP.TER.TOTL.IN"),Area_pop_80_09,Seq!M$1,FALSE)/VLOOKUP(CONCATENATE($B60,".SP.POP.TOTL"),Area_pop_80_09,Seq!M$1,FALSE))</f>
        <v>8.1503086740656719E-2</v>
      </c>
      <c r="EG60" s="27" t="e">
        <f>IF(ISNA(VLOOKUP(CONCATENATE($B60,".SP.TER.TOTL.IN"),Area_pop_80_09,Seq!N$1,FALSE)),".",VLOOKUP(CONCATENATE($B60,".SP.TER.TOTL.IN"),Area_pop_80_09,Seq!N$1,FALSE)/VLOOKUP(CONCATENATE($B60,".SP.POP.TOTL"),Area_pop_80_09,Seq!N$1,FALSE))</f>
        <v>#VALUE!</v>
      </c>
      <c r="EH60" s="27" t="e">
        <f>IF(ISNA(VLOOKUP(CONCATENATE($B60,".SP.TER.TOTL.IN"),Area_pop_80_09,Seq!O$1,FALSE)),".",VLOOKUP(CONCATENATE($B60,".SP.TER.TOTL.IN"),Area_pop_80_09,Seq!O$1,FALSE)/VLOOKUP(CONCATENATE($B60,".SP.POP.TOTL"),Area_pop_80_09,Seq!O$1,FALSE))</f>
        <v>#VALUE!</v>
      </c>
      <c r="EI60" s="27" t="e">
        <f>IF(ISNA(VLOOKUP(CONCATENATE($B60,".SP.TER.TOTL.IN"),Area_pop_80_09,Seq!P$1,FALSE)),".",VLOOKUP(CONCATENATE($B60,".SP.TER.TOTL.IN"),Area_pop_80_09,Seq!P$1,FALSE)/VLOOKUP(CONCATENATE($B60,".SP.POP.TOTL"),Area_pop_80_09,Seq!P$1,FALSE))</f>
        <v>#VALUE!</v>
      </c>
      <c r="EJ60" s="27" t="e">
        <f>IF(ISNA(VLOOKUP(CONCATENATE($B60,".SP.TER.TOTL.IN"),Area_pop_80_09,Seq!Q$1,FALSE)),".",VLOOKUP(CONCATENATE($B60,".SP.TER.TOTL.IN"),Area_pop_80_09,Seq!Q$1,FALSE)/VLOOKUP(CONCATENATE($B60,".SP.POP.TOTL"),Area_pop_80_09,Seq!Q$1,FALSE))</f>
        <v>#VALUE!</v>
      </c>
      <c r="EK60" s="27" t="e">
        <f>IF(ISNA(VLOOKUP(CONCATENATE($B60,".SP.TER.TOTL.IN"),Area_pop_80_09,Seq!R$1,FALSE)),".",VLOOKUP(CONCATENATE($B60,".SP.TER.TOTL.IN"),Area_pop_80_09,Seq!R$1,FALSE)/VLOOKUP(CONCATENATE($B60,".SP.POP.TOTL"),Area_pop_80_09,Seq!R$1,FALSE))</f>
        <v>#VALUE!</v>
      </c>
      <c r="EL60" s="27" t="e">
        <f>IF(ISNA(VLOOKUP(CONCATENATE($B60,".SP.TER.TOTL.IN"),Area_pop_80_09,Seq!S$1,FALSE)),".",VLOOKUP(CONCATENATE($B60,".SP.TER.TOTL.IN"),Area_pop_80_09,Seq!S$1,FALSE)/VLOOKUP(CONCATENATE($B60,".SP.POP.TOTL"),Area_pop_80_09,Seq!S$1,FALSE))</f>
        <v>#VALUE!</v>
      </c>
      <c r="EM60" s="27">
        <f>IF(ISNA(VLOOKUP(CONCATENATE($B60,".SP.TER.TOTL.IN"),Area_pop_80_09,Seq!T$1,FALSE)),".",VLOOKUP(CONCATENATE($B60,".SP.TER.TOTL.IN"),Area_pop_80_09,Seq!T$1,FALSE)/VLOOKUP(CONCATENATE($B60,".SP.POP.TOTL"),Area_pop_80_09,Seq!T$1,FALSE))</f>
        <v>8.4594591878525138E-2</v>
      </c>
      <c r="EN60" s="27">
        <f>IF(ISNA(VLOOKUP(CONCATENATE($B60,".SP.TER.TOTL.IN"),Area_pop_80_09,Seq!U$1,FALSE)),".",VLOOKUP(CONCATENATE($B60,".SP.TER.TOTL.IN"),Area_pop_80_09,Seq!U$1,FALSE)/VLOOKUP(CONCATENATE($B60,".SP.POP.TOTL"),Area_pop_80_09,Seq!U$1,FALSE))</f>
        <v>8.5113636059591768E-2</v>
      </c>
      <c r="EO60" s="27">
        <f>IF(ISNA(VLOOKUP(CONCATENATE($B60,".SP.TER.TOTL.IN"),Area_pop_80_09,Seq!V$1,FALSE)),".",VLOOKUP(CONCATENATE($B60,".SP.TER.TOTL.IN"),Area_pop_80_09,Seq!V$1,FALSE)/VLOOKUP(CONCATENATE($B60,".SP.POP.TOTL"),Area_pop_80_09,Seq!V$1,FALSE))</f>
        <v>8.5563354157437294E-2</v>
      </c>
      <c r="EP60" s="27">
        <f>IF(ISNA(VLOOKUP(CONCATENATE($B60,".SP.TER.TOTL.IN"),Area_pop_80_09,Seq!W$1,FALSE)),".",VLOOKUP(CONCATENATE($B60,".SP.TER.TOTL.IN"),Area_pop_80_09,Seq!W$1,FALSE)/VLOOKUP(CONCATENATE($B60,".SP.POP.TOTL"),Area_pop_80_09,Seq!W$1,FALSE))</f>
        <v>8.6009196053350681E-2</v>
      </c>
      <c r="EQ60" s="27">
        <f>IF(ISNA(VLOOKUP(CONCATENATE($B60,".SP.TER.TOTL.IN"),Area_pop_80_09,Seq!X$1,FALSE)),".",VLOOKUP(CONCATENATE($B60,".SP.TER.TOTL.IN"),Area_pop_80_09,Seq!X$1,FALSE)/VLOOKUP(CONCATENATE($B60,".SP.POP.TOTL"),Area_pop_80_09,Seq!X$1,FALSE))</f>
        <v>8.6470383845577314E-2</v>
      </c>
      <c r="ER60" s="27">
        <f>IF(ISNA(VLOOKUP(CONCATENATE($B60,".SP.TER.TOTL.IN"),Area_pop_80_09,Seq!Y$1,FALSE)),".",VLOOKUP(CONCATENATE($B60,".SP.TER.TOTL.IN"),Area_pop_80_09,Seq!Y$1,FALSE)/VLOOKUP(CONCATENATE($B60,".SP.POP.TOTL"),Area_pop_80_09,Seq!Y$1,FALSE))</f>
        <v>8.6901190862325298E-2</v>
      </c>
      <c r="ES60" s="27">
        <f>IF(ISNA(VLOOKUP(CONCATENATE($B60,".SP.TER.TOTL.IN"),Area_pop_80_09,Seq!Z$1,FALSE)),".",VLOOKUP(CONCATENATE($B60,".SP.TER.TOTL.IN"),Area_pop_80_09,Seq!Z$1,FALSE)/VLOOKUP(CONCATENATE($B60,".SP.POP.TOTL"),Area_pop_80_09,Seq!Z$1,FALSE))</f>
        <v>8.7293487101485226E-2</v>
      </c>
      <c r="ET60" s="27">
        <f>IF(ISNA(VLOOKUP(CONCATENATE($B60,".SP.TER.TOTL.IN"),Area_pop_80_09,Seq!AA$1,FALSE)),".",VLOOKUP(CONCATENATE($B60,".SP.TER.TOTL.IN"),Area_pop_80_09,Seq!AA$1,FALSE)/VLOOKUP(CONCATENATE($B60,".SP.POP.TOTL"),Area_pop_80_09,Seq!AA$1,FALSE))</f>
        <v>8.7645736233684657E-2</v>
      </c>
      <c r="EU60" s="27">
        <f>IF(ISNA(VLOOKUP(CONCATENATE($B60,".SP.TER.TOTL.IN"),Area_pop_80_09,Seq!AB$1,FALSE)),".",VLOOKUP(CONCATENATE($B60,".SP.TER.TOTL.IN"),Area_pop_80_09,Seq!AB$1,FALSE)/VLOOKUP(CONCATENATE($B60,".SP.POP.TOTL"),Area_pop_80_09,Seq!AB$1,FALSE))</f>
        <v>8.7969025532728257E-2</v>
      </c>
      <c r="EV60" s="27">
        <f>IF(ISNA(VLOOKUP(CONCATENATE($B60,".SP.TER.TOTL.IN"),Area_pop_80_09,Seq!AC$1,FALSE)),".",VLOOKUP(CONCATENATE($B60,".SP.TER.TOTL.IN"),Area_pop_80_09,Seq!AC$1,FALSE)/VLOOKUP(CONCATENATE($B60,".SP.POP.TOTL"),Area_pop_80_09,Seq!AC$1,FALSE))</f>
        <v>8.8260380342406131E-2</v>
      </c>
      <c r="EW60" s="27">
        <f>IF(ISNA(VLOOKUP(CONCATENATE($B60,".SP.TER.TOTL.IN"),Area_pop_80_09,Seq!AD$1,FALSE)),".",VLOOKUP(CONCATENATE($B60,".SP.TER.TOTL.IN"),Area_pop_80_09,Seq!AD$1,FALSE)/VLOOKUP(CONCATENATE($B60,".SP.POP.TOTL"),Area_pop_80_09,Seq!AD$1,FALSE))</f>
        <v>8.8503725444432066E-2</v>
      </c>
      <c r="EX60" s="27"/>
      <c r="EY60" s="27"/>
      <c r="EZ60" s="27" t="str">
        <f t="shared" si="66"/>
        <v>.</v>
      </c>
      <c r="FA60" s="27" t="str">
        <f t="shared" si="67"/>
        <v>.</v>
      </c>
      <c r="FB60" s="27" t="str">
        <f t="shared" si="37"/>
        <v>.</v>
      </c>
      <c r="FC60" s="9" t="str">
        <f>IF(VLOOKUP($B60,EM_80!$B$1:$C$201,2,FALSE)&gt;0,VLOOKUP($B60,EM_80!$B$1:$C$201,2,FALSE),".")</f>
        <v>.</v>
      </c>
      <c r="FD60" s="9" t="str">
        <f t="shared" si="68"/>
        <v>.</v>
      </c>
      <c r="FE60" s="9" t="str">
        <f t="shared" si="32"/>
        <v>.</v>
      </c>
      <c r="FF60">
        <f t="shared" si="69"/>
        <v>4628485</v>
      </c>
      <c r="FG60">
        <f t="shared" si="70"/>
        <v>6147054</v>
      </c>
      <c r="FH60">
        <f t="shared" si="71"/>
        <v>8383554</v>
      </c>
      <c r="FJ60" s="9" t="str">
        <f>IF(ISNA(VLOOKUP($B60,Area_EM_90,Seq!C$1,FALSE)),".",VLOOKUP($B60,Area_EM_90,Seq!C$1,FALSE))</f>
        <v>.</v>
      </c>
      <c r="FK60" s="9" t="str">
        <f>IF(ISNA(VLOOKUP($B60,Area_EM_90,Seq!D$1,FALSE)),".",VLOOKUP($B60,Area_EM_90,Seq!D$1,FALSE))</f>
        <v>.</v>
      </c>
      <c r="FL60" s="9" t="str">
        <f>IF(ISNA(VLOOKUP($B60,Area_EM_90,Seq!E$1,FALSE)),".",VLOOKUP($B60,Area_EM_90,Seq!E$1,FALSE))</f>
        <v>.</v>
      </c>
      <c r="FM60" s="9" t="str">
        <f>IF(ISNA(VLOOKUP($B60,Area_EM_90,Seq!F$1,FALSE)),".",VLOOKUP($B60,Area_EM_90,Seq!F$1,FALSE))</f>
        <v>.</v>
      </c>
      <c r="FN60" s="9" t="str">
        <f>IF(ISNA(VLOOKUP($B60,Area_EM_90,Seq!G$1,FALSE)),".",VLOOKUP($B60,Area_EM_90,Seq!G$1,FALSE))</f>
        <v>.</v>
      </c>
      <c r="FO60" s="9" t="str">
        <f>IF(ISNA(VLOOKUP($B60,Area_EM_90,Seq!H$1,FALSE)),".",VLOOKUP($B60,Area_EM_90,Seq!H$1,FALSE))</f>
        <v>.</v>
      </c>
      <c r="FP60" s="9" t="str">
        <f>IF(ISNA(VLOOKUP($B60,Area_EM_90,Seq!I$1,FALSE)),".",VLOOKUP($B60,Area_EM_90,Seq!I$1,FALSE))</f>
        <v>.</v>
      </c>
      <c r="FQ60" s="9" t="str">
        <f>IF(ISNA(VLOOKUP($B60,Area_EM_90,Seq!J$1,FALSE)),".",VLOOKUP($B60,Area_EM_90,Seq!J$1,FALSE))</f>
        <v>.</v>
      </c>
      <c r="FR60" s="9" t="str">
        <f>IF(ISNA(VLOOKUP($B60,Area_EM_00,Seq!C$1,FALSE)),".",VLOOKUP($B60,Area_EM_00,Seq!C$1,FALSE))</f>
        <v>.</v>
      </c>
      <c r="FS60" s="9" t="str">
        <f>IF(ISNA(VLOOKUP($B60,Area_EM_00,Seq!D$1,FALSE)),".",VLOOKUP($B60,Area_EM_00,Seq!D$1,FALSE))</f>
        <v>.</v>
      </c>
      <c r="FT60" s="9" t="str">
        <f>IF(ISNA(VLOOKUP($B60,Area_EM_00,Seq!E$1,FALSE)),".",VLOOKUP($B60,Area_EM_00,Seq!E$1,FALSE))</f>
        <v>.</v>
      </c>
      <c r="FU60" s="9" t="str">
        <f>IF(ISNA(VLOOKUP($B60,Area_EM_00,Seq!F$1,FALSE)),".",VLOOKUP($B60,Area_EM_00,Seq!F$1,FALSE))</f>
        <v>.</v>
      </c>
      <c r="FV60" s="9" t="str">
        <f>IF(ISNA(VLOOKUP($B60,Area_EM_00,Seq!G$1,FALSE)),".",VLOOKUP($B60,Area_EM_00,Seq!G$1,FALSE))</f>
        <v>.</v>
      </c>
      <c r="FW60" s="9" t="str">
        <f>IF(ISNA(VLOOKUP($B60,Area_EM_00,Seq!H$1,FALSE)),".",VLOOKUP($B60,Area_EM_00,Seq!H$1,FALSE))</f>
        <v>.</v>
      </c>
      <c r="FX60" s="9" t="str">
        <f>IF(ISNA(VLOOKUP($B60,Area_EM_00,Seq!I$1,FALSE)),".",VLOOKUP($B60,Area_EM_00,Seq!I$1,FALSE))</f>
        <v>.</v>
      </c>
      <c r="FY60" s="9" t="str">
        <f>IF(ISNA(VLOOKUP($B60,Area_EM_00,Seq!J$1,FALSE)),".",VLOOKUP($B60,Area_EM_00,Seq!J$1,FALSE))</f>
        <v>.</v>
      </c>
      <c r="GA60" s="27"/>
    </row>
    <row r="61" spans="1:183">
      <c r="A61" s="25" t="s">
        <v>2811</v>
      </c>
      <c r="B61" s="26" t="str">
        <f t="shared" si="0"/>
        <v>GuineaBissau</v>
      </c>
      <c r="C61" s="27">
        <f>GDP!C$42/10000</f>
        <v>18294194.281532999</v>
      </c>
      <c r="D61" s="27">
        <f>GDP!D$42/10000</f>
        <v>19245492.3841727</v>
      </c>
      <c r="E61" s="27">
        <f>GDP!E$42/10000</f>
        <v>20996832.1911324</v>
      </c>
      <c r="F61" s="27">
        <f>GDP!F$42/10000</f>
        <v>23285486.8999658</v>
      </c>
      <c r="G61" s="27">
        <f>GDP!G$42/10000</f>
        <v>26824880.9087606</v>
      </c>
      <c r="H61" s="27">
        <f>GDP!H$42/10000</f>
        <v>30446239.831443299</v>
      </c>
      <c r="I61" s="27">
        <f>GDP!I$42/10000</f>
        <v>33125508.936610304</v>
      </c>
      <c r="J61" s="27">
        <f>GDP!J$42/10000</f>
        <v>36968067.973257102</v>
      </c>
      <c r="K61" s="27">
        <f>GDP!K$42/10000</f>
        <v>41145459.654235199</v>
      </c>
      <c r="L61" s="27">
        <f>GDP!L$42/10000</f>
        <v>42832423.5000588</v>
      </c>
      <c r="M61" s="27">
        <f>GDP!M$42/10000</f>
        <v>44460055.593061104</v>
      </c>
      <c r="N61" s="27">
        <f>GDP!N$42/10000</f>
        <v>48550380.707622699</v>
      </c>
      <c r="O61" s="27">
        <f>GDP!O$42/10000</f>
        <v>55444534.768105105</v>
      </c>
      <c r="P61" s="27">
        <f>GDP!P$42/10000</f>
        <v>63206769.635639794</v>
      </c>
      <c r="Q61" s="27">
        <f>GDP!Q$42/10000</f>
        <v>71486856.457908601</v>
      </c>
      <c r="R61" s="27">
        <f>GDP!R$42/10000</f>
        <v>79278923.811820701</v>
      </c>
      <c r="S61" s="27">
        <f>GDP!S$42/10000</f>
        <v>87206816.193002701</v>
      </c>
      <c r="T61" s="27">
        <f>GDP!T$42/10000</f>
        <v>95317050.098951995</v>
      </c>
      <c r="U61" s="27">
        <f>GDP!U$42/10000</f>
        <v>102751780.00667</v>
      </c>
      <c r="V61" s="27">
        <f>GDP!V$42/10000</f>
        <v>110560915.287177</v>
      </c>
      <c r="W61" s="27">
        <f>GDP!W$42/10000</f>
        <v>119848032.17129999</v>
      </c>
      <c r="X61" s="27">
        <f>GDP!X$42/10000</f>
        <v>129795418.841518</v>
      </c>
      <c r="Y61" s="27">
        <f>GDP!Y$42/10000</f>
        <v>141606801.95609599</v>
      </c>
      <c r="Z61" s="27">
        <f>GDP!Z$42/10000</f>
        <v>155767482.15170601</v>
      </c>
      <c r="AA61" s="27">
        <f>GDP!AA$42/10000</f>
        <v>171499997.84902799</v>
      </c>
      <c r="AB61" s="27">
        <f>GDP!AB$42/10000</f>
        <v>189335997.62532699</v>
      </c>
      <c r="AC61" s="27">
        <f>GDP!AC$42/10000</f>
        <v>211298973.34986499</v>
      </c>
      <c r="AD61" s="27">
        <f>GDP!AD$42/10000</f>
        <v>238767839.88534701</v>
      </c>
      <c r="AE61" s="27">
        <f>GDP!AE$42/10000</f>
        <v>260256945.47502899</v>
      </c>
      <c r="AF61" s="27">
        <f>GDP!AF$42/10000</f>
        <v>293754553.91439533</v>
      </c>
      <c r="AG61" s="27"/>
      <c r="AH61" s="27">
        <f>IF(ISNUMBER(VLOOKUP($B61,Area_GDP_80_09,Seq!C$1,FALSE)/10000),VLOOKUP($B61,Area_GDP_80_09,Seq!C$1,FALSE)/10000,".")</f>
        <v>11454.3576340242</v>
      </c>
      <c r="AI61" s="27">
        <f>IF(ISNUMBER(VLOOKUP($B61,Area_GDP_80_09,Seq!D$1,FALSE)/10000),VLOOKUP($B61,Area_GDP_80_09,Seq!D$1,FALSE)/10000,".")</f>
        <v>13535.331276512599</v>
      </c>
      <c r="AJ61" s="27">
        <f>IF(ISNUMBER(VLOOKUP($B61,Area_GDP_80_09,Seq!E$1,FALSE)/10000),VLOOKUP($B61,Area_GDP_80_09,Seq!E$1,FALSE)/10000,".")</f>
        <v>14103.8263087383</v>
      </c>
      <c r="AK61" s="27">
        <f>IF(ISNUMBER(VLOOKUP($B61,Area_GDP_80_09,Seq!F$1,FALSE)/10000),VLOOKUP($B61,Area_GDP_80_09,Seq!F$1,FALSE)/10000,".")</f>
        <v>13624.537753472099</v>
      </c>
      <c r="AL61" s="27">
        <f>IF(ISNUMBER(VLOOKUP($B61,Area_GDP_80_09,Seq!G$1,FALSE)/10000),VLOOKUP($B61,Area_GDP_80_09,Seq!G$1,FALSE)/10000,".")</f>
        <v>14865.627281198998</v>
      </c>
      <c r="AM61" s="27">
        <f>IF(ISNUMBER(VLOOKUP($B61,Area_GDP_80_09,Seq!H$1,FALSE)/10000),VLOOKUP($B61,Area_GDP_80_09,Seq!H$1,FALSE)/10000,".")</f>
        <v>15485.002584508202</v>
      </c>
      <c r="AN61" s="27">
        <f>IF(ISNUMBER(VLOOKUP($B61,Area_GDP_80_09,Seq!I$1,FALSE)/10000),VLOOKUP($B61,Area_GDP_80_09,Seq!I$1,FALSE)/10000,".")</f>
        <v>15362.075259339201</v>
      </c>
      <c r="AO61" s="27">
        <f>IF(ISNUMBER(VLOOKUP($B61,Area_GDP_80_09,Seq!J$1,FALSE)/10000),VLOOKUP($B61,Area_GDP_80_09,Seq!J$1,FALSE)/10000,".")</f>
        <v>15807.575441859999</v>
      </c>
      <c r="AP61" s="27">
        <f>IF(ISNUMBER(VLOOKUP($B61,Area_GDP_80_09,Seq!K$1,FALSE)/10000),VLOOKUP($B61,Area_GDP_80_09,Seq!K$1,FALSE)/10000,".")</f>
        <v>16534.7239121856</v>
      </c>
      <c r="AQ61" s="27">
        <f>IF(ISNUMBER(VLOOKUP($B61,Area_GDP_80_09,Seq!L$1,FALSE)/10000),VLOOKUP($B61,Area_GDP_80_09,Seq!L$1,FALSE)/10000,".")</f>
        <v>17543.342070828901</v>
      </c>
      <c r="AR61" s="27">
        <f>IF(ISNUMBER(VLOOKUP($B61,Area_GDP_80_09,Seq!M$1,FALSE)/10000),VLOOKUP($B61,Area_GDP_80_09,Seq!M$1,FALSE)/10000,".")</f>
        <v>18613.4859371495</v>
      </c>
      <c r="AS61" s="27">
        <f>IF(ISNUMBER(VLOOKUP($B61,Area_GDP_80_09,Seq!N$1,FALSE)/10000),VLOOKUP($B61,Area_GDP_80_09,Seq!N$1,FALSE)/10000,".")</f>
        <v>19562.7737199441</v>
      </c>
      <c r="AT61" s="27">
        <f>IF(ISNUMBER(VLOOKUP($B61,Area_GDP_80_09,Seq!O$1,FALSE)/10000),VLOOKUP($B61,Area_GDP_80_09,Seq!O$1,FALSE)/10000,".")</f>
        <v>19777.964230863501</v>
      </c>
      <c r="AU61" s="27">
        <f>IF(ISNUMBER(VLOOKUP($B61,Area_GDP_80_09,Seq!P$1,FALSE)/10000),VLOOKUP($B61,Area_GDP_80_09,Seq!P$1,FALSE)/10000,".")</f>
        <v>20193.301479711601</v>
      </c>
      <c r="AV61" s="27">
        <f>IF(ISNUMBER(VLOOKUP($B61,Area_GDP_80_09,Seq!Q$1,FALSE)/10000),VLOOKUP($B61,Area_GDP_80_09,Seq!Q$1,FALSE)/10000,".")</f>
        <v>20839.487127062403</v>
      </c>
      <c r="AW61" s="27">
        <f>IF(ISNUMBER(VLOOKUP($B61,Area_GDP_80_09,Seq!R$1,FALSE)/10000),VLOOKUP($B61,Area_GDP_80_09,Seq!R$1,FALSE)/10000,".")</f>
        <v>21756.4245606531</v>
      </c>
      <c r="AX61" s="27">
        <f>IF(ISNUMBER(VLOOKUP($B61,Area_GDP_80_09,Seq!S$1,FALSE)/10000),VLOOKUP($B61,Area_GDP_80_09,Seq!S$1,FALSE)/10000,".")</f>
        <v>24280.169809688898</v>
      </c>
      <c r="AY61" s="27">
        <f>IF(ISNUMBER(VLOOKUP($B61,Area_GDP_80_09,Seq!T$1,FALSE)/10000),VLOOKUP($B61,Area_GDP_80_09,Seq!T$1,FALSE)/10000,".")</f>
        <v>25858.380847318698</v>
      </c>
      <c r="AZ61" s="27">
        <f>IF(ISNUMBER(VLOOKUP($B61,Area_GDP_80_09,Seq!U$1,FALSE)/10000),VLOOKUP($B61,Area_GDP_80_09,Seq!U$1,FALSE)/10000,".")</f>
        <v>18592.1810694017</v>
      </c>
      <c r="BA61" s="27">
        <f>IF(ISNUMBER(VLOOKUP($B61,Area_GDP_80_09,Seq!V$1,FALSE)/10000),VLOOKUP($B61,Area_GDP_80_09,Seq!V$1,FALSE)/10000,".")</f>
        <v>20042.371192815102</v>
      </c>
      <c r="BB61" s="27">
        <f>IF(ISNUMBER(VLOOKUP($B61,Area_GDP_80_09,Seq!W$1,FALSE)/10000),VLOOKUP($B61,Area_GDP_80_09,Seq!W$1,FALSE)/10000,".")</f>
        <v>21545.549032276202</v>
      </c>
      <c r="BC61" s="27">
        <f>IF(ISNUMBER(VLOOKUP($B61,Area_GDP_80_09,Seq!X$1,FALSE)/10000),VLOOKUP($B61,Area_GDP_80_09,Seq!X$1,FALSE)/10000,".")</f>
        <v>21588.6401303407</v>
      </c>
      <c r="BD61" s="27">
        <f>IF(ISNUMBER(VLOOKUP($B61,Area_GDP_80_09,Seq!Y$1,FALSE)/10000),VLOOKUP($B61,Area_GDP_80_09,Seq!Y$1,FALSE)/10000,".")</f>
        <v>20055.846681086503</v>
      </c>
      <c r="BE61" s="27">
        <f>IF(ISNUMBER(VLOOKUP($B61,Area_GDP_80_09,Seq!Z$1,FALSE)/10000),VLOOKUP($B61,Area_GDP_80_09,Seq!Z$1,FALSE)/10000,".")</f>
        <v>19929.636842844302</v>
      </c>
      <c r="BF61" s="27">
        <f>IF(ISNUMBER(VLOOKUP($B61,Area_GDP_80_09,Seq!AA$1,FALSE)/10000),VLOOKUP($B61,Area_GDP_80_09,Seq!AA$1,FALSE)/10000,".")</f>
        <v>20371.483615832498</v>
      </c>
      <c r="BG61" s="27">
        <f>IF(ISNUMBER(VLOOKUP($B61,Area_GDP_80_09,Seq!AB$1,FALSE)/10000),VLOOKUP($B61,Area_GDP_80_09,Seq!AB$1,FALSE)/10000,".")</f>
        <v>21077.018518092398</v>
      </c>
      <c r="BH61" s="27">
        <f>IF(ISNUMBER(VLOOKUP($B61,Area_GDP_80_09,Seq!AC$1,FALSE)/10000),VLOOKUP($B61,Area_GDP_80_09,Seq!AC$1,FALSE)/10000,".")</f>
        <v>21203.480629201</v>
      </c>
      <c r="BI61" s="27">
        <f>IF(ISNUMBER(VLOOKUP($B61,Area_GDP_80_09,Seq!AD$1,FALSE)/10000),VLOOKUP($B61,Area_GDP_80_09,Seq!AD$1,FALSE)/10000,".")</f>
        <v>21776.258553828</v>
      </c>
      <c r="BJ61" s="27">
        <f>IF(ISNUMBER(VLOOKUP($B61,Area_GDP_80_09,Seq!AE$1,FALSE)/10000),VLOOKUP($B61,Area_GDP_80_09,Seq!AE$1,FALSE)/10000,".")</f>
        <v>22485.6725539361</v>
      </c>
      <c r="BK61" s="27">
        <f>IF(ISNUMBER(VLOOKUP($B61,Area_GDP_80_09,Seq!AF$1,FALSE)/10000),VLOOKUP($B61,Area_GDP_80_09,Seq!AF$1,FALSE)/10000,".")</f>
        <v>23038.755815969231</v>
      </c>
      <c r="BL61" s="27"/>
      <c r="BM61" s="27"/>
      <c r="BN61" s="27">
        <f>CNPop!A$48</f>
        <v>5.0000000000000001E-3</v>
      </c>
      <c r="BO61" s="27">
        <f>CNPop!B$48</f>
        <v>6.0000000000000001E-3</v>
      </c>
      <c r="BP61" s="27">
        <f>CNPop!C$48</f>
        <v>6.0000000000000001E-3</v>
      </c>
      <c r="BQ61" s="27">
        <f>CNPop!D$48</f>
        <v>7.0000000000000001E-3</v>
      </c>
      <c r="BR61" s="27">
        <f>CNPop!E$48</f>
        <v>7.0000000000000001E-3</v>
      </c>
      <c r="BS61" s="27">
        <f>CNPop!F$48</f>
        <v>8.0000000000000002E-3</v>
      </c>
      <c r="BT61" s="27">
        <f>CNPop!G$48</f>
        <v>8.9999999999999993E-3</v>
      </c>
      <c r="BU61" s="27">
        <f>CNPop!H$48</f>
        <v>0.01</v>
      </c>
      <c r="BV61" s="27">
        <f>CNPop!I$48</f>
        <v>1.0999999999999999E-2</v>
      </c>
      <c r="BW61" s="27">
        <f>CNPop!J$48</f>
        <v>1.2E-2</v>
      </c>
      <c r="BX61" s="27">
        <f>CNPop!K$48</f>
        <v>1.4E-2</v>
      </c>
      <c r="BY61" s="27">
        <f>CNPop!L$48</f>
        <v>1.6E-2</v>
      </c>
      <c r="BZ61" s="27">
        <f>CNPop!M$48</f>
        <v>1.7000000000000001E-2</v>
      </c>
      <c r="CA61" s="27">
        <f>CNPop!N$48</f>
        <v>1.9E-2</v>
      </c>
      <c r="CB61" s="27">
        <f>CNPop!O$48</f>
        <v>2.1000000000000001E-2</v>
      </c>
      <c r="CC61" s="27">
        <f>CNPop!P$48</f>
        <v>2.3E-2</v>
      </c>
      <c r="CD61" s="27">
        <f>CNPop!Q$48</f>
        <v>2.5999999999999999E-2</v>
      </c>
      <c r="CE61" s="27">
        <f>CNPop!R$48</f>
        <v>2.8000000000000001E-2</v>
      </c>
      <c r="CF61" s="27">
        <f>CNPop!S$48</f>
        <v>0.03</v>
      </c>
      <c r="CG61" s="27">
        <f>CNPop!T$48</f>
        <v>3.3000000000000002E-2</v>
      </c>
      <c r="CH61" s="27">
        <f>CNPop!U$48</f>
        <v>3.5999999999999997E-2</v>
      </c>
      <c r="CI61" s="27">
        <f>CNPop!V$48</f>
        <v>3.9E-2</v>
      </c>
      <c r="CJ61" s="27">
        <f>CNPop!W$48</f>
        <v>4.2000000000000003E-2</v>
      </c>
      <c r="CK61" s="27">
        <f>CNPop!X$48</f>
        <v>4.4999999999999998E-2</v>
      </c>
      <c r="CL61" s="27">
        <f>CNPop!Y$48</f>
        <v>4.9000000000000002E-2</v>
      </c>
      <c r="CM61" s="27">
        <f>CNPop!Z$48</f>
        <v>5.1999999999999998E-2</v>
      </c>
      <c r="CN61" s="27">
        <f>CNPop!AA$48</f>
        <v>5.6000000000000001E-2</v>
      </c>
      <c r="CO61" s="27">
        <f>CNPop!AB$48</f>
        <v>0.06</v>
      </c>
      <c r="CP61" s="27">
        <f>CNPop!AC$48</f>
        <v>6.3E-2</v>
      </c>
      <c r="CQ61" s="27"/>
      <c r="CR61" s="27" t="str">
        <f t="shared" si="38"/>
        <v>.</v>
      </c>
      <c r="CS61" s="27" t="str">
        <f t="shared" si="39"/>
        <v>.</v>
      </c>
      <c r="CT61" s="27" t="str">
        <f t="shared" si="40"/>
        <v>.</v>
      </c>
      <c r="CU61" s="27" t="str">
        <f t="shared" si="41"/>
        <v>.</v>
      </c>
      <c r="CV61" s="27" t="str">
        <f t="shared" si="42"/>
        <v>.</v>
      </c>
      <c r="CW61" s="27" t="str">
        <f t="shared" si="43"/>
        <v>.</v>
      </c>
      <c r="CX61" s="27" t="str">
        <f t="shared" si="44"/>
        <v>.</v>
      </c>
      <c r="CY61" s="27" t="str">
        <f t="shared" si="45"/>
        <v>.</v>
      </c>
      <c r="CZ61" s="27" t="str">
        <f t="shared" si="46"/>
        <v>.</v>
      </c>
      <c r="DA61" s="27" t="str">
        <f t="shared" si="47"/>
        <v>.</v>
      </c>
      <c r="DB61" s="27" t="str">
        <f t="shared" si="48"/>
        <v>.</v>
      </c>
      <c r="DC61" s="27" t="str">
        <f t="shared" si="49"/>
        <v>.</v>
      </c>
      <c r="DD61" s="27" t="str">
        <f t="shared" si="50"/>
        <v>.</v>
      </c>
      <c r="DE61" s="27" t="str">
        <f t="shared" si="51"/>
        <v>.</v>
      </c>
      <c r="DF61" s="27" t="str">
        <f t="shared" si="52"/>
        <v>.</v>
      </c>
      <c r="DG61" s="27" t="str">
        <f t="shared" si="53"/>
        <v>.</v>
      </c>
      <c r="DH61" s="27" t="str">
        <f t="shared" si="54"/>
        <v>.</v>
      </c>
      <c r="DI61" s="27" t="str">
        <f t="shared" si="55"/>
        <v>.</v>
      </c>
      <c r="DJ61" s="27" t="str">
        <f t="shared" si="56"/>
        <v>.</v>
      </c>
      <c r="DK61" s="27" t="str">
        <f t="shared" si="57"/>
        <v>.</v>
      </c>
      <c r="DL61" s="27" t="str">
        <f t="shared" si="58"/>
        <v>.</v>
      </c>
      <c r="DM61" s="27" t="str">
        <f t="shared" si="59"/>
        <v>.</v>
      </c>
      <c r="DN61" s="27" t="str">
        <f t="shared" si="60"/>
        <v>.</v>
      </c>
      <c r="DO61" s="27" t="str">
        <f t="shared" si="61"/>
        <v>.</v>
      </c>
      <c r="DP61" s="27" t="str">
        <f t="shared" si="62"/>
        <v>.</v>
      </c>
      <c r="DQ61" s="27" t="str">
        <f t="shared" si="63"/>
        <v>.</v>
      </c>
      <c r="DR61" s="27" t="str">
        <f t="shared" si="64"/>
        <v>.</v>
      </c>
      <c r="DS61" s="27" t="str">
        <f t="shared" si="65"/>
        <v>.</v>
      </c>
      <c r="DT61" s="27" t="str">
        <f t="shared" si="36"/>
        <v>.</v>
      </c>
      <c r="DU61" s="27" t="str">
        <f>IF(ISNA(VLOOKUP(CONCATENATE($B61,".SP.TER.TOTL.IN"),Area_pop_80_09,Seq!B$1,FALSE)),".",VLOOKUP(CONCATENATE($B61,".SP.TER.TOTL.IN"),Area_pop_80_09,Seq!B$1,FALSE)/VLOOKUP(CONCATENATE($B61,".SP.POP.TOTL"),Area_pop_80_09,Seq!B$1,FALSE))</f>
        <v>.</v>
      </c>
      <c r="DV61" s="27" t="str">
        <f>IF(ISNA(VLOOKUP(CONCATENATE($B61,".SP.TER.TOTL.IN"),Area_pop_80_09,Seq!C$1,FALSE)),".",VLOOKUP(CONCATENATE($B61,".SP.TER.TOTL.IN"),Area_pop_80_09,Seq!C$1,FALSE)/VLOOKUP(CONCATENATE($B61,".SP.POP.TOTL"),Area_pop_80_09,Seq!C$1,FALSE))</f>
        <v>.</v>
      </c>
      <c r="DW61" s="27" t="str">
        <f>IF(ISNA(VLOOKUP(CONCATENATE($B61,".SP.TER.TOTL.IN"),Area_pop_80_09,Seq!D$1,FALSE)),".",VLOOKUP(CONCATENATE($B61,".SP.TER.TOTL.IN"),Area_pop_80_09,Seq!D$1,FALSE)/VLOOKUP(CONCATENATE($B61,".SP.POP.TOTL"),Area_pop_80_09,Seq!D$1,FALSE))</f>
        <v>.</v>
      </c>
      <c r="DX61" s="27" t="str">
        <f>IF(ISNA(VLOOKUP(CONCATENATE($B61,".SP.TER.TOTL.IN"),Area_pop_80_09,Seq!E$1,FALSE)),".",VLOOKUP(CONCATENATE($B61,".SP.TER.TOTL.IN"),Area_pop_80_09,Seq!E$1,FALSE)/VLOOKUP(CONCATENATE($B61,".SP.POP.TOTL"),Area_pop_80_09,Seq!E$1,FALSE))</f>
        <v>.</v>
      </c>
      <c r="DY61" s="27" t="str">
        <f>IF(ISNA(VLOOKUP(CONCATENATE($B61,".SP.TER.TOTL.IN"),Area_pop_80_09,Seq!F$1,FALSE)),".",VLOOKUP(CONCATENATE($B61,".SP.TER.TOTL.IN"),Area_pop_80_09,Seq!F$1,FALSE)/VLOOKUP(CONCATENATE($B61,".SP.POP.TOTL"),Area_pop_80_09,Seq!F$1,FALSE))</f>
        <v>.</v>
      </c>
      <c r="DZ61" s="27" t="str">
        <f>IF(ISNA(VLOOKUP(CONCATENATE($B61,".SP.TER.TOTL.IN"),Area_pop_80_09,Seq!G$1,FALSE)),".",VLOOKUP(CONCATENATE($B61,".SP.TER.TOTL.IN"),Area_pop_80_09,Seq!G$1,FALSE)/VLOOKUP(CONCATENATE($B61,".SP.POP.TOTL"),Area_pop_80_09,Seq!G$1,FALSE))</f>
        <v>.</v>
      </c>
      <c r="EA61" s="27" t="str">
        <f>IF(ISNA(VLOOKUP(CONCATENATE($B61,".SP.TER.TOTL.IN"),Area_pop_80_09,Seq!H$1,FALSE)),".",VLOOKUP(CONCATENATE($B61,".SP.TER.TOTL.IN"),Area_pop_80_09,Seq!H$1,FALSE)/VLOOKUP(CONCATENATE($B61,".SP.POP.TOTL"),Area_pop_80_09,Seq!H$1,FALSE))</f>
        <v>.</v>
      </c>
      <c r="EB61" s="27" t="str">
        <f>IF(ISNA(VLOOKUP(CONCATENATE($B61,".SP.TER.TOTL.IN"),Area_pop_80_09,Seq!I$1,FALSE)),".",VLOOKUP(CONCATENATE($B61,".SP.TER.TOTL.IN"),Area_pop_80_09,Seq!I$1,FALSE)/VLOOKUP(CONCATENATE($B61,".SP.POP.TOTL"),Area_pop_80_09,Seq!I$1,FALSE))</f>
        <v>.</v>
      </c>
      <c r="EC61" s="27" t="str">
        <f>IF(ISNA(VLOOKUP(CONCATENATE($B61,".SP.TER.TOTL.IN"),Area_pop_80_09,Seq!J$1,FALSE)),".",VLOOKUP(CONCATENATE($B61,".SP.TER.TOTL.IN"),Area_pop_80_09,Seq!J$1,FALSE)/VLOOKUP(CONCATENATE($B61,".SP.POP.TOTL"),Area_pop_80_09,Seq!J$1,FALSE))</f>
        <v>.</v>
      </c>
      <c r="ED61" s="27" t="str">
        <f>IF(ISNA(VLOOKUP(CONCATENATE($B61,".SP.TER.TOTL.IN"),Area_pop_80_09,Seq!K$1,FALSE)),".",VLOOKUP(CONCATENATE($B61,".SP.TER.TOTL.IN"),Area_pop_80_09,Seq!K$1,FALSE)/VLOOKUP(CONCATENATE($B61,".SP.POP.TOTL"),Area_pop_80_09,Seq!K$1,FALSE))</f>
        <v>.</v>
      </c>
      <c r="EE61" s="27" t="str">
        <f>IF(ISNA(VLOOKUP(CONCATENATE($B61,".SP.TER.TOTL.IN"),Area_pop_80_09,Seq!L$1,FALSE)),".",VLOOKUP(CONCATENATE($B61,".SP.TER.TOTL.IN"),Area_pop_80_09,Seq!L$1,FALSE)/VLOOKUP(CONCATENATE($B61,".SP.POP.TOTL"),Area_pop_80_09,Seq!L$1,FALSE))</f>
        <v>.</v>
      </c>
      <c r="EF61" s="27" t="str">
        <f>IF(ISNA(VLOOKUP(CONCATENATE($B61,".SP.TER.TOTL.IN"),Area_pop_80_09,Seq!M$1,FALSE)),".",VLOOKUP(CONCATENATE($B61,".SP.TER.TOTL.IN"),Area_pop_80_09,Seq!M$1,FALSE)/VLOOKUP(CONCATENATE($B61,".SP.POP.TOTL"),Area_pop_80_09,Seq!M$1,FALSE))</f>
        <v>.</v>
      </c>
      <c r="EG61" s="27" t="str">
        <f>IF(ISNA(VLOOKUP(CONCATENATE($B61,".SP.TER.TOTL.IN"),Area_pop_80_09,Seq!N$1,FALSE)),".",VLOOKUP(CONCATENATE($B61,".SP.TER.TOTL.IN"),Area_pop_80_09,Seq!N$1,FALSE)/VLOOKUP(CONCATENATE($B61,".SP.POP.TOTL"),Area_pop_80_09,Seq!N$1,FALSE))</f>
        <v>.</v>
      </c>
      <c r="EH61" s="27" t="str">
        <f>IF(ISNA(VLOOKUP(CONCATENATE($B61,".SP.TER.TOTL.IN"),Area_pop_80_09,Seq!O$1,FALSE)),".",VLOOKUP(CONCATENATE($B61,".SP.TER.TOTL.IN"),Area_pop_80_09,Seq!O$1,FALSE)/VLOOKUP(CONCATENATE($B61,".SP.POP.TOTL"),Area_pop_80_09,Seq!O$1,FALSE))</f>
        <v>.</v>
      </c>
      <c r="EI61" s="27" t="str">
        <f>IF(ISNA(VLOOKUP(CONCATENATE($B61,".SP.TER.TOTL.IN"),Area_pop_80_09,Seq!P$1,FALSE)),".",VLOOKUP(CONCATENATE($B61,".SP.TER.TOTL.IN"),Area_pop_80_09,Seq!P$1,FALSE)/VLOOKUP(CONCATENATE($B61,".SP.POP.TOTL"),Area_pop_80_09,Seq!P$1,FALSE))</f>
        <v>.</v>
      </c>
      <c r="EJ61" s="27" t="str">
        <f>IF(ISNA(VLOOKUP(CONCATENATE($B61,".SP.TER.TOTL.IN"),Area_pop_80_09,Seq!Q$1,FALSE)),".",VLOOKUP(CONCATENATE($B61,".SP.TER.TOTL.IN"),Area_pop_80_09,Seq!Q$1,FALSE)/VLOOKUP(CONCATENATE($B61,".SP.POP.TOTL"),Area_pop_80_09,Seq!Q$1,FALSE))</f>
        <v>.</v>
      </c>
      <c r="EK61" s="27" t="str">
        <f>IF(ISNA(VLOOKUP(CONCATENATE($B61,".SP.TER.TOTL.IN"),Area_pop_80_09,Seq!R$1,FALSE)),".",VLOOKUP(CONCATENATE($B61,".SP.TER.TOTL.IN"),Area_pop_80_09,Seq!R$1,FALSE)/VLOOKUP(CONCATENATE($B61,".SP.POP.TOTL"),Area_pop_80_09,Seq!R$1,FALSE))</f>
        <v>.</v>
      </c>
      <c r="EL61" s="27" t="str">
        <f>IF(ISNA(VLOOKUP(CONCATENATE($B61,".SP.TER.TOTL.IN"),Area_pop_80_09,Seq!S$1,FALSE)),".",VLOOKUP(CONCATENATE($B61,".SP.TER.TOTL.IN"),Area_pop_80_09,Seq!S$1,FALSE)/VLOOKUP(CONCATENATE($B61,".SP.POP.TOTL"),Area_pop_80_09,Seq!S$1,FALSE))</f>
        <v>.</v>
      </c>
      <c r="EM61" s="27" t="str">
        <f>IF(ISNA(VLOOKUP(CONCATENATE($B61,".SP.TER.TOTL.IN"),Area_pop_80_09,Seq!T$1,FALSE)),".",VLOOKUP(CONCATENATE($B61,".SP.TER.TOTL.IN"),Area_pop_80_09,Seq!T$1,FALSE)/VLOOKUP(CONCATENATE($B61,".SP.POP.TOTL"),Area_pop_80_09,Seq!T$1,FALSE))</f>
        <v>.</v>
      </c>
      <c r="EN61" s="27" t="str">
        <f>IF(ISNA(VLOOKUP(CONCATENATE($B61,".SP.TER.TOTL.IN"),Area_pop_80_09,Seq!U$1,FALSE)),".",VLOOKUP(CONCATENATE($B61,".SP.TER.TOTL.IN"),Area_pop_80_09,Seq!U$1,FALSE)/VLOOKUP(CONCATENATE($B61,".SP.POP.TOTL"),Area_pop_80_09,Seq!U$1,FALSE))</f>
        <v>.</v>
      </c>
      <c r="EO61" s="27" t="str">
        <f>IF(ISNA(VLOOKUP(CONCATENATE($B61,".SP.TER.TOTL.IN"),Area_pop_80_09,Seq!V$1,FALSE)),".",VLOOKUP(CONCATENATE($B61,".SP.TER.TOTL.IN"),Area_pop_80_09,Seq!V$1,FALSE)/VLOOKUP(CONCATENATE($B61,".SP.POP.TOTL"),Area_pop_80_09,Seq!V$1,FALSE))</f>
        <v>.</v>
      </c>
      <c r="EP61" s="27" t="str">
        <f>IF(ISNA(VLOOKUP(CONCATENATE($B61,".SP.TER.TOTL.IN"),Area_pop_80_09,Seq!W$1,FALSE)),".",VLOOKUP(CONCATENATE($B61,".SP.TER.TOTL.IN"),Area_pop_80_09,Seq!W$1,FALSE)/VLOOKUP(CONCATENATE($B61,".SP.POP.TOTL"),Area_pop_80_09,Seq!W$1,FALSE))</f>
        <v>.</v>
      </c>
      <c r="EQ61" s="27" t="str">
        <f>IF(ISNA(VLOOKUP(CONCATENATE($B61,".SP.TER.TOTL.IN"),Area_pop_80_09,Seq!X$1,FALSE)),".",VLOOKUP(CONCATENATE($B61,".SP.TER.TOTL.IN"),Area_pop_80_09,Seq!X$1,FALSE)/VLOOKUP(CONCATENATE($B61,".SP.POP.TOTL"),Area_pop_80_09,Seq!X$1,FALSE))</f>
        <v>.</v>
      </c>
      <c r="ER61" s="27" t="str">
        <f>IF(ISNA(VLOOKUP(CONCATENATE($B61,".SP.TER.TOTL.IN"),Area_pop_80_09,Seq!Y$1,FALSE)),".",VLOOKUP(CONCATENATE($B61,".SP.TER.TOTL.IN"),Area_pop_80_09,Seq!Y$1,FALSE)/VLOOKUP(CONCATENATE($B61,".SP.POP.TOTL"),Area_pop_80_09,Seq!Y$1,FALSE))</f>
        <v>.</v>
      </c>
      <c r="ES61" s="27" t="str">
        <f>IF(ISNA(VLOOKUP(CONCATENATE($B61,".SP.TER.TOTL.IN"),Area_pop_80_09,Seq!Z$1,FALSE)),".",VLOOKUP(CONCATENATE($B61,".SP.TER.TOTL.IN"),Area_pop_80_09,Seq!Z$1,FALSE)/VLOOKUP(CONCATENATE($B61,".SP.POP.TOTL"),Area_pop_80_09,Seq!Z$1,FALSE))</f>
        <v>.</v>
      </c>
      <c r="ET61" s="27" t="str">
        <f>IF(ISNA(VLOOKUP(CONCATENATE($B61,".SP.TER.TOTL.IN"),Area_pop_80_09,Seq!AA$1,FALSE)),".",VLOOKUP(CONCATENATE($B61,".SP.TER.TOTL.IN"),Area_pop_80_09,Seq!AA$1,FALSE)/VLOOKUP(CONCATENATE($B61,".SP.POP.TOTL"),Area_pop_80_09,Seq!AA$1,FALSE))</f>
        <v>.</v>
      </c>
      <c r="EU61" s="27" t="str">
        <f>IF(ISNA(VLOOKUP(CONCATENATE($B61,".SP.TER.TOTL.IN"),Area_pop_80_09,Seq!AB$1,FALSE)),".",VLOOKUP(CONCATENATE($B61,".SP.TER.TOTL.IN"),Area_pop_80_09,Seq!AB$1,FALSE)/VLOOKUP(CONCATENATE($B61,".SP.POP.TOTL"),Area_pop_80_09,Seq!AB$1,FALSE))</f>
        <v>.</v>
      </c>
      <c r="EV61" s="27" t="str">
        <f>IF(ISNA(VLOOKUP(CONCATENATE($B61,".SP.TER.TOTL.IN"),Area_pop_80_09,Seq!AC$1,FALSE)),".",VLOOKUP(CONCATENATE($B61,".SP.TER.TOTL.IN"),Area_pop_80_09,Seq!AC$1,FALSE)/VLOOKUP(CONCATENATE($B61,".SP.POP.TOTL"),Area_pop_80_09,Seq!AC$1,FALSE))</f>
        <v>.</v>
      </c>
      <c r="EW61" s="27" t="str">
        <f>IF(ISNA(VLOOKUP(CONCATENATE($B61,".SP.TER.TOTL.IN"),Area_pop_80_09,Seq!AD$1,FALSE)),".",VLOOKUP(CONCATENATE($B61,".SP.TER.TOTL.IN"),Area_pop_80_09,Seq!AD$1,FALSE)/VLOOKUP(CONCATENATE($B61,".SP.POP.TOTL"),Area_pop_80_09,Seq!AD$1,FALSE))</f>
        <v>.</v>
      </c>
      <c r="EX61" s="27"/>
      <c r="EY61" s="27"/>
      <c r="EZ61" s="27" t="str">
        <f t="shared" si="66"/>
        <v>.</v>
      </c>
      <c r="FA61" s="27" t="str">
        <f t="shared" si="67"/>
        <v>.</v>
      </c>
      <c r="FB61" s="27" t="str">
        <f t="shared" si="37"/>
        <v>.</v>
      </c>
      <c r="FC61" s="9" t="str">
        <f>IF(VLOOKUP($B61,EM_80!$B$1:$C$201,2,FALSE)&gt;0,VLOOKUP($B61,EM_80!$B$1:$C$201,2,FALSE),".")</f>
        <v>.</v>
      </c>
      <c r="FD61" s="9" t="str">
        <f t="shared" si="68"/>
        <v>.</v>
      </c>
      <c r="FE61" s="9" t="str">
        <f t="shared" si="32"/>
        <v>.</v>
      </c>
      <c r="FF61" t="e">
        <f t="shared" si="69"/>
        <v>#N/A</v>
      </c>
      <c r="FG61" t="e">
        <f t="shared" si="70"/>
        <v>#N/A</v>
      </c>
      <c r="FH61" t="e">
        <f t="shared" si="71"/>
        <v>#N/A</v>
      </c>
      <c r="FJ61" s="9" t="str">
        <f>IF(ISNA(VLOOKUP($B61,Area_EM_90,Seq!C$1,FALSE)),".",VLOOKUP($B61,Area_EM_90,Seq!C$1,FALSE))</f>
        <v>.</v>
      </c>
      <c r="FK61" s="9" t="str">
        <f>IF(ISNA(VLOOKUP($B61,Area_EM_90,Seq!D$1,FALSE)),".",VLOOKUP($B61,Area_EM_90,Seq!D$1,FALSE))</f>
        <v>.</v>
      </c>
      <c r="FL61" s="9" t="str">
        <f>IF(ISNA(VLOOKUP($B61,Area_EM_90,Seq!E$1,FALSE)),".",VLOOKUP($B61,Area_EM_90,Seq!E$1,FALSE))</f>
        <v>.</v>
      </c>
      <c r="FM61" s="9" t="str">
        <f>IF(ISNA(VLOOKUP($B61,Area_EM_90,Seq!F$1,FALSE)),".",VLOOKUP($B61,Area_EM_90,Seq!F$1,FALSE))</f>
        <v>.</v>
      </c>
      <c r="FN61" s="9" t="str">
        <f>IF(ISNA(VLOOKUP($B61,Area_EM_90,Seq!G$1,FALSE)),".",VLOOKUP($B61,Area_EM_90,Seq!G$1,FALSE))</f>
        <v>.</v>
      </c>
      <c r="FO61" s="9" t="str">
        <f>IF(ISNA(VLOOKUP($B61,Area_EM_90,Seq!H$1,FALSE)),".",VLOOKUP($B61,Area_EM_90,Seq!H$1,FALSE))</f>
        <v>.</v>
      </c>
      <c r="FP61" s="9" t="str">
        <f>IF(ISNA(VLOOKUP($B61,Area_EM_90,Seq!I$1,FALSE)),".",VLOOKUP($B61,Area_EM_90,Seq!I$1,FALSE))</f>
        <v>.</v>
      </c>
      <c r="FQ61" s="9" t="str">
        <f>IF(ISNA(VLOOKUP($B61,Area_EM_90,Seq!J$1,FALSE)),".",VLOOKUP($B61,Area_EM_90,Seq!J$1,FALSE))</f>
        <v>.</v>
      </c>
      <c r="FR61" s="9" t="str">
        <f>IF(ISNA(VLOOKUP($B61,Area_EM_00,Seq!C$1,FALSE)),".",VLOOKUP($B61,Area_EM_00,Seq!C$1,FALSE))</f>
        <v>.</v>
      </c>
      <c r="FS61" s="9" t="str">
        <f>IF(ISNA(VLOOKUP($B61,Area_EM_00,Seq!D$1,FALSE)),".",VLOOKUP($B61,Area_EM_00,Seq!D$1,FALSE))</f>
        <v>.</v>
      </c>
      <c r="FT61" s="9" t="str">
        <f>IF(ISNA(VLOOKUP($B61,Area_EM_00,Seq!E$1,FALSE)),".",VLOOKUP($B61,Area_EM_00,Seq!E$1,FALSE))</f>
        <v>.</v>
      </c>
      <c r="FU61" s="9" t="str">
        <f>IF(ISNA(VLOOKUP($B61,Area_EM_00,Seq!F$1,FALSE)),".",VLOOKUP($B61,Area_EM_00,Seq!F$1,FALSE))</f>
        <v>.</v>
      </c>
      <c r="FV61" s="9" t="str">
        <f>IF(ISNA(VLOOKUP($B61,Area_EM_00,Seq!G$1,FALSE)),".",VLOOKUP($B61,Area_EM_00,Seq!G$1,FALSE))</f>
        <v>.</v>
      </c>
      <c r="FW61" s="9" t="str">
        <f>IF(ISNA(VLOOKUP($B61,Area_EM_00,Seq!H$1,FALSE)),".",VLOOKUP($B61,Area_EM_00,Seq!H$1,FALSE))</f>
        <v>.</v>
      </c>
      <c r="FX61" s="9" t="str">
        <f>IF(ISNA(VLOOKUP($B61,Area_EM_00,Seq!I$1,FALSE)),".",VLOOKUP($B61,Area_EM_00,Seq!I$1,FALSE))</f>
        <v>.</v>
      </c>
      <c r="FY61" s="9" t="str">
        <f>IF(ISNA(VLOOKUP($B61,Area_EM_00,Seq!J$1,FALSE)),".",VLOOKUP($B61,Area_EM_00,Seq!J$1,FALSE))</f>
        <v>.</v>
      </c>
      <c r="GA61" s="27"/>
    </row>
    <row r="62" spans="1:183">
      <c r="A62" s="25" t="s">
        <v>2433</v>
      </c>
      <c r="B62" s="26" t="str">
        <f t="shared" si="0"/>
        <v>Coted’Lvoire</v>
      </c>
      <c r="C62" s="27">
        <f>GDP!C$42/10000</f>
        <v>18294194.281532999</v>
      </c>
      <c r="D62" s="27">
        <f>GDP!D$42/10000</f>
        <v>19245492.3841727</v>
      </c>
      <c r="E62" s="27">
        <f>GDP!E$42/10000</f>
        <v>20996832.1911324</v>
      </c>
      <c r="F62" s="27">
        <f>GDP!F$42/10000</f>
        <v>23285486.8999658</v>
      </c>
      <c r="G62" s="27">
        <f>GDP!G$42/10000</f>
        <v>26824880.9087606</v>
      </c>
      <c r="H62" s="27">
        <f>GDP!H$42/10000</f>
        <v>30446239.831443299</v>
      </c>
      <c r="I62" s="27">
        <f>GDP!I$42/10000</f>
        <v>33125508.936610304</v>
      </c>
      <c r="J62" s="27">
        <f>GDP!J$42/10000</f>
        <v>36968067.973257102</v>
      </c>
      <c r="K62" s="27">
        <f>GDP!K$42/10000</f>
        <v>41145459.654235199</v>
      </c>
      <c r="L62" s="27">
        <f>GDP!L$42/10000</f>
        <v>42832423.5000588</v>
      </c>
      <c r="M62" s="27">
        <f>GDP!M$42/10000</f>
        <v>44460055.593061104</v>
      </c>
      <c r="N62" s="27">
        <f>GDP!N$42/10000</f>
        <v>48550380.707622699</v>
      </c>
      <c r="O62" s="27">
        <f>GDP!O$42/10000</f>
        <v>55444534.768105105</v>
      </c>
      <c r="P62" s="27">
        <f>GDP!P$42/10000</f>
        <v>63206769.635639794</v>
      </c>
      <c r="Q62" s="27">
        <f>GDP!Q$42/10000</f>
        <v>71486856.457908601</v>
      </c>
      <c r="R62" s="27">
        <f>GDP!R$42/10000</f>
        <v>79278923.811820701</v>
      </c>
      <c r="S62" s="27">
        <f>GDP!S$42/10000</f>
        <v>87206816.193002701</v>
      </c>
      <c r="T62" s="27">
        <f>GDP!T$42/10000</f>
        <v>95317050.098951995</v>
      </c>
      <c r="U62" s="27">
        <f>GDP!U$42/10000</f>
        <v>102751780.00667</v>
      </c>
      <c r="V62" s="27">
        <f>GDP!V$42/10000</f>
        <v>110560915.287177</v>
      </c>
      <c r="W62" s="27">
        <f>GDP!W$42/10000</f>
        <v>119848032.17129999</v>
      </c>
      <c r="X62" s="27">
        <f>GDP!X$42/10000</f>
        <v>129795418.841518</v>
      </c>
      <c r="Y62" s="27">
        <f>GDP!Y$42/10000</f>
        <v>141606801.95609599</v>
      </c>
      <c r="Z62" s="27">
        <f>GDP!Z$42/10000</f>
        <v>155767482.15170601</v>
      </c>
      <c r="AA62" s="27">
        <f>GDP!AA$42/10000</f>
        <v>171499997.84902799</v>
      </c>
      <c r="AB62" s="27">
        <f>GDP!AB$42/10000</f>
        <v>189335997.62532699</v>
      </c>
      <c r="AC62" s="27">
        <f>GDP!AC$42/10000</f>
        <v>211298973.34986499</v>
      </c>
      <c r="AD62" s="27">
        <f>GDP!AD$42/10000</f>
        <v>238767839.88534701</v>
      </c>
      <c r="AE62" s="27">
        <f>GDP!AE$42/10000</f>
        <v>260256945.47502899</v>
      </c>
      <c r="AF62" s="27">
        <f>GDP!AF$42/10000</f>
        <v>293754553.91439533</v>
      </c>
      <c r="AG62" s="27"/>
      <c r="AH62" s="27">
        <f>IF(ISNUMBER(VLOOKUP($B62,Area_GDP_80_09,Seq!C$1,FALSE)/10000),VLOOKUP($B62,Area_GDP_80_09,Seq!C$1,FALSE)/10000,".")</f>
        <v>772741.50104177603</v>
      </c>
      <c r="AI62" s="27">
        <f>IF(ISNUMBER(VLOOKUP($B62,Area_GDP_80_09,Seq!D$1,FALSE)/10000),VLOOKUP($B62,Area_GDP_80_09,Seq!D$1,FALSE)/10000,".")</f>
        <v>799791.30884863599</v>
      </c>
      <c r="AJ62" s="27">
        <f>IF(ISNUMBER(VLOOKUP($B62,Area_GDP_80_09,Seq!E$1,FALSE)/10000),VLOOKUP($B62,Area_GDP_80_09,Seq!E$1,FALSE)/10000,".")</f>
        <v>801397.46856250195</v>
      </c>
      <c r="AK62" s="27">
        <f>IF(ISNUMBER(VLOOKUP($B62,Area_GDP_80_09,Seq!F$1,FALSE)/10000),VLOOKUP($B62,Area_GDP_80_09,Seq!F$1,FALSE)/10000,".")</f>
        <v>770141.04038399202</v>
      </c>
      <c r="AL62" s="27">
        <f>IF(ISNUMBER(VLOOKUP($B62,Area_GDP_80_09,Seq!G$1,FALSE)/10000),VLOOKUP($B62,Area_GDP_80_09,Seq!G$1,FALSE)/10000,".")</f>
        <v>749337.51748307107</v>
      </c>
      <c r="AM62" s="27">
        <f>IF(ISNUMBER(VLOOKUP($B62,Area_GDP_80_09,Seq!H$1,FALSE)/10000),VLOOKUP($B62,Area_GDP_80_09,Seq!H$1,FALSE)/10000,".")</f>
        <v>783066.87147425604</v>
      </c>
      <c r="AN62" s="27">
        <f>IF(ISNUMBER(VLOOKUP($B62,Area_GDP_80_09,Seq!I$1,FALSE)/10000),VLOOKUP($B62,Area_GDP_80_09,Seq!I$1,FALSE)/10000,".")</f>
        <v>808589.75190895994</v>
      </c>
      <c r="AO62" s="27">
        <f>IF(ISNUMBER(VLOOKUP($B62,Area_GDP_80_09,Seq!J$1,FALSE)/10000),VLOOKUP($B62,Area_GDP_80_09,Seq!J$1,FALSE)/10000,".")</f>
        <v>805767.99272299698</v>
      </c>
      <c r="AP62" s="27">
        <f>IF(ISNUMBER(VLOOKUP($B62,Area_GDP_80_09,Seq!K$1,FALSE)/10000),VLOOKUP($B62,Area_GDP_80_09,Seq!K$1,FALSE)/10000,".")</f>
        <v>814925.41674135602</v>
      </c>
      <c r="AQ62" s="27">
        <f>IF(ISNUMBER(VLOOKUP($B62,Area_GDP_80_09,Seq!L$1,FALSE)/10000),VLOOKUP($B62,Area_GDP_80_09,Seq!L$1,FALSE)/10000,".")</f>
        <v>838949.45831848495</v>
      </c>
      <c r="AR62" s="27">
        <f>IF(ISNUMBER(VLOOKUP($B62,Area_GDP_80_09,Seq!M$1,FALSE)/10000),VLOOKUP($B62,Area_GDP_80_09,Seq!M$1,FALSE)/10000,".")</f>
        <v>829755.34063367906</v>
      </c>
      <c r="AS62" s="27">
        <f>IF(ISNUMBER(VLOOKUP($B62,Area_GDP_80_09,Seq!N$1,FALSE)/10000),VLOOKUP($B62,Area_GDP_80_09,Seq!N$1,FALSE)/10000,".")</f>
        <v>830094.91940967599</v>
      </c>
      <c r="AT62" s="27">
        <f>IF(ISNUMBER(VLOOKUP($B62,Area_GDP_80_09,Seq!O$1,FALSE)/10000),VLOOKUP($B62,Area_GDP_80_09,Seq!O$1,FALSE)/10000,".")</f>
        <v>828064.83419538999</v>
      </c>
      <c r="AU62" s="27">
        <f>IF(ISNUMBER(VLOOKUP($B62,Area_GDP_80_09,Seq!P$1,FALSE)/10000),VLOOKUP($B62,Area_GDP_80_09,Seq!P$1,FALSE)/10000,".")</f>
        <v>826470.93276389909</v>
      </c>
      <c r="AV62" s="27">
        <f>IF(ISNUMBER(VLOOKUP($B62,Area_GDP_80_09,Seq!Q$1,FALSE)/10000),VLOOKUP($B62,Area_GDP_80_09,Seq!Q$1,FALSE)/10000,".")</f>
        <v>833175.32023568801</v>
      </c>
      <c r="AW62" s="27">
        <f>IF(ISNUMBER(VLOOKUP($B62,Area_GDP_80_09,Seq!R$1,FALSE)/10000),VLOOKUP($B62,Area_GDP_80_09,Seq!R$1,FALSE)/10000,".")</f>
        <v>892545.26664465002</v>
      </c>
      <c r="AX62" s="27">
        <f>IF(ISNUMBER(VLOOKUP($B62,Area_GDP_80_09,Seq!S$1,FALSE)/10000),VLOOKUP($B62,Area_GDP_80_09,Seq!S$1,FALSE)/10000,".")</f>
        <v>961533.01269680494</v>
      </c>
      <c r="AY62" s="27">
        <f>IF(ISNUMBER(VLOOKUP($B62,Area_GDP_80_09,Seq!T$1,FALSE)/10000),VLOOKUP($B62,Area_GDP_80_09,Seq!T$1,FALSE)/10000,".")</f>
        <v>1016523.6491188299</v>
      </c>
      <c r="AZ62" s="27">
        <f>IF(ISNUMBER(VLOOKUP($B62,Area_GDP_80_09,Seq!U$1,FALSE)/10000),VLOOKUP($B62,Area_GDP_80_09,Seq!U$1,FALSE)/10000,".")</f>
        <v>1064833.6839284401</v>
      </c>
      <c r="BA62" s="27">
        <f>IF(ISNUMBER(VLOOKUP($B62,Area_GDP_80_09,Seq!V$1,FALSE)/10000),VLOOKUP($B62,Area_GDP_80_09,Seq!V$1,FALSE)/10000,".")</f>
        <v>1081726.71212629</v>
      </c>
      <c r="BB62" s="27">
        <f>IF(ISNUMBER(VLOOKUP($B62,Area_GDP_80_09,Seq!W$1,FALSE)/10000),VLOOKUP($B62,Area_GDP_80_09,Seq!W$1,FALSE)/10000,".")</f>
        <v>1041700.6095676799</v>
      </c>
      <c r="BC62" s="27">
        <f>IF(ISNUMBER(VLOOKUP($B62,Area_GDP_80_09,Seq!X$1,FALSE)/10000),VLOOKUP($B62,Area_GDP_80_09,Seq!X$1,FALSE)/10000,".")</f>
        <v>1041479.4516238701</v>
      </c>
      <c r="BD62" s="27">
        <f>IF(ISNUMBER(VLOOKUP($B62,Area_GDP_80_09,Seq!Y$1,FALSE)/10000),VLOOKUP($B62,Area_GDP_80_09,Seq!Y$1,FALSE)/10000,".")</f>
        <v>1026577.8787134001</v>
      </c>
      <c r="BE62" s="27">
        <f>IF(ISNUMBER(VLOOKUP($B62,Area_GDP_80_09,Seq!Z$1,FALSE)/10000),VLOOKUP($B62,Area_GDP_80_09,Seq!Z$1,FALSE)/10000,".")</f>
        <v>1010610.84914962</v>
      </c>
      <c r="BF62" s="27">
        <f>IF(ISNUMBER(VLOOKUP($B62,Area_GDP_80_09,Seq!AA$1,FALSE)/10000),VLOOKUP($B62,Area_GDP_80_09,Seq!AA$1,FALSE)/10000,".")</f>
        <v>1028739.7439438601</v>
      </c>
      <c r="BG62" s="27">
        <f>IF(ISNUMBER(VLOOKUP($B62,Area_GDP_80_09,Seq!AB$1,FALSE)/10000),VLOOKUP($B62,Area_GDP_80_09,Seq!AB$1,FALSE)/10000,".")</f>
        <v>1041660.3855061199</v>
      </c>
      <c r="BH62" s="27">
        <f>IF(ISNUMBER(VLOOKUP($B62,Area_GDP_80_09,Seq!AC$1,FALSE)/10000),VLOOKUP($B62,Area_GDP_80_09,Seq!AC$1,FALSE)/10000,".")</f>
        <v>1048785.0374258</v>
      </c>
      <c r="BI62" s="27">
        <f>IF(ISNUMBER(VLOOKUP($B62,Area_GDP_80_09,Seq!AD$1,FALSE)/10000),VLOOKUP($B62,Area_GDP_80_09,Seq!AD$1,FALSE)/10000,".")</f>
        <v>1066768.25798993</v>
      </c>
      <c r="BJ62" s="27">
        <f>IF(ISNUMBER(VLOOKUP($B62,Area_GDP_80_09,Seq!AE$1,FALSE)/10000),VLOOKUP($B62,Area_GDP_80_09,Seq!AE$1,FALSE)/10000,".")</f>
        <v>1090384.1261076902</v>
      </c>
      <c r="BK62" s="27">
        <f>IF(ISNUMBER(VLOOKUP($B62,Area_GDP_80_09,Seq!AF$1,FALSE)/10000),VLOOKUP($B62,Area_GDP_80_09,Seq!AF$1,FALSE)/10000,".")</f>
        <v>1129579.9265051109</v>
      </c>
      <c r="BL62" s="27"/>
      <c r="BM62" s="27"/>
      <c r="BN62" s="27">
        <f>CNPop!A$48</f>
        <v>5.0000000000000001E-3</v>
      </c>
      <c r="BO62" s="27">
        <f>CNPop!B$48</f>
        <v>6.0000000000000001E-3</v>
      </c>
      <c r="BP62" s="27">
        <f>CNPop!C$48</f>
        <v>6.0000000000000001E-3</v>
      </c>
      <c r="BQ62" s="27">
        <f>CNPop!D$48</f>
        <v>7.0000000000000001E-3</v>
      </c>
      <c r="BR62" s="27">
        <f>CNPop!E$48</f>
        <v>7.0000000000000001E-3</v>
      </c>
      <c r="BS62" s="27">
        <f>CNPop!F$48</f>
        <v>8.0000000000000002E-3</v>
      </c>
      <c r="BT62" s="27">
        <f>CNPop!G$48</f>
        <v>8.9999999999999993E-3</v>
      </c>
      <c r="BU62" s="27">
        <f>CNPop!H$48</f>
        <v>0.01</v>
      </c>
      <c r="BV62" s="27">
        <f>CNPop!I$48</f>
        <v>1.0999999999999999E-2</v>
      </c>
      <c r="BW62" s="27">
        <f>CNPop!J$48</f>
        <v>1.2E-2</v>
      </c>
      <c r="BX62" s="27">
        <f>CNPop!K$48</f>
        <v>1.4E-2</v>
      </c>
      <c r="BY62" s="27">
        <f>CNPop!L$48</f>
        <v>1.6E-2</v>
      </c>
      <c r="BZ62" s="27">
        <f>CNPop!M$48</f>
        <v>1.7000000000000001E-2</v>
      </c>
      <c r="CA62" s="27">
        <f>CNPop!N$48</f>
        <v>1.9E-2</v>
      </c>
      <c r="CB62" s="27">
        <f>CNPop!O$48</f>
        <v>2.1000000000000001E-2</v>
      </c>
      <c r="CC62" s="27">
        <f>CNPop!P$48</f>
        <v>2.3E-2</v>
      </c>
      <c r="CD62" s="27">
        <f>CNPop!Q$48</f>
        <v>2.5999999999999999E-2</v>
      </c>
      <c r="CE62" s="27">
        <f>CNPop!R$48</f>
        <v>2.8000000000000001E-2</v>
      </c>
      <c r="CF62" s="27">
        <f>CNPop!S$48</f>
        <v>0.03</v>
      </c>
      <c r="CG62" s="27">
        <f>CNPop!T$48</f>
        <v>3.3000000000000002E-2</v>
      </c>
      <c r="CH62" s="27">
        <f>CNPop!U$48</f>
        <v>3.5999999999999997E-2</v>
      </c>
      <c r="CI62" s="27">
        <f>CNPop!V$48</f>
        <v>3.9E-2</v>
      </c>
      <c r="CJ62" s="27">
        <f>CNPop!W$48</f>
        <v>4.2000000000000003E-2</v>
      </c>
      <c r="CK62" s="27">
        <f>CNPop!X$48</f>
        <v>4.4999999999999998E-2</v>
      </c>
      <c r="CL62" s="27">
        <f>CNPop!Y$48</f>
        <v>4.9000000000000002E-2</v>
      </c>
      <c r="CM62" s="27">
        <f>CNPop!Z$48</f>
        <v>5.1999999999999998E-2</v>
      </c>
      <c r="CN62" s="27">
        <f>CNPop!AA$48</f>
        <v>5.6000000000000001E-2</v>
      </c>
      <c r="CO62" s="27">
        <f>CNPop!AB$48</f>
        <v>0.06</v>
      </c>
      <c r="CP62" s="27">
        <f>CNPop!AC$48</f>
        <v>6.3E-2</v>
      </c>
      <c r="CQ62" s="27"/>
      <c r="CR62" s="27">
        <f t="shared" si="38"/>
        <v>8.2207074691066626E-2</v>
      </c>
      <c r="CS62" s="27">
        <f t="shared" si="39"/>
        <v>8.2207074691066626E-2</v>
      </c>
      <c r="CT62" s="27">
        <f t="shared" si="40"/>
        <v>8.2207074691066626E-2</v>
      </c>
      <c r="CU62" s="27">
        <f t="shared" si="41"/>
        <v>8.2207074691066626E-2</v>
      </c>
      <c r="CV62" s="27">
        <f t="shared" si="42"/>
        <v>8.2207074691066626E-2</v>
      </c>
      <c r="CW62" s="27">
        <f t="shared" si="43"/>
        <v>8.2207074691066626E-2</v>
      </c>
      <c r="CX62" s="27">
        <f t="shared" si="44"/>
        <v>8.2207074691066626E-2</v>
      </c>
      <c r="CY62" s="27">
        <f t="shared" si="45"/>
        <v>8.2207074691066626E-2</v>
      </c>
      <c r="CZ62" s="27">
        <f t="shared" si="46"/>
        <v>8.2207074691066626E-2</v>
      </c>
      <c r="DA62" s="27">
        <f t="shared" si="47"/>
        <v>8.2207074691066626E-2</v>
      </c>
      <c r="DB62" s="27">
        <f t="shared" si="48"/>
        <v>8.2207074691066626E-2</v>
      </c>
      <c r="DC62" s="27">
        <f t="shared" si="49"/>
        <v>8.2207074691066626E-2</v>
      </c>
      <c r="DD62" s="27">
        <f t="shared" si="50"/>
        <v>9.1821102216634254E-2</v>
      </c>
      <c r="DE62" s="27">
        <f t="shared" si="51"/>
        <v>9.1821102216634254E-2</v>
      </c>
      <c r="DF62" s="27">
        <f t="shared" si="52"/>
        <v>9.1821102216634254E-2</v>
      </c>
      <c r="DG62" s="27">
        <f t="shared" si="53"/>
        <v>9.1821102216634254E-2</v>
      </c>
      <c r="DH62" s="27">
        <f t="shared" si="54"/>
        <v>9.1821102216634254E-2</v>
      </c>
      <c r="DI62" s="27">
        <f t="shared" si="55"/>
        <v>9.1821102216634254E-2</v>
      </c>
      <c r="DJ62" s="27">
        <f t="shared" si="56"/>
        <v>9.1821102216634254E-2</v>
      </c>
      <c r="DK62" s="27">
        <f t="shared" si="57"/>
        <v>9.326636045304551E-2</v>
      </c>
      <c r="DL62" s="27">
        <f t="shared" si="58"/>
        <v>9.4390879391746507E-2</v>
      </c>
      <c r="DM62" s="27">
        <f t="shared" si="59"/>
        <v>9.5081551446324991E-2</v>
      </c>
      <c r="DN62" s="27">
        <f t="shared" si="60"/>
        <v>9.5267164828394452E-2</v>
      </c>
      <c r="DO62" s="27">
        <f t="shared" si="61"/>
        <v>9.5001044525507686E-2</v>
      </c>
      <c r="DP62" s="27">
        <f t="shared" si="62"/>
        <v>9.4433675661381333E-2</v>
      </c>
      <c r="DQ62" s="27">
        <f t="shared" si="63"/>
        <v>9.3813695559116908E-2</v>
      </c>
      <c r="DR62" s="27">
        <f t="shared" si="64"/>
        <v>9.3336585099553906E-2</v>
      </c>
      <c r="DS62" s="27">
        <f t="shared" si="65"/>
        <v>9.3059682163452825E-2</v>
      </c>
      <c r="DT62" s="27">
        <f t="shared" si="36"/>
        <v>9.2935648265466658E-2</v>
      </c>
      <c r="DU62" s="27" t="e">
        <f>IF(ISNA(VLOOKUP(CONCATENATE($B62,".SP.TER.TOTL.IN"),Area_pop_80_09,Seq!B$1,FALSE)),".",VLOOKUP(CONCATENATE($B62,".SP.TER.TOTL.IN"),Area_pop_80_09,Seq!B$1,FALSE)/VLOOKUP(CONCATENATE($B62,".SP.POP.TOTL"),Area_pop_80_09,Seq!B$1,FALSE))</f>
        <v>#VALUE!</v>
      </c>
      <c r="DV62" s="27" t="e">
        <f>IF(ISNA(VLOOKUP(CONCATENATE($B62,".SP.TER.TOTL.IN"),Area_pop_80_09,Seq!C$1,FALSE)),".",VLOOKUP(CONCATENATE($B62,".SP.TER.TOTL.IN"),Area_pop_80_09,Seq!C$1,FALSE)/VLOOKUP(CONCATENATE($B62,".SP.POP.TOTL"),Area_pop_80_09,Seq!C$1,FALSE))</f>
        <v>#VALUE!</v>
      </c>
      <c r="DW62" s="27" t="e">
        <f>IF(ISNA(VLOOKUP(CONCATENATE($B62,".SP.TER.TOTL.IN"),Area_pop_80_09,Seq!D$1,FALSE)),".",VLOOKUP(CONCATENATE($B62,".SP.TER.TOTL.IN"),Area_pop_80_09,Seq!D$1,FALSE)/VLOOKUP(CONCATENATE($B62,".SP.POP.TOTL"),Area_pop_80_09,Seq!D$1,FALSE))</f>
        <v>#VALUE!</v>
      </c>
      <c r="DX62" s="27" t="e">
        <f>IF(ISNA(VLOOKUP(CONCATENATE($B62,".SP.TER.TOTL.IN"),Area_pop_80_09,Seq!E$1,FALSE)),".",VLOOKUP(CONCATENATE($B62,".SP.TER.TOTL.IN"),Area_pop_80_09,Seq!E$1,FALSE)/VLOOKUP(CONCATENATE($B62,".SP.POP.TOTL"),Area_pop_80_09,Seq!E$1,FALSE))</f>
        <v>#VALUE!</v>
      </c>
      <c r="DY62" s="27" t="e">
        <f>IF(ISNA(VLOOKUP(CONCATENATE($B62,".SP.TER.TOTL.IN"),Area_pop_80_09,Seq!F$1,FALSE)),".",VLOOKUP(CONCATENATE($B62,".SP.TER.TOTL.IN"),Area_pop_80_09,Seq!F$1,FALSE)/VLOOKUP(CONCATENATE($B62,".SP.POP.TOTL"),Area_pop_80_09,Seq!F$1,FALSE))</f>
        <v>#VALUE!</v>
      </c>
      <c r="DZ62" s="27" t="e">
        <f>IF(ISNA(VLOOKUP(CONCATENATE($B62,".SP.TER.TOTL.IN"),Area_pop_80_09,Seq!G$1,FALSE)),".",VLOOKUP(CONCATENATE($B62,".SP.TER.TOTL.IN"),Area_pop_80_09,Seq!G$1,FALSE)/VLOOKUP(CONCATENATE($B62,".SP.POP.TOTL"),Area_pop_80_09,Seq!G$1,FALSE))</f>
        <v>#VALUE!</v>
      </c>
      <c r="EA62" s="27" t="e">
        <f>IF(ISNA(VLOOKUP(CONCATENATE($B62,".SP.TER.TOTL.IN"),Area_pop_80_09,Seq!H$1,FALSE)),".",VLOOKUP(CONCATENATE($B62,".SP.TER.TOTL.IN"),Area_pop_80_09,Seq!H$1,FALSE)/VLOOKUP(CONCATENATE($B62,".SP.POP.TOTL"),Area_pop_80_09,Seq!H$1,FALSE))</f>
        <v>#VALUE!</v>
      </c>
      <c r="EB62" s="27" t="e">
        <f>IF(ISNA(VLOOKUP(CONCATENATE($B62,".SP.TER.TOTL.IN"),Area_pop_80_09,Seq!I$1,FALSE)),".",VLOOKUP(CONCATENATE($B62,".SP.TER.TOTL.IN"),Area_pop_80_09,Seq!I$1,FALSE)/VLOOKUP(CONCATENATE($B62,".SP.POP.TOTL"),Area_pop_80_09,Seq!I$1,FALSE))</f>
        <v>#VALUE!</v>
      </c>
      <c r="EC62" s="27" t="e">
        <f>IF(ISNA(VLOOKUP(CONCATENATE($B62,".SP.TER.TOTL.IN"),Area_pop_80_09,Seq!J$1,FALSE)),".",VLOOKUP(CONCATENATE($B62,".SP.TER.TOTL.IN"),Area_pop_80_09,Seq!J$1,FALSE)/VLOOKUP(CONCATENATE($B62,".SP.POP.TOTL"),Area_pop_80_09,Seq!J$1,FALSE))</f>
        <v>#VALUE!</v>
      </c>
      <c r="ED62" s="27" t="e">
        <f>IF(ISNA(VLOOKUP(CONCATENATE($B62,".SP.TER.TOTL.IN"),Area_pop_80_09,Seq!K$1,FALSE)),".",VLOOKUP(CONCATENATE($B62,".SP.TER.TOTL.IN"),Area_pop_80_09,Seq!K$1,FALSE)/VLOOKUP(CONCATENATE($B62,".SP.POP.TOTL"),Area_pop_80_09,Seq!K$1,FALSE))</f>
        <v>#VALUE!</v>
      </c>
      <c r="EE62" s="27" t="e">
        <f>IF(ISNA(VLOOKUP(CONCATENATE($B62,".SP.TER.TOTL.IN"),Area_pop_80_09,Seq!L$1,FALSE)),".",VLOOKUP(CONCATENATE($B62,".SP.TER.TOTL.IN"),Area_pop_80_09,Seq!L$1,FALSE)/VLOOKUP(CONCATENATE($B62,".SP.POP.TOTL"),Area_pop_80_09,Seq!L$1,FALSE))</f>
        <v>#VALUE!</v>
      </c>
      <c r="EF62" s="27">
        <f>IF(ISNA(VLOOKUP(CONCATENATE($B62,".SP.TER.TOTL.IN"),Area_pop_80_09,Seq!M$1,FALSE)),".",VLOOKUP(CONCATENATE($B62,".SP.TER.TOTL.IN"),Area_pop_80_09,Seq!M$1,FALSE)/VLOOKUP(CONCATENATE($B62,".SP.POP.TOTL"),Area_pop_80_09,Seq!M$1,FALSE))</f>
        <v>8.2207074691066626E-2</v>
      </c>
      <c r="EG62" s="27" t="e">
        <f>IF(ISNA(VLOOKUP(CONCATENATE($B62,".SP.TER.TOTL.IN"),Area_pop_80_09,Seq!N$1,FALSE)),".",VLOOKUP(CONCATENATE($B62,".SP.TER.TOTL.IN"),Area_pop_80_09,Seq!N$1,FALSE)/VLOOKUP(CONCATENATE($B62,".SP.POP.TOTL"),Area_pop_80_09,Seq!N$1,FALSE))</f>
        <v>#VALUE!</v>
      </c>
      <c r="EH62" s="27" t="e">
        <f>IF(ISNA(VLOOKUP(CONCATENATE($B62,".SP.TER.TOTL.IN"),Area_pop_80_09,Seq!O$1,FALSE)),".",VLOOKUP(CONCATENATE($B62,".SP.TER.TOTL.IN"),Area_pop_80_09,Seq!O$1,FALSE)/VLOOKUP(CONCATENATE($B62,".SP.POP.TOTL"),Area_pop_80_09,Seq!O$1,FALSE))</f>
        <v>#VALUE!</v>
      </c>
      <c r="EI62" s="27" t="e">
        <f>IF(ISNA(VLOOKUP(CONCATENATE($B62,".SP.TER.TOTL.IN"),Area_pop_80_09,Seq!P$1,FALSE)),".",VLOOKUP(CONCATENATE($B62,".SP.TER.TOTL.IN"),Area_pop_80_09,Seq!P$1,FALSE)/VLOOKUP(CONCATENATE($B62,".SP.POP.TOTL"),Area_pop_80_09,Seq!P$1,FALSE))</f>
        <v>#VALUE!</v>
      </c>
      <c r="EJ62" s="27" t="e">
        <f>IF(ISNA(VLOOKUP(CONCATENATE($B62,".SP.TER.TOTL.IN"),Area_pop_80_09,Seq!Q$1,FALSE)),".",VLOOKUP(CONCATENATE($B62,".SP.TER.TOTL.IN"),Area_pop_80_09,Seq!Q$1,FALSE)/VLOOKUP(CONCATENATE($B62,".SP.POP.TOTL"),Area_pop_80_09,Seq!Q$1,FALSE))</f>
        <v>#VALUE!</v>
      </c>
      <c r="EK62" s="27" t="e">
        <f>IF(ISNA(VLOOKUP(CONCATENATE($B62,".SP.TER.TOTL.IN"),Area_pop_80_09,Seq!R$1,FALSE)),".",VLOOKUP(CONCATENATE($B62,".SP.TER.TOTL.IN"),Area_pop_80_09,Seq!R$1,FALSE)/VLOOKUP(CONCATENATE($B62,".SP.POP.TOTL"),Area_pop_80_09,Seq!R$1,FALSE))</f>
        <v>#VALUE!</v>
      </c>
      <c r="EL62" s="27" t="e">
        <f>IF(ISNA(VLOOKUP(CONCATENATE($B62,".SP.TER.TOTL.IN"),Area_pop_80_09,Seq!S$1,FALSE)),".",VLOOKUP(CONCATENATE($B62,".SP.TER.TOTL.IN"),Area_pop_80_09,Seq!S$1,FALSE)/VLOOKUP(CONCATENATE($B62,".SP.POP.TOTL"),Area_pop_80_09,Seq!S$1,FALSE))</f>
        <v>#VALUE!</v>
      </c>
      <c r="EM62" s="27">
        <f>IF(ISNA(VLOOKUP(CONCATENATE($B62,".SP.TER.TOTL.IN"),Area_pop_80_09,Seq!T$1,FALSE)),".",VLOOKUP(CONCATENATE($B62,".SP.TER.TOTL.IN"),Area_pop_80_09,Seq!T$1,FALSE)/VLOOKUP(CONCATENATE($B62,".SP.POP.TOTL"),Area_pop_80_09,Seq!T$1,FALSE))</f>
        <v>9.1821102216634254E-2</v>
      </c>
      <c r="EN62" s="27">
        <f>IF(ISNA(VLOOKUP(CONCATENATE($B62,".SP.TER.TOTL.IN"),Area_pop_80_09,Seq!U$1,FALSE)),".",VLOOKUP(CONCATENATE($B62,".SP.TER.TOTL.IN"),Area_pop_80_09,Seq!U$1,FALSE)/VLOOKUP(CONCATENATE($B62,".SP.POP.TOTL"),Area_pop_80_09,Seq!U$1,FALSE))</f>
        <v>9.326636045304551E-2</v>
      </c>
      <c r="EO62" s="27">
        <f>IF(ISNA(VLOOKUP(CONCATENATE($B62,".SP.TER.TOTL.IN"),Area_pop_80_09,Seq!V$1,FALSE)),".",VLOOKUP(CONCATENATE($B62,".SP.TER.TOTL.IN"),Area_pop_80_09,Seq!V$1,FALSE)/VLOOKUP(CONCATENATE($B62,".SP.POP.TOTL"),Area_pop_80_09,Seq!V$1,FALSE))</f>
        <v>9.4390879391746507E-2</v>
      </c>
      <c r="EP62" s="27">
        <f>IF(ISNA(VLOOKUP(CONCATENATE($B62,".SP.TER.TOTL.IN"),Area_pop_80_09,Seq!W$1,FALSE)),".",VLOOKUP(CONCATENATE($B62,".SP.TER.TOTL.IN"),Area_pop_80_09,Seq!W$1,FALSE)/VLOOKUP(CONCATENATE($B62,".SP.POP.TOTL"),Area_pop_80_09,Seq!W$1,FALSE))</f>
        <v>9.5081551446324991E-2</v>
      </c>
      <c r="EQ62" s="27">
        <f>IF(ISNA(VLOOKUP(CONCATENATE($B62,".SP.TER.TOTL.IN"),Area_pop_80_09,Seq!X$1,FALSE)),".",VLOOKUP(CONCATENATE($B62,".SP.TER.TOTL.IN"),Area_pop_80_09,Seq!X$1,FALSE)/VLOOKUP(CONCATENATE($B62,".SP.POP.TOTL"),Area_pop_80_09,Seq!X$1,FALSE))</f>
        <v>9.5267164828394452E-2</v>
      </c>
      <c r="ER62" s="27">
        <f>IF(ISNA(VLOOKUP(CONCATENATE($B62,".SP.TER.TOTL.IN"),Area_pop_80_09,Seq!Y$1,FALSE)),".",VLOOKUP(CONCATENATE($B62,".SP.TER.TOTL.IN"),Area_pop_80_09,Seq!Y$1,FALSE)/VLOOKUP(CONCATENATE($B62,".SP.POP.TOTL"),Area_pop_80_09,Seq!Y$1,FALSE))</f>
        <v>9.5001044525507686E-2</v>
      </c>
      <c r="ES62" s="27">
        <f>IF(ISNA(VLOOKUP(CONCATENATE($B62,".SP.TER.TOTL.IN"),Area_pop_80_09,Seq!Z$1,FALSE)),".",VLOOKUP(CONCATENATE($B62,".SP.TER.TOTL.IN"),Area_pop_80_09,Seq!Z$1,FALSE)/VLOOKUP(CONCATENATE($B62,".SP.POP.TOTL"),Area_pop_80_09,Seq!Z$1,FALSE))</f>
        <v>9.4433675661381333E-2</v>
      </c>
      <c r="ET62" s="27">
        <f>IF(ISNA(VLOOKUP(CONCATENATE($B62,".SP.TER.TOTL.IN"),Area_pop_80_09,Seq!AA$1,FALSE)),".",VLOOKUP(CONCATENATE($B62,".SP.TER.TOTL.IN"),Area_pop_80_09,Seq!AA$1,FALSE)/VLOOKUP(CONCATENATE($B62,".SP.POP.TOTL"),Area_pop_80_09,Seq!AA$1,FALSE))</f>
        <v>9.3813695559116908E-2</v>
      </c>
      <c r="EU62" s="27">
        <f>IF(ISNA(VLOOKUP(CONCATENATE($B62,".SP.TER.TOTL.IN"),Area_pop_80_09,Seq!AB$1,FALSE)),".",VLOOKUP(CONCATENATE($B62,".SP.TER.TOTL.IN"),Area_pop_80_09,Seq!AB$1,FALSE)/VLOOKUP(CONCATENATE($B62,".SP.POP.TOTL"),Area_pop_80_09,Seq!AB$1,FALSE))</f>
        <v>9.3336585099553906E-2</v>
      </c>
      <c r="EV62" s="27">
        <f>IF(ISNA(VLOOKUP(CONCATENATE($B62,".SP.TER.TOTL.IN"),Area_pop_80_09,Seq!AC$1,FALSE)),".",VLOOKUP(CONCATENATE($B62,".SP.TER.TOTL.IN"),Area_pop_80_09,Seq!AC$1,FALSE)/VLOOKUP(CONCATENATE($B62,".SP.POP.TOTL"),Area_pop_80_09,Seq!AC$1,FALSE))</f>
        <v>9.3059682163452825E-2</v>
      </c>
      <c r="EW62" s="27">
        <f>IF(ISNA(VLOOKUP(CONCATENATE($B62,".SP.TER.TOTL.IN"),Area_pop_80_09,Seq!AD$1,FALSE)),".",VLOOKUP(CONCATENATE($B62,".SP.TER.TOTL.IN"),Area_pop_80_09,Seq!AD$1,FALSE)/VLOOKUP(CONCATENATE($B62,".SP.POP.TOTL"),Area_pop_80_09,Seq!AD$1,FALSE))</f>
        <v>9.2935648265466658E-2</v>
      </c>
      <c r="EX62" s="27"/>
      <c r="EY62" s="27"/>
      <c r="EZ62" s="27" t="str">
        <f t="shared" si="66"/>
        <v>.</v>
      </c>
      <c r="FA62" s="27" t="str">
        <f t="shared" si="67"/>
        <v>.</v>
      </c>
      <c r="FB62" s="27" t="str">
        <f t="shared" si="37"/>
        <v>.</v>
      </c>
      <c r="FC62" s="9" t="str">
        <f>IF(VLOOKUP($B62,EM_80!$B$1:$C$201,2,FALSE)&gt;0,VLOOKUP($B62,EM_80!$B$1:$C$201,2,FALSE),".")</f>
        <v>.</v>
      </c>
      <c r="FD62" s="9" t="str">
        <f t="shared" si="68"/>
        <v>.</v>
      </c>
      <c r="FE62" s="9" t="str">
        <f t="shared" si="32"/>
        <v>.</v>
      </c>
      <c r="FF62">
        <f t="shared" si="69"/>
        <v>8419402</v>
      </c>
      <c r="FG62">
        <f t="shared" si="70"/>
        <v>12610252</v>
      </c>
      <c r="FH62">
        <f t="shared" si="71"/>
        <v>17281479</v>
      </c>
      <c r="FJ62" s="9" t="str">
        <f>IF(ISNA(VLOOKUP($B62,Area_EM_90,Seq!C$1,FALSE)),".",VLOOKUP($B62,Area_EM_90,Seq!C$1,FALSE))</f>
        <v>.</v>
      </c>
      <c r="FK62" s="9" t="str">
        <f>IF(ISNA(VLOOKUP($B62,Area_EM_90,Seq!D$1,FALSE)),".",VLOOKUP($B62,Area_EM_90,Seq!D$1,FALSE))</f>
        <v>.</v>
      </c>
      <c r="FL62" s="9" t="str">
        <f>IF(ISNA(VLOOKUP($B62,Area_EM_90,Seq!E$1,FALSE)),".",VLOOKUP($B62,Area_EM_90,Seq!E$1,FALSE))</f>
        <v>.</v>
      </c>
      <c r="FM62" s="9" t="str">
        <f>IF(ISNA(VLOOKUP($B62,Area_EM_90,Seq!F$1,FALSE)),".",VLOOKUP($B62,Area_EM_90,Seq!F$1,FALSE))</f>
        <v>.</v>
      </c>
      <c r="FN62" s="9" t="str">
        <f>IF(ISNA(VLOOKUP($B62,Area_EM_90,Seq!G$1,FALSE)),".",VLOOKUP($B62,Area_EM_90,Seq!G$1,FALSE))</f>
        <v>.</v>
      </c>
      <c r="FO62" s="9" t="str">
        <f>IF(ISNA(VLOOKUP($B62,Area_EM_90,Seq!H$1,FALSE)),".",VLOOKUP($B62,Area_EM_90,Seq!H$1,FALSE))</f>
        <v>.</v>
      </c>
      <c r="FP62" s="9" t="str">
        <f>IF(ISNA(VLOOKUP($B62,Area_EM_90,Seq!I$1,FALSE)),".",VLOOKUP($B62,Area_EM_90,Seq!I$1,FALSE))</f>
        <v>.</v>
      </c>
      <c r="FQ62" s="9" t="str">
        <f>IF(ISNA(VLOOKUP($B62,Area_EM_90,Seq!J$1,FALSE)),".",VLOOKUP($B62,Area_EM_90,Seq!J$1,FALSE))</f>
        <v>.</v>
      </c>
      <c r="FR62" s="9" t="str">
        <f>IF(ISNA(VLOOKUP($B62,Area_EM_00,Seq!C$1,FALSE)),".",VLOOKUP($B62,Area_EM_00,Seq!C$1,FALSE))</f>
        <v>.</v>
      </c>
      <c r="FS62" s="9" t="str">
        <f>IF(ISNA(VLOOKUP($B62,Area_EM_00,Seq!D$1,FALSE)),".",VLOOKUP($B62,Area_EM_00,Seq!D$1,FALSE))</f>
        <v>.</v>
      </c>
      <c r="FT62" s="9" t="str">
        <f>IF(ISNA(VLOOKUP($B62,Area_EM_00,Seq!E$1,FALSE)),".",VLOOKUP($B62,Area_EM_00,Seq!E$1,FALSE))</f>
        <v>.</v>
      </c>
      <c r="FU62" s="9" t="str">
        <f>IF(ISNA(VLOOKUP($B62,Area_EM_00,Seq!F$1,FALSE)),".",VLOOKUP($B62,Area_EM_00,Seq!F$1,FALSE))</f>
        <v>.</v>
      </c>
      <c r="FV62" s="9" t="str">
        <f>IF(ISNA(VLOOKUP($B62,Area_EM_00,Seq!G$1,FALSE)),".",VLOOKUP($B62,Area_EM_00,Seq!G$1,FALSE))</f>
        <v>.</v>
      </c>
      <c r="FW62" s="9" t="str">
        <f>IF(ISNA(VLOOKUP($B62,Area_EM_00,Seq!H$1,FALSE)),".",VLOOKUP($B62,Area_EM_00,Seq!H$1,FALSE))</f>
        <v>.</v>
      </c>
      <c r="FX62" s="9" t="str">
        <f>IF(ISNA(VLOOKUP($B62,Area_EM_00,Seq!I$1,FALSE)),".",VLOOKUP($B62,Area_EM_00,Seq!I$1,FALSE))</f>
        <v>.</v>
      </c>
      <c r="FY62" s="9" t="str">
        <f>IF(ISNA(VLOOKUP($B62,Area_EM_00,Seq!J$1,FALSE)),".",VLOOKUP($B62,Area_EM_00,Seq!J$1,FALSE))</f>
        <v>.</v>
      </c>
      <c r="GA62" s="27"/>
    </row>
    <row r="63" spans="1:183">
      <c r="A63" s="25" t="s">
        <v>2435</v>
      </c>
      <c r="B63" s="26" t="str">
        <f t="shared" si="0"/>
        <v>Kenya</v>
      </c>
      <c r="C63" s="27">
        <f>GDP!C$42/10000</f>
        <v>18294194.281532999</v>
      </c>
      <c r="D63" s="27">
        <f>GDP!D$42/10000</f>
        <v>19245492.3841727</v>
      </c>
      <c r="E63" s="27">
        <f>GDP!E$42/10000</f>
        <v>20996832.1911324</v>
      </c>
      <c r="F63" s="27">
        <f>GDP!F$42/10000</f>
        <v>23285486.8999658</v>
      </c>
      <c r="G63" s="27">
        <f>GDP!G$42/10000</f>
        <v>26824880.9087606</v>
      </c>
      <c r="H63" s="27">
        <f>GDP!H$42/10000</f>
        <v>30446239.831443299</v>
      </c>
      <c r="I63" s="27">
        <f>GDP!I$42/10000</f>
        <v>33125508.936610304</v>
      </c>
      <c r="J63" s="27">
        <f>GDP!J$42/10000</f>
        <v>36968067.973257102</v>
      </c>
      <c r="K63" s="27">
        <f>GDP!K$42/10000</f>
        <v>41145459.654235199</v>
      </c>
      <c r="L63" s="27">
        <f>GDP!L$42/10000</f>
        <v>42832423.5000588</v>
      </c>
      <c r="M63" s="27">
        <f>GDP!M$42/10000</f>
        <v>44460055.593061104</v>
      </c>
      <c r="N63" s="27">
        <f>GDP!N$42/10000</f>
        <v>48550380.707622699</v>
      </c>
      <c r="O63" s="27">
        <f>GDP!O$42/10000</f>
        <v>55444534.768105105</v>
      </c>
      <c r="P63" s="27">
        <f>GDP!P$42/10000</f>
        <v>63206769.635639794</v>
      </c>
      <c r="Q63" s="27">
        <f>GDP!Q$42/10000</f>
        <v>71486856.457908601</v>
      </c>
      <c r="R63" s="27">
        <f>GDP!R$42/10000</f>
        <v>79278923.811820701</v>
      </c>
      <c r="S63" s="27">
        <f>GDP!S$42/10000</f>
        <v>87206816.193002701</v>
      </c>
      <c r="T63" s="27">
        <f>GDP!T$42/10000</f>
        <v>95317050.098951995</v>
      </c>
      <c r="U63" s="27">
        <f>GDP!U$42/10000</f>
        <v>102751780.00667</v>
      </c>
      <c r="V63" s="27">
        <f>GDP!V$42/10000</f>
        <v>110560915.287177</v>
      </c>
      <c r="W63" s="27">
        <f>GDP!W$42/10000</f>
        <v>119848032.17129999</v>
      </c>
      <c r="X63" s="27">
        <f>GDP!X$42/10000</f>
        <v>129795418.841518</v>
      </c>
      <c r="Y63" s="27">
        <f>GDP!Y$42/10000</f>
        <v>141606801.95609599</v>
      </c>
      <c r="Z63" s="27">
        <f>GDP!Z$42/10000</f>
        <v>155767482.15170601</v>
      </c>
      <c r="AA63" s="27">
        <f>GDP!AA$42/10000</f>
        <v>171499997.84902799</v>
      </c>
      <c r="AB63" s="27">
        <f>GDP!AB$42/10000</f>
        <v>189335997.62532699</v>
      </c>
      <c r="AC63" s="27">
        <f>GDP!AC$42/10000</f>
        <v>211298973.34986499</v>
      </c>
      <c r="AD63" s="27">
        <f>GDP!AD$42/10000</f>
        <v>238767839.88534701</v>
      </c>
      <c r="AE63" s="27">
        <f>GDP!AE$42/10000</f>
        <v>260256945.47502899</v>
      </c>
      <c r="AF63" s="27">
        <f>GDP!AF$42/10000</f>
        <v>293754553.91439533</v>
      </c>
      <c r="AG63" s="27"/>
      <c r="AH63" s="27">
        <f>IF(ISNUMBER(VLOOKUP($B63,Area_GDP_80_09,Seq!C$1,FALSE)/10000),VLOOKUP($B63,Area_GDP_80_09,Seq!C$1,FALSE)/10000,".")</f>
        <v>707758.19181536301</v>
      </c>
      <c r="AI63" s="27">
        <f>IF(ISNUMBER(VLOOKUP($B63,Area_GDP_80_09,Seq!D$1,FALSE)/10000),VLOOKUP($B63,Area_GDP_80_09,Seq!D$1,FALSE)/10000,".")</f>
        <v>734465.76001172897</v>
      </c>
      <c r="AJ63" s="27">
        <f>IF(ISNUMBER(VLOOKUP($B63,Area_GDP_80_09,Seq!E$1,FALSE)/10000),VLOOKUP($B63,Area_GDP_80_09,Seq!E$1,FALSE)/10000,".")</f>
        <v>745530.32700840302</v>
      </c>
      <c r="AK63" s="27">
        <f>IF(ISNUMBER(VLOOKUP($B63,Area_GDP_80_09,Seq!F$1,FALSE)/10000),VLOOKUP($B63,Area_GDP_80_09,Seq!F$1,FALSE)/10000,".")</f>
        <v>755289.69351860299</v>
      </c>
      <c r="AL63" s="27">
        <f>IF(ISNUMBER(VLOOKUP($B63,Area_GDP_80_09,Seq!G$1,FALSE)/10000),VLOOKUP($B63,Area_GDP_80_09,Seq!G$1,FALSE)/10000,".")</f>
        <v>768546.66649938002</v>
      </c>
      <c r="AM63" s="27">
        <f>IF(ISNUMBER(VLOOKUP($B63,Area_GDP_80_09,Seq!H$1,FALSE)/10000),VLOOKUP($B63,Area_GDP_80_09,Seq!H$1,FALSE)/10000,".")</f>
        <v>801598.49095589702</v>
      </c>
      <c r="AN63" s="27">
        <f>IF(ISNUMBER(VLOOKUP($B63,Area_GDP_80_09,Seq!I$1,FALSE)/10000),VLOOKUP($B63,Area_GDP_80_09,Seq!I$1,FALSE)/10000,".")</f>
        <v>859133.66674272495</v>
      </c>
      <c r="AO63" s="27">
        <f>IF(ISNUMBER(VLOOKUP($B63,Area_GDP_80_09,Seq!J$1,FALSE)/10000),VLOOKUP($B63,Area_GDP_80_09,Seq!J$1,FALSE)/10000,".")</f>
        <v>910141.35558936</v>
      </c>
      <c r="AP63" s="27">
        <f>IF(ISNUMBER(VLOOKUP($B63,Area_GDP_80_09,Seq!K$1,FALSE)/10000),VLOOKUP($B63,Area_GDP_80_09,Seq!K$1,FALSE)/10000,".")</f>
        <v>966599.09680448798</v>
      </c>
      <c r="AQ63" s="27">
        <f>IF(ISNUMBER(VLOOKUP($B63,Area_GDP_80_09,Seq!L$1,FALSE)/10000),VLOOKUP($B63,Area_GDP_80_09,Seq!L$1,FALSE)/10000,".")</f>
        <v>1011935.9657618901</v>
      </c>
      <c r="AR63" s="27">
        <f>IF(ISNUMBER(VLOOKUP($B63,Area_GDP_80_09,Seq!M$1,FALSE)/10000),VLOOKUP($B63,Area_GDP_80_09,Seq!M$1,FALSE)/10000,".")</f>
        <v>1054356.8372070601</v>
      </c>
      <c r="AS63" s="27">
        <f>IF(ISNUMBER(VLOOKUP($B63,Area_GDP_80_09,Seq!N$1,FALSE)/10000),VLOOKUP($B63,Area_GDP_80_09,Seq!N$1,FALSE)/10000,".")</f>
        <v>1069522.1449961099</v>
      </c>
      <c r="AT63" s="27">
        <f>IF(ISNUMBER(VLOOKUP($B63,Area_GDP_80_09,Seq!O$1,FALSE)/10000),VLOOKUP($B63,Area_GDP_80_09,Seq!O$1,FALSE)/10000,".")</f>
        <v>1060971.37992753</v>
      </c>
      <c r="AU63" s="27">
        <f>IF(ISNUMBER(VLOOKUP($B63,Area_GDP_80_09,Seq!P$1,FALSE)/10000),VLOOKUP($B63,Area_GDP_80_09,Seq!P$1,FALSE)/10000,".")</f>
        <v>1064718.7018214199</v>
      </c>
      <c r="AV63" s="27">
        <f>IF(ISNUMBER(VLOOKUP($B63,Area_GDP_80_09,Seq!Q$1,FALSE)/10000),VLOOKUP($B63,Area_GDP_80_09,Seq!Q$1,FALSE)/10000,".")</f>
        <v>1092750.45099716</v>
      </c>
      <c r="AW63" s="27">
        <f>IF(ISNUMBER(VLOOKUP($B63,Area_GDP_80_09,Seq!R$1,FALSE)/10000),VLOOKUP($B63,Area_GDP_80_09,Seq!R$1,FALSE)/10000,".")</f>
        <v>1140899.4019190799</v>
      </c>
      <c r="AX63" s="27">
        <f>IF(ISNUMBER(VLOOKUP($B63,Area_GDP_80_09,Seq!S$1,FALSE)/10000),VLOOKUP($B63,Area_GDP_80_09,Seq!S$1,FALSE)/10000,".")</f>
        <v>1188210.66628294</v>
      </c>
      <c r="AY63" s="27">
        <f>IF(ISNUMBER(VLOOKUP($B63,Area_GDP_80_09,Seq!T$1,FALSE)/10000),VLOOKUP($B63,Area_GDP_80_09,Seq!T$1,FALSE)/10000,".")</f>
        <v>1193853.5015796302</v>
      </c>
      <c r="AZ63" s="27">
        <f>IF(ISNUMBER(VLOOKUP($B63,Area_GDP_80_09,Seq!U$1,FALSE)/10000),VLOOKUP($B63,Area_GDP_80_09,Seq!U$1,FALSE)/10000,".")</f>
        <v>1233133.8333245099</v>
      </c>
      <c r="BA63" s="27">
        <f>IF(ISNUMBER(VLOOKUP($B63,Area_GDP_80_09,Seq!V$1,FALSE)/10000),VLOOKUP($B63,Area_GDP_80_09,Seq!V$1,FALSE)/10000,".")</f>
        <v>1261562.36007321</v>
      </c>
      <c r="BB63" s="27">
        <f>IF(ISNUMBER(VLOOKUP($B63,Area_GDP_80_09,Seq!W$1,FALSE)/10000),VLOOKUP($B63,Area_GDP_80_09,Seq!W$1,FALSE)/10000,".")</f>
        <v>1269127.8914240801</v>
      </c>
      <c r="BC63" s="27">
        <f>IF(ISNUMBER(VLOOKUP($B63,Area_GDP_80_09,Seq!X$1,FALSE)/10000),VLOOKUP($B63,Area_GDP_80_09,Seq!X$1,FALSE)/10000,".")</f>
        <v>1317099.73904585</v>
      </c>
      <c r="BD63" s="27">
        <f>IF(ISNUMBER(VLOOKUP($B63,Area_GDP_80_09,Seq!Y$1,FALSE)/10000),VLOOKUP($B63,Area_GDP_80_09,Seq!Y$1,FALSE)/10000,".")</f>
        <v>1324302.4244657301</v>
      </c>
      <c r="BE63" s="27">
        <f>IF(ISNUMBER(VLOOKUP($B63,Area_GDP_80_09,Seq!Z$1,FALSE)/10000),VLOOKUP($B63,Area_GDP_80_09,Seq!Z$1,FALSE)/10000,".")</f>
        <v>1363137.26921351</v>
      </c>
      <c r="BF63" s="27">
        <f>IF(ISNUMBER(VLOOKUP($B63,Area_GDP_80_09,Seq!AA$1,FALSE)/10000),VLOOKUP($B63,Area_GDP_80_09,Seq!AA$1,FALSE)/10000,".")</f>
        <v>1432715.8818282899</v>
      </c>
      <c r="BG63" s="27">
        <f>IF(ISNUMBER(VLOOKUP($B63,Area_GDP_80_09,Seq!AB$1,FALSE)/10000),VLOOKUP($B63,Area_GDP_80_09,Seq!AB$1,FALSE)/10000,".")</f>
        <v>1517341.6248120002</v>
      </c>
      <c r="BH63" s="27">
        <f>IF(ISNUMBER(VLOOKUP($B63,Area_GDP_80_09,Seq!AC$1,FALSE)/10000),VLOOKUP($B63,Area_GDP_80_09,Seq!AC$1,FALSE)/10000,".")</f>
        <v>1613219.46545597</v>
      </c>
      <c r="BI63" s="27">
        <f>IF(ISNUMBER(VLOOKUP($B63,Area_GDP_80_09,Seq!AD$1,FALSE)/10000),VLOOKUP($B63,Area_GDP_80_09,Seq!AD$1,FALSE)/10000,".")</f>
        <v>1727765.1481786999</v>
      </c>
      <c r="BJ63" s="27">
        <f>IF(ISNUMBER(VLOOKUP($B63,Area_GDP_80_09,Seq!AE$1,FALSE)/10000),VLOOKUP($B63,Area_GDP_80_09,Seq!AE$1,FALSE)/10000,".")</f>
        <v>1756929.6969226201</v>
      </c>
      <c r="BK63" s="27">
        <f>IF(ISNUMBER(VLOOKUP($B63,Area_GDP_80_09,Seq!AF$1,FALSE)/10000),VLOOKUP($B63,Area_GDP_80_09,Seq!AF$1,FALSE)/10000,".")</f>
        <v>1798517.5221858544</v>
      </c>
      <c r="BL63" s="27"/>
      <c r="BM63" s="27"/>
      <c r="BN63" s="27">
        <f>CNPop!A$48</f>
        <v>5.0000000000000001E-3</v>
      </c>
      <c r="BO63" s="27">
        <f>CNPop!B$48</f>
        <v>6.0000000000000001E-3</v>
      </c>
      <c r="BP63" s="27">
        <f>CNPop!C$48</f>
        <v>6.0000000000000001E-3</v>
      </c>
      <c r="BQ63" s="27">
        <f>CNPop!D$48</f>
        <v>7.0000000000000001E-3</v>
      </c>
      <c r="BR63" s="27">
        <f>CNPop!E$48</f>
        <v>7.0000000000000001E-3</v>
      </c>
      <c r="BS63" s="27">
        <f>CNPop!F$48</f>
        <v>8.0000000000000002E-3</v>
      </c>
      <c r="BT63" s="27">
        <f>CNPop!G$48</f>
        <v>8.9999999999999993E-3</v>
      </c>
      <c r="BU63" s="27">
        <f>CNPop!H$48</f>
        <v>0.01</v>
      </c>
      <c r="BV63" s="27">
        <f>CNPop!I$48</f>
        <v>1.0999999999999999E-2</v>
      </c>
      <c r="BW63" s="27">
        <f>CNPop!J$48</f>
        <v>1.2E-2</v>
      </c>
      <c r="BX63" s="27">
        <f>CNPop!K$48</f>
        <v>1.4E-2</v>
      </c>
      <c r="BY63" s="27">
        <f>CNPop!L$48</f>
        <v>1.6E-2</v>
      </c>
      <c r="BZ63" s="27">
        <f>CNPop!M$48</f>
        <v>1.7000000000000001E-2</v>
      </c>
      <c r="CA63" s="27">
        <f>CNPop!N$48</f>
        <v>1.9E-2</v>
      </c>
      <c r="CB63" s="27">
        <f>CNPop!O$48</f>
        <v>2.1000000000000001E-2</v>
      </c>
      <c r="CC63" s="27">
        <f>CNPop!P$48</f>
        <v>2.3E-2</v>
      </c>
      <c r="CD63" s="27">
        <f>CNPop!Q$48</f>
        <v>2.5999999999999999E-2</v>
      </c>
      <c r="CE63" s="27">
        <f>CNPop!R$48</f>
        <v>2.8000000000000001E-2</v>
      </c>
      <c r="CF63" s="27">
        <f>CNPop!S$48</f>
        <v>0.03</v>
      </c>
      <c r="CG63" s="27">
        <f>CNPop!T$48</f>
        <v>3.3000000000000002E-2</v>
      </c>
      <c r="CH63" s="27">
        <f>CNPop!U$48</f>
        <v>3.5999999999999997E-2</v>
      </c>
      <c r="CI63" s="27">
        <f>CNPop!V$48</f>
        <v>3.9E-2</v>
      </c>
      <c r="CJ63" s="27">
        <f>CNPop!W$48</f>
        <v>4.2000000000000003E-2</v>
      </c>
      <c r="CK63" s="27">
        <f>CNPop!X$48</f>
        <v>4.4999999999999998E-2</v>
      </c>
      <c r="CL63" s="27">
        <f>CNPop!Y$48</f>
        <v>4.9000000000000002E-2</v>
      </c>
      <c r="CM63" s="27">
        <f>CNPop!Z$48</f>
        <v>5.1999999999999998E-2</v>
      </c>
      <c r="CN63" s="27">
        <f>CNPop!AA$48</f>
        <v>5.6000000000000001E-2</v>
      </c>
      <c r="CO63" s="27">
        <f>CNPop!AB$48</f>
        <v>0.06</v>
      </c>
      <c r="CP63" s="27">
        <f>CNPop!AC$48</f>
        <v>6.3E-2</v>
      </c>
      <c r="CQ63" s="27"/>
      <c r="CR63" s="27">
        <f t="shared" si="38"/>
        <v>9.7455360473338096E-2</v>
      </c>
      <c r="CS63" s="27">
        <f t="shared" si="39"/>
        <v>9.7455360473338096E-2</v>
      </c>
      <c r="CT63" s="27">
        <f t="shared" si="40"/>
        <v>9.7455360473338096E-2</v>
      </c>
      <c r="CU63" s="27">
        <f t="shared" si="41"/>
        <v>9.7455360473338096E-2</v>
      </c>
      <c r="CV63" s="27">
        <f t="shared" si="42"/>
        <v>9.7455360473338096E-2</v>
      </c>
      <c r="CW63" s="27">
        <f t="shared" si="43"/>
        <v>9.7455360473338096E-2</v>
      </c>
      <c r="CX63" s="27">
        <f t="shared" si="44"/>
        <v>9.7455360473338096E-2</v>
      </c>
      <c r="CY63" s="27">
        <f t="shared" si="45"/>
        <v>9.7455360473338096E-2</v>
      </c>
      <c r="CZ63" s="27">
        <f t="shared" si="46"/>
        <v>9.7455360473338096E-2</v>
      </c>
      <c r="DA63" s="27">
        <f t="shared" si="47"/>
        <v>9.7455360473338096E-2</v>
      </c>
      <c r="DB63" s="27">
        <f t="shared" si="48"/>
        <v>9.7455360473338096E-2</v>
      </c>
      <c r="DC63" s="27">
        <f t="shared" si="49"/>
        <v>9.7455360473338096E-2</v>
      </c>
      <c r="DD63" s="27">
        <f t="shared" si="50"/>
        <v>0.10144041430394864</v>
      </c>
      <c r="DE63" s="27">
        <f t="shared" si="51"/>
        <v>0.10144041430394864</v>
      </c>
      <c r="DF63" s="27">
        <f t="shared" si="52"/>
        <v>0.10144041430394864</v>
      </c>
      <c r="DG63" s="27">
        <f t="shared" si="53"/>
        <v>0.10144041430394864</v>
      </c>
      <c r="DH63" s="27">
        <f t="shared" si="54"/>
        <v>0.10144041430394864</v>
      </c>
      <c r="DI63" s="27">
        <f t="shared" si="55"/>
        <v>0.10144041430394864</v>
      </c>
      <c r="DJ63" s="27">
        <f t="shared" si="56"/>
        <v>0.10144041430394864</v>
      </c>
      <c r="DK63" s="27">
        <f t="shared" si="57"/>
        <v>0.10239455498860263</v>
      </c>
      <c r="DL63" s="27">
        <f t="shared" si="58"/>
        <v>0.10332920417611131</v>
      </c>
      <c r="DM63" s="27">
        <f t="shared" si="59"/>
        <v>0.10428298365786011</v>
      </c>
      <c r="DN63" s="27">
        <f t="shared" si="60"/>
        <v>0.10528572578544707</v>
      </c>
      <c r="DO63" s="27">
        <f t="shared" si="61"/>
        <v>0.10625867769409535</v>
      </c>
      <c r="DP63" s="27">
        <f t="shared" si="62"/>
        <v>0.10703289842244705</v>
      </c>
      <c r="DQ63" s="27">
        <f t="shared" si="63"/>
        <v>0.10740472958152804</v>
      </c>
      <c r="DR63" s="27">
        <f t="shared" si="64"/>
        <v>0.1072569756458603</v>
      </c>
      <c r="DS63" s="27">
        <f t="shared" si="65"/>
        <v>0.10660428750316417</v>
      </c>
      <c r="DT63" s="27">
        <f t="shared" si="36"/>
        <v>0.10554317220508892</v>
      </c>
      <c r="DU63" s="27" t="e">
        <f>IF(ISNA(VLOOKUP(CONCATENATE($B63,".SP.TER.TOTL.IN"),Area_pop_80_09,Seq!B$1,FALSE)),".",VLOOKUP(CONCATENATE($B63,".SP.TER.TOTL.IN"),Area_pop_80_09,Seq!B$1,FALSE)/VLOOKUP(CONCATENATE($B63,".SP.POP.TOTL"),Area_pop_80_09,Seq!B$1,FALSE))</f>
        <v>#VALUE!</v>
      </c>
      <c r="DV63" s="27" t="e">
        <f>IF(ISNA(VLOOKUP(CONCATENATE($B63,".SP.TER.TOTL.IN"),Area_pop_80_09,Seq!C$1,FALSE)),".",VLOOKUP(CONCATENATE($B63,".SP.TER.TOTL.IN"),Area_pop_80_09,Seq!C$1,FALSE)/VLOOKUP(CONCATENATE($B63,".SP.POP.TOTL"),Area_pop_80_09,Seq!C$1,FALSE))</f>
        <v>#VALUE!</v>
      </c>
      <c r="DW63" s="27" t="e">
        <f>IF(ISNA(VLOOKUP(CONCATENATE($B63,".SP.TER.TOTL.IN"),Area_pop_80_09,Seq!D$1,FALSE)),".",VLOOKUP(CONCATENATE($B63,".SP.TER.TOTL.IN"),Area_pop_80_09,Seq!D$1,FALSE)/VLOOKUP(CONCATENATE($B63,".SP.POP.TOTL"),Area_pop_80_09,Seq!D$1,FALSE))</f>
        <v>#VALUE!</v>
      </c>
      <c r="DX63" s="27" t="e">
        <f>IF(ISNA(VLOOKUP(CONCATENATE($B63,".SP.TER.TOTL.IN"),Area_pop_80_09,Seq!E$1,FALSE)),".",VLOOKUP(CONCATENATE($B63,".SP.TER.TOTL.IN"),Area_pop_80_09,Seq!E$1,FALSE)/VLOOKUP(CONCATENATE($B63,".SP.POP.TOTL"),Area_pop_80_09,Seq!E$1,FALSE))</f>
        <v>#VALUE!</v>
      </c>
      <c r="DY63" s="27" t="e">
        <f>IF(ISNA(VLOOKUP(CONCATENATE($B63,".SP.TER.TOTL.IN"),Area_pop_80_09,Seq!F$1,FALSE)),".",VLOOKUP(CONCATENATE($B63,".SP.TER.TOTL.IN"),Area_pop_80_09,Seq!F$1,FALSE)/VLOOKUP(CONCATENATE($B63,".SP.POP.TOTL"),Area_pop_80_09,Seq!F$1,FALSE))</f>
        <v>#VALUE!</v>
      </c>
      <c r="DZ63" s="27" t="e">
        <f>IF(ISNA(VLOOKUP(CONCATENATE($B63,".SP.TER.TOTL.IN"),Area_pop_80_09,Seq!G$1,FALSE)),".",VLOOKUP(CONCATENATE($B63,".SP.TER.TOTL.IN"),Area_pop_80_09,Seq!G$1,FALSE)/VLOOKUP(CONCATENATE($B63,".SP.POP.TOTL"),Area_pop_80_09,Seq!G$1,FALSE))</f>
        <v>#VALUE!</v>
      </c>
      <c r="EA63" s="27" t="e">
        <f>IF(ISNA(VLOOKUP(CONCATENATE($B63,".SP.TER.TOTL.IN"),Area_pop_80_09,Seq!H$1,FALSE)),".",VLOOKUP(CONCATENATE($B63,".SP.TER.TOTL.IN"),Area_pop_80_09,Seq!H$1,FALSE)/VLOOKUP(CONCATENATE($B63,".SP.POP.TOTL"),Area_pop_80_09,Seq!H$1,FALSE))</f>
        <v>#VALUE!</v>
      </c>
      <c r="EB63" s="27" t="e">
        <f>IF(ISNA(VLOOKUP(CONCATENATE($B63,".SP.TER.TOTL.IN"),Area_pop_80_09,Seq!I$1,FALSE)),".",VLOOKUP(CONCATENATE($B63,".SP.TER.TOTL.IN"),Area_pop_80_09,Seq!I$1,FALSE)/VLOOKUP(CONCATENATE($B63,".SP.POP.TOTL"),Area_pop_80_09,Seq!I$1,FALSE))</f>
        <v>#VALUE!</v>
      </c>
      <c r="EC63" s="27" t="e">
        <f>IF(ISNA(VLOOKUP(CONCATENATE($B63,".SP.TER.TOTL.IN"),Area_pop_80_09,Seq!J$1,FALSE)),".",VLOOKUP(CONCATENATE($B63,".SP.TER.TOTL.IN"),Area_pop_80_09,Seq!J$1,FALSE)/VLOOKUP(CONCATENATE($B63,".SP.POP.TOTL"),Area_pop_80_09,Seq!J$1,FALSE))</f>
        <v>#VALUE!</v>
      </c>
      <c r="ED63" s="27" t="e">
        <f>IF(ISNA(VLOOKUP(CONCATENATE($B63,".SP.TER.TOTL.IN"),Area_pop_80_09,Seq!K$1,FALSE)),".",VLOOKUP(CONCATENATE($B63,".SP.TER.TOTL.IN"),Area_pop_80_09,Seq!K$1,FALSE)/VLOOKUP(CONCATENATE($B63,".SP.POP.TOTL"),Area_pop_80_09,Seq!K$1,FALSE))</f>
        <v>#VALUE!</v>
      </c>
      <c r="EE63" s="27" t="e">
        <f>IF(ISNA(VLOOKUP(CONCATENATE($B63,".SP.TER.TOTL.IN"),Area_pop_80_09,Seq!L$1,FALSE)),".",VLOOKUP(CONCATENATE($B63,".SP.TER.TOTL.IN"),Area_pop_80_09,Seq!L$1,FALSE)/VLOOKUP(CONCATENATE($B63,".SP.POP.TOTL"),Area_pop_80_09,Seq!L$1,FALSE))</f>
        <v>#VALUE!</v>
      </c>
      <c r="EF63" s="27">
        <f>IF(ISNA(VLOOKUP(CONCATENATE($B63,".SP.TER.TOTL.IN"),Area_pop_80_09,Seq!M$1,FALSE)),".",VLOOKUP(CONCATENATE($B63,".SP.TER.TOTL.IN"),Area_pop_80_09,Seq!M$1,FALSE)/VLOOKUP(CONCATENATE($B63,".SP.POP.TOTL"),Area_pop_80_09,Seq!M$1,FALSE))</f>
        <v>9.7455360473338096E-2</v>
      </c>
      <c r="EG63" s="27" t="e">
        <f>IF(ISNA(VLOOKUP(CONCATENATE($B63,".SP.TER.TOTL.IN"),Area_pop_80_09,Seq!N$1,FALSE)),".",VLOOKUP(CONCATENATE($B63,".SP.TER.TOTL.IN"),Area_pop_80_09,Seq!N$1,FALSE)/VLOOKUP(CONCATENATE($B63,".SP.POP.TOTL"),Area_pop_80_09,Seq!N$1,FALSE))</f>
        <v>#VALUE!</v>
      </c>
      <c r="EH63" s="27" t="e">
        <f>IF(ISNA(VLOOKUP(CONCATENATE($B63,".SP.TER.TOTL.IN"),Area_pop_80_09,Seq!O$1,FALSE)),".",VLOOKUP(CONCATENATE($B63,".SP.TER.TOTL.IN"),Area_pop_80_09,Seq!O$1,FALSE)/VLOOKUP(CONCATENATE($B63,".SP.POP.TOTL"),Area_pop_80_09,Seq!O$1,FALSE))</f>
        <v>#VALUE!</v>
      </c>
      <c r="EI63" s="27" t="e">
        <f>IF(ISNA(VLOOKUP(CONCATENATE($B63,".SP.TER.TOTL.IN"),Area_pop_80_09,Seq!P$1,FALSE)),".",VLOOKUP(CONCATENATE($B63,".SP.TER.TOTL.IN"),Area_pop_80_09,Seq!P$1,FALSE)/VLOOKUP(CONCATENATE($B63,".SP.POP.TOTL"),Area_pop_80_09,Seq!P$1,FALSE))</f>
        <v>#VALUE!</v>
      </c>
      <c r="EJ63" s="27" t="e">
        <f>IF(ISNA(VLOOKUP(CONCATENATE($B63,".SP.TER.TOTL.IN"),Area_pop_80_09,Seq!Q$1,FALSE)),".",VLOOKUP(CONCATENATE($B63,".SP.TER.TOTL.IN"),Area_pop_80_09,Seq!Q$1,FALSE)/VLOOKUP(CONCATENATE($B63,".SP.POP.TOTL"),Area_pop_80_09,Seq!Q$1,FALSE))</f>
        <v>#VALUE!</v>
      </c>
      <c r="EK63" s="27" t="e">
        <f>IF(ISNA(VLOOKUP(CONCATENATE($B63,".SP.TER.TOTL.IN"),Area_pop_80_09,Seq!R$1,FALSE)),".",VLOOKUP(CONCATENATE($B63,".SP.TER.TOTL.IN"),Area_pop_80_09,Seq!R$1,FALSE)/VLOOKUP(CONCATENATE($B63,".SP.POP.TOTL"),Area_pop_80_09,Seq!R$1,FALSE))</f>
        <v>#VALUE!</v>
      </c>
      <c r="EL63" s="27" t="e">
        <f>IF(ISNA(VLOOKUP(CONCATENATE($B63,".SP.TER.TOTL.IN"),Area_pop_80_09,Seq!S$1,FALSE)),".",VLOOKUP(CONCATENATE($B63,".SP.TER.TOTL.IN"),Area_pop_80_09,Seq!S$1,FALSE)/VLOOKUP(CONCATENATE($B63,".SP.POP.TOTL"),Area_pop_80_09,Seq!S$1,FALSE))</f>
        <v>#VALUE!</v>
      </c>
      <c r="EM63" s="27">
        <f>IF(ISNA(VLOOKUP(CONCATENATE($B63,".SP.TER.TOTL.IN"),Area_pop_80_09,Seq!T$1,FALSE)),".",VLOOKUP(CONCATENATE($B63,".SP.TER.TOTL.IN"),Area_pop_80_09,Seq!T$1,FALSE)/VLOOKUP(CONCATENATE($B63,".SP.POP.TOTL"),Area_pop_80_09,Seq!T$1,FALSE))</f>
        <v>0.10144041430394864</v>
      </c>
      <c r="EN63" s="27">
        <f>IF(ISNA(VLOOKUP(CONCATENATE($B63,".SP.TER.TOTL.IN"),Area_pop_80_09,Seq!U$1,FALSE)),".",VLOOKUP(CONCATENATE($B63,".SP.TER.TOTL.IN"),Area_pop_80_09,Seq!U$1,FALSE)/VLOOKUP(CONCATENATE($B63,".SP.POP.TOTL"),Area_pop_80_09,Seq!U$1,FALSE))</f>
        <v>0.10239455498860263</v>
      </c>
      <c r="EO63" s="27">
        <f>IF(ISNA(VLOOKUP(CONCATENATE($B63,".SP.TER.TOTL.IN"),Area_pop_80_09,Seq!V$1,FALSE)),".",VLOOKUP(CONCATENATE($B63,".SP.TER.TOTL.IN"),Area_pop_80_09,Seq!V$1,FALSE)/VLOOKUP(CONCATENATE($B63,".SP.POP.TOTL"),Area_pop_80_09,Seq!V$1,FALSE))</f>
        <v>0.10332920417611131</v>
      </c>
      <c r="EP63" s="27">
        <f>IF(ISNA(VLOOKUP(CONCATENATE($B63,".SP.TER.TOTL.IN"),Area_pop_80_09,Seq!W$1,FALSE)),".",VLOOKUP(CONCATENATE($B63,".SP.TER.TOTL.IN"),Area_pop_80_09,Seq!W$1,FALSE)/VLOOKUP(CONCATENATE($B63,".SP.POP.TOTL"),Area_pop_80_09,Seq!W$1,FALSE))</f>
        <v>0.10428298365786011</v>
      </c>
      <c r="EQ63" s="27">
        <f>IF(ISNA(VLOOKUP(CONCATENATE($B63,".SP.TER.TOTL.IN"),Area_pop_80_09,Seq!X$1,FALSE)),".",VLOOKUP(CONCATENATE($B63,".SP.TER.TOTL.IN"),Area_pop_80_09,Seq!X$1,FALSE)/VLOOKUP(CONCATENATE($B63,".SP.POP.TOTL"),Area_pop_80_09,Seq!X$1,FALSE))</f>
        <v>0.10528572578544707</v>
      </c>
      <c r="ER63" s="27">
        <f>IF(ISNA(VLOOKUP(CONCATENATE($B63,".SP.TER.TOTL.IN"),Area_pop_80_09,Seq!Y$1,FALSE)),".",VLOOKUP(CONCATENATE($B63,".SP.TER.TOTL.IN"),Area_pop_80_09,Seq!Y$1,FALSE)/VLOOKUP(CONCATENATE($B63,".SP.POP.TOTL"),Area_pop_80_09,Seq!Y$1,FALSE))</f>
        <v>0.10625867769409535</v>
      </c>
      <c r="ES63" s="27">
        <f>IF(ISNA(VLOOKUP(CONCATENATE($B63,".SP.TER.TOTL.IN"),Area_pop_80_09,Seq!Z$1,FALSE)),".",VLOOKUP(CONCATENATE($B63,".SP.TER.TOTL.IN"),Area_pop_80_09,Seq!Z$1,FALSE)/VLOOKUP(CONCATENATE($B63,".SP.POP.TOTL"),Area_pop_80_09,Seq!Z$1,FALSE))</f>
        <v>0.10703289842244705</v>
      </c>
      <c r="ET63" s="27">
        <f>IF(ISNA(VLOOKUP(CONCATENATE($B63,".SP.TER.TOTL.IN"),Area_pop_80_09,Seq!AA$1,FALSE)),".",VLOOKUP(CONCATENATE($B63,".SP.TER.TOTL.IN"),Area_pop_80_09,Seq!AA$1,FALSE)/VLOOKUP(CONCATENATE($B63,".SP.POP.TOTL"),Area_pop_80_09,Seq!AA$1,FALSE))</f>
        <v>0.10740472958152804</v>
      </c>
      <c r="EU63" s="27">
        <f>IF(ISNA(VLOOKUP(CONCATENATE($B63,".SP.TER.TOTL.IN"),Area_pop_80_09,Seq!AB$1,FALSE)),".",VLOOKUP(CONCATENATE($B63,".SP.TER.TOTL.IN"),Area_pop_80_09,Seq!AB$1,FALSE)/VLOOKUP(CONCATENATE($B63,".SP.POP.TOTL"),Area_pop_80_09,Seq!AB$1,FALSE))</f>
        <v>0.1072569756458603</v>
      </c>
      <c r="EV63" s="27">
        <f>IF(ISNA(VLOOKUP(CONCATENATE($B63,".SP.TER.TOTL.IN"),Area_pop_80_09,Seq!AC$1,FALSE)),".",VLOOKUP(CONCATENATE($B63,".SP.TER.TOTL.IN"),Area_pop_80_09,Seq!AC$1,FALSE)/VLOOKUP(CONCATENATE($B63,".SP.POP.TOTL"),Area_pop_80_09,Seq!AC$1,FALSE))</f>
        <v>0.10660428750316417</v>
      </c>
      <c r="EW63" s="27">
        <f>IF(ISNA(VLOOKUP(CONCATENATE($B63,".SP.TER.TOTL.IN"),Area_pop_80_09,Seq!AD$1,FALSE)),".",VLOOKUP(CONCATENATE($B63,".SP.TER.TOTL.IN"),Area_pop_80_09,Seq!AD$1,FALSE)/VLOOKUP(CONCATENATE($B63,".SP.POP.TOTL"),Area_pop_80_09,Seq!AD$1,FALSE))</f>
        <v>0.10554317220508892</v>
      </c>
      <c r="EX63" s="27"/>
      <c r="EY63" s="27"/>
      <c r="EZ63" s="27" t="str">
        <f t="shared" si="66"/>
        <v>.</v>
      </c>
      <c r="FA63" s="27">
        <f t="shared" si="67"/>
        <v>6.4011279640956468E-6</v>
      </c>
      <c r="FB63" s="27" t="str">
        <f t="shared" si="37"/>
        <v>.</v>
      </c>
      <c r="FC63" s="9" t="str">
        <f>IF(VLOOKUP($B63,EM_80!$B$1:$C$201,2,FALSE)&gt;0,VLOOKUP($B63,EM_80!$B$1:$C$201,2,FALSE),".")</f>
        <v>.</v>
      </c>
      <c r="FD63" s="9">
        <f t="shared" si="68"/>
        <v>150</v>
      </c>
      <c r="FE63" s="9" t="str">
        <f t="shared" si="32"/>
        <v>.</v>
      </c>
      <c r="FF63">
        <f t="shared" si="69"/>
        <v>16261487</v>
      </c>
      <c r="FG63">
        <f t="shared" si="70"/>
        <v>23433370</v>
      </c>
      <c r="FH63">
        <f t="shared" si="71"/>
        <v>31440637</v>
      </c>
      <c r="FJ63" s="9" t="str">
        <f>IF(ISNA(VLOOKUP($B63,Area_EM_90,Seq!C$1,FALSE)),".",VLOOKUP($B63,Area_EM_90,Seq!C$1,FALSE))</f>
        <v>.</v>
      </c>
      <c r="FK63" s="9" t="str">
        <f>IF(ISNA(VLOOKUP($B63,Area_EM_90,Seq!D$1,FALSE)),".",VLOOKUP($B63,Area_EM_90,Seq!D$1,FALSE))</f>
        <v>.</v>
      </c>
      <c r="FL63" s="9" t="str">
        <f>IF(ISNA(VLOOKUP($B63,Area_EM_90,Seq!E$1,FALSE)),".",VLOOKUP($B63,Area_EM_90,Seq!E$1,FALSE))</f>
        <v>.</v>
      </c>
      <c r="FM63" s="9" t="str">
        <f>IF(ISNA(VLOOKUP($B63,Area_EM_90,Seq!F$1,FALSE)),".",VLOOKUP($B63,Area_EM_90,Seq!F$1,FALSE))</f>
        <v>.</v>
      </c>
      <c r="FN63" s="9" t="str">
        <f>IF(ISNA(VLOOKUP($B63,Area_EM_90,Seq!G$1,FALSE)),".",VLOOKUP($B63,Area_EM_90,Seq!G$1,FALSE))</f>
        <v>.</v>
      </c>
      <c r="FO63" s="9" t="str">
        <f>IF(ISNA(VLOOKUP($B63,Area_EM_90,Seq!H$1,FALSE)),".",VLOOKUP($B63,Area_EM_90,Seq!H$1,FALSE))</f>
        <v>.</v>
      </c>
      <c r="FP63" s="9" t="str">
        <f>IF(ISNA(VLOOKUP($B63,Area_EM_90,Seq!I$1,FALSE)),".",VLOOKUP($B63,Area_EM_90,Seq!I$1,FALSE))</f>
        <v>.</v>
      </c>
      <c r="FQ63" s="9" t="str">
        <f>IF(ISNA(VLOOKUP($B63,Area_EM_90,Seq!J$1,FALSE)),".",VLOOKUP($B63,Area_EM_90,Seq!J$1,FALSE))</f>
        <v>.</v>
      </c>
      <c r="FR63" s="9" t="str">
        <f>IF(ISNA(VLOOKUP($B63,Area_EM_00,Seq!C$1,FALSE)),".",VLOOKUP($B63,Area_EM_00,Seq!C$1,FALSE))</f>
        <v>.</v>
      </c>
      <c r="FS63" s="9" t="str">
        <f>IF(ISNA(VLOOKUP($B63,Area_EM_00,Seq!D$1,FALSE)),".",VLOOKUP($B63,Area_EM_00,Seq!D$1,FALSE))</f>
        <v>.</v>
      </c>
      <c r="FT63" s="9" t="str">
        <f>IF(ISNA(VLOOKUP($B63,Area_EM_00,Seq!E$1,FALSE)),".",VLOOKUP($B63,Area_EM_00,Seq!E$1,FALSE))</f>
        <v>.</v>
      </c>
      <c r="FU63" s="9" t="str">
        <f>IF(ISNA(VLOOKUP($B63,Area_EM_00,Seq!F$1,FALSE)),".",VLOOKUP($B63,Area_EM_00,Seq!F$1,FALSE))</f>
        <v>.</v>
      </c>
      <c r="FV63" s="9" t="str">
        <f>IF(ISNA(VLOOKUP($B63,Area_EM_00,Seq!G$1,FALSE)),".",VLOOKUP($B63,Area_EM_00,Seq!G$1,FALSE))</f>
        <v>.</v>
      </c>
      <c r="FW63" s="9" t="str">
        <f>IF(ISNA(VLOOKUP($B63,Area_EM_00,Seq!H$1,FALSE)),".",VLOOKUP($B63,Area_EM_00,Seq!H$1,FALSE))</f>
        <v>.</v>
      </c>
      <c r="FX63" s="9" t="str">
        <f>IF(ISNA(VLOOKUP($B63,Area_EM_00,Seq!I$1,FALSE)),".",VLOOKUP($B63,Area_EM_00,Seq!I$1,FALSE))</f>
        <v>.</v>
      </c>
      <c r="FY63" s="9" t="str">
        <f>IF(ISNA(VLOOKUP($B63,Area_EM_00,Seq!J$1,FALSE)),".",VLOOKUP($B63,Area_EM_00,Seq!J$1,FALSE))</f>
        <v>.</v>
      </c>
      <c r="GA63" s="27"/>
    </row>
    <row r="64" spans="1:183">
      <c r="A64" s="25" t="s">
        <v>2437</v>
      </c>
      <c r="B64" s="26" t="str">
        <f t="shared" si="0"/>
        <v>Liberia</v>
      </c>
      <c r="C64" s="27">
        <f>GDP!C$42/10000</f>
        <v>18294194.281532999</v>
      </c>
      <c r="D64" s="27">
        <f>GDP!D$42/10000</f>
        <v>19245492.3841727</v>
      </c>
      <c r="E64" s="27">
        <f>GDP!E$42/10000</f>
        <v>20996832.1911324</v>
      </c>
      <c r="F64" s="27">
        <f>GDP!F$42/10000</f>
        <v>23285486.8999658</v>
      </c>
      <c r="G64" s="27">
        <f>GDP!G$42/10000</f>
        <v>26824880.9087606</v>
      </c>
      <c r="H64" s="27">
        <f>GDP!H$42/10000</f>
        <v>30446239.831443299</v>
      </c>
      <c r="I64" s="27">
        <f>GDP!I$42/10000</f>
        <v>33125508.936610304</v>
      </c>
      <c r="J64" s="27">
        <f>GDP!J$42/10000</f>
        <v>36968067.973257102</v>
      </c>
      <c r="K64" s="27">
        <f>GDP!K$42/10000</f>
        <v>41145459.654235199</v>
      </c>
      <c r="L64" s="27">
        <f>GDP!L$42/10000</f>
        <v>42832423.5000588</v>
      </c>
      <c r="M64" s="27">
        <f>GDP!M$42/10000</f>
        <v>44460055.593061104</v>
      </c>
      <c r="N64" s="27">
        <f>GDP!N$42/10000</f>
        <v>48550380.707622699</v>
      </c>
      <c r="O64" s="27">
        <f>GDP!O$42/10000</f>
        <v>55444534.768105105</v>
      </c>
      <c r="P64" s="27">
        <f>GDP!P$42/10000</f>
        <v>63206769.635639794</v>
      </c>
      <c r="Q64" s="27">
        <f>GDP!Q$42/10000</f>
        <v>71486856.457908601</v>
      </c>
      <c r="R64" s="27">
        <f>GDP!R$42/10000</f>
        <v>79278923.811820701</v>
      </c>
      <c r="S64" s="27">
        <f>GDP!S$42/10000</f>
        <v>87206816.193002701</v>
      </c>
      <c r="T64" s="27">
        <f>GDP!T$42/10000</f>
        <v>95317050.098951995</v>
      </c>
      <c r="U64" s="27">
        <f>GDP!U$42/10000</f>
        <v>102751780.00667</v>
      </c>
      <c r="V64" s="27">
        <f>GDP!V$42/10000</f>
        <v>110560915.287177</v>
      </c>
      <c r="W64" s="27">
        <f>GDP!W$42/10000</f>
        <v>119848032.17129999</v>
      </c>
      <c r="X64" s="27">
        <f>GDP!X$42/10000</f>
        <v>129795418.841518</v>
      </c>
      <c r="Y64" s="27">
        <f>GDP!Y$42/10000</f>
        <v>141606801.95609599</v>
      </c>
      <c r="Z64" s="27">
        <f>GDP!Z$42/10000</f>
        <v>155767482.15170601</v>
      </c>
      <c r="AA64" s="27">
        <f>GDP!AA$42/10000</f>
        <v>171499997.84902799</v>
      </c>
      <c r="AB64" s="27">
        <f>GDP!AB$42/10000</f>
        <v>189335997.62532699</v>
      </c>
      <c r="AC64" s="27">
        <f>GDP!AC$42/10000</f>
        <v>211298973.34986499</v>
      </c>
      <c r="AD64" s="27">
        <f>GDP!AD$42/10000</f>
        <v>238767839.88534701</v>
      </c>
      <c r="AE64" s="27">
        <f>GDP!AE$42/10000</f>
        <v>260256945.47502899</v>
      </c>
      <c r="AF64" s="27">
        <f>GDP!AF$42/10000</f>
        <v>293754553.91439533</v>
      </c>
      <c r="AG64" s="27"/>
      <c r="AH64" s="27">
        <f>IF(ISNUMBER(VLOOKUP($B64,Area_GDP_80_09,Seq!C$1,FALSE)/10000),VLOOKUP($B64,Area_GDP_80_09,Seq!C$1,FALSE)/10000,".")</f>
        <v>139088.241780385</v>
      </c>
      <c r="AI64" s="27">
        <f>IF(ISNUMBER(VLOOKUP($B64,Area_GDP_80_09,Seq!D$1,FALSE)/10000),VLOOKUP($B64,Area_GDP_80_09,Seq!D$1,FALSE)/10000,".")</f>
        <v>136116.27581789999</v>
      </c>
      <c r="AJ64" s="27">
        <f>IF(ISNUMBER(VLOOKUP($B64,Area_GDP_80_09,Seq!E$1,FALSE)/10000),VLOOKUP($B64,Area_GDP_80_09,Seq!E$1,FALSE)/10000,".")</f>
        <v>132804.646739699</v>
      </c>
      <c r="AK64" s="27">
        <f>IF(ISNUMBER(VLOOKUP($B64,Area_GDP_80_09,Seq!F$1,FALSE)/10000),VLOOKUP($B64,Area_GDP_80_09,Seq!F$1,FALSE)/10000,".")</f>
        <v>130285.54191816101</v>
      </c>
      <c r="AL64" s="27">
        <f>IF(ISNUMBER(VLOOKUP($B64,Area_GDP_80_09,Seq!G$1,FALSE)/10000),VLOOKUP($B64,Area_GDP_80_09,Seq!G$1,FALSE)/10000,".")</f>
        <v>127540.01343015101</v>
      </c>
      <c r="AM64" s="27">
        <f>IF(ISNUMBER(VLOOKUP($B64,Area_GDP_80_09,Seq!H$1,FALSE)/10000),VLOOKUP($B64,Area_GDP_80_09,Seq!H$1,FALSE)/10000,".")</f>
        <v>126464.438878393</v>
      </c>
      <c r="AN64" s="27">
        <f>IF(ISNUMBER(VLOOKUP($B64,Area_GDP_80_09,Seq!I$1,FALSE)/10000),VLOOKUP($B64,Area_GDP_80_09,Seq!I$1,FALSE)/10000,".")</f>
        <v>124341.609993191</v>
      </c>
      <c r="AO64" s="27">
        <f>IF(ISNUMBER(VLOOKUP($B64,Area_GDP_80_09,Seq!J$1,FALSE)/10000),VLOOKUP($B64,Area_GDP_80_09,Seq!J$1,FALSE)/10000,".")</f>
        <v>123096.21078757601</v>
      </c>
      <c r="AP64" s="27">
        <f>IF(ISNUMBER(VLOOKUP($B64,Area_GDP_80_09,Seq!K$1,FALSE)/10000),VLOOKUP($B64,Area_GDP_80_09,Seq!K$1,FALSE)/10000,".")</f>
        <v>120582.71201608</v>
      </c>
      <c r="AQ64" s="27">
        <f>IF(ISNUMBER(VLOOKUP($B64,Area_GDP_80_09,Seq!L$1,FALSE)/10000),VLOOKUP($B64,Area_GDP_80_09,Seq!L$1,FALSE)/10000,".")</f>
        <v>88425.166255273289</v>
      </c>
      <c r="AR64" s="27">
        <f>IF(ISNUMBER(VLOOKUP($B64,Area_GDP_80_09,Seq!M$1,FALSE)/10000),VLOOKUP($B64,Area_GDP_80_09,Seq!M$1,FALSE)/10000,".")</f>
        <v>43301.040771623804</v>
      </c>
      <c r="AS64" s="27">
        <f>IF(ISNUMBER(VLOOKUP($B64,Area_GDP_80_09,Seq!N$1,FALSE)/10000),VLOOKUP($B64,Area_GDP_80_09,Seq!N$1,FALSE)/10000,".")</f>
        <v>37141.376028076898</v>
      </c>
      <c r="AT64" s="27">
        <f>IF(ISNUMBER(VLOOKUP($B64,Area_GDP_80_09,Seq!O$1,FALSE)/10000),VLOOKUP($B64,Area_GDP_80_09,Seq!O$1,FALSE)/10000,".")</f>
        <v>24110.071281659002</v>
      </c>
      <c r="AU64" s="27">
        <f>IF(ISNUMBER(VLOOKUP($B64,Area_GDP_80_09,Seq!P$1,FALSE)/10000),VLOOKUP($B64,Area_GDP_80_09,Seq!P$1,FALSE)/10000,".")</f>
        <v>16159.680885872502</v>
      </c>
      <c r="AV64" s="27">
        <f>IF(ISNUMBER(VLOOKUP($B64,Area_GDP_80_09,Seq!Q$1,FALSE)/10000),VLOOKUP($B64,Area_GDP_80_09,Seq!Q$1,FALSE)/10000,".")</f>
        <v>12642.9546049684</v>
      </c>
      <c r="AW64" s="27">
        <f>IF(ISNUMBER(VLOOKUP($B64,Area_GDP_80_09,Seq!R$1,FALSE)/10000),VLOOKUP($B64,Area_GDP_80_09,Seq!R$1,FALSE)/10000,".")</f>
        <v>12103.579408510699</v>
      </c>
      <c r="AX64" s="27">
        <f>IF(ISNUMBER(VLOOKUP($B64,Area_GDP_80_09,Seq!S$1,FALSE)/10000),VLOOKUP($B64,Area_GDP_80_09,Seq!S$1,FALSE)/10000,".")</f>
        <v>13570.6799428756</v>
      </c>
      <c r="AY64" s="27">
        <f>IF(ISNUMBER(VLOOKUP($B64,Area_GDP_80_09,Seq!T$1,FALSE)/10000),VLOOKUP($B64,Area_GDP_80_09,Seq!T$1,FALSE)/10000,".")</f>
        <v>27993.572696154399</v>
      </c>
      <c r="AZ64" s="27">
        <f>IF(ISNUMBER(VLOOKUP($B64,Area_GDP_80_09,Seq!U$1,FALSE)/10000),VLOOKUP($B64,Area_GDP_80_09,Seq!U$1,FALSE)/10000,".")</f>
        <v>36307.662492411706</v>
      </c>
      <c r="BA64" s="27">
        <f>IF(ISNUMBER(VLOOKUP($B64,Area_GDP_80_09,Seq!V$1,FALSE)/10000),VLOOKUP($B64,Area_GDP_80_09,Seq!V$1,FALSE)/10000,".")</f>
        <v>44622.118200802397</v>
      </c>
      <c r="BB64" s="27">
        <f>IF(ISNUMBER(VLOOKUP($B64,Area_GDP_80_09,Seq!W$1,FALSE)/10000),VLOOKUP($B64,Area_GDP_80_09,Seq!W$1,FALSE)/10000,".")</f>
        <v>56090.001221772101</v>
      </c>
      <c r="BC64" s="27">
        <f>IF(ISNUMBER(VLOOKUP($B64,Area_GDP_80_09,Seq!X$1,FALSE)/10000),VLOOKUP($B64,Area_GDP_80_09,Seq!X$1,FALSE)/10000,".")</f>
        <v>57716.611830235699</v>
      </c>
      <c r="BD64" s="27">
        <f>IF(ISNUMBER(VLOOKUP($B64,Area_GDP_80_09,Seq!Y$1,FALSE)/10000),VLOOKUP($B64,Area_GDP_80_09,Seq!Y$1,FALSE)/10000,".")</f>
        <v>59852.130272059796</v>
      </c>
      <c r="BE64" s="27">
        <f>IF(ISNUMBER(VLOOKUP($B64,Area_GDP_80_09,Seq!Z$1,FALSE)/10000),VLOOKUP($B64,Area_GDP_80_09,Seq!Z$1,FALSE)/10000,".")</f>
        <v>41118.412868640902</v>
      </c>
      <c r="BF64" s="27">
        <f>IF(ISNUMBER(VLOOKUP($B64,Area_GDP_80_09,Seq!AA$1,FALSE)/10000),VLOOKUP($B64,Area_GDP_80_09,Seq!AA$1,FALSE)/10000,".")</f>
        <v>42187.490754033199</v>
      </c>
      <c r="BG64" s="27">
        <f>IF(ISNUMBER(VLOOKUP($B64,Area_GDP_80_09,Seq!AB$1,FALSE)/10000),VLOOKUP($B64,Area_GDP_80_09,Seq!AB$1,FALSE)/10000,".")</f>
        <v>44423.427912432999</v>
      </c>
      <c r="BH64" s="27">
        <f>IF(ISNUMBER(VLOOKUP($B64,Area_GDP_80_09,Seq!AC$1,FALSE)/10000),VLOOKUP($B64,Area_GDP_80_09,Seq!AC$1,FALSE)/10000,".")</f>
        <v>47888.453570506201</v>
      </c>
      <c r="BI64" s="27">
        <f>IF(ISNUMBER(VLOOKUP($B64,Area_GDP_80_09,Seq!AD$1,FALSE)/10000),VLOOKUP($B64,Area_GDP_80_09,Seq!AD$1,FALSE)/10000,".")</f>
        <v>52389.9702221025</v>
      </c>
      <c r="BJ64" s="27">
        <f>IF(ISNUMBER(VLOOKUP($B64,Area_GDP_80_09,Seq!AE$1,FALSE)/10000),VLOOKUP($B64,Area_GDP_80_09,Seq!AE$1,FALSE)/10000,".")</f>
        <v>56109.658107871794</v>
      </c>
      <c r="BK64" s="27">
        <f>IF(ISNUMBER(VLOOKUP($B64,Area_GDP_80_09,Seq!AF$1,FALSE)/10000),VLOOKUP($B64,Area_GDP_80_09,Seq!AF$1,FALSE)/10000,".")</f>
        <v>58690.702380833864</v>
      </c>
      <c r="BL64" s="27"/>
      <c r="BM64" s="27"/>
      <c r="BN64" s="27">
        <f>CNPop!A$48</f>
        <v>5.0000000000000001E-3</v>
      </c>
      <c r="BO64" s="27">
        <f>CNPop!B$48</f>
        <v>6.0000000000000001E-3</v>
      </c>
      <c r="BP64" s="27">
        <f>CNPop!C$48</f>
        <v>6.0000000000000001E-3</v>
      </c>
      <c r="BQ64" s="27">
        <f>CNPop!D$48</f>
        <v>7.0000000000000001E-3</v>
      </c>
      <c r="BR64" s="27">
        <f>CNPop!E$48</f>
        <v>7.0000000000000001E-3</v>
      </c>
      <c r="BS64" s="27">
        <f>CNPop!F$48</f>
        <v>8.0000000000000002E-3</v>
      </c>
      <c r="BT64" s="27">
        <f>CNPop!G$48</f>
        <v>8.9999999999999993E-3</v>
      </c>
      <c r="BU64" s="27">
        <f>CNPop!H$48</f>
        <v>0.01</v>
      </c>
      <c r="BV64" s="27">
        <f>CNPop!I$48</f>
        <v>1.0999999999999999E-2</v>
      </c>
      <c r="BW64" s="27">
        <f>CNPop!J$48</f>
        <v>1.2E-2</v>
      </c>
      <c r="BX64" s="27">
        <f>CNPop!K$48</f>
        <v>1.4E-2</v>
      </c>
      <c r="BY64" s="27">
        <f>CNPop!L$48</f>
        <v>1.6E-2</v>
      </c>
      <c r="BZ64" s="27">
        <f>CNPop!M$48</f>
        <v>1.7000000000000001E-2</v>
      </c>
      <c r="CA64" s="27">
        <f>CNPop!N$48</f>
        <v>1.9E-2</v>
      </c>
      <c r="CB64" s="27">
        <f>CNPop!O$48</f>
        <v>2.1000000000000001E-2</v>
      </c>
      <c r="CC64" s="27">
        <f>CNPop!P$48</f>
        <v>2.3E-2</v>
      </c>
      <c r="CD64" s="27">
        <f>CNPop!Q$48</f>
        <v>2.5999999999999999E-2</v>
      </c>
      <c r="CE64" s="27">
        <f>CNPop!R$48</f>
        <v>2.8000000000000001E-2</v>
      </c>
      <c r="CF64" s="27">
        <f>CNPop!S$48</f>
        <v>0.03</v>
      </c>
      <c r="CG64" s="27">
        <f>CNPop!T$48</f>
        <v>3.3000000000000002E-2</v>
      </c>
      <c r="CH64" s="27">
        <f>CNPop!U$48</f>
        <v>3.5999999999999997E-2</v>
      </c>
      <c r="CI64" s="27">
        <f>CNPop!V$48</f>
        <v>3.9E-2</v>
      </c>
      <c r="CJ64" s="27">
        <f>CNPop!W$48</f>
        <v>4.2000000000000003E-2</v>
      </c>
      <c r="CK64" s="27">
        <f>CNPop!X$48</f>
        <v>4.4999999999999998E-2</v>
      </c>
      <c r="CL64" s="27">
        <f>CNPop!Y$48</f>
        <v>4.9000000000000002E-2</v>
      </c>
      <c r="CM64" s="27">
        <f>CNPop!Z$48</f>
        <v>5.1999999999999998E-2</v>
      </c>
      <c r="CN64" s="27">
        <f>CNPop!AA$48</f>
        <v>5.6000000000000001E-2</v>
      </c>
      <c r="CO64" s="27">
        <f>CNPop!AB$48</f>
        <v>0.06</v>
      </c>
      <c r="CP64" s="27">
        <f>CNPop!AC$48</f>
        <v>6.3E-2</v>
      </c>
      <c r="CQ64" s="27"/>
      <c r="CR64" s="27">
        <f t="shared" si="38"/>
        <v>8.9577514664473418E-2</v>
      </c>
      <c r="CS64" s="27">
        <f t="shared" si="39"/>
        <v>8.9577514664473418E-2</v>
      </c>
      <c r="CT64" s="27">
        <f t="shared" si="40"/>
        <v>8.9577514664473418E-2</v>
      </c>
      <c r="CU64" s="27">
        <f t="shared" si="41"/>
        <v>8.9577514664473418E-2</v>
      </c>
      <c r="CV64" s="27">
        <f t="shared" si="42"/>
        <v>8.9577514664473418E-2</v>
      </c>
      <c r="CW64" s="27">
        <f t="shared" si="43"/>
        <v>8.9577514664473418E-2</v>
      </c>
      <c r="CX64" s="27">
        <f t="shared" si="44"/>
        <v>8.9577514664473418E-2</v>
      </c>
      <c r="CY64" s="27">
        <f t="shared" si="45"/>
        <v>8.9577514664473418E-2</v>
      </c>
      <c r="CZ64" s="27">
        <f t="shared" si="46"/>
        <v>8.9577514664473418E-2</v>
      </c>
      <c r="DA64" s="27">
        <f t="shared" si="47"/>
        <v>8.9577514664473418E-2</v>
      </c>
      <c r="DB64" s="27">
        <f t="shared" si="48"/>
        <v>8.9577514664473418E-2</v>
      </c>
      <c r="DC64" s="27">
        <f t="shared" si="49"/>
        <v>8.9577514664473418E-2</v>
      </c>
      <c r="DD64" s="27">
        <f t="shared" si="50"/>
        <v>8.4235027705708274E-2</v>
      </c>
      <c r="DE64" s="27">
        <f t="shared" si="51"/>
        <v>8.4235027705708274E-2</v>
      </c>
      <c r="DF64" s="27">
        <f t="shared" si="52"/>
        <v>8.4235027705708274E-2</v>
      </c>
      <c r="DG64" s="27">
        <f t="shared" si="53"/>
        <v>8.4235027705708274E-2</v>
      </c>
      <c r="DH64" s="27">
        <f t="shared" si="54"/>
        <v>8.4235027705708274E-2</v>
      </c>
      <c r="DI64" s="27">
        <f t="shared" si="55"/>
        <v>8.4235027705708274E-2</v>
      </c>
      <c r="DJ64" s="27">
        <f t="shared" si="56"/>
        <v>8.4235027705708274E-2</v>
      </c>
      <c r="DK64" s="27">
        <f t="shared" si="57"/>
        <v>8.6813960320739056E-2</v>
      </c>
      <c r="DL64" s="27">
        <f t="shared" si="58"/>
        <v>8.981007475144516E-2</v>
      </c>
      <c r="DM64" s="27">
        <f t="shared" si="59"/>
        <v>9.242200364495809E-2</v>
      </c>
      <c r="DN64" s="27">
        <f t="shared" si="60"/>
        <v>9.4099500794933358E-2</v>
      </c>
      <c r="DO64" s="27">
        <f t="shared" si="61"/>
        <v>9.4870631247107901E-2</v>
      </c>
      <c r="DP64" s="27">
        <f t="shared" si="62"/>
        <v>9.4661951726129068E-2</v>
      </c>
      <c r="DQ64" s="27">
        <f t="shared" si="63"/>
        <v>9.3924759659074888E-2</v>
      </c>
      <c r="DR64" s="27">
        <f t="shared" si="64"/>
        <v>9.3184136075274704E-2</v>
      </c>
      <c r="DS64" s="27">
        <f t="shared" si="65"/>
        <v>9.2788407858770405E-2</v>
      </c>
      <c r="DT64" s="27">
        <f t="shared" si="36"/>
        <v>9.2715769494384981E-2</v>
      </c>
      <c r="DU64" s="27" t="e">
        <f>IF(ISNA(VLOOKUP(CONCATENATE($B64,".SP.TER.TOTL.IN"),Area_pop_80_09,Seq!B$1,FALSE)),".",VLOOKUP(CONCATENATE($B64,".SP.TER.TOTL.IN"),Area_pop_80_09,Seq!B$1,FALSE)/VLOOKUP(CONCATENATE($B64,".SP.POP.TOTL"),Area_pop_80_09,Seq!B$1,FALSE))</f>
        <v>#VALUE!</v>
      </c>
      <c r="DV64" s="27" t="e">
        <f>IF(ISNA(VLOOKUP(CONCATENATE($B64,".SP.TER.TOTL.IN"),Area_pop_80_09,Seq!C$1,FALSE)),".",VLOOKUP(CONCATENATE($B64,".SP.TER.TOTL.IN"),Area_pop_80_09,Seq!C$1,FALSE)/VLOOKUP(CONCATENATE($B64,".SP.POP.TOTL"),Area_pop_80_09,Seq!C$1,FALSE))</f>
        <v>#VALUE!</v>
      </c>
      <c r="DW64" s="27" t="e">
        <f>IF(ISNA(VLOOKUP(CONCATENATE($B64,".SP.TER.TOTL.IN"),Area_pop_80_09,Seq!D$1,FALSE)),".",VLOOKUP(CONCATENATE($B64,".SP.TER.TOTL.IN"),Area_pop_80_09,Seq!D$1,FALSE)/VLOOKUP(CONCATENATE($B64,".SP.POP.TOTL"),Area_pop_80_09,Seq!D$1,FALSE))</f>
        <v>#VALUE!</v>
      </c>
      <c r="DX64" s="27" t="e">
        <f>IF(ISNA(VLOOKUP(CONCATENATE($B64,".SP.TER.TOTL.IN"),Area_pop_80_09,Seq!E$1,FALSE)),".",VLOOKUP(CONCATENATE($B64,".SP.TER.TOTL.IN"),Area_pop_80_09,Seq!E$1,FALSE)/VLOOKUP(CONCATENATE($B64,".SP.POP.TOTL"),Area_pop_80_09,Seq!E$1,FALSE))</f>
        <v>#VALUE!</v>
      </c>
      <c r="DY64" s="27" t="e">
        <f>IF(ISNA(VLOOKUP(CONCATENATE($B64,".SP.TER.TOTL.IN"),Area_pop_80_09,Seq!F$1,FALSE)),".",VLOOKUP(CONCATENATE($B64,".SP.TER.TOTL.IN"),Area_pop_80_09,Seq!F$1,FALSE)/VLOOKUP(CONCATENATE($B64,".SP.POP.TOTL"),Area_pop_80_09,Seq!F$1,FALSE))</f>
        <v>#VALUE!</v>
      </c>
      <c r="DZ64" s="27" t="e">
        <f>IF(ISNA(VLOOKUP(CONCATENATE($B64,".SP.TER.TOTL.IN"),Area_pop_80_09,Seq!G$1,FALSE)),".",VLOOKUP(CONCATENATE($B64,".SP.TER.TOTL.IN"),Area_pop_80_09,Seq!G$1,FALSE)/VLOOKUP(CONCATENATE($B64,".SP.POP.TOTL"),Area_pop_80_09,Seq!G$1,FALSE))</f>
        <v>#VALUE!</v>
      </c>
      <c r="EA64" s="27" t="e">
        <f>IF(ISNA(VLOOKUP(CONCATENATE($B64,".SP.TER.TOTL.IN"),Area_pop_80_09,Seq!H$1,FALSE)),".",VLOOKUP(CONCATENATE($B64,".SP.TER.TOTL.IN"),Area_pop_80_09,Seq!H$1,FALSE)/VLOOKUP(CONCATENATE($B64,".SP.POP.TOTL"),Area_pop_80_09,Seq!H$1,FALSE))</f>
        <v>#VALUE!</v>
      </c>
      <c r="EB64" s="27" t="e">
        <f>IF(ISNA(VLOOKUP(CONCATENATE($B64,".SP.TER.TOTL.IN"),Area_pop_80_09,Seq!I$1,FALSE)),".",VLOOKUP(CONCATENATE($B64,".SP.TER.TOTL.IN"),Area_pop_80_09,Seq!I$1,FALSE)/VLOOKUP(CONCATENATE($B64,".SP.POP.TOTL"),Area_pop_80_09,Seq!I$1,FALSE))</f>
        <v>#VALUE!</v>
      </c>
      <c r="EC64" s="27" t="e">
        <f>IF(ISNA(VLOOKUP(CONCATENATE($B64,".SP.TER.TOTL.IN"),Area_pop_80_09,Seq!J$1,FALSE)),".",VLOOKUP(CONCATENATE($B64,".SP.TER.TOTL.IN"),Area_pop_80_09,Seq!J$1,FALSE)/VLOOKUP(CONCATENATE($B64,".SP.POP.TOTL"),Area_pop_80_09,Seq!J$1,FALSE))</f>
        <v>#VALUE!</v>
      </c>
      <c r="ED64" s="27" t="e">
        <f>IF(ISNA(VLOOKUP(CONCATENATE($B64,".SP.TER.TOTL.IN"),Area_pop_80_09,Seq!K$1,FALSE)),".",VLOOKUP(CONCATENATE($B64,".SP.TER.TOTL.IN"),Area_pop_80_09,Seq!K$1,FALSE)/VLOOKUP(CONCATENATE($B64,".SP.POP.TOTL"),Area_pop_80_09,Seq!K$1,FALSE))</f>
        <v>#VALUE!</v>
      </c>
      <c r="EE64" s="27" t="e">
        <f>IF(ISNA(VLOOKUP(CONCATENATE($B64,".SP.TER.TOTL.IN"),Area_pop_80_09,Seq!L$1,FALSE)),".",VLOOKUP(CONCATENATE($B64,".SP.TER.TOTL.IN"),Area_pop_80_09,Seq!L$1,FALSE)/VLOOKUP(CONCATENATE($B64,".SP.POP.TOTL"),Area_pop_80_09,Seq!L$1,FALSE))</f>
        <v>#VALUE!</v>
      </c>
      <c r="EF64" s="27">
        <f>IF(ISNA(VLOOKUP(CONCATENATE($B64,".SP.TER.TOTL.IN"),Area_pop_80_09,Seq!M$1,FALSE)),".",VLOOKUP(CONCATENATE($B64,".SP.TER.TOTL.IN"),Area_pop_80_09,Seq!M$1,FALSE)/VLOOKUP(CONCATENATE($B64,".SP.POP.TOTL"),Area_pop_80_09,Seq!M$1,FALSE))</f>
        <v>8.9577514664473418E-2</v>
      </c>
      <c r="EG64" s="27" t="e">
        <f>IF(ISNA(VLOOKUP(CONCATENATE($B64,".SP.TER.TOTL.IN"),Area_pop_80_09,Seq!N$1,FALSE)),".",VLOOKUP(CONCATENATE($B64,".SP.TER.TOTL.IN"),Area_pop_80_09,Seq!N$1,FALSE)/VLOOKUP(CONCATENATE($B64,".SP.POP.TOTL"),Area_pop_80_09,Seq!N$1,FALSE))</f>
        <v>#VALUE!</v>
      </c>
      <c r="EH64" s="27" t="e">
        <f>IF(ISNA(VLOOKUP(CONCATENATE($B64,".SP.TER.TOTL.IN"),Area_pop_80_09,Seq!O$1,FALSE)),".",VLOOKUP(CONCATENATE($B64,".SP.TER.TOTL.IN"),Area_pop_80_09,Seq!O$1,FALSE)/VLOOKUP(CONCATENATE($B64,".SP.POP.TOTL"),Area_pop_80_09,Seq!O$1,FALSE))</f>
        <v>#VALUE!</v>
      </c>
      <c r="EI64" s="27" t="e">
        <f>IF(ISNA(VLOOKUP(CONCATENATE($B64,".SP.TER.TOTL.IN"),Area_pop_80_09,Seq!P$1,FALSE)),".",VLOOKUP(CONCATENATE($B64,".SP.TER.TOTL.IN"),Area_pop_80_09,Seq!P$1,FALSE)/VLOOKUP(CONCATENATE($B64,".SP.POP.TOTL"),Area_pop_80_09,Seq!P$1,FALSE))</f>
        <v>#VALUE!</v>
      </c>
      <c r="EJ64" s="27" t="e">
        <f>IF(ISNA(VLOOKUP(CONCATENATE($B64,".SP.TER.TOTL.IN"),Area_pop_80_09,Seq!Q$1,FALSE)),".",VLOOKUP(CONCATENATE($B64,".SP.TER.TOTL.IN"),Area_pop_80_09,Seq!Q$1,FALSE)/VLOOKUP(CONCATENATE($B64,".SP.POP.TOTL"),Area_pop_80_09,Seq!Q$1,FALSE))</f>
        <v>#VALUE!</v>
      </c>
      <c r="EK64" s="27" t="e">
        <f>IF(ISNA(VLOOKUP(CONCATENATE($B64,".SP.TER.TOTL.IN"),Area_pop_80_09,Seq!R$1,FALSE)),".",VLOOKUP(CONCATENATE($B64,".SP.TER.TOTL.IN"),Area_pop_80_09,Seq!R$1,FALSE)/VLOOKUP(CONCATENATE($B64,".SP.POP.TOTL"),Area_pop_80_09,Seq!R$1,FALSE))</f>
        <v>#VALUE!</v>
      </c>
      <c r="EL64" s="27" t="e">
        <f>IF(ISNA(VLOOKUP(CONCATENATE($B64,".SP.TER.TOTL.IN"),Area_pop_80_09,Seq!S$1,FALSE)),".",VLOOKUP(CONCATENATE($B64,".SP.TER.TOTL.IN"),Area_pop_80_09,Seq!S$1,FALSE)/VLOOKUP(CONCATENATE($B64,".SP.POP.TOTL"),Area_pop_80_09,Seq!S$1,FALSE))</f>
        <v>#VALUE!</v>
      </c>
      <c r="EM64" s="27">
        <f>IF(ISNA(VLOOKUP(CONCATENATE($B64,".SP.TER.TOTL.IN"),Area_pop_80_09,Seq!T$1,FALSE)),".",VLOOKUP(CONCATENATE($B64,".SP.TER.TOTL.IN"),Area_pop_80_09,Seq!T$1,FALSE)/VLOOKUP(CONCATENATE($B64,".SP.POP.TOTL"),Area_pop_80_09,Seq!T$1,FALSE))</f>
        <v>8.4235027705708274E-2</v>
      </c>
      <c r="EN64" s="27">
        <f>IF(ISNA(VLOOKUP(CONCATENATE($B64,".SP.TER.TOTL.IN"),Area_pop_80_09,Seq!U$1,FALSE)),".",VLOOKUP(CONCATENATE($B64,".SP.TER.TOTL.IN"),Area_pop_80_09,Seq!U$1,FALSE)/VLOOKUP(CONCATENATE($B64,".SP.POP.TOTL"),Area_pop_80_09,Seq!U$1,FALSE))</f>
        <v>8.6813960320739056E-2</v>
      </c>
      <c r="EO64" s="27">
        <f>IF(ISNA(VLOOKUP(CONCATENATE($B64,".SP.TER.TOTL.IN"),Area_pop_80_09,Seq!V$1,FALSE)),".",VLOOKUP(CONCATENATE($B64,".SP.TER.TOTL.IN"),Area_pop_80_09,Seq!V$1,FALSE)/VLOOKUP(CONCATENATE($B64,".SP.POP.TOTL"),Area_pop_80_09,Seq!V$1,FALSE))</f>
        <v>8.981007475144516E-2</v>
      </c>
      <c r="EP64" s="27">
        <f>IF(ISNA(VLOOKUP(CONCATENATE($B64,".SP.TER.TOTL.IN"),Area_pop_80_09,Seq!W$1,FALSE)),".",VLOOKUP(CONCATENATE($B64,".SP.TER.TOTL.IN"),Area_pop_80_09,Seq!W$1,FALSE)/VLOOKUP(CONCATENATE($B64,".SP.POP.TOTL"),Area_pop_80_09,Seq!W$1,FALSE))</f>
        <v>9.242200364495809E-2</v>
      </c>
      <c r="EQ64" s="27">
        <f>IF(ISNA(VLOOKUP(CONCATENATE($B64,".SP.TER.TOTL.IN"),Area_pop_80_09,Seq!X$1,FALSE)),".",VLOOKUP(CONCATENATE($B64,".SP.TER.TOTL.IN"),Area_pop_80_09,Seq!X$1,FALSE)/VLOOKUP(CONCATENATE($B64,".SP.POP.TOTL"),Area_pop_80_09,Seq!X$1,FALSE))</f>
        <v>9.4099500794933358E-2</v>
      </c>
      <c r="ER64" s="27">
        <f>IF(ISNA(VLOOKUP(CONCATENATE($B64,".SP.TER.TOTL.IN"),Area_pop_80_09,Seq!Y$1,FALSE)),".",VLOOKUP(CONCATENATE($B64,".SP.TER.TOTL.IN"),Area_pop_80_09,Seq!Y$1,FALSE)/VLOOKUP(CONCATENATE($B64,".SP.POP.TOTL"),Area_pop_80_09,Seq!Y$1,FALSE))</f>
        <v>9.4870631247107901E-2</v>
      </c>
      <c r="ES64" s="27">
        <f>IF(ISNA(VLOOKUP(CONCATENATE($B64,".SP.TER.TOTL.IN"),Area_pop_80_09,Seq!Z$1,FALSE)),".",VLOOKUP(CONCATENATE($B64,".SP.TER.TOTL.IN"),Area_pop_80_09,Seq!Z$1,FALSE)/VLOOKUP(CONCATENATE($B64,".SP.POP.TOTL"),Area_pop_80_09,Seq!Z$1,FALSE))</f>
        <v>9.4661951726129068E-2</v>
      </c>
      <c r="ET64" s="27">
        <f>IF(ISNA(VLOOKUP(CONCATENATE($B64,".SP.TER.TOTL.IN"),Area_pop_80_09,Seq!AA$1,FALSE)),".",VLOOKUP(CONCATENATE($B64,".SP.TER.TOTL.IN"),Area_pop_80_09,Seq!AA$1,FALSE)/VLOOKUP(CONCATENATE($B64,".SP.POP.TOTL"),Area_pop_80_09,Seq!AA$1,FALSE))</f>
        <v>9.3924759659074888E-2</v>
      </c>
      <c r="EU64" s="27">
        <f>IF(ISNA(VLOOKUP(CONCATENATE($B64,".SP.TER.TOTL.IN"),Area_pop_80_09,Seq!AB$1,FALSE)),".",VLOOKUP(CONCATENATE($B64,".SP.TER.TOTL.IN"),Area_pop_80_09,Seq!AB$1,FALSE)/VLOOKUP(CONCATENATE($B64,".SP.POP.TOTL"),Area_pop_80_09,Seq!AB$1,FALSE))</f>
        <v>9.3184136075274704E-2</v>
      </c>
      <c r="EV64" s="27">
        <f>IF(ISNA(VLOOKUP(CONCATENATE($B64,".SP.TER.TOTL.IN"),Area_pop_80_09,Seq!AC$1,FALSE)),".",VLOOKUP(CONCATENATE($B64,".SP.TER.TOTL.IN"),Area_pop_80_09,Seq!AC$1,FALSE)/VLOOKUP(CONCATENATE($B64,".SP.POP.TOTL"),Area_pop_80_09,Seq!AC$1,FALSE))</f>
        <v>9.2788407858770405E-2</v>
      </c>
      <c r="EW64" s="27">
        <f>IF(ISNA(VLOOKUP(CONCATENATE($B64,".SP.TER.TOTL.IN"),Area_pop_80_09,Seq!AD$1,FALSE)),".",VLOOKUP(CONCATENATE($B64,".SP.TER.TOTL.IN"),Area_pop_80_09,Seq!AD$1,FALSE)/VLOOKUP(CONCATENATE($B64,".SP.POP.TOTL"),Area_pop_80_09,Seq!AD$1,FALSE))</f>
        <v>9.2715769494384981E-2</v>
      </c>
      <c r="EX64" s="27"/>
      <c r="EY64" s="27"/>
      <c r="EZ64" s="27" t="str">
        <f t="shared" si="66"/>
        <v>.</v>
      </c>
      <c r="FA64" s="27" t="str">
        <f t="shared" si="67"/>
        <v>.</v>
      </c>
      <c r="FB64" s="27" t="str">
        <f t="shared" si="37"/>
        <v>.</v>
      </c>
      <c r="FC64" s="9" t="str">
        <f>IF(VLOOKUP($B64,EM_80!$B$1:$C$201,2,FALSE)&gt;0,VLOOKUP($B64,EM_80!$B$1:$C$201,2,FALSE),".")</f>
        <v>.</v>
      </c>
      <c r="FD64" s="9" t="str">
        <f t="shared" si="68"/>
        <v>.</v>
      </c>
      <c r="FE64" s="9" t="str">
        <f t="shared" si="32"/>
        <v>.</v>
      </c>
      <c r="FF64">
        <f t="shared" si="69"/>
        <v>1909870</v>
      </c>
      <c r="FG64">
        <f t="shared" si="70"/>
        <v>2166878</v>
      </c>
      <c r="FH64">
        <f t="shared" si="71"/>
        <v>2824427</v>
      </c>
      <c r="FJ64" s="9" t="str">
        <f>IF(ISNA(VLOOKUP($B64,Area_EM_90,Seq!C$1,FALSE)),".",VLOOKUP($B64,Area_EM_90,Seq!C$1,FALSE))</f>
        <v>.</v>
      </c>
      <c r="FK64" s="9" t="str">
        <f>IF(ISNA(VLOOKUP($B64,Area_EM_90,Seq!D$1,FALSE)),".",VLOOKUP($B64,Area_EM_90,Seq!D$1,FALSE))</f>
        <v>.</v>
      </c>
      <c r="FL64" s="9" t="str">
        <f>IF(ISNA(VLOOKUP($B64,Area_EM_90,Seq!E$1,FALSE)),".",VLOOKUP($B64,Area_EM_90,Seq!E$1,FALSE))</f>
        <v>.</v>
      </c>
      <c r="FM64" s="9" t="str">
        <f>IF(ISNA(VLOOKUP($B64,Area_EM_90,Seq!F$1,FALSE)),".",VLOOKUP($B64,Area_EM_90,Seq!F$1,FALSE))</f>
        <v>.</v>
      </c>
      <c r="FN64" s="9" t="str">
        <f>IF(ISNA(VLOOKUP($B64,Area_EM_90,Seq!G$1,FALSE)),".",VLOOKUP($B64,Area_EM_90,Seq!G$1,FALSE))</f>
        <v>.</v>
      </c>
      <c r="FO64" s="9" t="str">
        <f>IF(ISNA(VLOOKUP($B64,Area_EM_90,Seq!H$1,FALSE)),".",VLOOKUP($B64,Area_EM_90,Seq!H$1,FALSE))</f>
        <v>.</v>
      </c>
      <c r="FP64" s="9" t="str">
        <f>IF(ISNA(VLOOKUP($B64,Area_EM_90,Seq!I$1,FALSE)),".",VLOOKUP($B64,Area_EM_90,Seq!I$1,FALSE))</f>
        <v>.</v>
      </c>
      <c r="FQ64" s="9" t="str">
        <f>IF(ISNA(VLOOKUP($B64,Area_EM_90,Seq!J$1,FALSE)),".",VLOOKUP($B64,Area_EM_90,Seq!J$1,FALSE))</f>
        <v>.</v>
      </c>
      <c r="FR64" s="9" t="str">
        <f>IF(ISNA(VLOOKUP($B64,Area_EM_00,Seq!C$1,FALSE)),".",VLOOKUP($B64,Area_EM_00,Seq!C$1,FALSE))</f>
        <v>.</v>
      </c>
      <c r="FS64" s="9" t="str">
        <f>IF(ISNA(VLOOKUP($B64,Area_EM_00,Seq!D$1,FALSE)),".",VLOOKUP($B64,Area_EM_00,Seq!D$1,FALSE))</f>
        <v>.</v>
      </c>
      <c r="FT64" s="9" t="str">
        <f>IF(ISNA(VLOOKUP($B64,Area_EM_00,Seq!E$1,FALSE)),".",VLOOKUP($B64,Area_EM_00,Seq!E$1,FALSE))</f>
        <v>.</v>
      </c>
      <c r="FU64" s="9" t="str">
        <f>IF(ISNA(VLOOKUP($B64,Area_EM_00,Seq!F$1,FALSE)),".",VLOOKUP($B64,Area_EM_00,Seq!F$1,FALSE))</f>
        <v>.</v>
      </c>
      <c r="FV64" s="9" t="str">
        <f>IF(ISNA(VLOOKUP($B64,Area_EM_00,Seq!G$1,FALSE)),".",VLOOKUP($B64,Area_EM_00,Seq!G$1,FALSE))</f>
        <v>.</v>
      </c>
      <c r="FW64" s="9" t="str">
        <f>IF(ISNA(VLOOKUP($B64,Area_EM_00,Seq!H$1,FALSE)),".",VLOOKUP($B64,Area_EM_00,Seq!H$1,FALSE))</f>
        <v>.</v>
      </c>
      <c r="FX64" s="9" t="str">
        <f>IF(ISNA(VLOOKUP($B64,Area_EM_00,Seq!I$1,FALSE)),".",VLOOKUP($B64,Area_EM_00,Seq!I$1,FALSE))</f>
        <v>.</v>
      </c>
      <c r="FY64" s="9" t="str">
        <f>IF(ISNA(VLOOKUP($B64,Area_EM_00,Seq!J$1,FALSE)),".",VLOOKUP($B64,Area_EM_00,Seq!J$1,FALSE))</f>
        <v>.</v>
      </c>
      <c r="GA64" s="27"/>
    </row>
    <row r="65" spans="1:183">
      <c r="A65" s="25" t="s">
        <v>2442</v>
      </c>
      <c r="B65" s="26" t="str">
        <f t="shared" si="0"/>
        <v>LibyanArabJm</v>
      </c>
      <c r="C65" s="27">
        <f>GDP!C$42/10000</f>
        <v>18294194.281532999</v>
      </c>
      <c r="D65" s="27">
        <f>GDP!D$42/10000</f>
        <v>19245492.3841727</v>
      </c>
      <c r="E65" s="27">
        <f>GDP!E$42/10000</f>
        <v>20996832.1911324</v>
      </c>
      <c r="F65" s="27">
        <f>GDP!F$42/10000</f>
        <v>23285486.8999658</v>
      </c>
      <c r="G65" s="27">
        <f>GDP!G$42/10000</f>
        <v>26824880.9087606</v>
      </c>
      <c r="H65" s="27">
        <f>GDP!H$42/10000</f>
        <v>30446239.831443299</v>
      </c>
      <c r="I65" s="27">
        <f>GDP!I$42/10000</f>
        <v>33125508.936610304</v>
      </c>
      <c r="J65" s="27">
        <f>GDP!J$42/10000</f>
        <v>36968067.973257102</v>
      </c>
      <c r="K65" s="27">
        <f>GDP!K$42/10000</f>
        <v>41145459.654235199</v>
      </c>
      <c r="L65" s="27">
        <f>GDP!L$42/10000</f>
        <v>42832423.5000588</v>
      </c>
      <c r="M65" s="27">
        <f>GDP!M$42/10000</f>
        <v>44460055.593061104</v>
      </c>
      <c r="N65" s="27">
        <f>GDP!N$42/10000</f>
        <v>48550380.707622699</v>
      </c>
      <c r="O65" s="27">
        <f>GDP!O$42/10000</f>
        <v>55444534.768105105</v>
      </c>
      <c r="P65" s="27">
        <f>GDP!P$42/10000</f>
        <v>63206769.635639794</v>
      </c>
      <c r="Q65" s="27">
        <f>GDP!Q$42/10000</f>
        <v>71486856.457908601</v>
      </c>
      <c r="R65" s="27">
        <f>GDP!R$42/10000</f>
        <v>79278923.811820701</v>
      </c>
      <c r="S65" s="27">
        <f>GDP!S$42/10000</f>
        <v>87206816.193002701</v>
      </c>
      <c r="T65" s="27">
        <f>GDP!T$42/10000</f>
        <v>95317050.098951995</v>
      </c>
      <c r="U65" s="27">
        <f>GDP!U$42/10000</f>
        <v>102751780.00667</v>
      </c>
      <c r="V65" s="27">
        <f>GDP!V$42/10000</f>
        <v>110560915.287177</v>
      </c>
      <c r="W65" s="27">
        <f>GDP!W$42/10000</f>
        <v>119848032.17129999</v>
      </c>
      <c r="X65" s="27">
        <f>GDP!X$42/10000</f>
        <v>129795418.841518</v>
      </c>
      <c r="Y65" s="27">
        <f>GDP!Y$42/10000</f>
        <v>141606801.95609599</v>
      </c>
      <c r="Z65" s="27">
        <f>GDP!Z$42/10000</f>
        <v>155767482.15170601</v>
      </c>
      <c r="AA65" s="27">
        <f>GDP!AA$42/10000</f>
        <v>171499997.84902799</v>
      </c>
      <c r="AB65" s="27">
        <f>GDP!AB$42/10000</f>
        <v>189335997.62532699</v>
      </c>
      <c r="AC65" s="27">
        <f>GDP!AC$42/10000</f>
        <v>211298973.34986499</v>
      </c>
      <c r="AD65" s="27">
        <f>GDP!AD$42/10000</f>
        <v>238767839.88534701</v>
      </c>
      <c r="AE65" s="27">
        <f>GDP!AE$42/10000</f>
        <v>260256945.47502899</v>
      </c>
      <c r="AF65" s="27">
        <f>GDP!AF$42/10000</f>
        <v>293754553.91439533</v>
      </c>
      <c r="AG65" s="27"/>
      <c r="AH65" s="27" t="str">
        <f>IF(ISNUMBER(VLOOKUP($B65,Area_GDP_80_09,Seq!C$1,FALSE)/10000),VLOOKUP($B65,Area_GDP_80_09,Seq!C$1,FALSE)/10000,".")</f>
        <v>.</v>
      </c>
      <c r="AI65" s="27" t="str">
        <f>IF(ISNUMBER(VLOOKUP($B65,Area_GDP_80_09,Seq!D$1,FALSE)/10000),VLOOKUP($B65,Area_GDP_80_09,Seq!D$1,FALSE)/10000,".")</f>
        <v>.</v>
      </c>
      <c r="AJ65" s="27" t="str">
        <f>IF(ISNUMBER(VLOOKUP($B65,Area_GDP_80_09,Seq!E$1,FALSE)/10000),VLOOKUP($B65,Area_GDP_80_09,Seq!E$1,FALSE)/10000,".")</f>
        <v>.</v>
      </c>
      <c r="AK65" s="27" t="str">
        <f>IF(ISNUMBER(VLOOKUP($B65,Area_GDP_80_09,Seq!F$1,FALSE)/10000),VLOOKUP($B65,Area_GDP_80_09,Seq!F$1,FALSE)/10000,".")</f>
        <v>.</v>
      </c>
      <c r="AL65" s="27" t="str">
        <f>IF(ISNUMBER(VLOOKUP($B65,Area_GDP_80_09,Seq!G$1,FALSE)/10000),VLOOKUP($B65,Area_GDP_80_09,Seq!G$1,FALSE)/10000,".")</f>
        <v>.</v>
      </c>
      <c r="AM65" s="27" t="str">
        <f>IF(ISNUMBER(VLOOKUP($B65,Area_GDP_80_09,Seq!H$1,FALSE)/10000),VLOOKUP($B65,Area_GDP_80_09,Seq!H$1,FALSE)/10000,".")</f>
        <v>.</v>
      </c>
      <c r="AN65" s="27" t="str">
        <f>IF(ISNUMBER(VLOOKUP($B65,Area_GDP_80_09,Seq!I$1,FALSE)/10000),VLOOKUP($B65,Area_GDP_80_09,Seq!I$1,FALSE)/10000,".")</f>
        <v>.</v>
      </c>
      <c r="AO65" s="27" t="str">
        <f>IF(ISNUMBER(VLOOKUP($B65,Area_GDP_80_09,Seq!J$1,FALSE)/10000),VLOOKUP($B65,Area_GDP_80_09,Seq!J$1,FALSE)/10000,".")</f>
        <v>.</v>
      </c>
      <c r="AP65" s="27" t="str">
        <f>IF(ISNUMBER(VLOOKUP($B65,Area_GDP_80_09,Seq!K$1,FALSE)/10000),VLOOKUP($B65,Area_GDP_80_09,Seq!K$1,FALSE)/10000,".")</f>
        <v>.</v>
      </c>
      <c r="AQ65" s="27" t="str">
        <f>IF(ISNUMBER(VLOOKUP($B65,Area_GDP_80_09,Seq!L$1,FALSE)/10000),VLOOKUP($B65,Area_GDP_80_09,Seq!L$1,FALSE)/10000,".")</f>
        <v>.</v>
      </c>
      <c r="AR65" s="27" t="str">
        <f>IF(ISNUMBER(VLOOKUP($B65,Area_GDP_80_09,Seq!M$1,FALSE)/10000),VLOOKUP($B65,Area_GDP_80_09,Seq!M$1,FALSE)/10000,".")</f>
        <v>.</v>
      </c>
      <c r="AS65" s="27" t="str">
        <f>IF(ISNUMBER(VLOOKUP($B65,Area_GDP_80_09,Seq!N$1,FALSE)/10000),VLOOKUP($B65,Area_GDP_80_09,Seq!N$1,FALSE)/10000,".")</f>
        <v>.</v>
      </c>
      <c r="AT65" s="27" t="str">
        <f>IF(ISNUMBER(VLOOKUP($B65,Area_GDP_80_09,Seq!O$1,FALSE)/10000),VLOOKUP($B65,Area_GDP_80_09,Seq!O$1,FALSE)/10000,".")</f>
        <v>.</v>
      </c>
      <c r="AU65" s="27" t="str">
        <f>IF(ISNUMBER(VLOOKUP($B65,Area_GDP_80_09,Seq!P$1,FALSE)/10000),VLOOKUP($B65,Area_GDP_80_09,Seq!P$1,FALSE)/10000,".")</f>
        <v>.</v>
      </c>
      <c r="AV65" s="27" t="str">
        <f>IF(ISNUMBER(VLOOKUP($B65,Area_GDP_80_09,Seq!Q$1,FALSE)/10000),VLOOKUP($B65,Area_GDP_80_09,Seq!Q$1,FALSE)/10000,".")</f>
        <v>.</v>
      </c>
      <c r="AW65" s="27" t="str">
        <f>IF(ISNUMBER(VLOOKUP($B65,Area_GDP_80_09,Seq!R$1,FALSE)/10000),VLOOKUP($B65,Area_GDP_80_09,Seq!R$1,FALSE)/10000,".")</f>
        <v>.</v>
      </c>
      <c r="AX65" s="27" t="str">
        <f>IF(ISNUMBER(VLOOKUP($B65,Area_GDP_80_09,Seq!S$1,FALSE)/10000),VLOOKUP($B65,Area_GDP_80_09,Seq!S$1,FALSE)/10000,".")</f>
        <v>.</v>
      </c>
      <c r="AY65" s="27" t="str">
        <f>IF(ISNUMBER(VLOOKUP($B65,Area_GDP_80_09,Seq!T$1,FALSE)/10000),VLOOKUP($B65,Area_GDP_80_09,Seq!T$1,FALSE)/10000,".")</f>
        <v>.</v>
      </c>
      <c r="AZ65" s="27" t="str">
        <f>IF(ISNUMBER(VLOOKUP($B65,Area_GDP_80_09,Seq!U$1,FALSE)/10000),VLOOKUP($B65,Area_GDP_80_09,Seq!U$1,FALSE)/10000,".")</f>
        <v>.</v>
      </c>
      <c r="BA65" s="27">
        <f>IF(ISNUMBER(VLOOKUP($B65,Area_GDP_80_09,Seq!V$1,FALSE)/10000),VLOOKUP($B65,Area_GDP_80_09,Seq!V$1,FALSE)/10000,".")</f>
        <v>3268717.5381649602</v>
      </c>
      <c r="BB65" s="27">
        <f>IF(ISNUMBER(VLOOKUP($B65,Area_GDP_80_09,Seq!W$1,FALSE)/10000),VLOOKUP($B65,Area_GDP_80_09,Seq!W$1,FALSE)/10000,".")</f>
        <v>3389660.0870770598</v>
      </c>
      <c r="BC65" s="27">
        <f>IF(ISNUMBER(VLOOKUP($B65,Area_GDP_80_09,Seq!X$1,FALSE)/10000),VLOOKUP($B65,Area_GDP_80_09,Seq!X$1,FALSE)/10000,".")</f>
        <v>3243904.7033327501</v>
      </c>
      <c r="BD65" s="27">
        <f>IF(ISNUMBER(VLOOKUP($B65,Area_GDP_80_09,Seq!Y$1,FALSE)/10000),VLOOKUP($B65,Area_GDP_80_09,Seq!Y$1,FALSE)/10000,".")</f>
        <v>3201733.9421894201</v>
      </c>
      <c r="BE65" s="27">
        <f>IF(ISNUMBER(VLOOKUP($B65,Area_GDP_80_09,Seq!Z$1,FALSE)/10000),VLOOKUP($B65,Area_GDP_80_09,Seq!Z$1,FALSE)/10000,".")</f>
        <v>3617959.3546740501</v>
      </c>
      <c r="BF65" s="27">
        <f>IF(ISNUMBER(VLOOKUP($B65,Area_GDP_80_09,Seq!AA$1,FALSE)/10000),VLOOKUP($B65,Area_GDP_80_09,Seq!AA$1,FALSE)/10000,".")</f>
        <v>3777149.5662796996</v>
      </c>
      <c r="BG65" s="27">
        <f>IF(ISNUMBER(VLOOKUP($B65,Area_GDP_80_09,Seq!AB$1,FALSE)/10000),VLOOKUP($B65,Area_GDP_80_09,Seq!AB$1,FALSE)/10000,".")</f>
        <v>4151087.3733413904</v>
      </c>
      <c r="BH65" s="27">
        <f>IF(ISNUMBER(VLOOKUP($B65,Area_GDP_80_09,Seq!AC$1,FALSE)/10000),VLOOKUP($B65,Area_GDP_80_09,Seq!AC$1,FALSE)/10000,".")</f>
        <v>4396001.5283685401</v>
      </c>
      <c r="BI65" s="27">
        <f>IF(ISNUMBER(VLOOKUP($B65,Area_GDP_80_09,Seq!AD$1,FALSE)/10000),VLOOKUP($B65,Area_GDP_80_09,Seq!AD$1,FALSE)/10000,".")</f>
        <v>4659761.6200706493</v>
      </c>
      <c r="BJ65" s="27">
        <f>IF(ISNUMBER(VLOOKUP($B65,Area_GDP_80_09,Seq!AE$1,FALSE)/10000),VLOOKUP($B65,Area_GDP_80_09,Seq!AE$1,FALSE)/10000,".")</f>
        <v>4836832.5616333298</v>
      </c>
      <c r="BK65" s="27">
        <f>IF(ISNUMBER(VLOOKUP($B65,Area_GDP_80_09,Seq!AF$1,FALSE)/10000),VLOOKUP($B65,Area_GDP_80_09,Seq!AF$1,FALSE)/10000,".")</f>
        <v>4938406.0454276325</v>
      </c>
      <c r="BL65" s="27"/>
      <c r="BM65" s="27"/>
      <c r="BN65" s="27">
        <f>CNPop!A$48</f>
        <v>5.0000000000000001E-3</v>
      </c>
      <c r="BO65" s="27">
        <f>CNPop!B$48</f>
        <v>6.0000000000000001E-3</v>
      </c>
      <c r="BP65" s="27">
        <f>CNPop!C$48</f>
        <v>6.0000000000000001E-3</v>
      </c>
      <c r="BQ65" s="27">
        <f>CNPop!D$48</f>
        <v>7.0000000000000001E-3</v>
      </c>
      <c r="BR65" s="27">
        <f>CNPop!E$48</f>
        <v>7.0000000000000001E-3</v>
      </c>
      <c r="BS65" s="27">
        <f>CNPop!F$48</f>
        <v>8.0000000000000002E-3</v>
      </c>
      <c r="BT65" s="27">
        <f>CNPop!G$48</f>
        <v>8.9999999999999993E-3</v>
      </c>
      <c r="BU65" s="27">
        <f>CNPop!H$48</f>
        <v>0.01</v>
      </c>
      <c r="BV65" s="27">
        <f>CNPop!I$48</f>
        <v>1.0999999999999999E-2</v>
      </c>
      <c r="BW65" s="27">
        <f>CNPop!J$48</f>
        <v>1.2E-2</v>
      </c>
      <c r="BX65" s="27">
        <f>CNPop!K$48</f>
        <v>1.4E-2</v>
      </c>
      <c r="BY65" s="27">
        <f>CNPop!L$48</f>
        <v>1.6E-2</v>
      </c>
      <c r="BZ65" s="27">
        <f>CNPop!M$48</f>
        <v>1.7000000000000001E-2</v>
      </c>
      <c r="CA65" s="27">
        <f>CNPop!N$48</f>
        <v>1.9E-2</v>
      </c>
      <c r="CB65" s="27">
        <f>CNPop!O$48</f>
        <v>2.1000000000000001E-2</v>
      </c>
      <c r="CC65" s="27">
        <f>CNPop!P$48</f>
        <v>2.3E-2</v>
      </c>
      <c r="CD65" s="27">
        <f>CNPop!Q$48</f>
        <v>2.5999999999999999E-2</v>
      </c>
      <c r="CE65" s="27">
        <f>CNPop!R$48</f>
        <v>2.8000000000000001E-2</v>
      </c>
      <c r="CF65" s="27">
        <f>CNPop!S$48</f>
        <v>0.03</v>
      </c>
      <c r="CG65" s="27">
        <f>CNPop!T$48</f>
        <v>3.3000000000000002E-2</v>
      </c>
      <c r="CH65" s="27">
        <f>CNPop!U$48</f>
        <v>3.5999999999999997E-2</v>
      </c>
      <c r="CI65" s="27">
        <f>CNPop!V$48</f>
        <v>3.9E-2</v>
      </c>
      <c r="CJ65" s="27">
        <f>CNPop!W$48</f>
        <v>4.2000000000000003E-2</v>
      </c>
      <c r="CK65" s="27">
        <f>CNPop!X$48</f>
        <v>4.4999999999999998E-2</v>
      </c>
      <c r="CL65" s="27">
        <f>CNPop!Y$48</f>
        <v>4.9000000000000002E-2</v>
      </c>
      <c r="CM65" s="27">
        <f>CNPop!Z$48</f>
        <v>5.1999999999999998E-2</v>
      </c>
      <c r="CN65" s="27">
        <f>CNPop!AA$48</f>
        <v>5.6000000000000001E-2</v>
      </c>
      <c r="CO65" s="27">
        <f>CNPop!AB$48</f>
        <v>0.06</v>
      </c>
      <c r="CP65" s="27">
        <f>CNPop!AC$48</f>
        <v>6.3E-2</v>
      </c>
      <c r="CQ65" s="27"/>
      <c r="CR65" s="27">
        <f t="shared" si="38"/>
        <v>0.1004262469405565</v>
      </c>
      <c r="CS65" s="27">
        <f t="shared" si="39"/>
        <v>0.1004262469405565</v>
      </c>
      <c r="CT65" s="27">
        <f t="shared" si="40"/>
        <v>0.1004262469405565</v>
      </c>
      <c r="CU65" s="27">
        <f t="shared" si="41"/>
        <v>0.1004262469405565</v>
      </c>
      <c r="CV65" s="27">
        <f t="shared" si="42"/>
        <v>0.1004262469405565</v>
      </c>
      <c r="CW65" s="27">
        <f t="shared" si="43"/>
        <v>0.1004262469405565</v>
      </c>
      <c r="CX65" s="27">
        <f t="shared" si="44"/>
        <v>0.1004262469405565</v>
      </c>
      <c r="CY65" s="27">
        <f t="shared" si="45"/>
        <v>0.1004262469405565</v>
      </c>
      <c r="CZ65" s="27">
        <f t="shared" si="46"/>
        <v>0.1004262469405565</v>
      </c>
      <c r="DA65" s="27">
        <f t="shared" si="47"/>
        <v>0.1004262469405565</v>
      </c>
      <c r="DB65" s="27">
        <f t="shared" si="48"/>
        <v>0.1004262469405565</v>
      </c>
      <c r="DC65" s="27">
        <f t="shared" si="49"/>
        <v>0.1004262469405565</v>
      </c>
      <c r="DD65" s="27">
        <f t="shared" si="50"/>
        <v>0.11722263866277344</v>
      </c>
      <c r="DE65" s="27">
        <f t="shared" si="51"/>
        <v>0.11722263866277344</v>
      </c>
      <c r="DF65" s="27">
        <f t="shared" si="52"/>
        <v>0.11722263866277344</v>
      </c>
      <c r="DG65" s="27">
        <f t="shared" si="53"/>
        <v>0.11722263866277344</v>
      </c>
      <c r="DH65" s="27">
        <f t="shared" si="54"/>
        <v>0.11722263866277344</v>
      </c>
      <c r="DI65" s="27">
        <f t="shared" si="55"/>
        <v>0.11722263866277344</v>
      </c>
      <c r="DJ65" s="27">
        <f t="shared" si="56"/>
        <v>0.11722263866277344</v>
      </c>
      <c r="DK65" s="27">
        <f t="shared" si="57"/>
        <v>0.11722263866277344</v>
      </c>
      <c r="DL65" s="27">
        <f t="shared" si="58"/>
        <v>0.1185087091721026</v>
      </c>
      <c r="DM65" s="27">
        <f t="shared" si="59"/>
        <v>0.11908296331809289</v>
      </c>
      <c r="DN65" s="27">
        <f t="shared" si="60"/>
        <v>0.11901772767198887</v>
      </c>
      <c r="DO65" s="27">
        <f t="shared" si="61"/>
        <v>0.11834713913041948</v>
      </c>
      <c r="DP65" s="27">
        <f t="shared" si="62"/>
        <v>0.1168554293690868</v>
      </c>
      <c r="DQ65" s="27">
        <f t="shared" si="63"/>
        <v>0.11428401143236884</v>
      </c>
      <c r="DR65" s="27">
        <f t="shared" si="64"/>
        <v>0.11414015440445073</v>
      </c>
      <c r="DS65" s="27">
        <f t="shared" si="65"/>
        <v>0.10961960266798638</v>
      </c>
      <c r="DT65" s="27">
        <f t="shared" si="36"/>
        <v>9.966745474907697E-2</v>
      </c>
      <c r="DU65" s="27" t="e">
        <f>IF(ISNA(VLOOKUP(CONCATENATE($B65,".SP.TER.TOTL.IN"),Area_pop_80_09,Seq!B$1,FALSE)),".",VLOOKUP(CONCATENATE($B65,".SP.TER.TOTL.IN"),Area_pop_80_09,Seq!B$1,FALSE)/VLOOKUP(CONCATENATE($B65,".SP.POP.TOTL"),Area_pop_80_09,Seq!B$1,FALSE))</f>
        <v>#VALUE!</v>
      </c>
      <c r="DV65" s="27" t="e">
        <f>IF(ISNA(VLOOKUP(CONCATENATE($B65,".SP.TER.TOTL.IN"),Area_pop_80_09,Seq!C$1,FALSE)),".",VLOOKUP(CONCATENATE($B65,".SP.TER.TOTL.IN"),Area_pop_80_09,Seq!C$1,FALSE)/VLOOKUP(CONCATENATE($B65,".SP.POP.TOTL"),Area_pop_80_09,Seq!C$1,FALSE))</f>
        <v>#VALUE!</v>
      </c>
      <c r="DW65" s="27" t="e">
        <f>IF(ISNA(VLOOKUP(CONCATENATE($B65,".SP.TER.TOTL.IN"),Area_pop_80_09,Seq!D$1,FALSE)),".",VLOOKUP(CONCATENATE($B65,".SP.TER.TOTL.IN"),Area_pop_80_09,Seq!D$1,FALSE)/VLOOKUP(CONCATENATE($B65,".SP.POP.TOTL"),Area_pop_80_09,Seq!D$1,FALSE))</f>
        <v>#VALUE!</v>
      </c>
      <c r="DX65" s="27" t="e">
        <f>IF(ISNA(VLOOKUP(CONCATENATE($B65,".SP.TER.TOTL.IN"),Area_pop_80_09,Seq!E$1,FALSE)),".",VLOOKUP(CONCATENATE($B65,".SP.TER.TOTL.IN"),Area_pop_80_09,Seq!E$1,FALSE)/VLOOKUP(CONCATENATE($B65,".SP.POP.TOTL"),Area_pop_80_09,Seq!E$1,FALSE))</f>
        <v>#VALUE!</v>
      </c>
      <c r="DY65" s="27" t="e">
        <f>IF(ISNA(VLOOKUP(CONCATENATE($B65,".SP.TER.TOTL.IN"),Area_pop_80_09,Seq!F$1,FALSE)),".",VLOOKUP(CONCATENATE($B65,".SP.TER.TOTL.IN"),Area_pop_80_09,Seq!F$1,FALSE)/VLOOKUP(CONCATENATE($B65,".SP.POP.TOTL"),Area_pop_80_09,Seq!F$1,FALSE))</f>
        <v>#VALUE!</v>
      </c>
      <c r="DZ65" s="27" t="e">
        <f>IF(ISNA(VLOOKUP(CONCATENATE($B65,".SP.TER.TOTL.IN"),Area_pop_80_09,Seq!G$1,FALSE)),".",VLOOKUP(CONCATENATE($B65,".SP.TER.TOTL.IN"),Area_pop_80_09,Seq!G$1,FALSE)/VLOOKUP(CONCATENATE($B65,".SP.POP.TOTL"),Area_pop_80_09,Seq!G$1,FALSE))</f>
        <v>#VALUE!</v>
      </c>
      <c r="EA65" s="27" t="e">
        <f>IF(ISNA(VLOOKUP(CONCATENATE($B65,".SP.TER.TOTL.IN"),Area_pop_80_09,Seq!H$1,FALSE)),".",VLOOKUP(CONCATENATE($B65,".SP.TER.TOTL.IN"),Area_pop_80_09,Seq!H$1,FALSE)/VLOOKUP(CONCATENATE($B65,".SP.POP.TOTL"),Area_pop_80_09,Seq!H$1,FALSE))</f>
        <v>#VALUE!</v>
      </c>
      <c r="EB65" s="27" t="e">
        <f>IF(ISNA(VLOOKUP(CONCATENATE($B65,".SP.TER.TOTL.IN"),Area_pop_80_09,Seq!I$1,FALSE)),".",VLOOKUP(CONCATENATE($B65,".SP.TER.TOTL.IN"),Area_pop_80_09,Seq!I$1,FALSE)/VLOOKUP(CONCATENATE($B65,".SP.POP.TOTL"),Area_pop_80_09,Seq!I$1,FALSE))</f>
        <v>#VALUE!</v>
      </c>
      <c r="EC65" s="27" t="e">
        <f>IF(ISNA(VLOOKUP(CONCATENATE($B65,".SP.TER.TOTL.IN"),Area_pop_80_09,Seq!J$1,FALSE)),".",VLOOKUP(CONCATENATE($B65,".SP.TER.TOTL.IN"),Area_pop_80_09,Seq!J$1,FALSE)/VLOOKUP(CONCATENATE($B65,".SP.POP.TOTL"),Area_pop_80_09,Seq!J$1,FALSE))</f>
        <v>#VALUE!</v>
      </c>
      <c r="ED65" s="27" t="e">
        <f>IF(ISNA(VLOOKUP(CONCATENATE($B65,".SP.TER.TOTL.IN"),Area_pop_80_09,Seq!K$1,FALSE)),".",VLOOKUP(CONCATENATE($B65,".SP.TER.TOTL.IN"),Area_pop_80_09,Seq!K$1,FALSE)/VLOOKUP(CONCATENATE($B65,".SP.POP.TOTL"),Area_pop_80_09,Seq!K$1,FALSE))</f>
        <v>#VALUE!</v>
      </c>
      <c r="EE65" s="27" t="e">
        <f>IF(ISNA(VLOOKUP(CONCATENATE($B65,".SP.TER.TOTL.IN"),Area_pop_80_09,Seq!L$1,FALSE)),".",VLOOKUP(CONCATENATE($B65,".SP.TER.TOTL.IN"),Area_pop_80_09,Seq!L$1,FALSE)/VLOOKUP(CONCATENATE($B65,".SP.POP.TOTL"),Area_pop_80_09,Seq!L$1,FALSE))</f>
        <v>#VALUE!</v>
      </c>
      <c r="EF65" s="27">
        <f>IF(ISNA(VLOOKUP(CONCATENATE($B65,".SP.TER.TOTL.IN"),Area_pop_80_09,Seq!M$1,FALSE)),".",VLOOKUP(CONCATENATE($B65,".SP.TER.TOTL.IN"),Area_pop_80_09,Seq!M$1,FALSE)/VLOOKUP(CONCATENATE($B65,".SP.POP.TOTL"),Area_pop_80_09,Seq!M$1,FALSE))</f>
        <v>0.1004262469405565</v>
      </c>
      <c r="EG65" s="27" t="e">
        <f>IF(ISNA(VLOOKUP(CONCATENATE($B65,".SP.TER.TOTL.IN"),Area_pop_80_09,Seq!N$1,FALSE)),".",VLOOKUP(CONCATENATE($B65,".SP.TER.TOTL.IN"),Area_pop_80_09,Seq!N$1,FALSE)/VLOOKUP(CONCATENATE($B65,".SP.POP.TOTL"),Area_pop_80_09,Seq!N$1,FALSE))</f>
        <v>#VALUE!</v>
      </c>
      <c r="EH65" s="27" t="e">
        <f>IF(ISNA(VLOOKUP(CONCATENATE($B65,".SP.TER.TOTL.IN"),Area_pop_80_09,Seq!O$1,FALSE)),".",VLOOKUP(CONCATENATE($B65,".SP.TER.TOTL.IN"),Area_pop_80_09,Seq!O$1,FALSE)/VLOOKUP(CONCATENATE($B65,".SP.POP.TOTL"),Area_pop_80_09,Seq!O$1,FALSE))</f>
        <v>#VALUE!</v>
      </c>
      <c r="EI65" s="27" t="e">
        <f>IF(ISNA(VLOOKUP(CONCATENATE($B65,".SP.TER.TOTL.IN"),Area_pop_80_09,Seq!P$1,FALSE)),".",VLOOKUP(CONCATENATE($B65,".SP.TER.TOTL.IN"),Area_pop_80_09,Seq!P$1,FALSE)/VLOOKUP(CONCATENATE($B65,".SP.POP.TOTL"),Area_pop_80_09,Seq!P$1,FALSE))</f>
        <v>#VALUE!</v>
      </c>
      <c r="EJ65" s="27" t="e">
        <f>IF(ISNA(VLOOKUP(CONCATENATE($B65,".SP.TER.TOTL.IN"),Area_pop_80_09,Seq!Q$1,FALSE)),".",VLOOKUP(CONCATENATE($B65,".SP.TER.TOTL.IN"),Area_pop_80_09,Seq!Q$1,FALSE)/VLOOKUP(CONCATENATE($B65,".SP.POP.TOTL"),Area_pop_80_09,Seq!Q$1,FALSE))</f>
        <v>#VALUE!</v>
      </c>
      <c r="EK65" s="27" t="e">
        <f>IF(ISNA(VLOOKUP(CONCATENATE($B65,".SP.TER.TOTL.IN"),Area_pop_80_09,Seq!R$1,FALSE)),".",VLOOKUP(CONCATENATE($B65,".SP.TER.TOTL.IN"),Area_pop_80_09,Seq!R$1,FALSE)/VLOOKUP(CONCATENATE($B65,".SP.POP.TOTL"),Area_pop_80_09,Seq!R$1,FALSE))</f>
        <v>#VALUE!</v>
      </c>
      <c r="EL65" s="27" t="e">
        <f>IF(ISNA(VLOOKUP(CONCATENATE($B65,".SP.TER.TOTL.IN"),Area_pop_80_09,Seq!S$1,FALSE)),".",VLOOKUP(CONCATENATE($B65,".SP.TER.TOTL.IN"),Area_pop_80_09,Seq!S$1,FALSE)/VLOOKUP(CONCATENATE($B65,".SP.POP.TOTL"),Area_pop_80_09,Seq!S$1,FALSE))</f>
        <v>#VALUE!</v>
      </c>
      <c r="EM65" s="27" t="e">
        <f>IF(ISNA(VLOOKUP(CONCATENATE($B65,".SP.TER.TOTL.IN"),Area_pop_80_09,Seq!T$1,FALSE)),".",VLOOKUP(CONCATENATE($B65,".SP.TER.TOTL.IN"),Area_pop_80_09,Seq!T$1,FALSE)/VLOOKUP(CONCATENATE($B65,".SP.POP.TOTL"),Area_pop_80_09,Seq!T$1,FALSE))</f>
        <v>#VALUE!</v>
      </c>
      <c r="EN65" s="27">
        <f>IF(ISNA(VLOOKUP(CONCATENATE($B65,".SP.TER.TOTL.IN"),Area_pop_80_09,Seq!U$1,FALSE)),".",VLOOKUP(CONCATENATE($B65,".SP.TER.TOTL.IN"),Area_pop_80_09,Seq!U$1,FALSE)/VLOOKUP(CONCATENATE($B65,".SP.POP.TOTL"),Area_pop_80_09,Seq!U$1,FALSE))</f>
        <v>0.11722263866277344</v>
      </c>
      <c r="EO65" s="27">
        <f>IF(ISNA(VLOOKUP(CONCATENATE($B65,".SP.TER.TOTL.IN"),Area_pop_80_09,Seq!V$1,FALSE)),".",VLOOKUP(CONCATENATE($B65,".SP.TER.TOTL.IN"),Area_pop_80_09,Seq!V$1,FALSE)/VLOOKUP(CONCATENATE($B65,".SP.POP.TOTL"),Area_pop_80_09,Seq!V$1,FALSE))</f>
        <v>0.1185087091721026</v>
      </c>
      <c r="EP65" s="27">
        <f>IF(ISNA(VLOOKUP(CONCATENATE($B65,".SP.TER.TOTL.IN"),Area_pop_80_09,Seq!W$1,FALSE)),".",VLOOKUP(CONCATENATE($B65,".SP.TER.TOTL.IN"),Area_pop_80_09,Seq!W$1,FALSE)/VLOOKUP(CONCATENATE($B65,".SP.POP.TOTL"),Area_pop_80_09,Seq!W$1,FALSE))</f>
        <v>0.11908296331809289</v>
      </c>
      <c r="EQ65" s="27">
        <f>IF(ISNA(VLOOKUP(CONCATENATE($B65,".SP.TER.TOTL.IN"),Area_pop_80_09,Seq!X$1,FALSE)),".",VLOOKUP(CONCATENATE($B65,".SP.TER.TOTL.IN"),Area_pop_80_09,Seq!X$1,FALSE)/VLOOKUP(CONCATENATE($B65,".SP.POP.TOTL"),Area_pop_80_09,Seq!X$1,FALSE))</f>
        <v>0.11901772767198887</v>
      </c>
      <c r="ER65" s="27">
        <f>IF(ISNA(VLOOKUP(CONCATENATE($B65,".SP.TER.TOTL.IN"),Area_pop_80_09,Seq!Y$1,FALSE)),".",VLOOKUP(CONCATENATE($B65,".SP.TER.TOTL.IN"),Area_pop_80_09,Seq!Y$1,FALSE)/VLOOKUP(CONCATENATE($B65,".SP.POP.TOTL"),Area_pop_80_09,Seq!Y$1,FALSE))</f>
        <v>0.11834713913041948</v>
      </c>
      <c r="ES65" s="27">
        <f>IF(ISNA(VLOOKUP(CONCATENATE($B65,".SP.TER.TOTL.IN"),Area_pop_80_09,Seq!Z$1,FALSE)),".",VLOOKUP(CONCATENATE($B65,".SP.TER.TOTL.IN"),Area_pop_80_09,Seq!Z$1,FALSE)/VLOOKUP(CONCATENATE($B65,".SP.POP.TOTL"),Area_pop_80_09,Seq!Z$1,FALSE))</f>
        <v>0.1168554293690868</v>
      </c>
      <c r="ET65" s="27">
        <f>IF(ISNA(VLOOKUP(CONCATENATE($B65,".SP.TER.TOTL.IN"),Area_pop_80_09,Seq!AA$1,FALSE)),".",VLOOKUP(CONCATENATE($B65,".SP.TER.TOTL.IN"),Area_pop_80_09,Seq!AA$1,FALSE)/VLOOKUP(CONCATENATE($B65,".SP.POP.TOTL"),Area_pop_80_09,Seq!AA$1,FALSE))</f>
        <v>0.11428401143236884</v>
      </c>
      <c r="EU65" s="27">
        <f>IF(ISNA(VLOOKUP(CONCATENATE($B65,".SP.TER.TOTL.IN"),Area_pop_80_09,Seq!AB$1,FALSE)),".",VLOOKUP(CONCATENATE($B65,".SP.TER.TOTL.IN"),Area_pop_80_09,Seq!AB$1,FALSE)/VLOOKUP(CONCATENATE($B65,".SP.POP.TOTL"),Area_pop_80_09,Seq!AB$1,FALSE))</f>
        <v>0.11414015440445073</v>
      </c>
      <c r="EV65" s="27">
        <f>IF(ISNA(VLOOKUP(CONCATENATE($B65,".SP.TER.TOTL.IN"),Area_pop_80_09,Seq!AC$1,FALSE)),".",VLOOKUP(CONCATENATE($B65,".SP.TER.TOTL.IN"),Area_pop_80_09,Seq!AC$1,FALSE)/VLOOKUP(CONCATENATE($B65,".SP.POP.TOTL"),Area_pop_80_09,Seq!AC$1,FALSE))</f>
        <v>0.10961960266798638</v>
      </c>
      <c r="EW65" s="27">
        <f>IF(ISNA(VLOOKUP(CONCATENATE($B65,".SP.TER.TOTL.IN"),Area_pop_80_09,Seq!AD$1,FALSE)),".",VLOOKUP(CONCATENATE($B65,".SP.TER.TOTL.IN"),Area_pop_80_09,Seq!AD$1,FALSE)/VLOOKUP(CONCATENATE($B65,".SP.POP.TOTL"),Area_pop_80_09,Seq!AD$1,FALSE))</f>
        <v>9.966745474907697E-2</v>
      </c>
      <c r="EX65" s="27"/>
      <c r="EY65" s="27"/>
      <c r="EZ65" s="27" t="str">
        <f t="shared" si="66"/>
        <v>.</v>
      </c>
      <c r="FA65" s="27">
        <f t="shared" si="67"/>
        <v>8.1565433119323361E-5</v>
      </c>
      <c r="FB65" s="27" t="str">
        <f t="shared" si="37"/>
        <v>.</v>
      </c>
      <c r="FC65" s="9" t="str">
        <f>IF(VLOOKUP($B65,EM_80!$B$1:$C$201,2,FALSE)&gt;0,VLOOKUP($B65,EM_80!$B$1:$C$201,2,FALSE),".")</f>
        <v>.</v>
      </c>
      <c r="FD65" s="9">
        <f t="shared" si="68"/>
        <v>356</v>
      </c>
      <c r="FE65" s="9" t="str">
        <f t="shared" si="32"/>
        <v>.</v>
      </c>
      <c r="FF65">
        <f t="shared" si="69"/>
        <v>3063000</v>
      </c>
      <c r="FG65">
        <f t="shared" si="70"/>
        <v>4364594</v>
      </c>
      <c r="FH65">
        <f t="shared" si="71"/>
        <v>5346375</v>
      </c>
      <c r="FJ65" s="9" t="str">
        <f>IF(ISNA(VLOOKUP($B65,Area_EM_90,Seq!C$1,FALSE)),".",VLOOKUP($B65,Area_EM_90,Seq!C$1,FALSE))</f>
        <v>.</v>
      </c>
      <c r="FK65" s="9" t="str">
        <f>IF(ISNA(VLOOKUP($B65,Area_EM_90,Seq!D$1,FALSE)),".",VLOOKUP($B65,Area_EM_90,Seq!D$1,FALSE))</f>
        <v>.</v>
      </c>
      <c r="FL65" s="9" t="str">
        <f>IF(ISNA(VLOOKUP($B65,Area_EM_90,Seq!E$1,FALSE)),".",VLOOKUP($B65,Area_EM_90,Seq!E$1,FALSE))</f>
        <v>.</v>
      </c>
      <c r="FM65" s="9" t="str">
        <f>IF(ISNA(VLOOKUP($B65,Area_EM_90,Seq!F$1,FALSE)),".",VLOOKUP($B65,Area_EM_90,Seq!F$1,FALSE))</f>
        <v>.</v>
      </c>
      <c r="FN65" s="9" t="str">
        <f>IF(ISNA(VLOOKUP($B65,Area_EM_90,Seq!G$1,FALSE)),".",VLOOKUP($B65,Area_EM_90,Seq!G$1,FALSE))</f>
        <v>.</v>
      </c>
      <c r="FO65" s="9" t="str">
        <f>IF(ISNA(VLOOKUP($B65,Area_EM_90,Seq!H$1,FALSE)),".",VLOOKUP($B65,Area_EM_90,Seq!H$1,FALSE))</f>
        <v>.</v>
      </c>
      <c r="FP65" s="9" t="str">
        <f>IF(ISNA(VLOOKUP($B65,Area_EM_90,Seq!I$1,FALSE)),".",VLOOKUP($B65,Area_EM_90,Seq!I$1,FALSE))</f>
        <v>.</v>
      </c>
      <c r="FQ65" s="9" t="str">
        <f>IF(ISNA(VLOOKUP($B65,Area_EM_90,Seq!J$1,FALSE)),".",VLOOKUP($B65,Area_EM_90,Seq!J$1,FALSE))</f>
        <v>.</v>
      </c>
      <c r="FR65" s="9" t="str">
        <f>IF(ISNA(VLOOKUP($B65,Area_EM_00,Seq!C$1,FALSE)),".",VLOOKUP($B65,Area_EM_00,Seq!C$1,FALSE))</f>
        <v>.</v>
      </c>
      <c r="FS65" s="9" t="str">
        <f>IF(ISNA(VLOOKUP($B65,Area_EM_00,Seq!D$1,FALSE)),".",VLOOKUP($B65,Area_EM_00,Seq!D$1,FALSE))</f>
        <v>.</v>
      </c>
      <c r="FT65" s="9" t="str">
        <f>IF(ISNA(VLOOKUP($B65,Area_EM_00,Seq!E$1,FALSE)),".",VLOOKUP($B65,Area_EM_00,Seq!E$1,FALSE))</f>
        <v>.</v>
      </c>
      <c r="FU65" s="9" t="str">
        <f>IF(ISNA(VLOOKUP($B65,Area_EM_00,Seq!F$1,FALSE)),".",VLOOKUP($B65,Area_EM_00,Seq!F$1,FALSE))</f>
        <v>.</v>
      </c>
      <c r="FV65" s="9" t="str">
        <f>IF(ISNA(VLOOKUP($B65,Area_EM_00,Seq!G$1,FALSE)),".",VLOOKUP($B65,Area_EM_00,Seq!G$1,FALSE))</f>
        <v>.</v>
      </c>
      <c r="FW65" s="9" t="str">
        <f>IF(ISNA(VLOOKUP($B65,Area_EM_00,Seq!H$1,FALSE)),".",VLOOKUP($B65,Area_EM_00,Seq!H$1,FALSE))</f>
        <v>.</v>
      </c>
      <c r="FX65" s="9" t="str">
        <f>IF(ISNA(VLOOKUP($B65,Area_EM_00,Seq!I$1,FALSE)),".",VLOOKUP($B65,Area_EM_00,Seq!I$1,FALSE))</f>
        <v>.</v>
      </c>
      <c r="FY65" s="9" t="str">
        <f>IF(ISNA(VLOOKUP($B65,Area_EM_00,Seq!J$1,FALSE)),".",VLOOKUP($B65,Area_EM_00,Seq!J$1,FALSE))</f>
        <v>.</v>
      </c>
      <c r="GA65" s="27"/>
    </row>
    <row r="66" spans="1:183">
      <c r="A66" s="25" t="s">
        <v>2444</v>
      </c>
      <c r="B66" s="26" t="str">
        <f t="shared" si="0"/>
        <v>Madagascar</v>
      </c>
      <c r="C66" s="27">
        <f>GDP!C$42/10000</f>
        <v>18294194.281532999</v>
      </c>
      <c r="D66" s="27">
        <f>GDP!D$42/10000</f>
        <v>19245492.3841727</v>
      </c>
      <c r="E66" s="27">
        <f>GDP!E$42/10000</f>
        <v>20996832.1911324</v>
      </c>
      <c r="F66" s="27">
        <f>GDP!F$42/10000</f>
        <v>23285486.8999658</v>
      </c>
      <c r="G66" s="27">
        <f>GDP!G$42/10000</f>
        <v>26824880.9087606</v>
      </c>
      <c r="H66" s="27">
        <f>GDP!H$42/10000</f>
        <v>30446239.831443299</v>
      </c>
      <c r="I66" s="27">
        <f>GDP!I$42/10000</f>
        <v>33125508.936610304</v>
      </c>
      <c r="J66" s="27">
        <f>GDP!J$42/10000</f>
        <v>36968067.973257102</v>
      </c>
      <c r="K66" s="27">
        <f>GDP!K$42/10000</f>
        <v>41145459.654235199</v>
      </c>
      <c r="L66" s="27">
        <f>GDP!L$42/10000</f>
        <v>42832423.5000588</v>
      </c>
      <c r="M66" s="27">
        <f>GDP!M$42/10000</f>
        <v>44460055.593061104</v>
      </c>
      <c r="N66" s="27">
        <f>GDP!N$42/10000</f>
        <v>48550380.707622699</v>
      </c>
      <c r="O66" s="27">
        <f>GDP!O$42/10000</f>
        <v>55444534.768105105</v>
      </c>
      <c r="P66" s="27">
        <f>GDP!P$42/10000</f>
        <v>63206769.635639794</v>
      </c>
      <c r="Q66" s="27">
        <f>GDP!Q$42/10000</f>
        <v>71486856.457908601</v>
      </c>
      <c r="R66" s="27">
        <f>GDP!R$42/10000</f>
        <v>79278923.811820701</v>
      </c>
      <c r="S66" s="27">
        <f>GDP!S$42/10000</f>
        <v>87206816.193002701</v>
      </c>
      <c r="T66" s="27">
        <f>GDP!T$42/10000</f>
        <v>95317050.098951995</v>
      </c>
      <c r="U66" s="27">
        <f>GDP!U$42/10000</f>
        <v>102751780.00667</v>
      </c>
      <c r="V66" s="27">
        <f>GDP!V$42/10000</f>
        <v>110560915.287177</v>
      </c>
      <c r="W66" s="27">
        <f>GDP!W$42/10000</f>
        <v>119848032.17129999</v>
      </c>
      <c r="X66" s="27">
        <f>GDP!X$42/10000</f>
        <v>129795418.841518</v>
      </c>
      <c r="Y66" s="27">
        <f>GDP!Y$42/10000</f>
        <v>141606801.95609599</v>
      </c>
      <c r="Z66" s="27">
        <f>GDP!Z$42/10000</f>
        <v>155767482.15170601</v>
      </c>
      <c r="AA66" s="27">
        <f>GDP!AA$42/10000</f>
        <v>171499997.84902799</v>
      </c>
      <c r="AB66" s="27">
        <f>GDP!AB$42/10000</f>
        <v>189335997.62532699</v>
      </c>
      <c r="AC66" s="27">
        <f>GDP!AC$42/10000</f>
        <v>211298973.34986499</v>
      </c>
      <c r="AD66" s="27">
        <f>GDP!AD$42/10000</f>
        <v>238767839.88534701</v>
      </c>
      <c r="AE66" s="27">
        <f>GDP!AE$42/10000</f>
        <v>260256945.47502899</v>
      </c>
      <c r="AF66" s="27">
        <f>GDP!AF$42/10000</f>
        <v>293754553.91439533</v>
      </c>
      <c r="AG66" s="27"/>
      <c r="AH66" s="27">
        <f>IF(ISNUMBER(VLOOKUP($B66,Area_GDP_80_09,Seq!C$1,FALSE)/10000),VLOOKUP($B66,Area_GDP_80_09,Seq!C$1,FALSE)/10000,".")</f>
        <v>309866.35955533199</v>
      </c>
      <c r="AI66" s="27">
        <f>IF(ISNUMBER(VLOOKUP($B66,Area_GDP_80_09,Seq!D$1,FALSE)/10000),VLOOKUP($B66,Area_GDP_80_09,Seq!D$1,FALSE)/10000,".")</f>
        <v>279813.07705155504</v>
      </c>
      <c r="AJ66" s="27">
        <f>IF(ISNUMBER(VLOOKUP($B66,Area_GDP_80_09,Seq!E$1,FALSE)/10000),VLOOKUP($B66,Area_GDP_80_09,Seq!E$1,FALSE)/10000,".")</f>
        <v>274747.91707900801</v>
      </c>
      <c r="AK66" s="27">
        <f>IF(ISNUMBER(VLOOKUP($B66,Area_GDP_80_09,Seq!F$1,FALSE)/10000),VLOOKUP($B66,Area_GDP_80_09,Seq!F$1,FALSE)/10000,".")</f>
        <v>277226.43542353803</v>
      </c>
      <c r="AL66" s="27">
        <f>IF(ISNUMBER(VLOOKUP($B66,Area_GDP_80_09,Seq!G$1,FALSE)/10000),VLOOKUP($B66,Area_GDP_80_09,Seq!G$1,FALSE)/10000,".")</f>
        <v>281952.25578814</v>
      </c>
      <c r="AM66" s="27">
        <f>IF(ISNUMBER(VLOOKUP($B66,Area_GDP_80_09,Seq!H$1,FALSE)/10000),VLOOKUP($B66,Area_GDP_80_09,Seq!H$1,FALSE)/10000,".")</f>
        <v>285211.27756236098</v>
      </c>
      <c r="AN66" s="27">
        <f>IF(ISNUMBER(VLOOKUP($B66,Area_GDP_80_09,Seq!I$1,FALSE)/10000),VLOOKUP($B66,Area_GDP_80_09,Seq!I$1,FALSE)/10000,".")</f>
        <v>290798.868111566</v>
      </c>
      <c r="AO66" s="27">
        <f>IF(ISNUMBER(VLOOKUP($B66,Area_GDP_80_09,Seq!J$1,FALSE)/10000),VLOOKUP($B66,Area_GDP_80_09,Seq!J$1,FALSE)/10000,".")</f>
        <v>294224.72749881604</v>
      </c>
      <c r="AP66" s="27">
        <f>IF(ISNUMBER(VLOOKUP($B66,Area_GDP_80_09,Seq!K$1,FALSE)/10000),VLOOKUP($B66,Area_GDP_80_09,Seq!K$1,FALSE)/10000,".")</f>
        <v>304238.42191899201</v>
      </c>
      <c r="AQ66" s="27">
        <f>IF(ISNUMBER(VLOOKUP($B66,Area_GDP_80_09,Seq!L$1,FALSE)/10000),VLOOKUP($B66,Area_GDP_80_09,Seq!L$1,FALSE)/10000,".")</f>
        <v>316647.98097054899</v>
      </c>
      <c r="AR66" s="27">
        <f>IF(ISNUMBER(VLOOKUP($B66,Area_GDP_80_09,Seq!M$1,FALSE)/10000),VLOOKUP($B66,Area_GDP_80_09,Seq!M$1,FALSE)/10000,".")</f>
        <v>326559.15593240701</v>
      </c>
      <c r="AS66" s="27">
        <f>IF(ISNUMBER(VLOOKUP($B66,Area_GDP_80_09,Seq!N$1,FALSE)/10000),VLOOKUP($B66,Area_GDP_80_09,Seq!N$1,FALSE)/10000,".")</f>
        <v>305954.79362974403</v>
      </c>
      <c r="AT66" s="27">
        <f>IF(ISNUMBER(VLOOKUP($B66,Area_GDP_80_09,Seq!O$1,FALSE)/10000),VLOOKUP($B66,Area_GDP_80_09,Seq!O$1,FALSE)/10000,".")</f>
        <v>309583.88346940698</v>
      </c>
      <c r="AU66" s="27">
        <f>IF(ISNUMBER(VLOOKUP($B66,Area_GDP_80_09,Seq!P$1,FALSE)/10000),VLOOKUP($B66,Area_GDP_80_09,Seq!P$1,FALSE)/10000,".")</f>
        <v>316074.49475999497</v>
      </c>
      <c r="AV66" s="27">
        <f>IF(ISNUMBER(VLOOKUP($B66,Area_GDP_80_09,Seq!Q$1,FALSE)/10000),VLOOKUP($B66,Area_GDP_80_09,Seq!Q$1,FALSE)/10000,".")</f>
        <v>315848.15935094398</v>
      </c>
      <c r="AW66" s="27">
        <f>IF(ISNUMBER(VLOOKUP($B66,Area_GDP_80_09,Seq!R$1,FALSE)/10000),VLOOKUP($B66,Area_GDP_80_09,Seq!R$1,FALSE)/10000,".")</f>
        <v>321256.15315428399</v>
      </c>
      <c r="AX66" s="27">
        <f>IF(ISNUMBER(VLOOKUP($B66,Area_GDP_80_09,Seq!S$1,FALSE)/10000),VLOOKUP($B66,Area_GDP_80_09,Seq!S$1,FALSE)/10000,".")</f>
        <v>328159.67489568703</v>
      </c>
      <c r="AY66" s="27">
        <f>IF(ISNUMBER(VLOOKUP($B66,Area_GDP_80_09,Seq!T$1,FALSE)/10000),VLOOKUP($B66,Area_GDP_80_09,Seq!T$1,FALSE)/10000,".")</f>
        <v>340280.22825697099</v>
      </c>
      <c r="AZ66" s="27">
        <f>IF(ISNUMBER(VLOOKUP($B66,Area_GDP_80_09,Seq!U$1,FALSE)/10000),VLOOKUP($B66,Area_GDP_80_09,Seq!U$1,FALSE)/10000,".")</f>
        <v>353661.19167000498</v>
      </c>
      <c r="BA66" s="27">
        <f>IF(ISNUMBER(VLOOKUP($B66,Area_GDP_80_09,Seq!V$1,FALSE)/10000),VLOOKUP($B66,Area_GDP_80_09,Seq!V$1,FALSE)/10000,".")</f>
        <v>370138.67581498902</v>
      </c>
      <c r="BB66" s="27">
        <f>IF(ISNUMBER(VLOOKUP($B66,Area_GDP_80_09,Seq!W$1,FALSE)/10000),VLOOKUP($B66,Area_GDP_80_09,Seq!W$1,FALSE)/10000,".")</f>
        <v>387757.51772596798</v>
      </c>
      <c r="BC66" s="27">
        <f>IF(ISNUMBER(VLOOKUP($B66,Area_GDP_80_09,Seq!X$1,FALSE)/10000),VLOOKUP($B66,Area_GDP_80_09,Seq!X$1,FALSE)/10000,".")</f>
        <v>411092.08424368198</v>
      </c>
      <c r="BD66" s="27">
        <f>IF(ISNUMBER(VLOOKUP($B66,Area_GDP_80_09,Seq!Y$1,FALSE)/10000),VLOOKUP($B66,Area_GDP_80_09,Seq!Y$1,FALSE)/10000,".")</f>
        <v>358991.144441624</v>
      </c>
      <c r="BE66" s="27">
        <f>IF(ISNUMBER(VLOOKUP($B66,Area_GDP_80_09,Seq!Z$1,FALSE)/10000),VLOOKUP($B66,Area_GDP_80_09,Seq!Z$1,FALSE)/10000,".")</f>
        <v>394118.04065164697</v>
      </c>
      <c r="BF66" s="27">
        <f>IF(ISNUMBER(VLOOKUP($B66,Area_GDP_80_09,Seq!AA$1,FALSE)/10000),VLOOKUP($B66,Area_GDP_80_09,Seq!AA$1,FALSE)/10000,".")</f>
        <v>414836.84032247198</v>
      </c>
      <c r="BG66" s="27">
        <f>IF(ISNUMBER(VLOOKUP($B66,Area_GDP_80_09,Seq!AB$1,FALSE)/10000),VLOOKUP($B66,Area_GDP_80_09,Seq!AB$1,FALSE)/10000,".")</f>
        <v>433931.28252375202</v>
      </c>
      <c r="BH66" s="27">
        <f>IF(ISNUMBER(VLOOKUP($B66,Area_GDP_80_09,Seq!AC$1,FALSE)/10000),VLOOKUP($B66,Area_GDP_80_09,Seq!AC$1,FALSE)/10000,".")</f>
        <v>455725.88519653503</v>
      </c>
      <c r="BI66" s="27">
        <f>IF(ISNUMBER(VLOOKUP($B66,Area_GDP_80_09,Seq!AD$1,FALSE)/10000),VLOOKUP($B66,Area_GDP_80_09,Seq!AD$1,FALSE)/10000,".")</f>
        <v>484131.87310481397</v>
      </c>
      <c r="BJ66" s="27">
        <f>IF(ISNUMBER(VLOOKUP($B66,Area_GDP_80_09,Seq!AE$1,FALSE)/10000),VLOOKUP($B66,Area_GDP_80_09,Seq!AE$1,FALSE)/10000,".")</f>
        <v>519645.41198406403</v>
      </c>
      <c r="BK66" s="27">
        <f>IF(ISNUMBER(VLOOKUP($B66,Area_GDP_80_09,Seq!AF$1,FALSE)/10000),VLOOKUP($B66,Area_GDP_80_09,Seq!AF$1,FALSE)/10000,".")</f>
        <v>521890.99875153915</v>
      </c>
      <c r="BL66" s="27"/>
      <c r="BM66" s="27"/>
      <c r="BN66" s="27">
        <f>CNPop!A$48</f>
        <v>5.0000000000000001E-3</v>
      </c>
      <c r="BO66" s="27">
        <f>CNPop!B$48</f>
        <v>6.0000000000000001E-3</v>
      </c>
      <c r="BP66" s="27">
        <f>CNPop!C$48</f>
        <v>6.0000000000000001E-3</v>
      </c>
      <c r="BQ66" s="27">
        <f>CNPop!D$48</f>
        <v>7.0000000000000001E-3</v>
      </c>
      <c r="BR66" s="27">
        <f>CNPop!E$48</f>
        <v>7.0000000000000001E-3</v>
      </c>
      <c r="BS66" s="27">
        <f>CNPop!F$48</f>
        <v>8.0000000000000002E-3</v>
      </c>
      <c r="BT66" s="27">
        <f>CNPop!G$48</f>
        <v>8.9999999999999993E-3</v>
      </c>
      <c r="BU66" s="27">
        <f>CNPop!H$48</f>
        <v>0.01</v>
      </c>
      <c r="BV66" s="27">
        <f>CNPop!I$48</f>
        <v>1.0999999999999999E-2</v>
      </c>
      <c r="BW66" s="27">
        <f>CNPop!J$48</f>
        <v>1.2E-2</v>
      </c>
      <c r="BX66" s="27">
        <f>CNPop!K$48</f>
        <v>1.4E-2</v>
      </c>
      <c r="BY66" s="27">
        <f>CNPop!L$48</f>
        <v>1.6E-2</v>
      </c>
      <c r="BZ66" s="27">
        <f>CNPop!M$48</f>
        <v>1.7000000000000001E-2</v>
      </c>
      <c r="CA66" s="27">
        <f>CNPop!N$48</f>
        <v>1.9E-2</v>
      </c>
      <c r="CB66" s="27">
        <f>CNPop!O$48</f>
        <v>2.1000000000000001E-2</v>
      </c>
      <c r="CC66" s="27">
        <f>CNPop!P$48</f>
        <v>2.3E-2</v>
      </c>
      <c r="CD66" s="27">
        <f>CNPop!Q$48</f>
        <v>2.5999999999999999E-2</v>
      </c>
      <c r="CE66" s="27">
        <f>CNPop!R$48</f>
        <v>2.8000000000000001E-2</v>
      </c>
      <c r="CF66" s="27">
        <f>CNPop!S$48</f>
        <v>0.03</v>
      </c>
      <c r="CG66" s="27">
        <f>CNPop!T$48</f>
        <v>3.3000000000000002E-2</v>
      </c>
      <c r="CH66" s="27">
        <f>CNPop!U$48</f>
        <v>3.5999999999999997E-2</v>
      </c>
      <c r="CI66" s="27">
        <f>CNPop!V$48</f>
        <v>3.9E-2</v>
      </c>
      <c r="CJ66" s="27">
        <f>CNPop!W$48</f>
        <v>4.2000000000000003E-2</v>
      </c>
      <c r="CK66" s="27">
        <f>CNPop!X$48</f>
        <v>4.4999999999999998E-2</v>
      </c>
      <c r="CL66" s="27">
        <f>CNPop!Y$48</f>
        <v>4.9000000000000002E-2</v>
      </c>
      <c r="CM66" s="27">
        <f>CNPop!Z$48</f>
        <v>5.1999999999999998E-2</v>
      </c>
      <c r="CN66" s="27">
        <f>CNPop!AA$48</f>
        <v>5.6000000000000001E-2</v>
      </c>
      <c r="CO66" s="27">
        <f>CNPop!AB$48</f>
        <v>0.06</v>
      </c>
      <c r="CP66" s="27">
        <f>CNPop!AC$48</f>
        <v>6.3E-2</v>
      </c>
      <c r="CQ66" s="27"/>
      <c r="CR66" s="27">
        <f t="shared" si="38"/>
        <v>9.4280139112670275E-2</v>
      </c>
      <c r="CS66" s="27">
        <f t="shared" si="39"/>
        <v>9.4280139112670275E-2</v>
      </c>
      <c r="CT66" s="27">
        <f t="shared" si="40"/>
        <v>9.4280139112670275E-2</v>
      </c>
      <c r="CU66" s="27">
        <f t="shared" si="41"/>
        <v>9.4280139112670275E-2</v>
      </c>
      <c r="CV66" s="27">
        <f t="shared" si="42"/>
        <v>9.4280139112670275E-2</v>
      </c>
      <c r="CW66" s="27">
        <f t="shared" si="43"/>
        <v>9.4280139112670275E-2</v>
      </c>
      <c r="CX66" s="27">
        <f t="shared" si="44"/>
        <v>9.4280139112670275E-2</v>
      </c>
      <c r="CY66" s="27">
        <f t="shared" si="45"/>
        <v>9.4280139112670275E-2</v>
      </c>
      <c r="CZ66" s="27">
        <f t="shared" si="46"/>
        <v>9.4280139112670275E-2</v>
      </c>
      <c r="DA66" s="27">
        <f t="shared" si="47"/>
        <v>9.4280139112670275E-2</v>
      </c>
      <c r="DB66" s="27">
        <f t="shared" si="48"/>
        <v>9.4280139112670275E-2</v>
      </c>
      <c r="DC66" s="27">
        <f t="shared" si="49"/>
        <v>9.4280139112670275E-2</v>
      </c>
      <c r="DD66" s="27">
        <f t="shared" si="50"/>
        <v>9.4288081277056776E-2</v>
      </c>
      <c r="DE66" s="27">
        <f t="shared" si="51"/>
        <v>9.4288081277056776E-2</v>
      </c>
      <c r="DF66" s="27">
        <f t="shared" si="52"/>
        <v>9.4288081277056776E-2</v>
      </c>
      <c r="DG66" s="27">
        <f t="shared" si="53"/>
        <v>9.4288081277056776E-2</v>
      </c>
      <c r="DH66" s="27">
        <f t="shared" si="54"/>
        <v>9.4288081277056776E-2</v>
      </c>
      <c r="DI66" s="27">
        <f t="shared" si="55"/>
        <v>9.4288081277056776E-2</v>
      </c>
      <c r="DJ66" s="27">
        <f t="shared" si="56"/>
        <v>9.4288081277056776E-2</v>
      </c>
      <c r="DK66" s="27">
        <f t="shared" si="57"/>
        <v>9.3032862593352778E-2</v>
      </c>
      <c r="DL66" s="27">
        <f t="shared" si="58"/>
        <v>9.1764241004566705E-2</v>
      </c>
      <c r="DM66" s="27">
        <f t="shared" si="59"/>
        <v>9.0615236906814306E-2</v>
      </c>
      <c r="DN66" s="27">
        <f t="shared" si="60"/>
        <v>8.9560733192685066E-2</v>
      </c>
      <c r="DO66" s="27">
        <f t="shared" si="61"/>
        <v>8.8615128290209719E-2</v>
      </c>
      <c r="DP66" s="27">
        <f t="shared" si="62"/>
        <v>8.7962764333880464E-2</v>
      </c>
      <c r="DQ66" s="27">
        <f t="shared" si="63"/>
        <v>8.782014754976096E-2</v>
      </c>
      <c r="DR66" s="27">
        <f t="shared" si="64"/>
        <v>8.8299433115098733E-2</v>
      </c>
      <c r="DS66" s="27">
        <f t="shared" si="65"/>
        <v>8.9435839385004545E-2</v>
      </c>
      <c r="DT66" s="27">
        <f t="shared" si="36"/>
        <v>9.5508954791917358E-2</v>
      </c>
      <c r="DU66" s="27" t="e">
        <f>IF(ISNA(VLOOKUP(CONCATENATE($B66,".SP.TER.TOTL.IN"),Area_pop_80_09,Seq!B$1,FALSE)),".",VLOOKUP(CONCATENATE($B66,".SP.TER.TOTL.IN"),Area_pop_80_09,Seq!B$1,FALSE)/VLOOKUP(CONCATENATE($B66,".SP.POP.TOTL"),Area_pop_80_09,Seq!B$1,FALSE))</f>
        <v>#VALUE!</v>
      </c>
      <c r="DV66" s="27" t="e">
        <f>IF(ISNA(VLOOKUP(CONCATENATE($B66,".SP.TER.TOTL.IN"),Area_pop_80_09,Seq!C$1,FALSE)),".",VLOOKUP(CONCATENATE($B66,".SP.TER.TOTL.IN"),Area_pop_80_09,Seq!C$1,FALSE)/VLOOKUP(CONCATENATE($B66,".SP.POP.TOTL"),Area_pop_80_09,Seq!C$1,FALSE))</f>
        <v>#VALUE!</v>
      </c>
      <c r="DW66" s="27" t="e">
        <f>IF(ISNA(VLOOKUP(CONCATENATE($B66,".SP.TER.TOTL.IN"),Area_pop_80_09,Seq!D$1,FALSE)),".",VLOOKUP(CONCATENATE($B66,".SP.TER.TOTL.IN"),Area_pop_80_09,Seq!D$1,FALSE)/VLOOKUP(CONCATENATE($B66,".SP.POP.TOTL"),Area_pop_80_09,Seq!D$1,FALSE))</f>
        <v>#VALUE!</v>
      </c>
      <c r="DX66" s="27" t="e">
        <f>IF(ISNA(VLOOKUP(CONCATENATE($B66,".SP.TER.TOTL.IN"),Area_pop_80_09,Seq!E$1,FALSE)),".",VLOOKUP(CONCATENATE($B66,".SP.TER.TOTL.IN"),Area_pop_80_09,Seq!E$1,FALSE)/VLOOKUP(CONCATENATE($B66,".SP.POP.TOTL"),Area_pop_80_09,Seq!E$1,FALSE))</f>
        <v>#VALUE!</v>
      </c>
      <c r="DY66" s="27" t="e">
        <f>IF(ISNA(VLOOKUP(CONCATENATE($B66,".SP.TER.TOTL.IN"),Area_pop_80_09,Seq!F$1,FALSE)),".",VLOOKUP(CONCATENATE($B66,".SP.TER.TOTL.IN"),Area_pop_80_09,Seq!F$1,FALSE)/VLOOKUP(CONCATENATE($B66,".SP.POP.TOTL"),Area_pop_80_09,Seq!F$1,FALSE))</f>
        <v>#VALUE!</v>
      </c>
      <c r="DZ66" s="27" t="e">
        <f>IF(ISNA(VLOOKUP(CONCATENATE($B66,".SP.TER.TOTL.IN"),Area_pop_80_09,Seq!G$1,FALSE)),".",VLOOKUP(CONCATENATE($B66,".SP.TER.TOTL.IN"),Area_pop_80_09,Seq!G$1,FALSE)/VLOOKUP(CONCATENATE($B66,".SP.POP.TOTL"),Area_pop_80_09,Seq!G$1,FALSE))</f>
        <v>#VALUE!</v>
      </c>
      <c r="EA66" s="27" t="e">
        <f>IF(ISNA(VLOOKUP(CONCATENATE($B66,".SP.TER.TOTL.IN"),Area_pop_80_09,Seq!H$1,FALSE)),".",VLOOKUP(CONCATENATE($B66,".SP.TER.TOTL.IN"),Area_pop_80_09,Seq!H$1,FALSE)/VLOOKUP(CONCATENATE($B66,".SP.POP.TOTL"),Area_pop_80_09,Seq!H$1,FALSE))</f>
        <v>#VALUE!</v>
      </c>
      <c r="EB66" s="27" t="e">
        <f>IF(ISNA(VLOOKUP(CONCATENATE($B66,".SP.TER.TOTL.IN"),Area_pop_80_09,Seq!I$1,FALSE)),".",VLOOKUP(CONCATENATE($B66,".SP.TER.TOTL.IN"),Area_pop_80_09,Seq!I$1,FALSE)/VLOOKUP(CONCATENATE($B66,".SP.POP.TOTL"),Area_pop_80_09,Seq!I$1,FALSE))</f>
        <v>#VALUE!</v>
      </c>
      <c r="EC66" s="27" t="e">
        <f>IF(ISNA(VLOOKUP(CONCATENATE($B66,".SP.TER.TOTL.IN"),Area_pop_80_09,Seq!J$1,FALSE)),".",VLOOKUP(CONCATENATE($B66,".SP.TER.TOTL.IN"),Area_pop_80_09,Seq!J$1,FALSE)/VLOOKUP(CONCATENATE($B66,".SP.POP.TOTL"),Area_pop_80_09,Seq!J$1,FALSE))</f>
        <v>#VALUE!</v>
      </c>
      <c r="ED66" s="27" t="e">
        <f>IF(ISNA(VLOOKUP(CONCATENATE($B66,".SP.TER.TOTL.IN"),Area_pop_80_09,Seq!K$1,FALSE)),".",VLOOKUP(CONCATENATE($B66,".SP.TER.TOTL.IN"),Area_pop_80_09,Seq!K$1,FALSE)/VLOOKUP(CONCATENATE($B66,".SP.POP.TOTL"),Area_pop_80_09,Seq!K$1,FALSE))</f>
        <v>#VALUE!</v>
      </c>
      <c r="EE66" s="27" t="e">
        <f>IF(ISNA(VLOOKUP(CONCATENATE($B66,".SP.TER.TOTL.IN"),Area_pop_80_09,Seq!L$1,FALSE)),".",VLOOKUP(CONCATENATE($B66,".SP.TER.TOTL.IN"),Area_pop_80_09,Seq!L$1,FALSE)/VLOOKUP(CONCATENATE($B66,".SP.POP.TOTL"),Area_pop_80_09,Seq!L$1,FALSE))</f>
        <v>#VALUE!</v>
      </c>
      <c r="EF66" s="27">
        <f>IF(ISNA(VLOOKUP(CONCATENATE($B66,".SP.TER.TOTL.IN"),Area_pop_80_09,Seq!M$1,FALSE)),".",VLOOKUP(CONCATENATE($B66,".SP.TER.TOTL.IN"),Area_pop_80_09,Seq!M$1,FALSE)/VLOOKUP(CONCATENATE($B66,".SP.POP.TOTL"),Area_pop_80_09,Seq!M$1,FALSE))</f>
        <v>9.4280139112670275E-2</v>
      </c>
      <c r="EG66" s="27" t="e">
        <f>IF(ISNA(VLOOKUP(CONCATENATE($B66,".SP.TER.TOTL.IN"),Area_pop_80_09,Seq!N$1,FALSE)),".",VLOOKUP(CONCATENATE($B66,".SP.TER.TOTL.IN"),Area_pop_80_09,Seq!N$1,FALSE)/VLOOKUP(CONCATENATE($B66,".SP.POP.TOTL"),Area_pop_80_09,Seq!N$1,FALSE))</f>
        <v>#VALUE!</v>
      </c>
      <c r="EH66" s="27" t="e">
        <f>IF(ISNA(VLOOKUP(CONCATENATE($B66,".SP.TER.TOTL.IN"),Area_pop_80_09,Seq!O$1,FALSE)),".",VLOOKUP(CONCATENATE($B66,".SP.TER.TOTL.IN"),Area_pop_80_09,Seq!O$1,FALSE)/VLOOKUP(CONCATENATE($B66,".SP.POP.TOTL"),Area_pop_80_09,Seq!O$1,FALSE))</f>
        <v>#VALUE!</v>
      </c>
      <c r="EI66" s="27" t="e">
        <f>IF(ISNA(VLOOKUP(CONCATENATE($B66,".SP.TER.TOTL.IN"),Area_pop_80_09,Seq!P$1,FALSE)),".",VLOOKUP(CONCATENATE($B66,".SP.TER.TOTL.IN"),Area_pop_80_09,Seq!P$1,FALSE)/VLOOKUP(CONCATENATE($B66,".SP.POP.TOTL"),Area_pop_80_09,Seq!P$1,FALSE))</f>
        <v>#VALUE!</v>
      </c>
      <c r="EJ66" s="27" t="e">
        <f>IF(ISNA(VLOOKUP(CONCATENATE($B66,".SP.TER.TOTL.IN"),Area_pop_80_09,Seq!Q$1,FALSE)),".",VLOOKUP(CONCATENATE($B66,".SP.TER.TOTL.IN"),Area_pop_80_09,Seq!Q$1,FALSE)/VLOOKUP(CONCATENATE($B66,".SP.POP.TOTL"),Area_pop_80_09,Seq!Q$1,FALSE))</f>
        <v>#VALUE!</v>
      </c>
      <c r="EK66" s="27" t="e">
        <f>IF(ISNA(VLOOKUP(CONCATENATE($B66,".SP.TER.TOTL.IN"),Area_pop_80_09,Seq!R$1,FALSE)),".",VLOOKUP(CONCATENATE($B66,".SP.TER.TOTL.IN"),Area_pop_80_09,Seq!R$1,FALSE)/VLOOKUP(CONCATENATE($B66,".SP.POP.TOTL"),Area_pop_80_09,Seq!R$1,FALSE))</f>
        <v>#VALUE!</v>
      </c>
      <c r="EL66" s="27" t="e">
        <f>IF(ISNA(VLOOKUP(CONCATENATE($B66,".SP.TER.TOTL.IN"),Area_pop_80_09,Seq!S$1,FALSE)),".",VLOOKUP(CONCATENATE($B66,".SP.TER.TOTL.IN"),Area_pop_80_09,Seq!S$1,FALSE)/VLOOKUP(CONCATENATE($B66,".SP.POP.TOTL"),Area_pop_80_09,Seq!S$1,FALSE))</f>
        <v>#VALUE!</v>
      </c>
      <c r="EM66" s="27">
        <f>IF(ISNA(VLOOKUP(CONCATENATE($B66,".SP.TER.TOTL.IN"),Area_pop_80_09,Seq!T$1,FALSE)),".",VLOOKUP(CONCATENATE($B66,".SP.TER.TOTL.IN"),Area_pop_80_09,Seq!T$1,FALSE)/VLOOKUP(CONCATENATE($B66,".SP.POP.TOTL"),Area_pop_80_09,Seq!T$1,FALSE))</f>
        <v>9.4288081277056776E-2</v>
      </c>
      <c r="EN66" s="27">
        <f>IF(ISNA(VLOOKUP(CONCATENATE($B66,".SP.TER.TOTL.IN"),Area_pop_80_09,Seq!U$1,FALSE)),".",VLOOKUP(CONCATENATE($B66,".SP.TER.TOTL.IN"),Area_pop_80_09,Seq!U$1,FALSE)/VLOOKUP(CONCATENATE($B66,".SP.POP.TOTL"),Area_pop_80_09,Seq!U$1,FALSE))</f>
        <v>9.3032862593352778E-2</v>
      </c>
      <c r="EO66" s="27">
        <f>IF(ISNA(VLOOKUP(CONCATENATE($B66,".SP.TER.TOTL.IN"),Area_pop_80_09,Seq!V$1,FALSE)),".",VLOOKUP(CONCATENATE($B66,".SP.TER.TOTL.IN"),Area_pop_80_09,Seq!V$1,FALSE)/VLOOKUP(CONCATENATE($B66,".SP.POP.TOTL"),Area_pop_80_09,Seq!V$1,FALSE))</f>
        <v>9.1764241004566705E-2</v>
      </c>
      <c r="EP66" s="27">
        <f>IF(ISNA(VLOOKUP(CONCATENATE($B66,".SP.TER.TOTL.IN"),Area_pop_80_09,Seq!W$1,FALSE)),".",VLOOKUP(CONCATENATE($B66,".SP.TER.TOTL.IN"),Area_pop_80_09,Seq!W$1,FALSE)/VLOOKUP(CONCATENATE($B66,".SP.POP.TOTL"),Area_pop_80_09,Seq!W$1,FALSE))</f>
        <v>9.0615236906814306E-2</v>
      </c>
      <c r="EQ66" s="27">
        <f>IF(ISNA(VLOOKUP(CONCATENATE($B66,".SP.TER.TOTL.IN"),Area_pop_80_09,Seq!X$1,FALSE)),".",VLOOKUP(CONCATENATE($B66,".SP.TER.TOTL.IN"),Area_pop_80_09,Seq!X$1,FALSE)/VLOOKUP(CONCATENATE($B66,".SP.POP.TOTL"),Area_pop_80_09,Seq!X$1,FALSE))</f>
        <v>8.9560733192685066E-2</v>
      </c>
      <c r="ER66" s="27">
        <f>IF(ISNA(VLOOKUP(CONCATENATE($B66,".SP.TER.TOTL.IN"),Area_pop_80_09,Seq!Y$1,FALSE)),".",VLOOKUP(CONCATENATE($B66,".SP.TER.TOTL.IN"),Area_pop_80_09,Seq!Y$1,FALSE)/VLOOKUP(CONCATENATE($B66,".SP.POP.TOTL"),Area_pop_80_09,Seq!Y$1,FALSE))</f>
        <v>8.8615128290209719E-2</v>
      </c>
      <c r="ES66" s="27">
        <f>IF(ISNA(VLOOKUP(CONCATENATE($B66,".SP.TER.TOTL.IN"),Area_pop_80_09,Seq!Z$1,FALSE)),".",VLOOKUP(CONCATENATE($B66,".SP.TER.TOTL.IN"),Area_pop_80_09,Seq!Z$1,FALSE)/VLOOKUP(CONCATENATE($B66,".SP.POP.TOTL"),Area_pop_80_09,Seq!Z$1,FALSE))</f>
        <v>8.7962764333880464E-2</v>
      </c>
      <c r="ET66" s="27">
        <f>IF(ISNA(VLOOKUP(CONCATENATE($B66,".SP.TER.TOTL.IN"),Area_pop_80_09,Seq!AA$1,FALSE)),".",VLOOKUP(CONCATENATE($B66,".SP.TER.TOTL.IN"),Area_pop_80_09,Seq!AA$1,FALSE)/VLOOKUP(CONCATENATE($B66,".SP.POP.TOTL"),Area_pop_80_09,Seq!AA$1,FALSE))</f>
        <v>8.782014754976096E-2</v>
      </c>
      <c r="EU66" s="27">
        <f>IF(ISNA(VLOOKUP(CONCATENATE($B66,".SP.TER.TOTL.IN"),Area_pop_80_09,Seq!AB$1,FALSE)),".",VLOOKUP(CONCATENATE($B66,".SP.TER.TOTL.IN"),Area_pop_80_09,Seq!AB$1,FALSE)/VLOOKUP(CONCATENATE($B66,".SP.POP.TOTL"),Area_pop_80_09,Seq!AB$1,FALSE))</f>
        <v>8.8299433115098733E-2</v>
      </c>
      <c r="EV66" s="27">
        <f>IF(ISNA(VLOOKUP(CONCATENATE($B66,".SP.TER.TOTL.IN"),Area_pop_80_09,Seq!AC$1,FALSE)),".",VLOOKUP(CONCATENATE($B66,".SP.TER.TOTL.IN"),Area_pop_80_09,Seq!AC$1,FALSE)/VLOOKUP(CONCATENATE($B66,".SP.POP.TOTL"),Area_pop_80_09,Seq!AC$1,FALSE))</f>
        <v>8.9435839385004545E-2</v>
      </c>
      <c r="EW66" s="27">
        <f>IF(ISNA(VLOOKUP(CONCATENATE($B66,".SP.TER.TOTL.IN"),Area_pop_80_09,Seq!AD$1,FALSE)),".",VLOOKUP(CONCATENATE($B66,".SP.TER.TOTL.IN"),Area_pop_80_09,Seq!AD$1,FALSE)/VLOOKUP(CONCATENATE($B66,".SP.POP.TOTL"),Area_pop_80_09,Seq!AD$1,FALSE))</f>
        <v>9.5508954791917358E-2</v>
      </c>
      <c r="EX66" s="27"/>
      <c r="EY66" s="27"/>
      <c r="EZ66" s="27" t="str">
        <f t="shared" si="66"/>
        <v>.</v>
      </c>
      <c r="FA66" s="27">
        <f t="shared" si="67"/>
        <v>1.2862593175072578E-3</v>
      </c>
      <c r="FB66" s="27" t="str">
        <f t="shared" si="37"/>
        <v>.</v>
      </c>
      <c r="FC66" s="9" t="str">
        <f>IF(VLOOKUP($B66,EM_80!$B$1:$C$201,2,FALSE)&gt;0,VLOOKUP($B66,EM_80!$B$1:$C$201,2,FALSE),".")</f>
        <v>.</v>
      </c>
      <c r="FD66" s="9">
        <f t="shared" si="68"/>
        <v>14500</v>
      </c>
      <c r="FE66" s="9" t="str">
        <f t="shared" si="32"/>
        <v>.</v>
      </c>
      <c r="FF66">
        <f t="shared" si="69"/>
        <v>8604246</v>
      </c>
      <c r="FG66">
        <f t="shared" si="70"/>
        <v>11272999</v>
      </c>
      <c r="FH66">
        <f t="shared" si="71"/>
        <v>15275362</v>
      </c>
      <c r="FJ66" s="9" t="str">
        <f>IF(ISNA(VLOOKUP($B66,Area_EM_90,Seq!C$1,FALSE)),".",VLOOKUP($B66,Area_EM_90,Seq!C$1,FALSE))</f>
        <v>.</v>
      </c>
      <c r="FK66" s="9" t="str">
        <f>IF(ISNA(VLOOKUP($B66,Area_EM_90,Seq!D$1,FALSE)),".",VLOOKUP($B66,Area_EM_90,Seq!D$1,FALSE))</f>
        <v>.</v>
      </c>
      <c r="FL66" s="9" t="str">
        <f>IF(ISNA(VLOOKUP($B66,Area_EM_90,Seq!E$1,FALSE)),".",VLOOKUP($B66,Area_EM_90,Seq!E$1,FALSE))</f>
        <v>.</v>
      </c>
      <c r="FM66" s="9" t="str">
        <f>IF(ISNA(VLOOKUP($B66,Area_EM_90,Seq!F$1,FALSE)),".",VLOOKUP($B66,Area_EM_90,Seq!F$1,FALSE))</f>
        <v>.</v>
      </c>
      <c r="FN66" s="9" t="str">
        <f>IF(ISNA(VLOOKUP($B66,Area_EM_90,Seq!G$1,FALSE)),".",VLOOKUP($B66,Area_EM_90,Seq!G$1,FALSE))</f>
        <v>.</v>
      </c>
      <c r="FO66" s="9" t="str">
        <f>IF(ISNA(VLOOKUP($B66,Area_EM_90,Seq!H$1,FALSE)),".",VLOOKUP($B66,Area_EM_90,Seq!H$1,FALSE))</f>
        <v>.</v>
      </c>
      <c r="FP66" s="9" t="str">
        <f>IF(ISNA(VLOOKUP($B66,Area_EM_90,Seq!I$1,FALSE)),".",VLOOKUP($B66,Area_EM_90,Seq!I$1,FALSE))</f>
        <v>.</v>
      </c>
      <c r="FQ66" s="9" t="str">
        <f>IF(ISNA(VLOOKUP($B66,Area_EM_90,Seq!J$1,FALSE)),".",VLOOKUP($B66,Area_EM_90,Seq!J$1,FALSE))</f>
        <v>.</v>
      </c>
      <c r="FR66" s="9" t="str">
        <f>IF(ISNA(VLOOKUP($B66,Area_EM_00,Seq!C$1,FALSE)),".",VLOOKUP($B66,Area_EM_00,Seq!C$1,FALSE))</f>
        <v>.</v>
      </c>
      <c r="FS66" s="9" t="str">
        <f>IF(ISNA(VLOOKUP($B66,Area_EM_00,Seq!D$1,FALSE)),".",VLOOKUP($B66,Area_EM_00,Seq!D$1,FALSE))</f>
        <v>.</v>
      </c>
      <c r="FT66" s="9" t="str">
        <f>IF(ISNA(VLOOKUP($B66,Area_EM_00,Seq!E$1,FALSE)),".",VLOOKUP($B66,Area_EM_00,Seq!E$1,FALSE))</f>
        <v>.</v>
      </c>
      <c r="FU66" s="9" t="str">
        <f>IF(ISNA(VLOOKUP($B66,Area_EM_00,Seq!F$1,FALSE)),".",VLOOKUP($B66,Area_EM_00,Seq!F$1,FALSE))</f>
        <v>.</v>
      </c>
      <c r="FV66" s="9" t="str">
        <f>IF(ISNA(VLOOKUP($B66,Area_EM_00,Seq!G$1,FALSE)),".",VLOOKUP($B66,Area_EM_00,Seq!G$1,FALSE))</f>
        <v>.</v>
      </c>
      <c r="FW66" s="9" t="str">
        <f>IF(ISNA(VLOOKUP($B66,Area_EM_00,Seq!H$1,FALSE)),".",VLOOKUP($B66,Area_EM_00,Seq!H$1,FALSE))</f>
        <v>.</v>
      </c>
      <c r="FX66" s="9" t="str">
        <f>IF(ISNA(VLOOKUP($B66,Area_EM_00,Seq!I$1,FALSE)),".",VLOOKUP($B66,Area_EM_00,Seq!I$1,FALSE))</f>
        <v>.</v>
      </c>
      <c r="FY66" s="9" t="str">
        <f>IF(ISNA(VLOOKUP($B66,Area_EM_00,Seq!J$1,FALSE)),".",VLOOKUP($B66,Area_EM_00,Seq!J$1,FALSE))</f>
        <v>.</v>
      </c>
      <c r="GA66" s="27"/>
    </row>
    <row r="67" spans="1:183">
      <c r="A67" s="25" t="s">
        <v>3937</v>
      </c>
      <c r="B67" s="26" t="str">
        <f t="shared" si="0"/>
        <v>Mali</v>
      </c>
      <c r="C67" s="27">
        <f>GDP!C$42/10000</f>
        <v>18294194.281532999</v>
      </c>
      <c r="D67" s="27">
        <f>GDP!D$42/10000</f>
        <v>19245492.3841727</v>
      </c>
      <c r="E67" s="27">
        <f>GDP!E$42/10000</f>
        <v>20996832.1911324</v>
      </c>
      <c r="F67" s="27">
        <f>GDP!F$42/10000</f>
        <v>23285486.8999658</v>
      </c>
      <c r="G67" s="27">
        <f>GDP!G$42/10000</f>
        <v>26824880.9087606</v>
      </c>
      <c r="H67" s="27">
        <f>GDP!H$42/10000</f>
        <v>30446239.831443299</v>
      </c>
      <c r="I67" s="27">
        <f>GDP!I$42/10000</f>
        <v>33125508.936610304</v>
      </c>
      <c r="J67" s="27">
        <f>GDP!J$42/10000</f>
        <v>36968067.973257102</v>
      </c>
      <c r="K67" s="27">
        <f>GDP!K$42/10000</f>
        <v>41145459.654235199</v>
      </c>
      <c r="L67" s="27">
        <f>GDP!L$42/10000</f>
        <v>42832423.5000588</v>
      </c>
      <c r="M67" s="27">
        <f>GDP!M$42/10000</f>
        <v>44460055.593061104</v>
      </c>
      <c r="N67" s="27">
        <f>GDP!N$42/10000</f>
        <v>48550380.707622699</v>
      </c>
      <c r="O67" s="27">
        <f>GDP!O$42/10000</f>
        <v>55444534.768105105</v>
      </c>
      <c r="P67" s="27">
        <f>GDP!P$42/10000</f>
        <v>63206769.635639794</v>
      </c>
      <c r="Q67" s="27">
        <f>GDP!Q$42/10000</f>
        <v>71486856.457908601</v>
      </c>
      <c r="R67" s="27">
        <f>GDP!R$42/10000</f>
        <v>79278923.811820701</v>
      </c>
      <c r="S67" s="27">
        <f>GDP!S$42/10000</f>
        <v>87206816.193002701</v>
      </c>
      <c r="T67" s="27">
        <f>GDP!T$42/10000</f>
        <v>95317050.098951995</v>
      </c>
      <c r="U67" s="27">
        <f>GDP!U$42/10000</f>
        <v>102751780.00667</v>
      </c>
      <c r="V67" s="27">
        <f>GDP!V$42/10000</f>
        <v>110560915.287177</v>
      </c>
      <c r="W67" s="27">
        <f>GDP!W$42/10000</f>
        <v>119848032.17129999</v>
      </c>
      <c r="X67" s="27">
        <f>GDP!X$42/10000</f>
        <v>129795418.841518</v>
      </c>
      <c r="Y67" s="27">
        <f>GDP!Y$42/10000</f>
        <v>141606801.95609599</v>
      </c>
      <c r="Z67" s="27">
        <f>GDP!Z$42/10000</f>
        <v>155767482.15170601</v>
      </c>
      <c r="AA67" s="27">
        <f>GDP!AA$42/10000</f>
        <v>171499997.84902799</v>
      </c>
      <c r="AB67" s="27">
        <f>GDP!AB$42/10000</f>
        <v>189335997.62532699</v>
      </c>
      <c r="AC67" s="27">
        <f>GDP!AC$42/10000</f>
        <v>211298973.34986499</v>
      </c>
      <c r="AD67" s="27">
        <f>GDP!AD$42/10000</f>
        <v>238767839.88534701</v>
      </c>
      <c r="AE67" s="27">
        <f>GDP!AE$42/10000</f>
        <v>260256945.47502899</v>
      </c>
      <c r="AF67" s="27">
        <f>GDP!AF$42/10000</f>
        <v>293754553.91439533</v>
      </c>
      <c r="AG67" s="27"/>
      <c r="AH67" s="27">
        <f>IF(ISNUMBER(VLOOKUP($B67,Area_GDP_80_09,Seq!C$1,FALSE)/10000),VLOOKUP($B67,Area_GDP_80_09,Seq!C$1,FALSE)/10000,".")</f>
        <v>153598.393233368</v>
      </c>
      <c r="AI67" s="27">
        <f>IF(ISNUMBER(VLOOKUP($B67,Area_GDP_80_09,Seq!D$1,FALSE)/10000),VLOOKUP($B67,Area_GDP_80_09,Seq!D$1,FALSE)/10000,".")</f>
        <v>146822.32904214598</v>
      </c>
      <c r="AJ67" s="27">
        <f>IF(ISNUMBER(VLOOKUP($B67,Area_GDP_80_09,Seq!E$1,FALSE)/10000),VLOOKUP($B67,Area_GDP_80_09,Seq!E$1,FALSE)/10000,".")</f>
        <v>140013.21660511001</v>
      </c>
      <c r="AK67" s="27">
        <f>IF(ISNUMBER(VLOOKUP($B67,Area_GDP_80_09,Seq!F$1,FALSE)/10000),VLOOKUP($B67,Area_GDP_80_09,Seq!F$1,FALSE)/10000,".")</f>
        <v>146731.00412475198</v>
      </c>
      <c r="AL67" s="27">
        <f>IF(ISNUMBER(VLOOKUP($B67,Area_GDP_80_09,Seq!G$1,FALSE)/10000),VLOOKUP($B67,Area_GDP_80_09,Seq!G$1,FALSE)/10000,".")</f>
        <v>153142.56220107901</v>
      </c>
      <c r="AM67" s="27">
        <f>IF(ISNUMBER(VLOOKUP($B67,Area_GDP_80_09,Seq!H$1,FALSE)/10000),VLOOKUP($B67,Area_GDP_80_09,Seq!H$1,FALSE)/10000,".")</f>
        <v>135751.20802587501</v>
      </c>
      <c r="AN67" s="27">
        <f>IF(ISNUMBER(VLOOKUP($B67,Area_GDP_80_09,Seq!I$1,FALSE)/10000),VLOOKUP($B67,Area_GDP_80_09,Seq!I$1,FALSE)/10000,".")</f>
        <v>147202.24334368401</v>
      </c>
      <c r="AO67" s="27">
        <f>IF(ISNUMBER(VLOOKUP($B67,Area_GDP_80_09,Seq!J$1,FALSE)/10000),VLOOKUP($B67,Area_GDP_80_09,Seq!J$1,FALSE)/10000,".")</f>
        <v>146439.389313402</v>
      </c>
      <c r="AP67" s="27">
        <f>IF(ISNUMBER(VLOOKUP($B67,Area_GDP_80_09,Seq!K$1,FALSE)/10000),VLOOKUP($B67,Area_GDP_80_09,Seq!K$1,FALSE)/10000,".")</f>
        <v>148608.86860555501</v>
      </c>
      <c r="AQ67" s="27">
        <f>IF(ISNUMBER(VLOOKUP($B67,Area_GDP_80_09,Seq!L$1,FALSE)/10000),VLOOKUP($B67,Area_GDP_80_09,Seq!L$1,FALSE)/10000,".")</f>
        <v>166090.77894205798</v>
      </c>
      <c r="AR67" s="27">
        <f>IF(ISNUMBER(VLOOKUP($B67,Area_GDP_80_09,Seq!M$1,FALSE)/10000),VLOOKUP($B67,Area_GDP_80_09,Seq!M$1,FALSE)/10000,".")</f>
        <v>163013.65495587801</v>
      </c>
      <c r="AS67" s="27">
        <f>IF(ISNUMBER(VLOOKUP($B67,Area_GDP_80_09,Seq!N$1,FALSE)/10000),VLOOKUP($B67,Area_GDP_80_09,Seq!N$1,FALSE)/10000,".")</f>
        <v>165648.058094326</v>
      </c>
      <c r="AT67" s="27">
        <f>IF(ISNUMBER(VLOOKUP($B67,Area_GDP_80_09,Seq!O$1,FALSE)/10000),VLOOKUP($B67,Area_GDP_80_09,Seq!O$1,FALSE)/10000,".")</f>
        <v>179451.94169799899</v>
      </c>
      <c r="AU67" s="27">
        <f>IF(ISNUMBER(VLOOKUP($B67,Area_GDP_80_09,Seq!P$1,FALSE)/10000),VLOOKUP($B67,Area_GDP_80_09,Seq!P$1,FALSE)/10000,".")</f>
        <v>175612.74070382499</v>
      </c>
      <c r="AV67" s="27">
        <f>IF(ISNUMBER(VLOOKUP($B67,Area_GDP_80_09,Seq!Q$1,FALSE)/10000),VLOOKUP($B67,Area_GDP_80_09,Seq!Q$1,FALSE)/10000,".")</f>
        <v>177214.61348097702</v>
      </c>
      <c r="AW67" s="27">
        <f>IF(ISNUMBER(VLOOKUP($B67,Area_GDP_80_09,Seq!R$1,FALSE)/10000),VLOOKUP($B67,Area_GDP_80_09,Seq!R$1,FALSE)/10000,".")</f>
        <v>188217.87730618301</v>
      </c>
      <c r="AX67" s="27">
        <f>IF(ISNUMBER(VLOOKUP($B67,Area_GDP_80_09,Seq!S$1,FALSE)/10000),VLOOKUP($B67,Area_GDP_80_09,Seq!S$1,FALSE)/10000,".")</f>
        <v>194275.49346424799</v>
      </c>
      <c r="AY67" s="27">
        <f>IF(ISNUMBER(VLOOKUP($B67,Area_GDP_80_09,Seq!T$1,FALSE)/10000),VLOOKUP($B67,Area_GDP_80_09,Seq!T$1,FALSE)/10000,".")</f>
        <v>207410.64192879101</v>
      </c>
      <c r="AZ67" s="27">
        <f>IF(ISNUMBER(VLOOKUP($B67,Area_GDP_80_09,Seq!U$1,FALSE)/10000),VLOOKUP($B67,Area_GDP_80_09,Seq!U$1,FALSE)/10000,".")</f>
        <v>219923.96267929501</v>
      </c>
      <c r="BA67" s="27">
        <f>IF(ISNUMBER(VLOOKUP($B67,Area_GDP_80_09,Seq!V$1,FALSE)/10000),VLOOKUP($B67,Area_GDP_80_09,Seq!V$1,FALSE)/10000,".")</f>
        <v>234735.43037530599</v>
      </c>
      <c r="BB67" s="27">
        <f>IF(ISNUMBER(VLOOKUP($B67,Area_GDP_80_09,Seq!W$1,FALSE)/10000),VLOOKUP($B67,Area_GDP_80_09,Seq!W$1,FALSE)/10000,".")</f>
        <v>242246.96414731498</v>
      </c>
      <c r="BC67" s="27">
        <f>IF(ISNUMBER(VLOOKUP($B67,Area_GDP_80_09,Seq!X$1,FALSE)/10000),VLOOKUP($B67,Area_GDP_80_09,Seq!X$1,FALSE)/10000,".")</f>
        <v>271558.84680914099</v>
      </c>
      <c r="BD67" s="27">
        <f>IF(ISNUMBER(VLOOKUP($B67,Area_GDP_80_09,Seq!Y$1,FALSE)/10000),VLOOKUP($B67,Area_GDP_80_09,Seq!Y$1,FALSE)/10000,".")</f>
        <v>282837.55182618299</v>
      </c>
      <c r="BE67" s="27">
        <f>IF(ISNUMBER(VLOOKUP($B67,Area_GDP_80_09,Seq!Z$1,FALSE)/10000),VLOOKUP($B67,Area_GDP_80_09,Seq!Z$1,FALSE)/10000,".")</f>
        <v>303884.61125787703</v>
      </c>
      <c r="BF67" s="27">
        <f>IF(ISNUMBER(VLOOKUP($B67,Area_GDP_80_09,Seq!AA$1,FALSE)/10000),VLOOKUP($B67,Area_GDP_80_09,Seq!AA$1,FALSE)/10000,".")</f>
        <v>310526.07094411302</v>
      </c>
      <c r="BG67" s="27">
        <f>IF(ISNUMBER(VLOOKUP($B67,Area_GDP_80_09,Seq!AB$1,FALSE)/10000),VLOOKUP($B67,Area_GDP_80_09,Seq!AB$1,FALSE)/10000,".")</f>
        <v>329405.41746350599</v>
      </c>
      <c r="BH67" s="27">
        <f>IF(ISNUMBER(VLOOKUP($B67,Area_GDP_80_09,Seq!AC$1,FALSE)/10000),VLOOKUP($B67,Area_GDP_80_09,Seq!AC$1,FALSE)/10000,".")</f>
        <v>346863.90458907199</v>
      </c>
      <c r="BI67" s="27">
        <f>IF(ISNUMBER(VLOOKUP($B67,Area_GDP_80_09,Seq!AD$1,FALSE)/10000),VLOOKUP($B67,Area_GDP_80_09,Seq!AD$1,FALSE)/10000,".")</f>
        <v>356575.99075148202</v>
      </c>
      <c r="BJ67" s="27">
        <f>IF(ISNUMBER(VLOOKUP($B67,Area_GDP_80_09,Seq!AE$1,FALSE)/10000),VLOOKUP($B67,Area_GDP_80_09,Seq!AE$1,FALSE)/10000,".")</f>
        <v>374404.79028895503</v>
      </c>
      <c r="BK67" s="27">
        <f>IF(ISNUMBER(VLOOKUP($B67,Area_GDP_80_09,Seq!AF$1,FALSE)/10000),VLOOKUP($B67,Area_GDP_80_09,Seq!AF$1,FALSE)/10000,".")</f>
        <v>395824.99377873837</v>
      </c>
      <c r="BL67" s="27"/>
      <c r="BM67" s="27"/>
      <c r="BN67" s="27">
        <f>CNPop!A$48</f>
        <v>5.0000000000000001E-3</v>
      </c>
      <c r="BO67" s="27">
        <f>CNPop!B$48</f>
        <v>6.0000000000000001E-3</v>
      </c>
      <c r="BP67" s="27">
        <f>CNPop!C$48</f>
        <v>6.0000000000000001E-3</v>
      </c>
      <c r="BQ67" s="27">
        <f>CNPop!D$48</f>
        <v>7.0000000000000001E-3</v>
      </c>
      <c r="BR67" s="27">
        <f>CNPop!E$48</f>
        <v>7.0000000000000001E-3</v>
      </c>
      <c r="BS67" s="27">
        <f>CNPop!F$48</f>
        <v>8.0000000000000002E-3</v>
      </c>
      <c r="BT67" s="27">
        <f>CNPop!G$48</f>
        <v>8.9999999999999993E-3</v>
      </c>
      <c r="BU67" s="27">
        <f>CNPop!H$48</f>
        <v>0.01</v>
      </c>
      <c r="BV67" s="27">
        <f>CNPop!I$48</f>
        <v>1.0999999999999999E-2</v>
      </c>
      <c r="BW67" s="27">
        <f>CNPop!J$48</f>
        <v>1.2E-2</v>
      </c>
      <c r="BX67" s="27">
        <f>CNPop!K$48</f>
        <v>1.4E-2</v>
      </c>
      <c r="BY67" s="27">
        <f>CNPop!L$48</f>
        <v>1.6E-2</v>
      </c>
      <c r="BZ67" s="27">
        <f>CNPop!M$48</f>
        <v>1.7000000000000001E-2</v>
      </c>
      <c r="CA67" s="27">
        <f>CNPop!N$48</f>
        <v>1.9E-2</v>
      </c>
      <c r="CB67" s="27">
        <f>CNPop!O$48</f>
        <v>2.1000000000000001E-2</v>
      </c>
      <c r="CC67" s="27">
        <f>CNPop!P$48</f>
        <v>2.3E-2</v>
      </c>
      <c r="CD67" s="27">
        <f>CNPop!Q$48</f>
        <v>2.5999999999999999E-2</v>
      </c>
      <c r="CE67" s="27">
        <f>CNPop!R$48</f>
        <v>2.8000000000000001E-2</v>
      </c>
      <c r="CF67" s="27">
        <f>CNPop!S$48</f>
        <v>0.03</v>
      </c>
      <c r="CG67" s="27">
        <f>CNPop!T$48</f>
        <v>3.3000000000000002E-2</v>
      </c>
      <c r="CH67" s="27">
        <f>CNPop!U$48</f>
        <v>3.5999999999999997E-2</v>
      </c>
      <c r="CI67" s="27">
        <f>CNPop!V$48</f>
        <v>3.9E-2</v>
      </c>
      <c r="CJ67" s="27">
        <f>CNPop!W$48</f>
        <v>4.2000000000000003E-2</v>
      </c>
      <c r="CK67" s="27">
        <f>CNPop!X$48</f>
        <v>4.4999999999999998E-2</v>
      </c>
      <c r="CL67" s="27">
        <f>CNPop!Y$48</f>
        <v>4.9000000000000002E-2</v>
      </c>
      <c r="CM67" s="27">
        <f>CNPop!Z$48</f>
        <v>5.1999999999999998E-2</v>
      </c>
      <c r="CN67" s="27">
        <f>CNPop!AA$48</f>
        <v>5.6000000000000001E-2</v>
      </c>
      <c r="CO67" s="27">
        <f>CNPop!AB$48</f>
        <v>0.06</v>
      </c>
      <c r="CP67" s="27">
        <f>CNPop!AC$48</f>
        <v>6.3E-2</v>
      </c>
      <c r="CQ67" s="27"/>
      <c r="CR67" s="27">
        <f t="shared" si="38"/>
        <v>9.2812204213947591E-2</v>
      </c>
      <c r="CS67" s="27">
        <f t="shared" si="39"/>
        <v>9.2812204213947591E-2</v>
      </c>
      <c r="CT67" s="27">
        <f t="shared" si="40"/>
        <v>9.2812204213947591E-2</v>
      </c>
      <c r="CU67" s="27">
        <f t="shared" si="41"/>
        <v>9.2812204213947591E-2</v>
      </c>
      <c r="CV67" s="27">
        <f t="shared" si="42"/>
        <v>9.2812204213947591E-2</v>
      </c>
      <c r="CW67" s="27">
        <f t="shared" si="43"/>
        <v>9.2812204213947591E-2</v>
      </c>
      <c r="CX67" s="27">
        <f t="shared" si="44"/>
        <v>9.2812204213947591E-2</v>
      </c>
      <c r="CY67" s="27">
        <f t="shared" si="45"/>
        <v>9.2812204213947591E-2</v>
      </c>
      <c r="CZ67" s="27">
        <f t="shared" si="46"/>
        <v>9.2812204213947591E-2</v>
      </c>
      <c r="DA67" s="27">
        <f t="shared" si="47"/>
        <v>9.2812204213947591E-2</v>
      </c>
      <c r="DB67" s="27">
        <f t="shared" si="48"/>
        <v>9.2812204213947591E-2</v>
      </c>
      <c r="DC67" s="27">
        <f t="shared" si="49"/>
        <v>9.2812204213947591E-2</v>
      </c>
      <c r="DD67" s="27">
        <f t="shared" si="50"/>
        <v>9.1926478769223954E-2</v>
      </c>
      <c r="DE67" s="27">
        <f t="shared" si="51"/>
        <v>9.1926478769223954E-2</v>
      </c>
      <c r="DF67" s="27">
        <f t="shared" si="52"/>
        <v>9.1926478769223954E-2</v>
      </c>
      <c r="DG67" s="27">
        <f t="shared" si="53"/>
        <v>9.1926478769223954E-2</v>
      </c>
      <c r="DH67" s="27">
        <f t="shared" si="54"/>
        <v>9.1926478769223954E-2</v>
      </c>
      <c r="DI67" s="27">
        <f t="shared" si="55"/>
        <v>9.1926478769223954E-2</v>
      </c>
      <c r="DJ67" s="27">
        <f t="shared" si="56"/>
        <v>9.1926478769223954E-2</v>
      </c>
      <c r="DK67" s="27">
        <f t="shared" si="57"/>
        <v>9.1718993652836034E-2</v>
      </c>
      <c r="DL67" s="27">
        <f t="shared" si="58"/>
        <v>9.1753186396535485E-2</v>
      </c>
      <c r="DM67" s="27">
        <f t="shared" si="59"/>
        <v>9.2139495188138409E-2</v>
      </c>
      <c r="DN67" s="27">
        <f t="shared" si="60"/>
        <v>9.2938473826866846E-2</v>
      </c>
      <c r="DO67" s="27">
        <f t="shared" si="61"/>
        <v>9.4065610156543397E-2</v>
      </c>
      <c r="DP67" s="27">
        <f t="shared" si="62"/>
        <v>9.5336056749926165E-2</v>
      </c>
      <c r="DQ67" s="27">
        <f t="shared" si="63"/>
        <v>9.6492171029691418E-2</v>
      </c>
      <c r="DR67" s="27">
        <f t="shared" si="64"/>
        <v>9.7352267536879741E-2</v>
      </c>
      <c r="DS67" s="27">
        <f t="shared" si="65"/>
        <v>9.7869548314973284E-2</v>
      </c>
      <c r="DT67" s="27">
        <f t="shared" si="36"/>
        <v>9.810545410356393E-2</v>
      </c>
      <c r="DU67" s="27" t="e">
        <f>IF(ISNA(VLOOKUP(CONCATENATE($B67,".SP.TER.TOTL.IN"),Area_pop_80_09,Seq!B$1,FALSE)),".",VLOOKUP(CONCATENATE($B67,".SP.TER.TOTL.IN"),Area_pop_80_09,Seq!B$1,FALSE)/VLOOKUP(CONCATENATE($B67,".SP.POP.TOTL"),Area_pop_80_09,Seq!B$1,FALSE))</f>
        <v>#VALUE!</v>
      </c>
      <c r="DV67" s="27" t="e">
        <f>IF(ISNA(VLOOKUP(CONCATENATE($B67,".SP.TER.TOTL.IN"),Area_pop_80_09,Seq!C$1,FALSE)),".",VLOOKUP(CONCATENATE($B67,".SP.TER.TOTL.IN"),Area_pop_80_09,Seq!C$1,FALSE)/VLOOKUP(CONCATENATE($B67,".SP.POP.TOTL"),Area_pop_80_09,Seq!C$1,FALSE))</f>
        <v>#VALUE!</v>
      </c>
      <c r="DW67" s="27" t="e">
        <f>IF(ISNA(VLOOKUP(CONCATENATE($B67,".SP.TER.TOTL.IN"),Area_pop_80_09,Seq!D$1,FALSE)),".",VLOOKUP(CONCATENATE($B67,".SP.TER.TOTL.IN"),Area_pop_80_09,Seq!D$1,FALSE)/VLOOKUP(CONCATENATE($B67,".SP.POP.TOTL"),Area_pop_80_09,Seq!D$1,FALSE))</f>
        <v>#VALUE!</v>
      </c>
      <c r="DX67" s="27" t="e">
        <f>IF(ISNA(VLOOKUP(CONCATENATE($B67,".SP.TER.TOTL.IN"),Area_pop_80_09,Seq!E$1,FALSE)),".",VLOOKUP(CONCATENATE($B67,".SP.TER.TOTL.IN"),Area_pop_80_09,Seq!E$1,FALSE)/VLOOKUP(CONCATENATE($B67,".SP.POP.TOTL"),Area_pop_80_09,Seq!E$1,FALSE))</f>
        <v>#VALUE!</v>
      </c>
      <c r="DY67" s="27" t="e">
        <f>IF(ISNA(VLOOKUP(CONCATENATE($B67,".SP.TER.TOTL.IN"),Area_pop_80_09,Seq!F$1,FALSE)),".",VLOOKUP(CONCATENATE($B67,".SP.TER.TOTL.IN"),Area_pop_80_09,Seq!F$1,FALSE)/VLOOKUP(CONCATENATE($B67,".SP.POP.TOTL"),Area_pop_80_09,Seq!F$1,FALSE))</f>
        <v>#VALUE!</v>
      </c>
      <c r="DZ67" s="27" t="e">
        <f>IF(ISNA(VLOOKUP(CONCATENATE($B67,".SP.TER.TOTL.IN"),Area_pop_80_09,Seq!G$1,FALSE)),".",VLOOKUP(CONCATENATE($B67,".SP.TER.TOTL.IN"),Area_pop_80_09,Seq!G$1,FALSE)/VLOOKUP(CONCATENATE($B67,".SP.POP.TOTL"),Area_pop_80_09,Seq!G$1,FALSE))</f>
        <v>#VALUE!</v>
      </c>
      <c r="EA67" s="27" t="e">
        <f>IF(ISNA(VLOOKUP(CONCATENATE($B67,".SP.TER.TOTL.IN"),Area_pop_80_09,Seq!H$1,FALSE)),".",VLOOKUP(CONCATENATE($B67,".SP.TER.TOTL.IN"),Area_pop_80_09,Seq!H$1,FALSE)/VLOOKUP(CONCATENATE($B67,".SP.POP.TOTL"),Area_pop_80_09,Seq!H$1,FALSE))</f>
        <v>#VALUE!</v>
      </c>
      <c r="EB67" s="27" t="e">
        <f>IF(ISNA(VLOOKUP(CONCATENATE($B67,".SP.TER.TOTL.IN"),Area_pop_80_09,Seq!I$1,FALSE)),".",VLOOKUP(CONCATENATE($B67,".SP.TER.TOTL.IN"),Area_pop_80_09,Seq!I$1,FALSE)/VLOOKUP(CONCATENATE($B67,".SP.POP.TOTL"),Area_pop_80_09,Seq!I$1,FALSE))</f>
        <v>#VALUE!</v>
      </c>
      <c r="EC67" s="27" t="e">
        <f>IF(ISNA(VLOOKUP(CONCATENATE($B67,".SP.TER.TOTL.IN"),Area_pop_80_09,Seq!J$1,FALSE)),".",VLOOKUP(CONCATENATE($B67,".SP.TER.TOTL.IN"),Area_pop_80_09,Seq!J$1,FALSE)/VLOOKUP(CONCATENATE($B67,".SP.POP.TOTL"),Area_pop_80_09,Seq!J$1,FALSE))</f>
        <v>#VALUE!</v>
      </c>
      <c r="ED67" s="27" t="e">
        <f>IF(ISNA(VLOOKUP(CONCATENATE($B67,".SP.TER.TOTL.IN"),Area_pop_80_09,Seq!K$1,FALSE)),".",VLOOKUP(CONCATENATE($B67,".SP.TER.TOTL.IN"),Area_pop_80_09,Seq!K$1,FALSE)/VLOOKUP(CONCATENATE($B67,".SP.POP.TOTL"),Area_pop_80_09,Seq!K$1,FALSE))</f>
        <v>#VALUE!</v>
      </c>
      <c r="EE67" s="27" t="e">
        <f>IF(ISNA(VLOOKUP(CONCATENATE($B67,".SP.TER.TOTL.IN"),Area_pop_80_09,Seq!L$1,FALSE)),".",VLOOKUP(CONCATENATE($B67,".SP.TER.TOTL.IN"),Area_pop_80_09,Seq!L$1,FALSE)/VLOOKUP(CONCATENATE($B67,".SP.POP.TOTL"),Area_pop_80_09,Seq!L$1,FALSE))</f>
        <v>#VALUE!</v>
      </c>
      <c r="EF67" s="27">
        <f>IF(ISNA(VLOOKUP(CONCATENATE($B67,".SP.TER.TOTL.IN"),Area_pop_80_09,Seq!M$1,FALSE)),".",VLOOKUP(CONCATENATE($B67,".SP.TER.TOTL.IN"),Area_pop_80_09,Seq!M$1,FALSE)/VLOOKUP(CONCATENATE($B67,".SP.POP.TOTL"),Area_pop_80_09,Seq!M$1,FALSE))</f>
        <v>9.2812204213947591E-2</v>
      </c>
      <c r="EG67" s="27" t="e">
        <f>IF(ISNA(VLOOKUP(CONCATENATE($B67,".SP.TER.TOTL.IN"),Area_pop_80_09,Seq!N$1,FALSE)),".",VLOOKUP(CONCATENATE($B67,".SP.TER.TOTL.IN"),Area_pop_80_09,Seq!N$1,FALSE)/VLOOKUP(CONCATENATE($B67,".SP.POP.TOTL"),Area_pop_80_09,Seq!N$1,FALSE))</f>
        <v>#VALUE!</v>
      </c>
      <c r="EH67" s="27" t="e">
        <f>IF(ISNA(VLOOKUP(CONCATENATE($B67,".SP.TER.TOTL.IN"),Area_pop_80_09,Seq!O$1,FALSE)),".",VLOOKUP(CONCATENATE($B67,".SP.TER.TOTL.IN"),Area_pop_80_09,Seq!O$1,FALSE)/VLOOKUP(CONCATENATE($B67,".SP.POP.TOTL"),Area_pop_80_09,Seq!O$1,FALSE))</f>
        <v>#VALUE!</v>
      </c>
      <c r="EI67" s="27" t="e">
        <f>IF(ISNA(VLOOKUP(CONCATENATE($B67,".SP.TER.TOTL.IN"),Area_pop_80_09,Seq!P$1,FALSE)),".",VLOOKUP(CONCATENATE($B67,".SP.TER.TOTL.IN"),Area_pop_80_09,Seq!P$1,FALSE)/VLOOKUP(CONCATENATE($B67,".SP.POP.TOTL"),Area_pop_80_09,Seq!P$1,FALSE))</f>
        <v>#VALUE!</v>
      </c>
      <c r="EJ67" s="27" t="e">
        <f>IF(ISNA(VLOOKUP(CONCATENATE($B67,".SP.TER.TOTL.IN"),Area_pop_80_09,Seq!Q$1,FALSE)),".",VLOOKUP(CONCATENATE($B67,".SP.TER.TOTL.IN"),Area_pop_80_09,Seq!Q$1,FALSE)/VLOOKUP(CONCATENATE($B67,".SP.POP.TOTL"),Area_pop_80_09,Seq!Q$1,FALSE))</f>
        <v>#VALUE!</v>
      </c>
      <c r="EK67" s="27" t="e">
        <f>IF(ISNA(VLOOKUP(CONCATENATE($B67,".SP.TER.TOTL.IN"),Area_pop_80_09,Seq!R$1,FALSE)),".",VLOOKUP(CONCATENATE($B67,".SP.TER.TOTL.IN"),Area_pop_80_09,Seq!R$1,FALSE)/VLOOKUP(CONCATENATE($B67,".SP.POP.TOTL"),Area_pop_80_09,Seq!R$1,FALSE))</f>
        <v>#VALUE!</v>
      </c>
      <c r="EL67" s="27" t="e">
        <f>IF(ISNA(VLOOKUP(CONCATENATE($B67,".SP.TER.TOTL.IN"),Area_pop_80_09,Seq!S$1,FALSE)),".",VLOOKUP(CONCATENATE($B67,".SP.TER.TOTL.IN"),Area_pop_80_09,Seq!S$1,FALSE)/VLOOKUP(CONCATENATE($B67,".SP.POP.TOTL"),Area_pop_80_09,Seq!S$1,FALSE))</f>
        <v>#VALUE!</v>
      </c>
      <c r="EM67" s="27">
        <f>IF(ISNA(VLOOKUP(CONCATENATE($B67,".SP.TER.TOTL.IN"),Area_pop_80_09,Seq!T$1,FALSE)),".",VLOOKUP(CONCATENATE($B67,".SP.TER.TOTL.IN"),Area_pop_80_09,Seq!T$1,FALSE)/VLOOKUP(CONCATENATE($B67,".SP.POP.TOTL"),Area_pop_80_09,Seq!T$1,FALSE))</f>
        <v>9.1926478769223954E-2</v>
      </c>
      <c r="EN67" s="27">
        <f>IF(ISNA(VLOOKUP(CONCATENATE($B67,".SP.TER.TOTL.IN"),Area_pop_80_09,Seq!U$1,FALSE)),".",VLOOKUP(CONCATENATE($B67,".SP.TER.TOTL.IN"),Area_pop_80_09,Seq!U$1,FALSE)/VLOOKUP(CONCATENATE($B67,".SP.POP.TOTL"),Area_pop_80_09,Seq!U$1,FALSE))</f>
        <v>9.1718993652836034E-2</v>
      </c>
      <c r="EO67" s="27">
        <f>IF(ISNA(VLOOKUP(CONCATENATE($B67,".SP.TER.TOTL.IN"),Area_pop_80_09,Seq!V$1,FALSE)),".",VLOOKUP(CONCATENATE($B67,".SP.TER.TOTL.IN"),Area_pop_80_09,Seq!V$1,FALSE)/VLOOKUP(CONCATENATE($B67,".SP.POP.TOTL"),Area_pop_80_09,Seq!V$1,FALSE))</f>
        <v>9.1753186396535485E-2</v>
      </c>
      <c r="EP67" s="27">
        <f>IF(ISNA(VLOOKUP(CONCATENATE($B67,".SP.TER.TOTL.IN"),Area_pop_80_09,Seq!W$1,FALSE)),".",VLOOKUP(CONCATENATE($B67,".SP.TER.TOTL.IN"),Area_pop_80_09,Seq!W$1,FALSE)/VLOOKUP(CONCATENATE($B67,".SP.POP.TOTL"),Area_pop_80_09,Seq!W$1,FALSE))</f>
        <v>9.2139495188138409E-2</v>
      </c>
      <c r="EQ67" s="27">
        <f>IF(ISNA(VLOOKUP(CONCATENATE($B67,".SP.TER.TOTL.IN"),Area_pop_80_09,Seq!X$1,FALSE)),".",VLOOKUP(CONCATENATE($B67,".SP.TER.TOTL.IN"),Area_pop_80_09,Seq!X$1,FALSE)/VLOOKUP(CONCATENATE($B67,".SP.POP.TOTL"),Area_pop_80_09,Seq!X$1,FALSE))</f>
        <v>9.2938473826866846E-2</v>
      </c>
      <c r="ER67" s="27">
        <f>IF(ISNA(VLOOKUP(CONCATENATE($B67,".SP.TER.TOTL.IN"),Area_pop_80_09,Seq!Y$1,FALSE)),".",VLOOKUP(CONCATENATE($B67,".SP.TER.TOTL.IN"),Area_pop_80_09,Seq!Y$1,FALSE)/VLOOKUP(CONCATENATE($B67,".SP.POP.TOTL"),Area_pop_80_09,Seq!Y$1,FALSE))</f>
        <v>9.4065610156543397E-2</v>
      </c>
      <c r="ES67" s="27">
        <f>IF(ISNA(VLOOKUP(CONCATENATE($B67,".SP.TER.TOTL.IN"),Area_pop_80_09,Seq!Z$1,FALSE)),".",VLOOKUP(CONCATENATE($B67,".SP.TER.TOTL.IN"),Area_pop_80_09,Seq!Z$1,FALSE)/VLOOKUP(CONCATENATE($B67,".SP.POP.TOTL"),Area_pop_80_09,Seq!Z$1,FALSE))</f>
        <v>9.5336056749926165E-2</v>
      </c>
      <c r="ET67" s="27">
        <f>IF(ISNA(VLOOKUP(CONCATENATE($B67,".SP.TER.TOTL.IN"),Area_pop_80_09,Seq!AA$1,FALSE)),".",VLOOKUP(CONCATENATE($B67,".SP.TER.TOTL.IN"),Area_pop_80_09,Seq!AA$1,FALSE)/VLOOKUP(CONCATENATE($B67,".SP.POP.TOTL"),Area_pop_80_09,Seq!AA$1,FALSE))</f>
        <v>9.6492171029691418E-2</v>
      </c>
      <c r="EU67" s="27">
        <f>IF(ISNA(VLOOKUP(CONCATENATE($B67,".SP.TER.TOTL.IN"),Area_pop_80_09,Seq!AB$1,FALSE)),".",VLOOKUP(CONCATENATE($B67,".SP.TER.TOTL.IN"),Area_pop_80_09,Seq!AB$1,FALSE)/VLOOKUP(CONCATENATE($B67,".SP.POP.TOTL"),Area_pop_80_09,Seq!AB$1,FALSE))</f>
        <v>9.7352267536879741E-2</v>
      </c>
      <c r="EV67" s="27">
        <f>IF(ISNA(VLOOKUP(CONCATENATE($B67,".SP.TER.TOTL.IN"),Area_pop_80_09,Seq!AC$1,FALSE)),".",VLOOKUP(CONCATENATE($B67,".SP.TER.TOTL.IN"),Area_pop_80_09,Seq!AC$1,FALSE)/VLOOKUP(CONCATENATE($B67,".SP.POP.TOTL"),Area_pop_80_09,Seq!AC$1,FALSE))</f>
        <v>9.7869548314973284E-2</v>
      </c>
      <c r="EW67" s="27">
        <f>IF(ISNA(VLOOKUP(CONCATENATE($B67,".SP.TER.TOTL.IN"),Area_pop_80_09,Seq!AD$1,FALSE)),".",VLOOKUP(CONCATENATE($B67,".SP.TER.TOTL.IN"),Area_pop_80_09,Seq!AD$1,FALSE)/VLOOKUP(CONCATENATE($B67,".SP.POP.TOTL"),Area_pop_80_09,Seq!AD$1,FALSE))</f>
        <v>9.810545410356393E-2</v>
      </c>
      <c r="EX67" s="27"/>
      <c r="EY67" s="27"/>
      <c r="EZ67" s="27" t="str">
        <f t="shared" si="66"/>
        <v>.</v>
      </c>
      <c r="FA67" s="27" t="str">
        <f t="shared" si="67"/>
        <v>.</v>
      </c>
      <c r="FB67" s="27" t="str">
        <f t="shared" si="37"/>
        <v>.</v>
      </c>
      <c r="FC67" s="9" t="str">
        <f>IF(VLOOKUP($B67,EM_80!$B$1:$C$201,2,FALSE)&gt;0,VLOOKUP($B67,EM_80!$B$1:$C$201,2,FALSE),".")</f>
        <v>.</v>
      </c>
      <c r="FD67" s="9" t="str">
        <f t="shared" si="68"/>
        <v>.</v>
      </c>
      <c r="FE67" s="9" t="str">
        <f t="shared" si="32"/>
        <v>.</v>
      </c>
      <c r="FF67">
        <f t="shared" si="69"/>
        <v>7183263</v>
      </c>
      <c r="FG67">
        <f t="shared" si="70"/>
        <v>8654639</v>
      </c>
      <c r="FH67">
        <f t="shared" si="71"/>
        <v>10522937</v>
      </c>
      <c r="FJ67" s="9" t="str">
        <f>IF(ISNA(VLOOKUP($B67,Area_EM_90,Seq!C$1,FALSE)),".",VLOOKUP($B67,Area_EM_90,Seq!C$1,FALSE))</f>
        <v>.</v>
      </c>
      <c r="FK67" s="9" t="str">
        <f>IF(ISNA(VLOOKUP($B67,Area_EM_90,Seq!D$1,FALSE)),".",VLOOKUP($B67,Area_EM_90,Seq!D$1,FALSE))</f>
        <v>.</v>
      </c>
      <c r="FL67" s="9" t="str">
        <f>IF(ISNA(VLOOKUP($B67,Area_EM_90,Seq!E$1,FALSE)),".",VLOOKUP($B67,Area_EM_90,Seq!E$1,FALSE))</f>
        <v>.</v>
      </c>
      <c r="FM67" s="9" t="str">
        <f>IF(ISNA(VLOOKUP($B67,Area_EM_90,Seq!F$1,FALSE)),".",VLOOKUP($B67,Area_EM_90,Seq!F$1,FALSE))</f>
        <v>.</v>
      </c>
      <c r="FN67" s="9" t="str">
        <f>IF(ISNA(VLOOKUP($B67,Area_EM_90,Seq!G$1,FALSE)),".",VLOOKUP($B67,Area_EM_90,Seq!G$1,FALSE))</f>
        <v>.</v>
      </c>
      <c r="FO67" s="9" t="str">
        <f>IF(ISNA(VLOOKUP($B67,Area_EM_90,Seq!H$1,FALSE)),".",VLOOKUP($B67,Area_EM_90,Seq!H$1,FALSE))</f>
        <v>.</v>
      </c>
      <c r="FP67" s="9" t="str">
        <f>IF(ISNA(VLOOKUP($B67,Area_EM_90,Seq!I$1,FALSE)),".",VLOOKUP($B67,Area_EM_90,Seq!I$1,FALSE))</f>
        <v>.</v>
      </c>
      <c r="FQ67" s="9" t="str">
        <f>IF(ISNA(VLOOKUP($B67,Area_EM_90,Seq!J$1,FALSE)),".",VLOOKUP($B67,Area_EM_90,Seq!J$1,FALSE))</f>
        <v>.</v>
      </c>
      <c r="FR67" s="9" t="str">
        <f>IF(ISNA(VLOOKUP($B67,Area_EM_00,Seq!C$1,FALSE)),".",VLOOKUP($B67,Area_EM_00,Seq!C$1,FALSE))</f>
        <v>.</v>
      </c>
      <c r="FS67" s="9" t="str">
        <f>IF(ISNA(VLOOKUP($B67,Area_EM_00,Seq!D$1,FALSE)),".",VLOOKUP($B67,Area_EM_00,Seq!D$1,FALSE))</f>
        <v>.</v>
      </c>
      <c r="FT67" s="9" t="str">
        <f>IF(ISNA(VLOOKUP($B67,Area_EM_00,Seq!E$1,FALSE)),".",VLOOKUP($B67,Area_EM_00,Seq!E$1,FALSE))</f>
        <v>.</v>
      </c>
      <c r="FU67" s="9" t="str">
        <f>IF(ISNA(VLOOKUP($B67,Area_EM_00,Seq!F$1,FALSE)),".",VLOOKUP($B67,Area_EM_00,Seq!F$1,FALSE))</f>
        <v>.</v>
      </c>
      <c r="FV67" s="9" t="str">
        <f>IF(ISNA(VLOOKUP($B67,Area_EM_00,Seq!G$1,FALSE)),".",VLOOKUP($B67,Area_EM_00,Seq!G$1,FALSE))</f>
        <v>.</v>
      </c>
      <c r="FW67" s="9" t="str">
        <f>IF(ISNA(VLOOKUP($B67,Area_EM_00,Seq!H$1,FALSE)),".",VLOOKUP($B67,Area_EM_00,Seq!H$1,FALSE))</f>
        <v>.</v>
      </c>
      <c r="FX67" s="9" t="str">
        <f>IF(ISNA(VLOOKUP($B67,Area_EM_00,Seq!I$1,FALSE)),".",VLOOKUP($B67,Area_EM_00,Seq!I$1,FALSE))</f>
        <v>.</v>
      </c>
      <c r="FY67" s="9" t="str">
        <f>IF(ISNA(VLOOKUP($B67,Area_EM_00,Seq!J$1,FALSE)),".",VLOOKUP($B67,Area_EM_00,Seq!J$1,FALSE))</f>
        <v>.</v>
      </c>
      <c r="GA67" s="27"/>
    </row>
    <row r="68" spans="1:183">
      <c r="A68" s="25" t="s">
        <v>2450</v>
      </c>
      <c r="B68" s="26" t="str">
        <f t="shared" ref="B68:B130" si="72">VLOOKUP($A68,Area_Country,2,FALSE)</f>
        <v>Mauritania</v>
      </c>
      <c r="C68" s="27">
        <f>GDP!C$42/10000</f>
        <v>18294194.281532999</v>
      </c>
      <c r="D68" s="27">
        <f>GDP!D$42/10000</f>
        <v>19245492.3841727</v>
      </c>
      <c r="E68" s="27">
        <f>GDP!E$42/10000</f>
        <v>20996832.1911324</v>
      </c>
      <c r="F68" s="27">
        <f>GDP!F$42/10000</f>
        <v>23285486.8999658</v>
      </c>
      <c r="G68" s="27">
        <f>GDP!G$42/10000</f>
        <v>26824880.9087606</v>
      </c>
      <c r="H68" s="27">
        <f>GDP!H$42/10000</f>
        <v>30446239.831443299</v>
      </c>
      <c r="I68" s="27">
        <f>GDP!I$42/10000</f>
        <v>33125508.936610304</v>
      </c>
      <c r="J68" s="27">
        <f>GDP!J$42/10000</f>
        <v>36968067.973257102</v>
      </c>
      <c r="K68" s="27">
        <f>GDP!K$42/10000</f>
        <v>41145459.654235199</v>
      </c>
      <c r="L68" s="27">
        <f>GDP!L$42/10000</f>
        <v>42832423.5000588</v>
      </c>
      <c r="M68" s="27">
        <f>GDP!M$42/10000</f>
        <v>44460055.593061104</v>
      </c>
      <c r="N68" s="27">
        <f>GDP!N$42/10000</f>
        <v>48550380.707622699</v>
      </c>
      <c r="O68" s="27">
        <f>GDP!O$42/10000</f>
        <v>55444534.768105105</v>
      </c>
      <c r="P68" s="27">
        <f>GDP!P$42/10000</f>
        <v>63206769.635639794</v>
      </c>
      <c r="Q68" s="27">
        <f>GDP!Q$42/10000</f>
        <v>71486856.457908601</v>
      </c>
      <c r="R68" s="27">
        <f>GDP!R$42/10000</f>
        <v>79278923.811820701</v>
      </c>
      <c r="S68" s="27">
        <f>GDP!S$42/10000</f>
        <v>87206816.193002701</v>
      </c>
      <c r="T68" s="27">
        <f>GDP!T$42/10000</f>
        <v>95317050.098951995</v>
      </c>
      <c r="U68" s="27">
        <f>GDP!U$42/10000</f>
        <v>102751780.00667</v>
      </c>
      <c r="V68" s="27">
        <f>GDP!V$42/10000</f>
        <v>110560915.287177</v>
      </c>
      <c r="W68" s="27">
        <f>GDP!W$42/10000</f>
        <v>119848032.17129999</v>
      </c>
      <c r="X68" s="27">
        <f>GDP!X$42/10000</f>
        <v>129795418.841518</v>
      </c>
      <c r="Y68" s="27">
        <f>GDP!Y$42/10000</f>
        <v>141606801.95609599</v>
      </c>
      <c r="Z68" s="27">
        <f>GDP!Z$42/10000</f>
        <v>155767482.15170601</v>
      </c>
      <c r="AA68" s="27">
        <f>GDP!AA$42/10000</f>
        <v>171499997.84902799</v>
      </c>
      <c r="AB68" s="27">
        <f>GDP!AB$42/10000</f>
        <v>189335997.62532699</v>
      </c>
      <c r="AC68" s="27">
        <f>GDP!AC$42/10000</f>
        <v>211298973.34986499</v>
      </c>
      <c r="AD68" s="27">
        <f>GDP!AD$42/10000</f>
        <v>238767839.88534701</v>
      </c>
      <c r="AE68" s="27">
        <f>GDP!AE$42/10000</f>
        <v>260256945.47502899</v>
      </c>
      <c r="AF68" s="27">
        <f>GDP!AF$42/10000</f>
        <v>293754553.91439533</v>
      </c>
      <c r="AG68" s="27"/>
      <c r="AH68" s="27">
        <f>IF(ISNUMBER(VLOOKUP($B68,Area_GDP_80_09,Seq!C$1,FALSE)/10000),VLOOKUP($B68,Area_GDP_80_09,Seq!C$1,FALSE)/10000,".")</f>
        <v>69256.303864522401</v>
      </c>
      <c r="AI68" s="27">
        <f>IF(ISNUMBER(VLOOKUP($B68,Area_GDP_80_09,Seq!D$1,FALSE)/10000),VLOOKUP($B68,Area_GDP_80_09,Seq!D$1,FALSE)/10000,".")</f>
        <v>71645.846133752595</v>
      </c>
      <c r="AJ68" s="27">
        <f>IF(ISNUMBER(VLOOKUP($B68,Area_GDP_80_09,Seq!E$1,FALSE)/10000),VLOOKUP($B68,Area_GDP_80_09,Seq!E$1,FALSE)/10000,".")</f>
        <v>69969.387678779603</v>
      </c>
      <c r="AK68" s="27">
        <f>IF(ISNUMBER(VLOOKUP($B68,Area_GDP_80_09,Seq!F$1,FALSE)/10000),VLOOKUP($B68,Area_GDP_80_09,Seq!F$1,FALSE)/10000,".")</f>
        <v>72582.983647391302</v>
      </c>
      <c r="AL68" s="27">
        <f>IF(ISNUMBER(VLOOKUP($B68,Area_GDP_80_09,Seq!G$1,FALSE)/10000),VLOOKUP($B68,Area_GDP_80_09,Seq!G$1,FALSE)/10000,".")</f>
        <v>70240.829129446691</v>
      </c>
      <c r="AM68" s="27">
        <f>IF(ISNUMBER(VLOOKUP($B68,Area_GDP_80_09,Seq!H$1,FALSE)/10000),VLOOKUP($B68,Area_GDP_80_09,Seq!H$1,FALSE)/10000,".")</f>
        <v>72344.373772211213</v>
      </c>
      <c r="AN68" s="27">
        <f>IF(ISNUMBER(VLOOKUP($B68,Area_GDP_80_09,Seq!I$1,FALSE)/10000),VLOOKUP($B68,Area_GDP_80_09,Seq!I$1,FALSE)/10000,".")</f>
        <v>76477.82692605241</v>
      </c>
      <c r="AO68" s="27">
        <f>IF(ISNUMBER(VLOOKUP($B68,Area_GDP_80_09,Seq!J$1,FALSE)/10000),VLOOKUP($B68,Area_GDP_80_09,Seq!J$1,FALSE)/10000,".")</f>
        <v>77931.1994675881</v>
      </c>
      <c r="AP68" s="27">
        <f>IF(ISNUMBER(VLOOKUP($B68,Area_GDP_80_09,Seq!K$1,FALSE)/10000),VLOOKUP($B68,Area_GDP_80_09,Seq!K$1,FALSE)/10000,".")</f>
        <v>79271.9262265617</v>
      </c>
      <c r="AQ68" s="27">
        <f>IF(ISNUMBER(VLOOKUP($B68,Area_GDP_80_09,Seq!L$1,FALSE)/10000),VLOOKUP($B68,Area_GDP_80_09,Seq!L$1,FALSE)/10000,".")</f>
        <v>83059.210225529809</v>
      </c>
      <c r="AR68" s="27">
        <f>IF(ISNUMBER(VLOOKUP($B68,Area_GDP_80_09,Seq!M$1,FALSE)/10000),VLOOKUP($B68,Area_GDP_80_09,Seq!M$1,FALSE)/10000,".")</f>
        <v>81587.978657328204</v>
      </c>
      <c r="AS68" s="27">
        <f>IF(ISNUMBER(VLOOKUP($B68,Area_GDP_80_09,Seq!N$1,FALSE)/10000),VLOOKUP($B68,Area_GDP_80_09,Seq!N$1,FALSE)/10000,".")</f>
        <v>83046.842821430298</v>
      </c>
      <c r="AT68" s="27">
        <f>IF(ISNUMBER(VLOOKUP($B68,Area_GDP_80_09,Seq!O$1,FALSE)/10000),VLOOKUP($B68,Area_GDP_80_09,Seq!O$1,FALSE)/10000,".")</f>
        <v>84603.245179374106</v>
      </c>
      <c r="AU68" s="27">
        <f>IF(ISNUMBER(VLOOKUP($B68,Area_GDP_80_09,Seq!P$1,FALSE)/10000),VLOOKUP($B68,Area_GDP_80_09,Seq!P$1,FALSE)/10000,".")</f>
        <v>89572.5329324255</v>
      </c>
      <c r="AV68" s="27">
        <f>IF(ISNUMBER(VLOOKUP($B68,Area_GDP_80_09,Seq!Q$1,FALSE)/10000),VLOOKUP($B68,Area_GDP_80_09,Seq!Q$1,FALSE)/10000,".")</f>
        <v>86830.957639543296</v>
      </c>
      <c r="AW68" s="27">
        <f>IF(ISNUMBER(VLOOKUP($B68,Area_GDP_80_09,Seq!R$1,FALSE)/10000),VLOOKUP($B68,Area_GDP_80_09,Seq!R$1,FALSE)/10000,".")</f>
        <v>95357.584405517191</v>
      </c>
      <c r="AX68" s="27">
        <f>IF(ISNUMBER(VLOOKUP($B68,Area_GDP_80_09,Seq!S$1,FALSE)/10000),VLOOKUP($B68,Area_GDP_80_09,Seq!S$1,FALSE)/10000,".")</f>
        <v>100906.27690036301</v>
      </c>
      <c r="AY68" s="27">
        <f>IF(ISNUMBER(VLOOKUP($B68,Area_GDP_80_09,Seq!T$1,FALSE)/10000),VLOOKUP($B68,Area_GDP_80_09,Seq!T$1,FALSE)/10000,".")</f>
        <v>96824.924129669904</v>
      </c>
      <c r="AZ68" s="27">
        <f>IF(ISNUMBER(VLOOKUP($B68,Area_GDP_80_09,Seq!U$1,FALSE)/10000),VLOOKUP($B68,Area_GDP_80_09,Seq!U$1,FALSE)/10000,".")</f>
        <v>99514.6582344177</v>
      </c>
      <c r="BA68" s="27">
        <f>IF(ISNUMBER(VLOOKUP($B68,Area_GDP_80_09,Seq!V$1,FALSE)/10000),VLOOKUP($B68,Area_GDP_80_09,Seq!V$1,FALSE)/10000,".")</f>
        <v>106152.654674313</v>
      </c>
      <c r="BB68" s="27">
        <f>IF(ISNUMBER(VLOOKUP($B68,Area_GDP_80_09,Seq!W$1,FALSE)/10000),VLOOKUP($B68,Area_GDP_80_09,Seq!W$1,FALSE)/10000,".")</f>
        <v>108116.827774625</v>
      </c>
      <c r="BC68" s="27">
        <f>IF(ISNUMBER(VLOOKUP($B68,Area_GDP_80_09,Seq!X$1,FALSE)/10000),VLOOKUP($B68,Area_GDP_80_09,Seq!X$1,FALSE)/10000,".")</f>
        <v>111243.950053932</v>
      </c>
      <c r="BD68" s="27">
        <f>IF(ISNUMBER(VLOOKUP($B68,Area_GDP_80_09,Seq!Y$1,FALSE)/10000),VLOOKUP($B68,Area_GDP_80_09,Seq!Y$1,FALSE)/10000,".")</f>
        <v>112464.28669733301</v>
      </c>
      <c r="BE68" s="27">
        <f>IF(ISNUMBER(VLOOKUP($B68,Area_GDP_80_09,Seq!Z$1,FALSE)/10000),VLOOKUP($B68,Area_GDP_80_09,Seq!Z$1,FALSE)/10000,".")</f>
        <v>118755.75392595</v>
      </c>
      <c r="BF68" s="27">
        <f>IF(ISNUMBER(VLOOKUP($B68,Area_GDP_80_09,Seq!AA$1,FALSE)/10000),VLOOKUP($B68,Area_GDP_80_09,Seq!AA$1,FALSE)/10000,".")</f>
        <v>124905.64546603401</v>
      </c>
      <c r="BG68" s="27">
        <f>IF(ISNUMBER(VLOOKUP($B68,Area_GDP_80_09,Seq!AB$1,FALSE)/10000),VLOOKUP($B68,Area_GDP_80_09,Seq!AB$1,FALSE)/10000,".")</f>
        <v>131706.76102244202</v>
      </c>
      <c r="BH68" s="27">
        <f>IF(ISNUMBER(VLOOKUP($B68,Area_GDP_80_09,Seq!AC$1,FALSE)/10000),VLOOKUP($B68,Area_GDP_80_09,Seq!AC$1,FALSE)/10000,".")</f>
        <v>147116.45206206801</v>
      </c>
      <c r="BI68" s="27">
        <f>IF(ISNUMBER(VLOOKUP($B68,Area_GDP_80_09,Seq!AD$1,FALSE)/10000),VLOOKUP($B68,Area_GDP_80_09,Seq!AD$1,FALSE)/10000,".")</f>
        <v>149911.664651247</v>
      </c>
      <c r="BJ68" s="27" t="str">
        <f>IF(ISNUMBER(VLOOKUP($B68,Area_GDP_80_09,Seq!AE$1,FALSE)/10000),VLOOKUP($B68,Area_GDP_80_09,Seq!AE$1,FALSE)/10000,".")</f>
        <v>.</v>
      </c>
      <c r="BK68" s="27">
        <f>IF(ISNUMBER(VLOOKUP($B68,Area_GDP_80_09,Seq!AF$1,FALSE)/10000),VLOOKUP($B68,Area_GDP_80_09,Seq!AF$1,FALSE)/10000,".")</f>
        <v>153748.35388466658</v>
      </c>
      <c r="BL68" s="27"/>
      <c r="BM68" s="27"/>
      <c r="BN68" s="27">
        <f>CNPop!A$48</f>
        <v>5.0000000000000001E-3</v>
      </c>
      <c r="BO68" s="27">
        <f>CNPop!B$48</f>
        <v>6.0000000000000001E-3</v>
      </c>
      <c r="BP68" s="27">
        <f>CNPop!C$48</f>
        <v>6.0000000000000001E-3</v>
      </c>
      <c r="BQ68" s="27">
        <f>CNPop!D$48</f>
        <v>7.0000000000000001E-3</v>
      </c>
      <c r="BR68" s="27">
        <f>CNPop!E$48</f>
        <v>7.0000000000000001E-3</v>
      </c>
      <c r="BS68" s="27">
        <f>CNPop!F$48</f>
        <v>8.0000000000000002E-3</v>
      </c>
      <c r="BT68" s="27">
        <f>CNPop!G$48</f>
        <v>8.9999999999999993E-3</v>
      </c>
      <c r="BU68" s="27">
        <f>CNPop!H$48</f>
        <v>0.01</v>
      </c>
      <c r="BV68" s="27">
        <f>CNPop!I$48</f>
        <v>1.0999999999999999E-2</v>
      </c>
      <c r="BW68" s="27">
        <f>CNPop!J$48</f>
        <v>1.2E-2</v>
      </c>
      <c r="BX68" s="27">
        <f>CNPop!K$48</f>
        <v>1.4E-2</v>
      </c>
      <c r="BY68" s="27">
        <f>CNPop!L$48</f>
        <v>1.6E-2</v>
      </c>
      <c r="BZ68" s="27">
        <f>CNPop!M$48</f>
        <v>1.7000000000000001E-2</v>
      </c>
      <c r="CA68" s="27">
        <f>CNPop!N$48</f>
        <v>1.9E-2</v>
      </c>
      <c r="CB68" s="27">
        <f>CNPop!O$48</f>
        <v>2.1000000000000001E-2</v>
      </c>
      <c r="CC68" s="27">
        <f>CNPop!P$48</f>
        <v>2.3E-2</v>
      </c>
      <c r="CD68" s="27">
        <f>CNPop!Q$48</f>
        <v>2.5999999999999999E-2</v>
      </c>
      <c r="CE68" s="27">
        <f>CNPop!R$48</f>
        <v>2.8000000000000001E-2</v>
      </c>
      <c r="CF68" s="27">
        <f>CNPop!S$48</f>
        <v>0.03</v>
      </c>
      <c r="CG68" s="27">
        <f>CNPop!T$48</f>
        <v>3.3000000000000002E-2</v>
      </c>
      <c r="CH68" s="27">
        <f>CNPop!U$48</f>
        <v>3.5999999999999997E-2</v>
      </c>
      <c r="CI68" s="27">
        <f>CNPop!V$48</f>
        <v>3.9E-2</v>
      </c>
      <c r="CJ68" s="27">
        <f>CNPop!W$48</f>
        <v>4.2000000000000003E-2</v>
      </c>
      <c r="CK68" s="27">
        <f>CNPop!X$48</f>
        <v>4.4999999999999998E-2</v>
      </c>
      <c r="CL68" s="27">
        <f>CNPop!Y$48</f>
        <v>4.9000000000000002E-2</v>
      </c>
      <c r="CM68" s="27">
        <f>CNPop!Z$48</f>
        <v>5.1999999999999998E-2</v>
      </c>
      <c r="CN68" s="27">
        <f>CNPop!AA$48</f>
        <v>5.6000000000000001E-2</v>
      </c>
      <c r="CO68" s="27">
        <f>CNPop!AB$48</f>
        <v>0.06</v>
      </c>
      <c r="CP68" s="27">
        <f>CNPop!AC$48</f>
        <v>6.3E-2</v>
      </c>
      <c r="CQ68" s="27"/>
      <c r="CR68" s="27">
        <f t="shared" si="38"/>
        <v>9.5745400399747882E-2</v>
      </c>
      <c r="CS68" s="27">
        <f t="shared" si="39"/>
        <v>9.5745400399747882E-2</v>
      </c>
      <c r="CT68" s="27">
        <f t="shared" si="40"/>
        <v>9.5745400399747882E-2</v>
      </c>
      <c r="CU68" s="27">
        <f t="shared" si="41"/>
        <v>9.5745400399747882E-2</v>
      </c>
      <c r="CV68" s="27">
        <f t="shared" si="42"/>
        <v>9.5745400399747882E-2</v>
      </c>
      <c r="CW68" s="27">
        <f t="shared" si="43"/>
        <v>9.5745400399747882E-2</v>
      </c>
      <c r="CX68" s="27">
        <f t="shared" si="44"/>
        <v>9.5745400399747882E-2</v>
      </c>
      <c r="CY68" s="27">
        <f t="shared" si="45"/>
        <v>9.5745400399747882E-2</v>
      </c>
      <c r="CZ68" s="27">
        <f t="shared" si="46"/>
        <v>9.5745400399747882E-2</v>
      </c>
      <c r="DA68" s="27">
        <f t="shared" si="47"/>
        <v>9.5745400399747882E-2</v>
      </c>
      <c r="DB68" s="27">
        <f t="shared" si="48"/>
        <v>9.5745400399747882E-2</v>
      </c>
      <c r="DC68" s="27">
        <f t="shared" si="49"/>
        <v>9.5745400399747882E-2</v>
      </c>
      <c r="DD68" s="27">
        <f t="shared" si="50"/>
        <v>9.7996240921988984E-2</v>
      </c>
      <c r="DE68" s="27">
        <f t="shared" si="51"/>
        <v>9.7996240921988984E-2</v>
      </c>
      <c r="DF68" s="27">
        <f t="shared" si="52"/>
        <v>9.7996240921988984E-2</v>
      </c>
      <c r="DG68" s="27">
        <f t="shared" si="53"/>
        <v>9.7996240921988984E-2</v>
      </c>
      <c r="DH68" s="27">
        <f t="shared" si="54"/>
        <v>9.7996240921988984E-2</v>
      </c>
      <c r="DI68" s="27">
        <f t="shared" si="55"/>
        <v>9.7996240921988984E-2</v>
      </c>
      <c r="DJ68" s="27">
        <f t="shared" si="56"/>
        <v>9.7996240921988984E-2</v>
      </c>
      <c r="DK68" s="27">
        <f t="shared" si="57"/>
        <v>9.8205855698436859E-2</v>
      </c>
      <c r="DL68" s="27">
        <f t="shared" si="58"/>
        <v>9.8351601926459628E-2</v>
      </c>
      <c r="DM68" s="27">
        <f t="shared" si="59"/>
        <v>9.8425668869432964E-2</v>
      </c>
      <c r="DN68" s="27">
        <f t="shared" si="60"/>
        <v>9.8435897817753998E-2</v>
      </c>
      <c r="DO68" s="27">
        <f t="shared" si="61"/>
        <v>9.8401642877636433E-2</v>
      </c>
      <c r="DP68" s="27">
        <f t="shared" si="62"/>
        <v>9.8336554026657641E-2</v>
      </c>
      <c r="DQ68" s="27">
        <f t="shared" si="63"/>
        <v>9.8247233708425225E-2</v>
      </c>
      <c r="DR68" s="27">
        <f t="shared" si="64"/>
        <v>9.8129075594907453E-2</v>
      </c>
      <c r="DS68" s="27">
        <f t="shared" si="65"/>
        <v>9.7981727484786174E-2</v>
      </c>
      <c r="DT68" s="27">
        <f t="shared" si="36"/>
        <v>9.781393281520652E-2</v>
      </c>
      <c r="DU68" s="27" t="e">
        <f>IF(ISNA(VLOOKUP(CONCATENATE($B68,".SP.TER.TOTL.IN"),Area_pop_80_09,Seq!B$1,FALSE)),".",VLOOKUP(CONCATENATE($B68,".SP.TER.TOTL.IN"),Area_pop_80_09,Seq!B$1,FALSE)/VLOOKUP(CONCATENATE($B68,".SP.POP.TOTL"),Area_pop_80_09,Seq!B$1,FALSE))</f>
        <v>#VALUE!</v>
      </c>
      <c r="DV68" s="27" t="e">
        <f>IF(ISNA(VLOOKUP(CONCATENATE($B68,".SP.TER.TOTL.IN"),Area_pop_80_09,Seq!C$1,FALSE)),".",VLOOKUP(CONCATENATE($B68,".SP.TER.TOTL.IN"),Area_pop_80_09,Seq!C$1,FALSE)/VLOOKUP(CONCATENATE($B68,".SP.POP.TOTL"),Area_pop_80_09,Seq!C$1,FALSE))</f>
        <v>#VALUE!</v>
      </c>
      <c r="DW68" s="27" t="e">
        <f>IF(ISNA(VLOOKUP(CONCATENATE($B68,".SP.TER.TOTL.IN"),Area_pop_80_09,Seq!D$1,FALSE)),".",VLOOKUP(CONCATENATE($B68,".SP.TER.TOTL.IN"),Area_pop_80_09,Seq!D$1,FALSE)/VLOOKUP(CONCATENATE($B68,".SP.POP.TOTL"),Area_pop_80_09,Seq!D$1,FALSE))</f>
        <v>#VALUE!</v>
      </c>
      <c r="DX68" s="27" t="e">
        <f>IF(ISNA(VLOOKUP(CONCATENATE($B68,".SP.TER.TOTL.IN"),Area_pop_80_09,Seq!E$1,FALSE)),".",VLOOKUP(CONCATENATE($B68,".SP.TER.TOTL.IN"),Area_pop_80_09,Seq!E$1,FALSE)/VLOOKUP(CONCATENATE($B68,".SP.POP.TOTL"),Area_pop_80_09,Seq!E$1,FALSE))</f>
        <v>#VALUE!</v>
      </c>
      <c r="DY68" s="27" t="e">
        <f>IF(ISNA(VLOOKUP(CONCATENATE($B68,".SP.TER.TOTL.IN"),Area_pop_80_09,Seq!F$1,FALSE)),".",VLOOKUP(CONCATENATE($B68,".SP.TER.TOTL.IN"),Area_pop_80_09,Seq!F$1,FALSE)/VLOOKUP(CONCATENATE($B68,".SP.POP.TOTL"),Area_pop_80_09,Seq!F$1,FALSE))</f>
        <v>#VALUE!</v>
      </c>
      <c r="DZ68" s="27" t="e">
        <f>IF(ISNA(VLOOKUP(CONCATENATE($B68,".SP.TER.TOTL.IN"),Area_pop_80_09,Seq!G$1,FALSE)),".",VLOOKUP(CONCATENATE($B68,".SP.TER.TOTL.IN"),Area_pop_80_09,Seq!G$1,FALSE)/VLOOKUP(CONCATENATE($B68,".SP.POP.TOTL"),Area_pop_80_09,Seq!G$1,FALSE))</f>
        <v>#VALUE!</v>
      </c>
      <c r="EA68" s="27" t="e">
        <f>IF(ISNA(VLOOKUP(CONCATENATE($B68,".SP.TER.TOTL.IN"),Area_pop_80_09,Seq!H$1,FALSE)),".",VLOOKUP(CONCATENATE($B68,".SP.TER.TOTL.IN"),Area_pop_80_09,Seq!H$1,FALSE)/VLOOKUP(CONCATENATE($B68,".SP.POP.TOTL"),Area_pop_80_09,Seq!H$1,FALSE))</f>
        <v>#VALUE!</v>
      </c>
      <c r="EB68" s="27" t="e">
        <f>IF(ISNA(VLOOKUP(CONCATENATE($B68,".SP.TER.TOTL.IN"),Area_pop_80_09,Seq!I$1,FALSE)),".",VLOOKUP(CONCATENATE($B68,".SP.TER.TOTL.IN"),Area_pop_80_09,Seq!I$1,FALSE)/VLOOKUP(CONCATENATE($B68,".SP.POP.TOTL"),Area_pop_80_09,Seq!I$1,FALSE))</f>
        <v>#VALUE!</v>
      </c>
      <c r="EC68" s="27" t="e">
        <f>IF(ISNA(VLOOKUP(CONCATENATE($B68,".SP.TER.TOTL.IN"),Area_pop_80_09,Seq!J$1,FALSE)),".",VLOOKUP(CONCATENATE($B68,".SP.TER.TOTL.IN"),Area_pop_80_09,Seq!J$1,FALSE)/VLOOKUP(CONCATENATE($B68,".SP.POP.TOTL"),Area_pop_80_09,Seq!J$1,FALSE))</f>
        <v>#VALUE!</v>
      </c>
      <c r="ED68" s="27" t="e">
        <f>IF(ISNA(VLOOKUP(CONCATENATE($B68,".SP.TER.TOTL.IN"),Area_pop_80_09,Seq!K$1,FALSE)),".",VLOOKUP(CONCATENATE($B68,".SP.TER.TOTL.IN"),Area_pop_80_09,Seq!K$1,FALSE)/VLOOKUP(CONCATENATE($B68,".SP.POP.TOTL"),Area_pop_80_09,Seq!K$1,FALSE))</f>
        <v>#VALUE!</v>
      </c>
      <c r="EE68" s="27" t="e">
        <f>IF(ISNA(VLOOKUP(CONCATENATE($B68,".SP.TER.TOTL.IN"),Area_pop_80_09,Seq!L$1,FALSE)),".",VLOOKUP(CONCATENATE($B68,".SP.TER.TOTL.IN"),Area_pop_80_09,Seq!L$1,FALSE)/VLOOKUP(CONCATENATE($B68,".SP.POP.TOTL"),Area_pop_80_09,Seq!L$1,FALSE))</f>
        <v>#VALUE!</v>
      </c>
      <c r="EF68" s="27">
        <f>IF(ISNA(VLOOKUP(CONCATENATE($B68,".SP.TER.TOTL.IN"),Area_pop_80_09,Seq!M$1,FALSE)),".",VLOOKUP(CONCATENATE($B68,".SP.TER.TOTL.IN"),Area_pop_80_09,Seq!M$1,FALSE)/VLOOKUP(CONCATENATE($B68,".SP.POP.TOTL"),Area_pop_80_09,Seq!M$1,FALSE))</f>
        <v>9.5745400399747882E-2</v>
      </c>
      <c r="EG68" s="27" t="e">
        <f>IF(ISNA(VLOOKUP(CONCATENATE($B68,".SP.TER.TOTL.IN"),Area_pop_80_09,Seq!N$1,FALSE)),".",VLOOKUP(CONCATENATE($B68,".SP.TER.TOTL.IN"),Area_pop_80_09,Seq!N$1,FALSE)/VLOOKUP(CONCATENATE($B68,".SP.POP.TOTL"),Area_pop_80_09,Seq!N$1,FALSE))</f>
        <v>#VALUE!</v>
      </c>
      <c r="EH68" s="27" t="e">
        <f>IF(ISNA(VLOOKUP(CONCATENATE($B68,".SP.TER.TOTL.IN"),Area_pop_80_09,Seq!O$1,FALSE)),".",VLOOKUP(CONCATENATE($B68,".SP.TER.TOTL.IN"),Area_pop_80_09,Seq!O$1,FALSE)/VLOOKUP(CONCATENATE($B68,".SP.POP.TOTL"),Area_pop_80_09,Seq!O$1,FALSE))</f>
        <v>#VALUE!</v>
      </c>
      <c r="EI68" s="27" t="e">
        <f>IF(ISNA(VLOOKUP(CONCATENATE($B68,".SP.TER.TOTL.IN"),Area_pop_80_09,Seq!P$1,FALSE)),".",VLOOKUP(CONCATENATE($B68,".SP.TER.TOTL.IN"),Area_pop_80_09,Seq!P$1,FALSE)/VLOOKUP(CONCATENATE($B68,".SP.POP.TOTL"),Area_pop_80_09,Seq!P$1,FALSE))</f>
        <v>#VALUE!</v>
      </c>
      <c r="EJ68" s="27" t="e">
        <f>IF(ISNA(VLOOKUP(CONCATENATE($B68,".SP.TER.TOTL.IN"),Area_pop_80_09,Seq!Q$1,FALSE)),".",VLOOKUP(CONCATENATE($B68,".SP.TER.TOTL.IN"),Area_pop_80_09,Seq!Q$1,FALSE)/VLOOKUP(CONCATENATE($B68,".SP.POP.TOTL"),Area_pop_80_09,Seq!Q$1,FALSE))</f>
        <v>#VALUE!</v>
      </c>
      <c r="EK68" s="27" t="e">
        <f>IF(ISNA(VLOOKUP(CONCATENATE($B68,".SP.TER.TOTL.IN"),Area_pop_80_09,Seq!R$1,FALSE)),".",VLOOKUP(CONCATENATE($B68,".SP.TER.TOTL.IN"),Area_pop_80_09,Seq!R$1,FALSE)/VLOOKUP(CONCATENATE($B68,".SP.POP.TOTL"),Area_pop_80_09,Seq!R$1,FALSE))</f>
        <v>#VALUE!</v>
      </c>
      <c r="EL68" s="27" t="e">
        <f>IF(ISNA(VLOOKUP(CONCATENATE($B68,".SP.TER.TOTL.IN"),Area_pop_80_09,Seq!S$1,FALSE)),".",VLOOKUP(CONCATENATE($B68,".SP.TER.TOTL.IN"),Area_pop_80_09,Seq!S$1,FALSE)/VLOOKUP(CONCATENATE($B68,".SP.POP.TOTL"),Area_pop_80_09,Seq!S$1,FALSE))</f>
        <v>#VALUE!</v>
      </c>
      <c r="EM68" s="27">
        <f>IF(ISNA(VLOOKUP(CONCATENATE($B68,".SP.TER.TOTL.IN"),Area_pop_80_09,Seq!T$1,FALSE)),".",VLOOKUP(CONCATENATE($B68,".SP.TER.TOTL.IN"),Area_pop_80_09,Seq!T$1,FALSE)/VLOOKUP(CONCATENATE($B68,".SP.POP.TOTL"),Area_pop_80_09,Seq!T$1,FALSE))</f>
        <v>9.7996240921988984E-2</v>
      </c>
      <c r="EN68" s="27">
        <f>IF(ISNA(VLOOKUP(CONCATENATE($B68,".SP.TER.TOTL.IN"),Area_pop_80_09,Seq!U$1,FALSE)),".",VLOOKUP(CONCATENATE($B68,".SP.TER.TOTL.IN"),Area_pop_80_09,Seq!U$1,FALSE)/VLOOKUP(CONCATENATE($B68,".SP.POP.TOTL"),Area_pop_80_09,Seq!U$1,FALSE))</f>
        <v>9.8205855698436859E-2</v>
      </c>
      <c r="EO68" s="27">
        <f>IF(ISNA(VLOOKUP(CONCATENATE($B68,".SP.TER.TOTL.IN"),Area_pop_80_09,Seq!V$1,FALSE)),".",VLOOKUP(CONCATENATE($B68,".SP.TER.TOTL.IN"),Area_pop_80_09,Seq!V$1,FALSE)/VLOOKUP(CONCATENATE($B68,".SP.POP.TOTL"),Area_pop_80_09,Seq!V$1,FALSE))</f>
        <v>9.8351601926459628E-2</v>
      </c>
      <c r="EP68" s="27">
        <f>IF(ISNA(VLOOKUP(CONCATENATE($B68,".SP.TER.TOTL.IN"),Area_pop_80_09,Seq!W$1,FALSE)),".",VLOOKUP(CONCATENATE($B68,".SP.TER.TOTL.IN"),Area_pop_80_09,Seq!W$1,FALSE)/VLOOKUP(CONCATENATE($B68,".SP.POP.TOTL"),Area_pop_80_09,Seq!W$1,FALSE))</f>
        <v>9.8425668869432964E-2</v>
      </c>
      <c r="EQ68" s="27">
        <f>IF(ISNA(VLOOKUP(CONCATENATE($B68,".SP.TER.TOTL.IN"),Area_pop_80_09,Seq!X$1,FALSE)),".",VLOOKUP(CONCATENATE($B68,".SP.TER.TOTL.IN"),Area_pop_80_09,Seq!X$1,FALSE)/VLOOKUP(CONCATENATE($B68,".SP.POP.TOTL"),Area_pop_80_09,Seq!X$1,FALSE))</f>
        <v>9.8435897817753998E-2</v>
      </c>
      <c r="ER68" s="27">
        <f>IF(ISNA(VLOOKUP(CONCATENATE($B68,".SP.TER.TOTL.IN"),Area_pop_80_09,Seq!Y$1,FALSE)),".",VLOOKUP(CONCATENATE($B68,".SP.TER.TOTL.IN"),Area_pop_80_09,Seq!Y$1,FALSE)/VLOOKUP(CONCATENATE($B68,".SP.POP.TOTL"),Area_pop_80_09,Seq!Y$1,FALSE))</f>
        <v>9.8401642877636433E-2</v>
      </c>
      <c r="ES68" s="27">
        <f>IF(ISNA(VLOOKUP(CONCATENATE($B68,".SP.TER.TOTL.IN"),Area_pop_80_09,Seq!Z$1,FALSE)),".",VLOOKUP(CONCATENATE($B68,".SP.TER.TOTL.IN"),Area_pop_80_09,Seq!Z$1,FALSE)/VLOOKUP(CONCATENATE($B68,".SP.POP.TOTL"),Area_pop_80_09,Seq!Z$1,FALSE))</f>
        <v>9.8336554026657641E-2</v>
      </c>
      <c r="ET68" s="27">
        <f>IF(ISNA(VLOOKUP(CONCATENATE($B68,".SP.TER.TOTL.IN"),Area_pop_80_09,Seq!AA$1,FALSE)),".",VLOOKUP(CONCATENATE($B68,".SP.TER.TOTL.IN"),Area_pop_80_09,Seq!AA$1,FALSE)/VLOOKUP(CONCATENATE($B68,".SP.POP.TOTL"),Area_pop_80_09,Seq!AA$1,FALSE))</f>
        <v>9.8247233708425225E-2</v>
      </c>
      <c r="EU68" s="27">
        <f>IF(ISNA(VLOOKUP(CONCATENATE($B68,".SP.TER.TOTL.IN"),Area_pop_80_09,Seq!AB$1,FALSE)),".",VLOOKUP(CONCATENATE($B68,".SP.TER.TOTL.IN"),Area_pop_80_09,Seq!AB$1,FALSE)/VLOOKUP(CONCATENATE($B68,".SP.POP.TOTL"),Area_pop_80_09,Seq!AB$1,FALSE))</f>
        <v>9.8129075594907453E-2</v>
      </c>
      <c r="EV68" s="27">
        <f>IF(ISNA(VLOOKUP(CONCATENATE($B68,".SP.TER.TOTL.IN"),Area_pop_80_09,Seq!AC$1,FALSE)),".",VLOOKUP(CONCATENATE($B68,".SP.TER.TOTL.IN"),Area_pop_80_09,Seq!AC$1,FALSE)/VLOOKUP(CONCATENATE($B68,".SP.POP.TOTL"),Area_pop_80_09,Seq!AC$1,FALSE))</f>
        <v>9.7981727484786174E-2</v>
      </c>
      <c r="EW68" s="27">
        <f>IF(ISNA(VLOOKUP(CONCATENATE($B68,".SP.TER.TOTL.IN"),Area_pop_80_09,Seq!AD$1,FALSE)),".",VLOOKUP(CONCATENATE($B68,".SP.TER.TOTL.IN"),Area_pop_80_09,Seq!AD$1,FALSE)/VLOOKUP(CONCATENATE($B68,".SP.POP.TOTL"),Area_pop_80_09,Seq!AD$1,FALSE))</f>
        <v>9.781393281520652E-2</v>
      </c>
      <c r="EX68" s="27"/>
      <c r="EY68" s="27"/>
      <c r="EZ68" s="27" t="str">
        <f t="shared" si="66"/>
        <v>.</v>
      </c>
      <c r="FA68" s="27" t="str">
        <f t="shared" si="67"/>
        <v>.</v>
      </c>
      <c r="FB68" s="27" t="str">
        <f t="shared" si="37"/>
        <v>.</v>
      </c>
      <c r="FC68" s="9" t="str">
        <f>IF(VLOOKUP($B68,EM_80!$B$1:$C$201,2,FALSE)&gt;0,VLOOKUP($B68,EM_80!$B$1:$C$201,2,FALSE),".")</f>
        <v>.</v>
      </c>
      <c r="FD68" s="9" t="str">
        <f t="shared" si="68"/>
        <v>.</v>
      </c>
      <c r="FE68" s="9" t="str">
        <f t="shared" si="32"/>
        <v>.</v>
      </c>
      <c r="FF68">
        <f t="shared" si="69"/>
        <v>1525251</v>
      </c>
      <c r="FG68">
        <f t="shared" si="70"/>
        <v>1987924</v>
      </c>
      <c r="FH68">
        <f t="shared" si="71"/>
        <v>2603740</v>
      </c>
      <c r="FJ68" s="9" t="str">
        <f>IF(ISNA(VLOOKUP($B68,Area_EM_90,Seq!C$1,FALSE)),".",VLOOKUP($B68,Area_EM_90,Seq!C$1,FALSE))</f>
        <v>.</v>
      </c>
      <c r="FK68" s="9" t="str">
        <f>IF(ISNA(VLOOKUP($B68,Area_EM_90,Seq!D$1,FALSE)),".",VLOOKUP($B68,Area_EM_90,Seq!D$1,FALSE))</f>
        <v>.</v>
      </c>
      <c r="FL68" s="9" t="str">
        <f>IF(ISNA(VLOOKUP($B68,Area_EM_90,Seq!E$1,FALSE)),".",VLOOKUP($B68,Area_EM_90,Seq!E$1,FALSE))</f>
        <v>.</v>
      </c>
      <c r="FM68" s="9" t="str">
        <f>IF(ISNA(VLOOKUP($B68,Area_EM_90,Seq!F$1,FALSE)),".",VLOOKUP($B68,Area_EM_90,Seq!F$1,FALSE))</f>
        <v>.</v>
      </c>
      <c r="FN68" s="9" t="str">
        <f>IF(ISNA(VLOOKUP($B68,Area_EM_90,Seq!G$1,FALSE)),".",VLOOKUP($B68,Area_EM_90,Seq!G$1,FALSE))</f>
        <v>.</v>
      </c>
      <c r="FO68" s="9" t="str">
        <f>IF(ISNA(VLOOKUP($B68,Area_EM_90,Seq!H$1,FALSE)),".",VLOOKUP($B68,Area_EM_90,Seq!H$1,FALSE))</f>
        <v>.</v>
      </c>
      <c r="FP68" s="9" t="str">
        <f>IF(ISNA(VLOOKUP($B68,Area_EM_90,Seq!I$1,FALSE)),".",VLOOKUP($B68,Area_EM_90,Seq!I$1,FALSE))</f>
        <v>.</v>
      </c>
      <c r="FQ68" s="9" t="str">
        <f>IF(ISNA(VLOOKUP($B68,Area_EM_90,Seq!J$1,FALSE)),".",VLOOKUP($B68,Area_EM_90,Seq!J$1,FALSE))</f>
        <v>.</v>
      </c>
      <c r="FR68" s="9" t="str">
        <f>IF(ISNA(VLOOKUP($B68,Area_EM_00,Seq!C$1,FALSE)),".",VLOOKUP($B68,Area_EM_00,Seq!C$1,FALSE))</f>
        <v>.</v>
      </c>
      <c r="FS68" s="9" t="str">
        <f>IF(ISNA(VLOOKUP($B68,Area_EM_00,Seq!D$1,FALSE)),".",VLOOKUP($B68,Area_EM_00,Seq!D$1,FALSE))</f>
        <v>.</v>
      </c>
      <c r="FT68" s="9" t="str">
        <f>IF(ISNA(VLOOKUP($B68,Area_EM_00,Seq!E$1,FALSE)),".",VLOOKUP($B68,Area_EM_00,Seq!E$1,FALSE))</f>
        <v>.</v>
      </c>
      <c r="FU68" s="9" t="str">
        <f>IF(ISNA(VLOOKUP($B68,Area_EM_00,Seq!F$1,FALSE)),".",VLOOKUP($B68,Area_EM_00,Seq!F$1,FALSE))</f>
        <v>.</v>
      </c>
      <c r="FV68" s="9" t="str">
        <f>IF(ISNA(VLOOKUP($B68,Area_EM_00,Seq!G$1,FALSE)),".",VLOOKUP($B68,Area_EM_00,Seq!G$1,FALSE))</f>
        <v>.</v>
      </c>
      <c r="FW68" s="9" t="str">
        <f>IF(ISNA(VLOOKUP($B68,Area_EM_00,Seq!H$1,FALSE)),".",VLOOKUP($B68,Area_EM_00,Seq!H$1,FALSE))</f>
        <v>.</v>
      </c>
      <c r="FX68" s="9" t="str">
        <f>IF(ISNA(VLOOKUP($B68,Area_EM_00,Seq!I$1,FALSE)),".",VLOOKUP($B68,Area_EM_00,Seq!I$1,FALSE))</f>
        <v>.</v>
      </c>
      <c r="FY68" s="9" t="str">
        <f>IF(ISNA(VLOOKUP($B68,Area_EM_00,Seq!J$1,FALSE)),".",VLOOKUP($B68,Area_EM_00,Seq!J$1,FALSE))</f>
        <v>.</v>
      </c>
      <c r="GA68" s="27"/>
    </row>
    <row r="69" spans="1:183">
      <c r="A69" s="25" t="s">
        <v>2452</v>
      </c>
      <c r="B69" s="26" t="str">
        <f t="shared" si="72"/>
        <v>Mauritius</v>
      </c>
      <c r="C69" s="27">
        <f>GDP!C$42/10000</f>
        <v>18294194.281532999</v>
      </c>
      <c r="D69" s="27">
        <f>GDP!D$42/10000</f>
        <v>19245492.3841727</v>
      </c>
      <c r="E69" s="27">
        <f>GDP!E$42/10000</f>
        <v>20996832.1911324</v>
      </c>
      <c r="F69" s="27">
        <f>GDP!F$42/10000</f>
        <v>23285486.8999658</v>
      </c>
      <c r="G69" s="27">
        <f>GDP!G$42/10000</f>
        <v>26824880.9087606</v>
      </c>
      <c r="H69" s="27">
        <f>GDP!H$42/10000</f>
        <v>30446239.831443299</v>
      </c>
      <c r="I69" s="27">
        <f>GDP!I$42/10000</f>
        <v>33125508.936610304</v>
      </c>
      <c r="J69" s="27">
        <f>GDP!J$42/10000</f>
        <v>36968067.973257102</v>
      </c>
      <c r="K69" s="27">
        <f>GDP!K$42/10000</f>
        <v>41145459.654235199</v>
      </c>
      <c r="L69" s="27">
        <f>GDP!L$42/10000</f>
        <v>42832423.5000588</v>
      </c>
      <c r="M69" s="27">
        <f>GDP!M$42/10000</f>
        <v>44460055.593061104</v>
      </c>
      <c r="N69" s="27">
        <f>GDP!N$42/10000</f>
        <v>48550380.707622699</v>
      </c>
      <c r="O69" s="27">
        <f>GDP!O$42/10000</f>
        <v>55444534.768105105</v>
      </c>
      <c r="P69" s="27">
        <f>GDP!P$42/10000</f>
        <v>63206769.635639794</v>
      </c>
      <c r="Q69" s="27">
        <f>GDP!Q$42/10000</f>
        <v>71486856.457908601</v>
      </c>
      <c r="R69" s="27">
        <f>GDP!R$42/10000</f>
        <v>79278923.811820701</v>
      </c>
      <c r="S69" s="27">
        <f>GDP!S$42/10000</f>
        <v>87206816.193002701</v>
      </c>
      <c r="T69" s="27">
        <f>GDP!T$42/10000</f>
        <v>95317050.098951995</v>
      </c>
      <c r="U69" s="27">
        <f>GDP!U$42/10000</f>
        <v>102751780.00667</v>
      </c>
      <c r="V69" s="27">
        <f>GDP!V$42/10000</f>
        <v>110560915.287177</v>
      </c>
      <c r="W69" s="27">
        <f>GDP!W$42/10000</f>
        <v>119848032.17129999</v>
      </c>
      <c r="X69" s="27">
        <f>GDP!X$42/10000</f>
        <v>129795418.841518</v>
      </c>
      <c r="Y69" s="27">
        <f>GDP!Y$42/10000</f>
        <v>141606801.95609599</v>
      </c>
      <c r="Z69" s="27">
        <f>GDP!Z$42/10000</f>
        <v>155767482.15170601</v>
      </c>
      <c r="AA69" s="27">
        <f>GDP!AA$42/10000</f>
        <v>171499997.84902799</v>
      </c>
      <c r="AB69" s="27">
        <f>GDP!AB$42/10000</f>
        <v>189335997.62532699</v>
      </c>
      <c r="AC69" s="27">
        <f>GDP!AC$42/10000</f>
        <v>211298973.34986499</v>
      </c>
      <c r="AD69" s="27">
        <f>GDP!AD$42/10000</f>
        <v>238767839.88534701</v>
      </c>
      <c r="AE69" s="27">
        <f>GDP!AE$42/10000</f>
        <v>260256945.47502899</v>
      </c>
      <c r="AF69" s="27">
        <f>GDP!AF$42/10000</f>
        <v>293754553.91439533</v>
      </c>
      <c r="AG69" s="27"/>
      <c r="AH69" s="27">
        <f>IF(ISNUMBER(VLOOKUP($B69,Area_GDP_80_09,Seq!C$1,FALSE)/10000),VLOOKUP($B69,Area_GDP_80_09,Seq!C$1,FALSE)/10000,".")</f>
        <v>151934.84730671401</v>
      </c>
      <c r="AI69" s="27">
        <f>IF(ISNUMBER(VLOOKUP($B69,Area_GDP_80_09,Seq!D$1,FALSE)/10000),VLOOKUP($B69,Area_GDP_80_09,Seq!D$1,FALSE)/10000,".")</f>
        <v>160872.19126593202</v>
      </c>
      <c r="AJ69" s="27">
        <f>IF(ISNUMBER(VLOOKUP($B69,Area_GDP_80_09,Seq!E$1,FALSE)/10000),VLOOKUP($B69,Area_GDP_80_09,Seq!E$1,FALSE)/10000,".")</f>
        <v>169715.45792031701</v>
      </c>
      <c r="AK69" s="27">
        <f>IF(ISNUMBER(VLOOKUP($B69,Area_GDP_80_09,Seq!F$1,FALSE)/10000),VLOOKUP($B69,Area_GDP_80_09,Seq!F$1,FALSE)/10000,".")</f>
        <v>170366.81788674899</v>
      </c>
      <c r="AL69" s="27">
        <f>IF(ISNUMBER(VLOOKUP($B69,Area_GDP_80_09,Seq!G$1,FALSE)/10000),VLOOKUP($B69,Area_GDP_80_09,Seq!G$1,FALSE)/10000,".")</f>
        <v>178371.308140901</v>
      </c>
      <c r="AM69" s="27">
        <f>IF(ISNUMBER(VLOOKUP($B69,Area_GDP_80_09,Seq!H$1,FALSE)/10000),VLOOKUP($B69,Area_GDP_80_09,Seq!H$1,FALSE)/10000,".")</f>
        <v>190776.09683494898</v>
      </c>
      <c r="AN69" s="27">
        <f>IF(ISNUMBER(VLOOKUP($B69,Area_GDP_80_09,Seq!I$1,FALSE)/10000),VLOOKUP($B69,Area_GDP_80_09,Seq!I$1,FALSE)/10000,".")</f>
        <v>209361.56787713899</v>
      </c>
      <c r="AO69" s="27">
        <f>IF(ISNUMBER(VLOOKUP($B69,Area_GDP_80_09,Seq!J$1,FALSE)/10000),VLOOKUP($B69,Area_GDP_80_09,Seq!J$1,FALSE)/10000,".")</f>
        <v>227975.98825117201</v>
      </c>
      <c r="AP69" s="27">
        <f>IF(ISNUMBER(VLOOKUP($B69,Area_GDP_80_09,Seq!K$1,FALSE)/10000),VLOOKUP($B69,Area_GDP_80_09,Seq!K$1,FALSE)/10000,".")</f>
        <v>243458.62802795201</v>
      </c>
      <c r="AQ69" s="27">
        <f>IF(ISNUMBER(VLOOKUP($B69,Area_GDP_80_09,Seq!L$1,FALSE)/10000),VLOOKUP($B69,Area_GDP_80_09,Seq!L$1,FALSE)/10000,".")</f>
        <v>254329.417658458</v>
      </c>
      <c r="AR69" s="27">
        <f>IF(ISNUMBER(VLOOKUP($B69,Area_GDP_80_09,Seq!M$1,FALSE)/10000),VLOOKUP($B69,Area_GDP_80_09,Seq!M$1,FALSE)/10000,".")</f>
        <v>272607.40334022499</v>
      </c>
      <c r="AS69" s="27">
        <f>IF(ISNUMBER(VLOOKUP($B69,Area_GDP_80_09,Seq!N$1,FALSE)/10000),VLOOKUP($B69,Area_GDP_80_09,Seq!N$1,FALSE)/10000,".")</f>
        <v>284698.75818199001</v>
      </c>
      <c r="AT69" s="27">
        <f>IF(ISNUMBER(VLOOKUP($B69,Area_GDP_80_09,Seq!O$1,FALSE)/10000),VLOOKUP($B69,Area_GDP_80_09,Seq!O$1,FALSE)/10000,".")</f>
        <v>303240.33032849303</v>
      </c>
      <c r="AU69" s="27">
        <f>IF(ISNUMBER(VLOOKUP($B69,Area_GDP_80_09,Seq!P$1,FALSE)/10000),VLOOKUP($B69,Area_GDP_80_09,Seq!P$1,FALSE)/10000,".")</f>
        <v>318651.19473965903</v>
      </c>
      <c r="AV69" s="27">
        <f>IF(ISNUMBER(VLOOKUP($B69,Area_GDP_80_09,Seq!Q$1,FALSE)/10000),VLOOKUP($B69,Area_GDP_80_09,Seq!Q$1,FALSE)/10000,".")</f>
        <v>331831.06351786997</v>
      </c>
      <c r="AW69" s="27">
        <f>IF(ISNUMBER(VLOOKUP($B69,Area_GDP_80_09,Seq!R$1,FALSE)/10000),VLOOKUP($B69,Area_GDP_80_09,Seq!R$1,FALSE)/10000,".")</f>
        <v>346059.10554648301</v>
      </c>
      <c r="AX69" s="27">
        <f>IF(ISNUMBER(VLOOKUP($B69,Area_GDP_80_09,Seq!S$1,FALSE)/10000),VLOOKUP($B69,Area_GDP_80_09,Seq!S$1,FALSE)/10000,".")</f>
        <v>365396.34809227998</v>
      </c>
      <c r="AY69" s="27">
        <f>IF(ISNUMBER(VLOOKUP($B69,Area_GDP_80_09,Seq!T$1,FALSE)/10000),VLOOKUP($B69,Area_GDP_80_09,Seq!T$1,FALSE)/10000,".")</f>
        <v>386178.18302021699</v>
      </c>
      <c r="AZ69" s="27">
        <f>IF(ISNUMBER(VLOOKUP($B69,Area_GDP_80_09,Seq!U$1,FALSE)/10000),VLOOKUP($B69,Area_GDP_80_09,Seq!U$1,FALSE)/10000,".")</f>
        <v>409621.624337224</v>
      </c>
      <c r="BA69" s="27">
        <f>IF(ISNUMBER(VLOOKUP($B69,Area_GDP_80_09,Seq!V$1,FALSE)/10000),VLOOKUP($B69,Area_GDP_80_09,Seq!V$1,FALSE)/10000,".")</f>
        <v>420315.94188072701</v>
      </c>
      <c r="BB69" s="27">
        <f>IF(ISNUMBER(VLOOKUP($B69,Area_GDP_80_09,Seq!W$1,FALSE)/10000),VLOOKUP($B69,Area_GDP_80_09,Seq!W$1,FALSE)/10000,".")</f>
        <v>458256.23979431496</v>
      </c>
      <c r="BC69" s="27">
        <f>IF(ISNUMBER(VLOOKUP($B69,Area_GDP_80_09,Seq!X$1,FALSE)/10000),VLOOKUP($B69,Area_GDP_80_09,Seq!X$1,FALSE)/10000,".")</f>
        <v>470049.78633952502</v>
      </c>
      <c r="BD69" s="27">
        <f>IF(ISNUMBER(VLOOKUP($B69,Area_GDP_80_09,Seq!Y$1,FALSE)/10000),VLOOKUP($B69,Area_GDP_80_09,Seq!Y$1,FALSE)/10000,".")</f>
        <v>479983.41088468907</v>
      </c>
      <c r="BE69" s="27">
        <f>IF(ISNUMBER(VLOOKUP($B69,Area_GDP_80_09,Seq!Z$1,FALSE)/10000),VLOOKUP($B69,Area_GDP_80_09,Seq!Z$1,FALSE)/10000,".")</f>
        <v>497535.71504409704</v>
      </c>
      <c r="BF69" s="27">
        <f>IF(ISNUMBER(VLOOKUP($B69,Area_GDP_80_09,Seq!AA$1,FALSE)/10000),VLOOKUP($B69,Area_GDP_80_09,Seq!AA$1,FALSE)/10000,".")</f>
        <v>526122.96042451891</v>
      </c>
      <c r="BG69" s="27">
        <f>IF(ISNUMBER(VLOOKUP($B69,Area_GDP_80_09,Seq!AB$1,FALSE)/10000),VLOOKUP($B69,Area_GDP_80_09,Seq!AB$1,FALSE)/10000,".")</f>
        <v>532654.18543562002</v>
      </c>
      <c r="BH69" s="27">
        <f>IF(ISNUMBER(VLOOKUP($B69,Area_GDP_80_09,Seq!AC$1,FALSE)/10000),VLOOKUP($B69,Area_GDP_80_09,Seq!AC$1,FALSE)/10000,".")</f>
        <v>553681.52449748805</v>
      </c>
      <c r="BI69" s="27">
        <f>IF(ISNUMBER(VLOOKUP($B69,Area_GDP_80_09,Seq!AD$1,FALSE)/10000),VLOOKUP($B69,Area_GDP_80_09,Seq!AD$1,FALSE)/10000,".")</f>
        <v>584243.43605632195</v>
      </c>
      <c r="BJ69" s="27">
        <f>IF(ISNUMBER(VLOOKUP($B69,Area_GDP_80_09,Seq!AE$1,FALSE)/10000),VLOOKUP($B69,Area_GDP_80_09,Seq!AE$1,FALSE)/10000,".")</f>
        <v>610762.58813387493</v>
      </c>
      <c r="BK69" s="27">
        <f>IF(ISNUMBER(VLOOKUP($B69,Area_GDP_80_09,Seq!AF$1,FALSE)/10000),VLOOKUP($B69,Area_GDP_80_09,Seq!AF$1,FALSE)/10000,".")</f>
        <v>627112.0088566608</v>
      </c>
      <c r="BL69" s="27"/>
      <c r="BM69" s="27"/>
      <c r="BN69" s="27">
        <f>CNPop!A$48</f>
        <v>5.0000000000000001E-3</v>
      </c>
      <c r="BO69" s="27">
        <f>CNPop!B$48</f>
        <v>6.0000000000000001E-3</v>
      </c>
      <c r="BP69" s="27">
        <f>CNPop!C$48</f>
        <v>6.0000000000000001E-3</v>
      </c>
      <c r="BQ69" s="27">
        <f>CNPop!D$48</f>
        <v>7.0000000000000001E-3</v>
      </c>
      <c r="BR69" s="27">
        <f>CNPop!E$48</f>
        <v>7.0000000000000001E-3</v>
      </c>
      <c r="BS69" s="27">
        <f>CNPop!F$48</f>
        <v>8.0000000000000002E-3</v>
      </c>
      <c r="BT69" s="27">
        <f>CNPop!G$48</f>
        <v>8.9999999999999993E-3</v>
      </c>
      <c r="BU69" s="27">
        <f>CNPop!H$48</f>
        <v>0.01</v>
      </c>
      <c r="BV69" s="27">
        <f>CNPop!I$48</f>
        <v>1.0999999999999999E-2</v>
      </c>
      <c r="BW69" s="27">
        <f>CNPop!J$48</f>
        <v>1.2E-2</v>
      </c>
      <c r="BX69" s="27">
        <f>CNPop!K$48</f>
        <v>1.4E-2</v>
      </c>
      <c r="BY69" s="27">
        <f>CNPop!L$48</f>
        <v>1.6E-2</v>
      </c>
      <c r="BZ69" s="27">
        <f>CNPop!M$48</f>
        <v>1.7000000000000001E-2</v>
      </c>
      <c r="CA69" s="27">
        <f>CNPop!N$48</f>
        <v>1.9E-2</v>
      </c>
      <c r="CB69" s="27">
        <f>CNPop!O$48</f>
        <v>2.1000000000000001E-2</v>
      </c>
      <c r="CC69" s="27">
        <f>CNPop!P$48</f>
        <v>2.3E-2</v>
      </c>
      <c r="CD69" s="27">
        <f>CNPop!Q$48</f>
        <v>2.5999999999999999E-2</v>
      </c>
      <c r="CE69" s="27">
        <f>CNPop!R$48</f>
        <v>2.8000000000000001E-2</v>
      </c>
      <c r="CF69" s="27">
        <f>CNPop!S$48</f>
        <v>0.03</v>
      </c>
      <c r="CG69" s="27">
        <f>CNPop!T$48</f>
        <v>3.3000000000000002E-2</v>
      </c>
      <c r="CH69" s="27">
        <f>CNPop!U$48</f>
        <v>3.5999999999999997E-2</v>
      </c>
      <c r="CI69" s="27">
        <f>CNPop!V$48</f>
        <v>3.9E-2</v>
      </c>
      <c r="CJ69" s="27">
        <f>CNPop!W$48</f>
        <v>4.2000000000000003E-2</v>
      </c>
      <c r="CK69" s="27">
        <f>CNPop!X$48</f>
        <v>4.4999999999999998E-2</v>
      </c>
      <c r="CL69" s="27">
        <f>CNPop!Y$48</f>
        <v>4.9000000000000002E-2</v>
      </c>
      <c r="CM69" s="27">
        <f>CNPop!Z$48</f>
        <v>5.1999999999999998E-2</v>
      </c>
      <c r="CN69" s="27">
        <f>CNPop!AA$48</f>
        <v>5.6000000000000001E-2</v>
      </c>
      <c r="CO69" s="27">
        <f>CNPop!AB$48</f>
        <v>0.06</v>
      </c>
      <c r="CP69" s="27">
        <f>CNPop!AC$48</f>
        <v>6.3E-2</v>
      </c>
      <c r="CQ69" s="27"/>
      <c r="CR69" s="27">
        <f t="shared" ref="CR69:CR100" si="73">IF(ISNUMBER(DU69),DU69,CS69)</f>
        <v>0.10615326344134962</v>
      </c>
      <c r="CS69" s="27">
        <f t="shared" ref="CS69:CS100" si="74">IF(ISNUMBER(DV69),DV69,CT69)</f>
        <v>0.10615326344134962</v>
      </c>
      <c r="CT69" s="27">
        <f t="shared" ref="CT69:CT100" si="75">IF(ISNUMBER(DW69),DW69,CU69)</f>
        <v>0.10615326344134962</v>
      </c>
      <c r="CU69" s="27">
        <f t="shared" ref="CU69:CU100" si="76">IF(ISNUMBER(DX69),DX69,CV69)</f>
        <v>0.10615326344134962</v>
      </c>
      <c r="CV69" s="27">
        <f t="shared" ref="CV69:CV100" si="77">IF(ISNUMBER(DY69),DY69,CW69)</f>
        <v>0.10615326344134962</v>
      </c>
      <c r="CW69" s="27">
        <f t="shared" ref="CW69:CW100" si="78">IF(ISNUMBER(DZ69),DZ69,CX69)</f>
        <v>0.10615326344134962</v>
      </c>
      <c r="CX69" s="27">
        <f t="shared" ref="CX69:CX100" si="79">IF(ISNUMBER(EA69),EA69,CY69)</f>
        <v>0.10615326344134962</v>
      </c>
      <c r="CY69" s="27">
        <f t="shared" ref="CY69:CY100" si="80">IF(ISNUMBER(EB69),EB69,CZ69)</f>
        <v>0.10615326344134962</v>
      </c>
      <c r="CZ69" s="27">
        <f t="shared" ref="CZ69:CZ100" si="81">IF(ISNUMBER(EC69),EC69,DA69)</f>
        <v>0.10615326344134962</v>
      </c>
      <c r="DA69" s="27">
        <f t="shared" ref="DA69:DA100" si="82">IF(ISNUMBER(ED69),ED69,DB69)</f>
        <v>0.10615326344134962</v>
      </c>
      <c r="DB69" s="27">
        <f t="shared" ref="DB69:DB100" si="83">IF(ISNUMBER(EE69),EE69,DC69)</f>
        <v>0.10615326344134962</v>
      </c>
      <c r="DC69" s="27">
        <f t="shared" ref="DC69:DC100" si="84">IF(ISNUMBER(EF69),EF69,DD69)</f>
        <v>0.10615326344134962</v>
      </c>
      <c r="DD69" s="27">
        <f t="shared" ref="DD69:DD100" si="85">IF(ISNUMBER(EG69),EG69,DE69)</f>
        <v>9.1245332512941424E-2</v>
      </c>
      <c r="DE69" s="27">
        <f t="shared" ref="DE69:DE100" si="86">IF(ISNUMBER(EH69),EH69,DF69)</f>
        <v>9.1245332512941424E-2</v>
      </c>
      <c r="DF69" s="27">
        <f t="shared" ref="DF69:DF100" si="87">IF(ISNUMBER(EI69),EI69,DG69)</f>
        <v>9.1245332512941424E-2</v>
      </c>
      <c r="DG69" s="27">
        <f t="shared" ref="DG69:DG100" si="88">IF(ISNUMBER(EJ69),EJ69,DH69)</f>
        <v>9.1245332512941424E-2</v>
      </c>
      <c r="DH69" s="27">
        <f t="shared" ref="DH69:DH100" si="89">IF(ISNUMBER(EK69),EK69,DI69)</f>
        <v>9.1245332512941424E-2</v>
      </c>
      <c r="DI69" s="27">
        <f t="shared" ref="DI69:DI100" si="90">IF(ISNUMBER(EL69),EL69,DJ69)</f>
        <v>9.1245332512941424E-2</v>
      </c>
      <c r="DJ69" s="27">
        <f t="shared" ref="DJ69:DJ100" si="91">IF(ISNUMBER(EM69),EM69,DK69)</f>
        <v>9.1245332512941424E-2</v>
      </c>
      <c r="DK69" s="27">
        <f t="shared" ref="DK69:DK100" si="92">IF(ISNUMBER(EN69),EN69,DL69)</f>
        <v>8.9343102460972698E-2</v>
      </c>
      <c r="DL69" s="27">
        <f t="shared" ref="DL69:DL100" si="93">IF(ISNUMBER(EO69),EO69,DM69)</f>
        <v>8.77052557434536E-2</v>
      </c>
      <c r="DM69" s="27">
        <f t="shared" ref="DM69:DM100" si="94">IF(ISNUMBER(EP69),EP69,DN69)</f>
        <v>8.5913519757375933E-2</v>
      </c>
      <c r="DN69" s="27">
        <f t="shared" ref="DN69:DN100" si="95">IF(ISNUMBER(EQ69),EQ69,DO69)</f>
        <v>8.424337875848209E-2</v>
      </c>
      <c r="DO69" s="27">
        <f t="shared" ref="DO69:DO100" si="96">IF(ISNUMBER(ER69),ER69,DP69)</f>
        <v>8.2405212252752061E-2</v>
      </c>
      <c r="DP69" s="27">
        <f t="shared" ref="DP69:DP100" si="97">IF(ISNUMBER(ES69),ES69,DQ69)</f>
        <v>8.0805198048299554E-2</v>
      </c>
      <c r="DQ69" s="27">
        <f t="shared" ref="DQ69:DQ100" si="98">IF(ISNUMBER(ET69),ET69,DR69)</f>
        <v>7.950031087799507E-2</v>
      </c>
      <c r="DR69" s="27">
        <f t="shared" ref="DR69:DR100" si="99">IF(ISNUMBER(EU69),EU69,DS69)</f>
        <v>7.8547502887100981E-2</v>
      </c>
      <c r="DS69" s="27">
        <f t="shared" ref="DS69:DS100" si="100">IF(ISNUMBER(EV69),EV69,DT69)</f>
        <v>7.8054750882848467E-2</v>
      </c>
      <c r="DT69" s="27">
        <f t="shared" ref="DT69:DT131" si="101">IF(ISNUMBER(EW69),EW69,".")</f>
        <v>7.7819039858013611E-2</v>
      </c>
      <c r="DU69" s="27" t="e">
        <f>IF(ISNA(VLOOKUP(CONCATENATE($B69,".SP.TER.TOTL.IN"),Area_pop_80_09,Seq!B$1,FALSE)),".",VLOOKUP(CONCATENATE($B69,".SP.TER.TOTL.IN"),Area_pop_80_09,Seq!B$1,FALSE)/VLOOKUP(CONCATENATE($B69,".SP.POP.TOTL"),Area_pop_80_09,Seq!B$1,FALSE))</f>
        <v>#VALUE!</v>
      </c>
      <c r="DV69" s="27" t="e">
        <f>IF(ISNA(VLOOKUP(CONCATENATE($B69,".SP.TER.TOTL.IN"),Area_pop_80_09,Seq!C$1,FALSE)),".",VLOOKUP(CONCATENATE($B69,".SP.TER.TOTL.IN"),Area_pop_80_09,Seq!C$1,FALSE)/VLOOKUP(CONCATENATE($B69,".SP.POP.TOTL"),Area_pop_80_09,Seq!C$1,FALSE))</f>
        <v>#VALUE!</v>
      </c>
      <c r="DW69" s="27" t="e">
        <f>IF(ISNA(VLOOKUP(CONCATENATE($B69,".SP.TER.TOTL.IN"),Area_pop_80_09,Seq!D$1,FALSE)),".",VLOOKUP(CONCATENATE($B69,".SP.TER.TOTL.IN"),Area_pop_80_09,Seq!D$1,FALSE)/VLOOKUP(CONCATENATE($B69,".SP.POP.TOTL"),Area_pop_80_09,Seq!D$1,FALSE))</f>
        <v>#VALUE!</v>
      </c>
      <c r="DX69" s="27" t="e">
        <f>IF(ISNA(VLOOKUP(CONCATENATE($B69,".SP.TER.TOTL.IN"),Area_pop_80_09,Seq!E$1,FALSE)),".",VLOOKUP(CONCATENATE($B69,".SP.TER.TOTL.IN"),Area_pop_80_09,Seq!E$1,FALSE)/VLOOKUP(CONCATENATE($B69,".SP.POP.TOTL"),Area_pop_80_09,Seq!E$1,FALSE))</f>
        <v>#VALUE!</v>
      </c>
      <c r="DY69" s="27" t="e">
        <f>IF(ISNA(VLOOKUP(CONCATENATE($B69,".SP.TER.TOTL.IN"),Area_pop_80_09,Seq!F$1,FALSE)),".",VLOOKUP(CONCATENATE($B69,".SP.TER.TOTL.IN"),Area_pop_80_09,Seq!F$1,FALSE)/VLOOKUP(CONCATENATE($B69,".SP.POP.TOTL"),Area_pop_80_09,Seq!F$1,FALSE))</f>
        <v>#VALUE!</v>
      </c>
      <c r="DZ69" s="27" t="e">
        <f>IF(ISNA(VLOOKUP(CONCATENATE($B69,".SP.TER.TOTL.IN"),Area_pop_80_09,Seq!G$1,FALSE)),".",VLOOKUP(CONCATENATE($B69,".SP.TER.TOTL.IN"),Area_pop_80_09,Seq!G$1,FALSE)/VLOOKUP(CONCATENATE($B69,".SP.POP.TOTL"),Area_pop_80_09,Seq!G$1,FALSE))</f>
        <v>#VALUE!</v>
      </c>
      <c r="EA69" s="27" t="e">
        <f>IF(ISNA(VLOOKUP(CONCATENATE($B69,".SP.TER.TOTL.IN"),Area_pop_80_09,Seq!H$1,FALSE)),".",VLOOKUP(CONCATENATE($B69,".SP.TER.TOTL.IN"),Area_pop_80_09,Seq!H$1,FALSE)/VLOOKUP(CONCATENATE($B69,".SP.POP.TOTL"),Area_pop_80_09,Seq!H$1,FALSE))</f>
        <v>#VALUE!</v>
      </c>
      <c r="EB69" s="27" t="e">
        <f>IF(ISNA(VLOOKUP(CONCATENATE($B69,".SP.TER.TOTL.IN"),Area_pop_80_09,Seq!I$1,FALSE)),".",VLOOKUP(CONCATENATE($B69,".SP.TER.TOTL.IN"),Area_pop_80_09,Seq!I$1,FALSE)/VLOOKUP(CONCATENATE($B69,".SP.POP.TOTL"),Area_pop_80_09,Seq!I$1,FALSE))</f>
        <v>#VALUE!</v>
      </c>
      <c r="EC69" s="27" t="e">
        <f>IF(ISNA(VLOOKUP(CONCATENATE($B69,".SP.TER.TOTL.IN"),Area_pop_80_09,Seq!J$1,FALSE)),".",VLOOKUP(CONCATENATE($B69,".SP.TER.TOTL.IN"),Area_pop_80_09,Seq!J$1,FALSE)/VLOOKUP(CONCATENATE($B69,".SP.POP.TOTL"),Area_pop_80_09,Seq!J$1,FALSE))</f>
        <v>#VALUE!</v>
      </c>
      <c r="ED69" s="27" t="e">
        <f>IF(ISNA(VLOOKUP(CONCATENATE($B69,".SP.TER.TOTL.IN"),Area_pop_80_09,Seq!K$1,FALSE)),".",VLOOKUP(CONCATENATE($B69,".SP.TER.TOTL.IN"),Area_pop_80_09,Seq!K$1,FALSE)/VLOOKUP(CONCATENATE($B69,".SP.POP.TOTL"),Area_pop_80_09,Seq!K$1,FALSE))</f>
        <v>#VALUE!</v>
      </c>
      <c r="EE69" s="27" t="e">
        <f>IF(ISNA(VLOOKUP(CONCATENATE($B69,".SP.TER.TOTL.IN"),Area_pop_80_09,Seq!L$1,FALSE)),".",VLOOKUP(CONCATENATE($B69,".SP.TER.TOTL.IN"),Area_pop_80_09,Seq!L$1,FALSE)/VLOOKUP(CONCATENATE($B69,".SP.POP.TOTL"),Area_pop_80_09,Seq!L$1,FALSE))</f>
        <v>#VALUE!</v>
      </c>
      <c r="EF69" s="27">
        <f>IF(ISNA(VLOOKUP(CONCATENATE($B69,".SP.TER.TOTL.IN"),Area_pop_80_09,Seq!M$1,FALSE)),".",VLOOKUP(CONCATENATE($B69,".SP.TER.TOTL.IN"),Area_pop_80_09,Seq!M$1,FALSE)/VLOOKUP(CONCATENATE($B69,".SP.POP.TOTL"),Area_pop_80_09,Seq!M$1,FALSE))</f>
        <v>0.10615326344134962</v>
      </c>
      <c r="EG69" s="27" t="e">
        <f>IF(ISNA(VLOOKUP(CONCATENATE($B69,".SP.TER.TOTL.IN"),Area_pop_80_09,Seq!N$1,FALSE)),".",VLOOKUP(CONCATENATE($B69,".SP.TER.TOTL.IN"),Area_pop_80_09,Seq!N$1,FALSE)/VLOOKUP(CONCATENATE($B69,".SP.POP.TOTL"),Area_pop_80_09,Seq!N$1,FALSE))</f>
        <v>#VALUE!</v>
      </c>
      <c r="EH69" s="27" t="e">
        <f>IF(ISNA(VLOOKUP(CONCATENATE($B69,".SP.TER.TOTL.IN"),Area_pop_80_09,Seq!O$1,FALSE)),".",VLOOKUP(CONCATENATE($B69,".SP.TER.TOTL.IN"),Area_pop_80_09,Seq!O$1,FALSE)/VLOOKUP(CONCATENATE($B69,".SP.POP.TOTL"),Area_pop_80_09,Seq!O$1,FALSE))</f>
        <v>#VALUE!</v>
      </c>
      <c r="EI69" s="27" t="e">
        <f>IF(ISNA(VLOOKUP(CONCATENATE($B69,".SP.TER.TOTL.IN"),Area_pop_80_09,Seq!P$1,FALSE)),".",VLOOKUP(CONCATENATE($B69,".SP.TER.TOTL.IN"),Area_pop_80_09,Seq!P$1,FALSE)/VLOOKUP(CONCATENATE($B69,".SP.POP.TOTL"),Area_pop_80_09,Seq!P$1,FALSE))</f>
        <v>#VALUE!</v>
      </c>
      <c r="EJ69" s="27" t="e">
        <f>IF(ISNA(VLOOKUP(CONCATENATE($B69,".SP.TER.TOTL.IN"),Area_pop_80_09,Seq!Q$1,FALSE)),".",VLOOKUP(CONCATENATE($B69,".SP.TER.TOTL.IN"),Area_pop_80_09,Seq!Q$1,FALSE)/VLOOKUP(CONCATENATE($B69,".SP.POP.TOTL"),Area_pop_80_09,Seq!Q$1,FALSE))</f>
        <v>#VALUE!</v>
      </c>
      <c r="EK69" s="27" t="e">
        <f>IF(ISNA(VLOOKUP(CONCATENATE($B69,".SP.TER.TOTL.IN"),Area_pop_80_09,Seq!R$1,FALSE)),".",VLOOKUP(CONCATENATE($B69,".SP.TER.TOTL.IN"),Area_pop_80_09,Seq!R$1,FALSE)/VLOOKUP(CONCATENATE($B69,".SP.POP.TOTL"),Area_pop_80_09,Seq!R$1,FALSE))</f>
        <v>#VALUE!</v>
      </c>
      <c r="EL69" s="27" t="e">
        <f>IF(ISNA(VLOOKUP(CONCATENATE($B69,".SP.TER.TOTL.IN"),Area_pop_80_09,Seq!S$1,FALSE)),".",VLOOKUP(CONCATENATE($B69,".SP.TER.TOTL.IN"),Area_pop_80_09,Seq!S$1,FALSE)/VLOOKUP(CONCATENATE($B69,".SP.POP.TOTL"),Area_pop_80_09,Seq!S$1,FALSE))</f>
        <v>#VALUE!</v>
      </c>
      <c r="EM69" s="27">
        <f>IF(ISNA(VLOOKUP(CONCATENATE($B69,".SP.TER.TOTL.IN"),Area_pop_80_09,Seq!T$1,FALSE)),".",VLOOKUP(CONCATENATE($B69,".SP.TER.TOTL.IN"),Area_pop_80_09,Seq!T$1,FALSE)/VLOOKUP(CONCATENATE($B69,".SP.POP.TOTL"),Area_pop_80_09,Seq!T$1,FALSE))</f>
        <v>9.1245332512941424E-2</v>
      </c>
      <c r="EN69" s="27">
        <f>IF(ISNA(VLOOKUP(CONCATENATE($B69,".SP.TER.TOTL.IN"),Area_pop_80_09,Seq!U$1,FALSE)),".",VLOOKUP(CONCATENATE($B69,".SP.TER.TOTL.IN"),Area_pop_80_09,Seq!U$1,FALSE)/VLOOKUP(CONCATENATE($B69,".SP.POP.TOTL"),Area_pop_80_09,Seq!U$1,FALSE))</f>
        <v>8.9343102460972698E-2</v>
      </c>
      <c r="EO69" s="27">
        <f>IF(ISNA(VLOOKUP(CONCATENATE($B69,".SP.TER.TOTL.IN"),Area_pop_80_09,Seq!V$1,FALSE)),".",VLOOKUP(CONCATENATE($B69,".SP.TER.TOTL.IN"),Area_pop_80_09,Seq!V$1,FALSE)/VLOOKUP(CONCATENATE($B69,".SP.POP.TOTL"),Area_pop_80_09,Seq!V$1,FALSE))</f>
        <v>8.77052557434536E-2</v>
      </c>
      <c r="EP69" s="27">
        <f>IF(ISNA(VLOOKUP(CONCATENATE($B69,".SP.TER.TOTL.IN"),Area_pop_80_09,Seq!W$1,FALSE)),".",VLOOKUP(CONCATENATE($B69,".SP.TER.TOTL.IN"),Area_pop_80_09,Seq!W$1,FALSE)/VLOOKUP(CONCATENATE($B69,".SP.POP.TOTL"),Area_pop_80_09,Seq!W$1,FALSE))</f>
        <v>8.5913519757375933E-2</v>
      </c>
      <c r="EQ69" s="27">
        <f>IF(ISNA(VLOOKUP(CONCATENATE($B69,".SP.TER.TOTL.IN"),Area_pop_80_09,Seq!X$1,FALSE)),".",VLOOKUP(CONCATENATE($B69,".SP.TER.TOTL.IN"),Area_pop_80_09,Seq!X$1,FALSE)/VLOOKUP(CONCATENATE($B69,".SP.POP.TOTL"),Area_pop_80_09,Seq!X$1,FALSE))</f>
        <v>8.424337875848209E-2</v>
      </c>
      <c r="ER69" s="27">
        <f>IF(ISNA(VLOOKUP(CONCATENATE($B69,".SP.TER.TOTL.IN"),Area_pop_80_09,Seq!Y$1,FALSE)),".",VLOOKUP(CONCATENATE($B69,".SP.TER.TOTL.IN"),Area_pop_80_09,Seq!Y$1,FALSE)/VLOOKUP(CONCATENATE($B69,".SP.POP.TOTL"),Area_pop_80_09,Seq!Y$1,FALSE))</f>
        <v>8.2405212252752061E-2</v>
      </c>
      <c r="ES69" s="27">
        <f>IF(ISNA(VLOOKUP(CONCATENATE($B69,".SP.TER.TOTL.IN"),Area_pop_80_09,Seq!Z$1,FALSE)),".",VLOOKUP(CONCATENATE($B69,".SP.TER.TOTL.IN"),Area_pop_80_09,Seq!Z$1,FALSE)/VLOOKUP(CONCATENATE($B69,".SP.POP.TOTL"),Area_pop_80_09,Seq!Z$1,FALSE))</f>
        <v>8.0805198048299554E-2</v>
      </c>
      <c r="ET69" s="27">
        <f>IF(ISNA(VLOOKUP(CONCATENATE($B69,".SP.TER.TOTL.IN"),Area_pop_80_09,Seq!AA$1,FALSE)),".",VLOOKUP(CONCATENATE($B69,".SP.TER.TOTL.IN"),Area_pop_80_09,Seq!AA$1,FALSE)/VLOOKUP(CONCATENATE($B69,".SP.POP.TOTL"),Area_pop_80_09,Seq!AA$1,FALSE))</f>
        <v>7.950031087799507E-2</v>
      </c>
      <c r="EU69" s="27">
        <f>IF(ISNA(VLOOKUP(CONCATENATE($B69,".SP.TER.TOTL.IN"),Area_pop_80_09,Seq!AB$1,FALSE)),".",VLOOKUP(CONCATENATE($B69,".SP.TER.TOTL.IN"),Area_pop_80_09,Seq!AB$1,FALSE)/VLOOKUP(CONCATENATE($B69,".SP.POP.TOTL"),Area_pop_80_09,Seq!AB$1,FALSE))</f>
        <v>7.8547502887100981E-2</v>
      </c>
      <c r="EV69" s="27">
        <f>IF(ISNA(VLOOKUP(CONCATENATE($B69,".SP.TER.TOTL.IN"),Area_pop_80_09,Seq!AC$1,FALSE)),".",VLOOKUP(CONCATENATE($B69,".SP.TER.TOTL.IN"),Area_pop_80_09,Seq!AC$1,FALSE)/VLOOKUP(CONCATENATE($B69,".SP.POP.TOTL"),Area_pop_80_09,Seq!AC$1,FALSE))</f>
        <v>7.8054750882848467E-2</v>
      </c>
      <c r="EW69" s="27">
        <f>IF(ISNA(VLOOKUP(CONCATENATE($B69,".SP.TER.TOTL.IN"),Area_pop_80_09,Seq!AD$1,FALSE)),".",VLOOKUP(CONCATENATE($B69,".SP.TER.TOTL.IN"),Area_pop_80_09,Seq!AD$1,FALSE)/VLOOKUP(CONCATENATE($B69,".SP.POP.TOTL"),Area_pop_80_09,Seq!AD$1,FALSE))</f>
        <v>7.7819039858013611E-2</v>
      </c>
      <c r="EX69" s="27"/>
      <c r="EY69" s="27"/>
      <c r="EZ69" s="27" t="str">
        <f t="shared" ref="EZ69:EZ100" si="102">IF(ISNUMBER(FC69/FF69),FC69/FF69,".")</f>
        <v>.</v>
      </c>
      <c r="FA69" s="27">
        <f t="shared" ref="FA69:FA100" si="103" xml:space="preserve"> IF(ISNUMBER(FD69/FG69), FD69/FG69,".")</f>
        <v>3.2261116367076632E-2</v>
      </c>
      <c r="FB69" s="27">
        <f t="shared" si="37"/>
        <v>2.5276503888790124E-2</v>
      </c>
      <c r="FC69" s="9" t="str">
        <f>IF(VLOOKUP($B69,EM_80!$B$1:$C$201,2,FALSE)&gt;0,VLOOKUP($B69,EM_80!$B$1:$C$201,2,FALSE),".")</f>
        <v>.</v>
      </c>
      <c r="FD69" s="9">
        <f t="shared" ref="FD69:FD100" si="104">IF(ISNA(VLOOKUP($B69,Area_EM_90_2,2,FALSE)),".",VLOOKUP($B69,Area_EM_90_2,2,FALSE))</f>
        <v>34100</v>
      </c>
      <c r="FE69" s="9">
        <f t="shared" ref="FE69:FE132" si="105" xml:space="preserve"> IF(ISNA(VLOOKUP($B69,Area_EM_00_2,2,FALSE)),".",VLOOKUP($B69,Area_EM_00_2,2,FALSE))</f>
        <v>30000</v>
      </c>
      <c r="FF69">
        <f t="shared" ref="FF69:FF100" si="106">VLOOKUP(CONCATENATE($B69,".SP.POP.TOTL"),Area_pop_80_09,2,FALSE)</f>
        <v>966000</v>
      </c>
      <c r="FG69">
        <f t="shared" ref="FG69:FG100" si="107">VLOOKUP(CONCATENATE($B69,".SP.POP.TOTL"),Area_pop_80_09,12,FALSE)</f>
        <v>1057000</v>
      </c>
      <c r="FH69">
        <f t="shared" ref="FH69:FH100" si="108">VLOOKUP(CONCATENATE($B69,".SP.POP.TOTL"),Area_pop_80_09,22,FALSE)</f>
        <v>1186873</v>
      </c>
      <c r="FJ69" s="9" t="str">
        <f>IF(ISNA(VLOOKUP($B69,Area_EM_90,Seq!C$1,FALSE)),".",VLOOKUP($B69,Area_EM_90,Seq!C$1,FALSE))</f>
        <v>.</v>
      </c>
      <c r="FK69" s="9" t="str">
        <f>IF(ISNA(VLOOKUP($B69,Area_EM_90,Seq!D$1,FALSE)),".",VLOOKUP($B69,Area_EM_90,Seq!D$1,FALSE))</f>
        <v>.</v>
      </c>
      <c r="FL69" s="9" t="str">
        <f>IF(ISNA(VLOOKUP($B69,Area_EM_90,Seq!E$1,FALSE)),".",VLOOKUP($B69,Area_EM_90,Seq!E$1,FALSE))</f>
        <v>.</v>
      </c>
      <c r="FM69" s="9" t="str">
        <f>IF(ISNA(VLOOKUP($B69,Area_EM_90,Seq!F$1,FALSE)),".",VLOOKUP($B69,Area_EM_90,Seq!F$1,FALSE))</f>
        <v>.</v>
      </c>
      <c r="FN69" s="9" t="str">
        <f>IF(ISNA(VLOOKUP($B69,Area_EM_90,Seq!G$1,FALSE)),".",VLOOKUP($B69,Area_EM_90,Seq!G$1,FALSE))</f>
        <v>.</v>
      </c>
      <c r="FO69" s="9" t="str">
        <f>IF(ISNA(VLOOKUP($B69,Area_EM_90,Seq!H$1,FALSE)),".",VLOOKUP($B69,Area_EM_90,Seq!H$1,FALSE))</f>
        <v>.</v>
      </c>
      <c r="FP69" s="9" t="str">
        <f>IF(ISNA(VLOOKUP($B69,Area_EM_90,Seq!I$1,FALSE)),".",VLOOKUP($B69,Area_EM_90,Seq!I$1,FALSE))</f>
        <v>.</v>
      </c>
      <c r="FQ69" s="9" t="str">
        <f>IF(ISNA(VLOOKUP($B69,Area_EM_90,Seq!J$1,FALSE)),".",VLOOKUP($B69,Area_EM_90,Seq!J$1,FALSE))</f>
        <v>.</v>
      </c>
      <c r="FR69" s="9" t="str">
        <f>IF(ISNA(VLOOKUP($B69,Area_EM_00,Seq!C$1,FALSE)),".",VLOOKUP($B69,Area_EM_00,Seq!C$1,FALSE))</f>
        <v>.</v>
      </c>
      <c r="FS69" s="9" t="str">
        <f>IF(ISNA(VLOOKUP($B69,Area_EM_00,Seq!D$1,FALSE)),".",VLOOKUP($B69,Area_EM_00,Seq!D$1,FALSE))</f>
        <v>.</v>
      </c>
      <c r="FT69" s="9" t="str">
        <f>IF(ISNA(VLOOKUP($B69,Area_EM_00,Seq!E$1,FALSE)),".",VLOOKUP($B69,Area_EM_00,Seq!E$1,FALSE))</f>
        <v>.</v>
      </c>
      <c r="FU69" s="9" t="str">
        <f>IF(ISNA(VLOOKUP($B69,Area_EM_00,Seq!F$1,FALSE)),".",VLOOKUP($B69,Area_EM_00,Seq!F$1,FALSE))</f>
        <v>.</v>
      </c>
      <c r="FV69" s="9" t="str">
        <f>IF(ISNA(VLOOKUP($B69,Area_EM_00,Seq!G$1,FALSE)),".",VLOOKUP($B69,Area_EM_00,Seq!G$1,FALSE))</f>
        <v>.</v>
      </c>
      <c r="FW69" s="9" t="str">
        <f>IF(ISNA(VLOOKUP($B69,Area_EM_00,Seq!H$1,FALSE)),".",VLOOKUP($B69,Area_EM_00,Seq!H$1,FALSE))</f>
        <v>.</v>
      </c>
      <c r="FX69" s="9" t="str">
        <f>IF(ISNA(VLOOKUP($B69,Area_EM_00,Seq!I$1,FALSE)),".",VLOOKUP($B69,Area_EM_00,Seq!I$1,FALSE))</f>
        <v>.</v>
      </c>
      <c r="FY69" s="9" t="str">
        <f>IF(ISNA(VLOOKUP($B69,Area_EM_00,Seq!J$1,FALSE)),".",VLOOKUP($B69,Area_EM_00,Seq!J$1,FALSE))</f>
        <v>.</v>
      </c>
      <c r="GA69" s="27"/>
    </row>
    <row r="70" spans="1:183">
      <c r="A70" s="25" t="s">
        <v>2819</v>
      </c>
      <c r="B70" s="26" t="str">
        <f t="shared" si="72"/>
        <v>Morocco</v>
      </c>
      <c r="C70" s="27">
        <f>GDP!C$42/10000</f>
        <v>18294194.281532999</v>
      </c>
      <c r="D70" s="27">
        <f>GDP!D$42/10000</f>
        <v>19245492.3841727</v>
      </c>
      <c r="E70" s="27">
        <f>GDP!E$42/10000</f>
        <v>20996832.1911324</v>
      </c>
      <c r="F70" s="27">
        <f>GDP!F$42/10000</f>
        <v>23285486.8999658</v>
      </c>
      <c r="G70" s="27">
        <f>GDP!G$42/10000</f>
        <v>26824880.9087606</v>
      </c>
      <c r="H70" s="27">
        <f>GDP!H$42/10000</f>
        <v>30446239.831443299</v>
      </c>
      <c r="I70" s="27">
        <f>GDP!I$42/10000</f>
        <v>33125508.936610304</v>
      </c>
      <c r="J70" s="27">
        <f>GDP!J$42/10000</f>
        <v>36968067.973257102</v>
      </c>
      <c r="K70" s="27">
        <f>GDP!K$42/10000</f>
        <v>41145459.654235199</v>
      </c>
      <c r="L70" s="27">
        <f>GDP!L$42/10000</f>
        <v>42832423.5000588</v>
      </c>
      <c r="M70" s="27">
        <f>GDP!M$42/10000</f>
        <v>44460055.593061104</v>
      </c>
      <c r="N70" s="27">
        <f>GDP!N$42/10000</f>
        <v>48550380.707622699</v>
      </c>
      <c r="O70" s="27">
        <f>GDP!O$42/10000</f>
        <v>55444534.768105105</v>
      </c>
      <c r="P70" s="27">
        <f>GDP!P$42/10000</f>
        <v>63206769.635639794</v>
      </c>
      <c r="Q70" s="27">
        <f>GDP!Q$42/10000</f>
        <v>71486856.457908601</v>
      </c>
      <c r="R70" s="27">
        <f>GDP!R$42/10000</f>
        <v>79278923.811820701</v>
      </c>
      <c r="S70" s="27">
        <f>GDP!S$42/10000</f>
        <v>87206816.193002701</v>
      </c>
      <c r="T70" s="27">
        <f>GDP!T$42/10000</f>
        <v>95317050.098951995</v>
      </c>
      <c r="U70" s="27">
        <f>GDP!U$42/10000</f>
        <v>102751780.00667</v>
      </c>
      <c r="V70" s="27">
        <f>GDP!V$42/10000</f>
        <v>110560915.287177</v>
      </c>
      <c r="W70" s="27">
        <f>GDP!W$42/10000</f>
        <v>119848032.17129999</v>
      </c>
      <c r="X70" s="27">
        <f>GDP!X$42/10000</f>
        <v>129795418.841518</v>
      </c>
      <c r="Y70" s="27">
        <f>GDP!Y$42/10000</f>
        <v>141606801.95609599</v>
      </c>
      <c r="Z70" s="27">
        <f>GDP!Z$42/10000</f>
        <v>155767482.15170601</v>
      </c>
      <c r="AA70" s="27">
        <f>GDP!AA$42/10000</f>
        <v>171499997.84902799</v>
      </c>
      <c r="AB70" s="27">
        <f>GDP!AB$42/10000</f>
        <v>189335997.62532699</v>
      </c>
      <c r="AC70" s="27">
        <f>GDP!AC$42/10000</f>
        <v>211298973.34986499</v>
      </c>
      <c r="AD70" s="27">
        <f>GDP!AD$42/10000</f>
        <v>238767839.88534701</v>
      </c>
      <c r="AE70" s="27">
        <f>GDP!AE$42/10000</f>
        <v>260256945.47502899</v>
      </c>
      <c r="AF70" s="27">
        <f>GDP!AF$42/10000</f>
        <v>293754553.91439533</v>
      </c>
      <c r="AG70" s="27"/>
      <c r="AH70" s="27">
        <f>IF(ISNUMBER(VLOOKUP($B70,Area_GDP_80_09,Seq!C$1,FALSE)/10000),VLOOKUP($B70,Area_GDP_80_09,Seq!C$1,FALSE)/10000,".")</f>
        <v>2008626.24007709</v>
      </c>
      <c r="AI70" s="27">
        <f>IF(ISNUMBER(VLOOKUP($B70,Area_GDP_80_09,Seq!D$1,FALSE)/10000),VLOOKUP($B70,Area_GDP_80_09,Seq!D$1,FALSE)/10000,".")</f>
        <v>1953100.9680794999</v>
      </c>
      <c r="AJ70" s="27">
        <f>IF(ISNUMBER(VLOOKUP($B70,Area_GDP_80_09,Seq!E$1,FALSE)/10000),VLOOKUP($B70,Area_GDP_80_09,Seq!E$1,FALSE)/10000,".")</f>
        <v>2140969.4693058701</v>
      </c>
      <c r="AK70" s="27">
        <f>IF(ISNUMBER(VLOOKUP($B70,Area_GDP_80_09,Seq!F$1,FALSE)/10000),VLOOKUP($B70,Area_GDP_80_09,Seq!F$1,FALSE)/10000,".")</f>
        <v>2129032.6609173501</v>
      </c>
      <c r="AL70" s="27">
        <f>IF(ISNUMBER(VLOOKUP($B70,Area_GDP_80_09,Seq!G$1,FALSE)/10000),VLOOKUP($B70,Area_GDP_80_09,Seq!G$1,FALSE)/10000,".")</f>
        <v>2221355.1848471402</v>
      </c>
      <c r="AM70" s="27">
        <f>IF(ISNUMBER(VLOOKUP($B70,Area_GDP_80_09,Seq!H$1,FALSE)/10000),VLOOKUP($B70,Area_GDP_80_09,Seq!H$1,FALSE)/10000,".")</f>
        <v>2361858.7123383498</v>
      </c>
      <c r="AN70" s="27">
        <f>IF(ISNUMBER(VLOOKUP($B70,Area_GDP_80_09,Seq!I$1,FALSE)/10000),VLOOKUP($B70,Area_GDP_80_09,Seq!I$1,FALSE)/10000,".")</f>
        <v>2557876.6675769701</v>
      </c>
      <c r="AO70" s="27">
        <f>IF(ISNUMBER(VLOOKUP($B70,Area_GDP_80_09,Seq!J$1,FALSE)/10000),VLOOKUP($B70,Area_GDP_80_09,Seq!J$1,FALSE)/10000,".")</f>
        <v>2492786.7669182997</v>
      </c>
      <c r="AP70" s="27">
        <f>IF(ISNUMBER(VLOOKUP($B70,Area_GDP_80_09,Seq!K$1,FALSE)/10000),VLOOKUP($B70,Area_GDP_80_09,Seq!K$1,FALSE)/10000,".")</f>
        <v>2752400.8273529299</v>
      </c>
      <c r="AQ70" s="27">
        <f>IF(ISNUMBER(VLOOKUP($B70,Area_GDP_80_09,Seq!L$1,FALSE)/10000),VLOOKUP($B70,Area_GDP_80_09,Seq!L$1,FALSE)/10000,".")</f>
        <v>2817539.5271374299</v>
      </c>
      <c r="AR70" s="27">
        <f>IF(ISNUMBER(VLOOKUP($B70,Area_GDP_80_09,Seq!M$1,FALSE)/10000),VLOOKUP($B70,Area_GDP_80_09,Seq!M$1,FALSE)/10000,".")</f>
        <v>2931211.6686142702</v>
      </c>
      <c r="AS70" s="27">
        <f>IF(ISNUMBER(VLOOKUP($B70,Area_GDP_80_09,Seq!N$1,FALSE)/10000),VLOOKUP($B70,Area_GDP_80_09,Seq!N$1,FALSE)/10000,".")</f>
        <v>3133408.13539444</v>
      </c>
      <c r="AT70" s="27">
        <f>IF(ISNUMBER(VLOOKUP($B70,Area_GDP_80_09,Seq!O$1,FALSE)/10000),VLOOKUP($B70,Area_GDP_80_09,Seq!O$1,FALSE)/10000,".")</f>
        <v>3007102.4424548401</v>
      </c>
      <c r="AU70" s="27">
        <f>IF(ISNUMBER(VLOOKUP($B70,Area_GDP_80_09,Seq!P$1,FALSE)/10000),VLOOKUP($B70,Area_GDP_80_09,Seq!P$1,FALSE)/10000,".")</f>
        <v>2976662.6321922</v>
      </c>
      <c r="AV70" s="27">
        <f>IF(ISNUMBER(VLOOKUP($B70,Area_GDP_80_09,Seq!Q$1,FALSE)/10000),VLOOKUP($B70,Area_GDP_80_09,Seq!Q$1,FALSE)/10000,".")</f>
        <v>3284986.3533846601</v>
      </c>
      <c r="AW70" s="27">
        <f>IF(ISNUMBER(VLOOKUP($B70,Area_GDP_80_09,Seq!R$1,FALSE)/10000),VLOOKUP($B70,Area_GDP_80_09,Seq!R$1,FALSE)/10000,".")</f>
        <v>3068852.3140572603</v>
      </c>
      <c r="AX70" s="27">
        <f>IF(ISNUMBER(VLOOKUP($B70,Area_GDP_80_09,Seq!S$1,FALSE)/10000),VLOOKUP($B70,Area_GDP_80_09,Seq!S$1,FALSE)/10000,".")</f>
        <v>3443770.5756212305</v>
      </c>
      <c r="AY70" s="27">
        <f>IF(ISNUMBER(VLOOKUP($B70,Area_GDP_80_09,Seq!T$1,FALSE)/10000),VLOOKUP($B70,Area_GDP_80_09,Seq!T$1,FALSE)/10000,".")</f>
        <v>3367052.92770423</v>
      </c>
      <c r="AZ70" s="27">
        <f>IF(ISNUMBER(VLOOKUP($B70,Area_GDP_80_09,Seq!U$1,FALSE)/10000),VLOOKUP($B70,Area_GDP_80_09,Seq!U$1,FALSE)/10000,".")</f>
        <v>3624836.87344713</v>
      </c>
      <c r="BA70" s="27">
        <f>IF(ISNUMBER(VLOOKUP($B70,Area_GDP_80_09,Seq!V$1,FALSE)/10000),VLOOKUP($B70,Area_GDP_80_09,Seq!V$1,FALSE)/10000,".")</f>
        <v>3644027.3804582399</v>
      </c>
      <c r="BB70" s="27">
        <f>IF(ISNUMBER(VLOOKUP($B70,Area_GDP_80_09,Seq!W$1,FALSE)/10000),VLOOKUP($B70,Area_GDP_80_09,Seq!W$1,FALSE)/10000,".")</f>
        <v>3702060.9824957605</v>
      </c>
      <c r="BC70" s="27">
        <f>IF(ISNUMBER(VLOOKUP($B70,Area_GDP_80_09,Seq!X$1,FALSE)/10000),VLOOKUP($B70,Area_GDP_80_09,Seq!X$1,FALSE)/10000,".")</f>
        <v>3981638.8504851195</v>
      </c>
      <c r="BD70" s="27">
        <f>IF(ISNUMBER(VLOOKUP($B70,Area_GDP_80_09,Seq!Y$1,FALSE)/10000),VLOOKUP($B70,Area_GDP_80_09,Seq!Y$1,FALSE)/10000,".")</f>
        <v>4113671.4247664595</v>
      </c>
      <c r="BE70" s="27">
        <f>IF(ISNUMBER(VLOOKUP($B70,Area_GDP_80_09,Seq!Z$1,FALSE)/10000),VLOOKUP($B70,Area_GDP_80_09,Seq!Z$1,FALSE)/10000,".")</f>
        <v>4373530.6931684697</v>
      </c>
      <c r="BF70" s="27">
        <f>IF(ISNUMBER(VLOOKUP($B70,Area_GDP_80_09,Seq!AA$1,FALSE)/10000),VLOOKUP($B70,Area_GDP_80_09,Seq!AA$1,FALSE)/10000,".")</f>
        <v>4583541.7944644894</v>
      </c>
      <c r="BG70" s="27">
        <f>IF(ISNUMBER(VLOOKUP($B70,Area_GDP_80_09,Seq!AB$1,FALSE)/10000),VLOOKUP($B70,Area_GDP_80_09,Seq!AB$1,FALSE)/10000,".")</f>
        <v>4720063.1556437602</v>
      </c>
      <c r="BH70" s="27">
        <f>IF(ISNUMBER(VLOOKUP($B70,Area_GDP_80_09,Seq!AC$1,FALSE)/10000),VLOOKUP($B70,Area_GDP_80_09,Seq!AC$1,FALSE)/10000,".")</f>
        <v>5086333.0781555297</v>
      </c>
      <c r="BI70" s="27">
        <f>IF(ISNUMBER(VLOOKUP($B70,Area_GDP_80_09,Seq!AD$1,FALSE)/10000),VLOOKUP($B70,Area_GDP_80_09,Seq!AD$1,FALSE)/10000,".")</f>
        <v>5224429.2868389003</v>
      </c>
      <c r="BJ70" s="27">
        <f>IF(ISNUMBER(VLOOKUP($B70,Area_GDP_80_09,Seq!AE$1,FALSE)/10000),VLOOKUP($B70,Area_GDP_80_09,Seq!AE$1,FALSE)/10000,".")</f>
        <v>5515625.1915052496</v>
      </c>
      <c r="BK70" s="27">
        <f>IF(ISNUMBER(VLOOKUP($B70,Area_GDP_80_09,Seq!AF$1,FALSE)/10000),VLOOKUP($B70,Area_GDP_80_09,Seq!AF$1,FALSE)/10000,".")</f>
        <v>5788781.0765586998</v>
      </c>
      <c r="BL70" s="27"/>
      <c r="BM70" s="27"/>
      <c r="BN70" s="27">
        <f>CNPop!A$48</f>
        <v>5.0000000000000001E-3</v>
      </c>
      <c r="BO70" s="27">
        <f>CNPop!B$48</f>
        <v>6.0000000000000001E-3</v>
      </c>
      <c r="BP70" s="27">
        <f>CNPop!C$48</f>
        <v>6.0000000000000001E-3</v>
      </c>
      <c r="BQ70" s="27">
        <f>CNPop!D$48</f>
        <v>7.0000000000000001E-3</v>
      </c>
      <c r="BR70" s="27">
        <f>CNPop!E$48</f>
        <v>7.0000000000000001E-3</v>
      </c>
      <c r="BS70" s="27">
        <f>CNPop!F$48</f>
        <v>8.0000000000000002E-3</v>
      </c>
      <c r="BT70" s="27">
        <f>CNPop!G$48</f>
        <v>8.9999999999999993E-3</v>
      </c>
      <c r="BU70" s="27">
        <f>CNPop!H$48</f>
        <v>0.01</v>
      </c>
      <c r="BV70" s="27">
        <f>CNPop!I$48</f>
        <v>1.0999999999999999E-2</v>
      </c>
      <c r="BW70" s="27">
        <f>CNPop!J$48</f>
        <v>1.2E-2</v>
      </c>
      <c r="BX70" s="27">
        <f>CNPop!K$48</f>
        <v>1.4E-2</v>
      </c>
      <c r="BY70" s="27">
        <f>CNPop!L$48</f>
        <v>1.6E-2</v>
      </c>
      <c r="BZ70" s="27">
        <f>CNPop!M$48</f>
        <v>1.7000000000000001E-2</v>
      </c>
      <c r="CA70" s="27">
        <f>CNPop!N$48</f>
        <v>1.9E-2</v>
      </c>
      <c r="CB70" s="27">
        <f>CNPop!O$48</f>
        <v>2.1000000000000001E-2</v>
      </c>
      <c r="CC70" s="27">
        <f>CNPop!P$48</f>
        <v>2.3E-2</v>
      </c>
      <c r="CD70" s="27">
        <f>CNPop!Q$48</f>
        <v>2.5999999999999999E-2</v>
      </c>
      <c r="CE70" s="27">
        <f>CNPop!R$48</f>
        <v>2.8000000000000001E-2</v>
      </c>
      <c r="CF70" s="27">
        <f>CNPop!S$48</f>
        <v>0.03</v>
      </c>
      <c r="CG70" s="27">
        <f>CNPop!T$48</f>
        <v>3.3000000000000002E-2</v>
      </c>
      <c r="CH70" s="27">
        <f>CNPop!U$48</f>
        <v>3.5999999999999997E-2</v>
      </c>
      <c r="CI70" s="27">
        <f>CNPop!V$48</f>
        <v>3.9E-2</v>
      </c>
      <c r="CJ70" s="27">
        <f>CNPop!W$48</f>
        <v>4.2000000000000003E-2</v>
      </c>
      <c r="CK70" s="27">
        <f>CNPop!X$48</f>
        <v>4.4999999999999998E-2</v>
      </c>
      <c r="CL70" s="27">
        <f>CNPop!Y$48</f>
        <v>4.9000000000000002E-2</v>
      </c>
      <c r="CM70" s="27">
        <f>CNPop!Z$48</f>
        <v>5.1999999999999998E-2</v>
      </c>
      <c r="CN70" s="27">
        <f>CNPop!AA$48</f>
        <v>5.6000000000000001E-2</v>
      </c>
      <c r="CO70" s="27">
        <f>CNPop!AB$48</f>
        <v>0.06</v>
      </c>
      <c r="CP70" s="27">
        <f>CNPop!AC$48</f>
        <v>6.3E-2</v>
      </c>
      <c r="CQ70" s="27"/>
      <c r="CR70" s="27">
        <f t="shared" si="73"/>
        <v>9.4274215879317558E-2</v>
      </c>
      <c r="CS70" s="27">
        <f t="shared" si="74"/>
        <v>9.4274215879317558E-2</v>
      </c>
      <c r="CT70" s="27">
        <f t="shared" si="75"/>
        <v>9.4274215879317558E-2</v>
      </c>
      <c r="CU70" s="27">
        <f t="shared" si="76"/>
        <v>9.4274215879317558E-2</v>
      </c>
      <c r="CV70" s="27">
        <f t="shared" si="77"/>
        <v>9.4274215879317558E-2</v>
      </c>
      <c r="CW70" s="27">
        <f t="shared" si="78"/>
        <v>9.4274215879317558E-2</v>
      </c>
      <c r="CX70" s="27">
        <f t="shared" si="79"/>
        <v>9.4274215879317558E-2</v>
      </c>
      <c r="CY70" s="27">
        <f t="shared" si="80"/>
        <v>9.4274215879317558E-2</v>
      </c>
      <c r="CZ70" s="27">
        <f t="shared" si="81"/>
        <v>9.4274215879317558E-2</v>
      </c>
      <c r="DA70" s="27">
        <f t="shared" si="82"/>
        <v>9.4274215879317558E-2</v>
      </c>
      <c r="DB70" s="27">
        <f t="shared" si="83"/>
        <v>9.4274215879317558E-2</v>
      </c>
      <c r="DC70" s="27">
        <f t="shared" si="84"/>
        <v>9.4274215879317558E-2</v>
      </c>
      <c r="DD70" s="27">
        <f t="shared" si="85"/>
        <v>9.7865182545558663E-2</v>
      </c>
      <c r="DE70" s="27">
        <f t="shared" si="86"/>
        <v>9.7865182545558663E-2</v>
      </c>
      <c r="DF70" s="27">
        <f t="shared" si="87"/>
        <v>9.7865182545558663E-2</v>
      </c>
      <c r="DG70" s="27">
        <f t="shared" si="88"/>
        <v>9.7865182545558663E-2</v>
      </c>
      <c r="DH70" s="27">
        <f t="shared" si="89"/>
        <v>9.7865182545558663E-2</v>
      </c>
      <c r="DI70" s="27">
        <f t="shared" si="90"/>
        <v>9.7865182545558663E-2</v>
      </c>
      <c r="DJ70" s="27">
        <f t="shared" si="91"/>
        <v>9.7865182545558663E-2</v>
      </c>
      <c r="DK70" s="27">
        <f t="shared" si="92"/>
        <v>0.10167585036172114</v>
      </c>
      <c r="DL70" s="27">
        <f t="shared" si="93"/>
        <v>0.10236692086599716</v>
      </c>
      <c r="DM70" s="27">
        <f t="shared" si="94"/>
        <v>0.10311863652721152</v>
      </c>
      <c r="DN70" s="27">
        <f t="shared" si="95"/>
        <v>0.10394255669481503</v>
      </c>
      <c r="DO70" s="27">
        <f t="shared" si="96"/>
        <v>0.10476752500446249</v>
      </c>
      <c r="DP70" s="27">
        <f t="shared" si="97"/>
        <v>0.10541258430801569</v>
      </c>
      <c r="DQ70" s="27">
        <f t="shared" si="98"/>
        <v>0.10566499265403947</v>
      </c>
      <c r="DR70" s="27">
        <f t="shared" si="99"/>
        <v>0.10539435570078486</v>
      </c>
      <c r="DS70" s="27">
        <f t="shared" si="100"/>
        <v>0.10456968288890363</v>
      </c>
      <c r="DT70" s="27">
        <f t="shared" si="101"/>
        <v>0.10326807109217552</v>
      </c>
      <c r="DU70" s="27" t="e">
        <f>IF(ISNA(VLOOKUP(CONCATENATE($B70,".SP.TER.TOTL.IN"),Area_pop_80_09,Seq!B$1,FALSE)),".",VLOOKUP(CONCATENATE($B70,".SP.TER.TOTL.IN"),Area_pop_80_09,Seq!B$1,FALSE)/VLOOKUP(CONCATENATE($B70,".SP.POP.TOTL"),Area_pop_80_09,Seq!B$1,FALSE))</f>
        <v>#VALUE!</v>
      </c>
      <c r="DV70" s="27" t="e">
        <f>IF(ISNA(VLOOKUP(CONCATENATE($B70,".SP.TER.TOTL.IN"),Area_pop_80_09,Seq!C$1,FALSE)),".",VLOOKUP(CONCATENATE($B70,".SP.TER.TOTL.IN"),Area_pop_80_09,Seq!C$1,FALSE)/VLOOKUP(CONCATENATE($B70,".SP.POP.TOTL"),Area_pop_80_09,Seq!C$1,FALSE))</f>
        <v>#VALUE!</v>
      </c>
      <c r="DW70" s="27" t="e">
        <f>IF(ISNA(VLOOKUP(CONCATENATE($B70,".SP.TER.TOTL.IN"),Area_pop_80_09,Seq!D$1,FALSE)),".",VLOOKUP(CONCATENATE($B70,".SP.TER.TOTL.IN"),Area_pop_80_09,Seq!D$1,FALSE)/VLOOKUP(CONCATENATE($B70,".SP.POP.TOTL"),Area_pop_80_09,Seq!D$1,FALSE))</f>
        <v>#VALUE!</v>
      </c>
      <c r="DX70" s="27" t="e">
        <f>IF(ISNA(VLOOKUP(CONCATENATE($B70,".SP.TER.TOTL.IN"),Area_pop_80_09,Seq!E$1,FALSE)),".",VLOOKUP(CONCATENATE($B70,".SP.TER.TOTL.IN"),Area_pop_80_09,Seq!E$1,FALSE)/VLOOKUP(CONCATENATE($B70,".SP.POP.TOTL"),Area_pop_80_09,Seq!E$1,FALSE))</f>
        <v>#VALUE!</v>
      </c>
      <c r="DY70" s="27" t="e">
        <f>IF(ISNA(VLOOKUP(CONCATENATE($B70,".SP.TER.TOTL.IN"),Area_pop_80_09,Seq!F$1,FALSE)),".",VLOOKUP(CONCATENATE($B70,".SP.TER.TOTL.IN"),Area_pop_80_09,Seq!F$1,FALSE)/VLOOKUP(CONCATENATE($B70,".SP.POP.TOTL"),Area_pop_80_09,Seq!F$1,FALSE))</f>
        <v>#VALUE!</v>
      </c>
      <c r="DZ70" s="27" t="e">
        <f>IF(ISNA(VLOOKUP(CONCATENATE($B70,".SP.TER.TOTL.IN"),Area_pop_80_09,Seq!G$1,FALSE)),".",VLOOKUP(CONCATENATE($B70,".SP.TER.TOTL.IN"),Area_pop_80_09,Seq!G$1,FALSE)/VLOOKUP(CONCATENATE($B70,".SP.POP.TOTL"),Area_pop_80_09,Seq!G$1,FALSE))</f>
        <v>#VALUE!</v>
      </c>
      <c r="EA70" s="27" t="e">
        <f>IF(ISNA(VLOOKUP(CONCATENATE($B70,".SP.TER.TOTL.IN"),Area_pop_80_09,Seq!H$1,FALSE)),".",VLOOKUP(CONCATENATE($B70,".SP.TER.TOTL.IN"),Area_pop_80_09,Seq!H$1,FALSE)/VLOOKUP(CONCATENATE($B70,".SP.POP.TOTL"),Area_pop_80_09,Seq!H$1,FALSE))</f>
        <v>#VALUE!</v>
      </c>
      <c r="EB70" s="27" t="e">
        <f>IF(ISNA(VLOOKUP(CONCATENATE($B70,".SP.TER.TOTL.IN"),Area_pop_80_09,Seq!I$1,FALSE)),".",VLOOKUP(CONCATENATE($B70,".SP.TER.TOTL.IN"),Area_pop_80_09,Seq!I$1,FALSE)/VLOOKUP(CONCATENATE($B70,".SP.POP.TOTL"),Area_pop_80_09,Seq!I$1,FALSE))</f>
        <v>#VALUE!</v>
      </c>
      <c r="EC70" s="27" t="e">
        <f>IF(ISNA(VLOOKUP(CONCATENATE($B70,".SP.TER.TOTL.IN"),Area_pop_80_09,Seq!J$1,FALSE)),".",VLOOKUP(CONCATENATE($B70,".SP.TER.TOTL.IN"),Area_pop_80_09,Seq!J$1,FALSE)/VLOOKUP(CONCATENATE($B70,".SP.POP.TOTL"),Area_pop_80_09,Seq!J$1,FALSE))</f>
        <v>#VALUE!</v>
      </c>
      <c r="ED70" s="27" t="e">
        <f>IF(ISNA(VLOOKUP(CONCATENATE($B70,".SP.TER.TOTL.IN"),Area_pop_80_09,Seq!K$1,FALSE)),".",VLOOKUP(CONCATENATE($B70,".SP.TER.TOTL.IN"),Area_pop_80_09,Seq!K$1,FALSE)/VLOOKUP(CONCATENATE($B70,".SP.POP.TOTL"),Area_pop_80_09,Seq!K$1,FALSE))</f>
        <v>#VALUE!</v>
      </c>
      <c r="EE70" s="27" t="e">
        <f>IF(ISNA(VLOOKUP(CONCATENATE($B70,".SP.TER.TOTL.IN"),Area_pop_80_09,Seq!L$1,FALSE)),".",VLOOKUP(CONCATENATE($B70,".SP.TER.TOTL.IN"),Area_pop_80_09,Seq!L$1,FALSE)/VLOOKUP(CONCATENATE($B70,".SP.POP.TOTL"),Area_pop_80_09,Seq!L$1,FALSE))</f>
        <v>#VALUE!</v>
      </c>
      <c r="EF70" s="27">
        <f>IF(ISNA(VLOOKUP(CONCATENATE($B70,".SP.TER.TOTL.IN"),Area_pop_80_09,Seq!M$1,FALSE)),".",VLOOKUP(CONCATENATE($B70,".SP.TER.TOTL.IN"),Area_pop_80_09,Seq!M$1,FALSE)/VLOOKUP(CONCATENATE($B70,".SP.POP.TOTL"),Area_pop_80_09,Seq!M$1,FALSE))</f>
        <v>9.4274215879317558E-2</v>
      </c>
      <c r="EG70" s="27" t="e">
        <f>IF(ISNA(VLOOKUP(CONCATENATE($B70,".SP.TER.TOTL.IN"),Area_pop_80_09,Seq!N$1,FALSE)),".",VLOOKUP(CONCATENATE($B70,".SP.TER.TOTL.IN"),Area_pop_80_09,Seq!N$1,FALSE)/VLOOKUP(CONCATENATE($B70,".SP.POP.TOTL"),Area_pop_80_09,Seq!N$1,FALSE))</f>
        <v>#VALUE!</v>
      </c>
      <c r="EH70" s="27" t="e">
        <f>IF(ISNA(VLOOKUP(CONCATENATE($B70,".SP.TER.TOTL.IN"),Area_pop_80_09,Seq!O$1,FALSE)),".",VLOOKUP(CONCATENATE($B70,".SP.TER.TOTL.IN"),Area_pop_80_09,Seq!O$1,FALSE)/VLOOKUP(CONCATENATE($B70,".SP.POP.TOTL"),Area_pop_80_09,Seq!O$1,FALSE))</f>
        <v>#VALUE!</v>
      </c>
      <c r="EI70" s="27" t="e">
        <f>IF(ISNA(VLOOKUP(CONCATENATE($B70,".SP.TER.TOTL.IN"),Area_pop_80_09,Seq!P$1,FALSE)),".",VLOOKUP(CONCATENATE($B70,".SP.TER.TOTL.IN"),Area_pop_80_09,Seq!P$1,FALSE)/VLOOKUP(CONCATENATE($B70,".SP.POP.TOTL"),Area_pop_80_09,Seq!P$1,FALSE))</f>
        <v>#VALUE!</v>
      </c>
      <c r="EJ70" s="27" t="e">
        <f>IF(ISNA(VLOOKUP(CONCATENATE($B70,".SP.TER.TOTL.IN"),Area_pop_80_09,Seq!Q$1,FALSE)),".",VLOOKUP(CONCATENATE($B70,".SP.TER.TOTL.IN"),Area_pop_80_09,Seq!Q$1,FALSE)/VLOOKUP(CONCATENATE($B70,".SP.POP.TOTL"),Area_pop_80_09,Seq!Q$1,FALSE))</f>
        <v>#VALUE!</v>
      </c>
      <c r="EK70" s="27" t="e">
        <f>IF(ISNA(VLOOKUP(CONCATENATE($B70,".SP.TER.TOTL.IN"),Area_pop_80_09,Seq!R$1,FALSE)),".",VLOOKUP(CONCATENATE($B70,".SP.TER.TOTL.IN"),Area_pop_80_09,Seq!R$1,FALSE)/VLOOKUP(CONCATENATE($B70,".SP.POP.TOTL"),Area_pop_80_09,Seq!R$1,FALSE))</f>
        <v>#VALUE!</v>
      </c>
      <c r="EL70" s="27" t="e">
        <f>IF(ISNA(VLOOKUP(CONCATENATE($B70,".SP.TER.TOTL.IN"),Area_pop_80_09,Seq!S$1,FALSE)),".",VLOOKUP(CONCATENATE($B70,".SP.TER.TOTL.IN"),Area_pop_80_09,Seq!S$1,FALSE)/VLOOKUP(CONCATENATE($B70,".SP.POP.TOTL"),Area_pop_80_09,Seq!S$1,FALSE))</f>
        <v>#VALUE!</v>
      </c>
      <c r="EM70" s="27">
        <f>IF(ISNA(VLOOKUP(CONCATENATE($B70,".SP.TER.TOTL.IN"),Area_pop_80_09,Seq!T$1,FALSE)),".",VLOOKUP(CONCATENATE($B70,".SP.TER.TOTL.IN"),Area_pop_80_09,Seq!T$1,FALSE)/VLOOKUP(CONCATENATE($B70,".SP.POP.TOTL"),Area_pop_80_09,Seq!T$1,FALSE))</f>
        <v>9.7865182545558663E-2</v>
      </c>
      <c r="EN70" s="27">
        <f>IF(ISNA(VLOOKUP(CONCATENATE($B70,".SP.TER.TOTL.IN"),Area_pop_80_09,Seq!U$1,FALSE)),".",VLOOKUP(CONCATENATE($B70,".SP.TER.TOTL.IN"),Area_pop_80_09,Seq!U$1,FALSE)/VLOOKUP(CONCATENATE($B70,".SP.POP.TOTL"),Area_pop_80_09,Seq!U$1,FALSE))</f>
        <v>0.10167585036172114</v>
      </c>
      <c r="EO70" s="27">
        <f>IF(ISNA(VLOOKUP(CONCATENATE($B70,".SP.TER.TOTL.IN"),Area_pop_80_09,Seq!V$1,FALSE)),".",VLOOKUP(CONCATENATE($B70,".SP.TER.TOTL.IN"),Area_pop_80_09,Seq!V$1,FALSE)/VLOOKUP(CONCATENATE($B70,".SP.POP.TOTL"),Area_pop_80_09,Seq!V$1,FALSE))</f>
        <v>0.10236692086599716</v>
      </c>
      <c r="EP70" s="27">
        <f>IF(ISNA(VLOOKUP(CONCATENATE($B70,".SP.TER.TOTL.IN"),Area_pop_80_09,Seq!W$1,FALSE)),".",VLOOKUP(CONCATENATE($B70,".SP.TER.TOTL.IN"),Area_pop_80_09,Seq!W$1,FALSE)/VLOOKUP(CONCATENATE($B70,".SP.POP.TOTL"),Area_pop_80_09,Seq!W$1,FALSE))</f>
        <v>0.10311863652721152</v>
      </c>
      <c r="EQ70" s="27">
        <f>IF(ISNA(VLOOKUP(CONCATENATE($B70,".SP.TER.TOTL.IN"),Area_pop_80_09,Seq!X$1,FALSE)),".",VLOOKUP(CONCATENATE($B70,".SP.TER.TOTL.IN"),Area_pop_80_09,Seq!X$1,FALSE)/VLOOKUP(CONCATENATE($B70,".SP.POP.TOTL"),Area_pop_80_09,Seq!X$1,FALSE))</f>
        <v>0.10394255669481503</v>
      </c>
      <c r="ER70" s="27">
        <f>IF(ISNA(VLOOKUP(CONCATENATE($B70,".SP.TER.TOTL.IN"),Area_pop_80_09,Seq!Y$1,FALSE)),".",VLOOKUP(CONCATENATE($B70,".SP.TER.TOTL.IN"),Area_pop_80_09,Seq!Y$1,FALSE)/VLOOKUP(CONCATENATE($B70,".SP.POP.TOTL"),Area_pop_80_09,Seq!Y$1,FALSE))</f>
        <v>0.10476752500446249</v>
      </c>
      <c r="ES70" s="27">
        <f>IF(ISNA(VLOOKUP(CONCATENATE($B70,".SP.TER.TOTL.IN"),Area_pop_80_09,Seq!Z$1,FALSE)),".",VLOOKUP(CONCATENATE($B70,".SP.TER.TOTL.IN"),Area_pop_80_09,Seq!Z$1,FALSE)/VLOOKUP(CONCATENATE($B70,".SP.POP.TOTL"),Area_pop_80_09,Seq!Z$1,FALSE))</f>
        <v>0.10541258430801569</v>
      </c>
      <c r="ET70" s="27">
        <f>IF(ISNA(VLOOKUP(CONCATENATE($B70,".SP.TER.TOTL.IN"),Area_pop_80_09,Seq!AA$1,FALSE)),".",VLOOKUP(CONCATENATE($B70,".SP.TER.TOTL.IN"),Area_pop_80_09,Seq!AA$1,FALSE)/VLOOKUP(CONCATENATE($B70,".SP.POP.TOTL"),Area_pop_80_09,Seq!AA$1,FALSE))</f>
        <v>0.10566499265403947</v>
      </c>
      <c r="EU70" s="27">
        <f>IF(ISNA(VLOOKUP(CONCATENATE($B70,".SP.TER.TOTL.IN"),Area_pop_80_09,Seq!AB$1,FALSE)),".",VLOOKUP(CONCATENATE($B70,".SP.TER.TOTL.IN"),Area_pop_80_09,Seq!AB$1,FALSE)/VLOOKUP(CONCATENATE($B70,".SP.POP.TOTL"),Area_pop_80_09,Seq!AB$1,FALSE))</f>
        <v>0.10539435570078486</v>
      </c>
      <c r="EV70" s="27">
        <f>IF(ISNA(VLOOKUP(CONCATENATE($B70,".SP.TER.TOTL.IN"),Area_pop_80_09,Seq!AC$1,FALSE)),".",VLOOKUP(CONCATENATE($B70,".SP.TER.TOTL.IN"),Area_pop_80_09,Seq!AC$1,FALSE)/VLOOKUP(CONCATENATE($B70,".SP.POP.TOTL"),Area_pop_80_09,Seq!AC$1,FALSE))</f>
        <v>0.10456968288890363</v>
      </c>
      <c r="EW70" s="27">
        <f>IF(ISNA(VLOOKUP(CONCATENATE($B70,".SP.TER.TOTL.IN"),Area_pop_80_09,Seq!AD$1,FALSE)),".",VLOOKUP(CONCATENATE($B70,".SP.TER.TOTL.IN"),Area_pop_80_09,Seq!AD$1,FALSE)/VLOOKUP(CONCATENATE($B70,".SP.POP.TOTL"),Area_pop_80_09,Seq!AD$1,FALSE))</f>
        <v>0.10326807109217552</v>
      </c>
      <c r="EX70" s="27"/>
      <c r="EY70" s="27"/>
      <c r="EZ70" s="27" t="str">
        <f t="shared" si="102"/>
        <v>.</v>
      </c>
      <c r="FA70" s="27" t="str">
        <f t="shared" si="103"/>
        <v>.</v>
      </c>
      <c r="FB70" s="27" t="str">
        <f t="shared" ref="FB70:FB133" si="109">IF(ISNUMBER(FE70/FH70),FE70/FH70,".")</f>
        <v>.</v>
      </c>
      <c r="FC70" s="9" t="str">
        <f>IF(VLOOKUP($B70,EM_80!$B$1:$C$201,2,FALSE)&gt;0,VLOOKUP($B70,EM_80!$B$1:$C$201,2,FALSE),".")</f>
        <v>.</v>
      </c>
      <c r="FD70" s="9" t="str">
        <f t="shared" si="104"/>
        <v>.</v>
      </c>
      <c r="FE70" s="9" t="str">
        <f t="shared" si="105"/>
        <v>.</v>
      </c>
      <c r="FF70">
        <f t="shared" si="106"/>
        <v>19566920</v>
      </c>
      <c r="FG70">
        <f t="shared" si="107"/>
        <v>24807743</v>
      </c>
      <c r="FH70">
        <f t="shared" si="108"/>
        <v>28827115</v>
      </c>
      <c r="FJ70" s="9" t="str">
        <f>IF(ISNA(VLOOKUP($B70,Area_EM_90,Seq!C$1,FALSE)),".",VLOOKUP($B70,Area_EM_90,Seq!C$1,FALSE))</f>
        <v>.</v>
      </c>
      <c r="FK70" s="9" t="str">
        <f>IF(ISNA(VLOOKUP($B70,Area_EM_90,Seq!D$1,FALSE)),".",VLOOKUP($B70,Area_EM_90,Seq!D$1,FALSE))</f>
        <v>.</v>
      </c>
      <c r="FL70" s="9" t="str">
        <f>IF(ISNA(VLOOKUP($B70,Area_EM_90,Seq!E$1,FALSE)),".",VLOOKUP($B70,Area_EM_90,Seq!E$1,FALSE))</f>
        <v>.</v>
      </c>
      <c r="FM70" s="9" t="str">
        <f>IF(ISNA(VLOOKUP($B70,Area_EM_90,Seq!F$1,FALSE)),".",VLOOKUP($B70,Area_EM_90,Seq!F$1,FALSE))</f>
        <v>.</v>
      </c>
      <c r="FN70" s="9" t="str">
        <f>IF(ISNA(VLOOKUP($B70,Area_EM_90,Seq!G$1,FALSE)),".",VLOOKUP($B70,Area_EM_90,Seq!G$1,FALSE))</f>
        <v>.</v>
      </c>
      <c r="FO70" s="9" t="str">
        <f>IF(ISNA(VLOOKUP($B70,Area_EM_90,Seq!H$1,FALSE)),".",VLOOKUP($B70,Area_EM_90,Seq!H$1,FALSE))</f>
        <v>.</v>
      </c>
      <c r="FP70" s="9" t="str">
        <f>IF(ISNA(VLOOKUP($B70,Area_EM_90,Seq!I$1,FALSE)),".",VLOOKUP($B70,Area_EM_90,Seq!I$1,FALSE))</f>
        <v>.</v>
      </c>
      <c r="FQ70" s="9" t="str">
        <f>IF(ISNA(VLOOKUP($B70,Area_EM_90,Seq!J$1,FALSE)),".",VLOOKUP($B70,Area_EM_90,Seq!J$1,FALSE))</f>
        <v>.</v>
      </c>
      <c r="FR70" s="9" t="str">
        <f>IF(ISNA(VLOOKUP($B70,Area_EM_00,Seq!C$1,FALSE)),".",VLOOKUP($B70,Area_EM_00,Seq!C$1,FALSE))</f>
        <v>.</v>
      </c>
      <c r="FS70" s="9" t="str">
        <f>IF(ISNA(VLOOKUP($B70,Area_EM_00,Seq!D$1,FALSE)),".",VLOOKUP($B70,Area_EM_00,Seq!D$1,FALSE))</f>
        <v>.</v>
      </c>
      <c r="FT70" s="9" t="str">
        <f>IF(ISNA(VLOOKUP($B70,Area_EM_00,Seq!E$1,FALSE)),".",VLOOKUP($B70,Area_EM_00,Seq!E$1,FALSE))</f>
        <v>.</v>
      </c>
      <c r="FU70" s="9" t="str">
        <f>IF(ISNA(VLOOKUP($B70,Area_EM_00,Seq!F$1,FALSE)),".",VLOOKUP($B70,Area_EM_00,Seq!F$1,FALSE))</f>
        <v>.</v>
      </c>
      <c r="FV70" s="9" t="str">
        <f>IF(ISNA(VLOOKUP($B70,Area_EM_00,Seq!G$1,FALSE)),".",VLOOKUP($B70,Area_EM_00,Seq!G$1,FALSE))</f>
        <v>.</v>
      </c>
      <c r="FW70" s="9" t="str">
        <f>IF(ISNA(VLOOKUP($B70,Area_EM_00,Seq!H$1,FALSE)),".",VLOOKUP($B70,Area_EM_00,Seq!H$1,FALSE))</f>
        <v>.</v>
      </c>
      <c r="FX70" s="9" t="str">
        <f>IF(ISNA(VLOOKUP($B70,Area_EM_00,Seq!I$1,FALSE)),".",VLOOKUP($B70,Area_EM_00,Seq!I$1,FALSE))</f>
        <v>.</v>
      </c>
      <c r="FY70" s="9" t="str">
        <f>IF(ISNA(VLOOKUP($B70,Area_EM_00,Seq!J$1,FALSE)),".",VLOOKUP($B70,Area_EM_00,Seq!J$1,FALSE))</f>
        <v>.</v>
      </c>
      <c r="GA70" s="27"/>
    </row>
    <row r="71" spans="1:183">
      <c r="A71" s="25" t="s">
        <v>3948</v>
      </c>
      <c r="B71" s="26" t="str">
        <f t="shared" si="72"/>
        <v>Mozambique</v>
      </c>
      <c r="C71" s="27">
        <f>GDP!C$42/10000</f>
        <v>18294194.281532999</v>
      </c>
      <c r="D71" s="27">
        <f>GDP!D$42/10000</f>
        <v>19245492.3841727</v>
      </c>
      <c r="E71" s="27">
        <f>GDP!E$42/10000</f>
        <v>20996832.1911324</v>
      </c>
      <c r="F71" s="27">
        <f>GDP!F$42/10000</f>
        <v>23285486.8999658</v>
      </c>
      <c r="G71" s="27">
        <f>GDP!G$42/10000</f>
        <v>26824880.9087606</v>
      </c>
      <c r="H71" s="27">
        <f>GDP!H$42/10000</f>
        <v>30446239.831443299</v>
      </c>
      <c r="I71" s="27">
        <f>GDP!I$42/10000</f>
        <v>33125508.936610304</v>
      </c>
      <c r="J71" s="27">
        <f>GDP!J$42/10000</f>
        <v>36968067.973257102</v>
      </c>
      <c r="K71" s="27">
        <f>GDP!K$42/10000</f>
        <v>41145459.654235199</v>
      </c>
      <c r="L71" s="27">
        <f>GDP!L$42/10000</f>
        <v>42832423.5000588</v>
      </c>
      <c r="M71" s="27">
        <f>GDP!M$42/10000</f>
        <v>44460055.593061104</v>
      </c>
      <c r="N71" s="27">
        <f>GDP!N$42/10000</f>
        <v>48550380.707622699</v>
      </c>
      <c r="O71" s="27">
        <f>GDP!O$42/10000</f>
        <v>55444534.768105105</v>
      </c>
      <c r="P71" s="27">
        <f>GDP!P$42/10000</f>
        <v>63206769.635639794</v>
      </c>
      <c r="Q71" s="27">
        <f>GDP!Q$42/10000</f>
        <v>71486856.457908601</v>
      </c>
      <c r="R71" s="27">
        <f>GDP!R$42/10000</f>
        <v>79278923.811820701</v>
      </c>
      <c r="S71" s="27">
        <f>GDP!S$42/10000</f>
        <v>87206816.193002701</v>
      </c>
      <c r="T71" s="27">
        <f>GDP!T$42/10000</f>
        <v>95317050.098951995</v>
      </c>
      <c r="U71" s="27">
        <f>GDP!U$42/10000</f>
        <v>102751780.00667</v>
      </c>
      <c r="V71" s="27">
        <f>GDP!V$42/10000</f>
        <v>110560915.287177</v>
      </c>
      <c r="W71" s="27">
        <f>GDP!W$42/10000</f>
        <v>119848032.17129999</v>
      </c>
      <c r="X71" s="27">
        <f>GDP!X$42/10000</f>
        <v>129795418.841518</v>
      </c>
      <c r="Y71" s="27">
        <f>GDP!Y$42/10000</f>
        <v>141606801.95609599</v>
      </c>
      <c r="Z71" s="27">
        <f>GDP!Z$42/10000</f>
        <v>155767482.15170601</v>
      </c>
      <c r="AA71" s="27">
        <f>GDP!AA$42/10000</f>
        <v>171499997.84902799</v>
      </c>
      <c r="AB71" s="27">
        <f>GDP!AB$42/10000</f>
        <v>189335997.62532699</v>
      </c>
      <c r="AC71" s="27">
        <f>GDP!AC$42/10000</f>
        <v>211298973.34986499</v>
      </c>
      <c r="AD71" s="27">
        <f>GDP!AD$42/10000</f>
        <v>238767839.88534701</v>
      </c>
      <c r="AE71" s="27">
        <f>GDP!AE$42/10000</f>
        <v>260256945.47502899</v>
      </c>
      <c r="AF71" s="27">
        <f>GDP!AF$42/10000</f>
        <v>293754553.91439533</v>
      </c>
      <c r="AG71" s="27"/>
      <c r="AH71" s="27">
        <f>IF(ISNUMBER(VLOOKUP($B71,Area_GDP_80_09,Seq!C$1,FALSE)/10000),VLOOKUP($B71,Area_GDP_80_09,Seq!C$1,FALSE)/10000,".")</f>
        <v>246215.24265806598</v>
      </c>
      <c r="AI71" s="27">
        <f>IF(ISNUMBER(VLOOKUP($B71,Area_GDP_80_09,Seq!D$1,FALSE)/10000),VLOOKUP($B71,Area_GDP_80_09,Seq!D$1,FALSE)/10000,".")</f>
        <v>258526.011962419</v>
      </c>
      <c r="AJ71" s="27">
        <f>IF(ISNUMBER(VLOOKUP($B71,Area_GDP_80_09,Seq!E$1,FALSE)/10000),VLOOKUP($B71,Area_GDP_80_09,Seq!E$1,FALSE)/10000,".")</f>
        <v>240687.718456559</v>
      </c>
      <c r="AK71" s="27">
        <f>IF(ISNUMBER(VLOOKUP($B71,Area_GDP_80_09,Seq!F$1,FALSE)/10000),VLOOKUP($B71,Area_GDP_80_09,Seq!F$1,FALSE)/10000,".")</f>
        <v>202899.741810979</v>
      </c>
      <c r="AL71" s="27">
        <f>IF(ISNUMBER(VLOOKUP($B71,Area_GDP_80_09,Seq!G$1,FALSE)/10000),VLOOKUP($B71,Area_GDP_80_09,Seq!G$1,FALSE)/10000,".")</f>
        <v>189711.25873669502</v>
      </c>
      <c r="AM71" s="27">
        <f>IF(ISNUMBER(VLOOKUP($B71,Area_GDP_80_09,Seq!H$1,FALSE)/10000),VLOOKUP($B71,Area_GDP_80_09,Seq!H$1,FALSE)/10000,".")</f>
        <v>191608.36544347199</v>
      </c>
      <c r="AN71" s="27">
        <f>IF(ISNUMBER(VLOOKUP($B71,Area_GDP_80_09,Seq!I$1,FALSE)/10000),VLOOKUP($B71,Area_GDP_80_09,Seq!I$1,FALSE)/10000,".")</f>
        <v>187201.380310123</v>
      </c>
      <c r="AO71" s="27">
        <f>IF(ISNUMBER(VLOOKUP($B71,Area_GDP_80_09,Seq!J$1,FALSE)/10000),VLOOKUP($B71,Area_GDP_80_09,Seq!J$1,FALSE)/10000,".")</f>
        <v>214719.983932856</v>
      </c>
      <c r="AP71" s="27">
        <f>IF(ISNUMBER(VLOOKUP($B71,Area_GDP_80_09,Seq!K$1,FALSE)/10000),VLOOKUP($B71,Area_GDP_80_09,Seq!K$1,FALSE)/10000,".")</f>
        <v>232327.01251794799</v>
      </c>
      <c r="AQ71" s="27">
        <f>IF(ISNUMBER(VLOOKUP($B71,Area_GDP_80_09,Seq!L$1,FALSE)/10000),VLOOKUP($B71,Area_GDP_80_09,Seq!L$1,FALSE)/10000,".")</f>
        <v>247428.27908878998</v>
      </c>
      <c r="AR71" s="27">
        <f>IF(ISNUMBER(VLOOKUP($B71,Area_GDP_80_09,Seq!M$1,FALSE)/10000),VLOOKUP($B71,Area_GDP_80_09,Seq!M$1,FALSE)/10000,".")</f>
        <v>249902.544094482</v>
      </c>
      <c r="AS71" s="27">
        <f>IF(ISNUMBER(VLOOKUP($B71,Area_GDP_80_09,Seq!N$1,FALSE)/10000),VLOOKUP($B71,Area_GDP_80_09,Seq!N$1,FALSE)/10000,".")</f>
        <v>262147.76634550397</v>
      </c>
      <c r="AT71" s="27">
        <f>IF(ISNUMBER(VLOOKUP($B71,Area_GDP_80_09,Seq!O$1,FALSE)/10000),VLOOKUP($B71,Area_GDP_80_09,Seq!O$1,FALSE)/10000,".")</f>
        <v>248765.85281216999</v>
      </c>
      <c r="AU71" s="27">
        <f>IF(ISNUMBER(VLOOKUP($B71,Area_GDP_80_09,Seq!P$1,FALSE)/10000),VLOOKUP($B71,Area_GDP_80_09,Seq!P$1,FALSE)/10000,".")</f>
        <v>270295.75128380698</v>
      </c>
      <c r="AV71" s="27">
        <f>IF(ISNUMBER(VLOOKUP($B71,Area_GDP_80_09,Seq!Q$1,FALSE)/10000),VLOOKUP($B71,Area_GDP_80_09,Seq!Q$1,FALSE)/10000,".")</f>
        <v>288582.58343897702</v>
      </c>
      <c r="AW71" s="27">
        <f>IF(ISNUMBER(VLOOKUP($B71,Area_GDP_80_09,Seq!R$1,FALSE)/10000),VLOOKUP($B71,Area_GDP_80_09,Seq!R$1,FALSE)/10000,".")</f>
        <v>296376.57033172599</v>
      </c>
      <c r="AX71" s="27">
        <f>IF(ISNUMBER(VLOOKUP($B71,Area_GDP_80_09,Seq!S$1,FALSE)/10000),VLOOKUP($B71,Area_GDP_80_09,Seq!S$1,FALSE)/10000,".")</f>
        <v>318308.43653627398</v>
      </c>
      <c r="AY71" s="27">
        <f>IF(ISNUMBER(VLOOKUP($B71,Area_GDP_80_09,Seq!T$1,FALSE)/10000),VLOOKUP($B71,Area_GDP_80_09,Seq!T$1,FALSE)/10000,".")</f>
        <v>350898.638339406</v>
      </c>
      <c r="AZ71" s="27">
        <f>IF(ISNUMBER(VLOOKUP($B71,Area_GDP_80_09,Seq!U$1,FALSE)/10000),VLOOKUP($B71,Area_GDP_80_09,Seq!U$1,FALSE)/10000,".")</f>
        <v>388733.027375412</v>
      </c>
      <c r="BA71" s="27">
        <f>IF(ISNUMBER(VLOOKUP($B71,Area_GDP_80_09,Seq!V$1,FALSE)/10000),VLOOKUP($B71,Area_GDP_80_09,Seq!V$1,FALSE)/10000,".")</f>
        <v>420289.49421688198</v>
      </c>
      <c r="BB71" s="27">
        <f>IF(ISNUMBER(VLOOKUP($B71,Area_GDP_80_09,Seq!W$1,FALSE)/10000),VLOOKUP($B71,Area_GDP_80_09,Seq!W$1,FALSE)/10000,".")</f>
        <v>424874.77694626898</v>
      </c>
      <c r="BC71" s="27">
        <f>IF(ISNUMBER(VLOOKUP($B71,Area_GDP_80_09,Seq!X$1,FALSE)/10000),VLOOKUP($B71,Area_GDP_80_09,Seq!X$1,FALSE)/10000,".")</f>
        <v>475430.30843978596</v>
      </c>
      <c r="BD71" s="27">
        <f>IF(ISNUMBER(VLOOKUP($B71,Area_GDP_80_09,Seq!Y$1,FALSE)/10000),VLOOKUP($B71,Area_GDP_80_09,Seq!Y$1,FALSE)/10000,".")</f>
        <v>517348.80046499794</v>
      </c>
      <c r="BE71" s="27">
        <f>IF(ISNUMBER(VLOOKUP($B71,Area_GDP_80_09,Seq!Z$1,FALSE)/10000),VLOOKUP($B71,Area_GDP_80_09,Seq!Z$1,FALSE)/10000,".")</f>
        <v>548512.49613355403</v>
      </c>
      <c r="BF71" s="27">
        <f>IF(ISNUMBER(VLOOKUP($B71,Area_GDP_80_09,Seq!AA$1,FALSE)/10000),VLOOKUP($B71,Area_GDP_80_09,Seq!AA$1,FALSE)/10000,".")</f>
        <v>591755.87283098302</v>
      </c>
      <c r="BG71" s="27">
        <f>IF(ISNUMBER(VLOOKUP($B71,Area_GDP_80_09,Seq!AB$1,FALSE)/10000),VLOOKUP($B71,Area_GDP_80_09,Seq!AB$1,FALSE)/10000,".")</f>
        <v>641390.81367776205</v>
      </c>
      <c r="BH71" s="27">
        <f>IF(ISNUMBER(VLOOKUP($B71,Area_GDP_80_09,Seq!AC$1,FALSE)/10000),VLOOKUP($B71,Area_GDP_80_09,Seq!AC$1,FALSE)/10000,".")</f>
        <v>697080.507644061</v>
      </c>
      <c r="BI71" s="27">
        <f>IF(ISNUMBER(VLOOKUP($B71,Area_GDP_80_09,Seq!AD$1,FALSE)/10000),VLOOKUP($B71,Area_GDP_80_09,Seq!AD$1,FALSE)/10000,".")</f>
        <v>748323.10357543896</v>
      </c>
      <c r="BJ71" s="27">
        <f>IF(ISNUMBER(VLOOKUP($B71,Area_GDP_80_09,Seq!AE$1,FALSE)/10000),VLOOKUP($B71,Area_GDP_80_09,Seq!AE$1,FALSE)/10000,".")</f>
        <v>799102.973807603</v>
      </c>
      <c r="BK71" s="27">
        <f>IF(ISNUMBER(VLOOKUP($B71,Area_GDP_80_09,Seq!AF$1,FALSE)/10000),VLOOKUP($B71,Area_GDP_80_09,Seq!AF$1,FALSE)/10000,".")</f>
        <v>848798.62431933417</v>
      </c>
      <c r="BL71" s="27"/>
      <c r="BM71" s="27"/>
      <c r="BN71" s="27">
        <f>CNPop!A$48</f>
        <v>5.0000000000000001E-3</v>
      </c>
      <c r="BO71" s="27">
        <f>CNPop!B$48</f>
        <v>6.0000000000000001E-3</v>
      </c>
      <c r="BP71" s="27">
        <f>CNPop!C$48</f>
        <v>6.0000000000000001E-3</v>
      </c>
      <c r="BQ71" s="27">
        <f>CNPop!D$48</f>
        <v>7.0000000000000001E-3</v>
      </c>
      <c r="BR71" s="27">
        <f>CNPop!E$48</f>
        <v>7.0000000000000001E-3</v>
      </c>
      <c r="BS71" s="27">
        <f>CNPop!F$48</f>
        <v>8.0000000000000002E-3</v>
      </c>
      <c r="BT71" s="27">
        <f>CNPop!G$48</f>
        <v>8.9999999999999993E-3</v>
      </c>
      <c r="BU71" s="27">
        <f>CNPop!H$48</f>
        <v>0.01</v>
      </c>
      <c r="BV71" s="27">
        <f>CNPop!I$48</f>
        <v>1.0999999999999999E-2</v>
      </c>
      <c r="BW71" s="27">
        <f>CNPop!J$48</f>
        <v>1.2E-2</v>
      </c>
      <c r="BX71" s="27">
        <f>CNPop!K$48</f>
        <v>1.4E-2</v>
      </c>
      <c r="BY71" s="27">
        <f>CNPop!L$48</f>
        <v>1.6E-2</v>
      </c>
      <c r="BZ71" s="27">
        <f>CNPop!M$48</f>
        <v>1.7000000000000001E-2</v>
      </c>
      <c r="CA71" s="27">
        <f>CNPop!N$48</f>
        <v>1.9E-2</v>
      </c>
      <c r="CB71" s="27">
        <f>CNPop!O$48</f>
        <v>2.1000000000000001E-2</v>
      </c>
      <c r="CC71" s="27">
        <f>CNPop!P$48</f>
        <v>2.3E-2</v>
      </c>
      <c r="CD71" s="27">
        <f>CNPop!Q$48</f>
        <v>2.5999999999999999E-2</v>
      </c>
      <c r="CE71" s="27">
        <f>CNPop!R$48</f>
        <v>2.8000000000000001E-2</v>
      </c>
      <c r="CF71" s="27">
        <f>CNPop!S$48</f>
        <v>0.03</v>
      </c>
      <c r="CG71" s="27">
        <f>CNPop!T$48</f>
        <v>3.3000000000000002E-2</v>
      </c>
      <c r="CH71" s="27">
        <f>CNPop!U$48</f>
        <v>3.5999999999999997E-2</v>
      </c>
      <c r="CI71" s="27">
        <f>CNPop!V$48</f>
        <v>3.9E-2</v>
      </c>
      <c r="CJ71" s="27">
        <f>CNPop!W$48</f>
        <v>4.2000000000000003E-2</v>
      </c>
      <c r="CK71" s="27">
        <f>CNPop!X$48</f>
        <v>4.4999999999999998E-2</v>
      </c>
      <c r="CL71" s="27">
        <f>CNPop!Y$48</f>
        <v>4.9000000000000002E-2</v>
      </c>
      <c r="CM71" s="27">
        <f>CNPop!Z$48</f>
        <v>5.1999999999999998E-2</v>
      </c>
      <c r="CN71" s="27">
        <f>CNPop!AA$48</f>
        <v>5.6000000000000001E-2</v>
      </c>
      <c r="CO71" s="27">
        <f>CNPop!AB$48</f>
        <v>0.06</v>
      </c>
      <c r="CP71" s="27">
        <f>CNPop!AC$48</f>
        <v>6.3E-2</v>
      </c>
      <c r="CQ71" s="27"/>
      <c r="CR71" s="27">
        <f t="shared" si="73"/>
        <v>8.9979038179505741E-2</v>
      </c>
      <c r="CS71" s="27">
        <f t="shared" si="74"/>
        <v>8.9979038179505741E-2</v>
      </c>
      <c r="CT71" s="27">
        <f t="shared" si="75"/>
        <v>8.9979038179505741E-2</v>
      </c>
      <c r="CU71" s="27">
        <f t="shared" si="76"/>
        <v>8.9979038179505741E-2</v>
      </c>
      <c r="CV71" s="27">
        <f t="shared" si="77"/>
        <v>8.9979038179505741E-2</v>
      </c>
      <c r="CW71" s="27">
        <f t="shared" si="78"/>
        <v>8.9979038179505741E-2</v>
      </c>
      <c r="CX71" s="27">
        <f t="shared" si="79"/>
        <v>8.9979038179505741E-2</v>
      </c>
      <c r="CY71" s="27">
        <f t="shared" si="80"/>
        <v>8.9979038179505741E-2</v>
      </c>
      <c r="CZ71" s="27">
        <f t="shared" si="81"/>
        <v>8.9979038179505741E-2</v>
      </c>
      <c r="DA71" s="27">
        <f t="shared" si="82"/>
        <v>8.9979038179505741E-2</v>
      </c>
      <c r="DB71" s="27">
        <f t="shared" si="83"/>
        <v>8.9979038179505741E-2</v>
      </c>
      <c r="DC71" s="27">
        <f t="shared" si="84"/>
        <v>8.9979038179505741E-2</v>
      </c>
      <c r="DD71" s="27">
        <f t="shared" si="85"/>
        <v>9.6162680700888598E-2</v>
      </c>
      <c r="DE71" s="27">
        <f t="shared" si="86"/>
        <v>9.6162680700888598E-2</v>
      </c>
      <c r="DF71" s="27">
        <f t="shared" si="87"/>
        <v>9.6162680700888598E-2</v>
      </c>
      <c r="DG71" s="27">
        <f t="shared" si="88"/>
        <v>9.6162680700888598E-2</v>
      </c>
      <c r="DH71" s="27">
        <f t="shared" si="89"/>
        <v>9.6162680700888598E-2</v>
      </c>
      <c r="DI71" s="27">
        <f t="shared" si="90"/>
        <v>9.6162680700888598E-2</v>
      </c>
      <c r="DJ71" s="27">
        <f t="shared" si="91"/>
        <v>9.6162680700888598E-2</v>
      </c>
      <c r="DK71" s="27">
        <f t="shared" si="92"/>
        <v>9.5978029404341275E-2</v>
      </c>
      <c r="DL71" s="27">
        <f t="shared" si="93"/>
        <v>9.5583810092803506E-2</v>
      </c>
      <c r="DM71" s="27">
        <f t="shared" si="94"/>
        <v>9.5116694495333123E-2</v>
      </c>
      <c r="DN71" s="27">
        <f t="shared" si="95"/>
        <v>9.4633210216379327E-2</v>
      </c>
      <c r="DO71" s="27">
        <f t="shared" si="96"/>
        <v>9.4132082049464438E-2</v>
      </c>
      <c r="DP71" s="27">
        <f t="shared" si="97"/>
        <v>9.3696742736924202E-2</v>
      </c>
      <c r="DQ71" s="27">
        <f t="shared" si="98"/>
        <v>9.339707221415143E-2</v>
      </c>
      <c r="DR71" s="27">
        <f t="shared" si="99"/>
        <v>9.3264109910775148E-2</v>
      </c>
      <c r="DS71" s="27">
        <f t="shared" si="100"/>
        <v>9.3312095707227302E-2</v>
      </c>
      <c r="DT71" s="27">
        <f t="shared" si="101"/>
        <v>9.3528645752471357E-2</v>
      </c>
      <c r="DU71" s="27" t="e">
        <f>IF(ISNA(VLOOKUP(CONCATENATE($B71,".SP.TER.TOTL.IN"),Area_pop_80_09,Seq!B$1,FALSE)),".",VLOOKUP(CONCATENATE($B71,".SP.TER.TOTL.IN"),Area_pop_80_09,Seq!B$1,FALSE)/VLOOKUP(CONCATENATE($B71,".SP.POP.TOTL"),Area_pop_80_09,Seq!B$1,FALSE))</f>
        <v>#VALUE!</v>
      </c>
      <c r="DV71" s="27" t="e">
        <f>IF(ISNA(VLOOKUP(CONCATENATE($B71,".SP.TER.TOTL.IN"),Area_pop_80_09,Seq!C$1,FALSE)),".",VLOOKUP(CONCATENATE($B71,".SP.TER.TOTL.IN"),Area_pop_80_09,Seq!C$1,FALSE)/VLOOKUP(CONCATENATE($B71,".SP.POP.TOTL"),Area_pop_80_09,Seq!C$1,FALSE))</f>
        <v>#VALUE!</v>
      </c>
      <c r="DW71" s="27" t="e">
        <f>IF(ISNA(VLOOKUP(CONCATENATE($B71,".SP.TER.TOTL.IN"),Area_pop_80_09,Seq!D$1,FALSE)),".",VLOOKUP(CONCATENATE($B71,".SP.TER.TOTL.IN"),Area_pop_80_09,Seq!D$1,FALSE)/VLOOKUP(CONCATENATE($B71,".SP.POP.TOTL"),Area_pop_80_09,Seq!D$1,FALSE))</f>
        <v>#VALUE!</v>
      </c>
      <c r="DX71" s="27" t="e">
        <f>IF(ISNA(VLOOKUP(CONCATENATE($B71,".SP.TER.TOTL.IN"),Area_pop_80_09,Seq!E$1,FALSE)),".",VLOOKUP(CONCATENATE($B71,".SP.TER.TOTL.IN"),Area_pop_80_09,Seq!E$1,FALSE)/VLOOKUP(CONCATENATE($B71,".SP.POP.TOTL"),Area_pop_80_09,Seq!E$1,FALSE))</f>
        <v>#VALUE!</v>
      </c>
      <c r="DY71" s="27" t="e">
        <f>IF(ISNA(VLOOKUP(CONCATENATE($B71,".SP.TER.TOTL.IN"),Area_pop_80_09,Seq!F$1,FALSE)),".",VLOOKUP(CONCATENATE($B71,".SP.TER.TOTL.IN"),Area_pop_80_09,Seq!F$1,FALSE)/VLOOKUP(CONCATENATE($B71,".SP.POP.TOTL"),Area_pop_80_09,Seq!F$1,FALSE))</f>
        <v>#VALUE!</v>
      </c>
      <c r="DZ71" s="27" t="e">
        <f>IF(ISNA(VLOOKUP(CONCATENATE($B71,".SP.TER.TOTL.IN"),Area_pop_80_09,Seq!G$1,FALSE)),".",VLOOKUP(CONCATENATE($B71,".SP.TER.TOTL.IN"),Area_pop_80_09,Seq!G$1,FALSE)/VLOOKUP(CONCATENATE($B71,".SP.POP.TOTL"),Area_pop_80_09,Seq!G$1,FALSE))</f>
        <v>#VALUE!</v>
      </c>
      <c r="EA71" s="27" t="e">
        <f>IF(ISNA(VLOOKUP(CONCATENATE($B71,".SP.TER.TOTL.IN"),Area_pop_80_09,Seq!H$1,FALSE)),".",VLOOKUP(CONCATENATE($B71,".SP.TER.TOTL.IN"),Area_pop_80_09,Seq!H$1,FALSE)/VLOOKUP(CONCATENATE($B71,".SP.POP.TOTL"),Area_pop_80_09,Seq!H$1,FALSE))</f>
        <v>#VALUE!</v>
      </c>
      <c r="EB71" s="27" t="e">
        <f>IF(ISNA(VLOOKUP(CONCATENATE($B71,".SP.TER.TOTL.IN"),Area_pop_80_09,Seq!I$1,FALSE)),".",VLOOKUP(CONCATENATE($B71,".SP.TER.TOTL.IN"),Area_pop_80_09,Seq!I$1,FALSE)/VLOOKUP(CONCATENATE($B71,".SP.POP.TOTL"),Area_pop_80_09,Seq!I$1,FALSE))</f>
        <v>#VALUE!</v>
      </c>
      <c r="EC71" s="27" t="e">
        <f>IF(ISNA(VLOOKUP(CONCATENATE($B71,".SP.TER.TOTL.IN"),Area_pop_80_09,Seq!J$1,FALSE)),".",VLOOKUP(CONCATENATE($B71,".SP.TER.TOTL.IN"),Area_pop_80_09,Seq!J$1,FALSE)/VLOOKUP(CONCATENATE($B71,".SP.POP.TOTL"),Area_pop_80_09,Seq!J$1,FALSE))</f>
        <v>#VALUE!</v>
      </c>
      <c r="ED71" s="27" t="e">
        <f>IF(ISNA(VLOOKUP(CONCATENATE($B71,".SP.TER.TOTL.IN"),Area_pop_80_09,Seq!K$1,FALSE)),".",VLOOKUP(CONCATENATE($B71,".SP.TER.TOTL.IN"),Area_pop_80_09,Seq!K$1,FALSE)/VLOOKUP(CONCATENATE($B71,".SP.POP.TOTL"),Area_pop_80_09,Seq!K$1,FALSE))</f>
        <v>#VALUE!</v>
      </c>
      <c r="EE71" s="27" t="e">
        <f>IF(ISNA(VLOOKUP(CONCATENATE($B71,".SP.TER.TOTL.IN"),Area_pop_80_09,Seq!L$1,FALSE)),".",VLOOKUP(CONCATENATE($B71,".SP.TER.TOTL.IN"),Area_pop_80_09,Seq!L$1,FALSE)/VLOOKUP(CONCATENATE($B71,".SP.POP.TOTL"),Area_pop_80_09,Seq!L$1,FALSE))</f>
        <v>#VALUE!</v>
      </c>
      <c r="EF71" s="27">
        <f>IF(ISNA(VLOOKUP(CONCATENATE($B71,".SP.TER.TOTL.IN"),Area_pop_80_09,Seq!M$1,FALSE)),".",VLOOKUP(CONCATENATE($B71,".SP.TER.TOTL.IN"),Area_pop_80_09,Seq!M$1,FALSE)/VLOOKUP(CONCATENATE($B71,".SP.POP.TOTL"),Area_pop_80_09,Seq!M$1,FALSE))</f>
        <v>8.9979038179505741E-2</v>
      </c>
      <c r="EG71" s="27" t="e">
        <f>IF(ISNA(VLOOKUP(CONCATENATE($B71,".SP.TER.TOTL.IN"),Area_pop_80_09,Seq!N$1,FALSE)),".",VLOOKUP(CONCATENATE($B71,".SP.TER.TOTL.IN"),Area_pop_80_09,Seq!N$1,FALSE)/VLOOKUP(CONCATENATE($B71,".SP.POP.TOTL"),Area_pop_80_09,Seq!N$1,FALSE))</f>
        <v>#VALUE!</v>
      </c>
      <c r="EH71" s="27" t="e">
        <f>IF(ISNA(VLOOKUP(CONCATENATE($B71,".SP.TER.TOTL.IN"),Area_pop_80_09,Seq!O$1,FALSE)),".",VLOOKUP(CONCATENATE($B71,".SP.TER.TOTL.IN"),Area_pop_80_09,Seq!O$1,FALSE)/VLOOKUP(CONCATENATE($B71,".SP.POP.TOTL"),Area_pop_80_09,Seq!O$1,FALSE))</f>
        <v>#VALUE!</v>
      </c>
      <c r="EI71" s="27" t="e">
        <f>IF(ISNA(VLOOKUP(CONCATENATE($B71,".SP.TER.TOTL.IN"),Area_pop_80_09,Seq!P$1,FALSE)),".",VLOOKUP(CONCATENATE($B71,".SP.TER.TOTL.IN"),Area_pop_80_09,Seq!P$1,FALSE)/VLOOKUP(CONCATENATE($B71,".SP.POP.TOTL"),Area_pop_80_09,Seq!P$1,FALSE))</f>
        <v>#VALUE!</v>
      </c>
      <c r="EJ71" s="27" t="e">
        <f>IF(ISNA(VLOOKUP(CONCATENATE($B71,".SP.TER.TOTL.IN"),Area_pop_80_09,Seq!Q$1,FALSE)),".",VLOOKUP(CONCATENATE($B71,".SP.TER.TOTL.IN"),Area_pop_80_09,Seq!Q$1,FALSE)/VLOOKUP(CONCATENATE($B71,".SP.POP.TOTL"),Area_pop_80_09,Seq!Q$1,FALSE))</f>
        <v>#VALUE!</v>
      </c>
      <c r="EK71" s="27" t="e">
        <f>IF(ISNA(VLOOKUP(CONCATENATE($B71,".SP.TER.TOTL.IN"),Area_pop_80_09,Seq!R$1,FALSE)),".",VLOOKUP(CONCATENATE($B71,".SP.TER.TOTL.IN"),Area_pop_80_09,Seq!R$1,FALSE)/VLOOKUP(CONCATENATE($B71,".SP.POP.TOTL"),Area_pop_80_09,Seq!R$1,FALSE))</f>
        <v>#VALUE!</v>
      </c>
      <c r="EL71" s="27" t="e">
        <f>IF(ISNA(VLOOKUP(CONCATENATE($B71,".SP.TER.TOTL.IN"),Area_pop_80_09,Seq!S$1,FALSE)),".",VLOOKUP(CONCATENATE($B71,".SP.TER.TOTL.IN"),Area_pop_80_09,Seq!S$1,FALSE)/VLOOKUP(CONCATENATE($B71,".SP.POP.TOTL"),Area_pop_80_09,Seq!S$1,FALSE))</f>
        <v>#VALUE!</v>
      </c>
      <c r="EM71" s="27">
        <f>IF(ISNA(VLOOKUP(CONCATENATE($B71,".SP.TER.TOTL.IN"),Area_pop_80_09,Seq!T$1,FALSE)),".",VLOOKUP(CONCATENATE($B71,".SP.TER.TOTL.IN"),Area_pop_80_09,Seq!T$1,FALSE)/VLOOKUP(CONCATENATE($B71,".SP.POP.TOTL"),Area_pop_80_09,Seq!T$1,FALSE))</f>
        <v>9.6162680700888598E-2</v>
      </c>
      <c r="EN71" s="27">
        <f>IF(ISNA(VLOOKUP(CONCATENATE($B71,".SP.TER.TOTL.IN"),Area_pop_80_09,Seq!U$1,FALSE)),".",VLOOKUP(CONCATENATE($B71,".SP.TER.TOTL.IN"),Area_pop_80_09,Seq!U$1,FALSE)/VLOOKUP(CONCATENATE($B71,".SP.POP.TOTL"),Area_pop_80_09,Seq!U$1,FALSE))</f>
        <v>9.5978029404341275E-2</v>
      </c>
      <c r="EO71" s="27">
        <f>IF(ISNA(VLOOKUP(CONCATENATE($B71,".SP.TER.TOTL.IN"),Area_pop_80_09,Seq!V$1,FALSE)),".",VLOOKUP(CONCATENATE($B71,".SP.TER.TOTL.IN"),Area_pop_80_09,Seq!V$1,FALSE)/VLOOKUP(CONCATENATE($B71,".SP.POP.TOTL"),Area_pop_80_09,Seq!V$1,FALSE))</f>
        <v>9.5583810092803506E-2</v>
      </c>
      <c r="EP71" s="27">
        <f>IF(ISNA(VLOOKUP(CONCATENATE($B71,".SP.TER.TOTL.IN"),Area_pop_80_09,Seq!W$1,FALSE)),".",VLOOKUP(CONCATENATE($B71,".SP.TER.TOTL.IN"),Area_pop_80_09,Seq!W$1,FALSE)/VLOOKUP(CONCATENATE($B71,".SP.POP.TOTL"),Area_pop_80_09,Seq!W$1,FALSE))</f>
        <v>9.5116694495333123E-2</v>
      </c>
      <c r="EQ71" s="27">
        <f>IF(ISNA(VLOOKUP(CONCATENATE($B71,".SP.TER.TOTL.IN"),Area_pop_80_09,Seq!X$1,FALSE)),".",VLOOKUP(CONCATENATE($B71,".SP.TER.TOTL.IN"),Area_pop_80_09,Seq!X$1,FALSE)/VLOOKUP(CONCATENATE($B71,".SP.POP.TOTL"),Area_pop_80_09,Seq!X$1,FALSE))</f>
        <v>9.4633210216379327E-2</v>
      </c>
      <c r="ER71" s="27">
        <f>IF(ISNA(VLOOKUP(CONCATENATE($B71,".SP.TER.TOTL.IN"),Area_pop_80_09,Seq!Y$1,FALSE)),".",VLOOKUP(CONCATENATE($B71,".SP.TER.TOTL.IN"),Area_pop_80_09,Seq!Y$1,FALSE)/VLOOKUP(CONCATENATE($B71,".SP.POP.TOTL"),Area_pop_80_09,Seq!Y$1,FALSE))</f>
        <v>9.4132082049464438E-2</v>
      </c>
      <c r="ES71" s="27">
        <f>IF(ISNA(VLOOKUP(CONCATENATE($B71,".SP.TER.TOTL.IN"),Area_pop_80_09,Seq!Z$1,FALSE)),".",VLOOKUP(CONCATENATE($B71,".SP.TER.TOTL.IN"),Area_pop_80_09,Seq!Z$1,FALSE)/VLOOKUP(CONCATENATE($B71,".SP.POP.TOTL"),Area_pop_80_09,Seq!Z$1,FALSE))</f>
        <v>9.3696742736924202E-2</v>
      </c>
      <c r="ET71" s="27">
        <f>IF(ISNA(VLOOKUP(CONCATENATE($B71,".SP.TER.TOTL.IN"),Area_pop_80_09,Seq!AA$1,FALSE)),".",VLOOKUP(CONCATENATE($B71,".SP.TER.TOTL.IN"),Area_pop_80_09,Seq!AA$1,FALSE)/VLOOKUP(CONCATENATE($B71,".SP.POP.TOTL"),Area_pop_80_09,Seq!AA$1,FALSE))</f>
        <v>9.339707221415143E-2</v>
      </c>
      <c r="EU71" s="27">
        <f>IF(ISNA(VLOOKUP(CONCATENATE($B71,".SP.TER.TOTL.IN"),Area_pop_80_09,Seq!AB$1,FALSE)),".",VLOOKUP(CONCATENATE($B71,".SP.TER.TOTL.IN"),Area_pop_80_09,Seq!AB$1,FALSE)/VLOOKUP(CONCATENATE($B71,".SP.POP.TOTL"),Area_pop_80_09,Seq!AB$1,FALSE))</f>
        <v>9.3264109910775148E-2</v>
      </c>
      <c r="EV71" s="27">
        <f>IF(ISNA(VLOOKUP(CONCATENATE($B71,".SP.TER.TOTL.IN"),Area_pop_80_09,Seq!AC$1,FALSE)),".",VLOOKUP(CONCATENATE($B71,".SP.TER.TOTL.IN"),Area_pop_80_09,Seq!AC$1,FALSE)/VLOOKUP(CONCATENATE($B71,".SP.POP.TOTL"),Area_pop_80_09,Seq!AC$1,FALSE))</f>
        <v>9.3312095707227302E-2</v>
      </c>
      <c r="EW71" s="27">
        <f>IF(ISNA(VLOOKUP(CONCATENATE($B71,".SP.TER.TOTL.IN"),Area_pop_80_09,Seq!AD$1,FALSE)),".",VLOOKUP(CONCATENATE($B71,".SP.TER.TOTL.IN"),Area_pop_80_09,Seq!AD$1,FALSE)/VLOOKUP(CONCATENATE($B71,".SP.POP.TOTL"),Area_pop_80_09,Seq!AD$1,FALSE))</f>
        <v>9.3528645752471357E-2</v>
      </c>
      <c r="EX71" s="27"/>
      <c r="EY71" s="27"/>
      <c r="EZ71" s="27" t="str">
        <f t="shared" si="102"/>
        <v>.</v>
      </c>
      <c r="FA71" s="27" t="str">
        <f t="shared" si="103"/>
        <v>.</v>
      </c>
      <c r="FB71" s="27" t="str">
        <f t="shared" si="109"/>
        <v>.</v>
      </c>
      <c r="FC71" s="9" t="str">
        <f>IF(VLOOKUP($B71,EM_80!$B$1:$C$201,2,FALSE)&gt;0,VLOOKUP($B71,EM_80!$B$1:$C$201,2,FALSE),".")</f>
        <v>.</v>
      </c>
      <c r="FD71" s="9" t="str">
        <f t="shared" si="104"/>
        <v>.</v>
      </c>
      <c r="FE71" s="9" t="str">
        <f t="shared" si="105"/>
        <v>.</v>
      </c>
      <c r="FF71">
        <f t="shared" si="106"/>
        <v>12138111</v>
      </c>
      <c r="FG71">
        <f t="shared" si="107"/>
        <v>13543223</v>
      </c>
      <c r="FH71">
        <f t="shared" si="108"/>
        <v>18249419</v>
      </c>
      <c r="FJ71" s="9" t="str">
        <f>IF(ISNA(VLOOKUP($B71,Area_EM_90,Seq!C$1,FALSE)),".",VLOOKUP($B71,Area_EM_90,Seq!C$1,FALSE))</f>
        <v>.</v>
      </c>
      <c r="FK71" s="9" t="str">
        <f>IF(ISNA(VLOOKUP($B71,Area_EM_90,Seq!D$1,FALSE)),".",VLOOKUP($B71,Area_EM_90,Seq!D$1,FALSE))</f>
        <v>.</v>
      </c>
      <c r="FL71" s="9" t="str">
        <f>IF(ISNA(VLOOKUP($B71,Area_EM_90,Seq!E$1,FALSE)),".",VLOOKUP($B71,Area_EM_90,Seq!E$1,FALSE))</f>
        <v>.</v>
      </c>
      <c r="FM71" s="9" t="str">
        <f>IF(ISNA(VLOOKUP($B71,Area_EM_90,Seq!F$1,FALSE)),".",VLOOKUP($B71,Area_EM_90,Seq!F$1,FALSE))</f>
        <v>.</v>
      </c>
      <c r="FN71" s="9" t="str">
        <f>IF(ISNA(VLOOKUP($B71,Area_EM_90,Seq!G$1,FALSE)),".",VLOOKUP($B71,Area_EM_90,Seq!G$1,FALSE))</f>
        <v>.</v>
      </c>
      <c r="FO71" s="9" t="str">
        <f>IF(ISNA(VLOOKUP($B71,Area_EM_90,Seq!H$1,FALSE)),".",VLOOKUP($B71,Area_EM_90,Seq!H$1,FALSE))</f>
        <v>.</v>
      </c>
      <c r="FP71" s="9" t="str">
        <f>IF(ISNA(VLOOKUP($B71,Area_EM_90,Seq!I$1,FALSE)),".",VLOOKUP($B71,Area_EM_90,Seq!I$1,FALSE))</f>
        <v>.</v>
      </c>
      <c r="FQ71" s="9" t="str">
        <f>IF(ISNA(VLOOKUP($B71,Area_EM_90,Seq!J$1,FALSE)),".",VLOOKUP($B71,Area_EM_90,Seq!J$1,FALSE))</f>
        <v>.</v>
      </c>
      <c r="FR71" s="9" t="str">
        <f>IF(ISNA(VLOOKUP($B71,Area_EM_00,Seq!C$1,FALSE)),".",VLOOKUP($B71,Area_EM_00,Seq!C$1,FALSE))</f>
        <v>.</v>
      </c>
      <c r="FS71" s="9" t="str">
        <f>IF(ISNA(VLOOKUP($B71,Area_EM_00,Seq!D$1,FALSE)),".",VLOOKUP($B71,Area_EM_00,Seq!D$1,FALSE))</f>
        <v>.</v>
      </c>
      <c r="FT71" s="9" t="str">
        <f>IF(ISNA(VLOOKUP($B71,Area_EM_00,Seq!E$1,FALSE)),".",VLOOKUP($B71,Area_EM_00,Seq!E$1,FALSE))</f>
        <v>.</v>
      </c>
      <c r="FU71" s="9" t="str">
        <f>IF(ISNA(VLOOKUP($B71,Area_EM_00,Seq!F$1,FALSE)),".",VLOOKUP($B71,Area_EM_00,Seq!F$1,FALSE))</f>
        <v>.</v>
      </c>
      <c r="FV71" s="9" t="str">
        <f>IF(ISNA(VLOOKUP($B71,Area_EM_00,Seq!G$1,FALSE)),".",VLOOKUP($B71,Area_EM_00,Seq!G$1,FALSE))</f>
        <v>.</v>
      </c>
      <c r="FW71" s="9" t="str">
        <f>IF(ISNA(VLOOKUP($B71,Area_EM_00,Seq!H$1,FALSE)),".",VLOOKUP($B71,Area_EM_00,Seq!H$1,FALSE))</f>
        <v>.</v>
      </c>
      <c r="FX71" s="9" t="str">
        <f>IF(ISNA(VLOOKUP($B71,Area_EM_00,Seq!I$1,FALSE)),".",VLOOKUP($B71,Area_EM_00,Seq!I$1,FALSE))</f>
        <v>.</v>
      </c>
      <c r="FY71" s="9" t="str">
        <f>IF(ISNA(VLOOKUP($B71,Area_EM_00,Seq!J$1,FALSE)),".",VLOOKUP($B71,Area_EM_00,Seq!J$1,FALSE))</f>
        <v>.</v>
      </c>
      <c r="GA71" s="27"/>
    </row>
    <row r="72" spans="1:183">
      <c r="A72" s="25" t="s">
        <v>2821</v>
      </c>
      <c r="B72" s="26" t="str">
        <f t="shared" si="72"/>
        <v>Namibia</v>
      </c>
      <c r="C72" s="27">
        <f>GDP!C$42/10000</f>
        <v>18294194.281532999</v>
      </c>
      <c r="D72" s="27">
        <f>GDP!D$42/10000</f>
        <v>19245492.3841727</v>
      </c>
      <c r="E72" s="27">
        <f>GDP!E$42/10000</f>
        <v>20996832.1911324</v>
      </c>
      <c r="F72" s="27">
        <f>GDP!F$42/10000</f>
        <v>23285486.8999658</v>
      </c>
      <c r="G72" s="27">
        <f>GDP!G$42/10000</f>
        <v>26824880.9087606</v>
      </c>
      <c r="H72" s="27">
        <f>GDP!H$42/10000</f>
        <v>30446239.831443299</v>
      </c>
      <c r="I72" s="27">
        <f>GDP!I$42/10000</f>
        <v>33125508.936610304</v>
      </c>
      <c r="J72" s="27">
        <f>GDP!J$42/10000</f>
        <v>36968067.973257102</v>
      </c>
      <c r="K72" s="27">
        <f>GDP!K$42/10000</f>
        <v>41145459.654235199</v>
      </c>
      <c r="L72" s="27">
        <f>GDP!L$42/10000</f>
        <v>42832423.5000588</v>
      </c>
      <c r="M72" s="27">
        <f>GDP!M$42/10000</f>
        <v>44460055.593061104</v>
      </c>
      <c r="N72" s="27">
        <f>GDP!N$42/10000</f>
        <v>48550380.707622699</v>
      </c>
      <c r="O72" s="27">
        <f>GDP!O$42/10000</f>
        <v>55444534.768105105</v>
      </c>
      <c r="P72" s="27">
        <f>GDP!P$42/10000</f>
        <v>63206769.635639794</v>
      </c>
      <c r="Q72" s="27">
        <f>GDP!Q$42/10000</f>
        <v>71486856.457908601</v>
      </c>
      <c r="R72" s="27">
        <f>GDP!R$42/10000</f>
        <v>79278923.811820701</v>
      </c>
      <c r="S72" s="27">
        <f>GDP!S$42/10000</f>
        <v>87206816.193002701</v>
      </c>
      <c r="T72" s="27">
        <f>GDP!T$42/10000</f>
        <v>95317050.098951995</v>
      </c>
      <c r="U72" s="27">
        <f>GDP!U$42/10000</f>
        <v>102751780.00667</v>
      </c>
      <c r="V72" s="27">
        <f>GDP!V$42/10000</f>
        <v>110560915.287177</v>
      </c>
      <c r="W72" s="27">
        <f>GDP!W$42/10000</f>
        <v>119848032.17129999</v>
      </c>
      <c r="X72" s="27">
        <f>GDP!X$42/10000</f>
        <v>129795418.841518</v>
      </c>
      <c r="Y72" s="27">
        <f>GDP!Y$42/10000</f>
        <v>141606801.95609599</v>
      </c>
      <c r="Z72" s="27">
        <f>GDP!Z$42/10000</f>
        <v>155767482.15170601</v>
      </c>
      <c r="AA72" s="27">
        <f>GDP!AA$42/10000</f>
        <v>171499997.84902799</v>
      </c>
      <c r="AB72" s="27">
        <f>GDP!AB$42/10000</f>
        <v>189335997.62532699</v>
      </c>
      <c r="AC72" s="27">
        <f>GDP!AC$42/10000</f>
        <v>211298973.34986499</v>
      </c>
      <c r="AD72" s="27">
        <f>GDP!AD$42/10000</f>
        <v>238767839.88534701</v>
      </c>
      <c r="AE72" s="27">
        <f>GDP!AE$42/10000</f>
        <v>260256945.47502899</v>
      </c>
      <c r="AF72" s="27">
        <f>GDP!AF$42/10000</f>
        <v>293754553.91439533</v>
      </c>
      <c r="AG72" s="27"/>
      <c r="AH72" s="27">
        <f>IF(ISNUMBER(VLOOKUP($B72,Area_GDP_80_09,Seq!C$1,FALSE)/10000),VLOOKUP($B72,Area_GDP_80_09,Seq!C$1,FALSE)/10000,".")</f>
        <v>229242.201199592</v>
      </c>
      <c r="AI72" s="27">
        <f>IF(ISNUMBER(VLOOKUP($B72,Area_GDP_80_09,Seq!D$1,FALSE)/10000),VLOOKUP($B72,Area_GDP_80_09,Seq!D$1,FALSE)/10000,".")</f>
        <v>231287.10468548298</v>
      </c>
      <c r="AJ72" s="27">
        <f>IF(ISNUMBER(VLOOKUP($B72,Area_GDP_80_09,Seq!E$1,FALSE)/10000),VLOOKUP($B72,Area_GDP_80_09,Seq!E$1,FALSE)/10000,".")</f>
        <v>230435.06156636201</v>
      </c>
      <c r="AK72" s="27">
        <f>IF(ISNUMBER(VLOOKUP($B72,Area_GDP_80_09,Seq!F$1,FALSE)/10000),VLOOKUP($B72,Area_GDP_80_09,Seq!F$1,FALSE)/10000,".")</f>
        <v>226345.25459457998</v>
      </c>
      <c r="AL72" s="27">
        <f>IF(ISNUMBER(VLOOKUP($B72,Area_GDP_80_09,Seq!G$1,FALSE)/10000),VLOOKUP($B72,Area_GDP_80_09,Seq!G$1,FALSE)/10000,".")</f>
        <v>225791.42656715101</v>
      </c>
      <c r="AM72" s="27">
        <f>IF(ISNUMBER(VLOOKUP($B72,Area_GDP_80_09,Seq!H$1,FALSE)/10000),VLOOKUP($B72,Area_GDP_80_09,Seq!H$1,FALSE)/10000,".")</f>
        <v>227026.88908987699</v>
      </c>
      <c r="AN72" s="27">
        <f>IF(ISNUMBER(VLOOKUP($B72,Area_GDP_80_09,Seq!I$1,FALSE)/10000),VLOOKUP($B72,Area_GDP_80_09,Seq!I$1,FALSE)/10000,".")</f>
        <v>237720.03023484902</v>
      </c>
      <c r="AO72" s="27">
        <f>IF(ISNUMBER(VLOOKUP($B72,Area_GDP_80_09,Seq!J$1,FALSE)/10000),VLOOKUP($B72,Area_GDP_80_09,Seq!J$1,FALSE)/10000,".")</f>
        <v>246070.05280223797</v>
      </c>
      <c r="AP72" s="27">
        <f>IF(ISNUMBER(VLOOKUP($B72,Area_GDP_80_09,Seq!K$1,FALSE)/10000),VLOOKUP($B72,Area_GDP_80_09,Seq!K$1,FALSE)/10000,".")</f>
        <v>248200.160600042</v>
      </c>
      <c r="AQ72" s="27">
        <f>IF(ISNUMBER(VLOOKUP($B72,Area_GDP_80_09,Seq!L$1,FALSE)/10000),VLOOKUP($B72,Area_GDP_80_09,Seq!L$1,FALSE)/10000,".")</f>
        <v>252758.59128734103</v>
      </c>
      <c r="AR72" s="27">
        <f>IF(ISNUMBER(VLOOKUP($B72,Area_GDP_80_09,Seq!M$1,FALSE)/10000),VLOOKUP($B72,Area_GDP_80_09,Seq!M$1,FALSE)/10000,".")</f>
        <v>259063.71036883898</v>
      </c>
      <c r="AS72" s="27">
        <f>IF(ISNUMBER(VLOOKUP($B72,Area_GDP_80_09,Seq!N$1,FALSE)/10000),VLOOKUP($B72,Area_GDP_80_09,Seq!N$1,FALSE)/10000,".")</f>
        <v>280236.98187900399</v>
      </c>
      <c r="AT72" s="27">
        <f>IF(ISNUMBER(VLOOKUP($B72,Area_GDP_80_09,Seq!O$1,FALSE)/10000),VLOOKUP($B72,Area_GDP_80_09,Seq!O$1,FALSE)/10000,".")</f>
        <v>300387.801646223</v>
      </c>
      <c r="AU72" s="27">
        <f>IF(ISNUMBER(VLOOKUP($B72,Area_GDP_80_09,Seq!P$1,FALSE)/10000),VLOOKUP($B72,Area_GDP_80_09,Seq!P$1,FALSE)/10000,".")</f>
        <v>294354.16149779601</v>
      </c>
      <c r="AV72" s="27">
        <f>IF(ISNUMBER(VLOOKUP($B72,Area_GDP_80_09,Seq!Q$1,FALSE)/10000),VLOOKUP($B72,Area_GDP_80_09,Seq!Q$1,FALSE)/10000,".")</f>
        <v>315889.745596122</v>
      </c>
      <c r="AW72" s="27">
        <f>IF(ISNUMBER(VLOOKUP($B72,Area_GDP_80_09,Seq!R$1,FALSE)/10000),VLOOKUP($B72,Area_GDP_80_09,Seq!R$1,FALSE)/10000,".")</f>
        <v>328883.57157852501</v>
      </c>
      <c r="AX72" s="27">
        <f>IF(ISNUMBER(VLOOKUP($B72,Area_GDP_80_09,Seq!S$1,FALSE)/10000),VLOOKUP($B72,Area_GDP_80_09,Seq!S$1,FALSE)/10000,".")</f>
        <v>339392.52247266105</v>
      </c>
      <c r="AY72" s="27">
        <f>IF(ISNUMBER(VLOOKUP($B72,Area_GDP_80_09,Seq!T$1,FALSE)/10000),VLOOKUP($B72,Area_GDP_80_09,Seq!T$1,FALSE)/10000,".")</f>
        <v>353706.43834570696</v>
      </c>
      <c r="AZ72" s="27">
        <f>IF(ISNUMBER(VLOOKUP($B72,Area_GDP_80_09,Seq!U$1,FALSE)/10000),VLOOKUP($B72,Area_GDP_80_09,Seq!U$1,FALSE)/10000,".")</f>
        <v>365354.290321965</v>
      </c>
      <c r="BA72" s="27">
        <f>IF(ISNUMBER(VLOOKUP($B72,Area_GDP_80_09,Seq!V$1,FALSE)/10000),VLOOKUP($B72,Area_GDP_80_09,Seq!V$1,FALSE)/10000,".")</f>
        <v>377675.12930129602</v>
      </c>
      <c r="BB72" s="27">
        <f>IF(ISNUMBER(VLOOKUP($B72,Area_GDP_80_09,Seq!W$1,FALSE)/10000),VLOOKUP($B72,Area_GDP_80_09,Seq!W$1,FALSE)/10000,".")</f>
        <v>390850.14409221901</v>
      </c>
      <c r="BC72" s="27">
        <f>IF(ISNUMBER(VLOOKUP($B72,Area_GDP_80_09,Seq!X$1,FALSE)/10000),VLOOKUP($B72,Area_GDP_80_09,Seq!X$1,FALSE)/10000,".")</f>
        <v>395463.62119715702</v>
      </c>
      <c r="BD72" s="27">
        <f>IF(ISNUMBER(VLOOKUP($B72,Area_GDP_80_09,Seq!Y$1,FALSE)/10000),VLOOKUP($B72,Area_GDP_80_09,Seq!Y$1,FALSE)/10000,".")</f>
        <v>414394.78586914303</v>
      </c>
      <c r="BE72" s="27">
        <f>IF(ISNUMBER(VLOOKUP($B72,Area_GDP_80_09,Seq!Z$1,FALSE)/10000),VLOOKUP($B72,Area_GDP_80_09,Seq!Z$1,FALSE)/10000,".")</f>
        <v>431962.361249029</v>
      </c>
      <c r="BF72" s="27">
        <f>IF(ISNUMBER(VLOOKUP($B72,Area_GDP_80_09,Seq!AA$1,FALSE)/10000),VLOOKUP($B72,Area_GDP_80_09,Seq!AA$1,FALSE)/10000,".")</f>
        <v>484971.89497941104</v>
      </c>
      <c r="BG72" s="27">
        <f>IF(ISNUMBER(VLOOKUP($B72,Area_GDP_80_09,Seq!AB$1,FALSE)/10000),VLOOKUP($B72,Area_GDP_80_09,Seq!AB$1,FALSE)/10000,".")</f>
        <v>497232.83536420896</v>
      </c>
      <c r="BH72" s="27">
        <f>IF(ISNUMBER(VLOOKUP($B72,Area_GDP_80_09,Seq!AC$1,FALSE)/10000),VLOOKUP($B72,Area_GDP_80_09,Seq!AC$1,FALSE)/10000,".")</f>
        <v>532402.07585628401</v>
      </c>
      <c r="BI72" s="27">
        <f>IF(ISNUMBER(VLOOKUP($B72,Area_GDP_80_09,Seq!AD$1,FALSE)/10000),VLOOKUP($B72,Area_GDP_80_09,Seq!AD$1,FALSE)/10000,".")</f>
        <v>561582.88670721999</v>
      </c>
      <c r="BJ72" s="27">
        <f>IF(ISNUMBER(VLOOKUP($B72,Area_GDP_80_09,Seq!AE$1,FALSE)/10000),VLOOKUP($B72,Area_GDP_80_09,Seq!AE$1,FALSE)/10000,".")</f>
        <v>578014.137677024</v>
      </c>
      <c r="BK72" s="27">
        <f>IF(ISNUMBER(VLOOKUP($B72,Area_GDP_80_09,Seq!AF$1,FALSE)/10000),VLOOKUP($B72,Area_GDP_80_09,Seq!AF$1,FALSE)/10000,".")</f>
        <v>580389.05569409742</v>
      </c>
      <c r="BL72" s="27"/>
      <c r="BM72" s="27"/>
      <c r="BN72" s="27">
        <f>CNPop!A$48</f>
        <v>5.0000000000000001E-3</v>
      </c>
      <c r="BO72" s="27">
        <f>CNPop!B$48</f>
        <v>6.0000000000000001E-3</v>
      </c>
      <c r="BP72" s="27">
        <f>CNPop!C$48</f>
        <v>6.0000000000000001E-3</v>
      </c>
      <c r="BQ72" s="27">
        <f>CNPop!D$48</f>
        <v>7.0000000000000001E-3</v>
      </c>
      <c r="BR72" s="27">
        <f>CNPop!E$48</f>
        <v>7.0000000000000001E-3</v>
      </c>
      <c r="BS72" s="27">
        <f>CNPop!F$48</f>
        <v>8.0000000000000002E-3</v>
      </c>
      <c r="BT72" s="27">
        <f>CNPop!G$48</f>
        <v>8.9999999999999993E-3</v>
      </c>
      <c r="BU72" s="27">
        <f>CNPop!H$48</f>
        <v>0.01</v>
      </c>
      <c r="BV72" s="27">
        <f>CNPop!I$48</f>
        <v>1.0999999999999999E-2</v>
      </c>
      <c r="BW72" s="27">
        <f>CNPop!J$48</f>
        <v>1.2E-2</v>
      </c>
      <c r="BX72" s="27">
        <f>CNPop!K$48</f>
        <v>1.4E-2</v>
      </c>
      <c r="BY72" s="27">
        <f>CNPop!L$48</f>
        <v>1.6E-2</v>
      </c>
      <c r="BZ72" s="27">
        <f>CNPop!M$48</f>
        <v>1.7000000000000001E-2</v>
      </c>
      <c r="CA72" s="27">
        <f>CNPop!N$48</f>
        <v>1.9E-2</v>
      </c>
      <c r="CB72" s="27">
        <f>CNPop!O$48</f>
        <v>2.1000000000000001E-2</v>
      </c>
      <c r="CC72" s="27">
        <f>CNPop!P$48</f>
        <v>2.3E-2</v>
      </c>
      <c r="CD72" s="27">
        <f>CNPop!Q$48</f>
        <v>2.5999999999999999E-2</v>
      </c>
      <c r="CE72" s="27">
        <f>CNPop!R$48</f>
        <v>2.8000000000000001E-2</v>
      </c>
      <c r="CF72" s="27">
        <f>CNPop!S$48</f>
        <v>0.03</v>
      </c>
      <c r="CG72" s="27">
        <f>CNPop!T$48</f>
        <v>3.3000000000000002E-2</v>
      </c>
      <c r="CH72" s="27">
        <f>CNPop!U$48</f>
        <v>3.5999999999999997E-2</v>
      </c>
      <c r="CI72" s="27">
        <f>CNPop!V$48</f>
        <v>3.9E-2</v>
      </c>
      <c r="CJ72" s="27">
        <f>CNPop!W$48</f>
        <v>4.2000000000000003E-2</v>
      </c>
      <c r="CK72" s="27">
        <f>CNPop!X$48</f>
        <v>4.4999999999999998E-2</v>
      </c>
      <c r="CL72" s="27">
        <f>CNPop!Y$48</f>
        <v>4.9000000000000002E-2</v>
      </c>
      <c r="CM72" s="27">
        <f>CNPop!Z$48</f>
        <v>5.1999999999999998E-2</v>
      </c>
      <c r="CN72" s="27">
        <f>CNPop!AA$48</f>
        <v>5.6000000000000001E-2</v>
      </c>
      <c r="CO72" s="27">
        <f>CNPop!AB$48</f>
        <v>0.06</v>
      </c>
      <c r="CP72" s="27">
        <f>CNPop!AC$48</f>
        <v>6.3E-2</v>
      </c>
      <c r="CQ72" s="27"/>
      <c r="CR72" s="27">
        <f t="shared" si="73"/>
        <v>9.9490224573022215E-2</v>
      </c>
      <c r="CS72" s="27">
        <f t="shared" si="74"/>
        <v>9.9490224573022215E-2</v>
      </c>
      <c r="CT72" s="27">
        <f t="shared" si="75"/>
        <v>9.9490224573022215E-2</v>
      </c>
      <c r="CU72" s="27">
        <f t="shared" si="76"/>
        <v>9.9490224573022215E-2</v>
      </c>
      <c r="CV72" s="27">
        <f t="shared" si="77"/>
        <v>9.9490224573022215E-2</v>
      </c>
      <c r="CW72" s="27">
        <f t="shared" si="78"/>
        <v>9.9490224573022215E-2</v>
      </c>
      <c r="CX72" s="27">
        <f t="shared" si="79"/>
        <v>9.9490224573022215E-2</v>
      </c>
      <c r="CY72" s="27">
        <f t="shared" si="80"/>
        <v>9.9490224573022215E-2</v>
      </c>
      <c r="CZ72" s="27">
        <f t="shared" si="81"/>
        <v>9.9490224573022215E-2</v>
      </c>
      <c r="DA72" s="27">
        <f t="shared" si="82"/>
        <v>9.9490224573022215E-2</v>
      </c>
      <c r="DB72" s="27">
        <f t="shared" si="83"/>
        <v>9.9490224573022215E-2</v>
      </c>
      <c r="DC72" s="27">
        <f t="shared" si="84"/>
        <v>9.9490224573022215E-2</v>
      </c>
      <c r="DD72" s="27">
        <f t="shared" si="85"/>
        <v>9.9490224573022215E-2</v>
      </c>
      <c r="DE72" s="27">
        <f t="shared" si="86"/>
        <v>9.9490224573022215E-2</v>
      </c>
      <c r="DF72" s="27">
        <f t="shared" si="87"/>
        <v>9.9490224573022215E-2</v>
      </c>
      <c r="DG72" s="27">
        <f t="shared" si="88"/>
        <v>9.9490224573022215E-2</v>
      </c>
      <c r="DH72" s="27">
        <f t="shared" si="89"/>
        <v>9.9490224573022215E-2</v>
      </c>
      <c r="DI72" s="27">
        <f t="shared" si="90"/>
        <v>9.9490224573022215E-2</v>
      </c>
      <c r="DJ72" s="27">
        <f t="shared" si="91"/>
        <v>9.9490224573022215E-2</v>
      </c>
      <c r="DK72" s="27">
        <f t="shared" si="92"/>
        <v>9.9560227238341376E-2</v>
      </c>
      <c r="DL72" s="27">
        <f t="shared" si="93"/>
        <v>9.9649286703870674E-2</v>
      </c>
      <c r="DM72" s="27">
        <f t="shared" si="94"/>
        <v>9.9748204452828088E-2</v>
      </c>
      <c r="DN72" s="27">
        <f t="shared" si="95"/>
        <v>9.9867261531654442E-2</v>
      </c>
      <c r="DO72" s="27">
        <f t="shared" si="96"/>
        <v>0.10007050494775191</v>
      </c>
      <c r="DP72" s="27">
        <f t="shared" si="97"/>
        <v>0.10043231715297696</v>
      </c>
      <c r="DQ72" s="27">
        <f t="shared" si="98"/>
        <v>0.1009895825296698</v>
      </c>
      <c r="DR72" s="27">
        <f t="shared" si="99"/>
        <v>0.10173987295514764</v>
      </c>
      <c r="DS72" s="27">
        <f t="shared" si="100"/>
        <v>0.10262458759661047</v>
      </c>
      <c r="DT72" s="27">
        <f t="shared" si="101"/>
        <v>0.10355216836459212</v>
      </c>
      <c r="DU72" s="27" t="e">
        <f>IF(ISNA(VLOOKUP(CONCATENATE($B72,".SP.TER.TOTL.IN"),Area_pop_80_09,Seq!B$1,FALSE)),".",VLOOKUP(CONCATENATE($B72,".SP.TER.TOTL.IN"),Area_pop_80_09,Seq!B$1,FALSE)/VLOOKUP(CONCATENATE($B72,".SP.POP.TOTL"),Area_pop_80_09,Seq!B$1,FALSE))</f>
        <v>#VALUE!</v>
      </c>
      <c r="DV72" s="27" t="e">
        <f>IF(ISNA(VLOOKUP(CONCATENATE($B72,".SP.TER.TOTL.IN"),Area_pop_80_09,Seq!C$1,FALSE)),".",VLOOKUP(CONCATENATE($B72,".SP.TER.TOTL.IN"),Area_pop_80_09,Seq!C$1,FALSE)/VLOOKUP(CONCATENATE($B72,".SP.POP.TOTL"),Area_pop_80_09,Seq!C$1,FALSE))</f>
        <v>#VALUE!</v>
      </c>
      <c r="DW72" s="27" t="e">
        <f>IF(ISNA(VLOOKUP(CONCATENATE($B72,".SP.TER.TOTL.IN"),Area_pop_80_09,Seq!D$1,FALSE)),".",VLOOKUP(CONCATENATE($B72,".SP.TER.TOTL.IN"),Area_pop_80_09,Seq!D$1,FALSE)/VLOOKUP(CONCATENATE($B72,".SP.POP.TOTL"),Area_pop_80_09,Seq!D$1,FALSE))</f>
        <v>#VALUE!</v>
      </c>
      <c r="DX72" s="27" t="e">
        <f>IF(ISNA(VLOOKUP(CONCATENATE($B72,".SP.TER.TOTL.IN"),Area_pop_80_09,Seq!E$1,FALSE)),".",VLOOKUP(CONCATENATE($B72,".SP.TER.TOTL.IN"),Area_pop_80_09,Seq!E$1,FALSE)/VLOOKUP(CONCATENATE($B72,".SP.POP.TOTL"),Area_pop_80_09,Seq!E$1,FALSE))</f>
        <v>#VALUE!</v>
      </c>
      <c r="DY72" s="27" t="e">
        <f>IF(ISNA(VLOOKUP(CONCATENATE($B72,".SP.TER.TOTL.IN"),Area_pop_80_09,Seq!F$1,FALSE)),".",VLOOKUP(CONCATENATE($B72,".SP.TER.TOTL.IN"),Area_pop_80_09,Seq!F$1,FALSE)/VLOOKUP(CONCATENATE($B72,".SP.POP.TOTL"),Area_pop_80_09,Seq!F$1,FALSE))</f>
        <v>#VALUE!</v>
      </c>
      <c r="DZ72" s="27" t="e">
        <f>IF(ISNA(VLOOKUP(CONCATENATE($B72,".SP.TER.TOTL.IN"),Area_pop_80_09,Seq!G$1,FALSE)),".",VLOOKUP(CONCATENATE($B72,".SP.TER.TOTL.IN"),Area_pop_80_09,Seq!G$1,FALSE)/VLOOKUP(CONCATENATE($B72,".SP.POP.TOTL"),Area_pop_80_09,Seq!G$1,FALSE))</f>
        <v>#VALUE!</v>
      </c>
      <c r="EA72" s="27" t="e">
        <f>IF(ISNA(VLOOKUP(CONCATENATE($B72,".SP.TER.TOTL.IN"),Area_pop_80_09,Seq!H$1,FALSE)),".",VLOOKUP(CONCATENATE($B72,".SP.TER.TOTL.IN"),Area_pop_80_09,Seq!H$1,FALSE)/VLOOKUP(CONCATENATE($B72,".SP.POP.TOTL"),Area_pop_80_09,Seq!H$1,FALSE))</f>
        <v>#VALUE!</v>
      </c>
      <c r="EB72" s="27" t="e">
        <f>IF(ISNA(VLOOKUP(CONCATENATE($B72,".SP.TER.TOTL.IN"),Area_pop_80_09,Seq!I$1,FALSE)),".",VLOOKUP(CONCATENATE($B72,".SP.TER.TOTL.IN"),Area_pop_80_09,Seq!I$1,FALSE)/VLOOKUP(CONCATENATE($B72,".SP.POP.TOTL"),Area_pop_80_09,Seq!I$1,FALSE))</f>
        <v>#VALUE!</v>
      </c>
      <c r="EC72" s="27" t="e">
        <f>IF(ISNA(VLOOKUP(CONCATENATE($B72,".SP.TER.TOTL.IN"),Area_pop_80_09,Seq!J$1,FALSE)),".",VLOOKUP(CONCATENATE($B72,".SP.TER.TOTL.IN"),Area_pop_80_09,Seq!J$1,FALSE)/VLOOKUP(CONCATENATE($B72,".SP.POP.TOTL"),Area_pop_80_09,Seq!J$1,FALSE))</f>
        <v>#VALUE!</v>
      </c>
      <c r="ED72" s="27" t="e">
        <f>IF(ISNA(VLOOKUP(CONCATENATE($B72,".SP.TER.TOTL.IN"),Area_pop_80_09,Seq!K$1,FALSE)),".",VLOOKUP(CONCATENATE($B72,".SP.TER.TOTL.IN"),Area_pop_80_09,Seq!K$1,FALSE)/VLOOKUP(CONCATENATE($B72,".SP.POP.TOTL"),Area_pop_80_09,Seq!K$1,FALSE))</f>
        <v>#VALUE!</v>
      </c>
      <c r="EE72" s="27" t="e">
        <f>IF(ISNA(VLOOKUP(CONCATENATE($B72,".SP.TER.TOTL.IN"),Area_pop_80_09,Seq!L$1,FALSE)),".",VLOOKUP(CONCATENATE($B72,".SP.TER.TOTL.IN"),Area_pop_80_09,Seq!L$1,FALSE)/VLOOKUP(CONCATENATE($B72,".SP.POP.TOTL"),Area_pop_80_09,Seq!L$1,FALSE))</f>
        <v>#VALUE!</v>
      </c>
      <c r="EF72" s="27" t="e">
        <f>IF(ISNA(VLOOKUP(CONCATENATE($B72,".SP.TER.TOTL.IN"),Area_pop_80_09,Seq!M$1,FALSE)),".",VLOOKUP(CONCATENATE($B72,".SP.TER.TOTL.IN"),Area_pop_80_09,Seq!M$1,FALSE)/VLOOKUP(CONCATENATE($B72,".SP.POP.TOTL"),Area_pop_80_09,Seq!M$1,FALSE))</f>
        <v>#VALUE!</v>
      </c>
      <c r="EG72" s="27" t="e">
        <f>IF(ISNA(VLOOKUP(CONCATENATE($B72,".SP.TER.TOTL.IN"),Area_pop_80_09,Seq!N$1,FALSE)),".",VLOOKUP(CONCATENATE($B72,".SP.TER.TOTL.IN"),Area_pop_80_09,Seq!N$1,FALSE)/VLOOKUP(CONCATENATE($B72,".SP.POP.TOTL"),Area_pop_80_09,Seq!N$1,FALSE))</f>
        <v>#VALUE!</v>
      </c>
      <c r="EH72" s="27" t="e">
        <f>IF(ISNA(VLOOKUP(CONCATENATE($B72,".SP.TER.TOTL.IN"),Area_pop_80_09,Seq!O$1,FALSE)),".",VLOOKUP(CONCATENATE($B72,".SP.TER.TOTL.IN"),Area_pop_80_09,Seq!O$1,FALSE)/VLOOKUP(CONCATENATE($B72,".SP.POP.TOTL"),Area_pop_80_09,Seq!O$1,FALSE))</f>
        <v>#VALUE!</v>
      </c>
      <c r="EI72" s="27" t="e">
        <f>IF(ISNA(VLOOKUP(CONCATENATE($B72,".SP.TER.TOTL.IN"),Area_pop_80_09,Seq!P$1,FALSE)),".",VLOOKUP(CONCATENATE($B72,".SP.TER.TOTL.IN"),Area_pop_80_09,Seq!P$1,FALSE)/VLOOKUP(CONCATENATE($B72,".SP.POP.TOTL"),Area_pop_80_09,Seq!P$1,FALSE))</f>
        <v>#VALUE!</v>
      </c>
      <c r="EJ72" s="27" t="e">
        <f>IF(ISNA(VLOOKUP(CONCATENATE($B72,".SP.TER.TOTL.IN"),Area_pop_80_09,Seq!Q$1,FALSE)),".",VLOOKUP(CONCATENATE($B72,".SP.TER.TOTL.IN"),Area_pop_80_09,Seq!Q$1,FALSE)/VLOOKUP(CONCATENATE($B72,".SP.POP.TOTL"),Area_pop_80_09,Seq!Q$1,FALSE))</f>
        <v>#VALUE!</v>
      </c>
      <c r="EK72" s="27" t="e">
        <f>IF(ISNA(VLOOKUP(CONCATENATE($B72,".SP.TER.TOTL.IN"),Area_pop_80_09,Seq!R$1,FALSE)),".",VLOOKUP(CONCATENATE($B72,".SP.TER.TOTL.IN"),Area_pop_80_09,Seq!R$1,FALSE)/VLOOKUP(CONCATENATE($B72,".SP.POP.TOTL"),Area_pop_80_09,Seq!R$1,FALSE))</f>
        <v>#VALUE!</v>
      </c>
      <c r="EL72" s="27" t="e">
        <f>IF(ISNA(VLOOKUP(CONCATENATE($B72,".SP.TER.TOTL.IN"),Area_pop_80_09,Seq!S$1,FALSE)),".",VLOOKUP(CONCATENATE($B72,".SP.TER.TOTL.IN"),Area_pop_80_09,Seq!S$1,FALSE)/VLOOKUP(CONCATENATE($B72,".SP.POP.TOTL"),Area_pop_80_09,Seq!S$1,FALSE))</f>
        <v>#VALUE!</v>
      </c>
      <c r="EM72" s="27">
        <f>IF(ISNA(VLOOKUP(CONCATENATE($B72,".SP.TER.TOTL.IN"),Area_pop_80_09,Seq!T$1,FALSE)),".",VLOOKUP(CONCATENATE($B72,".SP.TER.TOTL.IN"),Area_pop_80_09,Seq!T$1,FALSE)/VLOOKUP(CONCATENATE($B72,".SP.POP.TOTL"),Area_pop_80_09,Seq!T$1,FALSE))</f>
        <v>9.9490224573022215E-2</v>
      </c>
      <c r="EN72" s="27">
        <f>IF(ISNA(VLOOKUP(CONCATENATE($B72,".SP.TER.TOTL.IN"),Area_pop_80_09,Seq!U$1,FALSE)),".",VLOOKUP(CONCATENATE($B72,".SP.TER.TOTL.IN"),Area_pop_80_09,Seq!U$1,FALSE)/VLOOKUP(CONCATENATE($B72,".SP.POP.TOTL"),Area_pop_80_09,Seq!U$1,FALSE))</f>
        <v>9.9560227238341376E-2</v>
      </c>
      <c r="EO72" s="27">
        <f>IF(ISNA(VLOOKUP(CONCATENATE($B72,".SP.TER.TOTL.IN"),Area_pop_80_09,Seq!V$1,FALSE)),".",VLOOKUP(CONCATENATE($B72,".SP.TER.TOTL.IN"),Area_pop_80_09,Seq!V$1,FALSE)/VLOOKUP(CONCATENATE($B72,".SP.POP.TOTL"),Area_pop_80_09,Seq!V$1,FALSE))</f>
        <v>9.9649286703870674E-2</v>
      </c>
      <c r="EP72" s="27">
        <f>IF(ISNA(VLOOKUP(CONCATENATE($B72,".SP.TER.TOTL.IN"),Area_pop_80_09,Seq!W$1,FALSE)),".",VLOOKUP(CONCATENATE($B72,".SP.TER.TOTL.IN"),Area_pop_80_09,Seq!W$1,FALSE)/VLOOKUP(CONCATENATE($B72,".SP.POP.TOTL"),Area_pop_80_09,Seq!W$1,FALSE))</f>
        <v>9.9748204452828088E-2</v>
      </c>
      <c r="EQ72" s="27">
        <f>IF(ISNA(VLOOKUP(CONCATENATE($B72,".SP.TER.TOTL.IN"),Area_pop_80_09,Seq!X$1,FALSE)),".",VLOOKUP(CONCATENATE($B72,".SP.TER.TOTL.IN"),Area_pop_80_09,Seq!X$1,FALSE)/VLOOKUP(CONCATENATE($B72,".SP.POP.TOTL"),Area_pop_80_09,Seq!X$1,FALSE))</f>
        <v>9.9867261531654442E-2</v>
      </c>
      <c r="ER72" s="27">
        <f>IF(ISNA(VLOOKUP(CONCATENATE($B72,".SP.TER.TOTL.IN"),Area_pop_80_09,Seq!Y$1,FALSE)),".",VLOOKUP(CONCATENATE($B72,".SP.TER.TOTL.IN"),Area_pop_80_09,Seq!Y$1,FALSE)/VLOOKUP(CONCATENATE($B72,".SP.POP.TOTL"),Area_pop_80_09,Seq!Y$1,FALSE))</f>
        <v>0.10007050494775191</v>
      </c>
      <c r="ES72" s="27">
        <f>IF(ISNA(VLOOKUP(CONCATENATE($B72,".SP.TER.TOTL.IN"),Area_pop_80_09,Seq!Z$1,FALSE)),".",VLOOKUP(CONCATENATE($B72,".SP.TER.TOTL.IN"),Area_pop_80_09,Seq!Z$1,FALSE)/VLOOKUP(CONCATENATE($B72,".SP.POP.TOTL"),Area_pop_80_09,Seq!Z$1,FALSE))</f>
        <v>0.10043231715297696</v>
      </c>
      <c r="ET72" s="27">
        <f>IF(ISNA(VLOOKUP(CONCATENATE($B72,".SP.TER.TOTL.IN"),Area_pop_80_09,Seq!AA$1,FALSE)),".",VLOOKUP(CONCATENATE($B72,".SP.TER.TOTL.IN"),Area_pop_80_09,Seq!AA$1,FALSE)/VLOOKUP(CONCATENATE($B72,".SP.POP.TOTL"),Area_pop_80_09,Seq!AA$1,FALSE))</f>
        <v>0.1009895825296698</v>
      </c>
      <c r="EU72" s="27">
        <f>IF(ISNA(VLOOKUP(CONCATENATE($B72,".SP.TER.TOTL.IN"),Area_pop_80_09,Seq!AB$1,FALSE)),".",VLOOKUP(CONCATENATE($B72,".SP.TER.TOTL.IN"),Area_pop_80_09,Seq!AB$1,FALSE)/VLOOKUP(CONCATENATE($B72,".SP.POP.TOTL"),Area_pop_80_09,Seq!AB$1,FALSE))</f>
        <v>0.10173987295514764</v>
      </c>
      <c r="EV72" s="27">
        <f>IF(ISNA(VLOOKUP(CONCATENATE($B72,".SP.TER.TOTL.IN"),Area_pop_80_09,Seq!AC$1,FALSE)),".",VLOOKUP(CONCATENATE($B72,".SP.TER.TOTL.IN"),Area_pop_80_09,Seq!AC$1,FALSE)/VLOOKUP(CONCATENATE($B72,".SP.POP.TOTL"),Area_pop_80_09,Seq!AC$1,FALSE))</f>
        <v>0.10262458759661047</v>
      </c>
      <c r="EW72" s="27">
        <f>IF(ISNA(VLOOKUP(CONCATENATE($B72,".SP.TER.TOTL.IN"),Area_pop_80_09,Seq!AD$1,FALSE)),".",VLOOKUP(CONCATENATE($B72,".SP.TER.TOTL.IN"),Area_pop_80_09,Seq!AD$1,FALSE)/VLOOKUP(CONCATENATE($B72,".SP.POP.TOTL"),Area_pop_80_09,Seq!AD$1,FALSE))</f>
        <v>0.10355216836459212</v>
      </c>
      <c r="EX72" s="27"/>
      <c r="EY72" s="27"/>
      <c r="EZ72" s="27" t="str">
        <f t="shared" si="102"/>
        <v>.</v>
      </c>
      <c r="FA72" s="27" t="str">
        <f t="shared" si="103"/>
        <v>.</v>
      </c>
      <c r="FB72" s="27" t="str">
        <f t="shared" si="109"/>
        <v>.</v>
      </c>
      <c r="FC72" s="9" t="str">
        <f>IF(VLOOKUP($B72,EM_80!$B$1:$C$201,2,FALSE)&gt;0,VLOOKUP($B72,EM_80!$B$1:$C$201,2,FALSE),".")</f>
        <v>.</v>
      </c>
      <c r="FD72" s="9" t="str">
        <f t="shared" si="104"/>
        <v>.</v>
      </c>
      <c r="FE72" s="9" t="str">
        <f t="shared" si="105"/>
        <v>.</v>
      </c>
      <c r="FF72">
        <f t="shared" si="106"/>
        <v>1013313</v>
      </c>
      <c r="FG72">
        <f t="shared" si="107"/>
        <v>1416897</v>
      </c>
      <c r="FH72">
        <f t="shared" si="108"/>
        <v>1823997</v>
      </c>
      <c r="FJ72" s="9" t="str">
        <f>IF(ISNA(VLOOKUP($B72,Area_EM_90,Seq!C$1,FALSE)),".",VLOOKUP($B72,Area_EM_90,Seq!C$1,FALSE))</f>
        <v>.</v>
      </c>
      <c r="FK72" s="9" t="str">
        <f>IF(ISNA(VLOOKUP($B72,Area_EM_90,Seq!D$1,FALSE)),".",VLOOKUP($B72,Area_EM_90,Seq!D$1,FALSE))</f>
        <v>.</v>
      </c>
      <c r="FL72" s="9" t="str">
        <f>IF(ISNA(VLOOKUP($B72,Area_EM_90,Seq!E$1,FALSE)),".",VLOOKUP($B72,Area_EM_90,Seq!E$1,FALSE))</f>
        <v>.</v>
      </c>
      <c r="FM72" s="9" t="str">
        <f>IF(ISNA(VLOOKUP($B72,Area_EM_90,Seq!F$1,FALSE)),".",VLOOKUP($B72,Area_EM_90,Seq!F$1,FALSE))</f>
        <v>.</v>
      </c>
      <c r="FN72" s="9" t="str">
        <f>IF(ISNA(VLOOKUP($B72,Area_EM_90,Seq!G$1,FALSE)),".",VLOOKUP($B72,Area_EM_90,Seq!G$1,FALSE))</f>
        <v>.</v>
      </c>
      <c r="FO72" s="9" t="str">
        <f>IF(ISNA(VLOOKUP($B72,Area_EM_90,Seq!H$1,FALSE)),".",VLOOKUP($B72,Area_EM_90,Seq!H$1,FALSE))</f>
        <v>.</v>
      </c>
      <c r="FP72" s="9" t="str">
        <f>IF(ISNA(VLOOKUP($B72,Area_EM_90,Seq!I$1,FALSE)),".",VLOOKUP($B72,Area_EM_90,Seq!I$1,FALSE))</f>
        <v>.</v>
      </c>
      <c r="FQ72" s="9" t="str">
        <f>IF(ISNA(VLOOKUP($B72,Area_EM_90,Seq!J$1,FALSE)),".",VLOOKUP($B72,Area_EM_90,Seq!J$1,FALSE))</f>
        <v>.</v>
      </c>
      <c r="FR72" s="9" t="str">
        <f>IF(ISNA(VLOOKUP($B72,Area_EM_00,Seq!C$1,FALSE)),".",VLOOKUP($B72,Area_EM_00,Seq!C$1,FALSE))</f>
        <v>.</v>
      </c>
      <c r="FS72" s="9" t="str">
        <f>IF(ISNA(VLOOKUP($B72,Area_EM_00,Seq!D$1,FALSE)),".",VLOOKUP($B72,Area_EM_00,Seq!D$1,FALSE))</f>
        <v>.</v>
      </c>
      <c r="FT72" s="9" t="str">
        <f>IF(ISNA(VLOOKUP($B72,Area_EM_00,Seq!E$1,FALSE)),".",VLOOKUP($B72,Area_EM_00,Seq!E$1,FALSE))</f>
        <v>.</v>
      </c>
      <c r="FU72" s="9" t="str">
        <f>IF(ISNA(VLOOKUP($B72,Area_EM_00,Seq!F$1,FALSE)),".",VLOOKUP($B72,Area_EM_00,Seq!F$1,FALSE))</f>
        <v>.</v>
      </c>
      <c r="FV72" s="9" t="str">
        <f>IF(ISNA(VLOOKUP($B72,Area_EM_00,Seq!G$1,FALSE)),".",VLOOKUP($B72,Area_EM_00,Seq!G$1,FALSE))</f>
        <v>.</v>
      </c>
      <c r="FW72" s="9" t="str">
        <f>IF(ISNA(VLOOKUP($B72,Area_EM_00,Seq!H$1,FALSE)),".",VLOOKUP($B72,Area_EM_00,Seq!H$1,FALSE))</f>
        <v>.</v>
      </c>
      <c r="FX72" s="9" t="str">
        <f>IF(ISNA(VLOOKUP($B72,Area_EM_00,Seq!I$1,FALSE)),".",VLOOKUP($B72,Area_EM_00,Seq!I$1,FALSE))</f>
        <v>.</v>
      </c>
      <c r="FY72" s="9" t="str">
        <f>IF(ISNA(VLOOKUP($B72,Area_EM_00,Seq!J$1,FALSE)),".",VLOOKUP($B72,Area_EM_00,Seq!J$1,FALSE))</f>
        <v>.</v>
      </c>
      <c r="GA72" s="27"/>
    </row>
    <row r="73" spans="1:183">
      <c r="A73" s="25" t="s">
        <v>3949</v>
      </c>
      <c r="B73" s="26" t="str">
        <f t="shared" si="72"/>
        <v>Niger</v>
      </c>
      <c r="C73" s="27">
        <f>GDP!C$42/10000</f>
        <v>18294194.281532999</v>
      </c>
      <c r="D73" s="27">
        <f>GDP!D$42/10000</f>
        <v>19245492.3841727</v>
      </c>
      <c r="E73" s="27">
        <f>GDP!E$42/10000</f>
        <v>20996832.1911324</v>
      </c>
      <c r="F73" s="27">
        <f>GDP!F$42/10000</f>
        <v>23285486.8999658</v>
      </c>
      <c r="G73" s="27">
        <f>GDP!G$42/10000</f>
        <v>26824880.9087606</v>
      </c>
      <c r="H73" s="27">
        <f>GDP!H$42/10000</f>
        <v>30446239.831443299</v>
      </c>
      <c r="I73" s="27">
        <f>GDP!I$42/10000</f>
        <v>33125508.936610304</v>
      </c>
      <c r="J73" s="27">
        <f>GDP!J$42/10000</f>
        <v>36968067.973257102</v>
      </c>
      <c r="K73" s="27">
        <f>GDP!K$42/10000</f>
        <v>41145459.654235199</v>
      </c>
      <c r="L73" s="27">
        <f>GDP!L$42/10000</f>
        <v>42832423.5000588</v>
      </c>
      <c r="M73" s="27">
        <f>GDP!M$42/10000</f>
        <v>44460055.593061104</v>
      </c>
      <c r="N73" s="27">
        <f>GDP!N$42/10000</f>
        <v>48550380.707622699</v>
      </c>
      <c r="O73" s="27">
        <f>GDP!O$42/10000</f>
        <v>55444534.768105105</v>
      </c>
      <c r="P73" s="27">
        <f>GDP!P$42/10000</f>
        <v>63206769.635639794</v>
      </c>
      <c r="Q73" s="27">
        <f>GDP!Q$42/10000</f>
        <v>71486856.457908601</v>
      </c>
      <c r="R73" s="27">
        <f>GDP!R$42/10000</f>
        <v>79278923.811820701</v>
      </c>
      <c r="S73" s="27">
        <f>GDP!S$42/10000</f>
        <v>87206816.193002701</v>
      </c>
      <c r="T73" s="27">
        <f>GDP!T$42/10000</f>
        <v>95317050.098951995</v>
      </c>
      <c r="U73" s="27">
        <f>GDP!U$42/10000</f>
        <v>102751780.00667</v>
      </c>
      <c r="V73" s="27">
        <f>GDP!V$42/10000</f>
        <v>110560915.287177</v>
      </c>
      <c r="W73" s="27">
        <f>GDP!W$42/10000</f>
        <v>119848032.17129999</v>
      </c>
      <c r="X73" s="27">
        <f>GDP!X$42/10000</f>
        <v>129795418.841518</v>
      </c>
      <c r="Y73" s="27">
        <f>GDP!Y$42/10000</f>
        <v>141606801.95609599</v>
      </c>
      <c r="Z73" s="27">
        <f>GDP!Z$42/10000</f>
        <v>155767482.15170601</v>
      </c>
      <c r="AA73" s="27">
        <f>GDP!AA$42/10000</f>
        <v>171499997.84902799</v>
      </c>
      <c r="AB73" s="27">
        <f>GDP!AB$42/10000</f>
        <v>189335997.62532699</v>
      </c>
      <c r="AC73" s="27">
        <f>GDP!AC$42/10000</f>
        <v>211298973.34986499</v>
      </c>
      <c r="AD73" s="27">
        <f>GDP!AD$42/10000</f>
        <v>238767839.88534701</v>
      </c>
      <c r="AE73" s="27">
        <f>GDP!AE$42/10000</f>
        <v>260256945.47502899</v>
      </c>
      <c r="AF73" s="27">
        <f>GDP!AF$42/10000</f>
        <v>293754553.91439533</v>
      </c>
      <c r="AG73" s="27"/>
      <c r="AH73" s="27">
        <f>IF(ISNUMBER(VLOOKUP($B73,Area_GDP_80_09,Seq!C$1,FALSE)/10000),VLOOKUP($B73,Area_GDP_80_09,Seq!C$1,FALSE)/10000,".")</f>
        <v>152344.50731354102</v>
      </c>
      <c r="AI73" s="27">
        <f>IF(ISNUMBER(VLOOKUP($B73,Area_GDP_80_09,Seq!D$1,FALSE)/10000),VLOOKUP($B73,Area_GDP_80_09,Seq!D$1,FALSE)/10000,".")</f>
        <v>153272.15622963701</v>
      </c>
      <c r="AJ73" s="27">
        <f>IF(ISNUMBER(VLOOKUP($B73,Area_GDP_80_09,Seq!E$1,FALSE)/10000),VLOOKUP($B73,Area_GDP_80_09,Seq!E$1,FALSE)/10000,".")</f>
        <v>155759.91997782901</v>
      </c>
      <c r="AK73" s="27">
        <f>IF(ISNUMBER(VLOOKUP($B73,Area_GDP_80_09,Seq!F$1,FALSE)/10000),VLOOKUP($B73,Area_GDP_80_09,Seq!F$1,FALSE)/10000,".")</f>
        <v>148359.854599591</v>
      </c>
      <c r="AL73" s="27">
        <f>IF(ISNUMBER(VLOOKUP($B73,Area_GDP_80_09,Seq!G$1,FALSE)/10000),VLOOKUP($B73,Area_GDP_80_09,Seq!G$1,FALSE)/10000,".")</f>
        <v>123397.78239975701</v>
      </c>
      <c r="AM73" s="27">
        <f>IF(ISNUMBER(VLOOKUP($B73,Area_GDP_80_09,Seq!H$1,FALSE)/10000),VLOOKUP($B73,Area_GDP_80_09,Seq!H$1,FALSE)/10000,".")</f>
        <v>132927.23029343502</v>
      </c>
      <c r="AN73" s="27">
        <f>IF(ISNUMBER(VLOOKUP($B73,Area_GDP_80_09,Seq!I$1,FALSE)/10000),VLOOKUP($B73,Area_GDP_80_09,Seq!I$1,FALSE)/10000,".")</f>
        <v>141381.43777096801</v>
      </c>
      <c r="AO73" s="27">
        <f>IF(ISNUMBER(VLOOKUP($B73,Area_GDP_80_09,Seq!J$1,FALSE)/10000),VLOOKUP($B73,Area_GDP_80_09,Seq!J$1,FALSE)/10000,".")</f>
        <v>141486.84645416099</v>
      </c>
      <c r="AP73" s="27">
        <f>IF(ISNUMBER(VLOOKUP($B73,Area_GDP_80_09,Seq!K$1,FALSE)/10000),VLOOKUP($B73,Area_GDP_80_09,Seq!K$1,FALSE)/10000,".")</f>
        <v>151248.19621423099</v>
      </c>
      <c r="AQ73" s="27">
        <f>IF(ISNUMBER(VLOOKUP($B73,Area_GDP_80_09,Seq!L$1,FALSE)/10000),VLOOKUP($B73,Area_GDP_80_09,Seq!L$1,FALSE)/10000,".")</f>
        <v>152660.74717996098</v>
      </c>
      <c r="AR73" s="27">
        <f>IF(ISNUMBER(VLOOKUP($B73,Area_GDP_80_09,Seq!M$1,FALSE)/10000),VLOOKUP($B73,Area_GDP_80_09,Seq!M$1,FALSE)/10000,".")</f>
        <v>150700.04066457599</v>
      </c>
      <c r="AS73" s="27">
        <f>IF(ISNUMBER(VLOOKUP($B73,Area_GDP_80_09,Seq!N$1,FALSE)/10000),VLOOKUP($B73,Area_GDP_80_09,Seq!N$1,FALSE)/10000,".")</f>
        <v>154473.87601214001</v>
      </c>
      <c r="AT73" s="27">
        <f>IF(ISNUMBER(VLOOKUP($B73,Area_GDP_80_09,Seq!O$1,FALSE)/10000),VLOOKUP($B73,Area_GDP_80_09,Seq!O$1,FALSE)/10000,".")</f>
        <v>144407.67146297899</v>
      </c>
      <c r="AU73" s="27">
        <f>IF(ISNUMBER(VLOOKUP($B73,Area_GDP_80_09,Seq!P$1,FALSE)/10000),VLOOKUP($B73,Area_GDP_80_09,Seq!P$1,FALSE)/10000,".")</f>
        <v>146500.77095285</v>
      </c>
      <c r="AV73" s="27">
        <f>IF(ISNUMBER(VLOOKUP($B73,Area_GDP_80_09,Seq!Q$1,FALSE)/10000),VLOOKUP($B73,Area_GDP_80_09,Seq!Q$1,FALSE)/10000,".")</f>
        <v>152367.48472082199</v>
      </c>
      <c r="AW73" s="27">
        <f>IF(ISNUMBER(VLOOKUP($B73,Area_GDP_80_09,Seq!R$1,FALSE)/10000),VLOOKUP($B73,Area_GDP_80_09,Seq!R$1,FALSE)/10000,".")</f>
        <v>156337.80937021898</v>
      </c>
      <c r="AX73" s="27">
        <f>IF(ISNUMBER(VLOOKUP($B73,Area_GDP_80_09,Seq!S$1,FALSE)/10000),VLOOKUP($B73,Area_GDP_80_09,Seq!S$1,FALSE)/10000,".")</f>
        <v>161683.14462720801</v>
      </c>
      <c r="AY73" s="27">
        <f>IF(ISNUMBER(VLOOKUP($B73,Area_GDP_80_09,Seq!T$1,FALSE)/10000),VLOOKUP($B73,Area_GDP_80_09,Seq!T$1,FALSE)/10000,".")</f>
        <v>166135.84284426001</v>
      </c>
      <c r="AZ73" s="27">
        <f>IF(ISNUMBER(VLOOKUP($B73,Area_GDP_80_09,Seq!U$1,FALSE)/10000),VLOOKUP($B73,Area_GDP_80_09,Seq!U$1,FALSE)/10000,".")</f>
        <v>183450.95652652299</v>
      </c>
      <c r="BA73" s="27">
        <f>IF(ISNUMBER(VLOOKUP($B73,Area_GDP_80_09,Seq!V$1,FALSE)/10000),VLOOKUP($B73,Area_GDP_80_09,Seq!V$1,FALSE)/10000,".")</f>
        <v>182407.56392985201</v>
      </c>
      <c r="BB73" s="27">
        <f>IF(ISNUMBER(VLOOKUP($B73,Area_GDP_80_09,Seq!W$1,FALSE)/10000),VLOOKUP($B73,Area_GDP_80_09,Seq!W$1,FALSE)/10000,".")</f>
        <v>179836.51226157998</v>
      </c>
      <c r="BC73" s="27">
        <f>IF(ISNUMBER(VLOOKUP($B73,Area_GDP_80_09,Seq!X$1,FALSE)/10000),VLOOKUP($B73,Area_GDP_80_09,Seq!X$1,FALSE)/10000,".")</f>
        <v>192612.71063633202</v>
      </c>
      <c r="BD73" s="27">
        <f>IF(ISNUMBER(VLOOKUP($B73,Area_GDP_80_09,Seq!Y$1,FALSE)/10000),VLOOKUP($B73,Area_GDP_80_09,Seq!Y$1,FALSE)/10000,".")</f>
        <v>198389.40088197601</v>
      </c>
      <c r="BE73" s="27">
        <f>IF(ISNUMBER(VLOOKUP($B73,Area_GDP_80_09,Seq!Z$1,FALSE)/10000),VLOOKUP($B73,Area_GDP_80_09,Seq!Z$1,FALSE)/10000,".")</f>
        <v>207118.534520783</v>
      </c>
      <c r="BF73" s="27">
        <f>IF(ISNUMBER(VLOOKUP($B73,Area_GDP_80_09,Seq!AA$1,FALSE)/10000),VLOOKUP($B73,Area_GDP_80_09,Seq!AA$1,FALSE)/10000,".")</f>
        <v>205409.138917859</v>
      </c>
      <c r="BG73" s="27">
        <f>IF(ISNUMBER(VLOOKUP($B73,Area_GDP_80_09,Seq!AB$1,FALSE)/10000),VLOOKUP($B73,Area_GDP_80_09,Seq!AB$1,FALSE)/10000,".")</f>
        <v>220638.31891011199</v>
      </c>
      <c r="BH73" s="27">
        <f>IF(ISNUMBER(VLOOKUP($B73,Area_GDP_80_09,Seq!AC$1,FALSE)/10000),VLOOKUP($B73,Area_GDP_80_09,Seq!AC$1,FALSE)/10000,".")</f>
        <v>233435.34478015098</v>
      </c>
      <c r="BI73" s="27">
        <f>IF(ISNUMBER(VLOOKUP($B73,Area_GDP_80_09,Seq!AD$1,FALSE)/10000),VLOOKUP($B73,Area_GDP_80_09,Seq!AD$1,FALSE)/10000,".")</f>
        <v>241138.71118699003</v>
      </c>
      <c r="BJ73" s="27">
        <f>IF(ISNUMBER(VLOOKUP($B73,Area_GDP_80_09,Seq!AE$1,FALSE)/10000),VLOOKUP($B73,Area_GDP_80_09,Seq!AE$1,FALSE)/10000,".")</f>
        <v>264046.888789811</v>
      </c>
      <c r="BK73" s="27">
        <f>IF(ISNUMBER(VLOOKUP($B73,Area_GDP_80_09,Seq!AF$1,FALSE)/10000),VLOOKUP($B73,Area_GDP_80_09,Seq!AF$1,FALSE)/10000,".")</f>
        <v>266687.35767770925</v>
      </c>
      <c r="BL73" s="27"/>
      <c r="BM73" s="27"/>
      <c r="BN73" s="27">
        <f>CNPop!A$48</f>
        <v>5.0000000000000001E-3</v>
      </c>
      <c r="BO73" s="27">
        <f>CNPop!B$48</f>
        <v>6.0000000000000001E-3</v>
      </c>
      <c r="BP73" s="27">
        <f>CNPop!C$48</f>
        <v>6.0000000000000001E-3</v>
      </c>
      <c r="BQ73" s="27">
        <f>CNPop!D$48</f>
        <v>7.0000000000000001E-3</v>
      </c>
      <c r="BR73" s="27">
        <f>CNPop!E$48</f>
        <v>7.0000000000000001E-3</v>
      </c>
      <c r="BS73" s="27">
        <f>CNPop!F$48</f>
        <v>8.0000000000000002E-3</v>
      </c>
      <c r="BT73" s="27">
        <f>CNPop!G$48</f>
        <v>8.9999999999999993E-3</v>
      </c>
      <c r="BU73" s="27">
        <f>CNPop!H$48</f>
        <v>0.01</v>
      </c>
      <c r="BV73" s="27">
        <f>CNPop!I$48</f>
        <v>1.0999999999999999E-2</v>
      </c>
      <c r="BW73" s="27">
        <f>CNPop!J$48</f>
        <v>1.2E-2</v>
      </c>
      <c r="BX73" s="27">
        <f>CNPop!K$48</f>
        <v>1.4E-2</v>
      </c>
      <c r="BY73" s="27">
        <f>CNPop!L$48</f>
        <v>1.6E-2</v>
      </c>
      <c r="BZ73" s="27">
        <f>CNPop!M$48</f>
        <v>1.7000000000000001E-2</v>
      </c>
      <c r="CA73" s="27">
        <f>CNPop!N$48</f>
        <v>1.9E-2</v>
      </c>
      <c r="CB73" s="27">
        <f>CNPop!O$48</f>
        <v>2.1000000000000001E-2</v>
      </c>
      <c r="CC73" s="27">
        <f>CNPop!P$48</f>
        <v>2.3E-2</v>
      </c>
      <c r="CD73" s="27">
        <f>CNPop!Q$48</f>
        <v>2.5999999999999999E-2</v>
      </c>
      <c r="CE73" s="27">
        <f>CNPop!R$48</f>
        <v>2.8000000000000001E-2</v>
      </c>
      <c r="CF73" s="27">
        <f>CNPop!S$48</f>
        <v>0.03</v>
      </c>
      <c r="CG73" s="27">
        <f>CNPop!T$48</f>
        <v>3.3000000000000002E-2</v>
      </c>
      <c r="CH73" s="27">
        <f>CNPop!U$48</f>
        <v>3.5999999999999997E-2</v>
      </c>
      <c r="CI73" s="27">
        <f>CNPop!V$48</f>
        <v>3.9E-2</v>
      </c>
      <c r="CJ73" s="27">
        <f>CNPop!W$48</f>
        <v>4.2000000000000003E-2</v>
      </c>
      <c r="CK73" s="27">
        <f>CNPop!X$48</f>
        <v>4.4999999999999998E-2</v>
      </c>
      <c r="CL73" s="27">
        <f>CNPop!Y$48</f>
        <v>4.9000000000000002E-2</v>
      </c>
      <c r="CM73" s="27">
        <f>CNPop!Z$48</f>
        <v>5.1999999999999998E-2</v>
      </c>
      <c r="CN73" s="27">
        <f>CNPop!AA$48</f>
        <v>5.6000000000000001E-2</v>
      </c>
      <c r="CO73" s="27">
        <f>CNPop!AB$48</f>
        <v>0.06</v>
      </c>
      <c r="CP73" s="27">
        <f>CNPop!AC$48</f>
        <v>6.3E-2</v>
      </c>
      <c r="CQ73" s="27"/>
      <c r="CR73" s="27">
        <f t="shared" si="73"/>
        <v>7.4673175808376596E-2</v>
      </c>
      <c r="CS73" s="27">
        <f t="shared" si="74"/>
        <v>7.4673175808376596E-2</v>
      </c>
      <c r="CT73" s="27">
        <f t="shared" si="75"/>
        <v>7.4673175808376596E-2</v>
      </c>
      <c r="CU73" s="27">
        <f t="shared" si="76"/>
        <v>7.4673175808376596E-2</v>
      </c>
      <c r="CV73" s="27">
        <f t="shared" si="77"/>
        <v>7.4673175808376596E-2</v>
      </c>
      <c r="CW73" s="27">
        <f t="shared" si="78"/>
        <v>7.4673175808376596E-2</v>
      </c>
      <c r="CX73" s="27">
        <f t="shared" si="79"/>
        <v>7.4673175808376596E-2</v>
      </c>
      <c r="CY73" s="27">
        <f t="shared" si="80"/>
        <v>7.4673175808376596E-2</v>
      </c>
      <c r="CZ73" s="27">
        <f t="shared" si="81"/>
        <v>7.4673175808376596E-2</v>
      </c>
      <c r="DA73" s="27">
        <f t="shared" si="82"/>
        <v>7.4673175808376596E-2</v>
      </c>
      <c r="DB73" s="27">
        <f t="shared" si="83"/>
        <v>7.4673175808376596E-2</v>
      </c>
      <c r="DC73" s="27">
        <f t="shared" si="84"/>
        <v>7.4673175808376596E-2</v>
      </c>
      <c r="DD73" s="27">
        <f t="shared" si="85"/>
        <v>7.5390551416315107E-2</v>
      </c>
      <c r="DE73" s="27">
        <f t="shared" si="86"/>
        <v>7.5390551416315107E-2</v>
      </c>
      <c r="DF73" s="27">
        <f t="shared" si="87"/>
        <v>7.5390551416315107E-2</v>
      </c>
      <c r="DG73" s="27">
        <f t="shared" si="88"/>
        <v>7.5390551416315107E-2</v>
      </c>
      <c r="DH73" s="27">
        <f t="shared" si="89"/>
        <v>7.5390551416315107E-2</v>
      </c>
      <c r="DI73" s="27">
        <f t="shared" si="90"/>
        <v>7.5390551416315107E-2</v>
      </c>
      <c r="DJ73" s="27">
        <f t="shared" si="91"/>
        <v>7.5390551416315107E-2</v>
      </c>
      <c r="DK73" s="27">
        <f t="shared" si="92"/>
        <v>7.6142360019537655E-2</v>
      </c>
      <c r="DL73" s="27">
        <f t="shared" si="93"/>
        <v>7.6718563226007758E-2</v>
      </c>
      <c r="DM73" s="27">
        <f t="shared" si="94"/>
        <v>7.6999066654605403E-2</v>
      </c>
      <c r="DN73" s="27">
        <f t="shared" si="95"/>
        <v>7.6935296601358616E-2</v>
      </c>
      <c r="DO73" s="27">
        <f t="shared" si="96"/>
        <v>7.6586963134480407E-2</v>
      </c>
      <c r="DP73" s="27">
        <f t="shared" si="97"/>
        <v>7.6074158360099481E-2</v>
      </c>
      <c r="DQ73" s="27">
        <f t="shared" si="98"/>
        <v>7.5582194538440312E-2</v>
      </c>
      <c r="DR73" s="27">
        <f t="shared" si="99"/>
        <v>7.5235943889496157E-2</v>
      </c>
      <c r="DS73" s="27">
        <f t="shared" si="100"/>
        <v>7.5087745949626597E-2</v>
      </c>
      <c r="DT73" s="27">
        <f t="shared" si="101"/>
        <v>7.5104061269621616E-2</v>
      </c>
      <c r="DU73" s="27" t="e">
        <f>IF(ISNA(VLOOKUP(CONCATENATE($B73,".SP.TER.TOTL.IN"),Area_pop_80_09,Seq!B$1,FALSE)),".",VLOOKUP(CONCATENATE($B73,".SP.TER.TOTL.IN"),Area_pop_80_09,Seq!B$1,FALSE)/VLOOKUP(CONCATENATE($B73,".SP.POP.TOTL"),Area_pop_80_09,Seq!B$1,FALSE))</f>
        <v>#VALUE!</v>
      </c>
      <c r="DV73" s="27" t="e">
        <f>IF(ISNA(VLOOKUP(CONCATENATE($B73,".SP.TER.TOTL.IN"),Area_pop_80_09,Seq!C$1,FALSE)),".",VLOOKUP(CONCATENATE($B73,".SP.TER.TOTL.IN"),Area_pop_80_09,Seq!C$1,FALSE)/VLOOKUP(CONCATENATE($B73,".SP.POP.TOTL"),Area_pop_80_09,Seq!C$1,FALSE))</f>
        <v>#VALUE!</v>
      </c>
      <c r="DW73" s="27" t="e">
        <f>IF(ISNA(VLOOKUP(CONCATENATE($B73,".SP.TER.TOTL.IN"),Area_pop_80_09,Seq!D$1,FALSE)),".",VLOOKUP(CONCATENATE($B73,".SP.TER.TOTL.IN"),Area_pop_80_09,Seq!D$1,FALSE)/VLOOKUP(CONCATENATE($B73,".SP.POP.TOTL"),Area_pop_80_09,Seq!D$1,FALSE))</f>
        <v>#VALUE!</v>
      </c>
      <c r="DX73" s="27" t="e">
        <f>IF(ISNA(VLOOKUP(CONCATENATE($B73,".SP.TER.TOTL.IN"),Area_pop_80_09,Seq!E$1,FALSE)),".",VLOOKUP(CONCATENATE($B73,".SP.TER.TOTL.IN"),Area_pop_80_09,Seq!E$1,FALSE)/VLOOKUP(CONCATENATE($B73,".SP.POP.TOTL"),Area_pop_80_09,Seq!E$1,FALSE))</f>
        <v>#VALUE!</v>
      </c>
      <c r="DY73" s="27" t="e">
        <f>IF(ISNA(VLOOKUP(CONCATENATE($B73,".SP.TER.TOTL.IN"),Area_pop_80_09,Seq!F$1,FALSE)),".",VLOOKUP(CONCATENATE($B73,".SP.TER.TOTL.IN"),Area_pop_80_09,Seq!F$1,FALSE)/VLOOKUP(CONCATENATE($B73,".SP.POP.TOTL"),Area_pop_80_09,Seq!F$1,FALSE))</f>
        <v>#VALUE!</v>
      </c>
      <c r="DZ73" s="27" t="e">
        <f>IF(ISNA(VLOOKUP(CONCATENATE($B73,".SP.TER.TOTL.IN"),Area_pop_80_09,Seq!G$1,FALSE)),".",VLOOKUP(CONCATENATE($B73,".SP.TER.TOTL.IN"),Area_pop_80_09,Seq!G$1,FALSE)/VLOOKUP(CONCATENATE($B73,".SP.POP.TOTL"),Area_pop_80_09,Seq!G$1,FALSE))</f>
        <v>#VALUE!</v>
      </c>
      <c r="EA73" s="27" t="e">
        <f>IF(ISNA(VLOOKUP(CONCATENATE($B73,".SP.TER.TOTL.IN"),Area_pop_80_09,Seq!H$1,FALSE)),".",VLOOKUP(CONCATENATE($B73,".SP.TER.TOTL.IN"),Area_pop_80_09,Seq!H$1,FALSE)/VLOOKUP(CONCATENATE($B73,".SP.POP.TOTL"),Area_pop_80_09,Seq!H$1,FALSE))</f>
        <v>#VALUE!</v>
      </c>
      <c r="EB73" s="27" t="e">
        <f>IF(ISNA(VLOOKUP(CONCATENATE($B73,".SP.TER.TOTL.IN"),Area_pop_80_09,Seq!I$1,FALSE)),".",VLOOKUP(CONCATENATE($B73,".SP.TER.TOTL.IN"),Area_pop_80_09,Seq!I$1,FALSE)/VLOOKUP(CONCATENATE($B73,".SP.POP.TOTL"),Area_pop_80_09,Seq!I$1,FALSE))</f>
        <v>#VALUE!</v>
      </c>
      <c r="EC73" s="27" t="e">
        <f>IF(ISNA(VLOOKUP(CONCATENATE($B73,".SP.TER.TOTL.IN"),Area_pop_80_09,Seq!J$1,FALSE)),".",VLOOKUP(CONCATENATE($B73,".SP.TER.TOTL.IN"),Area_pop_80_09,Seq!J$1,FALSE)/VLOOKUP(CONCATENATE($B73,".SP.POP.TOTL"),Area_pop_80_09,Seq!J$1,FALSE))</f>
        <v>#VALUE!</v>
      </c>
      <c r="ED73" s="27" t="e">
        <f>IF(ISNA(VLOOKUP(CONCATENATE($B73,".SP.TER.TOTL.IN"),Area_pop_80_09,Seq!K$1,FALSE)),".",VLOOKUP(CONCATENATE($B73,".SP.TER.TOTL.IN"),Area_pop_80_09,Seq!K$1,FALSE)/VLOOKUP(CONCATENATE($B73,".SP.POP.TOTL"),Area_pop_80_09,Seq!K$1,FALSE))</f>
        <v>#VALUE!</v>
      </c>
      <c r="EE73" s="27" t="e">
        <f>IF(ISNA(VLOOKUP(CONCATENATE($B73,".SP.TER.TOTL.IN"),Area_pop_80_09,Seq!L$1,FALSE)),".",VLOOKUP(CONCATENATE($B73,".SP.TER.TOTL.IN"),Area_pop_80_09,Seq!L$1,FALSE)/VLOOKUP(CONCATENATE($B73,".SP.POP.TOTL"),Area_pop_80_09,Seq!L$1,FALSE))</f>
        <v>#VALUE!</v>
      </c>
      <c r="EF73" s="27">
        <f>IF(ISNA(VLOOKUP(CONCATENATE($B73,".SP.TER.TOTL.IN"),Area_pop_80_09,Seq!M$1,FALSE)),".",VLOOKUP(CONCATENATE($B73,".SP.TER.TOTL.IN"),Area_pop_80_09,Seq!M$1,FALSE)/VLOOKUP(CONCATENATE($B73,".SP.POP.TOTL"),Area_pop_80_09,Seq!M$1,FALSE))</f>
        <v>7.4673175808376596E-2</v>
      </c>
      <c r="EG73" s="27" t="e">
        <f>IF(ISNA(VLOOKUP(CONCATENATE($B73,".SP.TER.TOTL.IN"),Area_pop_80_09,Seq!N$1,FALSE)),".",VLOOKUP(CONCATENATE($B73,".SP.TER.TOTL.IN"),Area_pop_80_09,Seq!N$1,FALSE)/VLOOKUP(CONCATENATE($B73,".SP.POP.TOTL"),Area_pop_80_09,Seq!N$1,FALSE))</f>
        <v>#VALUE!</v>
      </c>
      <c r="EH73" s="27" t="e">
        <f>IF(ISNA(VLOOKUP(CONCATENATE($B73,".SP.TER.TOTL.IN"),Area_pop_80_09,Seq!O$1,FALSE)),".",VLOOKUP(CONCATENATE($B73,".SP.TER.TOTL.IN"),Area_pop_80_09,Seq!O$1,FALSE)/VLOOKUP(CONCATENATE($B73,".SP.POP.TOTL"),Area_pop_80_09,Seq!O$1,FALSE))</f>
        <v>#VALUE!</v>
      </c>
      <c r="EI73" s="27" t="e">
        <f>IF(ISNA(VLOOKUP(CONCATENATE($B73,".SP.TER.TOTL.IN"),Area_pop_80_09,Seq!P$1,FALSE)),".",VLOOKUP(CONCATENATE($B73,".SP.TER.TOTL.IN"),Area_pop_80_09,Seq!P$1,FALSE)/VLOOKUP(CONCATENATE($B73,".SP.POP.TOTL"),Area_pop_80_09,Seq!P$1,FALSE))</f>
        <v>#VALUE!</v>
      </c>
      <c r="EJ73" s="27" t="e">
        <f>IF(ISNA(VLOOKUP(CONCATENATE($B73,".SP.TER.TOTL.IN"),Area_pop_80_09,Seq!Q$1,FALSE)),".",VLOOKUP(CONCATENATE($B73,".SP.TER.TOTL.IN"),Area_pop_80_09,Seq!Q$1,FALSE)/VLOOKUP(CONCATENATE($B73,".SP.POP.TOTL"),Area_pop_80_09,Seq!Q$1,FALSE))</f>
        <v>#VALUE!</v>
      </c>
      <c r="EK73" s="27" t="e">
        <f>IF(ISNA(VLOOKUP(CONCATENATE($B73,".SP.TER.TOTL.IN"),Area_pop_80_09,Seq!R$1,FALSE)),".",VLOOKUP(CONCATENATE($B73,".SP.TER.TOTL.IN"),Area_pop_80_09,Seq!R$1,FALSE)/VLOOKUP(CONCATENATE($B73,".SP.POP.TOTL"),Area_pop_80_09,Seq!R$1,FALSE))</f>
        <v>#VALUE!</v>
      </c>
      <c r="EL73" s="27" t="e">
        <f>IF(ISNA(VLOOKUP(CONCATENATE($B73,".SP.TER.TOTL.IN"),Area_pop_80_09,Seq!S$1,FALSE)),".",VLOOKUP(CONCATENATE($B73,".SP.TER.TOTL.IN"),Area_pop_80_09,Seq!S$1,FALSE)/VLOOKUP(CONCATENATE($B73,".SP.POP.TOTL"),Area_pop_80_09,Seq!S$1,FALSE))</f>
        <v>#VALUE!</v>
      </c>
      <c r="EM73" s="27">
        <f>IF(ISNA(VLOOKUP(CONCATENATE($B73,".SP.TER.TOTL.IN"),Area_pop_80_09,Seq!T$1,FALSE)),".",VLOOKUP(CONCATENATE($B73,".SP.TER.TOTL.IN"),Area_pop_80_09,Seq!T$1,FALSE)/VLOOKUP(CONCATENATE($B73,".SP.POP.TOTL"),Area_pop_80_09,Seq!T$1,FALSE))</f>
        <v>7.5390551416315107E-2</v>
      </c>
      <c r="EN73" s="27">
        <f>IF(ISNA(VLOOKUP(CONCATENATE($B73,".SP.TER.TOTL.IN"),Area_pop_80_09,Seq!U$1,FALSE)),".",VLOOKUP(CONCATENATE($B73,".SP.TER.TOTL.IN"),Area_pop_80_09,Seq!U$1,FALSE)/VLOOKUP(CONCATENATE($B73,".SP.POP.TOTL"),Area_pop_80_09,Seq!U$1,FALSE))</f>
        <v>7.6142360019537655E-2</v>
      </c>
      <c r="EO73" s="27">
        <f>IF(ISNA(VLOOKUP(CONCATENATE($B73,".SP.TER.TOTL.IN"),Area_pop_80_09,Seq!V$1,FALSE)),".",VLOOKUP(CONCATENATE($B73,".SP.TER.TOTL.IN"),Area_pop_80_09,Seq!V$1,FALSE)/VLOOKUP(CONCATENATE($B73,".SP.POP.TOTL"),Area_pop_80_09,Seq!V$1,FALSE))</f>
        <v>7.6718563226007758E-2</v>
      </c>
      <c r="EP73" s="27">
        <f>IF(ISNA(VLOOKUP(CONCATENATE($B73,".SP.TER.TOTL.IN"),Area_pop_80_09,Seq!W$1,FALSE)),".",VLOOKUP(CONCATENATE($B73,".SP.TER.TOTL.IN"),Area_pop_80_09,Seq!W$1,FALSE)/VLOOKUP(CONCATENATE($B73,".SP.POP.TOTL"),Area_pop_80_09,Seq!W$1,FALSE))</f>
        <v>7.6999066654605403E-2</v>
      </c>
      <c r="EQ73" s="27">
        <f>IF(ISNA(VLOOKUP(CONCATENATE($B73,".SP.TER.TOTL.IN"),Area_pop_80_09,Seq!X$1,FALSE)),".",VLOOKUP(CONCATENATE($B73,".SP.TER.TOTL.IN"),Area_pop_80_09,Seq!X$1,FALSE)/VLOOKUP(CONCATENATE($B73,".SP.POP.TOTL"),Area_pop_80_09,Seq!X$1,FALSE))</f>
        <v>7.6935296601358616E-2</v>
      </c>
      <c r="ER73" s="27">
        <f>IF(ISNA(VLOOKUP(CONCATENATE($B73,".SP.TER.TOTL.IN"),Area_pop_80_09,Seq!Y$1,FALSE)),".",VLOOKUP(CONCATENATE($B73,".SP.TER.TOTL.IN"),Area_pop_80_09,Seq!Y$1,FALSE)/VLOOKUP(CONCATENATE($B73,".SP.POP.TOTL"),Area_pop_80_09,Seq!Y$1,FALSE))</f>
        <v>7.6586963134480407E-2</v>
      </c>
      <c r="ES73" s="27">
        <f>IF(ISNA(VLOOKUP(CONCATENATE($B73,".SP.TER.TOTL.IN"),Area_pop_80_09,Seq!Z$1,FALSE)),".",VLOOKUP(CONCATENATE($B73,".SP.TER.TOTL.IN"),Area_pop_80_09,Seq!Z$1,FALSE)/VLOOKUP(CONCATENATE($B73,".SP.POP.TOTL"),Area_pop_80_09,Seq!Z$1,FALSE))</f>
        <v>7.6074158360099481E-2</v>
      </c>
      <c r="ET73" s="27">
        <f>IF(ISNA(VLOOKUP(CONCATENATE($B73,".SP.TER.TOTL.IN"),Area_pop_80_09,Seq!AA$1,FALSE)),".",VLOOKUP(CONCATENATE($B73,".SP.TER.TOTL.IN"),Area_pop_80_09,Seq!AA$1,FALSE)/VLOOKUP(CONCATENATE($B73,".SP.POP.TOTL"),Area_pop_80_09,Seq!AA$1,FALSE))</f>
        <v>7.5582194538440312E-2</v>
      </c>
      <c r="EU73" s="27">
        <f>IF(ISNA(VLOOKUP(CONCATENATE($B73,".SP.TER.TOTL.IN"),Area_pop_80_09,Seq!AB$1,FALSE)),".",VLOOKUP(CONCATENATE($B73,".SP.TER.TOTL.IN"),Area_pop_80_09,Seq!AB$1,FALSE)/VLOOKUP(CONCATENATE($B73,".SP.POP.TOTL"),Area_pop_80_09,Seq!AB$1,FALSE))</f>
        <v>7.5235943889496157E-2</v>
      </c>
      <c r="EV73" s="27">
        <f>IF(ISNA(VLOOKUP(CONCATENATE($B73,".SP.TER.TOTL.IN"),Area_pop_80_09,Seq!AC$1,FALSE)),".",VLOOKUP(CONCATENATE($B73,".SP.TER.TOTL.IN"),Area_pop_80_09,Seq!AC$1,FALSE)/VLOOKUP(CONCATENATE($B73,".SP.POP.TOTL"),Area_pop_80_09,Seq!AC$1,FALSE))</f>
        <v>7.5087745949626597E-2</v>
      </c>
      <c r="EW73" s="27">
        <f>IF(ISNA(VLOOKUP(CONCATENATE($B73,".SP.TER.TOTL.IN"),Area_pop_80_09,Seq!AD$1,FALSE)),".",VLOOKUP(CONCATENATE($B73,".SP.TER.TOTL.IN"),Area_pop_80_09,Seq!AD$1,FALSE)/VLOOKUP(CONCATENATE($B73,".SP.POP.TOTL"),Area_pop_80_09,Seq!AD$1,FALSE))</f>
        <v>7.5104061269621616E-2</v>
      </c>
      <c r="EX73" s="27"/>
      <c r="EY73" s="27"/>
      <c r="EZ73" s="27" t="str">
        <f t="shared" si="102"/>
        <v>.</v>
      </c>
      <c r="FA73" s="27" t="str">
        <f t="shared" si="103"/>
        <v>.</v>
      </c>
      <c r="FB73" s="27" t="str">
        <f t="shared" si="109"/>
        <v>.</v>
      </c>
      <c r="FC73" s="9" t="str">
        <f>IF(VLOOKUP($B73,EM_80!$B$1:$C$201,2,FALSE)&gt;0,VLOOKUP($B73,EM_80!$B$1:$C$201,2,FALSE),".")</f>
        <v>.</v>
      </c>
      <c r="FD73" s="9" t="str">
        <f t="shared" si="104"/>
        <v>.</v>
      </c>
      <c r="FE73" s="9" t="str">
        <f t="shared" si="105"/>
        <v>.</v>
      </c>
      <c r="FF73">
        <f t="shared" si="106"/>
        <v>5922179</v>
      </c>
      <c r="FG73">
        <f t="shared" si="107"/>
        <v>7903944</v>
      </c>
      <c r="FH73">
        <f t="shared" si="108"/>
        <v>11031046</v>
      </c>
      <c r="FJ73" s="9" t="str">
        <f>IF(ISNA(VLOOKUP($B73,Area_EM_90,Seq!C$1,FALSE)),".",VLOOKUP($B73,Area_EM_90,Seq!C$1,FALSE))</f>
        <v>.</v>
      </c>
      <c r="FK73" s="9" t="str">
        <f>IF(ISNA(VLOOKUP($B73,Area_EM_90,Seq!D$1,FALSE)),".",VLOOKUP($B73,Area_EM_90,Seq!D$1,FALSE))</f>
        <v>.</v>
      </c>
      <c r="FL73" s="9" t="str">
        <f>IF(ISNA(VLOOKUP($B73,Area_EM_90,Seq!E$1,FALSE)),".",VLOOKUP($B73,Area_EM_90,Seq!E$1,FALSE))</f>
        <v>.</v>
      </c>
      <c r="FM73" s="9" t="str">
        <f>IF(ISNA(VLOOKUP($B73,Area_EM_90,Seq!F$1,FALSE)),".",VLOOKUP($B73,Area_EM_90,Seq!F$1,FALSE))</f>
        <v>.</v>
      </c>
      <c r="FN73" s="9" t="str">
        <f>IF(ISNA(VLOOKUP($B73,Area_EM_90,Seq!G$1,FALSE)),".",VLOOKUP($B73,Area_EM_90,Seq!G$1,FALSE))</f>
        <v>.</v>
      </c>
      <c r="FO73" s="9" t="str">
        <f>IF(ISNA(VLOOKUP($B73,Area_EM_90,Seq!H$1,FALSE)),".",VLOOKUP($B73,Area_EM_90,Seq!H$1,FALSE))</f>
        <v>.</v>
      </c>
      <c r="FP73" s="9" t="str">
        <f>IF(ISNA(VLOOKUP($B73,Area_EM_90,Seq!I$1,FALSE)),".",VLOOKUP($B73,Area_EM_90,Seq!I$1,FALSE))</f>
        <v>.</v>
      </c>
      <c r="FQ73" s="9" t="str">
        <f>IF(ISNA(VLOOKUP($B73,Area_EM_90,Seq!J$1,FALSE)),".",VLOOKUP($B73,Area_EM_90,Seq!J$1,FALSE))</f>
        <v>.</v>
      </c>
      <c r="FR73" s="9" t="str">
        <f>IF(ISNA(VLOOKUP($B73,Area_EM_00,Seq!C$1,FALSE)),".",VLOOKUP($B73,Area_EM_00,Seq!C$1,FALSE))</f>
        <v>.</v>
      </c>
      <c r="FS73" s="9" t="str">
        <f>IF(ISNA(VLOOKUP($B73,Area_EM_00,Seq!D$1,FALSE)),".",VLOOKUP($B73,Area_EM_00,Seq!D$1,FALSE))</f>
        <v>.</v>
      </c>
      <c r="FT73" s="9" t="str">
        <f>IF(ISNA(VLOOKUP($B73,Area_EM_00,Seq!E$1,FALSE)),".",VLOOKUP($B73,Area_EM_00,Seq!E$1,FALSE))</f>
        <v>.</v>
      </c>
      <c r="FU73" s="9" t="str">
        <f>IF(ISNA(VLOOKUP($B73,Area_EM_00,Seq!F$1,FALSE)),".",VLOOKUP($B73,Area_EM_00,Seq!F$1,FALSE))</f>
        <v>.</v>
      </c>
      <c r="FV73" s="9" t="str">
        <f>IF(ISNA(VLOOKUP($B73,Area_EM_00,Seq!G$1,FALSE)),".",VLOOKUP($B73,Area_EM_00,Seq!G$1,FALSE))</f>
        <v>.</v>
      </c>
      <c r="FW73" s="9" t="str">
        <f>IF(ISNA(VLOOKUP($B73,Area_EM_00,Seq!H$1,FALSE)),".",VLOOKUP($B73,Area_EM_00,Seq!H$1,FALSE))</f>
        <v>.</v>
      </c>
      <c r="FX73" s="9" t="str">
        <f>IF(ISNA(VLOOKUP($B73,Area_EM_00,Seq!I$1,FALSE)),".",VLOOKUP($B73,Area_EM_00,Seq!I$1,FALSE))</f>
        <v>.</v>
      </c>
      <c r="FY73" s="9" t="str">
        <f>IF(ISNA(VLOOKUP($B73,Area_EM_00,Seq!J$1,FALSE)),".",VLOOKUP($B73,Area_EM_00,Seq!J$1,FALSE))</f>
        <v>.</v>
      </c>
      <c r="GA73" s="27"/>
    </row>
    <row r="74" spans="1:183">
      <c r="A74" s="25" t="s">
        <v>2456</v>
      </c>
      <c r="B74" s="26" t="str">
        <f t="shared" si="72"/>
        <v>Nigeria</v>
      </c>
      <c r="C74" s="27">
        <f>GDP!C$42/10000</f>
        <v>18294194.281532999</v>
      </c>
      <c r="D74" s="27">
        <f>GDP!D$42/10000</f>
        <v>19245492.3841727</v>
      </c>
      <c r="E74" s="27">
        <f>GDP!E$42/10000</f>
        <v>20996832.1911324</v>
      </c>
      <c r="F74" s="27">
        <f>GDP!F$42/10000</f>
        <v>23285486.8999658</v>
      </c>
      <c r="G74" s="27">
        <f>GDP!G$42/10000</f>
        <v>26824880.9087606</v>
      </c>
      <c r="H74" s="27">
        <f>GDP!H$42/10000</f>
        <v>30446239.831443299</v>
      </c>
      <c r="I74" s="27">
        <f>GDP!I$42/10000</f>
        <v>33125508.936610304</v>
      </c>
      <c r="J74" s="27">
        <f>GDP!J$42/10000</f>
        <v>36968067.973257102</v>
      </c>
      <c r="K74" s="27">
        <f>GDP!K$42/10000</f>
        <v>41145459.654235199</v>
      </c>
      <c r="L74" s="27">
        <f>GDP!L$42/10000</f>
        <v>42832423.5000588</v>
      </c>
      <c r="M74" s="27">
        <f>GDP!M$42/10000</f>
        <v>44460055.593061104</v>
      </c>
      <c r="N74" s="27">
        <f>GDP!N$42/10000</f>
        <v>48550380.707622699</v>
      </c>
      <c r="O74" s="27">
        <f>GDP!O$42/10000</f>
        <v>55444534.768105105</v>
      </c>
      <c r="P74" s="27">
        <f>GDP!P$42/10000</f>
        <v>63206769.635639794</v>
      </c>
      <c r="Q74" s="27">
        <f>GDP!Q$42/10000</f>
        <v>71486856.457908601</v>
      </c>
      <c r="R74" s="27">
        <f>GDP!R$42/10000</f>
        <v>79278923.811820701</v>
      </c>
      <c r="S74" s="27">
        <f>GDP!S$42/10000</f>
        <v>87206816.193002701</v>
      </c>
      <c r="T74" s="27">
        <f>GDP!T$42/10000</f>
        <v>95317050.098951995</v>
      </c>
      <c r="U74" s="27">
        <f>GDP!U$42/10000</f>
        <v>102751780.00667</v>
      </c>
      <c r="V74" s="27">
        <f>GDP!V$42/10000</f>
        <v>110560915.287177</v>
      </c>
      <c r="W74" s="27">
        <f>GDP!W$42/10000</f>
        <v>119848032.17129999</v>
      </c>
      <c r="X74" s="27">
        <f>GDP!X$42/10000</f>
        <v>129795418.841518</v>
      </c>
      <c r="Y74" s="27">
        <f>GDP!Y$42/10000</f>
        <v>141606801.95609599</v>
      </c>
      <c r="Z74" s="27">
        <f>GDP!Z$42/10000</f>
        <v>155767482.15170601</v>
      </c>
      <c r="AA74" s="27">
        <f>GDP!AA$42/10000</f>
        <v>171499997.84902799</v>
      </c>
      <c r="AB74" s="27">
        <f>GDP!AB$42/10000</f>
        <v>189335997.62532699</v>
      </c>
      <c r="AC74" s="27">
        <f>GDP!AC$42/10000</f>
        <v>211298973.34986499</v>
      </c>
      <c r="AD74" s="27">
        <f>GDP!AD$42/10000</f>
        <v>238767839.88534701</v>
      </c>
      <c r="AE74" s="27">
        <f>GDP!AE$42/10000</f>
        <v>260256945.47502899</v>
      </c>
      <c r="AF74" s="27">
        <f>GDP!AF$42/10000</f>
        <v>293754553.91439533</v>
      </c>
      <c r="AG74" s="27"/>
      <c r="AH74" s="27">
        <f>IF(ISNUMBER(VLOOKUP($B74,Area_GDP_80_09,Seq!C$1,FALSE)/10000),VLOOKUP($B74,Area_GDP_80_09,Seq!C$1,FALSE)/10000,".")</f>
        <v>3145184.1856690496</v>
      </c>
      <c r="AI74" s="27">
        <f>IF(ISNUMBER(VLOOKUP($B74,Area_GDP_80_09,Seq!D$1,FALSE)/10000),VLOOKUP($B74,Area_GDP_80_09,Seq!D$1,FALSE)/10000,".")</f>
        <v>2732288.1647467897</v>
      </c>
      <c r="AJ74" s="27">
        <f>IF(ISNUMBER(VLOOKUP($B74,Area_GDP_80_09,Seq!E$1,FALSE)/10000),VLOOKUP($B74,Area_GDP_80_09,Seq!E$1,FALSE)/10000,".")</f>
        <v>2725875.6122888802</v>
      </c>
      <c r="AK74" s="27">
        <f>IF(ISNUMBER(VLOOKUP($B74,Area_GDP_80_09,Seq!F$1,FALSE)/10000),VLOOKUP($B74,Area_GDP_80_09,Seq!F$1,FALSE)/10000,".")</f>
        <v>2581554.5521518299</v>
      </c>
      <c r="AL74" s="27">
        <f>IF(ISNUMBER(VLOOKUP($B74,Area_GDP_80_09,Seq!G$1,FALSE)/10000),VLOOKUP($B74,Area_GDP_80_09,Seq!G$1,FALSE)/10000,".")</f>
        <v>2457166.4864020101</v>
      </c>
      <c r="AM74" s="27">
        <f>IF(ISNUMBER(VLOOKUP($B74,Area_GDP_80_09,Seq!H$1,FALSE)/10000),VLOOKUP($B74,Area_GDP_80_09,Seq!H$1,FALSE)/10000,".")</f>
        <v>2695628.45220127</v>
      </c>
      <c r="AN74" s="27">
        <f>IF(ISNUMBER(VLOOKUP($B74,Area_GDP_80_09,Seq!I$1,FALSE)/10000),VLOOKUP($B74,Area_GDP_80_09,Seq!I$1,FALSE)/10000,".")</f>
        <v>2763385.1811842499</v>
      </c>
      <c r="AO74" s="27">
        <f>IF(ISNUMBER(VLOOKUP($B74,Area_GDP_80_09,Seq!J$1,FALSE)/10000),VLOOKUP($B74,Area_GDP_80_09,Seq!J$1,FALSE)/10000,".")</f>
        <v>2744031.6343082697</v>
      </c>
      <c r="AP74" s="27">
        <f>IF(ISNUMBER(VLOOKUP($B74,Area_GDP_80_09,Seq!K$1,FALSE)/10000),VLOOKUP($B74,Area_GDP_80_09,Seq!K$1,FALSE)/10000,".")</f>
        <v>3015676.6275855098</v>
      </c>
      <c r="AQ74" s="27">
        <f>IF(ISNUMBER(VLOOKUP($B74,Area_GDP_80_09,Seq!L$1,FALSE)/10000),VLOOKUP($B74,Area_GDP_80_09,Seq!L$1,FALSE)/10000,".")</f>
        <v>3232814.9249705202</v>
      </c>
      <c r="AR74" s="27">
        <f>IF(ISNUMBER(VLOOKUP($B74,Area_GDP_80_09,Seq!M$1,FALSE)/10000),VLOOKUP($B74,Area_GDP_80_09,Seq!M$1,FALSE)/10000,".")</f>
        <v>3497776.9569512703</v>
      </c>
      <c r="AS74" s="27">
        <f>IF(ISNUMBER(VLOOKUP($B74,Area_GDP_80_09,Seq!N$1,FALSE)/10000),VLOOKUP($B74,Area_GDP_80_09,Seq!N$1,FALSE)/10000,".")</f>
        <v>3664117.0225160797</v>
      </c>
      <c r="AT74" s="27">
        <f>IF(ISNUMBER(VLOOKUP($B74,Area_GDP_80_09,Seq!O$1,FALSE)/10000),VLOOKUP($B74,Area_GDP_80_09,Seq!O$1,FALSE)/10000,".")</f>
        <v>3771044.4032600303</v>
      </c>
      <c r="AU74" s="27">
        <f>IF(ISNUMBER(VLOOKUP($B74,Area_GDP_80_09,Seq!P$1,FALSE)/10000),VLOOKUP($B74,Area_GDP_80_09,Seq!P$1,FALSE)/10000,".")</f>
        <v>3853987.8941802499</v>
      </c>
      <c r="AV74" s="27">
        <f>IF(ISNUMBER(VLOOKUP($B74,Area_GDP_80_09,Seq!Q$1,FALSE)/10000),VLOOKUP($B74,Area_GDP_80_09,Seq!Q$1,FALSE)/10000,".")</f>
        <v>3857841.8820744301</v>
      </c>
      <c r="AW74" s="27">
        <f>IF(ISNUMBER(VLOOKUP($B74,Area_GDP_80_09,Seq!R$1,FALSE)/10000),VLOOKUP($B74,Area_GDP_80_09,Seq!R$1,FALSE)/10000,".")</f>
        <v>3954287.9291262901</v>
      </c>
      <c r="AX74" s="27">
        <f>IF(ISNUMBER(VLOOKUP($B74,Area_GDP_80_09,Seq!S$1,FALSE)/10000),VLOOKUP($B74,Area_GDP_80_09,Seq!S$1,FALSE)/10000,".")</f>
        <v>4124322.3100787201</v>
      </c>
      <c r="AY74" s="27">
        <f>IF(ISNUMBER(VLOOKUP($B74,Area_GDP_80_09,Seq!T$1,FALSE)/10000),VLOOKUP($B74,Area_GDP_80_09,Seq!T$1,FALSE)/10000,".")</f>
        <v>4235679.0124508496</v>
      </c>
      <c r="AZ74" s="27">
        <f>IF(ISNUMBER(VLOOKUP($B74,Area_GDP_80_09,Seq!U$1,FALSE)/10000),VLOOKUP($B74,Area_GDP_80_09,Seq!U$1,FALSE)/10000,".")</f>
        <v>4315286.0003853403</v>
      </c>
      <c r="BA74" s="27">
        <f>IF(ISNUMBER(VLOOKUP($B74,Area_GDP_80_09,Seq!V$1,FALSE)/10000),VLOOKUP($B74,Area_GDP_80_09,Seq!V$1,FALSE)/10000,".")</f>
        <v>4362770.4282050701</v>
      </c>
      <c r="BB74" s="27">
        <f>IF(ISNUMBER(VLOOKUP($B74,Area_GDP_80_09,Seq!W$1,FALSE)/10000),VLOOKUP($B74,Area_GDP_80_09,Seq!W$1,FALSE)/10000,".")</f>
        <v>4598360.0313281398</v>
      </c>
      <c r="BC74" s="27">
        <f>IF(ISNUMBER(VLOOKUP($B74,Area_GDP_80_09,Seq!X$1,FALSE)/10000),VLOOKUP($B74,Area_GDP_80_09,Seq!X$1,FALSE)/10000,".")</f>
        <v>4740909.1922993101</v>
      </c>
      <c r="BD74" s="27">
        <f>IF(ISNUMBER(VLOOKUP($B74,Area_GDP_80_09,Seq!Y$1,FALSE)/10000),VLOOKUP($B74,Area_GDP_80_09,Seq!Y$1,FALSE)/10000,".")</f>
        <v>4814342.21478708</v>
      </c>
      <c r="BE74" s="27">
        <f>IF(ISNUMBER(VLOOKUP($B74,Area_GDP_80_09,Seq!Z$1,FALSE)/10000),VLOOKUP($B74,Area_GDP_80_09,Seq!Z$1,FALSE)/10000,".")</f>
        <v>5310219.4629101502</v>
      </c>
      <c r="BF74" s="27">
        <f>IF(ISNUMBER(VLOOKUP($B74,Area_GDP_80_09,Seq!AA$1,FALSE)/10000),VLOOKUP($B74,Area_GDP_80_09,Seq!AA$1,FALSE)/10000,".")</f>
        <v>5873102.7259786297</v>
      </c>
      <c r="BG74" s="27">
        <f>IF(ISNUMBER(VLOOKUP($B74,Area_GDP_80_09,Seq!AB$1,FALSE)/10000),VLOOKUP($B74,Area_GDP_80_09,Seq!AB$1,FALSE)/10000,".")</f>
        <v>6190250.2731814794</v>
      </c>
      <c r="BH74" s="27">
        <f>IF(ISNUMBER(VLOOKUP($B74,Area_GDP_80_09,Seq!AC$1,FALSE)/10000),VLOOKUP($B74,Area_GDP_80_09,Seq!AC$1,FALSE)/10000,".")</f>
        <v>6574045.7901187306</v>
      </c>
      <c r="BI74" s="27">
        <f>IF(ISNUMBER(VLOOKUP($B74,Area_GDP_80_09,Seq!AD$1,FALSE)/10000),VLOOKUP($B74,Area_GDP_80_09,Seq!AD$1,FALSE)/10000,".")</f>
        <v>6998060.4432414202</v>
      </c>
      <c r="BJ74" s="27">
        <f>IF(ISNUMBER(VLOOKUP($B74,Area_GDP_80_09,Seq!AE$1,FALSE)/10000),VLOOKUP($B74,Area_GDP_80_09,Seq!AE$1,FALSE)/10000,".")</f>
        <v>7417944.0698359096</v>
      </c>
      <c r="BK74" s="27">
        <f>IF(ISNUMBER(VLOOKUP($B74,Area_GDP_80_09,Seq!AF$1,FALSE)/10000),VLOOKUP($B74,Area_GDP_80_09,Seq!AF$1,FALSE)/10000,".")</f>
        <v>7833348.9377467223</v>
      </c>
      <c r="BL74" s="27"/>
      <c r="BM74" s="27"/>
      <c r="BN74" s="27">
        <f>CNPop!A$48</f>
        <v>5.0000000000000001E-3</v>
      </c>
      <c r="BO74" s="27">
        <f>CNPop!B$48</f>
        <v>6.0000000000000001E-3</v>
      </c>
      <c r="BP74" s="27">
        <f>CNPop!C$48</f>
        <v>6.0000000000000001E-3</v>
      </c>
      <c r="BQ74" s="27">
        <f>CNPop!D$48</f>
        <v>7.0000000000000001E-3</v>
      </c>
      <c r="BR74" s="27">
        <f>CNPop!E$48</f>
        <v>7.0000000000000001E-3</v>
      </c>
      <c r="BS74" s="27">
        <f>CNPop!F$48</f>
        <v>8.0000000000000002E-3</v>
      </c>
      <c r="BT74" s="27">
        <f>CNPop!G$48</f>
        <v>8.9999999999999993E-3</v>
      </c>
      <c r="BU74" s="27">
        <f>CNPop!H$48</f>
        <v>0.01</v>
      </c>
      <c r="BV74" s="27">
        <f>CNPop!I$48</f>
        <v>1.0999999999999999E-2</v>
      </c>
      <c r="BW74" s="27">
        <f>CNPop!J$48</f>
        <v>1.2E-2</v>
      </c>
      <c r="BX74" s="27">
        <f>CNPop!K$48</f>
        <v>1.4E-2</v>
      </c>
      <c r="BY74" s="27">
        <f>CNPop!L$48</f>
        <v>1.6E-2</v>
      </c>
      <c r="BZ74" s="27">
        <f>CNPop!M$48</f>
        <v>1.7000000000000001E-2</v>
      </c>
      <c r="CA74" s="27">
        <f>CNPop!N$48</f>
        <v>1.9E-2</v>
      </c>
      <c r="CB74" s="27">
        <f>CNPop!O$48</f>
        <v>2.1000000000000001E-2</v>
      </c>
      <c r="CC74" s="27">
        <f>CNPop!P$48</f>
        <v>2.3E-2</v>
      </c>
      <c r="CD74" s="27">
        <f>CNPop!Q$48</f>
        <v>2.5999999999999999E-2</v>
      </c>
      <c r="CE74" s="27">
        <f>CNPop!R$48</f>
        <v>2.8000000000000001E-2</v>
      </c>
      <c r="CF74" s="27">
        <f>CNPop!S$48</f>
        <v>0.03</v>
      </c>
      <c r="CG74" s="27">
        <f>CNPop!T$48</f>
        <v>3.3000000000000002E-2</v>
      </c>
      <c r="CH74" s="27">
        <f>CNPop!U$48</f>
        <v>3.5999999999999997E-2</v>
      </c>
      <c r="CI74" s="27">
        <f>CNPop!V$48</f>
        <v>3.9E-2</v>
      </c>
      <c r="CJ74" s="27">
        <f>CNPop!W$48</f>
        <v>4.2000000000000003E-2</v>
      </c>
      <c r="CK74" s="27">
        <f>CNPop!X$48</f>
        <v>4.4999999999999998E-2</v>
      </c>
      <c r="CL74" s="27">
        <f>CNPop!Y$48</f>
        <v>4.9000000000000002E-2</v>
      </c>
      <c r="CM74" s="27">
        <f>CNPop!Z$48</f>
        <v>5.1999999999999998E-2</v>
      </c>
      <c r="CN74" s="27">
        <f>CNPop!AA$48</f>
        <v>5.6000000000000001E-2</v>
      </c>
      <c r="CO74" s="27">
        <f>CNPop!AB$48</f>
        <v>0.06</v>
      </c>
      <c r="CP74" s="27">
        <f>CNPop!AC$48</f>
        <v>6.3E-2</v>
      </c>
      <c r="CQ74" s="27"/>
      <c r="CR74" s="27">
        <f t="shared" si="73"/>
        <v>9.1094318789244497E-2</v>
      </c>
      <c r="CS74" s="27">
        <f t="shared" si="74"/>
        <v>9.1094318789244497E-2</v>
      </c>
      <c r="CT74" s="27">
        <f t="shared" si="75"/>
        <v>9.1094318789244497E-2</v>
      </c>
      <c r="CU74" s="27">
        <f t="shared" si="76"/>
        <v>9.1094318789244497E-2</v>
      </c>
      <c r="CV74" s="27">
        <f t="shared" si="77"/>
        <v>9.1094318789244497E-2</v>
      </c>
      <c r="CW74" s="27">
        <f t="shared" si="78"/>
        <v>9.1094318789244497E-2</v>
      </c>
      <c r="CX74" s="27">
        <f t="shared" si="79"/>
        <v>9.1094318789244497E-2</v>
      </c>
      <c r="CY74" s="27">
        <f t="shared" si="80"/>
        <v>9.1094318789244497E-2</v>
      </c>
      <c r="CZ74" s="27">
        <f t="shared" si="81"/>
        <v>9.1094318789244497E-2</v>
      </c>
      <c r="DA74" s="27">
        <f t="shared" si="82"/>
        <v>9.1094318789244497E-2</v>
      </c>
      <c r="DB74" s="27">
        <f t="shared" si="83"/>
        <v>9.1094318789244497E-2</v>
      </c>
      <c r="DC74" s="27">
        <f t="shared" si="84"/>
        <v>9.1094318789244497E-2</v>
      </c>
      <c r="DD74" s="27">
        <f t="shared" si="85"/>
        <v>9.5281229822453184E-2</v>
      </c>
      <c r="DE74" s="27">
        <f t="shared" si="86"/>
        <v>9.5281229822453184E-2</v>
      </c>
      <c r="DF74" s="27">
        <f t="shared" si="87"/>
        <v>9.5281229822453184E-2</v>
      </c>
      <c r="DG74" s="27">
        <f t="shared" si="88"/>
        <v>9.5281229822453184E-2</v>
      </c>
      <c r="DH74" s="27">
        <f t="shared" si="89"/>
        <v>9.5281229822453184E-2</v>
      </c>
      <c r="DI74" s="27">
        <f t="shared" si="90"/>
        <v>9.5281229822453184E-2</v>
      </c>
      <c r="DJ74" s="27">
        <f t="shared" si="91"/>
        <v>9.5281229822453184E-2</v>
      </c>
      <c r="DK74" s="27">
        <f t="shared" si="92"/>
        <v>9.621348836121299E-2</v>
      </c>
      <c r="DL74" s="27">
        <f t="shared" si="93"/>
        <v>9.6981440700128971E-2</v>
      </c>
      <c r="DM74" s="27">
        <f t="shared" si="94"/>
        <v>9.7551781645425065E-2</v>
      </c>
      <c r="DN74" s="27">
        <f t="shared" si="95"/>
        <v>9.7921192921840372E-2</v>
      </c>
      <c r="DO74" s="27">
        <f t="shared" si="96"/>
        <v>9.8109880765421056E-2</v>
      </c>
      <c r="DP74" s="27">
        <f t="shared" si="97"/>
        <v>9.8144414557597842E-2</v>
      </c>
      <c r="DQ74" s="27">
        <f t="shared" si="98"/>
        <v>9.806167474365779E-2</v>
      </c>
      <c r="DR74" s="27">
        <f t="shared" si="99"/>
        <v>9.7892586856509478E-2</v>
      </c>
      <c r="DS74" s="27">
        <f t="shared" si="100"/>
        <v>9.764857861948012E-2</v>
      </c>
      <c r="DT74" s="27">
        <f t="shared" si="101"/>
        <v>9.734923334983156E-2</v>
      </c>
      <c r="DU74" s="27" t="e">
        <f>IF(ISNA(VLOOKUP(CONCATENATE($B74,".SP.TER.TOTL.IN"),Area_pop_80_09,Seq!B$1,FALSE)),".",VLOOKUP(CONCATENATE($B74,".SP.TER.TOTL.IN"),Area_pop_80_09,Seq!B$1,FALSE)/VLOOKUP(CONCATENATE($B74,".SP.POP.TOTL"),Area_pop_80_09,Seq!B$1,FALSE))</f>
        <v>#VALUE!</v>
      </c>
      <c r="DV74" s="27" t="e">
        <f>IF(ISNA(VLOOKUP(CONCATENATE($B74,".SP.TER.TOTL.IN"),Area_pop_80_09,Seq!C$1,FALSE)),".",VLOOKUP(CONCATENATE($B74,".SP.TER.TOTL.IN"),Area_pop_80_09,Seq!C$1,FALSE)/VLOOKUP(CONCATENATE($B74,".SP.POP.TOTL"),Area_pop_80_09,Seq!C$1,FALSE))</f>
        <v>#VALUE!</v>
      </c>
      <c r="DW74" s="27" t="e">
        <f>IF(ISNA(VLOOKUP(CONCATENATE($B74,".SP.TER.TOTL.IN"),Area_pop_80_09,Seq!D$1,FALSE)),".",VLOOKUP(CONCATENATE($B74,".SP.TER.TOTL.IN"),Area_pop_80_09,Seq!D$1,FALSE)/VLOOKUP(CONCATENATE($B74,".SP.POP.TOTL"),Area_pop_80_09,Seq!D$1,FALSE))</f>
        <v>#VALUE!</v>
      </c>
      <c r="DX74" s="27" t="e">
        <f>IF(ISNA(VLOOKUP(CONCATENATE($B74,".SP.TER.TOTL.IN"),Area_pop_80_09,Seq!E$1,FALSE)),".",VLOOKUP(CONCATENATE($B74,".SP.TER.TOTL.IN"),Area_pop_80_09,Seq!E$1,FALSE)/VLOOKUP(CONCATENATE($B74,".SP.POP.TOTL"),Area_pop_80_09,Seq!E$1,FALSE))</f>
        <v>#VALUE!</v>
      </c>
      <c r="DY74" s="27" t="e">
        <f>IF(ISNA(VLOOKUP(CONCATENATE($B74,".SP.TER.TOTL.IN"),Area_pop_80_09,Seq!F$1,FALSE)),".",VLOOKUP(CONCATENATE($B74,".SP.TER.TOTL.IN"),Area_pop_80_09,Seq!F$1,FALSE)/VLOOKUP(CONCATENATE($B74,".SP.POP.TOTL"),Area_pop_80_09,Seq!F$1,FALSE))</f>
        <v>#VALUE!</v>
      </c>
      <c r="DZ74" s="27" t="e">
        <f>IF(ISNA(VLOOKUP(CONCATENATE($B74,".SP.TER.TOTL.IN"),Area_pop_80_09,Seq!G$1,FALSE)),".",VLOOKUP(CONCATENATE($B74,".SP.TER.TOTL.IN"),Area_pop_80_09,Seq!G$1,FALSE)/VLOOKUP(CONCATENATE($B74,".SP.POP.TOTL"),Area_pop_80_09,Seq!G$1,FALSE))</f>
        <v>#VALUE!</v>
      </c>
      <c r="EA74" s="27" t="e">
        <f>IF(ISNA(VLOOKUP(CONCATENATE($B74,".SP.TER.TOTL.IN"),Area_pop_80_09,Seq!H$1,FALSE)),".",VLOOKUP(CONCATENATE($B74,".SP.TER.TOTL.IN"),Area_pop_80_09,Seq!H$1,FALSE)/VLOOKUP(CONCATENATE($B74,".SP.POP.TOTL"),Area_pop_80_09,Seq!H$1,FALSE))</f>
        <v>#VALUE!</v>
      </c>
      <c r="EB74" s="27" t="e">
        <f>IF(ISNA(VLOOKUP(CONCATENATE($B74,".SP.TER.TOTL.IN"),Area_pop_80_09,Seq!I$1,FALSE)),".",VLOOKUP(CONCATENATE($B74,".SP.TER.TOTL.IN"),Area_pop_80_09,Seq!I$1,FALSE)/VLOOKUP(CONCATENATE($B74,".SP.POP.TOTL"),Area_pop_80_09,Seq!I$1,FALSE))</f>
        <v>#VALUE!</v>
      </c>
      <c r="EC74" s="27" t="e">
        <f>IF(ISNA(VLOOKUP(CONCATENATE($B74,".SP.TER.TOTL.IN"),Area_pop_80_09,Seq!J$1,FALSE)),".",VLOOKUP(CONCATENATE($B74,".SP.TER.TOTL.IN"),Area_pop_80_09,Seq!J$1,FALSE)/VLOOKUP(CONCATENATE($B74,".SP.POP.TOTL"),Area_pop_80_09,Seq!J$1,FALSE))</f>
        <v>#VALUE!</v>
      </c>
      <c r="ED74" s="27" t="e">
        <f>IF(ISNA(VLOOKUP(CONCATENATE($B74,".SP.TER.TOTL.IN"),Area_pop_80_09,Seq!K$1,FALSE)),".",VLOOKUP(CONCATENATE($B74,".SP.TER.TOTL.IN"),Area_pop_80_09,Seq!K$1,FALSE)/VLOOKUP(CONCATENATE($B74,".SP.POP.TOTL"),Area_pop_80_09,Seq!K$1,FALSE))</f>
        <v>#VALUE!</v>
      </c>
      <c r="EE74" s="27" t="e">
        <f>IF(ISNA(VLOOKUP(CONCATENATE($B74,".SP.TER.TOTL.IN"),Area_pop_80_09,Seq!L$1,FALSE)),".",VLOOKUP(CONCATENATE($B74,".SP.TER.TOTL.IN"),Area_pop_80_09,Seq!L$1,FALSE)/VLOOKUP(CONCATENATE($B74,".SP.POP.TOTL"),Area_pop_80_09,Seq!L$1,FALSE))</f>
        <v>#VALUE!</v>
      </c>
      <c r="EF74" s="27">
        <f>IF(ISNA(VLOOKUP(CONCATENATE($B74,".SP.TER.TOTL.IN"),Area_pop_80_09,Seq!M$1,FALSE)),".",VLOOKUP(CONCATENATE($B74,".SP.TER.TOTL.IN"),Area_pop_80_09,Seq!M$1,FALSE)/VLOOKUP(CONCATENATE($B74,".SP.POP.TOTL"),Area_pop_80_09,Seq!M$1,FALSE))</f>
        <v>9.1094318789244497E-2</v>
      </c>
      <c r="EG74" s="27" t="e">
        <f>IF(ISNA(VLOOKUP(CONCATENATE($B74,".SP.TER.TOTL.IN"),Area_pop_80_09,Seq!N$1,FALSE)),".",VLOOKUP(CONCATENATE($B74,".SP.TER.TOTL.IN"),Area_pop_80_09,Seq!N$1,FALSE)/VLOOKUP(CONCATENATE($B74,".SP.POP.TOTL"),Area_pop_80_09,Seq!N$1,FALSE))</f>
        <v>#VALUE!</v>
      </c>
      <c r="EH74" s="27" t="e">
        <f>IF(ISNA(VLOOKUP(CONCATENATE($B74,".SP.TER.TOTL.IN"),Area_pop_80_09,Seq!O$1,FALSE)),".",VLOOKUP(CONCATENATE($B74,".SP.TER.TOTL.IN"),Area_pop_80_09,Seq!O$1,FALSE)/VLOOKUP(CONCATENATE($B74,".SP.POP.TOTL"),Area_pop_80_09,Seq!O$1,FALSE))</f>
        <v>#VALUE!</v>
      </c>
      <c r="EI74" s="27" t="e">
        <f>IF(ISNA(VLOOKUP(CONCATENATE($B74,".SP.TER.TOTL.IN"),Area_pop_80_09,Seq!P$1,FALSE)),".",VLOOKUP(CONCATENATE($B74,".SP.TER.TOTL.IN"),Area_pop_80_09,Seq!P$1,FALSE)/VLOOKUP(CONCATENATE($B74,".SP.POP.TOTL"),Area_pop_80_09,Seq!P$1,FALSE))</f>
        <v>#VALUE!</v>
      </c>
      <c r="EJ74" s="27" t="e">
        <f>IF(ISNA(VLOOKUP(CONCATENATE($B74,".SP.TER.TOTL.IN"),Area_pop_80_09,Seq!Q$1,FALSE)),".",VLOOKUP(CONCATENATE($B74,".SP.TER.TOTL.IN"),Area_pop_80_09,Seq!Q$1,FALSE)/VLOOKUP(CONCATENATE($B74,".SP.POP.TOTL"),Area_pop_80_09,Seq!Q$1,FALSE))</f>
        <v>#VALUE!</v>
      </c>
      <c r="EK74" s="27" t="e">
        <f>IF(ISNA(VLOOKUP(CONCATENATE($B74,".SP.TER.TOTL.IN"),Area_pop_80_09,Seq!R$1,FALSE)),".",VLOOKUP(CONCATENATE($B74,".SP.TER.TOTL.IN"),Area_pop_80_09,Seq!R$1,FALSE)/VLOOKUP(CONCATENATE($B74,".SP.POP.TOTL"),Area_pop_80_09,Seq!R$1,FALSE))</f>
        <v>#VALUE!</v>
      </c>
      <c r="EL74" s="27" t="e">
        <f>IF(ISNA(VLOOKUP(CONCATENATE($B74,".SP.TER.TOTL.IN"),Area_pop_80_09,Seq!S$1,FALSE)),".",VLOOKUP(CONCATENATE($B74,".SP.TER.TOTL.IN"),Area_pop_80_09,Seq!S$1,FALSE)/VLOOKUP(CONCATENATE($B74,".SP.POP.TOTL"),Area_pop_80_09,Seq!S$1,FALSE))</f>
        <v>#VALUE!</v>
      </c>
      <c r="EM74" s="27">
        <f>IF(ISNA(VLOOKUP(CONCATENATE($B74,".SP.TER.TOTL.IN"),Area_pop_80_09,Seq!T$1,FALSE)),".",VLOOKUP(CONCATENATE($B74,".SP.TER.TOTL.IN"),Area_pop_80_09,Seq!T$1,FALSE)/VLOOKUP(CONCATENATE($B74,".SP.POP.TOTL"),Area_pop_80_09,Seq!T$1,FALSE))</f>
        <v>9.5281229822453184E-2</v>
      </c>
      <c r="EN74" s="27">
        <f>IF(ISNA(VLOOKUP(CONCATENATE($B74,".SP.TER.TOTL.IN"),Area_pop_80_09,Seq!U$1,FALSE)),".",VLOOKUP(CONCATENATE($B74,".SP.TER.TOTL.IN"),Area_pop_80_09,Seq!U$1,FALSE)/VLOOKUP(CONCATENATE($B74,".SP.POP.TOTL"),Area_pop_80_09,Seq!U$1,FALSE))</f>
        <v>9.621348836121299E-2</v>
      </c>
      <c r="EO74" s="27">
        <f>IF(ISNA(VLOOKUP(CONCATENATE($B74,".SP.TER.TOTL.IN"),Area_pop_80_09,Seq!V$1,FALSE)),".",VLOOKUP(CONCATENATE($B74,".SP.TER.TOTL.IN"),Area_pop_80_09,Seq!V$1,FALSE)/VLOOKUP(CONCATENATE($B74,".SP.POP.TOTL"),Area_pop_80_09,Seq!V$1,FALSE))</f>
        <v>9.6981440700128971E-2</v>
      </c>
      <c r="EP74" s="27">
        <f>IF(ISNA(VLOOKUP(CONCATENATE($B74,".SP.TER.TOTL.IN"),Area_pop_80_09,Seq!W$1,FALSE)),".",VLOOKUP(CONCATENATE($B74,".SP.TER.TOTL.IN"),Area_pop_80_09,Seq!W$1,FALSE)/VLOOKUP(CONCATENATE($B74,".SP.POP.TOTL"),Area_pop_80_09,Seq!W$1,FALSE))</f>
        <v>9.7551781645425065E-2</v>
      </c>
      <c r="EQ74" s="27">
        <f>IF(ISNA(VLOOKUP(CONCATENATE($B74,".SP.TER.TOTL.IN"),Area_pop_80_09,Seq!X$1,FALSE)),".",VLOOKUP(CONCATENATE($B74,".SP.TER.TOTL.IN"),Area_pop_80_09,Seq!X$1,FALSE)/VLOOKUP(CONCATENATE($B74,".SP.POP.TOTL"),Area_pop_80_09,Seq!X$1,FALSE))</f>
        <v>9.7921192921840372E-2</v>
      </c>
      <c r="ER74" s="27">
        <f>IF(ISNA(VLOOKUP(CONCATENATE($B74,".SP.TER.TOTL.IN"),Area_pop_80_09,Seq!Y$1,FALSE)),".",VLOOKUP(CONCATENATE($B74,".SP.TER.TOTL.IN"),Area_pop_80_09,Seq!Y$1,FALSE)/VLOOKUP(CONCATENATE($B74,".SP.POP.TOTL"),Area_pop_80_09,Seq!Y$1,FALSE))</f>
        <v>9.8109880765421056E-2</v>
      </c>
      <c r="ES74" s="27">
        <f>IF(ISNA(VLOOKUP(CONCATENATE($B74,".SP.TER.TOTL.IN"),Area_pop_80_09,Seq!Z$1,FALSE)),".",VLOOKUP(CONCATENATE($B74,".SP.TER.TOTL.IN"),Area_pop_80_09,Seq!Z$1,FALSE)/VLOOKUP(CONCATENATE($B74,".SP.POP.TOTL"),Area_pop_80_09,Seq!Z$1,FALSE))</f>
        <v>9.8144414557597842E-2</v>
      </c>
      <c r="ET74" s="27">
        <f>IF(ISNA(VLOOKUP(CONCATENATE($B74,".SP.TER.TOTL.IN"),Area_pop_80_09,Seq!AA$1,FALSE)),".",VLOOKUP(CONCATENATE($B74,".SP.TER.TOTL.IN"),Area_pop_80_09,Seq!AA$1,FALSE)/VLOOKUP(CONCATENATE($B74,".SP.POP.TOTL"),Area_pop_80_09,Seq!AA$1,FALSE))</f>
        <v>9.806167474365779E-2</v>
      </c>
      <c r="EU74" s="27">
        <f>IF(ISNA(VLOOKUP(CONCATENATE($B74,".SP.TER.TOTL.IN"),Area_pop_80_09,Seq!AB$1,FALSE)),".",VLOOKUP(CONCATENATE($B74,".SP.TER.TOTL.IN"),Area_pop_80_09,Seq!AB$1,FALSE)/VLOOKUP(CONCATENATE($B74,".SP.POP.TOTL"),Area_pop_80_09,Seq!AB$1,FALSE))</f>
        <v>9.7892586856509478E-2</v>
      </c>
      <c r="EV74" s="27">
        <f>IF(ISNA(VLOOKUP(CONCATENATE($B74,".SP.TER.TOTL.IN"),Area_pop_80_09,Seq!AC$1,FALSE)),".",VLOOKUP(CONCATENATE($B74,".SP.TER.TOTL.IN"),Area_pop_80_09,Seq!AC$1,FALSE)/VLOOKUP(CONCATENATE($B74,".SP.POP.TOTL"),Area_pop_80_09,Seq!AC$1,FALSE))</f>
        <v>9.764857861948012E-2</v>
      </c>
      <c r="EW74" s="27">
        <f>IF(ISNA(VLOOKUP(CONCATENATE($B74,".SP.TER.TOTL.IN"),Area_pop_80_09,Seq!AD$1,FALSE)),".",VLOOKUP(CONCATENATE($B74,".SP.TER.TOTL.IN"),Area_pop_80_09,Seq!AD$1,FALSE)/VLOOKUP(CONCATENATE($B74,".SP.POP.TOTL"),Area_pop_80_09,Seq!AD$1,FALSE))</f>
        <v>9.734923334983156E-2</v>
      </c>
      <c r="EX74" s="27"/>
      <c r="EY74" s="27"/>
      <c r="EZ74" s="27" t="str">
        <f t="shared" si="102"/>
        <v>.</v>
      </c>
      <c r="FA74" s="27">
        <f t="shared" si="103"/>
        <v>1.5410176204372304E-5</v>
      </c>
      <c r="FB74" s="27" t="str">
        <f t="shared" si="109"/>
        <v>.</v>
      </c>
      <c r="FC74" s="9" t="str">
        <f>IF(VLOOKUP($B74,EM_80!$B$1:$C$201,2,FALSE)&gt;0,VLOOKUP($B74,EM_80!$B$1:$C$201,2,FALSE),".")</f>
        <v>.</v>
      </c>
      <c r="FD74" s="9">
        <f t="shared" si="104"/>
        <v>1500</v>
      </c>
      <c r="FE74" s="9" t="str">
        <f t="shared" si="105"/>
        <v>.</v>
      </c>
      <c r="FF74">
        <f t="shared" si="106"/>
        <v>74522934</v>
      </c>
      <c r="FG74">
        <f t="shared" si="107"/>
        <v>97338277</v>
      </c>
      <c r="FH74">
        <f t="shared" si="108"/>
        <v>124842371</v>
      </c>
      <c r="FJ74" s="9" t="str">
        <f>IF(ISNA(VLOOKUP($B74,Area_EM_90,Seq!C$1,FALSE)),".",VLOOKUP($B74,Area_EM_90,Seq!C$1,FALSE))</f>
        <v>.</v>
      </c>
      <c r="FK74" s="9" t="str">
        <f>IF(ISNA(VLOOKUP($B74,Area_EM_90,Seq!D$1,FALSE)),".",VLOOKUP($B74,Area_EM_90,Seq!D$1,FALSE))</f>
        <v>.</v>
      </c>
      <c r="FL74" s="9" t="str">
        <f>IF(ISNA(VLOOKUP($B74,Area_EM_90,Seq!E$1,FALSE)),".",VLOOKUP($B74,Area_EM_90,Seq!E$1,FALSE))</f>
        <v>.</v>
      </c>
      <c r="FM74" s="9" t="str">
        <f>IF(ISNA(VLOOKUP($B74,Area_EM_90,Seq!F$1,FALSE)),".",VLOOKUP($B74,Area_EM_90,Seq!F$1,FALSE))</f>
        <v>.</v>
      </c>
      <c r="FN74" s="9" t="str">
        <f>IF(ISNA(VLOOKUP($B74,Area_EM_90,Seq!G$1,FALSE)),".",VLOOKUP($B74,Area_EM_90,Seq!G$1,FALSE))</f>
        <v>.</v>
      </c>
      <c r="FO74" s="9" t="str">
        <f>IF(ISNA(VLOOKUP($B74,Area_EM_90,Seq!H$1,FALSE)),".",VLOOKUP($B74,Area_EM_90,Seq!H$1,FALSE))</f>
        <v>.</v>
      </c>
      <c r="FP74" s="9" t="str">
        <f>IF(ISNA(VLOOKUP($B74,Area_EM_90,Seq!I$1,FALSE)),".",VLOOKUP($B74,Area_EM_90,Seq!I$1,FALSE))</f>
        <v>.</v>
      </c>
      <c r="FQ74" s="9" t="str">
        <f>IF(ISNA(VLOOKUP($B74,Area_EM_90,Seq!J$1,FALSE)),".",VLOOKUP($B74,Area_EM_90,Seq!J$1,FALSE))</f>
        <v>.</v>
      </c>
      <c r="FR74" s="9" t="str">
        <f>IF(ISNA(VLOOKUP($B74,Area_EM_00,Seq!C$1,FALSE)),".",VLOOKUP($B74,Area_EM_00,Seq!C$1,FALSE))</f>
        <v>.</v>
      </c>
      <c r="FS74" s="9" t="str">
        <f>IF(ISNA(VLOOKUP($B74,Area_EM_00,Seq!D$1,FALSE)),".",VLOOKUP($B74,Area_EM_00,Seq!D$1,FALSE))</f>
        <v>.</v>
      </c>
      <c r="FT74" s="9" t="str">
        <f>IF(ISNA(VLOOKUP($B74,Area_EM_00,Seq!E$1,FALSE)),".",VLOOKUP($B74,Area_EM_00,Seq!E$1,FALSE))</f>
        <v>.</v>
      </c>
      <c r="FU74" s="9" t="str">
        <f>IF(ISNA(VLOOKUP($B74,Area_EM_00,Seq!F$1,FALSE)),".",VLOOKUP($B74,Area_EM_00,Seq!F$1,FALSE))</f>
        <v>.</v>
      </c>
      <c r="FV74" s="9" t="str">
        <f>IF(ISNA(VLOOKUP($B74,Area_EM_00,Seq!G$1,FALSE)),".",VLOOKUP($B74,Area_EM_00,Seq!G$1,FALSE))</f>
        <v>.</v>
      </c>
      <c r="FW74" s="9" t="str">
        <f>IF(ISNA(VLOOKUP($B74,Area_EM_00,Seq!H$1,FALSE)),".",VLOOKUP($B74,Area_EM_00,Seq!H$1,FALSE))</f>
        <v>.</v>
      </c>
      <c r="FX74" s="9" t="str">
        <f>IF(ISNA(VLOOKUP($B74,Area_EM_00,Seq!I$1,FALSE)),".",VLOOKUP($B74,Area_EM_00,Seq!I$1,FALSE))</f>
        <v>.</v>
      </c>
      <c r="FY74" s="9" t="str">
        <f>IF(ISNA(VLOOKUP($B74,Area_EM_00,Seq!J$1,FALSE)),".",VLOOKUP($B74,Area_EM_00,Seq!J$1,FALSE))</f>
        <v>.</v>
      </c>
      <c r="GA74" s="27"/>
    </row>
    <row r="75" spans="1:183">
      <c r="A75" s="25" t="s">
        <v>2458</v>
      </c>
      <c r="B75" s="26" t="str">
        <f t="shared" si="72"/>
        <v>Senegal</v>
      </c>
      <c r="C75" s="27">
        <f>GDP!C$42/10000</f>
        <v>18294194.281532999</v>
      </c>
      <c r="D75" s="27">
        <f>GDP!D$42/10000</f>
        <v>19245492.3841727</v>
      </c>
      <c r="E75" s="27">
        <f>GDP!E$42/10000</f>
        <v>20996832.1911324</v>
      </c>
      <c r="F75" s="27">
        <f>GDP!F$42/10000</f>
        <v>23285486.8999658</v>
      </c>
      <c r="G75" s="27">
        <f>GDP!G$42/10000</f>
        <v>26824880.9087606</v>
      </c>
      <c r="H75" s="27">
        <f>GDP!H$42/10000</f>
        <v>30446239.831443299</v>
      </c>
      <c r="I75" s="27">
        <f>GDP!I$42/10000</f>
        <v>33125508.936610304</v>
      </c>
      <c r="J75" s="27">
        <f>GDP!J$42/10000</f>
        <v>36968067.973257102</v>
      </c>
      <c r="K75" s="27">
        <f>GDP!K$42/10000</f>
        <v>41145459.654235199</v>
      </c>
      <c r="L75" s="27">
        <f>GDP!L$42/10000</f>
        <v>42832423.5000588</v>
      </c>
      <c r="M75" s="27">
        <f>GDP!M$42/10000</f>
        <v>44460055.593061104</v>
      </c>
      <c r="N75" s="27">
        <f>GDP!N$42/10000</f>
        <v>48550380.707622699</v>
      </c>
      <c r="O75" s="27">
        <f>GDP!O$42/10000</f>
        <v>55444534.768105105</v>
      </c>
      <c r="P75" s="27">
        <f>GDP!P$42/10000</f>
        <v>63206769.635639794</v>
      </c>
      <c r="Q75" s="27">
        <f>GDP!Q$42/10000</f>
        <v>71486856.457908601</v>
      </c>
      <c r="R75" s="27">
        <f>GDP!R$42/10000</f>
        <v>79278923.811820701</v>
      </c>
      <c r="S75" s="27">
        <f>GDP!S$42/10000</f>
        <v>87206816.193002701</v>
      </c>
      <c r="T75" s="27">
        <f>GDP!T$42/10000</f>
        <v>95317050.098951995</v>
      </c>
      <c r="U75" s="27">
        <f>GDP!U$42/10000</f>
        <v>102751780.00667</v>
      </c>
      <c r="V75" s="27">
        <f>GDP!V$42/10000</f>
        <v>110560915.287177</v>
      </c>
      <c r="W75" s="27">
        <f>GDP!W$42/10000</f>
        <v>119848032.17129999</v>
      </c>
      <c r="X75" s="27">
        <f>GDP!X$42/10000</f>
        <v>129795418.841518</v>
      </c>
      <c r="Y75" s="27">
        <f>GDP!Y$42/10000</f>
        <v>141606801.95609599</v>
      </c>
      <c r="Z75" s="27">
        <f>GDP!Z$42/10000</f>
        <v>155767482.15170601</v>
      </c>
      <c r="AA75" s="27">
        <f>GDP!AA$42/10000</f>
        <v>171499997.84902799</v>
      </c>
      <c r="AB75" s="27">
        <f>GDP!AB$42/10000</f>
        <v>189335997.62532699</v>
      </c>
      <c r="AC75" s="27">
        <f>GDP!AC$42/10000</f>
        <v>211298973.34986499</v>
      </c>
      <c r="AD75" s="27">
        <f>GDP!AD$42/10000</f>
        <v>238767839.88534701</v>
      </c>
      <c r="AE75" s="27">
        <f>GDP!AE$42/10000</f>
        <v>260256945.47502899</v>
      </c>
      <c r="AF75" s="27">
        <f>GDP!AF$42/10000</f>
        <v>293754553.91439533</v>
      </c>
      <c r="AG75" s="27"/>
      <c r="AH75" s="27">
        <f>IF(ISNUMBER(VLOOKUP($B75,Area_GDP_80_09,Seq!C$1,FALSE)/10000),VLOOKUP($B75,Area_GDP_80_09,Seq!C$1,FALSE)/10000,".")</f>
        <v>268265.57479017699</v>
      </c>
      <c r="AI75" s="27">
        <f>IF(ISNUMBER(VLOOKUP($B75,Area_GDP_80_09,Seq!D$1,FALSE)/10000),VLOOKUP($B75,Area_GDP_80_09,Seq!D$1,FALSE)/10000,".")</f>
        <v>281865.34225945803</v>
      </c>
      <c r="AJ75" s="27">
        <f>IF(ISNUMBER(VLOOKUP($B75,Area_GDP_80_09,Seq!E$1,FALSE)/10000),VLOOKUP($B75,Area_GDP_80_09,Seq!E$1,FALSE)/10000,".")</f>
        <v>303972.22315740702</v>
      </c>
      <c r="AK75" s="27">
        <f>IF(ISNUMBER(VLOOKUP($B75,Area_GDP_80_09,Seq!F$1,FALSE)/10000),VLOOKUP($B75,Area_GDP_80_09,Seq!F$1,FALSE)/10000,".")</f>
        <v>287781.46880392998</v>
      </c>
      <c r="AL75" s="27">
        <f>IF(ISNUMBER(VLOOKUP($B75,Area_GDP_80_09,Seq!G$1,FALSE)/10000),VLOOKUP($B75,Area_GDP_80_09,Seq!G$1,FALSE)/10000,".")</f>
        <v>298561.08448868297</v>
      </c>
      <c r="AM75" s="27">
        <f>IF(ISNUMBER(VLOOKUP($B75,Area_GDP_80_09,Seq!H$1,FALSE)/10000),VLOOKUP($B75,Area_GDP_80_09,Seq!H$1,FALSE)/10000,".")</f>
        <v>308364.25024140603</v>
      </c>
      <c r="AN75" s="27">
        <f>IF(ISNUMBER(VLOOKUP($B75,Area_GDP_80_09,Seq!I$1,FALSE)/10000),VLOOKUP($B75,Area_GDP_80_09,Seq!I$1,FALSE)/10000,".")</f>
        <v>317964.67691989697</v>
      </c>
      <c r="AO75" s="27">
        <f>IF(ISNUMBER(VLOOKUP($B75,Area_GDP_80_09,Seq!J$1,FALSE)/10000),VLOOKUP($B75,Area_GDP_80_09,Seq!J$1,FALSE)/10000,".")</f>
        <v>337342.635390991</v>
      </c>
      <c r="AP75" s="27">
        <f>IF(ISNUMBER(VLOOKUP($B75,Area_GDP_80_09,Seq!K$1,FALSE)/10000),VLOOKUP($B75,Area_GDP_80_09,Seq!K$1,FALSE)/10000,".")</f>
        <v>335344.11302251404</v>
      </c>
      <c r="AQ75" s="27">
        <f>IF(ISNUMBER(VLOOKUP($B75,Area_GDP_80_09,Seq!L$1,FALSE)/10000),VLOOKUP($B75,Area_GDP_80_09,Seq!L$1,FALSE)/10000,".")</f>
        <v>348683.61922896199</v>
      </c>
      <c r="AR75" s="27">
        <f>IF(ISNUMBER(VLOOKUP($B75,Area_GDP_80_09,Seq!M$1,FALSE)/10000),VLOOKUP($B75,Area_GDP_80_09,Seq!M$1,FALSE)/10000,".")</f>
        <v>346327.77968269901</v>
      </c>
      <c r="AS75" s="27">
        <f>IF(ISNUMBER(VLOOKUP($B75,Area_GDP_80_09,Seq!N$1,FALSE)/10000),VLOOKUP($B75,Area_GDP_80_09,Seq!N$1,FALSE)/10000,".")</f>
        <v>355179.313146848</v>
      </c>
      <c r="AT75" s="27">
        <f>IF(ISNUMBER(VLOOKUP($B75,Area_GDP_80_09,Seq!O$1,FALSE)/10000),VLOOKUP($B75,Area_GDP_80_09,Seq!O$1,FALSE)/10000,".")</f>
        <v>359592.93906118796</v>
      </c>
      <c r="AU75" s="27">
        <f>IF(ISNUMBER(VLOOKUP($B75,Area_GDP_80_09,Seq!P$1,FALSE)/10000),VLOOKUP($B75,Area_GDP_80_09,Seq!P$1,FALSE)/10000,".")</f>
        <v>364270.45356672804</v>
      </c>
      <c r="AV75" s="27">
        <f>IF(ISNUMBER(VLOOKUP($B75,Area_GDP_80_09,Seq!Q$1,FALSE)/10000),VLOOKUP($B75,Area_GDP_80_09,Seq!Q$1,FALSE)/10000,".")</f>
        <v>364207.33039959898</v>
      </c>
      <c r="AW75" s="27">
        <f>IF(ISNUMBER(VLOOKUP($B75,Area_GDP_80_09,Seq!R$1,FALSE)/10000),VLOOKUP($B75,Area_GDP_80_09,Seq!R$1,FALSE)/10000,".")</f>
        <v>383741.49181388004</v>
      </c>
      <c r="AX75" s="27">
        <f>IF(ISNUMBER(VLOOKUP($B75,Area_GDP_80_09,Seq!S$1,FALSE)/10000),VLOOKUP($B75,Area_GDP_80_09,Seq!S$1,FALSE)/10000,".")</f>
        <v>391462.85064040899</v>
      </c>
      <c r="AY75" s="27">
        <f>IF(ISNUMBER(VLOOKUP($B75,Area_GDP_80_09,Seq!T$1,FALSE)/10000),VLOOKUP($B75,Area_GDP_80_09,Seq!T$1,FALSE)/10000,".")</f>
        <v>403692.28053329</v>
      </c>
      <c r="AZ75" s="27">
        <f>IF(ISNUMBER(VLOOKUP($B75,Area_GDP_80_09,Seq!U$1,FALSE)/10000),VLOOKUP($B75,Area_GDP_80_09,Seq!U$1,FALSE)/10000,".")</f>
        <v>427504.76612591301</v>
      </c>
      <c r="BA75" s="27">
        <f>IF(ISNUMBER(VLOOKUP($B75,Area_GDP_80_09,Seq!V$1,FALSE)/10000),VLOOKUP($B75,Area_GDP_80_09,Seq!V$1,FALSE)/10000,".")</f>
        <v>454638.98864155798</v>
      </c>
      <c r="BB75" s="27">
        <f>IF(ISNUMBER(VLOOKUP($B75,Area_GDP_80_09,Seq!W$1,FALSE)/10000),VLOOKUP($B75,Area_GDP_80_09,Seq!W$1,FALSE)/10000,".")</f>
        <v>469182.83569328004</v>
      </c>
      <c r="BC75" s="27">
        <f>IF(ISNUMBER(VLOOKUP($B75,Area_GDP_80_09,Seq!X$1,FALSE)/10000),VLOOKUP($B75,Area_GDP_80_09,Seq!X$1,FALSE)/10000,".")</f>
        <v>490675.70925168303</v>
      </c>
      <c r="BD75" s="27">
        <f>IF(ISNUMBER(VLOOKUP($B75,Area_GDP_80_09,Seq!Y$1,FALSE)/10000),VLOOKUP($B75,Area_GDP_80_09,Seq!Y$1,FALSE)/10000,".")</f>
        <v>493888.67191782902</v>
      </c>
      <c r="BE75" s="27">
        <f>IF(ISNUMBER(VLOOKUP($B75,Area_GDP_80_09,Seq!Z$1,FALSE)/10000),VLOOKUP($B75,Area_GDP_80_09,Seq!Z$1,FALSE)/10000,".")</f>
        <v>526787.89678330894</v>
      </c>
      <c r="BF75" s="27">
        <f>IF(ISNUMBER(VLOOKUP($B75,Area_GDP_80_09,Seq!AA$1,FALSE)/10000),VLOOKUP($B75,Area_GDP_80_09,Seq!AA$1,FALSE)/10000,".")</f>
        <v>557871.16675951798</v>
      </c>
      <c r="BG75" s="27">
        <f>IF(ISNUMBER(VLOOKUP($B75,Area_GDP_80_09,Seq!AB$1,FALSE)/10000),VLOOKUP($B75,Area_GDP_80_09,Seq!AB$1,FALSE)/10000,".")</f>
        <v>589263.07249470591</v>
      </c>
      <c r="BH75" s="27">
        <f>IF(ISNUMBER(VLOOKUP($B75,Area_GDP_80_09,Seq!AC$1,FALSE)/10000),VLOOKUP($B75,Area_GDP_80_09,Seq!AC$1,FALSE)/10000,".")</f>
        <v>604159.59317540505</v>
      </c>
      <c r="BI75" s="27">
        <f>IF(ISNUMBER(VLOOKUP($B75,Area_GDP_80_09,Seq!AD$1,FALSE)/10000),VLOOKUP($B75,Area_GDP_80_09,Seq!AD$1,FALSE)/10000,".")</f>
        <v>633499.92954446806</v>
      </c>
      <c r="BJ75" s="27">
        <f>IF(ISNUMBER(VLOOKUP($B75,Area_GDP_80_09,Seq!AE$1,FALSE)/10000),VLOOKUP($B75,Area_GDP_80_09,Seq!AE$1,FALSE)/10000,".")</f>
        <v>654578.23634140298</v>
      </c>
      <c r="BK75" s="27">
        <f>IF(ISNUMBER(VLOOKUP($B75,Area_GDP_80_09,Seq!AF$1,FALSE)/10000),VLOOKUP($B75,Area_GDP_80_09,Seq!AF$1,FALSE)/10000,".")</f>
        <v>669121.97503862577</v>
      </c>
      <c r="BL75" s="27"/>
      <c r="BM75" s="27"/>
      <c r="BN75" s="27">
        <f>CNPop!A$48</f>
        <v>5.0000000000000001E-3</v>
      </c>
      <c r="BO75" s="27">
        <f>CNPop!B$48</f>
        <v>6.0000000000000001E-3</v>
      </c>
      <c r="BP75" s="27">
        <f>CNPop!C$48</f>
        <v>6.0000000000000001E-3</v>
      </c>
      <c r="BQ75" s="27">
        <f>CNPop!D$48</f>
        <v>7.0000000000000001E-3</v>
      </c>
      <c r="BR75" s="27">
        <f>CNPop!E$48</f>
        <v>7.0000000000000001E-3</v>
      </c>
      <c r="BS75" s="27">
        <f>CNPop!F$48</f>
        <v>8.0000000000000002E-3</v>
      </c>
      <c r="BT75" s="27">
        <f>CNPop!G$48</f>
        <v>8.9999999999999993E-3</v>
      </c>
      <c r="BU75" s="27">
        <f>CNPop!H$48</f>
        <v>0.01</v>
      </c>
      <c r="BV75" s="27">
        <f>CNPop!I$48</f>
        <v>1.0999999999999999E-2</v>
      </c>
      <c r="BW75" s="27">
        <f>CNPop!J$48</f>
        <v>1.2E-2</v>
      </c>
      <c r="BX75" s="27">
        <f>CNPop!K$48</f>
        <v>1.4E-2</v>
      </c>
      <c r="BY75" s="27">
        <f>CNPop!L$48</f>
        <v>1.6E-2</v>
      </c>
      <c r="BZ75" s="27">
        <f>CNPop!M$48</f>
        <v>1.7000000000000001E-2</v>
      </c>
      <c r="CA75" s="27">
        <f>CNPop!N$48</f>
        <v>1.9E-2</v>
      </c>
      <c r="CB75" s="27">
        <f>CNPop!O$48</f>
        <v>2.1000000000000001E-2</v>
      </c>
      <c r="CC75" s="27">
        <f>CNPop!P$48</f>
        <v>2.3E-2</v>
      </c>
      <c r="CD75" s="27">
        <f>CNPop!Q$48</f>
        <v>2.5999999999999999E-2</v>
      </c>
      <c r="CE75" s="27">
        <f>CNPop!R$48</f>
        <v>2.8000000000000001E-2</v>
      </c>
      <c r="CF75" s="27">
        <f>CNPop!S$48</f>
        <v>0.03</v>
      </c>
      <c r="CG75" s="27">
        <f>CNPop!T$48</f>
        <v>3.3000000000000002E-2</v>
      </c>
      <c r="CH75" s="27">
        <f>CNPop!U$48</f>
        <v>3.5999999999999997E-2</v>
      </c>
      <c r="CI75" s="27">
        <f>CNPop!V$48</f>
        <v>3.9E-2</v>
      </c>
      <c r="CJ75" s="27">
        <f>CNPop!W$48</f>
        <v>4.2000000000000003E-2</v>
      </c>
      <c r="CK75" s="27">
        <f>CNPop!X$48</f>
        <v>4.4999999999999998E-2</v>
      </c>
      <c r="CL75" s="27">
        <f>CNPop!Y$48</f>
        <v>4.9000000000000002E-2</v>
      </c>
      <c r="CM75" s="27">
        <f>CNPop!Z$48</f>
        <v>5.1999999999999998E-2</v>
      </c>
      <c r="CN75" s="27">
        <f>CNPop!AA$48</f>
        <v>5.6000000000000001E-2</v>
      </c>
      <c r="CO75" s="27">
        <f>CNPop!AB$48</f>
        <v>0.06</v>
      </c>
      <c r="CP75" s="27">
        <f>CNPop!AC$48</f>
        <v>6.3E-2</v>
      </c>
      <c r="CQ75" s="27"/>
      <c r="CR75" s="27">
        <f t="shared" si="73"/>
        <v>8.4834717591371664E-2</v>
      </c>
      <c r="CS75" s="27">
        <f t="shared" si="74"/>
        <v>8.4834717591371664E-2</v>
      </c>
      <c r="CT75" s="27">
        <f t="shared" si="75"/>
        <v>8.4834717591371664E-2</v>
      </c>
      <c r="CU75" s="27">
        <f t="shared" si="76"/>
        <v>8.4834717591371664E-2</v>
      </c>
      <c r="CV75" s="27">
        <f t="shared" si="77"/>
        <v>8.4834717591371664E-2</v>
      </c>
      <c r="CW75" s="27">
        <f t="shared" si="78"/>
        <v>8.4834717591371664E-2</v>
      </c>
      <c r="CX75" s="27">
        <f t="shared" si="79"/>
        <v>8.4834717591371664E-2</v>
      </c>
      <c r="CY75" s="27">
        <f t="shared" si="80"/>
        <v>8.4834717591371664E-2</v>
      </c>
      <c r="CZ75" s="27">
        <f t="shared" si="81"/>
        <v>8.4834717591371664E-2</v>
      </c>
      <c r="DA75" s="27">
        <f t="shared" si="82"/>
        <v>8.4834717591371664E-2</v>
      </c>
      <c r="DB75" s="27">
        <f t="shared" si="83"/>
        <v>8.4834717591371664E-2</v>
      </c>
      <c r="DC75" s="27">
        <f t="shared" si="84"/>
        <v>8.4834717591371664E-2</v>
      </c>
      <c r="DD75" s="27">
        <f t="shared" si="85"/>
        <v>9.035838500922834E-2</v>
      </c>
      <c r="DE75" s="27">
        <f t="shared" si="86"/>
        <v>9.035838500922834E-2</v>
      </c>
      <c r="DF75" s="27">
        <f t="shared" si="87"/>
        <v>9.035838500922834E-2</v>
      </c>
      <c r="DG75" s="27">
        <f t="shared" si="88"/>
        <v>9.035838500922834E-2</v>
      </c>
      <c r="DH75" s="27">
        <f t="shared" si="89"/>
        <v>9.035838500922834E-2</v>
      </c>
      <c r="DI75" s="27">
        <f t="shared" si="90"/>
        <v>9.035838500922834E-2</v>
      </c>
      <c r="DJ75" s="27">
        <f t="shared" si="91"/>
        <v>9.035838500922834E-2</v>
      </c>
      <c r="DK75" s="27">
        <f t="shared" si="92"/>
        <v>9.1089504807495877E-2</v>
      </c>
      <c r="DL75" s="27">
        <f t="shared" si="93"/>
        <v>9.1734956528553888E-2</v>
      </c>
      <c r="DM75" s="27">
        <f t="shared" si="94"/>
        <v>9.2268175570642361E-2</v>
      </c>
      <c r="DN75" s="27">
        <f t="shared" si="95"/>
        <v>9.2684110728402783E-2</v>
      </c>
      <c r="DO75" s="27">
        <f t="shared" si="96"/>
        <v>9.2992671497293067E-2</v>
      </c>
      <c r="DP75" s="27">
        <f t="shared" si="97"/>
        <v>9.3205648470915559E-2</v>
      </c>
      <c r="DQ75" s="27">
        <f t="shared" si="98"/>
        <v>9.3348937923444258E-2</v>
      </c>
      <c r="DR75" s="27">
        <f t="shared" si="99"/>
        <v>9.3447103708297341E-2</v>
      </c>
      <c r="DS75" s="27">
        <f t="shared" si="100"/>
        <v>9.3505059766667634E-2</v>
      </c>
      <c r="DT75" s="27">
        <f t="shared" si="101"/>
        <v>9.3534605702757165E-2</v>
      </c>
      <c r="DU75" s="27" t="e">
        <f>IF(ISNA(VLOOKUP(CONCATENATE($B75,".SP.TER.TOTL.IN"),Area_pop_80_09,Seq!B$1,FALSE)),".",VLOOKUP(CONCATENATE($B75,".SP.TER.TOTL.IN"),Area_pop_80_09,Seq!B$1,FALSE)/VLOOKUP(CONCATENATE($B75,".SP.POP.TOTL"),Area_pop_80_09,Seq!B$1,FALSE))</f>
        <v>#VALUE!</v>
      </c>
      <c r="DV75" s="27" t="e">
        <f>IF(ISNA(VLOOKUP(CONCATENATE($B75,".SP.TER.TOTL.IN"),Area_pop_80_09,Seq!C$1,FALSE)),".",VLOOKUP(CONCATENATE($B75,".SP.TER.TOTL.IN"),Area_pop_80_09,Seq!C$1,FALSE)/VLOOKUP(CONCATENATE($B75,".SP.POP.TOTL"),Area_pop_80_09,Seq!C$1,FALSE))</f>
        <v>#VALUE!</v>
      </c>
      <c r="DW75" s="27" t="e">
        <f>IF(ISNA(VLOOKUP(CONCATENATE($B75,".SP.TER.TOTL.IN"),Area_pop_80_09,Seq!D$1,FALSE)),".",VLOOKUP(CONCATENATE($B75,".SP.TER.TOTL.IN"),Area_pop_80_09,Seq!D$1,FALSE)/VLOOKUP(CONCATENATE($B75,".SP.POP.TOTL"),Area_pop_80_09,Seq!D$1,FALSE))</f>
        <v>#VALUE!</v>
      </c>
      <c r="DX75" s="27" t="e">
        <f>IF(ISNA(VLOOKUP(CONCATENATE($B75,".SP.TER.TOTL.IN"),Area_pop_80_09,Seq!E$1,FALSE)),".",VLOOKUP(CONCATENATE($B75,".SP.TER.TOTL.IN"),Area_pop_80_09,Seq!E$1,FALSE)/VLOOKUP(CONCATENATE($B75,".SP.POP.TOTL"),Area_pop_80_09,Seq!E$1,FALSE))</f>
        <v>#VALUE!</v>
      </c>
      <c r="DY75" s="27" t="e">
        <f>IF(ISNA(VLOOKUP(CONCATENATE($B75,".SP.TER.TOTL.IN"),Area_pop_80_09,Seq!F$1,FALSE)),".",VLOOKUP(CONCATENATE($B75,".SP.TER.TOTL.IN"),Area_pop_80_09,Seq!F$1,FALSE)/VLOOKUP(CONCATENATE($B75,".SP.POP.TOTL"),Area_pop_80_09,Seq!F$1,FALSE))</f>
        <v>#VALUE!</v>
      </c>
      <c r="DZ75" s="27" t="e">
        <f>IF(ISNA(VLOOKUP(CONCATENATE($B75,".SP.TER.TOTL.IN"),Area_pop_80_09,Seq!G$1,FALSE)),".",VLOOKUP(CONCATENATE($B75,".SP.TER.TOTL.IN"),Area_pop_80_09,Seq!G$1,FALSE)/VLOOKUP(CONCATENATE($B75,".SP.POP.TOTL"),Area_pop_80_09,Seq!G$1,FALSE))</f>
        <v>#VALUE!</v>
      </c>
      <c r="EA75" s="27" t="e">
        <f>IF(ISNA(VLOOKUP(CONCATENATE($B75,".SP.TER.TOTL.IN"),Area_pop_80_09,Seq!H$1,FALSE)),".",VLOOKUP(CONCATENATE($B75,".SP.TER.TOTL.IN"),Area_pop_80_09,Seq!H$1,FALSE)/VLOOKUP(CONCATENATE($B75,".SP.POP.TOTL"),Area_pop_80_09,Seq!H$1,FALSE))</f>
        <v>#VALUE!</v>
      </c>
      <c r="EB75" s="27" t="e">
        <f>IF(ISNA(VLOOKUP(CONCATENATE($B75,".SP.TER.TOTL.IN"),Area_pop_80_09,Seq!I$1,FALSE)),".",VLOOKUP(CONCATENATE($B75,".SP.TER.TOTL.IN"),Area_pop_80_09,Seq!I$1,FALSE)/VLOOKUP(CONCATENATE($B75,".SP.POP.TOTL"),Area_pop_80_09,Seq!I$1,FALSE))</f>
        <v>#VALUE!</v>
      </c>
      <c r="EC75" s="27" t="e">
        <f>IF(ISNA(VLOOKUP(CONCATENATE($B75,".SP.TER.TOTL.IN"),Area_pop_80_09,Seq!J$1,FALSE)),".",VLOOKUP(CONCATENATE($B75,".SP.TER.TOTL.IN"),Area_pop_80_09,Seq!J$1,FALSE)/VLOOKUP(CONCATENATE($B75,".SP.POP.TOTL"),Area_pop_80_09,Seq!J$1,FALSE))</f>
        <v>#VALUE!</v>
      </c>
      <c r="ED75" s="27" t="e">
        <f>IF(ISNA(VLOOKUP(CONCATENATE($B75,".SP.TER.TOTL.IN"),Area_pop_80_09,Seq!K$1,FALSE)),".",VLOOKUP(CONCATENATE($B75,".SP.TER.TOTL.IN"),Area_pop_80_09,Seq!K$1,FALSE)/VLOOKUP(CONCATENATE($B75,".SP.POP.TOTL"),Area_pop_80_09,Seq!K$1,FALSE))</f>
        <v>#VALUE!</v>
      </c>
      <c r="EE75" s="27" t="e">
        <f>IF(ISNA(VLOOKUP(CONCATENATE($B75,".SP.TER.TOTL.IN"),Area_pop_80_09,Seq!L$1,FALSE)),".",VLOOKUP(CONCATENATE($B75,".SP.TER.TOTL.IN"),Area_pop_80_09,Seq!L$1,FALSE)/VLOOKUP(CONCATENATE($B75,".SP.POP.TOTL"),Area_pop_80_09,Seq!L$1,FALSE))</f>
        <v>#VALUE!</v>
      </c>
      <c r="EF75" s="27">
        <f>IF(ISNA(VLOOKUP(CONCATENATE($B75,".SP.TER.TOTL.IN"),Area_pop_80_09,Seq!M$1,FALSE)),".",VLOOKUP(CONCATENATE($B75,".SP.TER.TOTL.IN"),Area_pop_80_09,Seq!M$1,FALSE)/VLOOKUP(CONCATENATE($B75,".SP.POP.TOTL"),Area_pop_80_09,Seq!M$1,FALSE))</f>
        <v>8.4834717591371664E-2</v>
      </c>
      <c r="EG75" s="27" t="e">
        <f>IF(ISNA(VLOOKUP(CONCATENATE($B75,".SP.TER.TOTL.IN"),Area_pop_80_09,Seq!N$1,FALSE)),".",VLOOKUP(CONCATENATE($B75,".SP.TER.TOTL.IN"),Area_pop_80_09,Seq!N$1,FALSE)/VLOOKUP(CONCATENATE($B75,".SP.POP.TOTL"),Area_pop_80_09,Seq!N$1,FALSE))</f>
        <v>#VALUE!</v>
      </c>
      <c r="EH75" s="27" t="e">
        <f>IF(ISNA(VLOOKUP(CONCATENATE($B75,".SP.TER.TOTL.IN"),Area_pop_80_09,Seq!O$1,FALSE)),".",VLOOKUP(CONCATENATE($B75,".SP.TER.TOTL.IN"),Area_pop_80_09,Seq!O$1,FALSE)/VLOOKUP(CONCATENATE($B75,".SP.POP.TOTL"),Area_pop_80_09,Seq!O$1,FALSE))</f>
        <v>#VALUE!</v>
      </c>
      <c r="EI75" s="27" t="e">
        <f>IF(ISNA(VLOOKUP(CONCATENATE($B75,".SP.TER.TOTL.IN"),Area_pop_80_09,Seq!P$1,FALSE)),".",VLOOKUP(CONCATENATE($B75,".SP.TER.TOTL.IN"),Area_pop_80_09,Seq!P$1,FALSE)/VLOOKUP(CONCATENATE($B75,".SP.POP.TOTL"),Area_pop_80_09,Seq!P$1,FALSE))</f>
        <v>#VALUE!</v>
      </c>
      <c r="EJ75" s="27" t="e">
        <f>IF(ISNA(VLOOKUP(CONCATENATE($B75,".SP.TER.TOTL.IN"),Area_pop_80_09,Seq!Q$1,FALSE)),".",VLOOKUP(CONCATENATE($B75,".SP.TER.TOTL.IN"),Area_pop_80_09,Seq!Q$1,FALSE)/VLOOKUP(CONCATENATE($B75,".SP.POP.TOTL"),Area_pop_80_09,Seq!Q$1,FALSE))</f>
        <v>#VALUE!</v>
      </c>
      <c r="EK75" s="27" t="e">
        <f>IF(ISNA(VLOOKUP(CONCATENATE($B75,".SP.TER.TOTL.IN"),Area_pop_80_09,Seq!R$1,FALSE)),".",VLOOKUP(CONCATENATE($B75,".SP.TER.TOTL.IN"),Area_pop_80_09,Seq!R$1,FALSE)/VLOOKUP(CONCATENATE($B75,".SP.POP.TOTL"),Area_pop_80_09,Seq!R$1,FALSE))</f>
        <v>#VALUE!</v>
      </c>
      <c r="EL75" s="27" t="e">
        <f>IF(ISNA(VLOOKUP(CONCATENATE($B75,".SP.TER.TOTL.IN"),Area_pop_80_09,Seq!S$1,FALSE)),".",VLOOKUP(CONCATENATE($B75,".SP.TER.TOTL.IN"),Area_pop_80_09,Seq!S$1,FALSE)/VLOOKUP(CONCATENATE($B75,".SP.POP.TOTL"),Area_pop_80_09,Seq!S$1,FALSE))</f>
        <v>#VALUE!</v>
      </c>
      <c r="EM75" s="27">
        <f>IF(ISNA(VLOOKUP(CONCATENATE($B75,".SP.TER.TOTL.IN"),Area_pop_80_09,Seq!T$1,FALSE)),".",VLOOKUP(CONCATENATE($B75,".SP.TER.TOTL.IN"),Area_pop_80_09,Seq!T$1,FALSE)/VLOOKUP(CONCATENATE($B75,".SP.POP.TOTL"),Area_pop_80_09,Seq!T$1,FALSE))</f>
        <v>9.035838500922834E-2</v>
      </c>
      <c r="EN75" s="27">
        <f>IF(ISNA(VLOOKUP(CONCATENATE($B75,".SP.TER.TOTL.IN"),Area_pop_80_09,Seq!U$1,FALSE)),".",VLOOKUP(CONCATENATE($B75,".SP.TER.TOTL.IN"),Area_pop_80_09,Seq!U$1,FALSE)/VLOOKUP(CONCATENATE($B75,".SP.POP.TOTL"),Area_pop_80_09,Seq!U$1,FALSE))</f>
        <v>9.1089504807495877E-2</v>
      </c>
      <c r="EO75" s="27">
        <f>IF(ISNA(VLOOKUP(CONCATENATE($B75,".SP.TER.TOTL.IN"),Area_pop_80_09,Seq!V$1,FALSE)),".",VLOOKUP(CONCATENATE($B75,".SP.TER.TOTL.IN"),Area_pop_80_09,Seq!V$1,FALSE)/VLOOKUP(CONCATENATE($B75,".SP.POP.TOTL"),Area_pop_80_09,Seq!V$1,FALSE))</f>
        <v>9.1734956528553888E-2</v>
      </c>
      <c r="EP75" s="27">
        <f>IF(ISNA(VLOOKUP(CONCATENATE($B75,".SP.TER.TOTL.IN"),Area_pop_80_09,Seq!W$1,FALSE)),".",VLOOKUP(CONCATENATE($B75,".SP.TER.TOTL.IN"),Area_pop_80_09,Seq!W$1,FALSE)/VLOOKUP(CONCATENATE($B75,".SP.POP.TOTL"),Area_pop_80_09,Seq!W$1,FALSE))</f>
        <v>9.2268175570642361E-2</v>
      </c>
      <c r="EQ75" s="27">
        <f>IF(ISNA(VLOOKUP(CONCATENATE($B75,".SP.TER.TOTL.IN"),Area_pop_80_09,Seq!X$1,FALSE)),".",VLOOKUP(CONCATENATE($B75,".SP.TER.TOTL.IN"),Area_pop_80_09,Seq!X$1,FALSE)/VLOOKUP(CONCATENATE($B75,".SP.POP.TOTL"),Area_pop_80_09,Seq!X$1,FALSE))</f>
        <v>9.2684110728402783E-2</v>
      </c>
      <c r="ER75" s="27">
        <f>IF(ISNA(VLOOKUP(CONCATENATE($B75,".SP.TER.TOTL.IN"),Area_pop_80_09,Seq!Y$1,FALSE)),".",VLOOKUP(CONCATENATE($B75,".SP.TER.TOTL.IN"),Area_pop_80_09,Seq!Y$1,FALSE)/VLOOKUP(CONCATENATE($B75,".SP.POP.TOTL"),Area_pop_80_09,Seq!Y$1,FALSE))</f>
        <v>9.2992671497293067E-2</v>
      </c>
      <c r="ES75" s="27">
        <f>IF(ISNA(VLOOKUP(CONCATENATE($B75,".SP.TER.TOTL.IN"),Area_pop_80_09,Seq!Z$1,FALSE)),".",VLOOKUP(CONCATENATE($B75,".SP.TER.TOTL.IN"),Area_pop_80_09,Seq!Z$1,FALSE)/VLOOKUP(CONCATENATE($B75,".SP.POP.TOTL"),Area_pop_80_09,Seq!Z$1,FALSE))</f>
        <v>9.3205648470915559E-2</v>
      </c>
      <c r="ET75" s="27">
        <f>IF(ISNA(VLOOKUP(CONCATENATE($B75,".SP.TER.TOTL.IN"),Area_pop_80_09,Seq!AA$1,FALSE)),".",VLOOKUP(CONCATENATE($B75,".SP.TER.TOTL.IN"),Area_pop_80_09,Seq!AA$1,FALSE)/VLOOKUP(CONCATENATE($B75,".SP.POP.TOTL"),Area_pop_80_09,Seq!AA$1,FALSE))</f>
        <v>9.3348937923444258E-2</v>
      </c>
      <c r="EU75" s="27">
        <f>IF(ISNA(VLOOKUP(CONCATENATE($B75,".SP.TER.TOTL.IN"),Area_pop_80_09,Seq!AB$1,FALSE)),".",VLOOKUP(CONCATENATE($B75,".SP.TER.TOTL.IN"),Area_pop_80_09,Seq!AB$1,FALSE)/VLOOKUP(CONCATENATE($B75,".SP.POP.TOTL"),Area_pop_80_09,Seq!AB$1,FALSE))</f>
        <v>9.3447103708297341E-2</v>
      </c>
      <c r="EV75" s="27">
        <f>IF(ISNA(VLOOKUP(CONCATENATE($B75,".SP.TER.TOTL.IN"),Area_pop_80_09,Seq!AC$1,FALSE)),".",VLOOKUP(CONCATENATE($B75,".SP.TER.TOTL.IN"),Area_pop_80_09,Seq!AC$1,FALSE)/VLOOKUP(CONCATENATE($B75,".SP.POP.TOTL"),Area_pop_80_09,Seq!AC$1,FALSE))</f>
        <v>9.3505059766667634E-2</v>
      </c>
      <c r="EW75" s="27">
        <f>IF(ISNA(VLOOKUP(CONCATENATE($B75,".SP.TER.TOTL.IN"),Area_pop_80_09,Seq!AD$1,FALSE)),".",VLOOKUP(CONCATENATE($B75,".SP.TER.TOTL.IN"),Area_pop_80_09,Seq!AD$1,FALSE)/VLOOKUP(CONCATENATE($B75,".SP.POP.TOTL"),Area_pop_80_09,Seq!AD$1,FALSE))</f>
        <v>9.3534605702757165E-2</v>
      </c>
      <c r="EX75" s="27"/>
      <c r="EY75" s="27"/>
      <c r="EZ75" s="27" t="str">
        <f t="shared" si="102"/>
        <v>.</v>
      </c>
      <c r="FA75" s="27" t="str">
        <f t="shared" si="103"/>
        <v>.</v>
      </c>
      <c r="FB75" s="27" t="str">
        <f t="shared" si="109"/>
        <v>.</v>
      </c>
      <c r="FC75" s="9" t="str">
        <f>IF(VLOOKUP($B75,EM_80!$B$1:$C$201,2,FALSE)&gt;0,VLOOKUP($B75,EM_80!$B$1:$C$201,2,FALSE),".")</f>
        <v>.</v>
      </c>
      <c r="FD75" s="9" t="str">
        <f t="shared" si="104"/>
        <v>.</v>
      </c>
      <c r="FE75" s="9" t="str">
        <f t="shared" si="105"/>
        <v>.</v>
      </c>
      <c r="FF75">
        <f t="shared" si="106"/>
        <v>5636005</v>
      </c>
      <c r="FG75">
        <f t="shared" si="107"/>
        <v>7537760</v>
      </c>
      <c r="FH75">
        <f t="shared" si="108"/>
        <v>9901787</v>
      </c>
      <c r="FJ75" s="9" t="str">
        <f>IF(ISNA(VLOOKUP($B75,Area_EM_90,Seq!C$1,FALSE)),".",VLOOKUP($B75,Area_EM_90,Seq!C$1,FALSE))</f>
        <v>.</v>
      </c>
      <c r="FK75" s="9" t="str">
        <f>IF(ISNA(VLOOKUP($B75,Area_EM_90,Seq!D$1,FALSE)),".",VLOOKUP($B75,Area_EM_90,Seq!D$1,FALSE))</f>
        <v>.</v>
      </c>
      <c r="FL75" s="9" t="str">
        <f>IF(ISNA(VLOOKUP($B75,Area_EM_90,Seq!E$1,FALSE)),".",VLOOKUP($B75,Area_EM_90,Seq!E$1,FALSE))</f>
        <v>.</v>
      </c>
      <c r="FM75" s="9" t="str">
        <f>IF(ISNA(VLOOKUP($B75,Area_EM_90,Seq!F$1,FALSE)),".",VLOOKUP($B75,Area_EM_90,Seq!F$1,FALSE))</f>
        <v>.</v>
      </c>
      <c r="FN75" s="9" t="str">
        <f>IF(ISNA(VLOOKUP($B75,Area_EM_90,Seq!G$1,FALSE)),".",VLOOKUP($B75,Area_EM_90,Seq!G$1,FALSE))</f>
        <v>.</v>
      </c>
      <c r="FO75" s="9" t="str">
        <f>IF(ISNA(VLOOKUP($B75,Area_EM_90,Seq!H$1,FALSE)),".",VLOOKUP($B75,Area_EM_90,Seq!H$1,FALSE))</f>
        <v>.</v>
      </c>
      <c r="FP75" s="9" t="str">
        <f>IF(ISNA(VLOOKUP($B75,Area_EM_90,Seq!I$1,FALSE)),".",VLOOKUP($B75,Area_EM_90,Seq!I$1,FALSE))</f>
        <v>.</v>
      </c>
      <c r="FQ75" s="9" t="str">
        <f>IF(ISNA(VLOOKUP($B75,Area_EM_90,Seq!J$1,FALSE)),".",VLOOKUP($B75,Area_EM_90,Seq!J$1,FALSE))</f>
        <v>.</v>
      </c>
      <c r="FR75" s="9" t="str">
        <f>IF(ISNA(VLOOKUP($B75,Area_EM_00,Seq!C$1,FALSE)),".",VLOOKUP($B75,Area_EM_00,Seq!C$1,FALSE))</f>
        <v>.</v>
      </c>
      <c r="FS75" s="9" t="str">
        <f>IF(ISNA(VLOOKUP($B75,Area_EM_00,Seq!D$1,FALSE)),".",VLOOKUP($B75,Area_EM_00,Seq!D$1,FALSE))</f>
        <v>.</v>
      </c>
      <c r="FT75" s="9" t="str">
        <f>IF(ISNA(VLOOKUP($B75,Area_EM_00,Seq!E$1,FALSE)),".",VLOOKUP($B75,Area_EM_00,Seq!E$1,FALSE))</f>
        <v>.</v>
      </c>
      <c r="FU75" s="9" t="str">
        <f>IF(ISNA(VLOOKUP($B75,Area_EM_00,Seq!F$1,FALSE)),".",VLOOKUP($B75,Area_EM_00,Seq!F$1,FALSE))</f>
        <v>.</v>
      </c>
      <c r="FV75" s="9" t="str">
        <f>IF(ISNA(VLOOKUP($B75,Area_EM_00,Seq!G$1,FALSE)),".",VLOOKUP($B75,Area_EM_00,Seq!G$1,FALSE))</f>
        <v>.</v>
      </c>
      <c r="FW75" s="9" t="str">
        <f>IF(ISNA(VLOOKUP($B75,Area_EM_00,Seq!H$1,FALSE)),".",VLOOKUP($B75,Area_EM_00,Seq!H$1,FALSE))</f>
        <v>.</v>
      </c>
      <c r="FX75" s="9" t="str">
        <f>IF(ISNA(VLOOKUP($B75,Area_EM_00,Seq!I$1,FALSE)),".",VLOOKUP($B75,Area_EM_00,Seq!I$1,FALSE))</f>
        <v>.</v>
      </c>
      <c r="FY75" s="9" t="str">
        <f>IF(ISNA(VLOOKUP($B75,Area_EM_00,Seq!J$1,FALSE)),".",VLOOKUP($B75,Area_EM_00,Seq!J$1,FALSE))</f>
        <v>.</v>
      </c>
      <c r="GA75" s="27"/>
    </row>
    <row r="76" spans="1:183">
      <c r="A76" s="25" t="s">
        <v>2825</v>
      </c>
      <c r="B76" s="26" t="str">
        <f t="shared" si="72"/>
        <v>Seychelles</v>
      </c>
      <c r="C76" s="27">
        <f>GDP!C$42/10000</f>
        <v>18294194.281532999</v>
      </c>
      <c r="D76" s="27">
        <f>GDP!D$42/10000</f>
        <v>19245492.3841727</v>
      </c>
      <c r="E76" s="27">
        <f>GDP!E$42/10000</f>
        <v>20996832.1911324</v>
      </c>
      <c r="F76" s="27">
        <f>GDP!F$42/10000</f>
        <v>23285486.8999658</v>
      </c>
      <c r="G76" s="27">
        <f>GDP!G$42/10000</f>
        <v>26824880.9087606</v>
      </c>
      <c r="H76" s="27">
        <f>GDP!H$42/10000</f>
        <v>30446239.831443299</v>
      </c>
      <c r="I76" s="27">
        <f>GDP!I$42/10000</f>
        <v>33125508.936610304</v>
      </c>
      <c r="J76" s="27">
        <f>GDP!J$42/10000</f>
        <v>36968067.973257102</v>
      </c>
      <c r="K76" s="27">
        <f>GDP!K$42/10000</f>
        <v>41145459.654235199</v>
      </c>
      <c r="L76" s="27">
        <f>GDP!L$42/10000</f>
        <v>42832423.5000588</v>
      </c>
      <c r="M76" s="27">
        <f>GDP!M$42/10000</f>
        <v>44460055.593061104</v>
      </c>
      <c r="N76" s="27">
        <f>GDP!N$42/10000</f>
        <v>48550380.707622699</v>
      </c>
      <c r="O76" s="27">
        <f>GDP!O$42/10000</f>
        <v>55444534.768105105</v>
      </c>
      <c r="P76" s="27">
        <f>GDP!P$42/10000</f>
        <v>63206769.635639794</v>
      </c>
      <c r="Q76" s="27">
        <f>GDP!Q$42/10000</f>
        <v>71486856.457908601</v>
      </c>
      <c r="R76" s="27">
        <f>GDP!R$42/10000</f>
        <v>79278923.811820701</v>
      </c>
      <c r="S76" s="27">
        <f>GDP!S$42/10000</f>
        <v>87206816.193002701</v>
      </c>
      <c r="T76" s="27">
        <f>GDP!T$42/10000</f>
        <v>95317050.098951995</v>
      </c>
      <c r="U76" s="27">
        <f>GDP!U$42/10000</f>
        <v>102751780.00667</v>
      </c>
      <c r="V76" s="27">
        <f>GDP!V$42/10000</f>
        <v>110560915.287177</v>
      </c>
      <c r="W76" s="27">
        <f>GDP!W$42/10000</f>
        <v>119848032.17129999</v>
      </c>
      <c r="X76" s="27">
        <f>GDP!X$42/10000</f>
        <v>129795418.841518</v>
      </c>
      <c r="Y76" s="27">
        <f>GDP!Y$42/10000</f>
        <v>141606801.95609599</v>
      </c>
      <c r="Z76" s="27">
        <f>GDP!Z$42/10000</f>
        <v>155767482.15170601</v>
      </c>
      <c r="AA76" s="27">
        <f>GDP!AA$42/10000</f>
        <v>171499997.84902799</v>
      </c>
      <c r="AB76" s="27">
        <f>GDP!AB$42/10000</f>
        <v>189335997.62532699</v>
      </c>
      <c r="AC76" s="27">
        <f>GDP!AC$42/10000</f>
        <v>211298973.34986499</v>
      </c>
      <c r="AD76" s="27">
        <f>GDP!AD$42/10000</f>
        <v>238767839.88534701</v>
      </c>
      <c r="AE76" s="27">
        <f>GDP!AE$42/10000</f>
        <v>260256945.47502899</v>
      </c>
      <c r="AF76" s="27">
        <f>GDP!AF$42/10000</f>
        <v>293754553.91439533</v>
      </c>
      <c r="AG76" s="27"/>
      <c r="AH76" s="27">
        <f>IF(ISNUMBER(VLOOKUP($B76,Area_GDP_80_09,Seq!C$1,FALSE)/10000),VLOOKUP($B76,Area_GDP_80_09,Seq!C$1,FALSE)/10000,".")</f>
        <v>29185.853623294301</v>
      </c>
      <c r="AI76" s="27">
        <f>IF(ISNUMBER(VLOOKUP($B76,Area_GDP_80_09,Seq!D$1,FALSE)/10000),VLOOKUP($B76,Area_GDP_80_09,Seq!D$1,FALSE)/10000,".")</f>
        <v>26788.183413207098</v>
      </c>
      <c r="AJ76" s="27">
        <f>IF(ISNUMBER(VLOOKUP($B76,Area_GDP_80_09,Seq!E$1,FALSE)/10000),VLOOKUP($B76,Area_GDP_80_09,Seq!E$1,FALSE)/10000,".")</f>
        <v>26488.778909815501</v>
      </c>
      <c r="AK76" s="27">
        <f>IF(ISNUMBER(VLOOKUP($B76,Area_GDP_80_09,Seq!F$1,FALSE)/10000),VLOOKUP($B76,Area_GDP_80_09,Seq!F$1,FALSE)/10000,".")</f>
        <v>26036.020880296499</v>
      </c>
      <c r="AL76" s="27">
        <f>IF(ISNUMBER(VLOOKUP($B76,Area_GDP_80_09,Seq!G$1,FALSE)/10000),VLOOKUP($B76,Area_GDP_80_09,Seq!G$1,FALSE)/10000,".")</f>
        <v>27210.540723146099</v>
      </c>
      <c r="AM76" s="27">
        <f>IF(ISNUMBER(VLOOKUP($B76,Area_GDP_80_09,Seq!H$1,FALSE)/10000),VLOOKUP($B76,Area_GDP_80_09,Seq!H$1,FALSE)/10000,".")</f>
        <v>30237.913586072998</v>
      </c>
      <c r="AN76" s="27">
        <f>IF(ISNUMBER(VLOOKUP($B76,Area_GDP_80_09,Seq!I$1,FALSE)/10000),VLOOKUP($B76,Area_GDP_80_09,Seq!I$1,FALSE)/10000,".")</f>
        <v>30184.452099509697</v>
      </c>
      <c r="AO76" s="27">
        <f>IF(ISNUMBER(VLOOKUP($B76,Area_GDP_80_09,Seq!J$1,FALSE)/10000),VLOOKUP($B76,Area_GDP_80_09,Seq!J$1,FALSE)/10000,".")</f>
        <v>31513.808283931899</v>
      </c>
      <c r="AP76" s="27">
        <f>IF(ISNUMBER(VLOOKUP($B76,Area_GDP_80_09,Seq!K$1,FALSE)/10000),VLOOKUP($B76,Area_GDP_80_09,Seq!K$1,FALSE)/10000,".")</f>
        <v>33214.528044892104</v>
      </c>
      <c r="AQ76" s="27">
        <f>IF(ISNUMBER(VLOOKUP($B76,Area_GDP_80_09,Seq!L$1,FALSE)/10000),VLOOKUP($B76,Area_GDP_80_09,Seq!L$1,FALSE)/10000,".")</f>
        <v>36934.164847986402</v>
      </c>
      <c r="AR76" s="27">
        <f>IF(ISNUMBER(VLOOKUP($B76,Area_GDP_80_09,Seq!M$1,FALSE)/10000),VLOOKUP($B76,Area_GDP_80_09,Seq!M$1,FALSE)/10000,".")</f>
        <v>39517.910689357297</v>
      </c>
      <c r="AS76" s="27">
        <f>IF(ISNUMBER(VLOOKUP($B76,Area_GDP_80_09,Seq!N$1,FALSE)/10000),VLOOKUP($B76,Area_GDP_80_09,Seq!N$1,FALSE)/10000,".")</f>
        <v>40608.773355777797</v>
      </c>
      <c r="AT76" s="27">
        <f>IF(ISNUMBER(VLOOKUP($B76,Area_GDP_80_09,Seq!O$1,FALSE)/10000),VLOOKUP($B76,Area_GDP_80_09,Seq!O$1,FALSE)/10000,".")</f>
        <v>43516.956800523796</v>
      </c>
      <c r="AU76" s="27">
        <f>IF(ISNUMBER(VLOOKUP($B76,Area_GDP_80_09,Seq!P$1,FALSE)/10000),VLOOKUP($B76,Area_GDP_80_09,Seq!P$1,FALSE)/10000,".")</f>
        <v>46213.550503938197</v>
      </c>
      <c r="AV76" s="27">
        <f>IF(ISNUMBER(VLOOKUP($B76,Area_GDP_80_09,Seq!Q$1,FALSE)/10000),VLOOKUP($B76,Area_GDP_80_09,Seq!Q$1,FALSE)/10000,".")</f>
        <v>45844.4439551709</v>
      </c>
      <c r="AW76" s="27">
        <f>IF(ISNUMBER(VLOOKUP($B76,Area_GDP_80_09,Seq!R$1,FALSE)/10000),VLOOKUP($B76,Area_GDP_80_09,Seq!R$1,FALSE)/10000,".")</f>
        <v>45465.9334179</v>
      </c>
      <c r="AX76" s="27">
        <f>IF(ISNUMBER(VLOOKUP($B76,Area_GDP_80_09,Seq!S$1,FALSE)/10000),VLOOKUP($B76,Area_GDP_80_09,Seq!S$1,FALSE)/10000,".")</f>
        <v>47701.731684636805</v>
      </c>
      <c r="AY76" s="27">
        <f>IF(ISNUMBER(VLOOKUP($B76,Area_GDP_80_09,Seq!T$1,FALSE)/10000),VLOOKUP($B76,Area_GDP_80_09,Seq!T$1,FALSE)/10000,".")</f>
        <v>53407.6017092111</v>
      </c>
      <c r="AZ76" s="27">
        <f>IF(ISNUMBER(VLOOKUP($B76,Area_GDP_80_09,Seq!U$1,FALSE)/10000),VLOOKUP($B76,Area_GDP_80_09,Seq!U$1,FALSE)/10000,".")</f>
        <v>57895.655222566107</v>
      </c>
      <c r="BA76" s="27">
        <f>IF(ISNUMBER(VLOOKUP($B76,Area_GDP_80_09,Seq!V$1,FALSE)/10000),VLOOKUP($B76,Area_GDP_80_09,Seq!V$1,FALSE)/10000,".")</f>
        <v>58979.464897608806</v>
      </c>
      <c r="BB76" s="27">
        <f>IF(ISNUMBER(VLOOKUP($B76,Area_GDP_80_09,Seq!W$1,FALSE)/10000),VLOOKUP($B76,Area_GDP_80_09,Seq!W$1,FALSE)/10000,".")</f>
        <v>61487.976478000608</v>
      </c>
      <c r="BC76" s="27">
        <f>IF(ISNUMBER(VLOOKUP($B76,Area_GDP_80_09,Seq!X$1,FALSE)/10000),VLOOKUP($B76,Area_GDP_80_09,Seq!X$1,FALSE)/10000,".")</f>
        <v>60091.484238651705</v>
      </c>
      <c r="BD76" s="27">
        <f>IF(ISNUMBER(VLOOKUP($B76,Area_GDP_80_09,Seq!Y$1,FALSE)/10000),VLOOKUP($B76,Area_GDP_80_09,Seq!Y$1,FALSE)/10000,".")</f>
        <v>60820.293319793403</v>
      </c>
      <c r="BE76" s="27">
        <f>IF(ISNUMBER(VLOOKUP($B76,Area_GDP_80_09,Seq!Z$1,FALSE)/10000),VLOOKUP($B76,Area_GDP_80_09,Seq!Z$1,FALSE)/10000,".")</f>
        <v>57239.724834055196</v>
      </c>
      <c r="BF76" s="27">
        <f>IF(ISNUMBER(VLOOKUP($B76,Area_GDP_80_09,Seq!AA$1,FALSE)/10000),VLOOKUP($B76,Area_GDP_80_09,Seq!AA$1,FALSE)/10000,".")</f>
        <v>55608.132891112196</v>
      </c>
      <c r="BG76" s="27">
        <f>IF(ISNUMBER(VLOOKUP($B76,Area_GDP_80_09,Seq!AB$1,FALSE)/10000),VLOOKUP($B76,Area_GDP_80_09,Seq!AB$1,FALSE)/10000,".")</f>
        <v>59762.346940535608</v>
      </c>
      <c r="BH76" s="27">
        <f>IF(ISNUMBER(VLOOKUP($B76,Area_GDP_80_09,Seq!AC$1,FALSE)/10000),VLOOKUP($B76,Area_GDP_80_09,Seq!AC$1,FALSE)/10000,".")</f>
        <v>64722.950876197698</v>
      </c>
      <c r="BI76" s="27">
        <f>IF(ISNUMBER(VLOOKUP($B76,Area_GDP_80_09,Seq!AD$1,FALSE)/10000),VLOOKUP($B76,Area_GDP_80_09,Seq!AD$1,FALSE)/10000,".")</f>
        <v>69424.945128010091</v>
      </c>
      <c r="BJ76" s="27">
        <f>IF(ISNUMBER(VLOOKUP($B76,Area_GDP_80_09,Seq!AE$1,FALSE)/10000),VLOOKUP($B76,Area_GDP_80_09,Seq!AE$1,FALSE)/10000,".")</f>
        <v>71376.272742512199</v>
      </c>
      <c r="BK76" s="27">
        <f>IF(ISNUMBER(VLOOKUP($B76,Area_GDP_80_09,Seq!AF$1,FALSE)/10000),VLOOKUP($B76,Area_GDP_80_09,Seq!AF$1,FALSE)/10000,".")</f>
        <v>65005.07053130641</v>
      </c>
      <c r="BL76" s="27"/>
      <c r="BM76" s="27"/>
      <c r="BN76" s="27">
        <f>CNPop!A$48</f>
        <v>5.0000000000000001E-3</v>
      </c>
      <c r="BO76" s="27">
        <f>CNPop!B$48</f>
        <v>6.0000000000000001E-3</v>
      </c>
      <c r="BP76" s="27">
        <f>CNPop!C$48</f>
        <v>6.0000000000000001E-3</v>
      </c>
      <c r="BQ76" s="27">
        <f>CNPop!D$48</f>
        <v>7.0000000000000001E-3</v>
      </c>
      <c r="BR76" s="27">
        <f>CNPop!E$48</f>
        <v>7.0000000000000001E-3</v>
      </c>
      <c r="BS76" s="27">
        <f>CNPop!F$48</f>
        <v>8.0000000000000002E-3</v>
      </c>
      <c r="BT76" s="27">
        <f>CNPop!G$48</f>
        <v>8.9999999999999993E-3</v>
      </c>
      <c r="BU76" s="27">
        <f>CNPop!H$48</f>
        <v>0.01</v>
      </c>
      <c r="BV76" s="27">
        <f>CNPop!I$48</f>
        <v>1.0999999999999999E-2</v>
      </c>
      <c r="BW76" s="27">
        <f>CNPop!J$48</f>
        <v>1.2E-2</v>
      </c>
      <c r="BX76" s="27">
        <f>CNPop!K$48</f>
        <v>1.4E-2</v>
      </c>
      <c r="BY76" s="27">
        <f>CNPop!L$48</f>
        <v>1.6E-2</v>
      </c>
      <c r="BZ76" s="27">
        <f>CNPop!M$48</f>
        <v>1.7000000000000001E-2</v>
      </c>
      <c r="CA76" s="27">
        <f>CNPop!N$48</f>
        <v>1.9E-2</v>
      </c>
      <c r="CB76" s="27">
        <f>CNPop!O$48</f>
        <v>2.1000000000000001E-2</v>
      </c>
      <c r="CC76" s="27">
        <f>CNPop!P$48</f>
        <v>2.3E-2</v>
      </c>
      <c r="CD76" s="27">
        <f>CNPop!Q$48</f>
        <v>2.5999999999999999E-2</v>
      </c>
      <c r="CE76" s="27">
        <f>CNPop!R$48</f>
        <v>2.8000000000000001E-2</v>
      </c>
      <c r="CF76" s="27">
        <f>CNPop!S$48</f>
        <v>0.03</v>
      </c>
      <c r="CG76" s="27">
        <f>CNPop!T$48</f>
        <v>3.3000000000000002E-2</v>
      </c>
      <c r="CH76" s="27">
        <f>CNPop!U$48</f>
        <v>3.5999999999999997E-2</v>
      </c>
      <c r="CI76" s="27">
        <f>CNPop!V$48</f>
        <v>3.9E-2</v>
      </c>
      <c r="CJ76" s="27">
        <f>CNPop!W$48</f>
        <v>4.2000000000000003E-2</v>
      </c>
      <c r="CK76" s="27">
        <f>CNPop!X$48</f>
        <v>4.4999999999999998E-2</v>
      </c>
      <c r="CL76" s="27">
        <f>CNPop!Y$48</f>
        <v>4.9000000000000002E-2</v>
      </c>
      <c r="CM76" s="27">
        <f>CNPop!Z$48</f>
        <v>5.1999999999999998E-2</v>
      </c>
      <c r="CN76" s="27">
        <f>CNPop!AA$48</f>
        <v>5.6000000000000001E-2</v>
      </c>
      <c r="CO76" s="27">
        <f>CNPop!AB$48</f>
        <v>0.06</v>
      </c>
      <c r="CP76" s="27">
        <f>CNPop!AC$48</f>
        <v>6.3E-2</v>
      </c>
      <c r="CQ76" s="27"/>
      <c r="CR76" s="27">
        <f t="shared" si="73"/>
        <v>8.7439613526570051E-2</v>
      </c>
      <c r="CS76" s="27">
        <f t="shared" si="74"/>
        <v>8.7439613526570051E-2</v>
      </c>
      <c r="CT76" s="27">
        <f t="shared" si="75"/>
        <v>8.7439613526570051E-2</v>
      </c>
      <c r="CU76" s="27">
        <f t="shared" si="76"/>
        <v>8.7439613526570051E-2</v>
      </c>
      <c r="CV76" s="27">
        <f t="shared" si="77"/>
        <v>8.7439613526570051E-2</v>
      </c>
      <c r="CW76" s="27">
        <f t="shared" si="78"/>
        <v>8.7439613526570051E-2</v>
      </c>
      <c r="CX76" s="27">
        <f t="shared" si="79"/>
        <v>8.7439613526570051E-2</v>
      </c>
      <c r="CY76" s="27">
        <f t="shared" si="80"/>
        <v>8.7439613526570051E-2</v>
      </c>
      <c r="CZ76" s="27">
        <f t="shared" si="81"/>
        <v>8.7439613526570051E-2</v>
      </c>
      <c r="DA76" s="27">
        <f t="shared" si="82"/>
        <v>8.7439613526570051E-2</v>
      </c>
      <c r="DB76" s="27">
        <f t="shared" si="83"/>
        <v>8.7439613526570051E-2</v>
      </c>
      <c r="DC76" s="27">
        <f t="shared" si="84"/>
        <v>8.7439613526570051E-2</v>
      </c>
      <c r="DD76" s="27">
        <f t="shared" si="85"/>
        <v>8.7439613526570051E-2</v>
      </c>
      <c r="DE76" s="27">
        <f t="shared" si="86"/>
        <v>8.7439613526570051E-2</v>
      </c>
      <c r="DF76" s="27">
        <f t="shared" si="87"/>
        <v>8.7439613526570051E-2</v>
      </c>
      <c r="DG76" s="27">
        <f t="shared" si="88"/>
        <v>8.7439613526570051E-2</v>
      </c>
      <c r="DH76" s="27">
        <f t="shared" si="89"/>
        <v>8.7439613526570051E-2</v>
      </c>
      <c r="DI76" s="27">
        <f t="shared" si="90"/>
        <v>8.7439613526570051E-2</v>
      </c>
      <c r="DJ76" s="27">
        <f t="shared" si="91"/>
        <v>8.7439613526570051E-2</v>
      </c>
      <c r="DK76" s="27">
        <f t="shared" si="92"/>
        <v>8.7439613526570051E-2</v>
      </c>
      <c r="DL76" s="27">
        <f t="shared" si="93"/>
        <v>8.7439613526570051E-2</v>
      </c>
      <c r="DM76" s="27">
        <f t="shared" si="94"/>
        <v>8.7439613526570051E-2</v>
      </c>
      <c r="DN76" s="27">
        <f t="shared" si="95"/>
        <v>8.7439613526570051E-2</v>
      </c>
      <c r="DO76" s="27">
        <f t="shared" si="96"/>
        <v>8.7439613526570051E-2</v>
      </c>
      <c r="DP76" s="27">
        <f t="shared" si="97"/>
        <v>8.8460606060606059E-2</v>
      </c>
      <c r="DQ76" s="27">
        <f t="shared" si="98"/>
        <v>9.0108564535585037E-2</v>
      </c>
      <c r="DR76" s="27">
        <f t="shared" si="99"/>
        <v>9.1182033096926712E-2</v>
      </c>
      <c r="DS76" s="27">
        <f t="shared" si="100"/>
        <v>8.8919465612945711E-2</v>
      </c>
      <c r="DT76" s="27">
        <f t="shared" si="101"/>
        <v>8.5020010120060718E-2</v>
      </c>
      <c r="DU76" s="27" t="e">
        <f>IF(ISNA(VLOOKUP(CONCATENATE($B76,".SP.TER.TOTL.IN"),Area_pop_80_09,Seq!B$1,FALSE)),".",VLOOKUP(CONCATENATE($B76,".SP.TER.TOTL.IN"),Area_pop_80_09,Seq!B$1,FALSE)/VLOOKUP(CONCATENATE($B76,".SP.POP.TOTL"),Area_pop_80_09,Seq!B$1,FALSE))</f>
        <v>#VALUE!</v>
      </c>
      <c r="DV76" s="27" t="e">
        <f>IF(ISNA(VLOOKUP(CONCATENATE($B76,".SP.TER.TOTL.IN"),Area_pop_80_09,Seq!C$1,FALSE)),".",VLOOKUP(CONCATENATE($B76,".SP.TER.TOTL.IN"),Area_pop_80_09,Seq!C$1,FALSE)/VLOOKUP(CONCATENATE($B76,".SP.POP.TOTL"),Area_pop_80_09,Seq!C$1,FALSE))</f>
        <v>#VALUE!</v>
      </c>
      <c r="DW76" s="27" t="e">
        <f>IF(ISNA(VLOOKUP(CONCATENATE($B76,".SP.TER.TOTL.IN"),Area_pop_80_09,Seq!D$1,FALSE)),".",VLOOKUP(CONCATENATE($B76,".SP.TER.TOTL.IN"),Area_pop_80_09,Seq!D$1,FALSE)/VLOOKUP(CONCATENATE($B76,".SP.POP.TOTL"),Area_pop_80_09,Seq!D$1,FALSE))</f>
        <v>#VALUE!</v>
      </c>
      <c r="DX76" s="27" t="e">
        <f>IF(ISNA(VLOOKUP(CONCATENATE($B76,".SP.TER.TOTL.IN"),Area_pop_80_09,Seq!E$1,FALSE)),".",VLOOKUP(CONCATENATE($B76,".SP.TER.TOTL.IN"),Area_pop_80_09,Seq!E$1,FALSE)/VLOOKUP(CONCATENATE($B76,".SP.POP.TOTL"),Area_pop_80_09,Seq!E$1,FALSE))</f>
        <v>#VALUE!</v>
      </c>
      <c r="DY76" s="27" t="e">
        <f>IF(ISNA(VLOOKUP(CONCATENATE($B76,".SP.TER.TOTL.IN"),Area_pop_80_09,Seq!F$1,FALSE)),".",VLOOKUP(CONCATENATE($B76,".SP.TER.TOTL.IN"),Area_pop_80_09,Seq!F$1,FALSE)/VLOOKUP(CONCATENATE($B76,".SP.POP.TOTL"),Area_pop_80_09,Seq!F$1,FALSE))</f>
        <v>#VALUE!</v>
      </c>
      <c r="DZ76" s="27" t="e">
        <f>IF(ISNA(VLOOKUP(CONCATENATE($B76,".SP.TER.TOTL.IN"),Area_pop_80_09,Seq!G$1,FALSE)),".",VLOOKUP(CONCATENATE($B76,".SP.TER.TOTL.IN"),Area_pop_80_09,Seq!G$1,FALSE)/VLOOKUP(CONCATENATE($B76,".SP.POP.TOTL"),Area_pop_80_09,Seq!G$1,FALSE))</f>
        <v>#VALUE!</v>
      </c>
      <c r="EA76" s="27" t="e">
        <f>IF(ISNA(VLOOKUP(CONCATENATE($B76,".SP.TER.TOTL.IN"),Area_pop_80_09,Seq!H$1,FALSE)),".",VLOOKUP(CONCATENATE($B76,".SP.TER.TOTL.IN"),Area_pop_80_09,Seq!H$1,FALSE)/VLOOKUP(CONCATENATE($B76,".SP.POP.TOTL"),Area_pop_80_09,Seq!H$1,FALSE))</f>
        <v>#VALUE!</v>
      </c>
      <c r="EB76" s="27" t="e">
        <f>IF(ISNA(VLOOKUP(CONCATENATE($B76,".SP.TER.TOTL.IN"),Area_pop_80_09,Seq!I$1,FALSE)),".",VLOOKUP(CONCATENATE($B76,".SP.TER.TOTL.IN"),Area_pop_80_09,Seq!I$1,FALSE)/VLOOKUP(CONCATENATE($B76,".SP.POP.TOTL"),Area_pop_80_09,Seq!I$1,FALSE))</f>
        <v>#VALUE!</v>
      </c>
      <c r="EC76" s="27" t="e">
        <f>IF(ISNA(VLOOKUP(CONCATENATE($B76,".SP.TER.TOTL.IN"),Area_pop_80_09,Seq!J$1,FALSE)),".",VLOOKUP(CONCATENATE($B76,".SP.TER.TOTL.IN"),Area_pop_80_09,Seq!J$1,FALSE)/VLOOKUP(CONCATENATE($B76,".SP.POP.TOTL"),Area_pop_80_09,Seq!J$1,FALSE))</f>
        <v>#VALUE!</v>
      </c>
      <c r="ED76" s="27" t="e">
        <f>IF(ISNA(VLOOKUP(CONCATENATE($B76,".SP.TER.TOTL.IN"),Area_pop_80_09,Seq!K$1,FALSE)),".",VLOOKUP(CONCATENATE($B76,".SP.TER.TOTL.IN"),Area_pop_80_09,Seq!K$1,FALSE)/VLOOKUP(CONCATENATE($B76,".SP.POP.TOTL"),Area_pop_80_09,Seq!K$1,FALSE))</f>
        <v>#VALUE!</v>
      </c>
      <c r="EE76" s="27" t="e">
        <f>IF(ISNA(VLOOKUP(CONCATENATE($B76,".SP.TER.TOTL.IN"),Area_pop_80_09,Seq!L$1,FALSE)),".",VLOOKUP(CONCATENATE($B76,".SP.TER.TOTL.IN"),Area_pop_80_09,Seq!L$1,FALSE)/VLOOKUP(CONCATENATE($B76,".SP.POP.TOTL"),Area_pop_80_09,Seq!L$1,FALSE))</f>
        <v>#VALUE!</v>
      </c>
      <c r="EF76" s="27" t="e">
        <f>IF(ISNA(VLOOKUP(CONCATENATE($B76,".SP.TER.TOTL.IN"),Area_pop_80_09,Seq!M$1,FALSE)),".",VLOOKUP(CONCATENATE($B76,".SP.TER.TOTL.IN"),Area_pop_80_09,Seq!M$1,FALSE)/VLOOKUP(CONCATENATE($B76,".SP.POP.TOTL"),Area_pop_80_09,Seq!M$1,FALSE))</f>
        <v>#VALUE!</v>
      </c>
      <c r="EG76" s="27" t="e">
        <f>IF(ISNA(VLOOKUP(CONCATENATE($B76,".SP.TER.TOTL.IN"),Area_pop_80_09,Seq!N$1,FALSE)),".",VLOOKUP(CONCATENATE($B76,".SP.TER.TOTL.IN"),Area_pop_80_09,Seq!N$1,FALSE)/VLOOKUP(CONCATENATE($B76,".SP.POP.TOTL"),Area_pop_80_09,Seq!N$1,FALSE))</f>
        <v>#VALUE!</v>
      </c>
      <c r="EH76" s="27" t="e">
        <f>IF(ISNA(VLOOKUP(CONCATENATE($B76,".SP.TER.TOTL.IN"),Area_pop_80_09,Seq!O$1,FALSE)),".",VLOOKUP(CONCATENATE($B76,".SP.TER.TOTL.IN"),Area_pop_80_09,Seq!O$1,FALSE)/VLOOKUP(CONCATENATE($B76,".SP.POP.TOTL"),Area_pop_80_09,Seq!O$1,FALSE))</f>
        <v>#VALUE!</v>
      </c>
      <c r="EI76" s="27" t="e">
        <f>IF(ISNA(VLOOKUP(CONCATENATE($B76,".SP.TER.TOTL.IN"),Area_pop_80_09,Seq!P$1,FALSE)),".",VLOOKUP(CONCATENATE($B76,".SP.TER.TOTL.IN"),Area_pop_80_09,Seq!P$1,FALSE)/VLOOKUP(CONCATENATE($B76,".SP.POP.TOTL"),Area_pop_80_09,Seq!P$1,FALSE))</f>
        <v>#VALUE!</v>
      </c>
      <c r="EJ76" s="27" t="e">
        <f>IF(ISNA(VLOOKUP(CONCATENATE($B76,".SP.TER.TOTL.IN"),Area_pop_80_09,Seq!Q$1,FALSE)),".",VLOOKUP(CONCATENATE($B76,".SP.TER.TOTL.IN"),Area_pop_80_09,Seq!Q$1,FALSE)/VLOOKUP(CONCATENATE($B76,".SP.POP.TOTL"),Area_pop_80_09,Seq!Q$1,FALSE))</f>
        <v>#VALUE!</v>
      </c>
      <c r="EK76" s="27" t="e">
        <f>IF(ISNA(VLOOKUP(CONCATENATE($B76,".SP.TER.TOTL.IN"),Area_pop_80_09,Seq!R$1,FALSE)),".",VLOOKUP(CONCATENATE($B76,".SP.TER.TOTL.IN"),Area_pop_80_09,Seq!R$1,FALSE)/VLOOKUP(CONCATENATE($B76,".SP.POP.TOTL"),Area_pop_80_09,Seq!R$1,FALSE))</f>
        <v>#VALUE!</v>
      </c>
      <c r="EL76" s="27" t="e">
        <f>IF(ISNA(VLOOKUP(CONCATENATE($B76,".SP.TER.TOTL.IN"),Area_pop_80_09,Seq!S$1,FALSE)),".",VLOOKUP(CONCATENATE($B76,".SP.TER.TOTL.IN"),Area_pop_80_09,Seq!S$1,FALSE)/VLOOKUP(CONCATENATE($B76,".SP.POP.TOTL"),Area_pop_80_09,Seq!S$1,FALSE))</f>
        <v>#VALUE!</v>
      </c>
      <c r="EM76" s="27" t="e">
        <f>IF(ISNA(VLOOKUP(CONCATENATE($B76,".SP.TER.TOTL.IN"),Area_pop_80_09,Seq!T$1,FALSE)),".",VLOOKUP(CONCATENATE($B76,".SP.TER.TOTL.IN"),Area_pop_80_09,Seq!T$1,FALSE)/VLOOKUP(CONCATENATE($B76,".SP.POP.TOTL"),Area_pop_80_09,Seq!T$1,FALSE))</f>
        <v>#VALUE!</v>
      </c>
      <c r="EN76" s="27" t="e">
        <f>IF(ISNA(VLOOKUP(CONCATENATE($B76,".SP.TER.TOTL.IN"),Area_pop_80_09,Seq!U$1,FALSE)),".",VLOOKUP(CONCATENATE($B76,".SP.TER.TOTL.IN"),Area_pop_80_09,Seq!U$1,FALSE)/VLOOKUP(CONCATENATE($B76,".SP.POP.TOTL"),Area_pop_80_09,Seq!U$1,FALSE))</f>
        <v>#VALUE!</v>
      </c>
      <c r="EO76" s="27" t="e">
        <f>IF(ISNA(VLOOKUP(CONCATENATE($B76,".SP.TER.TOTL.IN"),Area_pop_80_09,Seq!V$1,FALSE)),".",VLOOKUP(CONCATENATE($B76,".SP.TER.TOTL.IN"),Area_pop_80_09,Seq!V$1,FALSE)/VLOOKUP(CONCATENATE($B76,".SP.POP.TOTL"),Area_pop_80_09,Seq!V$1,FALSE))</f>
        <v>#VALUE!</v>
      </c>
      <c r="EP76" s="27" t="e">
        <f>IF(ISNA(VLOOKUP(CONCATENATE($B76,".SP.TER.TOTL.IN"),Area_pop_80_09,Seq!W$1,FALSE)),".",VLOOKUP(CONCATENATE($B76,".SP.TER.TOTL.IN"),Area_pop_80_09,Seq!W$1,FALSE)/VLOOKUP(CONCATENATE($B76,".SP.POP.TOTL"),Area_pop_80_09,Seq!W$1,FALSE))</f>
        <v>#VALUE!</v>
      </c>
      <c r="EQ76" s="27" t="e">
        <f>IF(ISNA(VLOOKUP(CONCATENATE($B76,".SP.TER.TOTL.IN"),Area_pop_80_09,Seq!X$1,FALSE)),".",VLOOKUP(CONCATENATE($B76,".SP.TER.TOTL.IN"),Area_pop_80_09,Seq!X$1,FALSE)/VLOOKUP(CONCATENATE($B76,".SP.POP.TOTL"),Area_pop_80_09,Seq!X$1,FALSE))</f>
        <v>#VALUE!</v>
      </c>
      <c r="ER76" s="27">
        <f>IF(ISNA(VLOOKUP(CONCATENATE($B76,".SP.TER.TOTL.IN"),Area_pop_80_09,Seq!Y$1,FALSE)),".",VLOOKUP(CONCATENATE($B76,".SP.TER.TOTL.IN"),Area_pop_80_09,Seq!Y$1,FALSE)/VLOOKUP(CONCATENATE($B76,".SP.POP.TOTL"),Area_pop_80_09,Seq!Y$1,FALSE))</f>
        <v>8.7439613526570051E-2</v>
      </c>
      <c r="ES76" s="27">
        <f>IF(ISNA(VLOOKUP(CONCATENATE($B76,".SP.TER.TOTL.IN"),Area_pop_80_09,Seq!Z$1,FALSE)),".",VLOOKUP(CONCATENATE($B76,".SP.TER.TOTL.IN"),Area_pop_80_09,Seq!Z$1,FALSE)/VLOOKUP(CONCATENATE($B76,".SP.POP.TOTL"),Area_pop_80_09,Seq!Z$1,FALSE))</f>
        <v>8.8460606060606059E-2</v>
      </c>
      <c r="ET76" s="27">
        <f>IF(ISNA(VLOOKUP(CONCATENATE($B76,".SP.TER.TOTL.IN"),Area_pop_80_09,Seq!AA$1,FALSE)),".",VLOOKUP(CONCATENATE($B76,".SP.TER.TOTL.IN"),Area_pop_80_09,Seq!AA$1,FALSE)/VLOOKUP(CONCATENATE($B76,".SP.POP.TOTL"),Area_pop_80_09,Seq!AA$1,FALSE))</f>
        <v>9.0108564535585037E-2</v>
      </c>
      <c r="EU76" s="27">
        <f>IF(ISNA(VLOOKUP(CONCATENATE($B76,".SP.TER.TOTL.IN"),Area_pop_80_09,Seq!AB$1,FALSE)),".",VLOOKUP(CONCATENATE($B76,".SP.TER.TOTL.IN"),Area_pop_80_09,Seq!AB$1,FALSE)/VLOOKUP(CONCATENATE($B76,".SP.POP.TOTL"),Area_pop_80_09,Seq!AB$1,FALSE))</f>
        <v>9.1182033096926712E-2</v>
      </c>
      <c r="EV76" s="27">
        <f>IF(ISNA(VLOOKUP(CONCATENATE($B76,".SP.TER.TOTL.IN"),Area_pop_80_09,Seq!AC$1,FALSE)),".",VLOOKUP(CONCATENATE($B76,".SP.TER.TOTL.IN"),Area_pop_80_09,Seq!AC$1,FALSE)/VLOOKUP(CONCATENATE($B76,".SP.POP.TOTL"),Area_pop_80_09,Seq!AC$1,FALSE))</f>
        <v>8.8919465612945711E-2</v>
      </c>
      <c r="EW76" s="27">
        <f>IF(ISNA(VLOOKUP(CONCATENATE($B76,".SP.TER.TOTL.IN"),Area_pop_80_09,Seq!AD$1,FALSE)),".",VLOOKUP(CONCATENATE($B76,".SP.TER.TOTL.IN"),Area_pop_80_09,Seq!AD$1,FALSE)/VLOOKUP(CONCATENATE($B76,".SP.POP.TOTL"),Area_pop_80_09,Seq!AD$1,FALSE))</f>
        <v>8.5020010120060718E-2</v>
      </c>
      <c r="EX76" s="27"/>
      <c r="EY76" s="27"/>
      <c r="EZ76" s="27">
        <f t="shared" si="102"/>
        <v>9.316770186335404E-3</v>
      </c>
      <c r="FA76" s="27" t="str">
        <f t="shared" si="103"/>
        <v>.</v>
      </c>
      <c r="FB76" s="27" t="str">
        <f t="shared" si="109"/>
        <v>.</v>
      </c>
      <c r="FC76" s="9">
        <f>IF(VLOOKUP($B76,EM_80!$B$1:$C$201,2,FALSE)&gt;0,VLOOKUP($B76,EM_80!$B$1:$C$201,2,FALSE),".")</f>
        <v>600</v>
      </c>
      <c r="FD76" s="9" t="str">
        <f t="shared" si="104"/>
        <v>.</v>
      </c>
      <c r="FE76" s="9" t="str">
        <f t="shared" si="105"/>
        <v>.</v>
      </c>
      <c r="FF76">
        <f t="shared" si="106"/>
        <v>64400</v>
      </c>
      <c r="FG76">
        <f t="shared" si="107"/>
        <v>70000</v>
      </c>
      <c r="FH76">
        <f t="shared" si="108"/>
        <v>81131</v>
      </c>
      <c r="FJ76" s="9" t="str">
        <f>IF(ISNA(VLOOKUP($B76,Area_EM_90,Seq!C$1,FALSE)),".",VLOOKUP($B76,Area_EM_90,Seq!C$1,FALSE))</f>
        <v>.</v>
      </c>
      <c r="FK76" s="9" t="str">
        <f>IF(ISNA(VLOOKUP($B76,Area_EM_90,Seq!D$1,FALSE)),".",VLOOKUP($B76,Area_EM_90,Seq!D$1,FALSE))</f>
        <v>.</v>
      </c>
      <c r="FL76" s="9" t="str">
        <f>IF(ISNA(VLOOKUP($B76,Area_EM_90,Seq!E$1,FALSE)),".",VLOOKUP($B76,Area_EM_90,Seq!E$1,FALSE))</f>
        <v>.</v>
      </c>
      <c r="FM76" s="9" t="str">
        <f>IF(ISNA(VLOOKUP($B76,Area_EM_90,Seq!F$1,FALSE)),".",VLOOKUP($B76,Area_EM_90,Seq!F$1,FALSE))</f>
        <v>.</v>
      </c>
      <c r="FN76" s="9" t="str">
        <f>IF(ISNA(VLOOKUP($B76,Area_EM_90,Seq!G$1,FALSE)),".",VLOOKUP($B76,Area_EM_90,Seq!G$1,FALSE))</f>
        <v>.</v>
      </c>
      <c r="FO76" s="9" t="str">
        <f>IF(ISNA(VLOOKUP($B76,Area_EM_90,Seq!H$1,FALSE)),".",VLOOKUP($B76,Area_EM_90,Seq!H$1,FALSE))</f>
        <v>.</v>
      </c>
      <c r="FP76" s="9" t="str">
        <f>IF(ISNA(VLOOKUP($B76,Area_EM_90,Seq!I$1,FALSE)),".",VLOOKUP($B76,Area_EM_90,Seq!I$1,FALSE))</f>
        <v>.</v>
      </c>
      <c r="FQ76" s="9" t="str">
        <f>IF(ISNA(VLOOKUP($B76,Area_EM_90,Seq!J$1,FALSE)),".",VLOOKUP($B76,Area_EM_90,Seq!J$1,FALSE))</f>
        <v>.</v>
      </c>
      <c r="FR76" s="9" t="str">
        <f>IF(ISNA(VLOOKUP($B76,Area_EM_00,Seq!C$1,FALSE)),".",VLOOKUP($B76,Area_EM_00,Seq!C$1,FALSE))</f>
        <v>.</v>
      </c>
      <c r="FS76" s="9" t="str">
        <f>IF(ISNA(VLOOKUP($B76,Area_EM_00,Seq!D$1,FALSE)),".",VLOOKUP($B76,Area_EM_00,Seq!D$1,FALSE))</f>
        <v>.</v>
      </c>
      <c r="FT76" s="9" t="str">
        <f>IF(ISNA(VLOOKUP($B76,Area_EM_00,Seq!E$1,FALSE)),".",VLOOKUP($B76,Area_EM_00,Seq!E$1,FALSE))</f>
        <v>.</v>
      </c>
      <c r="FU76" s="9" t="str">
        <f>IF(ISNA(VLOOKUP($B76,Area_EM_00,Seq!F$1,FALSE)),".",VLOOKUP($B76,Area_EM_00,Seq!F$1,FALSE))</f>
        <v>.</v>
      </c>
      <c r="FV76" s="9" t="str">
        <f>IF(ISNA(VLOOKUP($B76,Area_EM_00,Seq!G$1,FALSE)),".",VLOOKUP($B76,Area_EM_00,Seq!G$1,FALSE))</f>
        <v>.</v>
      </c>
      <c r="FW76" s="9" t="str">
        <f>IF(ISNA(VLOOKUP($B76,Area_EM_00,Seq!H$1,FALSE)),".",VLOOKUP($B76,Area_EM_00,Seq!H$1,FALSE))</f>
        <v>.</v>
      </c>
      <c r="FX76" s="9" t="str">
        <f>IF(ISNA(VLOOKUP($B76,Area_EM_00,Seq!I$1,FALSE)),".",VLOOKUP($B76,Area_EM_00,Seq!I$1,FALSE))</f>
        <v>.</v>
      </c>
      <c r="FY76" s="9" t="str">
        <f>IF(ISNA(VLOOKUP($B76,Area_EM_00,Seq!J$1,FALSE)),".",VLOOKUP($B76,Area_EM_00,Seq!J$1,FALSE))</f>
        <v>.</v>
      </c>
      <c r="GA76" s="27"/>
    </row>
    <row r="77" spans="1:183">
      <c r="A77" s="25" t="s">
        <v>2460</v>
      </c>
      <c r="B77" s="26" t="str">
        <f t="shared" si="72"/>
        <v>Sierra Leone</v>
      </c>
      <c r="C77" s="27">
        <f>GDP!C$42/10000</f>
        <v>18294194.281532999</v>
      </c>
      <c r="D77" s="27">
        <f>GDP!D$42/10000</f>
        <v>19245492.3841727</v>
      </c>
      <c r="E77" s="27">
        <f>GDP!E$42/10000</f>
        <v>20996832.1911324</v>
      </c>
      <c r="F77" s="27">
        <f>GDP!F$42/10000</f>
        <v>23285486.8999658</v>
      </c>
      <c r="G77" s="27">
        <f>GDP!G$42/10000</f>
        <v>26824880.9087606</v>
      </c>
      <c r="H77" s="27">
        <f>GDP!H$42/10000</f>
        <v>30446239.831443299</v>
      </c>
      <c r="I77" s="27">
        <f>GDP!I$42/10000</f>
        <v>33125508.936610304</v>
      </c>
      <c r="J77" s="27">
        <f>GDP!J$42/10000</f>
        <v>36968067.973257102</v>
      </c>
      <c r="K77" s="27">
        <f>GDP!K$42/10000</f>
        <v>41145459.654235199</v>
      </c>
      <c r="L77" s="27">
        <f>GDP!L$42/10000</f>
        <v>42832423.5000588</v>
      </c>
      <c r="M77" s="27">
        <f>GDP!M$42/10000</f>
        <v>44460055.593061104</v>
      </c>
      <c r="N77" s="27">
        <f>GDP!N$42/10000</f>
        <v>48550380.707622699</v>
      </c>
      <c r="O77" s="27">
        <f>GDP!O$42/10000</f>
        <v>55444534.768105105</v>
      </c>
      <c r="P77" s="27">
        <f>GDP!P$42/10000</f>
        <v>63206769.635639794</v>
      </c>
      <c r="Q77" s="27">
        <f>GDP!Q$42/10000</f>
        <v>71486856.457908601</v>
      </c>
      <c r="R77" s="27">
        <f>GDP!R$42/10000</f>
        <v>79278923.811820701</v>
      </c>
      <c r="S77" s="27">
        <f>GDP!S$42/10000</f>
        <v>87206816.193002701</v>
      </c>
      <c r="T77" s="27">
        <f>GDP!T$42/10000</f>
        <v>95317050.098951995</v>
      </c>
      <c r="U77" s="27">
        <f>GDP!U$42/10000</f>
        <v>102751780.00667</v>
      </c>
      <c r="V77" s="27">
        <f>GDP!V$42/10000</f>
        <v>110560915.287177</v>
      </c>
      <c r="W77" s="27">
        <f>GDP!W$42/10000</f>
        <v>119848032.17129999</v>
      </c>
      <c r="X77" s="27">
        <f>GDP!X$42/10000</f>
        <v>129795418.841518</v>
      </c>
      <c r="Y77" s="27">
        <f>GDP!Y$42/10000</f>
        <v>141606801.95609599</v>
      </c>
      <c r="Z77" s="27">
        <f>GDP!Z$42/10000</f>
        <v>155767482.15170601</v>
      </c>
      <c r="AA77" s="27">
        <f>GDP!AA$42/10000</f>
        <v>171499997.84902799</v>
      </c>
      <c r="AB77" s="27">
        <f>GDP!AB$42/10000</f>
        <v>189335997.62532699</v>
      </c>
      <c r="AC77" s="27">
        <f>GDP!AC$42/10000</f>
        <v>211298973.34986499</v>
      </c>
      <c r="AD77" s="27">
        <f>GDP!AD$42/10000</f>
        <v>238767839.88534701</v>
      </c>
      <c r="AE77" s="27">
        <f>GDP!AE$42/10000</f>
        <v>260256945.47502899</v>
      </c>
      <c r="AF77" s="27">
        <f>GDP!AF$42/10000</f>
        <v>293754553.91439533</v>
      </c>
      <c r="AG77" s="27"/>
      <c r="AH77" s="27">
        <f>IF(ISNUMBER(VLOOKUP($B77,Area_GDP_80_09,Seq!C$1,FALSE)/10000),VLOOKUP($B77,Area_GDP_80_09,Seq!C$1,FALSE)/10000,".")</f>
        <v>92874.174000285595</v>
      </c>
      <c r="AI77" s="27">
        <f>IF(ISNUMBER(VLOOKUP($B77,Area_GDP_80_09,Seq!D$1,FALSE)/10000),VLOOKUP($B77,Area_GDP_80_09,Seq!D$1,FALSE)/10000,".")</f>
        <v>95550.276979604489</v>
      </c>
      <c r="AJ77" s="27">
        <f>IF(ISNUMBER(VLOOKUP($B77,Area_GDP_80_09,Seq!E$1,FALSE)/10000),VLOOKUP($B77,Area_GDP_80_09,Seq!E$1,FALSE)/10000,".")</f>
        <v>100119.257637558</v>
      </c>
      <c r="AK77" s="27">
        <f>IF(ISNUMBER(VLOOKUP($B77,Area_GDP_80_09,Seq!F$1,FALSE)/10000),VLOOKUP($B77,Area_GDP_80_09,Seq!F$1,FALSE)/10000,".")</f>
        <v>98013.94826828329</v>
      </c>
      <c r="AL77" s="27">
        <f>IF(ISNUMBER(VLOOKUP($B77,Area_GDP_80_09,Seq!G$1,FALSE)/10000),VLOOKUP($B77,Area_GDP_80_09,Seq!G$1,FALSE)/10000,".")</f>
        <v>102025.692758127</v>
      </c>
      <c r="AM77" s="27">
        <f>IF(ISNUMBER(VLOOKUP($B77,Area_GDP_80_09,Seq!H$1,FALSE)/10000),VLOOKUP($B77,Area_GDP_80_09,Seq!H$1,FALSE)/10000,".")</f>
        <v>96606.760819596195</v>
      </c>
      <c r="AN77" s="27">
        <f>IF(ISNUMBER(VLOOKUP($B77,Area_GDP_80_09,Seq!I$1,FALSE)/10000),VLOOKUP($B77,Area_GDP_80_09,Seq!I$1,FALSE)/10000,".")</f>
        <v>97800.865702170006</v>
      </c>
      <c r="AO77" s="27">
        <f>IF(ISNUMBER(VLOOKUP($B77,Area_GDP_80_09,Seq!J$1,FALSE)/10000),VLOOKUP($B77,Area_GDP_80_09,Seq!J$1,FALSE)/10000,".")</f>
        <v>104873.109121823</v>
      </c>
      <c r="AP77" s="27">
        <f>IF(ISNUMBER(VLOOKUP($B77,Area_GDP_80_09,Seq!K$1,FALSE)/10000),VLOOKUP($B77,Area_GDP_80_09,Seq!K$1,FALSE)/10000,".")</f>
        <v>97448.092995997591</v>
      </c>
      <c r="AQ77" s="27">
        <f>IF(ISNUMBER(VLOOKUP($B77,Area_GDP_80_09,Seq!L$1,FALSE)/10000),VLOOKUP($B77,Area_GDP_80_09,Seq!L$1,FALSE)/10000,".")</f>
        <v>98159.464074868505</v>
      </c>
      <c r="AR77" s="27">
        <f>IF(ISNUMBER(VLOOKUP($B77,Area_GDP_80_09,Seq!M$1,FALSE)/10000),VLOOKUP($B77,Area_GDP_80_09,Seq!M$1,FALSE)/10000,".")</f>
        <v>101447.806121377</v>
      </c>
      <c r="AS77" s="27">
        <f>IF(ISNUMBER(VLOOKUP($B77,Area_GDP_80_09,Seq!N$1,FALSE)/10000),VLOOKUP($B77,Area_GDP_80_09,Seq!N$1,FALSE)/10000,".")</f>
        <v>103831.829565229</v>
      </c>
      <c r="AT77" s="27">
        <f>IF(ISNUMBER(VLOOKUP($B77,Area_GDP_80_09,Seq!O$1,FALSE)/10000),VLOOKUP($B77,Area_GDP_80_09,Seq!O$1,FALSE)/10000,".")</f>
        <v>84093.398764878904</v>
      </c>
      <c r="AU77" s="27">
        <f>IF(ISNUMBER(VLOOKUP($B77,Area_GDP_80_09,Seq!P$1,FALSE)/10000),VLOOKUP($B77,Area_GDP_80_09,Seq!P$1,FALSE)/10000,".")</f>
        <v>85253.887667834191</v>
      </c>
      <c r="AV77" s="27">
        <f>IF(ISNUMBER(VLOOKUP($B77,Area_GDP_80_09,Seq!Q$1,FALSE)/10000),VLOOKUP($B77,Area_GDP_80_09,Seq!Q$1,FALSE)/10000,".")</f>
        <v>83591.436858311397</v>
      </c>
      <c r="AW77" s="27">
        <f>IF(ISNUMBER(VLOOKUP($B77,Area_GDP_80_09,Seq!R$1,FALSE)/10000),VLOOKUP($B77,Area_GDP_80_09,Seq!R$1,FALSE)/10000,".")</f>
        <v>76905.793738383698</v>
      </c>
      <c r="AX77" s="27">
        <f>IF(ISNUMBER(VLOOKUP($B77,Area_GDP_80_09,Seq!S$1,FALSE)/10000),VLOOKUP($B77,Area_GDP_80_09,Seq!S$1,FALSE)/10000,".")</f>
        <v>80751.083425302902</v>
      </c>
      <c r="AY77" s="27">
        <f>IF(ISNUMBER(VLOOKUP($B77,Area_GDP_80_09,Seq!T$1,FALSE)/10000),VLOOKUP($B77,Area_GDP_80_09,Seq!T$1,FALSE)/10000,".")</f>
        <v>67233.365407190999</v>
      </c>
      <c r="AZ77" s="27">
        <f>IF(ISNUMBER(VLOOKUP($B77,Area_GDP_80_09,Seq!U$1,FALSE)/10000),VLOOKUP($B77,Area_GDP_80_09,Seq!U$1,FALSE)/10000,".")</f>
        <v>66670.329485034003</v>
      </c>
      <c r="BA77" s="27">
        <f>IF(ISNUMBER(VLOOKUP($B77,Area_GDP_80_09,Seq!V$1,FALSE)/10000),VLOOKUP($B77,Area_GDP_80_09,Seq!V$1,FALSE)/10000,".")</f>
        <v>61255.515965190098</v>
      </c>
      <c r="BB77" s="27">
        <f>IF(ISNUMBER(VLOOKUP($B77,Area_GDP_80_09,Seq!W$1,FALSE)/10000),VLOOKUP($B77,Area_GDP_80_09,Seq!W$1,FALSE)/10000,".")</f>
        <v>63587.687013049101</v>
      </c>
      <c r="BC77" s="27">
        <f>IF(ISNUMBER(VLOOKUP($B77,Area_GDP_80_09,Seq!X$1,FALSE)/10000),VLOOKUP($B77,Area_GDP_80_09,Seq!X$1,FALSE)/10000,".")</f>
        <v>75141.529960196596</v>
      </c>
      <c r="BD77" s="27">
        <f>IF(ISNUMBER(VLOOKUP($B77,Area_GDP_80_09,Seq!Y$1,FALSE)/10000),VLOOKUP($B77,Area_GDP_80_09,Seq!Y$1,FALSE)/10000,".")</f>
        <v>95776.683081208306</v>
      </c>
      <c r="BE77" s="27">
        <f>IF(ISNUMBER(VLOOKUP($B77,Area_GDP_80_09,Seq!Z$1,FALSE)/10000),VLOOKUP($B77,Area_GDP_80_09,Seq!Z$1,FALSE)/10000,".")</f>
        <v>104672.47248850501</v>
      </c>
      <c r="BF77" s="27">
        <f>IF(ISNUMBER(VLOOKUP($B77,Area_GDP_80_09,Seq!AA$1,FALSE)/10000),VLOOKUP($B77,Area_GDP_80_09,Seq!AA$1,FALSE)/10000,".")</f>
        <v>112537.503220185</v>
      </c>
      <c r="BG77" s="27">
        <f>IF(ISNUMBER(VLOOKUP($B77,Area_GDP_80_09,Seq!AB$1,FALSE)/10000),VLOOKUP($B77,Area_GDP_80_09,Seq!AB$1,FALSE)/10000,".")</f>
        <v>120615.764407058</v>
      </c>
      <c r="BH77" s="27">
        <f>IF(ISNUMBER(VLOOKUP($B77,Area_GDP_80_09,Seq!AC$1,FALSE)/10000),VLOOKUP($B77,Area_GDP_80_09,Seq!AC$1,FALSE)/10000,".")</f>
        <v>129397.68433001499</v>
      </c>
      <c r="BI77" s="27">
        <f>IF(ISNUMBER(VLOOKUP($B77,Area_GDP_80_09,Seq!AD$1,FALSE)/10000),VLOOKUP($B77,Area_GDP_80_09,Seq!AD$1,FALSE)/10000,".")</f>
        <v>137733.50793511199</v>
      </c>
      <c r="BJ77" s="27">
        <f>IF(ISNUMBER(VLOOKUP($B77,Area_GDP_80_09,Seq!AE$1,FALSE)/10000),VLOOKUP($B77,Area_GDP_80_09,Seq!AE$1,FALSE)/10000,".")</f>
        <v>145355.77247471799</v>
      </c>
      <c r="BK77" s="27">
        <f>IF(ISNUMBER(VLOOKUP($B77,Area_GDP_80_09,Seq!AF$1,FALSE)/10000),VLOOKUP($B77,Area_GDP_80_09,Seq!AF$1,FALSE)/10000,".")</f>
        <v>151188.97525840442</v>
      </c>
      <c r="BL77" s="27"/>
      <c r="BM77" s="27"/>
      <c r="BN77" s="27">
        <f>CNPop!A$48</f>
        <v>5.0000000000000001E-3</v>
      </c>
      <c r="BO77" s="27">
        <f>CNPop!B$48</f>
        <v>6.0000000000000001E-3</v>
      </c>
      <c r="BP77" s="27">
        <f>CNPop!C$48</f>
        <v>6.0000000000000001E-3</v>
      </c>
      <c r="BQ77" s="27">
        <f>CNPop!D$48</f>
        <v>7.0000000000000001E-3</v>
      </c>
      <c r="BR77" s="27">
        <f>CNPop!E$48</f>
        <v>7.0000000000000001E-3</v>
      </c>
      <c r="BS77" s="27">
        <f>CNPop!F$48</f>
        <v>8.0000000000000002E-3</v>
      </c>
      <c r="BT77" s="27">
        <f>CNPop!G$48</f>
        <v>8.9999999999999993E-3</v>
      </c>
      <c r="BU77" s="27">
        <f>CNPop!H$48</f>
        <v>0.01</v>
      </c>
      <c r="BV77" s="27">
        <f>CNPop!I$48</f>
        <v>1.0999999999999999E-2</v>
      </c>
      <c r="BW77" s="27">
        <f>CNPop!J$48</f>
        <v>1.2E-2</v>
      </c>
      <c r="BX77" s="27">
        <f>CNPop!K$48</f>
        <v>1.4E-2</v>
      </c>
      <c r="BY77" s="27">
        <f>CNPop!L$48</f>
        <v>1.6E-2</v>
      </c>
      <c r="BZ77" s="27">
        <f>CNPop!M$48</f>
        <v>1.7000000000000001E-2</v>
      </c>
      <c r="CA77" s="27">
        <f>CNPop!N$48</f>
        <v>1.9E-2</v>
      </c>
      <c r="CB77" s="27">
        <f>CNPop!O$48</f>
        <v>2.1000000000000001E-2</v>
      </c>
      <c r="CC77" s="27">
        <f>CNPop!P$48</f>
        <v>2.3E-2</v>
      </c>
      <c r="CD77" s="27">
        <f>CNPop!Q$48</f>
        <v>2.5999999999999999E-2</v>
      </c>
      <c r="CE77" s="27">
        <f>CNPop!R$48</f>
        <v>2.8000000000000001E-2</v>
      </c>
      <c r="CF77" s="27">
        <f>CNPop!S$48</f>
        <v>0.03</v>
      </c>
      <c r="CG77" s="27">
        <f>CNPop!T$48</f>
        <v>3.3000000000000002E-2</v>
      </c>
      <c r="CH77" s="27">
        <f>CNPop!U$48</f>
        <v>3.5999999999999997E-2</v>
      </c>
      <c r="CI77" s="27">
        <f>CNPop!V$48</f>
        <v>3.9E-2</v>
      </c>
      <c r="CJ77" s="27">
        <f>CNPop!W$48</f>
        <v>4.2000000000000003E-2</v>
      </c>
      <c r="CK77" s="27">
        <f>CNPop!X$48</f>
        <v>4.4999999999999998E-2</v>
      </c>
      <c r="CL77" s="27">
        <f>CNPop!Y$48</f>
        <v>4.9000000000000002E-2</v>
      </c>
      <c r="CM77" s="27">
        <f>CNPop!Z$48</f>
        <v>5.1999999999999998E-2</v>
      </c>
      <c r="CN77" s="27">
        <f>CNPop!AA$48</f>
        <v>5.6000000000000001E-2</v>
      </c>
      <c r="CO77" s="27">
        <f>CNPop!AB$48</f>
        <v>0.06</v>
      </c>
      <c r="CP77" s="27">
        <f>CNPop!AC$48</f>
        <v>6.3E-2</v>
      </c>
      <c r="CQ77" s="27"/>
      <c r="CR77" s="27">
        <f t="shared" si="73"/>
        <v>8.9010123292410009E-2</v>
      </c>
      <c r="CS77" s="27">
        <f t="shared" si="74"/>
        <v>8.9010123292410009E-2</v>
      </c>
      <c r="CT77" s="27">
        <f t="shared" si="75"/>
        <v>8.9010123292410009E-2</v>
      </c>
      <c r="CU77" s="27">
        <f t="shared" si="76"/>
        <v>8.9010123292410009E-2</v>
      </c>
      <c r="CV77" s="27">
        <f t="shared" si="77"/>
        <v>8.9010123292410009E-2</v>
      </c>
      <c r="CW77" s="27">
        <f t="shared" si="78"/>
        <v>8.9010123292410009E-2</v>
      </c>
      <c r="CX77" s="27">
        <f t="shared" si="79"/>
        <v>8.9010123292410009E-2</v>
      </c>
      <c r="CY77" s="27">
        <f t="shared" si="80"/>
        <v>8.9010123292410009E-2</v>
      </c>
      <c r="CZ77" s="27">
        <f t="shared" si="81"/>
        <v>8.9010123292410009E-2</v>
      </c>
      <c r="DA77" s="27">
        <f t="shared" si="82"/>
        <v>8.9010123292410009E-2</v>
      </c>
      <c r="DB77" s="27">
        <f t="shared" si="83"/>
        <v>8.9010123292410009E-2</v>
      </c>
      <c r="DC77" s="27">
        <f t="shared" si="84"/>
        <v>8.9010123292410009E-2</v>
      </c>
      <c r="DD77" s="27">
        <f t="shared" si="85"/>
        <v>9.84336981054698E-2</v>
      </c>
      <c r="DE77" s="27">
        <f t="shared" si="86"/>
        <v>9.84336981054698E-2</v>
      </c>
      <c r="DF77" s="27">
        <f t="shared" si="87"/>
        <v>9.84336981054698E-2</v>
      </c>
      <c r="DG77" s="27">
        <f t="shared" si="88"/>
        <v>9.84336981054698E-2</v>
      </c>
      <c r="DH77" s="27">
        <f t="shared" si="89"/>
        <v>9.84336981054698E-2</v>
      </c>
      <c r="DI77" s="27">
        <f t="shared" si="90"/>
        <v>9.84336981054698E-2</v>
      </c>
      <c r="DJ77" s="27">
        <f t="shared" si="91"/>
        <v>9.84336981054698E-2</v>
      </c>
      <c r="DK77" s="27">
        <f t="shared" si="92"/>
        <v>9.8424878033878477E-2</v>
      </c>
      <c r="DL77" s="27">
        <f t="shared" si="93"/>
        <v>9.818697320689905E-2</v>
      </c>
      <c r="DM77" s="27">
        <f t="shared" si="94"/>
        <v>9.7693084886810944E-2</v>
      </c>
      <c r="DN77" s="27">
        <f t="shared" si="95"/>
        <v>9.7136943150728072E-2</v>
      </c>
      <c r="DO77" s="27">
        <f t="shared" si="96"/>
        <v>9.6741993599189946E-2</v>
      </c>
      <c r="DP77" s="27">
        <f t="shared" si="97"/>
        <v>9.6557558158655368E-2</v>
      </c>
      <c r="DQ77" s="27">
        <f t="shared" si="98"/>
        <v>9.6420837610978083E-2</v>
      </c>
      <c r="DR77" s="27">
        <f t="shared" si="99"/>
        <v>9.6147472138474646E-2</v>
      </c>
      <c r="DS77" s="27">
        <f t="shared" si="100"/>
        <v>9.5606043834403368E-2</v>
      </c>
      <c r="DT77" s="27">
        <f t="shared" si="101"/>
        <v>9.4844054330213409E-2</v>
      </c>
      <c r="DU77" s="27" t="e">
        <f>IF(ISNA(VLOOKUP(CONCATENATE($B77,".SP.TER.TOTL.IN"),Area_pop_80_09,Seq!B$1,FALSE)),".",VLOOKUP(CONCATENATE($B77,".SP.TER.TOTL.IN"),Area_pop_80_09,Seq!B$1,FALSE)/VLOOKUP(CONCATENATE($B77,".SP.POP.TOTL"),Area_pop_80_09,Seq!B$1,FALSE))</f>
        <v>#VALUE!</v>
      </c>
      <c r="DV77" s="27" t="e">
        <f>IF(ISNA(VLOOKUP(CONCATENATE($B77,".SP.TER.TOTL.IN"),Area_pop_80_09,Seq!C$1,FALSE)),".",VLOOKUP(CONCATENATE($B77,".SP.TER.TOTL.IN"),Area_pop_80_09,Seq!C$1,FALSE)/VLOOKUP(CONCATENATE($B77,".SP.POP.TOTL"),Area_pop_80_09,Seq!C$1,FALSE))</f>
        <v>#VALUE!</v>
      </c>
      <c r="DW77" s="27" t="e">
        <f>IF(ISNA(VLOOKUP(CONCATENATE($B77,".SP.TER.TOTL.IN"),Area_pop_80_09,Seq!D$1,FALSE)),".",VLOOKUP(CONCATENATE($B77,".SP.TER.TOTL.IN"),Area_pop_80_09,Seq!D$1,FALSE)/VLOOKUP(CONCATENATE($B77,".SP.POP.TOTL"),Area_pop_80_09,Seq!D$1,FALSE))</f>
        <v>#VALUE!</v>
      </c>
      <c r="DX77" s="27" t="e">
        <f>IF(ISNA(VLOOKUP(CONCATENATE($B77,".SP.TER.TOTL.IN"),Area_pop_80_09,Seq!E$1,FALSE)),".",VLOOKUP(CONCATENATE($B77,".SP.TER.TOTL.IN"),Area_pop_80_09,Seq!E$1,FALSE)/VLOOKUP(CONCATENATE($B77,".SP.POP.TOTL"),Area_pop_80_09,Seq!E$1,FALSE))</f>
        <v>#VALUE!</v>
      </c>
      <c r="DY77" s="27" t="e">
        <f>IF(ISNA(VLOOKUP(CONCATENATE($B77,".SP.TER.TOTL.IN"),Area_pop_80_09,Seq!F$1,FALSE)),".",VLOOKUP(CONCATENATE($B77,".SP.TER.TOTL.IN"),Area_pop_80_09,Seq!F$1,FALSE)/VLOOKUP(CONCATENATE($B77,".SP.POP.TOTL"),Area_pop_80_09,Seq!F$1,FALSE))</f>
        <v>#VALUE!</v>
      </c>
      <c r="DZ77" s="27" t="e">
        <f>IF(ISNA(VLOOKUP(CONCATENATE($B77,".SP.TER.TOTL.IN"),Area_pop_80_09,Seq!G$1,FALSE)),".",VLOOKUP(CONCATENATE($B77,".SP.TER.TOTL.IN"),Area_pop_80_09,Seq!G$1,FALSE)/VLOOKUP(CONCATENATE($B77,".SP.POP.TOTL"),Area_pop_80_09,Seq!G$1,FALSE))</f>
        <v>#VALUE!</v>
      </c>
      <c r="EA77" s="27" t="e">
        <f>IF(ISNA(VLOOKUP(CONCATENATE($B77,".SP.TER.TOTL.IN"),Area_pop_80_09,Seq!H$1,FALSE)),".",VLOOKUP(CONCATENATE($B77,".SP.TER.TOTL.IN"),Area_pop_80_09,Seq!H$1,FALSE)/VLOOKUP(CONCATENATE($B77,".SP.POP.TOTL"),Area_pop_80_09,Seq!H$1,FALSE))</f>
        <v>#VALUE!</v>
      </c>
      <c r="EB77" s="27" t="e">
        <f>IF(ISNA(VLOOKUP(CONCATENATE($B77,".SP.TER.TOTL.IN"),Area_pop_80_09,Seq!I$1,FALSE)),".",VLOOKUP(CONCATENATE($B77,".SP.TER.TOTL.IN"),Area_pop_80_09,Seq!I$1,FALSE)/VLOOKUP(CONCATENATE($B77,".SP.POP.TOTL"),Area_pop_80_09,Seq!I$1,FALSE))</f>
        <v>#VALUE!</v>
      </c>
      <c r="EC77" s="27" t="e">
        <f>IF(ISNA(VLOOKUP(CONCATENATE($B77,".SP.TER.TOTL.IN"),Area_pop_80_09,Seq!J$1,FALSE)),".",VLOOKUP(CONCATENATE($B77,".SP.TER.TOTL.IN"),Area_pop_80_09,Seq!J$1,FALSE)/VLOOKUP(CONCATENATE($B77,".SP.POP.TOTL"),Area_pop_80_09,Seq!J$1,FALSE))</f>
        <v>#VALUE!</v>
      </c>
      <c r="ED77" s="27" t="e">
        <f>IF(ISNA(VLOOKUP(CONCATENATE($B77,".SP.TER.TOTL.IN"),Area_pop_80_09,Seq!K$1,FALSE)),".",VLOOKUP(CONCATENATE($B77,".SP.TER.TOTL.IN"),Area_pop_80_09,Seq!K$1,FALSE)/VLOOKUP(CONCATENATE($B77,".SP.POP.TOTL"),Area_pop_80_09,Seq!K$1,FALSE))</f>
        <v>#VALUE!</v>
      </c>
      <c r="EE77" s="27" t="e">
        <f>IF(ISNA(VLOOKUP(CONCATENATE($B77,".SP.TER.TOTL.IN"),Area_pop_80_09,Seq!L$1,FALSE)),".",VLOOKUP(CONCATENATE($B77,".SP.TER.TOTL.IN"),Area_pop_80_09,Seq!L$1,FALSE)/VLOOKUP(CONCATENATE($B77,".SP.POP.TOTL"),Area_pop_80_09,Seq!L$1,FALSE))</f>
        <v>#VALUE!</v>
      </c>
      <c r="EF77" s="27">
        <f>IF(ISNA(VLOOKUP(CONCATENATE($B77,".SP.TER.TOTL.IN"),Area_pop_80_09,Seq!M$1,FALSE)),".",VLOOKUP(CONCATENATE($B77,".SP.TER.TOTL.IN"),Area_pop_80_09,Seq!M$1,FALSE)/VLOOKUP(CONCATENATE($B77,".SP.POP.TOTL"),Area_pop_80_09,Seq!M$1,FALSE))</f>
        <v>8.9010123292410009E-2</v>
      </c>
      <c r="EG77" s="27" t="e">
        <f>IF(ISNA(VLOOKUP(CONCATENATE($B77,".SP.TER.TOTL.IN"),Area_pop_80_09,Seq!N$1,FALSE)),".",VLOOKUP(CONCATENATE($B77,".SP.TER.TOTL.IN"),Area_pop_80_09,Seq!N$1,FALSE)/VLOOKUP(CONCATENATE($B77,".SP.POP.TOTL"),Area_pop_80_09,Seq!N$1,FALSE))</f>
        <v>#VALUE!</v>
      </c>
      <c r="EH77" s="27" t="e">
        <f>IF(ISNA(VLOOKUP(CONCATENATE($B77,".SP.TER.TOTL.IN"),Area_pop_80_09,Seq!O$1,FALSE)),".",VLOOKUP(CONCATENATE($B77,".SP.TER.TOTL.IN"),Area_pop_80_09,Seq!O$1,FALSE)/VLOOKUP(CONCATENATE($B77,".SP.POP.TOTL"),Area_pop_80_09,Seq!O$1,FALSE))</f>
        <v>#VALUE!</v>
      </c>
      <c r="EI77" s="27" t="e">
        <f>IF(ISNA(VLOOKUP(CONCATENATE($B77,".SP.TER.TOTL.IN"),Area_pop_80_09,Seq!P$1,FALSE)),".",VLOOKUP(CONCATENATE($B77,".SP.TER.TOTL.IN"),Area_pop_80_09,Seq!P$1,FALSE)/VLOOKUP(CONCATENATE($B77,".SP.POP.TOTL"),Area_pop_80_09,Seq!P$1,FALSE))</f>
        <v>#VALUE!</v>
      </c>
      <c r="EJ77" s="27" t="e">
        <f>IF(ISNA(VLOOKUP(CONCATENATE($B77,".SP.TER.TOTL.IN"),Area_pop_80_09,Seq!Q$1,FALSE)),".",VLOOKUP(CONCATENATE($B77,".SP.TER.TOTL.IN"),Area_pop_80_09,Seq!Q$1,FALSE)/VLOOKUP(CONCATENATE($B77,".SP.POP.TOTL"),Area_pop_80_09,Seq!Q$1,FALSE))</f>
        <v>#VALUE!</v>
      </c>
      <c r="EK77" s="27" t="e">
        <f>IF(ISNA(VLOOKUP(CONCATENATE($B77,".SP.TER.TOTL.IN"),Area_pop_80_09,Seq!R$1,FALSE)),".",VLOOKUP(CONCATENATE($B77,".SP.TER.TOTL.IN"),Area_pop_80_09,Seq!R$1,FALSE)/VLOOKUP(CONCATENATE($B77,".SP.POP.TOTL"),Area_pop_80_09,Seq!R$1,FALSE))</f>
        <v>#VALUE!</v>
      </c>
      <c r="EL77" s="27" t="e">
        <f>IF(ISNA(VLOOKUP(CONCATENATE($B77,".SP.TER.TOTL.IN"),Area_pop_80_09,Seq!S$1,FALSE)),".",VLOOKUP(CONCATENATE($B77,".SP.TER.TOTL.IN"),Area_pop_80_09,Seq!S$1,FALSE)/VLOOKUP(CONCATENATE($B77,".SP.POP.TOTL"),Area_pop_80_09,Seq!S$1,FALSE))</f>
        <v>#VALUE!</v>
      </c>
      <c r="EM77" s="27">
        <f>IF(ISNA(VLOOKUP(CONCATENATE($B77,".SP.TER.TOTL.IN"),Area_pop_80_09,Seq!T$1,FALSE)),".",VLOOKUP(CONCATENATE($B77,".SP.TER.TOTL.IN"),Area_pop_80_09,Seq!T$1,FALSE)/VLOOKUP(CONCATENATE($B77,".SP.POP.TOTL"),Area_pop_80_09,Seq!T$1,FALSE))</f>
        <v>9.84336981054698E-2</v>
      </c>
      <c r="EN77" s="27">
        <f>IF(ISNA(VLOOKUP(CONCATENATE($B77,".SP.TER.TOTL.IN"),Area_pop_80_09,Seq!U$1,FALSE)),".",VLOOKUP(CONCATENATE($B77,".SP.TER.TOTL.IN"),Area_pop_80_09,Seq!U$1,FALSE)/VLOOKUP(CONCATENATE($B77,".SP.POP.TOTL"),Area_pop_80_09,Seq!U$1,FALSE))</f>
        <v>9.8424878033878477E-2</v>
      </c>
      <c r="EO77" s="27">
        <f>IF(ISNA(VLOOKUP(CONCATENATE($B77,".SP.TER.TOTL.IN"),Area_pop_80_09,Seq!V$1,FALSE)),".",VLOOKUP(CONCATENATE($B77,".SP.TER.TOTL.IN"),Area_pop_80_09,Seq!V$1,FALSE)/VLOOKUP(CONCATENATE($B77,".SP.POP.TOTL"),Area_pop_80_09,Seq!V$1,FALSE))</f>
        <v>9.818697320689905E-2</v>
      </c>
      <c r="EP77" s="27">
        <f>IF(ISNA(VLOOKUP(CONCATENATE($B77,".SP.TER.TOTL.IN"),Area_pop_80_09,Seq!W$1,FALSE)),".",VLOOKUP(CONCATENATE($B77,".SP.TER.TOTL.IN"),Area_pop_80_09,Seq!W$1,FALSE)/VLOOKUP(CONCATENATE($B77,".SP.POP.TOTL"),Area_pop_80_09,Seq!W$1,FALSE))</f>
        <v>9.7693084886810944E-2</v>
      </c>
      <c r="EQ77" s="27">
        <f>IF(ISNA(VLOOKUP(CONCATENATE($B77,".SP.TER.TOTL.IN"),Area_pop_80_09,Seq!X$1,FALSE)),".",VLOOKUP(CONCATENATE($B77,".SP.TER.TOTL.IN"),Area_pop_80_09,Seq!X$1,FALSE)/VLOOKUP(CONCATENATE($B77,".SP.POP.TOTL"),Area_pop_80_09,Seq!X$1,FALSE))</f>
        <v>9.7136943150728072E-2</v>
      </c>
      <c r="ER77" s="27">
        <f>IF(ISNA(VLOOKUP(CONCATENATE($B77,".SP.TER.TOTL.IN"),Area_pop_80_09,Seq!Y$1,FALSE)),".",VLOOKUP(CONCATENATE($B77,".SP.TER.TOTL.IN"),Area_pop_80_09,Seq!Y$1,FALSE)/VLOOKUP(CONCATENATE($B77,".SP.POP.TOTL"),Area_pop_80_09,Seq!Y$1,FALSE))</f>
        <v>9.6741993599189946E-2</v>
      </c>
      <c r="ES77" s="27">
        <f>IF(ISNA(VLOOKUP(CONCATENATE($B77,".SP.TER.TOTL.IN"),Area_pop_80_09,Seq!Z$1,FALSE)),".",VLOOKUP(CONCATENATE($B77,".SP.TER.TOTL.IN"),Area_pop_80_09,Seq!Z$1,FALSE)/VLOOKUP(CONCATENATE($B77,".SP.POP.TOTL"),Area_pop_80_09,Seq!Z$1,FALSE))</f>
        <v>9.6557558158655368E-2</v>
      </c>
      <c r="ET77" s="27">
        <f>IF(ISNA(VLOOKUP(CONCATENATE($B77,".SP.TER.TOTL.IN"),Area_pop_80_09,Seq!AA$1,FALSE)),".",VLOOKUP(CONCATENATE($B77,".SP.TER.TOTL.IN"),Area_pop_80_09,Seq!AA$1,FALSE)/VLOOKUP(CONCATENATE($B77,".SP.POP.TOTL"),Area_pop_80_09,Seq!AA$1,FALSE))</f>
        <v>9.6420837610978083E-2</v>
      </c>
      <c r="EU77" s="27">
        <f>IF(ISNA(VLOOKUP(CONCATENATE($B77,".SP.TER.TOTL.IN"),Area_pop_80_09,Seq!AB$1,FALSE)),".",VLOOKUP(CONCATENATE($B77,".SP.TER.TOTL.IN"),Area_pop_80_09,Seq!AB$1,FALSE)/VLOOKUP(CONCATENATE($B77,".SP.POP.TOTL"),Area_pop_80_09,Seq!AB$1,FALSE))</f>
        <v>9.6147472138474646E-2</v>
      </c>
      <c r="EV77" s="27">
        <f>IF(ISNA(VLOOKUP(CONCATENATE($B77,".SP.TER.TOTL.IN"),Area_pop_80_09,Seq!AC$1,FALSE)),".",VLOOKUP(CONCATENATE($B77,".SP.TER.TOTL.IN"),Area_pop_80_09,Seq!AC$1,FALSE)/VLOOKUP(CONCATENATE($B77,".SP.POP.TOTL"),Area_pop_80_09,Seq!AC$1,FALSE))</f>
        <v>9.5606043834403368E-2</v>
      </c>
      <c r="EW77" s="27">
        <f>IF(ISNA(VLOOKUP(CONCATENATE($B77,".SP.TER.TOTL.IN"),Area_pop_80_09,Seq!AD$1,FALSE)),".",VLOOKUP(CONCATENATE($B77,".SP.TER.TOTL.IN"),Area_pop_80_09,Seq!AD$1,FALSE)/VLOOKUP(CONCATENATE($B77,".SP.POP.TOTL"),Area_pop_80_09,Seq!AD$1,FALSE))</f>
        <v>9.4844054330213409E-2</v>
      </c>
      <c r="EX77" s="27"/>
      <c r="EY77" s="27"/>
      <c r="EZ77" s="27">
        <f t="shared" si="102"/>
        <v>3.0666624960056723E-6</v>
      </c>
      <c r="FA77" s="27" t="str">
        <f t="shared" si="103"/>
        <v>.</v>
      </c>
      <c r="FB77" s="27" t="str">
        <f t="shared" si="109"/>
        <v>.</v>
      </c>
      <c r="FC77" s="9">
        <f>IF(VLOOKUP($B77,EM_80!$B$1:$C$201,2,FALSE)&gt;0,VLOOKUP($B77,EM_80!$B$1:$C$201,2,FALSE),".")</f>
        <v>10</v>
      </c>
      <c r="FD77" s="9" t="str">
        <f t="shared" si="104"/>
        <v>.</v>
      </c>
      <c r="FE77" s="9" t="str">
        <f t="shared" si="105"/>
        <v>.</v>
      </c>
      <c r="FF77">
        <f t="shared" si="106"/>
        <v>3260874</v>
      </c>
      <c r="FG77">
        <f t="shared" si="107"/>
        <v>4083501</v>
      </c>
      <c r="FH77">
        <f t="shared" si="108"/>
        <v>4228178</v>
      </c>
      <c r="FJ77" s="9" t="str">
        <f>IF(ISNA(VLOOKUP($B77,Area_EM_90,Seq!C$1,FALSE)),".",VLOOKUP($B77,Area_EM_90,Seq!C$1,FALSE))</f>
        <v>.</v>
      </c>
      <c r="FK77" s="9" t="str">
        <f>IF(ISNA(VLOOKUP($B77,Area_EM_90,Seq!D$1,FALSE)),".",VLOOKUP($B77,Area_EM_90,Seq!D$1,FALSE))</f>
        <v>.</v>
      </c>
      <c r="FL77" s="9" t="str">
        <f>IF(ISNA(VLOOKUP($B77,Area_EM_90,Seq!E$1,FALSE)),".",VLOOKUP($B77,Area_EM_90,Seq!E$1,FALSE))</f>
        <v>.</v>
      </c>
      <c r="FM77" s="9" t="str">
        <f>IF(ISNA(VLOOKUP($B77,Area_EM_90,Seq!F$1,FALSE)),".",VLOOKUP($B77,Area_EM_90,Seq!F$1,FALSE))</f>
        <v>.</v>
      </c>
      <c r="FN77" s="9" t="str">
        <f>IF(ISNA(VLOOKUP($B77,Area_EM_90,Seq!G$1,FALSE)),".",VLOOKUP($B77,Area_EM_90,Seq!G$1,FALSE))</f>
        <v>.</v>
      </c>
      <c r="FO77" s="9" t="str">
        <f>IF(ISNA(VLOOKUP($B77,Area_EM_90,Seq!H$1,FALSE)),".",VLOOKUP($B77,Area_EM_90,Seq!H$1,FALSE))</f>
        <v>.</v>
      </c>
      <c r="FP77" s="9" t="str">
        <f>IF(ISNA(VLOOKUP($B77,Area_EM_90,Seq!I$1,FALSE)),".",VLOOKUP($B77,Area_EM_90,Seq!I$1,FALSE))</f>
        <v>.</v>
      </c>
      <c r="FQ77" s="9" t="str">
        <f>IF(ISNA(VLOOKUP($B77,Area_EM_90,Seq!J$1,FALSE)),".",VLOOKUP($B77,Area_EM_90,Seq!J$1,FALSE))</f>
        <v>.</v>
      </c>
      <c r="FR77" s="9" t="str">
        <f>IF(ISNA(VLOOKUP($B77,Area_EM_00,Seq!C$1,FALSE)),".",VLOOKUP($B77,Area_EM_00,Seq!C$1,FALSE))</f>
        <v>.</v>
      </c>
      <c r="FS77" s="9" t="str">
        <f>IF(ISNA(VLOOKUP($B77,Area_EM_00,Seq!D$1,FALSE)),".",VLOOKUP($B77,Area_EM_00,Seq!D$1,FALSE))</f>
        <v>.</v>
      </c>
      <c r="FT77" s="9" t="str">
        <f>IF(ISNA(VLOOKUP($B77,Area_EM_00,Seq!E$1,FALSE)),".",VLOOKUP($B77,Area_EM_00,Seq!E$1,FALSE))</f>
        <v>.</v>
      </c>
      <c r="FU77" s="9" t="str">
        <f>IF(ISNA(VLOOKUP($B77,Area_EM_00,Seq!F$1,FALSE)),".",VLOOKUP($B77,Area_EM_00,Seq!F$1,FALSE))</f>
        <v>.</v>
      </c>
      <c r="FV77" s="9" t="str">
        <f>IF(ISNA(VLOOKUP($B77,Area_EM_00,Seq!G$1,FALSE)),".",VLOOKUP($B77,Area_EM_00,Seq!G$1,FALSE))</f>
        <v>.</v>
      </c>
      <c r="FW77" s="9" t="str">
        <f>IF(ISNA(VLOOKUP($B77,Area_EM_00,Seq!H$1,FALSE)),".",VLOOKUP($B77,Area_EM_00,Seq!H$1,FALSE))</f>
        <v>.</v>
      </c>
      <c r="FX77" s="9" t="str">
        <f>IF(ISNA(VLOOKUP($B77,Area_EM_00,Seq!I$1,FALSE)),".",VLOOKUP($B77,Area_EM_00,Seq!I$1,FALSE))</f>
        <v>.</v>
      </c>
      <c r="FY77" s="9" t="str">
        <f>IF(ISNA(VLOOKUP($B77,Area_EM_00,Seq!J$1,FALSE)),".",VLOOKUP($B77,Area_EM_00,Seq!J$1,FALSE))</f>
        <v>.</v>
      </c>
      <c r="GA77" s="27"/>
    </row>
    <row r="78" spans="1:183">
      <c r="A78" s="25" t="s">
        <v>3981</v>
      </c>
      <c r="B78" s="26" t="str">
        <f t="shared" si="72"/>
        <v>Somalia</v>
      </c>
      <c r="C78" s="27">
        <f>GDP!C$42/10000</f>
        <v>18294194.281532999</v>
      </c>
      <c r="D78" s="27">
        <f>GDP!D$42/10000</f>
        <v>19245492.3841727</v>
      </c>
      <c r="E78" s="27">
        <f>GDP!E$42/10000</f>
        <v>20996832.1911324</v>
      </c>
      <c r="F78" s="27">
        <f>GDP!F$42/10000</f>
        <v>23285486.8999658</v>
      </c>
      <c r="G78" s="27">
        <f>GDP!G$42/10000</f>
        <v>26824880.9087606</v>
      </c>
      <c r="H78" s="27">
        <f>GDP!H$42/10000</f>
        <v>30446239.831443299</v>
      </c>
      <c r="I78" s="27">
        <f>GDP!I$42/10000</f>
        <v>33125508.936610304</v>
      </c>
      <c r="J78" s="27">
        <f>GDP!J$42/10000</f>
        <v>36968067.973257102</v>
      </c>
      <c r="K78" s="27">
        <f>GDP!K$42/10000</f>
        <v>41145459.654235199</v>
      </c>
      <c r="L78" s="27">
        <f>GDP!L$42/10000</f>
        <v>42832423.5000588</v>
      </c>
      <c r="M78" s="27">
        <f>GDP!M$42/10000</f>
        <v>44460055.593061104</v>
      </c>
      <c r="N78" s="27">
        <f>GDP!N$42/10000</f>
        <v>48550380.707622699</v>
      </c>
      <c r="O78" s="27">
        <f>GDP!O$42/10000</f>
        <v>55444534.768105105</v>
      </c>
      <c r="P78" s="27">
        <f>GDP!P$42/10000</f>
        <v>63206769.635639794</v>
      </c>
      <c r="Q78" s="27">
        <f>GDP!Q$42/10000</f>
        <v>71486856.457908601</v>
      </c>
      <c r="R78" s="27">
        <f>GDP!R$42/10000</f>
        <v>79278923.811820701</v>
      </c>
      <c r="S78" s="27">
        <f>GDP!S$42/10000</f>
        <v>87206816.193002701</v>
      </c>
      <c r="T78" s="27">
        <f>GDP!T$42/10000</f>
        <v>95317050.098951995</v>
      </c>
      <c r="U78" s="27">
        <f>GDP!U$42/10000</f>
        <v>102751780.00667</v>
      </c>
      <c r="V78" s="27">
        <f>GDP!V$42/10000</f>
        <v>110560915.287177</v>
      </c>
      <c r="W78" s="27">
        <f>GDP!W$42/10000</f>
        <v>119848032.17129999</v>
      </c>
      <c r="X78" s="27">
        <f>GDP!X$42/10000</f>
        <v>129795418.841518</v>
      </c>
      <c r="Y78" s="27">
        <f>GDP!Y$42/10000</f>
        <v>141606801.95609599</v>
      </c>
      <c r="Z78" s="27">
        <f>GDP!Z$42/10000</f>
        <v>155767482.15170601</v>
      </c>
      <c r="AA78" s="27">
        <f>GDP!AA$42/10000</f>
        <v>171499997.84902799</v>
      </c>
      <c r="AB78" s="27">
        <f>GDP!AB$42/10000</f>
        <v>189335997.62532699</v>
      </c>
      <c r="AC78" s="27">
        <f>GDP!AC$42/10000</f>
        <v>211298973.34986499</v>
      </c>
      <c r="AD78" s="27">
        <f>GDP!AD$42/10000</f>
        <v>238767839.88534701</v>
      </c>
      <c r="AE78" s="27">
        <f>GDP!AE$42/10000</f>
        <v>260256945.47502899</v>
      </c>
      <c r="AF78" s="27">
        <f>GDP!AF$42/10000</f>
        <v>293754553.91439533</v>
      </c>
      <c r="AG78" s="27"/>
      <c r="AH78" s="27" t="str">
        <f>IF(ISNUMBER(VLOOKUP($B78,Area_GDP_80_09,Seq!C$1,FALSE)/10000),VLOOKUP($B78,Area_GDP_80_09,Seq!C$1,FALSE)/10000,".")</f>
        <v>.</v>
      </c>
      <c r="AI78" s="27" t="str">
        <f>IF(ISNUMBER(VLOOKUP($B78,Area_GDP_80_09,Seq!D$1,FALSE)/10000),VLOOKUP($B78,Area_GDP_80_09,Seq!D$1,FALSE)/10000,".")</f>
        <v>.</v>
      </c>
      <c r="AJ78" s="27" t="str">
        <f>IF(ISNUMBER(VLOOKUP($B78,Area_GDP_80_09,Seq!E$1,FALSE)/10000),VLOOKUP($B78,Area_GDP_80_09,Seq!E$1,FALSE)/10000,".")</f>
        <v>.</v>
      </c>
      <c r="AK78" s="27" t="str">
        <f>IF(ISNUMBER(VLOOKUP($B78,Area_GDP_80_09,Seq!F$1,FALSE)/10000),VLOOKUP($B78,Area_GDP_80_09,Seq!F$1,FALSE)/10000,".")</f>
        <v>.</v>
      </c>
      <c r="AL78" s="27" t="str">
        <f>IF(ISNUMBER(VLOOKUP($B78,Area_GDP_80_09,Seq!G$1,FALSE)/10000),VLOOKUP($B78,Area_GDP_80_09,Seq!G$1,FALSE)/10000,".")</f>
        <v>.</v>
      </c>
      <c r="AM78" s="27" t="str">
        <f>IF(ISNUMBER(VLOOKUP($B78,Area_GDP_80_09,Seq!H$1,FALSE)/10000),VLOOKUP($B78,Area_GDP_80_09,Seq!H$1,FALSE)/10000,".")</f>
        <v>.</v>
      </c>
      <c r="AN78" s="27" t="str">
        <f>IF(ISNUMBER(VLOOKUP($B78,Area_GDP_80_09,Seq!I$1,FALSE)/10000),VLOOKUP($B78,Area_GDP_80_09,Seq!I$1,FALSE)/10000,".")</f>
        <v>.</v>
      </c>
      <c r="AO78" s="27" t="str">
        <f>IF(ISNUMBER(VLOOKUP($B78,Area_GDP_80_09,Seq!J$1,FALSE)/10000),VLOOKUP($B78,Area_GDP_80_09,Seq!J$1,FALSE)/10000,".")</f>
        <v>.</v>
      </c>
      <c r="AP78" s="27" t="str">
        <f>IF(ISNUMBER(VLOOKUP($B78,Area_GDP_80_09,Seq!K$1,FALSE)/10000),VLOOKUP($B78,Area_GDP_80_09,Seq!K$1,FALSE)/10000,".")</f>
        <v>.</v>
      </c>
      <c r="AQ78" s="27" t="str">
        <f>IF(ISNUMBER(VLOOKUP($B78,Area_GDP_80_09,Seq!L$1,FALSE)/10000),VLOOKUP($B78,Area_GDP_80_09,Seq!L$1,FALSE)/10000,".")</f>
        <v>.</v>
      </c>
      <c r="AR78" s="27" t="str">
        <f>IF(ISNUMBER(VLOOKUP($B78,Area_GDP_80_09,Seq!M$1,FALSE)/10000),VLOOKUP($B78,Area_GDP_80_09,Seq!M$1,FALSE)/10000,".")</f>
        <v>.</v>
      </c>
      <c r="AS78" s="27" t="str">
        <f>IF(ISNUMBER(VLOOKUP($B78,Area_GDP_80_09,Seq!N$1,FALSE)/10000),VLOOKUP($B78,Area_GDP_80_09,Seq!N$1,FALSE)/10000,".")</f>
        <v>.</v>
      </c>
      <c r="AT78" s="27" t="str">
        <f>IF(ISNUMBER(VLOOKUP($B78,Area_GDP_80_09,Seq!O$1,FALSE)/10000),VLOOKUP($B78,Area_GDP_80_09,Seq!O$1,FALSE)/10000,".")</f>
        <v>.</v>
      </c>
      <c r="AU78" s="27" t="str">
        <f>IF(ISNUMBER(VLOOKUP($B78,Area_GDP_80_09,Seq!P$1,FALSE)/10000),VLOOKUP($B78,Area_GDP_80_09,Seq!P$1,FALSE)/10000,".")</f>
        <v>.</v>
      </c>
      <c r="AV78" s="27" t="str">
        <f>IF(ISNUMBER(VLOOKUP($B78,Area_GDP_80_09,Seq!Q$1,FALSE)/10000),VLOOKUP($B78,Area_GDP_80_09,Seq!Q$1,FALSE)/10000,".")</f>
        <v>.</v>
      </c>
      <c r="AW78" s="27" t="str">
        <f>IF(ISNUMBER(VLOOKUP($B78,Area_GDP_80_09,Seq!R$1,FALSE)/10000),VLOOKUP($B78,Area_GDP_80_09,Seq!R$1,FALSE)/10000,".")</f>
        <v>.</v>
      </c>
      <c r="AX78" s="27" t="str">
        <f>IF(ISNUMBER(VLOOKUP($B78,Area_GDP_80_09,Seq!S$1,FALSE)/10000),VLOOKUP($B78,Area_GDP_80_09,Seq!S$1,FALSE)/10000,".")</f>
        <v>.</v>
      </c>
      <c r="AY78" s="27" t="str">
        <f>IF(ISNUMBER(VLOOKUP($B78,Area_GDP_80_09,Seq!T$1,FALSE)/10000),VLOOKUP($B78,Area_GDP_80_09,Seq!T$1,FALSE)/10000,".")</f>
        <v>.</v>
      </c>
      <c r="AZ78" s="27" t="str">
        <f>IF(ISNUMBER(VLOOKUP($B78,Area_GDP_80_09,Seq!U$1,FALSE)/10000),VLOOKUP($B78,Area_GDP_80_09,Seq!U$1,FALSE)/10000,".")</f>
        <v>.</v>
      </c>
      <c r="BA78" s="27" t="str">
        <f>IF(ISNUMBER(VLOOKUP($B78,Area_GDP_80_09,Seq!V$1,FALSE)/10000),VLOOKUP($B78,Area_GDP_80_09,Seq!V$1,FALSE)/10000,".")</f>
        <v>.</v>
      </c>
      <c r="BB78" s="27" t="str">
        <f>IF(ISNUMBER(VLOOKUP($B78,Area_GDP_80_09,Seq!W$1,FALSE)/10000),VLOOKUP($B78,Area_GDP_80_09,Seq!W$1,FALSE)/10000,".")</f>
        <v>.</v>
      </c>
      <c r="BC78" s="27" t="str">
        <f>IF(ISNUMBER(VLOOKUP($B78,Area_GDP_80_09,Seq!X$1,FALSE)/10000),VLOOKUP($B78,Area_GDP_80_09,Seq!X$1,FALSE)/10000,".")</f>
        <v>.</v>
      </c>
      <c r="BD78" s="27" t="str">
        <f>IF(ISNUMBER(VLOOKUP($B78,Area_GDP_80_09,Seq!Y$1,FALSE)/10000),VLOOKUP($B78,Area_GDP_80_09,Seq!Y$1,FALSE)/10000,".")</f>
        <v>.</v>
      </c>
      <c r="BE78" s="27" t="str">
        <f>IF(ISNUMBER(VLOOKUP($B78,Area_GDP_80_09,Seq!Z$1,FALSE)/10000),VLOOKUP($B78,Area_GDP_80_09,Seq!Z$1,FALSE)/10000,".")</f>
        <v>.</v>
      </c>
      <c r="BF78" s="27" t="str">
        <f>IF(ISNUMBER(VLOOKUP($B78,Area_GDP_80_09,Seq!AA$1,FALSE)/10000),VLOOKUP($B78,Area_GDP_80_09,Seq!AA$1,FALSE)/10000,".")</f>
        <v>.</v>
      </c>
      <c r="BG78" s="27" t="str">
        <f>IF(ISNUMBER(VLOOKUP($B78,Area_GDP_80_09,Seq!AB$1,FALSE)/10000),VLOOKUP($B78,Area_GDP_80_09,Seq!AB$1,FALSE)/10000,".")</f>
        <v>.</v>
      </c>
      <c r="BH78" s="27" t="str">
        <f>IF(ISNUMBER(VLOOKUP($B78,Area_GDP_80_09,Seq!AC$1,FALSE)/10000),VLOOKUP($B78,Area_GDP_80_09,Seq!AC$1,FALSE)/10000,".")</f>
        <v>.</v>
      </c>
      <c r="BI78" s="27" t="str">
        <f>IF(ISNUMBER(VLOOKUP($B78,Area_GDP_80_09,Seq!AD$1,FALSE)/10000),VLOOKUP($B78,Area_GDP_80_09,Seq!AD$1,FALSE)/10000,".")</f>
        <v>.</v>
      </c>
      <c r="BJ78" s="27" t="str">
        <f>IF(ISNUMBER(VLOOKUP($B78,Area_GDP_80_09,Seq!AE$1,FALSE)/10000),VLOOKUP($B78,Area_GDP_80_09,Seq!AE$1,FALSE)/10000,".")</f>
        <v>.</v>
      </c>
      <c r="BK78" s="27" t="str">
        <f>IF(ISNUMBER(VLOOKUP($B78,Area_GDP_80_09,Seq!AF$1,FALSE)/10000),VLOOKUP($B78,Area_GDP_80_09,Seq!AF$1,FALSE)/10000,".")</f>
        <v>.</v>
      </c>
      <c r="BL78" s="27"/>
      <c r="BM78" s="27"/>
      <c r="BN78" s="27">
        <f>CNPop!A$48</f>
        <v>5.0000000000000001E-3</v>
      </c>
      <c r="BO78" s="27">
        <f>CNPop!B$48</f>
        <v>6.0000000000000001E-3</v>
      </c>
      <c r="BP78" s="27">
        <f>CNPop!C$48</f>
        <v>6.0000000000000001E-3</v>
      </c>
      <c r="BQ78" s="27">
        <f>CNPop!D$48</f>
        <v>7.0000000000000001E-3</v>
      </c>
      <c r="BR78" s="27">
        <f>CNPop!E$48</f>
        <v>7.0000000000000001E-3</v>
      </c>
      <c r="BS78" s="27">
        <f>CNPop!F$48</f>
        <v>8.0000000000000002E-3</v>
      </c>
      <c r="BT78" s="27">
        <f>CNPop!G$48</f>
        <v>8.9999999999999993E-3</v>
      </c>
      <c r="BU78" s="27">
        <f>CNPop!H$48</f>
        <v>0.01</v>
      </c>
      <c r="BV78" s="27">
        <f>CNPop!I$48</f>
        <v>1.0999999999999999E-2</v>
      </c>
      <c r="BW78" s="27">
        <f>CNPop!J$48</f>
        <v>1.2E-2</v>
      </c>
      <c r="BX78" s="27">
        <f>CNPop!K$48</f>
        <v>1.4E-2</v>
      </c>
      <c r="BY78" s="27">
        <f>CNPop!L$48</f>
        <v>1.6E-2</v>
      </c>
      <c r="BZ78" s="27">
        <f>CNPop!M$48</f>
        <v>1.7000000000000001E-2</v>
      </c>
      <c r="CA78" s="27">
        <f>CNPop!N$48</f>
        <v>1.9E-2</v>
      </c>
      <c r="CB78" s="27">
        <f>CNPop!O$48</f>
        <v>2.1000000000000001E-2</v>
      </c>
      <c r="CC78" s="27">
        <f>CNPop!P$48</f>
        <v>2.3E-2</v>
      </c>
      <c r="CD78" s="27">
        <f>CNPop!Q$48</f>
        <v>2.5999999999999999E-2</v>
      </c>
      <c r="CE78" s="27">
        <f>CNPop!R$48</f>
        <v>2.8000000000000001E-2</v>
      </c>
      <c r="CF78" s="27">
        <f>CNPop!S$48</f>
        <v>0.03</v>
      </c>
      <c r="CG78" s="27">
        <f>CNPop!T$48</f>
        <v>3.3000000000000002E-2</v>
      </c>
      <c r="CH78" s="27">
        <f>CNPop!U$48</f>
        <v>3.5999999999999997E-2</v>
      </c>
      <c r="CI78" s="27">
        <f>CNPop!V$48</f>
        <v>3.9E-2</v>
      </c>
      <c r="CJ78" s="27">
        <f>CNPop!W$48</f>
        <v>4.2000000000000003E-2</v>
      </c>
      <c r="CK78" s="27">
        <f>CNPop!X$48</f>
        <v>4.4999999999999998E-2</v>
      </c>
      <c r="CL78" s="27">
        <f>CNPop!Y$48</f>
        <v>4.9000000000000002E-2</v>
      </c>
      <c r="CM78" s="27">
        <f>CNPop!Z$48</f>
        <v>5.1999999999999998E-2</v>
      </c>
      <c r="CN78" s="27">
        <f>CNPop!AA$48</f>
        <v>5.6000000000000001E-2</v>
      </c>
      <c r="CO78" s="27">
        <f>CNPop!AB$48</f>
        <v>0.06</v>
      </c>
      <c r="CP78" s="27">
        <f>CNPop!AC$48</f>
        <v>6.3E-2</v>
      </c>
      <c r="CQ78" s="27"/>
      <c r="CR78" s="27">
        <f t="shared" si="73"/>
        <v>9.7216267127502365E-2</v>
      </c>
      <c r="CS78" s="27">
        <f t="shared" si="74"/>
        <v>9.7216267127502365E-2</v>
      </c>
      <c r="CT78" s="27">
        <f t="shared" si="75"/>
        <v>9.7216267127502365E-2</v>
      </c>
      <c r="CU78" s="27">
        <f t="shared" si="76"/>
        <v>9.7216267127502365E-2</v>
      </c>
      <c r="CV78" s="27">
        <f t="shared" si="77"/>
        <v>9.7216267127502365E-2</v>
      </c>
      <c r="CW78" s="27">
        <f t="shared" si="78"/>
        <v>9.7216267127502365E-2</v>
      </c>
      <c r="CX78" s="27">
        <f t="shared" si="79"/>
        <v>9.7216267127502365E-2</v>
      </c>
      <c r="CY78" s="27">
        <f t="shared" si="80"/>
        <v>9.7216267127502365E-2</v>
      </c>
      <c r="CZ78" s="27">
        <f t="shared" si="81"/>
        <v>9.7216267127502365E-2</v>
      </c>
      <c r="DA78" s="27">
        <f t="shared" si="82"/>
        <v>9.7216267127502365E-2</v>
      </c>
      <c r="DB78" s="27">
        <f t="shared" si="83"/>
        <v>9.7216267127502365E-2</v>
      </c>
      <c r="DC78" s="27">
        <f t="shared" si="84"/>
        <v>9.7216267127502365E-2</v>
      </c>
      <c r="DD78" s="27">
        <f t="shared" si="85"/>
        <v>9.8070019882698381E-2</v>
      </c>
      <c r="DE78" s="27">
        <f t="shared" si="86"/>
        <v>9.8070019882698381E-2</v>
      </c>
      <c r="DF78" s="27">
        <f t="shared" si="87"/>
        <v>9.8070019882698381E-2</v>
      </c>
      <c r="DG78" s="27">
        <f t="shared" si="88"/>
        <v>9.8070019882698381E-2</v>
      </c>
      <c r="DH78" s="27">
        <f t="shared" si="89"/>
        <v>9.8070019882698381E-2</v>
      </c>
      <c r="DI78" s="27">
        <f t="shared" si="90"/>
        <v>9.8070019882698381E-2</v>
      </c>
      <c r="DJ78" s="27">
        <f t="shared" si="91"/>
        <v>9.8070019882698381E-2</v>
      </c>
      <c r="DK78" s="27">
        <f t="shared" si="92"/>
        <v>9.6866419460418601E-2</v>
      </c>
      <c r="DL78" s="27">
        <f t="shared" si="93"/>
        <v>9.5581994310131896E-2</v>
      </c>
      <c r="DM78" s="27">
        <f t="shared" si="94"/>
        <v>9.4088765213065917E-2</v>
      </c>
      <c r="DN78" s="27">
        <f t="shared" si="95"/>
        <v>9.2240102459885079E-2</v>
      </c>
      <c r="DO78" s="27">
        <f t="shared" si="96"/>
        <v>9.0176291399963179E-2</v>
      </c>
      <c r="DP78" s="27">
        <f t="shared" si="97"/>
        <v>8.8195231132870533E-2</v>
      </c>
      <c r="DQ78" s="27">
        <f t="shared" si="98"/>
        <v>8.6691134776944664E-2</v>
      </c>
      <c r="DR78" s="27">
        <f t="shared" si="99"/>
        <v>8.5941411839779464E-2</v>
      </c>
      <c r="DS78" s="27">
        <f t="shared" si="100"/>
        <v>8.6026689282386437E-2</v>
      </c>
      <c r="DT78" s="27">
        <f t="shared" si="101"/>
        <v>8.6734116589512869E-2</v>
      </c>
      <c r="DU78" s="27" t="e">
        <f>IF(ISNA(VLOOKUP(CONCATENATE($B78,".SP.TER.TOTL.IN"),Area_pop_80_09,Seq!B$1,FALSE)),".",VLOOKUP(CONCATENATE($B78,".SP.TER.TOTL.IN"),Area_pop_80_09,Seq!B$1,FALSE)/VLOOKUP(CONCATENATE($B78,".SP.POP.TOTL"),Area_pop_80_09,Seq!B$1,FALSE))</f>
        <v>#VALUE!</v>
      </c>
      <c r="DV78" s="27" t="e">
        <f>IF(ISNA(VLOOKUP(CONCATENATE($B78,".SP.TER.TOTL.IN"),Area_pop_80_09,Seq!C$1,FALSE)),".",VLOOKUP(CONCATENATE($B78,".SP.TER.TOTL.IN"),Area_pop_80_09,Seq!C$1,FALSE)/VLOOKUP(CONCATENATE($B78,".SP.POP.TOTL"),Area_pop_80_09,Seq!C$1,FALSE))</f>
        <v>#VALUE!</v>
      </c>
      <c r="DW78" s="27" t="e">
        <f>IF(ISNA(VLOOKUP(CONCATENATE($B78,".SP.TER.TOTL.IN"),Area_pop_80_09,Seq!D$1,FALSE)),".",VLOOKUP(CONCATENATE($B78,".SP.TER.TOTL.IN"),Area_pop_80_09,Seq!D$1,FALSE)/VLOOKUP(CONCATENATE($B78,".SP.POP.TOTL"),Area_pop_80_09,Seq!D$1,FALSE))</f>
        <v>#VALUE!</v>
      </c>
      <c r="DX78" s="27" t="e">
        <f>IF(ISNA(VLOOKUP(CONCATENATE($B78,".SP.TER.TOTL.IN"),Area_pop_80_09,Seq!E$1,FALSE)),".",VLOOKUP(CONCATENATE($B78,".SP.TER.TOTL.IN"),Area_pop_80_09,Seq!E$1,FALSE)/VLOOKUP(CONCATENATE($B78,".SP.POP.TOTL"),Area_pop_80_09,Seq!E$1,FALSE))</f>
        <v>#VALUE!</v>
      </c>
      <c r="DY78" s="27" t="e">
        <f>IF(ISNA(VLOOKUP(CONCATENATE($B78,".SP.TER.TOTL.IN"),Area_pop_80_09,Seq!F$1,FALSE)),".",VLOOKUP(CONCATENATE($B78,".SP.TER.TOTL.IN"),Area_pop_80_09,Seq!F$1,FALSE)/VLOOKUP(CONCATENATE($B78,".SP.POP.TOTL"),Area_pop_80_09,Seq!F$1,FALSE))</f>
        <v>#VALUE!</v>
      </c>
      <c r="DZ78" s="27" t="e">
        <f>IF(ISNA(VLOOKUP(CONCATENATE($B78,".SP.TER.TOTL.IN"),Area_pop_80_09,Seq!G$1,FALSE)),".",VLOOKUP(CONCATENATE($B78,".SP.TER.TOTL.IN"),Area_pop_80_09,Seq!G$1,FALSE)/VLOOKUP(CONCATENATE($B78,".SP.POP.TOTL"),Area_pop_80_09,Seq!G$1,FALSE))</f>
        <v>#VALUE!</v>
      </c>
      <c r="EA78" s="27" t="e">
        <f>IF(ISNA(VLOOKUP(CONCATENATE($B78,".SP.TER.TOTL.IN"),Area_pop_80_09,Seq!H$1,FALSE)),".",VLOOKUP(CONCATENATE($B78,".SP.TER.TOTL.IN"),Area_pop_80_09,Seq!H$1,FALSE)/VLOOKUP(CONCATENATE($B78,".SP.POP.TOTL"),Area_pop_80_09,Seq!H$1,FALSE))</f>
        <v>#VALUE!</v>
      </c>
      <c r="EB78" s="27" t="e">
        <f>IF(ISNA(VLOOKUP(CONCATENATE($B78,".SP.TER.TOTL.IN"),Area_pop_80_09,Seq!I$1,FALSE)),".",VLOOKUP(CONCATENATE($B78,".SP.TER.TOTL.IN"),Area_pop_80_09,Seq!I$1,FALSE)/VLOOKUP(CONCATENATE($B78,".SP.POP.TOTL"),Area_pop_80_09,Seq!I$1,FALSE))</f>
        <v>#VALUE!</v>
      </c>
      <c r="EC78" s="27" t="e">
        <f>IF(ISNA(VLOOKUP(CONCATENATE($B78,".SP.TER.TOTL.IN"),Area_pop_80_09,Seq!J$1,FALSE)),".",VLOOKUP(CONCATENATE($B78,".SP.TER.TOTL.IN"),Area_pop_80_09,Seq!J$1,FALSE)/VLOOKUP(CONCATENATE($B78,".SP.POP.TOTL"),Area_pop_80_09,Seq!J$1,FALSE))</f>
        <v>#VALUE!</v>
      </c>
      <c r="ED78" s="27" t="e">
        <f>IF(ISNA(VLOOKUP(CONCATENATE($B78,".SP.TER.TOTL.IN"),Area_pop_80_09,Seq!K$1,FALSE)),".",VLOOKUP(CONCATENATE($B78,".SP.TER.TOTL.IN"),Area_pop_80_09,Seq!K$1,FALSE)/VLOOKUP(CONCATENATE($B78,".SP.POP.TOTL"),Area_pop_80_09,Seq!K$1,FALSE))</f>
        <v>#VALUE!</v>
      </c>
      <c r="EE78" s="27" t="e">
        <f>IF(ISNA(VLOOKUP(CONCATENATE($B78,".SP.TER.TOTL.IN"),Area_pop_80_09,Seq!L$1,FALSE)),".",VLOOKUP(CONCATENATE($B78,".SP.TER.TOTL.IN"),Area_pop_80_09,Seq!L$1,FALSE)/VLOOKUP(CONCATENATE($B78,".SP.POP.TOTL"),Area_pop_80_09,Seq!L$1,FALSE))</f>
        <v>#VALUE!</v>
      </c>
      <c r="EF78" s="27">
        <f>IF(ISNA(VLOOKUP(CONCATENATE($B78,".SP.TER.TOTL.IN"),Area_pop_80_09,Seq!M$1,FALSE)),".",VLOOKUP(CONCATENATE($B78,".SP.TER.TOTL.IN"),Area_pop_80_09,Seq!M$1,FALSE)/VLOOKUP(CONCATENATE($B78,".SP.POP.TOTL"),Area_pop_80_09,Seq!M$1,FALSE))</f>
        <v>9.7216267127502365E-2</v>
      </c>
      <c r="EG78" s="27" t="e">
        <f>IF(ISNA(VLOOKUP(CONCATENATE($B78,".SP.TER.TOTL.IN"),Area_pop_80_09,Seq!N$1,FALSE)),".",VLOOKUP(CONCATENATE($B78,".SP.TER.TOTL.IN"),Area_pop_80_09,Seq!N$1,FALSE)/VLOOKUP(CONCATENATE($B78,".SP.POP.TOTL"),Area_pop_80_09,Seq!N$1,FALSE))</f>
        <v>#VALUE!</v>
      </c>
      <c r="EH78" s="27" t="e">
        <f>IF(ISNA(VLOOKUP(CONCATENATE($B78,".SP.TER.TOTL.IN"),Area_pop_80_09,Seq!O$1,FALSE)),".",VLOOKUP(CONCATENATE($B78,".SP.TER.TOTL.IN"),Area_pop_80_09,Seq!O$1,FALSE)/VLOOKUP(CONCATENATE($B78,".SP.POP.TOTL"),Area_pop_80_09,Seq!O$1,FALSE))</f>
        <v>#VALUE!</v>
      </c>
      <c r="EI78" s="27" t="e">
        <f>IF(ISNA(VLOOKUP(CONCATENATE($B78,".SP.TER.TOTL.IN"),Area_pop_80_09,Seq!P$1,FALSE)),".",VLOOKUP(CONCATENATE($B78,".SP.TER.TOTL.IN"),Area_pop_80_09,Seq!P$1,FALSE)/VLOOKUP(CONCATENATE($B78,".SP.POP.TOTL"),Area_pop_80_09,Seq!P$1,FALSE))</f>
        <v>#VALUE!</v>
      </c>
      <c r="EJ78" s="27" t="e">
        <f>IF(ISNA(VLOOKUP(CONCATENATE($B78,".SP.TER.TOTL.IN"),Area_pop_80_09,Seq!Q$1,FALSE)),".",VLOOKUP(CONCATENATE($B78,".SP.TER.TOTL.IN"),Area_pop_80_09,Seq!Q$1,FALSE)/VLOOKUP(CONCATENATE($B78,".SP.POP.TOTL"),Area_pop_80_09,Seq!Q$1,FALSE))</f>
        <v>#VALUE!</v>
      </c>
      <c r="EK78" s="27" t="e">
        <f>IF(ISNA(VLOOKUP(CONCATENATE($B78,".SP.TER.TOTL.IN"),Area_pop_80_09,Seq!R$1,FALSE)),".",VLOOKUP(CONCATENATE($B78,".SP.TER.TOTL.IN"),Area_pop_80_09,Seq!R$1,FALSE)/VLOOKUP(CONCATENATE($B78,".SP.POP.TOTL"),Area_pop_80_09,Seq!R$1,FALSE))</f>
        <v>#VALUE!</v>
      </c>
      <c r="EL78" s="27" t="e">
        <f>IF(ISNA(VLOOKUP(CONCATENATE($B78,".SP.TER.TOTL.IN"),Area_pop_80_09,Seq!S$1,FALSE)),".",VLOOKUP(CONCATENATE($B78,".SP.TER.TOTL.IN"),Area_pop_80_09,Seq!S$1,FALSE)/VLOOKUP(CONCATENATE($B78,".SP.POP.TOTL"),Area_pop_80_09,Seq!S$1,FALSE))</f>
        <v>#VALUE!</v>
      </c>
      <c r="EM78" s="27">
        <f>IF(ISNA(VLOOKUP(CONCATENATE($B78,".SP.TER.TOTL.IN"),Area_pop_80_09,Seq!T$1,FALSE)),".",VLOOKUP(CONCATENATE($B78,".SP.TER.TOTL.IN"),Area_pop_80_09,Seq!T$1,FALSE)/VLOOKUP(CONCATENATE($B78,".SP.POP.TOTL"),Area_pop_80_09,Seq!T$1,FALSE))</f>
        <v>9.8070019882698381E-2</v>
      </c>
      <c r="EN78" s="27">
        <f>IF(ISNA(VLOOKUP(CONCATENATE($B78,".SP.TER.TOTL.IN"),Area_pop_80_09,Seq!U$1,FALSE)),".",VLOOKUP(CONCATENATE($B78,".SP.TER.TOTL.IN"),Area_pop_80_09,Seq!U$1,FALSE)/VLOOKUP(CONCATENATE($B78,".SP.POP.TOTL"),Area_pop_80_09,Seq!U$1,FALSE))</f>
        <v>9.6866419460418601E-2</v>
      </c>
      <c r="EO78" s="27">
        <f>IF(ISNA(VLOOKUP(CONCATENATE($B78,".SP.TER.TOTL.IN"),Area_pop_80_09,Seq!V$1,FALSE)),".",VLOOKUP(CONCATENATE($B78,".SP.TER.TOTL.IN"),Area_pop_80_09,Seq!V$1,FALSE)/VLOOKUP(CONCATENATE($B78,".SP.POP.TOTL"),Area_pop_80_09,Seq!V$1,FALSE))</f>
        <v>9.5581994310131896E-2</v>
      </c>
      <c r="EP78" s="27">
        <f>IF(ISNA(VLOOKUP(CONCATENATE($B78,".SP.TER.TOTL.IN"),Area_pop_80_09,Seq!W$1,FALSE)),".",VLOOKUP(CONCATENATE($B78,".SP.TER.TOTL.IN"),Area_pop_80_09,Seq!W$1,FALSE)/VLOOKUP(CONCATENATE($B78,".SP.POP.TOTL"),Area_pop_80_09,Seq!W$1,FALSE))</f>
        <v>9.4088765213065917E-2</v>
      </c>
      <c r="EQ78" s="27">
        <f>IF(ISNA(VLOOKUP(CONCATENATE($B78,".SP.TER.TOTL.IN"),Area_pop_80_09,Seq!X$1,FALSE)),".",VLOOKUP(CONCATENATE($B78,".SP.TER.TOTL.IN"),Area_pop_80_09,Seq!X$1,FALSE)/VLOOKUP(CONCATENATE($B78,".SP.POP.TOTL"),Area_pop_80_09,Seq!X$1,FALSE))</f>
        <v>9.2240102459885079E-2</v>
      </c>
      <c r="ER78" s="27">
        <f>IF(ISNA(VLOOKUP(CONCATENATE($B78,".SP.TER.TOTL.IN"),Area_pop_80_09,Seq!Y$1,FALSE)),".",VLOOKUP(CONCATENATE($B78,".SP.TER.TOTL.IN"),Area_pop_80_09,Seq!Y$1,FALSE)/VLOOKUP(CONCATENATE($B78,".SP.POP.TOTL"),Area_pop_80_09,Seq!Y$1,FALSE))</f>
        <v>9.0176291399963179E-2</v>
      </c>
      <c r="ES78" s="27">
        <f>IF(ISNA(VLOOKUP(CONCATENATE($B78,".SP.TER.TOTL.IN"),Area_pop_80_09,Seq!Z$1,FALSE)),".",VLOOKUP(CONCATENATE($B78,".SP.TER.TOTL.IN"),Area_pop_80_09,Seq!Z$1,FALSE)/VLOOKUP(CONCATENATE($B78,".SP.POP.TOTL"),Area_pop_80_09,Seq!Z$1,FALSE))</f>
        <v>8.8195231132870533E-2</v>
      </c>
      <c r="ET78" s="27">
        <f>IF(ISNA(VLOOKUP(CONCATENATE($B78,".SP.TER.TOTL.IN"),Area_pop_80_09,Seq!AA$1,FALSE)),".",VLOOKUP(CONCATENATE($B78,".SP.TER.TOTL.IN"),Area_pop_80_09,Seq!AA$1,FALSE)/VLOOKUP(CONCATENATE($B78,".SP.POP.TOTL"),Area_pop_80_09,Seq!AA$1,FALSE))</f>
        <v>8.6691134776944664E-2</v>
      </c>
      <c r="EU78" s="27">
        <f>IF(ISNA(VLOOKUP(CONCATENATE($B78,".SP.TER.TOTL.IN"),Area_pop_80_09,Seq!AB$1,FALSE)),".",VLOOKUP(CONCATENATE($B78,".SP.TER.TOTL.IN"),Area_pop_80_09,Seq!AB$1,FALSE)/VLOOKUP(CONCATENATE($B78,".SP.POP.TOTL"),Area_pop_80_09,Seq!AB$1,FALSE))</f>
        <v>8.5941411839779464E-2</v>
      </c>
      <c r="EV78" s="27">
        <f>IF(ISNA(VLOOKUP(CONCATENATE($B78,".SP.TER.TOTL.IN"),Area_pop_80_09,Seq!AC$1,FALSE)),".",VLOOKUP(CONCATENATE($B78,".SP.TER.TOTL.IN"),Area_pop_80_09,Seq!AC$1,FALSE)/VLOOKUP(CONCATENATE($B78,".SP.POP.TOTL"),Area_pop_80_09,Seq!AC$1,FALSE))</f>
        <v>8.6026689282386437E-2</v>
      </c>
      <c r="EW78" s="27">
        <f>IF(ISNA(VLOOKUP(CONCATENATE($B78,".SP.TER.TOTL.IN"),Area_pop_80_09,Seq!AD$1,FALSE)),".",VLOOKUP(CONCATENATE($B78,".SP.TER.TOTL.IN"),Area_pop_80_09,Seq!AD$1,FALSE)/VLOOKUP(CONCATENATE($B78,".SP.POP.TOTL"),Area_pop_80_09,Seq!AD$1,FALSE))</f>
        <v>8.6734116589512869E-2</v>
      </c>
      <c r="EX78" s="27"/>
      <c r="EY78" s="27"/>
      <c r="EZ78" s="27" t="str">
        <f t="shared" si="102"/>
        <v>.</v>
      </c>
      <c r="FA78" s="27" t="str">
        <f t="shared" si="103"/>
        <v>.</v>
      </c>
      <c r="FB78" s="27" t="str">
        <f t="shared" si="109"/>
        <v>.</v>
      </c>
      <c r="FC78" s="9" t="str">
        <f>IF(VLOOKUP($B78,EM_80!$B$1:$C$201,2,FALSE)&gt;0,VLOOKUP($B78,EM_80!$B$1:$C$201,2,FALSE),".")</f>
        <v>.</v>
      </c>
      <c r="FD78" s="9" t="str">
        <f t="shared" si="104"/>
        <v>.</v>
      </c>
      <c r="FE78" s="9" t="str">
        <f t="shared" si="105"/>
        <v>.</v>
      </c>
      <c r="FF78">
        <f t="shared" si="106"/>
        <v>6433522</v>
      </c>
      <c r="FG78">
        <f t="shared" si="107"/>
        <v>6595987</v>
      </c>
      <c r="FH78">
        <f t="shared" si="108"/>
        <v>7394196</v>
      </c>
      <c r="FJ78" s="9" t="str">
        <f>IF(ISNA(VLOOKUP($B78,Area_EM_90,Seq!C$1,FALSE)),".",VLOOKUP($B78,Area_EM_90,Seq!C$1,FALSE))</f>
        <v>.</v>
      </c>
      <c r="FK78" s="9" t="str">
        <f>IF(ISNA(VLOOKUP($B78,Area_EM_90,Seq!D$1,FALSE)),".",VLOOKUP($B78,Area_EM_90,Seq!D$1,FALSE))</f>
        <v>.</v>
      </c>
      <c r="FL78" s="9" t="str">
        <f>IF(ISNA(VLOOKUP($B78,Area_EM_90,Seq!E$1,FALSE)),".",VLOOKUP($B78,Area_EM_90,Seq!E$1,FALSE))</f>
        <v>.</v>
      </c>
      <c r="FM78" s="9" t="str">
        <f>IF(ISNA(VLOOKUP($B78,Area_EM_90,Seq!F$1,FALSE)),".",VLOOKUP($B78,Area_EM_90,Seq!F$1,FALSE))</f>
        <v>.</v>
      </c>
      <c r="FN78" s="9" t="str">
        <f>IF(ISNA(VLOOKUP($B78,Area_EM_90,Seq!G$1,FALSE)),".",VLOOKUP($B78,Area_EM_90,Seq!G$1,FALSE))</f>
        <v>.</v>
      </c>
      <c r="FO78" s="9" t="str">
        <f>IF(ISNA(VLOOKUP($B78,Area_EM_90,Seq!H$1,FALSE)),".",VLOOKUP($B78,Area_EM_90,Seq!H$1,FALSE))</f>
        <v>.</v>
      </c>
      <c r="FP78" s="9" t="str">
        <f>IF(ISNA(VLOOKUP($B78,Area_EM_90,Seq!I$1,FALSE)),".",VLOOKUP($B78,Area_EM_90,Seq!I$1,FALSE))</f>
        <v>.</v>
      </c>
      <c r="FQ78" s="9" t="str">
        <f>IF(ISNA(VLOOKUP($B78,Area_EM_90,Seq!J$1,FALSE)),".",VLOOKUP($B78,Area_EM_90,Seq!J$1,FALSE))</f>
        <v>.</v>
      </c>
      <c r="FR78" s="9" t="str">
        <f>IF(ISNA(VLOOKUP($B78,Area_EM_00,Seq!C$1,FALSE)),".",VLOOKUP($B78,Area_EM_00,Seq!C$1,FALSE))</f>
        <v>.</v>
      </c>
      <c r="FS78" s="9" t="str">
        <f>IF(ISNA(VLOOKUP($B78,Area_EM_00,Seq!D$1,FALSE)),".",VLOOKUP($B78,Area_EM_00,Seq!D$1,FALSE))</f>
        <v>.</v>
      </c>
      <c r="FT78" s="9" t="str">
        <f>IF(ISNA(VLOOKUP($B78,Area_EM_00,Seq!E$1,FALSE)),".",VLOOKUP($B78,Area_EM_00,Seq!E$1,FALSE))</f>
        <v>.</v>
      </c>
      <c r="FU78" s="9" t="str">
        <f>IF(ISNA(VLOOKUP($B78,Area_EM_00,Seq!F$1,FALSE)),".",VLOOKUP($B78,Area_EM_00,Seq!F$1,FALSE))</f>
        <v>.</v>
      </c>
      <c r="FV78" s="9" t="str">
        <f>IF(ISNA(VLOOKUP($B78,Area_EM_00,Seq!G$1,FALSE)),".",VLOOKUP($B78,Area_EM_00,Seq!G$1,FALSE))</f>
        <v>.</v>
      </c>
      <c r="FW78" s="9" t="str">
        <f>IF(ISNA(VLOOKUP($B78,Area_EM_00,Seq!H$1,FALSE)),".",VLOOKUP($B78,Area_EM_00,Seq!H$1,FALSE))</f>
        <v>.</v>
      </c>
      <c r="FX78" s="9" t="str">
        <f>IF(ISNA(VLOOKUP($B78,Area_EM_00,Seq!I$1,FALSE)),".",VLOOKUP($B78,Area_EM_00,Seq!I$1,FALSE))</f>
        <v>.</v>
      </c>
      <c r="FY78" s="9" t="str">
        <f>IF(ISNA(VLOOKUP($B78,Area_EM_00,Seq!J$1,FALSE)),".",VLOOKUP($B78,Area_EM_00,Seq!J$1,FALSE))</f>
        <v>.</v>
      </c>
      <c r="GA78" s="27"/>
    </row>
    <row r="79" spans="1:183">
      <c r="A79" s="25" t="s">
        <v>2463</v>
      </c>
      <c r="B79" s="26" t="str">
        <f t="shared" si="72"/>
        <v>S.Africa</v>
      </c>
      <c r="C79" s="27">
        <f>GDP!C$42/10000</f>
        <v>18294194.281532999</v>
      </c>
      <c r="D79" s="27">
        <f>GDP!D$42/10000</f>
        <v>19245492.3841727</v>
      </c>
      <c r="E79" s="27">
        <f>GDP!E$42/10000</f>
        <v>20996832.1911324</v>
      </c>
      <c r="F79" s="27">
        <f>GDP!F$42/10000</f>
        <v>23285486.8999658</v>
      </c>
      <c r="G79" s="27">
        <f>GDP!G$42/10000</f>
        <v>26824880.9087606</v>
      </c>
      <c r="H79" s="27">
        <f>GDP!H$42/10000</f>
        <v>30446239.831443299</v>
      </c>
      <c r="I79" s="27">
        <f>GDP!I$42/10000</f>
        <v>33125508.936610304</v>
      </c>
      <c r="J79" s="27">
        <f>GDP!J$42/10000</f>
        <v>36968067.973257102</v>
      </c>
      <c r="K79" s="27">
        <f>GDP!K$42/10000</f>
        <v>41145459.654235199</v>
      </c>
      <c r="L79" s="27">
        <f>GDP!L$42/10000</f>
        <v>42832423.5000588</v>
      </c>
      <c r="M79" s="27">
        <f>GDP!M$42/10000</f>
        <v>44460055.593061104</v>
      </c>
      <c r="N79" s="27">
        <f>GDP!N$42/10000</f>
        <v>48550380.707622699</v>
      </c>
      <c r="O79" s="27">
        <f>GDP!O$42/10000</f>
        <v>55444534.768105105</v>
      </c>
      <c r="P79" s="27">
        <f>GDP!P$42/10000</f>
        <v>63206769.635639794</v>
      </c>
      <c r="Q79" s="27">
        <f>GDP!Q$42/10000</f>
        <v>71486856.457908601</v>
      </c>
      <c r="R79" s="27">
        <f>GDP!R$42/10000</f>
        <v>79278923.811820701</v>
      </c>
      <c r="S79" s="27">
        <f>GDP!S$42/10000</f>
        <v>87206816.193002701</v>
      </c>
      <c r="T79" s="27">
        <f>GDP!T$42/10000</f>
        <v>95317050.098951995</v>
      </c>
      <c r="U79" s="27">
        <f>GDP!U$42/10000</f>
        <v>102751780.00667</v>
      </c>
      <c r="V79" s="27">
        <f>GDP!V$42/10000</f>
        <v>110560915.287177</v>
      </c>
      <c r="W79" s="27">
        <f>GDP!W$42/10000</f>
        <v>119848032.17129999</v>
      </c>
      <c r="X79" s="27">
        <f>GDP!X$42/10000</f>
        <v>129795418.841518</v>
      </c>
      <c r="Y79" s="27">
        <f>GDP!Y$42/10000</f>
        <v>141606801.95609599</v>
      </c>
      <c r="Z79" s="27">
        <f>GDP!Z$42/10000</f>
        <v>155767482.15170601</v>
      </c>
      <c r="AA79" s="27">
        <f>GDP!AA$42/10000</f>
        <v>171499997.84902799</v>
      </c>
      <c r="AB79" s="27">
        <f>GDP!AB$42/10000</f>
        <v>189335997.62532699</v>
      </c>
      <c r="AC79" s="27">
        <f>GDP!AC$42/10000</f>
        <v>211298973.34986499</v>
      </c>
      <c r="AD79" s="27">
        <f>GDP!AD$42/10000</f>
        <v>238767839.88534701</v>
      </c>
      <c r="AE79" s="27">
        <f>GDP!AE$42/10000</f>
        <v>260256945.47502899</v>
      </c>
      <c r="AF79" s="27">
        <f>GDP!AF$42/10000</f>
        <v>293754553.91439533</v>
      </c>
      <c r="AG79" s="27"/>
      <c r="AH79" s="27">
        <f>IF(ISNUMBER(VLOOKUP($B79,Area_GDP_80_09,Seq!C$1,FALSE)/10000),VLOOKUP($B79,Area_GDP_80_09,Seq!C$1,FALSE)/10000,".")</f>
        <v>9550251.3206825387</v>
      </c>
      <c r="AI79" s="27">
        <f>IF(ISNUMBER(VLOOKUP($B79,Area_GDP_80_09,Seq!D$1,FALSE)/10000),VLOOKUP($B79,Area_GDP_80_09,Seq!D$1,FALSE)/10000,".")</f>
        <v>10062223.8815971</v>
      </c>
      <c r="AJ79" s="27">
        <f>IF(ISNUMBER(VLOOKUP($B79,Area_GDP_80_09,Seq!E$1,FALSE)/10000),VLOOKUP($B79,Area_GDP_80_09,Seq!E$1,FALSE)/10000,".")</f>
        <v>10023649.228749201</v>
      </c>
      <c r="AK79" s="27">
        <f>IF(ISNUMBER(VLOOKUP($B79,Area_GDP_80_09,Seq!F$1,FALSE)/10000),VLOOKUP($B79,Area_GDP_80_09,Seq!F$1,FALSE)/10000,".")</f>
        <v>9838558.321396539</v>
      </c>
      <c r="AL79" s="27">
        <f>IF(ISNUMBER(VLOOKUP($B79,Area_GDP_80_09,Seq!G$1,FALSE)/10000),VLOOKUP($B79,Area_GDP_80_09,Seq!G$1,FALSE)/10000,".")</f>
        <v>10340227.121117799</v>
      </c>
      <c r="AM79" s="27">
        <f>IF(ISNUMBER(VLOOKUP($B79,Area_GDP_80_09,Seq!H$1,FALSE)/10000),VLOOKUP($B79,Area_GDP_80_09,Seq!H$1,FALSE)/10000,".")</f>
        <v>10214951.100941701</v>
      </c>
      <c r="AN79" s="27">
        <f>IF(ISNUMBER(VLOOKUP($B79,Area_GDP_80_09,Seq!I$1,FALSE)/10000),VLOOKUP($B79,Area_GDP_80_09,Seq!I$1,FALSE)/10000,".")</f>
        <v>10216780.2994965</v>
      </c>
      <c r="AO79" s="27">
        <f>IF(ISNUMBER(VLOOKUP($B79,Area_GDP_80_09,Seq!J$1,FALSE)/10000),VLOOKUP($B79,Area_GDP_80_09,Seq!J$1,FALSE)/10000,".")</f>
        <v>10431411.2997726</v>
      </c>
      <c r="AP79" s="27">
        <f>IF(ISNUMBER(VLOOKUP($B79,Area_GDP_80_09,Seq!K$1,FALSE)/10000),VLOOKUP($B79,Area_GDP_80_09,Seq!K$1,FALSE)/10000,".")</f>
        <v>10869535.0448978</v>
      </c>
      <c r="AQ79" s="27">
        <f>IF(ISNUMBER(VLOOKUP($B79,Area_GDP_80_09,Seq!L$1,FALSE)/10000),VLOOKUP($B79,Area_GDP_80_09,Seq!L$1,FALSE)/10000,".")</f>
        <v>11129844.0700038</v>
      </c>
      <c r="AR79" s="27">
        <f>IF(ISNUMBER(VLOOKUP($B79,Area_GDP_80_09,Seq!M$1,FALSE)/10000),VLOOKUP($B79,Area_GDP_80_09,Seq!M$1,FALSE)/10000,".")</f>
        <v>11094467.9176748</v>
      </c>
      <c r="AS79" s="27">
        <f>IF(ISNUMBER(VLOOKUP($B79,Area_GDP_80_09,Seq!N$1,FALSE)/10000),VLOOKUP($B79,Area_GDP_80_09,Seq!N$1,FALSE)/10000,".")</f>
        <v>10981511.837790899</v>
      </c>
      <c r="AT79" s="27">
        <f>IF(ISNUMBER(VLOOKUP($B79,Area_GDP_80_09,Seq!O$1,FALSE)/10000),VLOOKUP($B79,Area_GDP_80_09,Seq!O$1,FALSE)/10000,".")</f>
        <v>10746822.924606301</v>
      </c>
      <c r="AU79" s="27">
        <f>IF(ISNUMBER(VLOOKUP($B79,Area_GDP_80_09,Seq!P$1,FALSE)/10000),VLOOKUP($B79,Area_GDP_80_09,Seq!P$1,FALSE)/10000,".")</f>
        <v>10879391.1860008</v>
      </c>
      <c r="AV79" s="27">
        <f>IF(ISNUMBER(VLOOKUP($B79,Area_GDP_80_09,Seq!Q$1,FALSE)/10000),VLOOKUP($B79,Area_GDP_80_09,Seq!Q$1,FALSE)/10000,".")</f>
        <v>11231244.185657</v>
      </c>
      <c r="AW79" s="27">
        <f>IF(ISNUMBER(VLOOKUP($B79,Area_GDP_80_09,Seq!R$1,FALSE)/10000),VLOOKUP($B79,Area_GDP_80_09,Seq!R$1,FALSE)/10000,".")</f>
        <v>11581165.997370699</v>
      </c>
      <c r="AX79" s="27">
        <f>IF(ISNUMBER(VLOOKUP($B79,Area_GDP_80_09,Seq!S$1,FALSE)/10000),VLOOKUP($B79,Area_GDP_80_09,Seq!S$1,FALSE)/10000,".")</f>
        <v>12079939.431697501</v>
      </c>
      <c r="AY79" s="27">
        <f>IF(ISNUMBER(VLOOKUP($B79,Area_GDP_80_09,Seq!T$1,FALSE)/10000),VLOOKUP($B79,Area_GDP_80_09,Seq!T$1,FALSE)/10000,".")</f>
        <v>12399673.329006799</v>
      </c>
      <c r="AZ79" s="27">
        <f>IF(ISNUMBER(VLOOKUP($B79,Area_GDP_80_09,Seq!U$1,FALSE)/10000),VLOOKUP($B79,Area_GDP_80_09,Seq!U$1,FALSE)/10000,".")</f>
        <v>12463824.653851699</v>
      </c>
      <c r="BA79" s="27">
        <f>IF(ISNUMBER(VLOOKUP($B79,Area_GDP_80_09,Seq!V$1,FALSE)/10000),VLOOKUP($B79,Area_GDP_80_09,Seq!V$1,FALSE)/10000,".")</f>
        <v>12757737.293502901</v>
      </c>
      <c r="BB79" s="27">
        <f>IF(ISNUMBER(VLOOKUP($B79,Area_GDP_80_09,Seq!W$1,FALSE)/10000),VLOOKUP($B79,Area_GDP_80_09,Seq!W$1,FALSE)/10000,".")</f>
        <v>13287764.8090737</v>
      </c>
      <c r="BC79" s="27">
        <f>IF(ISNUMBER(VLOOKUP($B79,Area_GDP_80_09,Seq!X$1,FALSE)/10000),VLOOKUP($B79,Area_GDP_80_09,Seq!X$1,FALSE)/10000,".")</f>
        <v>13651246.487616701</v>
      </c>
      <c r="BD79" s="27">
        <f>IF(ISNUMBER(VLOOKUP($B79,Area_GDP_80_09,Seq!Y$1,FALSE)/10000),VLOOKUP($B79,Area_GDP_80_09,Seq!Y$1,FALSE)/10000,".")</f>
        <v>14151964.330732599</v>
      </c>
      <c r="BE79" s="27">
        <f>IF(ISNUMBER(VLOOKUP($B79,Area_GDP_80_09,Seq!Z$1,FALSE)/10000),VLOOKUP($B79,Area_GDP_80_09,Seq!Z$1,FALSE)/10000,".")</f>
        <v>14593494.332536802</v>
      </c>
      <c r="BF79" s="27">
        <f>IF(ISNUMBER(VLOOKUP($B79,Area_GDP_80_09,Seq!AA$1,FALSE)/10000),VLOOKUP($B79,Area_GDP_80_09,Seq!AA$1,FALSE)/10000,".")</f>
        <v>15303376.573522601</v>
      </c>
      <c r="BG79" s="27">
        <f>IF(ISNUMBER(VLOOKUP($B79,Area_GDP_80_09,Seq!AB$1,FALSE)/10000),VLOOKUP($B79,Area_GDP_80_09,Seq!AB$1,FALSE)/10000,".")</f>
        <v>16063193.6844857</v>
      </c>
      <c r="BH79" s="27">
        <f>IF(ISNUMBER(VLOOKUP($B79,Area_GDP_80_09,Seq!AC$1,FALSE)/10000),VLOOKUP($B79,Area_GDP_80_09,Seq!AC$1,FALSE)/10000,".")</f>
        <v>16917969.922345098</v>
      </c>
      <c r="BI79" s="27">
        <f>IF(ISNUMBER(VLOOKUP($B79,Area_GDP_80_09,Seq!AD$1,FALSE)/10000),VLOOKUP($B79,Area_GDP_80_09,Seq!AD$1,FALSE)/10000,".")</f>
        <v>17780412.056336302</v>
      </c>
      <c r="BJ79" s="27">
        <f>IF(ISNUMBER(VLOOKUP($B79,Area_GDP_80_09,Seq!AE$1,FALSE)/10000),VLOOKUP($B79,Area_GDP_80_09,Seq!AE$1,FALSE)/10000,".")</f>
        <v>18324906.8253855</v>
      </c>
      <c r="BK79" s="27">
        <f>IF(ISNUMBER(VLOOKUP($B79,Area_GDP_80_09,Seq!AF$1,FALSE)/10000),VLOOKUP($B79,Area_GDP_80_09,Seq!AF$1,FALSE)/10000,".")</f>
        <v>18192325.608342905</v>
      </c>
      <c r="BL79" s="27"/>
      <c r="BM79" s="27"/>
      <c r="BN79" s="27">
        <f>CNPop!A$48</f>
        <v>5.0000000000000001E-3</v>
      </c>
      <c r="BO79" s="27">
        <f>CNPop!B$48</f>
        <v>6.0000000000000001E-3</v>
      </c>
      <c r="BP79" s="27">
        <f>CNPop!C$48</f>
        <v>6.0000000000000001E-3</v>
      </c>
      <c r="BQ79" s="27">
        <f>CNPop!D$48</f>
        <v>7.0000000000000001E-3</v>
      </c>
      <c r="BR79" s="27">
        <f>CNPop!E$48</f>
        <v>7.0000000000000001E-3</v>
      </c>
      <c r="BS79" s="27">
        <f>CNPop!F$48</f>
        <v>8.0000000000000002E-3</v>
      </c>
      <c r="BT79" s="27">
        <f>CNPop!G$48</f>
        <v>8.9999999999999993E-3</v>
      </c>
      <c r="BU79" s="27">
        <f>CNPop!H$48</f>
        <v>0.01</v>
      </c>
      <c r="BV79" s="27">
        <f>CNPop!I$48</f>
        <v>1.0999999999999999E-2</v>
      </c>
      <c r="BW79" s="27">
        <f>CNPop!J$48</f>
        <v>1.2E-2</v>
      </c>
      <c r="BX79" s="27">
        <f>CNPop!K$48</f>
        <v>1.4E-2</v>
      </c>
      <c r="BY79" s="27">
        <f>CNPop!L$48</f>
        <v>1.6E-2</v>
      </c>
      <c r="BZ79" s="27">
        <f>CNPop!M$48</f>
        <v>1.7000000000000001E-2</v>
      </c>
      <c r="CA79" s="27">
        <f>CNPop!N$48</f>
        <v>1.9E-2</v>
      </c>
      <c r="CB79" s="27">
        <f>CNPop!O$48</f>
        <v>2.1000000000000001E-2</v>
      </c>
      <c r="CC79" s="27">
        <f>CNPop!P$48</f>
        <v>2.3E-2</v>
      </c>
      <c r="CD79" s="27">
        <f>CNPop!Q$48</f>
        <v>2.5999999999999999E-2</v>
      </c>
      <c r="CE79" s="27">
        <f>CNPop!R$48</f>
        <v>2.8000000000000001E-2</v>
      </c>
      <c r="CF79" s="27">
        <f>CNPop!S$48</f>
        <v>0.03</v>
      </c>
      <c r="CG79" s="27">
        <f>CNPop!T$48</f>
        <v>3.3000000000000002E-2</v>
      </c>
      <c r="CH79" s="27">
        <f>CNPop!U$48</f>
        <v>3.5999999999999997E-2</v>
      </c>
      <c r="CI79" s="27">
        <f>CNPop!V$48</f>
        <v>3.9E-2</v>
      </c>
      <c r="CJ79" s="27">
        <f>CNPop!W$48</f>
        <v>4.2000000000000003E-2</v>
      </c>
      <c r="CK79" s="27">
        <f>CNPop!X$48</f>
        <v>4.4999999999999998E-2</v>
      </c>
      <c r="CL79" s="27">
        <f>CNPop!Y$48</f>
        <v>4.9000000000000002E-2</v>
      </c>
      <c r="CM79" s="27">
        <f>CNPop!Z$48</f>
        <v>5.1999999999999998E-2</v>
      </c>
      <c r="CN79" s="27">
        <f>CNPop!AA$48</f>
        <v>5.6000000000000001E-2</v>
      </c>
      <c r="CO79" s="27">
        <f>CNPop!AB$48</f>
        <v>0.06</v>
      </c>
      <c r="CP79" s="27">
        <f>CNPop!AC$48</f>
        <v>6.3E-2</v>
      </c>
      <c r="CQ79" s="27"/>
      <c r="CR79" s="27">
        <f t="shared" si="73"/>
        <v>0.10521937108354373</v>
      </c>
      <c r="CS79" s="27">
        <f t="shared" si="74"/>
        <v>0.10521937108354373</v>
      </c>
      <c r="CT79" s="27">
        <f t="shared" si="75"/>
        <v>0.10521937108354373</v>
      </c>
      <c r="CU79" s="27">
        <f t="shared" si="76"/>
        <v>0.10521937108354373</v>
      </c>
      <c r="CV79" s="27">
        <f t="shared" si="77"/>
        <v>0.10521937108354373</v>
      </c>
      <c r="CW79" s="27">
        <f t="shared" si="78"/>
        <v>0.10521937108354373</v>
      </c>
      <c r="CX79" s="27">
        <f t="shared" si="79"/>
        <v>0.10521937108354373</v>
      </c>
      <c r="CY79" s="27">
        <f t="shared" si="80"/>
        <v>0.10521937108354373</v>
      </c>
      <c r="CZ79" s="27">
        <f t="shared" si="81"/>
        <v>0.10521937108354373</v>
      </c>
      <c r="DA79" s="27">
        <f t="shared" si="82"/>
        <v>0.10521937108354373</v>
      </c>
      <c r="DB79" s="27">
        <f t="shared" si="83"/>
        <v>0.10521937108354373</v>
      </c>
      <c r="DC79" s="27">
        <f t="shared" si="84"/>
        <v>0.10521937108354373</v>
      </c>
      <c r="DD79" s="27">
        <f t="shared" si="85"/>
        <v>0.10325892019284624</v>
      </c>
      <c r="DE79" s="27">
        <f t="shared" si="86"/>
        <v>0.10325892019284624</v>
      </c>
      <c r="DF79" s="27">
        <f t="shared" si="87"/>
        <v>0.10325892019284624</v>
      </c>
      <c r="DG79" s="27">
        <f t="shared" si="88"/>
        <v>0.10325892019284624</v>
      </c>
      <c r="DH79" s="27">
        <f t="shared" si="89"/>
        <v>0.10325892019284624</v>
      </c>
      <c r="DI79" s="27">
        <f t="shared" si="90"/>
        <v>0.10325892019284624</v>
      </c>
      <c r="DJ79" s="27">
        <f t="shared" si="91"/>
        <v>0.10325892019284624</v>
      </c>
      <c r="DK79" s="27">
        <f t="shared" si="92"/>
        <v>0.10213490464673491</v>
      </c>
      <c r="DL79" s="27">
        <f t="shared" si="93"/>
        <v>0.1011903409090909</v>
      </c>
      <c r="DM79" s="27">
        <f t="shared" si="94"/>
        <v>0.10117518567053488</v>
      </c>
      <c r="DN79" s="27">
        <f t="shared" si="95"/>
        <v>0.10221380092862907</v>
      </c>
      <c r="DO79" s="27">
        <f t="shared" si="96"/>
        <v>0.10303588378720485</v>
      </c>
      <c r="DP79" s="27">
        <f t="shared" si="97"/>
        <v>0.10375740525123288</v>
      </c>
      <c r="DQ79" s="27">
        <f t="shared" si="98"/>
        <v>0.10422612367182181</v>
      </c>
      <c r="DR79" s="27">
        <f t="shared" si="99"/>
        <v>0.10454304375142762</v>
      </c>
      <c r="DS79" s="27">
        <f t="shared" si="100"/>
        <v>0.10471748584660204</v>
      </c>
      <c r="DT79" s="27">
        <f t="shared" si="101"/>
        <v>0.10378791053053177</v>
      </c>
      <c r="DU79" s="27" t="e">
        <f>IF(ISNA(VLOOKUP(CONCATENATE($B79,".SP.TER.TOTL.IN"),Area_pop_80_09,Seq!B$1,FALSE)),".",VLOOKUP(CONCATENATE($B79,".SP.TER.TOTL.IN"),Area_pop_80_09,Seq!B$1,FALSE)/VLOOKUP(CONCATENATE($B79,".SP.POP.TOTL"),Area_pop_80_09,Seq!B$1,FALSE))</f>
        <v>#VALUE!</v>
      </c>
      <c r="DV79" s="27" t="e">
        <f>IF(ISNA(VLOOKUP(CONCATENATE($B79,".SP.TER.TOTL.IN"),Area_pop_80_09,Seq!C$1,FALSE)),".",VLOOKUP(CONCATENATE($B79,".SP.TER.TOTL.IN"),Area_pop_80_09,Seq!C$1,FALSE)/VLOOKUP(CONCATENATE($B79,".SP.POP.TOTL"),Area_pop_80_09,Seq!C$1,FALSE))</f>
        <v>#VALUE!</v>
      </c>
      <c r="DW79" s="27" t="e">
        <f>IF(ISNA(VLOOKUP(CONCATENATE($B79,".SP.TER.TOTL.IN"),Area_pop_80_09,Seq!D$1,FALSE)),".",VLOOKUP(CONCATENATE($B79,".SP.TER.TOTL.IN"),Area_pop_80_09,Seq!D$1,FALSE)/VLOOKUP(CONCATENATE($B79,".SP.POP.TOTL"),Area_pop_80_09,Seq!D$1,FALSE))</f>
        <v>#VALUE!</v>
      </c>
      <c r="DX79" s="27" t="e">
        <f>IF(ISNA(VLOOKUP(CONCATENATE($B79,".SP.TER.TOTL.IN"),Area_pop_80_09,Seq!E$1,FALSE)),".",VLOOKUP(CONCATENATE($B79,".SP.TER.TOTL.IN"),Area_pop_80_09,Seq!E$1,FALSE)/VLOOKUP(CONCATENATE($B79,".SP.POP.TOTL"),Area_pop_80_09,Seq!E$1,FALSE))</f>
        <v>#VALUE!</v>
      </c>
      <c r="DY79" s="27" t="e">
        <f>IF(ISNA(VLOOKUP(CONCATENATE($B79,".SP.TER.TOTL.IN"),Area_pop_80_09,Seq!F$1,FALSE)),".",VLOOKUP(CONCATENATE($B79,".SP.TER.TOTL.IN"),Area_pop_80_09,Seq!F$1,FALSE)/VLOOKUP(CONCATENATE($B79,".SP.POP.TOTL"),Area_pop_80_09,Seq!F$1,FALSE))</f>
        <v>#VALUE!</v>
      </c>
      <c r="DZ79" s="27" t="e">
        <f>IF(ISNA(VLOOKUP(CONCATENATE($B79,".SP.TER.TOTL.IN"),Area_pop_80_09,Seq!G$1,FALSE)),".",VLOOKUP(CONCATENATE($B79,".SP.TER.TOTL.IN"),Area_pop_80_09,Seq!G$1,FALSE)/VLOOKUP(CONCATENATE($B79,".SP.POP.TOTL"),Area_pop_80_09,Seq!G$1,FALSE))</f>
        <v>#VALUE!</v>
      </c>
      <c r="EA79" s="27" t="e">
        <f>IF(ISNA(VLOOKUP(CONCATENATE($B79,".SP.TER.TOTL.IN"),Area_pop_80_09,Seq!H$1,FALSE)),".",VLOOKUP(CONCATENATE($B79,".SP.TER.TOTL.IN"),Area_pop_80_09,Seq!H$1,FALSE)/VLOOKUP(CONCATENATE($B79,".SP.POP.TOTL"),Area_pop_80_09,Seq!H$1,FALSE))</f>
        <v>#VALUE!</v>
      </c>
      <c r="EB79" s="27" t="e">
        <f>IF(ISNA(VLOOKUP(CONCATENATE($B79,".SP.TER.TOTL.IN"),Area_pop_80_09,Seq!I$1,FALSE)),".",VLOOKUP(CONCATENATE($B79,".SP.TER.TOTL.IN"),Area_pop_80_09,Seq!I$1,FALSE)/VLOOKUP(CONCATENATE($B79,".SP.POP.TOTL"),Area_pop_80_09,Seq!I$1,FALSE))</f>
        <v>#VALUE!</v>
      </c>
      <c r="EC79" s="27" t="e">
        <f>IF(ISNA(VLOOKUP(CONCATENATE($B79,".SP.TER.TOTL.IN"),Area_pop_80_09,Seq!J$1,FALSE)),".",VLOOKUP(CONCATENATE($B79,".SP.TER.TOTL.IN"),Area_pop_80_09,Seq!J$1,FALSE)/VLOOKUP(CONCATENATE($B79,".SP.POP.TOTL"),Area_pop_80_09,Seq!J$1,FALSE))</f>
        <v>#VALUE!</v>
      </c>
      <c r="ED79" s="27" t="e">
        <f>IF(ISNA(VLOOKUP(CONCATENATE($B79,".SP.TER.TOTL.IN"),Area_pop_80_09,Seq!K$1,FALSE)),".",VLOOKUP(CONCATENATE($B79,".SP.TER.TOTL.IN"),Area_pop_80_09,Seq!K$1,FALSE)/VLOOKUP(CONCATENATE($B79,".SP.POP.TOTL"),Area_pop_80_09,Seq!K$1,FALSE))</f>
        <v>#VALUE!</v>
      </c>
      <c r="EE79" s="27" t="e">
        <f>IF(ISNA(VLOOKUP(CONCATENATE($B79,".SP.TER.TOTL.IN"),Area_pop_80_09,Seq!L$1,FALSE)),".",VLOOKUP(CONCATENATE($B79,".SP.TER.TOTL.IN"),Area_pop_80_09,Seq!L$1,FALSE)/VLOOKUP(CONCATENATE($B79,".SP.POP.TOTL"),Area_pop_80_09,Seq!L$1,FALSE))</f>
        <v>#VALUE!</v>
      </c>
      <c r="EF79" s="27">
        <f>IF(ISNA(VLOOKUP(CONCATENATE($B79,".SP.TER.TOTL.IN"),Area_pop_80_09,Seq!M$1,FALSE)),".",VLOOKUP(CONCATENATE($B79,".SP.TER.TOTL.IN"),Area_pop_80_09,Seq!M$1,FALSE)/VLOOKUP(CONCATENATE($B79,".SP.POP.TOTL"),Area_pop_80_09,Seq!M$1,FALSE))</f>
        <v>0.10521937108354373</v>
      </c>
      <c r="EG79" s="27" t="e">
        <f>IF(ISNA(VLOOKUP(CONCATENATE($B79,".SP.TER.TOTL.IN"),Area_pop_80_09,Seq!N$1,FALSE)),".",VLOOKUP(CONCATENATE($B79,".SP.TER.TOTL.IN"),Area_pop_80_09,Seq!N$1,FALSE)/VLOOKUP(CONCATENATE($B79,".SP.POP.TOTL"),Area_pop_80_09,Seq!N$1,FALSE))</f>
        <v>#VALUE!</v>
      </c>
      <c r="EH79" s="27" t="e">
        <f>IF(ISNA(VLOOKUP(CONCATENATE($B79,".SP.TER.TOTL.IN"),Area_pop_80_09,Seq!O$1,FALSE)),".",VLOOKUP(CONCATENATE($B79,".SP.TER.TOTL.IN"),Area_pop_80_09,Seq!O$1,FALSE)/VLOOKUP(CONCATENATE($B79,".SP.POP.TOTL"),Area_pop_80_09,Seq!O$1,FALSE))</f>
        <v>#VALUE!</v>
      </c>
      <c r="EI79" s="27" t="e">
        <f>IF(ISNA(VLOOKUP(CONCATENATE($B79,".SP.TER.TOTL.IN"),Area_pop_80_09,Seq!P$1,FALSE)),".",VLOOKUP(CONCATENATE($B79,".SP.TER.TOTL.IN"),Area_pop_80_09,Seq!P$1,FALSE)/VLOOKUP(CONCATENATE($B79,".SP.POP.TOTL"),Area_pop_80_09,Seq!P$1,FALSE))</f>
        <v>#VALUE!</v>
      </c>
      <c r="EJ79" s="27" t="e">
        <f>IF(ISNA(VLOOKUP(CONCATENATE($B79,".SP.TER.TOTL.IN"),Area_pop_80_09,Seq!Q$1,FALSE)),".",VLOOKUP(CONCATENATE($B79,".SP.TER.TOTL.IN"),Area_pop_80_09,Seq!Q$1,FALSE)/VLOOKUP(CONCATENATE($B79,".SP.POP.TOTL"),Area_pop_80_09,Seq!Q$1,FALSE))</f>
        <v>#VALUE!</v>
      </c>
      <c r="EK79" s="27" t="e">
        <f>IF(ISNA(VLOOKUP(CONCATENATE($B79,".SP.TER.TOTL.IN"),Area_pop_80_09,Seq!R$1,FALSE)),".",VLOOKUP(CONCATENATE($B79,".SP.TER.TOTL.IN"),Area_pop_80_09,Seq!R$1,FALSE)/VLOOKUP(CONCATENATE($B79,".SP.POP.TOTL"),Area_pop_80_09,Seq!R$1,FALSE))</f>
        <v>#VALUE!</v>
      </c>
      <c r="EL79" s="27" t="e">
        <f>IF(ISNA(VLOOKUP(CONCATENATE($B79,".SP.TER.TOTL.IN"),Area_pop_80_09,Seq!S$1,FALSE)),".",VLOOKUP(CONCATENATE($B79,".SP.TER.TOTL.IN"),Area_pop_80_09,Seq!S$1,FALSE)/VLOOKUP(CONCATENATE($B79,".SP.POP.TOTL"),Area_pop_80_09,Seq!S$1,FALSE))</f>
        <v>#VALUE!</v>
      </c>
      <c r="EM79" s="27">
        <f>IF(ISNA(VLOOKUP(CONCATENATE($B79,".SP.TER.TOTL.IN"),Area_pop_80_09,Seq!T$1,FALSE)),".",VLOOKUP(CONCATENATE($B79,".SP.TER.TOTL.IN"),Area_pop_80_09,Seq!T$1,FALSE)/VLOOKUP(CONCATENATE($B79,".SP.POP.TOTL"),Area_pop_80_09,Seq!T$1,FALSE))</f>
        <v>0.10325892019284624</v>
      </c>
      <c r="EN79" s="27">
        <f>IF(ISNA(VLOOKUP(CONCATENATE($B79,".SP.TER.TOTL.IN"),Area_pop_80_09,Seq!U$1,FALSE)),".",VLOOKUP(CONCATENATE($B79,".SP.TER.TOTL.IN"),Area_pop_80_09,Seq!U$1,FALSE)/VLOOKUP(CONCATENATE($B79,".SP.POP.TOTL"),Area_pop_80_09,Seq!U$1,FALSE))</f>
        <v>0.10213490464673491</v>
      </c>
      <c r="EO79" s="27">
        <f>IF(ISNA(VLOOKUP(CONCATENATE($B79,".SP.TER.TOTL.IN"),Area_pop_80_09,Seq!V$1,FALSE)),".",VLOOKUP(CONCATENATE($B79,".SP.TER.TOTL.IN"),Area_pop_80_09,Seq!V$1,FALSE)/VLOOKUP(CONCATENATE($B79,".SP.POP.TOTL"),Area_pop_80_09,Seq!V$1,FALSE))</f>
        <v>0.1011903409090909</v>
      </c>
      <c r="EP79" s="27">
        <f>IF(ISNA(VLOOKUP(CONCATENATE($B79,".SP.TER.TOTL.IN"),Area_pop_80_09,Seq!W$1,FALSE)),".",VLOOKUP(CONCATENATE($B79,".SP.TER.TOTL.IN"),Area_pop_80_09,Seq!W$1,FALSE)/VLOOKUP(CONCATENATE($B79,".SP.POP.TOTL"),Area_pop_80_09,Seq!W$1,FALSE))</f>
        <v>0.10117518567053488</v>
      </c>
      <c r="EQ79" s="27">
        <f>IF(ISNA(VLOOKUP(CONCATENATE($B79,".SP.TER.TOTL.IN"),Area_pop_80_09,Seq!X$1,FALSE)),".",VLOOKUP(CONCATENATE($B79,".SP.TER.TOTL.IN"),Area_pop_80_09,Seq!X$1,FALSE)/VLOOKUP(CONCATENATE($B79,".SP.POP.TOTL"),Area_pop_80_09,Seq!X$1,FALSE))</f>
        <v>0.10221380092862907</v>
      </c>
      <c r="ER79" s="27">
        <f>IF(ISNA(VLOOKUP(CONCATENATE($B79,".SP.TER.TOTL.IN"),Area_pop_80_09,Seq!Y$1,FALSE)),".",VLOOKUP(CONCATENATE($B79,".SP.TER.TOTL.IN"),Area_pop_80_09,Seq!Y$1,FALSE)/VLOOKUP(CONCATENATE($B79,".SP.POP.TOTL"),Area_pop_80_09,Seq!Y$1,FALSE))</f>
        <v>0.10303588378720485</v>
      </c>
      <c r="ES79" s="27">
        <f>IF(ISNA(VLOOKUP(CONCATENATE($B79,".SP.TER.TOTL.IN"),Area_pop_80_09,Seq!Z$1,FALSE)),".",VLOOKUP(CONCATENATE($B79,".SP.TER.TOTL.IN"),Area_pop_80_09,Seq!Z$1,FALSE)/VLOOKUP(CONCATENATE($B79,".SP.POP.TOTL"),Area_pop_80_09,Seq!Z$1,FALSE))</f>
        <v>0.10375740525123288</v>
      </c>
      <c r="ET79" s="27">
        <f>IF(ISNA(VLOOKUP(CONCATENATE($B79,".SP.TER.TOTL.IN"),Area_pop_80_09,Seq!AA$1,FALSE)),".",VLOOKUP(CONCATENATE($B79,".SP.TER.TOTL.IN"),Area_pop_80_09,Seq!AA$1,FALSE)/VLOOKUP(CONCATENATE($B79,".SP.POP.TOTL"),Area_pop_80_09,Seq!AA$1,FALSE))</f>
        <v>0.10422612367182181</v>
      </c>
      <c r="EU79" s="27">
        <f>IF(ISNA(VLOOKUP(CONCATENATE($B79,".SP.TER.TOTL.IN"),Area_pop_80_09,Seq!AB$1,FALSE)),".",VLOOKUP(CONCATENATE($B79,".SP.TER.TOTL.IN"),Area_pop_80_09,Seq!AB$1,FALSE)/VLOOKUP(CONCATENATE($B79,".SP.POP.TOTL"),Area_pop_80_09,Seq!AB$1,FALSE))</f>
        <v>0.10454304375142762</v>
      </c>
      <c r="EV79" s="27">
        <f>IF(ISNA(VLOOKUP(CONCATENATE($B79,".SP.TER.TOTL.IN"),Area_pop_80_09,Seq!AC$1,FALSE)),".",VLOOKUP(CONCATENATE($B79,".SP.TER.TOTL.IN"),Area_pop_80_09,Seq!AC$1,FALSE)/VLOOKUP(CONCATENATE($B79,".SP.POP.TOTL"),Area_pop_80_09,Seq!AC$1,FALSE))</f>
        <v>0.10471748584660204</v>
      </c>
      <c r="EW79" s="27">
        <f>IF(ISNA(VLOOKUP(CONCATENATE($B79,".SP.TER.TOTL.IN"),Area_pop_80_09,Seq!AD$1,FALSE)),".",VLOOKUP(CONCATENATE($B79,".SP.TER.TOTL.IN"),Area_pop_80_09,Seq!AD$1,FALSE)/VLOOKUP(CONCATENATE($B79,".SP.POP.TOTL"),Area_pop_80_09,Seq!AD$1,FALSE))</f>
        <v>0.10378791053053177</v>
      </c>
      <c r="EX79" s="27"/>
      <c r="EY79" s="27"/>
      <c r="EZ79" s="27">
        <f t="shared" si="102"/>
        <v>3.9889759210908035E-4</v>
      </c>
      <c r="FA79" s="27">
        <f t="shared" si="103"/>
        <v>5.6818181818181815E-4</v>
      </c>
      <c r="FB79" s="27">
        <f t="shared" si="109"/>
        <v>4.5454545454545452E-3</v>
      </c>
      <c r="FC79" s="9">
        <f>IF(VLOOKUP($B79,EM_80!$B$1:$C$201,2,FALSE)&gt;0,VLOOKUP($B79,EM_80!$B$1:$C$201,2,FALSE),".")</f>
        <v>11000</v>
      </c>
      <c r="FD79" s="9">
        <f t="shared" si="104"/>
        <v>20000</v>
      </c>
      <c r="FE79" s="9">
        <f t="shared" si="105"/>
        <v>200000</v>
      </c>
      <c r="FF79">
        <f t="shared" si="106"/>
        <v>27576000</v>
      </c>
      <c r="FG79">
        <f t="shared" si="107"/>
        <v>35200000</v>
      </c>
      <c r="FH79">
        <f t="shared" si="108"/>
        <v>44000000</v>
      </c>
      <c r="FJ79" s="9" t="str">
        <f>IF(ISNA(VLOOKUP($B79,Area_EM_90,Seq!C$1,FALSE)),".",VLOOKUP($B79,Area_EM_90,Seq!C$1,FALSE))</f>
        <v>.</v>
      </c>
      <c r="FK79" s="9" t="str">
        <f>IF(ISNA(VLOOKUP($B79,Area_EM_90,Seq!D$1,FALSE)),".",VLOOKUP($B79,Area_EM_90,Seq!D$1,FALSE))</f>
        <v>.</v>
      </c>
      <c r="FL79" s="9" t="str">
        <f>IF(ISNA(VLOOKUP($B79,Area_EM_90,Seq!E$1,FALSE)),".",VLOOKUP($B79,Area_EM_90,Seq!E$1,FALSE))</f>
        <v>.</v>
      </c>
      <c r="FM79" s="9" t="str">
        <f>IF(ISNA(VLOOKUP($B79,Area_EM_90,Seq!F$1,FALSE)),".",VLOOKUP($B79,Area_EM_90,Seq!F$1,FALSE))</f>
        <v>.</v>
      </c>
      <c r="FN79" s="9" t="str">
        <f>IF(ISNA(VLOOKUP($B79,Area_EM_90,Seq!G$1,FALSE)),".",VLOOKUP($B79,Area_EM_90,Seq!G$1,FALSE))</f>
        <v>.</v>
      </c>
      <c r="FO79" s="9" t="str">
        <f>IF(ISNA(VLOOKUP($B79,Area_EM_90,Seq!H$1,FALSE)),".",VLOOKUP($B79,Area_EM_90,Seq!H$1,FALSE))</f>
        <v>.</v>
      </c>
      <c r="FP79" s="9" t="str">
        <f>IF(ISNA(VLOOKUP($B79,Area_EM_90,Seq!I$1,FALSE)),".",VLOOKUP($B79,Area_EM_90,Seq!I$1,FALSE))</f>
        <v>.</v>
      </c>
      <c r="FQ79" s="9" t="str">
        <f>IF(ISNA(VLOOKUP($B79,Area_EM_90,Seq!J$1,FALSE)),".",VLOOKUP($B79,Area_EM_90,Seq!J$1,FALSE))</f>
        <v>.</v>
      </c>
      <c r="FR79" s="9" t="str">
        <f>IF(ISNA(VLOOKUP($B79,Area_EM_00,Seq!C$1,FALSE)),".",VLOOKUP($B79,Area_EM_00,Seq!C$1,FALSE))</f>
        <v>.</v>
      </c>
      <c r="FS79" s="9" t="str">
        <f>IF(ISNA(VLOOKUP($B79,Area_EM_00,Seq!D$1,FALSE)),".",VLOOKUP($B79,Area_EM_00,Seq!D$1,FALSE))</f>
        <v>.</v>
      </c>
      <c r="FT79" s="9" t="str">
        <f>IF(ISNA(VLOOKUP($B79,Area_EM_00,Seq!E$1,FALSE)),".",VLOOKUP($B79,Area_EM_00,Seq!E$1,FALSE))</f>
        <v>.</v>
      </c>
      <c r="FU79" s="9" t="str">
        <f>IF(ISNA(VLOOKUP($B79,Area_EM_00,Seq!F$1,FALSE)),".",VLOOKUP($B79,Area_EM_00,Seq!F$1,FALSE))</f>
        <v>.</v>
      </c>
      <c r="FV79" s="9" t="str">
        <f>IF(ISNA(VLOOKUP($B79,Area_EM_00,Seq!G$1,FALSE)),".",VLOOKUP($B79,Area_EM_00,Seq!G$1,FALSE))</f>
        <v>.</v>
      </c>
      <c r="FW79" s="9" t="str">
        <f>IF(ISNA(VLOOKUP($B79,Area_EM_00,Seq!H$1,FALSE)),".",VLOOKUP($B79,Area_EM_00,Seq!H$1,FALSE))</f>
        <v>.</v>
      </c>
      <c r="FX79" s="9" t="str">
        <f>IF(ISNA(VLOOKUP($B79,Area_EM_00,Seq!I$1,FALSE)),".",VLOOKUP($B79,Area_EM_00,Seq!I$1,FALSE))</f>
        <v>.</v>
      </c>
      <c r="FY79" s="9" t="str">
        <f>IF(ISNA(VLOOKUP($B79,Area_EM_00,Seq!J$1,FALSE)),".",VLOOKUP($B79,Area_EM_00,Seq!J$1,FALSE))</f>
        <v>.</v>
      </c>
      <c r="GA79" s="27"/>
    </row>
    <row r="80" spans="1:183">
      <c r="A80" s="25" t="s">
        <v>2467</v>
      </c>
      <c r="B80" s="26" t="str">
        <f t="shared" si="72"/>
        <v>Sudan</v>
      </c>
      <c r="C80" s="27">
        <f>GDP!C$42/10000</f>
        <v>18294194.281532999</v>
      </c>
      <c r="D80" s="27">
        <f>GDP!D$42/10000</f>
        <v>19245492.3841727</v>
      </c>
      <c r="E80" s="27">
        <f>GDP!E$42/10000</f>
        <v>20996832.1911324</v>
      </c>
      <c r="F80" s="27">
        <f>GDP!F$42/10000</f>
        <v>23285486.8999658</v>
      </c>
      <c r="G80" s="27">
        <f>GDP!G$42/10000</f>
        <v>26824880.9087606</v>
      </c>
      <c r="H80" s="27">
        <f>GDP!H$42/10000</f>
        <v>30446239.831443299</v>
      </c>
      <c r="I80" s="27">
        <f>GDP!I$42/10000</f>
        <v>33125508.936610304</v>
      </c>
      <c r="J80" s="27">
        <f>GDP!J$42/10000</f>
        <v>36968067.973257102</v>
      </c>
      <c r="K80" s="27">
        <f>GDP!K$42/10000</f>
        <v>41145459.654235199</v>
      </c>
      <c r="L80" s="27">
        <f>GDP!L$42/10000</f>
        <v>42832423.5000588</v>
      </c>
      <c r="M80" s="27">
        <f>GDP!M$42/10000</f>
        <v>44460055.593061104</v>
      </c>
      <c r="N80" s="27">
        <f>GDP!N$42/10000</f>
        <v>48550380.707622699</v>
      </c>
      <c r="O80" s="27">
        <f>GDP!O$42/10000</f>
        <v>55444534.768105105</v>
      </c>
      <c r="P80" s="27">
        <f>GDP!P$42/10000</f>
        <v>63206769.635639794</v>
      </c>
      <c r="Q80" s="27">
        <f>GDP!Q$42/10000</f>
        <v>71486856.457908601</v>
      </c>
      <c r="R80" s="27">
        <f>GDP!R$42/10000</f>
        <v>79278923.811820701</v>
      </c>
      <c r="S80" s="27">
        <f>GDP!S$42/10000</f>
        <v>87206816.193002701</v>
      </c>
      <c r="T80" s="27">
        <f>GDP!T$42/10000</f>
        <v>95317050.098951995</v>
      </c>
      <c r="U80" s="27">
        <f>GDP!U$42/10000</f>
        <v>102751780.00667</v>
      </c>
      <c r="V80" s="27">
        <f>GDP!V$42/10000</f>
        <v>110560915.287177</v>
      </c>
      <c r="W80" s="27">
        <f>GDP!W$42/10000</f>
        <v>119848032.17129999</v>
      </c>
      <c r="X80" s="27">
        <f>GDP!X$42/10000</f>
        <v>129795418.841518</v>
      </c>
      <c r="Y80" s="27">
        <f>GDP!Y$42/10000</f>
        <v>141606801.95609599</v>
      </c>
      <c r="Z80" s="27">
        <f>GDP!Z$42/10000</f>
        <v>155767482.15170601</v>
      </c>
      <c r="AA80" s="27">
        <f>GDP!AA$42/10000</f>
        <v>171499997.84902799</v>
      </c>
      <c r="AB80" s="27">
        <f>GDP!AB$42/10000</f>
        <v>189335997.62532699</v>
      </c>
      <c r="AC80" s="27">
        <f>GDP!AC$42/10000</f>
        <v>211298973.34986499</v>
      </c>
      <c r="AD80" s="27">
        <f>GDP!AD$42/10000</f>
        <v>238767839.88534701</v>
      </c>
      <c r="AE80" s="27">
        <f>GDP!AE$42/10000</f>
        <v>260256945.47502899</v>
      </c>
      <c r="AF80" s="27">
        <f>GDP!AF$42/10000</f>
        <v>293754553.91439533</v>
      </c>
      <c r="AG80" s="27"/>
      <c r="AH80" s="27">
        <f>IF(ISNUMBER(VLOOKUP($B80,Area_GDP_80_09,Seq!C$1,FALSE)/10000),VLOOKUP($B80,Area_GDP_80_09,Seq!C$1,FALSE)/10000,".")</f>
        <v>552504.47360000003</v>
      </c>
      <c r="AI80" s="27">
        <f>IF(ISNUMBER(VLOOKUP($B80,Area_GDP_80_09,Seq!D$1,FALSE)/10000),VLOOKUP($B80,Area_GDP_80_09,Seq!D$1,FALSE)/10000,".")</f>
        <v>593597.33759999997</v>
      </c>
      <c r="AJ80" s="27">
        <f>IF(ISNUMBER(VLOOKUP($B80,Area_GDP_80_09,Seq!E$1,FALSE)/10000),VLOOKUP($B80,Area_GDP_80_09,Seq!E$1,FALSE)/10000,".")</f>
        <v>628967.8848</v>
      </c>
      <c r="AK80" s="27">
        <f>IF(ISNUMBER(VLOOKUP($B80,Area_GDP_80_09,Seq!F$1,FALSE)/10000),VLOOKUP($B80,Area_GDP_80_09,Seq!F$1,FALSE)/10000,".")</f>
        <v>641940.32640000002</v>
      </c>
      <c r="AL80" s="27">
        <f>IF(ISNUMBER(VLOOKUP($B80,Area_GDP_80_09,Seq!G$1,FALSE)/10000),VLOOKUP($B80,Area_GDP_80_09,Seq!G$1,FALSE)/10000,".")</f>
        <v>609786.16319999995</v>
      </c>
      <c r="AM80" s="27">
        <f>IF(ISNUMBER(VLOOKUP($B80,Area_GDP_80_09,Seq!H$1,FALSE)/10000),VLOOKUP($B80,Area_GDP_80_09,Seq!H$1,FALSE)/10000,".")</f>
        <v>571485.2352</v>
      </c>
      <c r="AN80" s="27">
        <f>IF(ISNUMBER(VLOOKUP($B80,Area_GDP_80_09,Seq!I$1,FALSE)/10000),VLOOKUP($B80,Area_GDP_80_09,Seq!I$1,FALSE)/10000,".")</f>
        <v>602424.37120000005</v>
      </c>
      <c r="AO80" s="27">
        <f>IF(ISNUMBER(VLOOKUP($B80,Area_GDP_80_09,Seq!J$1,FALSE)/10000),VLOOKUP($B80,Area_GDP_80_09,Seq!J$1,FALSE)/10000,".")</f>
        <v>688094.41280000005</v>
      </c>
      <c r="AP80" s="27">
        <f>IF(ISNUMBER(VLOOKUP($B80,Area_GDP_80_09,Seq!K$1,FALSE)/10000),VLOOKUP($B80,Area_GDP_80_09,Seq!K$1,FALSE)/10000,".")</f>
        <v>685816.21759999997</v>
      </c>
      <c r="AQ80" s="27">
        <f>IF(ISNUMBER(VLOOKUP($B80,Area_GDP_80_09,Seq!L$1,FALSE)/10000),VLOOKUP($B80,Area_GDP_80_09,Seq!L$1,FALSE)/10000,".")</f>
        <v>747069.08160000003</v>
      </c>
      <c r="AR80" s="27">
        <f>IF(ISNUMBER(VLOOKUP($B80,Area_GDP_80_09,Seq!M$1,FALSE)/10000),VLOOKUP($B80,Area_GDP_80_09,Seq!M$1,FALSE)/10000,".")</f>
        <v>706204.05759999994</v>
      </c>
      <c r="AS80" s="27">
        <f>IF(ISNUMBER(VLOOKUP($B80,Area_GDP_80_09,Seq!N$1,FALSE)/10000),VLOOKUP($B80,Area_GDP_80_09,Seq!N$1,FALSE)/10000,".")</f>
        <v>759246.43839999998</v>
      </c>
      <c r="AT80" s="27">
        <f>IF(ISNUMBER(VLOOKUP($B80,Area_GDP_80_09,Seq!O$1,FALSE)/10000),VLOOKUP($B80,Area_GDP_80_09,Seq!O$1,FALSE)/10000,".")</f>
        <v>809188.60800000001</v>
      </c>
      <c r="AU80" s="27">
        <f>IF(ISNUMBER(VLOOKUP($B80,Area_GDP_80_09,Seq!P$1,FALSE)/10000),VLOOKUP($B80,Area_GDP_80_09,Seq!P$1,FALSE)/10000,".")</f>
        <v>846158.33600000001</v>
      </c>
      <c r="AV80" s="27">
        <f>IF(ISNUMBER(VLOOKUP($B80,Area_GDP_80_09,Seq!Q$1,FALSE)/10000),VLOOKUP($B80,Area_GDP_80_09,Seq!Q$1,FALSE)/10000,".")</f>
        <v>854672.64</v>
      </c>
      <c r="AW80" s="27">
        <f>IF(ISNUMBER(VLOOKUP($B80,Area_GDP_80_09,Seq!R$1,FALSE)/10000),VLOOKUP($B80,Area_GDP_80_09,Seq!R$1,FALSE)/10000,".")</f>
        <v>905928.19200000004</v>
      </c>
      <c r="AX80" s="27">
        <f>IF(ISNUMBER(VLOOKUP($B80,Area_GDP_80_09,Seq!S$1,FALSE)/10000),VLOOKUP($B80,Area_GDP_80_09,Seq!S$1,FALSE)/10000,".")</f>
        <v>959551.28319999995</v>
      </c>
      <c r="AY80" s="27">
        <f>IF(ISNUMBER(VLOOKUP($B80,Area_GDP_80_09,Seq!T$1,FALSE)/10000),VLOOKUP($B80,Area_GDP_80_09,Seq!T$1,FALSE)/10000,".")</f>
        <v>1060944.4864000001</v>
      </c>
      <c r="AZ80" s="27">
        <f>IF(ISNUMBER(VLOOKUP($B80,Area_GDP_80_09,Seq!U$1,FALSE)/10000),VLOOKUP($B80,Area_GDP_80_09,Seq!U$1,FALSE)/10000,".")</f>
        <v>1106655.2320000001</v>
      </c>
      <c r="BA80" s="27">
        <f>IF(ISNUMBER(VLOOKUP($B80,Area_GDP_80_09,Seq!V$1,FALSE)/10000),VLOOKUP($B80,Area_GDP_80_09,Seq!V$1,FALSE)/10000,".")</f>
        <v>1141006.9504</v>
      </c>
      <c r="BB80" s="27">
        <f>IF(ISNUMBER(VLOOKUP($B80,Area_GDP_80_09,Seq!W$1,FALSE)/10000),VLOOKUP($B80,Area_GDP_80_09,Seq!W$1,FALSE)/10000,".")</f>
        <v>1236614.0065799998</v>
      </c>
      <c r="BC80" s="27">
        <f>IF(ISNUMBER(VLOOKUP($B80,Area_GDP_80_09,Seq!X$1,FALSE)/10000),VLOOKUP($B80,Area_GDP_80_09,Seq!X$1,FALSE)/10000,".")</f>
        <v>1312856.7103680598</v>
      </c>
      <c r="BD80" s="27">
        <f>IF(ISNUMBER(VLOOKUP($B80,Area_GDP_80_09,Seq!Y$1,FALSE)/10000),VLOOKUP($B80,Area_GDP_80_09,Seq!Y$1,FALSE)/10000,".")</f>
        <v>1383232.96004432</v>
      </c>
      <c r="BE80" s="27">
        <f>IF(ISNUMBER(VLOOKUP($B80,Area_GDP_80_09,Seq!Z$1,FALSE)/10000),VLOOKUP($B80,Area_GDP_80_09,Seq!Z$1,FALSE)/10000,".")</f>
        <v>1482062.5397071899</v>
      </c>
      <c r="BF80" s="27">
        <f>IF(ISNUMBER(VLOOKUP($B80,Area_GDP_80_09,Seq!AA$1,FALSE)/10000),VLOOKUP($B80,Area_GDP_80_09,Seq!AA$1,FALSE)/10000,".")</f>
        <v>1557851.1435964799</v>
      </c>
      <c r="BG80" s="27">
        <f>IF(ISNUMBER(VLOOKUP($B80,Area_GDP_80_09,Seq!AB$1,FALSE)/10000),VLOOKUP($B80,Area_GDP_80_09,Seq!AB$1,FALSE)/10000,".")</f>
        <v>1656441.5633048299</v>
      </c>
      <c r="BH80" s="27">
        <f>IF(ISNUMBER(VLOOKUP($B80,Area_GDP_80_09,Seq!AC$1,FALSE)/10000),VLOOKUP($B80,Area_GDP_80_09,Seq!AC$1,FALSE)/10000,".")</f>
        <v>1843441.3384137799</v>
      </c>
      <c r="BI80" s="27">
        <f>IF(ISNUMBER(VLOOKUP($B80,Area_GDP_80_09,Seq!AD$1,FALSE)/10000),VLOOKUP($B80,Area_GDP_80_09,Seq!AD$1,FALSE)/10000,".")</f>
        <v>2030782.94590243</v>
      </c>
      <c r="BJ80" s="27">
        <f>IF(ISNUMBER(VLOOKUP($B80,Area_GDP_80_09,Seq!AE$1,FALSE)/10000),VLOOKUP($B80,Area_GDP_80_09,Seq!AE$1,FALSE)/10000,".")</f>
        <v>2200215.15802004</v>
      </c>
      <c r="BK80" s="27">
        <f>IF(ISNUMBER(VLOOKUP($B80,Area_GDP_80_09,Seq!AF$1,FALSE)/10000),VLOOKUP($B80,Area_GDP_80_09,Seq!AF$1,FALSE)/10000,".")</f>
        <v>2267788.3348257733</v>
      </c>
      <c r="BL80" s="27"/>
      <c r="BM80" s="27"/>
      <c r="BN80" s="27">
        <f>CNPop!A$48</f>
        <v>5.0000000000000001E-3</v>
      </c>
      <c r="BO80" s="27">
        <f>CNPop!B$48</f>
        <v>6.0000000000000001E-3</v>
      </c>
      <c r="BP80" s="27">
        <f>CNPop!C$48</f>
        <v>6.0000000000000001E-3</v>
      </c>
      <c r="BQ80" s="27">
        <f>CNPop!D$48</f>
        <v>7.0000000000000001E-3</v>
      </c>
      <c r="BR80" s="27">
        <f>CNPop!E$48</f>
        <v>7.0000000000000001E-3</v>
      </c>
      <c r="BS80" s="27">
        <f>CNPop!F$48</f>
        <v>8.0000000000000002E-3</v>
      </c>
      <c r="BT80" s="27">
        <f>CNPop!G$48</f>
        <v>8.9999999999999993E-3</v>
      </c>
      <c r="BU80" s="27">
        <f>CNPop!H$48</f>
        <v>0.01</v>
      </c>
      <c r="BV80" s="27">
        <f>CNPop!I$48</f>
        <v>1.0999999999999999E-2</v>
      </c>
      <c r="BW80" s="27">
        <f>CNPop!J$48</f>
        <v>1.2E-2</v>
      </c>
      <c r="BX80" s="27">
        <f>CNPop!K$48</f>
        <v>1.4E-2</v>
      </c>
      <c r="BY80" s="27">
        <f>CNPop!L$48</f>
        <v>1.6E-2</v>
      </c>
      <c r="BZ80" s="27">
        <f>CNPop!M$48</f>
        <v>1.7000000000000001E-2</v>
      </c>
      <c r="CA80" s="27">
        <f>CNPop!N$48</f>
        <v>1.9E-2</v>
      </c>
      <c r="CB80" s="27">
        <f>CNPop!O$48</f>
        <v>2.1000000000000001E-2</v>
      </c>
      <c r="CC80" s="27">
        <f>CNPop!P$48</f>
        <v>2.3E-2</v>
      </c>
      <c r="CD80" s="27">
        <f>CNPop!Q$48</f>
        <v>2.5999999999999999E-2</v>
      </c>
      <c r="CE80" s="27">
        <f>CNPop!R$48</f>
        <v>2.8000000000000001E-2</v>
      </c>
      <c r="CF80" s="27">
        <f>CNPop!S$48</f>
        <v>0.03</v>
      </c>
      <c r="CG80" s="27">
        <f>CNPop!T$48</f>
        <v>3.3000000000000002E-2</v>
      </c>
      <c r="CH80" s="27">
        <f>CNPop!U$48</f>
        <v>3.5999999999999997E-2</v>
      </c>
      <c r="CI80" s="27">
        <f>CNPop!V$48</f>
        <v>3.9E-2</v>
      </c>
      <c r="CJ80" s="27">
        <f>CNPop!W$48</f>
        <v>4.2000000000000003E-2</v>
      </c>
      <c r="CK80" s="27">
        <f>CNPop!X$48</f>
        <v>4.4999999999999998E-2</v>
      </c>
      <c r="CL80" s="27">
        <f>CNPop!Y$48</f>
        <v>4.9000000000000002E-2</v>
      </c>
      <c r="CM80" s="27">
        <f>CNPop!Z$48</f>
        <v>5.1999999999999998E-2</v>
      </c>
      <c r="CN80" s="27">
        <f>CNPop!AA$48</f>
        <v>5.6000000000000001E-2</v>
      </c>
      <c r="CO80" s="27">
        <f>CNPop!AB$48</f>
        <v>0.06</v>
      </c>
      <c r="CP80" s="27">
        <f>CNPop!AC$48</f>
        <v>6.3E-2</v>
      </c>
      <c r="CQ80" s="27"/>
      <c r="CR80" s="27">
        <f t="shared" si="73"/>
        <v>8.958538337416555E-2</v>
      </c>
      <c r="CS80" s="27">
        <f t="shared" si="74"/>
        <v>8.958538337416555E-2</v>
      </c>
      <c r="CT80" s="27">
        <f t="shared" si="75"/>
        <v>8.958538337416555E-2</v>
      </c>
      <c r="CU80" s="27">
        <f t="shared" si="76"/>
        <v>8.958538337416555E-2</v>
      </c>
      <c r="CV80" s="27">
        <f t="shared" si="77"/>
        <v>8.958538337416555E-2</v>
      </c>
      <c r="CW80" s="27">
        <f t="shared" si="78"/>
        <v>8.958538337416555E-2</v>
      </c>
      <c r="CX80" s="27">
        <f t="shared" si="79"/>
        <v>8.958538337416555E-2</v>
      </c>
      <c r="CY80" s="27">
        <f t="shared" si="80"/>
        <v>8.958538337416555E-2</v>
      </c>
      <c r="CZ80" s="27">
        <f t="shared" si="81"/>
        <v>8.958538337416555E-2</v>
      </c>
      <c r="DA80" s="27">
        <f t="shared" si="82"/>
        <v>8.958538337416555E-2</v>
      </c>
      <c r="DB80" s="27">
        <f t="shared" si="83"/>
        <v>8.958538337416555E-2</v>
      </c>
      <c r="DC80" s="27">
        <f t="shared" si="84"/>
        <v>8.958538337416555E-2</v>
      </c>
      <c r="DD80" s="27">
        <f t="shared" si="85"/>
        <v>9.8385502590942114E-2</v>
      </c>
      <c r="DE80" s="27">
        <f t="shared" si="86"/>
        <v>9.8385502590942114E-2</v>
      </c>
      <c r="DF80" s="27">
        <f t="shared" si="87"/>
        <v>9.8385502590942114E-2</v>
      </c>
      <c r="DG80" s="27">
        <f t="shared" si="88"/>
        <v>9.8385502590942114E-2</v>
      </c>
      <c r="DH80" s="27">
        <f t="shared" si="89"/>
        <v>9.8385502590942114E-2</v>
      </c>
      <c r="DI80" s="27">
        <f t="shared" si="90"/>
        <v>9.8385502590942114E-2</v>
      </c>
      <c r="DJ80" s="27">
        <f t="shared" si="91"/>
        <v>9.8385502590942114E-2</v>
      </c>
      <c r="DK80" s="27">
        <f t="shared" si="92"/>
        <v>9.8385502590942114E-2</v>
      </c>
      <c r="DL80" s="27">
        <f t="shared" si="93"/>
        <v>9.8630556925186449E-2</v>
      </c>
      <c r="DM80" s="27">
        <f t="shared" si="94"/>
        <v>9.8853910089739011E-2</v>
      </c>
      <c r="DN80" s="27">
        <f t="shared" si="95"/>
        <v>9.9017608166021912E-2</v>
      </c>
      <c r="DO80" s="27">
        <f t="shared" si="96"/>
        <v>9.910068225441733E-2</v>
      </c>
      <c r="DP80" s="27">
        <f t="shared" si="97"/>
        <v>9.9116706947478248E-2</v>
      </c>
      <c r="DQ80" s="27">
        <f t="shared" si="98"/>
        <v>9.912892684755098E-2</v>
      </c>
      <c r="DR80" s="27">
        <f t="shared" si="99"/>
        <v>9.9194627698803883E-2</v>
      </c>
      <c r="DS80" s="27">
        <f t="shared" si="100"/>
        <v>9.9339597236822758E-2</v>
      </c>
      <c r="DT80" s="27">
        <f t="shared" si="101"/>
        <v>9.9560403846180354E-2</v>
      </c>
      <c r="DU80" s="27" t="e">
        <f>IF(ISNA(VLOOKUP(CONCATENATE($B80,".SP.TER.TOTL.IN"),Area_pop_80_09,Seq!B$1,FALSE)),".",VLOOKUP(CONCATENATE($B80,".SP.TER.TOTL.IN"),Area_pop_80_09,Seq!B$1,FALSE)/VLOOKUP(CONCATENATE($B80,".SP.POP.TOTL"),Area_pop_80_09,Seq!B$1,FALSE))</f>
        <v>#VALUE!</v>
      </c>
      <c r="DV80" s="27" t="e">
        <f>IF(ISNA(VLOOKUP(CONCATENATE($B80,".SP.TER.TOTL.IN"),Area_pop_80_09,Seq!C$1,FALSE)),".",VLOOKUP(CONCATENATE($B80,".SP.TER.TOTL.IN"),Area_pop_80_09,Seq!C$1,FALSE)/VLOOKUP(CONCATENATE($B80,".SP.POP.TOTL"),Area_pop_80_09,Seq!C$1,FALSE))</f>
        <v>#VALUE!</v>
      </c>
      <c r="DW80" s="27" t="e">
        <f>IF(ISNA(VLOOKUP(CONCATENATE($B80,".SP.TER.TOTL.IN"),Area_pop_80_09,Seq!D$1,FALSE)),".",VLOOKUP(CONCATENATE($B80,".SP.TER.TOTL.IN"),Area_pop_80_09,Seq!D$1,FALSE)/VLOOKUP(CONCATENATE($B80,".SP.POP.TOTL"),Area_pop_80_09,Seq!D$1,FALSE))</f>
        <v>#VALUE!</v>
      </c>
      <c r="DX80" s="27" t="e">
        <f>IF(ISNA(VLOOKUP(CONCATENATE($B80,".SP.TER.TOTL.IN"),Area_pop_80_09,Seq!E$1,FALSE)),".",VLOOKUP(CONCATENATE($B80,".SP.TER.TOTL.IN"),Area_pop_80_09,Seq!E$1,FALSE)/VLOOKUP(CONCATENATE($B80,".SP.POP.TOTL"),Area_pop_80_09,Seq!E$1,FALSE))</f>
        <v>#VALUE!</v>
      </c>
      <c r="DY80" s="27" t="e">
        <f>IF(ISNA(VLOOKUP(CONCATENATE($B80,".SP.TER.TOTL.IN"),Area_pop_80_09,Seq!F$1,FALSE)),".",VLOOKUP(CONCATENATE($B80,".SP.TER.TOTL.IN"),Area_pop_80_09,Seq!F$1,FALSE)/VLOOKUP(CONCATENATE($B80,".SP.POP.TOTL"),Area_pop_80_09,Seq!F$1,FALSE))</f>
        <v>#VALUE!</v>
      </c>
      <c r="DZ80" s="27" t="e">
        <f>IF(ISNA(VLOOKUP(CONCATENATE($B80,".SP.TER.TOTL.IN"),Area_pop_80_09,Seq!G$1,FALSE)),".",VLOOKUP(CONCATENATE($B80,".SP.TER.TOTL.IN"),Area_pop_80_09,Seq!G$1,FALSE)/VLOOKUP(CONCATENATE($B80,".SP.POP.TOTL"),Area_pop_80_09,Seq!G$1,FALSE))</f>
        <v>#VALUE!</v>
      </c>
      <c r="EA80" s="27" t="e">
        <f>IF(ISNA(VLOOKUP(CONCATENATE($B80,".SP.TER.TOTL.IN"),Area_pop_80_09,Seq!H$1,FALSE)),".",VLOOKUP(CONCATENATE($B80,".SP.TER.TOTL.IN"),Area_pop_80_09,Seq!H$1,FALSE)/VLOOKUP(CONCATENATE($B80,".SP.POP.TOTL"),Area_pop_80_09,Seq!H$1,FALSE))</f>
        <v>#VALUE!</v>
      </c>
      <c r="EB80" s="27" t="e">
        <f>IF(ISNA(VLOOKUP(CONCATENATE($B80,".SP.TER.TOTL.IN"),Area_pop_80_09,Seq!I$1,FALSE)),".",VLOOKUP(CONCATENATE($B80,".SP.TER.TOTL.IN"),Area_pop_80_09,Seq!I$1,FALSE)/VLOOKUP(CONCATENATE($B80,".SP.POP.TOTL"),Area_pop_80_09,Seq!I$1,FALSE))</f>
        <v>#VALUE!</v>
      </c>
      <c r="EC80" s="27" t="e">
        <f>IF(ISNA(VLOOKUP(CONCATENATE($B80,".SP.TER.TOTL.IN"),Area_pop_80_09,Seq!J$1,FALSE)),".",VLOOKUP(CONCATENATE($B80,".SP.TER.TOTL.IN"),Area_pop_80_09,Seq!J$1,FALSE)/VLOOKUP(CONCATENATE($B80,".SP.POP.TOTL"),Area_pop_80_09,Seq!J$1,FALSE))</f>
        <v>#VALUE!</v>
      </c>
      <c r="ED80" s="27" t="e">
        <f>IF(ISNA(VLOOKUP(CONCATENATE($B80,".SP.TER.TOTL.IN"),Area_pop_80_09,Seq!K$1,FALSE)),".",VLOOKUP(CONCATENATE($B80,".SP.TER.TOTL.IN"),Area_pop_80_09,Seq!K$1,FALSE)/VLOOKUP(CONCATENATE($B80,".SP.POP.TOTL"),Area_pop_80_09,Seq!K$1,FALSE))</f>
        <v>#VALUE!</v>
      </c>
      <c r="EE80" s="27" t="e">
        <f>IF(ISNA(VLOOKUP(CONCATENATE($B80,".SP.TER.TOTL.IN"),Area_pop_80_09,Seq!L$1,FALSE)),".",VLOOKUP(CONCATENATE($B80,".SP.TER.TOTL.IN"),Area_pop_80_09,Seq!L$1,FALSE)/VLOOKUP(CONCATENATE($B80,".SP.POP.TOTL"),Area_pop_80_09,Seq!L$1,FALSE))</f>
        <v>#VALUE!</v>
      </c>
      <c r="EF80" s="27">
        <f>IF(ISNA(VLOOKUP(CONCATENATE($B80,".SP.TER.TOTL.IN"),Area_pop_80_09,Seq!M$1,FALSE)),".",VLOOKUP(CONCATENATE($B80,".SP.TER.TOTL.IN"),Area_pop_80_09,Seq!M$1,FALSE)/VLOOKUP(CONCATENATE($B80,".SP.POP.TOTL"),Area_pop_80_09,Seq!M$1,FALSE))</f>
        <v>8.958538337416555E-2</v>
      </c>
      <c r="EG80" s="27" t="e">
        <f>IF(ISNA(VLOOKUP(CONCATENATE($B80,".SP.TER.TOTL.IN"),Area_pop_80_09,Seq!N$1,FALSE)),".",VLOOKUP(CONCATENATE($B80,".SP.TER.TOTL.IN"),Area_pop_80_09,Seq!N$1,FALSE)/VLOOKUP(CONCATENATE($B80,".SP.POP.TOTL"),Area_pop_80_09,Seq!N$1,FALSE))</f>
        <v>#VALUE!</v>
      </c>
      <c r="EH80" s="27" t="e">
        <f>IF(ISNA(VLOOKUP(CONCATENATE($B80,".SP.TER.TOTL.IN"),Area_pop_80_09,Seq!O$1,FALSE)),".",VLOOKUP(CONCATENATE($B80,".SP.TER.TOTL.IN"),Area_pop_80_09,Seq!O$1,FALSE)/VLOOKUP(CONCATENATE($B80,".SP.POP.TOTL"),Area_pop_80_09,Seq!O$1,FALSE))</f>
        <v>#VALUE!</v>
      </c>
      <c r="EI80" s="27" t="e">
        <f>IF(ISNA(VLOOKUP(CONCATENATE($B80,".SP.TER.TOTL.IN"),Area_pop_80_09,Seq!P$1,FALSE)),".",VLOOKUP(CONCATENATE($B80,".SP.TER.TOTL.IN"),Area_pop_80_09,Seq!P$1,FALSE)/VLOOKUP(CONCATENATE($B80,".SP.POP.TOTL"),Area_pop_80_09,Seq!P$1,FALSE))</f>
        <v>#VALUE!</v>
      </c>
      <c r="EJ80" s="27" t="e">
        <f>IF(ISNA(VLOOKUP(CONCATENATE($B80,".SP.TER.TOTL.IN"),Area_pop_80_09,Seq!Q$1,FALSE)),".",VLOOKUP(CONCATENATE($B80,".SP.TER.TOTL.IN"),Area_pop_80_09,Seq!Q$1,FALSE)/VLOOKUP(CONCATENATE($B80,".SP.POP.TOTL"),Area_pop_80_09,Seq!Q$1,FALSE))</f>
        <v>#VALUE!</v>
      </c>
      <c r="EK80" s="27" t="e">
        <f>IF(ISNA(VLOOKUP(CONCATENATE($B80,".SP.TER.TOTL.IN"),Area_pop_80_09,Seq!R$1,FALSE)),".",VLOOKUP(CONCATENATE($B80,".SP.TER.TOTL.IN"),Area_pop_80_09,Seq!R$1,FALSE)/VLOOKUP(CONCATENATE($B80,".SP.POP.TOTL"),Area_pop_80_09,Seq!R$1,FALSE))</f>
        <v>#VALUE!</v>
      </c>
      <c r="EL80" s="27" t="e">
        <f>IF(ISNA(VLOOKUP(CONCATENATE($B80,".SP.TER.TOTL.IN"),Area_pop_80_09,Seq!S$1,FALSE)),".",VLOOKUP(CONCATENATE($B80,".SP.TER.TOTL.IN"),Area_pop_80_09,Seq!S$1,FALSE)/VLOOKUP(CONCATENATE($B80,".SP.POP.TOTL"),Area_pop_80_09,Seq!S$1,FALSE))</f>
        <v>#VALUE!</v>
      </c>
      <c r="EM80" s="27" t="e">
        <f>IF(ISNA(VLOOKUP(CONCATENATE($B80,".SP.TER.TOTL.IN"),Area_pop_80_09,Seq!T$1,FALSE)),".",VLOOKUP(CONCATENATE($B80,".SP.TER.TOTL.IN"),Area_pop_80_09,Seq!T$1,FALSE)/VLOOKUP(CONCATENATE($B80,".SP.POP.TOTL"),Area_pop_80_09,Seq!T$1,FALSE))</f>
        <v>#VALUE!</v>
      </c>
      <c r="EN80" s="27">
        <f>IF(ISNA(VLOOKUP(CONCATENATE($B80,".SP.TER.TOTL.IN"),Area_pop_80_09,Seq!U$1,FALSE)),".",VLOOKUP(CONCATENATE($B80,".SP.TER.TOTL.IN"),Area_pop_80_09,Seq!U$1,FALSE)/VLOOKUP(CONCATENATE($B80,".SP.POP.TOTL"),Area_pop_80_09,Seq!U$1,FALSE))</f>
        <v>9.8385502590942114E-2</v>
      </c>
      <c r="EO80" s="27">
        <f>IF(ISNA(VLOOKUP(CONCATENATE($B80,".SP.TER.TOTL.IN"),Area_pop_80_09,Seq!V$1,FALSE)),".",VLOOKUP(CONCATENATE($B80,".SP.TER.TOTL.IN"),Area_pop_80_09,Seq!V$1,FALSE)/VLOOKUP(CONCATENATE($B80,".SP.POP.TOTL"),Area_pop_80_09,Seq!V$1,FALSE))</f>
        <v>9.8630556925186449E-2</v>
      </c>
      <c r="EP80" s="27">
        <f>IF(ISNA(VLOOKUP(CONCATENATE($B80,".SP.TER.TOTL.IN"),Area_pop_80_09,Seq!W$1,FALSE)),".",VLOOKUP(CONCATENATE($B80,".SP.TER.TOTL.IN"),Area_pop_80_09,Seq!W$1,FALSE)/VLOOKUP(CONCATENATE($B80,".SP.POP.TOTL"),Area_pop_80_09,Seq!W$1,FALSE))</f>
        <v>9.8853910089739011E-2</v>
      </c>
      <c r="EQ80" s="27">
        <f>IF(ISNA(VLOOKUP(CONCATENATE($B80,".SP.TER.TOTL.IN"),Area_pop_80_09,Seq!X$1,FALSE)),".",VLOOKUP(CONCATENATE($B80,".SP.TER.TOTL.IN"),Area_pop_80_09,Seq!X$1,FALSE)/VLOOKUP(CONCATENATE($B80,".SP.POP.TOTL"),Area_pop_80_09,Seq!X$1,FALSE))</f>
        <v>9.9017608166021912E-2</v>
      </c>
      <c r="ER80" s="27">
        <f>IF(ISNA(VLOOKUP(CONCATENATE($B80,".SP.TER.TOTL.IN"),Area_pop_80_09,Seq!Y$1,FALSE)),".",VLOOKUP(CONCATENATE($B80,".SP.TER.TOTL.IN"),Area_pop_80_09,Seq!Y$1,FALSE)/VLOOKUP(CONCATENATE($B80,".SP.POP.TOTL"),Area_pop_80_09,Seq!Y$1,FALSE))</f>
        <v>9.910068225441733E-2</v>
      </c>
      <c r="ES80" s="27">
        <f>IF(ISNA(VLOOKUP(CONCATENATE($B80,".SP.TER.TOTL.IN"),Area_pop_80_09,Seq!Z$1,FALSE)),".",VLOOKUP(CONCATENATE($B80,".SP.TER.TOTL.IN"),Area_pop_80_09,Seq!Z$1,FALSE)/VLOOKUP(CONCATENATE($B80,".SP.POP.TOTL"),Area_pop_80_09,Seq!Z$1,FALSE))</f>
        <v>9.9116706947478248E-2</v>
      </c>
      <c r="ET80" s="27">
        <f>IF(ISNA(VLOOKUP(CONCATENATE($B80,".SP.TER.TOTL.IN"),Area_pop_80_09,Seq!AA$1,FALSE)),".",VLOOKUP(CONCATENATE($B80,".SP.TER.TOTL.IN"),Area_pop_80_09,Seq!AA$1,FALSE)/VLOOKUP(CONCATENATE($B80,".SP.POP.TOTL"),Area_pop_80_09,Seq!AA$1,FALSE))</f>
        <v>9.912892684755098E-2</v>
      </c>
      <c r="EU80" s="27">
        <f>IF(ISNA(VLOOKUP(CONCATENATE($B80,".SP.TER.TOTL.IN"),Area_pop_80_09,Seq!AB$1,FALSE)),".",VLOOKUP(CONCATENATE($B80,".SP.TER.TOTL.IN"),Area_pop_80_09,Seq!AB$1,FALSE)/VLOOKUP(CONCATENATE($B80,".SP.POP.TOTL"),Area_pop_80_09,Seq!AB$1,FALSE))</f>
        <v>9.9194627698803883E-2</v>
      </c>
      <c r="EV80" s="27">
        <f>IF(ISNA(VLOOKUP(CONCATENATE($B80,".SP.TER.TOTL.IN"),Area_pop_80_09,Seq!AC$1,FALSE)),".",VLOOKUP(CONCATENATE($B80,".SP.TER.TOTL.IN"),Area_pop_80_09,Seq!AC$1,FALSE)/VLOOKUP(CONCATENATE($B80,".SP.POP.TOTL"),Area_pop_80_09,Seq!AC$1,FALSE))</f>
        <v>9.9339597236822758E-2</v>
      </c>
      <c r="EW80" s="27">
        <f>IF(ISNA(VLOOKUP(CONCATENATE($B80,".SP.TER.TOTL.IN"),Area_pop_80_09,Seq!AD$1,FALSE)),".",VLOOKUP(CONCATENATE($B80,".SP.TER.TOTL.IN"),Area_pop_80_09,Seq!AD$1,FALSE)/VLOOKUP(CONCATENATE($B80,".SP.POP.TOTL"),Area_pop_80_09,Seq!AD$1,FALSE))</f>
        <v>9.9560403846180354E-2</v>
      </c>
      <c r="EX80" s="27"/>
      <c r="EY80" s="27"/>
      <c r="EZ80" s="27">
        <f t="shared" si="102"/>
        <v>2.1941506381930926E-6</v>
      </c>
      <c r="FA80" s="27">
        <f t="shared" si="103"/>
        <v>1.6610448909931909E-6</v>
      </c>
      <c r="FB80" s="27" t="str">
        <f t="shared" si="109"/>
        <v>.</v>
      </c>
      <c r="FC80" s="9">
        <f>IF(VLOOKUP($B80,EM_80!$B$1:$C$201,2,FALSE)&gt;0,VLOOKUP($B80,EM_80!$B$1:$C$201,2,FALSE),".")</f>
        <v>45</v>
      </c>
      <c r="FD80" s="9">
        <f t="shared" si="104"/>
        <v>45</v>
      </c>
      <c r="FE80" s="9" t="str">
        <f t="shared" si="105"/>
        <v>.</v>
      </c>
      <c r="FF80">
        <f t="shared" si="106"/>
        <v>20509075</v>
      </c>
      <c r="FG80">
        <f t="shared" si="107"/>
        <v>27091381</v>
      </c>
      <c r="FH80">
        <f t="shared" si="108"/>
        <v>34903970</v>
      </c>
      <c r="FJ80" s="9" t="str">
        <f>IF(ISNA(VLOOKUP($B80,Area_EM_90,Seq!C$1,FALSE)),".",VLOOKUP($B80,Area_EM_90,Seq!C$1,FALSE))</f>
        <v>.</v>
      </c>
      <c r="FK80" s="9" t="str">
        <f>IF(ISNA(VLOOKUP($B80,Area_EM_90,Seq!D$1,FALSE)),".",VLOOKUP($B80,Area_EM_90,Seq!D$1,FALSE))</f>
        <v>.</v>
      </c>
      <c r="FL80" s="9" t="str">
        <f>IF(ISNA(VLOOKUP($B80,Area_EM_90,Seq!E$1,FALSE)),".",VLOOKUP($B80,Area_EM_90,Seq!E$1,FALSE))</f>
        <v>.</v>
      </c>
      <c r="FM80" s="9" t="str">
        <f>IF(ISNA(VLOOKUP($B80,Area_EM_90,Seq!F$1,FALSE)),".",VLOOKUP($B80,Area_EM_90,Seq!F$1,FALSE))</f>
        <v>.</v>
      </c>
      <c r="FN80" s="9" t="str">
        <f>IF(ISNA(VLOOKUP($B80,Area_EM_90,Seq!G$1,FALSE)),".",VLOOKUP($B80,Area_EM_90,Seq!G$1,FALSE))</f>
        <v>.</v>
      </c>
      <c r="FO80" s="9" t="str">
        <f>IF(ISNA(VLOOKUP($B80,Area_EM_90,Seq!H$1,FALSE)),".",VLOOKUP($B80,Area_EM_90,Seq!H$1,FALSE))</f>
        <v>.</v>
      </c>
      <c r="FP80" s="9" t="str">
        <f>IF(ISNA(VLOOKUP($B80,Area_EM_90,Seq!I$1,FALSE)),".",VLOOKUP($B80,Area_EM_90,Seq!I$1,FALSE))</f>
        <v>.</v>
      </c>
      <c r="FQ80" s="9" t="str">
        <f>IF(ISNA(VLOOKUP($B80,Area_EM_90,Seq!J$1,FALSE)),".",VLOOKUP($B80,Area_EM_90,Seq!J$1,FALSE))</f>
        <v>.</v>
      </c>
      <c r="FR80" s="9" t="str">
        <f>IF(ISNA(VLOOKUP($B80,Area_EM_00,Seq!C$1,FALSE)),".",VLOOKUP($B80,Area_EM_00,Seq!C$1,FALSE))</f>
        <v>.</v>
      </c>
      <c r="FS80" s="9" t="str">
        <f>IF(ISNA(VLOOKUP($B80,Area_EM_00,Seq!D$1,FALSE)),".",VLOOKUP($B80,Area_EM_00,Seq!D$1,FALSE))</f>
        <v>.</v>
      </c>
      <c r="FT80" s="9" t="str">
        <f>IF(ISNA(VLOOKUP($B80,Area_EM_00,Seq!E$1,FALSE)),".",VLOOKUP($B80,Area_EM_00,Seq!E$1,FALSE))</f>
        <v>.</v>
      </c>
      <c r="FU80" s="9" t="str">
        <f>IF(ISNA(VLOOKUP($B80,Area_EM_00,Seq!F$1,FALSE)),".",VLOOKUP($B80,Area_EM_00,Seq!F$1,FALSE))</f>
        <v>.</v>
      </c>
      <c r="FV80" s="9" t="str">
        <f>IF(ISNA(VLOOKUP($B80,Area_EM_00,Seq!G$1,FALSE)),".",VLOOKUP($B80,Area_EM_00,Seq!G$1,FALSE))</f>
        <v>.</v>
      </c>
      <c r="FW80" s="9" t="str">
        <f>IF(ISNA(VLOOKUP($B80,Area_EM_00,Seq!H$1,FALSE)),".",VLOOKUP($B80,Area_EM_00,Seq!H$1,FALSE))</f>
        <v>.</v>
      </c>
      <c r="FX80" s="9" t="str">
        <f>IF(ISNA(VLOOKUP($B80,Area_EM_00,Seq!I$1,FALSE)),".",VLOOKUP($B80,Area_EM_00,Seq!I$1,FALSE))</f>
        <v>.</v>
      </c>
      <c r="FY80" s="9" t="str">
        <f>IF(ISNA(VLOOKUP($B80,Area_EM_00,Seq!J$1,FALSE)),".",VLOOKUP($B80,Area_EM_00,Seq!J$1,FALSE))</f>
        <v>.</v>
      </c>
      <c r="GA80" s="27"/>
    </row>
    <row r="81" spans="1:183">
      <c r="A81" s="25" t="s">
        <v>2468</v>
      </c>
      <c r="B81" s="26" t="str">
        <f t="shared" si="72"/>
        <v>Tanzania</v>
      </c>
      <c r="C81" s="27">
        <f>GDP!C$42/10000</f>
        <v>18294194.281532999</v>
      </c>
      <c r="D81" s="27">
        <f>GDP!D$42/10000</f>
        <v>19245492.3841727</v>
      </c>
      <c r="E81" s="27">
        <f>GDP!E$42/10000</f>
        <v>20996832.1911324</v>
      </c>
      <c r="F81" s="27">
        <f>GDP!F$42/10000</f>
        <v>23285486.8999658</v>
      </c>
      <c r="G81" s="27">
        <f>GDP!G$42/10000</f>
        <v>26824880.9087606</v>
      </c>
      <c r="H81" s="27">
        <f>GDP!H$42/10000</f>
        <v>30446239.831443299</v>
      </c>
      <c r="I81" s="27">
        <f>GDP!I$42/10000</f>
        <v>33125508.936610304</v>
      </c>
      <c r="J81" s="27">
        <f>GDP!J$42/10000</f>
        <v>36968067.973257102</v>
      </c>
      <c r="K81" s="27">
        <f>GDP!K$42/10000</f>
        <v>41145459.654235199</v>
      </c>
      <c r="L81" s="27">
        <f>GDP!L$42/10000</f>
        <v>42832423.5000588</v>
      </c>
      <c r="M81" s="27">
        <f>GDP!M$42/10000</f>
        <v>44460055.593061104</v>
      </c>
      <c r="N81" s="27">
        <f>GDP!N$42/10000</f>
        <v>48550380.707622699</v>
      </c>
      <c r="O81" s="27">
        <f>GDP!O$42/10000</f>
        <v>55444534.768105105</v>
      </c>
      <c r="P81" s="27">
        <f>GDP!P$42/10000</f>
        <v>63206769.635639794</v>
      </c>
      <c r="Q81" s="27">
        <f>GDP!Q$42/10000</f>
        <v>71486856.457908601</v>
      </c>
      <c r="R81" s="27">
        <f>GDP!R$42/10000</f>
        <v>79278923.811820701</v>
      </c>
      <c r="S81" s="27">
        <f>GDP!S$42/10000</f>
        <v>87206816.193002701</v>
      </c>
      <c r="T81" s="27">
        <f>GDP!T$42/10000</f>
        <v>95317050.098951995</v>
      </c>
      <c r="U81" s="27">
        <f>GDP!U$42/10000</f>
        <v>102751780.00667</v>
      </c>
      <c r="V81" s="27">
        <f>GDP!V$42/10000</f>
        <v>110560915.287177</v>
      </c>
      <c r="W81" s="27">
        <f>GDP!W$42/10000</f>
        <v>119848032.17129999</v>
      </c>
      <c r="X81" s="27">
        <f>GDP!X$42/10000</f>
        <v>129795418.841518</v>
      </c>
      <c r="Y81" s="27">
        <f>GDP!Y$42/10000</f>
        <v>141606801.95609599</v>
      </c>
      <c r="Z81" s="27">
        <f>GDP!Z$42/10000</f>
        <v>155767482.15170601</v>
      </c>
      <c r="AA81" s="27">
        <f>GDP!AA$42/10000</f>
        <v>171499997.84902799</v>
      </c>
      <c r="AB81" s="27">
        <f>GDP!AB$42/10000</f>
        <v>189335997.62532699</v>
      </c>
      <c r="AC81" s="27">
        <f>GDP!AC$42/10000</f>
        <v>211298973.34986499</v>
      </c>
      <c r="AD81" s="27">
        <f>GDP!AD$42/10000</f>
        <v>238767839.88534701</v>
      </c>
      <c r="AE81" s="27">
        <f>GDP!AE$42/10000</f>
        <v>260256945.47502899</v>
      </c>
      <c r="AF81" s="27">
        <f>GDP!AF$42/10000</f>
        <v>293754553.91439533</v>
      </c>
      <c r="AG81" s="27"/>
      <c r="AH81" s="27" t="str">
        <f>IF(ISNUMBER(VLOOKUP($B81,Area_GDP_80_09,Seq!C$1,FALSE)/10000),VLOOKUP($B81,Area_GDP_80_09,Seq!C$1,FALSE)/10000,".")</f>
        <v>.</v>
      </c>
      <c r="AI81" s="27" t="str">
        <f>IF(ISNUMBER(VLOOKUP($B81,Area_GDP_80_09,Seq!D$1,FALSE)/10000),VLOOKUP($B81,Area_GDP_80_09,Seq!D$1,FALSE)/10000,".")</f>
        <v>.</v>
      </c>
      <c r="AJ81" s="27" t="str">
        <f>IF(ISNUMBER(VLOOKUP($B81,Area_GDP_80_09,Seq!E$1,FALSE)/10000),VLOOKUP($B81,Area_GDP_80_09,Seq!E$1,FALSE)/10000,".")</f>
        <v>.</v>
      </c>
      <c r="AK81" s="27" t="str">
        <f>IF(ISNUMBER(VLOOKUP($B81,Area_GDP_80_09,Seq!F$1,FALSE)/10000),VLOOKUP($B81,Area_GDP_80_09,Seq!F$1,FALSE)/10000,".")</f>
        <v>.</v>
      </c>
      <c r="AL81" s="27" t="str">
        <f>IF(ISNUMBER(VLOOKUP($B81,Area_GDP_80_09,Seq!G$1,FALSE)/10000),VLOOKUP($B81,Area_GDP_80_09,Seq!G$1,FALSE)/10000,".")</f>
        <v>.</v>
      </c>
      <c r="AM81" s="27" t="str">
        <f>IF(ISNUMBER(VLOOKUP($B81,Area_GDP_80_09,Seq!H$1,FALSE)/10000),VLOOKUP($B81,Area_GDP_80_09,Seq!H$1,FALSE)/10000,".")</f>
        <v>.</v>
      </c>
      <c r="AN81" s="27" t="str">
        <f>IF(ISNUMBER(VLOOKUP($B81,Area_GDP_80_09,Seq!I$1,FALSE)/10000),VLOOKUP($B81,Area_GDP_80_09,Seq!I$1,FALSE)/10000,".")</f>
        <v>.</v>
      </c>
      <c r="AO81" s="27" t="str">
        <f>IF(ISNUMBER(VLOOKUP($B81,Area_GDP_80_09,Seq!J$1,FALSE)/10000),VLOOKUP($B81,Area_GDP_80_09,Seq!J$1,FALSE)/10000,".")</f>
        <v>.</v>
      </c>
      <c r="AP81" s="27">
        <f>IF(ISNUMBER(VLOOKUP($B81,Area_GDP_80_09,Seq!K$1,FALSE)/10000),VLOOKUP($B81,Area_GDP_80_09,Seq!K$1,FALSE)/10000,".")</f>
        <v>612316.456673546</v>
      </c>
      <c r="AQ81" s="27">
        <f>IF(ISNUMBER(VLOOKUP($B81,Area_GDP_80_09,Seq!L$1,FALSE)/10000),VLOOKUP($B81,Area_GDP_80_09,Seq!L$1,FALSE)/10000,".")</f>
        <v>635366.76316581899</v>
      </c>
      <c r="AR81" s="27">
        <f>IF(ISNUMBER(VLOOKUP($B81,Area_GDP_80_09,Seq!M$1,FALSE)/10000),VLOOKUP($B81,Area_GDP_80_09,Seq!M$1,FALSE)/10000,".")</f>
        <v>680128.80682597903</v>
      </c>
      <c r="AS81" s="27">
        <f>IF(ISNUMBER(VLOOKUP($B81,Area_GDP_80_09,Seq!N$1,FALSE)/10000),VLOOKUP($B81,Area_GDP_80_09,Seq!N$1,FALSE)/10000,".")</f>
        <v>694220.99553198006</v>
      </c>
      <c r="AT81" s="27">
        <f>IF(ISNUMBER(VLOOKUP($B81,Area_GDP_80_09,Seq!O$1,FALSE)/10000),VLOOKUP($B81,Area_GDP_80_09,Seq!O$1,FALSE)/10000,".")</f>
        <v>698277.48246398999</v>
      </c>
      <c r="AU81" s="27">
        <f>IF(ISNUMBER(VLOOKUP($B81,Area_GDP_80_09,Seq!P$1,FALSE)/10000),VLOOKUP($B81,Area_GDP_80_09,Seq!P$1,FALSE)/10000,".")</f>
        <v>706697.31799338793</v>
      </c>
      <c r="AV81" s="27">
        <f>IF(ISNUMBER(VLOOKUP($B81,Area_GDP_80_09,Seq!Q$1,FALSE)/10000),VLOOKUP($B81,Area_GDP_80_09,Seq!Q$1,FALSE)/10000,".")</f>
        <v>717775.94164007192</v>
      </c>
      <c r="AW81" s="27">
        <f>IF(ISNUMBER(VLOOKUP($B81,Area_GDP_80_09,Seq!R$1,FALSE)/10000),VLOOKUP($B81,Area_GDP_80_09,Seq!R$1,FALSE)/10000,".")</f>
        <v>743399.910173023</v>
      </c>
      <c r="AX81" s="27">
        <f>IF(ISNUMBER(VLOOKUP($B81,Area_GDP_80_09,Seq!S$1,FALSE)/10000),VLOOKUP($B81,Area_GDP_80_09,Seq!S$1,FALSE)/10000,".")</f>
        <v>777182.72889870591</v>
      </c>
      <c r="AY81" s="27">
        <f>IF(ISNUMBER(VLOOKUP($B81,Area_GDP_80_09,Seq!T$1,FALSE)/10000),VLOOKUP($B81,Area_GDP_80_09,Seq!T$1,FALSE)/10000,".")</f>
        <v>804580.58214180998</v>
      </c>
      <c r="AZ81" s="27">
        <f>IF(ISNUMBER(VLOOKUP($B81,Area_GDP_80_09,Seq!U$1,FALSE)/10000),VLOOKUP($B81,Area_GDP_80_09,Seq!U$1,FALSE)/10000,".")</f>
        <v>834418.54633534607</v>
      </c>
      <c r="BA81" s="27">
        <f>IF(ISNUMBER(VLOOKUP($B81,Area_GDP_80_09,Seq!V$1,FALSE)/10000),VLOOKUP($B81,Area_GDP_80_09,Seq!V$1,FALSE)/10000,".")</f>
        <v>863873.18831565301</v>
      </c>
      <c r="BB81" s="27">
        <f>IF(ISNUMBER(VLOOKUP($B81,Area_GDP_80_09,Seq!W$1,FALSE)/10000),VLOOKUP($B81,Area_GDP_80_09,Seq!W$1,FALSE)/10000,".")</f>
        <v>907926.18782873801</v>
      </c>
      <c r="BC81" s="27">
        <f>IF(ISNUMBER(VLOOKUP($B81,Area_GDP_80_09,Seq!X$1,FALSE)/10000),VLOOKUP($B81,Area_GDP_80_09,Seq!X$1,FALSE)/10000,".")</f>
        <v>964603.84326606197</v>
      </c>
      <c r="BD81" s="27">
        <f>IF(ISNUMBER(VLOOKUP($B81,Area_GDP_80_09,Seq!Y$1,FALSE)/10000),VLOOKUP($B81,Area_GDP_80_09,Seq!Y$1,FALSE)/10000,".")</f>
        <v>1034452.0829392901</v>
      </c>
      <c r="BE81" s="27">
        <f>IF(ISNUMBER(VLOOKUP($B81,Area_GDP_80_09,Seq!Z$1,FALSE)/10000),VLOOKUP($B81,Area_GDP_80_09,Seq!Z$1,FALSE)/10000,".")</f>
        <v>1093082.54076874</v>
      </c>
      <c r="BF81" s="27">
        <f>IF(ISNUMBER(VLOOKUP($B81,Area_GDP_80_09,Seq!AA$1,FALSE)/10000),VLOOKUP($B81,Area_GDP_80_09,Seq!AA$1,FALSE)/10000,".")</f>
        <v>1166665.1135990201</v>
      </c>
      <c r="BG81" s="27">
        <f>IF(ISNUMBER(VLOOKUP($B81,Area_GDP_80_09,Seq!AB$1,FALSE)/10000),VLOOKUP($B81,Area_GDP_80_09,Seq!AB$1,FALSE)/10000,".")</f>
        <v>1252647.20899502</v>
      </c>
      <c r="BH81" s="27">
        <f>IF(ISNUMBER(VLOOKUP($B81,Area_GDP_80_09,Seq!AC$1,FALSE)/10000),VLOOKUP($B81,Area_GDP_80_09,Seq!AC$1,FALSE)/10000,".")</f>
        <v>1337039.30411222</v>
      </c>
      <c r="BI81" s="27">
        <f>IF(ISNUMBER(VLOOKUP($B81,Area_GDP_80_09,Seq!AD$1,FALSE)/10000),VLOOKUP($B81,Area_GDP_80_09,Seq!AD$1,FALSE)/10000,".")</f>
        <v>1432612.2300837499</v>
      </c>
      <c r="BJ81" s="27">
        <f>IF(ISNUMBER(VLOOKUP($B81,Area_GDP_80_09,Seq!AE$1,FALSE)/10000),VLOOKUP($B81,Area_GDP_80_09,Seq!AE$1,FALSE)/10000,".")</f>
        <v>1539434.2420129899</v>
      </c>
      <c r="BK81" s="27">
        <f>IF(ISNUMBER(VLOOKUP($B81,Area_GDP_80_09,Seq!AF$1,FALSE)/10000),VLOOKUP($B81,Area_GDP_80_09,Seq!AF$1,FALSE)/10000,".")</f>
        <v>1623861.5464117138</v>
      </c>
      <c r="BL81" s="27"/>
      <c r="BM81" s="27"/>
      <c r="BN81" s="27">
        <f>CNPop!A$48</f>
        <v>5.0000000000000001E-3</v>
      </c>
      <c r="BO81" s="27">
        <f>CNPop!B$48</f>
        <v>6.0000000000000001E-3</v>
      </c>
      <c r="BP81" s="27">
        <f>CNPop!C$48</f>
        <v>6.0000000000000001E-3</v>
      </c>
      <c r="BQ81" s="27">
        <f>CNPop!D$48</f>
        <v>7.0000000000000001E-3</v>
      </c>
      <c r="BR81" s="27">
        <f>CNPop!E$48</f>
        <v>7.0000000000000001E-3</v>
      </c>
      <c r="BS81" s="27">
        <f>CNPop!F$48</f>
        <v>8.0000000000000002E-3</v>
      </c>
      <c r="BT81" s="27">
        <f>CNPop!G$48</f>
        <v>8.9999999999999993E-3</v>
      </c>
      <c r="BU81" s="27">
        <f>CNPop!H$48</f>
        <v>0.01</v>
      </c>
      <c r="BV81" s="27">
        <f>CNPop!I$48</f>
        <v>1.0999999999999999E-2</v>
      </c>
      <c r="BW81" s="27">
        <f>CNPop!J$48</f>
        <v>1.2E-2</v>
      </c>
      <c r="BX81" s="27">
        <f>CNPop!K$48</f>
        <v>1.4E-2</v>
      </c>
      <c r="BY81" s="27">
        <f>CNPop!L$48</f>
        <v>1.6E-2</v>
      </c>
      <c r="BZ81" s="27">
        <f>CNPop!M$48</f>
        <v>1.7000000000000001E-2</v>
      </c>
      <c r="CA81" s="27">
        <f>CNPop!N$48</f>
        <v>1.9E-2</v>
      </c>
      <c r="CB81" s="27">
        <f>CNPop!O$48</f>
        <v>2.1000000000000001E-2</v>
      </c>
      <c r="CC81" s="27">
        <f>CNPop!P$48</f>
        <v>2.3E-2</v>
      </c>
      <c r="CD81" s="27">
        <f>CNPop!Q$48</f>
        <v>2.5999999999999999E-2</v>
      </c>
      <c r="CE81" s="27">
        <f>CNPop!R$48</f>
        <v>2.8000000000000001E-2</v>
      </c>
      <c r="CF81" s="27">
        <f>CNPop!S$48</f>
        <v>0.03</v>
      </c>
      <c r="CG81" s="27">
        <f>CNPop!T$48</f>
        <v>3.3000000000000002E-2</v>
      </c>
      <c r="CH81" s="27">
        <f>CNPop!U$48</f>
        <v>3.5999999999999997E-2</v>
      </c>
      <c r="CI81" s="27">
        <f>CNPop!V$48</f>
        <v>3.9E-2</v>
      </c>
      <c r="CJ81" s="27">
        <f>CNPop!W$48</f>
        <v>4.2000000000000003E-2</v>
      </c>
      <c r="CK81" s="27">
        <f>CNPop!X$48</f>
        <v>4.4999999999999998E-2</v>
      </c>
      <c r="CL81" s="27">
        <f>CNPop!Y$48</f>
        <v>4.9000000000000002E-2</v>
      </c>
      <c r="CM81" s="27">
        <f>CNPop!Z$48</f>
        <v>5.1999999999999998E-2</v>
      </c>
      <c r="CN81" s="27">
        <f>CNPop!AA$48</f>
        <v>5.6000000000000001E-2</v>
      </c>
      <c r="CO81" s="27">
        <f>CNPop!AB$48</f>
        <v>0.06</v>
      </c>
      <c r="CP81" s="27">
        <f>CNPop!AC$48</f>
        <v>6.3E-2</v>
      </c>
      <c r="CQ81" s="27"/>
      <c r="CR81" s="27">
        <f t="shared" si="73"/>
        <v>8.8533516590462796E-2</v>
      </c>
      <c r="CS81" s="27">
        <f t="shared" si="74"/>
        <v>8.8533516590462796E-2</v>
      </c>
      <c r="CT81" s="27">
        <f t="shared" si="75"/>
        <v>8.8533516590462796E-2</v>
      </c>
      <c r="CU81" s="27">
        <f t="shared" si="76"/>
        <v>8.8533516590462796E-2</v>
      </c>
      <c r="CV81" s="27">
        <f t="shared" si="77"/>
        <v>8.8533516590462796E-2</v>
      </c>
      <c r="CW81" s="27">
        <f t="shared" si="78"/>
        <v>8.8533516590462796E-2</v>
      </c>
      <c r="CX81" s="27">
        <f t="shared" si="79"/>
        <v>8.8533516590462796E-2</v>
      </c>
      <c r="CY81" s="27">
        <f t="shared" si="80"/>
        <v>8.8533516590462796E-2</v>
      </c>
      <c r="CZ81" s="27">
        <f t="shared" si="81"/>
        <v>8.8533516590462796E-2</v>
      </c>
      <c r="DA81" s="27">
        <f t="shared" si="82"/>
        <v>8.8533516590462796E-2</v>
      </c>
      <c r="DB81" s="27">
        <f t="shared" si="83"/>
        <v>8.8533516590462796E-2</v>
      </c>
      <c r="DC81" s="27">
        <f t="shared" si="84"/>
        <v>8.8533516590462796E-2</v>
      </c>
      <c r="DD81" s="27">
        <f t="shared" si="85"/>
        <v>8.8955507532667816E-2</v>
      </c>
      <c r="DE81" s="27">
        <f t="shared" si="86"/>
        <v>8.8955507532667816E-2</v>
      </c>
      <c r="DF81" s="27">
        <f t="shared" si="87"/>
        <v>8.8955507532667816E-2</v>
      </c>
      <c r="DG81" s="27">
        <f t="shared" si="88"/>
        <v>8.8955507532667816E-2</v>
      </c>
      <c r="DH81" s="27">
        <f t="shared" si="89"/>
        <v>8.8955507532667816E-2</v>
      </c>
      <c r="DI81" s="27">
        <f t="shared" si="90"/>
        <v>8.8955507532667816E-2</v>
      </c>
      <c r="DJ81" s="27">
        <f t="shared" si="91"/>
        <v>8.8955507532667816E-2</v>
      </c>
      <c r="DK81" s="27">
        <f t="shared" si="92"/>
        <v>8.9552923730547934E-2</v>
      </c>
      <c r="DL81" s="27">
        <f t="shared" si="93"/>
        <v>9.0015408724985438E-2</v>
      </c>
      <c r="DM81" s="27">
        <f t="shared" si="94"/>
        <v>9.0338808682575253E-2</v>
      </c>
      <c r="DN81" s="27">
        <f t="shared" si="95"/>
        <v>9.0526126970464499E-2</v>
      </c>
      <c r="DO81" s="27">
        <f t="shared" si="96"/>
        <v>9.0580852544275531E-2</v>
      </c>
      <c r="DP81" s="27">
        <f t="shared" si="97"/>
        <v>9.0541254509496738E-2</v>
      </c>
      <c r="DQ81" s="27">
        <f t="shared" si="98"/>
        <v>9.0456982745230202E-2</v>
      </c>
      <c r="DR81" s="27">
        <f t="shared" si="99"/>
        <v>9.0358901283420695E-2</v>
      </c>
      <c r="DS81" s="27">
        <f t="shared" si="100"/>
        <v>9.0269021556703521E-2</v>
      </c>
      <c r="DT81" s="27">
        <f t="shared" si="101"/>
        <v>9.0176135570154387E-2</v>
      </c>
      <c r="DU81" s="27" t="e">
        <f>IF(ISNA(VLOOKUP(CONCATENATE($B81,".SP.TER.TOTL.IN"),Area_pop_80_09,Seq!B$1,FALSE)),".",VLOOKUP(CONCATENATE($B81,".SP.TER.TOTL.IN"),Area_pop_80_09,Seq!B$1,FALSE)/VLOOKUP(CONCATENATE($B81,".SP.POP.TOTL"),Area_pop_80_09,Seq!B$1,FALSE))</f>
        <v>#VALUE!</v>
      </c>
      <c r="DV81" s="27" t="e">
        <f>IF(ISNA(VLOOKUP(CONCATENATE($B81,".SP.TER.TOTL.IN"),Area_pop_80_09,Seq!C$1,FALSE)),".",VLOOKUP(CONCATENATE($B81,".SP.TER.TOTL.IN"),Area_pop_80_09,Seq!C$1,FALSE)/VLOOKUP(CONCATENATE($B81,".SP.POP.TOTL"),Area_pop_80_09,Seq!C$1,FALSE))</f>
        <v>#VALUE!</v>
      </c>
      <c r="DW81" s="27" t="e">
        <f>IF(ISNA(VLOOKUP(CONCATENATE($B81,".SP.TER.TOTL.IN"),Area_pop_80_09,Seq!D$1,FALSE)),".",VLOOKUP(CONCATENATE($B81,".SP.TER.TOTL.IN"),Area_pop_80_09,Seq!D$1,FALSE)/VLOOKUP(CONCATENATE($B81,".SP.POP.TOTL"),Area_pop_80_09,Seq!D$1,FALSE))</f>
        <v>#VALUE!</v>
      </c>
      <c r="DX81" s="27" t="e">
        <f>IF(ISNA(VLOOKUP(CONCATENATE($B81,".SP.TER.TOTL.IN"),Area_pop_80_09,Seq!E$1,FALSE)),".",VLOOKUP(CONCATENATE($B81,".SP.TER.TOTL.IN"),Area_pop_80_09,Seq!E$1,FALSE)/VLOOKUP(CONCATENATE($B81,".SP.POP.TOTL"),Area_pop_80_09,Seq!E$1,FALSE))</f>
        <v>#VALUE!</v>
      </c>
      <c r="DY81" s="27" t="e">
        <f>IF(ISNA(VLOOKUP(CONCATENATE($B81,".SP.TER.TOTL.IN"),Area_pop_80_09,Seq!F$1,FALSE)),".",VLOOKUP(CONCATENATE($B81,".SP.TER.TOTL.IN"),Area_pop_80_09,Seq!F$1,FALSE)/VLOOKUP(CONCATENATE($B81,".SP.POP.TOTL"),Area_pop_80_09,Seq!F$1,FALSE))</f>
        <v>#VALUE!</v>
      </c>
      <c r="DZ81" s="27" t="e">
        <f>IF(ISNA(VLOOKUP(CONCATENATE($B81,".SP.TER.TOTL.IN"),Area_pop_80_09,Seq!G$1,FALSE)),".",VLOOKUP(CONCATENATE($B81,".SP.TER.TOTL.IN"),Area_pop_80_09,Seq!G$1,FALSE)/VLOOKUP(CONCATENATE($B81,".SP.POP.TOTL"),Area_pop_80_09,Seq!G$1,FALSE))</f>
        <v>#VALUE!</v>
      </c>
      <c r="EA81" s="27" t="e">
        <f>IF(ISNA(VLOOKUP(CONCATENATE($B81,".SP.TER.TOTL.IN"),Area_pop_80_09,Seq!H$1,FALSE)),".",VLOOKUP(CONCATENATE($B81,".SP.TER.TOTL.IN"),Area_pop_80_09,Seq!H$1,FALSE)/VLOOKUP(CONCATENATE($B81,".SP.POP.TOTL"),Area_pop_80_09,Seq!H$1,FALSE))</f>
        <v>#VALUE!</v>
      </c>
      <c r="EB81" s="27" t="e">
        <f>IF(ISNA(VLOOKUP(CONCATENATE($B81,".SP.TER.TOTL.IN"),Area_pop_80_09,Seq!I$1,FALSE)),".",VLOOKUP(CONCATENATE($B81,".SP.TER.TOTL.IN"),Area_pop_80_09,Seq!I$1,FALSE)/VLOOKUP(CONCATENATE($B81,".SP.POP.TOTL"),Area_pop_80_09,Seq!I$1,FALSE))</f>
        <v>#VALUE!</v>
      </c>
      <c r="EC81" s="27" t="e">
        <f>IF(ISNA(VLOOKUP(CONCATENATE($B81,".SP.TER.TOTL.IN"),Area_pop_80_09,Seq!J$1,FALSE)),".",VLOOKUP(CONCATENATE($B81,".SP.TER.TOTL.IN"),Area_pop_80_09,Seq!J$1,FALSE)/VLOOKUP(CONCATENATE($B81,".SP.POP.TOTL"),Area_pop_80_09,Seq!J$1,FALSE))</f>
        <v>#VALUE!</v>
      </c>
      <c r="ED81" s="27" t="e">
        <f>IF(ISNA(VLOOKUP(CONCATENATE($B81,".SP.TER.TOTL.IN"),Area_pop_80_09,Seq!K$1,FALSE)),".",VLOOKUP(CONCATENATE($B81,".SP.TER.TOTL.IN"),Area_pop_80_09,Seq!K$1,FALSE)/VLOOKUP(CONCATENATE($B81,".SP.POP.TOTL"),Area_pop_80_09,Seq!K$1,FALSE))</f>
        <v>#VALUE!</v>
      </c>
      <c r="EE81" s="27" t="e">
        <f>IF(ISNA(VLOOKUP(CONCATENATE($B81,".SP.TER.TOTL.IN"),Area_pop_80_09,Seq!L$1,FALSE)),".",VLOOKUP(CONCATENATE($B81,".SP.TER.TOTL.IN"),Area_pop_80_09,Seq!L$1,FALSE)/VLOOKUP(CONCATENATE($B81,".SP.POP.TOTL"),Area_pop_80_09,Seq!L$1,FALSE))</f>
        <v>#VALUE!</v>
      </c>
      <c r="EF81" s="27">
        <f>IF(ISNA(VLOOKUP(CONCATENATE($B81,".SP.TER.TOTL.IN"),Area_pop_80_09,Seq!M$1,FALSE)),".",VLOOKUP(CONCATENATE($B81,".SP.TER.TOTL.IN"),Area_pop_80_09,Seq!M$1,FALSE)/VLOOKUP(CONCATENATE($B81,".SP.POP.TOTL"),Area_pop_80_09,Seq!M$1,FALSE))</f>
        <v>8.8533516590462796E-2</v>
      </c>
      <c r="EG81" s="27" t="e">
        <f>IF(ISNA(VLOOKUP(CONCATENATE($B81,".SP.TER.TOTL.IN"),Area_pop_80_09,Seq!N$1,FALSE)),".",VLOOKUP(CONCATENATE($B81,".SP.TER.TOTL.IN"),Area_pop_80_09,Seq!N$1,FALSE)/VLOOKUP(CONCATENATE($B81,".SP.POP.TOTL"),Area_pop_80_09,Seq!N$1,FALSE))</f>
        <v>#VALUE!</v>
      </c>
      <c r="EH81" s="27" t="e">
        <f>IF(ISNA(VLOOKUP(CONCATENATE($B81,".SP.TER.TOTL.IN"),Area_pop_80_09,Seq!O$1,FALSE)),".",VLOOKUP(CONCATENATE($B81,".SP.TER.TOTL.IN"),Area_pop_80_09,Seq!O$1,FALSE)/VLOOKUP(CONCATENATE($B81,".SP.POP.TOTL"),Area_pop_80_09,Seq!O$1,FALSE))</f>
        <v>#VALUE!</v>
      </c>
      <c r="EI81" s="27" t="e">
        <f>IF(ISNA(VLOOKUP(CONCATENATE($B81,".SP.TER.TOTL.IN"),Area_pop_80_09,Seq!P$1,FALSE)),".",VLOOKUP(CONCATENATE($B81,".SP.TER.TOTL.IN"),Area_pop_80_09,Seq!P$1,FALSE)/VLOOKUP(CONCATENATE($B81,".SP.POP.TOTL"),Area_pop_80_09,Seq!P$1,FALSE))</f>
        <v>#VALUE!</v>
      </c>
      <c r="EJ81" s="27" t="e">
        <f>IF(ISNA(VLOOKUP(CONCATENATE($B81,".SP.TER.TOTL.IN"),Area_pop_80_09,Seq!Q$1,FALSE)),".",VLOOKUP(CONCATENATE($B81,".SP.TER.TOTL.IN"),Area_pop_80_09,Seq!Q$1,FALSE)/VLOOKUP(CONCATENATE($B81,".SP.POP.TOTL"),Area_pop_80_09,Seq!Q$1,FALSE))</f>
        <v>#VALUE!</v>
      </c>
      <c r="EK81" s="27" t="e">
        <f>IF(ISNA(VLOOKUP(CONCATENATE($B81,".SP.TER.TOTL.IN"),Area_pop_80_09,Seq!R$1,FALSE)),".",VLOOKUP(CONCATENATE($B81,".SP.TER.TOTL.IN"),Area_pop_80_09,Seq!R$1,FALSE)/VLOOKUP(CONCATENATE($B81,".SP.POP.TOTL"),Area_pop_80_09,Seq!R$1,FALSE))</f>
        <v>#VALUE!</v>
      </c>
      <c r="EL81" s="27" t="e">
        <f>IF(ISNA(VLOOKUP(CONCATENATE($B81,".SP.TER.TOTL.IN"),Area_pop_80_09,Seq!S$1,FALSE)),".",VLOOKUP(CONCATENATE($B81,".SP.TER.TOTL.IN"),Area_pop_80_09,Seq!S$1,FALSE)/VLOOKUP(CONCATENATE($B81,".SP.POP.TOTL"),Area_pop_80_09,Seq!S$1,FALSE))</f>
        <v>#VALUE!</v>
      </c>
      <c r="EM81" s="27">
        <f>IF(ISNA(VLOOKUP(CONCATENATE($B81,".SP.TER.TOTL.IN"),Area_pop_80_09,Seq!T$1,FALSE)),".",VLOOKUP(CONCATENATE($B81,".SP.TER.TOTL.IN"),Area_pop_80_09,Seq!T$1,FALSE)/VLOOKUP(CONCATENATE($B81,".SP.POP.TOTL"),Area_pop_80_09,Seq!T$1,FALSE))</f>
        <v>8.8955507532667816E-2</v>
      </c>
      <c r="EN81" s="27">
        <f>IF(ISNA(VLOOKUP(CONCATENATE($B81,".SP.TER.TOTL.IN"),Area_pop_80_09,Seq!U$1,FALSE)),".",VLOOKUP(CONCATENATE($B81,".SP.TER.TOTL.IN"),Area_pop_80_09,Seq!U$1,FALSE)/VLOOKUP(CONCATENATE($B81,".SP.POP.TOTL"),Area_pop_80_09,Seq!U$1,FALSE))</f>
        <v>8.9552923730547934E-2</v>
      </c>
      <c r="EO81" s="27">
        <f>IF(ISNA(VLOOKUP(CONCATENATE($B81,".SP.TER.TOTL.IN"),Area_pop_80_09,Seq!V$1,FALSE)),".",VLOOKUP(CONCATENATE($B81,".SP.TER.TOTL.IN"),Area_pop_80_09,Seq!V$1,FALSE)/VLOOKUP(CONCATENATE($B81,".SP.POP.TOTL"),Area_pop_80_09,Seq!V$1,FALSE))</f>
        <v>9.0015408724985438E-2</v>
      </c>
      <c r="EP81" s="27">
        <f>IF(ISNA(VLOOKUP(CONCATENATE($B81,".SP.TER.TOTL.IN"),Area_pop_80_09,Seq!W$1,FALSE)),".",VLOOKUP(CONCATENATE($B81,".SP.TER.TOTL.IN"),Area_pop_80_09,Seq!W$1,FALSE)/VLOOKUP(CONCATENATE($B81,".SP.POP.TOTL"),Area_pop_80_09,Seq!W$1,FALSE))</f>
        <v>9.0338808682575253E-2</v>
      </c>
      <c r="EQ81" s="27">
        <f>IF(ISNA(VLOOKUP(CONCATENATE($B81,".SP.TER.TOTL.IN"),Area_pop_80_09,Seq!X$1,FALSE)),".",VLOOKUP(CONCATENATE($B81,".SP.TER.TOTL.IN"),Area_pop_80_09,Seq!X$1,FALSE)/VLOOKUP(CONCATENATE($B81,".SP.POP.TOTL"),Area_pop_80_09,Seq!X$1,FALSE))</f>
        <v>9.0526126970464499E-2</v>
      </c>
      <c r="ER81" s="27">
        <f>IF(ISNA(VLOOKUP(CONCATENATE($B81,".SP.TER.TOTL.IN"),Area_pop_80_09,Seq!Y$1,FALSE)),".",VLOOKUP(CONCATENATE($B81,".SP.TER.TOTL.IN"),Area_pop_80_09,Seq!Y$1,FALSE)/VLOOKUP(CONCATENATE($B81,".SP.POP.TOTL"),Area_pop_80_09,Seq!Y$1,FALSE))</f>
        <v>9.0580852544275531E-2</v>
      </c>
      <c r="ES81" s="27">
        <f>IF(ISNA(VLOOKUP(CONCATENATE($B81,".SP.TER.TOTL.IN"),Area_pop_80_09,Seq!Z$1,FALSE)),".",VLOOKUP(CONCATENATE($B81,".SP.TER.TOTL.IN"),Area_pop_80_09,Seq!Z$1,FALSE)/VLOOKUP(CONCATENATE($B81,".SP.POP.TOTL"),Area_pop_80_09,Seq!Z$1,FALSE))</f>
        <v>9.0541254509496738E-2</v>
      </c>
      <c r="ET81" s="27">
        <f>IF(ISNA(VLOOKUP(CONCATENATE($B81,".SP.TER.TOTL.IN"),Area_pop_80_09,Seq!AA$1,FALSE)),".",VLOOKUP(CONCATENATE($B81,".SP.TER.TOTL.IN"),Area_pop_80_09,Seq!AA$1,FALSE)/VLOOKUP(CONCATENATE($B81,".SP.POP.TOTL"),Area_pop_80_09,Seq!AA$1,FALSE))</f>
        <v>9.0456982745230202E-2</v>
      </c>
      <c r="EU81" s="27">
        <f>IF(ISNA(VLOOKUP(CONCATENATE($B81,".SP.TER.TOTL.IN"),Area_pop_80_09,Seq!AB$1,FALSE)),".",VLOOKUP(CONCATENATE($B81,".SP.TER.TOTL.IN"),Area_pop_80_09,Seq!AB$1,FALSE)/VLOOKUP(CONCATENATE($B81,".SP.POP.TOTL"),Area_pop_80_09,Seq!AB$1,FALSE))</f>
        <v>9.0358901283420695E-2</v>
      </c>
      <c r="EV81" s="27">
        <f>IF(ISNA(VLOOKUP(CONCATENATE($B81,".SP.TER.TOTL.IN"),Area_pop_80_09,Seq!AC$1,FALSE)),".",VLOOKUP(CONCATENATE($B81,".SP.TER.TOTL.IN"),Area_pop_80_09,Seq!AC$1,FALSE)/VLOOKUP(CONCATENATE($B81,".SP.POP.TOTL"),Area_pop_80_09,Seq!AC$1,FALSE))</f>
        <v>9.0269021556703521E-2</v>
      </c>
      <c r="EW81" s="27">
        <f>IF(ISNA(VLOOKUP(CONCATENATE($B81,".SP.TER.TOTL.IN"),Area_pop_80_09,Seq!AD$1,FALSE)),".",VLOOKUP(CONCATENATE($B81,".SP.TER.TOTL.IN"),Area_pop_80_09,Seq!AD$1,FALSE)/VLOOKUP(CONCATENATE($B81,".SP.POP.TOTL"),Area_pop_80_09,Seq!AD$1,FALSE))</f>
        <v>9.0176135570154387E-2</v>
      </c>
      <c r="EX81" s="27"/>
      <c r="EY81" s="27"/>
      <c r="EZ81" s="27">
        <f t="shared" si="102"/>
        <v>4.1261568712327718E-6</v>
      </c>
      <c r="FA81" s="27" t="str">
        <f t="shared" si="103"/>
        <v>.</v>
      </c>
      <c r="FB81" s="27" t="str">
        <f t="shared" si="109"/>
        <v>.</v>
      </c>
      <c r="FC81" s="9">
        <f>IF(VLOOKUP($B81,EM_80!$B$1:$C$201,2,FALSE)&gt;0,VLOOKUP($B81,EM_80!$B$1:$C$201,2,FALSE),".")</f>
        <v>77</v>
      </c>
      <c r="FD81" s="9" t="str">
        <f t="shared" si="104"/>
        <v>.</v>
      </c>
      <c r="FE81" s="9" t="str">
        <f t="shared" si="105"/>
        <v>.</v>
      </c>
      <c r="FF81">
        <f t="shared" si="106"/>
        <v>18661433</v>
      </c>
      <c r="FG81">
        <f t="shared" si="107"/>
        <v>25454631</v>
      </c>
      <c r="FH81">
        <f t="shared" si="108"/>
        <v>34131312</v>
      </c>
      <c r="FJ81" s="9" t="str">
        <f>IF(ISNA(VLOOKUP($B81,Area_EM_90,Seq!C$1,FALSE)),".",VLOOKUP($B81,Area_EM_90,Seq!C$1,FALSE))</f>
        <v>.</v>
      </c>
      <c r="FK81" s="9" t="str">
        <f>IF(ISNA(VLOOKUP($B81,Area_EM_90,Seq!D$1,FALSE)),".",VLOOKUP($B81,Area_EM_90,Seq!D$1,FALSE))</f>
        <v>.</v>
      </c>
      <c r="FL81" s="9" t="str">
        <f>IF(ISNA(VLOOKUP($B81,Area_EM_90,Seq!E$1,FALSE)),".",VLOOKUP($B81,Area_EM_90,Seq!E$1,FALSE))</f>
        <v>.</v>
      </c>
      <c r="FM81" s="9" t="str">
        <f>IF(ISNA(VLOOKUP($B81,Area_EM_90,Seq!F$1,FALSE)),".",VLOOKUP($B81,Area_EM_90,Seq!F$1,FALSE))</f>
        <v>.</v>
      </c>
      <c r="FN81" s="9" t="str">
        <f>IF(ISNA(VLOOKUP($B81,Area_EM_90,Seq!G$1,FALSE)),".",VLOOKUP($B81,Area_EM_90,Seq!G$1,FALSE))</f>
        <v>.</v>
      </c>
      <c r="FO81" s="9" t="str">
        <f>IF(ISNA(VLOOKUP($B81,Area_EM_90,Seq!H$1,FALSE)),".",VLOOKUP($B81,Area_EM_90,Seq!H$1,FALSE))</f>
        <v>.</v>
      </c>
      <c r="FP81" s="9" t="str">
        <f>IF(ISNA(VLOOKUP($B81,Area_EM_90,Seq!I$1,FALSE)),".",VLOOKUP($B81,Area_EM_90,Seq!I$1,FALSE))</f>
        <v>.</v>
      </c>
      <c r="FQ81" s="9" t="str">
        <f>IF(ISNA(VLOOKUP($B81,Area_EM_90,Seq!J$1,FALSE)),".",VLOOKUP($B81,Area_EM_90,Seq!J$1,FALSE))</f>
        <v>.</v>
      </c>
      <c r="FR81" s="9" t="str">
        <f>IF(ISNA(VLOOKUP($B81,Area_EM_00,Seq!C$1,FALSE)),".",VLOOKUP($B81,Area_EM_00,Seq!C$1,FALSE))</f>
        <v>.</v>
      </c>
      <c r="FS81" s="9" t="str">
        <f>IF(ISNA(VLOOKUP($B81,Area_EM_00,Seq!D$1,FALSE)),".",VLOOKUP($B81,Area_EM_00,Seq!D$1,FALSE))</f>
        <v>.</v>
      </c>
      <c r="FT81" s="9" t="str">
        <f>IF(ISNA(VLOOKUP($B81,Area_EM_00,Seq!E$1,FALSE)),".",VLOOKUP($B81,Area_EM_00,Seq!E$1,FALSE))</f>
        <v>.</v>
      </c>
      <c r="FU81" s="9" t="str">
        <f>IF(ISNA(VLOOKUP($B81,Area_EM_00,Seq!F$1,FALSE)),".",VLOOKUP($B81,Area_EM_00,Seq!F$1,FALSE))</f>
        <v>.</v>
      </c>
      <c r="FV81" s="9" t="str">
        <f>IF(ISNA(VLOOKUP($B81,Area_EM_00,Seq!G$1,FALSE)),".",VLOOKUP($B81,Area_EM_00,Seq!G$1,FALSE))</f>
        <v>.</v>
      </c>
      <c r="FW81" s="9" t="str">
        <f>IF(ISNA(VLOOKUP($B81,Area_EM_00,Seq!H$1,FALSE)),".",VLOOKUP($B81,Area_EM_00,Seq!H$1,FALSE))</f>
        <v>.</v>
      </c>
      <c r="FX81" s="9" t="str">
        <f>IF(ISNA(VLOOKUP($B81,Area_EM_00,Seq!I$1,FALSE)),".",VLOOKUP($B81,Area_EM_00,Seq!I$1,FALSE))</f>
        <v>.</v>
      </c>
      <c r="FY81" s="9" t="str">
        <f>IF(ISNA(VLOOKUP($B81,Area_EM_00,Seq!J$1,FALSE)),".",VLOOKUP($B81,Area_EM_00,Seq!J$1,FALSE))</f>
        <v>.</v>
      </c>
      <c r="GA81" s="27"/>
    </row>
    <row r="82" spans="1:183">
      <c r="A82" s="25" t="s">
        <v>2469</v>
      </c>
      <c r="B82" s="26" t="str">
        <f t="shared" si="72"/>
        <v>Togo</v>
      </c>
      <c r="C82" s="27">
        <f>GDP!C$42/10000</f>
        <v>18294194.281532999</v>
      </c>
      <c r="D82" s="27">
        <f>GDP!D$42/10000</f>
        <v>19245492.3841727</v>
      </c>
      <c r="E82" s="27">
        <f>GDP!E$42/10000</f>
        <v>20996832.1911324</v>
      </c>
      <c r="F82" s="27">
        <f>GDP!F$42/10000</f>
        <v>23285486.8999658</v>
      </c>
      <c r="G82" s="27">
        <f>GDP!G$42/10000</f>
        <v>26824880.9087606</v>
      </c>
      <c r="H82" s="27">
        <f>GDP!H$42/10000</f>
        <v>30446239.831443299</v>
      </c>
      <c r="I82" s="27">
        <f>GDP!I$42/10000</f>
        <v>33125508.936610304</v>
      </c>
      <c r="J82" s="27">
        <f>GDP!J$42/10000</f>
        <v>36968067.973257102</v>
      </c>
      <c r="K82" s="27">
        <f>GDP!K$42/10000</f>
        <v>41145459.654235199</v>
      </c>
      <c r="L82" s="27">
        <f>GDP!L$42/10000</f>
        <v>42832423.5000588</v>
      </c>
      <c r="M82" s="27">
        <f>GDP!M$42/10000</f>
        <v>44460055.593061104</v>
      </c>
      <c r="N82" s="27">
        <f>GDP!N$42/10000</f>
        <v>48550380.707622699</v>
      </c>
      <c r="O82" s="27">
        <f>GDP!O$42/10000</f>
        <v>55444534.768105105</v>
      </c>
      <c r="P82" s="27">
        <f>GDP!P$42/10000</f>
        <v>63206769.635639794</v>
      </c>
      <c r="Q82" s="27">
        <f>GDP!Q$42/10000</f>
        <v>71486856.457908601</v>
      </c>
      <c r="R82" s="27">
        <f>GDP!R$42/10000</f>
        <v>79278923.811820701</v>
      </c>
      <c r="S82" s="27">
        <f>GDP!S$42/10000</f>
        <v>87206816.193002701</v>
      </c>
      <c r="T82" s="27">
        <f>GDP!T$42/10000</f>
        <v>95317050.098951995</v>
      </c>
      <c r="U82" s="27">
        <f>GDP!U$42/10000</f>
        <v>102751780.00667</v>
      </c>
      <c r="V82" s="27">
        <f>GDP!V$42/10000</f>
        <v>110560915.287177</v>
      </c>
      <c r="W82" s="27">
        <f>GDP!W$42/10000</f>
        <v>119848032.17129999</v>
      </c>
      <c r="X82" s="27">
        <f>GDP!X$42/10000</f>
        <v>129795418.841518</v>
      </c>
      <c r="Y82" s="27">
        <f>GDP!Y$42/10000</f>
        <v>141606801.95609599</v>
      </c>
      <c r="Z82" s="27">
        <f>GDP!Z$42/10000</f>
        <v>155767482.15170601</v>
      </c>
      <c r="AA82" s="27">
        <f>GDP!AA$42/10000</f>
        <v>171499997.84902799</v>
      </c>
      <c r="AB82" s="27">
        <f>GDP!AB$42/10000</f>
        <v>189335997.62532699</v>
      </c>
      <c r="AC82" s="27">
        <f>GDP!AC$42/10000</f>
        <v>211298973.34986499</v>
      </c>
      <c r="AD82" s="27">
        <f>GDP!AD$42/10000</f>
        <v>238767839.88534701</v>
      </c>
      <c r="AE82" s="27">
        <f>GDP!AE$42/10000</f>
        <v>260256945.47502899</v>
      </c>
      <c r="AF82" s="27">
        <f>GDP!AF$42/10000</f>
        <v>293754553.91439533</v>
      </c>
      <c r="AG82" s="27"/>
      <c r="AH82" s="27">
        <f>IF(ISNUMBER(VLOOKUP($B82,Area_GDP_80_09,Seq!C$1,FALSE)/10000),VLOOKUP($B82,Area_GDP_80_09,Seq!C$1,FALSE)/10000,".")</f>
        <v>96415.368921458692</v>
      </c>
      <c r="AI82" s="27">
        <f>IF(ISNUMBER(VLOOKUP($B82,Area_GDP_80_09,Seq!D$1,FALSE)/10000),VLOOKUP($B82,Area_GDP_80_09,Seq!D$1,FALSE)/10000,".")</f>
        <v>93219.020024954996</v>
      </c>
      <c r="AJ82" s="27">
        <f>IF(ISNUMBER(VLOOKUP($B82,Area_GDP_80_09,Seq!E$1,FALSE)/10000),VLOOKUP($B82,Area_GDP_80_09,Seq!E$1,FALSE)/10000,".")</f>
        <v>89879.539479184896</v>
      </c>
      <c r="AK82" s="27">
        <f>IF(ISNUMBER(VLOOKUP($B82,Area_GDP_80_09,Seq!F$1,FALSE)/10000),VLOOKUP($B82,Area_GDP_80_09,Seq!F$1,FALSE)/10000,".")</f>
        <v>85013.45421793421</v>
      </c>
      <c r="AL82" s="27">
        <f>IF(ISNUMBER(VLOOKUP($B82,Area_GDP_80_09,Seq!G$1,FALSE)/10000),VLOOKUP($B82,Area_GDP_80_09,Seq!G$1,FALSE)/10000,".")</f>
        <v>89736.423462470804</v>
      </c>
      <c r="AM82" s="27">
        <f>IF(ISNUMBER(VLOOKUP($B82,Area_GDP_80_09,Seq!H$1,FALSE)/10000),VLOOKUP($B82,Area_GDP_80_09,Seq!H$1,FALSE)/10000,".")</f>
        <v>94721.777281833987</v>
      </c>
      <c r="AN82" s="27">
        <f>IF(ISNUMBER(VLOOKUP($B82,Area_GDP_80_09,Seq!I$1,FALSE)/10000),VLOOKUP($B82,Area_GDP_80_09,Seq!I$1,FALSE)/10000,".")</f>
        <v>96224.542354989098</v>
      </c>
      <c r="AO82" s="27">
        <f>IF(ISNUMBER(VLOOKUP($B82,Area_GDP_80_09,Seq!J$1,FALSE)/10000),VLOOKUP($B82,Area_GDP_80_09,Seq!J$1,FALSE)/10000,".")</f>
        <v>96715.443579988001</v>
      </c>
      <c r="AP82" s="27">
        <f>IF(ISNUMBER(VLOOKUP($B82,Area_GDP_80_09,Seq!K$1,FALSE)/10000),VLOOKUP($B82,Area_GDP_80_09,Seq!K$1,FALSE)/10000,".")</f>
        <v>103139.64096597</v>
      </c>
      <c r="AQ82" s="27">
        <f>IF(ISNUMBER(VLOOKUP($B82,Area_GDP_80_09,Seq!L$1,FALSE)/10000),VLOOKUP($B82,Area_GDP_80_09,Seq!L$1,FALSE)/10000,".")</f>
        <v>107327.132762497</v>
      </c>
      <c r="AR82" s="27">
        <f>IF(ISNUMBER(VLOOKUP($B82,Area_GDP_80_09,Seq!M$1,FALSE)/10000),VLOOKUP($B82,Area_GDP_80_09,Seq!M$1,FALSE)/10000,".")</f>
        <v>107065.62361060099</v>
      </c>
      <c r="AS82" s="27">
        <f>IF(ISNUMBER(VLOOKUP($B82,Area_GDP_80_09,Seq!N$1,FALSE)/10000),VLOOKUP($B82,Area_GDP_80_09,Seq!N$1,FALSE)/10000,".")</f>
        <v>106316.199051205</v>
      </c>
      <c r="AT82" s="27">
        <f>IF(ISNUMBER(VLOOKUP($B82,Area_GDP_80_09,Seq!O$1,FALSE)/10000),VLOOKUP($B82,Area_GDP_80_09,Seq!O$1,FALSE)/10000,".")</f>
        <v>102084.08413401</v>
      </c>
      <c r="AU82" s="27">
        <f>IF(ISNUMBER(VLOOKUP($B82,Area_GDP_80_09,Seq!P$1,FALSE)/10000),VLOOKUP($B82,Area_GDP_80_09,Seq!P$1,FALSE)/10000,".")</f>
        <v>86673.646909474905</v>
      </c>
      <c r="AV82" s="27">
        <f>IF(ISNUMBER(VLOOKUP($B82,Area_GDP_80_09,Seq!Q$1,FALSE)/10000),VLOOKUP($B82,Area_GDP_80_09,Seq!Q$1,FALSE)/10000,".")</f>
        <v>99659.451816546411</v>
      </c>
      <c r="AW82" s="27">
        <f>IF(ISNUMBER(VLOOKUP($B82,Area_GDP_80_09,Seq!R$1,FALSE)/10000),VLOOKUP($B82,Area_GDP_80_09,Seq!R$1,FALSE)/10000,".")</f>
        <v>107478.56529705801</v>
      </c>
      <c r="AX82" s="27">
        <f>IF(ISNUMBER(VLOOKUP($B82,Area_GDP_80_09,Seq!S$1,FALSE)/10000),VLOOKUP($B82,Area_GDP_80_09,Seq!S$1,FALSE)/10000,".")</f>
        <v>116975.598783469</v>
      </c>
      <c r="AY82" s="27">
        <f>IF(ISNUMBER(VLOOKUP($B82,Area_GDP_80_09,Seq!T$1,FALSE)/10000),VLOOKUP($B82,Area_GDP_80_09,Seq!T$1,FALSE)/10000,".")</f>
        <v>133793.62228620998</v>
      </c>
      <c r="AZ82" s="27">
        <f>IF(ISNUMBER(VLOOKUP($B82,Area_GDP_80_09,Seq!U$1,FALSE)/10000),VLOOKUP($B82,Area_GDP_80_09,Seq!U$1,FALSE)/10000,".")</f>
        <v>130716.534131543</v>
      </c>
      <c r="BA82" s="27">
        <f>IF(ISNUMBER(VLOOKUP($B82,Area_GDP_80_09,Seq!V$1,FALSE)/10000),VLOOKUP($B82,Area_GDP_80_09,Seq!V$1,FALSE)/10000,".")</f>
        <v>133960.59357780198</v>
      </c>
      <c r="BB82" s="27">
        <f>IF(ISNUMBER(VLOOKUP($B82,Area_GDP_80_09,Seq!W$1,FALSE)/10000),VLOOKUP($B82,Area_GDP_80_09,Seq!W$1,FALSE)/10000,".")</f>
        <v>132911.039645943</v>
      </c>
      <c r="BC82" s="27">
        <f>IF(ISNUMBER(VLOOKUP($B82,Area_GDP_80_09,Seq!X$1,FALSE)/10000),VLOOKUP($B82,Area_GDP_80_09,Seq!X$1,FALSE)/10000,".")</f>
        <v>132672.50252971798</v>
      </c>
      <c r="BD82" s="27">
        <f>IF(ISNUMBER(VLOOKUP($B82,Area_GDP_80_09,Seq!Y$1,FALSE)/10000),VLOOKUP($B82,Area_GDP_80_09,Seq!Y$1,FALSE)/10000,".")</f>
        <v>138158.79367268601</v>
      </c>
      <c r="BE82" s="27">
        <f>IF(ISNUMBER(VLOOKUP($B82,Area_GDP_80_09,Seq!Z$1,FALSE)/10000),VLOOKUP($B82,Area_GDP_80_09,Seq!Z$1,FALSE)/10000,".")</f>
        <v>141889.08021079301</v>
      </c>
      <c r="BF82" s="27">
        <f>IF(ISNUMBER(VLOOKUP($B82,Area_GDP_80_09,Seq!AA$1,FALSE)/10000),VLOOKUP($B82,Area_GDP_80_09,Seq!AA$1,FALSE)/10000,".")</f>
        <v>146145.746051444</v>
      </c>
      <c r="BG82" s="27">
        <f>IF(ISNUMBER(VLOOKUP($B82,Area_GDP_80_09,Seq!AB$1,FALSE)/10000),VLOOKUP($B82,Area_GDP_80_09,Seq!AB$1,FALSE)/10000,".")</f>
        <v>147899.49500406202</v>
      </c>
      <c r="BH82" s="27">
        <f>IF(ISNUMBER(VLOOKUP($B82,Area_GDP_80_09,Seq!AC$1,FALSE)/10000),VLOOKUP($B82,Area_GDP_80_09,Seq!AC$1,FALSE)/10000,".")</f>
        <v>153667.57530922</v>
      </c>
      <c r="BI82" s="27">
        <f>IF(ISNUMBER(VLOOKUP($B82,Area_GDP_80_09,Seq!AD$1,FALSE)/10000),VLOOKUP($B82,Area_GDP_80_09,Seq!AD$1,FALSE)/10000,".")</f>
        <v>156587.25924009501</v>
      </c>
      <c r="BJ82" s="27">
        <f>IF(ISNUMBER(VLOOKUP($B82,Area_GDP_80_09,Seq!AE$1,FALSE)/10000),VLOOKUP($B82,Area_GDP_80_09,Seq!AE$1,FALSE)/10000,".")</f>
        <v>158312.03308763899</v>
      </c>
      <c r="BK82" s="27">
        <f>IF(ISNUMBER(VLOOKUP($B82,Area_GDP_80_09,Seq!AF$1,FALSE)/10000),VLOOKUP($B82,Area_GDP_80_09,Seq!AF$1,FALSE)/10000,".")</f>
        <v>163390.97565407743</v>
      </c>
      <c r="BL82" s="27"/>
      <c r="BM82" s="27"/>
      <c r="BN82" s="27">
        <f>CNPop!A$48</f>
        <v>5.0000000000000001E-3</v>
      </c>
      <c r="BO82" s="27">
        <f>CNPop!B$48</f>
        <v>6.0000000000000001E-3</v>
      </c>
      <c r="BP82" s="27">
        <f>CNPop!C$48</f>
        <v>6.0000000000000001E-3</v>
      </c>
      <c r="BQ82" s="27">
        <f>CNPop!D$48</f>
        <v>7.0000000000000001E-3</v>
      </c>
      <c r="BR82" s="27">
        <f>CNPop!E$48</f>
        <v>7.0000000000000001E-3</v>
      </c>
      <c r="BS82" s="27">
        <f>CNPop!F$48</f>
        <v>8.0000000000000002E-3</v>
      </c>
      <c r="BT82" s="27">
        <f>CNPop!G$48</f>
        <v>8.9999999999999993E-3</v>
      </c>
      <c r="BU82" s="27">
        <f>CNPop!H$48</f>
        <v>0.01</v>
      </c>
      <c r="BV82" s="27">
        <f>CNPop!I$48</f>
        <v>1.0999999999999999E-2</v>
      </c>
      <c r="BW82" s="27">
        <f>CNPop!J$48</f>
        <v>1.2E-2</v>
      </c>
      <c r="BX82" s="27">
        <f>CNPop!K$48</f>
        <v>1.4E-2</v>
      </c>
      <c r="BY82" s="27">
        <f>CNPop!L$48</f>
        <v>1.6E-2</v>
      </c>
      <c r="BZ82" s="27">
        <f>CNPop!M$48</f>
        <v>1.7000000000000001E-2</v>
      </c>
      <c r="CA82" s="27">
        <f>CNPop!N$48</f>
        <v>1.9E-2</v>
      </c>
      <c r="CB82" s="27">
        <f>CNPop!O$48</f>
        <v>2.1000000000000001E-2</v>
      </c>
      <c r="CC82" s="27">
        <f>CNPop!P$48</f>
        <v>2.3E-2</v>
      </c>
      <c r="CD82" s="27">
        <f>CNPop!Q$48</f>
        <v>2.5999999999999999E-2</v>
      </c>
      <c r="CE82" s="27">
        <f>CNPop!R$48</f>
        <v>2.8000000000000001E-2</v>
      </c>
      <c r="CF82" s="27">
        <f>CNPop!S$48</f>
        <v>0.03</v>
      </c>
      <c r="CG82" s="27">
        <f>CNPop!T$48</f>
        <v>3.3000000000000002E-2</v>
      </c>
      <c r="CH82" s="27">
        <f>CNPop!U$48</f>
        <v>3.5999999999999997E-2</v>
      </c>
      <c r="CI82" s="27">
        <f>CNPop!V$48</f>
        <v>3.9E-2</v>
      </c>
      <c r="CJ82" s="27">
        <f>CNPop!W$48</f>
        <v>4.2000000000000003E-2</v>
      </c>
      <c r="CK82" s="27">
        <f>CNPop!X$48</f>
        <v>4.4999999999999998E-2</v>
      </c>
      <c r="CL82" s="27">
        <f>CNPop!Y$48</f>
        <v>4.9000000000000002E-2</v>
      </c>
      <c r="CM82" s="27">
        <f>CNPop!Z$48</f>
        <v>5.1999999999999998E-2</v>
      </c>
      <c r="CN82" s="27">
        <f>CNPop!AA$48</f>
        <v>5.6000000000000001E-2</v>
      </c>
      <c r="CO82" s="27">
        <f>CNPop!AB$48</f>
        <v>0.06</v>
      </c>
      <c r="CP82" s="27">
        <f>CNPop!AC$48</f>
        <v>6.3E-2</v>
      </c>
      <c r="CQ82" s="27"/>
      <c r="CR82" s="27">
        <f t="shared" si="73"/>
        <v>8.7918608569119802E-2</v>
      </c>
      <c r="CS82" s="27">
        <f t="shared" si="74"/>
        <v>8.7918608569119802E-2</v>
      </c>
      <c r="CT82" s="27">
        <f t="shared" si="75"/>
        <v>8.7918608569119802E-2</v>
      </c>
      <c r="CU82" s="27">
        <f t="shared" si="76"/>
        <v>8.7918608569119802E-2</v>
      </c>
      <c r="CV82" s="27">
        <f t="shared" si="77"/>
        <v>8.7918608569119802E-2</v>
      </c>
      <c r="CW82" s="27">
        <f t="shared" si="78"/>
        <v>8.7918608569119802E-2</v>
      </c>
      <c r="CX82" s="27">
        <f t="shared" si="79"/>
        <v>8.7918608569119802E-2</v>
      </c>
      <c r="CY82" s="27">
        <f t="shared" si="80"/>
        <v>8.7918608569119802E-2</v>
      </c>
      <c r="CZ82" s="27">
        <f t="shared" si="81"/>
        <v>8.7918608569119802E-2</v>
      </c>
      <c r="DA82" s="27">
        <f t="shared" si="82"/>
        <v>8.7918608569119802E-2</v>
      </c>
      <c r="DB82" s="27">
        <f t="shared" si="83"/>
        <v>8.7918608569119802E-2</v>
      </c>
      <c r="DC82" s="27">
        <f t="shared" si="84"/>
        <v>8.7918608569119802E-2</v>
      </c>
      <c r="DD82" s="27">
        <f t="shared" si="85"/>
        <v>9.2863494637511243E-2</v>
      </c>
      <c r="DE82" s="27">
        <f t="shared" si="86"/>
        <v>9.2863494637511243E-2</v>
      </c>
      <c r="DF82" s="27">
        <f t="shared" si="87"/>
        <v>9.2863494637511243E-2</v>
      </c>
      <c r="DG82" s="27">
        <f t="shared" si="88"/>
        <v>9.2863494637511243E-2</v>
      </c>
      <c r="DH82" s="27">
        <f t="shared" si="89"/>
        <v>9.2863494637511243E-2</v>
      </c>
      <c r="DI82" s="27">
        <f t="shared" si="90"/>
        <v>9.2863494637511243E-2</v>
      </c>
      <c r="DJ82" s="27">
        <f t="shared" si="91"/>
        <v>9.2863494637511243E-2</v>
      </c>
      <c r="DK82" s="27">
        <f t="shared" si="92"/>
        <v>9.3822694626533254E-2</v>
      </c>
      <c r="DL82" s="27">
        <f t="shared" si="93"/>
        <v>9.480596994446483E-2</v>
      </c>
      <c r="DM82" s="27">
        <f t="shared" si="94"/>
        <v>9.5679902766214589E-2</v>
      </c>
      <c r="DN82" s="27">
        <f t="shared" si="95"/>
        <v>9.6361160137154067E-2</v>
      </c>
      <c r="DO82" s="27">
        <f t="shared" si="96"/>
        <v>9.6863362915662027E-2</v>
      </c>
      <c r="DP82" s="27">
        <f t="shared" si="97"/>
        <v>9.717262118682414E-2</v>
      </c>
      <c r="DQ82" s="27">
        <f t="shared" si="98"/>
        <v>9.7333647080813337E-2</v>
      </c>
      <c r="DR82" s="27">
        <f t="shared" si="99"/>
        <v>9.7410714154943803E-2</v>
      </c>
      <c r="DS82" s="27">
        <f t="shared" si="100"/>
        <v>9.7436947414449179E-2</v>
      </c>
      <c r="DT82" s="27">
        <f t="shared" si="101"/>
        <v>9.7399515839720813E-2</v>
      </c>
      <c r="DU82" s="27" t="e">
        <f>IF(ISNA(VLOOKUP(CONCATENATE($B82,".SP.TER.TOTL.IN"),Area_pop_80_09,Seq!B$1,FALSE)),".",VLOOKUP(CONCATENATE($B82,".SP.TER.TOTL.IN"),Area_pop_80_09,Seq!B$1,FALSE)/VLOOKUP(CONCATENATE($B82,".SP.POP.TOTL"),Area_pop_80_09,Seq!B$1,FALSE))</f>
        <v>#VALUE!</v>
      </c>
      <c r="DV82" s="27" t="e">
        <f>IF(ISNA(VLOOKUP(CONCATENATE($B82,".SP.TER.TOTL.IN"),Area_pop_80_09,Seq!C$1,FALSE)),".",VLOOKUP(CONCATENATE($B82,".SP.TER.TOTL.IN"),Area_pop_80_09,Seq!C$1,FALSE)/VLOOKUP(CONCATENATE($B82,".SP.POP.TOTL"),Area_pop_80_09,Seq!C$1,FALSE))</f>
        <v>#VALUE!</v>
      </c>
      <c r="DW82" s="27" t="e">
        <f>IF(ISNA(VLOOKUP(CONCATENATE($B82,".SP.TER.TOTL.IN"),Area_pop_80_09,Seq!D$1,FALSE)),".",VLOOKUP(CONCATENATE($B82,".SP.TER.TOTL.IN"),Area_pop_80_09,Seq!D$1,FALSE)/VLOOKUP(CONCATENATE($B82,".SP.POP.TOTL"),Area_pop_80_09,Seq!D$1,FALSE))</f>
        <v>#VALUE!</v>
      </c>
      <c r="DX82" s="27" t="e">
        <f>IF(ISNA(VLOOKUP(CONCATENATE($B82,".SP.TER.TOTL.IN"),Area_pop_80_09,Seq!E$1,FALSE)),".",VLOOKUP(CONCATENATE($B82,".SP.TER.TOTL.IN"),Area_pop_80_09,Seq!E$1,FALSE)/VLOOKUP(CONCATENATE($B82,".SP.POP.TOTL"),Area_pop_80_09,Seq!E$1,FALSE))</f>
        <v>#VALUE!</v>
      </c>
      <c r="DY82" s="27" t="e">
        <f>IF(ISNA(VLOOKUP(CONCATENATE($B82,".SP.TER.TOTL.IN"),Area_pop_80_09,Seq!F$1,FALSE)),".",VLOOKUP(CONCATENATE($B82,".SP.TER.TOTL.IN"),Area_pop_80_09,Seq!F$1,FALSE)/VLOOKUP(CONCATENATE($B82,".SP.POP.TOTL"),Area_pop_80_09,Seq!F$1,FALSE))</f>
        <v>#VALUE!</v>
      </c>
      <c r="DZ82" s="27" t="e">
        <f>IF(ISNA(VLOOKUP(CONCATENATE($B82,".SP.TER.TOTL.IN"),Area_pop_80_09,Seq!G$1,FALSE)),".",VLOOKUP(CONCATENATE($B82,".SP.TER.TOTL.IN"),Area_pop_80_09,Seq!G$1,FALSE)/VLOOKUP(CONCATENATE($B82,".SP.POP.TOTL"),Area_pop_80_09,Seq!G$1,FALSE))</f>
        <v>#VALUE!</v>
      </c>
      <c r="EA82" s="27" t="e">
        <f>IF(ISNA(VLOOKUP(CONCATENATE($B82,".SP.TER.TOTL.IN"),Area_pop_80_09,Seq!H$1,FALSE)),".",VLOOKUP(CONCATENATE($B82,".SP.TER.TOTL.IN"),Area_pop_80_09,Seq!H$1,FALSE)/VLOOKUP(CONCATENATE($B82,".SP.POP.TOTL"),Area_pop_80_09,Seq!H$1,FALSE))</f>
        <v>#VALUE!</v>
      </c>
      <c r="EB82" s="27" t="e">
        <f>IF(ISNA(VLOOKUP(CONCATENATE($B82,".SP.TER.TOTL.IN"),Area_pop_80_09,Seq!I$1,FALSE)),".",VLOOKUP(CONCATENATE($B82,".SP.TER.TOTL.IN"),Area_pop_80_09,Seq!I$1,FALSE)/VLOOKUP(CONCATENATE($B82,".SP.POP.TOTL"),Area_pop_80_09,Seq!I$1,FALSE))</f>
        <v>#VALUE!</v>
      </c>
      <c r="EC82" s="27" t="e">
        <f>IF(ISNA(VLOOKUP(CONCATENATE($B82,".SP.TER.TOTL.IN"),Area_pop_80_09,Seq!J$1,FALSE)),".",VLOOKUP(CONCATENATE($B82,".SP.TER.TOTL.IN"),Area_pop_80_09,Seq!J$1,FALSE)/VLOOKUP(CONCATENATE($B82,".SP.POP.TOTL"),Area_pop_80_09,Seq!J$1,FALSE))</f>
        <v>#VALUE!</v>
      </c>
      <c r="ED82" s="27" t="e">
        <f>IF(ISNA(VLOOKUP(CONCATENATE($B82,".SP.TER.TOTL.IN"),Area_pop_80_09,Seq!K$1,FALSE)),".",VLOOKUP(CONCATENATE($B82,".SP.TER.TOTL.IN"),Area_pop_80_09,Seq!K$1,FALSE)/VLOOKUP(CONCATENATE($B82,".SP.POP.TOTL"),Area_pop_80_09,Seq!K$1,FALSE))</f>
        <v>#VALUE!</v>
      </c>
      <c r="EE82" s="27" t="e">
        <f>IF(ISNA(VLOOKUP(CONCATENATE($B82,".SP.TER.TOTL.IN"),Area_pop_80_09,Seq!L$1,FALSE)),".",VLOOKUP(CONCATENATE($B82,".SP.TER.TOTL.IN"),Area_pop_80_09,Seq!L$1,FALSE)/VLOOKUP(CONCATENATE($B82,".SP.POP.TOTL"),Area_pop_80_09,Seq!L$1,FALSE))</f>
        <v>#VALUE!</v>
      </c>
      <c r="EF82" s="27">
        <f>IF(ISNA(VLOOKUP(CONCATENATE($B82,".SP.TER.TOTL.IN"),Area_pop_80_09,Seq!M$1,FALSE)),".",VLOOKUP(CONCATENATE($B82,".SP.TER.TOTL.IN"),Area_pop_80_09,Seq!M$1,FALSE)/VLOOKUP(CONCATENATE($B82,".SP.POP.TOTL"),Area_pop_80_09,Seq!M$1,FALSE))</f>
        <v>8.7918608569119802E-2</v>
      </c>
      <c r="EG82" s="27" t="e">
        <f>IF(ISNA(VLOOKUP(CONCATENATE($B82,".SP.TER.TOTL.IN"),Area_pop_80_09,Seq!N$1,FALSE)),".",VLOOKUP(CONCATENATE($B82,".SP.TER.TOTL.IN"),Area_pop_80_09,Seq!N$1,FALSE)/VLOOKUP(CONCATENATE($B82,".SP.POP.TOTL"),Area_pop_80_09,Seq!N$1,FALSE))</f>
        <v>#VALUE!</v>
      </c>
      <c r="EH82" s="27" t="e">
        <f>IF(ISNA(VLOOKUP(CONCATENATE($B82,".SP.TER.TOTL.IN"),Area_pop_80_09,Seq!O$1,FALSE)),".",VLOOKUP(CONCATENATE($B82,".SP.TER.TOTL.IN"),Area_pop_80_09,Seq!O$1,FALSE)/VLOOKUP(CONCATENATE($B82,".SP.POP.TOTL"),Area_pop_80_09,Seq!O$1,FALSE))</f>
        <v>#VALUE!</v>
      </c>
      <c r="EI82" s="27" t="e">
        <f>IF(ISNA(VLOOKUP(CONCATENATE($B82,".SP.TER.TOTL.IN"),Area_pop_80_09,Seq!P$1,FALSE)),".",VLOOKUP(CONCATENATE($B82,".SP.TER.TOTL.IN"),Area_pop_80_09,Seq!P$1,FALSE)/VLOOKUP(CONCATENATE($B82,".SP.POP.TOTL"),Area_pop_80_09,Seq!P$1,FALSE))</f>
        <v>#VALUE!</v>
      </c>
      <c r="EJ82" s="27" t="e">
        <f>IF(ISNA(VLOOKUP(CONCATENATE($B82,".SP.TER.TOTL.IN"),Area_pop_80_09,Seq!Q$1,FALSE)),".",VLOOKUP(CONCATENATE($B82,".SP.TER.TOTL.IN"),Area_pop_80_09,Seq!Q$1,FALSE)/VLOOKUP(CONCATENATE($B82,".SP.POP.TOTL"),Area_pop_80_09,Seq!Q$1,FALSE))</f>
        <v>#VALUE!</v>
      </c>
      <c r="EK82" s="27" t="e">
        <f>IF(ISNA(VLOOKUP(CONCATENATE($B82,".SP.TER.TOTL.IN"),Area_pop_80_09,Seq!R$1,FALSE)),".",VLOOKUP(CONCATENATE($B82,".SP.TER.TOTL.IN"),Area_pop_80_09,Seq!R$1,FALSE)/VLOOKUP(CONCATENATE($B82,".SP.POP.TOTL"),Area_pop_80_09,Seq!R$1,FALSE))</f>
        <v>#VALUE!</v>
      </c>
      <c r="EL82" s="27" t="e">
        <f>IF(ISNA(VLOOKUP(CONCATENATE($B82,".SP.TER.TOTL.IN"),Area_pop_80_09,Seq!S$1,FALSE)),".",VLOOKUP(CONCATENATE($B82,".SP.TER.TOTL.IN"),Area_pop_80_09,Seq!S$1,FALSE)/VLOOKUP(CONCATENATE($B82,".SP.POP.TOTL"),Area_pop_80_09,Seq!S$1,FALSE))</f>
        <v>#VALUE!</v>
      </c>
      <c r="EM82" s="27">
        <f>IF(ISNA(VLOOKUP(CONCATENATE($B82,".SP.TER.TOTL.IN"),Area_pop_80_09,Seq!T$1,FALSE)),".",VLOOKUP(CONCATENATE($B82,".SP.TER.TOTL.IN"),Area_pop_80_09,Seq!T$1,FALSE)/VLOOKUP(CONCATENATE($B82,".SP.POP.TOTL"),Area_pop_80_09,Seq!T$1,FALSE))</f>
        <v>9.2863494637511243E-2</v>
      </c>
      <c r="EN82" s="27">
        <f>IF(ISNA(VLOOKUP(CONCATENATE($B82,".SP.TER.TOTL.IN"),Area_pop_80_09,Seq!U$1,FALSE)),".",VLOOKUP(CONCATENATE($B82,".SP.TER.TOTL.IN"),Area_pop_80_09,Seq!U$1,FALSE)/VLOOKUP(CONCATENATE($B82,".SP.POP.TOTL"),Area_pop_80_09,Seq!U$1,FALSE))</f>
        <v>9.3822694626533254E-2</v>
      </c>
      <c r="EO82" s="27">
        <f>IF(ISNA(VLOOKUP(CONCATENATE($B82,".SP.TER.TOTL.IN"),Area_pop_80_09,Seq!V$1,FALSE)),".",VLOOKUP(CONCATENATE($B82,".SP.TER.TOTL.IN"),Area_pop_80_09,Seq!V$1,FALSE)/VLOOKUP(CONCATENATE($B82,".SP.POP.TOTL"),Area_pop_80_09,Seq!V$1,FALSE))</f>
        <v>9.480596994446483E-2</v>
      </c>
      <c r="EP82" s="27">
        <f>IF(ISNA(VLOOKUP(CONCATENATE($B82,".SP.TER.TOTL.IN"),Area_pop_80_09,Seq!W$1,FALSE)),".",VLOOKUP(CONCATENATE($B82,".SP.TER.TOTL.IN"),Area_pop_80_09,Seq!W$1,FALSE)/VLOOKUP(CONCATENATE($B82,".SP.POP.TOTL"),Area_pop_80_09,Seq!W$1,FALSE))</f>
        <v>9.5679902766214589E-2</v>
      </c>
      <c r="EQ82" s="27">
        <f>IF(ISNA(VLOOKUP(CONCATENATE($B82,".SP.TER.TOTL.IN"),Area_pop_80_09,Seq!X$1,FALSE)),".",VLOOKUP(CONCATENATE($B82,".SP.TER.TOTL.IN"),Area_pop_80_09,Seq!X$1,FALSE)/VLOOKUP(CONCATENATE($B82,".SP.POP.TOTL"),Area_pop_80_09,Seq!X$1,FALSE))</f>
        <v>9.6361160137154067E-2</v>
      </c>
      <c r="ER82" s="27">
        <f>IF(ISNA(VLOOKUP(CONCATENATE($B82,".SP.TER.TOTL.IN"),Area_pop_80_09,Seq!Y$1,FALSE)),".",VLOOKUP(CONCATENATE($B82,".SP.TER.TOTL.IN"),Area_pop_80_09,Seq!Y$1,FALSE)/VLOOKUP(CONCATENATE($B82,".SP.POP.TOTL"),Area_pop_80_09,Seq!Y$1,FALSE))</f>
        <v>9.6863362915662027E-2</v>
      </c>
      <c r="ES82" s="27">
        <f>IF(ISNA(VLOOKUP(CONCATENATE($B82,".SP.TER.TOTL.IN"),Area_pop_80_09,Seq!Z$1,FALSE)),".",VLOOKUP(CONCATENATE($B82,".SP.TER.TOTL.IN"),Area_pop_80_09,Seq!Z$1,FALSE)/VLOOKUP(CONCATENATE($B82,".SP.POP.TOTL"),Area_pop_80_09,Seq!Z$1,FALSE))</f>
        <v>9.717262118682414E-2</v>
      </c>
      <c r="ET82" s="27">
        <f>IF(ISNA(VLOOKUP(CONCATENATE($B82,".SP.TER.TOTL.IN"),Area_pop_80_09,Seq!AA$1,FALSE)),".",VLOOKUP(CONCATENATE($B82,".SP.TER.TOTL.IN"),Area_pop_80_09,Seq!AA$1,FALSE)/VLOOKUP(CONCATENATE($B82,".SP.POP.TOTL"),Area_pop_80_09,Seq!AA$1,FALSE))</f>
        <v>9.7333647080813337E-2</v>
      </c>
      <c r="EU82" s="27">
        <f>IF(ISNA(VLOOKUP(CONCATENATE($B82,".SP.TER.TOTL.IN"),Area_pop_80_09,Seq!AB$1,FALSE)),".",VLOOKUP(CONCATENATE($B82,".SP.TER.TOTL.IN"),Area_pop_80_09,Seq!AB$1,FALSE)/VLOOKUP(CONCATENATE($B82,".SP.POP.TOTL"),Area_pop_80_09,Seq!AB$1,FALSE))</f>
        <v>9.7410714154943803E-2</v>
      </c>
      <c r="EV82" s="27">
        <f>IF(ISNA(VLOOKUP(CONCATENATE($B82,".SP.TER.TOTL.IN"),Area_pop_80_09,Seq!AC$1,FALSE)),".",VLOOKUP(CONCATENATE($B82,".SP.TER.TOTL.IN"),Area_pop_80_09,Seq!AC$1,FALSE)/VLOOKUP(CONCATENATE($B82,".SP.POP.TOTL"),Area_pop_80_09,Seq!AC$1,FALSE))</f>
        <v>9.7436947414449179E-2</v>
      </c>
      <c r="EW82" s="27">
        <f>IF(ISNA(VLOOKUP(CONCATENATE($B82,".SP.TER.TOTL.IN"),Area_pop_80_09,Seq!AD$1,FALSE)),".",VLOOKUP(CONCATENATE($B82,".SP.TER.TOTL.IN"),Area_pop_80_09,Seq!AD$1,FALSE)/VLOOKUP(CONCATENATE($B82,".SP.POP.TOTL"),Area_pop_80_09,Seq!AD$1,FALSE))</f>
        <v>9.7399515839720813E-2</v>
      </c>
      <c r="EX82" s="27"/>
      <c r="EY82" s="27"/>
      <c r="EZ82" s="27" t="str">
        <f t="shared" si="102"/>
        <v>.</v>
      </c>
      <c r="FA82" s="27" t="str">
        <f t="shared" si="103"/>
        <v>.</v>
      </c>
      <c r="FB82" s="27" t="str">
        <f t="shared" si="109"/>
        <v>.</v>
      </c>
      <c r="FC82" s="9" t="str">
        <f>IF(VLOOKUP($B82,EM_80!$B$1:$C$201,2,FALSE)&gt;0,VLOOKUP($B82,EM_80!$B$1:$C$201,2,FALSE),".")</f>
        <v>.</v>
      </c>
      <c r="FD82" s="9" t="str">
        <f t="shared" si="104"/>
        <v>.</v>
      </c>
      <c r="FE82" s="9" t="str">
        <f t="shared" si="105"/>
        <v>.</v>
      </c>
      <c r="FF82">
        <f t="shared" si="106"/>
        <v>2784589</v>
      </c>
      <c r="FG82">
        <f t="shared" si="107"/>
        <v>3925939</v>
      </c>
      <c r="FH82">
        <f t="shared" si="108"/>
        <v>5247486</v>
      </c>
      <c r="FJ82" s="9" t="str">
        <f>IF(ISNA(VLOOKUP($B82,Area_EM_90,Seq!C$1,FALSE)),".",VLOOKUP($B82,Area_EM_90,Seq!C$1,FALSE))</f>
        <v>.</v>
      </c>
      <c r="FK82" s="9" t="str">
        <f>IF(ISNA(VLOOKUP($B82,Area_EM_90,Seq!D$1,FALSE)),".",VLOOKUP($B82,Area_EM_90,Seq!D$1,FALSE))</f>
        <v>.</v>
      </c>
      <c r="FL82" s="9" t="str">
        <f>IF(ISNA(VLOOKUP($B82,Area_EM_90,Seq!E$1,FALSE)),".",VLOOKUP($B82,Area_EM_90,Seq!E$1,FALSE))</f>
        <v>.</v>
      </c>
      <c r="FM82" s="9" t="str">
        <f>IF(ISNA(VLOOKUP($B82,Area_EM_90,Seq!F$1,FALSE)),".",VLOOKUP($B82,Area_EM_90,Seq!F$1,FALSE))</f>
        <v>.</v>
      </c>
      <c r="FN82" s="9" t="str">
        <f>IF(ISNA(VLOOKUP($B82,Area_EM_90,Seq!G$1,FALSE)),".",VLOOKUP($B82,Area_EM_90,Seq!G$1,FALSE))</f>
        <v>.</v>
      </c>
      <c r="FO82" s="9" t="str">
        <f>IF(ISNA(VLOOKUP($B82,Area_EM_90,Seq!H$1,FALSE)),".",VLOOKUP($B82,Area_EM_90,Seq!H$1,FALSE))</f>
        <v>.</v>
      </c>
      <c r="FP82" s="9" t="str">
        <f>IF(ISNA(VLOOKUP($B82,Area_EM_90,Seq!I$1,FALSE)),".",VLOOKUP($B82,Area_EM_90,Seq!I$1,FALSE))</f>
        <v>.</v>
      </c>
      <c r="FQ82" s="9" t="str">
        <f>IF(ISNA(VLOOKUP($B82,Area_EM_90,Seq!J$1,FALSE)),".",VLOOKUP($B82,Area_EM_90,Seq!J$1,FALSE))</f>
        <v>.</v>
      </c>
      <c r="FR82" s="9" t="str">
        <f>IF(ISNA(VLOOKUP($B82,Area_EM_00,Seq!C$1,FALSE)),".",VLOOKUP($B82,Area_EM_00,Seq!C$1,FALSE))</f>
        <v>.</v>
      </c>
      <c r="FS82" s="9" t="str">
        <f>IF(ISNA(VLOOKUP($B82,Area_EM_00,Seq!D$1,FALSE)),".",VLOOKUP($B82,Area_EM_00,Seq!D$1,FALSE))</f>
        <v>.</v>
      </c>
      <c r="FT82" s="9" t="str">
        <f>IF(ISNA(VLOOKUP($B82,Area_EM_00,Seq!E$1,FALSE)),".",VLOOKUP($B82,Area_EM_00,Seq!E$1,FALSE))</f>
        <v>.</v>
      </c>
      <c r="FU82" s="9" t="str">
        <f>IF(ISNA(VLOOKUP($B82,Area_EM_00,Seq!F$1,FALSE)),".",VLOOKUP($B82,Area_EM_00,Seq!F$1,FALSE))</f>
        <v>.</v>
      </c>
      <c r="FV82" s="9" t="str">
        <f>IF(ISNA(VLOOKUP($B82,Area_EM_00,Seq!G$1,FALSE)),".",VLOOKUP($B82,Area_EM_00,Seq!G$1,FALSE))</f>
        <v>.</v>
      </c>
      <c r="FW82" s="9" t="str">
        <f>IF(ISNA(VLOOKUP($B82,Area_EM_00,Seq!H$1,FALSE)),".",VLOOKUP($B82,Area_EM_00,Seq!H$1,FALSE))</f>
        <v>.</v>
      </c>
      <c r="FX82" s="9" t="str">
        <f>IF(ISNA(VLOOKUP($B82,Area_EM_00,Seq!I$1,FALSE)),".",VLOOKUP($B82,Area_EM_00,Seq!I$1,FALSE))</f>
        <v>.</v>
      </c>
      <c r="FY82" s="9" t="str">
        <f>IF(ISNA(VLOOKUP($B82,Area_EM_00,Seq!J$1,FALSE)),".",VLOOKUP($B82,Area_EM_00,Seq!J$1,FALSE))</f>
        <v>.</v>
      </c>
      <c r="GA82" s="27"/>
    </row>
    <row r="83" spans="1:183">
      <c r="A83" s="25" t="s">
        <v>2472</v>
      </c>
      <c r="B83" s="26" t="str">
        <f t="shared" si="72"/>
        <v>Burkina Faso</v>
      </c>
      <c r="C83" s="27">
        <f>GDP!C$42/10000</f>
        <v>18294194.281532999</v>
      </c>
      <c r="D83" s="27">
        <f>GDP!D$42/10000</f>
        <v>19245492.3841727</v>
      </c>
      <c r="E83" s="27">
        <f>GDP!E$42/10000</f>
        <v>20996832.1911324</v>
      </c>
      <c r="F83" s="27">
        <f>GDP!F$42/10000</f>
        <v>23285486.8999658</v>
      </c>
      <c r="G83" s="27">
        <f>GDP!G$42/10000</f>
        <v>26824880.9087606</v>
      </c>
      <c r="H83" s="27">
        <f>GDP!H$42/10000</f>
        <v>30446239.831443299</v>
      </c>
      <c r="I83" s="27">
        <f>GDP!I$42/10000</f>
        <v>33125508.936610304</v>
      </c>
      <c r="J83" s="27">
        <f>GDP!J$42/10000</f>
        <v>36968067.973257102</v>
      </c>
      <c r="K83" s="27">
        <f>GDP!K$42/10000</f>
        <v>41145459.654235199</v>
      </c>
      <c r="L83" s="27">
        <f>GDP!L$42/10000</f>
        <v>42832423.5000588</v>
      </c>
      <c r="M83" s="27">
        <f>GDP!M$42/10000</f>
        <v>44460055.593061104</v>
      </c>
      <c r="N83" s="27">
        <f>GDP!N$42/10000</f>
        <v>48550380.707622699</v>
      </c>
      <c r="O83" s="27">
        <f>GDP!O$42/10000</f>
        <v>55444534.768105105</v>
      </c>
      <c r="P83" s="27">
        <f>GDP!P$42/10000</f>
        <v>63206769.635639794</v>
      </c>
      <c r="Q83" s="27">
        <f>GDP!Q$42/10000</f>
        <v>71486856.457908601</v>
      </c>
      <c r="R83" s="27">
        <f>GDP!R$42/10000</f>
        <v>79278923.811820701</v>
      </c>
      <c r="S83" s="27">
        <f>GDP!S$42/10000</f>
        <v>87206816.193002701</v>
      </c>
      <c r="T83" s="27">
        <f>GDP!T$42/10000</f>
        <v>95317050.098951995</v>
      </c>
      <c r="U83" s="27">
        <f>GDP!U$42/10000</f>
        <v>102751780.00667</v>
      </c>
      <c r="V83" s="27">
        <f>GDP!V$42/10000</f>
        <v>110560915.287177</v>
      </c>
      <c r="W83" s="27">
        <f>GDP!W$42/10000</f>
        <v>119848032.17129999</v>
      </c>
      <c r="X83" s="27">
        <f>GDP!X$42/10000</f>
        <v>129795418.841518</v>
      </c>
      <c r="Y83" s="27">
        <f>GDP!Y$42/10000</f>
        <v>141606801.95609599</v>
      </c>
      <c r="Z83" s="27">
        <f>GDP!Z$42/10000</f>
        <v>155767482.15170601</v>
      </c>
      <c r="AA83" s="27">
        <f>GDP!AA$42/10000</f>
        <v>171499997.84902799</v>
      </c>
      <c r="AB83" s="27">
        <f>GDP!AB$42/10000</f>
        <v>189335997.62532699</v>
      </c>
      <c r="AC83" s="27">
        <f>GDP!AC$42/10000</f>
        <v>211298973.34986499</v>
      </c>
      <c r="AD83" s="27">
        <f>GDP!AD$42/10000</f>
        <v>238767839.88534701</v>
      </c>
      <c r="AE83" s="27">
        <f>GDP!AE$42/10000</f>
        <v>260256945.47502899</v>
      </c>
      <c r="AF83" s="27">
        <f>GDP!AF$42/10000</f>
        <v>293754553.91439533</v>
      </c>
      <c r="AG83" s="27"/>
      <c r="AH83" s="27">
        <f>IF(ISNUMBER(VLOOKUP($B83,Area_GDP_80_09,Seq!C$1,FALSE)/10000),VLOOKUP($B83,Area_GDP_80_09,Seq!C$1,FALSE)/10000,".")</f>
        <v>110063.79518432199</v>
      </c>
      <c r="AI83" s="27">
        <f>IF(ISNUMBER(VLOOKUP($B83,Area_GDP_80_09,Seq!D$1,FALSE)/10000),VLOOKUP($B83,Area_GDP_80_09,Seq!D$1,FALSE)/10000,".")</f>
        <v>114747.34360414</v>
      </c>
      <c r="AJ83" s="27">
        <f>IF(ISNUMBER(VLOOKUP($B83,Area_GDP_80_09,Seq!E$1,FALSE)/10000),VLOOKUP($B83,Area_GDP_80_09,Seq!E$1,FALSE)/10000,".")</f>
        <v>125719.71020899701</v>
      </c>
      <c r="AK83" s="27">
        <f>IF(ISNUMBER(VLOOKUP($B83,Area_GDP_80_09,Seq!F$1,FALSE)/10000),VLOOKUP($B83,Area_GDP_80_09,Seq!F$1,FALSE)/10000,".")</f>
        <v>126154.68121835499</v>
      </c>
      <c r="AL83" s="27">
        <f>IF(ISNUMBER(VLOOKUP($B83,Area_GDP_80_09,Seq!G$1,FALSE)/10000),VLOOKUP($B83,Area_GDP_80_09,Seq!G$1,FALSE)/10000,".")</f>
        <v>123910.77209123001</v>
      </c>
      <c r="AM83" s="27">
        <f>IF(ISNUMBER(VLOOKUP($B83,Area_GDP_80_09,Seq!H$1,FALSE)/10000),VLOOKUP($B83,Area_GDP_80_09,Seq!H$1,FALSE)/10000,".")</f>
        <v>134464.70482197101</v>
      </c>
      <c r="AN83" s="27">
        <f>IF(ISNUMBER(VLOOKUP($B83,Area_GDP_80_09,Seq!I$1,FALSE)/10000),VLOOKUP($B83,Area_GDP_80_09,Seq!I$1,FALSE)/10000,".")</f>
        <v>145161.85982471501</v>
      </c>
      <c r="AO83" s="27">
        <f>IF(ISNUMBER(VLOOKUP($B83,Area_GDP_80_09,Seq!J$1,FALSE)/10000),VLOOKUP($B83,Area_GDP_80_09,Seq!J$1,FALSE)/10000,".")</f>
        <v>144818.788943502</v>
      </c>
      <c r="AP83" s="27">
        <f>IF(ISNUMBER(VLOOKUP($B83,Area_GDP_80_09,Seq!K$1,FALSE)/10000),VLOOKUP($B83,Area_GDP_80_09,Seq!K$1,FALSE)/10000,".")</f>
        <v>153211.89649041</v>
      </c>
      <c r="AQ83" s="27">
        <f>IF(ISNUMBER(VLOOKUP($B83,Area_GDP_80_09,Seq!L$1,FALSE)/10000),VLOOKUP($B83,Area_GDP_80_09,Seq!L$1,FALSE)/10000,".")</f>
        <v>156506.361755922</v>
      </c>
      <c r="AR83" s="27">
        <f>IF(ISNUMBER(VLOOKUP($B83,Area_GDP_80_09,Seq!M$1,FALSE)/10000),VLOOKUP($B83,Area_GDP_80_09,Seq!M$1,FALSE)/10000,".")</f>
        <v>155562.74032785799</v>
      </c>
      <c r="AS83" s="27">
        <f>IF(ISNUMBER(VLOOKUP($B83,Area_GDP_80_09,Seq!N$1,FALSE)/10000),VLOOKUP($B83,Area_GDP_80_09,Seq!N$1,FALSE)/10000,".")</f>
        <v>169672.25670259399</v>
      </c>
      <c r="AT83" s="27">
        <f>IF(ISNUMBER(VLOOKUP($B83,Area_GDP_80_09,Seq!O$1,FALSE)/10000),VLOOKUP($B83,Area_GDP_80_09,Seq!O$1,FALSE)/10000,".")</f>
        <v>170067.102303889</v>
      </c>
      <c r="AU83" s="27">
        <f>IF(ISNUMBER(VLOOKUP($B83,Area_GDP_80_09,Seq!P$1,FALSE)/10000),VLOOKUP($B83,Area_GDP_80_09,Seq!P$1,FALSE)/10000,".")</f>
        <v>175953.77935889398</v>
      </c>
      <c r="AV83" s="27">
        <f>IF(ISNUMBER(VLOOKUP($B83,Area_GDP_80_09,Seq!Q$1,FALSE)/10000),VLOOKUP($B83,Area_GDP_80_09,Seq!Q$1,FALSE)/10000,".")</f>
        <v>178267.58435812901</v>
      </c>
      <c r="AW83" s="27">
        <f>IF(ISNUMBER(VLOOKUP($B83,Area_GDP_80_09,Seq!R$1,FALSE)/10000),VLOOKUP($B83,Area_GDP_80_09,Seq!R$1,FALSE)/10000,".")</f>
        <v>188458.02596840798</v>
      </c>
      <c r="AX83" s="27">
        <f>IF(ISNUMBER(VLOOKUP($B83,Area_GDP_80_09,Seq!S$1,FALSE)/10000),VLOOKUP($B83,Area_GDP_80_09,Seq!S$1,FALSE)/10000,".")</f>
        <v>209216.194832751</v>
      </c>
      <c r="AY83" s="27">
        <f>IF(ISNUMBER(VLOOKUP($B83,Area_GDP_80_09,Seq!T$1,FALSE)/10000),VLOOKUP($B83,Area_GDP_80_09,Seq!T$1,FALSE)/10000,".")</f>
        <v>222432.03609155698</v>
      </c>
      <c r="AZ83" s="27">
        <f>IF(ISNUMBER(VLOOKUP($B83,Area_GDP_80_09,Seq!U$1,FALSE)/10000),VLOOKUP($B83,Area_GDP_80_09,Seq!U$1,FALSE)/10000,".")</f>
        <v>238686.74566733197</v>
      </c>
      <c r="BA83" s="27">
        <f>IF(ISNUMBER(VLOOKUP($B83,Area_GDP_80_09,Seq!V$1,FALSE)/10000),VLOOKUP($B83,Area_GDP_80_09,Seq!V$1,FALSE)/10000,".")</f>
        <v>256359.539481877</v>
      </c>
      <c r="BB83" s="27">
        <f>IF(ISNUMBER(VLOOKUP($B83,Area_GDP_80_09,Seq!W$1,FALSE)/10000),VLOOKUP($B83,Area_GDP_80_09,Seq!W$1,FALSE)/10000,".")</f>
        <v>261094.554869944</v>
      </c>
      <c r="BC83" s="27">
        <f>IF(ISNUMBER(VLOOKUP($B83,Area_GDP_80_09,Seq!X$1,FALSE)/10000),VLOOKUP($B83,Area_GDP_80_09,Seq!X$1,FALSE)/10000,".")</f>
        <v>278453.55043347704</v>
      </c>
      <c r="BD83" s="27">
        <f>IF(ISNUMBER(VLOOKUP($B83,Area_GDP_80_09,Seq!Y$1,FALSE)/10000),VLOOKUP($B83,Area_GDP_80_09,Seq!Y$1,FALSE)/10000,".")</f>
        <v>291539.538521952</v>
      </c>
      <c r="BE83" s="27">
        <f>IF(ISNUMBER(VLOOKUP($B83,Area_GDP_80_09,Seq!Z$1,FALSE)/10000),VLOOKUP($B83,Area_GDP_80_09,Seq!Z$1,FALSE)/10000,".")</f>
        <v>314992.183299475</v>
      </c>
      <c r="BF83" s="27">
        <f>IF(ISNUMBER(VLOOKUP($B83,Area_GDP_80_09,Seq!AA$1,FALSE)/10000),VLOOKUP($B83,Area_GDP_80_09,Seq!AA$1,FALSE)/10000,".")</f>
        <v>329591.16991252196</v>
      </c>
      <c r="BG83" s="27">
        <f>IF(ISNUMBER(VLOOKUP($B83,Area_GDP_80_09,Seq!AB$1,FALSE)/10000),VLOOKUP($B83,Area_GDP_80_09,Seq!AB$1,FALSE)/10000,".")</f>
        <v>350529.732955096</v>
      </c>
      <c r="BH83" s="27">
        <f>IF(ISNUMBER(VLOOKUP($B83,Area_GDP_80_09,Seq!AC$1,FALSE)/10000),VLOOKUP($B83,Area_GDP_80_09,Seq!AC$1,FALSE)/10000,".")</f>
        <v>369825.82192105596</v>
      </c>
      <c r="BI83" s="27">
        <f>IF(ISNUMBER(VLOOKUP($B83,Area_GDP_80_09,Seq!AD$1,FALSE)/10000),VLOOKUP($B83,Area_GDP_80_09,Seq!AD$1,FALSE)/10000,".")</f>
        <v>383129.22601017001</v>
      </c>
      <c r="BJ83" s="27">
        <f>IF(ISNUMBER(VLOOKUP($B83,Area_GDP_80_09,Seq!AE$1,FALSE)/10000),VLOOKUP($B83,Area_GDP_80_09,Seq!AE$1,FALSE)/10000,".")</f>
        <v>400238.25915495702</v>
      </c>
      <c r="BK83" s="27">
        <f>IF(ISNUMBER(VLOOKUP($B83,Area_GDP_80_09,Seq!AF$1,FALSE)/10000),VLOOKUP($B83,Area_GDP_80_09,Seq!AF$1,FALSE)/10000,".")</f>
        <v>416365.56872684328</v>
      </c>
      <c r="BL83" s="27"/>
      <c r="BM83" s="27"/>
      <c r="BN83" s="27">
        <f>CNPop!A$48</f>
        <v>5.0000000000000001E-3</v>
      </c>
      <c r="BO83" s="27">
        <f>CNPop!B$48</f>
        <v>6.0000000000000001E-3</v>
      </c>
      <c r="BP83" s="27">
        <f>CNPop!C$48</f>
        <v>6.0000000000000001E-3</v>
      </c>
      <c r="BQ83" s="27">
        <f>CNPop!D$48</f>
        <v>7.0000000000000001E-3</v>
      </c>
      <c r="BR83" s="27">
        <f>CNPop!E$48</f>
        <v>7.0000000000000001E-3</v>
      </c>
      <c r="BS83" s="27">
        <f>CNPop!F$48</f>
        <v>8.0000000000000002E-3</v>
      </c>
      <c r="BT83" s="27">
        <f>CNPop!G$48</f>
        <v>8.9999999999999993E-3</v>
      </c>
      <c r="BU83" s="27">
        <f>CNPop!H$48</f>
        <v>0.01</v>
      </c>
      <c r="BV83" s="27">
        <f>CNPop!I$48</f>
        <v>1.0999999999999999E-2</v>
      </c>
      <c r="BW83" s="27">
        <f>CNPop!J$48</f>
        <v>1.2E-2</v>
      </c>
      <c r="BX83" s="27">
        <f>CNPop!K$48</f>
        <v>1.4E-2</v>
      </c>
      <c r="BY83" s="27">
        <f>CNPop!L$48</f>
        <v>1.6E-2</v>
      </c>
      <c r="BZ83" s="27">
        <f>CNPop!M$48</f>
        <v>1.7000000000000001E-2</v>
      </c>
      <c r="CA83" s="27">
        <f>CNPop!N$48</f>
        <v>1.9E-2</v>
      </c>
      <c r="CB83" s="27">
        <f>CNPop!O$48</f>
        <v>2.1000000000000001E-2</v>
      </c>
      <c r="CC83" s="27">
        <f>CNPop!P$48</f>
        <v>2.3E-2</v>
      </c>
      <c r="CD83" s="27">
        <f>CNPop!Q$48</f>
        <v>2.5999999999999999E-2</v>
      </c>
      <c r="CE83" s="27">
        <f>CNPop!R$48</f>
        <v>2.8000000000000001E-2</v>
      </c>
      <c r="CF83" s="27">
        <f>CNPop!S$48</f>
        <v>0.03</v>
      </c>
      <c r="CG83" s="27">
        <f>CNPop!T$48</f>
        <v>3.3000000000000002E-2</v>
      </c>
      <c r="CH83" s="27">
        <f>CNPop!U$48</f>
        <v>3.5999999999999997E-2</v>
      </c>
      <c r="CI83" s="27">
        <f>CNPop!V$48</f>
        <v>3.9E-2</v>
      </c>
      <c r="CJ83" s="27">
        <f>CNPop!W$48</f>
        <v>4.2000000000000003E-2</v>
      </c>
      <c r="CK83" s="27">
        <f>CNPop!X$48</f>
        <v>4.4999999999999998E-2</v>
      </c>
      <c r="CL83" s="27">
        <f>CNPop!Y$48</f>
        <v>4.9000000000000002E-2</v>
      </c>
      <c r="CM83" s="27">
        <f>CNPop!Z$48</f>
        <v>5.1999999999999998E-2</v>
      </c>
      <c r="CN83" s="27">
        <f>CNPop!AA$48</f>
        <v>5.6000000000000001E-2</v>
      </c>
      <c r="CO83" s="27">
        <f>CNPop!AB$48</f>
        <v>0.06</v>
      </c>
      <c r="CP83" s="27">
        <f>CNPop!AC$48</f>
        <v>6.3E-2</v>
      </c>
      <c r="CQ83" s="27"/>
      <c r="CR83" s="27">
        <f t="shared" si="73"/>
        <v>8.8697043689387356E-2</v>
      </c>
      <c r="CS83" s="27">
        <f t="shared" si="74"/>
        <v>8.8697043689387356E-2</v>
      </c>
      <c r="CT83" s="27">
        <f t="shared" si="75"/>
        <v>8.8697043689387356E-2</v>
      </c>
      <c r="CU83" s="27">
        <f t="shared" si="76"/>
        <v>8.8697043689387356E-2</v>
      </c>
      <c r="CV83" s="27">
        <f t="shared" si="77"/>
        <v>8.8697043689387356E-2</v>
      </c>
      <c r="CW83" s="27">
        <f t="shared" si="78"/>
        <v>8.8697043689387356E-2</v>
      </c>
      <c r="CX83" s="27">
        <f t="shared" si="79"/>
        <v>8.8697043689387356E-2</v>
      </c>
      <c r="CY83" s="27">
        <f t="shared" si="80"/>
        <v>8.8697043689387356E-2</v>
      </c>
      <c r="CZ83" s="27">
        <f t="shared" si="81"/>
        <v>8.8697043689387356E-2</v>
      </c>
      <c r="DA83" s="27">
        <f t="shared" si="82"/>
        <v>8.8697043689387356E-2</v>
      </c>
      <c r="DB83" s="27">
        <f t="shared" si="83"/>
        <v>8.8697043689387356E-2</v>
      </c>
      <c r="DC83" s="27">
        <f t="shared" si="84"/>
        <v>8.8697043689387356E-2</v>
      </c>
      <c r="DD83" s="27">
        <f t="shared" si="85"/>
        <v>8.9298663223203192E-2</v>
      </c>
      <c r="DE83" s="27">
        <f t="shared" si="86"/>
        <v>8.9298663223203192E-2</v>
      </c>
      <c r="DF83" s="27">
        <f t="shared" si="87"/>
        <v>8.9298663223203192E-2</v>
      </c>
      <c r="DG83" s="27">
        <f t="shared" si="88"/>
        <v>8.9298663223203192E-2</v>
      </c>
      <c r="DH83" s="27">
        <f t="shared" si="89"/>
        <v>8.9298663223203192E-2</v>
      </c>
      <c r="DI83" s="27">
        <f t="shared" si="90"/>
        <v>8.9298663223203192E-2</v>
      </c>
      <c r="DJ83" s="27">
        <f t="shared" si="91"/>
        <v>8.9298663223203192E-2</v>
      </c>
      <c r="DK83" s="27">
        <f t="shared" si="92"/>
        <v>8.9351778222164405E-2</v>
      </c>
      <c r="DL83" s="27">
        <f t="shared" si="93"/>
        <v>8.9463526306391108E-2</v>
      </c>
      <c r="DM83" s="27">
        <f t="shared" si="94"/>
        <v>8.9673479685262306E-2</v>
      </c>
      <c r="DN83" s="27">
        <f t="shared" si="95"/>
        <v>9.0024745404686135E-2</v>
      </c>
      <c r="DO83" s="27">
        <f t="shared" si="96"/>
        <v>9.0462490255542094E-2</v>
      </c>
      <c r="DP83" s="27">
        <f t="shared" si="97"/>
        <v>9.0844607251258799E-2</v>
      </c>
      <c r="DQ83" s="27">
        <f t="shared" si="98"/>
        <v>9.0996103783306276E-2</v>
      </c>
      <c r="DR83" s="27">
        <f t="shared" si="99"/>
        <v>9.081279793056822E-2</v>
      </c>
      <c r="DS83" s="27">
        <f t="shared" si="100"/>
        <v>9.0284547008124341E-2</v>
      </c>
      <c r="DT83" s="27">
        <f t="shared" si="101"/>
        <v>8.9517683080690386E-2</v>
      </c>
      <c r="DU83" s="27" t="e">
        <f>IF(ISNA(VLOOKUP(CONCATENATE($B83,".SP.TER.TOTL.IN"),Area_pop_80_09,Seq!B$1,FALSE)),".",VLOOKUP(CONCATENATE($B83,".SP.TER.TOTL.IN"),Area_pop_80_09,Seq!B$1,FALSE)/VLOOKUP(CONCATENATE($B83,".SP.POP.TOTL"),Area_pop_80_09,Seq!B$1,FALSE))</f>
        <v>#VALUE!</v>
      </c>
      <c r="DV83" s="27" t="e">
        <f>IF(ISNA(VLOOKUP(CONCATENATE($B83,".SP.TER.TOTL.IN"),Area_pop_80_09,Seq!C$1,FALSE)),".",VLOOKUP(CONCATENATE($B83,".SP.TER.TOTL.IN"),Area_pop_80_09,Seq!C$1,FALSE)/VLOOKUP(CONCATENATE($B83,".SP.POP.TOTL"),Area_pop_80_09,Seq!C$1,FALSE))</f>
        <v>#VALUE!</v>
      </c>
      <c r="DW83" s="27" t="e">
        <f>IF(ISNA(VLOOKUP(CONCATENATE($B83,".SP.TER.TOTL.IN"),Area_pop_80_09,Seq!D$1,FALSE)),".",VLOOKUP(CONCATENATE($B83,".SP.TER.TOTL.IN"),Area_pop_80_09,Seq!D$1,FALSE)/VLOOKUP(CONCATENATE($B83,".SP.POP.TOTL"),Area_pop_80_09,Seq!D$1,FALSE))</f>
        <v>#VALUE!</v>
      </c>
      <c r="DX83" s="27" t="e">
        <f>IF(ISNA(VLOOKUP(CONCATENATE($B83,".SP.TER.TOTL.IN"),Area_pop_80_09,Seq!E$1,FALSE)),".",VLOOKUP(CONCATENATE($B83,".SP.TER.TOTL.IN"),Area_pop_80_09,Seq!E$1,FALSE)/VLOOKUP(CONCATENATE($B83,".SP.POP.TOTL"),Area_pop_80_09,Seq!E$1,FALSE))</f>
        <v>#VALUE!</v>
      </c>
      <c r="DY83" s="27" t="e">
        <f>IF(ISNA(VLOOKUP(CONCATENATE($B83,".SP.TER.TOTL.IN"),Area_pop_80_09,Seq!F$1,FALSE)),".",VLOOKUP(CONCATENATE($B83,".SP.TER.TOTL.IN"),Area_pop_80_09,Seq!F$1,FALSE)/VLOOKUP(CONCATENATE($B83,".SP.POP.TOTL"),Area_pop_80_09,Seq!F$1,FALSE))</f>
        <v>#VALUE!</v>
      </c>
      <c r="DZ83" s="27" t="e">
        <f>IF(ISNA(VLOOKUP(CONCATENATE($B83,".SP.TER.TOTL.IN"),Area_pop_80_09,Seq!G$1,FALSE)),".",VLOOKUP(CONCATENATE($B83,".SP.TER.TOTL.IN"),Area_pop_80_09,Seq!G$1,FALSE)/VLOOKUP(CONCATENATE($B83,".SP.POP.TOTL"),Area_pop_80_09,Seq!G$1,FALSE))</f>
        <v>#VALUE!</v>
      </c>
      <c r="EA83" s="27" t="e">
        <f>IF(ISNA(VLOOKUP(CONCATENATE($B83,".SP.TER.TOTL.IN"),Area_pop_80_09,Seq!H$1,FALSE)),".",VLOOKUP(CONCATENATE($B83,".SP.TER.TOTL.IN"),Area_pop_80_09,Seq!H$1,FALSE)/VLOOKUP(CONCATENATE($B83,".SP.POP.TOTL"),Area_pop_80_09,Seq!H$1,FALSE))</f>
        <v>#VALUE!</v>
      </c>
      <c r="EB83" s="27" t="e">
        <f>IF(ISNA(VLOOKUP(CONCATENATE($B83,".SP.TER.TOTL.IN"),Area_pop_80_09,Seq!I$1,FALSE)),".",VLOOKUP(CONCATENATE($B83,".SP.TER.TOTL.IN"),Area_pop_80_09,Seq!I$1,FALSE)/VLOOKUP(CONCATENATE($B83,".SP.POP.TOTL"),Area_pop_80_09,Seq!I$1,FALSE))</f>
        <v>#VALUE!</v>
      </c>
      <c r="EC83" s="27" t="e">
        <f>IF(ISNA(VLOOKUP(CONCATENATE($B83,".SP.TER.TOTL.IN"),Area_pop_80_09,Seq!J$1,FALSE)),".",VLOOKUP(CONCATENATE($B83,".SP.TER.TOTL.IN"),Area_pop_80_09,Seq!J$1,FALSE)/VLOOKUP(CONCATENATE($B83,".SP.POP.TOTL"),Area_pop_80_09,Seq!J$1,FALSE))</f>
        <v>#VALUE!</v>
      </c>
      <c r="ED83" s="27" t="e">
        <f>IF(ISNA(VLOOKUP(CONCATENATE($B83,".SP.TER.TOTL.IN"),Area_pop_80_09,Seq!K$1,FALSE)),".",VLOOKUP(CONCATENATE($B83,".SP.TER.TOTL.IN"),Area_pop_80_09,Seq!K$1,FALSE)/VLOOKUP(CONCATENATE($B83,".SP.POP.TOTL"),Area_pop_80_09,Seq!K$1,FALSE))</f>
        <v>#VALUE!</v>
      </c>
      <c r="EE83" s="27" t="e">
        <f>IF(ISNA(VLOOKUP(CONCATENATE($B83,".SP.TER.TOTL.IN"),Area_pop_80_09,Seq!L$1,FALSE)),".",VLOOKUP(CONCATENATE($B83,".SP.TER.TOTL.IN"),Area_pop_80_09,Seq!L$1,FALSE)/VLOOKUP(CONCATENATE($B83,".SP.POP.TOTL"),Area_pop_80_09,Seq!L$1,FALSE))</f>
        <v>#VALUE!</v>
      </c>
      <c r="EF83" s="27">
        <f>IF(ISNA(VLOOKUP(CONCATENATE($B83,".SP.TER.TOTL.IN"),Area_pop_80_09,Seq!M$1,FALSE)),".",VLOOKUP(CONCATENATE($B83,".SP.TER.TOTL.IN"),Area_pop_80_09,Seq!M$1,FALSE)/VLOOKUP(CONCATENATE($B83,".SP.POP.TOTL"),Area_pop_80_09,Seq!M$1,FALSE))</f>
        <v>8.8697043689387356E-2</v>
      </c>
      <c r="EG83" s="27" t="e">
        <f>IF(ISNA(VLOOKUP(CONCATENATE($B83,".SP.TER.TOTL.IN"),Area_pop_80_09,Seq!N$1,FALSE)),".",VLOOKUP(CONCATENATE($B83,".SP.TER.TOTL.IN"),Area_pop_80_09,Seq!N$1,FALSE)/VLOOKUP(CONCATENATE($B83,".SP.POP.TOTL"),Area_pop_80_09,Seq!N$1,FALSE))</f>
        <v>#VALUE!</v>
      </c>
      <c r="EH83" s="27" t="e">
        <f>IF(ISNA(VLOOKUP(CONCATENATE($B83,".SP.TER.TOTL.IN"),Area_pop_80_09,Seq!O$1,FALSE)),".",VLOOKUP(CONCATENATE($B83,".SP.TER.TOTL.IN"),Area_pop_80_09,Seq!O$1,FALSE)/VLOOKUP(CONCATENATE($B83,".SP.POP.TOTL"),Area_pop_80_09,Seq!O$1,FALSE))</f>
        <v>#VALUE!</v>
      </c>
      <c r="EI83" s="27" t="e">
        <f>IF(ISNA(VLOOKUP(CONCATENATE($B83,".SP.TER.TOTL.IN"),Area_pop_80_09,Seq!P$1,FALSE)),".",VLOOKUP(CONCATENATE($B83,".SP.TER.TOTL.IN"),Area_pop_80_09,Seq!P$1,FALSE)/VLOOKUP(CONCATENATE($B83,".SP.POP.TOTL"),Area_pop_80_09,Seq!P$1,FALSE))</f>
        <v>#VALUE!</v>
      </c>
      <c r="EJ83" s="27" t="e">
        <f>IF(ISNA(VLOOKUP(CONCATENATE($B83,".SP.TER.TOTL.IN"),Area_pop_80_09,Seq!Q$1,FALSE)),".",VLOOKUP(CONCATENATE($B83,".SP.TER.TOTL.IN"),Area_pop_80_09,Seq!Q$1,FALSE)/VLOOKUP(CONCATENATE($B83,".SP.POP.TOTL"),Area_pop_80_09,Seq!Q$1,FALSE))</f>
        <v>#VALUE!</v>
      </c>
      <c r="EK83" s="27" t="e">
        <f>IF(ISNA(VLOOKUP(CONCATENATE($B83,".SP.TER.TOTL.IN"),Area_pop_80_09,Seq!R$1,FALSE)),".",VLOOKUP(CONCATENATE($B83,".SP.TER.TOTL.IN"),Area_pop_80_09,Seq!R$1,FALSE)/VLOOKUP(CONCATENATE($B83,".SP.POP.TOTL"),Area_pop_80_09,Seq!R$1,FALSE))</f>
        <v>#VALUE!</v>
      </c>
      <c r="EL83" s="27" t="e">
        <f>IF(ISNA(VLOOKUP(CONCATENATE($B83,".SP.TER.TOTL.IN"),Area_pop_80_09,Seq!S$1,FALSE)),".",VLOOKUP(CONCATENATE($B83,".SP.TER.TOTL.IN"),Area_pop_80_09,Seq!S$1,FALSE)/VLOOKUP(CONCATENATE($B83,".SP.POP.TOTL"),Area_pop_80_09,Seq!S$1,FALSE))</f>
        <v>#VALUE!</v>
      </c>
      <c r="EM83" s="27">
        <f>IF(ISNA(VLOOKUP(CONCATENATE($B83,".SP.TER.TOTL.IN"),Area_pop_80_09,Seq!T$1,FALSE)),".",VLOOKUP(CONCATENATE($B83,".SP.TER.TOTL.IN"),Area_pop_80_09,Seq!T$1,FALSE)/VLOOKUP(CONCATENATE($B83,".SP.POP.TOTL"),Area_pop_80_09,Seq!T$1,FALSE))</f>
        <v>8.9298663223203192E-2</v>
      </c>
      <c r="EN83" s="27">
        <f>IF(ISNA(VLOOKUP(CONCATENATE($B83,".SP.TER.TOTL.IN"),Area_pop_80_09,Seq!U$1,FALSE)),".",VLOOKUP(CONCATENATE($B83,".SP.TER.TOTL.IN"),Area_pop_80_09,Seq!U$1,FALSE)/VLOOKUP(CONCATENATE($B83,".SP.POP.TOTL"),Area_pop_80_09,Seq!U$1,FALSE))</f>
        <v>8.9351778222164405E-2</v>
      </c>
      <c r="EO83" s="27">
        <f>IF(ISNA(VLOOKUP(CONCATENATE($B83,".SP.TER.TOTL.IN"),Area_pop_80_09,Seq!V$1,FALSE)),".",VLOOKUP(CONCATENATE($B83,".SP.TER.TOTL.IN"),Area_pop_80_09,Seq!V$1,FALSE)/VLOOKUP(CONCATENATE($B83,".SP.POP.TOTL"),Area_pop_80_09,Seq!V$1,FALSE))</f>
        <v>8.9463526306391108E-2</v>
      </c>
      <c r="EP83" s="27">
        <f>IF(ISNA(VLOOKUP(CONCATENATE($B83,".SP.TER.TOTL.IN"),Area_pop_80_09,Seq!W$1,FALSE)),".",VLOOKUP(CONCATENATE($B83,".SP.TER.TOTL.IN"),Area_pop_80_09,Seq!W$1,FALSE)/VLOOKUP(CONCATENATE($B83,".SP.POP.TOTL"),Area_pop_80_09,Seq!W$1,FALSE))</f>
        <v>8.9673479685262306E-2</v>
      </c>
      <c r="EQ83" s="27">
        <f>IF(ISNA(VLOOKUP(CONCATENATE($B83,".SP.TER.TOTL.IN"),Area_pop_80_09,Seq!X$1,FALSE)),".",VLOOKUP(CONCATENATE($B83,".SP.TER.TOTL.IN"),Area_pop_80_09,Seq!X$1,FALSE)/VLOOKUP(CONCATENATE($B83,".SP.POP.TOTL"),Area_pop_80_09,Seq!X$1,FALSE))</f>
        <v>9.0024745404686135E-2</v>
      </c>
      <c r="ER83" s="27">
        <f>IF(ISNA(VLOOKUP(CONCATENATE($B83,".SP.TER.TOTL.IN"),Area_pop_80_09,Seq!Y$1,FALSE)),".",VLOOKUP(CONCATENATE($B83,".SP.TER.TOTL.IN"),Area_pop_80_09,Seq!Y$1,FALSE)/VLOOKUP(CONCATENATE($B83,".SP.POP.TOTL"),Area_pop_80_09,Seq!Y$1,FALSE))</f>
        <v>9.0462490255542094E-2</v>
      </c>
      <c r="ES83" s="27">
        <f>IF(ISNA(VLOOKUP(CONCATENATE($B83,".SP.TER.TOTL.IN"),Area_pop_80_09,Seq!Z$1,FALSE)),".",VLOOKUP(CONCATENATE($B83,".SP.TER.TOTL.IN"),Area_pop_80_09,Seq!Z$1,FALSE)/VLOOKUP(CONCATENATE($B83,".SP.POP.TOTL"),Area_pop_80_09,Seq!Z$1,FALSE))</f>
        <v>9.0844607251258799E-2</v>
      </c>
      <c r="ET83" s="27">
        <f>IF(ISNA(VLOOKUP(CONCATENATE($B83,".SP.TER.TOTL.IN"),Area_pop_80_09,Seq!AA$1,FALSE)),".",VLOOKUP(CONCATENATE($B83,".SP.TER.TOTL.IN"),Area_pop_80_09,Seq!AA$1,FALSE)/VLOOKUP(CONCATENATE($B83,".SP.POP.TOTL"),Area_pop_80_09,Seq!AA$1,FALSE))</f>
        <v>9.0996103783306276E-2</v>
      </c>
      <c r="EU83" s="27">
        <f>IF(ISNA(VLOOKUP(CONCATENATE($B83,".SP.TER.TOTL.IN"),Area_pop_80_09,Seq!AB$1,FALSE)),".",VLOOKUP(CONCATENATE($B83,".SP.TER.TOTL.IN"),Area_pop_80_09,Seq!AB$1,FALSE)/VLOOKUP(CONCATENATE($B83,".SP.POP.TOTL"),Area_pop_80_09,Seq!AB$1,FALSE))</f>
        <v>9.081279793056822E-2</v>
      </c>
      <c r="EV83" s="27">
        <f>IF(ISNA(VLOOKUP(CONCATENATE($B83,".SP.TER.TOTL.IN"),Area_pop_80_09,Seq!AC$1,FALSE)),".",VLOOKUP(CONCATENATE($B83,".SP.TER.TOTL.IN"),Area_pop_80_09,Seq!AC$1,FALSE)/VLOOKUP(CONCATENATE($B83,".SP.POP.TOTL"),Area_pop_80_09,Seq!AC$1,FALSE))</f>
        <v>9.0284547008124341E-2</v>
      </c>
      <c r="EW83" s="27">
        <f>IF(ISNA(VLOOKUP(CONCATENATE($B83,".SP.TER.TOTL.IN"),Area_pop_80_09,Seq!AD$1,FALSE)),".",VLOOKUP(CONCATENATE($B83,".SP.TER.TOTL.IN"),Area_pop_80_09,Seq!AD$1,FALSE)/VLOOKUP(CONCATENATE($B83,".SP.POP.TOTL"),Area_pop_80_09,Seq!AD$1,FALSE))</f>
        <v>8.9517683080690386E-2</v>
      </c>
      <c r="EX83" s="27"/>
      <c r="EY83" s="27"/>
      <c r="EZ83" s="27" t="str">
        <f t="shared" si="102"/>
        <v>.</v>
      </c>
      <c r="FA83" s="27" t="str">
        <f t="shared" si="103"/>
        <v>.</v>
      </c>
      <c r="FB83" s="27" t="str">
        <f t="shared" si="109"/>
        <v>.</v>
      </c>
      <c r="FC83" s="9" t="str">
        <f>IF(VLOOKUP($B83,EM_80!$B$1:$C$201,2,FALSE)&gt;0,VLOOKUP($B83,EM_80!$B$1:$C$201,2,FALSE),".")</f>
        <v>.</v>
      </c>
      <c r="FD83" s="9" t="str">
        <f t="shared" si="104"/>
        <v>.</v>
      </c>
      <c r="FE83" s="9" t="str">
        <f t="shared" si="105"/>
        <v>.</v>
      </c>
      <c r="FF83">
        <f t="shared" si="106"/>
        <v>6862361</v>
      </c>
      <c r="FG83">
        <f t="shared" si="107"/>
        <v>8813964</v>
      </c>
      <c r="FH83">
        <f t="shared" si="108"/>
        <v>11676155</v>
      </c>
      <c r="FJ83" s="9" t="str">
        <f>IF(ISNA(VLOOKUP($B83,Area_EM_90,Seq!C$1,FALSE)),".",VLOOKUP($B83,Area_EM_90,Seq!C$1,FALSE))</f>
        <v>.</v>
      </c>
      <c r="FK83" s="9" t="str">
        <f>IF(ISNA(VLOOKUP($B83,Area_EM_90,Seq!D$1,FALSE)),".",VLOOKUP($B83,Area_EM_90,Seq!D$1,FALSE))</f>
        <v>.</v>
      </c>
      <c r="FL83" s="9" t="str">
        <f>IF(ISNA(VLOOKUP($B83,Area_EM_90,Seq!E$1,FALSE)),".",VLOOKUP($B83,Area_EM_90,Seq!E$1,FALSE))</f>
        <v>.</v>
      </c>
      <c r="FM83" s="9" t="str">
        <f>IF(ISNA(VLOOKUP($B83,Area_EM_90,Seq!F$1,FALSE)),".",VLOOKUP($B83,Area_EM_90,Seq!F$1,FALSE))</f>
        <v>.</v>
      </c>
      <c r="FN83" s="9" t="str">
        <f>IF(ISNA(VLOOKUP($B83,Area_EM_90,Seq!G$1,FALSE)),".",VLOOKUP($B83,Area_EM_90,Seq!G$1,FALSE))</f>
        <v>.</v>
      </c>
      <c r="FO83" s="9" t="str">
        <f>IF(ISNA(VLOOKUP($B83,Area_EM_90,Seq!H$1,FALSE)),".",VLOOKUP($B83,Area_EM_90,Seq!H$1,FALSE))</f>
        <v>.</v>
      </c>
      <c r="FP83" s="9" t="str">
        <f>IF(ISNA(VLOOKUP($B83,Area_EM_90,Seq!I$1,FALSE)),".",VLOOKUP($B83,Area_EM_90,Seq!I$1,FALSE))</f>
        <v>.</v>
      </c>
      <c r="FQ83" s="9" t="str">
        <f>IF(ISNA(VLOOKUP($B83,Area_EM_90,Seq!J$1,FALSE)),".",VLOOKUP($B83,Area_EM_90,Seq!J$1,FALSE))</f>
        <v>.</v>
      </c>
      <c r="FR83" s="9" t="str">
        <f>IF(ISNA(VLOOKUP($B83,Area_EM_00,Seq!C$1,FALSE)),".",VLOOKUP($B83,Area_EM_00,Seq!C$1,FALSE))</f>
        <v>.</v>
      </c>
      <c r="FS83" s="9" t="str">
        <f>IF(ISNA(VLOOKUP($B83,Area_EM_00,Seq!D$1,FALSE)),".",VLOOKUP($B83,Area_EM_00,Seq!D$1,FALSE))</f>
        <v>.</v>
      </c>
      <c r="FT83" s="9" t="str">
        <f>IF(ISNA(VLOOKUP($B83,Area_EM_00,Seq!E$1,FALSE)),".",VLOOKUP($B83,Area_EM_00,Seq!E$1,FALSE))</f>
        <v>.</v>
      </c>
      <c r="FU83" s="9" t="str">
        <f>IF(ISNA(VLOOKUP($B83,Area_EM_00,Seq!F$1,FALSE)),".",VLOOKUP($B83,Area_EM_00,Seq!F$1,FALSE))</f>
        <v>.</v>
      </c>
      <c r="FV83" s="9" t="str">
        <f>IF(ISNA(VLOOKUP($B83,Area_EM_00,Seq!G$1,FALSE)),".",VLOOKUP($B83,Area_EM_00,Seq!G$1,FALSE))</f>
        <v>.</v>
      </c>
      <c r="FW83" s="9" t="str">
        <f>IF(ISNA(VLOOKUP($B83,Area_EM_00,Seq!H$1,FALSE)),".",VLOOKUP($B83,Area_EM_00,Seq!H$1,FALSE))</f>
        <v>.</v>
      </c>
      <c r="FX83" s="9" t="str">
        <f>IF(ISNA(VLOOKUP($B83,Area_EM_00,Seq!I$1,FALSE)),".",VLOOKUP($B83,Area_EM_00,Seq!I$1,FALSE))</f>
        <v>.</v>
      </c>
      <c r="FY83" s="9" t="str">
        <f>IF(ISNA(VLOOKUP($B83,Area_EM_00,Seq!J$1,FALSE)),".",VLOOKUP($B83,Area_EM_00,Seq!J$1,FALSE))</f>
        <v>.</v>
      </c>
      <c r="GA83" s="27"/>
    </row>
    <row r="84" spans="1:183">
      <c r="A84" s="25" t="s">
        <v>2473</v>
      </c>
      <c r="B84" s="26" t="str">
        <f t="shared" si="72"/>
        <v>Congo DR</v>
      </c>
      <c r="C84" s="27">
        <f>GDP!C$42/10000</f>
        <v>18294194.281532999</v>
      </c>
      <c r="D84" s="27">
        <f>GDP!D$42/10000</f>
        <v>19245492.3841727</v>
      </c>
      <c r="E84" s="27">
        <f>GDP!E$42/10000</f>
        <v>20996832.1911324</v>
      </c>
      <c r="F84" s="27">
        <f>GDP!F$42/10000</f>
        <v>23285486.8999658</v>
      </c>
      <c r="G84" s="27">
        <f>GDP!G$42/10000</f>
        <v>26824880.9087606</v>
      </c>
      <c r="H84" s="27">
        <f>GDP!H$42/10000</f>
        <v>30446239.831443299</v>
      </c>
      <c r="I84" s="27">
        <f>GDP!I$42/10000</f>
        <v>33125508.936610304</v>
      </c>
      <c r="J84" s="27">
        <f>GDP!J$42/10000</f>
        <v>36968067.973257102</v>
      </c>
      <c r="K84" s="27">
        <f>GDP!K$42/10000</f>
        <v>41145459.654235199</v>
      </c>
      <c r="L84" s="27">
        <f>GDP!L$42/10000</f>
        <v>42832423.5000588</v>
      </c>
      <c r="M84" s="27">
        <f>GDP!M$42/10000</f>
        <v>44460055.593061104</v>
      </c>
      <c r="N84" s="27">
        <f>GDP!N$42/10000</f>
        <v>48550380.707622699</v>
      </c>
      <c r="O84" s="27">
        <f>GDP!O$42/10000</f>
        <v>55444534.768105105</v>
      </c>
      <c r="P84" s="27">
        <f>GDP!P$42/10000</f>
        <v>63206769.635639794</v>
      </c>
      <c r="Q84" s="27">
        <f>GDP!Q$42/10000</f>
        <v>71486856.457908601</v>
      </c>
      <c r="R84" s="27">
        <f>GDP!R$42/10000</f>
        <v>79278923.811820701</v>
      </c>
      <c r="S84" s="27">
        <f>GDP!S$42/10000</f>
        <v>87206816.193002701</v>
      </c>
      <c r="T84" s="27">
        <f>GDP!T$42/10000</f>
        <v>95317050.098951995</v>
      </c>
      <c r="U84" s="27">
        <f>GDP!U$42/10000</f>
        <v>102751780.00667</v>
      </c>
      <c r="V84" s="27">
        <f>GDP!V$42/10000</f>
        <v>110560915.287177</v>
      </c>
      <c r="W84" s="27">
        <f>GDP!W$42/10000</f>
        <v>119848032.17129999</v>
      </c>
      <c r="X84" s="27">
        <f>GDP!X$42/10000</f>
        <v>129795418.841518</v>
      </c>
      <c r="Y84" s="27">
        <f>GDP!Y$42/10000</f>
        <v>141606801.95609599</v>
      </c>
      <c r="Z84" s="27">
        <f>GDP!Z$42/10000</f>
        <v>155767482.15170601</v>
      </c>
      <c r="AA84" s="27">
        <f>GDP!AA$42/10000</f>
        <v>171499997.84902799</v>
      </c>
      <c r="AB84" s="27">
        <f>GDP!AB$42/10000</f>
        <v>189335997.62532699</v>
      </c>
      <c r="AC84" s="27">
        <f>GDP!AC$42/10000</f>
        <v>211298973.34986499</v>
      </c>
      <c r="AD84" s="27">
        <f>GDP!AD$42/10000</f>
        <v>238767839.88534701</v>
      </c>
      <c r="AE84" s="27">
        <f>GDP!AE$42/10000</f>
        <v>260256945.47502899</v>
      </c>
      <c r="AF84" s="27">
        <f>GDP!AF$42/10000</f>
        <v>293754553.91439533</v>
      </c>
      <c r="AG84" s="27"/>
      <c r="AH84" s="27" t="str">
        <f>IF(ISNUMBER(VLOOKUP($B84,Area_GDP_80_09,Seq!C$1,FALSE)/10000),VLOOKUP($B84,Area_GDP_80_09,Seq!C$1,FALSE)/10000,".")</f>
        <v>.</v>
      </c>
      <c r="AI84" s="27" t="str">
        <f>IF(ISNUMBER(VLOOKUP($B84,Area_GDP_80_09,Seq!D$1,FALSE)/10000),VLOOKUP($B84,Area_GDP_80_09,Seq!D$1,FALSE)/10000,".")</f>
        <v>.</v>
      </c>
      <c r="AJ84" s="27" t="str">
        <f>IF(ISNUMBER(VLOOKUP($B84,Area_GDP_80_09,Seq!E$1,FALSE)/10000),VLOOKUP($B84,Area_GDP_80_09,Seq!E$1,FALSE)/10000,".")</f>
        <v>.</v>
      </c>
      <c r="AK84" s="27" t="str">
        <f>IF(ISNUMBER(VLOOKUP($B84,Area_GDP_80_09,Seq!F$1,FALSE)/10000),VLOOKUP($B84,Area_GDP_80_09,Seq!F$1,FALSE)/10000,".")</f>
        <v>.</v>
      </c>
      <c r="AL84" s="27" t="str">
        <f>IF(ISNUMBER(VLOOKUP($B84,Area_GDP_80_09,Seq!G$1,FALSE)/10000),VLOOKUP($B84,Area_GDP_80_09,Seq!G$1,FALSE)/10000,".")</f>
        <v>.</v>
      </c>
      <c r="AM84" s="27" t="str">
        <f>IF(ISNUMBER(VLOOKUP($B84,Area_GDP_80_09,Seq!H$1,FALSE)/10000),VLOOKUP($B84,Area_GDP_80_09,Seq!H$1,FALSE)/10000,".")</f>
        <v>.</v>
      </c>
      <c r="AN84" s="27" t="str">
        <f>IF(ISNUMBER(VLOOKUP($B84,Area_GDP_80_09,Seq!I$1,FALSE)/10000),VLOOKUP($B84,Area_GDP_80_09,Seq!I$1,FALSE)/10000,".")</f>
        <v>.</v>
      </c>
      <c r="AO84" s="27" t="str">
        <f>IF(ISNUMBER(VLOOKUP($B84,Area_GDP_80_09,Seq!J$1,FALSE)/10000),VLOOKUP($B84,Area_GDP_80_09,Seq!J$1,FALSE)/10000,".")</f>
        <v>.</v>
      </c>
      <c r="AP84" s="27" t="str">
        <f>IF(ISNUMBER(VLOOKUP($B84,Area_GDP_80_09,Seq!K$1,FALSE)/10000),VLOOKUP($B84,Area_GDP_80_09,Seq!K$1,FALSE)/10000,".")</f>
        <v>.</v>
      </c>
      <c r="AQ84" s="27" t="str">
        <f>IF(ISNUMBER(VLOOKUP($B84,Area_GDP_80_09,Seq!L$1,FALSE)/10000),VLOOKUP($B84,Area_GDP_80_09,Seq!L$1,FALSE)/10000,".")</f>
        <v>.</v>
      </c>
      <c r="AR84" s="27" t="str">
        <f>IF(ISNUMBER(VLOOKUP($B84,Area_GDP_80_09,Seq!M$1,FALSE)/10000),VLOOKUP($B84,Area_GDP_80_09,Seq!M$1,FALSE)/10000,".")</f>
        <v>.</v>
      </c>
      <c r="AS84" s="27" t="str">
        <f>IF(ISNUMBER(VLOOKUP($B84,Area_GDP_80_09,Seq!N$1,FALSE)/10000),VLOOKUP($B84,Area_GDP_80_09,Seq!N$1,FALSE)/10000,".")</f>
        <v>.</v>
      </c>
      <c r="AT84" s="27" t="str">
        <f>IF(ISNUMBER(VLOOKUP($B84,Area_GDP_80_09,Seq!O$1,FALSE)/10000),VLOOKUP($B84,Area_GDP_80_09,Seq!O$1,FALSE)/10000,".")</f>
        <v>.</v>
      </c>
      <c r="AU84" s="27" t="str">
        <f>IF(ISNUMBER(VLOOKUP($B84,Area_GDP_80_09,Seq!P$1,FALSE)/10000),VLOOKUP($B84,Area_GDP_80_09,Seq!P$1,FALSE)/10000,".")</f>
        <v>.</v>
      </c>
      <c r="AV84" s="27" t="str">
        <f>IF(ISNUMBER(VLOOKUP($B84,Area_GDP_80_09,Seq!Q$1,FALSE)/10000),VLOOKUP($B84,Area_GDP_80_09,Seq!Q$1,FALSE)/10000,".")</f>
        <v>.</v>
      </c>
      <c r="AW84" s="27" t="str">
        <f>IF(ISNUMBER(VLOOKUP($B84,Area_GDP_80_09,Seq!R$1,FALSE)/10000),VLOOKUP($B84,Area_GDP_80_09,Seq!R$1,FALSE)/10000,".")</f>
        <v>.</v>
      </c>
      <c r="AX84" s="27" t="str">
        <f>IF(ISNUMBER(VLOOKUP($B84,Area_GDP_80_09,Seq!S$1,FALSE)/10000),VLOOKUP($B84,Area_GDP_80_09,Seq!S$1,FALSE)/10000,".")</f>
        <v>.</v>
      </c>
      <c r="AY84" s="27" t="str">
        <f>IF(ISNUMBER(VLOOKUP($B84,Area_GDP_80_09,Seq!T$1,FALSE)/10000),VLOOKUP($B84,Area_GDP_80_09,Seq!T$1,FALSE)/10000,".")</f>
        <v>.</v>
      </c>
      <c r="AZ84" s="27" t="str">
        <f>IF(ISNUMBER(VLOOKUP($B84,Area_GDP_80_09,Seq!U$1,FALSE)/10000),VLOOKUP($B84,Area_GDP_80_09,Seq!U$1,FALSE)/10000,".")</f>
        <v>.</v>
      </c>
      <c r="BA84" s="27" t="str">
        <f>IF(ISNUMBER(VLOOKUP($B84,Area_GDP_80_09,Seq!V$1,FALSE)/10000),VLOOKUP($B84,Area_GDP_80_09,Seq!V$1,FALSE)/10000,".")</f>
        <v>.</v>
      </c>
      <c r="BB84" s="27" t="str">
        <f>IF(ISNUMBER(VLOOKUP($B84,Area_GDP_80_09,Seq!W$1,FALSE)/10000),VLOOKUP($B84,Area_GDP_80_09,Seq!W$1,FALSE)/10000,".")</f>
        <v>.</v>
      </c>
      <c r="BC84" s="27" t="str">
        <f>IF(ISNUMBER(VLOOKUP($B84,Area_GDP_80_09,Seq!X$1,FALSE)/10000),VLOOKUP($B84,Area_GDP_80_09,Seq!X$1,FALSE)/10000,".")</f>
        <v>.</v>
      </c>
      <c r="BD84" s="27" t="str">
        <f>IF(ISNUMBER(VLOOKUP($B84,Area_GDP_80_09,Seq!Y$1,FALSE)/10000),VLOOKUP($B84,Area_GDP_80_09,Seq!Y$1,FALSE)/10000,".")</f>
        <v>.</v>
      </c>
      <c r="BE84" s="27" t="str">
        <f>IF(ISNUMBER(VLOOKUP($B84,Area_GDP_80_09,Seq!Z$1,FALSE)/10000),VLOOKUP($B84,Area_GDP_80_09,Seq!Z$1,FALSE)/10000,".")</f>
        <v>.</v>
      </c>
      <c r="BF84" s="27" t="str">
        <f>IF(ISNUMBER(VLOOKUP($B84,Area_GDP_80_09,Seq!AA$1,FALSE)/10000),VLOOKUP($B84,Area_GDP_80_09,Seq!AA$1,FALSE)/10000,".")</f>
        <v>.</v>
      </c>
      <c r="BG84" s="27" t="str">
        <f>IF(ISNUMBER(VLOOKUP($B84,Area_GDP_80_09,Seq!AB$1,FALSE)/10000),VLOOKUP($B84,Area_GDP_80_09,Seq!AB$1,FALSE)/10000,".")</f>
        <v>.</v>
      </c>
      <c r="BH84" s="27" t="str">
        <f>IF(ISNUMBER(VLOOKUP($B84,Area_GDP_80_09,Seq!AC$1,FALSE)/10000),VLOOKUP($B84,Area_GDP_80_09,Seq!AC$1,FALSE)/10000,".")</f>
        <v>.</v>
      </c>
      <c r="BI84" s="27" t="str">
        <f>IF(ISNUMBER(VLOOKUP($B84,Area_GDP_80_09,Seq!AD$1,FALSE)/10000),VLOOKUP($B84,Area_GDP_80_09,Seq!AD$1,FALSE)/10000,".")</f>
        <v>.</v>
      </c>
      <c r="BJ84" s="27" t="str">
        <f>IF(ISNUMBER(VLOOKUP($B84,Area_GDP_80_09,Seq!AE$1,FALSE)/10000),VLOOKUP($B84,Area_GDP_80_09,Seq!AE$1,FALSE)/10000,".")</f>
        <v>.</v>
      </c>
      <c r="BK84" s="27" t="str">
        <f>IF(ISNUMBER(VLOOKUP($B84,Area_GDP_80_09,Seq!AF$1,FALSE)/10000),VLOOKUP($B84,Area_GDP_80_09,Seq!AF$1,FALSE)/10000,".")</f>
        <v>.</v>
      </c>
      <c r="BL84" s="27"/>
      <c r="BM84" s="27"/>
      <c r="BN84" s="27">
        <f>CNPop!A$48</f>
        <v>5.0000000000000001E-3</v>
      </c>
      <c r="BO84" s="27">
        <f>CNPop!B$48</f>
        <v>6.0000000000000001E-3</v>
      </c>
      <c r="BP84" s="27">
        <f>CNPop!C$48</f>
        <v>6.0000000000000001E-3</v>
      </c>
      <c r="BQ84" s="27">
        <f>CNPop!D$48</f>
        <v>7.0000000000000001E-3</v>
      </c>
      <c r="BR84" s="27">
        <f>CNPop!E$48</f>
        <v>7.0000000000000001E-3</v>
      </c>
      <c r="BS84" s="27">
        <f>CNPop!F$48</f>
        <v>8.0000000000000002E-3</v>
      </c>
      <c r="BT84" s="27">
        <f>CNPop!G$48</f>
        <v>8.9999999999999993E-3</v>
      </c>
      <c r="BU84" s="27">
        <f>CNPop!H$48</f>
        <v>0.01</v>
      </c>
      <c r="BV84" s="27">
        <f>CNPop!I$48</f>
        <v>1.0999999999999999E-2</v>
      </c>
      <c r="BW84" s="27">
        <f>CNPop!J$48</f>
        <v>1.2E-2</v>
      </c>
      <c r="BX84" s="27">
        <f>CNPop!K$48</f>
        <v>1.4E-2</v>
      </c>
      <c r="BY84" s="27">
        <f>CNPop!L$48</f>
        <v>1.6E-2</v>
      </c>
      <c r="BZ84" s="27">
        <f>CNPop!M$48</f>
        <v>1.7000000000000001E-2</v>
      </c>
      <c r="CA84" s="27">
        <f>CNPop!N$48</f>
        <v>1.9E-2</v>
      </c>
      <c r="CB84" s="27">
        <f>CNPop!O$48</f>
        <v>2.1000000000000001E-2</v>
      </c>
      <c r="CC84" s="27">
        <f>CNPop!P$48</f>
        <v>2.3E-2</v>
      </c>
      <c r="CD84" s="27">
        <f>CNPop!Q$48</f>
        <v>2.5999999999999999E-2</v>
      </c>
      <c r="CE84" s="27">
        <f>CNPop!R$48</f>
        <v>2.8000000000000001E-2</v>
      </c>
      <c r="CF84" s="27">
        <f>CNPop!S$48</f>
        <v>0.03</v>
      </c>
      <c r="CG84" s="27">
        <f>CNPop!T$48</f>
        <v>3.3000000000000002E-2</v>
      </c>
      <c r="CH84" s="27">
        <f>CNPop!U$48</f>
        <v>3.5999999999999997E-2</v>
      </c>
      <c r="CI84" s="27">
        <f>CNPop!V$48</f>
        <v>3.9E-2</v>
      </c>
      <c r="CJ84" s="27">
        <f>CNPop!W$48</f>
        <v>4.2000000000000003E-2</v>
      </c>
      <c r="CK84" s="27">
        <f>CNPop!X$48</f>
        <v>4.4999999999999998E-2</v>
      </c>
      <c r="CL84" s="27">
        <f>CNPop!Y$48</f>
        <v>4.9000000000000002E-2</v>
      </c>
      <c r="CM84" s="27">
        <f>CNPop!Z$48</f>
        <v>5.1999999999999998E-2</v>
      </c>
      <c r="CN84" s="27">
        <f>CNPop!AA$48</f>
        <v>5.6000000000000001E-2</v>
      </c>
      <c r="CO84" s="27">
        <f>CNPop!AB$48</f>
        <v>0.06</v>
      </c>
      <c r="CP84" s="27">
        <f>CNPop!AC$48</f>
        <v>6.3E-2</v>
      </c>
      <c r="CQ84" s="27"/>
      <c r="CR84" s="27">
        <f t="shared" si="73"/>
        <v>8.681738131936434E-2</v>
      </c>
      <c r="CS84" s="27">
        <f t="shared" si="74"/>
        <v>8.681738131936434E-2</v>
      </c>
      <c r="CT84" s="27">
        <f t="shared" si="75"/>
        <v>8.681738131936434E-2</v>
      </c>
      <c r="CU84" s="27">
        <f t="shared" si="76"/>
        <v>8.681738131936434E-2</v>
      </c>
      <c r="CV84" s="27">
        <f t="shared" si="77"/>
        <v>8.681738131936434E-2</v>
      </c>
      <c r="CW84" s="27">
        <f t="shared" si="78"/>
        <v>8.681738131936434E-2</v>
      </c>
      <c r="CX84" s="27">
        <f t="shared" si="79"/>
        <v>8.681738131936434E-2</v>
      </c>
      <c r="CY84" s="27">
        <f t="shared" si="80"/>
        <v>8.681738131936434E-2</v>
      </c>
      <c r="CZ84" s="27">
        <f t="shared" si="81"/>
        <v>8.681738131936434E-2</v>
      </c>
      <c r="DA84" s="27">
        <f t="shared" si="82"/>
        <v>8.681738131936434E-2</v>
      </c>
      <c r="DB84" s="27">
        <f t="shared" si="83"/>
        <v>8.681738131936434E-2</v>
      </c>
      <c r="DC84" s="27">
        <f t="shared" si="84"/>
        <v>8.681738131936434E-2</v>
      </c>
      <c r="DD84" s="27">
        <f t="shared" si="85"/>
        <v>8.8802319608761199E-2</v>
      </c>
      <c r="DE84" s="27">
        <f t="shared" si="86"/>
        <v>8.8802319608761199E-2</v>
      </c>
      <c r="DF84" s="27">
        <f t="shared" si="87"/>
        <v>8.8802319608761199E-2</v>
      </c>
      <c r="DG84" s="27">
        <f t="shared" si="88"/>
        <v>8.8802319608761199E-2</v>
      </c>
      <c r="DH84" s="27">
        <f t="shared" si="89"/>
        <v>8.8802319608761199E-2</v>
      </c>
      <c r="DI84" s="27">
        <f t="shared" si="90"/>
        <v>8.8802319608761199E-2</v>
      </c>
      <c r="DJ84" s="27">
        <f t="shared" si="91"/>
        <v>8.8802319608761199E-2</v>
      </c>
      <c r="DK84" s="27">
        <f t="shared" si="92"/>
        <v>8.9148566783938135E-2</v>
      </c>
      <c r="DL84" s="27">
        <f t="shared" si="93"/>
        <v>8.9412871109169276E-2</v>
      </c>
      <c r="DM84" s="27">
        <f t="shared" si="94"/>
        <v>8.9696337230693757E-2</v>
      </c>
      <c r="DN84" s="27">
        <f t="shared" si="95"/>
        <v>9.0087468042186147E-2</v>
      </c>
      <c r="DO84" s="27">
        <f t="shared" si="96"/>
        <v>9.0592848894806427E-2</v>
      </c>
      <c r="DP84" s="27">
        <f t="shared" si="97"/>
        <v>9.1244463740884116E-2</v>
      </c>
      <c r="DQ84" s="27">
        <f t="shared" si="98"/>
        <v>9.2010694833053783E-2</v>
      </c>
      <c r="DR84" s="27">
        <f t="shared" si="99"/>
        <v>9.2829402281412149E-2</v>
      </c>
      <c r="DS84" s="27">
        <f t="shared" si="100"/>
        <v>9.3662555381608309E-2</v>
      </c>
      <c r="DT84" s="27">
        <f t="shared" si="101"/>
        <v>9.4504092845820509E-2</v>
      </c>
      <c r="DU84" s="27" t="e">
        <f>IF(ISNA(VLOOKUP(CONCATENATE($B84,".SP.TER.TOTL.IN"),Area_pop_80_09,Seq!B$1,FALSE)),".",VLOOKUP(CONCATENATE($B84,".SP.TER.TOTL.IN"),Area_pop_80_09,Seq!B$1,FALSE)/VLOOKUP(CONCATENATE($B84,".SP.POP.TOTL"),Area_pop_80_09,Seq!B$1,FALSE))</f>
        <v>#VALUE!</v>
      </c>
      <c r="DV84" s="27" t="e">
        <f>IF(ISNA(VLOOKUP(CONCATENATE($B84,".SP.TER.TOTL.IN"),Area_pop_80_09,Seq!C$1,FALSE)),".",VLOOKUP(CONCATENATE($B84,".SP.TER.TOTL.IN"),Area_pop_80_09,Seq!C$1,FALSE)/VLOOKUP(CONCATENATE($B84,".SP.POP.TOTL"),Area_pop_80_09,Seq!C$1,FALSE))</f>
        <v>#VALUE!</v>
      </c>
      <c r="DW84" s="27" t="e">
        <f>IF(ISNA(VLOOKUP(CONCATENATE($B84,".SP.TER.TOTL.IN"),Area_pop_80_09,Seq!D$1,FALSE)),".",VLOOKUP(CONCATENATE($B84,".SP.TER.TOTL.IN"),Area_pop_80_09,Seq!D$1,FALSE)/VLOOKUP(CONCATENATE($B84,".SP.POP.TOTL"),Area_pop_80_09,Seq!D$1,FALSE))</f>
        <v>#VALUE!</v>
      </c>
      <c r="DX84" s="27" t="e">
        <f>IF(ISNA(VLOOKUP(CONCATENATE($B84,".SP.TER.TOTL.IN"),Area_pop_80_09,Seq!E$1,FALSE)),".",VLOOKUP(CONCATENATE($B84,".SP.TER.TOTL.IN"),Area_pop_80_09,Seq!E$1,FALSE)/VLOOKUP(CONCATENATE($B84,".SP.POP.TOTL"),Area_pop_80_09,Seq!E$1,FALSE))</f>
        <v>#VALUE!</v>
      </c>
      <c r="DY84" s="27" t="e">
        <f>IF(ISNA(VLOOKUP(CONCATENATE($B84,".SP.TER.TOTL.IN"),Area_pop_80_09,Seq!F$1,FALSE)),".",VLOOKUP(CONCATENATE($B84,".SP.TER.TOTL.IN"),Area_pop_80_09,Seq!F$1,FALSE)/VLOOKUP(CONCATENATE($B84,".SP.POP.TOTL"),Area_pop_80_09,Seq!F$1,FALSE))</f>
        <v>#VALUE!</v>
      </c>
      <c r="DZ84" s="27" t="e">
        <f>IF(ISNA(VLOOKUP(CONCATENATE($B84,".SP.TER.TOTL.IN"),Area_pop_80_09,Seq!G$1,FALSE)),".",VLOOKUP(CONCATENATE($B84,".SP.TER.TOTL.IN"),Area_pop_80_09,Seq!G$1,FALSE)/VLOOKUP(CONCATENATE($B84,".SP.POP.TOTL"),Area_pop_80_09,Seq!G$1,FALSE))</f>
        <v>#VALUE!</v>
      </c>
      <c r="EA84" s="27" t="e">
        <f>IF(ISNA(VLOOKUP(CONCATENATE($B84,".SP.TER.TOTL.IN"),Area_pop_80_09,Seq!H$1,FALSE)),".",VLOOKUP(CONCATENATE($B84,".SP.TER.TOTL.IN"),Area_pop_80_09,Seq!H$1,FALSE)/VLOOKUP(CONCATENATE($B84,".SP.POP.TOTL"),Area_pop_80_09,Seq!H$1,FALSE))</f>
        <v>#VALUE!</v>
      </c>
      <c r="EB84" s="27" t="e">
        <f>IF(ISNA(VLOOKUP(CONCATENATE($B84,".SP.TER.TOTL.IN"),Area_pop_80_09,Seq!I$1,FALSE)),".",VLOOKUP(CONCATENATE($B84,".SP.TER.TOTL.IN"),Area_pop_80_09,Seq!I$1,FALSE)/VLOOKUP(CONCATENATE($B84,".SP.POP.TOTL"),Area_pop_80_09,Seq!I$1,FALSE))</f>
        <v>#VALUE!</v>
      </c>
      <c r="EC84" s="27" t="e">
        <f>IF(ISNA(VLOOKUP(CONCATENATE($B84,".SP.TER.TOTL.IN"),Area_pop_80_09,Seq!J$1,FALSE)),".",VLOOKUP(CONCATENATE($B84,".SP.TER.TOTL.IN"),Area_pop_80_09,Seq!J$1,FALSE)/VLOOKUP(CONCATENATE($B84,".SP.POP.TOTL"),Area_pop_80_09,Seq!J$1,FALSE))</f>
        <v>#VALUE!</v>
      </c>
      <c r="ED84" s="27" t="e">
        <f>IF(ISNA(VLOOKUP(CONCATENATE($B84,".SP.TER.TOTL.IN"),Area_pop_80_09,Seq!K$1,FALSE)),".",VLOOKUP(CONCATENATE($B84,".SP.TER.TOTL.IN"),Area_pop_80_09,Seq!K$1,FALSE)/VLOOKUP(CONCATENATE($B84,".SP.POP.TOTL"),Area_pop_80_09,Seq!K$1,FALSE))</f>
        <v>#VALUE!</v>
      </c>
      <c r="EE84" s="27" t="e">
        <f>IF(ISNA(VLOOKUP(CONCATENATE($B84,".SP.TER.TOTL.IN"),Area_pop_80_09,Seq!L$1,FALSE)),".",VLOOKUP(CONCATENATE($B84,".SP.TER.TOTL.IN"),Area_pop_80_09,Seq!L$1,FALSE)/VLOOKUP(CONCATENATE($B84,".SP.POP.TOTL"),Area_pop_80_09,Seq!L$1,FALSE))</f>
        <v>#VALUE!</v>
      </c>
      <c r="EF84" s="27">
        <f>IF(ISNA(VLOOKUP(CONCATENATE($B84,".SP.TER.TOTL.IN"),Area_pop_80_09,Seq!M$1,FALSE)),".",VLOOKUP(CONCATENATE($B84,".SP.TER.TOTL.IN"),Area_pop_80_09,Seq!M$1,FALSE)/VLOOKUP(CONCATENATE($B84,".SP.POP.TOTL"),Area_pop_80_09,Seq!M$1,FALSE))</f>
        <v>8.681738131936434E-2</v>
      </c>
      <c r="EG84" s="27" t="e">
        <f>IF(ISNA(VLOOKUP(CONCATENATE($B84,".SP.TER.TOTL.IN"),Area_pop_80_09,Seq!N$1,FALSE)),".",VLOOKUP(CONCATENATE($B84,".SP.TER.TOTL.IN"),Area_pop_80_09,Seq!N$1,FALSE)/VLOOKUP(CONCATENATE($B84,".SP.POP.TOTL"),Area_pop_80_09,Seq!N$1,FALSE))</f>
        <v>#VALUE!</v>
      </c>
      <c r="EH84" s="27" t="e">
        <f>IF(ISNA(VLOOKUP(CONCATENATE($B84,".SP.TER.TOTL.IN"),Area_pop_80_09,Seq!O$1,FALSE)),".",VLOOKUP(CONCATENATE($B84,".SP.TER.TOTL.IN"),Area_pop_80_09,Seq!O$1,FALSE)/VLOOKUP(CONCATENATE($B84,".SP.POP.TOTL"),Area_pop_80_09,Seq!O$1,FALSE))</f>
        <v>#VALUE!</v>
      </c>
      <c r="EI84" s="27" t="e">
        <f>IF(ISNA(VLOOKUP(CONCATENATE($B84,".SP.TER.TOTL.IN"),Area_pop_80_09,Seq!P$1,FALSE)),".",VLOOKUP(CONCATENATE($B84,".SP.TER.TOTL.IN"),Area_pop_80_09,Seq!P$1,FALSE)/VLOOKUP(CONCATENATE($B84,".SP.POP.TOTL"),Area_pop_80_09,Seq!P$1,FALSE))</f>
        <v>#VALUE!</v>
      </c>
      <c r="EJ84" s="27" t="e">
        <f>IF(ISNA(VLOOKUP(CONCATENATE($B84,".SP.TER.TOTL.IN"),Area_pop_80_09,Seq!Q$1,FALSE)),".",VLOOKUP(CONCATENATE($B84,".SP.TER.TOTL.IN"),Area_pop_80_09,Seq!Q$1,FALSE)/VLOOKUP(CONCATENATE($B84,".SP.POP.TOTL"),Area_pop_80_09,Seq!Q$1,FALSE))</f>
        <v>#VALUE!</v>
      </c>
      <c r="EK84" s="27" t="e">
        <f>IF(ISNA(VLOOKUP(CONCATENATE($B84,".SP.TER.TOTL.IN"),Area_pop_80_09,Seq!R$1,FALSE)),".",VLOOKUP(CONCATENATE($B84,".SP.TER.TOTL.IN"),Area_pop_80_09,Seq!R$1,FALSE)/VLOOKUP(CONCATENATE($B84,".SP.POP.TOTL"),Area_pop_80_09,Seq!R$1,FALSE))</f>
        <v>#VALUE!</v>
      </c>
      <c r="EL84" s="27" t="e">
        <f>IF(ISNA(VLOOKUP(CONCATENATE($B84,".SP.TER.TOTL.IN"),Area_pop_80_09,Seq!S$1,FALSE)),".",VLOOKUP(CONCATENATE($B84,".SP.TER.TOTL.IN"),Area_pop_80_09,Seq!S$1,FALSE)/VLOOKUP(CONCATENATE($B84,".SP.POP.TOTL"),Area_pop_80_09,Seq!S$1,FALSE))</f>
        <v>#VALUE!</v>
      </c>
      <c r="EM84" s="27">
        <f>IF(ISNA(VLOOKUP(CONCATENATE($B84,".SP.TER.TOTL.IN"),Area_pop_80_09,Seq!T$1,FALSE)),".",VLOOKUP(CONCATENATE($B84,".SP.TER.TOTL.IN"),Area_pop_80_09,Seq!T$1,FALSE)/VLOOKUP(CONCATENATE($B84,".SP.POP.TOTL"),Area_pop_80_09,Seq!T$1,FALSE))</f>
        <v>8.8802319608761199E-2</v>
      </c>
      <c r="EN84" s="27">
        <f>IF(ISNA(VLOOKUP(CONCATENATE($B84,".SP.TER.TOTL.IN"),Area_pop_80_09,Seq!U$1,FALSE)),".",VLOOKUP(CONCATENATE($B84,".SP.TER.TOTL.IN"),Area_pop_80_09,Seq!U$1,FALSE)/VLOOKUP(CONCATENATE($B84,".SP.POP.TOTL"),Area_pop_80_09,Seq!U$1,FALSE))</f>
        <v>8.9148566783938135E-2</v>
      </c>
      <c r="EO84" s="27">
        <f>IF(ISNA(VLOOKUP(CONCATENATE($B84,".SP.TER.TOTL.IN"),Area_pop_80_09,Seq!V$1,FALSE)),".",VLOOKUP(CONCATENATE($B84,".SP.TER.TOTL.IN"),Area_pop_80_09,Seq!V$1,FALSE)/VLOOKUP(CONCATENATE($B84,".SP.POP.TOTL"),Area_pop_80_09,Seq!V$1,FALSE))</f>
        <v>8.9412871109169276E-2</v>
      </c>
      <c r="EP84" s="27">
        <f>IF(ISNA(VLOOKUP(CONCATENATE($B84,".SP.TER.TOTL.IN"),Area_pop_80_09,Seq!W$1,FALSE)),".",VLOOKUP(CONCATENATE($B84,".SP.TER.TOTL.IN"),Area_pop_80_09,Seq!W$1,FALSE)/VLOOKUP(CONCATENATE($B84,".SP.POP.TOTL"),Area_pop_80_09,Seq!W$1,FALSE))</f>
        <v>8.9696337230693757E-2</v>
      </c>
      <c r="EQ84" s="27">
        <f>IF(ISNA(VLOOKUP(CONCATENATE($B84,".SP.TER.TOTL.IN"),Area_pop_80_09,Seq!X$1,FALSE)),".",VLOOKUP(CONCATENATE($B84,".SP.TER.TOTL.IN"),Area_pop_80_09,Seq!X$1,FALSE)/VLOOKUP(CONCATENATE($B84,".SP.POP.TOTL"),Area_pop_80_09,Seq!X$1,FALSE))</f>
        <v>9.0087468042186147E-2</v>
      </c>
      <c r="ER84" s="27">
        <f>IF(ISNA(VLOOKUP(CONCATENATE($B84,".SP.TER.TOTL.IN"),Area_pop_80_09,Seq!Y$1,FALSE)),".",VLOOKUP(CONCATENATE($B84,".SP.TER.TOTL.IN"),Area_pop_80_09,Seq!Y$1,FALSE)/VLOOKUP(CONCATENATE($B84,".SP.POP.TOTL"),Area_pop_80_09,Seq!Y$1,FALSE))</f>
        <v>9.0592848894806427E-2</v>
      </c>
      <c r="ES84" s="27">
        <f>IF(ISNA(VLOOKUP(CONCATENATE($B84,".SP.TER.TOTL.IN"),Area_pop_80_09,Seq!Z$1,FALSE)),".",VLOOKUP(CONCATENATE($B84,".SP.TER.TOTL.IN"),Area_pop_80_09,Seq!Z$1,FALSE)/VLOOKUP(CONCATENATE($B84,".SP.POP.TOTL"),Area_pop_80_09,Seq!Z$1,FALSE))</f>
        <v>9.1244463740884116E-2</v>
      </c>
      <c r="ET84" s="27">
        <f>IF(ISNA(VLOOKUP(CONCATENATE($B84,".SP.TER.TOTL.IN"),Area_pop_80_09,Seq!AA$1,FALSE)),".",VLOOKUP(CONCATENATE($B84,".SP.TER.TOTL.IN"),Area_pop_80_09,Seq!AA$1,FALSE)/VLOOKUP(CONCATENATE($B84,".SP.POP.TOTL"),Area_pop_80_09,Seq!AA$1,FALSE))</f>
        <v>9.2010694833053783E-2</v>
      </c>
      <c r="EU84" s="27">
        <f>IF(ISNA(VLOOKUP(CONCATENATE($B84,".SP.TER.TOTL.IN"),Area_pop_80_09,Seq!AB$1,FALSE)),".",VLOOKUP(CONCATENATE($B84,".SP.TER.TOTL.IN"),Area_pop_80_09,Seq!AB$1,FALSE)/VLOOKUP(CONCATENATE($B84,".SP.POP.TOTL"),Area_pop_80_09,Seq!AB$1,FALSE))</f>
        <v>9.2829402281412149E-2</v>
      </c>
      <c r="EV84" s="27">
        <f>IF(ISNA(VLOOKUP(CONCATENATE($B84,".SP.TER.TOTL.IN"),Area_pop_80_09,Seq!AC$1,FALSE)),".",VLOOKUP(CONCATENATE($B84,".SP.TER.TOTL.IN"),Area_pop_80_09,Seq!AC$1,FALSE)/VLOOKUP(CONCATENATE($B84,".SP.POP.TOTL"),Area_pop_80_09,Seq!AC$1,FALSE))</f>
        <v>9.3662555381608309E-2</v>
      </c>
      <c r="EW84" s="27">
        <f>IF(ISNA(VLOOKUP(CONCATENATE($B84,".SP.TER.TOTL.IN"),Area_pop_80_09,Seq!AD$1,FALSE)),".",VLOOKUP(CONCATENATE($B84,".SP.TER.TOTL.IN"),Area_pop_80_09,Seq!AD$1,FALSE)/VLOOKUP(CONCATENATE($B84,".SP.POP.TOTL"),Area_pop_80_09,Seq!AD$1,FALSE))</f>
        <v>9.4504092845820509E-2</v>
      </c>
      <c r="EX84" s="27"/>
      <c r="EY84" s="27"/>
      <c r="EZ84" s="27" t="str">
        <f t="shared" si="102"/>
        <v>.</v>
      </c>
      <c r="FA84" s="27" t="str">
        <f t="shared" si="103"/>
        <v>.</v>
      </c>
      <c r="FB84" s="27" t="str">
        <f t="shared" si="109"/>
        <v>.</v>
      </c>
      <c r="FC84" s="9" t="str">
        <f>IF(VLOOKUP($B84,EM_80!$B$1:$C$201,2,FALSE)&gt;0,VLOOKUP($B84,EM_80!$B$1:$C$201,2,FALSE),".")</f>
        <v>.</v>
      </c>
      <c r="FD84" s="9" t="str">
        <f t="shared" si="104"/>
        <v>.</v>
      </c>
      <c r="FE84" s="9" t="str">
        <f t="shared" si="105"/>
        <v>.</v>
      </c>
      <c r="FF84">
        <f t="shared" si="106"/>
        <v>27170024</v>
      </c>
      <c r="FG84">
        <f t="shared" si="107"/>
        <v>37016126</v>
      </c>
      <c r="FH84">
        <f t="shared" si="108"/>
        <v>50829248</v>
      </c>
      <c r="FJ84" s="9" t="str">
        <f>IF(ISNA(VLOOKUP($B84,Area_EM_90,Seq!C$1,FALSE)),".",VLOOKUP($B84,Area_EM_90,Seq!C$1,FALSE))</f>
        <v>.</v>
      </c>
      <c r="FK84" s="9" t="str">
        <f>IF(ISNA(VLOOKUP($B84,Area_EM_90,Seq!D$1,FALSE)),".",VLOOKUP($B84,Area_EM_90,Seq!D$1,FALSE))</f>
        <v>.</v>
      </c>
      <c r="FL84" s="9" t="str">
        <f>IF(ISNA(VLOOKUP($B84,Area_EM_90,Seq!E$1,FALSE)),".",VLOOKUP($B84,Area_EM_90,Seq!E$1,FALSE))</f>
        <v>.</v>
      </c>
      <c r="FM84" s="9" t="str">
        <f>IF(ISNA(VLOOKUP($B84,Area_EM_90,Seq!F$1,FALSE)),".",VLOOKUP($B84,Area_EM_90,Seq!F$1,FALSE))</f>
        <v>.</v>
      </c>
      <c r="FN84" s="9" t="str">
        <f>IF(ISNA(VLOOKUP($B84,Area_EM_90,Seq!G$1,FALSE)),".",VLOOKUP($B84,Area_EM_90,Seq!G$1,FALSE))</f>
        <v>.</v>
      </c>
      <c r="FO84" s="9" t="str">
        <f>IF(ISNA(VLOOKUP($B84,Area_EM_90,Seq!H$1,FALSE)),".",VLOOKUP($B84,Area_EM_90,Seq!H$1,FALSE))</f>
        <v>.</v>
      </c>
      <c r="FP84" s="9" t="str">
        <f>IF(ISNA(VLOOKUP($B84,Area_EM_90,Seq!I$1,FALSE)),".",VLOOKUP($B84,Area_EM_90,Seq!I$1,FALSE))</f>
        <v>.</v>
      </c>
      <c r="FQ84" s="9" t="str">
        <f>IF(ISNA(VLOOKUP($B84,Area_EM_90,Seq!J$1,FALSE)),".",VLOOKUP($B84,Area_EM_90,Seq!J$1,FALSE))</f>
        <v>.</v>
      </c>
      <c r="FR84" s="9" t="str">
        <f>IF(ISNA(VLOOKUP($B84,Area_EM_00,Seq!C$1,FALSE)),".",VLOOKUP($B84,Area_EM_00,Seq!C$1,FALSE))</f>
        <v>.</v>
      </c>
      <c r="FS84" s="9" t="str">
        <f>IF(ISNA(VLOOKUP($B84,Area_EM_00,Seq!D$1,FALSE)),".",VLOOKUP($B84,Area_EM_00,Seq!D$1,FALSE))</f>
        <v>.</v>
      </c>
      <c r="FT84" s="9" t="str">
        <f>IF(ISNA(VLOOKUP($B84,Area_EM_00,Seq!E$1,FALSE)),".",VLOOKUP($B84,Area_EM_00,Seq!E$1,FALSE))</f>
        <v>.</v>
      </c>
      <c r="FU84" s="9" t="str">
        <f>IF(ISNA(VLOOKUP($B84,Area_EM_00,Seq!F$1,FALSE)),".",VLOOKUP($B84,Area_EM_00,Seq!F$1,FALSE))</f>
        <v>.</v>
      </c>
      <c r="FV84" s="9" t="str">
        <f>IF(ISNA(VLOOKUP($B84,Area_EM_00,Seq!G$1,FALSE)),".",VLOOKUP($B84,Area_EM_00,Seq!G$1,FALSE))</f>
        <v>.</v>
      </c>
      <c r="FW84" s="9" t="str">
        <f>IF(ISNA(VLOOKUP($B84,Area_EM_00,Seq!H$1,FALSE)),".",VLOOKUP($B84,Area_EM_00,Seq!H$1,FALSE))</f>
        <v>.</v>
      </c>
      <c r="FX84" s="9" t="str">
        <f>IF(ISNA(VLOOKUP($B84,Area_EM_00,Seq!I$1,FALSE)),".",VLOOKUP($B84,Area_EM_00,Seq!I$1,FALSE))</f>
        <v>.</v>
      </c>
      <c r="FY84" s="9" t="str">
        <f>IF(ISNA(VLOOKUP($B84,Area_EM_00,Seq!J$1,FALSE)),".",VLOOKUP($B84,Area_EM_00,Seq!J$1,FALSE))</f>
        <v>.</v>
      </c>
      <c r="GA84" s="27"/>
    </row>
    <row r="85" spans="1:183">
      <c r="A85" s="25" t="s">
        <v>2949</v>
      </c>
      <c r="B85" s="26" t="str">
        <f t="shared" si="72"/>
        <v>Tunisia</v>
      </c>
      <c r="C85" s="27">
        <f>GDP!C$42/10000</f>
        <v>18294194.281532999</v>
      </c>
      <c r="D85" s="27">
        <f>GDP!D$42/10000</f>
        <v>19245492.3841727</v>
      </c>
      <c r="E85" s="27">
        <f>GDP!E$42/10000</f>
        <v>20996832.1911324</v>
      </c>
      <c r="F85" s="27">
        <f>GDP!F$42/10000</f>
        <v>23285486.8999658</v>
      </c>
      <c r="G85" s="27">
        <f>GDP!G$42/10000</f>
        <v>26824880.9087606</v>
      </c>
      <c r="H85" s="27">
        <f>GDP!H$42/10000</f>
        <v>30446239.831443299</v>
      </c>
      <c r="I85" s="27">
        <f>GDP!I$42/10000</f>
        <v>33125508.936610304</v>
      </c>
      <c r="J85" s="27">
        <f>GDP!J$42/10000</f>
        <v>36968067.973257102</v>
      </c>
      <c r="K85" s="27">
        <f>GDP!K$42/10000</f>
        <v>41145459.654235199</v>
      </c>
      <c r="L85" s="27">
        <f>GDP!L$42/10000</f>
        <v>42832423.5000588</v>
      </c>
      <c r="M85" s="27">
        <f>GDP!M$42/10000</f>
        <v>44460055.593061104</v>
      </c>
      <c r="N85" s="27">
        <f>GDP!N$42/10000</f>
        <v>48550380.707622699</v>
      </c>
      <c r="O85" s="27">
        <f>GDP!O$42/10000</f>
        <v>55444534.768105105</v>
      </c>
      <c r="P85" s="27">
        <f>GDP!P$42/10000</f>
        <v>63206769.635639794</v>
      </c>
      <c r="Q85" s="27">
        <f>GDP!Q$42/10000</f>
        <v>71486856.457908601</v>
      </c>
      <c r="R85" s="27">
        <f>GDP!R$42/10000</f>
        <v>79278923.811820701</v>
      </c>
      <c r="S85" s="27">
        <f>GDP!S$42/10000</f>
        <v>87206816.193002701</v>
      </c>
      <c r="T85" s="27">
        <f>GDP!T$42/10000</f>
        <v>95317050.098951995</v>
      </c>
      <c r="U85" s="27">
        <f>GDP!U$42/10000</f>
        <v>102751780.00667</v>
      </c>
      <c r="V85" s="27">
        <f>GDP!V$42/10000</f>
        <v>110560915.287177</v>
      </c>
      <c r="W85" s="27">
        <f>GDP!W$42/10000</f>
        <v>119848032.17129999</v>
      </c>
      <c r="X85" s="27">
        <f>GDP!X$42/10000</f>
        <v>129795418.841518</v>
      </c>
      <c r="Y85" s="27">
        <f>GDP!Y$42/10000</f>
        <v>141606801.95609599</v>
      </c>
      <c r="Z85" s="27">
        <f>GDP!Z$42/10000</f>
        <v>155767482.15170601</v>
      </c>
      <c r="AA85" s="27">
        <f>GDP!AA$42/10000</f>
        <v>171499997.84902799</v>
      </c>
      <c r="AB85" s="27">
        <f>GDP!AB$42/10000</f>
        <v>189335997.62532699</v>
      </c>
      <c r="AC85" s="27">
        <f>GDP!AC$42/10000</f>
        <v>211298973.34986499</v>
      </c>
      <c r="AD85" s="27">
        <f>GDP!AD$42/10000</f>
        <v>238767839.88534701</v>
      </c>
      <c r="AE85" s="27">
        <f>GDP!AE$42/10000</f>
        <v>260256945.47502899</v>
      </c>
      <c r="AF85" s="27">
        <f>GDP!AF$42/10000</f>
        <v>293754553.91439533</v>
      </c>
      <c r="AG85" s="27"/>
      <c r="AH85" s="27">
        <f>IF(ISNUMBER(VLOOKUP($B85,Area_GDP_80_09,Seq!C$1,FALSE)/10000),VLOOKUP($B85,Area_GDP_80_09,Seq!C$1,FALSE)/10000,".")</f>
        <v>862185.80606303003</v>
      </c>
      <c r="AI85" s="27">
        <f>IF(ISNUMBER(VLOOKUP($B85,Area_GDP_80_09,Seq!D$1,FALSE)/10000),VLOOKUP($B85,Area_GDP_80_09,Seq!D$1,FALSE)/10000,".")</f>
        <v>909727.36134800094</v>
      </c>
      <c r="AJ85" s="27">
        <f>IF(ISNUMBER(VLOOKUP($B85,Area_GDP_80_09,Seq!E$1,FALSE)/10000),VLOOKUP($B85,Area_GDP_80_09,Seq!E$1,FALSE)/10000,".")</f>
        <v>905235.69425863796</v>
      </c>
      <c r="AK85" s="27">
        <f>IF(ISNUMBER(VLOOKUP($B85,Area_GDP_80_09,Seq!F$1,FALSE)/10000),VLOOKUP($B85,Area_GDP_80_09,Seq!F$1,FALSE)/10000,".")</f>
        <v>947618.07990880904</v>
      </c>
      <c r="AL85" s="27">
        <f>IF(ISNUMBER(VLOOKUP($B85,Area_GDP_80_09,Seq!G$1,FALSE)/10000),VLOOKUP($B85,Area_GDP_80_09,Seq!G$1,FALSE)/10000,".")</f>
        <v>1002095.1621622499</v>
      </c>
      <c r="AM85" s="27">
        <f>IF(ISNUMBER(VLOOKUP($B85,Area_GDP_80_09,Seq!H$1,FALSE)/10000),VLOOKUP($B85,Area_GDP_80_09,Seq!H$1,FALSE)/10000,".")</f>
        <v>1058699.2389885799</v>
      </c>
      <c r="AN85" s="27">
        <f>IF(ISNUMBER(VLOOKUP($B85,Area_GDP_80_09,Seq!I$1,FALSE)/10000),VLOOKUP($B85,Area_GDP_80_09,Seq!I$1,FALSE)/10000,".")</f>
        <v>1043379.98895375</v>
      </c>
      <c r="AO85" s="27">
        <f>IF(ISNUMBER(VLOOKUP($B85,Area_GDP_80_09,Seq!J$1,FALSE)/10000),VLOOKUP($B85,Area_GDP_80_09,Seq!J$1,FALSE)/10000,".")</f>
        <v>1113300.75025075</v>
      </c>
      <c r="AP85" s="27">
        <f>IF(ISNUMBER(VLOOKUP($B85,Area_GDP_80_09,Seq!K$1,FALSE)/10000),VLOOKUP($B85,Area_GDP_80_09,Seq!K$1,FALSE)/10000,".")</f>
        <v>1114104.0935901699</v>
      </c>
      <c r="AQ85" s="27">
        <f>IF(ISNUMBER(VLOOKUP($B85,Area_GDP_80_09,Seq!L$1,FALSE)/10000),VLOOKUP($B85,Area_GDP_80_09,Seq!L$1,FALSE)/10000,".")</f>
        <v>1133564.14176376</v>
      </c>
      <c r="AR85" s="27">
        <f>IF(ISNUMBER(VLOOKUP($B85,Area_GDP_80_09,Seq!M$1,FALSE)/10000),VLOOKUP($B85,Area_GDP_80_09,Seq!M$1,FALSE)/10000,".")</f>
        <v>1223680.44658659</v>
      </c>
      <c r="AS85" s="27">
        <f>IF(ISNUMBER(VLOOKUP($B85,Area_GDP_80_09,Seq!N$1,FALSE)/10000),VLOOKUP($B85,Area_GDP_80_09,Seq!N$1,FALSE)/10000,".")</f>
        <v>1271459.6037848499</v>
      </c>
      <c r="AT85" s="27">
        <f>IF(ISNUMBER(VLOOKUP($B85,Area_GDP_80_09,Seq!O$1,FALSE)/10000),VLOOKUP($B85,Area_GDP_80_09,Seq!O$1,FALSE)/10000,".")</f>
        <v>1370706.2926181802</v>
      </c>
      <c r="AU85" s="27">
        <f>IF(ISNUMBER(VLOOKUP($B85,Area_GDP_80_09,Seq!P$1,FALSE)/10000),VLOOKUP($B85,Area_GDP_80_09,Seq!P$1,FALSE)/10000,".")</f>
        <v>1400722.4195532899</v>
      </c>
      <c r="AV85" s="27">
        <f>IF(ISNUMBER(VLOOKUP($B85,Area_GDP_80_09,Seq!Q$1,FALSE)/10000),VLOOKUP($B85,Area_GDP_80_09,Seq!Q$1,FALSE)/10000,".")</f>
        <v>1445243.13553131</v>
      </c>
      <c r="AW85" s="27">
        <f>IF(ISNUMBER(VLOOKUP($B85,Area_GDP_80_09,Seq!R$1,FALSE)/10000),VLOOKUP($B85,Area_GDP_80_09,Seq!R$1,FALSE)/10000,".")</f>
        <v>1479230.4877036</v>
      </c>
      <c r="AX85" s="27">
        <f>IF(ISNUMBER(VLOOKUP($B85,Area_GDP_80_09,Seq!S$1,FALSE)/10000),VLOOKUP($B85,Area_GDP_80_09,Seq!S$1,FALSE)/10000,".")</f>
        <v>1584937.48881734</v>
      </c>
      <c r="AY85" s="27">
        <f>IF(ISNUMBER(VLOOKUP($B85,Area_GDP_80_09,Seq!T$1,FALSE)/10000),VLOOKUP($B85,Area_GDP_80_09,Seq!T$1,FALSE)/10000,".")</f>
        <v>1671173.04083372</v>
      </c>
      <c r="AZ85" s="27">
        <f>IF(ISNUMBER(VLOOKUP($B85,Area_GDP_80_09,Seq!U$1,FALSE)/10000),VLOOKUP($B85,Area_GDP_80_09,Seq!U$1,FALSE)/10000,".")</f>
        <v>1751117.9910498902</v>
      </c>
      <c r="BA85" s="27">
        <f>IF(ISNUMBER(VLOOKUP($B85,Area_GDP_80_09,Seq!V$1,FALSE)/10000),VLOOKUP($B85,Area_GDP_80_09,Seq!V$1,FALSE)/10000,".")</f>
        <v>1857130.4710280399</v>
      </c>
      <c r="BB85" s="27">
        <f>IF(ISNUMBER(VLOOKUP($B85,Area_GDP_80_09,Seq!W$1,FALSE)/10000),VLOOKUP($B85,Area_GDP_80_09,Seq!W$1,FALSE)/10000,".")</f>
        <v>1944327.7157656699</v>
      </c>
      <c r="BC85" s="27">
        <f>IF(ISNUMBER(VLOOKUP($B85,Area_GDP_80_09,Seq!X$1,FALSE)/10000),VLOOKUP($B85,Area_GDP_80_09,Seq!X$1,FALSE)/10000,".")</f>
        <v>2040078.3687064401</v>
      </c>
      <c r="BD85" s="27">
        <f>IF(ISNUMBER(VLOOKUP($B85,Area_GDP_80_09,Seq!Y$1,FALSE)/10000),VLOOKUP($B85,Area_GDP_80_09,Seq!Y$1,FALSE)/10000,".")</f>
        <v>2073816.8121743998</v>
      </c>
      <c r="BE85" s="27">
        <f>IF(ISNUMBER(VLOOKUP($B85,Area_GDP_80_09,Seq!Z$1,FALSE)/10000),VLOOKUP($B85,Area_GDP_80_09,Seq!Z$1,FALSE)/10000,".")</f>
        <v>2189129.4264686699</v>
      </c>
      <c r="BF85" s="27">
        <f>IF(ISNUMBER(VLOOKUP($B85,Area_GDP_80_09,Seq!AA$1,FALSE)/10000),VLOOKUP($B85,Area_GDP_80_09,Seq!AA$1,FALSE)/10000,".")</f>
        <v>2321322.5765289301</v>
      </c>
      <c r="BG85" s="27">
        <f>IF(ISNUMBER(VLOOKUP($B85,Area_GDP_80_09,Seq!AB$1,FALSE)/10000),VLOOKUP($B85,Area_GDP_80_09,Seq!AB$1,FALSE)/10000,".")</f>
        <v>2413645.0777692404</v>
      </c>
      <c r="BH85" s="27">
        <f>IF(ISNUMBER(VLOOKUP($B85,Area_GDP_80_09,Seq!AC$1,FALSE)/10000),VLOOKUP($B85,Area_GDP_80_09,Seq!AC$1,FALSE)/10000,".")</f>
        <v>2550273.3283792799</v>
      </c>
      <c r="BI85" s="27">
        <f>IF(ISNUMBER(VLOOKUP($B85,Area_GDP_80_09,Seq!AD$1,FALSE)/10000),VLOOKUP($B85,Area_GDP_80_09,Seq!AD$1,FALSE)/10000,".")</f>
        <v>2711769.8213577303</v>
      </c>
      <c r="BJ85" s="27">
        <f>IF(ISNUMBER(VLOOKUP($B85,Area_GDP_80_09,Seq!AE$1,FALSE)/10000),VLOOKUP($B85,Area_GDP_80_09,Seq!AE$1,FALSE)/10000,".")</f>
        <v>2833799.4633188201</v>
      </c>
      <c r="BK85" s="27">
        <f>IF(ISNUMBER(VLOOKUP($B85,Area_GDP_80_09,Seq!AF$1,FALSE)/10000),VLOOKUP($B85,Area_GDP_80_09,Seq!AF$1,FALSE)/10000,".")</f>
        <v>2926487.520933527</v>
      </c>
      <c r="BL85" s="27"/>
      <c r="BM85" s="27"/>
      <c r="BN85" s="27">
        <f>CNPop!A$48</f>
        <v>5.0000000000000001E-3</v>
      </c>
      <c r="BO85" s="27">
        <f>CNPop!B$48</f>
        <v>6.0000000000000001E-3</v>
      </c>
      <c r="BP85" s="27">
        <f>CNPop!C$48</f>
        <v>6.0000000000000001E-3</v>
      </c>
      <c r="BQ85" s="27">
        <f>CNPop!D$48</f>
        <v>7.0000000000000001E-3</v>
      </c>
      <c r="BR85" s="27">
        <f>CNPop!E$48</f>
        <v>7.0000000000000001E-3</v>
      </c>
      <c r="BS85" s="27">
        <f>CNPop!F$48</f>
        <v>8.0000000000000002E-3</v>
      </c>
      <c r="BT85" s="27">
        <f>CNPop!G$48</f>
        <v>8.9999999999999993E-3</v>
      </c>
      <c r="BU85" s="27">
        <f>CNPop!H$48</f>
        <v>0.01</v>
      </c>
      <c r="BV85" s="27">
        <f>CNPop!I$48</f>
        <v>1.0999999999999999E-2</v>
      </c>
      <c r="BW85" s="27">
        <f>CNPop!J$48</f>
        <v>1.2E-2</v>
      </c>
      <c r="BX85" s="27">
        <f>CNPop!K$48</f>
        <v>1.4E-2</v>
      </c>
      <c r="BY85" s="27">
        <f>CNPop!L$48</f>
        <v>1.6E-2</v>
      </c>
      <c r="BZ85" s="27">
        <f>CNPop!M$48</f>
        <v>1.7000000000000001E-2</v>
      </c>
      <c r="CA85" s="27">
        <f>CNPop!N$48</f>
        <v>1.9E-2</v>
      </c>
      <c r="CB85" s="27">
        <f>CNPop!O$48</f>
        <v>2.1000000000000001E-2</v>
      </c>
      <c r="CC85" s="27">
        <f>CNPop!P$48</f>
        <v>2.3E-2</v>
      </c>
      <c r="CD85" s="27">
        <f>CNPop!Q$48</f>
        <v>2.5999999999999999E-2</v>
      </c>
      <c r="CE85" s="27">
        <f>CNPop!R$48</f>
        <v>2.8000000000000001E-2</v>
      </c>
      <c r="CF85" s="27">
        <f>CNPop!S$48</f>
        <v>0.03</v>
      </c>
      <c r="CG85" s="27">
        <f>CNPop!T$48</f>
        <v>3.3000000000000002E-2</v>
      </c>
      <c r="CH85" s="27">
        <f>CNPop!U$48</f>
        <v>3.5999999999999997E-2</v>
      </c>
      <c r="CI85" s="27">
        <f>CNPop!V$48</f>
        <v>3.9E-2</v>
      </c>
      <c r="CJ85" s="27">
        <f>CNPop!W$48</f>
        <v>4.2000000000000003E-2</v>
      </c>
      <c r="CK85" s="27">
        <f>CNPop!X$48</f>
        <v>4.4999999999999998E-2</v>
      </c>
      <c r="CL85" s="27">
        <f>CNPop!Y$48</f>
        <v>4.9000000000000002E-2</v>
      </c>
      <c r="CM85" s="27">
        <f>CNPop!Z$48</f>
        <v>5.1999999999999998E-2</v>
      </c>
      <c r="CN85" s="27">
        <f>CNPop!AA$48</f>
        <v>5.6000000000000001E-2</v>
      </c>
      <c r="CO85" s="27">
        <f>CNPop!AB$48</f>
        <v>0.06</v>
      </c>
      <c r="CP85" s="27">
        <f>CNPop!AC$48</f>
        <v>6.3E-2</v>
      </c>
      <c r="CQ85" s="27"/>
      <c r="CR85" s="27">
        <f t="shared" si="73"/>
        <v>9.6264456252554642E-2</v>
      </c>
      <c r="CS85" s="27">
        <f t="shared" si="74"/>
        <v>9.6264456252554642E-2</v>
      </c>
      <c r="CT85" s="27">
        <f t="shared" si="75"/>
        <v>9.6264456252554642E-2</v>
      </c>
      <c r="CU85" s="27">
        <f t="shared" si="76"/>
        <v>9.6264456252554642E-2</v>
      </c>
      <c r="CV85" s="27">
        <f t="shared" si="77"/>
        <v>9.6264456252554642E-2</v>
      </c>
      <c r="CW85" s="27">
        <f t="shared" si="78"/>
        <v>9.6264456252554642E-2</v>
      </c>
      <c r="CX85" s="27">
        <f t="shared" si="79"/>
        <v>9.6264456252554642E-2</v>
      </c>
      <c r="CY85" s="27">
        <f t="shared" si="80"/>
        <v>9.6264456252554642E-2</v>
      </c>
      <c r="CZ85" s="27">
        <f t="shared" si="81"/>
        <v>9.6264456252554642E-2</v>
      </c>
      <c r="DA85" s="27">
        <f t="shared" si="82"/>
        <v>9.6264456252554642E-2</v>
      </c>
      <c r="DB85" s="27">
        <f t="shared" si="83"/>
        <v>9.6264456252554642E-2</v>
      </c>
      <c r="DC85" s="27">
        <f t="shared" si="84"/>
        <v>9.6264456252554642E-2</v>
      </c>
      <c r="DD85" s="27">
        <f t="shared" si="85"/>
        <v>9.4880803145725515E-2</v>
      </c>
      <c r="DE85" s="27">
        <f t="shared" si="86"/>
        <v>9.4880803145725515E-2</v>
      </c>
      <c r="DF85" s="27">
        <f t="shared" si="87"/>
        <v>9.4880803145725515E-2</v>
      </c>
      <c r="DG85" s="27">
        <f t="shared" si="88"/>
        <v>9.4880803145725515E-2</v>
      </c>
      <c r="DH85" s="27">
        <f t="shared" si="89"/>
        <v>9.4880803145725515E-2</v>
      </c>
      <c r="DI85" s="27">
        <f t="shared" si="90"/>
        <v>9.4880803145725515E-2</v>
      </c>
      <c r="DJ85" s="27">
        <f t="shared" si="91"/>
        <v>9.4880803145725515E-2</v>
      </c>
      <c r="DK85" s="27">
        <f t="shared" si="92"/>
        <v>9.6149176704491371E-2</v>
      </c>
      <c r="DL85" s="27">
        <f t="shared" si="93"/>
        <v>9.7504992941914573E-2</v>
      </c>
      <c r="DM85" s="27">
        <f t="shared" si="94"/>
        <v>9.8586565497849818E-2</v>
      </c>
      <c r="DN85" s="27">
        <f t="shared" si="95"/>
        <v>9.9368220897780593E-2</v>
      </c>
      <c r="DO85" s="27">
        <f t="shared" si="96"/>
        <v>0.10037541413443363</v>
      </c>
      <c r="DP85" s="27">
        <f t="shared" si="97"/>
        <v>0.1007849059643188</v>
      </c>
      <c r="DQ85" s="27">
        <f t="shared" si="98"/>
        <v>0.10098803469937183</v>
      </c>
      <c r="DR85" s="27">
        <f t="shared" si="99"/>
        <v>0.1010439272913972</v>
      </c>
      <c r="DS85" s="27">
        <f t="shared" si="100"/>
        <v>0.10102401862029847</v>
      </c>
      <c r="DT85" s="27">
        <f t="shared" si="101"/>
        <v>0.10079939580549585</v>
      </c>
      <c r="DU85" s="27" t="e">
        <f>IF(ISNA(VLOOKUP(CONCATENATE($B85,".SP.TER.TOTL.IN"),Area_pop_80_09,Seq!B$1,FALSE)),".",VLOOKUP(CONCATENATE($B85,".SP.TER.TOTL.IN"),Area_pop_80_09,Seq!B$1,FALSE)/VLOOKUP(CONCATENATE($B85,".SP.POP.TOTL"),Area_pop_80_09,Seq!B$1,FALSE))</f>
        <v>#VALUE!</v>
      </c>
      <c r="DV85" s="27" t="e">
        <f>IF(ISNA(VLOOKUP(CONCATENATE($B85,".SP.TER.TOTL.IN"),Area_pop_80_09,Seq!C$1,FALSE)),".",VLOOKUP(CONCATENATE($B85,".SP.TER.TOTL.IN"),Area_pop_80_09,Seq!C$1,FALSE)/VLOOKUP(CONCATENATE($B85,".SP.POP.TOTL"),Area_pop_80_09,Seq!C$1,FALSE))</f>
        <v>#VALUE!</v>
      </c>
      <c r="DW85" s="27" t="e">
        <f>IF(ISNA(VLOOKUP(CONCATENATE($B85,".SP.TER.TOTL.IN"),Area_pop_80_09,Seq!D$1,FALSE)),".",VLOOKUP(CONCATENATE($B85,".SP.TER.TOTL.IN"),Area_pop_80_09,Seq!D$1,FALSE)/VLOOKUP(CONCATENATE($B85,".SP.POP.TOTL"),Area_pop_80_09,Seq!D$1,FALSE))</f>
        <v>#VALUE!</v>
      </c>
      <c r="DX85" s="27" t="e">
        <f>IF(ISNA(VLOOKUP(CONCATENATE($B85,".SP.TER.TOTL.IN"),Area_pop_80_09,Seq!E$1,FALSE)),".",VLOOKUP(CONCATENATE($B85,".SP.TER.TOTL.IN"),Area_pop_80_09,Seq!E$1,FALSE)/VLOOKUP(CONCATENATE($B85,".SP.POP.TOTL"),Area_pop_80_09,Seq!E$1,FALSE))</f>
        <v>#VALUE!</v>
      </c>
      <c r="DY85" s="27" t="e">
        <f>IF(ISNA(VLOOKUP(CONCATENATE($B85,".SP.TER.TOTL.IN"),Area_pop_80_09,Seq!F$1,FALSE)),".",VLOOKUP(CONCATENATE($B85,".SP.TER.TOTL.IN"),Area_pop_80_09,Seq!F$1,FALSE)/VLOOKUP(CONCATENATE($B85,".SP.POP.TOTL"),Area_pop_80_09,Seq!F$1,FALSE))</f>
        <v>#VALUE!</v>
      </c>
      <c r="DZ85" s="27" t="e">
        <f>IF(ISNA(VLOOKUP(CONCATENATE($B85,".SP.TER.TOTL.IN"),Area_pop_80_09,Seq!G$1,FALSE)),".",VLOOKUP(CONCATENATE($B85,".SP.TER.TOTL.IN"),Area_pop_80_09,Seq!G$1,FALSE)/VLOOKUP(CONCATENATE($B85,".SP.POP.TOTL"),Area_pop_80_09,Seq!G$1,FALSE))</f>
        <v>#VALUE!</v>
      </c>
      <c r="EA85" s="27" t="e">
        <f>IF(ISNA(VLOOKUP(CONCATENATE($B85,".SP.TER.TOTL.IN"),Area_pop_80_09,Seq!H$1,FALSE)),".",VLOOKUP(CONCATENATE($B85,".SP.TER.TOTL.IN"),Area_pop_80_09,Seq!H$1,FALSE)/VLOOKUP(CONCATENATE($B85,".SP.POP.TOTL"),Area_pop_80_09,Seq!H$1,FALSE))</f>
        <v>#VALUE!</v>
      </c>
      <c r="EB85" s="27" t="e">
        <f>IF(ISNA(VLOOKUP(CONCATENATE($B85,".SP.TER.TOTL.IN"),Area_pop_80_09,Seq!I$1,FALSE)),".",VLOOKUP(CONCATENATE($B85,".SP.TER.TOTL.IN"),Area_pop_80_09,Seq!I$1,FALSE)/VLOOKUP(CONCATENATE($B85,".SP.POP.TOTL"),Area_pop_80_09,Seq!I$1,FALSE))</f>
        <v>#VALUE!</v>
      </c>
      <c r="EC85" s="27" t="e">
        <f>IF(ISNA(VLOOKUP(CONCATENATE($B85,".SP.TER.TOTL.IN"),Area_pop_80_09,Seq!J$1,FALSE)),".",VLOOKUP(CONCATENATE($B85,".SP.TER.TOTL.IN"),Area_pop_80_09,Seq!J$1,FALSE)/VLOOKUP(CONCATENATE($B85,".SP.POP.TOTL"),Area_pop_80_09,Seq!J$1,FALSE))</f>
        <v>#VALUE!</v>
      </c>
      <c r="ED85" s="27" t="e">
        <f>IF(ISNA(VLOOKUP(CONCATENATE($B85,".SP.TER.TOTL.IN"),Area_pop_80_09,Seq!K$1,FALSE)),".",VLOOKUP(CONCATENATE($B85,".SP.TER.TOTL.IN"),Area_pop_80_09,Seq!K$1,FALSE)/VLOOKUP(CONCATENATE($B85,".SP.POP.TOTL"),Area_pop_80_09,Seq!K$1,FALSE))</f>
        <v>#VALUE!</v>
      </c>
      <c r="EE85" s="27" t="e">
        <f>IF(ISNA(VLOOKUP(CONCATENATE($B85,".SP.TER.TOTL.IN"),Area_pop_80_09,Seq!L$1,FALSE)),".",VLOOKUP(CONCATENATE($B85,".SP.TER.TOTL.IN"),Area_pop_80_09,Seq!L$1,FALSE)/VLOOKUP(CONCATENATE($B85,".SP.POP.TOTL"),Area_pop_80_09,Seq!L$1,FALSE))</f>
        <v>#VALUE!</v>
      </c>
      <c r="EF85" s="27">
        <f>IF(ISNA(VLOOKUP(CONCATENATE($B85,".SP.TER.TOTL.IN"),Area_pop_80_09,Seq!M$1,FALSE)),".",VLOOKUP(CONCATENATE($B85,".SP.TER.TOTL.IN"),Area_pop_80_09,Seq!M$1,FALSE)/VLOOKUP(CONCATENATE($B85,".SP.POP.TOTL"),Area_pop_80_09,Seq!M$1,FALSE))</f>
        <v>9.6264456252554642E-2</v>
      </c>
      <c r="EG85" s="27" t="e">
        <f>IF(ISNA(VLOOKUP(CONCATENATE($B85,".SP.TER.TOTL.IN"),Area_pop_80_09,Seq!N$1,FALSE)),".",VLOOKUP(CONCATENATE($B85,".SP.TER.TOTL.IN"),Area_pop_80_09,Seq!N$1,FALSE)/VLOOKUP(CONCATENATE($B85,".SP.POP.TOTL"),Area_pop_80_09,Seq!N$1,FALSE))</f>
        <v>#VALUE!</v>
      </c>
      <c r="EH85" s="27" t="e">
        <f>IF(ISNA(VLOOKUP(CONCATENATE($B85,".SP.TER.TOTL.IN"),Area_pop_80_09,Seq!O$1,FALSE)),".",VLOOKUP(CONCATENATE($B85,".SP.TER.TOTL.IN"),Area_pop_80_09,Seq!O$1,FALSE)/VLOOKUP(CONCATENATE($B85,".SP.POP.TOTL"),Area_pop_80_09,Seq!O$1,FALSE))</f>
        <v>#VALUE!</v>
      </c>
      <c r="EI85" s="27" t="e">
        <f>IF(ISNA(VLOOKUP(CONCATENATE($B85,".SP.TER.TOTL.IN"),Area_pop_80_09,Seq!P$1,FALSE)),".",VLOOKUP(CONCATENATE($B85,".SP.TER.TOTL.IN"),Area_pop_80_09,Seq!P$1,FALSE)/VLOOKUP(CONCATENATE($B85,".SP.POP.TOTL"),Area_pop_80_09,Seq!P$1,FALSE))</f>
        <v>#VALUE!</v>
      </c>
      <c r="EJ85" s="27" t="e">
        <f>IF(ISNA(VLOOKUP(CONCATENATE($B85,".SP.TER.TOTL.IN"),Area_pop_80_09,Seq!Q$1,FALSE)),".",VLOOKUP(CONCATENATE($B85,".SP.TER.TOTL.IN"),Area_pop_80_09,Seq!Q$1,FALSE)/VLOOKUP(CONCATENATE($B85,".SP.POP.TOTL"),Area_pop_80_09,Seq!Q$1,FALSE))</f>
        <v>#VALUE!</v>
      </c>
      <c r="EK85" s="27" t="e">
        <f>IF(ISNA(VLOOKUP(CONCATENATE($B85,".SP.TER.TOTL.IN"),Area_pop_80_09,Seq!R$1,FALSE)),".",VLOOKUP(CONCATENATE($B85,".SP.TER.TOTL.IN"),Area_pop_80_09,Seq!R$1,FALSE)/VLOOKUP(CONCATENATE($B85,".SP.POP.TOTL"),Area_pop_80_09,Seq!R$1,FALSE))</f>
        <v>#VALUE!</v>
      </c>
      <c r="EL85" s="27" t="e">
        <f>IF(ISNA(VLOOKUP(CONCATENATE($B85,".SP.TER.TOTL.IN"),Area_pop_80_09,Seq!S$1,FALSE)),".",VLOOKUP(CONCATENATE($B85,".SP.TER.TOTL.IN"),Area_pop_80_09,Seq!S$1,FALSE)/VLOOKUP(CONCATENATE($B85,".SP.POP.TOTL"),Area_pop_80_09,Seq!S$1,FALSE))</f>
        <v>#VALUE!</v>
      </c>
      <c r="EM85" s="27">
        <f>IF(ISNA(VLOOKUP(CONCATENATE($B85,".SP.TER.TOTL.IN"),Area_pop_80_09,Seq!T$1,FALSE)),".",VLOOKUP(CONCATENATE($B85,".SP.TER.TOTL.IN"),Area_pop_80_09,Seq!T$1,FALSE)/VLOOKUP(CONCATENATE($B85,".SP.POP.TOTL"),Area_pop_80_09,Seq!T$1,FALSE))</f>
        <v>9.4880803145725515E-2</v>
      </c>
      <c r="EN85" s="27">
        <f>IF(ISNA(VLOOKUP(CONCATENATE($B85,".SP.TER.TOTL.IN"),Area_pop_80_09,Seq!U$1,FALSE)),".",VLOOKUP(CONCATENATE($B85,".SP.TER.TOTL.IN"),Area_pop_80_09,Seq!U$1,FALSE)/VLOOKUP(CONCATENATE($B85,".SP.POP.TOTL"),Area_pop_80_09,Seq!U$1,FALSE))</f>
        <v>9.6149176704491371E-2</v>
      </c>
      <c r="EO85" s="27">
        <f>IF(ISNA(VLOOKUP(CONCATENATE($B85,".SP.TER.TOTL.IN"),Area_pop_80_09,Seq!V$1,FALSE)),".",VLOOKUP(CONCATENATE($B85,".SP.TER.TOTL.IN"),Area_pop_80_09,Seq!V$1,FALSE)/VLOOKUP(CONCATENATE($B85,".SP.POP.TOTL"),Area_pop_80_09,Seq!V$1,FALSE))</f>
        <v>9.7504992941914573E-2</v>
      </c>
      <c r="EP85" s="27">
        <f>IF(ISNA(VLOOKUP(CONCATENATE($B85,".SP.TER.TOTL.IN"),Area_pop_80_09,Seq!W$1,FALSE)),".",VLOOKUP(CONCATENATE($B85,".SP.TER.TOTL.IN"),Area_pop_80_09,Seq!W$1,FALSE)/VLOOKUP(CONCATENATE($B85,".SP.POP.TOTL"),Area_pop_80_09,Seq!W$1,FALSE))</f>
        <v>9.8586565497849818E-2</v>
      </c>
      <c r="EQ85" s="27">
        <f>IF(ISNA(VLOOKUP(CONCATENATE($B85,".SP.TER.TOTL.IN"),Area_pop_80_09,Seq!X$1,FALSE)),".",VLOOKUP(CONCATENATE($B85,".SP.TER.TOTL.IN"),Area_pop_80_09,Seq!X$1,FALSE)/VLOOKUP(CONCATENATE($B85,".SP.POP.TOTL"),Area_pop_80_09,Seq!X$1,FALSE))</f>
        <v>9.9368220897780593E-2</v>
      </c>
      <c r="ER85" s="27">
        <f>IF(ISNA(VLOOKUP(CONCATENATE($B85,".SP.TER.TOTL.IN"),Area_pop_80_09,Seq!Y$1,FALSE)),".",VLOOKUP(CONCATENATE($B85,".SP.TER.TOTL.IN"),Area_pop_80_09,Seq!Y$1,FALSE)/VLOOKUP(CONCATENATE($B85,".SP.POP.TOTL"),Area_pop_80_09,Seq!Y$1,FALSE))</f>
        <v>0.10037541413443363</v>
      </c>
      <c r="ES85" s="27">
        <f>IF(ISNA(VLOOKUP(CONCATENATE($B85,".SP.TER.TOTL.IN"),Area_pop_80_09,Seq!Z$1,FALSE)),".",VLOOKUP(CONCATENATE($B85,".SP.TER.TOTL.IN"),Area_pop_80_09,Seq!Z$1,FALSE)/VLOOKUP(CONCATENATE($B85,".SP.POP.TOTL"),Area_pop_80_09,Seq!Z$1,FALSE))</f>
        <v>0.1007849059643188</v>
      </c>
      <c r="ET85" s="27">
        <f>IF(ISNA(VLOOKUP(CONCATENATE($B85,".SP.TER.TOTL.IN"),Area_pop_80_09,Seq!AA$1,FALSE)),".",VLOOKUP(CONCATENATE($B85,".SP.TER.TOTL.IN"),Area_pop_80_09,Seq!AA$1,FALSE)/VLOOKUP(CONCATENATE($B85,".SP.POP.TOTL"),Area_pop_80_09,Seq!AA$1,FALSE))</f>
        <v>0.10098803469937183</v>
      </c>
      <c r="EU85" s="27">
        <f>IF(ISNA(VLOOKUP(CONCATENATE($B85,".SP.TER.TOTL.IN"),Area_pop_80_09,Seq!AB$1,FALSE)),".",VLOOKUP(CONCATENATE($B85,".SP.TER.TOTL.IN"),Area_pop_80_09,Seq!AB$1,FALSE)/VLOOKUP(CONCATENATE($B85,".SP.POP.TOTL"),Area_pop_80_09,Seq!AB$1,FALSE))</f>
        <v>0.1010439272913972</v>
      </c>
      <c r="EV85" s="27">
        <f>IF(ISNA(VLOOKUP(CONCATENATE($B85,".SP.TER.TOTL.IN"),Area_pop_80_09,Seq!AC$1,FALSE)),".",VLOOKUP(CONCATENATE($B85,".SP.TER.TOTL.IN"),Area_pop_80_09,Seq!AC$1,FALSE)/VLOOKUP(CONCATENATE($B85,".SP.POP.TOTL"),Area_pop_80_09,Seq!AC$1,FALSE))</f>
        <v>0.10102401862029847</v>
      </c>
      <c r="EW85" s="27">
        <f>IF(ISNA(VLOOKUP(CONCATENATE($B85,".SP.TER.TOTL.IN"),Area_pop_80_09,Seq!AD$1,FALSE)),".",VLOOKUP(CONCATENATE($B85,".SP.TER.TOTL.IN"),Area_pop_80_09,Seq!AD$1,FALSE)/VLOOKUP(CONCATENATE($B85,".SP.POP.TOTL"),Area_pop_80_09,Seq!AD$1,FALSE))</f>
        <v>0.10079939580549585</v>
      </c>
      <c r="EX85" s="27"/>
      <c r="EY85" s="27"/>
      <c r="EZ85" s="27" t="str">
        <f t="shared" si="102"/>
        <v>.</v>
      </c>
      <c r="FA85" s="27" t="str">
        <f t="shared" si="103"/>
        <v>.</v>
      </c>
      <c r="FB85" s="27" t="str">
        <f t="shared" si="109"/>
        <v>.</v>
      </c>
      <c r="FC85" s="9" t="str">
        <f>IF(VLOOKUP($B85,EM_80!$B$1:$C$201,2,FALSE)&gt;0,VLOOKUP($B85,EM_80!$B$1:$C$201,2,FALSE),".")</f>
        <v>.</v>
      </c>
      <c r="FD85" s="9" t="str">
        <f t="shared" si="104"/>
        <v>.</v>
      </c>
      <c r="FE85" s="9" t="str">
        <f t="shared" si="105"/>
        <v>.</v>
      </c>
      <c r="FF85">
        <f t="shared" si="106"/>
        <v>6384000</v>
      </c>
      <c r="FG85">
        <f t="shared" si="107"/>
        <v>8154400</v>
      </c>
      <c r="FH85">
        <f t="shared" si="108"/>
        <v>9563500</v>
      </c>
      <c r="FJ85" s="9" t="str">
        <f>IF(ISNA(VLOOKUP($B85,Area_EM_90,Seq!C$1,FALSE)),".",VLOOKUP($B85,Area_EM_90,Seq!C$1,FALSE))</f>
        <v>.</v>
      </c>
      <c r="FK85" s="9" t="str">
        <f>IF(ISNA(VLOOKUP($B85,Area_EM_90,Seq!D$1,FALSE)),".",VLOOKUP($B85,Area_EM_90,Seq!D$1,FALSE))</f>
        <v>.</v>
      </c>
      <c r="FL85" s="9" t="str">
        <f>IF(ISNA(VLOOKUP($B85,Area_EM_90,Seq!E$1,FALSE)),".",VLOOKUP($B85,Area_EM_90,Seq!E$1,FALSE))</f>
        <v>.</v>
      </c>
      <c r="FM85" s="9" t="str">
        <f>IF(ISNA(VLOOKUP($B85,Area_EM_90,Seq!F$1,FALSE)),".",VLOOKUP($B85,Area_EM_90,Seq!F$1,FALSE))</f>
        <v>.</v>
      </c>
      <c r="FN85" s="9" t="str">
        <f>IF(ISNA(VLOOKUP($B85,Area_EM_90,Seq!G$1,FALSE)),".",VLOOKUP($B85,Area_EM_90,Seq!G$1,FALSE))</f>
        <v>.</v>
      </c>
      <c r="FO85" s="9" t="str">
        <f>IF(ISNA(VLOOKUP($B85,Area_EM_90,Seq!H$1,FALSE)),".",VLOOKUP($B85,Area_EM_90,Seq!H$1,FALSE))</f>
        <v>.</v>
      </c>
      <c r="FP85" s="9" t="str">
        <f>IF(ISNA(VLOOKUP($B85,Area_EM_90,Seq!I$1,FALSE)),".",VLOOKUP($B85,Area_EM_90,Seq!I$1,FALSE))</f>
        <v>.</v>
      </c>
      <c r="FQ85" s="9" t="str">
        <f>IF(ISNA(VLOOKUP($B85,Area_EM_90,Seq!J$1,FALSE)),".",VLOOKUP($B85,Area_EM_90,Seq!J$1,FALSE))</f>
        <v>.</v>
      </c>
      <c r="FR85" s="9" t="str">
        <f>IF(ISNA(VLOOKUP($B85,Area_EM_00,Seq!C$1,FALSE)),".",VLOOKUP($B85,Area_EM_00,Seq!C$1,FALSE))</f>
        <v>.</v>
      </c>
      <c r="FS85" s="9" t="str">
        <f>IF(ISNA(VLOOKUP($B85,Area_EM_00,Seq!D$1,FALSE)),".",VLOOKUP($B85,Area_EM_00,Seq!D$1,FALSE))</f>
        <v>.</v>
      </c>
      <c r="FT85" s="9" t="str">
        <f>IF(ISNA(VLOOKUP($B85,Area_EM_00,Seq!E$1,FALSE)),".",VLOOKUP($B85,Area_EM_00,Seq!E$1,FALSE))</f>
        <v>.</v>
      </c>
      <c r="FU85" s="9" t="str">
        <f>IF(ISNA(VLOOKUP($B85,Area_EM_00,Seq!F$1,FALSE)),".",VLOOKUP($B85,Area_EM_00,Seq!F$1,FALSE))</f>
        <v>.</v>
      </c>
      <c r="FV85" s="9" t="str">
        <f>IF(ISNA(VLOOKUP($B85,Area_EM_00,Seq!G$1,FALSE)),".",VLOOKUP($B85,Area_EM_00,Seq!G$1,FALSE))</f>
        <v>.</v>
      </c>
      <c r="FW85" s="9" t="str">
        <f>IF(ISNA(VLOOKUP($B85,Area_EM_00,Seq!H$1,FALSE)),".",VLOOKUP($B85,Area_EM_00,Seq!H$1,FALSE))</f>
        <v>.</v>
      </c>
      <c r="FX85" s="9" t="str">
        <f>IF(ISNA(VLOOKUP($B85,Area_EM_00,Seq!I$1,FALSE)),".",VLOOKUP($B85,Area_EM_00,Seq!I$1,FALSE))</f>
        <v>.</v>
      </c>
      <c r="FY85" s="9" t="str">
        <f>IF(ISNA(VLOOKUP($B85,Area_EM_00,Seq!J$1,FALSE)),".",VLOOKUP($B85,Area_EM_00,Seq!J$1,FALSE))</f>
        <v>.</v>
      </c>
      <c r="GA85" s="27"/>
    </row>
    <row r="86" spans="1:183">
      <c r="A86" s="25" t="s">
        <v>2831</v>
      </c>
      <c r="B86" s="26" t="str">
        <f t="shared" si="72"/>
        <v>Uganda</v>
      </c>
      <c r="C86" s="27">
        <f>GDP!C$42/10000</f>
        <v>18294194.281532999</v>
      </c>
      <c r="D86" s="27">
        <f>GDP!D$42/10000</f>
        <v>19245492.3841727</v>
      </c>
      <c r="E86" s="27">
        <f>GDP!E$42/10000</f>
        <v>20996832.1911324</v>
      </c>
      <c r="F86" s="27">
        <f>GDP!F$42/10000</f>
        <v>23285486.8999658</v>
      </c>
      <c r="G86" s="27">
        <f>GDP!G$42/10000</f>
        <v>26824880.9087606</v>
      </c>
      <c r="H86" s="27">
        <f>GDP!H$42/10000</f>
        <v>30446239.831443299</v>
      </c>
      <c r="I86" s="27">
        <f>GDP!I$42/10000</f>
        <v>33125508.936610304</v>
      </c>
      <c r="J86" s="27">
        <f>GDP!J$42/10000</f>
        <v>36968067.973257102</v>
      </c>
      <c r="K86" s="27">
        <f>GDP!K$42/10000</f>
        <v>41145459.654235199</v>
      </c>
      <c r="L86" s="27">
        <f>GDP!L$42/10000</f>
        <v>42832423.5000588</v>
      </c>
      <c r="M86" s="27">
        <f>GDP!M$42/10000</f>
        <v>44460055.593061104</v>
      </c>
      <c r="N86" s="27">
        <f>GDP!N$42/10000</f>
        <v>48550380.707622699</v>
      </c>
      <c r="O86" s="27">
        <f>GDP!O$42/10000</f>
        <v>55444534.768105105</v>
      </c>
      <c r="P86" s="27">
        <f>GDP!P$42/10000</f>
        <v>63206769.635639794</v>
      </c>
      <c r="Q86" s="27">
        <f>GDP!Q$42/10000</f>
        <v>71486856.457908601</v>
      </c>
      <c r="R86" s="27">
        <f>GDP!R$42/10000</f>
        <v>79278923.811820701</v>
      </c>
      <c r="S86" s="27">
        <f>GDP!S$42/10000</f>
        <v>87206816.193002701</v>
      </c>
      <c r="T86" s="27">
        <f>GDP!T$42/10000</f>
        <v>95317050.098951995</v>
      </c>
      <c r="U86" s="27">
        <f>GDP!U$42/10000</f>
        <v>102751780.00667</v>
      </c>
      <c r="V86" s="27">
        <f>GDP!V$42/10000</f>
        <v>110560915.287177</v>
      </c>
      <c r="W86" s="27">
        <f>GDP!W$42/10000</f>
        <v>119848032.17129999</v>
      </c>
      <c r="X86" s="27">
        <f>GDP!X$42/10000</f>
        <v>129795418.841518</v>
      </c>
      <c r="Y86" s="27">
        <f>GDP!Y$42/10000</f>
        <v>141606801.95609599</v>
      </c>
      <c r="Z86" s="27">
        <f>GDP!Z$42/10000</f>
        <v>155767482.15170601</v>
      </c>
      <c r="AA86" s="27">
        <f>GDP!AA$42/10000</f>
        <v>171499997.84902799</v>
      </c>
      <c r="AB86" s="27">
        <f>GDP!AB$42/10000</f>
        <v>189335997.62532699</v>
      </c>
      <c r="AC86" s="27">
        <f>GDP!AC$42/10000</f>
        <v>211298973.34986499</v>
      </c>
      <c r="AD86" s="27">
        <f>GDP!AD$42/10000</f>
        <v>238767839.88534701</v>
      </c>
      <c r="AE86" s="27">
        <f>GDP!AE$42/10000</f>
        <v>260256945.47502899</v>
      </c>
      <c r="AF86" s="27">
        <f>GDP!AF$42/10000</f>
        <v>293754553.91439533</v>
      </c>
      <c r="AG86" s="27"/>
      <c r="AH86" s="27" t="str">
        <f>IF(ISNUMBER(VLOOKUP($B86,Area_GDP_80_09,Seq!C$1,FALSE)/10000),VLOOKUP($B86,Area_GDP_80_09,Seq!C$1,FALSE)/10000,".")</f>
        <v>.</v>
      </c>
      <c r="AI86" s="27" t="str">
        <f>IF(ISNUMBER(VLOOKUP($B86,Area_GDP_80_09,Seq!D$1,FALSE)/10000),VLOOKUP($B86,Area_GDP_80_09,Seq!D$1,FALSE)/10000,".")</f>
        <v>.</v>
      </c>
      <c r="AJ86" s="27">
        <f>IF(ISNUMBER(VLOOKUP($B86,Area_GDP_80_09,Seq!E$1,FALSE)/10000),VLOOKUP($B86,Area_GDP_80_09,Seq!E$1,FALSE)/10000,".")</f>
        <v>246584.79841490401</v>
      </c>
      <c r="AK86" s="27">
        <f>IF(ISNUMBER(VLOOKUP($B86,Area_GDP_80_09,Seq!F$1,FALSE)/10000),VLOOKUP($B86,Area_GDP_80_09,Seq!F$1,FALSE)/10000,".")</f>
        <v>260750.00445633897</v>
      </c>
      <c r="AL86" s="27">
        <f>IF(ISNUMBER(VLOOKUP($B86,Area_GDP_80_09,Seq!G$1,FALSE)/10000),VLOOKUP($B86,Area_GDP_80_09,Seq!G$1,FALSE)/10000,".")</f>
        <v>259851.259997218</v>
      </c>
      <c r="AM86" s="27">
        <f>IF(ISNUMBER(VLOOKUP($B86,Area_GDP_80_09,Seq!H$1,FALSE)/10000),VLOOKUP($B86,Area_GDP_80_09,Seq!H$1,FALSE)/10000,".")</f>
        <v>251259.58989849701</v>
      </c>
      <c r="AN86" s="27">
        <f>IF(ISNUMBER(VLOOKUP($B86,Area_GDP_80_09,Seq!I$1,FALSE)/10000),VLOOKUP($B86,Area_GDP_80_09,Seq!I$1,FALSE)/10000,".")</f>
        <v>252239.72075756502</v>
      </c>
      <c r="AO86" s="27">
        <f>IF(ISNUMBER(VLOOKUP($B86,Area_GDP_80_09,Seq!J$1,FALSE)/10000),VLOOKUP($B86,Area_GDP_80_09,Seq!J$1,FALSE)/10000,".")</f>
        <v>262233.21328576497</v>
      </c>
      <c r="AP86" s="27">
        <f>IF(ISNUMBER(VLOOKUP($B86,Area_GDP_80_09,Seq!K$1,FALSE)/10000),VLOOKUP($B86,Area_GDP_80_09,Seq!K$1,FALSE)/10000,".")</f>
        <v>283912.22588370502</v>
      </c>
      <c r="AQ86" s="27">
        <f>IF(ISNUMBER(VLOOKUP($B86,Area_GDP_80_09,Seq!L$1,FALSE)/10000),VLOOKUP($B86,Area_GDP_80_09,Seq!L$1,FALSE)/10000,".")</f>
        <v>301974.554889458</v>
      </c>
      <c r="AR86" s="27">
        <f>IF(ISNUMBER(VLOOKUP($B86,Area_GDP_80_09,Seq!M$1,FALSE)/10000),VLOOKUP($B86,Area_GDP_80_09,Seq!M$1,FALSE)/10000,".")</f>
        <v>321524.81079511001</v>
      </c>
      <c r="AS86" s="27">
        <f>IF(ISNUMBER(VLOOKUP($B86,Area_GDP_80_09,Seq!N$1,FALSE)/10000),VLOOKUP($B86,Area_GDP_80_09,Seq!N$1,FALSE)/10000,".")</f>
        <v>339382.60582452401</v>
      </c>
      <c r="AT86" s="27">
        <f>IF(ISNUMBER(VLOOKUP($B86,Area_GDP_80_09,Seq!O$1,FALSE)/10000),VLOOKUP($B86,Area_GDP_80_09,Seq!O$1,FALSE)/10000,".")</f>
        <v>350983.91451841401</v>
      </c>
      <c r="AU86" s="27">
        <f>IF(ISNUMBER(VLOOKUP($B86,Area_GDP_80_09,Seq!P$1,FALSE)/10000),VLOOKUP($B86,Area_GDP_80_09,Seq!P$1,FALSE)/10000,".")</f>
        <v>380207.86194689001</v>
      </c>
      <c r="AV86" s="27">
        <f>IF(ISNUMBER(VLOOKUP($B86,Area_GDP_80_09,Seq!Q$1,FALSE)/10000),VLOOKUP($B86,Area_GDP_80_09,Seq!Q$1,FALSE)/10000,".")</f>
        <v>404554.98848828103</v>
      </c>
      <c r="AW86" s="27">
        <f>IF(ISNUMBER(VLOOKUP($B86,Area_GDP_80_09,Seq!R$1,FALSE)/10000),VLOOKUP($B86,Area_GDP_80_09,Seq!R$1,FALSE)/10000,".")</f>
        <v>451172.84615449799</v>
      </c>
      <c r="AX86" s="27">
        <f>IF(ISNUMBER(VLOOKUP($B86,Area_GDP_80_09,Seq!S$1,FALSE)/10000),VLOOKUP($B86,Area_GDP_80_09,Seq!S$1,FALSE)/10000,".")</f>
        <v>492103.76372014801</v>
      </c>
      <c r="AY86" s="27">
        <f>IF(ISNUMBER(VLOOKUP($B86,Area_GDP_80_09,Seq!T$1,FALSE)/10000),VLOOKUP($B86,Area_GDP_80_09,Seq!T$1,FALSE)/10000,".")</f>
        <v>517201.06484212703</v>
      </c>
      <c r="AZ86" s="27">
        <f>IF(ISNUMBER(VLOOKUP($B86,Area_GDP_80_09,Seq!U$1,FALSE)/10000),VLOOKUP($B86,Area_GDP_80_09,Seq!U$1,FALSE)/10000,".")</f>
        <v>542571.15015500493</v>
      </c>
      <c r="BA86" s="27">
        <f>IF(ISNUMBER(VLOOKUP($B86,Area_GDP_80_09,Seq!V$1,FALSE)/10000),VLOOKUP($B86,Area_GDP_80_09,Seq!V$1,FALSE)/10000,".")</f>
        <v>586269.55049442907</v>
      </c>
      <c r="BB86" s="27">
        <f>IF(ISNUMBER(VLOOKUP($B86,Area_GDP_80_09,Seq!W$1,FALSE)/10000),VLOOKUP($B86,Area_GDP_80_09,Seq!W$1,FALSE)/10000,".")</f>
        <v>619324.66323273</v>
      </c>
      <c r="BC86" s="27">
        <f>IF(ISNUMBER(VLOOKUP($B86,Area_GDP_80_09,Seq!X$1,FALSE)/10000),VLOOKUP($B86,Area_GDP_80_09,Seq!X$1,FALSE)/10000,".")</f>
        <v>649950.09617521998</v>
      </c>
      <c r="BD86" s="27">
        <f>IF(ISNUMBER(VLOOKUP($B86,Area_GDP_80_09,Seq!Y$1,FALSE)/10000),VLOOKUP($B86,Area_GDP_80_09,Seq!Y$1,FALSE)/10000,".")</f>
        <v>691577.56393853202</v>
      </c>
      <c r="BE86" s="27">
        <f>IF(ISNUMBER(VLOOKUP($B86,Area_GDP_80_09,Seq!Z$1,FALSE)/10000),VLOOKUP($B86,Area_GDP_80_09,Seq!Z$1,FALSE)/10000,".")</f>
        <v>736345.16856495198</v>
      </c>
      <c r="BF86" s="27">
        <f>IF(ISNUMBER(VLOOKUP($B86,Area_GDP_80_09,Seq!AA$1,FALSE)/10000),VLOOKUP($B86,Area_GDP_80_09,Seq!AA$1,FALSE)/10000,".")</f>
        <v>786469.90240784793</v>
      </c>
      <c r="BG86" s="27">
        <f>IF(ISNUMBER(VLOOKUP($B86,Area_GDP_80_09,Seq!AB$1,FALSE)/10000),VLOOKUP($B86,Area_GDP_80_09,Seq!AB$1,FALSE)/10000,".")</f>
        <v>836273.62110035401</v>
      </c>
      <c r="BH86" s="27">
        <f>IF(ISNUMBER(VLOOKUP($B86,Area_GDP_80_09,Seq!AC$1,FALSE)/10000),VLOOKUP($B86,Area_GDP_80_09,Seq!AC$1,FALSE)/10000,".")</f>
        <v>926463.59350328997</v>
      </c>
      <c r="BI86" s="27">
        <f>IF(ISNUMBER(VLOOKUP($B86,Area_GDP_80_09,Seq!AD$1,FALSE)/10000),VLOOKUP($B86,Area_GDP_80_09,Seq!AD$1,FALSE)/10000,".")</f>
        <v>1006029.2960281799</v>
      </c>
      <c r="BJ86" s="27">
        <f>IF(ISNUMBER(VLOOKUP($B86,Area_GDP_80_09,Seq!AE$1,FALSE)/10000),VLOOKUP($B86,Area_GDP_80_09,Seq!AE$1,FALSE)/10000,".")</f>
        <v>1101943.9095390199</v>
      </c>
      <c r="BK86" s="27">
        <f>IF(ISNUMBER(VLOOKUP($B86,Area_GDP_80_09,Seq!AF$1,FALSE)/10000),VLOOKUP($B86,Area_GDP_80_09,Seq!AF$1,FALSE)/10000,".")</f>
        <v>1197282.3593573854</v>
      </c>
      <c r="BL86" s="27"/>
      <c r="BM86" s="27"/>
      <c r="BN86" s="27">
        <f>CNPop!A$48</f>
        <v>5.0000000000000001E-3</v>
      </c>
      <c r="BO86" s="27">
        <f>CNPop!B$48</f>
        <v>6.0000000000000001E-3</v>
      </c>
      <c r="BP86" s="27">
        <f>CNPop!C$48</f>
        <v>6.0000000000000001E-3</v>
      </c>
      <c r="BQ86" s="27">
        <f>CNPop!D$48</f>
        <v>7.0000000000000001E-3</v>
      </c>
      <c r="BR86" s="27">
        <f>CNPop!E$48</f>
        <v>7.0000000000000001E-3</v>
      </c>
      <c r="BS86" s="27">
        <f>CNPop!F$48</f>
        <v>8.0000000000000002E-3</v>
      </c>
      <c r="BT86" s="27">
        <f>CNPop!G$48</f>
        <v>8.9999999999999993E-3</v>
      </c>
      <c r="BU86" s="27">
        <f>CNPop!H$48</f>
        <v>0.01</v>
      </c>
      <c r="BV86" s="27">
        <f>CNPop!I$48</f>
        <v>1.0999999999999999E-2</v>
      </c>
      <c r="BW86" s="27">
        <f>CNPop!J$48</f>
        <v>1.2E-2</v>
      </c>
      <c r="BX86" s="27">
        <f>CNPop!K$48</f>
        <v>1.4E-2</v>
      </c>
      <c r="BY86" s="27">
        <f>CNPop!L$48</f>
        <v>1.6E-2</v>
      </c>
      <c r="BZ86" s="27">
        <f>CNPop!M$48</f>
        <v>1.7000000000000001E-2</v>
      </c>
      <c r="CA86" s="27">
        <f>CNPop!N$48</f>
        <v>1.9E-2</v>
      </c>
      <c r="CB86" s="27">
        <f>CNPop!O$48</f>
        <v>2.1000000000000001E-2</v>
      </c>
      <c r="CC86" s="27">
        <f>CNPop!P$48</f>
        <v>2.3E-2</v>
      </c>
      <c r="CD86" s="27">
        <f>CNPop!Q$48</f>
        <v>2.5999999999999999E-2</v>
      </c>
      <c r="CE86" s="27">
        <f>CNPop!R$48</f>
        <v>2.8000000000000001E-2</v>
      </c>
      <c r="CF86" s="27">
        <f>CNPop!S$48</f>
        <v>0.03</v>
      </c>
      <c r="CG86" s="27">
        <f>CNPop!T$48</f>
        <v>3.3000000000000002E-2</v>
      </c>
      <c r="CH86" s="27">
        <f>CNPop!U$48</f>
        <v>3.5999999999999997E-2</v>
      </c>
      <c r="CI86" s="27">
        <f>CNPop!V$48</f>
        <v>3.9E-2</v>
      </c>
      <c r="CJ86" s="27">
        <f>CNPop!W$48</f>
        <v>4.2000000000000003E-2</v>
      </c>
      <c r="CK86" s="27">
        <f>CNPop!X$48</f>
        <v>4.4999999999999998E-2</v>
      </c>
      <c r="CL86" s="27">
        <f>CNPop!Y$48</f>
        <v>4.9000000000000002E-2</v>
      </c>
      <c r="CM86" s="27">
        <f>CNPop!Z$48</f>
        <v>5.1999999999999998E-2</v>
      </c>
      <c r="CN86" s="27">
        <f>CNPop!AA$48</f>
        <v>5.6000000000000001E-2</v>
      </c>
      <c r="CO86" s="27">
        <f>CNPop!AB$48</f>
        <v>0.06</v>
      </c>
      <c r="CP86" s="27">
        <f>CNPop!AC$48</f>
        <v>6.3E-2</v>
      </c>
      <c r="CQ86" s="27"/>
      <c r="CR86" s="27">
        <f t="shared" si="73"/>
        <v>9.1005127034835348E-2</v>
      </c>
      <c r="CS86" s="27">
        <f t="shared" si="74"/>
        <v>9.1005127034835348E-2</v>
      </c>
      <c r="CT86" s="27">
        <f t="shared" si="75"/>
        <v>9.1005127034835348E-2</v>
      </c>
      <c r="CU86" s="27">
        <f t="shared" si="76"/>
        <v>9.1005127034835348E-2</v>
      </c>
      <c r="CV86" s="27">
        <f t="shared" si="77"/>
        <v>9.1005127034835348E-2</v>
      </c>
      <c r="CW86" s="27">
        <f t="shared" si="78"/>
        <v>9.1005127034835348E-2</v>
      </c>
      <c r="CX86" s="27">
        <f t="shared" si="79"/>
        <v>9.1005127034835348E-2</v>
      </c>
      <c r="CY86" s="27">
        <f t="shared" si="80"/>
        <v>9.1005127034835348E-2</v>
      </c>
      <c r="CZ86" s="27">
        <f t="shared" si="81"/>
        <v>9.1005127034835348E-2</v>
      </c>
      <c r="DA86" s="27">
        <f t="shared" si="82"/>
        <v>9.1005127034835348E-2</v>
      </c>
      <c r="DB86" s="27">
        <f t="shared" si="83"/>
        <v>9.1005127034835348E-2</v>
      </c>
      <c r="DC86" s="27">
        <f t="shared" si="84"/>
        <v>9.1005127034835348E-2</v>
      </c>
      <c r="DD86" s="27">
        <f t="shared" si="85"/>
        <v>8.9623327664756877E-2</v>
      </c>
      <c r="DE86" s="27">
        <f t="shared" si="86"/>
        <v>8.9623327664756877E-2</v>
      </c>
      <c r="DF86" s="27">
        <f t="shared" si="87"/>
        <v>8.9623327664756877E-2</v>
      </c>
      <c r="DG86" s="27">
        <f t="shared" si="88"/>
        <v>8.9623327664756877E-2</v>
      </c>
      <c r="DH86" s="27">
        <f t="shared" si="89"/>
        <v>8.9623327664756877E-2</v>
      </c>
      <c r="DI86" s="27">
        <f t="shared" si="90"/>
        <v>8.9623327664756877E-2</v>
      </c>
      <c r="DJ86" s="27">
        <f t="shared" si="91"/>
        <v>8.9623327664756877E-2</v>
      </c>
      <c r="DK86" s="27">
        <f t="shared" si="92"/>
        <v>8.978821426281125E-2</v>
      </c>
      <c r="DL86" s="27">
        <f t="shared" si="93"/>
        <v>8.9972460429594711E-2</v>
      </c>
      <c r="DM86" s="27">
        <f t="shared" si="94"/>
        <v>9.0214302070177776E-2</v>
      </c>
      <c r="DN86" s="27">
        <f t="shared" si="95"/>
        <v>9.0535486648583283E-2</v>
      </c>
      <c r="DO86" s="27">
        <f t="shared" si="96"/>
        <v>9.0915554857413081E-2</v>
      </c>
      <c r="DP86" s="27">
        <f t="shared" si="97"/>
        <v>9.1316545225012258E-2</v>
      </c>
      <c r="DQ86" s="27">
        <f t="shared" si="98"/>
        <v>9.1684366022741701E-2</v>
      </c>
      <c r="DR86" s="27">
        <f t="shared" si="99"/>
        <v>9.1982344101697394E-2</v>
      </c>
      <c r="DS86" s="27">
        <f t="shared" si="100"/>
        <v>9.2195379629646551E-2</v>
      </c>
      <c r="DT86" s="27">
        <f t="shared" si="101"/>
        <v>9.2346162514828939E-2</v>
      </c>
      <c r="DU86" s="27" t="e">
        <f>IF(ISNA(VLOOKUP(CONCATENATE($B86,".SP.TER.TOTL.IN"),Area_pop_80_09,Seq!B$1,FALSE)),".",VLOOKUP(CONCATENATE($B86,".SP.TER.TOTL.IN"),Area_pop_80_09,Seq!B$1,FALSE)/VLOOKUP(CONCATENATE($B86,".SP.POP.TOTL"),Area_pop_80_09,Seq!B$1,FALSE))</f>
        <v>#VALUE!</v>
      </c>
      <c r="DV86" s="27" t="e">
        <f>IF(ISNA(VLOOKUP(CONCATENATE($B86,".SP.TER.TOTL.IN"),Area_pop_80_09,Seq!C$1,FALSE)),".",VLOOKUP(CONCATENATE($B86,".SP.TER.TOTL.IN"),Area_pop_80_09,Seq!C$1,FALSE)/VLOOKUP(CONCATENATE($B86,".SP.POP.TOTL"),Area_pop_80_09,Seq!C$1,FALSE))</f>
        <v>#VALUE!</v>
      </c>
      <c r="DW86" s="27" t="e">
        <f>IF(ISNA(VLOOKUP(CONCATENATE($B86,".SP.TER.TOTL.IN"),Area_pop_80_09,Seq!D$1,FALSE)),".",VLOOKUP(CONCATENATE($B86,".SP.TER.TOTL.IN"),Area_pop_80_09,Seq!D$1,FALSE)/VLOOKUP(CONCATENATE($B86,".SP.POP.TOTL"),Area_pop_80_09,Seq!D$1,FALSE))</f>
        <v>#VALUE!</v>
      </c>
      <c r="DX86" s="27" t="e">
        <f>IF(ISNA(VLOOKUP(CONCATENATE($B86,".SP.TER.TOTL.IN"),Area_pop_80_09,Seq!E$1,FALSE)),".",VLOOKUP(CONCATENATE($B86,".SP.TER.TOTL.IN"),Area_pop_80_09,Seq!E$1,FALSE)/VLOOKUP(CONCATENATE($B86,".SP.POP.TOTL"),Area_pop_80_09,Seq!E$1,FALSE))</f>
        <v>#VALUE!</v>
      </c>
      <c r="DY86" s="27" t="e">
        <f>IF(ISNA(VLOOKUP(CONCATENATE($B86,".SP.TER.TOTL.IN"),Area_pop_80_09,Seq!F$1,FALSE)),".",VLOOKUP(CONCATENATE($B86,".SP.TER.TOTL.IN"),Area_pop_80_09,Seq!F$1,FALSE)/VLOOKUP(CONCATENATE($B86,".SP.POP.TOTL"),Area_pop_80_09,Seq!F$1,FALSE))</f>
        <v>#VALUE!</v>
      </c>
      <c r="DZ86" s="27" t="e">
        <f>IF(ISNA(VLOOKUP(CONCATENATE($B86,".SP.TER.TOTL.IN"),Area_pop_80_09,Seq!G$1,FALSE)),".",VLOOKUP(CONCATENATE($B86,".SP.TER.TOTL.IN"),Area_pop_80_09,Seq!G$1,FALSE)/VLOOKUP(CONCATENATE($B86,".SP.POP.TOTL"),Area_pop_80_09,Seq!G$1,FALSE))</f>
        <v>#VALUE!</v>
      </c>
      <c r="EA86" s="27" t="e">
        <f>IF(ISNA(VLOOKUP(CONCATENATE($B86,".SP.TER.TOTL.IN"),Area_pop_80_09,Seq!H$1,FALSE)),".",VLOOKUP(CONCATENATE($B86,".SP.TER.TOTL.IN"),Area_pop_80_09,Seq!H$1,FALSE)/VLOOKUP(CONCATENATE($B86,".SP.POP.TOTL"),Area_pop_80_09,Seq!H$1,FALSE))</f>
        <v>#VALUE!</v>
      </c>
      <c r="EB86" s="27" t="e">
        <f>IF(ISNA(VLOOKUP(CONCATENATE($B86,".SP.TER.TOTL.IN"),Area_pop_80_09,Seq!I$1,FALSE)),".",VLOOKUP(CONCATENATE($B86,".SP.TER.TOTL.IN"),Area_pop_80_09,Seq!I$1,FALSE)/VLOOKUP(CONCATENATE($B86,".SP.POP.TOTL"),Area_pop_80_09,Seq!I$1,FALSE))</f>
        <v>#VALUE!</v>
      </c>
      <c r="EC86" s="27" t="e">
        <f>IF(ISNA(VLOOKUP(CONCATENATE($B86,".SP.TER.TOTL.IN"),Area_pop_80_09,Seq!J$1,FALSE)),".",VLOOKUP(CONCATENATE($B86,".SP.TER.TOTL.IN"),Area_pop_80_09,Seq!J$1,FALSE)/VLOOKUP(CONCATENATE($B86,".SP.POP.TOTL"),Area_pop_80_09,Seq!J$1,FALSE))</f>
        <v>#VALUE!</v>
      </c>
      <c r="ED86" s="27" t="e">
        <f>IF(ISNA(VLOOKUP(CONCATENATE($B86,".SP.TER.TOTL.IN"),Area_pop_80_09,Seq!K$1,FALSE)),".",VLOOKUP(CONCATENATE($B86,".SP.TER.TOTL.IN"),Area_pop_80_09,Seq!K$1,FALSE)/VLOOKUP(CONCATENATE($B86,".SP.POP.TOTL"),Area_pop_80_09,Seq!K$1,FALSE))</f>
        <v>#VALUE!</v>
      </c>
      <c r="EE86" s="27" t="e">
        <f>IF(ISNA(VLOOKUP(CONCATENATE($B86,".SP.TER.TOTL.IN"),Area_pop_80_09,Seq!L$1,FALSE)),".",VLOOKUP(CONCATENATE($B86,".SP.TER.TOTL.IN"),Area_pop_80_09,Seq!L$1,FALSE)/VLOOKUP(CONCATENATE($B86,".SP.POP.TOTL"),Area_pop_80_09,Seq!L$1,FALSE))</f>
        <v>#VALUE!</v>
      </c>
      <c r="EF86" s="27">
        <f>IF(ISNA(VLOOKUP(CONCATENATE($B86,".SP.TER.TOTL.IN"),Area_pop_80_09,Seq!M$1,FALSE)),".",VLOOKUP(CONCATENATE($B86,".SP.TER.TOTL.IN"),Area_pop_80_09,Seq!M$1,FALSE)/VLOOKUP(CONCATENATE($B86,".SP.POP.TOTL"),Area_pop_80_09,Seq!M$1,FALSE))</f>
        <v>9.1005127034835348E-2</v>
      </c>
      <c r="EG86" s="27" t="e">
        <f>IF(ISNA(VLOOKUP(CONCATENATE($B86,".SP.TER.TOTL.IN"),Area_pop_80_09,Seq!N$1,FALSE)),".",VLOOKUP(CONCATENATE($B86,".SP.TER.TOTL.IN"),Area_pop_80_09,Seq!N$1,FALSE)/VLOOKUP(CONCATENATE($B86,".SP.POP.TOTL"),Area_pop_80_09,Seq!N$1,FALSE))</f>
        <v>#VALUE!</v>
      </c>
      <c r="EH86" s="27" t="e">
        <f>IF(ISNA(VLOOKUP(CONCATENATE($B86,".SP.TER.TOTL.IN"),Area_pop_80_09,Seq!O$1,FALSE)),".",VLOOKUP(CONCATENATE($B86,".SP.TER.TOTL.IN"),Area_pop_80_09,Seq!O$1,FALSE)/VLOOKUP(CONCATENATE($B86,".SP.POP.TOTL"),Area_pop_80_09,Seq!O$1,FALSE))</f>
        <v>#VALUE!</v>
      </c>
      <c r="EI86" s="27" t="e">
        <f>IF(ISNA(VLOOKUP(CONCATENATE($B86,".SP.TER.TOTL.IN"),Area_pop_80_09,Seq!P$1,FALSE)),".",VLOOKUP(CONCATENATE($B86,".SP.TER.TOTL.IN"),Area_pop_80_09,Seq!P$1,FALSE)/VLOOKUP(CONCATENATE($B86,".SP.POP.TOTL"),Area_pop_80_09,Seq!P$1,FALSE))</f>
        <v>#VALUE!</v>
      </c>
      <c r="EJ86" s="27" t="e">
        <f>IF(ISNA(VLOOKUP(CONCATENATE($B86,".SP.TER.TOTL.IN"),Area_pop_80_09,Seq!Q$1,FALSE)),".",VLOOKUP(CONCATENATE($B86,".SP.TER.TOTL.IN"),Area_pop_80_09,Seq!Q$1,FALSE)/VLOOKUP(CONCATENATE($B86,".SP.POP.TOTL"),Area_pop_80_09,Seq!Q$1,FALSE))</f>
        <v>#VALUE!</v>
      </c>
      <c r="EK86" s="27" t="e">
        <f>IF(ISNA(VLOOKUP(CONCATENATE($B86,".SP.TER.TOTL.IN"),Area_pop_80_09,Seq!R$1,FALSE)),".",VLOOKUP(CONCATENATE($B86,".SP.TER.TOTL.IN"),Area_pop_80_09,Seq!R$1,FALSE)/VLOOKUP(CONCATENATE($B86,".SP.POP.TOTL"),Area_pop_80_09,Seq!R$1,FALSE))</f>
        <v>#VALUE!</v>
      </c>
      <c r="EL86" s="27" t="e">
        <f>IF(ISNA(VLOOKUP(CONCATENATE($B86,".SP.TER.TOTL.IN"),Area_pop_80_09,Seq!S$1,FALSE)),".",VLOOKUP(CONCATENATE($B86,".SP.TER.TOTL.IN"),Area_pop_80_09,Seq!S$1,FALSE)/VLOOKUP(CONCATENATE($B86,".SP.POP.TOTL"),Area_pop_80_09,Seq!S$1,FALSE))</f>
        <v>#VALUE!</v>
      </c>
      <c r="EM86" s="27">
        <f>IF(ISNA(VLOOKUP(CONCATENATE($B86,".SP.TER.TOTL.IN"),Area_pop_80_09,Seq!T$1,FALSE)),".",VLOOKUP(CONCATENATE($B86,".SP.TER.TOTL.IN"),Area_pop_80_09,Seq!T$1,FALSE)/VLOOKUP(CONCATENATE($B86,".SP.POP.TOTL"),Area_pop_80_09,Seq!T$1,FALSE))</f>
        <v>8.9623327664756877E-2</v>
      </c>
      <c r="EN86" s="27">
        <f>IF(ISNA(VLOOKUP(CONCATENATE($B86,".SP.TER.TOTL.IN"),Area_pop_80_09,Seq!U$1,FALSE)),".",VLOOKUP(CONCATENATE($B86,".SP.TER.TOTL.IN"),Area_pop_80_09,Seq!U$1,FALSE)/VLOOKUP(CONCATENATE($B86,".SP.POP.TOTL"),Area_pop_80_09,Seq!U$1,FALSE))</f>
        <v>8.978821426281125E-2</v>
      </c>
      <c r="EO86" s="27">
        <f>IF(ISNA(VLOOKUP(CONCATENATE($B86,".SP.TER.TOTL.IN"),Area_pop_80_09,Seq!V$1,FALSE)),".",VLOOKUP(CONCATENATE($B86,".SP.TER.TOTL.IN"),Area_pop_80_09,Seq!V$1,FALSE)/VLOOKUP(CONCATENATE($B86,".SP.POP.TOTL"),Area_pop_80_09,Seq!V$1,FALSE))</f>
        <v>8.9972460429594711E-2</v>
      </c>
      <c r="EP86" s="27">
        <f>IF(ISNA(VLOOKUP(CONCATENATE($B86,".SP.TER.TOTL.IN"),Area_pop_80_09,Seq!W$1,FALSE)),".",VLOOKUP(CONCATENATE($B86,".SP.TER.TOTL.IN"),Area_pop_80_09,Seq!W$1,FALSE)/VLOOKUP(CONCATENATE($B86,".SP.POP.TOTL"),Area_pop_80_09,Seq!W$1,FALSE))</f>
        <v>9.0214302070177776E-2</v>
      </c>
      <c r="EQ86" s="27">
        <f>IF(ISNA(VLOOKUP(CONCATENATE($B86,".SP.TER.TOTL.IN"),Area_pop_80_09,Seq!X$1,FALSE)),".",VLOOKUP(CONCATENATE($B86,".SP.TER.TOTL.IN"),Area_pop_80_09,Seq!X$1,FALSE)/VLOOKUP(CONCATENATE($B86,".SP.POP.TOTL"),Area_pop_80_09,Seq!X$1,FALSE))</f>
        <v>9.0535486648583283E-2</v>
      </c>
      <c r="ER86" s="27">
        <f>IF(ISNA(VLOOKUP(CONCATENATE($B86,".SP.TER.TOTL.IN"),Area_pop_80_09,Seq!Y$1,FALSE)),".",VLOOKUP(CONCATENATE($B86,".SP.TER.TOTL.IN"),Area_pop_80_09,Seq!Y$1,FALSE)/VLOOKUP(CONCATENATE($B86,".SP.POP.TOTL"),Area_pop_80_09,Seq!Y$1,FALSE))</f>
        <v>9.0915554857413081E-2</v>
      </c>
      <c r="ES86" s="27">
        <f>IF(ISNA(VLOOKUP(CONCATENATE($B86,".SP.TER.TOTL.IN"),Area_pop_80_09,Seq!Z$1,FALSE)),".",VLOOKUP(CONCATENATE($B86,".SP.TER.TOTL.IN"),Area_pop_80_09,Seq!Z$1,FALSE)/VLOOKUP(CONCATENATE($B86,".SP.POP.TOTL"),Area_pop_80_09,Seq!Z$1,FALSE))</f>
        <v>9.1316545225012258E-2</v>
      </c>
      <c r="ET86" s="27">
        <f>IF(ISNA(VLOOKUP(CONCATENATE($B86,".SP.TER.TOTL.IN"),Area_pop_80_09,Seq!AA$1,FALSE)),".",VLOOKUP(CONCATENATE($B86,".SP.TER.TOTL.IN"),Area_pop_80_09,Seq!AA$1,FALSE)/VLOOKUP(CONCATENATE($B86,".SP.POP.TOTL"),Area_pop_80_09,Seq!AA$1,FALSE))</f>
        <v>9.1684366022741701E-2</v>
      </c>
      <c r="EU86" s="27">
        <f>IF(ISNA(VLOOKUP(CONCATENATE($B86,".SP.TER.TOTL.IN"),Area_pop_80_09,Seq!AB$1,FALSE)),".",VLOOKUP(CONCATENATE($B86,".SP.TER.TOTL.IN"),Area_pop_80_09,Seq!AB$1,FALSE)/VLOOKUP(CONCATENATE($B86,".SP.POP.TOTL"),Area_pop_80_09,Seq!AB$1,FALSE))</f>
        <v>9.1982344101697394E-2</v>
      </c>
      <c r="EV86" s="27">
        <f>IF(ISNA(VLOOKUP(CONCATENATE($B86,".SP.TER.TOTL.IN"),Area_pop_80_09,Seq!AC$1,FALSE)),".",VLOOKUP(CONCATENATE($B86,".SP.TER.TOTL.IN"),Area_pop_80_09,Seq!AC$1,FALSE)/VLOOKUP(CONCATENATE($B86,".SP.POP.TOTL"),Area_pop_80_09,Seq!AC$1,FALSE))</f>
        <v>9.2195379629646551E-2</v>
      </c>
      <c r="EW86" s="27">
        <f>IF(ISNA(VLOOKUP(CONCATENATE($B86,".SP.TER.TOTL.IN"),Area_pop_80_09,Seq!AD$1,FALSE)),".",VLOOKUP(CONCATENATE($B86,".SP.TER.TOTL.IN"),Area_pop_80_09,Seq!AD$1,FALSE)/VLOOKUP(CONCATENATE($B86,".SP.POP.TOTL"),Area_pop_80_09,Seq!AD$1,FALSE))</f>
        <v>9.2346162514828939E-2</v>
      </c>
      <c r="EX86" s="27"/>
      <c r="EY86" s="27"/>
      <c r="EZ86" s="27">
        <f t="shared" si="102"/>
        <v>5.5312374263120644E-6</v>
      </c>
      <c r="FA86" s="27" t="str">
        <f t="shared" si="103"/>
        <v>.</v>
      </c>
      <c r="FB86" s="27" t="str">
        <f t="shared" si="109"/>
        <v>.</v>
      </c>
      <c r="FC86" s="9">
        <f>IF(VLOOKUP($B86,EM_80!$B$1:$C$201,2,FALSE)&gt;0,VLOOKUP($B86,EM_80!$B$1:$C$201,2,FALSE),".")</f>
        <v>70</v>
      </c>
      <c r="FD86" s="9" t="str">
        <f t="shared" si="104"/>
        <v>.</v>
      </c>
      <c r="FE86" s="9" t="str">
        <f t="shared" si="105"/>
        <v>.</v>
      </c>
      <c r="FF86">
        <f t="shared" si="106"/>
        <v>12655396</v>
      </c>
      <c r="FG86">
        <f t="shared" si="107"/>
        <v>17730869</v>
      </c>
      <c r="FH86">
        <f t="shared" si="108"/>
        <v>24432843</v>
      </c>
      <c r="FJ86" s="9" t="str">
        <f>IF(ISNA(VLOOKUP($B86,Area_EM_90,Seq!C$1,FALSE)),".",VLOOKUP($B86,Area_EM_90,Seq!C$1,FALSE))</f>
        <v>.</v>
      </c>
      <c r="FK86" s="9" t="str">
        <f>IF(ISNA(VLOOKUP($B86,Area_EM_90,Seq!D$1,FALSE)),".",VLOOKUP($B86,Area_EM_90,Seq!D$1,FALSE))</f>
        <v>.</v>
      </c>
      <c r="FL86" s="9" t="str">
        <f>IF(ISNA(VLOOKUP($B86,Area_EM_90,Seq!E$1,FALSE)),".",VLOOKUP($B86,Area_EM_90,Seq!E$1,FALSE))</f>
        <v>.</v>
      </c>
      <c r="FM86" s="9" t="str">
        <f>IF(ISNA(VLOOKUP($B86,Area_EM_90,Seq!F$1,FALSE)),".",VLOOKUP($B86,Area_EM_90,Seq!F$1,FALSE))</f>
        <v>.</v>
      </c>
      <c r="FN86" s="9" t="str">
        <f>IF(ISNA(VLOOKUP($B86,Area_EM_90,Seq!G$1,FALSE)),".",VLOOKUP($B86,Area_EM_90,Seq!G$1,FALSE))</f>
        <v>.</v>
      </c>
      <c r="FO86" s="9" t="str">
        <f>IF(ISNA(VLOOKUP($B86,Area_EM_90,Seq!H$1,FALSE)),".",VLOOKUP($B86,Area_EM_90,Seq!H$1,FALSE))</f>
        <v>.</v>
      </c>
      <c r="FP86" s="9" t="str">
        <f>IF(ISNA(VLOOKUP($B86,Area_EM_90,Seq!I$1,FALSE)),".",VLOOKUP($B86,Area_EM_90,Seq!I$1,FALSE))</f>
        <v>.</v>
      </c>
      <c r="FQ86" s="9" t="str">
        <f>IF(ISNA(VLOOKUP($B86,Area_EM_90,Seq!J$1,FALSE)),".",VLOOKUP($B86,Area_EM_90,Seq!J$1,FALSE))</f>
        <v>.</v>
      </c>
      <c r="FR86" s="9" t="str">
        <f>IF(ISNA(VLOOKUP($B86,Area_EM_00,Seq!C$1,FALSE)),".",VLOOKUP($B86,Area_EM_00,Seq!C$1,FALSE))</f>
        <v>.</v>
      </c>
      <c r="FS86" s="9" t="str">
        <f>IF(ISNA(VLOOKUP($B86,Area_EM_00,Seq!D$1,FALSE)),".",VLOOKUP($B86,Area_EM_00,Seq!D$1,FALSE))</f>
        <v>.</v>
      </c>
      <c r="FT86" s="9" t="str">
        <f>IF(ISNA(VLOOKUP($B86,Area_EM_00,Seq!E$1,FALSE)),".",VLOOKUP($B86,Area_EM_00,Seq!E$1,FALSE))</f>
        <v>.</v>
      </c>
      <c r="FU86" s="9" t="str">
        <f>IF(ISNA(VLOOKUP($B86,Area_EM_00,Seq!F$1,FALSE)),".",VLOOKUP($B86,Area_EM_00,Seq!F$1,FALSE))</f>
        <v>.</v>
      </c>
      <c r="FV86" s="9" t="str">
        <f>IF(ISNA(VLOOKUP($B86,Area_EM_00,Seq!G$1,FALSE)),".",VLOOKUP($B86,Area_EM_00,Seq!G$1,FALSE))</f>
        <v>.</v>
      </c>
      <c r="FW86" s="9" t="str">
        <f>IF(ISNA(VLOOKUP($B86,Area_EM_00,Seq!H$1,FALSE)),".",VLOOKUP($B86,Area_EM_00,Seq!H$1,FALSE))</f>
        <v>.</v>
      </c>
      <c r="FX86" s="9" t="str">
        <f>IF(ISNA(VLOOKUP($B86,Area_EM_00,Seq!I$1,FALSE)),".",VLOOKUP($B86,Area_EM_00,Seq!I$1,FALSE))</f>
        <v>.</v>
      </c>
      <c r="FY86" s="9" t="str">
        <f>IF(ISNA(VLOOKUP($B86,Area_EM_00,Seq!J$1,FALSE)),".",VLOOKUP($B86,Area_EM_00,Seq!J$1,FALSE))</f>
        <v>.</v>
      </c>
      <c r="GA86" s="27"/>
    </row>
    <row r="87" spans="1:183">
      <c r="A87" s="25" t="s">
        <v>2474</v>
      </c>
      <c r="B87" s="26" t="str">
        <f t="shared" si="72"/>
        <v>Zambia</v>
      </c>
      <c r="C87" s="27">
        <f>GDP!C$42/10000</f>
        <v>18294194.281532999</v>
      </c>
      <c r="D87" s="27">
        <f>GDP!D$42/10000</f>
        <v>19245492.3841727</v>
      </c>
      <c r="E87" s="27">
        <f>GDP!E$42/10000</f>
        <v>20996832.1911324</v>
      </c>
      <c r="F87" s="27">
        <f>GDP!F$42/10000</f>
        <v>23285486.8999658</v>
      </c>
      <c r="G87" s="27">
        <f>GDP!G$42/10000</f>
        <v>26824880.9087606</v>
      </c>
      <c r="H87" s="27">
        <f>GDP!H$42/10000</f>
        <v>30446239.831443299</v>
      </c>
      <c r="I87" s="27">
        <f>GDP!I$42/10000</f>
        <v>33125508.936610304</v>
      </c>
      <c r="J87" s="27">
        <f>GDP!J$42/10000</f>
        <v>36968067.973257102</v>
      </c>
      <c r="K87" s="27">
        <f>GDP!K$42/10000</f>
        <v>41145459.654235199</v>
      </c>
      <c r="L87" s="27">
        <f>GDP!L$42/10000</f>
        <v>42832423.5000588</v>
      </c>
      <c r="M87" s="27">
        <f>GDP!M$42/10000</f>
        <v>44460055.593061104</v>
      </c>
      <c r="N87" s="27">
        <f>GDP!N$42/10000</f>
        <v>48550380.707622699</v>
      </c>
      <c r="O87" s="27">
        <f>GDP!O$42/10000</f>
        <v>55444534.768105105</v>
      </c>
      <c r="P87" s="27">
        <f>GDP!P$42/10000</f>
        <v>63206769.635639794</v>
      </c>
      <c r="Q87" s="27">
        <f>GDP!Q$42/10000</f>
        <v>71486856.457908601</v>
      </c>
      <c r="R87" s="27">
        <f>GDP!R$42/10000</f>
        <v>79278923.811820701</v>
      </c>
      <c r="S87" s="27">
        <f>GDP!S$42/10000</f>
        <v>87206816.193002701</v>
      </c>
      <c r="T87" s="27">
        <f>GDP!T$42/10000</f>
        <v>95317050.098951995</v>
      </c>
      <c r="U87" s="27">
        <f>GDP!U$42/10000</f>
        <v>102751780.00667</v>
      </c>
      <c r="V87" s="27">
        <f>GDP!V$42/10000</f>
        <v>110560915.287177</v>
      </c>
      <c r="W87" s="27">
        <f>GDP!W$42/10000</f>
        <v>119848032.17129999</v>
      </c>
      <c r="X87" s="27">
        <f>GDP!X$42/10000</f>
        <v>129795418.841518</v>
      </c>
      <c r="Y87" s="27">
        <f>GDP!Y$42/10000</f>
        <v>141606801.95609599</v>
      </c>
      <c r="Z87" s="27">
        <f>GDP!Z$42/10000</f>
        <v>155767482.15170601</v>
      </c>
      <c r="AA87" s="27">
        <f>GDP!AA$42/10000</f>
        <v>171499997.84902799</v>
      </c>
      <c r="AB87" s="27">
        <f>GDP!AB$42/10000</f>
        <v>189335997.62532699</v>
      </c>
      <c r="AC87" s="27">
        <f>GDP!AC$42/10000</f>
        <v>211298973.34986499</v>
      </c>
      <c r="AD87" s="27">
        <f>GDP!AD$42/10000</f>
        <v>238767839.88534701</v>
      </c>
      <c r="AE87" s="27">
        <f>GDP!AE$42/10000</f>
        <v>260256945.47502899</v>
      </c>
      <c r="AF87" s="27">
        <f>GDP!AF$42/10000</f>
        <v>293754553.91439533</v>
      </c>
      <c r="AG87" s="27"/>
      <c r="AH87" s="27">
        <f>IF(ISNUMBER(VLOOKUP($B87,Area_GDP_80_09,Seq!C$1,FALSE)/10000),VLOOKUP($B87,Area_GDP_80_09,Seq!C$1,FALSE)/10000,".")</f>
        <v>272975.90751930798</v>
      </c>
      <c r="AI87" s="27">
        <f>IF(ISNUMBER(VLOOKUP($B87,Area_GDP_80_09,Seq!D$1,FALSE)/10000),VLOOKUP($B87,Area_GDP_80_09,Seq!D$1,FALSE)/10000,".")</f>
        <v>289812.94614622998</v>
      </c>
      <c r="AJ87" s="27">
        <f>IF(ISNUMBER(VLOOKUP($B87,Area_GDP_80_09,Seq!E$1,FALSE)/10000),VLOOKUP($B87,Area_GDP_80_09,Seq!E$1,FALSE)/10000,".")</f>
        <v>281661.13746869104</v>
      </c>
      <c r="AK87" s="27">
        <f>IF(ISNUMBER(VLOOKUP($B87,Area_GDP_80_09,Seq!F$1,FALSE)/10000),VLOOKUP($B87,Area_GDP_80_09,Seq!F$1,FALSE)/10000,".")</f>
        <v>276121.73790357099</v>
      </c>
      <c r="AL87" s="27">
        <f>IF(ISNUMBER(VLOOKUP($B87,Area_GDP_80_09,Seq!G$1,FALSE)/10000),VLOOKUP($B87,Area_GDP_80_09,Seq!G$1,FALSE)/10000,".")</f>
        <v>275191.66394906602</v>
      </c>
      <c r="AM87" s="27">
        <f>IF(ISNUMBER(VLOOKUP($B87,Area_GDP_80_09,Seq!H$1,FALSE)/10000),VLOOKUP($B87,Area_GDP_80_09,Seq!H$1,FALSE)/10000,".")</f>
        <v>279636.86385637004</v>
      </c>
      <c r="AN87" s="27">
        <f>IF(ISNUMBER(VLOOKUP($B87,Area_GDP_80_09,Seq!I$1,FALSE)/10000),VLOOKUP($B87,Area_GDP_80_09,Seq!I$1,FALSE)/10000,".")</f>
        <v>281661.13746869104</v>
      </c>
      <c r="AO87" s="27">
        <f>IF(ISNUMBER(VLOOKUP($B87,Area_GDP_80_09,Seq!J$1,FALSE)/10000),VLOOKUP($B87,Area_GDP_80_09,Seq!J$1,FALSE)/10000,".")</f>
        <v>289197.43655055697</v>
      </c>
      <c r="AP87" s="27">
        <f>IF(ISNUMBER(VLOOKUP($B87,Area_GDP_80_09,Seq!K$1,FALSE)/10000),VLOOKUP($B87,Area_GDP_80_09,Seq!K$1,FALSE)/10000,".")</f>
        <v>307361.20181464503</v>
      </c>
      <c r="AQ87" s="27">
        <f>IF(ISNUMBER(VLOOKUP($B87,Area_GDP_80_09,Seq!L$1,FALSE)/10000),VLOOKUP($B87,Area_GDP_80_09,Seq!L$1,FALSE)/10000,".")</f>
        <v>304215.35444893298</v>
      </c>
      <c r="AR87" s="27">
        <f>IF(ISNUMBER(VLOOKUP($B87,Area_GDP_80_09,Seq!M$1,FALSE)/10000),VLOOKUP($B87,Area_GDP_80_09,Seq!M$1,FALSE)/10000,".")</f>
        <v>302751.85922258202</v>
      </c>
      <c r="AS87" s="27">
        <f>IF(ISNUMBER(VLOOKUP($B87,Area_GDP_80_09,Seq!N$1,FALSE)/10000),VLOOKUP($B87,Area_GDP_80_09,Seq!N$1,FALSE)/10000,".")</f>
        <v>302642.46472897398</v>
      </c>
      <c r="AT87" s="27">
        <f>IF(ISNUMBER(VLOOKUP($B87,Area_GDP_80_09,Seq!O$1,FALSE)/10000),VLOOKUP($B87,Area_GDP_80_09,Seq!O$1,FALSE)/10000,".")</f>
        <v>297403.95945634798</v>
      </c>
      <c r="AU87" s="27">
        <f>IF(ISNUMBER(VLOOKUP($B87,Area_GDP_80_09,Seq!P$1,FALSE)/10000),VLOOKUP($B87,Area_GDP_80_09,Seq!P$1,FALSE)/10000,".")</f>
        <v>317619.32148398698</v>
      </c>
      <c r="AV87" s="27">
        <f>IF(ISNUMBER(VLOOKUP($B87,Area_GDP_80_09,Seq!Q$1,FALSE)/10000),VLOOKUP($B87,Area_GDP_80_09,Seq!Q$1,FALSE)/10000,".")</f>
        <v>290223.25191378105</v>
      </c>
      <c r="AW87" s="27">
        <f>IF(ISNUMBER(VLOOKUP($B87,Area_GDP_80_09,Seq!R$1,FALSE)/10000),VLOOKUP($B87,Area_GDP_80_09,Seq!R$1,FALSE)/10000,".")</f>
        <v>282035.18784290802</v>
      </c>
      <c r="AX87" s="27">
        <f>IF(ISNUMBER(VLOOKUP($B87,Area_GDP_80_09,Seq!S$1,FALSE)/10000),VLOOKUP($B87,Area_GDP_80_09,Seq!S$1,FALSE)/10000,".")</f>
        <v>301624.39290643402</v>
      </c>
      <c r="AY87" s="27">
        <f>IF(ISNUMBER(VLOOKUP($B87,Area_GDP_80_09,Seq!T$1,FALSE)/10000),VLOOKUP($B87,Area_GDP_80_09,Seq!T$1,FALSE)/10000,".")</f>
        <v>311574.435130411</v>
      </c>
      <c r="AZ87" s="27">
        <f>IF(ISNUMBER(VLOOKUP($B87,Area_GDP_80_09,Seq!U$1,FALSE)/10000),VLOOKUP($B87,Area_GDP_80_09,Seq!U$1,FALSE)/10000,".")</f>
        <v>305783.18369712803</v>
      </c>
      <c r="BA87" s="27">
        <f>IF(ISNUMBER(VLOOKUP($B87,Area_GDP_80_09,Seq!V$1,FALSE)/10000),VLOOKUP($B87,Area_GDP_80_09,Seq!V$1,FALSE)/10000,".")</f>
        <v>312585.00115255098</v>
      </c>
      <c r="BB87" s="27">
        <f>IF(ISNUMBER(VLOOKUP($B87,Area_GDP_80_09,Seq!W$1,FALSE)/10000),VLOOKUP($B87,Area_GDP_80_09,Seq!W$1,FALSE)/10000,".")</f>
        <v>323771.63248310296</v>
      </c>
      <c r="BC87" s="27">
        <f>IF(ISNUMBER(VLOOKUP($B87,Area_GDP_80_09,Seq!X$1,FALSE)/10000),VLOOKUP($B87,Area_GDP_80_09,Seq!X$1,FALSE)/10000,".")</f>
        <v>339612.26761624101</v>
      </c>
      <c r="BD87" s="27">
        <f>IF(ISNUMBER(VLOOKUP($B87,Area_GDP_80_09,Seq!Y$1,FALSE)/10000),VLOOKUP($B87,Area_GDP_80_09,Seq!Y$1,FALSE)/10000,".")</f>
        <v>348833.95283228799</v>
      </c>
      <c r="BE87" s="27">
        <f>IF(ISNUMBER(VLOOKUP($B87,Area_GDP_80_09,Seq!Z$1,FALSE)/10000),VLOOKUP($B87,Area_GDP_80_09,Seq!Z$1,FALSE)/10000,".")</f>
        <v>368607.338455458</v>
      </c>
      <c r="BF87" s="27">
        <f>IF(ISNUMBER(VLOOKUP($B87,Area_GDP_80_09,Seq!AA$1,FALSE)/10000),VLOOKUP($B87,Area_GDP_80_09,Seq!AA$1,FALSE)/10000,".")</f>
        <v>388649.255537107</v>
      </c>
      <c r="BG87" s="27">
        <f>IF(ISNUMBER(VLOOKUP($B87,Area_GDP_80_09,Seq!AB$1,FALSE)/10000),VLOOKUP($B87,Area_GDP_80_09,Seq!AB$1,FALSE)/10000,".")</f>
        <v>408859.03496318101</v>
      </c>
      <c r="BH87" s="27">
        <f>IF(ISNUMBER(VLOOKUP($B87,Area_GDP_80_09,Seq!AC$1,FALSE)/10000),VLOOKUP($B87,Area_GDP_80_09,Seq!AC$1,FALSE)/10000,".")</f>
        <v>434208.25755902793</v>
      </c>
      <c r="BI87" s="27">
        <f>IF(ISNUMBER(VLOOKUP($B87,Area_GDP_80_09,Seq!AD$1,FALSE)/10000),VLOOKUP($B87,Area_GDP_80_09,Seq!AD$1,FALSE)/10000,".")</f>
        <v>461129.27991125098</v>
      </c>
      <c r="BJ87" s="27">
        <f>IF(ISNUMBER(VLOOKUP($B87,Area_GDP_80_09,Seq!AE$1,FALSE)/10000),VLOOKUP($B87,Area_GDP_80_09,Seq!AE$1,FALSE)/10000,".")</f>
        <v>488796.946015205</v>
      </c>
      <c r="BK87" s="27">
        <f>IF(ISNUMBER(VLOOKUP($B87,Area_GDP_80_09,Seq!AF$1,FALSE)/10000),VLOOKUP($B87,Area_GDP_80_09,Seq!AF$1,FALSE)/10000,".")</f>
        <v>518623.33672259591</v>
      </c>
      <c r="BL87" s="27"/>
      <c r="BM87" s="27"/>
      <c r="BN87" s="27">
        <f>CNPop!A$48</f>
        <v>5.0000000000000001E-3</v>
      </c>
      <c r="BO87" s="27">
        <f>CNPop!B$48</f>
        <v>6.0000000000000001E-3</v>
      </c>
      <c r="BP87" s="27">
        <f>CNPop!C$48</f>
        <v>6.0000000000000001E-3</v>
      </c>
      <c r="BQ87" s="27">
        <f>CNPop!D$48</f>
        <v>7.0000000000000001E-3</v>
      </c>
      <c r="BR87" s="27">
        <f>CNPop!E$48</f>
        <v>7.0000000000000001E-3</v>
      </c>
      <c r="BS87" s="27">
        <f>CNPop!F$48</f>
        <v>8.0000000000000002E-3</v>
      </c>
      <c r="BT87" s="27">
        <f>CNPop!G$48</f>
        <v>8.9999999999999993E-3</v>
      </c>
      <c r="BU87" s="27">
        <f>CNPop!H$48</f>
        <v>0.01</v>
      </c>
      <c r="BV87" s="27">
        <f>CNPop!I$48</f>
        <v>1.0999999999999999E-2</v>
      </c>
      <c r="BW87" s="27">
        <f>CNPop!J$48</f>
        <v>1.2E-2</v>
      </c>
      <c r="BX87" s="27">
        <f>CNPop!K$48</f>
        <v>1.4E-2</v>
      </c>
      <c r="BY87" s="27">
        <f>CNPop!L$48</f>
        <v>1.6E-2</v>
      </c>
      <c r="BZ87" s="27">
        <f>CNPop!M$48</f>
        <v>1.7000000000000001E-2</v>
      </c>
      <c r="CA87" s="27">
        <f>CNPop!N$48</f>
        <v>1.9E-2</v>
      </c>
      <c r="CB87" s="27">
        <f>CNPop!O$48</f>
        <v>2.1000000000000001E-2</v>
      </c>
      <c r="CC87" s="27">
        <f>CNPop!P$48</f>
        <v>2.3E-2</v>
      </c>
      <c r="CD87" s="27">
        <f>CNPop!Q$48</f>
        <v>2.5999999999999999E-2</v>
      </c>
      <c r="CE87" s="27">
        <f>CNPop!R$48</f>
        <v>2.8000000000000001E-2</v>
      </c>
      <c r="CF87" s="27">
        <f>CNPop!S$48</f>
        <v>0.03</v>
      </c>
      <c r="CG87" s="27">
        <f>CNPop!T$48</f>
        <v>3.3000000000000002E-2</v>
      </c>
      <c r="CH87" s="27">
        <f>CNPop!U$48</f>
        <v>3.5999999999999997E-2</v>
      </c>
      <c r="CI87" s="27">
        <f>CNPop!V$48</f>
        <v>3.9E-2</v>
      </c>
      <c r="CJ87" s="27">
        <f>CNPop!W$48</f>
        <v>4.2000000000000003E-2</v>
      </c>
      <c r="CK87" s="27">
        <f>CNPop!X$48</f>
        <v>4.4999999999999998E-2</v>
      </c>
      <c r="CL87" s="27">
        <f>CNPop!Y$48</f>
        <v>4.9000000000000002E-2</v>
      </c>
      <c r="CM87" s="27">
        <f>CNPop!Z$48</f>
        <v>5.1999999999999998E-2</v>
      </c>
      <c r="CN87" s="27">
        <f>CNPop!AA$48</f>
        <v>5.6000000000000001E-2</v>
      </c>
      <c r="CO87" s="27">
        <f>CNPop!AB$48</f>
        <v>0.06</v>
      </c>
      <c r="CP87" s="27">
        <f>CNPop!AC$48</f>
        <v>6.3E-2</v>
      </c>
      <c r="CQ87" s="27"/>
      <c r="CR87" s="27">
        <f t="shared" si="73"/>
        <v>9.3877932023422414E-2</v>
      </c>
      <c r="CS87" s="27">
        <f t="shared" si="74"/>
        <v>9.3877932023422414E-2</v>
      </c>
      <c r="CT87" s="27">
        <f t="shared" si="75"/>
        <v>9.3877932023422414E-2</v>
      </c>
      <c r="CU87" s="27">
        <f t="shared" si="76"/>
        <v>9.3877932023422414E-2</v>
      </c>
      <c r="CV87" s="27">
        <f t="shared" si="77"/>
        <v>9.3877932023422414E-2</v>
      </c>
      <c r="CW87" s="27">
        <f t="shared" si="78"/>
        <v>9.3877932023422414E-2</v>
      </c>
      <c r="CX87" s="27">
        <f t="shared" si="79"/>
        <v>9.3877932023422414E-2</v>
      </c>
      <c r="CY87" s="27">
        <f t="shared" si="80"/>
        <v>9.3877932023422414E-2</v>
      </c>
      <c r="CZ87" s="27">
        <f t="shared" si="81"/>
        <v>9.3877932023422414E-2</v>
      </c>
      <c r="DA87" s="27">
        <f t="shared" si="82"/>
        <v>9.3877932023422414E-2</v>
      </c>
      <c r="DB87" s="27">
        <f t="shared" si="83"/>
        <v>9.3877932023422414E-2</v>
      </c>
      <c r="DC87" s="27">
        <f t="shared" si="84"/>
        <v>9.3877932023422414E-2</v>
      </c>
      <c r="DD87" s="27">
        <f t="shared" si="85"/>
        <v>9.7045793674063019E-2</v>
      </c>
      <c r="DE87" s="27">
        <f t="shared" si="86"/>
        <v>9.7045793674063019E-2</v>
      </c>
      <c r="DF87" s="27">
        <f t="shared" si="87"/>
        <v>9.7045793674063019E-2</v>
      </c>
      <c r="DG87" s="27">
        <f t="shared" si="88"/>
        <v>9.7045793674063019E-2</v>
      </c>
      <c r="DH87" s="27">
        <f t="shared" si="89"/>
        <v>9.7045793674063019E-2</v>
      </c>
      <c r="DI87" s="27">
        <f t="shared" si="90"/>
        <v>9.7045793674063019E-2</v>
      </c>
      <c r="DJ87" s="27">
        <f t="shared" si="91"/>
        <v>9.7045793674063019E-2</v>
      </c>
      <c r="DK87" s="27">
        <f t="shared" si="92"/>
        <v>9.7457038905955765E-2</v>
      </c>
      <c r="DL87" s="27">
        <f t="shared" si="93"/>
        <v>9.7578663717539552E-2</v>
      </c>
      <c r="DM87" s="27">
        <f t="shared" si="94"/>
        <v>9.738185250527083E-2</v>
      </c>
      <c r="DN87" s="27">
        <f t="shared" si="95"/>
        <v>9.6940872173379281E-2</v>
      </c>
      <c r="DO87" s="27">
        <f t="shared" si="96"/>
        <v>9.6397259639039626E-2</v>
      </c>
      <c r="DP87" s="27">
        <f t="shared" si="97"/>
        <v>9.5933780544718322E-2</v>
      </c>
      <c r="DQ87" s="27">
        <f t="shared" si="98"/>
        <v>9.5669251225376603E-2</v>
      </c>
      <c r="DR87" s="27">
        <f t="shared" si="99"/>
        <v>9.5649471054532226E-2</v>
      </c>
      <c r="DS87" s="27">
        <f t="shared" si="100"/>
        <v>9.5822361352684626E-2</v>
      </c>
      <c r="DT87" s="27">
        <f t="shared" si="101"/>
        <v>9.609175561850393E-2</v>
      </c>
      <c r="DU87" s="27" t="e">
        <f>IF(ISNA(VLOOKUP(CONCATENATE($B87,".SP.TER.TOTL.IN"),Area_pop_80_09,Seq!B$1,FALSE)),".",VLOOKUP(CONCATENATE($B87,".SP.TER.TOTL.IN"),Area_pop_80_09,Seq!B$1,FALSE)/VLOOKUP(CONCATENATE($B87,".SP.POP.TOTL"),Area_pop_80_09,Seq!B$1,FALSE))</f>
        <v>#VALUE!</v>
      </c>
      <c r="DV87" s="27" t="e">
        <f>IF(ISNA(VLOOKUP(CONCATENATE($B87,".SP.TER.TOTL.IN"),Area_pop_80_09,Seq!C$1,FALSE)),".",VLOOKUP(CONCATENATE($B87,".SP.TER.TOTL.IN"),Area_pop_80_09,Seq!C$1,FALSE)/VLOOKUP(CONCATENATE($B87,".SP.POP.TOTL"),Area_pop_80_09,Seq!C$1,FALSE))</f>
        <v>#VALUE!</v>
      </c>
      <c r="DW87" s="27" t="e">
        <f>IF(ISNA(VLOOKUP(CONCATENATE($B87,".SP.TER.TOTL.IN"),Area_pop_80_09,Seq!D$1,FALSE)),".",VLOOKUP(CONCATENATE($B87,".SP.TER.TOTL.IN"),Area_pop_80_09,Seq!D$1,FALSE)/VLOOKUP(CONCATENATE($B87,".SP.POP.TOTL"),Area_pop_80_09,Seq!D$1,FALSE))</f>
        <v>#VALUE!</v>
      </c>
      <c r="DX87" s="27" t="e">
        <f>IF(ISNA(VLOOKUP(CONCATENATE($B87,".SP.TER.TOTL.IN"),Area_pop_80_09,Seq!E$1,FALSE)),".",VLOOKUP(CONCATENATE($B87,".SP.TER.TOTL.IN"),Area_pop_80_09,Seq!E$1,FALSE)/VLOOKUP(CONCATENATE($B87,".SP.POP.TOTL"),Area_pop_80_09,Seq!E$1,FALSE))</f>
        <v>#VALUE!</v>
      </c>
      <c r="DY87" s="27" t="e">
        <f>IF(ISNA(VLOOKUP(CONCATENATE($B87,".SP.TER.TOTL.IN"),Area_pop_80_09,Seq!F$1,FALSE)),".",VLOOKUP(CONCATENATE($B87,".SP.TER.TOTL.IN"),Area_pop_80_09,Seq!F$1,FALSE)/VLOOKUP(CONCATENATE($B87,".SP.POP.TOTL"),Area_pop_80_09,Seq!F$1,FALSE))</f>
        <v>#VALUE!</v>
      </c>
      <c r="DZ87" s="27" t="e">
        <f>IF(ISNA(VLOOKUP(CONCATENATE($B87,".SP.TER.TOTL.IN"),Area_pop_80_09,Seq!G$1,FALSE)),".",VLOOKUP(CONCATENATE($B87,".SP.TER.TOTL.IN"),Area_pop_80_09,Seq!G$1,FALSE)/VLOOKUP(CONCATENATE($B87,".SP.POP.TOTL"),Area_pop_80_09,Seq!G$1,FALSE))</f>
        <v>#VALUE!</v>
      </c>
      <c r="EA87" s="27" t="e">
        <f>IF(ISNA(VLOOKUP(CONCATENATE($B87,".SP.TER.TOTL.IN"),Area_pop_80_09,Seq!H$1,FALSE)),".",VLOOKUP(CONCATENATE($B87,".SP.TER.TOTL.IN"),Area_pop_80_09,Seq!H$1,FALSE)/VLOOKUP(CONCATENATE($B87,".SP.POP.TOTL"),Area_pop_80_09,Seq!H$1,FALSE))</f>
        <v>#VALUE!</v>
      </c>
      <c r="EB87" s="27" t="e">
        <f>IF(ISNA(VLOOKUP(CONCATENATE($B87,".SP.TER.TOTL.IN"),Area_pop_80_09,Seq!I$1,FALSE)),".",VLOOKUP(CONCATENATE($B87,".SP.TER.TOTL.IN"),Area_pop_80_09,Seq!I$1,FALSE)/VLOOKUP(CONCATENATE($B87,".SP.POP.TOTL"),Area_pop_80_09,Seq!I$1,FALSE))</f>
        <v>#VALUE!</v>
      </c>
      <c r="EC87" s="27" t="e">
        <f>IF(ISNA(VLOOKUP(CONCATENATE($B87,".SP.TER.TOTL.IN"),Area_pop_80_09,Seq!J$1,FALSE)),".",VLOOKUP(CONCATENATE($B87,".SP.TER.TOTL.IN"),Area_pop_80_09,Seq!J$1,FALSE)/VLOOKUP(CONCATENATE($B87,".SP.POP.TOTL"),Area_pop_80_09,Seq!J$1,FALSE))</f>
        <v>#VALUE!</v>
      </c>
      <c r="ED87" s="27" t="e">
        <f>IF(ISNA(VLOOKUP(CONCATENATE($B87,".SP.TER.TOTL.IN"),Area_pop_80_09,Seq!K$1,FALSE)),".",VLOOKUP(CONCATENATE($B87,".SP.TER.TOTL.IN"),Area_pop_80_09,Seq!K$1,FALSE)/VLOOKUP(CONCATENATE($B87,".SP.POP.TOTL"),Area_pop_80_09,Seq!K$1,FALSE))</f>
        <v>#VALUE!</v>
      </c>
      <c r="EE87" s="27" t="e">
        <f>IF(ISNA(VLOOKUP(CONCATENATE($B87,".SP.TER.TOTL.IN"),Area_pop_80_09,Seq!L$1,FALSE)),".",VLOOKUP(CONCATENATE($B87,".SP.TER.TOTL.IN"),Area_pop_80_09,Seq!L$1,FALSE)/VLOOKUP(CONCATENATE($B87,".SP.POP.TOTL"),Area_pop_80_09,Seq!L$1,FALSE))</f>
        <v>#VALUE!</v>
      </c>
      <c r="EF87" s="27">
        <f>IF(ISNA(VLOOKUP(CONCATENATE($B87,".SP.TER.TOTL.IN"),Area_pop_80_09,Seq!M$1,FALSE)),".",VLOOKUP(CONCATENATE($B87,".SP.TER.TOTL.IN"),Area_pop_80_09,Seq!M$1,FALSE)/VLOOKUP(CONCATENATE($B87,".SP.POP.TOTL"),Area_pop_80_09,Seq!M$1,FALSE))</f>
        <v>9.3877932023422414E-2</v>
      </c>
      <c r="EG87" s="27" t="e">
        <f>IF(ISNA(VLOOKUP(CONCATENATE($B87,".SP.TER.TOTL.IN"),Area_pop_80_09,Seq!N$1,FALSE)),".",VLOOKUP(CONCATENATE($B87,".SP.TER.TOTL.IN"),Area_pop_80_09,Seq!N$1,FALSE)/VLOOKUP(CONCATENATE($B87,".SP.POP.TOTL"),Area_pop_80_09,Seq!N$1,FALSE))</f>
        <v>#VALUE!</v>
      </c>
      <c r="EH87" s="27" t="e">
        <f>IF(ISNA(VLOOKUP(CONCATENATE($B87,".SP.TER.TOTL.IN"),Area_pop_80_09,Seq!O$1,FALSE)),".",VLOOKUP(CONCATENATE($B87,".SP.TER.TOTL.IN"),Area_pop_80_09,Seq!O$1,FALSE)/VLOOKUP(CONCATENATE($B87,".SP.POP.TOTL"),Area_pop_80_09,Seq!O$1,FALSE))</f>
        <v>#VALUE!</v>
      </c>
      <c r="EI87" s="27" t="e">
        <f>IF(ISNA(VLOOKUP(CONCATENATE($B87,".SP.TER.TOTL.IN"),Area_pop_80_09,Seq!P$1,FALSE)),".",VLOOKUP(CONCATENATE($B87,".SP.TER.TOTL.IN"),Area_pop_80_09,Seq!P$1,FALSE)/VLOOKUP(CONCATENATE($B87,".SP.POP.TOTL"),Area_pop_80_09,Seq!P$1,FALSE))</f>
        <v>#VALUE!</v>
      </c>
      <c r="EJ87" s="27" t="e">
        <f>IF(ISNA(VLOOKUP(CONCATENATE($B87,".SP.TER.TOTL.IN"),Area_pop_80_09,Seq!Q$1,FALSE)),".",VLOOKUP(CONCATENATE($B87,".SP.TER.TOTL.IN"),Area_pop_80_09,Seq!Q$1,FALSE)/VLOOKUP(CONCATENATE($B87,".SP.POP.TOTL"),Area_pop_80_09,Seq!Q$1,FALSE))</f>
        <v>#VALUE!</v>
      </c>
      <c r="EK87" s="27" t="e">
        <f>IF(ISNA(VLOOKUP(CONCATENATE($B87,".SP.TER.TOTL.IN"),Area_pop_80_09,Seq!R$1,FALSE)),".",VLOOKUP(CONCATENATE($B87,".SP.TER.TOTL.IN"),Area_pop_80_09,Seq!R$1,FALSE)/VLOOKUP(CONCATENATE($B87,".SP.POP.TOTL"),Area_pop_80_09,Seq!R$1,FALSE))</f>
        <v>#VALUE!</v>
      </c>
      <c r="EL87" s="27" t="e">
        <f>IF(ISNA(VLOOKUP(CONCATENATE($B87,".SP.TER.TOTL.IN"),Area_pop_80_09,Seq!S$1,FALSE)),".",VLOOKUP(CONCATENATE($B87,".SP.TER.TOTL.IN"),Area_pop_80_09,Seq!S$1,FALSE)/VLOOKUP(CONCATENATE($B87,".SP.POP.TOTL"),Area_pop_80_09,Seq!S$1,FALSE))</f>
        <v>#VALUE!</v>
      </c>
      <c r="EM87" s="27">
        <f>IF(ISNA(VLOOKUP(CONCATENATE($B87,".SP.TER.TOTL.IN"),Area_pop_80_09,Seq!T$1,FALSE)),".",VLOOKUP(CONCATENATE($B87,".SP.TER.TOTL.IN"),Area_pop_80_09,Seq!T$1,FALSE)/VLOOKUP(CONCATENATE($B87,".SP.POP.TOTL"),Area_pop_80_09,Seq!T$1,FALSE))</f>
        <v>9.7045793674063019E-2</v>
      </c>
      <c r="EN87" s="27">
        <f>IF(ISNA(VLOOKUP(CONCATENATE($B87,".SP.TER.TOTL.IN"),Area_pop_80_09,Seq!U$1,FALSE)),".",VLOOKUP(CONCATENATE($B87,".SP.TER.TOTL.IN"),Area_pop_80_09,Seq!U$1,FALSE)/VLOOKUP(CONCATENATE($B87,".SP.POP.TOTL"),Area_pop_80_09,Seq!U$1,FALSE))</f>
        <v>9.7457038905955765E-2</v>
      </c>
      <c r="EO87" s="27">
        <f>IF(ISNA(VLOOKUP(CONCATENATE($B87,".SP.TER.TOTL.IN"),Area_pop_80_09,Seq!V$1,FALSE)),".",VLOOKUP(CONCATENATE($B87,".SP.TER.TOTL.IN"),Area_pop_80_09,Seq!V$1,FALSE)/VLOOKUP(CONCATENATE($B87,".SP.POP.TOTL"),Area_pop_80_09,Seq!V$1,FALSE))</f>
        <v>9.7578663717539552E-2</v>
      </c>
      <c r="EP87" s="27">
        <f>IF(ISNA(VLOOKUP(CONCATENATE($B87,".SP.TER.TOTL.IN"),Area_pop_80_09,Seq!W$1,FALSE)),".",VLOOKUP(CONCATENATE($B87,".SP.TER.TOTL.IN"),Area_pop_80_09,Seq!W$1,FALSE)/VLOOKUP(CONCATENATE($B87,".SP.POP.TOTL"),Area_pop_80_09,Seq!W$1,FALSE))</f>
        <v>9.738185250527083E-2</v>
      </c>
      <c r="EQ87" s="27">
        <f>IF(ISNA(VLOOKUP(CONCATENATE($B87,".SP.TER.TOTL.IN"),Area_pop_80_09,Seq!X$1,FALSE)),".",VLOOKUP(CONCATENATE($B87,".SP.TER.TOTL.IN"),Area_pop_80_09,Seq!X$1,FALSE)/VLOOKUP(CONCATENATE($B87,".SP.POP.TOTL"),Area_pop_80_09,Seq!X$1,FALSE))</f>
        <v>9.6940872173379281E-2</v>
      </c>
      <c r="ER87" s="27">
        <f>IF(ISNA(VLOOKUP(CONCATENATE($B87,".SP.TER.TOTL.IN"),Area_pop_80_09,Seq!Y$1,FALSE)),".",VLOOKUP(CONCATENATE($B87,".SP.TER.TOTL.IN"),Area_pop_80_09,Seq!Y$1,FALSE)/VLOOKUP(CONCATENATE($B87,".SP.POP.TOTL"),Area_pop_80_09,Seq!Y$1,FALSE))</f>
        <v>9.6397259639039626E-2</v>
      </c>
      <c r="ES87" s="27">
        <f>IF(ISNA(VLOOKUP(CONCATENATE($B87,".SP.TER.TOTL.IN"),Area_pop_80_09,Seq!Z$1,FALSE)),".",VLOOKUP(CONCATENATE($B87,".SP.TER.TOTL.IN"),Area_pop_80_09,Seq!Z$1,FALSE)/VLOOKUP(CONCATENATE($B87,".SP.POP.TOTL"),Area_pop_80_09,Seq!Z$1,FALSE))</f>
        <v>9.5933780544718322E-2</v>
      </c>
      <c r="ET87" s="27">
        <f>IF(ISNA(VLOOKUP(CONCATENATE($B87,".SP.TER.TOTL.IN"),Area_pop_80_09,Seq!AA$1,FALSE)),".",VLOOKUP(CONCATENATE($B87,".SP.TER.TOTL.IN"),Area_pop_80_09,Seq!AA$1,FALSE)/VLOOKUP(CONCATENATE($B87,".SP.POP.TOTL"),Area_pop_80_09,Seq!AA$1,FALSE))</f>
        <v>9.5669251225376603E-2</v>
      </c>
      <c r="EU87" s="27">
        <f>IF(ISNA(VLOOKUP(CONCATENATE($B87,".SP.TER.TOTL.IN"),Area_pop_80_09,Seq!AB$1,FALSE)),".",VLOOKUP(CONCATENATE($B87,".SP.TER.TOTL.IN"),Area_pop_80_09,Seq!AB$1,FALSE)/VLOOKUP(CONCATENATE($B87,".SP.POP.TOTL"),Area_pop_80_09,Seq!AB$1,FALSE))</f>
        <v>9.5649471054532226E-2</v>
      </c>
      <c r="EV87" s="27">
        <f>IF(ISNA(VLOOKUP(CONCATENATE($B87,".SP.TER.TOTL.IN"),Area_pop_80_09,Seq!AC$1,FALSE)),".",VLOOKUP(CONCATENATE($B87,".SP.TER.TOTL.IN"),Area_pop_80_09,Seq!AC$1,FALSE)/VLOOKUP(CONCATENATE($B87,".SP.POP.TOTL"),Area_pop_80_09,Seq!AC$1,FALSE))</f>
        <v>9.5822361352684626E-2</v>
      </c>
      <c r="EW87" s="27">
        <f>IF(ISNA(VLOOKUP(CONCATENATE($B87,".SP.TER.TOTL.IN"),Area_pop_80_09,Seq!AD$1,FALSE)),".",VLOOKUP(CONCATENATE($B87,".SP.TER.TOTL.IN"),Area_pop_80_09,Seq!AD$1,FALSE)/VLOOKUP(CONCATENATE($B87,".SP.POP.TOTL"),Area_pop_80_09,Seq!AD$1,FALSE))</f>
        <v>9.609175561850393E-2</v>
      </c>
      <c r="EX87" s="27"/>
      <c r="EY87" s="27"/>
      <c r="EZ87" s="27">
        <f t="shared" si="102"/>
        <v>5.368747206303117E-6</v>
      </c>
      <c r="FA87" s="27" t="str">
        <f t="shared" si="103"/>
        <v>.</v>
      </c>
      <c r="FB87" s="27">
        <f t="shared" si="109"/>
        <v>1.910716425034283E-3</v>
      </c>
      <c r="FC87" s="9">
        <f>IF(VLOOKUP($B87,EM_80!$B$1:$C$201,2,FALSE)&gt;0,VLOOKUP($B87,EM_80!$B$1:$C$201,2,FALSE),".")</f>
        <v>31</v>
      </c>
      <c r="FD87" s="9" t="str">
        <f t="shared" si="104"/>
        <v>.</v>
      </c>
      <c r="FE87" s="9">
        <f t="shared" si="105"/>
        <v>20000</v>
      </c>
      <c r="FF87">
        <f t="shared" si="106"/>
        <v>5774159</v>
      </c>
      <c r="FG87">
        <f t="shared" si="107"/>
        <v>7910280</v>
      </c>
      <c r="FH87">
        <f t="shared" si="108"/>
        <v>10467278</v>
      </c>
      <c r="FJ87" s="9" t="str">
        <f>IF(ISNA(VLOOKUP($B87,Area_EM_90,Seq!C$1,FALSE)),".",VLOOKUP($B87,Area_EM_90,Seq!C$1,FALSE))</f>
        <v>.</v>
      </c>
      <c r="FK87" s="9" t="str">
        <f>IF(ISNA(VLOOKUP($B87,Area_EM_90,Seq!D$1,FALSE)),".",VLOOKUP($B87,Area_EM_90,Seq!D$1,FALSE))</f>
        <v>.</v>
      </c>
      <c r="FL87" s="9" t="str">
        <f>IF(ISNA(VLOOKUP($B87,Area_EM_90,Seq!E$1,FALSE)),".",VLOOKUP($B87,Area_EM_90,Seq!E$1,FALSE))</f>
        <v>.</v>
      </c>
      <c r="FM87" s="9" t="str">
        <f>IF(ISNA(VLOOKUP($B87,Area_EM_90,Seq!F$1,FALSE)),".",VLOOKUP($B87,Area_EM_90,Seq!F$1,FALSE))</f>
        <v>.</v>
      </c>
      <c r="FN87" s="9" t="str">
        <f>IF(ISNA(VLOOKUP($B87,Area_EM_90,Seq!G$1,FALSE)),".",VLOOKUP($B87,Area_EM_90,Seq!G$1,FALSE))</f>
        <v>.</v>
      </c>
      <c r="FO87" s="9" t="str">
        <f>IF(ISNA(VLOOKUP($B87,Area_EM_90,Seq!H$1,FALSE)),".",VLOOKUP($B87,Area_EM_90,Seq!H$1,FALSE))</f>
        <v>.</v>
      </c>
      <c r="FP87" s="9" t="str">
        <f>IF(ISNA(VLOOKUP($B87,Area_EM_90,Seq!I$1,FALSE)),".",VLOOKUP($B87,Area_EM_90,Seq!I$1,FALSE))</f>
        <v>.</v>
      </c>
      <c r="FQ87" s="9" t="str">
        <f>IF(ISNA(VLOOKUP($B87,Area_EM_90,Seq!J$1,FALSE)),".",VLOOKUP($B87,Area_EM_90,Seq!J$1,FALSE))</f>
        <v>.</v>
      </c>
      <c r="FR87" s="9" t="str">
        <f>IF(ISNA(VLOOKUP($B87,Area_EM_00,Seq!C$1,FALSE)),".",VLOOKUP($B87,Area_EM_00,Seq!C$1,FALSE))</f>
        <v>.</v>
      </c>
      <c r="FS87" s="9" t="str">
        <f>IF(ISNA(VLOOKUP($B87,Area_EM_00,Seq!D$1,FALSE)),".",VLOOKUP($B87,Area_EM_00,Seq!D$1,FALSE))</f>
        <v>.</v>
      </c>
      <c r="FT87" s="9" t="str">
        <f>IF(ISNA(VLOOKUP($B87,Area_EM_00,Seq!E$1,FALSE)),".",VLOOKUP($B87,Area_EM_00,Seq!E$1,FALSE))</f>
        <v>.</v>
      </c>
      <c r="FU87" s="9" t="str">
        <f>IF(ISNA(VLOOKUP($B87,Area_EM_00,Seq!F$1,FALSE)),".",VLOOKUP($B87,Area_EM_00,Seq!F$1,FALSE))</f>
        <v>.</v>
      </c>
      <c r="FV87" s="9" t="str">
        <f>IF(ISNA(VLOOKUP($B87,Area_EM_00,Seq!G$1,FALSE)),".",VLOOKUP($B87,Area_EM_00,Seq!G$1,FALSE))</f>
        <v>.</v>
      </c>
      <c r="FW87" s="9" t="str">
        <f>IF(ISNA(VLOOKUP($B87,Area_EM_00,Seq!H$1,FALSE)),".",VLOOKUP($B87,Area_EM_00,Seq!H$1,FALSE))</f>
        <v>.</v>
      </c>
      <c r="FX87" s="9" t="str">
        <f>IF(ISNA(VLOOKUP($B87,Area_EM_00,Seq!I$1,FALSE)),".",VLOOKUP($B87,Area_EM_00,Seq!I$1,FALSE))</f>
        <v>.</v>
      </c>
      <c r="FY87" s="9" t="str">
        <f>IF(ISNA(VLOOKUP($B87,Area_EM_00,Seq!J$1,FALSE)),".",VLOOKUP($B87,Area_EM_00,Seq!J$1,FALSE))</f>
        <v>.</v>
      </c>
      <c r="GA87" s="27"/>
    </row>
    <row r="88" spans="1:183">
      <c r="A88" s="25" t="s">
        <v>2475</v>
      </c>
      <c r="B88" s="26" t="str">
        <f t="shared" si="72"/>
        <v>Swaziland</v>
      </c>
      <c r="C88" s="27">
        <f>GDP!C$42/10000</f>
        <v>18294194.281532999</v>
      </c>
      <c r="D88" s="27">
        <f>GDP!D$42/10000</f>
        <v>19245492.3841727</v>
      </c>
      <c r="E88" s="27">
        <f>GDP!E$42/10000</f>
        <v>20996832.1911324</v>
      </c>
      <c r="F88" s="27">
        <f>GDP!F$42/10000</f>
        <v>23285486.8999658</v>
      </c>
      <c r="G88" s="27">
        <f>GDP!G$42/10000</f>
        <v>26824880.9087606</v>
      </c>
      <c r="H88" s="27">
        <f>GDP!H$42/10000</f>
        <v>30446239.831443299</v>
      </c>
      <c r="I88" s="27">
        <f>GDP!I$42/10000</f>
        <v>33125508.936610304</v>
      </c>
      <c r="J88" s="27">
        <f>GDP!J$42/10000</f>
        <v>36968067.973257102</v>
      </c>
      <c r="K88" s="27">
        <f>GDP!K$42/10000</f>
        <v>41145459.654235199</v>
      </c>
      <c r="L88" s="27">
        <f>GDP!L$42/10000</f>
        <v>42832423.5000588</v>
      </c>
      <c r="M88" s="27">
        <f>GDP!M$42/10000</f>
        <v>44460055.593061104</v>
      </c>
      <c r="N88" s="27">
        <f>GDP!N$42/10000</f>
        <v>48550380.707622699</v>
      </c>
      <c r="O88" s="27">
        <f>GDP!O$42/10000</f>
        <v>55444534.768105105</v>
      </c>
      <c r="P88" s="27">
        <f>GDP!P$42/10000</f>
        <v>63206769.635639794</v>
      </c>
      <c r="Q88" s="27">
        <f>GDP!Q$42/10000</f>
        <v>71486856.457908601</v>
      </c>
      <c r="R88" s="27">
        <f>GDP!R$42/10000</f>
        <v>79278923.811820701</v>
      </c>
      <c r="S88" s="27">
        <f>GDP!S$42/10000</f>
        <v>87206816.193002701</v>
      </c>
      <c r="T88" s="27">
        <f>GDP!T$42/10000</f>
        <v>95317050.098951995</v>
      </c>
      <c r="U88" s="27">
        <f>GDP!U$42/10000</f>
        <v>102751780.00667</v>
      </c>
      <c r="V88" s="27">
        <f>GDP!V$42/10000</f>
        <v>110560915.287177</v>
      </c>
      <c r="W88" s="27">
        <f>GDP!W$42/10000</f>
        <v>119848032.17129999</v>
      </c>
      <c r="X88" s="27">
        <f>GDP!X$42/10000</f>
        <v>129795418.841518</v>
      </c>
      <c r="Y88" s="27">
        <f>GDP!Y$42/10000</f>
        <v>141606801.95609599</v>
      </c>
      <c r="Z88" s="27">
        <f>GDP!Z$42/10000</f>
        <v>155767482.15170601</v>
      </c>
      <c r="AA88" s="27">
        <f>GDP!AA$42/10000</f>
        <v>171499997.84902799</v>
      </c>
      <c r="AB88" s="27">
        <f>GDP!AB$42/10000</f>
        <v>189335997.62532699</v>
      </c>
      <c r="AC88" s="27">
        <f>GDP!AC$42/10000</f>
        <v>211298973.34986499</v>
      </c>
      <c r="AD88" s="27">
        <f>GDP!AD$42/10000</f>
        <v>238767839.88534701</v>
      </c>
      <c r="AE88" s="27">
        <f>GDP!AE$42/10000</f>
        <v>260256945.47502899</v>
      </c>
      <c r="AF88" s="27">
        <f>GDP!AF$42/10000</f>
        <v>293754553.91439533</v>
      </c>
      <c r="AG88" s="27"/>
      <c r="AH88" s="27">
        <f>IF(ISNUMBER(VLOOKUP($B88,Area_GDP_80_09,Seq!C$1,FALSE)/10000),VLOOKUP($B88,Area_GDP_80_09,Seq!C$1,FALSE)/10000,".")</f>
        <v>47018.923480891797</v>
      </c>
      <c r="AI88" s="27">
        <f>IF(ISNUMBER(VLOOKUP($B88,Area_GDP_80_09,Seq!D$1,FALSE)/10000),VLOOKUP($B88,Area_GDP_80_09,Seq!D$1,FALSE)/10000,".")</f>
        <v>53903.170871098897</v>
      </c>
      <c r="AJ88" s="27">
        <f>IF(ISNUMBER(VLOOKUP($B88,Area_GDP_80_09,Seq!E$1,FALSE)/10000),VLOOKUP($B88,Area_GDP_80_09,Seq!E$1,FALSE)/10000,".")</f>
        <v>54535.223361018703</v>
      </c>
      <c r="AK88" s="27">
        <f>IF(ISNUMBER(VLOOKUP($B88,Area_GDP_80_09,Seq!F$1,FALSE)/10000),VLOOKUP($B88,Area_GDP_80_09,Seq!F$1,FALSE)/10000,".")</f>
        <v>55190.928542868904</v>
      </c>
      <c r="AL88" s="27">
        <f>IF(ISNUMBER(VLOOKUP($B88,Area_GDP_80_09,Seq!G$1,FALSE)/10000),VLOOKUP($B88,Area_GDP_80_09,Seq!G$1,FALSE)/10000,".")</f>
        <v>58591.6600270942</v>
      </c>
      <c r="AM88" s="27">
        <f>IF(ISNUMBER(VLOOKUP($B88,Area_GDP_80_09,Seq!H$1,FALSE)/10000),VLOOKUP($B88,Area_GDP_80_09,Seq!H$1,FALSE)/10000,".")</f>
        <v>60813.699030117699</v>
      </c>
      <c r="AN88" s="27">
        <f>IF(ISNUMBER(VLOOKUP($B88,Area_GDP_80_09,Seq!I$1,FALSE)/10000),VLOOKUP($B88,Area_GDP_80_09,Seq!I$1,FALSE)/10000,".")</f>
        <v>68272.181218859012</v>
      </c>
      <c r="AO88" s="27">
        <f>IF(ISNUMBER(VLOOKUP($B88,Area_GDP_80_09,Seq!J$1,FALSE)/10000),VLOOKUP($B88,Area_GDP_80_09,Seq!J$1,FALSE)/10000,".")</f>
        <v>78244.418944432997</v>
      </c>
      <c r="AP88" s="27">
        <f>IF(ISNUMBER(VLOOKUP($B88,Area_GDP_80_09,Seq!K$1,FALSE)/10000),VLOOKUP($B88,Area_GDP_80_09,Seq!K$1,FALSE)/10000,".")</f>
        <v>83384.937323988299</v>
      </c>
      <c r="AQ88" s="27">
        <f>IF(ISNUMBER(VLOOKUP($B88,Area_GDP_80_09,Seq!L$1,FALSE)/10000),VLOOKUP($B88,Area_GDP_80_09,Seq!L$1,FALSE)/10000,".")</f>
        <v>94150.854267673596</v>
      </c>
      <c r="AR88" s="27">
        <f>IF(ISNUMBER(VLOOKUP($B88,Area_GDP_80_09,Seq!M$1,FALSE)/10000),VLOOKUP($B88,Area_GDP_80_09,Seq!M$1,FALSE)/10000,".")</f>
        <v>103333.35489045799</v>
      </c>
      <c r="AS88" s="27">
        <f>IF(ISNUMBER(VLOOKUP($B88,Area_GDP_80_09,Seq!N$1,FALSE)/10000),VLOOKUP($B88,Area_GDP_80_09,Seq!N$1,FALSE)/10000,".")</f>
        <v>106031.02194900101</v>
      </c>
      <c r="AT88" s="27">
        <f>IF(ISNUMBER(VLOOKUP($B88,Area_GDP_80_09,Seq!O$1,FALSE)/10000),VLOOKUP($B88,Area_GDP_80_09,Seq!O$1,FALSE)/10000,".")</f>
        <v>107780.701325872</v>
      </c>
      <c r="AU88" s="27">
        <f>IF(ISNUMBER(VLOOKUP($B88,Area_GDP_80_09,Seq!P$1,FALSE)/10000),VLOOKUP($B88,Area_GDP_80_09,Seq!P$1,FALSE)/10000,".")</f>
        <v>110798.537597298</v>
      </c>
      <c r="AV88" s="27">
        <f>IF(ISNUMBER(VLOOKUP($B88,Area_GDP_80_09,Seq!Q$1,FALSE)/10000),VLOOKUP($B88,Area_GDP_80_09,Seq!Q$1,FALSE)/10000,".")</f>
        <v>115011.08511810401</v>
      </c>
      <c r="AW88" s="27">
        <f>IF(ISNUMBER(VLOOKUP($B88,Area_GDP_80_09,Seq!R$1,FALSE)/10000),VLOOKUP($B88,Area_GDP_80_09,Seq!R$1,FALSE)/10000,".")</f>
        <v>118393.437345345</v>
      </c>
      <c r="AX88" s="27">
        <f>IF(ISNUMBER(VLOOKUP($B88,Area_GDP_80_09,Seq!S$1,FALSE)/10000),VLOOKUP($B88,Area_GDP_80_09,Seq!S$1,FALSE)/10000,".")</f>
        <v>122642.31029160701</v>
      </c>
      <c r="AY88" s="27">
        <f>IF(ISNUMBER(VLOOKUP($B88,Area_GDP_80_09,Seq!T$1,FALSE)/10000),VLOOKUP($B88,Area_GDP_80_09,Seq!T$1,FALSE)/10000,".")</f>
        <v>127281.63183376601</v>
      </c>
      <c r="AZ88" s="27">
        <f>IF(ISNUMBER(VLOOKUP($B88,Area_GDP_80_09,Seq!U$1,FALSE)/10000),VLOOKUP($B88,Area_GDP_80_09,Seq!U$1,FALSE)/10000,".")</f>
        <v>130786.402663573</v>
      </c>
      <c r="BA88" s="27">
        <f>IF(ISNUMBER(VLOOKUP($B88,Area_GDP_80_09,Seq!V$1,FALSE)/10000),VLOOKUP($B88,Area_GDP_80_09,Seq!V$1,FALSE)/10000,".")</f>
        <v>135329.85341973201</v>
      </c>
      <c r="BB88" s="27">
        <f>IF(ISNUMBER(VLOOKUP($B88,Area_GDP_80_09,Seq!W$1,FALSE)/10000),VLOOKUP($B88,Area_GDP_80_09,Seq!W$1,FALSE)/10000,".")</f>
        <v>148961.81814190801</v>
      </c>
      <c r="BC88" s="27">
        <f>IF(ISNUMBER(VLOOKUP($B88,Area_GDP_80_09,Seq!X$1,FALSE)/10000),VLOOKUP($B88,Area_GDP_80_09,Seq!X$1,FALSE)/10000,".")</f>
        <v>150451.61154518501</v>
      </c>
      <c r="BD88" s="27">
        <f>IF(ISNUMBER(VLOOKUP($B88,Area_GDP_80_09,Seq!Y$1,FALSE)/10000),VLOOKUP($B88,Area_GDP_80_09,Seq!Y$1,FALSE)/10000,".")</f>
        <v>153206.76213891001</v>
      </c>
      <c r="BE88" s="27">
        <f>IF(ISNUMBER(VLOOKUP($B88,Area_GDP_80_09,Seq!Z$1,FALSE)/10000),VLOOKUP($B88,Area_GDP_80_09,Seq!Z$1,FALSE)/10000,".")</f>
        <v>159159.80457149798</v>
      </c>
      <c r="BF88" s="27">
        <f>IF(ISNUMBER(VLOOKUP($B88,Area_GDP_80_09,Seq!AA$1,FALSE)/10000),VLOOKUP($B88,Area_GDP_80_09,Seq!AA$1,FALSE)/10000,".")</f>
        <v>163156.55563165501</v>
      </c>
      <c r="BG88" s="27">
        <f>IF(ISNUMBER(VLOOKUP($B88,Area_GDP_80_09,Seq!AB$1,FALSE)/10000),VLOOKUP($B88,Area_GDP_80_09,Seq!AB$1,FALSE)/10000,".")</f>
        <v>166760.09854984301</v>
      </c>
      <c r="BH88" s="27">
        <f>IF(ISNUMBER(VLOOKUP($B88,Area_GDP_80_09,Seq!AC$1,FALSE)/10000),VLOOKUP($B88,Area_GDP_80_09,Seq!AC$1,FALSE)/10000,".")</f>
        <v>171548.835310522</v>
      </c>
      <c r="BI88" s="27">
        <f>IF(ISNUMBER(VLOOKUP($B88,Area_GDP_80_09,Seq!AD$1,FALSE)/10000),VLOOKUP($B88,Area_GDP_80_09,Seq!AD$1,FALSE)/10000,".")</f>
        <v>177571.25067536501</v>
      </c>
      <c r="BJ88" s="27">
        <f>IF(ISNUMBER(VLOOKUP($B88,Area_GDP_80_09,Seq!AE$1,FALSE)/10000),VLOOKUP($B88,Area_GDP_80_09,Seq!AE$1,FALSE)/10000,".")</f>
        <v>181832.960691574</v>
      </c>
      <c r="BK88" s="27">
        <f>IF(ISNUMBER(VLOOKUP($B88,Area_GDP_80_09,Seq!AF$1,FALSE)/10000),VLOOKUP($B88,Area_GDP_80_09,Seq!AF$1,FALSE)/10000,".")</f>
        <v>184014.95621987263</v>
      </c>
      <c r="BL88" s="27"/>
      <c r="BM88" s="27"/>
      <c r="BN88" s="27">
        <f>CNPop!A$48</f>
        <v>5.0000000000000001E-3</v>
      </c>
      <c r="BO88" s="27">
        <f>CNPop!B$48</f>
        <v>6.0000000000000001E-3</v>
      </c>
      <c r="BP88" s="27">
        <f>CNPop!C$48</f>
        <v>6.0000000000000001E-3</v>
      </c>
      <c r="BQ88" s="27">
        <f>CNPop!D$48</f>
        <v>7.0000000000000001E-3</v>
      </c>
      <c r="BR88" s="27">
        <f>CNPop!E$48</f>
        <v>7.0000000000000001E-3</v>
      </c>
      <c r="BS88" s="27">
        <f>CNPop!F$48</f>
        <v>8.0000000000000002E-3</v>
      </c>
      <c r="BT88" s="27">
        <f>CNPop!G$48</f>
        <v>8.9999999999999993E-3</v>
      </c>
      <c r="BU88" s="27">
        <f>CNPop!H$48</f>
        <v>0.01</v>
      </c>
      <c r="BV88" s="27">
        <f>CNPop!I$48</f>
        <v>1.0999999999999999E-2</v>
      </c>
      <c r="BW88" s="27">
        <f>CNPop!J$48</f>
        <v>1.2E-2</v>
      </c>
      <c r="BX88" s="27">
        <f>CNPop!K$48</f>
        <v>1.4E-2</v>
      </c>
      <c r="BY88" s="27">
        <f>CNPop!L$48</f>
        <v>1.6E-2</v>
      </c>
      <c r="BZ88" s="27">
        <f>CNPop!M$48</f>
        <v>1.7000000000000001E-2</v>
      </c>
      <c r="CA88" s="27">
        <f>CNPop!N$48</f>
        <v>1.9E-2</v>
      </c>
      <c r="CB88" s="27">
        <f>CNPop!O$48</f>
        <v>2.1000000000000001E-2</v>
      </c>
      <c r="CC88" s="27">
        <f>CNPop!P$48</f>
        <v>2.3E-2</v>
      </c>
      <c r="CD88" s="27">
        <f>CNPop!Q$48</f>
        <v>2.5999999999999999E-2</v>
      </c>
      <c r="CE88" s="27">
        <f>CNPop!R$48</f>
        <v>2.8000000000000001E-2</v>
      </c>
      <c r="CF88" s="27">
        <f>CNPop!S$48</f>
        <v>0.03</v>
      </c>
      <c r="CG88" s="27">
        <f>CNPop!T$48</f>
        <v>3.3000000000000002E-2</v>
      </c>
      <c r="CH88" s="27">
        <f>CNPop!U$48</f>
        <v>3.5999999999999997E-2</v>
      </c>
      <c r="CI88" s="27">
        <f>CNPop!V$48</f>
        <v>3.9E-2</v>
      </c>
      <c r="CJ88" s="27">
        <f>CNPop!W$48</f>
        <v>4.2000000000000003E-2</v>
      </c>
      <c r="CK88" s="27">
        <f>CNPop!X$48</f>
        <v>4.4999999999999998E-2</v>
      </c>
      <c r="CL88" s="27">
        <f>CNPop!Y$48</f>
        <v>4.9000000000000002E-2</v>
      </c>
      <c r="CM88" s="27">
        <f>CNPop!Z$48</f>
        <v>5.1999999999999998E-2</v>
      </c>
      <c r="CN88" s="27">
        <f>CNPop!AA$48</f>
        <v>5.6000000000000001E-2</v>
      </c>
      <c r="CO88" s="27">
        <f>CNPop!AB$48</f>
        <v>0.06</v>
      </c>
      <c r="CP88" s="27">
        <f>CNPop!AC$48</f>
        <v>6.3E-2</v>
      </c>
      <c r="CQ88" s="27"/>
      <c r="CR88" s="27">
        <f t="shared" si="73"/>
        <v>9.5582853127196069E-2</v>
      </c>
      <c r="CS88" s="27">
        <f t="shared" si="74"/>
        <v>9.5582853127196069E-2</v>
      </c>
      <c r="CT88" s="27">
        <f t="shared" si="75"/>
        <v>9.5582853127196069E-2</v>
      </c>
      <c r="CU88" s="27">
        <f t="shared" si="76"/>
        <v>9.5582853127196069E-2</v>
      </c>
      <c r="CV88" s="27">
        <f t="shared" si="77"/>
        <v>9.5582853127196069E-2</v>
      </c>
      <c r="CW88" s="27">
        <f t="shared" si="78"/>
        <v>9.5582853127196069E-2</v>
      </c>
      <c r="CX88" s="27">
        <f t="shared" si="79"/>
        <v>9.5582853127196069E-2</v>
      </c>
      <c r="CY88" s="27">
        <f t="shared" si="80"/>
        <v>9.5582853127196069E-2</v>
      </c>
      <c r="CZ88" s="27">
        <f t="shared" si="81"/>
        <v>9.5582853127196069E-2</v>
      </c>
      <c r="DA88" s="27">
        <f t="shared" si="82"/>
        <v>9.5582853127196069E-2</v>
      </c>
      <c r="DB88" s="27">
        <f t="shared" si="83"/>
        <v>9.5582853127196069E-2</v>
      </c>
      <c r="DC88" s="27">
        <f t="shared" si="84"/>
        <v>9.5582853127196069E-2</v>
      </c>
      <c r="DD88" s="27">
        <f t="shared" si="85"/>
        <v>9.4659072235190336E-2</v>
      </c>
      <c r="DE88" s="27">
        <f t="shared" si="86"/>
        <v>9.4659072235190336E-2</v>
      </c>
      <c r="DF88" s="27">
        <f t="shared" si="87"/>
        <v>9.4659072235190336E-2</v>
      </c>
      <c r="DG88" s="27">
        <f t="shared" si="88"/>
        <v>9.4659072235190336E-2</v>
      </c>
      <c r="DH88" s="27">
        <f t="shared" si="89"/>
        <v>9.4659072235190336E-2</v>
      </c>
      <c r="DI88" s="27">
        <f t="shared" si="90"/>
        <v>9.4659072235190336E-2</v>
      </c>
      <c r="DJ88" s="27">
        <f t="shared" si="91"/>
        <v>9.4659072235190336E-2</v>
      </c>
      <c r="DK88" s="27">
        <f t="shared" si="92"/>
        <v>9.6871799120322954E-2</v>
      </c>
      <c r="DL88" s="27">
        <f t="shared" si="93"/>
        <v>9.9414646796765732E-2</v>
      </c>
      <c r="DM88" s="27">
        <f t="shared" si="94"/>
        <v>0.10207864751971131</v>
      </c>
      <c r="DN88" s="27">
        <f t="shared" si="95"/>
        <v>0.10467509021992412</v>
      </c>
      <c r="DO88" s="27">
        <f t="shared" si="96"/>
        <v>0.10715001362956117</v>
      </c>
      <c r="DP88" s="27">
        <f t="shared" si="97"/>
        <v>0.10947394854731593</v>
      </c>
      <c r="DQ88" s="27">
        <f t="shared" si="98"/>
        <v>0.11176528134755116</v>
      </c>
      <c r="DR88" s="27">
        <f t="shared" si="99"/>
        <v>0.11413796986395851</v>
      </c>
      <c r="DS88" s="27">
        <f t="shared" si="100"/>
        <v>0.1167084564082477</v>
      </c>
      <c r="DT88" s="27">
        <f t="shared" si="101"/>
        <v>0.11935514807755211</v>
      </c>
      <c r="DU88" s="27" t="e">
        <f>IF(ISNA(VLOOKUP(CONCATENATE($B88,".SP.TER.TOTL.IN"),Area_pop_80_09,Seq!B$1,FALSE)),".",VLOOKUP(CONCATENATE($B88,".SP.TER.TOTL.IN"),Area_pop_80_09,Seq!B$1,FALSE)/VLOOKUP(CONCATENATE($B88,".SP.POP.TOTL"),Area_pop_80_09,Seq!B$1,FALSE))</f>
        <v>#VALUE!</v>
      </c>
      <c r="DV88" s="27" t="e">
        <f>IF(ISNA(VLOOKUP(CONCATENATE($B88,".SP.TER.TOTL.IN"),Area_pop_80_09,Seq!C$1,FALSE)),".",VLOOKUP(CONCATENATE($B88,".SP.TER.TOTL.IN"),Area_pop_80_09,Seq!C$1,FALSE)/VLOOKUP(CONCATENATE($B88,".SP.POP.TOTL"),Area_pop_80_09,Seq!C$1,FALSE))</f>
        <v>#VALUE!</v>
      </c>
      <c r="DW88" s="27" t="e">
        <f>IF(ISNA(VLOOKUP(CONCATENATE($B88,".SP.TER.TOTL.IN"),Area_pop_80_09,Seq!D$1,FALSE)),".",VLOOKUP(CONCATENATE($B88,".SP.TER.TOTL.IN"),Area_pop_80_09,Seq!D$1,FALSE)/VLOOKUP(CONCATENATE($B88,".SP.POP.TOTL"),Area_pop_80_09,Seq!D$1,FALSE))</f>
        <v>#VALUE!</v>
      </c>
      <c r="DX88" s="27" t="e">
        <f>IF(ISNA(VLOOKUP(CONCATENATE($B88,".SP.TER.TOTL.IN"),Area_pop_80_09,Seq!E$1,FALSE)),".",VLOOKUP(CONCATENATE($B88,".SP.TER.TOTL.IN"),Area_pop_80_09,Seq!E$1,FALSE)/VLOOKUP(CONCATENATE($B88,".SP.POP.TOTL"),Area_pop_80_09,Seq!E$1,FALSE))</f>
        <v>#VALUE!</v>
      </c>
      <c r="DY88" s="27" t="e">
        <f>IF(ISNA(VLOOKUP(CONCATENATE($B88,".SP.TER.TOTL.IN"),Area_pop_80_09,Seq!F$1,FALSE)),".",VLOOKUP(CONCATENATE($B88,".SP.TER.TOTL.IN"),Area_pop_80_09,Seq!F$1,FALSE)/VLOOKUP(CONCATENATE($B88,".SP.POP.TOTL"),Area_pop_80_09,Seq!F$1,FALSE))</f>
        <v>#VALUE!</v>
      </c>
      <c r="DZ88" s="27" t="e">
        <f>IF(ISNA(VLOOKUP(CONCATENATE($B88,".SP.TER.TOTL.IN"),Area_pop_80_09,Seq!G$1,FALSE)),".",VLOOKUP(CONCATENATE($B88,".SP.TER.TOTL.IN"),Area_pop_80_09,Seq!G$1,FALSE)/VLOOKUP(CONCATENATE($B88,".SP.POP.TOTL"),Area_pop_80_09,Seq!G$1,FALSE))</f>
        <v>#VALUE!</v>
      </c>
      <c r="EA88" s="27" t="e">
        <f>IF(ISNA(VLOOKUP(CONCATENATE($B88,".SP.TER.TOTL.IN"),Area_pop_80_09,Seq!H$1,FALSE)),".",VLOOKUP(CONCATENATE($B88,".SP.TER.TOTL.IN"),Area_pop_80_09,Seq!H$1,FALSE)/VLOOKUP(CONCATENATE($B88,".SP.POP.TOTL"),Area_pop_80_09,Seq!H$1,FALSE))</f>
        <v>#VALUE!</v>
      </c>
      <c r="EB88" s="27" t="e">
        <f>IF(ISNA(VLOOKUP(CONCATENATE($B88,".SP.TER.TOTL.IN"),Area_pop_80_09,Seq!I$1,FALSE)),".",VLOOKUP(CONCATENATE($B88,".SP.TER.TOTL.IN"),Area_pop_80_09,Seq!I$1,FALSE)/VLOOKUP(CONCATENATE($B88,".SP.POP.TOTL"),Area_pop_80_09,Seq!I$1,FALSE))</f>
        <v>#VALUE!</v>
      </c>
      <c r="EC88" s="27" t="e">
        <f>IF(ISNA(VLOOKUP(CONCATENATE($B88,".SP.TER.TOTL.IN"),Area_pop_80_09,Seq!J$1,FALSE)),".",VLOOKUP(CONCATENATE($B88,".SP.TER.TOTL.IN"),Area_pop_80_09,Seq!J$1,FALSE)/VLOOKUP(CONCATENATE($B88,".SP.POP.TOTL"),Area_pop_80_09,Seq!J$1,FALSE))</f>
        <v>#VALUE!</v>
      </c>
      <c r="ED88" s="27" t="e">
        <f>IF(ISNA(VLOOKUP(CONCATENATE($B88,".SP.TER.TOTL.IN"),Area_pop_80_09,Seq!K$1,FALSE)),".",VLOOKUP(CONCATENATE($B88,".SP.TER.TOTL.IN"),Area_pop_80_09,Seq!K$1,FALSE)/VLOOKUP(CONCATENATE($B88,".SP.POP.TOTL"),Area_pop_80_09,Seq!K$1,FALSE))</f>
        <v>#VALUE!</v>
      </c>
      <c r="EE88" s="27" t="e">
        <f>IF(ISNA(VLOOKUP(CONCATENATE($B88,".SP.TER.TOTL.IN"),Area_pop_80_09,Seq!L$1,FALSE)),".",VLOOKUP(CONCATENATE($B88,".SP.TER.TOTL.IN"),Area_pop_80_09,Seq!L$1,FALSE)/VLOOKUP(CONCATENATE($B88,".SP.POP.TOTL"),Area_pop_80_09,Seq!L$1,FALSE))</f>
        <v>#VALUE!</v>
      </c>
      <c r="EF88" s="27">
        <f>IF(ISNA(VLOOKUP(CONCATENATE($B88,".SP.TER.TOTL.IN"),Area_pop_80_09,Seq!M$1,FALSE)),".",VLOOKUP(CONCATENATE($B88,".SP.TER.TOTL.IN"),Area_pop_80_09,Seq!M$1,FALSE)/VLOOKUP(CONCATENATE($B88,".SP.POP.TOTL"),Area_pop_80_09,Seq!M$1,FALSE))</f>
        <v>9.5582853127196069E-2</v>
      </c>
      <c r="EG88" s="27" t="e">
        <f>IF(ISNA(VLOOKUP(CONCATENATE($B88,".SP.TER.TOTL.IN"),Area_pop_80_09,Seq!N$1,FALSE)),".",VLOOKUP(CONCATENATE($B88,".SP.TER.TOTL.IN"),Area_pop_80_09,Seq!N$1,FALSE)/VLOOKUP(CONCATENATE($B88,".SP.POP.TOTL"),Area_pop_80_09,Seq!N$1,FALSE))</f>
        <v>#VALUE!</v>
      </c>
      <c r="EH88" s="27" t="e">
        <f>IF(ISNA(VLOOKUP(CONCATENATE($B88,".SP.TER.TOTL.IN"),Area_pop_80_09,Seq!O$1,FALSE)),".",VLOOKUP(CONCATENATE($B88,".SP.TER.TOTL.IN"),Area_pop_80_09,Seq!O$1,FALSE)/VLOOKUP(CONCATENATE($B88,".SP.POP.TOTL"),Area_pop_80_09,Seq!O$1,FALSE))</f>
        <v>#VALUE!</v>
      </c>
      <c r="EI88" s="27" t="e">
        <f>IF(ISNA(VLOOKUP(CONCATENATE($B88,".SP.TER.TOTL.IN"),Area_pop_80_09,Seq!P$1,FALSE)),".",VLOOKUP(CONCATENATE($B88,".SP.TER.TOTL.IN"),Area_pop_80_09,Seq!P$1,FALSE)/VLOOKUP(CONCATENATE($B88,".SP.POP.TOTL"),Area_pop_80_09,Seq!P$1,FALSE))</f>
        <v>#VALUE!</v>
      </c>
      <c r="EJ88" s="27" t="e">
        <f>IF(ISNA(VLOOKUP(CONCATENATE($B88,".SP.TER.TOTL.IN"),Area_pop_80_09,Seq!Q$1,FALSE)),".",VLOOKUP(CONCATENATE($B88,".SP.TER.TOTL.IN"),Area_pop_80_09,Seq!Q$1,FALSE)/VLOOKUP(CONCATENATE($B88,".SP.POP.TOTL"),Area_pop_80_09,Seq!Q$1,FALSE))</f>
        <v>#VALUE!</v>
      </c>
      <c r="EK88" s="27" t="e">
        <f>IF(ISNA(VLOOKUP(CONCATENATE($B88,".SP.TER.TOTL.IN"),Area_pop_80_09,Seq!R$1,FALSE)),".",VLOOKUP(CONCATENATE($B88,".SP.TER.TOTL.IN"),Area_pop_80_09,Seq!R$1,FALSE)/VLOOKUP(CONCATENATE($B88,".SP.POP.TOTL"),Area_pop_80_09,Seq!R$1,FALSE))</f>
        <v>#VALUE!</v>
      </c>
      <c r="EL88" s="27" t="e">
        <f>IF(ISNA(VLOOKUP(CONCATENATE($B88,".SP.TER.TOTL.IN"),Area_pop_80_09,Seq!S$1,FALSE)),".",VLOOKUP(CONCATENATE($B88,".SP.TER.TOTL.IN"),Area_pop_80_09,Seq!S$1,FALSE)/VLOOKUP(CONCATENATE($B88,".SP.POP.TOTL"),Area_pop_80_09,Seq!S$1,FALSE))</f>
        <v>#VALUE!</v>
      </c>
      <c r="EM88" s="27">
        <f>IF(ISNA(VLOOKUP(CONCATENATE($B88,".SP.TER.TOTL.IN"),Area_pop_80_09,Seq!T$1,FALSE)),".",VLOOKUP(CONCATENATE($B88,".SP.TER.TOTL.IN"),Area_pop_80_09,Seq!T$1,FALSE)/VLOOKUP(CONCATENATE($B88,".SP.POP.TOTL"),Area_pop_80_09,Seq!T$1,FALSE))</f>
        <v>9.4659072235190336E-2</v>
      </c>
      <c r="EN88" s="27">
        <f>IF(ISNA(VLOOKUP(CONCATENATE($B88,".SP.TER.TOTL.IN"),Area_pop_80_09,Seq!U$1,FALSE)),".",VLOOKUP(CONCATENATE($B88,".SP.TER.TOTL.IN"),Area_pop_80_09,Seq!U$1,FALSE)/VLOOKUP(CONCATENATE($B88,".SP.POP.TOTL"),Area_pop_80_09,Seq!U$1,FALSE))</f>
        <v>9.6871799120322954E-2</v>
      </c>
      <c r="EO88" s="27">
        <f>IF(ISNA(VLOOKUP(CONCATENATE($B88,".SP.TER.TOTL.IN"),Area_pop_80_09,Seq!V$1,FALSE)),".",VLOOKUP(CONCATENATE($B88,".SP.TER.TOTL.IN"),Area_pop_80_09,Seq!V$1,FALSE)/VLOOKUP(CONCATENATE($B88,".SP.POP.TOTL"),Area_pop_80_09,Seq!V$1,FALSE))</f>
        <v>9.9414646796765732E-2</v>
      </c>
      <c r="EP88" s="27">
        <f>IF(ISNA(VLOOKUP(CONCATENATE($B88,".SP.TER.TOTL.IN"),Area_pop_80_09,Seq!W$1,FALSE)),".",VLOOKUP(CONCATENATE($B88,".SP.TER.TOTL.IN"),Area_pop_80_09,Seq!W$1,FALSE)/VLOOKUP(CONCATENATE($B88,".SP.POP.TOTL"),Area_pop_80_09,Seq!W$1,FALSE))</f>
        <v>0.10207864751971131</v>
      </c>
      <c r="EQ88" s="27">
        <f>IF(ISNA(VLOOKUP(CONCATENATE($B88,".SP.TER.TOTL.IN"),Area_pop_80_09,Seq!X$1,FALSE)),".",VLOOKUP(CONCATENATE($B88,".SP.TER.TOTL.IN"),Area_pop_80_09,Seq!X$1,FALSE)/VLOOKUP(CONCATENATE($B88,".SP.POP.TOTL"),Area_pop_80_09,Seq!X$1,FALSE))</f>
        <v>0.10467509021992412</v>
      </c>
      <c r="ER88" s="27">
        <f>IF(ISNA(VLOOKUP(CONCATENATE($B88,".SP.TER.TOTL.IN"),Area_pop_80_09,Seq!Y$1,FALSE)),".",VLOOKUP(CONCATENATE($B88,".SP.TER.TOTL.IN"),Area_pop_80_09,Seq!Y$1,FALSE)/VLOOKUP(CONCATENATE($B88,".SP.POP.TOTL"),Area_pop_80_09,Seq!Y$1,FALSE))</f>
        <v>0.10715001362956117</v>
      </c>
      <c r="ES88" s="27">
        <f>IF(ISNA(VLOOKUP(CONCATENATE($B88,".SP.TER.TOTL.IN"),Area_pop_80_09,Seq!Z$1,FALSE)),".",VLOOKUP(CONCATENATE($B88,".SP.TER.TOTL.IN"),Area_pop_80_09,Seq!Z$1,FALSE)/VLOOKUP(CONCATENATE($B88,".SP.POP.TOTL"),Area_pop_80_09,Seq!Z$1,FALSE))</f>
        <v>0.10947394854731593</v>
      </c>
      <c r="ET88" s="27">
        <f>IF(ISNA(VLOOKUP(CONCATENATE($B88,".SP.TER.TOTL.IN"),Area_pop_80_09,Seq!AA$1,FALSE)),".",VLOOKUP(CONCATENATE($B88,".SP.TER.TOTL.IN"),Area_pop_80_09,Seq!AA$1,FALSE)/VLOOKUP(CONCATENATE($B88,".SP.POP.TOTL"),Area_pop_80_09,Seq!AA$1,FALSE))</f>
        <v>0.11176528134755116</v>
      </c>
      <c r="EU88" s="27">
        <f>IF(ISNA(VLOOKUP(CONCATENATE($B88,".SP.TER.TOTL.IN"),Area_pop_80_09,Seq!AB$1,FALSE)),".",VLOOKUP(CONCATENATE($B88,".SP.TER.TOTL.IN"),Area_pop_80_09,Seq!AB$1,FALSE)/VLOOKUP(CONCATENATE($B88,".SP.POP.TOTL"),Area_pop_80_09,Seq!AB$1,FALSE))</f>
        <v>0.11413796986395851</v>
      </c>
      <c r="EV88" s="27">
        <f>IF(ISNA(VLOOKUP(CONCATENATE($B88,".SP.TER.TOTL.IN"),Area_pop_80_09,Seq!AC$1,FALSE)),".",VLOOKUP(CONCATENATE($B88,".SP.TER.TOTL.IN"),Area_pop_80_09,Seq!AC$1,FALSE)/VLOOKUP(CONCATENATE($B88,".SP.POP.TOTL"),Area_pop_80_09,Seq!AC$1,FALSE))</f>
        <v>0.1167084564082477</v>
      </c>
      <c r="EW88" s="27">
        <f>IF(ISNA(VLOOKUP(CONCATENATE($B88,".SP.TER.TOTL.IN"),Area_pop_80_09,Seq!AD$1,FALSE)),".",VLOOKUP(CONCATENATE($B88,".SP.TER.TOTL.IN"),Area_pop_80_09,Seq!AD$1,FALSE)/VLOOKUP(CONCATENATE($B88,".SP.POP.TOTL"),Area_pop_80_09,Seq!AD$1,FALSE))</f>
        <v>0.11935514807755211</v>
      </c>
      <c r="EX88" s="27"/>
      <c r="EY88" s="27"/>
      <c r="EZ88" s="27" t="str">
        <f t="shared" si="102"/>
        <v>.</v>
      </c>
      <c r="FA88" s="27" t="str">
        <f t="shared" si="103"/>
        <v>.</v>
      </c>
      <c r="FB88" s="27" t="str">
        <f t="shared" si="109"/>
        <v>.</v>
      </c>
      <c r="FC88" s="9" t="str">
        <f>IF(VLOOKUP($B88,EM_80!$B$1:$C$201,2,FALSE)&gt;0,VLOOKUP($B88,EM_80!$B$1:$C$201,2,FALSE),".")</f>
        <v>.</v>
      </c>
      <c r="FD88" s="9" t="str">
        <f t="shared" si="104"/>
        <v>.</v>
      </c>
      <c r="FE88" s="9" t="str">
        <f t="shared" si="105"/>
        <v>.</v>
      </c>
      <c r="FF88">
        <f t="shared" si="106"/>
        <v>603202</v>
      </c>
      <c r="FG88">
        <f t="shared" si="107"/>
        <v>864367</v>
      </c>
      <c r="FH88">
        <f t="shared" si="108"/>
        <v>1079690</v>
      </c>
      <c r="FJ88" s="9" t="str">
        <f>IF(ISNA(VLOOKUP($B88,Area_EM_90,Seq!C$1,FALSE)),".",VLOOKUP($B88,Area_EM_90,Seq!C$1,FALSE))</f>
        <v>.</v>
      </c>
      <c r="FK88" s="9" t="str">
        <f>IF(ISNA(VLOOKUP($B88,Area_EM_90,Seq!D$1,FALSE)),".",VLOOKUP($B88,Area_EM_90,Seq!D$1,FALSE))</f>
        <v>.</v>
      </c>
      <c r="FL88" s="9" t="str">
        <f>IF(ISNA(VLOOKUP($B88,Area_EM_90,Seq!E$1,FALSE)),".",VLOOKUP($B88,Area_EM_90,Seq!E$1,FALSE))</f>
        <v>.</v>
      </c>
      <c r="FM88" s="9" t="str">
        <f>IF(ISNA(VLOOKUP($B88,Area_EM_90,Seq!F$1,FALSE)),".",VLOOKUP($B88,Area_EM_90,Seq!F$1,FALSE))</f>
        <v>.</v>
      </c>
      <c r="FN88" s="9" t="str">
        <f>IF(ISNA(VLOOKUP($B88,Area_EM_90,Seq!G$1,FALSE)),".",VLOOKUP($B88,Area_EM_90,Seq!G$1,FALSE))</f>
        <v>.</v>
      </c>
      <c r="FO88" s="9" t="str">
        <f>IF(ISNA(VLOOKUP($B88,Area_EM_90,Seq!H$1,FALSE)),".",VLOOKUP($B88,Area_EM_90,Seq!H$1,FALSE))</f>
        <v>.</v>
      </c>
      <c r="FP88" s="9" t="str">
        <f>IF(ISNA(VLOOKUP($B88,Area_EM_90,Seq!I$1,FALSE)),".",VLOOKUP($B88,Area_EM_90,Seq!I$1,FALSE))</f>
        <v>.</v>
      </c>
      <c r="FQ88" s="9" t="str">
        <f>IF(ISNA(VLOOKUP($B88,Area_EM_90,Seq!J$1,FALSE)),".",VLOOKUP($B88,Area_EM_90,Seq!J$1,FALSE))</f>
        <v>.</v>
      </c>
      <c r="FR88" s="9" t="str">
        <f>IF(ISNA(VLOOKUP($B88,Area_EM_00,Seq!C$1,FALSE)),".",VLOOKUP($B88,Area_EM_00,Seq!C$1,FALSE))</f>
        <v>.</v>
      </c>
      <c r="FS88" s="9" t="str">
        <f>IF(ISNA(VLOOKUP($B88,Area_EM_00,Seq!D$1,FALSE)),".",VLOOKUP($B88,Area_EM_00,Seq!D$1,FALSE))</f>
        <v>.</v>
      </c>
      <c r="FT88" s="9" t="str">
        <f>IF(ISNA(VLOOKUP($B88,Area_EM_00,Seq!E$1,FALSE)),".",VLOOKUP($B88,Area_EM_00,Seq!E$1,FALSE))</f>
        <v>.</v>
      </c>
      <c r="FU88" s="9" t="str">
        <f>IF(ISNA(VLOOKUP($B88,Area_EM_00,Seq!F$1,FALSE)),".",VLOOKUP($B88,Area_EM_00,Seq!F$1,FALSE))</f>
        <v>.</v>
      </c>
      <c r="FV88" s="9" t="str">
        <f>IF(ISNA(VLOOKUP($B88,Area_EM_00,Seq!G$1,FALSE)),".",VLOOKUP($B88,Area_EM_00,Seq!G$1,FALSE))</f>
        <v>.</v>
      </c>
      <c r="FW88" s="9" t="str">
        <f>IF(ISNA(VLOOKUP($B88,Area_EM_00,Seq!H$1,FALSE)),".",VLOOKUP($B88,Area_EM_00,Seq!H$1,FALSE))</f>
        <v>.</v>
      </c>
      <c r="FX88" s="9" t="str">
        <f>IF(ISNA(VLOOKUP($B88,Area_EM_00,Seq!I$1,FALSE)),".",VLOOKUP($B88,Area_EM_00,Seq!I$1,FALSE))</f>
        <v>.</v>
      </c>
      <c r="FY88" s="9" t="str">
        <f>IF(ISNA(VLOOKUP($B88,Area_EM_00,Seq!J$1,FALSE)),".",VLOOKUP($B88,Area_EM_00,Seq!J$1,FALSE))</f>
        <v>.</v>
      </c>
      <c r="GA88" s="27"/>
    </row>
    <row r="89" spans="1:183">
      <c r="A89" s="25" t="s">
        <v>2834</v>
      </c>
      <c r="B89" s="26" t="str">
        <f t="shared" si="72"/>
        <v>Zimbabwe</v>
      </c>
      <c r="C89" s="27">
        <f>GDP!C$42/10000</f>
        <v>18294194.281532999</v>
      </c>
      <c r="D89" s="27">
        <f>GDP!D$42/10000</f>
        <v>19245492.3841727</v>
      </c>
      <c r="E89" s="27">
        <f>GDP!E$42/10000</f>
        <v>20996832.1911324</v>
      </c>
      <c r="F89" s="27">
        <f>GDP!F$42/10000</f>
        <v>23285486.8999658</v>
      </c>
      <c r="G89" s="27">
        <f>GDP!G$42/10000</f>
        <v>26824880.9087606</v>
      </c>
      <c r="H89" s="27">
        <f>GDP!H$42/10000</f>
        <v>30446239.831443299</v>
      </c>
      <c r="I89" s="27">
        <f>GDP!I$42/10000</f>
        <v>33125508.936610304</v>
      </c>
      <c r="J89" s="27">
        <f>GDP!J$42/10000</f>
        <v>36968067.973257102</v>
      </c>
      <c r="K89" s="27">
        <f>GDP!K$42/10000</f>
        <v>41145459.654235199</v>
      </c>
      <c r="L89" s="27">
        <f>GDP!L$42/10000</f>
        <v>42832423.5000588</v>
      </c>
      <c r="M89" s="27">
        <f>GDP!M$42/10000</f>
        <v>44460055.593061104</v>
      </c>
      <c r="N89" s="27">
        <f>GDP!N$42/10000</f>
        <v>48550380.707622699</v>
      </c>
      <c r="O89" s="27">
        <f>GDP!O$42/10000</f>
        <v>55444534.768105105</v>
      </c>
      <c r="P89" s="27">
        <f>GDP!P$42/10000</f>
        <v>63206769.635639794</v>
      </c>
      <c r="Q89" s="27">
        <f>GDP!Q$42/10000</f>
        <v>71486856.457908601</v>
      </c>
      <c r="R89" s="27">
        <f>GDP!R$42/10000</f>
        <v>79278923.811820701</v>
      </c>
      <c r="S89" s="27">
        <f>GDP!S$42/10000</f>
        <v>87206816.193002701</v>
      </c>
      <c r="T89" s="27">
        <f>GDP!T$42/10000</f>
        <v>95317050.098951995</v>
      </c>
      <c r="U89" s="27">
        <f>GDP!U$42/10000</f>
        <v>102751780.00667</v>
      </c>
      <c r="V89" s="27">
        <f>GDP!V$42/10000</f>
        <v>110560915.287177</v>
      </c>
      <c r="W89" s="27">
        <f>GDP!W$42/10000</f>
        <v>119848032.17129999</v>
      </c>
      <c r="X89" s="27">
        <f>GDP!X$42/10000</f>
        <v>129795418.841518</v>
      </c>
      <c r="Y89" s="27">
        <f>GDP!Y$42/10000</f>
        <v>141606801.95609599</v>
      </c>
      <c r="Z89" s="27">
        <f>GDP!Z$42/10000</f>
        <v>155767482.15170601</v>
      </c>
      <c r="AA89" s="27">
        <f>GDP!AA$42/10000</f>
        <v>171499997.84902799</v>
      </c>
      <c r="AB89" s="27">
        <f>GDP!AB$42/10000</f>
        <v>189335997.62532699</v>
      </c>
      <c r="AC89" s="27">
        <f>GDP!AC$42/10000</f>
        <v>211298973.34986499</v>
      </c>
      <c r="AD89" s="27">
        <f>GDP!AD$42/10000</f>
        <v>238767839.88534701</v>
      </c>
      <c r="AE89" s="27">
        <f>GDP!AE$42/10000</f>
        <v>260256945.47502899</v>
      </c>
      <c r="AF89" s="27">
        <f>GDP!AF$42/10000</f>
        <v>293754553.91439533</v>
      </c>
      <c r="AG89" s="27"/>
      <c r="AH89" s="27">
        <f>IF(ISNUMBER(VLOOKUP($B89,Area_GDP_80_09,Seq!C$1,FALSE)/10000),VLOOKUP($B89,Area_GDP_80_09,Seq!C$1,FALSE)/10000,".")</f>
        <v>437644.23156356899</v>
      </c>
      <c r="AI89" s="27">
        <f>IF(ISNUMBER(VLOOKUP($B89,Area_GDP_80_09,Seq!D$1,FALSE)/10000),VLOOKUP($B89,Area_GDP_80_09,Seq!D$1,FALSE)/10000,".")</f>
        <v>492461.04754842701</v>
      </c>
      <c r="AJ89" s="27">
        <f>IF(ISNUMBER(VLOOKUP($B89,Area_GDP_80_09,Seq!E$1,FALSE)/10000),VLOOKUP($B89,Area_GDP_80_09,Seq!E$1,FALSE)/10000,".")</f>
        <v>505433.93671421806</v>
      </c>
      <c r="AK89" s="27">
        <f>IF(ISNUMBER(VLOOKUP($B89,Area_GDP_80_09,Seq!F$1,FALSE)/10000),VLOOKUP($B89,Area_GDP_80_09,Seq!F$1,FALSE)/10000,".")</f>
        <v>513446.60355191201</v>
      </c>
      <c r="AL89" s="27">
        <f>IF(ISNUMBER(VLOOKUP($B89,Area_GDP_80_09,Seq!G$1,FALSE)/10000),VLOOKUP($B89,Area_GDP_80_09,Seq!G$1,FALSE)/10000,".")</f>
        <v>503653.34408361901</v>
      </c>
      <c r="AM89" s="27">
        <f>IF(ISNUMBER(VLOOKUP($B89,Area_GDP_80_09,Seq!H$1,FALSE)/10000),VLOOKUP($B89,Area_GDP_80_09,Seq!H$1,FALSE)/10000,".")</f>
        <v>538628.94224082201</v>
      </c>
      <c r="AN89" s="27">
        <f>IF(ISNUMBER(VLOOKUP($B89,Area_GDP_80_09,Seq!I$1,FALSE)/10000),VLOOKUP($B89,Area_GDP_80_09,Seq!I$1,FALSE)/10000,".")</f>
        <v>549934.94915167999</v>
      </c>
      <c r="AO89" s="27">
        <f>IF(ISNUMBER(VLOOKUP($B89,Area_GDP_80_09,Seq!J$1,FALSE)/10000),VLOOKUP($B89,Area_GDP_80_09,Seq!J$1,FALSE)/10000,".")</f>
        <v>556263.24240271305</v>
      </c>
      <c r="AP89" s="27">
        <f>IF(ISNUMBER(VLOOKUP($B89,Area_GDP_80_09,Seq!K$1,FALSE)/10000),VLOOKUP($B89,Area_GDP_80_09,Seq!K$1,FALSE)/10000,".")</f>
        <v>598274.33769793902</v>
      </c>
      <c r="AQ89" s="27">
        <f>IF(ISNUMBER(VLOOKUP($B89,Area_GDP_80_09,Seq!L$1,FALSE)/10000),VLOOKUP($B89,Area_GDP_80_09,Seq!L$1,FALSE)/10000,".")</f>
        <v>629383.22481811803</v>
      </c>
      <c r="AR89" s="27">
        <f>IF(ISNUMBER(VLOOKUP($B89,Area_GDP_80_09,Seq!M$1,FALSE)/10000),VLOOKUP($B89,Area_GDP_80_09,Seq!M$1,FALSE)/10000,".")</f>
        <v>673367.99573124107</v>
      </c>
      <c r="AS89" s="27">
        <f>IF(ISNUMBER(VLOOKUP($B89,Area_GDP_80_09,Seq!N$1,FALSE)/10000),VLOOKUP($B89,Area_GDP_80_09,Seq!N$1,FALSE)/10000,".")</f>
        <v>710617.20699598698</v>
      </c>
      <c r="AT89" s="27">
        <f>IF(ISNUMBER(VLOOKUP($B89,Area_GDP_80_09,Seq!O$1,FALSE)/10000),VLOOKUP($B89,Area_GDP_80_09,Seq!O$1,FALSE)/10000,".")</f>
        <v>646551.069875377</v>
      </c>
      <c r="AU89" s="27">
        <f>IF(ISNUMBER(VLOOKUP($B89,Area_GDP_80_09,Seq!P$1,FALSE)/10000),VLOOKUP($B89,Area_GDP_80_09,Seq!P$1,FALSE)/10000,".")</f>
        <v>653349.28589257598</v>
      </c>
      <c r="AV89" s="27">
        <f>IF(ISNUMBER(VLOOKUP($B89,Area_GDP_80_09,Seq!Q$1,FALSE)/10000),VLOOKUP($B89,Area_GDP_80_09,Seq!Q$1,FALSE)/10000,".")</f>
        <v>713687.36906826997</v>
      </c>
      <c r="AW89" s="27">
        <f>IF(ISNUMBER(VLOOKUP($B89,Area_GDP_80_09,Seq!R$1,FALSE)/10000),VLOOKUP($B89,Area_GDP_80_09,Seq!R$1,FALSE)/10000,".")</f>
        <v>714815.18370706798</v>
      </c>
      <c r="AX89" s="27">
        <f>IF(ISNUMBER(VLOOKUP($B89,Area_GDP_80_09,Seq!S$1,FALSE)/10000),VLOOKUP($B89,Area_GDP_80_09,Seq!S$1,FALSE)/10000,".")</f>
        <v>788875.01165480504</v>
      </c>
      <c r="AY89" s="27">
        <f>IF(ISNUMBER(VLOOKUP($B89,Area_GDP_80_09,Seq!T$1,FALSE)/10000),VLOOKUP($B89,Area_GDP_80_09,Seq!T$1,FALSE)/10000,".")</f>
        <v>810021.53613226803</v>
      </c>
      <c r="AZ89" s="27">
        <f>IF(ISNUMBER(VLOOKUP($B89,Area_GDP_80_09,Seq!U$1,FALSE)/10000),VLOOKUP($B89,Area_GDP_80_09,Seq!U$1,FALSE)/10000,".")</f>
        <v>833392.36170291598</v>
      </c>
      <c r="BA89" s="27">
        <f>IF(ISNUMBER(VLOOKUP($B89,Area_GDP_80_09,Seq!V$1,FALSE)/10000),VLOOKUP($B89,Area_GDP_80_09,Seq!V$1,FALSE)/10000,".")</f>
        <v>803390.24827855302</v>
      </c>
      <c r="BB89" s="27">
        <f>IF(ISNUMBER(VLOOKUP($B89,Area_GDP_80_09,Seq!W$1,FALSE)/10000),VLOOKUP($B89,Area_GDP_80_09,Seq!W$1,FALSE)/10000,".")</f>
        <v>739922.41866454692</v>
      </c>
      <c r="BC89" s="27">
        <f>IF(ISNUMBER(VLOOKUP($B89,Area_GDP_80_09,Seq!X$1,FALSE)/10000),VLOOKUP($B89,Area_GDP_80_09,Seq!X$1,FALSE)/10000,".")</f>
        <v>719944.51336060395</v>
      </c>
      <c r="BD89" s="27">
        <f>IF(ISNUMBER(VLOOKUP($B89,Area_GDP_80_09,Seq!Y$1,FALSE)/10000),VLOOKUP($B89,Area_GDP_80_09,Seq!Y$1,FALSE)/10000,".")</f>
        <v>688266.95477273792</v>
      </c>
      <c r="BE89" s="27">
        <f>IF(ISNUMBER(VLOOKUP($B89,Area_GDP_80_09,Seq!Z$1,FALSE)/10000),VLOOKUP($B89,Area_GDP_80_09,Seq!Z$1,FALSE)/10000,".")</f>
        <v>616687.191476373</v>
      </c>
      <c r="BF89" s="27">
        <f>IF(ISNUMBER(VLOOKUP($B89,Area_GDP_80_09,Seq!AA$1,FALSE)/10000),VLOOKUP($B89,Area_GDP_80_09,Seq!AA$1,FALSE)/10000,".")</f>
        <v>593253.078200271</v>
      </c>
      <c r="BG89" s="27">
        <f>IF(ISNUMBER(VLOOKUP($B89,Area_GDP_80_09,Seq!AB$1,FALSE)/10000),VLOOKUP($B89,Area_GDP_80_09,Seq!AB$1,FALSE)/10000,".")</f>
        <v>561810.66505565704</v>
      </c>
      <c r="BH89" s="27" t="str">
        <f>IF(ISNUMBER(VLOOKUP($B89,Area_GDP_80_09,Seq!AC$1,FALSE)/10000),VLOOKUP($B89,Area_GDP_80_09,Seq!AC$1,FALSE)/10000,".")</f>
        <v>.</v>
      </c>
      <c r="BI89" s="27" t="str">
        <f>IF(ISNUMBER(VLOOKUP($B89,Area_GDP_80_09,Seq!AD$1,FALSE)/10000),VLOOKUP($B89,Area_GDP_80_09,Seq!AD$1,FALSE)/10000,".")</f>
        <v>.</v>
      </c>
      <c r="BJ89" s="27" t="str">
        <f>IF(ISNUMBER(VLOOKUP($B89,Area_GDP_80_09,Seq!AE$1,FALSE)/10000),VLOOKUP($B89,Area_GDP_80_09,Seq!AE$1,FALSE)/10000,".")</f>
        <v>.</v>
      </c>
      <c r="BK89" s="27" t="str">
        <f>IF(ISNUMBER(VLOOKUP($B89,Area_GDP_80_09,Seq!AF$1,FALSE)/10000),VLOOKUP($B89,Area_GDP_80_09,Seq!AF$1,FALSE)/10000,".")</f>
        <v>.</v>
      </c>
      <c r="BL89" s="27"/>
      <c r="BM89" s="27"/>
      <c r="BN89" s="27">
        <f>CNPop!A$48</f>
        <v>5.0000000000000001E-3</v>
      </c>
      <c r="BO89" s="27">
        <f>CNPop!B$48</f>
        <v>6.0000000000000001E-3</v>
      </c>
      <c r="BP89" s="27">
        <f>CNPop!C$48</f>
        <v>6.0000000000000001E-3</v>
      </c>
      <c r="BQ89" s="27">
        <f>CNPop!D$48</f>
        <v>7.0000000000000001E-3</v>
      </c>
      <c r="BR89" s="27">
        <f>CNPop!E$48</f>
        <v>7.0000000000000001E-3</v>
      </c>
      <c r="BS89" s="27">
        <f>CNPop!F$48</f>
        <v>8.0000000000000002E-3</v>
      </c>
      <c r="BT89" s="27">
        <f>CNPop!G$48</f>
        <v>8.9999999999999993E-3</v>
      </c>
      <c r="BU89" s="27">
        <f>CNPop!H$48</f>
        <v>0.01</v>
      </c>
      <c r="BV89" s="27">
        <f>CNPop!I$48</f>
        <v>1.0999999999999999E-2</v>
      </c>
      <c r="BW89" s="27">
        <f>CNPop!J$48</f>
        <v>1.2E-2</v>
      </c>
      <c r="BX89" s="27">
        <f>CNPop!K$48</f>
        <v>1.4E-2</v>
      </c>
      <c r="BY89" s="27">
        <f>CNPop!L$48</f>
        <v>1.6E-2</v>
      </c>
      <c r="BZ89" s="27">
        <f>CNPop!M$48</f>
        <v>1.7000000000000001E-2</v>
      </c>
      <c r="CA89" s="27">
        <f>CNPop!N$48</f>
        <v>1.9E-2</v>
      </c>
      <c r="CB89" s="27">
        <f>CNPop!O$48</f>
        <v>2.1000000000000001E-2</v>
      </c>
      <c r="CC89" s="27">
        <f>CNPop!P$48</f>
        <v>2.3E-2</v>
      </c>
      <c r="CD89" s="27">
        <f>CNPop!Q$48</f>
        <v>2.5999999999999999E-2</v>
      </c>
      <c r="CE89" s="27">
        <f>CNPop!R$48</f>
        <v>2.8000000000000001E-2</v>
      </c>
      <c r="CF89" s="27">
        <f>CNPop!S$48</f>
        <v>0.03</v>
      </c>
      <c r="CG89" s="27">
        <f>CNPop!T$48</f>
        <v>3.3000000000000002E-2</v>
      </c>
      <c r="CH89" s="27">
        <f>CNPop!U$48</f>
        <v>3.5999999999999997E-2</v>
      </c>
      <c r="CI89" s="27">
        <f>CNPop!V$48</f>
        <v>3.9E-2</v>
      </c>
      <c r="CJ89" s="27">
        <f>CNPop!W$48</f>
        <v>4.2000000000000003E-2</v>
      </c>
      <c r="CK89" s="27">
        <f>CNPop!X$48</f>
        <v>4.4999999999999998E-2</v>
      </c>
      <c r="CL89" s="27">
        <f>CNPop!Y$48</f>
        <v>4.9000000000000002E-2</v>
      </c>
      <c r="CM89" s="27">
        <f>CNPop!Z$48</f>
        <v>5.1999999999999998E-2</v>
      </c>
      <c r="CN89" s="27">
        <f>CNPop!AA$48</f>
        <v>5.6000000000000001E-2</v>
      </c>
      <c r="CO89" s="27">
        <f>CNPop!AB$48</f>
        <v>0.06</v>
      </c>
      <c r="CP89" s="27">
        <f>CNPop!AC$48</f>
        <v>6.3E-2</v>
      </c>
      <c r="CQ89" s="27"/>
      <c r="CR89" s="27">
        <f t="shared" si="73"/>
        <v>0.10478700117067585</v>
      </c>
      <c r="CS89" s="27">
        <f t="shared" si="74"/>
        <v>0.10478700117067585</v>
      </c>
      <c r="CT89" s="27">
        <f t="shared" si="75"/>
        <v>0.10478700117067585</v>
      </c>
      <c r="CU89" s="27">
        <f t="shared" si="76"/>
        <v>0.10478700117067585</v>
      </c>
      <c r="CV89" s="27">
        <f t="shared" si="77"/>
        <v>0.10478700117067585</v>
      </c>
      <c r="CW89" s="27">
        <f t="shared" si="78"/>
        <v>0.10478700117067585</v>
      </c>
      <c r="CX89" s="27">
        <f t="shared" si="79"/>
        <v>0.10478700117067585</v>
      </c>
      <c r="CY89" s="27">
        <f t="shared" si="80"/>
        <v>0.10478700117067585</v>
      </c>
      <c r="CZ89" s="27">
        <f t="shared" si="81"/>
        <v>0.10478700117067585</v>
      </c>
      <c r="DA89" s="27">
        <f t="shared" si="82"/>
        <v>0.10478700117067585</v>
      </c>
      <c r="DB89" s="27">
        <f t="shared" si="83"/>
        <v>0.10478700117067585</v>
      </c>
      <c r="DC89" s="27">
        <f t="shared" si="84"/>
        <v>0.10478700117067585</v>
      </c>
      <c r="DD89" s="27">
        <f t="shared" si="85"/>
        <v>0.10478700117067585</v>
      </c>
      <c r="DE89" s="27">
        <f t="shared" si="86"/>
        <v>0.10478700117067585</v>
      </c>
      <c r="DF89" s="27">
        <f t="shared" si="87"/>
        <v>0.10478700117067585</v>
      </c>
      <c r="DG89" s="27">
        <f t="shared" si="88"/>
        <v>0.10478700117067585</v>
      </c>
      <c r="DH89" s="27">
        <f t="shared" si="89"/>
        <v>0.10478700117067585</v>
      </c>
      <c r="DI89" s="27">
        <f t="shared" si="90"/>
        <v>0.10478700117067585</v>
      </c>
      <c r="DJ89" s="27">
        <f t="shared" si="91"/>
        <v>0.10478700117067585</v>
      </c>
      <c r="DK89" s="27">
        <f t="shared" si="92"/>
        <v>0.10731843676579102</v>
      </c>
      <c r="DL89" s="27">
        <f t="shared" si="93"/>
        <v>0.109843937093117</v>
      </c>
      <c r="DM89" s="27">
        <f t="shared" si="94"/>
        <v>0.11235949304477874</v>
      </c>
      <c r="DN89" s="27">
        <f t="shared" si="95"/>
        <v>0.11485731121354771</v>
      </c>
      <c r="DO89" s="27">
        <f t="shared" si="96"/>
        <v>0.11722946516164301</v>
      </c>
      <c r="DP89" s="27">
        <f t="shared" si="97"/>
        <v>0.11933529918476962</v>
      </c>
      <c r="DQ89" s="27">
        <f t="shared" si="98"/>
        <v>0.12106355356004016</v>
      </c>
      <c r="DR89" s="27">
        <f t="shared" si="99"/>
        <v>0.12232353656915705</v>
      </c>
      <c r="DS89" s="27">
        <f t="shared" si="100"/>
        <v>0.1231114176720644</v>
      </c>
      <c r="DT89" s="27">
        <f t="shared" si="101"/>
        <v>0.123503485831805</v>
      </c>
      <c r="DU89" s="27" t="e">
        <f>IF(ISNA(VLOOKUP(CONCATENATE($B89,".SP.TER.TOTL.IN"),Area_pop_80_09,Seq!B$1,FALSE)),".",VLOOKUP(CONCATENATE($B89,".SP.TER.TOTL.IN"),Area_pop_80_09,Seq!B$1,FALSE)/VLOOKUP(CONCATENATE($B89,".SP.POP.TOTL"),Area_pop_80_09,Seq!B$1,FALSE))</f>
        <v>#VALUE!</v>
      </c>
      <c r="DV89" s="27" t="e">
        <f>IF(ISNA(VLOOKUP(CONCATENATE($B89,".SP.TER.TOTL.IN"),Area_pop_80_09,Seq!C$1,FALSE)),".",VLOOKUP(CONCATENATE($B89,".SP.TER.TOTL.IN"),Area_pop_80_09,Seq!C$1,FALSE)/VLOOKUP(CONCATENATE($B89,".SP.POP.TOTL"),Area_pop_80_09,Seq!C$1,FALSE))</f>
        <v>#VALUE!</v>
      </c>
      <c r="DW89" s="27" t="e">
        <f>IF(ISNA(VLOOKUP(CONCATENATE($B89,".SP.TER.TOTL.IN"),Area_pop_80_09,Seq!D$1,FALSE)),".",VLOOKUP(CONCATENATE($B89,".SP.TER.TOTL.IN"),Area_pop_80_09,Seq!D$1,FALSE)/VLOOKUP(CONCATENATE($B89,".SP.POP.TOTL"),Area_pop_80_09,Seq!D$1,FALSE))</f>
        <v>#VALUE!</v>
      </c>
      <c r="DX89" s="27" t="e">
        <f>IF(ISNA(VLOOKUP(CONCATENATE($B89,".SP.TER.TOTL.IN"),Area_pop_80_09,Seq!E$1,FALSE)),".",VLOOKUP(CONCATENATE($B89,".SP.TER.TOTL.IN"),Area_pop_80_09,Seq!E$1,FALSE)/VLOOKUP(CONCATENATE($B89,".SP.POP.TOTL"),Area_pop_80_09,Seq!E$1,FALSE))</f>
        <v>#VALUE!</v>
      </c>
      <c r="DY89" s="27" t="e">
        <f>IF(ISNA(VLOOKUP(CONCATENATE($B89,".SP.TER.TOTL.IN"),Area_pop_80_09,Seq!F$1,FALSE)),".",VLOOKUP(CONCATENATE($B89,".SP.TER.TOTL.IN"),Area_pop_80_09,Seq!F$1,FALSE)/VLOOKUP(CONCATENATE($B89,".SP.POP.TOTL"),Area_pop_80_09,Seq!F$1,FALSE))</f>
        <v>#VALUE!</v>
      </c>
      <c r="DZ89" s="27" t="e">
        <f>IF(ISNA(VLOOKUP(CONCATENATE($B89,".SP.TER.TOTL.IN"),Area_pop_80_09,Seq!G$1,FALSE)),".",VLOOKUP(CONCATENATE($B89,".SP.TER.TOTL.IN"),Area_pop_80_09,Seq!G$1,FALSE)/VLOOKUP(CONCATENATE($B89,".SP.POP.TOTL"),Area_pop_80_09,Seq!G$1,FALSE))</f>
        <v>#VALUE!</v>
      </c>
      <c r="EA89" s="27" t="e">
        <f>IF(ISNA(VLOOKUP(CONCATENATE($B89,".SP.TER.TOTL.IN"),Area_pop_80_09,Seq!H$1,FALSE)),".",VLOOKUP(CONCATENATE($B89,".SP.TER.TOTL.IN"),Area_pop_80_09,Seq!H$1,FALSE)/VLOOKUP(CONCATENATE($B89,".SP.POP.TOTL"),Area_pop_80_09,Seq!H$1,FALSE))</f>
        <v>#VALUE!</v>
      </c>
      <c r="EB89" s="27" t="e">
        <f>IF(ISNA(VLOOKUP(CONCATENATE($B89,".SP.TER.TOTL.IN"),Area_pop_80_09,Seq!I$1,FALSE)),".",VLOOKUP(CONCATENATE($B89,".SP.TER.TOTL.IN"),Area_pop_80_09,Seq!I$1,FALSE)/VLOOKUP(CONCATENATE($B89,".SP.POP.TOTL"),Area_pop_80_09,Seq!I$1,FALSE))</f>
        <v>#VALUE!</v>
      </c>
      <c r="EC89" s="27" t="e">
        <f>IF(ISNA(VLOOKUP(CONCATENATE($B89,".SP.TER.TOTL.IN"),Area_pop_80_09,Seq!J$1,FALSE)),".",VLOOKUP(CONCATENATE($B89,".SP.TER.TOTL.IN"),Area_pop_80_09,Seq!J$1,FALSE)/VLOOKUP(CONCATENATE($B89,".SP.POP.TOTL"),Area_pop_80_09,Seq!J$1,FALSE))</f>
        <v>#VALUE!</v>
      </c>
      <c r="ED89" s="27" t="e">
        <f>IF(ISNA(VLOOKUP(CONCATENATE($B89,".SP.TER.TOTL.IN"),Area_pop_80_09,Seq!K$1,FALSE)),".",VLOOKUP(CONCATENATE($B89,".SP.TER.TOTL.IN"),Area_pop_80_09,Seq!K$1,FALSE)/VLOOKUP(CONCATENATE($B89,".SP.POP.TOTL"),Area_pop_80_09,Seq!K$1,FALSE))</f>
        <v>#VALUE!</v>
      </c>
      <c r="EE89" s="27" t="e">
        <f>IF(ISNA(VLOOKUP(CONCATENATE($B89,".SP.TER.TOTL.IN"),Area_pop_80_09,Seq!L$1,FALSE)),".",VLOOKUP(CONCATENATE($B89,".SP.TER.TOTL.IN"),Area_pop_80_09,Seq!L$1,FALSE)/VLOOKUP(CONCATENATE($B89,".SP.POP.TOTL"),Area_pop_80_09,Seq!L$1,FALSE))</f>
        <v>#VALUE!</v>
      </c>
      <c r="EF89" s="27" t="e">
        <f>IF(ISNA(VLOOKUP(CONCATENATE($B89,".SP.TER.TOTL.IN"),Area_pop_80_09,Seq!M$1,FALSE)),".",VLOOKUP(CONCATENATE($B89,".SP.TER.TOTL.IN"),Area_pop_80_09,Seq!M$1,FALSE)/VLOOKUP(CONCATENATE($B89,".SP.POP.TOTL"),Area_pop_80_09,Seq!M$1,FALSE))</f>
        <v>#VALUE!</v>
      </c>
      <c r="EG89" s="27" t="e">
        <f>IF(ISNA(VLOOKUP(CONCATENATE($B89,".SP.TER.TOTL.IN"),Area_pop_80_09,Seq!N$1,FALSE)),".",VLOOKUP(CONCATENATE($B89,".SP.TER.TOTL.IN"),Area_pop_80_09,Seq!N$1,FALSE)/VLOOKUP(CONCATENATE($B89,".SP.POP.TOTL"),Area_pop_80_09,Seq!N$1,FALSE))</f>
        <v>#VALUE!</v>
      </c>
      <c r="EH89" s="27" t="e">
        <f>IF(ISNA(VLOOKUP(CONCATENATE($B89,".SP.TER.TOTL.IN"),Area_pop_80_09,Seq!O$1,FALSE)),".",VLOOKUP(CONCATENATE($B89,".SP.TER.TOTL.IN"),Area_pop_80_09,Seq!O$1,FALSE)/VLOOKUP(CONCATENATE($B89,".SP.POP.TOTL"),Area_pop_80_09,Seq!O$1,FALSE))</f>
        <v>#VALUE!</v>
      </c>
      <c r="EI89" s="27" t="e">
        <f>IF(ISNA(VLOOKUP(CONCATENATE($B89,".SP.TER.TOTL.IN"),Area_pop_80_09,Seq!P$1,FALSE)),".",VLOOKUP(CONCATENATE($B89,".SP.TER.TOTL.IN"),Area_pop_80_09,Seq!P$1,FALSE)/VLOOKUP(CONCATENATE($B89,".SP.POP.TOTL"),Area_pop_80_09,Seq!P$1,FALSE))</f>
        <v>#VALUE!</v>
      </c>
      <c r="EJ89" s="27" t="e">
        <f>IF(ISNA(VLOOKUP(CONCATENATE($B89,".SP.TER.TOTL.IN"),Area_pop_80_09,Seq!Q$1,FALSE)),".",VLOOKUP(CONCATENATE($B89,".SP.TER.TOTL.IN"),Area_pop_80_09,Seq!Q$1,FALSE)/VLOOKUP(CONCATENATE($B89,".SP.POP.TOTL"),Area_pop_80_09,Seq!Q$1,FALSE))</f>
        <v>#VALUE!</v>
      </c>
      <c r="EK89" s="27" t="e">
        <f>IF(ISNA(VLOOKUP(CONCATENATE($B89,".SP.TER.TOTL.IN"),Area_pop_80_09,Seq!R$1,FALSE)),".",VLOOKUP(CONCATENATE($B89,".SP.TER.TOTL.IN"),Area_pop_80_09,Seq!R$1,FALSE)/VLOOKUP(CONCATENATE($B89,".SP.POP.TOTL"),Area_pop_80_09,Seq!R$1,FALSE))</f>
        <v>#VALUE!</v>
      </c>
      <c r="EL89" s="27" t="e">
        <f>IF(ISNA(VLOOKUP(CONCATENATE($B89,".SP.TER.TOTL.IN"),Area_pop_80_09,Seq!S$1,FALSE)),".",VLOOKUP(CONCATENATE($B89,".SP.TER.TOTL.IN"),Area_pop_80_09,Seq!S$1,FALSE)/VLOOKUP(CONCATENATE($B89,".SP.POP.TOTL"),Area_pop_80_09,Seq!S$1,FALSE))</f>
        <v>#VALUE!</v>
      </c>
      <c r="EM89" s="27">
        <f>IF(ISNA(VLOOKUP(CONCATENATE($B89,".SP.TER.TOTL.IN"),Area_pop_80_09,Seq!T$1,FALSE)),".",VLOOKUP(CONCATENATE($B89,".SP.TER.TOTL.IN"),Area_pop_80_09,Seq!T$1,FALSE)/VLOOKUP(CONCATENATE($B89,".SP.POP.TOTL"),Area_pop_80_09,Seq!T$1,FALSE))</f>
        <v>0.10478700117067585</v>
      </c>
      <c r="EN89" s="27">
        <f>IF(ISNA(VLOOKUP(CONCATENATE($B89,".SP.TER.TOTL.IN"),Area_pop_80_09,Seq!U$1,FALSE)),".",VLOOKUP(CONCATENATE($B89,".SP.TER.TOTL.IN"),Area_pop_80_09,Seq!U$1,FALSE)/VLOOKUP(CONCATENATE($B89,".SP.POP.TOTL"),Area_pop_80_09,Seq!U$1,FALSE))</f>
        <v>0.10731843676579102</v>
      </c>
      <c r="EO89" s="27">
        <f>IF(ISNA(VLOOKUP(CONCATENATE($B89,".SP.TER.TOTL.IN"),Area_pop_80_09,Seq!V$1,FALSE)),".",VLOOKUP(CONCATENATE($B89,".SP.TER.TOTL.IN"),Area_pop_80_09,Seq!V$1,FALSE)/VLOOKUP(CONCATENATE($B89,".SP.POP.TOTL"),Area_pop_80_09,Seq!V$1,FALSE))</f>
        <v>0.109843937093117</v>
      </c>
      <c r="EP89" s="27">
        <f>IF(ISNA(VLOOKUP(CONCATENATE($B89,".SP.TER.TOTL.IN"),Area_pop_80_09,Seq!W$1,FALSE)),".",VLOOKUP(CONCATENATE($B89,".SP.TER.TOTL.IN"),Area_pop_80_09,Seq!W$1,FALSE)/VLOOKUP(CONCATENATE($B89,".SP.POP.TOTL"),Area_pop_80_09,Seq!W$1,FALSE))</f>
        <v>0.11235949304477874</v>
      </c>
      <c r="EQ89" s="27">
        <f>IF(ISNA(VLOOKUP(CONCATENATE($B89,".SP.TER.TOTL.IN"),Area_pop_80_09,Seq!X$1,FALSE)),".",VLOOKUP(CONCATENATE($B89,".SP.TER.TOTL.IN"),Area_pop_80_09,Seq!X$1,FALSE)/VLOOKUP(CONCATENATE($B89,".SP.POP.TOTL"),Area_pop_80_09,Seq!X$1,FALSE))</f>
        <v>0.11485731121354771</v>
      </c>
      <c r="ER89" s="27">
        <f>IF(ISNA(VLOOKUP(CONCATENATE($B89,".SP.TER.TOTL.IN"),Area_pop_80_09,Seq!Y$1,FALSE)),".",VLOOKUP(CONCATENATE($B89,".SP.TER.TOTL.IN"),Area_pop_80_09,Seq!Y$1,FALSE)/VLOOKUP(CONCATENATE($B89,".SP.POP.TOTL"),Area_pop_80_09,Seq!Y$1,FALSE))</f>
        <v>0.11722946516164301</v>
      </c>
      <c r="ES89" s="27">
        <f>IF(ISNA(VLOOKUP(CONCATENATE($B89,".SP.TER.TOTL.IN"),Area_pop_80_09,Seq!Z$1,FALSE)),".",VLOOKUP(CONCATENATE($B89,".SP.TER.TOTL.IN"),Area_pop_80_09,Seq!Z$1,FALSE)/VLOOKUP(CONCATENATE($B89,".SP.POP.TOTL"),Area_pop_80_09,Seq!Z$1,FALSE))</f>
        <v>0.11933529918476962</v>
      </c>
      <c r="ET89" s="27">
        <f>IF(ISNA(VLOOKUP(CONCATENATE($B89,".SP.TER.TOTL.IN"),Area_pop_80_09,Seq!AA$1,FALSE)),".",VLOOKUP(CONCATENATE($B89,".SP.TER.TOTL.IN"),Area_pop_80_09,Seq!AA$1,FALSE)/VLOOKUP(CONCATENATE($B89,".SP.POP.TOTL"),Area_pop_80_09,Seq!AA$1,FALSE))</f>
        <v>0.12106355356004016</v>
      </c>
      <c r="EU89" s="27">
        <f>IF(ISNA(VLOOKUP(CONCATENATE($B89,".SP.TER.TOTL.IN"),Area_pop_80_09,Seq!AB$1,FALSE)),".",VLOOKUP(CONCATENATE($B89,".SP.TER.TOTL.IN"),Area_pop_80_09,Seq!AB$1,FALSE)/VLOOKUP(CONCATENATE($B89,".SP.POP.TOTL"),Area_pop_80_09,Seq!AB$1,FALSE))</f>
        <v>0.12232353656915705</v>
      </c>
      <c r="EV89" s="27">
        <f>IF(ISNA(VLOOKUP(CONCATENATE($B89,".SP.TER.TOTL.IN"),Area_pop_80_09,Seq!AC$1,FALSE)),".",VLOOKUP(CONCATENATE($B89,".SP.TER.TOTL.IN"),Area_pop_80_09,Seq!AC$1,FALSE)/VLOOKUP(CONCATENATE($B89,".SP.POP.TOTL"),Area_pop_80_09,Seq!AC$1,FALSE))</f>
        <v>0.1231114176720644</v>
      </c>
      <c r="EW89" s="27">
        <f>IF(ISNA(VLOOKUP(CONCATENATE($B89,".SP.TER.TOTL.IN"),Area_pop_80_09,Seq!AD$1,FALSE)),".",VLOOKUP(CONCATENATE($B89,".SP.TER.TOTL.IN"),Area_pop_80_09,Seq!AD$1,FALSE)/VLOOKUP(CONCATENATE($B89,".SP.POP.TOTL"),Area_pop_80_09,Seq!AD$1,FALSE))</f>
        <v>0.123503485831805</v>
      </c>
      <c r="EX89" s="27"/>
      <c r="EY89" s="27"/>
      <c r="EZ89" s="27">
        <f t="shared" si="102"/>
        <v>4.1195527154443681E-5</v>
      </c>
      <c r="FA89" s="27" t="str">
        <f t="shared" si="103"/>
        <v>.</v>
      </c>
      <c r="FB89" s="27" t="str">
        <f t="shared" si="109"/>
        <v>.</v>
      </c>
      <c r="FC89" s="9">
        <f>IF(VLOOKUP($B89,EM_80!$B$1:$C$201,2,FALSE)&gt;0,VLOOKUP($B89,EM_80!$B$1:$C$201,2,FALSE),".")</f>
        <v>300</v>
      </c>
      <c r="FD89" s="9" t="str">
        <f t="shared" si="104"/>
        <v>.</v>
      </c>
      <c r="FE89" s="9" t="str">
        <f t="shared" si="105"/>
        <v>.</v>
      </c>
      <c r="FF89">
        <f t="shared" si="106"/>
        <v>7282344</v>
      </c>
      <c r="FG89">
        <f t="shared" si="107"/>
        <v>10461122</v>
      </c>
      <c r="FH89">
        <f t="shared" si="108"/>
        <v>12455362</v>
      </c>
      <c r="FJ89" s="9" t="str">
        <f>IF(ISNA(VLOOKUP($B89,Area_EM_90,Seq!C$1,FALSE)),".",VLOOKUP($B89,Area_EM_90,Seq!C$1,FALSE))</f>
        <v>.</v>
      </c>
      <c r="FK89" s="9" t="str">
        <f>IF(ISNA(VLOOKUP($B89,Area_EM_90,Seq!D$1,FALSE)),".",VLOOKUP($B89,Area_EM_90,Seq!D$1,FALSE))</f>
        <v>.</v>
      </c>
      <c r="FL89" s="9" t="str">
        <f>IF(ISNA(VLOOKUP($B89,Area_EM_90,Seq!E$1,FALSE)),".",VLOOKUP($B89,Area_EM_90,Seq!E$1,FALSE))</f>
        <v>.</v>
      </c>
      <c r="FM89" s="9" t="str">
        <f>IF(ISNA(VLOOKUP($B89,Area_EM_90,Seq!F$1,FALSE)),".",VLOOKUP($B89,Area_EM_90,Seq!F$1,FALSE))</f>
        <v>.</v>
      </c>
      <c r="FN89" s="9" t="str">
        <f>IF(ISNA(VLOOKUP($B89,Area_EM_90,Seq!G$1,FALSE)),".",VLOOKUP($B89,Area_EM_90,Seq!G$1,FALSE))</f>
        <v>.</v>
      </c>
      <c r="FO89" s="9" t="str">
        <f>IF(ISNA(VLOOKUP($B89,Area_EM_90,Seq!H$1,FALSE)),".",VLOOKUP($B89,Area_EM_90,Seq!H$1,FALSE))</f>
        <v>.</v>
      </c>
      <c r="FP89" s="9" t="str">
        <f>IF(ISNA(VLOOKUP($B89,Area_EM_90,Seq!I$1,FALSE)),".",VLOOKUP($B89,Area_EM_90,Seq!I$1,FALSE))</f>
        <v>.</v>
      </c>
      <c r="FQ89" s="9" t="str">
        <f>IF(ISNA(VLOOKUP($B89,Area_EM_90,Seq!J$1,FALSE)),".",VLOOKUP($B89,Area_EM_90,Seq!J$1,FALSE))</f>
        <v>.</v>
      </c>
      <c r="FR89" s="9" t="str">
        <f>IF(ISNA(VLOOKUP($B89,Area_EM_00,Seq!C$1,FALSE)),".",VLOOKUP($B89,Area_EM_00,Seq!C$1,FALSE))</f>
        <v>.</v>
      </c>
      <c r="FS89" s="9" t="str">
        <f>IF(ISNA(VLOOKUP($B89,Area_EM_00,Seq!D$1,FALSE)),".",VLOOKUP($B89,Area_EM_00,Seq!D$1,FALSE))</f>
        <v>.</v>
      </c>
      <c r="FT89" s="9" t="str">
        <f>IF(ISNA(VLOOKUP($B89,Area_EM_00,Seq!E$1,FALSE)),".",VLOOKUP($B89,Area_EM_00,Seq!E$1,FALSE))</f>
        <v>.</v>
      </c>
      <c r="FU89" s="9" t="str">
        <f>IF(ISNA(VLOOKUP($B89,Area_EM_00,Seq!F$1,FALSE)),".",VLOOKUP($B89,Area_EM_00,Seq!F$1,FALSE))</f>
        <v>.</v>
      </c>
      <c r="FV89" s="9" t="str">
        <f>IF(ISNA(VLOOKUP($B89,Area_EM_00,Seq!G$1,FALSE)),".",VLOOKUP($B89,Area_EM_00,Seq!G$1,FALSE))</f>
        <v>.</v>
      </c>
      <c r="FW89" s="9" t="str">
        <f>IF(ISNA(VLOOKUP($B89,Area_EM_00,Seq!H$1,FALSE)),".",VLOOKUP($B89,Area_EM_00,Seq!H$1,FALSE))</f>
        <v>.</v>
      </c>
      <c r="FX89" s="9" t="str">
        <f>IF(ISNA(VLOOKUP($B89,Area_EM_00,Seq!I$1,FALSE)),".",VLOOKUP($B89,Area_EM_00,Seq!I$1,FALSE))</f>
        <v>.</v>
      </c>
      <c r="FY89" s="9" t="str">
        <f>IF(ISNA(VLOOKUP($B89,Area_EM_00,Seq!J$1,FALSE)),".",VLOOKUP($B89,Area_EM_00,Seq!J$1,FALSE))</f>
        <v>.</v>
      </c>
      <c r="GA89" s="27"/>
    </row>
    <row r="90" spans="1:183">
      <c r="A90" s="25" t="s">
        <v>2836</v>
      </c>
      <c r="B90" s="26" t="str">
        <f t="shared" si="72"/>
        <v>Lesotho</v>
      </c>
      <c r="C90" s="27">
        <f>GDP!C$42/10000</f>
        <v>18294194.281532999</v>
      </c>
      <c r="D90" s="27">
        <f>GDP!D$42/10000</f>
        <v>19245492.3841727</v>
      </c>
      <c r="E90" s="27">
        <f>GDP!E$42/10000</f>
        <v>20996832.1911324</v>
      </c>
      <c r="F90" s="27">
        <f>GDP!F$42/10000</f>
        <v>23285486.8999658</v>
      </c>
      <c r="G90" s="27">
        <f>GDP!G$42/10000</f>
        <v>26824880.9087606</v>
      </c>
      <c r="H90" s="27">
        <f>GDP!H$42/10000</f>
        <v>30446239.831443299</v>
      </c>
      <c r="I90" s="27">
        <f>GDP!I$42/10000</f>
        <v>33125508.936610304</v>
      </c>
      <c r="J90" s="27">
        <f>GDP!J$42/10000</f>
        <v>36968067.973257102</v>
      </c>
      <c r="K90" s="27">
        <f>GDP!K$42/10000</f>
        <v>41145459.654235199</v>
      </c>
      <c r="L90" s="27">
        <f>GDP!L$42/10000</f>
        <v>42832423.5000588</v>
      </c>
      <c r="M90" s="27">
        <f>GDP!M$42/10000</f>
        <v>44460055.593061104</v>
      </c>
      <c r="N90" s="27">
        <f>GDP!N$42/10000</f>
        <v>48550380.707622699</v>
      </c>
      <c r="O90" s="27">
        <f>GDP!O$42/10000</f>
        <v>55444534.768105105</v>
      </c>
      <c r="P90" s="27">
        <f>GDP!P$42/10000</f>
        <v>63206769.635639794</v>
      </c>
      <c r="Q90" s="27">
        <f>GDP!Q$42/10000</f>
        <v>71486856.457908601</v>
      </c>
      <c r="R90" s="27">
        <f>GDP!R$42/10000</f>
        <v>79278923.811820701</v>
      </c>
      <c r="S90" s="27">
        <f>GDP!S$42/10000</f>
        <v>87206816.193002701</v>
      </c>
      <c r="T90" s="27">
        <f>GDP!T$42/10000</f>
        <v>95317050.098951995</v>
      </c>
      <c r="U90" s="27">
        <f>GDP!U$42/10000</f>
        <v>102751780.00667</v>
      </c>
      <c r="V90" s="27">
        <f>GDP!V$42/10000</f>
        <v>110560915.287177</v>
      </c>
      <c r="W90" s="27">
        <f>GDP!W$42/10000</f>
        <v>119848032.17129999</v>
      </c>
      <c r="X90" s="27">
        <f>GDP!X$42/10000</f>
        <v>129795418.841518</v>
      </c>
      <c r="Y90" s="27">
        <f>GDP!Y$42/10000</f>
        <v>141606801.95609599</v>
      </c>
      <c r="Z90" s="27">
        <f>GDP!Z$42/10000</f>
        <v>155767482.15170601</v>
      </c>
      <c r="AA90" s="27">
        <f>GDP!AA$42/10000</f>
        <v>171499997.84902799</v>
      </c>
      <c r="AB90" s="27">
        <f>GDP!AB$42/10000</f>
        <v>189335997.62532699</v>
      </c>
      <c r="AC90" s="27">
        <f>GDP!AC$42/10000</f>
        <v>211298973.34986499</v>
      </c>
      <c r="AD90" s="27">
        <f>GDP!AD$42/10000</f>
        <v>238767839.88534701</v>
      </c>
      <c r="AE90" s="27">
        <f>GDP!AE$42/10000</f>
        <v>260256945.47502899</v>
      </c>
      <c r="AF90" s="27">
        <f>GDP!AF$42/10000</f>
        <v>293754553.91439533</v>
      </c>
      <c r="AG90" s="27"/>
      <c r="AH90" s="27">
        <f>IF(ISNUMBER(VLOOKUP($B90,Area_GDP_80_09,Seq!C$1,FALSE)/10000),VLOOKUP($B90,Area_GDP_80_09,Seq!C$1,FALSE)/10000,".")</f>
        <v>37978.138101603596</v>
      </c>
      <c r="AI90" s="27">
        <f>IF(ISNUMBER(VLOOKUP($B90,Area_GDP_80_09,Seq!D$1,FALSE)/10000),VLOOKUP($B90,Area_GDP_80_09,Seq!D$1,FALSE)/10000,".")</f>
        <v>38241.948828455505</v>
      </c>
      <c r="AJ90" s="27">
        <f>IF(ISNUMBER(VLOOKUP($B90,Area_GDP_80_09,Seq!E$1,FALSE)/10000),VLOOKUP($B90,Area_GDP_80_09,Seq!E$1,FALSE)/10000,".")</f>
        <v>39219.719684109798</v>
      </c>
      <c r="AK90" s="27">
        <f>IF(ISNUMBER(VLOOKUP($B90,Area_GDP_80_09,Seq!F$1,FALSE)/10000),VLOOKUP($B90,Area_GDP_80_09,Seq!F$1,FALSE)/10000,".")</f>
        <v>37967.668759979897</v>
      </c>
      <c r="AL90" s="27">
        <f>IF(ISNUMBER(VLOOKUP($B90,Area_GDP_80_09,Seq!G$1,FALSE)/10000),VLOOKUP($B90,Area_GDP_80_09,Seq!G$1,FALSE)/10000,".")</f>
        <v>41916.440198049197</v>
      </c>
      <c r="AM90" s="27">
        <f>IF(ISNUMBER(VLOOKUP($B90,Area_GDP_80_09,Seq!H$1,FALSE)/10000),VLOOKUP($B90,Area_GDP_80_09,Seq!H$1,FALSE)/10000,".")</f>
        <v>44010.168608692504</v>
      </c>
      <c r="AN90" s="27">
        <f>IF(ISNUMBER(VLOOKUP($B90,Area_GDP_80_09,Seq!I$1,FALSE)/10000),VLOOKUP($B90,Area_GDP_80_09,Seq!I$1,FALSE)/10000,".")</f>
        <v>44255.133982490603</v>
      </c>
      <c r="AO90" s="27">
        <f>IF(ISNUMBER(VLOOKUP($B90,Area_GDP_80_09,Seq!J$1,FALSE)/10000),VLOOKUP($B90,Area_GDP_80_09,Seq!J$1,FALSE)/10000,".")</f>
        <v>44082.650783331504</v>
      </c>
      <c r="AP90" s="27">
        <f>IF(ISNUMBER(VLOOKUP($B90,Area_GDP_80_09,Seq!K$1,FALSE)/10000),VLOOKUP($B90,Area_GDP_80_09,Seq!K$1,FALSE)/10000,".")</f>
        <v>47874.694324752702</v>
      </c>
      <c r="AQ90" s="27">
        <f>IF(ISNUMBER(VLOOKUP($B90,Area_GDP_80_09,Seq!L$1,FALSE)/10000),VLOOKUP($B90,Area_GDP_80_09,Seq!L$1,FALSE)/10000,".")</f>
        <v>51104.666843106199</v>
      </c>
      <c r="AR90" s="27">
        <f>IF(ISNUMBER(VLOOKUP($B90,Area_GDP_80_09,Seq!M$1,FALSE)/10000),VLOOKUP($B90,Area_GDP_80_09,Seq!M$1,FALSE)/10000,".")</f>
        <v>54170.427163687804</v>
      </c>
      <c r="AS90" s="27">
        <f>IF(ISNUMBER(VLOOKUP($B90,Area_GDP_80_09,Seq!N$1,FALSE)/10000),VLOOKUP($B90,Area_GDP_80_09,Seq!N$1,FALSE)/10000,".")</f>
        <v>55765.749176397003</v>
      </c>
      <c r="AT90" s="27">
        <f>IF(ISNUMBER(VLOOKUP($B90,Area_GDP_80_09,Seq!O$1,FALSE)/10000),VLOOKUP($B90,Area_GDP_80_09,Seq!O$1,FALSE)/10000,".")</f>
        <v>59783.666177700397</v>
      </c>
      <c r="AU90" s="27">
        <f>IF(ISNUMBER(VLOOKUP($B90,Area_GDP_80_09,Seq!P$1,FALSE)/10000),VLOOKUP($B90,Area_GDP_80_09,Seq!P$1,FALSE)/10000,".")</f>
        <v>61866.181731803095</v>
      </c>
      <c r="AV90" s="27">
        <f>IF(ISNUMBER(VLOOKUP($B90,Area_GDP_80_09,Seq!Q$1,FALSE)/10000),VLOOKUP($B90,Area_GDP_80_09,Seq!Q$1,FALSE)/10000,".")</f>
        <v>65559.455800459298</v>
      </c>
      <c r="AW90" s="27">
        <f>IF(ISNUMBER(VLOOKUP($B90,Area_GDP_80_09,Seq!R$1,FALSE)/10000),VLOOKUP($B90,Area_GDP_80_09,Seq!R$1,FALSE)/10000,".")</f>
        <v>67878.052618335903</v>
      </c>
      <c r="AX90" s="27">
        <f>IF(ISNUMBER(VLOOKUP($B90,Area_GDP_80_09,Seq!S$1,FALSE)/10000),VLOOKUP($B90,Area_GDP_80_09,Seq!S$1,FALSE)/10000,".")</f>
        <v>71200.220539879199</v>
      </c>
      <c r="AY90" s="27">
        <f>IF(ISNUMBER(VLOOKUP($B90,Area_GDP_80_09,Seq!T$1,FALSE)/10000),VLOOKUP($B90,Area_GDP_80_09,Seq!T$1,FALSE)/10000,".")</f>
        <v>73785.050159882099</v>
      </c>
      <c r="AZ90" s="27">
        <f>IF(ISNUMBER(VLOOKUP($B90,Area_GDP_80_09,Seq!U$1,FALSE)/10000),VLOOKUP($B90,Area_GDP_80_09,Seq!U$1,FALSE)/10000,".")</f>
        <v>73983.797179518297</v>
      </c>
      <c r="BA90" s="27">
        <f>IF(ISNUMBER(VLOOKUP($B90,Area_GDP_80_09,Seq!V$1,FALSE)/10000),VLOOKUP($B90,Area_GDP_80_09,Seq!V$1,FALSE)/10000,".")</f>
        <v>74923.415136847791</v>
      </c>
      <c r="BB90" s="27">
        <f>IF(ISNUMBER(VLOOKUP($B90,Area_GDP_80_09,Seq!W$1,FALSE)/10000),VLOOKUP($B90,Area_GDP_80_09,Seq!W$1,FALSE)/10000,".")</f>
        <v>78310.934973392708</v>
      </c>
      <c r="BC90" s="27">
        <f>IF(ISNUMBER(VLOOKUP($B90,Area_GDP_80_09,Seq!X$1,FALSE)/10000),VLOOKUP($B90,Area_GDP_80_09,Seq!X$1,FALSE)/10000,".")</f>
        <v>80688.090404510993</v>
      </c>
      <c r="BD90" s="27">
        <f>IF(ISNUMBER(VLOOKUP($B90,Area_GDP_80_09,Seq!Y$1,FALSE)/10000),VLOOKUP($B90,Area_GDP_80_09,Seq!Y$1,FALSE)/10000,".")</f>
        <v>82005.372869565108</v>
      </c>
      <c r="BE90" s="27">
        <f>IF(ISNUMBER(VLOOKUP($B90,Area_GDP_80_09,Seq!Z$1,FALSE)/10000),VLOOKUP($B90,Area_GDP_80_09,Seq!Z$1,FALSE)/10000,".")</f>
        <v>85238.491214981404</v>
      </c>
      <c r="BF90" s="27">
        <f>IF(ISNUMBER(VLOOKUP($B90,Area_GDP_80_09,Seq!AA$1,FALSE)/10000),VLOOKUP($B90,Area_GDP_80_09,Seq!AA$1,FALSE)/10000,".")</f>
        <v>89117.824343443091</v>
      </c>
      <c r="BG90" s="27">
        <f>IF(ISNUMBER(VLOOKUP($B90,Area_GDP_80_09,Seq!AB$1,FALSE)/10000),VLOOKUP($B90,Area_GDP_80_09,Seq!AB$1,FALSE)/10000,".")</f>
        <v>89725.953552298612</v>
      </c>
      <c r="BH90" s="27">
        <f>IF(ISNUMBER(VLOOKUP($B90,Area_GDP_80_09,Seq!AC$1,FALSE)/10000),VLOOKUP($B90,Area_GDP_80_09,Seq!AC$1,FALSE)/10000,".")</f>
        <v>96994.155483127994</v>
      </c>
      <c r="BI90" s="27">
        <f>IF(ISNUMBER(VLOOKUP($B90,Area_GDP_80_09,Seq!AD$1,FALSE)/10000),VLOOKUP($B90,Area_GDP_80_09,Seq!AD$1,FALSE)/10000,".")</f>
        <v>101906.17870050699</v>
      </c>
      <c r="BJ90" s="27">
        <f>IF(ISNUMBER(VLOOKUP($B90,Area_GDP_80_09,Seq!AE$1,FALSE)/10000),VLOOKUP($B90,Area_GDP_80_09,Seq!AE$1,FALSE)/10000,".")</f>
        <v>105929.452849989</v>
      </c>
      <c r="BK90" s="27">
        <f>IF(ISNUMBER(VLOOKUP($B90,Area_GDP_80_09,Seq!AF$1,FALSE)/10000),VLOOKUP($B90,Area_GDP_80_09,Seq!AF$1,FALSE)/10000,".")</f>
        <v>97306.075782520085</v>
      </c>
      <c r="BL90" s="27"/>
      <c r="BM90" s="27"/>
      <c r="BN90" s="27">
        <f>CNPop!A$48</f>
        <v>5.0000000000000001E-3</v>
      </c>
      <c r="BO90" s="27">
        <f>CNPop!B$48</f>
        <v>6.0000000000000001E-3</v>
      </c>
      <c r="BP90" s="27">
        <f>CNPop!C$48</f>
        <v>6.0000000000000001E-3</v>
      </c>
      <c r="BQ90" s="27">
        <f>CNPop!D$48</f>
        <v>7.0000000000000001E-3</v>
      </c>
      <c r="BR90" s="27">
        <f>CNPop!E$48</f>
        <v>7.0000000000000001E-3</v>
      </c>
      <c r="BS90" s="27">
        <f>CNPop!F$48</f>
        <v>8.0000000000000002E-3</v>
      </c>
      <c r="BT90" s="27">
        <f>CNPop!G$48</f>
        <v>8.9999999999999993E-3</v>
      </c>
      <c r="BU90" s="27">
        <f>CNPop!H$48</f>
        <v>0.01</v>
      </c>
      <c r="BV90" s="27">
        <f>CNPop!I$48</f>
        <v>1.0999999999999999E-2</v>
      </c>
      <c r="BW90" s="27">
        <f>CNPop!J$48</f>
        <v>1.2E-2</v>
      </c>
      <c r="BX90" s="27">
        <f>CNPop!K$48</f>
        <v>1.4E-2</v>
      </c>
      <c r="BY90" s="27">
        <f>CNPop!L$48</f>
        <v>1.6E-2</v>
      </c>
      <c r="BZ90" s="27">
        <f>CNPop!M$48</f>
        <v>1.7000000000000001E-2</v>
      </c>
      <c r="CA90" s="27">
        <f>CNPop!N$48</f>
        <v>1.9E-2</v>
      </c>
      <c r="CB90" s="27">
        <f>CNPop!O$48</f>
        <v>2.1000000000000001E-2</v>
      </c>
      <c r="CC90" s="27">
        <f>CNPop!P$48</f>
        <v>2.3E-2</v>
      </c>
      <c r="CD90" s="27">
        <f>CNPop!Q$48</f>
        <v>2.5999999999999999E-2</v>
      </c>
      <c r="CE90" s="27">
        <f>CNPop!R$48</f>
        <v>2.8000000000000001E-2</v>
      </c>
      <c r="CF90" s="27">
        <f>CNPop!S$48</f>
        <v>0.03</v>
      </c>
      <c r="CG90" s="27">
        <f>CNPop!T$48</f>
        <v>3.3000000000000002E-2</v>
      </c>
      <c r="CH90" s="27">
        <f>CNPop!U$48</f>
        <v>3.5999999999999997E-2</v>
      </c>
      <c r="CI90" s="27">
        <f>CNPop!V$48</f>
        <v>3.9E-2</v>
      </c>
      <c r="CJ90" s="27">
        <f>CNPop!W$48</f>
        <v>4.2000000000000003E-2</v>
      </c>
      <c r="CK90" s="27">
        <f>CNPop!X$48</f>
        <v>4.4999999999999998E-2</v>
      </c>
      <c r="CL90" s="27">
        <f>CNPop!Y$48</f>
        <v>4.9000000000000002E-2</v>
      </c>
      <c r="CM90" s="27">
        <f>CNPop!Z$48</f>
        <v>5.1999999999999998E-2</v>
      </c>
      <c r="CN90" s="27">
        <f>CNPop!AA$48</f>
        <v>5.6000000000000001E-2</v>
      </c>
      <c r="CO90" s="27">
        <f>CNPop!AB$48</f>
        <v>0.06</v>
      </c>
      <c r="CP90" s="27">
        <f>CNPop!AC$48</f>
        <v>6.3E-2</v>
      </c>
      <c r="CQ90" s="27"/>
      <c r="CR90" s="27">
        <f t="shared" si="73"/>
        <v>9.5887613383741147E-2</v>
      </c>
      <c r="CS90" s="27">
        <f t="shared" si="74"/>
        <v>9.5887613383741147E-2</v>
      </c>
      <c r="CT90" s="27">
        <f t="shared" si="75"/>
        <v>9.5887613383741147E-2</v>
      </c>
      <c r="CU90" s="27">
        <f t="shared" si="76"/>
        <v>9.5887613383741147E-2</v>
      </c>
      <c r="CV90" s="27">
        <f t="shared" si="77"/>
        <v>9.5887613383741147E-2</v>
      </c>
      <c r="CW90" s="27">
        <f t="shared" si="78"/>
        <v>9.5887613383741147E-2</v>
      </c>
      <c r="CX90" s="27">
        <f t="shared" si="79"/>
        <v>9.5887613383741147E-2</v>
      </c>
      <c r="CY90" s="27">
        <f t="shared" si="80"/>
        <v>9.5887613383741147E-2</v>
      </c>
      <c r="CZ90" s="27">
        <f t="shared" si="81"/>
        <v>9.5887613383741147E-2</v>
      </c>
      <c r="DA90" s="27">
        <f t="shared" si="82"/>
        <v>9.5887613383741147E-2</v>
      </c>
      <c r="DB90" s="27">
        <f t="shared" si="83"/>
        <v>9.5887613383741147E-2</v>
      </c>
      <c r="DC90" s="27">
        <f t="shared" si="84"/>
        <v>9.5887613383741147E-2</v>
      </c>
      <c r="DD90" s="27">
        <f t="shared" si="85"/>
        <v>0.10243865026473722</v>
      </c>
      <c r="DE90" s="27">
        <f t="shared" si="86"/>
        <v>0.10243865026473722</v>
      </c>
      <c r="DF90" s="27">
        <f t="shared" si="87"/>
        <v>0.10243865026473722</v>
      </c>
      <c r="DG90" s="27">
        <f t="shared" si="88"/>
        <v>0.10243865026473722</v>
      </c>
      <c r="DH90" s="27">
        <f t="shared" si="89"/>
        <v>0.10243865026473722</v>
      </c>
      <c r="DI90" s="27">
        <f t="shared" si="90"/>
        <v>0.10243865026473722</v>
      </c>
      <c r="DJ90" s="27">
        <f t="shared" si="91"/>
        <v>0.10243865026473722</v>
      </c>
      <c r="DK90" s="27">
        <f t="shared" si="92"/>
        <v>0.10501285388538144</v>
      </c>
      <c r="DL90" s="27">
        <f t="shared" si="93"/>
        <v>0.1075651833181539</v>
      </c>
      <c r="DM90" s="27">
        <f t="shared" si="94"/>
        <v>0.10987000994459441</v>
      </c>
      <c r="DN90" s="27">
        <f t="shared" si="95"/>
        <v>0.11183402662680508</v>
      </c>
      <c r="DO90" s="27">
        <f t="shared" si="96"/>
        <v>0.11347677501417559</v>
      </c>
      <c r="DP90" s="27">
        <f t="shared" si="97"/>
        <v>0.11474626050133188</v>
      </c>
      <c r="DQ90" s="27">
        <f t="shared" si="98"/>
        <v>0.11565043187034216</v>
      </c>
      <c r="DR90" s="27">
        <f t="shared" si="99"/>
        <v>0.11623196035001639</v>
      </c>
      <c r="DS90" s="27">
        <f t="shared" si="100"/>
        <v>0.11649249191308063</v>
      </c>
      <c r="DT90" s="27">
        <f t="shared" si="101"/>
        <v>0.1164319427508833</v>
      </c>
      <c r="DU90" s="27" t="e">
        <f>IF(ISNA(VLOOKUP(CONCATENATE($B90,".SP.TER.TOTL.IN"),Area_pop_80_09,Seq!B$1,FALSE)),".",VLOOKUP(CONCATENATE($B90,".SP.TER.TOTL.IN"),Area_pop_80_09,Seq!B$1,FALSE)/VLOOKUP(CONCATENATE($B90,".SP.POP.TOTL"),Area_pop_80_09,Seq!B$1,FALSE))</f>
        <v>#VALUE!</v>
      </c>
      <c r="DV90" s="27" t="e">
        <f>IF(ISNA(VLOOKUP(CONCATENATE($B90,".SP.TER.TOTL.IN"),Area_pop_80_09,Seq!C$1,FALSE)),".",VLOOKUP(CONCATENATE($B90,".SP.TER.TOTL.IN"),Area_pop_80_09,Seq!C$1,FALSE)/VLOOKUP(CONCATENATE($B90,".SP.POP.TOTL"),Area_pop_80_09,Seq!C$1,FALSE))</f>
        <v>#VALUE!</v>
      </c>
      <c r="DW90" s="27" t="e">
        <f>IF(ISNA(VLOOKUP(CONCATENATE($B90,".SP.TER.TOTL.IN"),Area_pop_80_09,Seq!D$1,FALSE)),".",VLOOKUP(CONCATENATE($B90,".SP.TER.TOTL.IN"),Area_pop_80_09,Seq!D$1,FALSE)/VLOOKUP(CONCATENATE($B90,".SP.POP.TOTL"),Area_pop_80_09,Seq!D$1,FALSE))</f>
        <v>#VALUE!</v>
      </c>
      <c r="DX90" s="27" t="e">
        <f>IF(ISNA(VLOOKUP(CONCATENATE($B90,".SP.TER.TOTL.IN"),Area_pop_80_09,Seq!E$1,FALSE)),".",VLOOKUP(CONCATENATE($B90,".SP.TER.TOTL.IN"),Area_pop_80_09,Seq!E$1,FALSE)/VLOOKUP(CONCATENATE($B90,".SP.POP.TOTL"),Area_pop_80_09,Seq!E$1,FALSE))</f>
        <v>#VALUE!</v>
      </c>
      <c r="DY90" s="27" t="e">
        <f>IF(ISNA(VLOOKUP(CONCATENATE($B90,".SP.TER.TOTL.IN"),Area_pop_80_09,Seq!F$1,FALSE)),".",VLOOKUP(CONCATENATE($B90,".SP.TER.TOTL.IN"),Area_pop_80_09,Seq!F$1,FALSE)/VLOOKUP(CONCATENATE($B90,".SP.POP.TOTL"),Area_pop_80_09,Seq!F$1,FALSE))</f>
        <v>#VALUE!</v>
      </c>
      <c r="DZ90" s="27" t="e">
        <f>IF(ISNA(VLOOKUP(CONCATENATE($B90,".SP.TER.TOTL.IN"),Area_pop_80_09,Seq!G$1,FALSE)),".",VLOOKUP(CONCATENATE($B90,".SP.TER.TOTL.IN"),Area_pop_80_09,Seq!G$1,FALSE)/VLOOKUP(CONCATENATE($B90,".SP.POP.TOTL"),Area_pop_80_09,Seq!G$1,FALSE))</f>
        <v>#VALUE!</v>
      </c>
      <c r="EA90" s="27" t="e">
        <f>IF(ISNA(VLOOKUP(CONCATENATE($B90,".SP.TER.TOTL.IN"),Area_pop_80_09,Seq!H$1,FALSE)),".",VLOOKUP(CONCATENATE($B90,".SP.TER.TOTL.IN"),Area_pop_80_09,Seq!H$1,FALSE)/VLOOKUP(CONCATENATE($B90,".SP.POP.TOTL"),Area_pop_80_09,Seq!H$1,FALSE))</f>
        <v>#VALUE!</v>
      </c>
      <c r="EB90" s="27" t="e">
        <f>IF(ISNA(VLOOKUP(CONCATENATE($B90,".SP.TER.TOTL.IN"),Area_pop_80_09,Seq!I$1,FALSE)),".",VLOOKUP(CONCATENATE($B90,".SP.TER.TOTL.IN"),Area_pop_80_09,Seq!I$1,FALSE)/VLOOKUP(CONCATENATE($B90,".SP.POP.TOTL"),Area_pop_80_09,Seq!I$1,FALSE))</f>
        <v>#VALUE!</v>
      </c>
      <c r="EC90" s="27" t="e">
        <f>IF(ISNA(VLOOKUP(CONCATENATE($B90,".SP.TER.TOTL.IN"),Area_pop_80_09,Seq!J$1,FALSE)),".",VLOOKUP(CONCATENATE($B90,".SP.TER.TOTL.IN"),Area_pop_80_09,Seq!J$1,FALSE)/VLOOKUP(CONCATENATE($B90,".SP.POP.TOTL"),Area_pop_80_09,Seq!J$1,FALSE))</f>
        <v>#VALUE!</v>
      </c>
      <c r="ED90" s="27" t="e">
        <f>IF(ISNA(VLOOKUP(CONCATENATE($B90,".SP.TER.TOTL.IN"),Area_pop_80_09,Seq!K$1,FALSE)),".",VLOOKUP(CONCATENATE($B90,".SP.TER.TOTL.IN"),Area_pop_80_09,Seq!K$1,FALSE)/VLOOKUP(CONCATENATE($B90,".SP.POP.TOTL"),Area_pop_80_09,Seq!K$1,FALSE))</f>
        <v>#VALUE!</v>
      </c>
      <c r="EE90" s="27" t="e">
        <f>IF(ISNA(VLOOKUP(CONCATENATE($B90,".SP.TER.TOTL.IN"),Area_pop_80_09,Seq!L$1,FALSE)),".",VLOOKUP(CONCATENATE($B90,".SP.TER.TOTL.IN"),Area_pop_80_09,Seq!L$1,FALSE)/VLOOKUP(CONCATENATE($B90,".SP.POP.TOTL"),Area_pop_80_09,Seq!L$1,FALSE))</f>
        <v>#VALUE!</v>
      </c>
      <c r="EF90" s="27">
        <f>IF(ISNA(VLOOKUP(CONCATENATE($B90,".SP.TER.TOTL.IN"),Area_pop_80_09,Seq!M$1,FALSE)),".",VLOOKUP(CONCATENATE($B90,".SP.TER.TOTL.IN"),Area_pop_80_09,Seq!M$1,FALSE)/VLOOKUP(CONCATENATE($B90,".SP.POP.TOTL"),Area_pop_80_09,Seq!M$1,FALSE))</f>
        <v>9.5887613383741147E-2</v>
      </c>
      <c r="EG90" s="27" t="e">
        <f>IF(ISNA(VLOOKUP(CONCATENATE($B90,".SP.TER.TOTL.IN"),Area_pop_80_09,Seq!N$1,FALSE)),".",VLOOKUP(CONCATENATE($B90,".SP.TER.TOTL.IN"),Area_pop_80_09,Seq!N$1,FALSE)/VLOOKUP(CONCATENATE($B90,".SP.POP.TOTL"),Area_pop_80_09,Seq!N$1,FALSE))</f>
        <v>#VALUE!</v>
      </c>
      <c r="EH90" s="27" t="e">
        <f>IF(ISNA(VLOOKUP(CONCATENATE($B90,".SP.TER.TOTL.IN"),Area_pop_80_09,Seq!O$1,FALSE)),".",VLOOKUP(CONCATENATE($B90,".SP.TER.TOTL.IN"),Area_pop_80_09,Seq!O$1,FALSE)/VLOOKUP(CONCATENATE($B90,".SP.POP.TOTL"),Area_pop_80_09,Seq!O$1,FALSE))</f>
        <v>#VALUE!</v>
      </c>
      <c r="EI90" s="27" t="e">
        <f>IF(ISNA(VLOOKUP(CONCATENATE($B90,".SP.TER.TOTL.IN"),Area_pop_80_09,Seq!P$1,FALSE)),".",VLOOKUP(CONCATENATE($B90,".SP.TER.TOTL.IN"),Area_pop_80_09,Seq!P$1,FALSE)/VLOOKUP(CONCATENATE($B90,".SP.POP.TOTL"),Area_pop_80_09,Seq!P$1,FALSE))</f>
        <v>#VALUE!</v>
      </c>
      <c r="EJ90" s="27" t="e">
        <f>IF(ISNA(VLOOKUP(CONCATENATE($B90,".SP.TER.TOTL.IN"),Area_pop_80_09,Seq!Q$1,FALSE)),".",VLOOKUP(CONCATENATE($B90,".SP.TER.TOTL.IN"),Area_pop_80_09,Seq!Q$1,FALSE)/VLOOKUP(CONCATENATE($B90,".SP.POP.TOTL"),Area_pop_80_09,Seq!Q$1,FALSE))</f>
        <v>#VALUE!</v>
      </c>
      <c r="EK90" s="27" t="e">
        <f>IF(ISNA(VLOOKUP(CONCATENATE($B90,".SP.TER.TOTL.IN"),Area_pop_80_09,Seq!R$1,FALSE)),".",VLOOKUP(CONCATENATE($B90,".SP.TER.TOTL.IN"),Area_pop_80_09,Seq!R$1,FALSE)/VLOOKUP(CONCATENATE($B90,".SP.POP.TOTL"),Area_pop_80_09,Seq!R$1,FALSE))</f>
        <v>#VALUE!</v>
      </c>
      <c r="EL90" s="27" t="e">
        <f>IF(ISNA(VLOOKUP(CONCATENATE($B90,".SP.TER.TOTL.IN"),Area_pop_80_09,Seq!S$1,FALSE)),".",VLOOKUP(CONCATENATE($B90,".SP.TER.TOTL.IN"),Area_pop_80_09,Seq!S$1,FALSE)/VLOOKUP(CONCATENATE($B90,".SP.POP.TOTL"),Area_pop_80_09,Seq!S$1,FALSE))</f>
        <v>#VALUE!</v>
      </c>
      <c r="EM90" s="27">
        <f>IF(ISNA(VLOOKUP(CONCATENATE($B90,".SP.TER.TOTL.IN"),Area_pop_80_09,Seq!T$1,FALSE)),".",VLOOKUP(CONCATENATE($B90,".SP.TER.TOTL.IN"),Area_pop_80_09,Seq!T$1,FALSE)/VLOOKUP(CONCATENATE($B90,".SP.POP.TOTL"),Area_pop_80_09,Seq!T$1,FALSE))</f>
        <v>0.10243865026473722</v>
      </c>
      <c r="EN90" s="27">
        <f>IF(ISNA(VLOOKUP(CONCATENATE($B90,".SP.TER.TOTL.IN"),Area_pop_80_09,Seq!U$1,FALSE)),".",VLOOKUP(CONCATENATE($B90,".SP.TER.TOTL.IN"),Area_pop_80_09,Seq!U$1,FALSE)/VLOOKUP(CONCATENATE($B90,".SP.POP.TOTL"),Area_pop_80_09,Seq!U$1,FALSE))</f>
        <v>0.10501285388538144</v>
      </c>
      <c r="EO90" s="27">
        <f>IF(ISNA(VLOOKUP(CONCATENATE($B90,".SP.TER.TOTL.IN"),Area_pop_80_09,Seq!V$1,FALSE)),".",VLOOKUP(CONCATENATE($B90,".SP.TER.TOTL.IN"),Area_pop_80_09,Seq!V$1,FALSE)/VLOOKUP(CONCATENATE($B90,".SP.POP.TOTL"),Area_pop_80_09,Seq!V$1,FALSE))</f>
        <v>0.1075651833181539</v>
      </c>
      <c r="EP90" s="27">
        <f>IF(ISNA(VLOOKUP(CONCATENATE($B90,".SP.TER.TOTL.IN"),Area_pop_80_09,Seq!W$1,FALSE)),".",VLOOKUP(CONCATENATE($B90,".SP.TER.TOTL.IN"),Area_pop_80_09,Seq!W$1,FALSE)/VLOOKUP(CONCATENATE($B90,".SP.POP.TOTL"),Area_pop_80_09,Seq!W$1,FALSE))</f>
        <v>0.10987000994459441</v>
      </c>
      <c r="EQ90" s="27">
        <f>IF(ISNA(VLOOKUP(CONCATENATE($B90,".SP.TER.TOTL.IN"),Area_pop_80_09,Seq!X$1,FALSE)),".",VLOOKUP(CONCATENATE($B90,".SP.TER.TOTL.IN"),Area_pop_80_09,Seq!X$1,FALSE)/VLOOKUP(CONCATENATE($B90,".SP.POP.TOTL"),Area_pop_80_09,Seq!X$1,FALSE))</f>
        <v>0.11183402662680508</v>
      </c>
      <c r="ER90" s="27">
        <f>IF(ISNA(VLOOKUP(CONCATENATE($B90,".SP.TER.TOTL.IN"),Area_pop_80_09,Seq!Y$1,FALSE)),".",VLOOKUP(CONCATENATE($B90,".SP.TER.TOTL.IN"),Area_pop_80_09,Seq!Y$1,FALSE)/VLOOKUP(CONCATENATE($B90,".SP.POP.TOTL"),Area_pop_80_09,Seq!Y$1,FALSE))</f>
        <v>0.11347677501417559</v>
      </c>
      <c r="ES90" s="27">
        <f>IF(ISNA(VLOOKUP(CONCATENATE($B90,".SP.TER.TOTL.IN"),Area_pop_80_09,Seq!Z$1,FALSE)),".",VLOOKUP(CONCATENATE($B90,".SP.TER.TOTL.IN"),Area_pop_80_09,Seq!Z$1,FALSE)/VLOOKUP(CONCATENATE($B90,".SP.POP.TOTL"),Area_pop_80_09,Seq!Z$1,FALSE))</f>
        <v>0.11474626050133188</v>
      </c>
      <c r="ET90" s="27">
        <f>IF(ISNA(VLOOKUP(CONCATENATE($B90,".SP.TER.TOTL.IN"),Area_pop_80_09,Seq!AA$1,FALSE)),".",VLOOKUP(CONCATENATE($B90,".SP.TER.TOTL.IN"),Area_pop_80_09,Seq!AA$1,FALSE)/VLOOKUP(CONCATENATE($B90,".SP.POP.TOTL"),Area_pop_80_09,Seq!AA$1,FALSE))</f>
        <v>0.11565043187034216</v>
      </c>
      <c r="EU90" s="27">
        <f>IF(ISNA(VLOOKUP(CONCATENATE($B90,".SP.TER.TOTL.IN"),Area_pop_80_09,Seq!AB$1,FALSE)),".",VLOOKUP(CONCATENATE($B90,".SP.TER.TOTL.IN"),Area_pop_80_09,Seq!AB$1,FALSE)/VLOOKUP(CONCATENATE($B90,".SP.POP.TOTL"),Area_pop_80_09,Seq!AB$1,FALSE))</f>
        <v>0.11623196035001639</v>
      </c>
      <c r="EV90" s="27">
        <f>IF(ISNA(VLOOKUP(CONCATENATE($B90,".SP.TER.TOTL.IN"),Area_pop_80_09,Seq!AC$1,FALSE)),".",VLOOKUP(CONCATENATE($B90,".SP.TER.TOTL.IN"),Area_pop_80_09,Seq!AC$1,FALSE)/VLOOKUP(CONCATENATE($B90,".SP.POP.TOTL"),Area_pop_80_09,Seq!AC$1,FALSE))</f>
        <v>0.11649249191308063</v>
      </c>
      <c r="EW90" s="27">
        <f>IF(ISNA(VLOOKUP(CONCATENATE($B90,".SP.TER.TOTL.IN"),Area_pop_80_09,Seq!AD$1,FALSE)),".",VLOOKUP(CONCATENATE($B90,".SP.TER.TOTL.IN"),Area_pop_80_09,Seq!AD$1,FALSE)/VLOOKUP(CONCATENATE($B90,".SP.POP.TOTL"),Area_pop_80_09,Seq!AD$1,FALSE))</f>
        <v>0.1164319427508833</v>
      </c>
      <c r="EX90" s="27"/>
      <c r="EY90" s="27"/>
      <c r="EZ90" s="27" t="str">
        <f t="shared" si="102"/>
        <v>.</v>
      </c>
      <c r="FA90" s="27" t="str">
        <f t="shared" si="103"/>
        <v>.</v>
      </c>
      <c r="FB90" s="27" t="str">
        <f t="shared" si="109"/>
        <v>.</v>
      </c>
      <c r="FC90" s="9" t="str">
        <f>IF(VLOOKUP($B90,EM_80!$B$1:$C$201,2,FALSE)&gt;0,VLOOKUP($B90,EM_80!$B$1:$C$201,2,FALSE),".")</f>
        <v>.</v>
      </c>
      <c r="FD90" s="9" t="str">
        <f t="shared" si="104"/>
        <v>.</v>
      </c>
      <c r="FE90" s="9" t="str">
        <f t="shared" si="105"/>
        <v>.</v>
      </c>
      <c r="FF90">
        <f t="shared" si="106"/>
        <v>1295860</v>
      </c>
      <c r="FG90">
        <f t="shared" si="107"/>
        <v>1602337</v>
      </c>
      <c r="FH90">
        <f t="shared" si="108"/>
        <v>1888520</v>
      </c>
      <c r="FJ90" s="9" t="str">
        <f>IF(ISNA(VLOOKUP($B90,Area_EM_90,Seq!C$1,FALSE)),".",VLOOKUP($B90,Area_EM_90,Seq!C$1,FALSE))</f>
        <v>.</v>
      </c>
      <c r="FK90" s="9" t="str">
        <f>IF(ISNA(VLOOKUP($B90,Area_EM_90,Seq!D$1,FALSE)),".",VLOOKUP($B90,Area_EM_90,Seq!D$1,FALSE))</f>
        <v>.</v>
      </c>
      <c r="FL90" s="9" t="str">
        <f>IF(ISNA(VLOOKUP($B90,Area_EM_90,Seq!E$1,FALSE)),".",VLOOKUP($B90,Area_EM_90,Seq!E$1,FALSE))</f>
        <v>.</v>
      </c>
      <c r="FM90" s="9" t="str">
        <f>IF(ISNA(VLOOKUP($B90,Area_EM_90,Seq!F$1,FALSE)),".",VLOOKUP($B90,Area_EM_90,Seq!F$1,FALSE))</f>
        <v>.</v>
      </c>
      <c r="FN90" s="9" t="str">
        <f>IF(ISNA(VLOOKUP($B90,Area_EM_90,Seq!G$1,FALSE)),".",VLOOKUP($B90,Area_EM_90,Seq!G$1,FALSE))</f>
        <v>.</v>
      </c>
      <c r="FO90" s="9" t="str">
        <f>IF(ISNA(VLOOKUP($B90,Area_EM_90,Seq!H$1,FALSE)),".",VLOOKUP($B90,Area_EM_90,Seq!H$1,FALSE))</f>
        <v>.</v>
      </c>
      <c r="FP90" s="9" t="str">
        <f>IF(ISNA(VLOOKUP($B90,Area_EM_90,Seq!I$1,FALSE)),".",VLOOKUP($B90,Area_EM_90,Seq!I$1,FALSE))</f>
        <v>.</v>
      </c>
      <c r="FQ90" s="9" t="str">
        <f>IF(ISNA(VLOOKUP($B90,Area_EM_90,Seq!J$1,FALSE)),".",VLOOKUP($B90,Area_EM_90,Seq!J$1,FALSE))</f>
        <v>.</v>
      </c>
      <c r="FR90" s="9" t="str">
        <f>IF(ISNA(VLOOKUP($B90,Area_EM_00,Seq!C$1,FALSE)),".",VLOOKUP($B90,Area_EM_00,Seq!C$1,FALSE))</f>
        <v>.</v>
      </c>
      <c r="FS90" s="9" t="str">
        <f>IF(ISNA(VLOOKUP($B90,Area_EM_00,Seq!D$1,FALSE)),".",VLOOKUP($B90,Area_EM_00,Seq!D$1,FALSE))</f>
        <v>.</v>
      </c>
      <c r="FT90" s="9" t="str">
        <f>IF(ISNA(VLOOKUP($B90,Area_EM_00,Seq!E$1,FALSE)),".",VLOOKUP($B90,Area_EM_00,Seq!E$1,FALSE))</f>
        <v>.</v>
      </c>
      <c r="FU90" s="9" t="str">
        <f>IF(ISNA(VLOOKUP($B90,Area_EM_00,Seq!F$1,FALSE)),".",VLOOKUP($B90,Area_EM_00,Seq!F$1,FALSE))</f>
        <v>.</v>
      </c>
      <c r="FV90" s="9" t="str">
        <f>IF(ISNA(VLOOKUP($B90,Area_EM_00,Seq!G$1,FALSE)),".",VLOOKUP($B90,Area_EM_00,Seq!G$1,FALSE))</f>
        <v>.</v>
      </c>
      <c r="FW90" s="9" t="str">
        <f>IF(ISNA(VLOOKUP($B90,Area_EM_00,Seq!H$1,FALSE)),".",VLOOKUP($B90,Area_EM_00,Seq!H$1,FALSE))</f>
        <v>.</v>
      </c>
      <c r="FX90" s="9" t="str">
        <f>IF(ISNA(VLOOKUP($B90,Area_EM_00,Seq!I$1,FALSE)),".",VLOOKUP($B90,Area_EM_00,Seq!I$1,FALSE))</f>
        <v>.</v>
      </c>
      <c r="FY90" s="9" t="str">
        <f>IF(ISNA(VLOOKUP($B90,Area_EM_00,Seq!J$1,FALSE)),".",VLOOKUP($B90,Area_EM_00,Seq!J$1,FALSE))</f>
        <v>.</v>
      </c>
      <c r="GA90" s="27"/>
    </row>
    <row r="91" spans="1:183">
      <c r="A91" s="25" t="s">
        <v>3983</v>
      </c>
      <c r="B91" s="26" t="str">
        <f t="shared" si="72"/>
        <v>Eritrea</v>
      </c>
      <c r="C91" s="27">
        <f>GDP!C$42/10000</f>
        <v>18294194.281532999</v>
      </c>
      <c r="D91" s="27">
        <f>GDP!D$42/10000</f>
        <v>19245492.3841727</v>
      </c>
      <c r="E91" s="27">
        <f>GDP!E$42/10000</f>
        <v>20996832.1911324</v>
      </c>
      <c r="F91" s="27">
        <f>GDP!F$42/10000</f>
        <v>23285486.8999658</v>
      </c>
      <c r="G91" s="27">
        <f>GDP!G$42/10000</f>
        <v>26824880.9087606</v>
      </c>
      <c r="H91" s="27">
        <f>GDP!H$42/10000</f>
        <v>30446239.831443299</v>
      </c>
      <c r="I91" s="27">
        <f>GDP!I$42/10000</f>
        <v>33125508.936610304</v>
      </c>
      <c r="J91" s="27">
        <f>GDP!J$42/10000</f>
        <v>36968067.973257102</v>
      </c>
      <c r="K91" s="27">
        <f>GDP!K$42/10000</f>
        <v>41145459.654235199</v>
      </c>
      <c r="L91" s="27">
        <f>GDP!L$42/10000</f>
        <v>42832423.5000588</v>
      </c>
      <c r="M91" s="27">
        <f>GDP!M$42/10000</f>
        <v>44460055.593061104</v>
      </c>
      <c r="N91" s="27">
        <f>GDP!N$42/10000</f>
        <v>48550380.707622699</v>
      </c>
      <c r="O91" s="27">
        <f>GDP!O$42/10000</f>
        <v>55444534.768105105</v>
      </c>
      <c r="P91" s="27">
        <f>GDP!P$42/10000</f>
        <v>63206769.635639794</v>
      </c>
      <c r="Q91" s="27">
        <f>GDP!Q$42/10000</f>
        <v>71486856.457908601</v>
      </c>
      <c r="R91" s="27">
        <f>GDP!R$42/10000</f>
        <v>79278923.811820701</v>
      </c>
      <c r="S91" s="27">
        <f>GDP!S$42/10000</f>
        <v>87206816.193002701</v>
      </c>
      <c r="T91" s="27">
        <f>GDP!T$42/10000</f>
        <v>95317050.098951995</v>
      </c>
      <c r="U91" s="27">
        <f>GDP!U$42/10000</f>
        <v>102751780.00667</v>
      </c>
      <c r="V91" s="27">
        <f>GDP!V$42/10000</f>
        <v>110560915.287177</v>
      </c>
      <c r="W91" s="27">
        <f>GDP!W$42/10000</f>
        <v>119848032.17129999</v>
      </c>
      <c r="X91" s="27">
        <f>GDP!X$42/10000</f>
        <v>129795418.841518</v>
      </c>
      <c r="Y91" s="27">
        <f>GDP!Y$42/10000</f>
        <v>141606801.95609599</v>
      </c>
      <c r="Z91" s="27">
        <f>GDP!Z$42/10000</f>
        <v>155767482.15170601</v>
      </c>
      <c r="AA91" s="27">
        <f>GDP!AA$42/10000</f>
        <v>171499997.84902799</v>
      </c>
      <c r="AB91" s="27">
        <f>GDP!AB$42/10000</f>
        <v>189335997.62532699</v>
      </c>
      <c r="AC91" s="27">
        <f>GDP!AC$42/10000</f>
        <v>211298973.34986499</v>
      </c>
      <c r="AD91" s="27">
        <f>GDP!AD$42/10000</f>
        <v>238767839.88534701</v>
      </c>
      <c r="AE91" s="27">
        <f>GDP!AE$42/10000</f>
        <v>260256945.47502899</v>
      </c>
      <c r="AF91" s="27">
        <f>GDP!AF$42/10000</f>
        <v>293754553.91439533</v>
      </c>
      <c r="AG91" s="27"/>
      <c r="AH91" s="27" t="str">
        <f>IF(ISNUMBER(VLOOKUP($B91,Area_GDP_80_09,Seq!C$1,FALSE)/10000),VLOOKUP($B91,Area_GDP_80_09,Seq!C$1,FALSE)/10000,".")</f>
        <v>.</v>
      </c>
      <c r="AI91" s="27" t="str">
        <f>IF(ISNUMBER(VLOOKUP($B91,Area_GDP_80_09,Seq!D$1,FALSE)/10000),VLOOKUP($B91,Area_GDP_80_09,Seq!D$1,FALSE)/10000,".")</f>
        <v>.</v>
      </c>
      <c r="AJ91" s="27" t="str">
        <f>IF(ISNUMBER(VLOOKUP($B91,Area_GDP_80_09,Seq!E$1,FALSE)/10000),VLOOKUP($B91,Area_GDP_80_09,Seq!E$1,FALSE)/10000,".")</f>
        <v>.</v>
      </c>
      <c r="AK91" s="27" t="str">
        <f>IF(ISNUMBER(VLOOKUP($B91,Area_GDP_80_09,Seq!F$1,FALSE)/10000),VLOOKUP($B91,Area_GDP_80_09,Seq!F$1,FALSE)/10000,".")</f>
        <v>.</v>
      </c>
      <c r="AL91" s="27" t="str">
        <f>IF(ISNUMBER(VLOOKUP($B91,Area_GDP_80_09,Seq!G$1,FALSE)/10000),VLOOKUP($B91,Area_GDP_80_09,Seq!G$1,FALSE)/10000,".")</f>
        <v>.</v>
      </c>
      <c r="AM91" s="27" t="str">
        <f>IF(ISNUMBER(VLOOKUP($B91,Area_GDP_80_09,Seq!H$1,FALSE)/10000),VLOOKUP($B91,Area_GDP_80_09,Seq!H$1,FALSE)/10000,".")</f>
        <v>.</v>
      </c>
      <c r="AN91" s="27" t="str">
        <f>IF(ISNUMBER(VLOOKUP($B91,Area_GDP_80_09,Seq!I$1,FALSE)/10000),VLOOKUP($B91,Area_GDP_80_09,Seq!I$1,FALSE)/10000,".")</f>
        <v>.</v>
      </c>
      <c r="AO91" s="27" t="str">
        <f>IF(ISNUMBER(VLOOKUP($B91,Area_GDP_80_09,Seq!J$1,FALSE)/10000),VLOOKUP($B91,Area_GDP_80_09,Seq!J$1,FALSE)/10000,".")</f>
        <v>.</v>
      </c>
      <c r="AP91" s="27" t="str">
        <f>IF(ISNUMBER(VLOOKUP($B91,Area_GDP_80_09,Seq!K$1,FALSE)/10000),VLOOKUP($B91,Area_GDP_80_09,Seq!K$1,FALSE)/10000,".")</f>
        <v>.</v>
      </c>
      <c r="AQ91" s="27" t="str">
        <f>IF(ISNUMBER(VLOOKUP($B91,Area_GDP_80_09,Seq!L$1,FALSE)/10000),VLOOKUP($B91,Area_GDP_80_09,Seq!L$1,FALSE)/10000,".")</f>
        <v>.</v>
      </c>
      <c r="AR91" s="27" t="str">
        <f>IF(ISNUMBER(VLOOKUP($B91,Area_GDP_80_09,Seq!M$1,FALSE)/10000),VLOOKUP($B91,Area_GDP_80_09,Seq!M$1,FALSE)/10000,".")</f>
        <v>.</v>
      </c>
      <c r="AS91" s="27" t="str">
        <f>IF(ISNUMBER(VLOOKUP($B91,Area_GDP_80_09,Seq!N$1,FALSE)/10000),VLOOKUP($B91,Area_GDP_80_09,Seq!N$1,FALSE)/10000,".")</f>
        <v>.</v>
      </c>
      <c r="AT91" s="27">
        <f>IF(ISNUMBER(VLOOKUP($B91,Area_GDP_80_09,Seq!O$1,FALSE)/10000),VLOOKUP($B91,Area_GDP_80_09,Seq!O$1,FALSE)/10000,".")</f>
        <v>42958.8978527988</v>
      </c>
      <c r="AU91" s="27">
        <f>IF(ISNUMBER(VLOOKUP($B91,Area_GDP_80_09,Seq!P$1,FALSE)/10000),VLOOKUP($B91,Area_GDP_80_09,Seq!P$1,FALSE)/10000,".")</f>
        <v>48738.915228993399</v>
      </c>
      <c r="AV91" s="27">
        <f>IF(ISNUMBER(VLOOKUP($B91,Area_GDP_80_09,Seq!Q$1,FALSE)/10000),VLOOKUP($B91,Area_GDP_80_09,Seq!Q$1,FALSE)/10000,".")</f>
        <v>59082.000744694102</v>
      </c>
      <c r="AW91" s="27">
        <f>IF(ISNUMBER(VLOOKUP($B91,Area_GDP_80_09,Seq!R$1,FALSE)/10000),VLOOKUP($B91,Area_GDP_80_09,Seq!R$1,FALSE)/10000,".")</f>
        <v>60770.788134541406</v>
      </c>
      <c r="AX91" s="27">
        <f>IF(ISNUMBER(VLOOKUP($B91,Area_GDP_80_09,Seq!S$1,FALSE)/10000),VLOOKUP($B91,Area_GDP_80_09,Seq!S$1,FALSE)/10000,".")</f>
        <v>66397.4581109594</v>
      </c>
      <c r="AY91" s="27">
        <f>IF(ISNUMBER(VLOOKUP($B91,Area_GDP_80_09,Seq!T$1,FALSE)/10000),VLOOKUP($B91,Area_GDP_80_09,Seq!T$1,FALSE)/10000,".")</f>
        <v>71648.623557155297</v>
      </c>
      <c r="AZ91" s="27">
        <f>IF(ISNUMBER(VLOOKUP($B91,Area_GDP_80_09,Seq!U$1,FALSE)/10000),VLOOKUP($B91,Area_GDP_80_09,Seq!U$1,FALSE)/10000,".")</f>
        <v>72918.654586074204</v>
      </c>
      <c r="BA91" s="27">
        <f>IF(ISNUMBER(VLOOKUP($B91,Area_GDP_80_09,Seq!V$1,FALSE)/10000),VLOOKUP($B91,Area_GDP_80_09,Seq!V$1,FALSE)/10000,".")</f>
        <v>72928.484547598404</v>
      </c>
      <c r="BB91" s="27">
        <f>IF(ISNUMBER(VLOOKUP($B91,Area_GDP_80_09,Seq!W$1,FALSE)/10000),VLOOKUP($B91,Area_GDP_80_09,Seq!W$1,FALSE)/10000,".")</f>
        <v>63360</v>
      </c>
      <c r="BC91" s="27">
        <f>IF(ISNUMBER(VLOOKUP($B91,Area_GDP_80_09,Seq!X$1,FALSE)/10000),VLOOKUP($B91,Area_GDP_80_09,Seq!X$1,FALSE)/10000,".")</f>
        <v>68984.758453350601</v>
      </c>
      <c r="BD91" s="27">
        <f>IF(ISNUMBER(VLOOKUP($B91,Area_GDP_80_09,Seq!Y$1,FALSE)/10000),VLOOKUP($B91,Area_GDP_80_09,Seq!Y$1,FALSE)/10000,".")</f>
        <v>71058.046148479494</v>
      </c>
      <c r="BE91" s="27">
        <f>IF(ISNUMBER(VLOOKUP($B91,Area_GDP_80_09,Seq!Z$1,FALSE)/10000),VLOOKUP($B91,Area_GDP_80_09,Seq!Z$1,FALSE)/10000,".")</f>
        <v>69171.088815493902</v>
      </c>
      <c r="BF91" s="27">
        <f>IF(ISNUMBER(VLOOKUP($B91,Area_GDP_80_09,Seq!AA$1,FALSE)/10000),VLOOKUP($B91,Area_GDP_80_09,Seq!AA$1,FALSE)/10000,".")</f>
        <v>70175.269280770401</v>
      </c>
      <c r="BG91" s="27">
        <f>IF(ISNUMBER(VLOOKUP($B91,Area_GDP_80_09,Seq!AB$1,FALSE)/10000),VLOOKUP($B91,Area_GDP_80_09,Seq!AB$1,FALSE)/10000,".")</f>
        <v>71981.896220929295</v>
      </c>
      <c r="BH91" s="27">
        <f>IF(ISNUMBER(VLOOKUP($B91,Area_GDP_80_09,Seq!AC$1,FALSE)/10000),VLOOKUP($B91,Area_GDP_80_09,Seq!AC$1,FALSE)/10000,".")</f>
        <v>71284.235897286111</v>
      </c>
      <c r="BI91" s="27">
        <f>IF(ISNUMBER(VLOOKUP($B91,Area_GDP_80_09,Seq!AD$1,FALSE)/10000),VLOOKUP($B91,Area_GDP_80_09,Seq!AD$1,FALSE)/10000,".")</f>
        <v>72228.866765517101</v>
      </c>
      <c r="BJ91" s="27">
        <f>IF(ISNUMBER(VLOOKUP($B91,Area_GDP_80_09,Seq!AE$1,FALSE)/10000),VLOOKUP($B91,Area_GDP_80_09,Seq!AE$1,FALSE)/10000,".")</f>
        <v>73673.446102471906</v>
      </c>
      <c r="BK91" s="27" t="str">
        <f>IF(ISNUMBER(VLOOKUP($B91,Area_GDP_80_09,Seq!AF$1,FALSE)/10000),VLOOKUP($B91,Area_GDP_80_09,Seq!AF$1,FALSE)/10000,".")</f>
        <v>.</v>
      </c>
      <c r="BL91" s="27"/>
      <c r="BM91" s="27"/>
      <c r="BN91" s="27">
        <f>CNPop!A$48</f>
        <v>5.0000000000000001E-3</v>
      </c>
      <c r="BO91" s="27">
        <f>CNPop!B$48</f>
        <v>6.0000000000000001E-3</v>
      </c>
      <c r="BP91" s="27">
        <f>CNPop!C$48</f>
        <v>6.0000000000000001E-3</v>
      </c>
      <c r="BQ91" s="27">
        <f>CNPop!D$48</f>
        <v>7.0000000000000001E-3</v>
      </c>
      <c r="BR91" s="27">
        <f>CNPop!E$48</f>
        <v>7.0000000000000001E-3</v>
      </c>
      <c r="BS91" s="27">
        <f>CNPop!F$48</f>
        <v>8.0000000000000002E-3</v>
      </c>
      <c r="BT91" s="27">
        <f>CNPop!G$48</f>
        <v>8.9999999999999993E-3</v>
      </c>
      <c r="BU91" s="27">
        <f>CNPop!H$48</f>
        <v>0.01</v>
      </c>
      <c r="BV91" s="27">
        <f>CNPop!I$48</f>
        <v>1.0999999999999999E-2</v>
      </c>
      <c r="BW91" s="27">
        <f>CNPop!J$48</f>
        <v>1.2E-2</v>
      </c>
      <c r="BX91" s="27">
        <f>CNPop!K$48</f>
        <v>1.4E-2</v>
      </c>
      <c r="BY91" s="27">
        <f>CNPop!L$48</f>
        <v>1.6E-2</v>
      </c>
      <c r="BZ91" s="27">
        <f>CNPop!M$48</f>
        <v>1.7000000000000001E-2</v>
      </c>
      <c r="CA91" s="27">
        <f>CNPop!N$48</f>
        <v>1.9E-2</v>
      </c>
      <c r="CB91" s="27">
        <f>CNPop!O$48</f>
        <v>2.1000000000000001E-2</v>
      </c>
      <c r="CC91" s="27">
        <f>CNPop!P$48</f>
        <v>2.3E-2</v>
      </c>
      <c r="CD91" s="27">
        <f>CNPop!Q$48</f>
        <v>2.5999999999999999E-2</v>
      </c>
      <c r="CE91" s="27">
        <f>CNPop!R$48</f>
        <v>2.8000000000000001E-2</v>
      </c>
      <c r="CF91" s="27">
        <f>CNPop!S$48</f>
        <v>0.03</v>
      </c>
      <c r="CG91" s="27">
        <f>CNPop!T$48</f>
        <v>3.3000000000000002E-2</v>
      </c>
      <c r="CH91" s="27">
        <f>CNPop!U$48</f>
        <v>3.5999999999999997E-2</v>
      </c>
      <c r="CI91" s="27">
        <f>CNPop!V$48</f>
        <v>3.9E-2</v>
      </c>
      <c r="CJ91" s="27">
        <f>CNPop!W$48</f>
        <v>4.2000000000000003E-2</v>
      </c>
      <c r="CK91" s="27">
        <f>CNPop!X$48</f>
        <v>4.4999999999999998E-2</v>
      </c>
      <c r="CL91" s="27">
        <f>CNPop!Y$48</f>
        <v>4.9000000000000002E-2</v>
      </c>
      <c r="CM91" s="27">
        <f>CNPop!Z$48</f>
        <v>5.1999999999999998E-2</v>
      </c>
      <c r="CN91" s="27">
        <f>CNPop!AA$48</f>
        <v>5.6000000000000001E-2</v>
      </c>
      <c r="CO91" s="27">
        <f>CNPop!AB$48</f>
        <v>0.06</v>
      </c>
      <c r="CP91" s="27">
        <f>CNPop!AC$48</f>
        <v>6.3E-2</v>
      </c>
      <c r="CQ91" s="27"/>
      <c r="CR91" s="27">
        <f t="shared" si="73"/>
        <v>8.8551342339933628E-2</v>
      </c>
      <c r="CS91" s="27">
        <f t="shared" si="74"/>
        <v>8.8551342339933628E-2</v>
      </c>
      <c r="CT91" s="27">
        <f t="shared" si="75"/>
        <v>8.8551342339933628E-2</v>
      </c>
      <c r="CU91" s="27">
        <f t="shared" si="76"/>
        <v>8.8551342339933628E-2</v>
      </c>
      <c r="CV91" s="27">
        <f t="shared" si="77"/>
        <v>8.8551342339933628E-2</v>
      </c>
      <c r="CW91" s="27">
        <f t="shared" si="78"/>
        <v>8.8551342339933628E-2</v>
      </c>
      <c r="CX91" s="27">
        <f t="shared" si="79"/>
        <v>8.8551342339933628E-2</v>
      </c>
      <c r="CY91" s="27">
        <f t="shared" si="80"/>
        <v>8.8551342339933628E-2</v>
      </c>
      <c r="CZ91" s="27">
        <f t="shared" si="81"/>
        <v>8.8551342339933628E-2</v>
      </c>
      <c r="DA91" s="27">
        <f t="shared" si="82"/>
        <v>8.8551342339933628E-2</v>
      </c>
      <c r="DB91" s="27">
        <f t="shared" si="83"/>
        <v>8.8551342339933628E-2</v>
      </c>
      <c r="DC91" s="27">
        <f t="shared" si="84"/>
        <v>8.8551342339933628E-2</v>
      </c>
      <c r="DD91" s="27">
        <f t="shared" si="85"/>
        <v>0.11644669168883867</v>
      </c>
      <c r="DE91" s="27">
        <f t="shared" si="86"/>
        <v>0.11644669168883867</v>
      </c>
      <c r="DF91" s="27">
        <f t="shared" si="87"/>
        <v>0.11644669168883867</v>
      </c>
      <c r="DG91" s="27">
        <f t="shared" si="88"/>
        <v>0.11644669168883867</v>
      </c>
      <c r="DH91" s="27">
        <f t="shared" si="89"/>
        <v>0.11644669168883867</v>
      </c>
      <c r="DI91" s="27">
        <f t="shared" si="90"/>
        <v>0.11644669168883867</v>
      </c>
      <c r="DJ91" s="27">
        <f t="shared" si="91"/>
        <v>0.11644669168883867</v>
      </c>
      <c r="DK91" s="27">
        <f t="shared" si="92"/>
        <v>0.11678054446049686</v>
      </c>
      <c r="DL91" s="27">
        <f t="shared" si="93"/>
        <v>0.11633283889181301</v>
      </c>
      <c r="DM91" s="27">
        <f t="shared" si="94"/>
        <v>0.11501025930893211</v>
      </c>
      <c r="DN91" s="27">
        <f t="shared" si="95"/>
        <v>0.11288802134849152</v>
      </c>
      <c r="DO91" s="27">
        <f t="shared" si="96"/>
        <v>0.11032641677331313</v>
      </c>
      <c r="DP91" s="27">
        <f t="shared" si="97"/>
        <v>0.1067707069508517</v>
      </c>
      <c r="DQ91" s="27">
        <f t="shared" si="98"/>
        <v>0.10400856493518397</v>
      </c>
      <c r="DR91" s="27">
        <f t="shared" si="99"/>
        <v>0.10188725773879755</v>
      </c>
      <c r="DS91" s="27">
        <f t="shared" si="100"/>
        <v>0.10040787096210153</v>
      </c>
      <c r="DT91" s="27">
        <f t="shared" si="101"/>
        <v>9.9350359264093663E-2</v>
      </c>
      <c r="DU91" s="27" t="e">
        <f>IF(ISNA(VLOOKUP(CONCATENATE($B91,".SP.TER.TOTL.IN"),Area_pop_80_09,Seq!B$1,FALSE)),".",VLOOKUP(CONCATENATE($B91,".SP.TER.TOTL.IN"),Area_pop_80_09,Seq!B$1,FALSE)/VLOOKUP(CONCATENATE($B91,".SP.POP.TOTL"),Area_pop_80_09,Seq!B$1,FALSE))</f>
        <v>#VALUE!</v>
      </c>
      <c r="DV91" s="27" t="e">
        <f>IF(ISNA(VLOOKUP(CONCATENATE($B91,".SP.TER.TOTL.IN"),Area_pop_80_09,Seq!C$1,FALSE)),".",VLOOKUP(CONCATENATE($B91,".SP.TER.TOTL.IN"),Area_pop_80_09,Seq!C$1,FALSE)/VLOOKUP(CONCATENATE($B91,".SP.POP.TOTL"),Area_pop_80_09,Seq!C$1,FALSE))</f>
        <v>#VALUE!</v>
      </c>
      <c r="DW91" s="27" t="e">
        <f>IF(ISNA(VLOOKUP(CONCATENATE($B91,".SP.TER.TOTL.IN"),Area_pop_80_09,Seq!D$1,FALSE)),".",VLOOKUP(CONCATENATE($B91,".SP.TER.TOTL.IN"),Area_pop_80_09,Seq!D$1,FALSE)/VLOOKUP(CONCATENATE($B91,".SP.POP.TOTL"),Area_pop_80_09,Seq!D$1,FALSE))</f>
        <v>#VALUE!</v>
      </c>
      <c r="DX91" s="27" t="e">
        <f>IF(ISNA(VLOOKUP(CONCATENATE($B91,".SP.TER.TOTL.IN"),Area_pop_80_09,Seq!E$1,FALSE)),".",VLOOKUP(CONCATENATE($B91,".SP.TER.TOTL.IN"),Area_pop_80_09,Seq!E$1,FALSE)/VLOOKUP(CONCATENATE($B91,".SP.POP.TOTL"),Area_pop_80_09,Seq!E$1,FALSE))</f>
        <v>#VALUE!</v>
      </c>
      <c r="DY91" s="27" t="e">
        <f>IF(ISNA(VLOOKUP(CONCATENATE($B91,".SP.TER.TOTL.IN"),Area_pop_80_09,Seq!F$1,FALSE)),".",VLOOKUP(CONCATENATE($B91,".SP.TER.TOTL.IN"),Area_pop_80_09,Seq!F$1,FALSE)/VLOOKUP(CONCATENATE($B91,".SP.POP.TOTL"),Area_pop_80_09,Seq!F$1,FALSE))</f>
        <v>#VALUE!</v>
      </c>
      <c r="DZ91" s="27" t="e">
        <f>IF(ISNA(VLOOKUP(CONCATENATE($B91,".SP.TER.TOTL.IN"),Area_pop_80_09,Seq!G$1,FALSE)),".",VLOOKUP(CONCATENATE($B91,".SP.TER.TOTL.IN"),Area_pop_80_09,Seq!G$1,FALSE)/VLOOKUP(CONCATENATE($B91,".SP.POP.TOTL"),Area_pop_80_09,Seq!G$1,FALSE))</f>
        <v>#VALUE!</v>
      </c>
      <c r="EA91" s="27" t="e">
        <f>IF(ISNA(VLOOKUP(CONCATENATE($B91,".SP.TER.TOTL.IN"),Area_pop_80_09,Seq!H$1,FALSE)),".",VLOOKUP(CONCATENATE($B91,".SP.TER.TOTL.IN"),Area_pop_80_09,Seq!H$1,FALSE)/VLOOKUP(CONCATENATE($B91,".SP.POP.TOTL"),Area_pop_80_09,Seq!H$1,FALSE))</f>
        <v>#VALUE!</v>
      </c>
      <c r="EB91" s="27" t="e">
        <f>IF(ISNA(VLOOKUP(CONCATENATE($B91,".SP.TER.TOTL.IN"),Area_pop_80_09,Seq!I$1,FALSE)),".",VLOOKUP(CONCATENATE($B91,".SP.TER.TOTL.IN"),Area_pop_80_09,Seq!I$1,FALSE)/VLOOKUP(CONCATENATE($B91,".SP.POP.TOTL"),Area_pop_80_09,Seq!I$1,FALSE))</f>
        <v>#VALUE!</v>
      </c>
      <c r="EC91" s="27" t="e">
        <f>IF(ISNA(VLOOKUP(CONCATENATE($B91,".SP.TER.TOTL.IN"),Area_pop_80_09,Seq!J$1,FALSE)),".",VLOOKUP(CONCATENATE($B91,".SP.TER.TOTL.IN"),Area_pop_80_09,Seq!J$1,FALSE)/VLOOKUP(CONCATENATE($B91,".SP.POP.TOTL"),Area_pop_80_09,Seq!J$1,FALSE))</f>
        <v>#VALUE!</v>
      </c>
      <c r="ED91" s="27" t="e">
        <f>IF(ISNA(VLOOKUP(CONCATENATE($B91,".SP.TER.TOTL.IN"),Area_pop_80_09,Seq!K$1,FALSE)),".",VLOOKUP(CONCATENATE($B91,".SP.TER.TOTL.IN"),Area_pop_80_09,Seq!K$1,FALSE)/VLOOKUP(CONCATENATE($B91,".SP.POP.TOTL"),Area_pop_80_09,Seq!K$1,FALSE))</f>
        <v>#VALUE!</v>
      </c>
      <c r="EE91" s="27" t="e">
        <f>IF(ISNA(VLOOKUP(CONCATENATE($B91,".SP.TER.TOTL.IN"),Area_pop_80_09,Seq!L$1,FALSE)),".",VLOOKUP(CONCATENATE($B91,".SP.TER.TOTL.IN"),Area_pop_80_09,Seq!L$1,FALSE)/VLOOKUP(CONCATENATE($B91,".SP.POP.TOTL"),Area_pop_80_09,Seq!L$1,FALSE))</f>
        <v>#VALUE!</v>
      </c>
      <c r="EF91" s="27">
        <f>IF(ISNA(VLOOKUP(CONCATENATE($B91,".SP.TER.TOTL.IN"),Area_pop_80_09,Seq!M$1,FALSE)),".",VLOOKUP(CONCATENATE($B91,".SP.TER.TOTL.IN"),Area_pop_80_09,Seq!M$1,FALSE)/VLOOKUP(CONCATENATE($B91,".SP.POP.TOTL"),Area_pop_80_09,Seq!M$1,FALSE))</f>
        <v>8.8551342339933628E-2</v>
      </c>
      <c r="EG91" s="27" t="e">
        <f>IF(ISNA(VLOOKUP(CONCATENATE($B91,".SP.TER.TOTL.IN"),Area_pop_80_09,Seq!N$1,FALSE)),".",VLOOKUP(CONCATENATE($B91,".SP.TER.TOTL.IN"),Area_pop_80_09,Seq!N$1,FALSE)/VLOOKUP(CONCATENATE($B91,".SP.POP.TOTL"),Area_pop_80_09,Seq!N$1,FALSE))</f>
        <v>#VALUE!</v>
      </c>
      <c r="EH91" s="27" t="e">
        <f>IF(ISNA(VLOOKUP(CONCATENATE($B91,".SP.TER.TOTL.IN"),Area_pop_80_09,Seq!O$1,FALSE)),".",VLOOKUP(CONCATENATE($B91,".SP.TER.TOTL.IN"),Area_pop_80_09,Seq!O$1,FALSE)/VLOOKUP(CONCATENATE($B91,".SP.POP.TOTL"),Area_pop_80_09,Seq!O$1,FALSE))</f>
        <v>#VALUE!</v>
      </c>
      <c r="EI91" s="27" t="e">
        <f>IF(ISNA(VLOOKUP(CONCATENATE($B91,".SP.TER.TOTL.IN"),Area_pop_80_09,Seq!P$1,FALSE)),".",VLOOKUP(CONCATENATE($B91,".SP.TER.TOTL.IN"),Area_pop_80_09,Seq!P$1,FALSE)/VLOOKUP(CONCATENATE($B91,".SP.POP.TOTL"),Area_pop_80_09,Seq!P$1,FALSE))</f>
        <v>#VALUE!</v>
      </c>
      <c r="EJ91" s="27" t="e">
        <f>IF(ISNA(VLOOKUP(CONCATENATE($B91,".SP.TER.TOTL.IN"),Area_pop_80_09,Seq!Q$1,FALSE)),".",VLOOKUP(CONCATENATE($B91,".SP.TER.TOTL.IN"),Area_pop_80_09,Seq!Q$1,FALSE)/VLOOKUP(CONCATENATE($B91,".SP.POP.TOTL"),Area_pop_80_09,Seq!Q$1,FALSE))</f>
        <v>#VALUE!</v>
      </c>
      <c r="EK91" s="27" t="e">
        <f>IF(ISNA(VLOOKUP(CONCATENATE($B91,".SP.TER.TOTL.IN"),Area_pop_80_09,Seq!R$1,FALSE)),".",VLOOKUP(CONCATENATE($B91,".SP.TER.TOTL.IN"),Area_pop_80_09,Seq!R$1,FALSE)/VLOOKUP(CONCATENATE($B91,".SP.POP.TOTL"),Area_pop_80_09,Seq!R$1,FALSE))</f>
        <v>#VALUE!</v>
      </c>
      <c r="EL91" s="27" t="e">
        <f>IF(ISNA(VLOOKUP(CONCATENATE($B91,".SP.TER.TOTL.IN"),Area_pop_80_09,Seq!S$1,FALSE)),".",VLOOKUP(CONCATENATE($B91,".SP.TER.TOTL.IN"),Area_pop_80_09,Seq!S$1,FALSE)/VLOOKUP(CONCATENATE($B91,".SP.POP.TOTL"),Area_pop_80_09,Seq!S$1,FALSE))</f>
        <v>#VALUE!</v>
      </c>
      <c r="EM91" s="27">
        <f>IF(ISNA(VLOOKUP(CONCATENATE($B91,".SP.TER.TOTL.IN"),Area_pop_80_09,Seq!T$1,FALSE)),".",VLOOKUP(CONCATENATE($B91,".SP.TER.TOTL.IN"),Area_pop_80_09,Seq!T$1,FALSE)/VLOOKUP(CONCATENATE($B91,".SP.POP.TOTL"),Area_pop_80_09,Seq!T$1,FALSE))</f>
        <v>0.11644669168883867</v>
      </c>
      <c r="EN91" s="27">
        <f>IF(ISNA(VLOOKUP(CONCATENATE($B91,".SP.TER.TOTL.IN"),Area_pop_80_09,Seq!U$1,FALSE)),".",VLOOKUP(CONCATENATE($B91,".SP.TER.TOTL.IN"),Area_pop_80_09,Seq!U$1,FALSE)/VLOOKUP(CONCATENATE($B91,".SP.POP.TOTL"),Area_pop_80_09,Seq!U$1,FALSE))</f>
        <v>0.11678054446049686</v>
      </c>
      <c r="EO91" s="27">
        <f>IF(ISNA(VLOOKUP(CONCATENATE($B91,".SP.TER.TOTL.IN"),Area_pop_80_09,Seq!V$1,FALSE)),".",VLOOKUP(CONCATENATE($B91,".SP.TER.TOTL.IN"),Area_pop_80_09,Seq!V$1,FALSE)/VLOOKUP(CONCATENATE($B91,".SP.POP.TOTL"),Area_pop_80_09,Seq!V$1,FALSE))</f>
        <v>0.11633283889181301</v>
      </c>
      <c r="EP91" s="27">
        <f>IF(ISNA(VLOOKUP(CONCATENATE($B91,".SP.TER.TOTL.IN"),Area_pop_80_09,Seq!W$1,FALSE)),".",VLOOKUP(CONCATENATE($B91,".SP.TER.TOTL.IN"),Area_pop_80_09,Seq!W$1,FALSE)/VLOOKUP(CONCATENATE($B91,".SP.POP.TOTL"),Area_pop_80_09,Seq!W$1,FALSE))</f>
        <v>0.11501025930893211</v>
      </c>
      <c r="EQ91" s="27">
        <f>IF(ISNA(VLOOKUP(CONCATENATE($B91,".SP.TER.TOTL.IN"),Area_pop_80_09,Seq!X$1,FALSE)),".",VLOOKUP(CONCATENATE($B91,".SP.TER.TOTL.IN"),Area_pop_80_09,Seq!X$1,FALSE)/VLOOKUP(CONCATENATE($B91,".SP.POP.TOTL"),Area_pop_80_09,Seq!X$1,FALSE))</f>
        <v>0.11288802134849152</v>
      </c>
      <c r="ER91" s="27">
        <f>IF(ISNA(VLOOKUP(CONCATENATE($B91,".SP.TER.TOTL.IN"),Area_pop_80_09,Seq!Y$1,FALSE)),".",VLOOKUP(CONCATENATE($B91,".SP.TER.TOTL.IN"),Area_pop_80_09,Seq!Y$1,FALSE)/VLOOKUP(CONCATENATE($B91,".SP.POP.TOTL"),Area_pop_80_09,Seq!Y$1,FALSE))</f>
        <v>0.11032641677331313</v>
      </c>
      <c r="ES91" s="27">
        <f>IF(ISNA(VLOOKUP(CONCATENATE($B91,".SP.TER.TOTL.IN"),Area_pop_80_09,Seq!Z$1,FALSE)),".",VLOOKUP(CONCATENATE($B91,".SP.TER.TOTL.IN"),Area_pop_80_09,Seq!Z$1,FALSE)/VLOOKUP(CONCATENATE($B91,".SP.POP.TOTL"),Area_pop_80_09,Seq!Z$1,FALSE))</f>
        <v>0.1067707069508517</v>
      </c>
      <c r="ET91" s="27">
        <f>IF(ISNA(VLOOKUP(CONCATENATE($B91,".SP.TER.TOTL.IN"),Area_pop_80_09,Seq!AA$1,FALSE)),".",VLOOKUP(CONCATENATE($B91,".SP.TER.TOTL.IN"),Area_pop_80_09,Seq!AA$1,FALSE)/VLOOKUP(CONCATENATE($B91,".SP.POP.TOTL"),Area_pop_80_09,Seq!AA$1,FALSE))</f>
        <v>0.10400856493518397</v>
      </c>
      <c r="EU91" s="27">
        <f>IF(ISNA(VLOOKUP(CONCATENATE($B91,".SP.TER.TOTL.IN"),Area_pop_80_09,Seq!AB$1,FALSE)),".",VLOOKUP(CONCATENATE($B91,".SP.TER.TOTL.IN"),Area_pop_80_09,Seq!AB$1,FALSE)/VLOOKUP(CONCATENATE($B91,".SP.POP.TOTL"),Area_pop_80_09,Seq!AB$1,FALSE))</f>
        <v>0.10188725773879755</v>
      </c>
      <c r="EV91" s="27">
        <f>IF(ISNA(VLOOKUP(CONCATENATE($B91,".SP.TER.TOTL.IN"),Area_pop_80_09,Seq!AC$1,FALSE)),".",VLOOKUP(CONCATENATE($B91,".SP.TER.TOTL.IN"),Area_pop_80_09,Seq!AC$1,FALSE)/VLOOKUP(CONCATENATE($B91,".SP.POP.TOTL"),Area_pop_80_09,Seq!AC$1,FALSE))</f>
        <v>0.10040787096210153</v>
      </c>
      <c r="EW91" s="27">
        <f>IF(ISNA(VLOOKUP(CONCATENATE($B91,".SP.TER.TOTL.IN"),Area_pop_80_09,Seq!AD$1,FALSE)),".",VLOOKUP(CONCATENATE($B91,".SP.TER.TOTL.IN"),Area_pop_80_09,Seq!AD$1,FALSE)/VLOOKUP(CONCATENATE($B91,".SP.POP.TOTL"),Area_pop_80_09,Seq!AD$1,FALSE))</f>
        <v>9.9350359264093663E-2</v>
      </c>
      <c r="EX91" s="27"/>
      <c r="EY91" s="27"/>
      <c r="EZ91" s="27" t="str">
        <f t="shared" si="102"/>
        <v>.</v>
      </c>
      <c r="FA91" s="27" t="str">
        <f t="shared" si="103"/>
        <v>.</v>
      </c>
      <c r="FB91" s="27" t="str">
        <f t="shared" si="109"/>
        <v>.</v>
      </c>
      <c r="FC91" s="9" t="str">
        <f>IF(VLOOKUP($B91,EM_80!$B$1:$C$201,2,FALSE)&gt;0,VLOOKUP($B91,EM_80!$B$1:$C$201,2,FALSE),".")</f>
        <v>.</v>
      </c>
      <c r="FD91" s="9" t="str">
        <f t="shared" si="104"/>
        <v>.</v>
      </c>
      <c r="FE91" s="9" t="str">
        <f t="shared" si="105"/>
        <v>.</v>
      </c>
      <c r="FF91">
        <f t="shared" si="106"/>
        <v>2468904</v>
      </c>
      <c r="FG91">
        <f t="shared" si="107"/>
        <v>3157904</v>
      </c>
      <c r="FH91">
        <f t="shared" si="108"/>
        <v>3657325</v>
      </c>
      <c r="FJ91" s="9" t="str">
        <f>IF(ISNA(VLOOKUP($B91,Area_EM_90,Seq!C$1,FALSE)),".",VLOOKUP($B91,Area_EM_90,Seq!C$1,FALSE))</f>
        <v>.</v>
      </c>
      <c r="FK91" s="9" t="str">
        <f>IF(ISNA(VLOOKUP($B91,Area_EM_90,Seq!D$1,FALSE)),".",VLOOKUP($B91,Area_EM_90,Seq!D$1,FALSE))</f>
        <v>.</v>
      </c>
      <c r="FL91" s="9" t="str">
        <f>IF(ISNA(VLOOKUP($B91,Area_EM_90,Seq!E$1,FALSE)),".",VLOOKUP($B91,Area_EM_90,Seq!E$1,FALSE))</f>
        <v>.</v>
      </c>
      <c r="FM91" s="9" t="str">
        <f>IF(ISNA(VLOOKUP($B91,Area_EM_90,Seq!F$1,FALSE)),".",VLOOKUP($B91,Area_EM_90,Seq!F$1,FALSE))</f>
        <v>.</v>
      </c>
      <c r="FN91" s="9" t="str">
        <f>IF(ISNA(VLOOKUP($B91,Area_EM_90,Seq!G$1,FALSE)),".",VLOOKUP($B91,Area_EM_90,Seq!G$1,FALSE))</f>
        <v>.</v>
      </c>
      <c r="FO91" s="9" t="str">
        <f>IF(ISNA(VLOOKUP($B91,Area_EM_90,Seq!H$1,FALSE)),".",VLOOKUP($B91,Area_EM_90,Seq!H$1,FALSE))</f>
        <v>.</v>
      </c>
      <c r="FP91" s="9" t="str">
        <f>IF(ISNA(VLOOKUP($B91,Area_EM_90,Seq!I$1,FALSE)),".",VLOOKUP($B91,Area_EM_90,Seq!I$1,FALSE))</f>
        <v>.</v>
      </c>
      <c r="FQ91" s="9" t="str">
        <f>IF(ISNA(VLOOKUP($B91,Area_EM_90,Seq!J$1,FALSE)),".",VLOOKUP($B91,Area_EM_90,Seq!J$1,FALSE))</f>
        <v>.</v>
      </c>
      <c r="FR91" s="9" t="str">
        <f>IF(ISNA(VLOOKUP($B91,Area_EM_00,Seq!C$1,FALSE)),".",VLOOKUP($B91,Area_EM_00,Seq!C$1,FALSE))</f>
        <v>.</v>
      </c>
      <c r="FS91" s="9" t="str">
        <f>IF(ISNA(VLOOKUP($B91,Area_EM_00,Seq!D$1,FALSE)),".",VLOOKUP($B91,Area_EM_00,Seq!D$1,FALSE))</f>
        <v>.</v>
      </c>
      <c r="FT91" s="9" t="str">
        <f>IF(ISNA(VLOOKUP($B91,Area_EM_00,Seq!E$1,FALSE)),".",VLOOKUP($B91,Area_EM_00,Seq!E$1,FALSE))</f>
        <v>.</v>
      </c>
      <c r="FU91" s="9" t="str">
        <f>IF(ISNA(VLOOKUP($B91,Area_EM_00,Seq!F$1,FALSE)),".",VLOOKUP($B91,Area_EM_00,Seq!F$1,FALSE))</f>
        <v>.</v>
      </c>
      <c r="FV91" s="9" t="str">
        <f>IF(ISNA(VLOOKUP($B91,Area_EM_00,Seq!G$1,FALSE)),".",VLOOKUP($B91,Area_EM_00,Seq!G$1,FALSE))</f>
        <v>.</v>
      </c>
      <c r="FW91" s="9" t="str">
        <f>IF(ISNA(VLOOKUP($B91,Area_EM_00,Seq!H$1,FALSE)),".",VLOOKUP($B91,Area_EM_00,Seq!H$1,FALSE))</f>
        <v>.</v>
      </c>
      <c r="FX91" s="9" t="str">
        <f>IF(ISNA(VLOOKUP($B91,Area_EM_00,Seq!I$1,FALSE)),".",VLOOKUP($B91,Area_EM_00,Seq!I$1,FALSE))</f>
        <v>.</v>
      </c>
      <c r="FY91" s="9" t="str">
        <f>IF(ISNA(VLOOKUP($B91,Area_EM_00,Seq!J$1,FALSE)),".",VLOOKUP($B91,Area_EM_00,Seq!J$1,FALSE))</f>
        <v>.</v>
      </c>
      <c r="GA91" s="27"/>
    </row>
    <row r="92" spans="1:183">
      <c r="A92" s="25" t="s">
        <v>2476</v>
      </c>
      <c r="B92" s="26" t="str">
        <f t="shared" si="72"/>
        <v>Belgium</v>
      </c>
      <c r="C92" s="27">
        <f>GDP!C$42/10000</f>
        <v>18294194.281532999</v>
      </c>
      <c r="D92" s="27">
        <f>GDP!D$42/10000</f>
        <v>19245492.3841727</v>
      </c>
      <c r="E92" s="27">
        <f>GDP!E$42/10000</f>
        <v>20996832.1911324</v>
      </c>
      <c r="F92" s="27">
        <f>GDP!F$42/10000</f>
        <v>23285486.8999658</v>
      </c>
      <c r="G92" s="27">
        <f>GDP!G$42/10000</f>
        <v>26824880.9087606</v>
      </c>
      <c r="H92" s="27">
        <f>GDP!H$42/10000</f>
        <v>30446239.831443299</v>
      </c>
      <c r="I92" s="27">
        <f>GDP!I$42/10000</f>
        <v>33125508.936610304</v>
      </c>
      <c r="J92" s="27">
        <f>GDP!J$42/10000</f>
        <v>36968067.973257102</v>
      </c>
      <c r="K92" s="27">
        <f>GDP!K$42/10000</f>
        <v>41145459.654235199</v>
      </c>
      <c r="L92" s="27">
        <f>GDP!L$42/10000</f>
        <v>42832423.5000588</v>
      </c>
      <c r="M92" s="27">
        <f>GDP!M$42/10000</f>
        <v>44460055.593061104</v>
      </c>
      <c r="N92" s="27">
        <f>GDP!N$42/10000</f>
        <v>48550380.707622699</v>
      </c>
      <c r="O92" s="27">
        <f>GDP!O$42/10000</f>
        <v>55444534.768105105</v>
      </c>
      <c r="P92" s="27">
        <f>GDP!P$42/10000</f>
        <v>63206769.635639794</v>
      </c>
      <c r="Q92" s="27">
        <f>GDP!Q$42/10000</f>
        <v>71486856.457908601</v>
      </c>
      <c r="R92" s="27">
        <f>GDP!R$42/10000</f>
        <v>79278923.811820701</v>
      </c>
      <c r="S92" s="27">
        <f>GDP!S$42/10000</f>
        <v>87206816.193002701</v>
      </c>
      <c r="T92" s="27">
        <f>GDP!T$42/10000</f>
        <v>95317050.098951995</v>
      </c>
      <c r="U92" s="27">
        <f>GDP!U$42/10000</f>
        <v>102751780.00667</v>
      </c>
      <c r="V92" s="27">
        <f>GDP!V$42/10000</f>
        <v>110560915.287177</v>
      </c>
      <c r="W92" s="27">
        <f>GDP!W$42/10000</f>
        <v>119848032.17129999</v>
      </c>
      <c r="X92" s="27">
        <f>GDP!X$42/10000</f>
        <v>129795418.841518</v>
      </c>
      <c r="Y92" s="27">
        <f>GDP!Y$42/10000</f>
        <v>141606801.95609599</v>
      </c>
      <c r="Z92" s="27">
        <f>GDP!Z$42/10000</f>
        <v>155767482.15170601</v>
      </c>
      <c r="AA92" s="27">
        <f>GDP!AA$42/10000</f>
        <v>171499997.84902799</v>
      </c>
      <c r="AB92" s="27">
        <f>GDP!AB$42/10000</f>
        <v>189335997.62532699</v>
      </c>
      <c r="AC92" s="27">
        <f>GDP!AC$42/10000</f>
        <v>211298973.34986499</v>
      </c>
      <c r="AD92" s="27">
        <f>GDP!AD$42/10000</f>
        <v>238767839.88534701</v>
      </c>
      <c r="AE92" s="27">
        <f>GDP!AE$42/10000</f>
        <v>260256945.47502899</v>
      </c>
      <c r="AF92" s="27">
        <f>GDP!AF$42/10000</f>
        <v>293754553.91439533</v>
      </c>
      <c r="AG92" s="27"/>
      <c r="AH92" s="27">
        <f>IF(ISNUMBER(VLOOKUP($B92,Area_GDP_80_09,Seq!C$1,FALSE)/10000),VLOOKUP($B92,Area_GDP_80_09,Seq!C$1,FALSE)/10000,".")</f>
        <v>15369633.314906901</v>
      </c>
      <c r="AI92" s="27">
        <f>IF(ISNUMBER(VLOOKUP($B92,Area_GDP_80_09,Seq!D$1,FALSE)/10000),VLOOKUP($B92,Area_GDP_80_09,Seq!D$1,FALSE)/10000,".")</f>
        <v>15326709.047355801</v>
      </c>
      <c r="AJ92" s="27">
        <f>IF(ISNUMBER(VLOOKUP($B92,Area_GDP_80_09,Seq!E$1,FALSE)/10000),VLOOKUP($B92,Area_GDP_80_09,Seq!E$1,FALSE)/10000,".")</f>
        <v>15417901.234567899</v>
      </c>
      <c r="AK92" s="27">
        <f>IF(ISNUMBER(VLOOKUP($B92,Area_GDP_80_09,Seq!F$1,FALSE)/10000),VLOOKUP($B92,Area_GDP_80_09,Seq!F$1,FALSE)/10000,".")</f>
        <v>15465984.890363</v>
      </c>
      <c r="AL92" s="27">
        <f>IF(ISNUMBER(VLOOKUP($B92,Area_GDP_80_09,Seq!G$1,FALSE)/10000),VLOOKUP($B92,Area_GDP_80_09,Seq!G$1,FALSE)/10000,".")</f>
        <v>15847438.732264599</v>
      </c>
      <c r="AM92" s="27">
        <f>IF(ISNUMBER(VLOOKUP($B92,Area_GDP_80_09,Seq!H$1,FALSE)/10000),VLOOKUP($B92,Area_GDP_80_09,Seq!H$1,FALSE)/10000,".")</f>
        <v>16109203.980099499</v>
      </c>
      <c r="AN92" s="27">
        <f>IF(ISNUMBER(VLOOKUP($B92,Area_GDP_80_09,Seq!I$1,FALSE)/10000),VLOOKUP($B92,Area_GDP_80_09,Seq!I$1,FALSE)/10000,".")</f>
        <v>16402837.663534202</v>
      </c>
      <c r="AO92" s="27">
        <f>IF(ISNUMBER(VLOOKUP($B92,Area_GDP_80_09,Seq!J$1,FALSE)/10000),VLOOKUP($B92,Area_GDP_80_09,Seq!J$1,FALSE)/10000,".")</f>
        <v>16781195.8724894</v>
      </c>
      <c r="AP92" s="27">
        <f>IF(ISNUMBER(VLOOKUP($B92,Area_GDP_80_09,Seq!K$1,FALSE)/10000),VLOOKUP($B92,Area_GDP_80_09,Seq!K$1,FALSE)/10000,".")</f>
        <v>17573797.678275298</v>
      </c>
      <c r="AQ92" s="27">
        <f>IF(ISNUMBER(VLOOKUP($B92,Area_GDP_80_09,Seq!L$1,FALSE)/10000),VLOOKUP($B92,Area_GDP_80_09,Seq!L$1,FALSE)/10000,".")</f>
        <v>18183462.318039402</v>
      </c>
      <c r="AR92" s="27">
        <f>IF(ISNUMBER(VLOOKUP($B92,Area_GDP_80_09,Seq!M$1,FALSE)/10000),VLOOKUP($B92,Area_GDP_80_09,Seq!M$1,FALSE)/10000,".")</f>
        <v>18753952.459922601</v>
      </c>
      <c r="AS92" s="27">
        <f>IF(ISNUMBER(VLOOKUP($B92,Area_GDP_80_09,Seq!N$1,FALSE)/10000),VLOOKUP($B92,Area_GDP_80_09,Seq!N$1,FALSE)/10000,".")</f>
        <v>19097733.554450002</v>
      </c>
      <c r="AT92" s="27">
        <f>IF(ISNUMBER(VLOOKUP($B92,Area_GDP_80_09,Seq!O$1,FALSE)/10000),VLOOKUP($B92,Area_GDP_80_09,Seq!O$1,FALSE)/10000,".")</f>
        <v>19390049.7512438</v>
      </c>
      <c r="AU92" s="27">
        <f>IF(ISNUMBER(VLOOKUP($B92,Area_GDP_80_09,Seq!P$1,FALSE)/10000),VLOOKUP($B92,Area_GDP_80_09,Seq!P$1,FALSE)/10000,".")</f>
        <v>19203537.866224397</v>
      </c>
      <c r="AV92" s="27">
        <f>IF(ISNUMBER(VLOOKUP($B92,Area_GDP_80_09,Seq!Q$1,FALSE)/10000),VLOOKUP($B92,Area_GDP_80_09,Seq!Q$1,FALSE)/10000,".")</f>
        <v>19823235.6734844</v>
      </c>
      <c r="AW92" s="27">
        <f>IF(ISNUMBER(VLOOKUP($B92,Area_GDP_80_09,Seq!R$1,FALSE)/10000),VLOOKUP($B92,Area_GDP_80_09,Seq!R$1,FALSE)/10000,".")</f>
        <v>20295973.834530998</v>
      </c>
      <c r="AX92" s="27">
        <f>IF(ISNUMBER(VLOOKUP($B92,Area_GDP_80_09,Seq!S$1,FALSE)/10000),VLOOKUP($B92,Area_GDP_80_09,Seq!S$1,FALSE)/10000,".")</f>
        <v>20538511.1479639</v>
      </c>
      <c r="AY92" s="27">
        <f>IF(ISNUMBER(VLOOKUP($B92,Area_GDP_80_09,Seq!T$1,FALSE)/10000),VLOOKUP($B92,Area_GDP_80_09,Seq!T$1,FALSE)/10000,".")</f>
        <v>21259876.543209899</v>
      </c>
      <c r="AZ92" s="27">
        <f>IF(ISNUMBER(VLOOKUP($B92,Area_GDP_80_09,Seq!U$1,FALSE)/10000),VLOOKUP($B92,Area_GDP_80_09,Seq!U$1,FALSE)/10000,".")</f>
        <v>21617431.361710001</v>
      </c>
      <c r="BA92" s="27">
        <f>IF(ISNUMBER(VLOOKUP($B92,Area_GDP_80_09,Seq!V$1,FALSE)/10000),VLOOKUP($B92,Area_GDP_80_09,Seq!V$1,FALSE)/10000,".")</f>
        <v>22356117.560346399</v>
      </c>
      <c r="BB92" s="27">
        <f>IF(ISNUMBER(VLOOKUP($B92,Area_GDP_80_09,Seq!W$1,FALSE)/10000),VLOOKUP($B92,Area_GDP_80_09,Seq!W$1,FALSE)/10000,".")</f>
        <v>23193384.9272158</v>
      </c>
      <c r="BC92" s="27">
        <f>IF(ISNUMBER(VLOOKUP($B92,Area_GDP_80_09,Seq!X$1,FALSE)/10000),VLOOKUP($B92,Area_GDP_80_09,Seq!X$1,FALSE)/10000,".")</f>
        <v>23377446.102819197</v>
      </c>
      <c r="BD92" s="27">
        <f>IF(ISNUMBER(VLOOKUP($B92,Area_GDP_80_09,Seq!Y$1,FALSE)/10000),VLOOKUP($B92,Area_GDP_80_09,Seq!Y$1,FALSE)/10000,".")</f>
        <v>23730200.8476138</v>
      </c>
      <c r="BE92" s="27">
        <f>IF(ISNUMBER(VLOOKUP($B92,Area_GDP_80_09,Seq!Z$1,FALSE)/10000),VLOOKUP($B92,Area_GDP_80_09,Seq!Z$1,FALSE)/10000,".")</f>
        <v>23965422.885572102</v>
      </c>
      <c r="BF92" s="27">
        <f>IF(ISNUMBER(VLOOKUP($B92,Area_GDP_80_09,Seq!AA$1,FALSE)/10000),VLOOKUP($B92,Area_GDP_80_09,Seq!AA$1,FALSE)/10000,".")</f>
        <v>24676211.534917999</v>
      </c>
      <c r="BG92" s="27">
        <f>IF(ISNUMBER(VLOOKUP($B92,Area_GDP_80_09,Seq!AB$1,FALSE)/10000),VLOOKUP($B92,Area_GDP_80_09,Seq!AB$1,FALSE)/10000,".")</f>
        <v>25132098.765432101</v>
      </c>
      <c r="BH92" s="27">
        <f>IF(ISNUMBER(VLOOKUP($B92,Area_GDP_80_09,Seq!AC$1,FALSE)/10000),VLOOKUP($B92,Area_GDP_80_09,Seq!AC$1,FALSE)/10000,".")</f>
        <v>25882826.607702199</v>
      </c>
      <c r="BI92" s="27">
        <f>IF(ISNUMBER(VLOOKUP($B92,Area_GDP_80_09,Seq!AD$1,FALSE)/10000),VLOOKUP($B92,Area_GDP_80_09,Seq!AD$1,FALSE)/10000,".")</f>
        <v>26596296.296296302</v>
      </c>
      <c r="BJ92" s="27">
        <f>IF(ISNUMBER(VLOOKUP($B92,Area_GDP_80_09,Seq!AE$1,FALSE)/10000),VLOOKUP($B92,Area_GDP_80_09,Seq!AE$1,FALSE)/10000,".")</f>
        <v>26881619.679380897</v>
      </c>
      <c r="BK92" s="27">
        <f>IF(ISNUMBER(VLOOKUP($B92,Area_GDP_80_09,Seq!AF$1,FALSE)/10000),VLOOKUP($B92,Area_GDP_80_09,Seq!AF$1,FALSE)/10000,".")</f>
        <v>26083301.114796389</v>
      </c>
      <c r="BL92" s="27"/>
      <c r="BM92" s="27"/>
      <c r="BN92" s="27">
        <f>CNPop!A$48</f>
        <v>5.0000000000000001E-3</v>
      </c>
      <c r="BO92" s="27">
        <f>CNPop!B$48</f>
        <v>6.0000000000000001E-3</v>
      </c>
      <c r="BP92" s="27">
        <f>CNPop!C$48</f>
        <v>6.0000000000000001E-3</v>
      </c>
      <c r="BQ92" s="27">
        <f>CNPop!D$48</f>
        <v>7.0000000000000001E-3</v>
      </c>
      <c r="BR92" s="27">
        <f>CNPop!E$48</f>
        <v>7.0000000000000001E-3</v>
      </c>
      <c r="BS92" s="27">
        <f>CNPop!F$48</f>
        <v>8.0000000000000002E-3</v>
      </c>
      <c r="BT92" s="27">
        <f>CNPop!G$48</f>
        <v>8.9999999999999993E-3</v>
      </c>
      <c r="BU92" s="27">
        <f>CNPop!H$48</f>
        <v>0.01</v>
      </c>
      <c r="BV92" s="27">
        <f>CNPop!I$48</f>
        <v>1.0999999999999999E-2</v>
      </c>
      <c r="BW92" s="27">
        <f>CNPop!J$48</f>
        <v>1.2E-2</v>
      </c>
      <c r="BX92" s="27">
        <f>CNPop!K$48</f>
        <v>1.4E-2</v>
      </c>
      <c r="BY92" s="27">
        <f>CNPop!L$48</f>
        <v>1.6E-2</v>
      </c>
      <c r="BZ92" s="27">
        <f>CNPop!M$48</f>
        <v>1.7000000000000001E-2</v>
      </c>
      <c r="CA92" s="27">
        <f>CNPop!N$48</f>
        <v>1.9E-2</v>
      </c>
      <c r="CB92" s="27">
        <f>CNPop!O$48</f>
        <v>2.1000000000000001E-2</v>
      </c>
      <c r="CC92" s="27">
        <f>CNPop!P$48</f>
        <v>2.3E-2</v>
      </c>
      <c r="CD92" s="27">
        <f>CNPop!Q$48</f>
        <v>2.5999999999999999E-2</v>
      </c>
      <c r="CE92" s="27">
        <f>CNPop!R$48</f>
        <v>2.8000000000000001E-2</v>
      </c>
      <c r="CF92" s="27">
        <f>CNPop!S$48</f>
        <v>0.03</v>
      </c>
      <c r="CG92" s="27">
        <f>CNPop!T$48</f>
        <v>3.3000000000000002E-2</v>
      </c>
      <c r="CH92" s="27">
        <f>CNPop!U$48</f>
        <v>3.5999999999999997E-2</v>
      </c>
      <c r="CI92" s="27">
        <f>CNPop!V$48</f>
        <v>3.9E-2</v>
      </c>
      <c r="CJ92" s="27">
        <f>CNPop!W$48</f>
        <v>4.2000000000000003E-2</v>
      </c>
      <c r="CK92" s="27">
        <f>CNPop!X$48</f>
        <v>4.4999999999999998E-2</v>
      </c>
      <c r="CL92" s="27">
        <f>CNPop!Y$48</f>
        <v>4.9000000000000002E-2</v>
      </c>
      <c r="CM92" s="27">
        <f>CNPop!Z$48</f>
        <v>5.1999999999999998E-2</v>
      </c>
      <c r="CN92" s="27">
        <f>CNPop!AA$48</f>
        <v>5.6000000000000001E-2</v>
      </c>
      <c r="CO92" s="27">
        <f>CNPop!AB$48</f>
        <v>0.06</v>
      </c>
      <c r="CP92" s="27">
        <f>CNPop!AC$48</f>
        <v>6.3E-2</v>
      </c>
      <c r="CQ92" s="27"/>
      <c r="CR92" s="27">
        <f t="shared" si="73"/>
        <v>7.0134839322304965E-2</v>
      </c>
      <c r="CS92" s="27">
        <f t="shared" si="74"/>
        <v>7.0134839322304965E-2</v>
      </c>
      <c r="CT92" s="27">
        <f t="shared" si="75"/>
        <v>7.0134839322304965E-2</v>
      </c>
      <c r="CU92" s="27">
        <f t="shared" si="76"/>
        <v>7.0134839322304965E-2</v>
      </c>
      <c r="CV92" s="27">
        <f t="shared" si="77"/>
        <v>7.0134839322304965E-2</v>
      </c>
      <c r="CW92" s="27">
        <f t="shared" si="78"/>
        <v>7.0134839322304965E-2</v>
      </c>
      <c r="CX92" s="27">
        <f t="shared" si="79"/>
        <v>7.0134839322304965E-2</v>
      </c>
      <c r="CY92" s="27">
        <f t="shared" si="80"/>
        <v>7.0134839322304965E-2</v>
      </c>
      <c r="CZ92" s="27">
        <f t="shared" si="81"/>
        <v>7.0134839322304965E-2</v>
      </c>
      <c r="DA92" s="27">
        <f t="shared" si="82"/>
        <v>7.0134839322304965E-2</v>
      </c>
      <c r="DB92" s="27">
        <f t="shared" si="83"/>
        <v>7.0134839322304965E-2</v>
      </c>
      <c r="DC92" s="27">
        <f t="shared" si="84"/>
        <v>7.0134839322304965E-2</v>
      </c>
      <c r="DD92" s="27">
        <f t="shared" si="85"/>
        <v>6.1441732823679311E-2</v>
      </c>
      <c r="DE92" s="27">
        <f t="shared" si="86"/>
        <v>6.1441732823679311E-2</v>
      </c>
      <c r="DF92" s="27">
        <f t="shared" si="87"/>
        <v>6.1441732823679311E-2</v>
      </c>
      <c r="DG92" s="27">
        <f t="shared" si="88"/>
        <v>6.1441732823679311E-2</v>
      </c>
      <c r="DH92" s="27">
        <f t="shared" si="89"/>
        <v>6.1441732823679311E-2</v>
      </c>
      <c r="DI92" s="27">
        <f t="shared" si="90"/>
        <v>6.1441732823679311E-2</v>
      </c>
      <c r="DJ92" s="27">
        <f t="shared" si="91"/>
        <v>6.1441732823679311E-2</v>
      </c>
      <c r="DK92" s="27">
        <f t="shared" si="92"/>
        <v>6.0642773322902403E-2</v>
      </c>
      <c r="DL92" s="27">
        <f t="shared" si="93"/>
        <v>6.0027994537651189E-2</v>
      </c>
      <c r="DM92" s="27">
        <f t="shared" si="94"/>
        <v>5.9602605229901816E-2</v>
      </c>
      <c r="DN92" s="27">
        <f t="shared" si="95"/>
        <v>5.9367753798509629E-2</v>
      </c>
      <c r="DO92" s="27">
        <f t="shared" si="96"/>
        <v>5.9369722626470472E-2</v>
      </c>
      <c r="DP92" s="27">
        <f t="shared" si="97"/>
        <v>5.9512121894856072E-2</v>
      </c>
      <c r="DQ92" s="27">
        <f t="shared" si="98"/>
        <v>5.9642224904925732E-2</v>
      </c>
      <c r="DR92" s="27">
        <f t="shared" si="99"/>
        <v>5.9692122399425555E-2</v>
      </c>
      <c r="DS92" s="27">
        <f t="shared" si="100"/>
        <v>5.9659504785567072E-2</v>
      </c>
      <c r="DT92" s="27">
        <f t="shared" si="101"/>
        <v>5.9564177130304687E-2</v>
      </c>
      <c r="DU92" s="27" t="e">
        <f>IF(ISNA(VLOOKUP(CONCATENATE($B92,".SP.TER.TOTL.IN"),Area_pop_80_09,Seq!B$1,FALSE)),".",VLOOKUP(CONCATENATE($B92,".SP.TER.TOTL.IN"),Area_pop_80_09,Seq!B$1,FALSE)/VLOOKUP(CONCATENATE($B92,".SP.POP.TOTL"),Area_pop_80_09,Seq!B$1,FALSE))</f>
        <v>#VALUE!</v>
      </c>
      <c r="DV92" s="27" t="e">
        <f>IF(ISNA(VLOOKUP(CONCATENATE($B92,".SP.TER.TOTL.IN"),Area_pop_80_09,Seq!C$1,FALSE)),".",VLOOKUP(CONCATENATE($B92,".SP.TER.TOTL.IN"),Area_pop_80_09,Seq!C$1,FALSE)/VLOOKUP(CONCATENATE($B92,".SP.POP.TOTL"),Area_pop_80_09,Seq!C$1,FALSE))</f>
        <v>#VALUE!</v>
      </c>
      <c r="DW92" s="27" t="e">
        <f>IF(ISNA(VLOOKUP(CONCATENATE($B92,".SP.TER.TOTL.IN"),Area_pop_80_09,Seq!D$1,FALSE)),".",VLOOKUP(CONCATENATE($B92,".SP.TER.TOTL.IN"),Area_pop_80_09,Seq!D$1,FALSE)/VLOOKUP(CONCATENATE($B92,".SP.POP.TOTL"),Area_pop_80_09,Seq!D$1,FALSE))</f>
        <v>#VALUE!</v>
      </c>
      <c r="DX92" s="27" t="e">
        <f>IF(ISNA(VLOOKUP(CONCATENATE($B92,".SP.TER.TOTL.IN"),Area_pop_80_09,Seq!E$1,FALSE)),".",VLOOKUP(CONCATENATE($B92,".SP.TER.TOTL.IN"),Area_pop_80_09,Seq!E$1,FALSE)/VLOOKUP(CONCATENATE($B92,".SP.POP.TOTL"),Area_pop_80_09,Seq!E$1,FALSE))</f>
        <v>#VALUE!</v>
      </c>
      <c r="DY92" s="27" t="e">
        <f>IF(ISNA(VLOOKUP(CONCATENATE($B92,".SP.TER.TOTL.IN"),Area_pop_80_09,Seq!F$1,FALSE)),".",VLOOKUP(CONCATENATE($B92,".SP.TER.TOTL.IN"),Area_pop_80_09,Seq!F$1,FALSE)/VLOOKUP(CONCATENATE($B92,".SP.POP.TOTL"),Area_pop_80_09,Seq!F$1,FALSE))</f>
        <v>#VALUE!</v>
      </c>
      <c r="DZ92" s="27" t="e">
        <f>IF(ISNA(VLOOKUP(CONCATENATE($B92,".SP.TER.TOTL.IN"),Area_pop_80_09,Seq!G$1,FALSE)),".",VLOOKUP(CONCATENATE($B92,".SP.TER.TOTL.IN"),Area_pop_80_09,Seq!G$1,FALSE)/VLOOKUP(CONCATENATE($B92,".SP.POP.TOTL"),Area_pop_80_09,Seq!G$1,FALSE))</f>
        <v>#VALUE!</v>
      </c>
      <c r="EA92" s="27" t="e">
        <f>IF(ISNA(VLOOKUP(CONCATENATE($B92,".SP.TER.TOTL.IN"),Area_pop_80_09,Seq!H$1,FALSE)),".",VLOOKUP(CONCATENATE($B92,".SP.TER.TOTL.IN"),Area_pop_80_09,Seq!H$1,FALSE)/VLOOKUP(CONCATENATE($B92,".SP.POP.TOTL"),Area_pop_80_09,Seq!H$1,FALSE))</f>
        <v>#VALUE!</v>
      </c>
      <c r="EB92" s="27" t="e">
        <f>IF(ISNA(VLOOKUP(CONCATENATE($B92,".SP.TER.TOTL.IN"),Area_pop_80_09,Seq!I$1,FALSE)),".",VLOOKUP(CONCATENATE($B92,".SP.TER.TOTL.IN"),Area_pop_80_09,Seq!I$1,FALSE)/VLOOKUP(CONCATENATE($B92,".SP.POP.TOTL"),Area_pop_80_09,Seq!I$1,FALSE))</f>
        <v>#VALUE!</v>
      </c>
      <c r="EC92" s="27" t="e">
        <f>IF(ISNA(VLOOKUP(CONCATENATE($B92,".SP.TER.TOTL.IN"),Area_pop_80_09,Seq!J$1,FALSE)),".",VLOOKUP(CONCATENATE($B92,".SP.TER.TOTL.IN"),Area_pop_80_09,Seq!J$1,FALSE)/VLOOKUP(CONCATENATE($B92,".SP.POP.TOTL"),Area_pop_80_09,Seq!J$1,FALSE))</f>
        <v>#VALUE!</v>
      </c>
      <c r="ED92" s="27" t="e">
        <f>IF(ISNA(VLOOKUP(CONCATENATE($B92,".SP.TER.TOTL.IN"),Area_pop_80_09,Seq!K$1,FALSE)),".",VLOOKUP(CONCATENATE($B92,".SP.TER.TOTL.IN"),Area_pop_80_09,Seq!K$1,FALSE)/VLOOKUP(CONCATENATE($B92,".SP.POP.TOTL"),Area_pop_80_09,Seq!K$1,FALSE))</f>
        <v>#VALUE!</v>
      </c>
      <c r="EE92" s="27" t="e">
        <f>IF(ISNA(VLOOKUP(CONCATENATE($B92,".SP.TER.TOTL.IN"),Area_pop_80_09,Seq!L$1,FALSE)),".",VLOOKUP(CONCATENATE($B92,".SP.TER.TOTL.IN"),Area_pop_80_09,Seq!L$1,FALSE)/VLOOKUP(CONCATENATE($B92,".SP.POP.TOTL"),Area_pop_80_09,Seq!L$1,FALSE))</f>
        <v>#VALUE!</v>
      </c>
      <c r="EF92" s="27">
        <f>IF(ISNA(VLOOKUP(CONCATENATE($B92,".SP.TER.TOTL.IN"),Area_pop_80_09,Seq!M$1,FALSE)),".",VLOOKUP(CONCATENATE($B92,".SP.TER.TOTL.IN"),Area_pop_80_09,Seq!M$1,FALSE)/VLOOKUP(CONCATENATE($B92,".SP.POP.TOTL"),Area_pop_80_09,Seq!M$1,FALSE))</f>
        <v>7.0134839322304965E-2</v>
      </c>
      <c r="EG92" s="27" t="e">
        <f>IF(ISNA(VLOOKUP(CONCATENATE($B92,".SP.TER.TOTL.IN"),Area_pop_80_09,Seq!N$1,FALSE)),".",VLOOKUP(CONCATENATE($B92,".SP.TER.TOTL.IN"),Area_pop_80_09,Seq!N$1,FALSE)/VLOOKUP(CONCATENATE($B92,".SP.POP.TOTL"),Area_pop_80_09,Seq!N$1,FALSE))</f>
        <v>#VALUE!</v>
      </c>
      <c r="EH92" s="27" t="e">
        <f>IF(ISNA(VLOOKUP(CONCATENATE($B92,".SP.TER.TOTL.IN"),Area_pop_80_09,Seq!O$1,FALSE)),".",VLOOKUP(CONCATENATE($B92,".SP.TER.TOTL.IN"),Area_pop_80_09,Seq!O$1,FALSE)/VLOOKUP(CONCATENATE($B92,".SP.POP.TOTL"),Area_pop_80_09,Seq!O$1,FALSE))</f>
        <v>#VALUE!</v>
      </c>
      <c r="EI92" s="27" t="e">
        <f>IF(ISNA(VLOOKUP(CONCATENATE($B92,".SP.TER.TOTL.IN"),Area_pop_80_09,Seq!P$1,FALSE)),".",VLOOKUP(CONCATENATE($B92,".SP.TER.TOTL.IN"),Area_pop_80_09,Seq!P$1,FALSE)/VLOOKUP(CONCATENATE($B92,".SP.POP.TOTL"),Area_pop_80_09,Seq!P$1,FALSE))</f>
        <v>#VALUE!</v>
      </c>
      <c r="EJ92" s="27" t="e">
        <f>IF(ISNA(VLOOKUP(CONCATENATE($B92,".SP.TER.TOTL.IN"),Area_pop_80_09,Seq!Q$1,FALSE)),".",VLOOKUP(CONCATENATE($B92,".SP.TER.TOTL.IN"),Area_pop_80_09,Seq!Q$1,FALSE)/VLOOKUP(CONCATENATE($B92,".SP.POP.TOTL"),Area_pop_80_09,Seq!Q$1,FALSE))</f>
        <v>#VALUE!</v>
      </c>
      <c r="EK92" s="27" t="e">
        <f>IF(ISNA(VLOOKUP(CONCATENATE($B92,".SP.TER.TOTL.IN"),Area_pop_80_09,Seq!R$1,FALSE)),".",VLOOKUP(CONCATENATE($B92,".SP.TER.TOTL.IN"),Area_pop_80_09,Seq!R$1,FALSE)/VLOOKUP(CONCATENATE($B92,".SP.POP.TOTL"),Area_pop_80_09,Seq!R$1,FALSE))</f>
        <v>#VALUE!</v>
      </c>
      <c r="EL92" s="27" t="e">
        <f>IF(ISNA(VLOOKUP(CONCATENATE($B92,".SP.TER.TOTL.IN"),Area_pop_80_09,Seq!S$1,FALSE)),".",VLOOKUP(CONCATENATE($B92,".SP.TER.TOTL.IN"),Area_pop_80_09,Seq!S$1,FALSE)/VLOOKUP(CONCATENATE($B92,".SP.POP.TOTL"),Area_pop_80_09,Seq!S$1,FALSE))</f>
        <v>#VALUE!</v>
      </c>
      <c r="EM92" s="27">
        <f>IF(ISNA(VLOOKUP(CONCATENATE($B92,".SP.TER.TOTL.IN"),Area_pop_80_09,Seq!T$1,FALSE)),".",VLOOKUP(CONCATENATE($B92,".SP.TER.TOTL.IN"),Area_pop_80_09,Seq!T$1,FALSE)/VLOOKUP(CONCATENATE($B92,".SP.POP.TOTL"),Area_pop_80_09,Seq!T$1,FALSE))</f>
        <v>6.1441732823679311E-2</v>
      </c>
      <c r="EN92" s="27">
        <f>IF(ISNA(VLOOKUP(CONCATENATE($B92,".SP.TER.TOTL.IN"),Area_pop_80_09,Seq!U$1,FALSE)),".",VLOOKUP(CONCATENATE($B92,".SP.TER.TOTL.IN"),Area_pop_80_09,Seq!U$1,FALSE)/VLOOKUP(CONCATENATE($B92,".SP.POP.TOTL"),Area_pop_80_09,Seq!U$1,FALSE))</f>
        <v>6.0642773322902403E-2</v>
      </c>
      <c r="EO92" s="27">
        <f>IF(ISNA(VLOOKUP(CONCATENATE($B92,".SP.TER.TOTL.IN"),Area_pop_80_09,Seq!V$1,FALSE)),".",VLOOKUP(CONCATENATE($B92,".SP.TER.TOTL.IN"),Area_pop_80_09,Seq!V$1,FALSE)/VLOOKUP(CONCATENATE($B92,".SP.POP.TOTL"),Area_pop_80_09,Seq!V$1,FALSE))</f>
        <v>6.0027994537651189E-2</v>
      </c>
      <c r="EP92" s="27">
        <f>IF(ISNA(VLOOKUP(CONCATENATE($B92,".SP.TER.TOTL.IN"),Area_pop_80_09,Seq!W$1,FALSE)),".",VLOOKUP(CONCATENATE($B92,".SP.TER.TOTL.IN"),Area_pop_80_09,Seq!W$1,FALSE)/VLOOKUP(CONCATENATE($B92,".SP.POP.TOTL"),Area_pop_80_09,Seq!W$1,FALSE))</f>
        <v>5.9602605229901816E-2</v>
      </c>
      <c r="EQ92" s="27">
        <f>IF(ISNA(VLOOKUP(CONCATENATE($B92,".SP.TER.TOTL.IN"),Area_pop_80_09,Seq!X$1,FALSE)),".",VLOOKUP(CONCATENATE($B92,".SP.TER.TOTL.IN"),Area_pop_80_09,Seq!X$1,FALSE)/VLOOKUP(CONCATENATE($B92,".SP.POP.TOTL"),Area_pop_80_09,Seq!X$1,FALSE))</f>
        <v>5.9367753798509629E-2</v>
      </c>
      <c r="ER92" s="27">
        <f>IF(ISNA(VLOOKUP(CONCATENATE($B92,".SP.TER.TOTL.IN"),Area_pop_80_09,Seq!Y$1,FALSE)),".",VLOOKUP(CONCATENATE($B92,".SP.TER.TOTL.IN"),Area_pop_80_09,Seq!Y$1,FALSE)/VLOOKUP(CONCATENATE($B92,".SP.POP.TOTL"),Area_pop_80_09,Seq!Y$1,FALSE))</f>
        <v>5.9369722626470472E-2</v>
      </c>
      <c r="ES92" s="27">
        <f>IF(ISNA(VLOOKUP(CONCATENATE($B92,".SP.TER.TOTL.IN"),Area_pop_80_09,Seq!Z$1,FALSE)),".",VLOOKUP(CONCATENATE($B92,".SP.TER.TOTL.IN"),Area_pop_80_09,Seq!Z$1,FALSE)/VLOOKUP(CONCATENATE($B92,".SP.POP.TOTL"),Area_pop_80_09,Seq!Z$1,FALSE))</f>
        <v>5.9512121894856072E-2</v>
      </c>
      <c r="ET92" s="27">
        <f>IF(ISNA(VLOOKUP(CONCATENATE($B92,".SP.TER.TOTL.IN"),Area_pop_80_09,Seq!AA$1,FALSE)),".",VLOOKUP(CONCATENATE($B92,".SP.TER.TOTL.IN"),Area_pop_80_09,Seq!AA$1,FALSE)/VLOOKUP(CONCATENATE($B92,".SP.POP.TOTL"),Area_pop_80_09,Seq!AA$1,FALSE))</f>
        <v>5.9642224904925732E-2</v>
      </c>
      <c r="EU92" s="27">
        <f>IF(ISNA(VLOOKUP(CONCATENATE($B92,".SP.TER.TOTL.IN"),Area_pop_80_09,Seq!AB$1,FALSE)),".",VLOOKUP(CONCATENATE($B92,".SP.TER.TOTL.IN"),Area_pop_80_09,Seq!AB$1,FALSE)/VLOOKUP(CONCATENATE($B92,".SP.POP.TOTL"),Area_pop_80_09,Seq!AB$1,FALSE))</f>
        <v>5.9692122399425555E-2</v>
      </c>
      <c r="EV92" s="27">
        <f>IF(ISNA(VLOOKUP(CONCATENATE($B92,".SP.TER.TOTL.IN"),Area_pop_80_09,Seq!AC$1,FALSE)),".",VLOOKUP(CONCATENATE($B92,".SP.TER.TOTL.IN"),Area_pop_80_09,Seq!AC$1,FALSE)/VLOOKUP(CONCATENATE($B92,".SP.POP.TOTL"),Area_pop_80_09,Seq!AC$1,FALSE))</f>
        <v>5.9659504785567072E-2</v>
      </c>
      <c r="EW92" s="27">
        <f>IF(ISNA(VLOOKUP(CONCATENATE($B92,".SP.TER.TOTL.IN"),Area_pop_80_09,Seq!AD$1,FALSE)),".",VLOOKUP(CONCATENATE($B92,".SP.TER.TOTL.IN"),Area_pop_80_09,Seq!AD$1,FALSE)/VLOOKUP(CONCATENATE($B92,".SP.POP.TOTL"),Area_pop_80_09,Seq!AD$1,FALSE))</f>
        <v>5.9564177130304687E-2</v>
      </c>
      <c r="EX92" s="27"/>
      <c r="EY92" s="27"/>
      <c r="EZ92" s="27">
        <f t="shared" si="102"/>
        <v>4.0621509089062659E-4</v>
      </c>
      <c r="FA92" s="27">
        <f t="shared" si="103"/>
        <v>1.1035977285952204E-3</v>
      </c>
      <c r="FB92" s="27" t="str">
        <f t="shared" si="109"/>
        <v>.</v>
      </c>
      <c r="FC92" s="9">
        <f>IF(VLOOKUP($B92,EM_80!$B$1:$C$201,2,FALSE)&gt;0,VLOOKUP($B92,EM_80!$B$1:$C$201,2,FALSE),".")</f>
        <v>4000</v>
      </c>
      <c r="FD92" s="9">
        <f t="shared" si="104"/>
        <v>11000</v>
      </c>
      <c r="FE92" s="9" t="str">
        <f t="shared" si="105"/>
        <v>.</v>
      </c>
      <c r="FF92">
        <f t="shared" si="106"/>
        <v>9847000</v>
      </c>
      <c r="FG92">
        <f t="shared" si="107"/>
        <v>9967400</v>
      </c>
      <c r="FH92">
        <f t="shared" si="108"/>
        <v>10252000</v>
      </c>
      <c r="FJ92" s="9">
        <f>IF(ISNA(VLOOKUP($B92,Area_EM_90,Seq!C$1,FALSE)),".",VLOOKUP($B92,Area_EM_90,Seq!C$1,FALSE))</f>
        <v>2508</v>
      </c>
      <c r="FK92" s="9">
        <f>IF(ISNA(VLOOKUP($B92,Area_EM_90,Seq!D$1,FALSE)),".",VLOOKUP($B92,Area_EM_90,Seq!D$1,FALSE))</f>
        <v>358</v>
      </c>
      <c r="FL92" s="9">
        <f>IF(ISNA(VLOOKUP($B92,Area_EM_90,Seq!E$1,FALSE)),".",VLOOKUP($B92,Area_EM_90,Seq!E$1,FALSE))</f>
        <v>1085</v>
      </c>
      <c r="FM92" s="9">
        <f>IF(ISNA(VLOOKUP($B92,Area_EM_90,Seq!F$1,FALSE)),".",VLOOKUP($B92,Area_EM_90,Seq!F$1,FALSE))</f>
        <v>1065</v>
      </c>
      <c r="FN92" s="9">
        <f>IF(ISNA(VLOOKUP($B92,Area_EM_90,Seq!G$1,FALSE)),".",VLOOKUP($B92,Area_EM_90,Seq!G$1,FALSE))</f>
        <v>6767000</v>
      </c>
      <c r="FO92" s="9">
        <f>IF(ISNA(VLOOKUP($B92,Area_EM_90,Seq!H$1,FALSE)),".",VLOOKUP($B92,Area_EM_90,Seq!H$1,FALSE))</f>
        <v>4002003.8</v>
      </c>
      <c r="FP92" s="9">
        <f>IF(ISNA(VLOOKUP($B92,Area_EM_90,Seq!I$1,FALSE)),".",VLOOKUP($B92,Area_EM_90,Seq!I$1,FALSE))</f>
        <v>1360167</v>
      </c>
      <c r="FQ92" s="9">
        <f>IF(ISNA(VLOOKUP($B92,Area_EM_90,Seq!J$1,FALSE)),".",VLOOKUP($B92,Area_EM_90,Seq!J$1,FALSE))</f>
        <v>1404829</v>
      </c>
      <c r="FR92" s="9">
        <f>IF(ISNA(VLOOKUP($B92,Area_EM_00,Seq!C$1,FALSE)),".",VLOOKUP($B92,Area_EM_00,Seq!C$1,FALSE))</f>
        <v>3054.9199600000002</v>
      </c>
      <c r="FS92" s="9">
        <f>IF(ISNA(VLOOKUP($B92,Area_EM_00,Seq!D$1,FALSE)),".",VLOOKUP($B92,Area_EM_00,Seq!D$1,FALSE))</f>
        <v>779</v>
      </c>
      <c r="FT92" s="9">
        <f>IF(ISNA(VLOOKUP($B92,Area_EM_00,Seq!E$1,FALSE)),".",VLOOKUP($B92,Area_EM_00,Seq!E$1,FALSE))</f>
        <v>400</v>
      </c>
      <c r="FU92" s="9">
        <f>IF(ISNA(VLOOKUP($B92,Area_EM_00,Seq!F$1,FALSE)),".",VLOOKUP($B92,Area_EM_00,Seq!F$1,FALSE))</f>
        <v>1876</v>
      </c>
      <c r="FV92" s="9">
        <f>IF(ISNA(VLOOKUP($B92,Area_EM_00,Seq!G$1,FALSE)),".",VLOOKUP($B92,Area_EM_00,Seq!G$1,FALSE))</f>
        <v>7233000</v>
      </c>
      <c r="FW92" s="9">
        <f>IF(ISNA(VLOOKUP($B92,Area_EM_00,Seq!H$1,FALSE)),".",VLOOKUP($B92,Area_EM_00,Seq!H$1,FALSE))</f>
        <v>3696424.6</v>
      </c>
      <c r="FX92" s="9">
        <f>IF(ISNA(VLOOKUP($B92,Area_EM_00,Seq!I$1,FALSE)),".",VLOOKUP($B92,Area_EM_00,Seq!I$1,FALSE))</f>
        <v>1551117</v>
      </c>
      <c r="FY92" s="9">
        <f>IF(ISNA(VLOOKUP($B92,Area_EM_00,Seq!J$1,FALSE)),".",VLOOKUP($B92,Area_EM_00,Seq!J$1,FALSE))</f>
        <v>1985459</v>
      </c>
      <c r="GA92" s="27"/>
    </row>
    <row r="93" spans="1:183">
      <c r="A93" s="25" t="s">
        <v>2481</v>
      </c>
      <c r="B93" s="26" t="str">
        <f t="shared" si="72"/>
        <v>Denmark</v>
      </c>
      <c r="C93" s="27">
        <f>GDP!C$42/10000</f>
        <v>18294194.281532999</v>
      </c>
      <c r="D93" s="27">
        <f>GDP!D$42/10000</f>
        <v>19245492.3841727</v>
      </c>
      <c r="E93" s="27">
        <f>GDP!E$42/10000</f>
        <v>20996832.1911324</v>
      </c>
      <c r="F93" s="27">
        <f>GDP!F$42/10000</f>
        <v>23285486.8999658</v>
      </c>
      <c r="G93" s="27">
        <f>GDP!G$42/10000</f>
        <v>26824880.9087606</v>
      </c>
      <c r="H93" s="27">
        <f>GDP!H$42/10000</f>
        <v>30446239.831443299</v>
      </c>
      <c r="I93" s="27">
        <f>GDP!I$42/10000</f>
        <v>33125508.936610304</v>
      </c>
      <c r="J93" s="27">
        <f>GDP!J$42/10000</f>
        <v>36968067.973257102</v>
      </c>
      <c r="K93" s="27">
        <f>GDP!K$42/10000</f>
        <v>41145459.654235199</v>
      </c>
      <c r="L93" s="27">
        <f>GDP!L$42/10000</f>
        <v>42832423.5000588</v>
      </c>
      <c r="M93" s="27">
        <f>GDP!M$42/10000</f>
        <v>44460055.593061104</v>
      </c>
      <c r="N93" s="27">
        <f>GDP!N$42/10000</f>
        <v>48550380.707622699</v>
      </c>
      <c r="O93" s="27">
        <f>GDP!O$42/10000</f>
        <v>55444534.768105105</v>
      </c>
      <c r="P93" s="27">
        <f>GDP!P$42/10000</f>
        <v>63206769.635639794</v>
      </c>
      <c r="Q93" s="27">
        <f>GDP!Q$42/10000</f>
        <v>71486856.457908601</v>
      </c>
      <c r="R93" s="27">
        <f>GDP!R$42/10000</f>
        <v>79278923.811820701</v>
      </c>
      <c r="S93" s="27">
        <f>GDP!S$42/10000</f>
        <v>87206816.193002701</v>
      </c>
      <c r="T93" s="27">
        <f>GDP!T$42/10000</f>
        <v>95317050.098951995</v>
      </c>
      <c r="U93" s="27">
        <f>GDP!U$42/10000</f>
        <v>102751780.00667</v>
      </c>
      <c r="V93" s="27">
        <f>GDP!V$42/10000</f>
        <v>110560915.287177</v>
      </c>
      <c r="W93" s="27">
        <f>GDP!W$42/10000</f>
        <v>119848032.17129999</v>
      </c>
      <c r="X93" s="27">
        <f>GDP!X$42/10000</f>
        <v>129795418.841518</v>
      </c>
      <c r="Y93" s="27">
        <f>GDP!Y$42/10000</f>
        <v>141606801.95609599</v>
      </c>
      <c r="Z93" s="27">
        <f>GDP!Z$42/10000</f>
        <v>155767482.15170601</v>
      </c>
      <c r="AA93" s="27">
        <f>GDP!AA$42/10000</f>
        <v>171499997.84902799</v>
      </c>
      <c r="AB93" s="27">
        <f>GDP!AB$42/10000</f>
        <v>189335997.62532699</v>
      </c>
      <c r="AC93" s="27">
        <f>GDP!AC$42/10000</f>
        <v>211298973.34986499</v>
      </c>
      <c r="AD93" s="27">
        <f>GDP!AD$42/10000</f>
        <v>238767839.88534701</v>
      </c>
      <c r="AE93" s="27">
        <f>GDP!AE$42/10000</f>
        <v>260256945.47502899</v>
      </c>
      <c r="AF93" s="27">
        <f>GDP!AF$42/10000</f>
        <v>293754553.91439533</v>
      </c>
      <c r="AG93" s="27"/>
      <c r="AH93" s="27">
        <f>IF(ISNUMBER(VLOOKUP($B93,Area_GDP_80_09,Seq!C$1,FALSE)/10000),VLOOKUP($B93,Area_GDP_80_09,Seq!C$1,FALSE)/10000,".")</f>
        <v>10100382.279076099</v>
      </c>
      <c r="AI93" s="27">
        <f>IF(ISNUMBER(VLOOKUP($B93,Area_GDP_80_09,Seq!D$1,FALSE)/10000),VLOOKUP($B93,Area_GDP_80_09,Seq!D$1,FALSE)/10000,".")</f>
        <v>10010800.311761599</v>
      </c>
      <c r="AJ93" s="27">
        <f>IF(ISNUMBER(VLOOKUP($B93,Area_GDP_80_09,Seq!E$1,FALSE)/10000),VLOOKUP($B93,Area_GDP_80_09,Seq!E$1,FALSE)/10000,".")</f>
        <v>10382613.106357699</v>
      </c>
      <c r="AK93" s="27">
        <f>IF(ISNUMBER(VLOOKUP($B93,Area_GDP_80_09,Seq!F$1,FALSE)/10000),VLOOKUP($B93,Area_GDP_80_09,Seq!F$1,FALSE)/10000,".")</f>
        <v>10657940.641585499</v>
      </c>
      <c r="AL93" s="27">
        <f>IF(ISNUMBER(VLOOKUP($B93,Area_GDP_80_09,Seq!G$1,FALSE)/10000),VLOOKUP($B93,Area_GDP_80_09,Seq!G$1,FALSE)/10000,".")</f>
        <v>11101903.972485799</v>
      </c>
      <c r="AM93" s="27">
        <f>IF(ISNUMBER(VLOOKUP($B93,Area_GDP_80_09,Seq!H$1,FALSE)/10000),VLOOKUP($B93,Area_GDP_80_09,Seq!H$1,FALSE)/10000,".")</f>
        <v>11548700.3748562</v>
      </c>
      <c r="AN93" s="27">
        <f>IF(ISNUMBER(VLOOKUP($B93,Area_GDP_80_09,Seq!I$1,FALSE)/10000),VLOOKUP($B93,Area_GDP_80_09,Seq!I$1,FALSE)/10000,".")</f>
        <v>12120263.265331399</v>
      </c>
      <c r="AO93" s="27">
        <f>IF(ISNUMBER(VLOOKUP($B93,Area_GDP_80_09,Seq!J$1,FALSE)/10000),VLOOKUP($B93,Area_GDP_80_09,Seq!J$1,FALSE)/10000,".")</f>
        <v>12155398.3001571</v>
      </c>
      <c r="AP93" s="27">
        <f>IF(ISNUMBER(VLOOKUP($B93,Area_GDP_80_09,Seq!K$1,FALSE)/10000),VLOOKUP($B93,Area_GDP_80_09,Seq!K$1,FALSE)/10000,".")</f>
        <v>12138065.8410758</v>
      </c>
      <c r="AQ93" s="27">
        <f>IF(ISNUMBER(VLOOKUP($B93,Area_GDP_80_09,Seq!L$1,FALSE)/10000),VLOOKUP($B93,Area_GDP_80_09,Seq!L$1,FALSE)/10000,".")</f>
        <v>12207605.9927503</v>
      </c>
      <c r="AR93" s="27">
        <f>IF(ISNUMBER(VLOOKUP($B93,Area_GDP_80_09,Seq!M$1,FALSE)/10000),VLOOKUP($B93,Area_GDP_80_09,Seq!M$1,FALSE)/10000,".")</f>
        <v>12388588.536576301</v>
      </c>
      <c r="AS93" s="27">
        <f>IF(ISNUMBER(VLOOKUP($B93,Area_GDP_80_09,Seq!N$1,FALSE)/10000),VLOOKUP($B93,Area_GDP_80_09,Seq!N$1,FALSE)/10000,".")</f>
        <v>12549690.094147</v>
      </c>
      <c r="AT93" s="27">
        <f>IF(ISNUMBER(VLOOKUP($B93,Area_GDP_80_09,Seq!O$1,FALSE)/10000),VLOOKUP($B93,Area_GDP_80_09,Seq!O$1,FALSE)/10000,".")</f>
        <v>12797602.405017899</v>
      </c>
      <c r="AU93" s="27">
        <f>IF(ISNUMBER(VLOOKUP($B93,Area_GDP_80_09,Seq!P$1,FALSE)/10000),VLOOKUP($B93,Area_GDP_80_09,Seq!P$1,FALSE)/10000,".")</f>
        <v>12786134.032735001</v>
      </c>
      <c r="AV93" s="27">
        <f>IF(ISNUMBER(VLOOKUP($B93,Area_GDP_80_09,Seq!Q$1,FALSE)/10000),VLOOKUP($B93,Area_GDP_80_09,Seq!Q$1,FALSE)/10000,".")</f>
        <v>13492620.405537499</v>
      </c>
      <c r="AW93" s="27">
        <f>IF(ISNUMBER(VLOOKUP($B93,Area_GDP_80_09,Seq!R$1,FALSE)/10000),VLOOKUP($B93,Area_GDP_80_09,Seq!R$1,FALSE)/10000,".")</f>
        <v>13906199.354208199</v>
      </c>
      <c r="AX93" s="27">
        <f>IF(ISNUMBER(VLOOKUP($B93,Area_GDP_80_09,Seq!S$1,FALSE)/10000),VLOOKUP($B93,Area_GDP_80_09,Seq!S$1,FALSE)/10000,".")</f>
        <v>14300379.8047779</v>
      </c>
      <c r="AY93" s="27">
        <f>IF(ISNUMBER(VLOOKUP($B93,Area_GDP_80_09,Seq!T$1,FALSE)/10000),VLOOKUP($B93,Area_GDP_80_09,Seq!T$1,FALSE)/10000,".")</f>
        <v>14757778.575051598</v>
      </c>
      <c r="AZ93" s="27">
        <f>IF(ISNUMBER(VLOOKUP($B93,Area_GDP_80_09,Seq!U$1,FALSE)/10000),VLOOKUP($B93,Area_GDP_80_09,Seq!U$1,FALSE)/10000,".")</f>
        <v>15076604.273113001</v>
      </c>
      <c r="BA93" s="27">
        <f>IF(ISNUMBER(VLOOKUP($B93,Area_GDP_80_09,Seq!V$1,FALSE)/10000),VLOOKUP($B93,Area_GDP_80_09,Seq!V$1,FALSE)/10000,".")</f>
        <v>15462631.9110242</v>
      </c>
      <c r="BB93" s="27">
        <f>IF(ISNUMBER(VLOOKUP($B93,Area_GDP_80_09,Seq!W$1,FALSE)/10000),VLOOKUP($B93,Area_GDP_80_09,Seq!W$1,FALSE)/10000,".")</f>
        <v>16008264.156078698</v>
      </c>
      <c r="BC93" s="27">
        <f>IF(ISNUMBER(VLOOKUP($B93,Area_GDP_80_09,Seq!X$1,FALSE)/10000),VLOOKUP($B93,Area_GDP_80_09,Seq!X$1,FALSE)/10000,".")</f>
        <v>16121104.5267286</v>
      </c>
      <c r="BD93" s="27">
        <f>IF(ISNUMBER(VLOOKUP($B93,Area_GDP_80_09,Seq!Y$1,FALSE)/10000),VLOOKUP($B93,Area_GDP_80_09,Seq!Y$1,FALSE)/10000,".")</f>
        <v>16196199.477923099</v>
      </c>
      <c r="BE93" s="27">
        <f>IF(ISNUMBER(VLOOKUP($B93,Area_GDP_80_09,Seq!Z$1,FALSE)/10000),VLOOKUP($B93,Area_GDP_80_09,Seq!Z$1,FALSE)/10000,".")</f>
        <v>16258353.849389499</v>
      </c>
      <c r="BF93" s="27">
        <f>IF(ISNUMBER(VLOOKUP($B93,Area_GDP_80_09,Seq!AA$1,FALSE)/10000),VLOOKUP($B93,Area_GDP_80_09,Seq!AA$1,FALSE)/10000,".")</f>
        <v>16631725.451868702</v>
      </c>
      <c r="BG93" s="27">
        <f>IF(ISNUMBER(VLOOKUP($B93,Area_GDP_80_09,Seq!AB$1,FALSE)/10000),VLOOKUP($B93,Area_GDP_80_09,Seq!AB$1,FALSE)/10000,".")</f>
        <v>17038401.108485598</v>
      </c>
      <c r="BH93" s="27">
        <f>IF(ISNUMBER(VLOOKUP($B93,Area_GDP_80_09,Seq!AC$1,FALSE)/10000),VLOOKUP($B93,Area_GDP_80_09,Seq!AC$1,FALSE)/10000,".")</f>
        <v>17608157.761255</v>
      </c>
      <c r="BI93" s="27">
        <f>IF(ISNUMBER(VLOOKUP($B93,Area_GDP_80_09,Seq!AD$1,FALSE)/10000),VLOOKUP($B93,Area_GDP_80_09,Seq!AD$1,FALSE)/10000,".")</f>
        <v>17898083.6560231</v>
      </c>
      <c r="BJ93" s="27">
        <f>IF(ISNUMBER(VLOOKUP($B93,Area_GDP_80_09,Seq!AE$1,FALSE)/10000),VLOOKUP($B93,Area_GDP_80_09,Seq!AE$1,FALSE)/10000,".")</f>
        <v>17693793.222897198</v>
      </c>
      <c r="BK93" s="27">
        <f>IF(ISNUMBER(VLOOKUP($B93,Area_GDP_80_09,Seq!AF$1,FALSE)/10000),VLOOKUP($B93,Area_GDP_80_09,Seq!AF$1,FALSE)/10000,".")</f>
        <v>16890747.361779518</v>
      </c>
      <c r="BL93" s="27"/>
      <c r="BM93" s="27"/>
      <c r="BN93" s="27">
        <f>CNPop!A$48</f>
        <v>5.0000000000000001E-3</v>
      </c>
      <c r="BO93" s="27">
        <f>CNPop!B$48</f>
        <v>6.0000000000000001E-3</v>
      </c>
      <c r="BP93" s="27">
        <f>CNPop!C$48</f>
        <v>6.0000000000000001E-3</v>
      </c>
      <c r="BQ93" s="27">
        <f>CNPop!D$48</f>
        <v>7.0000000000000001E-3</v>
      </c>
      <c r="BR93" s="27">
        <f>CNPop!E$48</f>
        <v>7.0000000000000001E-3</v>
      </c>
      <c r="BS93" s="27">
        <f>CNPop!F$48</f>
        <v>8.0000000000000002E-3</v>
      </c>
      <c r="BT93" s="27">
        <f>CNPop!G$48</f>
        <v>8.9999999999999993E-3</v>
      </c>
      <c r="BU93" s="27">
        <f>CNPop!H$48</f>
        <v>0.01</v>
      </c>
      <c r="BV93" s="27">
        <f>CNPop!I$48</f>
        <v>1.0999999999999999E-2</v>
      </c>
      <c r="BW93" s="27">
        <f>CNPop!J$48</f>
        <v>1.2E-2</v>
      </c>
      <c r="BX93" s="27">
        <f>CNPop!K$48</f>
        <v>1.4E-2</v>
      </c>
      <c r="BY93" s="27">
        <f>CNPop!L$48</f>
        <v>1.6E-2</v>
      </c>
      <c r="BZ93" s="27">
        <f>CNPop!M$48</f>
        <v>1.7000000000000001E-2</v>
      </c>
      <c r="CA93" s="27">
        <f>CNPop!N$48</f>
        <v>1.9E-2</v>
      </c>
      <c r="CB93" s="27">
        <f>CNPop!O$48</f>
        <v>2.1000000000000001E-2</v>
      </c>
      <c r="CC93" s="27">
        <f>CNPop!P$48</f>
        <v>2.3E-2</v>
      </c>
      <c r="CD93" s="27">
        <f>CNPop!Q$48</f>
        <v>2.5999999999999999E-2</v>
      </c>
      <c r="CE93" s="27">
        <f>CNPop!R$48</f>
        <v>2.8000000000000001E-2</v>
      </c>
      <c r="CF93" s="27">
        <f>CNPop!S$48</f>
        <v>0.03</v>
      </c>
      <c r="CG93" s="27">
        <f>CNPop!T$48</f>
        <v>3.3000000000000002E-2</v>
      </c>
      <c r="CH93" s="27">
        <f>CNPop!U$48</f>
        <v>3.5999999999999997E-2</v>
      </c>
      <c r="CI93" s="27">
        <f>CNPop!V$48</f>
        <v>3.9E-2</v>
      </c>
      <c r="CJ93" s="27">
        <f>CNPop!W$48</f>
        <v>4.2000000000000003E-2</v>
      </c>
      <c r="CK93" s="27">
        <f>CNPop!X$48</f>
        <v>4.4999999999999998E-2</v>
      </c>
      <c r="CL93" s="27">
        <f>CNPop!Y$48</f>
        <v>4.9000000000000002E-2</v>
      </c>
      <c r="CM93" s="27">
        <f>CNPop!Z$48</f>
        <v>5.1999999999999998E-2</v>
      </c>
      <c r="CN93" s="27">
        <f>CNPop!AA$48</f>
        <v>5.6000000000000001E-2</v>
      </c>
      <c r="CO93" s="27">
        <f>CNPop!AB$48</f>
        <v>0.06</v>
      </c>
      <c r="CP93" s="27">
        <f>CNPop!AC$48</f>
        <v>6.3E-2</v>
      </c>
      <c r="CQ93" s="27"/>
      <c r="CR93" s="27">
        <f t="shared" si="73"/>
        <v>7.6056072953046172E-2</v>
      </c>
      <c r="CS93" s="27">
        <f t="shared" si="74"/>
        <v>7.6056072953046172E-2</v>
      </c>
      <c r="CT93" s="27">
        <f t="shared" si="75"/>
        <v>7.6056072953046172E-2</v>
      </c>
      <c r="CU93" s="27">
        <f t="shared" si="76"/>
        <v>7.6056072953046172E-2</v>
      </c>
      <c r="CV93" s="27">
        <f t="shared" si="77"/>
        <v>7.6056072953046172E-2</v>
      </c>
      <c r="CW93" s="27">
        <f t="shared" si="78"/>
        <v>7.6056072953046172E-2</v>
      </c>
      <c r="CX93" s="27">
        <f t="shared" si="79"/>
        <v>7.6056072953046172E-2</v>
      </c>
      <c r="CY93" s="27">
        <f t="shared" si="80"/>
        <v>7.6056072953046172E-2</v>
      </c>
      <c r="CZ93" s="27">
        <f t="shared" si="81"/>
        <v>7.6056072953046172E-2</v>
      </c>
      <c r="DA93" s="27">
        <f t="shared" si="82"/>
        <v>7.6056072953046172E-2</v>
      </c>
      <c r="DB93" s="27">
        <f t="shared" si="83"/>
        <v>7.6056072953046172E-2</v>
      </c>
      <c r="DC93" s="27">
        <f t="shared" si="84"/>
        <v>7.6056072953046172E-2</v>
      </c>
      <c r="DD93" s="27">
        <f t="shared" si="85"/>
        <v>6.5758913412563666E-2</v>
      </c>
      <c r="DE93" s="27">
        <f t="shared" si="86"/>
        <v>6.5758913412563666E-2</v>
      </c>
      <c r="DF93" s="27">
        <f t="shared" si="87"/>
        <v>6.5758913412563666E-2</v>
      </c>
      <c r="DG93" s="27">
        <f t="shared" si="88"/>
        <v>6.5758913412563666E-2</v>
      </c>
      <c r="DH93" s="27">
        <f t="shared" si="89"/>
        <v>6.5758913412563666E-2</v>
      </c>
      <c r="DI93" s="27">
        <f t="shared" si="90"/>
        <v>6.5758913412563666E-2</v>
      </c>
      <c r="DJ93" s="27">
        <f t="shared" si="91"/>
        <v>6.5758913412563666E-2</v>
      </c>
      <c r="DK93" s="27">
        <f t="shared" si="92"/>
        <v>6.3673610120187379E-2</v>
      </c>
      <c r="DL93" s="27">
        <f t="shared" si="93"/>
        <v>6.1570511475370522E-2</v>
      </c>
      <c r="DM93" s="27">
        <f t="shared" si="94"/>
        <v>5.9535409541814674E-2</v>
      </c>
      <c r="DN93" s="27">
        <f t="shared" si="95"/>
        <v>5.753560260910582E-2</v>
      </c>
      <c r="DO93" s="27">
        <f t="shared" si="96"/>
        <v>5.5696920129180906E-2</v>
      </c>
      <c r="DP93" s="27">
        <f t="shared" si="97"/>
        <v>5.4131719808478779E-2</v>
      </c>
      <c r="DQ93" s="27">
        <f t="shared" si="98"/>
        <v>5.3085333803054593E-2</v>
      </c>
      <c r="DR93" s="27">
        <f t="shared" si="99"/>
        <v>5.2658943676167018E-2</v>
      </c>
      <c r="DS93" s="27">
        <f t="shared" si="100"/>
        <v>5.2947410553777226E-2</v>
      </c>
      <c r="DT93" s="27">
        <f t="shared" si="101"/>
        <v>5.3804949413146633E-2</v>
      </c>
      <c r="DU93" s="27" t="e">
        <f>IF(ISNA(VLOOKUP(CONCATENATE($B93,".SP.TER.TOTL.IN"),Area_pop_80_09,Seq!B$1,FALSE)),".",VLOOKUP(CONCATENATE($B93,".SP.TER.TOTL.IN"),Area_pop_80_09,Seq!B$1,FALSE)/VLOOKUP(CONCATENATE($B93,".SP.POP.TOTL"),Area_pop_80_09,Seq!B$1,FALSE))</f>
        <v>#VALUE!</v>
      </c>
      <c r="DV93" s="27" t="e">
        <f>IF(ISNA(VLOOKUP(CONCATENATE($B93,".SP.TER.TOTL.IN"),Area_pop_80_09,Seq!C$1,FALSE)),".",VLOOKUP(CONCATENATE($B93,".SP.TER.TOTL.IN"),Area_pop_80_09,Seq!C$1,FALSE)/VLOOKUP(CONCATENATE($B93,".SP.POP.TOTL"),Area_pop_80_09,Seq!C$1,FALSE))</f>
        <v>#VALUE!</v>
      </c>
      <c r="DW93" s="27" t="e">
        <f>IF(ISNA(VLOOKUP(CONCATENATE($B93,".SP.TER.TOTL.IN"),Area_pop_80_09,Seq!D$1,FALSE)),".",VLOOKUP(CONCATENATE($B93,".SP.TER.TOTL.IN"),Area_pop_80_09,Seq!D$1,FALSE)/VLOOKUP(CONCATENATE($B93,".SP.POP.TOTL"),Area_pop_80_09,Seq!D$1,FALSE))</f>
        <v>#VALUE!</v>
      </c>
      <c r="DX93" s="27" t="e">
        <f>IF(ISNA(VLOOKUP(CONCATENATE($B93,".SP.TER.TOTL.IN"),Area_pop_80_09,Seq!E$1,FALSE)),".",VLOOKUP(CONCATENATE($B93,".SP.TER.TOTL.IN"),Area_pop_80_09,Seq!E$1,FALSE)/VLOOKUP(CONCATENATE($B93,".SP.POP.TOTL"),Area_pop_80_09,Seq!E$1,FALSE))</f>
        <v>#VALUE!</v>
      </c>
      <c r="DY93" s="27" t="e">
        <f>IF(ISNA(VLOOKUP(CONCATENATE($B93,".SP.TER.TOTL.IN"),Area_pop_80_09,Seq!F$1,FALSE)),".",VLOOKUP(CONCATENATE($B93,".SP.TER.TOTL.IN"),Area_pop_80_09,Seq!F$1,FALSE)/VLOOKUP(CONCATENATE($B93,".SP.POP.TOTL"),Area_pop_80_09,Seq!F$1,FALSE))</f>
        <v>#VALUE!</v>
      </c>
      <c r="DZ93" s="27" t="e">
        <f>IF(ISNA(VLOOKUP(CONCATENATE($B93,".SP.TER.TOTL.IN"),Area_pop_80_09,Seq!G$1,FALSE)),".",VLOOKUP(CONCATENATE($B93,".SP.TER.TOTL.IN"),Area_pop_80_09,Seq!G$1,FALSE)/VLOOKUP(CONCATENATE($B93,".SP.POP.TOTL"),Area_pop_80_09,Seq!G$1,FALSE))</f>
        <v>#VALUE!</v>
      </c>
      <c r="EA93" s="27" t="e">
        <f>IF(ISNA(VLOOKUP(CONCATENATE($B93,".SP.TER.TOTL.IN"),Area_pop_80_09,Seq!H$1,FALSE)),".",VLOOKUP(CONCATENATE($B93,".SP.TER.TOTL.IN"),Area_pop_80_09,Seq!H$1,FALSE)/VLOOKUP(CONCATENATE($B93,".SP.POP.TOTL"),Area_pop_80_09,Seq!H$1,FALSE))</f>
        <v>#VALUE!</v>
      </c>
      <c r="EB93" s="27" t="e">
        <f>IF(ISNA(VLOOKUP(CONCATENATE($B93,".SP.TER.TOTL.IN"),Area_pop_80_09,Seq!I$1,FALSE)),".",VLOOKUP(CONCATENATE($B93,".SP.TER.TOTL.IN"),Area_pop_80_09,Seq!I$1,FALSE)/VLOOKUP(CONCATENATE($B93,".SP.POP.TOTL"),Area_pop_80_09,Seq!I$1,FALSE))</f>
        <v>#VALUE!</v>
      </c>
      <c r="EC93" s="27" t="e">
        <f>IF(ISNA(VLOOKUP(CONCATENATE($B93,".SP.TER.TOTL.IN"),Area_pop_80_09,Seq!J$1,FALSE)),".",VLOOKUP(CONCATENATE($B93,".SP.TER.TOTL.IN"),Area_pop_80_09,Seq!J$1,FALSE)/VLOOKUP(CONCATENATE($B93,".SP.POP.TOTL"),Area_pop_80_09,Seq!J$1,FALSE))</f>
        <v>#VALUE!</v>
      </c>
      <c r="ED93" s="27" t="e">
        <f>IF(ISNA(VLOOKUP(CONCATENATE($B93,".SP.TER.TOTL.IN"),Area_pop_80_09,Seq!K$1,FALSE)),".",VLOOKUP(CONCATENATE($B93,".SP.TER.TOTL.IN"),Area_pop_80_09,Seq!K$1,FALSE)/VLOOKUP(CONCATENATE($B93,".SP.POP.TOTL"),Area_pop_80_09,Seq!K$1,FALSE))</f>
        <v>#VALUE!</v>
      </c>
      <c r="EE93" s="27" t="e">
        <f>IF(ISNA(VLOOKUP(CONCATENATE($B93,".SP.TER.TOTL.IN"),Area_pop_80_09,Seq!L$1,FALSE)),".",VLOOKUP(CONCATENATE($B93,".SP.TER.TOTL.IN"),Area_pop_80_09,Seq!L$1,FALSE)/VLOOKUP(CONCATENATE($B93,".SP.POP.TOTL"),Area_pop_80_09,Seq!L$1,FALSE))</f>
        <v>#VALUE!</v>
      </c>
      <c r="EF93" s="27">
        <f>IF(ISNA(VLOOKUP(CONCATENATE($B93,".SP.TER.TOTL.IN"),Area_pop_80_09,Seq!M$1,FALSE)),".",VLOOKUP(CONCATENATE($B93,".SP.TER.TOTL.IN"),Area_pop_80_09,Seq!M$1,FALSE)/VLOOKUP(CONCATENATE($B93,".SP.POP.TOTL"),Area_pop_80_09,Seq!M$1,FALSE))</f>
        <v>7.6056072953046172E-2</v>
      </c>
      <c r="EG93" s="27" t="e">
        <f>IF(ISNA(VLOOKUP(CONCATENATE($B93,".SP.TER.TOTL.IN"),Area_pop_80_09,Seq!N$1,FALSE)),".",VLOOKUP(CONCATENATE($B93,".SP.TER.TOTL.IN"),Area_pop_80_09,Seq!N$1,FALSE)/VLOOKUP(CONCATENATE($B93,".SP.POP.TOTL"),Area_pop_80_09,Seq!N$1,FALSE))</f>
        <v>#VALUE!</v>
      </c>
      <c r="EH93" s="27" t="e">
        <f>IF(ISNA(VLOOKUP(CONCATENATE($B93,".SP.TER.TOTL.IN"),Area_pop_80_09,Seq!O$1,FALSE)),".",VLOOKUP(CONCATENATE($B93,".SP.TER.TOTL.IN"),Area_pop_80_09,Seq!O$1,FALSE)/VLOOKUP(CONCATENATE($B93,".SP.POP.TOTL"),Area_pop_80_09,Seq!O$1,FALSE))</f>
        <v>#VALUE!</v>
      </c>
      <c r="EI93" s="27" t="e">
        <f>IF(ISNA(VLOOKUP(CONCATENATE($B93,".SP.TER.TOTL.IN"),Area_pop_80_09,Seq!P$1,FALSE)),".",VLOOKUP(CONCATENATE($B93,".SP.TER.TOTL.IN"),Area_pop_80_09,Seq!P$1,FALSE)/VLOOKUP(CONCATENATE($B93,".SP.POP.TOTL"),Area_pop_80_09,Seq!P$1,FALSE))</f>
        <v>#VALUE!</v>
      </c>
      <c r="EJ93" s="27" t="e">
        <f>IF(ISNA(VLOOKUP(CONCATENATE($B93,".SP.TER.TOTL.IN"),Area_pop_80_09,Seq!Q$1,FALSE)),".",VLOOKUP(CONCATENATE($B93,".SP.TER.TOTL.IN"),Area_pop_80_09,Seq!Q$1,FALSE)/VLOOKUP(CONCATENATE($B93,".SP.POP.TOTL"),Area_pop_80_09,Seq!Q$1,FALSE))</f>
        <v>#VALUE!</v>
      </c>
      <c r="EK93" s="27" t="e">
        <f>IF(ISNA(VLOOKUP(CONCATENATE($B93,".SP.TER.TOTL.IN"),Area_pop_80_09,Seq!R$1,FALSE)),".",VLOOKUP(CONCATENATE($B93,".SP.TER.TOTL.IN"),Area_pop_80_09,Seq!R$1,FALSE)/VLOOKUP(CONCATENATE($B93,".SP.POP.TOTL"),Area_pop_80_09,Seq!R$1,FALSE))</f>
        <v>#VALUE!</v>
      </c>
      <c r="EL93" s="27" t="e">
        <f>IF(ISNA(VLOOKUP(CONCATENATE($B93,".SP.TER.TOTL.IN"),Area_pop_80_09,Seq!S$1,FALSE)),".",VLOOKUP(CONCATENATE($B93,".SP.TER.TOTL.IN"),Area_pop_80_09,Seq!S$1,FALSE)/VLOOKUP(CONCATENATE($B93,".SP.POP.TOTL"),Area_pop_80_09,Seq!S$1,FALSE))</f>
        <v>#VALUE!</v>
      </c>
      <c r="EM93" s="27">
        <f>IF(ISNA(VLOOKUP(CONCATENATE($B93,".SP.TER.TOTL.IN"),Area_pop_80_09,Seq!T$1,FALSE)),".",VLOOKUP(CONCATENATE($B93,".SP.TER.TOTL.IN"),Area_pop_80_09,Seq!T$1,FALSE)/VLOOKUP(CONCATENATE($B93,".SP.POP.TOTL"),Area_pop_80_09,Seq!T$1,FALSE))</f>
        <v>6.5758913412563666E-2</v>
      </c>
      <c r="EN93" s="27">
        <f>IF(ISNA(VLOOKUP(CONCATENATE($B93,".SP.TER.TOTL.IN"),Area_pop_80_09,Seq!U$1,FALSE)),".",VLOOKUP(CONCATENATE($B93,".SP.TER.TOTL.IN"),Area_pop_80_09,Seq!U$1,FALSE)/VLOOKUP(CONCATENATE($B93,".SP.POP.TOTL"),Area_pop_80_09,Seq!U$1,FALSE))</f>
        <v>6.3673610120187379E-2</v>
      </c>
      <c r="EO93" s="27">
        <f>IF(ISNA(VLOOKUP(CONCATENATE($B93,".SP.TER.TOTL.IN"),Area_pop_80_09,Seq!V$1,FALSE)),".",VLOOKUP(CONCATENATE($B93,".SP.TER.TOTL.IN"),Area_pop_80_09,Seq!V$1,FALSE)/VLOOKUP(CONCATENATE($B93,".SP.POP.TOTL"),Area_pop_80_09,Seq!V$1,FALSE))</f>
        <v>6.1570511475370522E-2</v>
      </c>
      <c r="EP93" s="27">
        <f>IF(ISNA(VLOOKUP(CONCATENATE($B93,".SP.TER.TOTL.IN"),Area_pop_80_09,Seq!W$1,FALSE)),".",VLOOKUP(CONCATENATE($B93,".SP.TER.TOTL.IN"),Area_pop_80_09,Seq!W$1,FALSE)/VLOOKUP(CONCATENATE($B93,".SP.POP.TOTL"),Area_pop_80_09,Seq!W$1,FALSE))</f>
        <v>5.9535409541814674E-2</v>
      </c>
      <c r="EQ93" s="27">
        <f>IF(ISNA(VLOOKUP(CONCATENATE($B93,".SP.TER.TOTL.IN"),Area_pop_80_09,Seq!X$1,FALSE)),".",VLOOKUP(CONCATENATE($B93,".SP.TER.TOTL.IN"),Area_pop_80_09,Seq!X$1,FALSE)/VLOOKUP(CONCATENATE($B93,".SP.POP.TOTL"),Area_pop_80_09,Seq!X$1,FALSE))</f>
        <v>5.753560260910582E-2</v>
      </c>
      <c r="ER93" s="27">
        <f>IF(ISNA(VLOOKUP(CONCATENATE($B93,".SP.TER.TOTL.IN"),Area_pop_80_09,Seq!Y$1,FALSE)),".",VLOOKUP(CONCATENATE($B93,".SP.TER.TOTL.IN"),Area_pop_80_09,Seq!Y$1,FALSE)/VLOOKUP(CONCATENATE($B93,".SP.POP.TOTL"),Area_pop_80_09,Seq!Y$1,FALSE))</f>
        <v>5.5696920129180906E-2</v>
      </c>
      <c r="ES93" s="27">
        <f>IF(ISNA(VLOOKUP(CONCATENATE($B93,".SP.TER.TOTL.IN"),Area_pop_80_09,Seq!Z$1,FALSE)),".",VLOOKUP(CONCATENATE($B93,".SP.TER.TOTL.IN"),Area_pop_80_09,Seq!Z$1,FALSE)/VLOOKUP(CONCATENATE($B93,".SP.POP.TOTL"),Area_pop_80_09,Seq!Z$1,FALSE))</f>
        <v>5.4131719808478779E-2</v>
      </c>
      <c r="ET93" s="27">
        <f>IF(ISNA(VLOOKUP(CONCATENATE($B93,".SP.TER.TOTL.IN"),Area_pop_80_09,Seq!AA$1,FALSE)),".",VLOOKUP(CONCATENATE($B93,".SP.TER.TOTL.IN"),Area_pop_80_09,Seq!AA$1,FALSE)/VLOOKUP(CONCATENATE($B93,".SP.POP.TOTL"),Area_pop_80_09,Seq!AA$1,FALSE))</f>
        <v>5.3085333803054593E-2</v>
      </c>
      <c r="EU93" s="27">
        <f>IF(ISNA(VLOOKUP(CONCATENATE($B93,".SP.TER.TOTL.IN"),Area_pop_80_09,Seq!AB$1,FALSE)),".",VLOOKUP(CONCATENATE($B93,".SP.TER.TOTL.IN"),Area_pop_80_09,Seq!AB$1,FALSE)/VLOOKUP(CONCATENATE($B93,".SP.POP.TOTL"),Area_pop_80_09,Seq!AB$1,FALSE))</f>
        <v>5.2658943676167018E-2</v>
      </c>
      <c r="EV93" s="27">
        <f>IF(ISNA(VLOOKUP(CONCATENATE($B93,".SP.TER.TOTL.IN"),Area_pop_80_09,Seq!AC$1,FALSE)),".",VLOOKUP(CONCATENATE($B93,".SP.TER.TOTL.IN"),Area_pop_80_09,Seq!AC$1,FALSE)/VLOOKUP(CONCATENATE($B93,".SP.POP.TOTL"),Area_pop_80_09,Seq!AC$1,FALSE))</f>
        <v>5.2947410553777226E-2</v>
      </c>
      <c r="EW93" s="27">
        <f>IF(ISNA(VLOOKUP(CONCATENATE($B93,".SP.TER.TOTL.IN"),Area_pop_80_09,Seq!AD$1,FALSE)),".",VLOOKUP(CONCATENATE($B93,".SP.TER.TOTL.IN"),Area_pop_80_09,Seq!AD$1,FALSE)/VLOOKUP(CONCATENATE($B93,".SP.POP.TOTL"),Area_pop_80_09,Seq!AD$1,FALSE))</f>
        <v>5.3804949413146633E-2</v>
      </c>
      <c r="EX93" s="27"/>
      <c r="EY93" s="27"/>
      <c r="EZ93" s="27">
        <f t="shared" si="102"/>
        <v>3.9039625219597894E-4</v>
      </c>
      <c r="FA93" s="27">
        <f t="shared" si="103"/>
        <v>9.727626459143969E-4</v>
      </c>
      <c r="FB93" s="27" t="str">
        <f t="shared" si="109"/>
        <v>.</v>
      </c>
      <c r="FC93" s="9">
        <f>IF(VLOOKUP($B93,EM_80!$B$1:$C$201,2,FALSE)&gt;0,VLOOKUP($B93,EM_80!$B$1:$C$201,2,FALSE),".")</f>
        <v>2000</v>
      </c>
      <c r="FD93" s="9">
        <f t="shared" si="104"/>
        <v>5000</v>
      </c>
      <c r="FE93" s="9" t="str">
        <f t="shared" si="105"/>
        <v>.</v>
      </c>
      <c r="FF93">
        <f t="shared" si="106"/>
        <v>5123000</v>
      </c>
      <c r="FG93">
        <f t="shared" si="107"/>
        <v>5140000</v>
      </c>
      <c r="FH93">
        <f t="shared" si="108"/>
        <v>5337344</v>
      </c>
      <c r="FJ93" s="9">
        <f>IF(ISNA(VLOOKUP($B93,Area_EM_90,Seq!C$1,FALSE)),".",VLOOKUP($B93,Area_EM_90,Seq!C$1,FALSE))</f>
        <v>759</v>
      </c>
      <c r="FK93" s="9">
        <f>IF(ISNA(VLOOKUP($B93,Area_EM_90,Seq!D$1,FALSE)),".",VLOOKUP($B93,Area_EM_90,Seq!D$1,FALSE))</f>
        <v>248</v>
      </c>
      <c r="FL93" s="9">
        <f>IF(ISNA(VLOOKUP($B93,Area_EM_90,Seq!E$1,FALSE)),".",VLOOKUP($B93,Area_EM_90,Seq!E$1,FALSE))</f>
        <v>293</v>
      </c>
      <c r="FM93" s="9">
        <f>IF(ISNA(VLOOKUP($B93,Area_EM_90,Seq!F$1,FALSE)),".",VLOOKUP($B93,Area_EM_90,Seq!F$1,FALSE))</f>
        <v>218</v>
      </c>
      <c r="FN93" s="9">
        <f>IF(ISNA(VLOOKUP($B93,Area_EM_90,Seq!G$1,FALSE)),".",VLOOKUP($B93,Area_EM_90,Seq!G$1,FALSE))</f>
        <v>3500000</v>
      </c>
      <c r="FO93" s="9">
        <f>IF(ISNA(VLOOKUP($B93,Area_EM_90,Seq!H$1,FALSE)),".",VLOOKUP($B93,Area_EM_90,Seq!H$1,FALSE))</f>
        <v>1362900</v>
      </c>
      <c r="FP93" s="9">
        <f>IF(ISNA(VLOOKUP($B93,Area_EM_90,Seq!I$1,FALSE)),".",VLOOKUP($B93,Area_EM_90,Seq!I$1,FALSE))</f>
        <v>1461250</v>
      </c>
      <c r="FQ93" s="9">
        <f>IF(ISNA(VLOOKUP($B93,Area_EM_90,Seq!J$1,FALSE)),".",VLOOKUP($B93,Area_EM_90,Seq!J$1,FALSE))</f>
        <v>675850</v>
      </c>
      <c r="FR93" s="9">
        <f>IF(ISNA(VLOOKUP($B93,Area_EM_00,Seq!C$1,FALSE)),".",VLOOKUP($B93,Area_EM_00,Seq!C$1,FALSE))</f>
        <v>2044</v>
      </c>
      <c r="FS93" s="9">
        <f>IF(ISNA(VLOOKUP($B93,Area_EM_00,Seq!D$1,FALSE)),".",VLOOKUP($B93,Area_EM_00,Seq!D$1,FALSE))</f>
        <v>511</v>
      </c>
      <c r="FT93" s="9">
        <f>IF(ISNA(VLOOKUP($B93,Area_EM_00,Seq!E$1,FALSE)),".",VLOOKUP($B93,Area_EM_00,Seq!E$1,FALSE))</f>
        <v>773</v>
      </c>
      <c r="FU93" s="9">
        <f>IF(ISNA(VLOOKUP($B93,Area_EM_00,Seq!F$1,FALSE)),".",VLOOKUP($B93,Area_EM_00,Seq!F$1,FALSE))</f>
        <v>761</v>
      </c>
      <c r="FV93" s="9">
        <f>IF(ISNA(VLOOKUP($B93,Area_EM_00,Seq!G$1,FALSE)),".",VLOOKUP($B93,Area_EM_00,Seq!G$1,FALSE))</f>
        <v>3748000</v>
      </c>
      <c r="FW93" s="9">
        <f>IF(ISNA(VLOOKUP($B93,Area_EM_00,Seq!H$1,FALSE)),".",VLOOKUP($B93,Area_EM_00,Seq!H$1,FALSE))</f>
        <v>1336911.6000000001</v>
      </c>
      <c r="FX93" s="9">
        <f>IF(ISNA(VLOOKUP($B93,Area_EM_00,Seq!I$1,FALSE)),".",VLOOKUP($B93,Area_EM_00,Seq!I$1,FALSE))</f>
        <v>1590651</v>
      </c>
      <c r="FY93" s="9">
        <f>IF(ISNA(VLOOKUP($B93,Area_EM_00,Seq!J$1,FALSE)),".",VLOOKUP($B93,Area_EM_00,Seq!J$1,FALSE))</f>
        <v>820437.2</v>
      </c>
      <c r="GA93" s="27"/>
    </row>
    <row r="94" spans="1:183">
      <c r="A94" s="25" t="s">
        <v>2486</v>
      </c>
      <c r="B94" s="26" t="str">
        <f t="shared" si="72"/>
        <v>United Kingdom</v>
      </c>
      <c r="C94" s="27">
        <f>GDP!C$42/10000</f>
        <v>18294194.281532999</v>
      </c>
      <c r="D94" s="27">
        <f>GDP!D$42/10000</f>
        <v>19245492.3841727</v>
      </c>
      <c r="E94" s="27">
        <f>GDP!E$42/10000</f>
        <v>20996832.1911324</v>
      </c>
      <c r="F94" s="27">
        <f>GDP!F$42/10000</f>
        <v>23285486.8999658</v>
      </c>
      <c r="G94" s="27">
        <f>GDP!G$42/10000</f>
        <v>26824880.9087606</v>
      </c>
      <c r="H94" s="27">
        <f>GDP!H$42/10000</f>
        <v>30446239.831443299</v>
      </c>
      <c r="I94" s="27">
        <f>GDP!I$42/10000</f>
        <v>33125508.936610304</v>
      </c>
      <c r="J94" s="27">
        <f>GDP!J$42/10000</f>
        <v>36968067.973257102</v>
      </c>
      <c r="K94" s="27">
        <f>GDP!K$42/10000</f>
        <v>41145459.654235199</v>
      </c>
      <c r="L94" s="27">
        <f>GDP!L$42/10000</f>
        <v>42832423.5000588</v>
      </c>
      <c r="M94" s="27">
        <f>GDP!M$42/10000</f>
        <v>44460055.593061104</v>
      </c>
      <c r="N94" s="27">
        <f>GDP!N$42/10000</f>
        <v>48550380.707622699</v>
      </c>
      <c r="O94" s="27">
        <f>GDP!O$42/10000</f>
        <v>55444534.768105105</v>
      </c>
      <c r="P94" s="27">
        <f>GDP!P$42/10000</f>
        <v>63206769.635639794</v>
      </c>
      <c r="Q94" s="27">
        <f>GDP!Q$42/10000</f>
        <v>71486856.457908601</v>
      </c>
      <c r="R94" s="27">
        <f>GDP!R$42/10000</f>
        <v>79278923.811820701</v>
      </c>
      <c r="S94" s="27">
        <f>GDP!S$42/10000</f>
        <v>87206816.193002701</v>
      </c>
      <c r="T94" s="27">
        <f>GDP!T$42/10000</f>
        <v>95317050.098951995</v>
      </c>
      <c r="U94" s="27">
        <f>GDP!U$42/10000</f>
        <v>102751780.00667</v>
      </c>
      <c r="V94" s="27">
        <f>GDP!V$42/10000</f>
        <v>110560915.287177</v>
      </c>
      <c r="W94" s="27">
        <f>GDP!W$42/10000</f>
        <v>119848032.17129999</v>
      </c>
      <c r="X94" s="27">
        <f>GDP!X$42/10000</f>
        <v>129795418.841518</v>
      </c>
      <c r="Y94" s="27">
        <f>GDP!Y$42/10000</f>
        <v>141606801.95609599</v>
      </c>
      <c r="Z94" s="27">
        <f>GDP!Z$42/10000</f>
        <v>155767482.15170601</v>
      </c>
      <c r="AA94" s="27">
        <f>GDP!AA$42/10000</f>
        <v>171499997.84902799</v>
      </c>
      <c r="AB94" s="27">
        <f>GDP!AB$42/10000</f>
        <v>189335997.62532699</v>
      </c>
      <c r="AC94" s="27">
        <f>GDP!AC$42/10000</f>
        <v>211298973.34986499</v>
      </c>
      <c r="AD94" s="27">
        <f>GDP!AD$42/10000</f>
        <v>238767839.88534701</v>
      </c>
      <c r="AE94" s="27">
        <f>GDP!AE$42/10000</f>
        <v>260256945.47502899</v>
      </c>
      <c r="AF94" s="27">
        <f>GDP!AF$42/10000</f>
        <v>293754553.91439533</v>
      </c>
      <c r="AG94" s="27"/>
      <c r="AH94" s="27">
        <f>IF(ISNUMBER(VLOOKUP($B94,Area_GDP_80_09,Seq!C$1,FALSE)/10000),VLOOKUP($B94,Area_GDP_80_09,Seq!C$1,FALSE)/10000,".")</f>
        <v>87996701.467695609</v>
      </c>
      <c r="AI94" s="27">
        <f>IF(ISNUMBER(VLOOKUP($B94,Area_GDP_80_09,Seq!D$1,FALSE)/10000),VLOOKUP($B94,Area_GDP_80_09,Seq!D$1,FALSE)/10000,".")</f>
        <v>86831971.553941607</v>
      </c>
      <c r="AJ94" s="27">
        <f>IF(ISNUMBER(VLOOKUP($B94,Area_GDP_80_09,Seq!E$1,FALSE)/10000),VLOOKUP($B94,Area_GDP_80_09,Seq!E$1,FALSE)/10000,".")</f>
        <v>88649417.461037993</v>
      </c>
      <c r="AK94" s="27">
        <f>IF(ISNUMBER(VLOOKUP($B94,Area_GDP_80_09,Seq!F$1,FALSE)/10000),VLOOKUP($B94,Area_GDP_80_09,Seq!F$1,FALSE)/10000,".")</f>
        <v>91862384.627023801</v>
      </c>
      <c r="AL94" s="27">
        <f>IF(ISNUMBER(VLOOKUP($B94,Area_GDP_80_09,Seq!G$1,FALSE)/10000),VLOOKUP($B94,Area_GDP_80_09,Seq!G$1,FALSE)/10000,".")</f>
        <v>94315963.080647588</v>
      </c>
      <c r="AM94" s="27">
        <f>IF(ISNUMBER(VLOOKUP($B94,Area_GDP_80_09,Seq!H$1,FALSE)/10000),VLOOKUP($B94,Area_GDP_80_09,Seq!H$1,FALSE)/10000,".")</f>
        <v>97710758.057194695</v>
      </c>
      <c r="AN94" s="27">
        <f>IF(ISNUMBER(VLOOKUP($B94,Area_GDP_80_09,Seq!I$1,FALSE)/10000),VLOOKUP($B94,Area_GDP_80_09,Seq!I$1,FALSE)/10000,".")</f>
        <v>101631230.140717</v>
      </c>
      <c r="AO94" s="27">
        <f>IF(ISNUMBER(VLOOKUP($B94,Area_GDP_80_09,Seq!J$1,FALSE)/10000),VLOOKUP($B94,Area_GDP_80_09,Seq!J$1,FALSE)/10000,".")</f>
        <v>106267862.006355</v>
      </c>
      <c r="AP94" s="27">
        <f>IF(ISNUMBER(VLOOKUP($B94,Area_GDP_80_09,Seq!K$1,FALSE)/10000),VLOOKUP($B94,Area_GDP_80_09,Seq!K$1,FALSE)/10000,".")</f>
        <v>111615236.798305</v>
      </c>
      <c r="AQ94" s="27">
        <f>IF(ISNUMBER(VLOOKUP($B94,Area_GDP_80_09,Seq!L$1,FALSE)/10000),VLOOKUP($B94,Area_GDP_80_09,Seq!L$1,FALSE)/10000,".")</f>
        <v>114161673.47556399</v>
      </c>
      <c r="AR94" s="27">
        <f>IF(ISNUMBER(VLOOKUP($B94,Area_GDP_80_09,Seq!M$1,FALSE)/10000),VLOOKUP($B94,Area_GDP_80_09,Seq!M$1,FALSE)/10000,".")</f>
        <v>115051293.690422</v>
      </c>
      <c r="AS94" s="27">
        <f>IF(ISNUMBER(VLOOKUP($B94,Area_GDP_80_09,Seq!N$1,FALSE)/10000),VLOOKUP($B94,Area_GDP_80_09,Seq!N$1,FALSE)/10000,".")</f>
        <v>113449281.283099</v>
      </c>
      <c r="AT94" s="27">
        <f>IF(ISNUMBER(VLOOKUP($B94,Area_GDP_80_09,Seq!O$1,FALSE)/10000),VLOOKUP($B94,Area_GDP_80_09,Seq!O$1,FALSE)/10000,".")</f>
        <v>113615630.20124099</v>
      </c>
      <c r="AU94" s="27">
        <f>IF(ISNUMBER(VLOOKUP($B94,Area_GDP_80_09,Seq!P$1,FALSE)/10000),VLOOKUP($B94,Area_GDP_80_09,Seq!P$1,FALSE)/10000,".")</f>
        <v>116140459.97881699</v>
      </c>
      <c r="AV94" s="27">
        <f>IF(ISNUMBER(VLOOKUP($B94,Area_GDP_80_09,Seq!Q$1,FALSE)/10000),VLOOKUP($B94,Area_GDP_80_09,Seq!Q$1,FALSE)/10000,".")</f>
        <v>121111469.208655</v>
      </c>
      <c r="AW94" s="27">
        <f>IF(ISNUMBER(VLOOKUP($B94,Area_GDP_80_09,Seq!R$1,FALSE)/10000),VLOOKUP($B94,Area_GDP_80_09,Seq!R$1,FALSE)/10000,".")</f>
        <v>124796580.42063899</v>
      </c>
      <c r="AX94" s="27">
        <f>IF(ISNUMBER(VLOOKUP($B94,Area_GDP_80_09,Seq!S$1,FALSE)/10000),VLOOKUP($B94,Area_GDP_80_09,Seq!S$1,FALSE)/10000,".")</f>
        <v>128389786.65456201</v>
      </c>
      <c r="AY94" s="27">
        <f>IF(ISNUMBER(VLOOKUP($B94,Area_GDP_80_09,Seq!T$1,FALSE)/10000),VLOOKUP($B94,Area_GDP_80_09,Seq!T$1,FALSE)/10000,".")</f>
        <v>132635860.190649</v>
      </c>
      <c r="AZ94" s="27">
        <f>IF(ISNUMBER(VLOOKUP($B94,Area_GDP_80_09,Seq!U$1,FALSE)/10000),VLOOKUP($B94,Area_GDP_80_09,Seq!U$1,FALSE)/10000,".")</f>
        <v>137418353.76002401</v>
      </c>
      <c r="BA94" s="27">
        <f>IF(ISNUMBER(VLOOKUP($B94,Area_GDP_80_09,Seq!V$1,FALSE)/10000),VLOOKUP($B94,Area_GDP_80_09,Seq!V$1,FALSE)/10000,".")</f>
        <v>142191224.08836398</v>
      </c>
      <c r="BB94" s="27">
        <f>IF(ISNUMBER(VLOOKUP($B94,Area_GDP_80_09,Seq!W$1,FALSE)/10000),VLOOKUP($B94,Area_GDP_80_09,Seq!W$1,FALSE)/10000,".")</f>
        <v>147758057.19473401</v>
      </c>
      <c r="BC94" s="27">
        <f>IF(ISNUMBER(VLOOKUP($B94,Area_GDP_80_09,Seq!X$1,FALSE)/10000),VLOOKUP($B94,Area_GDP_80_09,Seq!X$1,FALSE)/10000,".")</f>
        <v>151395612.044182</v>
      </c>
      <c r="BD94" s="27">
        <f>IF(ISNUMBER(VLOOKUP($B94,Area_GDP_80_09,Seq!Y$1,FALSE)/10000),VLOOKUP($B94,Area_GDP_80_09,Seq!Y$1,FALSE)/10000,".")</f>
        <v>154569677.71221101</v>
      </c>
      <c r="BE94" s="27">
        <f>IF(ISNUMBER(VLOOKUP($B94,Area_GDP_80_09,Seq!Z$1,FALSE)/10000),VLOOKUP($B94,Area_GDP_80_09,Seq!Z$1,FALSE)/10000,".")</f>
        <v>158925480.40550801</v>
      </c>
      <c r="BF94" s="27">
        <f>IF(ISNUMBER(VLOOKUP($B94,Area_GDP_80_09,Seq!AA$1,FALSE)/10000),VLOOKUP($B94,Area_GDP_80_09,Seq!AA$1,FALSE)/10000,".")</f>
        <v>163308337.116054</v>
      </c>
      <c r="BG94" s="27">
        <f>IF(ISNUMBER(VLOOKUP($B94,Area_GDP_80_09,Seq!AB$1,FALSE)/10000),VLOOKUP($B94,Area_GDP_80_09,Seq!AB$1,FALSE)/10000,".")</f>
        <v>166668542.89605099</v>
      </c>
      <c r="BH94" s="27">
        <f>IF(ISNUMBER(VLOOKUP($B94,Area_GDP_80_09,Seq!AC$1,FALSE)/10000),VLOOKUP($B94,Area_GDP_80_09,Seq!AC$1,FALSE)/10000,".")</f>
        <v>171398335.60296598</v>
      </c>
      <c r="BI94" s="27">
        <f>IF(ISNUMBER(VLOOKUP($B94,Area_GDP_80_09,Seq!AD$1,FALSE)/10000),VLOOKUP($B94,Area_GDP_80_09,Seq!AD$1,FALSE)/10000,".")</f>
        <v>176578650.32531399</v>
      </c>
      <c r="BJ94" s="27">
        <f>IF(ISNUMBER(VLOOKUP($B94,Area_GDP_80_09,Seq!AE$1,FALSE)/10000),VLOOKUP($B94,Area_GDP_80_09,Seq!AE$1,FALSE)/10000,".")</f>
        <v>177826630.35255</v>
      </c>
      <c r="BK94" s="27">
        <f>IF(ISNUMBER(VLOOKUP($B94,Area_GDP_80_09,Seq!AF$1,FALSE)/10000),VLOOKUP($B94,Area_GDP_80_09,Seq!AF$1,FALSE)/10000,".")</f>
        <v>168565837.19170824</v>
      </c>
      <c r="BL94" s="27"/>
      <c r="BM94" s="27"/>
      <c r="BN94" s="27">
        <f>CNPop!A$48</f>
        <v>5.0000000000000001E-3</v>
      </c>
      <c r="BO94" s="27">
        <f>CNPop!B$48</f>
        <v>6.0000000000000001E-3</v>
      </c>
      <c r="BP94" s="27">
        <f>CNPop!C$48</f>
        <v>6.0000000000000001E-3</v>
      </c>
      <c r="BQ94" s="27">
        <f>CNPop!D$48</f>
        <v>7.0000000000000001E-3</v>
      </c>
      <c r="BR94" s="27">
        <f>CNPop!E$48</f>
        <v>7.0000000000000001E-3</v>
      </c>
      <c r="BS94" s="27">
        <f>CNPop!F$48</f>
        <v>8.0000000000000002E-3</v>
      </c>
      <c r="BT94" s="27">
        <f>CNPop!G$48</f>
        <v>8.9999999999999993E-3</v>
      </c>
      <c r="BU94" s="27">
        <f>CNPop!H$48</f>
        <v>0.01</v>
      </c>
      <c r="BV94" s="27">
        <f>CNPop!I$48</f>
        <v>1.0999999999999999E-2</v>
      </c>
      <c r="BW94" s="27">
        <f>CNPop!J$48</f>
        <v>1.2E-2</v>
      </c>
      <c r="BX94" s="27">
        <f>CNPop!K$48</f>
        <v>1.4E-2</v>
      </c>
      <c r="BY94" s="27">
        <f>CNPop!L$48</f>
        <v>1.6E-2</v>
      </c>
      <c r="BZ94" s="27">
        <f>CNPop!M$48</f>
        <v>1.7000000000000001E-2</v>
      </c>
      <c r="CA94" s="27">
        <f>CNPop!N$48</f>
        <v>1.9E-2</v>
      </c>
      <c r="CB94" s="27">
        <f>CNPop!O$48</f>
        <v>2.1000000000000001E-2</v>
      </c>
      <c r="CC94" s="27">
        <f>CNPop!P$48</f>
        <v>2.3E-2</v>
      </c>
      <c r="CD94" s="27">
        <f>CNPop!Q$48</f>
        <v>2.5999999999999999E-2</v>
      </c>
      <c r="CE94" s="27">
        <f>CNPop!R$48</f>
        <v>2.8000000000000001E-2</v>
      </c>
      <c r="CF94" s="27">
        <f>CNPop!S$48</f>
        <v>0.03</v>
      </c>
      <c r="CG94" s="27">
        <f>CNPop!T$48</f>
        <v>3.3000000000000002E-2</v>
      </c>
      <c r="CH94" s="27">
        <f>CNPop!U$48</f>
        <v>3.5999999999999997E-2</v>
      </c>
      <c r="CI94" s="27">
        <f>CNPop!V$48</f>
        <v>3.9E-2</v>
      </c>
      <c r="CJ94" s="27">
        <f>CNPop!W$48</f>
        <v>4.2000000000000003E-2</v>
      </c>
      <c r="CK94" s="27">
        <f>CNPop!X$48</f>
        <v>4.4999999999999998E-2</v>
      </c>
      <c r="CL94" s="27">
        <f>CNPop!Y$48</f>
        <v>4.9000000000000002E-2</v>
      </c>
      <c r="CM94" s="27">
        <f>CNPop!Z$48</f>
        <v>5.1999999999999998E-2</v>
      </c>
      <c r="CN94" s="27">
        <f>CNPop!AA$48</f>
        <v>5.6000000000000001E-2</v>
      </c>
      <c r="CO94" s="27">
        <f>CNPop!AB$48</f>
        <v>0.06</v>
      </c>
      <c r="CP94" s="27">
        <f>CNPop!AC$48</f>
        <v>6.3E-2</v>
      </c>
      <c r="CQ94" s="27"/>
      <c r="CR94" s="27">
        <f t="shared" si="73"/>
        <v>7.4853159945589456E-2</v>
      </c>
      <c r="CS94" s="27">
        <f t="shared" si="74"/>
        <v>7.4853159945589456E-2</v>
      </c>
      <c r="CT94" s="27">
        <f t="shared" si="75"/>
        <v>7.4853159945589456E-2</v>
      </c>
      <c r="CU94" s="27">
        <f t="shared" si="76"/>
        <v>7.4853159945589456E-2</v>
      </c>
      <c r="CV94" s="27">
        <f t="shared" si="77"/>
        <v>7.4853159945589456E-2</v>
      </c>
      <c r="CW94" s="27">
        <f t="shared" si="78"/>
        <v>7.4853159945589456E-2</v>
      </c>
      <c r="CX94" s="27">
        <f t="shared" si="79"/>
        <v>7.4853159945589456E-2</v>
      </c>
      <c r="CY94" s="27">
        <f t="shared" si="80"/>
        <v>7.4853159945589456E-2</v>
      </c>
      <c r="CZ94" s="27">
        <f t="shared" si="81"/>
        <v>7.4853159945589456E-2</v>
      </c>
      <c r="DA94" s="27">
        <f t="shared" si="82"/>
        <v>7.4853159945589456E-2</v>
      </c>
      <c r="DB94" s="27">
        <f t="shared" si="83"/>
        <v>7.4853159945589456E-2</v>
      </c>
      <c r="DC94" s="27">
        <f t="shared" si="84"/>
        <v>7.4853159945589456E-2</v>
      </c>
      <c r="DD94" s="27">
        <f t="shared" si="85"/>
        <v>6.0238933546093491E-2</v>
      </c>
      <c r="DE94" s="27">
        <f t="shared" si="86"/>
        <v>6.0238933546093491E-2</v>
      </c>
      <c r="DF94" s="27">
        <f t="shared" si="87"/>
        <v>6.0238933546093491E-2</v>
      </c>
      <c r="DG94" s="27">
        <f t="shared" si="88"/>
        <v>6.0238933546093491E-2</v>
      </c>
      <c r="DH94" s="27">
        <f t="shared" si="89"/>
        <v>6.0238933546093491E-2</v>
      </c>
      <c r="DI94" s="27">
        <f t="shared" si="90"/>
        <v>6.0238933546093491E-2</v>
      </c>
      <c r="DJ94" s="27">
        <f t="shared" si="91"/>
        <v>6.0238933546093491E-2</v>
      </c>
      <c r="DK94" s="27">
        <f t="shared" si="92"/>
        <v>5.9439628866312468E-2</v>
      </c>
      <c r="DL94" s="27">
        <f t="shared" si="93"/>
        <v>5.9122047328460117E-2</v>
      </c>
      <c r="DM94" s="27">
        <f t="shared" si="94"/>
        <v>5.9310165356912768E-2</v>
      </c>
      <c r="DN94" s="27">
        <f t="shared" si="95"/>
        <v>6.0041709382831189E-2</v>
      </c>
      <c r="DO94" s="27">
        <f t="shared" si="96"/>
        <v>6.1229443425193091E-2</v>
      </c>
      <c r="DP94" s="27">
        <f t="shared" si="97"/>
        <v>6.2606420371856222E-2</v>
      </c>
      <c r="DQ94" s="27">
        <f t="shared" si="98"/>
        <v>6.3918735536779653E-2</v>
      </c>
      <c r="DR94" s="27">
        <f t="shared" si="99"/>
        <v>6.4957502364371492E-2</v>
      </c>
      <c r="DS94" s="27">
        <f t="shared" si="100"/>
        <v>6.5658185077044282E-2</v>
      </c>
      <c r="DT94" s="27">
        <f t="shared" si="101"/>
        <v>6.6064316019350741E-2</v>
      </c>
      <c r="DU94" s="27" t="e">
        <f>IF(ISNA(VLOOKUP(CONCATENATE($B94,".SP.TER.TOTL.IN"),Area_pop_80_09,Seq!B$1,FALSE)),".",VLOOKUP(CONCATENATE($B94,".SP.TER.TOTL.IN"),Area_pop_80_09,Seq!B$1,FALSE)/VLOOKUP(CONCATENATE($B94,".SP.POP.TOTL"),Area_pop_80_09,Seq!B$1,FALSE))</f>
        <v>#VALUE!</v>
      </c>
      <c r="DV94" s="27" t="e">
        <f>IF(ISNA(VLOOKUP(CONCATENATE($B94,".SP.TER.TOTL.IN"),Area_pop_80_09,Seq!C$1,FALSE)),".",VLOOKUP(CONCATENATE($B94,".SP.TER.TOTL.IN"),Area_pop_80_09,Seq!C$1,FALSE)/VLOOKUP(CONCATENATE($B94,".SP.POP.TOTL"),Area_pop_80_09,Seq!C$1,FALSE))</f>
        <v>#VALUE!</v>
      </c>
      <c r="DW94" s="27" t="e">
        <f>IF(ISNA(VLOOKUP(CONCATENATE($B94,".SP.TER.TOTL.IN"),Area_pop_80_09,Seq!D$1,FALSE)),".",VLOOKUP(CONCATENATE($B94,".SP.TER.TOTL.IN"),Area_pop_80_09,Seq!D$1,FALSE)/VLOOKUP(CONCATENATE($B94,".SP.POP.TOTL"),Area_pop_80_09,Seq!D$1,FALSE))</f>
        <v>#VALUE!</v>
      </c>
      <c r="DX94" s="27" t="e">
        <f>IF(ISNA(VLOOKUP(CONCATENATE($B94,".SP.TER.TOTL.IN"),Area_pop_80_09,Seq!E$1,FALSE)),".",VLOOKUP(CONCATENATE($B94,".SP.TER.TOTL.IN"),Area_pop_80_09,Seq!E$1,FALSE)/VLOOKUP(CONCATENATE($B94,".SP.POP.TOTL"),Area_pop_80_09,Seq!E$1,FALSE))</f>
        <v>#VALUE!</v>
      </c>
      <c r="DY94" s="27" t="e">
        <f>IF(ISNA(VLOOKUP(CONCATENATE($B94,".SP.TER.TOTL.IN"),Area_pop_80_09,Seq!F$1,FALSE)),".",VLOOKUP(CONCATENATE($B94,".SP.TER.TOTL.IN"),Area_pop_80_09,Seq!F$1,FALSE)/VLOOKUP(CONCATENATE($B94,".SP.POP.TOTL"),Area_pop_80_09,Seq!F$1,FALSE))</f>
        <v>#VALUE!</v>
      </c>
      <c r="DZ94" s="27" t="e">
        <f>IF(ISNA(VLOOKUP(CONCATENATE($B94,".SP.TER.TOTL.IN"),Area_pop_80_09,Seq!G$1,FALSE)),".",VLOOKUP(CONCATENATE($B94,".SP.TER.TOTL.IN"),Area_pop_80_09,Seq!G$1,FALSE)/VLOOKUP(CONCATENATE($B94,".SP.POP.TOTL"),Area_pop_80_09,Seq!G$1,FALSE))</f>
        <v>#VALUE!</v>
      </c>
      <c r="EA94" s="27" t="e">
        <f>IF(ISNA(VLOOKUP(CONCATENATE($B94,".SP.TER.TOTL.IN"),Area_pop_80_09,Seq!H$1,FALSE)),".",VLOOKUP(CONCATENATE($B94,".SP.TER.TOTL.IN"),Area_pop_80_09,Seq!H$1,FALSE)/VLOOKUP(CONCATENATE($B94,".SP.POP.TOTL"),Area_pop_80_09,Seq!H$1,FALSE))</f>
        <v>#VALUE!</v>
      </c>
      <c r="EB94" s="27" t="e">
        <f>IF(ISNA(VLOOKUP(CONCATENATE($B94,".SP.TER.TOTL.IN"),Area_pop_80_09,Seq!I$1,FALSE)),".",VLOOKUP(CONCATENATE($B94,".SP.TER.TOTL.IN"),Area_pop_80_09,Seq!I$1,FALSE)/VLOOKUP(CONCATENATE($B94,".SP.POP.TOTL"),Area_pop_80_09,Seq!I$1,FALSE))</f>
        <v>#VALUE!</v>
      </c>
      <c r="EC94" s="27" t="e">
        <f>IF(ISNA(VLOOKUP(CONCATENATE($B94,".SP.TER.TOTL.IN"),Area_pop_80_09,Seq!J$1,FALSE)),".",VLOOKUP(CONCATENATE($B94,".SP.TER.TOTL.IN"),Area_pop_80_09,Seq!J$1,FALSE)/VLOOKUP(CONCATENATE($B94,".SP.POP.TOTL"),Area_pop_80_09,Seq!J$1,FALSE))</f>
        <v>#VALUE!</v>
      </c>
      <c r="ED94" s="27" t="e">
        <f>IF(ISNA(VLOOKUP(CONCATENATE($B94,".SP.TER.TOTL.IN"),Area_pop_80_09,Seq!K$1,FALSE)),".",VLOOKUP(CONCATENATE($B94,".SP.TER.TOTL.IN"),Area_pop_80_09,Seq!K$1,FALSE)/VLOOKUP(CONCATENATE($B94,".SP.POP.TOTL"),Area_pop_80_09,Seq!K$1,FALSE))</f>
        <v>#VALUE!</v>
      </c>
      <c r="EE94" s="27" t="e">
        <f>IF(ISNA(VLOOKUP(CONCATENATE($B94,".SP.TER.TOTL.IN"),Area_pop_80_09,Seq!L$1,FALSE)),".",VLOOKUP(CONCATENATE($B94,".SP.TER.TOTL.IN"),Area_pop_80_09,Seq!L$1,FALSE)/VLOOKUP(CONCATENATE($B94,".SP.POP.TOTL"),Area_pop_80_09,Seq!L$1,FALSE))</f>
        <v>#VALUE!</v>
      </c>
      <c r="EF94" s="27">
        <f>IF(ISNA(VLOOKUP(CONCATENATE($B94,".SP.TER.TOTL.IN"),Area_pop_80_09,Seq!M$1,FALSE)),".",VLOOKUP(CONCATENATE($B94,".SP.TER.TOTL.IN"),Area_pop_80_09,Seq!M$1,FALSE)/VLOOKUP(CONCATENATE($B94,".SP.POP.TOTL"),Area_pop_80_09,Seq!M$1,FALSE))</f>
        <v>7.4853159945589456E-2</v>
      </c>
      <c r="EG94" s="27" t="e">
        <f>IF(ISNA(VLOOKUP(CONCATENATE($B94,".SP.TER.TOTL.IN"),Area_pop_80_09,Seq!N$1,FALSE)),".",VLOOKUP(CONCATENATE($B94,".SP.TER.TOTL.IN"),Area_pop_80_09,Seq!N$1,FALSE)/VLOOKUP(CONCATENATE($B94,".SP.POP.TOTL"),Area_pop_80_09,Seq!N$1,FALSE))</f>
        <v>#VALUE!</v>
      </c>
      <c r="EH94" s="27" t="e">
        <f>IF(ISNA(VLOOKUP(CONCATENATE($B94,".SP.TER.TOTL.IN"),Area_pop_80_09,Seq!O$1,FALSE)),".",VLOOKUP(CONCATENATE($B94,".SP.TER.TOTL.IN"),Area_pop_80_09,Seq!O$1,FALSE)/VLOOKUP(CONCATENATE($B94,".SP.POP.TOTL"),Area_pop_80_09,Seq!O$1,FALSE))</f>
        <v>#VALUE!</v>
      </c>
      <c r="EI94" s="27" t="e">
        <f>IF(ISNA(VLOOKUP(CONCATENATE($B94,".SP.TER.TOTL.IN"),Area_pop_80_09,Seq!P$1,FALSE)),".",VLOOKUP(CONCATENATE($B94,".SP.TER.TOTL.IN"),Area_pop_80_09,Seq!P$1,FALSE)/VLOOKUP(CONCATENATE($B94,".SP.POP.TOTL"),Area_pop_80_09,Seq!P$1,FALSE))</f>
        <v>#VALUE!</v>
      </c>
      <c r="EJ94" s="27" t="e">
        <f>IF(ISNA(VLOOKUP(CONCATENATE($B94,".SP.TER.TOTL.IN"),Area_pop_80_09,Seq!Q$1,FALSE)),".",VLOOKUP(CONCATENATE($B94,".SP.TER.TOTL.IN"),Area_pop_80_09,Seq!Q$1,FALSE)/VLOOKUP(CONCATENATE($B94,".SP.POP.TOTL"),Area_pop_80_09,Seq!Q$1,FALSE))</f>
        <v>#VALUE!</v>
      </c>
      <c r="EK94" s="27" t="e">
        <f>IF(ISNA(VLOOKUP(CONCATENATE($B94,".SP.TER.TOTL.IN"),Area_pop_80_09,Seq!R$1,FALSE)),".",VLOOKUP(CONCATENATE($B94,".SP.TER.TOTL.IN"),Area_pop_80_09,Seq!R$1,FALSE)/VLOOKUP(CONCATENATE($B94,".SP.POP.TOTL"),Area_pop_80_09,Seq!R$1,FALSE))</f>
        <v>#VALUE!</v>
      </c>
      <c r="EL94" s="27" t="e">
        <f>IF(ISNA(VLOOKUP(CONCATENATE($B94,".SP.TER.TOTL.IN"),Area_pop_80_09,Seq!S$1,FALSE)),".",VLOOKUP(CONCATENATE($B94,".SP.TER.TOTL.IN"),Area_pop_80_09,Seq!S$1,FALSE)/VLOOKUP(CONCATENATE($B94,".SP.POP.TOTL"),Area_pop_80_09,Seq!S$1,FALSE))</f>
        <v>#VALUE!</v>
      </c>
      <c r="EM94" s="27">
        <f>IF(ISNA(VLOOKUP(CONCATENATE($B94,".SP.TER.TOTL.IN"),Area_pop_80_09,Seq!T$1,FALSE)),".",VLOOKUP(CONCATENATE($B94,".SP.TER.TOTL.IN"),Area_pop_80_09,Seq!T$1,FALSE)/VLOOKUP(CONCATENATE($B94,".SP.POP.TOTL"),Area_pop_80_09,Seq!T$1,FALSE))</f>
        <v>6.0238933546093491E-2</v>
      </c>
      <c r="EN94" s="27">
        <f>IF(ISNA(VLOOKUP(CONCATENATE($B94,".SP.TER.TOTL.IN"),Area_pop_80_09,Seq!U$1,FALSE)),".",VLOOKUP(CONCATENATE($B94,".SP.TER.TOTL.IN"),Area_pop_80_09,Seq!U$1,FALSE)/VLOOKUP(CONCATENATE($B94,".SP.POP.TOTL"),Area_pop_80_09,Seq!U$1,FALSE))</f>
        <v>5.9439628866312468E-2</v>
      </c>
      <c r="EO94" s="27">
        <f>IF(ISNA(VLOOKUP(CONCATENATE($B94,".SP.TER.TOTL.IN"),Area_pop_80_09,Seq!V$1,FALSE)),".",VLOOKUP(CONCATENATE($B94,".SP.TER.TOTL.IN"),Area_pop_80_09,Seq!V$1,FALSE)/VLOOKUP(CONCATENATE($B94,".SP.POP.TOTL"),Area_pop_80_09,Seq!V$1,FALSE))</f>
        <v>5.9122047328460117E-2</v>
      </c>
      <c r="EP94" s="27">
        <f>IF(ISNA(VLOOKUP(CONCATENATE($B94,".SP.TER.TOTL.IN"),Area_pop_80_09,Seq!W$1,FALSE)),".",VLOOKUP(CONCATENATE($B94,".SP.TER.TOTL.IN"),Area_pop_80_09,Seq!W$1,FALSE)/VLOOKUP(CONCATENATE($B94,".SP.POP.TOTL"),Area_pop_80_09,Seq!W$1,FALSE))</f>
        <v>5.9310165356912768E-2</v>
      </c>
      <c r="EQ94" s="27">
        <f>IF(ISNA(VLOOKUP(CONCATENATE($B94,".SP.TER.TOTL.IN"),Area_pop_80_09,Seq!X$1,FALSE)),".",VLOOKUP(CONCATENATE($B94,".SP.TER.TOTL.IN"),Area_pop_80_09,Seq!X$1,FALSE)/VLOOKUP(CONCATENATE($B94,".SP.POP.TOTL"),Area_pop_80_09,Seq!X$1,FALSE))</f>
        <v>6.0041709382831189E-2</v>
      </c>
      <c r="ER94" s="27">
        <f>IF(ISNA(VLOOKUP(CONCATENATE($B94,".SP.TER.TOTL.IN"),Area_pop_80_09,Seq!Y$1,FALSE)),".",VLOOKUP(CONCATENATE($B94,".SP.TER.TOTL.IN"),Area_pop_80_09,Seq!Y$1,FALSE)/VLOOKUP(CONCATENATE($B94,".SP.POP.TOTL"),Area_pop_80_09,Seq!Y$1,FALSE))</f>
        <v>6.1229443425193091E-2</v>
      </c>
      <c r="ES94" s="27">
        <f>IF(ISNA(VLOOKUP(CONCATENATE($B94,".SP.TER.TOTL.IN"),Area_pop_80_09,Seq!Z$1,FALSE)),".",VLOOKUP(CONCATENATE($B94,".SP.TER.TOTL.IN"),Area_pop_80_09,Seq!Z$1,FALSE)/VLOOKUP(CONCATENATE($B94,".SP.POP.TOTL"),Area_pop_80_09,Seq!Z$1,FALSE))</f>
        <v>6.2606420371856222E-2</v>
      </c>
      <c r="ET94" s="27">
        <f>IF(ISNA(VLOOKUP(CONCATENATE($B94,".SP.TER.TOTL.IN"),Area_pop_80_09,Seq!AA$1,FALSE)),".",VLOOKUP(CONCATENATE($B94,".SP.TER.TOTL.IN"),Area_pop_80_09,Seq!AA$1,FALSE)/VLOOKUP(CONCATENATE($B94,".SP.POP.TOTL"),Area_pop_80_09,Seq!AA$1,FALSE))</f>
        <v>6.3918735536779653E-2</v>
      </c>
      <c r="EU94" s="27">
        <f>IF(ISNA(VLOOKUP(CONCATENATE($B94,".SP.TER.TOTL.IN"),Area_pop_80_09,Seq!AB$1,FALSE)),".",VLOOKUP(CONCATENATE($B94,".SP.TER.TOTL.IN"),Area_pop_80_09,Seq!AB$1,FALSE)/VLOOKUP(CONCATENATE($B94,".SP.POP.TOTL"),Area_pop_80_09,Seq!AB$1,FALSE))</f>
        <v>6.4957502364371492E-2</v>
      </c>
      <c r="EV94" s="27">
        <f>IF(ISNA(VLOOKUP(CONCATENATE($B94,".SP.TER.TOTL.IN"),Area_pop_80_09,Seq!AC$1,FALSE)),".",VLOOKUP(CONCATENATE($B94,".SP.TER.TOTL.IN"),Area_pop_80_09,Seq!AC$1,FALSE)/VLOOKUP(CONCATENATE($B94,".SP.POP.TOTL"),Area_pop_80_09,Seq!AC$1,FALSE))</f>
        <v>6.5658185077044282E-2</v>
      </c>
      <c r="EW94" s="27">
        <f>IF(ISNA(VLOOKUP(CONCATENATE($B94,".SP.TER.TOTL.IN"),Area_pop_80_09,Seq!AD$1,FALSE)),".",VLOOKUP(CONCATENATE($B94,".SP.TER.TOTL.IN"),Area_pop_80_09,Seq!AD$1,FALSE)/VLOOKUP(CONCATENATE($B94,".SP.POP.TOTL"),Area_pop_80_09,Seq!AD$1,FALSE))</f>
        <v>6.6064316019350741E-2</v>
      </c>
      <c r="EX94" s="27"/>
      <c r="EY94" s="27"/>
      <c r="EZ94" s="27">
        <f t="shared" si="102"/>
        <v>4.084226191052252E-3</v>
      </c>
      <c r="FA94" s="27">
        <f t="shared" si="103"/>
        <v>4.0176366563299277E-3</v>
      </c>
      <c r="FB94" s="27">
        <f t="shared" si="109"/>
        <v>5.0366842889403565E-3</v>
      </c>
      <c r="FC94" s="9">
        <f>IF(VLOOKUP($B94,EM_80!$B$1:$C$201,2,FALSE)&gt;0,VLOOKUP($B94,EM_80!$B$1:$C$201,2,FALSE),".")</f>
        <v>230000</v>
      </c>
      <c r="FD94" s="9">
        <f t="shared" si="104"/>
        <v>230000</v>
      </c>
      <c r="FE94" s="9">
        <f t="shared" si="105"/>
        <v>296623</v>
      </c>
      <c r="FF94">
        <f t="shared" si="106"/>
        <v>56314217</v>
      </c>
      <c r="FG94">
        <f t="shared" si="107"/>
        <v>57247586</v>
      </c>
      <c r="FH94">
        <f t="shared" si="108"/>
        <v>58892514</v>
      </c>
      <c r="FJ94" s="9">
        <f>IF(ISNA(VLOOKUP($B94,Area_EM_90,Seq!C$1,FALSE)),".",VLOOKUP($B94,Area_EM_90,Seq!C$1,FALSE))</f>
        <v>20330</v>
      </c>
      <c r="FK94" s="9">
        <f>IF(ISNA(VLOOKUP($B94,Area_EM_90,Seq!D$1,FALSE)),".",VLOOKUP($B94,Area_EM_90,Seq!D$1,FALSE))</f>
        <v>12077</v>
      </c>
      <c r="FL94" s="9">
        <f>IF(ISNA(VLOOKUP($B94,Area_EM_90,Seq!E$1,FALSE)),".",VLOOKUP($B94,Area_EM_90,Seq!E$1,FALSE))</f>
        <v>2013</v>
      </c>
      <c r="FM94" s="9">
        <f>IF(ISNA(VLOOKUP($B94,Area_EM_90,Seq!F$1,FALSE)),".",VLOOKUP($B94,Area_EM_90,Seq!F$1,FALSE))</f>
        <v>6240</v>
      </c>
      <c r="FN94" s="9">
        <f>IF(ISNA(VLOOKUP($B94,Area_EM_90,Seq!G$1,FALSE)),".",VLOOKUP($B94,Area_EM_90,Seq!G$1,FALSE))</f>
        <v>37978000</v>
      </c>
      <c r="FO94" s="9">
        <f>IF(ISNA(VLOOKUP($B94,Area_EM_90,Seq!H$1,FALSE)),".",VLOOKUP($B94,Area_EM_90,Seq!H$1,FALSE))</f>
        <v>16190021</v>
      </c>
      <c r="FP94" s="9">
        <f>IF(ISNA(VLOOKUP($B94,Area_EM_90,Seq!I$1,FALSE)),".",VLOOKUP($B94,Area_EM_90,Seq!I$1,FALSE))</f>
        <v>16500000</v>
      </c>
      <c r="FQ94" s="9">
        <f>IF(ISNA(VLOOKUP($B94,Area_EM_90,Seq!J$1,FALSE)),".",VLOOKUP($B94,Area_EM_90,Seq!J$1,FALSE))</f>
        <v>5290335</v>
      </c>
      <c r="FR94" s="9">
        <f>IF(ISNA(VLOOKUP($B94,Area_EM_00,Seq!C$1,FALSE)),".",VLOOKUP($B94,Area_EM_00,Seq!C$1,FALSE))</f>
        <v>33380</v>
      </c>
      <c r="FS94" s="9">
        <f>IF(ISNA(VLOOKUP($B94,Area_EM_00,Seq!D$1,FALSE)),".",VLOOKUP($B94,Area_EM_00,Seq!D$1,FALSE))</f>
        <v>12836</v>
      </c>
      <c r="FT94" s="9">
        <f>IF(ISNA(VLOOKUP($B94,Area_EM_00,Seq!E$1,FALSE)),".",VLOOKUP($B94,Area_EM_00,Seq!E$1,FALSE))</f>
        <v>4337</v>
      </c>
      <c r="FU94" s="9">
        <f>IF(ISNA(VLOOKUP($B94,Area_EM_00,Seq!F$1,FALSE)),".",VLOOKUP($B94,Area_EM_00,Seq!F$1,FALSE))</f>
        <v>16207</v>
      </c>
      <c r="FV94" s="9">
        <f>IF(ISNA(VLOOKUP($B94,Area_EM_00,Seq!G$1,FALSE)),".",VLOOKUP($B94,Area_EM_00,Seq!G$1,FALSE))</f>
        <v>40353000</v>
      </c>
      <c r="FW94" s="9">
        <f>IF(ISNA(VLOOKUP($B94,Area_EM_00,Seq!H$1,FALSE)),".",VLOOKUP($B94,Area_EM_00,Seq!H$1,FALSE))</f>
        <v>12699089</v>
      </c>
      <c r="FX94" s="9">
        <f>IF(ISNA(VLOOKUP($B94,Area_EM_00,Seq!I$1,FALSE)),".",VLOOKUP($B94,Area_EM_00,Seq!I$1,FALSE))</f>
        <v>20500000</v>
      </c>
      <c r="FY94" s="9">
        <f>IF(ISNA(VLOOKUP($B94,Area_EM_00,Seq!J$1,FALSE)),".",VLOOKUP($B94,Area_EM_00,Seq!J$1,FALSE))</f>
        <v>7190905</v>
      </c>
      <c r="GA94" s="27"/>
    </row>
    <row r="95" spans="1:183">
      <c r="A95" s="25" t="s">
        <v>3082</v>
      </c>
      <c r="B95" s="26" t="str">
        <f t="shared" si="72"/>
        <v>Germany</v>
      </c>
      <c r="C95" s="27">
        <f>GDP!C$42/10000</f>
        <v>18294194.281532999</v>
      </c>
      <c r="D95" s="27">
        <f>GDP!D$42/10000</f>
        <v>19245492.3841727</v>
      </c>
      <c r="E95" s="27">
        <f>GDP!E$42/10000</f>
        <v>20996832.1911324</v>
      </c>
      <c r="F95" s="27">
        <f>GDP!F$42/10000</f>
        <v>23285486.8999658</v>
      </c>
      <c r="G95" s="27">
        <f>GDP!G$42/10000</f>
        <v>26824880.9087606</v>
      </c>
      <c r="H95" s="27">
        <f>GDP!H$42/10000</f>
        <v>30446239.831443299</v>
      </c>
      <c r="I95" s="27">
        <f>GDP!I$42/10000</f>
        <v>33125508.936610304</v>
      </c>
      <c r="J95" s="27">
        <f>GDP!J$42/10000</f>
        <v>36968067.973257102</v>
      </c>
      <c r="K95" s="27">
        <f>GDP!K$42/10000</f>
        <v>41145459.654235199</v>
      </c>
      <c r="L95" s="27">
        <f>GDP!L$42/10000</f>
        <v>42832423.5000588</v>
      </c>
      <c r="M95" s="27">
        <f>GDP!M$42/10000</f>
        <v>44460055.593061104</v>
      </c>
      <c r="N95" s="27">
        <f>GDP!N$42/10000</f>
        <v>48550380.707622699</v>
      </c>
      <c r="O95" s="27">
        <f>GDP!O$42/10000</f>
        <v>55444534.768105105</v>
      </c>
      <c r="P95" s="27">
        <f>GDP!P$42/10000</f>
        <v>63206769.635639794</v>
      </c>
      <c r="Q95" s="27">
        <f>GDP!Q$42/10000</f>
        <v>71486856.457908601</v>
      </c>
      <c r="R95" s="27">
        <f>GDP!R$42/10000</f>
        <v>79278923.811820701</v>
      </c>
      <c r="S95" s="27">
        <f>GDP!S$42/10000</f>
        <v>87206816.193002701</v>
      </c>
      <c r="T95" s="27">
        <f>GDP!T$42/10000</f>
        <v>95317050.098951995</v>
      </c>
      <c r="U95" s="27">
        <f>GDP!U$42/10000</f>
        <v>102751780.00667</v>
      </c>
      <c r="V95" s="27">
        <f>GDP!V$42/10000</f>
        <v>110560915.287177</v>
      </c>
      <c r="W95" s="27">
        <f>GDP!W$42/10000</f>
        <v>119848032.17129999</v>
      </c>
      <c r="X95" s="27">
        <f>GDP!X$42/10000</f>
        <v>129795418.841518</v>
      </c>
      <c r="Y95" s="27">
        <f>GDP!Y$42/10000</f>
        <v>141606801.95609599</v>
      </c>
      <c r="Z95" s="27">
        <f>GDP!Z$42/10000</f>
        <v>155767482.15170601</v>
      </c>
      <c r="AA95" s="27">
        <f>GDP!AA$42/10000</f>
        <v>171499997.84902799</v>
      </c>
      <c r="AB95" s="27">
        <f>GDP!AB$42/10000</f>
        <v>189335997.62532699</v>
      </c>
      <c r="AC95" s="27">
        <f>GDP!AC$42/10000</f>
        <v>211298973.34986499</v>
      </c>
      <c r="AD95" s="27">
        <f>GDP!AD$42/10000</f>
        <v>238767839.88534701</v>
      </c>
      <c r="AE95" s="27">
        <f>GDP!AE$42/10000</f>
        <v>260256945.47502899</v>
      </c>
      <c r="AF95" s="27">
        <f>GDP!AF$42/10000</f>
        <v>293754553.91439533</v>
      </c>
      <c r="AG95" s="27"/>
      <c r="AH95" s="27">
        <f>IF(ISNUMBER(VLOOKUP($B95,Area_GDP_80_09,Seq!C$1,FALSE)/10000),VLOOKUP($B95,Area_GDP_80_09,Seq!C$1,FALSE)/10000,".")</f>
        <v>122592933.48074399</v>
      </c>
      <c r="AI95" s="27">
        <f>IF(ISNUMBER(VLOOKUP($B95,Area_GDP_80_09,Seq!D$1,FALSE)/10000),VLOOKUP($B95,Area_GDP_80_09,Seq!D$1,FALSE)/10000,".")</f>
        <v>123241744.97881001</v>
      </c>
      <c r="AJ95" s="27">
        <f>IF(ISNUMBER(VLOOKUP($B95,Area_GDP_80_09,Seq!E$1,FALSE)/10000),VLOOKUP($B95,Area_GDP_80_09,Seq!E$1,FALSE)/10000,".")</f>
        <v>122755131.74866399</v>
      </c>
      <c r="AK95" s="27">
        <f>IF(ISNUMBER(VLOOKUP($B95,Area_GDP_80_09,Seq!F$1,FALSE)/10000),VLOOKUP($B95,Area_GDP_80_09,Seq!F$1,FALSE)/10000,".")</f>
        <v>124685351.022664</v>
      </c>
      <c r="AL95" s="27">
        <f>IF(ISNUMBER(VLOOKUP($B95,Area_GDP_80_09,Seq!G$1,FALSE)/10000),VLOOKUP($B95,Area_GDP_80_09,Seq!G$1,FALSE)/10000,".")</f>
        <v>128205150.175051</v>
      </c>
      <c r="AM95" s="27">
        <f>IF(ISNUMBER(VLOOKUP($B95,Area_GDP_80_09,Seq!H$1,FALSE)/10000),VLOOKUP($B95,Area_GDP_80_09,Seq!H$1,FALSE)/10000,".")</f>
        <v>131189681.22351201</v>
      </c>
      <c r="AN95" s="27">
        <f>IF(ISNUMBER(VLOOKUP($B95,Area_GDP_80_09,Seq!I$1,FALSE)/10000),VLOOKUP($B95,Area_GDP_80_09,Seq!I$1,FALSE)/10000,".")</f>
        <v>134190436.70536201</v>
      </c>
      <c r="AO95" s="27">
        <f>IF(ISNUMBER(VLOOKUP($B95,Area_GDP_80_09,Seq!J$1,FALSE)/10000),VLOOKUP($B95,Area_GDP_80_09,Seq!J$1,FALSE)/10000,".")</f>
        <v>136071991.89238998</v>
      </c>
      <c r="AP95" s="27">
        <f>IF(ISNUMBER(VLOOKUP($B95,Area_GDP_80_09,Seq!K$1,FALSE)/10000),VLOOKUP($B95,Area_GDP_80_09,Seq!K$1,FALSE)/10000,".")</f>
        <v>141116500.82918701</v>
      </c>
      <c r="AQ95" s="27">
        <f>IF(ISNUMBER(VLOOKUP($B95,Area_GDP_80_09,Seq!L$1,FALSE)/10000),VLOOKUP($B95,Area_GDP_80_09,Seq!L$1,FALSE)/10000,".")</f>
        <v>146615174.12935302</v>
      </c>
      <c r="AR95" s="27">
        <f>IF(ISNUMBER(VLOOKUP($B95,Area_GDP_80_09,Seq!M$1,FALSE)/10000),VLOOKUP($B95,Area_GDP_80_09,Seq!M$1,FALSE)/10000,".")</f>
        <v>154319817.57877299</v>
      </c>
      <c r="AS95" s="27">
        <f>IF(ISNUMBER(VLOOKUP($B95,Area_GDP_80_09,Seq!N$1,FALSE)/10000),VLOOKUP($B95,Area_GDP_80_09,Seq!N$1,FALSE)/10000,".")</f>
        <v>162202874.516307</v>
      </c>
      <c r="AT95" s="27">
        <f>IF(ISNUMBER(VLOOKUP($B95,Area_GDP_80_09,Seq!O$1,FALSE)/10000),VLOOKUP($B95,Area_GDP_80_09,Seq!O$1,FALSE)/10000,".")</f>
        <v>165813294.63792199</v>
      </c>
      <c r="AU95" s="27">
        <f>IF(ISNUMBER(VLOOKUP($B95,Area_GDP_80_09,Seq!P$1,FALSE)/10000),VLOOKUP($B95,Area_GDP_80_09,Seq!P$1,FALSE)/10000,".")</f>
        <v>164483139.85627401</v>
      </c>
      <c r="AV95" s="27">
        <f>IF(ISNUMBER(VLOOKUP($B95,Area_GDP_80_09,Seq!Q$1,FALSE)/10000),VLOOKUP($B95,Area_GDP_80_09,Seq!Q$1,FALSE)/10000,".")</f>
        <v>168853648.42454401</v>
      </c>
      <c r="AW95" s="27">
        <f>IF(ISNUMBER(VLOOKUP($B95,Area_GDP_80_09,Seq!R$1,FALSE)/10000),VLOOKUP($B95,Area_GDP_80_09,Seq!R$1,FALSE)/10000,".")</f>
        <v>172046019.900498</v>
      </c>
      <c r="AX95" s="27">
        <f>IF(ISNUMBER(VLOOKUP($B95,Area_GDP_80_09,Seq!S$1,FALSE)/10000),VLOOKUP($B95,Area_GDP_80_09,Seq!S$1,FALSE)/10000,".")</f>
        <v>173756218.90547299</v>
      </c>
      <c r="AY95" s="27">
        <f>IF(ISNUMBER(VLOOKUP($B95,Area_GDP_80_09,Seq!T$1,FALSE)/10000),VLOOKUP($B95,Area_GDP_80_09,Seq!T$1,FALSE)/10000,".")</f>
        <v>176891588.35452399</v>
      </c>
      <c r="AZ95" s="27">
        <f>IF(ISNUMBER(VLOOKUP($B95,Area_GDP_80_09,Seq!U$1,FALSE)/10000),VLOOKUP($B95,Area_GDP_80_09,Seq!U$1,FALSE)/10000,".")</f>
        <v>180483001.65837499</v>
      </c>
      <c r="BA95" s="27">
        <f>IF(ISNUMBER(VLOOKUP($B95,Area_GDP_80_09,Seq!V$1,FALSE)/10000),VLOOKUP($B95,Area_GDP_80_09,Seq!V$1,FALSE)/10000,".")</f>
        <v>184112428.597752</v>
      </c>
      <c r="BB95" s="27">
        <f>IF(ISNUMBER(VLOOKUP($B95,Area_GDP_80_09,Seq!W$1,FALSE)/10000),VLOOKUP($B95,Area_GDP_80_09,Seq!W$1,FALSE)/10000,".")</f>
        <v>190022111.663903</v>
      </c>
      <c r="BC95" s="27">
        <f>IF(ISNUMBER(VLOOKUP($B95,Area_GDP_80_09,Seq!X$1,FALSE)/10000),VLOOKUP($B95,Area_GDP_80_09,Seq!X$1,FALSE)/10000,".")</f>
        <v>192378385.848535</v>
      </c>
      <c r="BD95" s="27">
        <f>IF(ISNUMBER(VLOOKUP($B95,Area_GDP_80_09,Seq!Y$1,FALSE)/10000),VLOOKUP($B95,Area_GDP_80_09,Seq!Y$1,FALSE)/10000,".")</f>
        <v>192378385.848535</v>
      </c>
      <c r="BE95" s="27">
        <f>IF(ISNUMBER(VLOOKUP($B95,Area_GDP_80_09,Seq!Z$1,FALSE)/10000),VLOOKUP($B95,Area_GDP_80_09,Seq!Z$1,FALSE)/10000,".")</f>
        <v>191960337.20287499</v>
      </c>
      <c r="BF95" s="27">
        <f>IF(ISNUMBER(VLOOKUP($B95,Area_GDP_80_09,Seq!AA$1,FALSE)/10000),VLOOKUP($B95,Area_GDP_80_09,Seq!AA$1,FALSE)/10000,".")</f>
        <v>194278606.96517399</v>
      </c>
      <c r="BG95" s="27">
        <f>IF(ISNUMBER(VLOOKUP($B95,Area_GDP_80_09,Seq!AB$1,FALSE)/10000),VLOOKUP($B95,Area_GDP_80_09,Seq!AB$1,FALSE)/10000,".")</f>
        <v>195779786.253916</v>
      </c>
      <c r="BH95" s="27">
        <f>IF(ISNUMBER(VLOOKUP($B95,Area_GDP_80_09,Seq!AC$1,FALSE)/10000),VLOOKUP($B95,Area_GDP_80_09,Seq!AC$1,FALSE)/10000,".")</f>
        <v>201575456.05306798</v>
      </c>
      <c r="BI95" s="27">
        <f>IF(ISNUMBER(VLOOKUP($B95,Area_GDP_80_09,Seq!AD$1,FALSE)/10000),VLOOKUP($B95,Area_GDP_80_09,Seq!AD$1,FALSE)/10000,".")</f>
        <v>206535037.774093</v>
      </c>
      <c r="BJ95" s="27">
        <f>IF(ISNUMBER(VLOOKUP($B95,Area_GDP_80_09,Seq!AE$1,FALSE)/10000),VLOOKUP($B95,Area_GDP_80_09,Seq!AE$1,FALSE)/10000,".")</f>
        <v>209157342.91505399</v>
      </c>
      <c r="BK95" s="27">
        <f>IF(ISNUMBER(VLOOKUP($B95,Area_GDP_80_09,Seq!AF$1,FALSE)/10000),VLOOKUP($B95,Area_GDP_80_09,Seq!AF$1,FALSE)/10000,".")</f>
        <v>199865257.04809293</v>
      </c>
      <c r="BL95" s="27"/>
      <c r="BM95" s="27"/>
      <c r="BN95" s="27">
        <f>CNPop!A$48</f>
        <v>5.0000000000000001E-3</v>
      </c>
      <c r="BO95" s="27">
        <f>CNPop!B$48</f>
        <v>6.0000000000000001E-3</v>
      </c>
      <c r="BP95" s="27">
        <f>CNPop!C$48</f>
        <v>6.0000000000000001E-3</v>
      </c>
      <c r="BQ95" s="27">
        <f>CNPop!D$48</f>
        <v>7.0000000000000001E-3</v>
      </c>
      <c r="BR95" s="27">
        <f>CNPop!E$48</f>
        <v>7.0000000000000001E-3</v>
      </c>
      <c r="BS95" s="27">
        <f>CNPop!F$48</f>
        <v>8.0000000000000002E-3</v>
      </c>
      <c r="BT95" s="27">
        <f>CNPop!G$48</f>
        <v>8.9999999999999993E-3</v>
      </c>
      <c r="BU95" s="27">
        <f>CNPop!H$48</f>
        <v>0.01</v>
      </c>
      <c r="BV95" s="27">
        <f>CNPop!I$48</f>
        <v>1.0999999999999999E-2</v>
      </c>
      <c r="BW95" s="27">
        <f>CNPop!J$48</f>
        <v>1.2E-2</v>
      </c>
      <c r="BX95" s="27">
        <f>CNPop!K$48</f>
        <v>1.4E-2</v>
      </c>
      <c r="BY95" s="27">
        <f>CNPop!L$48</f>
        <v>1.6E-2</v>
      </c>
      <c r="BZ95" s="27">
        <f>CNPop!M$48</f>
        <v>1.7000000000000001E-2</v>
      </c>
      <c r="CA95" s="27">
        <f>CNPop!N$48</f>
        <v>1.9E-2</v>
      </c>
      <c r="CB95" s="27">
        <f>CNPop!O$48</f>
        <v>2.1000000000000001E-2</v>
      </c>
      <c r="CC95" s="27">
        <f>CNPop!P$48</f>
        <v>2.3E-2</v>
      </c>
      <c r="CD95" s="27">
        <f>CNPop!Q$48</f>
        <v>2.5999999999999999E-2</v>
      </c>
      <c r="CE95" s="27">
        <f>CNPop!R$48</f>
        <v>2.8000000000000001E-2</v>
      </c>
      <c r="CF95" s="27">
        <f>CNPop!S$48</f>
        <v>0.03</v>
      </c>
      <c r="CG95" s="27">
        <f>CNPop!T$48</f>
        <v>3.3000000000000002E-2</v>
      </c>
      <c r="CH95" s="27">
        <f>CNPop!U$48</f>
        <v>3.5999999999999997E-2</v>
      </c>
      <c r="CI95" s="27">
        <f>CNPop!V$48</f>
        <v>3.9E-2</v>
      </c>
      <c r="CJ95" s="27">
        <f>CNPop!W$48</f>
        <v>4.2000000000000003E-2</v>
      </c>
      <c r="CK95" s="27">
        <f>CNPop!X$48</f>
        <v>4.4999999999999998E-2</v>
      </c>
      <c r="CL95" s="27">
        <f>CNPop!Y$48</f>
        <v>4.9000000000000002E-2</v>
      </c>
      <c r="CM95" s="27">
        <f>CNPop!Z$48</f>
        <v>5.1999999999999998E-2</v>
      </c>
      <c r="CN95" s="27">
        <f>CNPop!AA$48</f>
        <v>5.6000000000000001E-2</v>
      </c>
      <c r="CO95" s="27">
        <f>CNPop!AB$48</f>
        <v>0.06</v>
      </c>
      <c r="CP95" s="27">
        <f>CNPop!AC$48</f>
        <v>6.3E-2</v>
      </c>
      <c r="CQ95" s="27"/>
      <c r="CR95" s="27">
        <f t="shared" si="73"/>
        <v>7.5694503461894172E-2</v>
      </c>
      <c r="CS95" s="27">
        <f t="shared" si="74"/>
        <v>7.5694503461894172E-2</v>
      </c>
      <c r="CT95" s="27">
        <f t="shared" si="75"/>
        <v>7.5694503461894172E-2</v>
      </c>
      <c r="CU95" s="27">
        <f t="shared" si="76"/>
        <v>7.5694503461894172E-2</v>
      </c>
      <c r="CV95" s="27">
        <f t="shared" si="77"/>
        <v>7.5694503461894172E-2</v>
      </c>
      <c r="CW95" s="27">
        <f t="shared" si="78"/>
        <v>7.5694503461894172E-2</v>
      </c>
      <c r="CX95" s="27">
        <f t="shared" si="79"/>
        <v>7.5694503461894172E-2</v>
      </c>
      <c r="CY95" s="27">
        <f t="shared" si="80"/>
        <v>7.5694503461894172E-2</v>
      </c>
      <c r="CZ95" s="27">
        <f t="shared" si="81"/>
        <v>7.5694503461894172E-2</v>
      </c>
      <c r="DA95" s="27">
        <f t="shared" si="82"/>
        <v>7.5694503461894172E-2</v>
      </c>
      <c r="DB95" s="27">
        <f t="shared" si="83"/>
        <v>7.5694503461894172E-2</v>
      </c>
      <c r="DC95" s="27">
        <f t="shared" si="84"/>
        <v>7.5694503461894172E-2</v>
      </c>
      <c r="DD95" s="27">
        <f t="shared" si="85"/>
        <v>5.4292320255463329E-2</v>
      </c>
      <c r="DE95" s="27">
        <f t="shared" si="86"/>
        <v>5.4292320255463329E-2</v>
      </c>
      <c r="DF95" s="27">
        <f t="shared" si="87"/>
        <v>5.4292320255463329E-2</v>
      </c>
      <c r="DG95" s="27">
        <f t="shared" si="88"/>
        <v>5.4292320255463329E-2</v>
      </c>
      <c r="DH95" s="27">
        <f t="shared" si="89"/>
        <v>5.4292320255463329E-2</v>
      </c>
      <c r="DI95" s="27">
        <f t="shared" si="90"/>
        <v>5.4292320255463329E-2</v>
      </c>
      <c r="DJ95" s="27">
        <f t="shared" si="91"/>
        <v>5.4292320255463329E-2</v>
      </c>
      <c r="DK95" s="27">
        <f t="shared" si="92"/>
        <v>5.417336484461608E-2</v>
      </c>
      <c r="DL95" s="27">
        <f t="shared" si="93"/>
        <v>5.443166281474273E-2</v>
      </c>
      <c r="DM95" s="27">
        <f t="shared" si="94"/>
        <v>5.4903270863444792E-2</v>
      </c>
      <c r="DN95" s="27">
        <f t="shared" si="95"/>
        <v>5.5520543462452124E-2</v>
      </c>
      <c r="DO95" s="27">
        <f t="shared" si="96"/>
        <v>5.642523109727287E-2</v>
      </c>
      <c r="DP95" s="27">
        <f t="shared" si="97"/>
        <v>5.7432699619771863E-2</v>
      </c>
      <c r="DQ95" s="27">
        <f t="shared" si="98"/>
        <v>5.8369431570982691E-2</v>
      </c>
      <c r="DR95" s="27">
        <f t="shared" si="99"/>
        <v>5.913562602982253E-2</v>
      </c>
      <c r="DS95" s="27">
        <f t="shared" si="100"/>
        <v>5.9668195894186267E-2</v>
      </c>
      <c r="DT95" s="27">
        <f t="shared" si="101"/>
        <v>5.9976338841738308E-2</v>
      </c>
      <c r="DU95" s="27" t="e">
        <f>IF(ISNA(VLOOKUP(CONCATENATE($B95,".SP.TER.TOTL.IN"),Area_pop_80_09,Seq!B$1,FALSE)),".",VLOOKUP(CONCATENATE($B95,".SP.TER.TOTL.IN"),Area_pop_80_09,Seq!B$1,FALSE)/VLOOKUP(CONCATENATE($B95,".SP.POP.TOTL"),Area_pop_80_09,Seq!B$1,FALSE))</f>
        <v>#VALUE!</v>
      </c>
      <c r="DV95" s="27" t="e">
        <f>IF(ISNA(VLOOKUP(CONCATENATE($B95,".SP.TER.TOTL.IN"),Area_pop_80_09,Seq!C$1,FALSE)),".",VLOOKUP(CONCATENATE($B95,".SP.TER.TOTL.IN"),Area_pop_80_09,Seq!C$1,FALSE)/VLOOKUP(CONCATENATE($B95,".SP.POP.TOTL"),Area_pop_80_09,Seq!C$1,FALSE))</f>
        <v>#VALUE!</v>
      </c>
      <c r="DW95" s="27" t="e">
        <f>IF(ISNA(VLOOKUP(CONCATENATE($B95,".SP.TER.TOTL.IN"),Area_pop_80_09,Seq!D$1,FALSE)),".",VLOOKUP(CONCATENATE($B95,".SP.TER.TOTL.IN"),Area_pop_80_09,Seq!D$1,FALSE)/VLOOKUP(CONCATENATE($B95,".SP.POP.TOTL"),Area_pop_80_09,Seq!D$1,FALSE))</f>
        <v>#VALUE!</v>
      </c>
      <c r="DX95" s="27" t="e">
        <f>IF(ISNA(VLOOKUP(CONCATENATE($B95,".SP.TER.TOTL.IN"),Area_pop_80_09,Seq!E$1,FALSE)),".",VLOOKUP(CONCATENATE($B95,".SP.TER.TOTL.IN"),Area_pop_80_09,Seq!E$1,FALSE)/VLOOKUP(CONCATENATE($B95,".SP.POP.TOTL"),Area_pop_80_09,Seq!E$1,FALSE))</f>
        <v>#VALUE!</v>
      </c>
      <c r="DY95" s="27" t="e">
        <f>IF(ISNA(VLOOKUP(CONCATENATE($B95,".SP.TER.TOTL.IN"),Area_pop_80_09,Seq!F$1,FALSE)),".",VLOOKUP(CONCATENATE($B95,".SP.TER.TOTL.IN"),Area_pop_80_09,Seq!F$1,FALSE)/VLOOKUP(CONCATENATE($B95,".SP.POP.TOTL"),Area_pop_80_09,Seq!F$1,FALSE))</f>
        <v>#VALUE!</v>
      </c>
      <c r="DZ95" s="27" t="e">
        <f>IF(ISNA(VLOOKUP(CONCATENATE($B95,".SP.TER.TOTL.IN"),Area_pop_80_09,Seq!G$1,FALSE)),".",VLOOKUP(CONCATENATE($B95,".SP.TER.TOTL.IN"),Area_pop_80_09,Seq!G$1,FALSE)/VLOOKUP(CONCATENATE($B95,".SP.POP.TOTL"),Area_pop_80_09,Seq!G$1,FALSE))</f>
        <v>#VALUE!</v>
      </c>
      <c r="EA95" s="27" t="e">
        <f>IF(ISNA(VLOOKUP(CONCATENATE($B95,".SP.TER.TOTL.IN"),Area_pop_80_09,Seq!H$1,FALSE)),".",VLOOKUP(CONCATENATE($B95,".SP.TER.TOTL.IN"),Area_pop_80_09,Seq!H$1,FALSE)/VLOOKUP(CONCATENATE($B95,".SP.POP.TOTL"),Area_pop_80_09,Seq!H$1,FALSE))</f>
        <v>#VALUE!</v>
      </c>
      <c r="EB95" s="27" t="e">
        <f>IF(ISNA(VLOOKUP(CONCATENATE($B95,".SP.TER.TOTL.IN"),Area_pop_80_09,Seq!I$1,FALSE)),".",VLOOKUP(CONCATENATE($B95,".SP.TER.TOTL.IN"),Area_pop_80_09,Seq!I$1,FALSE)/VLOOKUP(CONCATENATE($B95,".SP.POP.TOTL"),Area_pop_80_09,Seq!I$1,FALSE))</f>
        <v>#VALUE!</v>
      </c>
      <c r="EC95" s="27" t="e">
        <f>IF(ISNA(VLOOKUP(CONCATENATE($B95,".SP.TER.TOTL.IN"),Area_pop_80_09,Seq!J$1,FALSE)),".",VLOOKUP(CONCATENATE($B95,".SP.TER.TOTL.IN"),Area_pop_80_09,Seq!J$1,FALSE)/VLOOKUP(CONCATENATE($B95,".SP.POP.TOTL"),Area_pop_80_09,Seq!J$1,FALSE))</f>
        <v>#VALUE!</v>
      </c>
      <c r="ED95" s="27" t="e">
        <f>IF(ISNA(VLOOKUP(CONCATENATE($B95,".SP.TER.TOTL.IN"),Area_pop_80_09,Seq!K$1,FALSE)),".",VLOOKUP(CONCATENATE($B95,".SP.TER.TOTL.IN"),Area_pop_80_09,Seq!K$1,FALSE)/VLOOKUP(CONCATENATE($B95,".SP.POP.TOTL"),Area_pop_80_09,Seq!K$1,FALSE))</f>
        <v>#VALUE!</v>
      </c>
      <c r="EE95" s="27" t="e">
        <f>IF(ISNA(VLOOKUP(CONCATENATE($B95,".SP.TER.TOTL.IN"),Area_pop_80_09,Seq!L$1,FALSE)),".",VLOOKUP(CONCATENATE($B95,".SP.TER.TOTL.IN"),Area_pop_80_09,Seq!L$1,FALSE)/VLOOKUP(CONCATENATE($B95,".SP.POP.TOTL"),Area_pop_80_09,Seq!L$1,FALSE))</f>
        <v>#VALUE!</v>
      </c>
      <c r="EF95" s="27">
        <f>IF(ISNA(VLOOKUP(CONCATENATE($B95,".SP.TER.TOTL.IN"),Area_pop_80_09,Seq!M$1,FALSE)),".",VLOOKUP(CONCATENATE($B95,".SP.TER.TOTL.IN"),Area_pop_80_09,Seq!M$1,FALSE)/VLOOKUP(CONCATENATE($B95,".SP.POP.TOTL"),Area_pop_80_09,Seq!M$1,FALSE))</f>
        <v>7.5694503461894172E-2</v>
      </c>
      <c r="EG95" s="27" t="e">
        <f>IF(ISNA(VLOOKUP(CONCATENATE($B95,".SP.TER.TOTL.IN"),Area_pop_80_09,Seq!N$1,FALSE)),".",VLOOKUP(CONCATENATE($B95,".SP.TER.TOTL.IN"),Area_pop_80_09,Seq!N$1,FALSE)/VLOOKUP(CONCATENATE($B95,".SP.POP.TOTL"),Area_pop_80_09,Seq!N$1,FALSE))</f>
        <v>#VALUE!</v>
      </c>
      <c r="EH95" s="27" t="e">
        <f>IF(ISNA(VLOOKUP(CONCATENATE($B95,".SP.TER.TOTL.IN"),Area_pop_80_09,Seq!O$1,FALSE)),".",VLOOKUP(CONCATENATE($B95,".SP.TER.TOTL.IN"),Area_pop_80_09,Seq!O$1,FALSE)/VLOOKUP(CONCATENATE($B95,".SP.POP.TOTL"),Area_pop_80_09,Seq!O$1,FALSE))</f>
        <v>#VALUE!</v>
      </c>
      <c r="EI95" s="27" t="e">
        <f>IF(ISNA(VLOOKUP(CONCATENATE($B95,".SP.TER.TOTL.IN"),Area_pop_80_09,Seq!P$1,FALSE)),".",VLOOKUP(CONCATENATE($B95,".SP.TER.TOTL.IN"),Area_pop_80_09,Seq!P$1,FALSE)/VLOOKUP(CONCATENATE($B95,".SP.POP.TOTL"),Area_pop_80_09,Seq!P$1,FALSE))</f>
        <v>#VALUE!</v>
      </c>
      <c r="EJ95" s="27" t="e">
        <f>IF(ISNA(VLOOKUP(CONCATENATE($B95,".SP.TER.TOTL.IN"),Area_pop_80_09,Seq!Q$1,FALSE)),".",VLOOKUP(CONCATENATE($B95,".SP.TER.TOTL.IN"),Area_pop_80_09,Seq!Q$1,FALSE)/VLOOKUP(CONCATENATE($B95,".SP.POP.TOTL"),Area_pop_80_09,Seq!Q$1,FALSE))</f>
        <v>#VALUE!</v>
      </c>
      <c r="EK95" s="27" t="e">
        <f>IF(ISNA(VLOOKUP(CONCATENATE($B95,".SP.TER.TOTL.IN"),Area_pop_80_09,Seq!R$1,FALSE)),".",VLOOKUP(CONCATENATE($B95,".SP.TER.TOTL.IN"),Area_pop_80_09,Seq!R$1,FALSE)/VLOOKUP(CONCATENATE($B95,".SP.POP.TOTL"),Area_pop_80_09,Seq!R$1,FALSE))</f>
        <v>#VALUE!</v>
      </c>
      <c r="EL95" s="27" t="e">
        <f>IF(ISNA(VLOOKUP(CONCATENATE($B95,".SP.TER.TOTL.IN"),Area_pop_80_09,Seq!S$1,FALSE)),".",VLOOKUP(CONCATENATE($B95,".SP.TER.TOTL.IN"),Area_pop_80_09,Seq!S$1,FALSE)/VLOOKUP(CONCATENATE($B95,".SP.POP.TOTL"),Area_pop_80_09,Seq!S$1,FALSE))</f>
        <v>#VALUE!</v>
      </c>
      <c r="EM95" s="27">
        <f>IF(ISNA(VLOOKUP(CONCATENATE($B95,".SP.TER.TOTL.IN"),Area_pop_80_09,Seq!T$1,FALSE)),".",VLOOKUP(CONCATENATE($B95,".SP.TER.TOTL.IN"),Area_pop_80_09,Seq!T$1,FALSE)/VLOOKUP(CONCATENATE($B95,".SP.POP.TOTL"),Area_pop_80_09,Seq!T$1,FALSE))</f>
        <v>5.4292320255463329E-2</v>
      </c>
      <c r="EN95" s="27">
        <f>IF(ISNA(VLOOKUP(CONCATENATE($B95,".SP.TER.TOTL.IN"),Area_pop_80_09,Seq!U$1,FALSE)),".",VLOOKUP(CONCATENATE($B95,".SP.TER.TOTL.IN"),Area_pop_80_09,Seq!U$1,FALSE)/VLOOKUP(CONCATENATE($B95,".SP.POP.TOTL"),Area_pop_80_09,Seq!U$1,FALSE))</f>
        <v>5.417336484461608E-2</v>
      </c>
      <c r="EO95" s="27">
        <f>IF(ISNA(VLOOKUP(CONCATENATE($B95,".SP.TER.TOTL.IN"),Area_pop_80_09,Seq!V$1,FALSE)),".",VLOOKUP(CONCATENATE($B95,".SP.TER.TOTL.IN"),Area_pop_80_09,Seq!V$1,FALSE)/VLOOKUP(CONCATENATE($B95,".SP.POP.TOTL"),Area_pop_80_09,Seq!V$1,FALSE))</f>
        <v>5.443166281474273E-2</v>
      </c>
      <c r="EP95" s="27">
        <f>IF(ISNA(VLOOKUP(CONCATENATE($B95,".SP.TER.TOTL.IN"),Area_pop_80_09,Seq!W$1,FALSE)),".",VLOOKUP(CONCATENATE($B95,".SP.TER.TOTL.IN"),Area_pop_80_09,Seq!W$1,FALSE)/VLOOKUP(CONCATENATE($B95,".SP.POP.TOTL"),Area_pop_80_09,Seq!W$1,FALSE))</f>
        <v>5.4903270863444792E-2</v>
      </c>
      <c r="EQ95" s="27">
        <f>IF(ISNA(VLOOKUP(CONCATENATE($B95,".SP.TER.TOTL.IN"),Area_pop_80_09,Seq!X$1,FALSE)),".",VLOOKUP(CONCATENATE($B95,".SP.TER.TOTL.IN"),Area_pop_80_09,Seq!X$1,FALSE)/VLOOKUP(CONCATENATE($B95,".SP.POP.TOTL"),Area_pop_80_09,Seq!X$1,FALSE))</f>
        <v>5.5520543462452124E-2</v>
      </c>
      <c r="ER95" s="27">
        <f>IF(ISNA(VLOOKUP(CONCATENATE($B95,".SP.TER.TOTL.IN"),Area_pop_80_09,Seq!Y$1,FALSE)),".",VLOOKUP(CONCATENATE($B95,".SP.TER.TOTL.IN"),Area_pop_80_09,Seq!Y$1,FALSE)/VLOOKUP(CONCATENATE($B95,".SP.POP.TOTL"),Area_pop_80_09,Seq!Y$1,FALSE))</f>
        <v>5.642523109727287E-2</v>
      </c>
      <c r="ES95" s="27">
        <f>IF(ISNA(VLOOKUP(CONCATENATE($B95,".SP.TER.TOTL.IN"),Area_pop_80_09,Seq!Z$1,FALSE)),".",VLOOKUP(CONCATENATE($B95,".SP.TER.TOTL.IN"),Area_pop_80_09,Seq!Z$1,FALSE)/VLOOKUP(CONCATENATE($B95,".SP.POP.TOTL"),Area_pop_80_09,Seq!Z$1,FALSE))</f>
        <v>5.7432699619771863E-2</v>
      </c>
      <c r="ET95" s="27">
        <f>IF(ISNA(VLOOKUP(CONCATENATE($B95,".SP.TER.TOTL.IN"),Area_pop_80_09,Seq!AA$1,FALSE)),".",VLOOKUP(CONCATENATE($B95,".SP.TER.TOTL.IN"),Area_pop_80_09,Seq!AA$1,FALSE)/VLOOKUP(CONCATENATE($B95,".SP.POP.TOTL"),Area_pop_80_09,Seq!AA$1,FALSE))</f>
        <v>5.8369431570982691E-2</v>
      </c>
      <c r="EU95" s="27">
        <f>IF(ISNA(VLOOKUP(CONCATENATE($B95,".SP.TER.TOTL.IN"),Area_pop_80_09,Seq!AB$1,FALSE)),".",VLOOKUP(CONCATENATE($B95,".SP.TER.TOTL.IN"),Area_pop_80_09,Seq!AB$1,FALSE)/VLOOKUP(CONCATENATE($B95,".SP.POP.TOTL"),Area_pop_80_09,Seq!AB$1,FALSE))</f>
        <v>5.913562602982253E-2</v>
      </c>
      <c r="EV95" s="27">
        <f>IF(ISNA(VLOOKUP(CONCATENATE($B95,".SP.TER.TOTL.IN"),Area_pop_80_09,Seq!AC$1,FALSE)),".",VLOOKUP(CONCATENATE($B95,".SP.TER.TOTL.IN"),Area_pop_80_09,Seq!AC$1,FALSE)/VLOOKUP(CONCATENATE($B95,".SP.POP.TOTL"),Area_pop_80_09,Seq!AC$1,FALSE))</f>
        <v>5.9668195894186267E-2</v>
      </c>
      <c r="EW95" s="27">
        <f>IF(ISNA(VLOOKUP(CONCATENATE($B95,".SP.TER.TOTL.IN"),Area_pop_80_09,Seq!AD$1,FALSE)),".",VLOOKUP(CONCATENATE($B95,".SP.TER.TOTL.IN"),Area_pop_80_09,Seq!AD$1,FALSE)/VLOOKUP(CONCATENATE($B95,".SP.POP.TOTL"),Area_pop_80_09,Seq!AD$1,FALSE))</f>
        <v>5.9976338841738308E-2</v>
      </c>
      <c r="EX95" s="27"/>
      <c r="EY95" s="27"/>
      <c r="EZ95" s="27">
        <f t="shared" si="102"/>
        <v>2.575252544602378E-4</v>
      </c>
      <c r="FA95" s="27">
        <f t="shared" si="103"/>
        <v>5.0356904561076629E-4</v>
      </c>
      <c r="FB95" s="27">
        <f t="shared" si="109"/>
        <v>1.2772168835908041E-3</v>
      </c>
      <c r="FC95" s="9">
        <f>IF(VLOOKUP($B95,EM_80!$B$1:$C$201,2,FALSE)&gt;0,VLOOKUP($B95,EM_80!$B$1:$C$201,2,FALSE),".")</f>
        <v>20165</v>
      </c>
      <c r="FD95" s="9">
        <f t="shared" si="104"/>
        <v>40000</v>
      </c>
      <c r="FE95" s="9">
        <f t="shared" si="105"/>
        <v>105000</v>
      </c>
      <c r="FF95">
        <f t="shared" si="106"/>
        <v>78303000</v>
      </c>
      <c r="FG95">
        <f t="shared" si="107"/>
        <v>79433000</v>
      </c>
      <c r="FH95">
        <f t="shared" si="108"/>
        <v>82210000</v>
      </c>
      <c r="FJ95" s="9">
        <f>IF(ISNA(VLOOKUP($B95,Area_EM_90,Seq!C$1,FALSE)),".",VLOOKUP($B95,Area_EM_90,Seq!C$1,FALSE))</f>
        <v>8727.0174399999996</v>
      </c>
      <c r="FK95" s="9">
        <f>IF(ISNA(VLOOKUP($B95,Area_EM_90,Seq!D$1,FALSE)),".",VLOOKUP($B95,Area_EM_90,Seq!D$1,FALSE))</f>
        <v>4446</v>
      </c>
      <c r="FL95" s="9">
        <f>IF(ISNA(VLOOKUP($B95,Area_EM_90,Seq!E$1,FALSE)),".",VLOOKUP($B95,Area_EM_90,Seq!E$1,FALSE))</f>
        <v>1070</v>
      </c>
      <c r="FM95" s="9">
        <f>IF(ISNA(VLOOKUP($B95,Area_EM_90,Seq!F$1,FALSE)),".",VLOOKUP($B95,Area_EM_90,Seq!F$1,FALSE))</f>
        <v>3211</v>
      </c>
      <c r="FN95" s="9">
        <f>IF(ISNA(VLOOKUP($B95,Area_EM_90,Seq!G$1,FALSE)),".",VLOOKUP($B95,Area_EM_90,Seq!G$1,FALSE))</f>
        <v>55795000</v>
      </c>
      <c r="FO95" s="9">
        <f>IF(ISNA(VLOOKUP($B95,Area_EM_90,Seq!H$1,FALSE)),".",VLOOKUP($B95,Area_EM_90,Seq!H$1,FALSE))</f>
        <v>10154690</v>
      </c>
      <c r="FP95" s="9">
        <f>IF(ISNA(VLOOKUP($B95,Area_EM_90,Seq!I$1,FALSE)),".",VLOOKUP($B95,Area_EM_90,Seq!I$1,FALSE))</f>
        <v>33500000</v>
      </c>
      <c r="FQ95" s="9">
        <f>IF(ISNA(VLOOKUP($B95,Area_EM_90,Seq!J$1,FALSE)),".",VLOOKUP($B95,Area_EM_90,Seq!J$1,FALSE))</f>
        <v>12200000</v>
      </c>
      <c r="FR95" s="9">
        <f>IF(ISNA(VLOOKUP($B95,Area_EM_00,Seq!C$1,FALSE)),".",VLOOKUP($B95,Area_EM_00,Seq!C$1,FALSE))</f>
        <v>26069.008900000001</v>
      </c>
      <c r="FS95" s="9">
        <f>IF(ISNA(VLOOKUP($B95,Area_EM_00,Seq!D$1,FALSE)),".",VLOOKUP($B95,Area_EM_00,Seq!D$1,FALSE))</f>
        <v>11079</v>
      </c>
      <c r="FT95" s="9">
        <f>IF(ISNA(VLOOKUP($B95,Area_EM_00,Seq!E$1,FALSE)),".",VLOOKUP($B95,Area_EM_00,Seq!E$1,FALSE))</f>
        <v>2824</v>
      </c>
      <c r="FU95" s="9">
        <f>IF(ISNA(VLOOKUP($B95,Area_EM_00,Seq!F$1,FALSE)),".",VLOOKUP($B95,Area_EM_00,Seq!F$1,FALSE))</f>
        <v>12166</v>
      </c>
      <c r="FV95" s="9">
        <f>IF(ISNA(VLOOKUP($B95,Area_EM_00,Seq!G$1,FALSE)),".",VLOOKUP($B95,Area_EM_00,Seq!G$1,FALSE))</f>
        <v>60269000</v>
      </c>
      <c r="FW95" s="9">
        <f>IF(ISNA(VLOOKUP($B95,Area_EM_00,Seq!H$1,FALSE)),".",VLOOKUP($B95,Area_EM_00,Seq!H$1,FALSE))</f>
        <v>6165518.7000000002</v>
      </c>
      <c r="FX95" s="9">
        <f>IF(ISNA(VLOOKUP($B95,Area_EM_00,Seq!I$1,FALSE)),".",VLOOKUP($B95,Area_EM_00,Seq!I$1,FALSE))</f>
        <v>38700000</v>
      </c>
      <c r="FY95" s="9">
        <f>IF(ISNA(VLOOKUP($B95,Area_EM_00,Seq!J$1,FALSE)),".",VLOOKUP($B95,Area_EM_00,Seq!J$1,FALSE))</f>
        <v>15400000</v>
      </c>
      <c r="GA95" s="27"/>
    </row>
    <row r="96" spans="1:183">
      <c r="A96" s="25" t="s">
        <v>2495</v>
      </c>
      <c r="B96" s="26" t="str">
        <f t="shared" si="72"/>
        <v>France</v>
      </c>
      <c r="C96" s="27">
        <f>GDP!C$42/10000</f>
        <v>18294194.281532999</v>
      </c>
      <c r="D96" s="27">
        <f>GDP!D$42/10000</f>
        <v>19245492.3841727</v>
      </c>
      <c r="E96" s="27">
        <f>GDP!E$42/10000</f>
        <v>20996832.1911324</v>
      </c>
      <c r="F96" s="27">
        <f>GDP!F$42/10000</f>
        <v>23285486.8999658</v>
      </c>
      <c r="G96" s="27">
        <f>GDP!G$42/10000</f>
        <v>26824880.9087606</v>
      </c>
      <c r="H96" s="27">
        <f>GDP!H$42/10000</f>
        <v>30446239.831443299</v>
      </c>
      <c r="I96" s="27">
        <f>GDP!I$42/10000</f>
        <v>33125508.936610304</v>
      </c>
      <c r="J96" s="27">
        <f>GDP!J$42/10000</f>
        <v>36968067.973257102</v>
      </c>
      <c r="K96" s="27">
        <f>GDP!K$42/10000</f>
        <v>41145459.654235199</v>
      </c>
      <c r="L96" s="27">
        <f>GDP!L$42/10000</f>
        <v>42832423.5000588</v>
      </c>
      <c r="M96" s="27">
        <f>GDP!M$42/10000</f>
        <v>44460055.593061104</v>
      </c>
      <c r="N96" s="27">
        <f>GDP!N$42/10000</f>
        <v>48550380.707622699</v>
      </c>
      <c r="O96" s="27">
        <f>GDP!O$42/10000</f>
        <v>55444534.768105105</v>
      </c>
      <c r="P96" s="27">
        <f>GDP!P$42/10000</f>
        <v>63206769.635639794</v>
      </c>
      <c r="Q96" s="27">
        <f>GDP!Q$42/10000</f>
        <v>71486856.457908601</v>
      </c>
      <c r="R96" s="27">
        <f>GDP!R$42/10000</f>
        <v>79278923.811820701</v>
      </c>
      <c r="S96" s="27">
        <f>GDP!S$42/10000</f>
        <v>87206816.193002701</v>
      </c>
      <c r="T96" s="27">
        <f>GDP!T$42/10000</f>
        <v>95317050.098951995</v>
      </c>
      <c r="U96" s="27">
        <f>GDP!U$42/10000</f>
        <v>102751780.00667</v>
      </c>
      <c r="V96" s="27">
        <f>GDP!V$42/10000</f>
        <v>110560915.287177</v>
      </c>
      <c r="W96" s="27">
        <f>GDP!W$42/10000</f>
        <v>119848032.17129999</v>
      </c>
      <c r="X96" s="27">
        <f>GDP!X$42/10000</f>
        <v>129795418.841518</v>
      </c>
      <c r="Y96" s="27">
        <f>GDP!Y$42/10000</f>
        <v>141606801.95609599</v>
      </c>
      <c r="Z96" s="27">
        <f>GDP!Z$42/10000</f>
        <v>155767482.15170601</v>
      </c>
      <c r="AA96" s="27">
        <f>GDP!AA$42/10000</f>
        <v>171499997.84902799</v>
      </c>
      <c r="AB96" s="27">
        <f>GDP!AB$42/10000</f>
        <v>189335997.62532699</v>
      </c>
      <c r="AC96" s="27">
        <f>GDP!AC$42/10000</f>
        <v>211298973.34986499</v>
      </c>
      <c r="AD96" s="27">
        <f>GDP!AD$42/10000</f>
        <v>238767839.88534701</v>
      </c>
      <c r="AE96" s="27">
        <f>GDP!AE$42/10000</f>
        <v>260256945.47502899</v>
      </c>
      <c r="AF96" s="27">
        <f>GDP!AF$42/10000</f>
        <v>293754553.91439533</v>
      </c>
      <c r="AG96" s="27"/>
      <c r="AH96" s="27">
        <f>IF(ISNUMBER(VLOOKUP($B96,Area_GDP_80_09,Seq!C$1,FALSE)/10000),VLOOKUP($B96,Area_GDP_80_09,Seq!C$1,FALSE)/10000,".")</f>
        <v>86111018.979178205</v>
      </c>
      <c r="AI96" s="27">
        <f>IF(ISNUMBER(VLOOKUP($B96,Area_GDP_80_09,Seq!D$1,FALSE)/10000),VLOOKUP($B96,Area_GDP_80_09,Seq!D$1,FALSE)/10000,".")</f>
        <v>86905269.946563497</v>
      </c>
      <c r="AJ96" s="27">
        <f>IF(ISNUMBER(VLOOKUP($B96,Area_GDP_80_09,Seq!E$1,FALSE)/10000),VLOOKUP($B96,Area_GDP_80_09,Seq!E$1,FALSE)/10000,".")</f>
        <v>89019191.081628889</v>
      </c>
      <c r="AK96" s="27">
        <f>IF(ISNUMBER(VLOOKUP($B96,Area_GDP_80_09,Seq!F$1,FALSE)/10000),VLOOKUP($B96,Area_GDP_80_09,Seq!F$1,FALSE)/10000,".")</f>
        <v>90082909.526441902</v>
      </c>
      <c r="AL96" s="27">
        <f>IF(ISNUMBER(VLOOKUP($B96,Area_GDP_80_09,Seq!G$1,FALSE)/10000),VLOOKUP($B96,Area_GDP_80_09,Seq!G$1,FALSE)/10000,".")</f>
        <v>91420195.319697797</v>
      </c>
      <c r="AM96" s="27">
        <f>IF(ISNUMBER(VLOOKUP($B96,Area_GDP_80_09,Seq!H$1,FALSE)/10000),VLOOKUP($B96,Area_GDP_80_09,Seq!H$1,FALSE)/10000,".")</f>
        <v>92982356.734844297</v>
      </c>
      <c r="AN96" s="27">
        <f>IF(ISNUMBER(VLOOKUP($B96,Area_GDP_80_09,Seq!I$1,FALSE)/10000),VLOOKUP($B96,Area_GDP_80_09,Seq!I$1,FALSE)/10000,".")</f>
        <v>95262179.84153311</v>
      </c>
      <c r="AO96" s="27">
        <f>IF(ISNUMBER(VLOOKUP($B96,Area_GDP_80_09,Seq!J$1,FALSE)/10000),VLOOKUP($B96,Area_GDP_80_09,Seq!J$1,FALSE)/10000,".")</f>
        <v>97629601.990049809</v>
      </c>
      <c r="AP96" s="27">
        <f>IF(ISNUMBER(VLOOKUP($B96,Area_GDP_80_09,Seq!K$1,FALSE)/10000),VLOOKUP($B96,Area_GDP_80_09,Seq!K$1,FALSE)/10000,".")</f>
        <v>102118665.929611</v>
      </c>
      <c r="AQ96" s="27">
        <f>IF(ISNUMBER(VLOOKUP($B96,Area_GDP_80_09,Seq!L$1,FALSE)/10000),VLOOKUP($B96,Area_GDP_80_09,Seq!L$1,FALSE)/10000,".")</f>
        <v>106370720.471716</v>
      </c>
      <c r="AR96" s="27">
        <f>IF(ISNUMBER(VLOOKUP($B96,Area_GDP_80_09,Seq!M$1,FALSE)/10000),VLOOKUP($B96,Area_GDP_80_09,Seq!M$1,FALSE)/10000,".")</f>
        <v>109182577.851483</v>
      </c>
      <c r="AS96" s="27">
        <f>IF(ISNUMBER(VLOOKUP($B96,Area_GDP_80_09,Seq!N$1,FALSE)/10000),VLOOKUP($B96,Area_GDP_80_09,Seq!N$1,FALSE)/10000,".")</f>
        <v>110291302.74553201</v>
      </c>
      <c r="AT96" s="27">
        <f>IF(ISNUMBER(VLOOKUP($B96,Area_GDP_80_09,Seq!O$1,FALSE)/10000),VLOOKUP($B96,Area_GDP_80_09,Seq!O$1,FALSE)/10000,".")</f>
        <v>111798535.10226598</v>
      </c>
      <c r="AU96" s="27">
        <f>IF(ISNUMBER(VLOOKUP($B96,Area_GDP_80_09,Seq!P$1,FALSE)/10000),VLOOKUP($B96,Area_GDP_80_09,Seq!P$1,FALSE)/10000,".")</f>
        <v>110777068.361894</v>
      </c>
      <c r="AV96" s="27">
        <f>IF(ISNUMBER(VLOOKUP($B96,Area_GDP_80_09,Seq!Q$1,FALSE)/10000),VLOOKUP($B96,Area_GDP_80_09,Seq!Q$1,FALSE)/10000,".")</f>
        <v>113231251.151649</v>
      </c>
      <c r="AW96" s="27">
        <f>IF(ISNUMBER(VLOOKUP($B96,Area_GDP_80_09,Seq!R$1,FALSE)/10000),VLOOKUP($B96,Area_GDP_80_09,Seq!R$1,FALSE)/10000,".")</f>
        <v>115628431.91450199</v>
      </c>
      <c r="AX96" s="27">
        <f>IF(ISNUMBER(VLOOKUP($B96,Area_GDP_80_09,Seq!S$1,FALSE)/10000),VLOOKUP($B96,Area_GDP_80_09,Seq!S$1,FALSE)/10000,".")</f>
        <v>116912244.33388601</v>
      </c>
      <c r="AY96" s="27">
        <f>IF(ISNUMBER(VLOOKUP($B96,Area_GDP_80_09,Seq!T$1,FALSE)/10000),VLOOKUP($B96,Area_GDP_80_09,Seq!T$1,FALSE)/10000,".")</f>
        <v>119528330.56937499</v>
      </c>
      <c r="AZ96" s="27">
        <f>IF(ISNUMBER(VLOOKUP($B96,Area_GDP_80_09,Seq!U$1,FALSE)/10000),VLOOKUP($B96,Area_GDP_80_09,Seq!U$1,FALSE)/10000,".")</f>
        <v>123715515.01750501</v>
      </c>
      <c r="BA96" s="27">
        <f>IF(ISNUMBER(VLOOKUP($B96,Area_GDP_80_09,Seq!V$1,FALSE)/10000),VLOOKUP($B96,Area_GDP_80_09,Seq!V$1,FALSE)/10000,".")</f>
        <v>127799115.53344399</v>
      </c>
      <c r="BB96" s="27">
        <f>IF(ISNUMBER(VLOOKUP($B96,Area_GDP_80_09,Seq!W$1,FALSE)/10000),VLOOKUP($B96,Area_GDP_80_09,Seq!W$1,FALSE)/10000,".")</f>
        <v>132796388.428229</v>
      </c>
      <c r="BC96" s="27">
        <f>IF(ISNUMBER(VLOOKUP($B96,Area_GDP_80_09,Seq!X$1,FALSE)/10000),VLOOKUP($B96,Area_GDP_80_09,Seq!X$1,FALSE)/10000,".")</f>
        <v>135258982.86346</v>
      </c>
      <c r="BD96" s="27">
        <f>IF(ISNUMBER(VLOOKUP($B96,Area_GDP_80_09,Seq!Y$1,FALSE)/10000),VLOOKUP($B96,Area_GDP_80_09,Seq!Y$1,FALSE)/10000,".")</f>
        <v>136647447.94545799</v>
      </c>
      <c r="BE96" s="27">
        <f>IF(ISNUMBER(VLOOKUP($B96,Area_GDP_80_09,Seq!Z$1,FALSE)/10000),VLOOKUP($B96,Area_GDP_80_09,Seq!Z$1,FALSE)/10000,".")</f>
        <v>138133360.972913</v>
      </c>
      <c r="BF96" s="27">
        <f>IF(ISNUMBER(VLOOKUP($B96,Area_GDP_80_09,Seq!AA$1,FALSE)/10000),VLOOKUP($B96,Area_GDP_80_09,Seq!AA$1,FALSE)/10000,".")</f>
        <v>141545605.30679899</v>
      </c>
      <c r="BG96" s="27">
        <f>IF(ISNUMBER(VLOOKUP($B96,Area_GDP_80_09,Seq!AB$1,FALSE)/10000),VLOOKUP($B96,Area_GDP_80_09,Seq!AB$1,FALSE)/10000,".")</f>
        <v>144229297.954671</v>
      </c>
      <c r="BH96" s="27">
        <f>IF(ISNUMBER(VLOOKUP($B96,Area_GDP_80_09,Seq!AC$1,FALSE)/10000),VLOOKUP($B96,Area_GDP_80_09,Seq!AC$1,FALSE)/10000,".")</f>
        <v>147426598.48903602</v>
      </c>
      <c r="BI96" s="27">
        <f>IF(ISNUMBER(VLOOKUP($B96,Area_GDP_80_09,Seq!AD$1,FALSE)/10000),VLOOKUP($B96,Area_GDP_80_09,Seq!AD$1,FALSE)/10000,".")</f>
        <v>150853095.63294598</v>
      </c>
      <c r="BJ96" s="27">
        <f>IF(ISNUMBER(VLOOKUP($B96,Area_GDP_80_09,Seq!AE$1,FALSE)/10000),VLOOKUP($B96,Area_GDP_80_09,Seq!AE$1,FALSE)/10000,".")</f>
        <v>151500414.59369799</v>
      </c>
      <c r="BK96" s="27">
        <f>IF(ISNUMBER(VLOOKUP($B96,Area_GDP_80_09,Seq!AF$1,FALSE)/10000),VLOOKUP($B96,Area_GDP_80_09,Seq!AF$1,FALSE)/10000,".")</f>
        <v>147278844.02063751</v>
      </c>
      <c r="BL96" s="27"/>
      <c r="BM96" s="27"/>
      <c r="BN96" s="27">
        <f>CNPop!A$48</f>
        <v>5.0000000000000001E-3</v>
      </c>
      <c r="BO96" s="27">
        <f>CNPop!B$48</f>
        <v>6.0000000000000001E-3</v>
      </c>
      <c r="BP96" s="27">
        <f>CNPop!C$48</f>
        <v>6.0000000000000001E-3</v>
      </c>
      <c r="BQ96" s="27">
        <f>CNPop!D$48</f>
        <v>7.0000000000000001E-3</v>
      </c>
      <c r="BR96" s="27">
        <f>CNPop!E$48</f>
        <v>7.0000000000000001E-3</v>
      </c>
      <c r="BS96" s="27">
        <f>CNPop!F$48</f>
        <v>8.0000000000000002E-3</v>
      </c>
      <c r="BT96" s="27">
        <f>CNPop!G$48</f>
        <v>8.9999999999999993E-3</v>
      </c>
      <c r="BU96" s="27">
        <f>CNPop!H$48</f>
        <v>0.01</v>
      </c>
      <c r="BV96" s="27">
        <f>CNPop!I$48</f>
        <v>1.0999999999999999E-2</v>
      </c>
      <c r="BW96" s="27">
        <f>CNPop!J$48</f>
        <v>1.2E-2</v>
      </c>
      <c r="BX96" s="27">
        <f>CNPop!K$48</f>
        <v>1.4E-2</v>
      </c>
      <c r="BY96" s="27">
        <f>CNPop!L$48</f>
        <v>1.6E-2</v>
      </c>
      <c r="BZ96" s="27">
        <f>CNPop!M$48</f>
        <v>1.7000000000000001E-2</v>
      </c>
      <c r="CA96" s="27">
        <f>CNPop!N$48</f>
        <v>1.9E-2</v>
      </c>
      <c r="CB96" s="27">
        <f>CNPop!O$48</f>
        <v>2.1000000000000001E-2</v>
      </c>
      <c r="CC96" s="27">
        <f>CNPop!P$48</f>
        <v>2.3E-2</v>
      </c>
      <c r="CD96" s="27">
        <f>CNPop!Q$48</f>
        <v>2.5999999999999999E-2</v>
      </c>
      <c r="CE96" s="27">
        <f>CNPop!R$48</f>
        <v>2.8000000000000001E-2</v>
      </c>
      <c r="CF96" s="27">
        <f>CNPop!S$48</f>
        <v>0.03</v>
      </c>
      <c r="CG96" s="27">
        <f>CNPop!T$48</f>
        <v>3.3000000000000002E-2</v>
      </c>
      <c r="CH96" s="27">
        <f>CNPop!U$48</f>
        <v>3.5999999999999997E-2</v>
      </c>
      <c r="CI96" s="27">
        <f>CNPop!V$48</f>
        <v>3.9E-2</v>
      </c>
      <c r="CJ96" s="27">
        <f>CNPop!W$48</f>
        <v>4.2000000000000003E-2</v>
      </c>
      <c r="CK96" s="27">
        <f>CNPop!X$48</f>
        <v>4.4999999999999998E-2</v>
      </c>
      <c r="CL96" s="27">
        <f>CNPop!Y$48</f>
        <v>4.9000000000000002E-2</v>
      </c>
      <c r="CM96" s="27">
        <f>CNPop!Z$48</f>
        <v>5.1999999999999998E-2</v>
      </c>
      <c r="CN96" s="27">
        <f>CNPop!AA$48</f>
        <v>5.6000000000000001E-2</v>
      </c>
      <c r="CO96" s="27">
        <f>CNPop!AB$48</f>
        <v>0.06</v>
      </c>
      <c r="CP96" s="27">
        <f>CNPop!AC$48</f>
        <v>6.3E-2</v>
      </c>
      <c r="CQ96" s="27"/>
      <c r="CR96" s="27">
        <f t="shared" si="73"/>
        <v>7.5349936378394974E-2</v>
      </c>
      <c r="CS96" s="27">
        <f t="shared" si="74"/>
        <v>7.5349936378394974E-2</v>
      </c>
      <c r="CT96" s="27">
        <f t="shared" si="75"/>
        <v>7.5349936378394974E-2</v>
      </c>
      <c r="CU96" s="27">
        <f t="shared" si="76"/>
        <v>7.5349936378394974E-2</v>
      </c>
      <c r="CV96" s="27">
        <f t="shared" si="77"/>
        <v>7.5349936378394974E-2</v>
      </c>
      <c r="CW96" s="27">
        <f t="shared" si="78"/>
        <v>7.5349936378394974E-2</v>
      </c>
      <c r="CX96" s="27">
        <f t="shared" si="79"/>
        <v>7.5349936378394974E-2</v>
      </c>
      <c r="CY96" s="27">
        <f t="shared" si="80"/>
        <v>7.5349936378394974E-2</v>
      </c>
      <c r="CZ96" s="27">
        <f t="shared" si="81"/>
        <v>7.5349936378394974E-2</v>
      </c>
      <c r="DA96" s="27">
        <f t="shared" si="82"/>
        <v>7.5349936378394974E-2</v>
      </c>
      <c r="DB96" s="27">
        <f t="shared" si="83"/>
        <v>7.5349936378394974E-2</v>
      </c>
      <c r="DC96" s="27">
        <f t="shared" si="84"/>
        <v>7.5349936378394974E-2</v>
      </c>
      <c r="DD96" s="27">
        <f t="shared" si="85"/>
        <v>6.6647487927668753E-2</v>
      </c>
      <c r="DE96" s="27">
        <f t="shared" si="86"/>
        <v>6.6647487927668753E-2</v>
      </c>
      <c r="DF96" s="27">
        <f t="shared" si="87"/>
        <v>6.6647487927668753E-2</v>
      </c>
      <c r="DG96" s="27">
        <f t="shared" si="88"/>
        <v>6.6647487927668753E-2</v>
      </c>
      <c r="DH96" s="27">
        <f t="shared" si="89"/>
        <v>6.6647487927668753E-2</v>
      </c>
      <c r="DI96" s="27">
        <f t="shared" si="90"/>
        <v>6.6647487927668753E-2</v>
      </c>
      <c r="DJ96" s="27">
        <f t="shared" si="91"/>
        <v>6.6647487927668753E-2</v>
      </c>
      <c r="DK96" s="27">
        <f t="shared" si="92"/>
        <v>6.5272140468286013E-2</v>
      </c>
      <c r="DL96" s="27">
        <f t="shared" si="93"/>
        <v>6.4205362676452146E-2</v>
      </c>
      <c r="DM96" s="27">
        <f t="shared" si="94"/>
        <v>6.3620470725274589E-2</v>
      </c>
      <c r="DN96" s="27">
        <f t="shared" si="95"/>
        <v>6.3514162504294425E-2</v>
      </c>
      <c r="DO96" s="27">
        <f t="shared" si="96"/>
        <v>6.3745565590379402E-2</v>
      </c>
      <c r="DP96" s="27">
        <f t="shared" si="97"/>
        <v>6.4406203703162107E-2</v>
      </c>
      <c r="DQ96" s="27">
        <f t="shared" si="98"/>
        <v>6.4941764000459978E-2</v>
      </c>
      <c r="DR96" s="27">
        <f t="shared" si="99"/>
        <v>6.4944987147401087E-2</v>
      </c>
      <c r="DS96" s="27">
        <f t="shared" si="100"/>
        <v>6.4371018306169162E-2</v>
      </c>
      <c r="DT96" s="27">
        <f t="shared" si="101"/>
        <v>6.3681575695028664E-2</v>
      </c>
      <c r="DU96" s="27" t="e">
        <f>IF(ISNA(VLOOKUP(CONCATENATE($B96,".SP.TER.TOTL.IN"),Area_pop_80_09,Seq!B$1,FALSE)),".",VLOOKUP(CONCATENATE($B96,".SP.TER.TOTL.IN"),Area_pop_80_09,Seq!B$1,FALSE)/VLOOKUP(CONCATENATE($B96,".SP.POP.TOTL"),Area_pop_80_09,Seq!B$1,FALSE))</f>
        <v>#VALUE!</v>
      </c>
      <c r="DV96" s="27" t="e">
        <f>IF(ISNA(VLOOKUP(CONCATENATE($B96,".SP.TER.TOTL.IN"),Area_pop_80_09,Seq!C$1,FALSE)),".",VLOOKUP(CONCATENATE($B96,".SP.TER.TOTL.IN"),Area_pop_80_09,Seq!C$1,FALSE)/VLOOKUP(CONCATENATE($B96,".SP.POP.TOTL"),Area_pop_80_09,Seq!C$1,FALSE))</f>
        <v>#VALUE!</v>
      </c>
      <c r="DW96" s="27" t="e">
        <f>IF(ISNA(VLOOKUP(CONCATENATE($B96,".SP.TER.TOTL.IN"),Area_pop_80_09,Seq!D$1,FALSE)),".",VLOOKUP(CONCATENATE($B96,".SP.TER.TOTL.IN"),Area_pop_80_09,Seq!D$1,FALSE)/VLOOKUP(CONCATENATE($B96,".SP.POP.TOTL"),Area_pop_80_09,Seq!D$1,FALSE))</f>
        <v>#VALUE!</v>
      </c>
      <c r="DX96" s="27" t="e">
        <f>IF(ISNA(VLOOKUP(CONCATENATE($B96,".SP.TER.TOTL.IN"),Area_pop_80_09,Seq!E$1,FALSE)),".",VLOOKUP(CONCATENATE($B96,".SP.TER.TOTL.IN"),Area_pop_80_09,Seq!E$1,FALSE)/VLOOKUP(CONCATENATE($B96,".SP.POP.TOTL"),Area_pop_80_09,Seq!E$1,FALSE))</f>
        <v>#VALUE!</v>
      </c>
      <c r="DY96" s="27" t="e">
        <f>IF(ISNA(VLOOKUP(CONCATENATE($B96,".SP.TER.TOTL.IN"),Area_pop_80_09,Seq!F$1,FALSE)),".",VLOOKUP(CONCATENATE($B96,".SP.TER.TOTL.IN"),Area_pop_80_09,Seq!F$1,FALSE)/VLOOKUP(CONCATENATE($B96,".SP.POP.TOTL"),Area_pop_80_09,Seq!F$1,FALSE))</f>
        <v>#VALUE!</v>
      </c>
      <c r="DZ96" s="27" t="e">
        <f>IF(ISNA(VLOOKUP(CONCATENATE($B96,".SP.TER.TOTL.IN"),Area_pop_80_09,Seq!G$1,FALSE)),".",VLOOKUP(CONCATENATE($B96,".SP.TER.TOTL.IN"),Area_pop_80_09,Seq!G$1,FALSE)/VLOOKUP(CONCATENATE($B96,".SP.POP.TOTL"),Area_pop_80_09,Seq!G$1,FALSE))</f>
        <v>#VALUE!</v>
      </c>
      <c r="EA96" s="27" t="e">
        <f>IF(ISNA(VLOOKUP(CONCATENATE($B96,".SP.TER.TOTL.IN"),Area_pop_80_09,Seq!H$1,FALSE)),".",VLOOKUP(CONCATENATE($B96,".SP.TER.TOTL.IN"),Area_pop_80_09,Seq!H$1,FALSE)/VLOOKUP(CONCATENATE($B96,".SP.POP.TOTL"),Area_pop_80_09,Seq!H$1,FALSE))</f>
        <v>#VALUE!</v>
      </c>
      <c r="EB96" s="27" t="e">
        <f>IF(ISNA(VLOOKUP(CONCATENATE($B96,".SP.TER.TOTL.IN"),Area_pop_80_09,Seq!I$1,FALSE)),".",VLOOKUP(CONCATENATE($B96,".SP.TER.TOTL.IN"),Area_pop_80_09,Seq!I$1,FALSE)/VLOOKUP(CONCATENATE($B96,".SP.POP.TOTL"),Area_pop_80_09,Seq!I$1,FALSE))</f>
        <v>#VALUE!</v>
      </c>
      <c r="EC96" s="27" t="e">
        <f>IF(ISNA(VLOOKUP(CONCATENATE($B96,".SP.TER.TOTL.IN"),Area_pop_80_09,Seq!J$1,FALSE)),".",VLOOKUP(CONCATENATE($B96,".SP.TER.TOTL.IN"),Area_pop_80_09,Seq!J$1,FALSE)/VLOOKUP(CONCATENATE($B96,".SP.POP.TOTL"),Area_pop_80_09,Seq!J$1,FALSE))</f>
        <v>#VALUE!</v>
      </c>
      <c r="ED96" s="27" t="e">
        <f>IF(ISNA(VLOOKUP(CONCATENATE($B96,".SP.TER.TOTL.IN"),Area_pop_80_09,Seq!K$1,FALSE)),".",VLOOKUP(CONCATENATE($B96,".SP.TER.TOTL.IN"),Area_pop_80_09,Seq!K$1,FALSE)/VLOOKUP(CONCATENATE($B96,".SP.POP.TOTL"),Area_pop_80_09,Seq!K$1,FALSE))</f>
        <v>#VALUE!</v>
      </c>
      <c r="EE96" s="27" t="e">
        <f>IF(ISNA(VLOOKUP(CONCATENATE($B96,".SP.TER.TOTL.IN"),Area_pop_80_09,Seq!L$1,FALSE)),".",VLOOKUP(CONCATENATE($B96,".SP.TER.TOTL.IN"),Area_pop_80_09,Seq!L$1,FALSE)/VLOOKUP(CONCATENATE($B96,".SP.POP.TOTL"),Area_pop_80_09,Seq!L$1,FALSE))</f>
        <v>#VALUE!</v>
      </c>
      <c r="EF96" s="27">
        <f>IF(ISNA(VLOOKUP(CONCATENATE($B96,".SP.TER.TOTL.IN"),Area_pop_80_09,Seq!M$1,FALSE)),".",VLOOKUP(CONCATENATE($B96,".SP.TER.TOTL.IN"),Area_pop_80_09,Seq!M$1,FALSE)/VLOOKUP(CONCATENATE($B96,".SP.POP.TOTL"),Area_pop_80_09,Seq!M$1,FALSE))</f>
        <v>7.5349936378394974E-2</v>
      </c>
      <c r="EG96" s="27" t="e">
        <f>IF(ISNA(VLOOKUP(CONCATENATE($B96,".SP.TER.TOTL.IN"),Area_pop_80_09,Seq!N$1,FALSE)),".",VLOOKUP(CONCATENATE($B96,".SP.TER.TOTL.IN"),Area_pop_80_09,Seq!N$1,FALSE)/VLOOKUP(CONCATENATE($B96,".SP.POP.TOTL"),Area_pop_80_09,Seq!N$1,FALSE))</f>
        <v>#VALUE!</v>
      </c>
      <c r="EH96" s="27" t="e">
        <f>IF(ISNA(VLOOKUP(CONCATENATE($B96,".SP.TER.TOTL.IN"),Area_pop_80_09,Seq!O$1,FALSE)),".",VLOOKUP(CONCATENATE($B96,".SP.TER.TOTL.IN"),Area_pop_80_09,Seq!O$1,FALSE)/VLOOKUP(CONCATENATE($B96,".SP.POP.TOTL"),Area_pop_80_09,Seq!O$1,FALSE))</f>
        <v>#VALUE!</v>
      </c>
      <c r="EI96" s="27" t="e">
        <f>IF(ISNA(VLOOKUP(CONCATENATE($B96,".SP.TER.TOTL.IN"),Area_pop_80_09,Seq!P$1,FALSE)),".",VLOOKUP(CONCATENATE($B96,".SP.TER.TOTL.IN"),Area_pop_80_09,Seq!P$1,FALSE)/VLOOKUP(CONCATENATE($B96,".SP.POP.TOTL"),Area_pop_80_09,Seq!P$1,FALSE))</f>
        <v>#VALUE!</v>
      </c>
      <c r="EJ96" s="27" t="e">
        <f>IF(ISNA(VLOOKUP(CONCATENATE($B96,".SP.TER.TOTL.IN"),Area_pop_80_09,Seq!Q$1,FALSE)),".",VLOOKUP(CONCATENATE($B96,".SP.TER.TOTL.IN"),Area_pop_80_09,Seq!Q$1,FALSE)/VLOOKUP(CONCATENATE($B96,".SP.POP.TOTL"),Area_pop_80_09,Seq!Q$1,FALSE))</f>
        <v>#VALUE!</v>
      </c>
      <c r="EK96" s="27" t="e">
        <f>IF(ISNA(VLOOKUP(CONCATENATE($B96,".SP.TER.TOTL.IN"),Area_pop_80_09,Seq!R$1,FALSE)),".",VLOOKUP(CONCATENATE($B96,".SP.TER.TOTL.IN"),Area_pop_80_09,Seq!R$1,FALSE)/VLOOKUP(CONCATENATE($B96,".SP.POP.TOTL"),Area_pop_80_09,Seq!R$1,FALSE))</f>
        <v>#VALUE!</v>
      </c>
      <c r="EL96" s="27" t="e">
        <f>IF(ISNA(VLOOKUP(CONCATENATE($B96,".SP.TER.TOTL.IN"),Area_pop_80_09,Seq!S$1,FALSE)),".",VLOOKUP(CONCATENATE($B96,".SP.TER.TOTL.IN"),Area_pop_80_09,Seq!S$1,FALSE)/VLOOKUP(CONCATENATE($B96,".SP.POP.TOTL"),Area_pop_80_09,Seq!S$1,FALSE))</f>
        <v>#VALUE!</v>
      </c>
      <c r="EM96" s="27">
        <f>IF(ISNA(VLOOKUP(CONCATENATE($B96,".SP.TER.TOTL.IN"),Area_pop_80_09,Seq!T$1,FALSE)),".",VLOOKUP(CONCATENATE($B96,".SP.TER.TOTL.IN"),Area_pop_80_09,Seq!T$1,FALSE)/VLOOKUP(CONCATENATE($B96,".SP.POP.TOTL"),Area_pop_80_09,Seq!T$1,FALSE))</f>
        <v>6.6647487927668753E-2</v>
      </c>
      <c r="EN96" s="27">
        <f>IF(ISNA(VLOOKUP(CONCATENATE($B96,".SP.TER.TOTL.IN"),Area_pop_80_09,Seq!U$1,FALSE)),".",VLOOKUP(CONCATENATE($B96,".SP.TER.TOTL.IN"),Area_pop_80_09,Seq!U$1,FALSE)/VLOOKUP(CONCATENATE($B96,".SP.POP.TOTL"),Area_pop_80_09,Seq!U$1,FALSE))</f>
        <v>6.5272140468286013E-2</v>
      </c>
      <c r="EO96" s="27">
        <f>IF(ISNA(VLOOKUP(CONCATENATE($B96,".SP.TER.TOTL.IN"),Area_pop_80_09,Seq!V$1,FALSE)),".",VLOOKUP(CONCATENATE($B96,".SP.TER.TOTL.IN"),Area_pop_80_09,Seq!V$1,FALSE)/VLOOKUP(CONCATENATE($B96,".SP.POP.TOTL"),Area_pop_80_09,Seq!V$1,FALSE))</f>
        <v>6.4205362676452146E-2</v>
      </c>
      <c r="EP96" s="27">
        <f>IF(ISNA(VLOOKUP(CONCATENATE($B96,".SP.TER.TOTL.IN"),Area_pop_80_09,Seq!W$1,FALSE)),".",VLOOKUP(CONCATENATE($B96,".SP.TER.TOTL.IN"),Area_pop_80_09,Seq!W$1,FALSE)/VLOOKUP(CONCATENATE($B96,".SP.POP.TOTL"),Area_pop_80_09,Seq!W$1,FALSE))</f>
        <v>6.3620470725274589E-2</v>
      </c>
      <c r="EQ96" s="27">
        <f>IF(ISNA(VLOOKUP(CONCATENATE($B96,".SP.TER.TOTL.IN"),Area_pop_80_09,Seq!X$1,FALSE)),".",VLOOKUP(CONCATENATE($B96,".SP.TER.TOTL.IN"),Area_pop_80_09,Seq!X$1,FALSE)/VLOOKUP(CONCATENATE($B96,".SP.POP.TOTL"),Area_pop_80_09,Seq!X$1,FALSE))</f>
        <v>6.3514162504294425E-2</v>
      </c>
      <c r="ER96" s="27">
        <f>IF(ISNA(VLOOKUP(CONCATENATE($B96,".SP.TER.TOTL.IN"),Area_pop_80_09,Seq!Y$1,FALSE)),".",VLOOKUP(CONCATENATE($B96,".SP.TER.TOTL.IN"),Area_pop_80_09,Seq!Y$1,FALSE)/VLOOKUP(CONCATENATE($B96,".SP.POP.TOTL"),Area_pop_80_09,Seq!Y$1,FALSE))</f>
        <v>6.3745565590379402E-2</v>
      </c>
      <c r="ES96" s="27">
        <f>IF(ISNA(VLOOKUP(CONCATENATE($B96,".SP.TER.TOTL.IN"),Area_pop_80_09,Seq!Z$1,FALSE)),".",VLOOKUP(CONCATENATE($B96,".SP.TER.TOTL.IN"),Area_pop_80_09,Seq!Z$1,FALSE)/VLOOKUP(CONCATENATE($B96,".SP.POP.TOTL"),Area_pop_80_09,Seq!Z$1,FALSE))</f>
        <v>6.4406203703162107E-2</v>
      </c>
      <c r="ET96" s="27">
        <f>IF(ISNA(VLOOKUP(CONCATENATE($B96,".SP.TER.TOTL.IN"),Area_pop_80_09,Seq!AA$1,FALSE)),".",VLOOKUP(CONCATENATE($B96,".SP.TER.TOTL.IN"),Area_pop_80_09,Seq!AA$1,FALSE)/VLOOKUP(CONCATENATE($B96,".SP.POP.TOTL"),Area_pop_80_09,Seq!AA$1,FALSE))</f>
        <v>6.4941764000459978E-2</v>
      </c>
      <c r="EU96" s="27">
        <f>IF(ISNA(VLOOKUP(CONCATENATE($B96,".SP.TER.TOTL.IN"),Area_pop_80_09,Seq!AB$1,FALSE)),".",VLOOKUP(CONCATENATE($B96,".SP.TER.TOTL.IN"),Area_pop_80_09,Seq!AB$1,FALSE)/VLOOKUP(CONCATENATE($B96,".SP.POP.TOTL"),Area_pop_80_09,Seq!AB$1,FALSE))</f>
        <v>6.4944987147401087E-2</v>
      </c>
      <c r="EV96" s="27">
        <f>IF(ISNA(VLOOKUP(CONCATENATE($B96,".SP.TER.TOTL.IN"),Area_pop_80_09,Seq!AC$1,FALSE)),".",VLOOKUP(CONCATENATE($B96,".SP.TER.TOTL.IN"),Area_pop_80_09,Seq!AC$1,FALSE)/VLOOKUP(CONCATENATE($B96,".SP.POP.TOTL"),Area_pop_80_09,Seq!AC$1,FALSE))</f>
        <v>6.4371018306169162E-2</v>
      </c>
      <c r="EW96" s="27">
        <f>IF(ISNA(VLOOKUP(CONCATENATE($B96,".SP.TER.TOTL.IN"),Area_pop_80_09,Seq!AD$1,FALSE)),".",VLOOKUP(CONCATENATE($B96,".SP.TER.TOTL.IN"),Area_pop_80_09,Seq!AD$1,FALSE)/VLOOKUP(CONCATENATE($B96,".SP.POP.TOTL"),Area_pop_80_09,Seq!AD$1,FALSE))</f>
        <v>6.3681575695028664E-2</v>
      </c>
      <c r="EX96" s="27"/>
      <c r="EY96" s="27"/>
      <c r="EZ96" s="27">
        <f t="shared" si="102"/>
        <v>3.8975501113585748E-3</v>
      </c>
      <c r="FA96" s="27">
        <f t="shared" si="103"/>
        <v>2.6438706265973387E-3</v>
      </c>
      <c r="FB96" s="27">
        <f t="shared" si="109"/>
        <v>3.9139651625432559E-3</v>
      </c>
      <c r="FC96" s="9">
        <f>IF(VLOOKUP($B96,EM_80!$B$1:$C$201,2,FALSE)&gt;0,VLOOKUP($B96,EM_80!$B$1:$C$201,2,FALSE),".")</f>
        <v>210000</v>
      </c>
      <c r="FD96" s="9">
        <f t="shared" si="104"/>
        <v>150000</v>
      </c>
      <c r="FE96" s="9">
        <f t="shared" si="105"/>
        <v>230515</v>
      </c>
      <c r="FF96">
        <f t="shared" si="106"/>
        <v>53880000</v>
      </c>
      <c r="FG96">
        <f t="shared" si="107"/>
        <v>56735000</v>
      </c>
      <c r="FH96">
        <f t="shared" si="108"/>
        <v>58895516.548290797</v>
      </c>
      <c r="FJ96" s="9">
        <f>IF(ISNA(VLOOKUP($B96,Area_EM_90,Seq!C$1,FALSE)),".",VLOOKUP($B96,Area_EM_90,Seq!C$1,FALSE))</f>
        <v>11604</v>
      </c>
      <c r="FK96" s="9">
        <f>IF(ISNA(VLOOKUP($B96,Area_EM_90,Seq!D$1,FALSE)),".",VLOOKUP($B96,Area_EM_90,Seq!D$1,FALSE))</f>
        <v>7932</v>
      </c>
      <c r="FL96" s="9">
        <f>IF(ISNA(VLOOKUP($B96,Area_EM_90,Seq!E$1,FALSE)),".",VLOOKUP($B96,Area_EM_90,Seq!E$1,FALSE))</f>
        <v>808</v>
      </c>
      <c r="FM96" s="9">
        <f>IF(ISNA(VLOOKUP($B96,Area_EM_90,Seq!F$1,FALSE)),".",VLOOKUP($B96,Area_EM_90,Seq!F$1,FALSE))</f>
        <v>2864</v>
      </c>
      <c r="FN96" s="9">
        <f>IF(ISNA(VLOOKUP($B96,Area_EM_90,Seq!G$1,FALSE)),".",VLOOKUP($B96,Area_EM_90,Seq!G$1,FALSE))</f>
        <v>36731000</v>
      </c>
      <c r="FO96" s="9">
        <f>IF(ISNA(VLOOKUP($B96,Area_EM_90,Seq!H$1,FALSE)),".",VLOOKUP($B96,Area_EM_90,Seq!H$1,FALSE))</f>
        <v>16341622</v>
      </c>
      <c r="FP96" s="9">
        <f>IF(ISNA(VLOOKUP($B96,Area_EM_90,Seq!I$1,FALSE)),".",VLOOKUP($B96,Area_EM_90,Seq!I$1,FALSE))</f>
        <v>12300000</v>
      </c>
      <c r="FQ96" s="9">
        <f>IF(ISNA(VLOOKUP($B96,Area_EM_90,Seq!J$1,FALSE)),".",VLOOKUP($B96,Area_EM_90,Seq!J$1,FALSE))</f>
        <v>8051435</v>
      </c>
      <c r="FR96" s="9">
        <f>IF(ISNA(VLOOKUP($B96,Area_EM_00,Seq!C$1,FALSE)),".",VLOOKUP($B96,Area_EM_00,Seq!C$1,FALSE))</f>
        <v>24547</v>
      </c>
      <c r="FS96" s="9">
        <f>IF(ISNA(VLOOKUP($B96,Area_EM_00,Seq!D$1,FALSE)),".",VLOOKUP($B96,Area_EM_00,Seq!D$1,FALSE))</f>
        <v>15577</v>
      </c>
      <c r="FT96" s="9">
        <f>IF(ISNA(VLOOKUP($B96,Area_EM_00,Seq!E$1,FALSE)),".",VLOOKUP($B96,Area_EM_00,Seq!E$1,FALSE))</f>
        <v>2213</v>
      </c>
      <c r="FU96" s="9">
        <f>IF(ISNA(VLOOKUP($B96,Area_EM_00,Seq!F$1,FALSE)),".",VLOOKUP($B96,Area_EM_00,Seq!F$1,FALSE))</f>
        <v>6757</v>
      </c>
      <c r="FV96" s="9">
        <f>IF(ISNA(VLOOKUP($B96,Area_EM_00,Seq!G$1,FALSE)),".",VLOOKUP($B96,Area_EM_00,Seq!G$1,FALSE))</f>
        <v>40418000</v>
      </c>
      <c r="FW96" s="9">
        <f>IF(ISNA(VLOOKUP($B96,Area_EM_00,Seq!H$1,FALSE)),".",VLOOKUP($B96,Area_EM_00,Seq!H$1,FALSE))</f>
        <v>22698749</v>
      </c>
      <c r="FX96" s="9">
        <f>IF(ISNA(VLOOKUP($B96,Area_EM_00,Seq!I$1,FALSE)),".",VLOOKUP($B96,Area_EM_00,Seq!I$1,FALSE))</f>
        <v>8859626</v>
      </c>
      <c r="FY96" s="9">
        <f>IF(ISNA(VLOOKUP($B96,Area_EM_00,Seq!J$1,FALSE)),".",VLOOKUP($B96,Area_EM_00,Seq!J$1,FALSE))</f>
        <v>8859626</v>
      </c>
      <c r="GA96" s="27"/>
    </row>
    <row r="97" spans="1:183">
      <c r="A97" s="25" t="s">
        <v>2500</v>
      </c>
      <c r="B97" s="26" t="str">
        <f t="shared" si="72"/>
        <v>Ireland</v>
      </c>
      <c r="C97" s="27">
        <f>GDP!C$42/10000</f>
        <v>18294194.281532999</v>
      </c>
      <c r="D97" s="27">
        <f>GDP!D$42/10000</f>
        <v>19245492.3841727</v>
      </c>
      <c r="E97" s="27">
        <f>GDP!E$42/10000</f>
        <v>20996832.1911324</v>
      </c>
      <c r="F97" s="27">
        <f>GDP!F$42/10000</f>
        <v>23285486.8999658</v>
      </c>
      <c r="G97" s="27">
        <f>GDP!G$42/10000</f>
        <v>26824880.9087606</v>
      </c>
      <c r="H97" s="27">
        <f>GDP!H$42/10000</f>
        <v>30446239.831443299</v>
      </c>
      <c r="I97" s="27">
        <f>GDP!I$42/10000</f>
        <v>33125508.936610304</v>
      </c>
      <c r="J97" s="27">
        <f>GDP!J$42/10000</f>
        <v>36968067.973257102</v>
      </c>
      <c r="K97" s="27">
        <f>GDP!K$42/10000</f>
        <v>41145459.654235199</v>
      </c>
      <c r="L97" s="27">
        <f>GDP!L$42/10000</f>
        <v>42832423.5000588</v>
      </c>
      <c r="M97" s="27">
        <f>GDP!M$42/10000</f>
        <v>44460055.593061104</v>
      </c>
      <c r="N97" s="27">
        <f>GDP!N$42/10000</f>
        <v>48550380.707622699</v>
      </c>
      <c r="O97" s="27">
        <f>GDP!O$42/10000</f>
        <v>55444534.768105105</v>
      </c>
      <c r="P97" s="27">
        <f>GDP!P$42/10000</f>
        <v>63206769.635639794</v>
      </c>
      <c r="Q97" s="27">
        <f>GDP!Q$42/10000</f>
        <v>71486856.457908601</v>
      </c>
      <c r="R97" s="27">
        <f>GDP!R$42/10000</f>
        <v>79278923.811820701</v>
      </c>
      <c r="S97" s="27">
        <f>GDP!S$42/10000</f>
        <v>87206816.193002701</v>
      </c>
      <c r="T97" s="27">
        <f>GDP!T$42/10000</f>
        <v>95317050.098951995</v>
      </c>
      <c r="U97" s="27">
        <f>GDP!U$42/10000</f>
        <v>102751780.00667</v>
      </c>
      <c r="V97" s="27">
        <f>GDP!V$42/10000</f>
        <v>110560915.287177</v>
      </c>
      <c r="W97" s="27">
        <f>GDP!W$42/10000</f>
        <v>119848032.17129999</v>
      </c>
      <c r="X97" s="27">
        <f>GDP!X$42/10000</f>
        <v>129795418.841518</v>
      </c>
      <c r="Y97" s="27">
        <f>GDP!Y$42/10000</f>
        <v>141606801.95609599</v>
      </c>
      <c r="Z97" s="27">
        <f>GDP!Z$42/10000</f>
        <v>155767482.15170601</v>
      </c>
      <c r="AA97" s="27">
        <f>GDP!AA$42/10000</f>
        <v>171499997.84902799</v>
      </c>
      <c r="AB97" s="27">
        <f>GDP!AB$42/10000</f>
        <v>189335997.62532699</v>
      </c>
      <c r="AC97" s="27">
        <f>GDP!AC$42/10000</f>
        <v>211298973.34986499</v>
      </c>
      <c r="AD97" s="27">
        <f>GDP!AD$42/10000</f>
        <v>238767839.88534701</v>
      </c>
      <c r="AE97" s="27">
        <f>GDP!AE$42/10000</f>
        <v>260256945.47502899</v>
      </c>
      <c r="AF97" s="27">
        <f>GDP!AF$42/10000</f>
        <v>293754553.91439533</v>
      </c>
      <c r="AG97" s="27"/>
      <c r="AH97" s="27">
        <f>IF(ISNUMBER(VLOOKUP($B97,Area_GDP_80_09,Seq!C$1,FALSE)/10000),VLOOKUP($B97,Area_GDP_80_09,Seq!C$1,FALSE)/10000,".")</f>
        <v>3412290.3998525902</v>
      </c>
      <c r="AI97" s="27">
        <f>IF(ISNUMBER(VLOOKUP($B97,Area_GDP_80_09,Seq!D$1,FALSE)/10000),VLOOKUP($B97,Area_GDP_80_09,Seq!D$1,FALSE)/10000,".")</f>
        <v>3525760.08844666</v>
      </c>
      <c r="AJ97" s="27">
        <f>IF(ISNUMBER(VLOOKUP($B97,Area_GDP_80_09,Seq!E$1,FALSE)/10000),VLOOKUP($B97,Area_GDP_80_09,Seq!E$1,FALSE)/10000,".")</f>
        <v>3606264.9714390999</v>
      </c>
      <c r="AK97" s="27">
        <f>IF(ISNUMBER(VLOOKUP($B97,Area_GDP_80_09,Seq!F$1,FALSE)/10000),VLOOKUP($B97,Area_GDP_80_09,Seq!F$1,FALSE)/10000,".")</f>
        <v>3597457.1586511903</v>
      </c>
      <c r="AL97" s="27">
        <f>IF(ISNUMBER(VLOOKUP($B97,Area_GDP_80_09,Seq!G$1,FALSE)/10000),VLOOKUP($B97,Area_GDP_80_09,Seq!G$1,FALSE)/10000,".")</f>
        <v>3754109.08420859</v>
      </c>
      <c r="AM97" s="27">
        <f>IF(ISNUMBER(VLOOKUP($B97,Area_GDP_80_09,Seq!H$1,FALSE)/10000),VLOOKUP($B97,Area_GDP_80_09,Seq!H$1,FALSE)/10000,".")</f>
        <v>3869946.5634789001</v>
      </c>
      <c r="AN97" s="27">
        <f>IF(ISNUMBER(VLOOKUP($B97,Area_GDP_80_09,Seq!I$1,FALSE)/10000),VLOOKUP($B97,Area_GDP_80_09,Seq!I$1,FALSE)/10000,".")</f>
        <v>3853362.81555187</v>
      </c>
      <c r="AO97" s="27">
        <f>IF(ISNUMBER(VLOOKUP($B97,Area_GDP_80_09,Seq!J$1,FALSE)/10000),VLOOKUP($B97,Area_GDP_80_09,Seq!J$1,FALSE)/10000,".")</f>
        <v>4033047.7243412598</v>
      </c>
      <c r="AP97" s="27">
        <f>IF(ISNUMBER(VLOOKUP($B97,Area_GDP_80_09,Seq!K$1,FALSE)/10000),VLOOKUP($B97,Area_GDP_80_09,Seq!K$1,FALSE)/10000,".")</f>
        <v>4243477.0591487</v>
      </c>
      <c r="AQ97" s="27">
        <f>IF(ISNUMBER(VLOOKUP($B97,Area_GDP_80_09,Seq!L$1,FALSE)/10000),VLOOKUP($B97,Area_GDP_80_09,Seq!L$1,FALSE)/10000,".")</f>
        <v>4490187.9491431704</v>
      </c>
      <c r="AR97" s="27">
        <f>IF(ISNUMBER(VLOOKUP($B97,Area_GDP_80_09,Seq!M$1,FALSE)/10000),VLOOKUP($B97,Area_GDP_80_09,Seq!M$1,FALSE)/10000,".")</f>
        <v>4870351.9439837895</v>
      </c>
      <c r="AS97" s="27">
        <f>IF(ISNUMBER(VLOOKUP($B97,Area_GDP_80_09,Seq!N$1,FALSE)/10000),VLOOKUP($B97,Area_GDP_80_09,Seq!N$1,FALSE)/10000,".")</f>
        <v>4964326.5155703006</v>
      </c>
      <c r="AT97" s="27">
        <f>IF(ISNUMBER(VLOOKUP($B97,Area_GDP_80_09,Seq!O$1,FALSE)/10000),VLOOKUP($B97,Area_GDP_80_09,Seq!O$1,FALSE)/10000,".")</f>
        <v>5130302.1927400101</v>
      </c>
      <c r="AU97" s="27">
        <f>IF(ISNUMBER(VLOOKUP($B97,Area_GDP_80_09,Seq!P$1,FALSE)/10000),VLOOKUP($B97,Area_GDP_80_09,Seq!P$1,FALSE)/10000,".")</f>
        <v>5268435.5997788804</v>
      </c>
      <c r="AV97" s="27">
        <f>IF(ISNUMBER(VLOOKUP($B97,Area_GDP_80_09,Seq!Q$1,FALSE)/10000),VLOOKUP($B97,Area_GDP_80_09,Seq!Q$1,FALSE)/10000,".")</f>
        <v>5571678.64381795</v>
      </c>
      <c r="AW97" s="27">
        <f>IF(ISNUMBER(VLOOKUP($B97,Area_GDP_80_09,Seq!R$1,FALSE)/10000),VLOOKUP($B97,Area_GDP_80_09,Seq!R$1,FALSE)/10000,".")</f>
        <v>6108476.1378293699</v>
      </c>
      <c r="AX97" s="27">
        <f>IF(ISNUMBER(VLOOKUP($B97,Area_GDP_80_09,Seq!S$1,FALSE)/10000),VLOOKUP($B97,Area_GDP_80_09,Seq!S$1,FALSE)/10000,".")</f>
        <v>6605813.5249677598</v>
      </c>
      <c r="AY97" s="27">
        <f>IF(ISNUMBER(VLOOKUP($B97,Area_GDP_80_09,Seq!T$1,FALSE)/10000),VLOOKUP($B97,Area_GDP_80_09,Seq!T$1,FALSE)/10000,".")</f>
        <v>7365303.1140593309</v>
      </c>
      <c r="AZ97" s="27">
        <f>IF(ISNUMBER(VLOOKUP($B97,Area_GDP_80_09,Seq!U$1,FALSE)/10000),VLOOKUP($B97,Area_GDP_80_09,Seq!U$1,FALSE)/10000,".")</f>
        <v>7986235.4892205596</v>
      </c>
      <c r="BA97" s="27">
        <f>IF(ISNUMBER(VLOOKUP($B97,Area_GDP_80_09,Seq!V$1,FALSE)/10000),VLOOKUP($B97,Area_GDP_80_09,Seq!V$1,FALSE)/10000,".")</f>
        <v>8842776.8564584497</v>
      </c>
      <c r="BB97" s="27">
        <f>IF(ISNUMBER(VLOOKUP($B97,Area_GDP_80_09,Seq!W$1,FALSE)/10000),VLOOKUP($B97,Area_GDP_80_09,Seq!W$1,FALSE)/10000,".")</f>
        <v>9659572.5078312103</v>
      </c>
      <c r="BC97" s="27">
        <f>IF(ISNUMBER(VLOOKUP($B97,Area_GDP_80_09,Seq!X$1,FALSE)/10000),VLOOKUP($B97,Area_GDP_80_09,Seq!X$1,FALSE)/10000,".")</f>
        <v>10219181.868435601</v>
      </c>
      <c r="BD97" s="27">
        <f>IF(ISNUMBER(VLOOKUP($B97,Area_GDP_80_09,Seq!Y$1,FALSE)/10000),VLOOKUP($B97,Area_GDP_80_09,Seq!Y$1,FALSE)/10000,".")</f>
        <v>10876248.3876912</v>
      </c>
      <c r="BE97" s="27">
        <f>IF(ISNUMBER(VLOOKUP($B97,Area_GDP_80_09,Seq!Z$1,FALSE)/10000),VLOOKUP($B97,Area_GDP_80_09,Seq!Z$1,FALSE)/10000,".")</f>
        <v>11367219.4582642</v>
      </c>
      <c r="BF97" s="27">
        <f>IF(ISNUMBER(VLOOKUP($B97,Area_GDP_80_09,Seq!AA$1,FALSE)/10000),VLOOKUP($B97,Area_GDP_80_09,Seq!AA$1,FALSE)/10000,".")</f>
        <v>11901925.5573982</v>
      </c>
      <c r="BG97" s="27">
        <f>IF(ISNUMBER(VLOOKUP($B97,Area_GDP_80_09,Seq!AB$1,FALSE)/10000),VLOOKUP($B97,Area_GDP_80_09,Seq!AB$1,FALSE)/10000,".")</f>
        <v>12660466.1875806</v>
      </c>
      <c r="BH97" s="27">
        <f>IF(ISNUMBER(VLOOKUP($B97,Area_GDP_80_09,Seq!AC$1,FALSE)/10000),VLOOKUP($B97,Area_GDP_80_09,Seq!AC$1,FALSE)/10000,".")</f>
        <v>13383185.9222406</v>
      </c>
      <c r="BI97" s="27">
        <f>IF(ISNUMBER(VLOOKUP($B97,Area_GDP_80_09,Seq!AD$1,FALSE)/10000),VLOOKUP($B97,Area_GDP_80_09,Seq!AD$1,FALSE)/10000,".")</f>
        <v>14189736.502671799</v>
      </c>
      <c r="BJ97" s="27">
        <f>IF(ISNUMBER(VLOOKUP($B97,Area_GDP_80_09,Seq!AE$1,FALSE)/10000),VLOOKUP($B97,Area_GDP_80_09,Seq!AE$1,FALSE)/10000,".")</f>
        <v>13764044.407591699</v>
      </c>
      <c r="BK97" s="27">
        <f>IF(ISNUMBER(VLOOKUP($B97,Area_GDP_80_09,Seq!AF$1,FALSE)/10000),VLOOKUP($B97,Area_GDP_80_09,Seq!AF$1,FALSE)/10000,".")</f>
        <v>12684862.981389351</v>
      </c>
      <c r="BL97" s="27"/>
      <c r="BM97" s="27"/>
      <c r="BN97" s="27">
        <f>CNPop!A$48</f>
        <v>5.0000000000000001E-3</v>
      </c>
      <c r="BO97" s="27">
        <f>CNPop!B$48</f>
        <v>6.0000000000000001E-3</v>
      </c>
      <c r="BP97" s="27">
        <f>CNPop!C$48</f>
        <v>6.0000000000000001E-3</v>
      </c>
      <c r="BQ97" s="27">
        <f>CNPop!D$48</f>
        <v>7.0000000000000001E-3</v>
      </c>
      <c r="BR97" s="27">
        <f>CNPop!E$48</f>
        <v>7.0000000000000001E-3</v>
      </c>
      <c r="BS97" s="27">
        <f>CNPop!F$48</f>
        <v>8.0000000000000002E-3</v>
      </c>
      <c r="BT97" s="27">
        <f>CNPop!G$48</f>
        <v>8.9999999999999993E-3</v>
      </c>
      <c r="BU97" s="27">
        <f>CNPop!H$48</f>
        <v>0.01</v>
      </c>
      <c r="BV97" s="27">
        <f>CNPop!I$48</f>
        <v>1.0999999999999999E-2</v>
      </c>
      <c r="BW97" s="27">
        <f>CNPop!J$48</f>
        <v>1.2E-2</v>
      </c>
      <c r="BX97" s="27">
        <f>CNPop!K$48</f>
        <v>1.4E-2</v>
      </c>
      <c r="BY97" s="27">
        <f>CNPop!L$48</f>
        <v>1.6E-2</v>
      </c>
      <c r="BZ97" s="27">
        <f>CNPop!M$48</f>
        <v>1.7000000000000001E-2</v>
      </c>
      <c r="CA97" s="27">
        <f>CNPop!N$48</f>
        <v>1.9E-2</v>
      </c>
      <c r="CB97" s="27">
        <f>CNPop!O$48</f>
        <v>2.1000000000000001E-2</v>
      </c>
      <c r="CC97" s="27">
        <f>CNPop!P$48</f>
        <v>2.3E-2</v>
      </c>
      <c r="CD97" s="27">
        <f>CNPop!Q$48</f>
        <v>2.5999999999999999E-2</v>
      </c>
      <c r="CE97" s="27">
        <f>CNPop!R$48</f>
        <v>2.8000000000000001E-2</v>
      </c>
      <c r="CF97" s="27">
        <f>CNPop!S$48</f>
        <v>0.03</v>
      </c>
      <c r="CG97" s="27">
        <f>CNPop!T$48</f>
        <v>3.3000000000000002E-2</v>
      </c>
      <c r="CH97" s="27">
        <f>CNPop!U$48</f>
        <v>3.5999999999999997E-2</v>
      </c>
      <c r="CI97" s="27">
        <f>CNPop!V$48</f>
        <v>3.9E-2</v>
      </c>
      <c r="CJ97" s="27">
        <f>CNPop!W$48</f>
        <v>4.2000000000000003E-2</v>
      </c>
      <c r="CK97" s="27">
        <f>CNPop!X$48</f>
        <v>4.4999999999999998E-2</v>
      </c>
      <c r="CL97" s="27">
        <f>CNPop!Y$48</f>
        <v>4.9000000000000002E-2</v>
      </c>
      <c r="CM97" s="27">
        <f>CNPop!Z$48</f>
        <v>5.1999999999999998E-2</v>
      </c>
      <c r="CN97" s="27">
        <f>CNPop!AA$48</f>
        <v>5.6000000000000001E-2</v>
      </c>
      <c r="CO97" s="27">
        <f>CNPop!AB$48</f>
        <v>0.06</v>
      </c>
      <c r="CP97" s="27">
        <f>CNPop!AC$48</f>
        <v>6.3E-2</v>
      </c>
      <c r="CQ97" s="27"/>
      <c r="CR97" s="27">
        <f t="shared" si="73"/>
        <v>8.7704569305386171E-2</v>
      </c>
      <c r="CS97" s="27">
        <f t="shared" si="74"/>
        <v>8.7704569305386171E-2</v>
      </c>
      <c r="CT97" s="27">
        <f t="shared" si="75"/>
        <v>8.7704569305386171E-2</v>
      </c>
      <c r="CU97" s="27">
        <f t="shared" si="76"/>
        <v>8.7704569305386171E-2</v>
      </c>
      <c r="CV97" s="27">
        <f t="shared" si="77"/>
        <v>8.7704569305386171E-2</v>
      </c>
      <c r="CW97" s="27">
        <f t="shared" si="78"/>
        <v>8.7704569305386171E-2</v>
      </c>
      <c r="CX97" s="27">
        <f t="shared" si="79"/>
        <v>8.7704569305386171E-2</v>
      </c>
      <c r="CY97" s="27">
        <f t="shared" si="80"/>
        <v>8.7704569305386171E-2</v>
      </c>
      <c r="CZ97" s="27">
        <f t="shared" si="81"/>
        <v>8.7704569305386171E-2</v>
      </c>
      <c r="DA97" s="27">
        <f t="shared" si="82"/>
        <v>8.7704569305386171E-2</v>
      </c>
      <c r="DB97" s="27">
        <f t="shared" si="83"/>
        <v>8.7704569305386171E-2</v>
      </c>
      <c r="DC97" s="27">
        <f t="shared" si="84"/>
        <v>8.7704569305386171E-2</v>
      </c>
      <c r="DD97" s="27">
        <f t="shared" si="85"/>
        <v>8.8279511971774083E-2</v>
      </c>
      <c r="DE97" s="27">
        <f t="shared" si="86"/>
        <v>8.8279511971774083E-2</v>
      </c>
      <c r="DF97" s="27">
        <f t="shared" si="87"/>
        <v>8.8279511971774083E-2</v>
      </c>
      <c r="DG97" s="27">
        <f t="shared" si="88"/>
        <v>8.8279511971774083E-2</v>
      </c>
      <c r="DH97" s="27">
        <f t="shared" si="89"/>
        <v>8.8279511971774083E-2</v>
      </c>
      <c r="DI97" s="27">
        <f t="shared" si="90"/>
        <v>8.8279511971774083E-2</v>
      </c>
      <c r="DJ97" s="27">
        <f t="shared" si="91"/>
        <v>8.8279511971774083E-2</v>
      </c>
      <c r="DK97" s="27">
        <f t="shared" si="92"/>
        <v>8.7732090545938751E-2</v>
      </c>
      <c r="DL97" s="27">
        <f t="shared" si="93"/>
        <v>8.6789562201082665E-2</v>
      </c>
      <c r="DM97" s="27">
        <f t="shared" si="94"/>
        <v>8.5380129058955895E-2</v>
      </c>
      <c r="DN97" s="27">
        <f t="shared" si="95"/>
        <v>8.3655323261610459E-2</v>
      </c>
      <c r="DO97" s="27">
        <f t="shared" si="96"/>
        <v>8.1766899416873137E-2</v>
      </c>
      <c r="DP97" s="27">
        <f t="shared" si="97"/>
        <v>7.9549214074156008E-2</v>
      </c>
      <c r="DQ97" s="27">
        <f t="shared" si="98"/>
        <v>7.6914476689668443E-2</v>
      </c>
      <c r="DR97" s="27">
        <f t="shared" si="99"/>
        <v>7.4087495391094521E-2</v>
      </c>
      <c r="DS97" s="27">
        <f t="shared" si="100"/>
        <v>7.1394061553878174E-2</v>
      </c>
      <c r="DT97" s="27">
        <f t="shared" si="101"/>
        <v>6.9179051783061343E-2</v>
      </c>
      <c r="DU97" s="27" t="e">
        <f>IF(ISNA(VLOOKUP(CONCATENATE($B97,".SP.TER.TOTL.IN"),Area_pop_80_09,Seq!B$1,FALSE)),".",VLOOKUP(CONCATENATE($B97,".SP.TER.TOTL.IN"),Area_pop_80_09,Seq!B$1,FALSE)/VLOOKUP(CONCATENATE($B97,".SP.POP.TOTL"),Area_pop_80_09,Seq!B$1,FALSE))</f>
        <v>#VALUE!</v>
      </c>
      <c r="DV97" s="27" t="e">
        <f>IF(ISNA(VLOOKUP(CONCATENATE($B97,".SP.TER.TOTL.IN"),Area_pop_80_09,Seq!C$1,FALSE)),".",VLOOKUP(CONCATENATE($B97,".SP.TER.TOTL.IN"),Area_pop_80_09,Seq!C$1,FALSE)/VLOOKUP(CONCATENATE($B97,".SP.POP.TOTL"),Area_pop_80_09,Seq!C$1,FALSE))</f>
        <v>#VALUE!</v>
      </c>
      <c r="DW97" s="27" t="e">
        <f>IF(ISNA(VLOOKUP(CONCATENATE($B97,".SP.TER.TOTL.IN"),Area_pop_80_09,Seq!D$1,FALSE)),".",VLOOKUP(CONCATENATE($B97,".SP.TER.TOTL.IN"),Area_pop_80_09,Seq!D$1,FALSE)/VLOOKUP(CONCATENATE($B97,".SP.POP.TOTL"),Area_pop_80_09,Seq!D$1,FALSE))</f>
        <v>#VALUE!</v>
      </c>
      <c r="DX97" s="27" t="e">
        <f>IF(ISNA(VLOOKUP(CONCATENATE($B97,".SP.TER.TOTL.IN"),Area_pop_80_09,Seq!E$1,FALSE)),".",VLOOKUP(CONCATENATE($B97,".SP.TER.TOTL.IN"),Area_pop_80_09,Seq!E$1,FALSE)/VLOOKUP(CONCATENATE($B97,".SP.POP.TOTL"),Area_pop_80_09,Seq!E$1,FALSE))</f>
        <v>#VALUE!</v>
      </c>
      <c r="DY97" s="27" t="e">
        <f>IF(ISNA(VLOOKUP(CONCATENATE($B97,".SP.TER.TOTL.IN"),Area_pop_80_09,Seq!F$1,FALSE)),".",VLOOKUP(CONCATENATE($B97,".SP.TER.TOTL.IN"),Area_pop_80_09,Seq!F$1,FALSE)/VLOOKUP(CONCATENATE($B97,".SP.POP.TOTL"),Area_pop_80_09,Seq!F$1,FALSE))</f>
        <v>#VALUE!</v>
      </c>
      <c r="DZ97" s="27" t="e">
        <f>IF(ISNA(VLOOKUP(CONCATENATE($B97,".SP.TER.TOTL.IN"),Area_pop_80_09,Seq!G$1,FALSE)),".",VLOOKUP(CONCATENATE($B97,".SP.TER.TOTL.IN"),Area_pop_80_09,Seq!G$1,FALSE)/VLOOKUP(CONCATENATE($B97,".SP.POP.TOTL"),Area_pop_80_09,Seq!G$1,FALSE))</f>
        <v>#VALUE!</v>
      </c>
      <c r="EA97" s="27" t="e">
        <f>IF(ISNA(VLOOKUP(CONCATENATE($B97,".SP.TER.TOTL.IN"),Area_pop_80_09,Seq!H$1,FALSE)),".",VLOOKUP(CONCATENATE($B97,".SP.TER.TOTL.IN"),Area_pop_80_09,Seq!H$1,FALSE)/VLOOKUP(CONCATENATE($B97,".SP.POP.TOTL"),Area_pop_80_09,Seq!H$1,FALSE))</f>
        <v>#VALUE!</v>
      </c>
      <c r="EB97" s="27" t="e">
        <f>IF(ISNA(VLOOKUP(CONCATENATE($B97,".SP.TER.TOTL.IN"),Area_pop_80_09,Seq!I$1,FALSE)),".",VLOOKUP(CONCATENATE($B97,".SP.TER.TOTL.IN"),Area_pop_80_09,Seq!I$1,FALSE)/VLOOKUP(CONCATENATE($B97,".SP.POP.TOTL"),Area_pop_80_09,Seq!I$1,FALSE))</f>
        <v>#VALUE!</v>
      </c>
      <c r="EC97" s="27" t="e">
        <f>IF(ISNA(VLOOKUP(CONCATENATE($B97,".SP.TER.TOTL.IN"),Area_pop_80_09,Seq!J$1,FALSE)),".",VLOOKUP(CONCATENATE($B97,".SP.TER.TOTL.IN"),Area_pop_80_09,Seq!J$1,FALSE)/VLOOKUP(CONCATENATE($B97,".SP.POP.TOTL"),Area_pop_80_09,Seq!J$1,FALSE))</f>
        <v>#VALUE!</v>
      </c>
      <c r="ED97" s="27" t="e">
        <f>IF(ISNA(VLOOKUP(CONCATENATE($B97,".SP.TER.TOTL.IN"),Area_pop_80_09,Seq!K$1,FALSE)),".",VLOOKUP(CONCATENATE($B97,".SP.TER.TOTL.IN"),Area_pop_80_09,Seq!K$1,FALSE)/VLOOKUP(CONCATENATE($B97,".SP.POP.TOTL"),Area_pop_80_09,Seq!K$1,FALSE))</f>
        <v>#VALUE!</v>
      </c>
      <c r="EE97" s="27" t="e">
        <f>IF(ISNA(VLOOKUP(CONCATENATE($B97,".SP.TER.TOTL.IN"),Area_pop_80_09,Seq!L$1,FALSE)),".",VLOOKUP(CONCATENATE($B97,".SP.TER.TOTL.IN"),Area_pop_80_09,Seq!L$1,FALSE)/VLOOKUP(CONCATENATE($B97,".SP.POP.TOTL"),Area_pop_80_09,Seq!L$1,FALSE))</f>
        <v>#VALUE!</v>
      </c>
      <c r="EF97" s="27">
        <f>IF(ISNA(VLOOKUP(CONCATENATE($B97,".SP.TER.TOTL.IN"),Area_pop_80_09,Seq!M$1,FALSE)),".",VLOOKUP(CONCATENATE($B97,".SP.TER.TOTL.IN"),Area_pop_80_09,Seq!M$1,FALSE)/VLOOKUP(CONCATENATE($B97,".SP.POP.TOTL"),Area_pop_80_09,Seq!M$1,FALSE))</f>
        <v>8.7704569305386171E-2</v>
      </c>
      <c r="EG97" s="27" t="e">
        <f>IF(ISNA(VLOOKUP(CONCATENATE($B97,".SP.TER.TOTL.IN"),Area_pop_80_09,Seq!N$1,FALSE)),".",VLOOKUP(CONCATENATE($B97,".SP.TER.TOTL.IN"),Area_pop_80_09,Seq!N$1,FALSE)/VLOOKUP(CONCATENATE($B97,".SP.POP.TOTL"),Area_pop_80_09,Seq!N$1,FALSE))</f>
        <v>#VALUE!</v>
      </c>
      <c r="EH97" s="27" t="e">
        <f>IF(ISNA(VLOOKUP(CONCATENATE($B97,".SP.TER.TOTL.IN"),Area_pop_80_09,Seq!O$1,FALSE)),".",VLOOKUP(CONCATENATE($B97,".SP.TER.TOTL.IN"),Area_pop_80_09,Seq!O$1,FALSE)/VLOOKUP(CONCATENATE($B97,".SP.POP.TOTL"),Area_pop_80_09,Seq!O$1,FALSE))</f>
        <v>#VALUE!</v>
      </c>
      <c r="EI97" s="27" t="e">
        <f>IF(ISNA(VLOOKUP(CONCATENATE($B97,".SP.TER.TOTL.IN"),Area_pop_80_09,Seq!P$1,FALSE)),".",VLOOKUP(CONCATENATE($B97,".SP.TER.TOTL.IN"),Area_pop_80_09,Seq!P$1,FALSE)/VLOOKUP(CONCATENATE($B97,".SP.POP.TOTL"),Area_pop_80_09,Seq!P$1,FALSE))</f>
        <v>#VALUE!</v>
      </c>
      <c r="EJ97" s="27" t="e">
        <f>IF(ISNA(VLOOKUP(CONCATENATE($B97,".SP.TER.TOTL.IN"),Area_pop_80_09,Seq!Q$1,FALSE)),".",VLOOKUP(CONCATENATE($B97,".SP.TER.TOTL.IN"),Area_pop_80_09,Seq!Q$1,FALSE)/VLOOKUP(CONCATENATE($B97,".SP.POP.TOTL"),Area_pop_80_09,Seq!Q$1,FALSE))</f>
        <v>#VALUE!</v>
      </c>
      <c r="EK97" s="27" t="e">
        <f>IF(ISNA(VLOOKUP(CONCATENATE($B97,".SP.TER.TOTL.IN"),Area_pop_80_09,Seq!R$1,FALSE)),".",VLOOKUP(CONCATENATE($B97,".SP.TER.TOTL.IN"),Area_pop_80_09,Seq!R$1,FALSE)/VLOOKUP(CONCATENATE($B97,".SP.POP.TOTL"),Area_pop_80_09,Seq!R$1,FALSE))</f>
        <v>#VALUE!</v>
      </c>
      <c r="EL97" s="27" t="e">
        <f>IF(ISNA(VLOOKUP(CONCATENATE($B97,".SP.TER.TOTL.IN"),Area_pop_80_09,Seq!S$1,FALSE)),".",VLOOKUP(CONCATENATE($B97,".SP.TER.TOTL.IN"),Area_pop_80_09,Seq!S$1,FALSE)/VLOOKUP(CONCATENATE($B97,".SP.POP.TOTL"),Area_pop_80_09,Seq!S$1,FALSE))</f>
        <v>#VALUE!</v>
      </c>
      <c r="EM97" s="27">
        <f>IF(ISNA(VLOOKUP(CONCATENATE($B97,".SP.TER.TOTL.IN"),Area_pop_80_09,Seq!T$1,FALSE)),".",VLOOKUP(CONCATENATE($B97,".SP.TER.TOTL.IN"),Area_pop_80_09,Seq!T$1,FALSE)/VLOOKUP(CONCATENATE($B97,".SP.POP.TOTL"),Area_pop_80_09,Seq!T$1,FALSE))</f>
        <v>8.8279511971774083E-2</v>
      </c>
      <c r="EN97" s="27">
        <f>IF(ISNA(VLOOKUP(CONCATENATE($B97,".SP.TER.TOTL.IN"),Area_pop_80_09,Seq!U$1,FALSE)),".",VLOOKUP(CONCATENATE($B97,".SP.TER.TOTL.IN"),Area_pop_80_09,Seq!U$1,FALSE)/VLOOKUP(CONCATENATE($B97,".SP.POP.TOTL"),Area_pop_80_09,Seq!U$1,FALSE))</f>
        <v>8.7732090545938751E-2</v>
      </c>
      <c r="EO97" s="27">
        <f>IF(ISNA(VLOOKUP(CONCATENATE($B97,".SP.TER.TOTL.IN"),Area_pop_80_09,Seq!V$1,FALSE)),".",VLOOKUP(CONCATENATE($B97,".SP.TER.TOTL.IN"),Area_pop_80_09,Seq!V$1,FALSE)/VLOOKUP(CONCATENATE($B97,".SP.POP.TOTL"),Area_pop_80_09,Seq!V$1,FALSE))</f>
        <v>8.6789562201082665E-2</v>
      </c>
      <c r="EP97" s="27">
        <f>IF(ISNA(VLOOKUP(CONCATENATE($B97,".SP.TER.TOTL.IN"),Area_pop_80_09,Seq!W$1,FALSE)),".",VLOOKUP(CONCATENATE($B97,".SP.TER.TOTL.IN"),Area_pop_80_09,Seq!W$1,FALSE)/VLOOKUP(CONCATENATE($B97,".SP.POP.TOTL"),Area_pop_80_09,Seq!W$1,FALSE))</f>
        <v>8.5380129058955895E-2</v>
      </c>
      <c r="EQ97" s="27">
        <f>IF(ISNA(VLOOKUP(CONCATENATE($B97,".SP.TER.TOTL.IN"),Area_pop_80_09,Seq!X$1,FALSE)),".",VLOOKUP(CONCATENATE($B97,".SP.TER.TOTL.IN"),Area_pop_80_09,Seq!X$1,FALSE)/VLOOKUP(CONCATENATE($B97,".SP.POP.TOTL"),Area_pop_80_09,Seq!X$1,FALSE))</f>
        <v>8.3655323261610459E-2</v>
      </c>
      <c r="ER97" s="27">
        <f>IF(ISNA(VLOOKUP(CONCATENATE($B97,".SP.TER.TOTL.IN"),Area_pop_80_09,Seq!Y$1,FALSE)),".",VLOOKUP(CONCATENATE($B97,".SP.TER.TOTL.IN"),Area_pop_80_09,Seq!Y$1,FALSE)/VLOOKUP(CONCATENATE($B97,".SP.POP.TOTL"),Area_pop_80_09,Seq!Y$1,FALSE))</f>
        <v>8.1766899416873137E-2</v>
      </c>
      <c r="ES97" s="27">
        <f>IF(ISNA(VLOOKUP(CONCATENATE($B97,".SP.TER.TOTL.IN"),Area_pop_80_09,Seq!Z$1,FALSE)),".",VLOOKUP(CONCATENATE($B97,".SP.TER.TOTL.IN"),Area_pop_80_09,Seq!Z$1,FALSE)/VLOOKUP(CONCATENATE($B97,".SP.POP.TOTL"),Area_pop_80_09,Seq!Z$1,FALSE))</f>
        <v>7.9549214074156008E-2</v>
      </c>
      <c r="ET97" s="27">
        <f>IF(ISNA(VLOOKUP(CONCATENATE($B97,".SP.TER.TOTL.IN"),Area_pop_80_09,Seq!AA$1,FALSE)),".",VLOOKUP(CONCATENATE($B97,".SP.TER.TOTL.IN"),Area_pop_80_09,Seq!AA$1,FALSE)/VLOOKUP(CONCATENATE($B97,".SP.POP.TOTL"),Area_pop_80_09,Seq!AA$1,FALSE))</f>
        <v>7.6914476689668443E-2</v>
      </c>
      <c r="EU97" s="27">
        <f>IF(ISNA(VLOOKUP(CONCATENATE($B97,".SP.TER.TOTL.IN"),Area_pop_80_09,Seq!AB$1,FALSE)),".",VLOOKUP(CONCATENATE($B97,".SP.TER.TOTL.IN"),Area_pop_80_09,Seq!AB$1,FALSE)/VLOOKUP(CONCATENATE($B97,".SP.POP.TOTL"),Area_pop_80_09,Seq!AB$1,FALSE))</f>
        <v>7.4087495391094521E-2</v>
      </c>
      <c r="EV97" s="27">
        <f>IF(ISNA(VLOOKUP(CONCATENATE($B97,".SP.TER.TOTL.IN"),Area_pop_80_09,Seq!AC$1,FALSE)),".",VLOOKUP(CONCATENATE($B97,".SP.TER.TOTL.IN"),Area_pop_80_09,Seq!AC$1,FALSE)/VLOOKUP(CONCATENATE($B97,".SP.POP.TOTL"),Area_pop_80_09,Seq!AC$1,FALSE))</f>
        <v>7.1394061553878174E-2</v>
      </c>
      <c r="EW97" s="27">
        <f>IF(ISNA(VLOOKUP(CONCATENATE($B97,".SP.TER.TOTL.IN"),Area_pop_80_09,Seq!AD$1,FALSE)),".",VLOOKUP(CONCATENATE($B97,".SP.TER.TOTL.IN"),Area_pop_80_09,Seq!AD$1,FALSE)/VLOOKUP(CONCATENATE($B97,".SP.POP.TOTL"),Area_pop_80_09,Seq!AD$1,FALSE))</f>
        <v>6.9179051783061343E-2</v>
      </c>
      <c r="EX97" s="27"/>
      <c r="EY97" s="27"/>
      <c r="EZ97" s="27">
        <f t="shared" si="102"/>
        <v>2.9403116730373417E-4</v>
      </c>
      <c r="FA97" s="27">
        <f t="shared" si="103"/>
        <v>2.8524159963489077E-4</v>
      </c>
      <c r="FB97" s="27">
        <f t="shared" si="109"/>
        <v>4.344615546328901E-3</v>
      </c>
      <c r="FC97" s="9">
        <f>IF(VLOOKUP($B97,EM_80!$B$1:$C$201,2,FALSE)&gt;0,VLOOKUP($B97,EM_80!$B$1:$C$201,2,FALSE),".")</f>
        <v>1000</v>
      </c>
      <c r="FD97" s="9">
        <f t="shared" si="104"/>
        <v>1000</v>
      </c>
      <c r="FE97" s="9">
        <f t="shared" si="105"/>
        <v>16533</v>
      </c>
      <c r="FF97">
        <f t="shared" si="106"/>
        <v>3401000</v>
      </c>
      <c r="FG97">
        <f t="shared" si="107"/>
        <v>3505800</v>
      </c>
      <c r="FH97">
        <f t="shared" si="108"/>
        <v>3805400</v>
      </c>
      <c r="FJ97" s="9">
        <f>IF(ISNA(VLOOKUP($B97,Area_EM_90,Seq!C$1,FALSE)),".",VLOOKUP($B97,Area_EM_90,Seq!C$1,FALSE))</f>
        <v>497</v>
      </c>
      <c r="FK97" s="9">
        <f>IF(ISNA(VLOOKUP($B97,Area_EM_90,Seq!D$1,FALSE)),".",VLOOKUP($B97,Area_EM_90,Seq!D$1,FALSE))</f>
        <v>189</v>
      </c>
      <c r="FL97" s="9">
        <f>IF(ISNA(VLOOKUP($B97,Area_EM_90,Seq!E$1,FALSE)),".",VLOOKUP($B97,Area_EM_90,Seq!E$1,FALSE))</f>
        <v>177</v>
      </c>
      <c r="FM97" s="9">
        <f>IF(ISNA(VLOOKUP($B97,Area_EM_90,Seq!F$1,FALSE)),".",VLOOKUP($B97,Area_EM_90,Seq!F$1,FALSE))</f>
        <v>131</v>
      </c>
      <c r="FN97" s="9">
        <f>IF(ISNA(VLOOKUP($B97,Area_EM_90,Seq!G$1,FALSE)),".",VLOOKUP($B97,Area_EM_90,Seq!G$1,FALSE))</f>
        <v>1953000</v>
      </c>
      <c r="FO97" s="9">
        <f>IF(ISNA(VLOOKUP($B97,Area_EM_90,Seq!H$1,FALSE)),".",VLOOKUP($B97,Area_EM_90,Seq!H$1,FALSE))</f>
        <v>1162230.3</v>
      </c>
      <c r="FP97" s="9">
        <f>IF(ISNA(VLOOKUP($B97,Area_EM_90,Seq!I$1,FALSE)),".",VLOOKUP($B97,Area_EM_90,Seq!I$1,FALSE))</f>
        <v>518716.8</v>
      </c>
      <c r="FQ97" s="9">
        <f>IF(ISNA(VLOOKUP($B97,Area_EM_90,Seq!J$1,FALSE)),".",VLOOKUP($B97,Area_EM_90,Seq!J$1,FALSE))</f>
        <v>272052.90000000002</v>
      </c>
      <c r="FR97" s="9">
        <f>IF(ISNA(VLOOKUP($B97,Area_EM_00,Seq!C$1,FALSE)),".",VLOOKUP($B97,Area_EM_00,Seq!C$1,FALSE))</f>
        <v>1942</v>
      </c>
      <c r="FS97" s="9">
        <f>IF(ISNA(VLOOKUP($B97,Area_EM_00,Seq!D$1,FALSE)),".",VLOOKUP($B97,Area_EM_00,Seq!D$1,FALSE))</f>
        <v>147</v>
      </c>
      <c r="FT97" s="9">
        <f>IF(ISNA(VLOOKUP($B97,Area_EM_00,Seq!E$1,FALSE)),".",VLOOKUP($B97,Area_EM_00,Seq!E$1,FALSE))</f>
        <v>553</v>
      </c>
      <c r="FU97" s="9">
        <f>IF(ISNA(VLOOKUP($B97,Area_EM_00,Seq!F$1,FALSE)),".",VLOOKUP($B97,Area_EM_00,Seq!F$1,FALSE))</f>
        <v>1242</v>
      </c>
      <c r="FV97" s="9">
        <f>IF(ISNA(VLOOKUP($B97,Area_EM_00,Seq!G$1,FALSE)),".",VLOOKUP($B97,Area_EM_00,Seq!G$1,FALSE))</f>
        <v>2309000</v>
      </c>
      <c r="FW97" s="9">
        <f>IF(ISNA(VLOOKUP($B97,Area_EM_00,Seq!H$1,FALSE)),".",VLOOKUP($B97,Area_EM_00,Seq!H$1,FALSE))</f>
        <v>1080150.2</v>
      </c>
      <c r="FX97" s="9">
        <f>IF(ISNA(VLOOKUP($B97,Area_EM_00,Seq!I$1,FALSE)),".",VLOOKUP($B97,Area_EM_00,Seq!I$1,FALSE))</f>
        <v>728720.4</v>
      </c>
      <c r="FY97" s="9">
        <f>IF(ISNA(VLOOKUP($B97,Area_EM_00,Seq!J$1,FALSE)),".",VLOOKUP($B97,Area_EM_00,Seq!J$1,FALSE))</f>
        <v>500129.4</v>
      </c>
      <c r="GA97" s="27"/>
    </row>
    <row r="98" spans="1:183">
      <c r="A98" s="25" t="s">
        <v>2501</v>
      </c>
      <c r="B98" s="26" t="str">
        <f t="shared" si="72"/>
        <v>Italy</v>
      </c>
      <c r="C98" s="27">
        <f>GDP!C$42/10000</f>
        <v>18294194.281532999</v>
      </c>
      <c r="D98" s="27">
        <f>GDP!D$42/10000</f>
        <v>19245492.3841727</v>
      </c>
      <c r="E98" s="27">
        <f>GDP!E$42/10000</f>
        <v>20996832.1911324</v>
      </c>
      <c r="F98" s="27">
        <f>GDP!F$42/10000</f>
        <v>23285486.8999658</v>
      </c>
      <c r="G98" s="27">
        <f>GDP!G$42/10000</f>
        <v>26824880.9087606</v>
      </c>
      <c r="H98" s="27">
        <f>GDP!H$42/10000</f>
        <v>30446239.831443299</v>
      </c>
      <c r="I98" s="27">
        <f>GDP!I$42/10000</f>
        <v>33125508.936610304</v>
      </c>
      <c r="J98" s="27">
        <f>GDP!J$42/10000</f>
        <v>36968067.973257102</v>
      </c>
      <c r="K98" s="27">
        <f>GDP!K$42/10000</f>
        <v>41145459.654235199</v>
      </c>
      <c r="L98" s="27">
        <f>GDP!L$42/10000</f>
        <v>42832423.5000588</v>
      </c>
      <c r="M98" s="27">
        <f>GDP!M$42/10000</f>
        <v>44460055.593061104</v>
      </c>
      <c r="N98" s="27">
        <f>GDP!N$42/10000</f>
        <v>48550380.707622699</v>
      </c>
      <c r="O98" s="27">
        <f>GDP!O$42/10000</f>
        <v>55444534.768105105</v>
      </c>
      <c r="P98" s="27">
        <f>GDP!P$42/10000</f>
        <v>63206769.635639794</v>
      </c>
      <c r="Q98" s="27">
        <f>GDP!Q$42/10000</f>
        <v>71486856.457908601</v>
      </c>
      <c r="R98" s="27">
        <f>GDP!R$42/10000</f>
        <v>79278923.811820701</v>
      </c>
      <c r="S98" s="27">
        <f>GDP!S$42/10000</f>
        <v>87206816.193002701</v>
      </c>
      <c r="T98" s="27">
        <f>GDP!T$42/10000</f>
        <v>95317050.098951995</v>
      </c>
      <c r="U98" s="27">
        <f>GDP!U$42/10000</f>
        <v>102751780.00667</v>
      </c>
      <c r="V98" s="27">
        <f>GDP!V$42/10000</f>
        <v>110560915.287177</v>
      </c>
      <c r="W98" s="27">
        <f>GDP!W$42/10000</f>
        <v>119848032.17129999</v>
      </c>
      <c r="X98" s="27">
        <f>GDP!X$42/10000</f>
        <v>129795418.841518</v>
      </c>
      <c r="Y98" s="27">
        <f>GDP!Y$42/10000</f>
        <v>141606801.95609599</v>
      </c>
      <c r="Z98" s="27">
        <f>GDP!Z$42/10000</f>
        <v>155767482.15170601</v>
      </c>
      <c r="AA98" s="27">
        <f>GDP!AA$42/10000</f>
        <v>171499997.84902799</v>
      </c>
      <c r="AB98" s="27">
        <f>GDP!AB$42/10000</f>
        <v>189335997.62532699</v>
      </c>
      <c r="AC98" s="27">
        <f>GDP!AC$42/10000</f>
        <v>211298973.34986499</v>
      </c>
      <c r="AD98" s="27">
        <f>GDP!AD$42/10000</f>
        <v>238767839.88534701</v>
      </c>
      <c r="AE98" s="27">
        <f>GDP!AE$42/10000</f>
        <v>260256945.47502899</v>
      </c>
      <c r="AF98" s="27">
        <f>GDP!AF$42/10000</f>
        <v>293754553.91439533</v>
      </c>
      <c r="AG98" s="27"/>
      <c r="AH98" s="27">
        <f>IF(ISNUMBER(VLOOKUP($B98,Area_GDP_80_09,Seq!C$1,FALSE)/10000),VLOOKUP($B98,Area_GDP_80_09,Seq!C$1,FALSE)/10000,".")</f>
        <v>73912502.303298399</v>
      </c>
      <c r="AI98" s="27">
        <f>IF(ISNUMBER(VLOOKUP($B98,Area_GDP_80_09,Seq!D$1,FALSE)/10000),VLOOKUP($B98,Area_GDP_80_09,Seq!D$1,FALSE)/10000,".")</f>
        <v>74536493.458632797</v>
      </c>
      <c r="AJ98" s="27">
        <f>IF(ISNUMBER(VLOOKUP($B98,Area_GDP_80_09,Seq!E$1,FALSE)/10000),VLOOKUP($B98,Area_GDP_80_09,Seq!E$1,FALSE)/10000,".")</f>
        <v>74844766.906209707</v>
      </c>
      <c r="AK98" s="27">
        <f>IF(ISNUMBER(VLOOKUP($B98,Area_GDP_80_09,Seq!F$1,FALSE)/10000),VLOOKUP($B98,Area_GDP_80_09,Seq!F$1,FALSE)/10000,".")</f>
        <v>75719854.431546003</v>
      </c>
      <c r="AL98" s="27">
        <f>IF(ISNUMBER(VLOOKUP($B98,Area_GDP_80_09,Seq!G$1,FALSE)/10000),VLOOKUP($B98,Area_GDP_80_09,Seq!G$1,FALSE)/10000,".")</f>
        <v>78162465.450525194</v>
      </c>
      <c r="AM98" s="27">
        <f>IF(ISNUMBER(VLOOKUP($B98,Area_GDP_80_09,Seq!H$1,FALSE)/10000),VLOOKUP($B98,Area_GDP_80_09,Seq!H$1,FALSE)/10000,".")</f>
        <v>80349520.913948804</v>
      </c>
      <c r="AN98" s="27">
        <f>IF(ISNUMBER(VLOOKUP($B98,Area_GDP_80_09,Seq!I$1,FALSE)/10000),VLOOKUP($B98,Area_GDP_80_09,Seq!I$1,FALSE)/10000,".")</f>
        <v>82647494.011424407</v>
      </c>
      <c r="AO98" s="27">
        <f>IF(ISNUMBER(VLOOKUP($B98,Area_GDP_80_09,Seq!J$1,FALSE)/10000),VLOOKUP($B98,Area_GDP_80_09,Seq!J$1,FALSE)/10000,".")</f>
        <v>85285572.139303505</v>
      </c>
      <c r="AP98" s="27">
        <f>IF(ISNUMBER(VLOOKUP($B98,Area_GDP_80_09,Seq!K$1,FALSE)/10000),VLOOKUP($B98,Area_GDP_80_09,Seq!K$1,FALSE)/10000,".")</f>
        <v>88862769.4859038</v>
      </c>
      <c r="AQ98" s="27">
        <f>IF(ISNUMBER(VLOOKUP($B98,Area_GDP_80_09,Seq!L$1,FALSE)/10000),VLOOKUP($B98,Area_GDP_80_09,Seq!L$1,FALSE)/10000,".")</f>
        <v>91873779.251888692</v>
      </c>
      <c r="AR98" s="27">
        <f>IF(ISNUMBER(VLOOKUP($B98,Area_GDP_80_09,Seq!M$1,FALSE)/10000),VLOOKUP($B98,Area_GDP_80_09,Seq!M$1,FALSE)/10000,".")</f>
        <v>93759563.294637904</v>
      </c>
      <c r="AS98" s="27">
        <f>IF(ISNUMBER(VLOOKUP($B98,Area_GDP_80_09,Seq!N$1,FALSE)/10000),VLOOKUP($B98,Area_GDP_80_09,Seq!N$1,FALSE)/10000,".")</f>
        <v>95197586.143357307</v>
      </c>
      <c r="AT98" s="27">
        <f>IF(ISNUMBER(VLOOKUP($B98,Area_GDP_80_09,Seq!O$1,FALSE)/10000),VLOOKUP($B98,Area_GDP_80_09,Seq!O$1,FALSE)/10000,".")</f>
        <v>95933407.038879693</v>
      </c>
      <c r="AU98" s="27">
        <f>IF(ISNUMBER(VLOOKUP($B98,Area_GDP_80_09,Seq!P$1,FALSE)/10000),VLOOKUP($B98,Area_GDP_80_09,Seq!P$1,FALSE)/10000,".")</f>
        <v>95081315.644002199</v>
      </c>
      <c r="AV98" s="27">
        <f>IF(ISNUMBER(VLOOKUP($B98,Area_GDP_80_09,Seq!Q$1,FALSE)/10000),VLOOKUP($B98,Area_GDP_80_09,Seq!Q$1,FALSE)/10000,".")</f>
        <v>97127363.184079602</v>
      </c>
      <c r="AW98" s="27">
        <f>IF(ISNUMBER(VLOOKUP($B98,Area_GDP_80_09,Seq!R$1,FALSE)/10000),VLOOKUP($B98,Area_GDP_80_09,Seq!R$1,FALSE)/10000,".")</f>
        <v>99873115.901971593</v>
      </c>
      <c r="AX98" s="27">
        <f>IF(ISNUMBER(VLOOKUP($B98,Area_GDP_80_09,Seq!S$1,FALSE)/10000),VLOOKUP($B98,Area_GDP_80_09,Seq!S$1,FALSE)/10000,".")</f>
        <v>100967108.89994499</v>
      </c>
      <c r="AY98" s="27">
        <f>IF(ISNUMBER(VLOOKUP($B98,Area_GDP_80_09,Seq!T$1,FALSE)/10000),VLOOKUP($B98,Area_GDP_80_09,Seq!T$1,FALSE)/10000,".")</f>
        <v>102857462.68656701</v>
      </c>
      <c r="AZ98" s="27">
        <f>IF(ISNUMBER(VLOOKUP($B98,Area_GDP_80_09,Seq!U$1,FALSE)/10000),VLOOKUP($B98,Area_GDP_80_09,Seq!U$1,FALSE)/10000,".")</f>
        <v>104298829.92445201</v>
      </c>
      <c r="BA98" s="27">
        <f>IF(ISNUMBER(VLOOKUP($B98,Area_GDP_80_09,Seq!V$1,FALSE)/10000),VLOOKUP($B98,Area_GDP_80_09,Seq!V$1,FALSE)/10000,".")</f>
        <v>105826054.910632</v>
      </c>
      <c r="BB98" s="27">
        <f>IF(ISNUMBER(VLOOKUP($B98,Area_GDP_80_09,Seq!W$1,FALSE)/10000),VLOOKUP($B98,Area_GDP_80_09,Seq!W$1,FALSE)/10000,".")</f>
        <v>109734383.63736899</v>
      </c>
      <c r="BC98" s="27">
        <f>IF(ISNUMBER(VLOOKUP($B98,Area_GDP_80_09,Seq!X$1,FALSE)/10000),VLOOKUP($B98,Area_GDP_80_09,Seq!X$1,FALSE)/10000,".")</f>
        <v>111729620.41643602</v>
      </c>
      <c r="BD98" s="27">
        <f>IF(ISNUMBER(VLOOKUP($B98,Area_GDP_80_09,Seq!Y$1,FALSE)/10000),VLOOKUP($B98,Area_GDP_80_09,Seq!Y$1,FALSE)/10000,".")</f>
        <v>112236926.478718</v>
      </c>
      <c r="BE98" s="27">
        <f>IF(ISNUMBER(VLOOKUP($B98,Area_GDP_80_09,Seq!Z$1,FALSE)/10000),VLOOKUP($B98,Area_GDP_80_09,Seq!Z$1,FALSE)/10000,".")</f>
        <v>112217938.087341</v>
      </c>
      <c r="BF98" s="27">
        <f>IF(ISNUMBER(VLOOKUP($B98,Area_GDP_80_09,Seq!AA$1,FALSE)/10000),VLOOKUP($B98,Area_GDP_80_09,Seq!AA$1,FALSE)/10000,".")</f>
        <v>113936908.052331</v>
      </c>
      <c r="BG98" s="27">
        <f>IF(ISNUMBER(VLOOKUP($B98,Area_GDP_80_09,Seq!AB$1,FALSE)/10000),VLOOKUP($B98,Area_GDP_80_09,Seq!AB$1,FALSE)/10000,".")</f>
        <v>114684190.16031002</v>
      </c>
      <c r="BH98" s="27">
        <f>IF(ISNUMBER(VLOOKUP($B98,Area_GDP_80_09,Seq!AC$1,FALSE)/10000),VLOOKUP($B98,Area_GDP_80_09,Seq!AC$1,FALSE)/10000,".")</f>
        <v>117019200.29482199</v>
      </c>
      <c r="BI98" s="27">
        <f>IF(ISNUMBER(VLOOKUP($B98,Area_GDP_80_09,Seq!AD$1,FALSE)/10000),VLOOKUP($B98,Area_GDP_80_09,Seq!AD$1,FALSE)/10000,".")</f>
        <v>118849124.74663702</v>
      </c>
      <c r="BJ98" s="27">
        <f>IF(ISNUMBER(VLOOKUP($B98,Area_GDP_80_09,Seq!AE$1,FALSE)/10000),VLOOKUP($B98,Area_GDP_80_09,Seq!AE$1,FALSE)/10000,".")</f>
        <v>117613617.09968701</v>
      </c>
      <c r="BK98" s="27">
        <f>IF(ISNUMBER(VLOOKUP($B98,Area_GDP_80_09,Seq!AF$1,FALSE)/10000),VLOOKUP($B98,Area_GDP_80_09,Seq!AF$1,FALSE)/10000,".")</f>
        <v>111283910.26349734</v>
      </c>
      <c r="BL98" s="27"/>
      <c r="BM98" s="27"/>
      <c r="BN98" s="27">
        <f>CNPop!A$48</f>
        <v>5.0000000000000001E-3</v>
      </c>
      <c r="BO98" s="27">
        <f>CNPop!B$48</f>
        <v>6.0000000000000001E-3</v>
      </c>
      <c r="BP98" s="27">
        <f>CNPop!C$48</f>
        <v>6.0000000000000001E-3</v>
      </c>
      <c r="BQ98" s="27">
        <f>CNPop!D$48</f>
        <v>7.0000000000000001E-3</v>
      </c>
      <c r="BR98" s="27">
        <f>CNPop!E$48</f>
        <v>7.0000000000000001E-3</v>
      </c>
      <c r="BS98" s="27">
        <f>CNPop!F$48</f>
        <v>8.0000000000000002E-3</v>
      </c>
      <c r="BT98" s="27">
        <f>CNPop!G$48</f>
        <v>8.9999999999999993E-3</v>
      </c>
      <c r="BU98" s="27">
        <f>CNPop!H$48</f>
        <v>0.01</v>
      </c>
      <c r="BV98" s="27">
        <f>CNPop!I$48</f>
        <v>1.0999999999999999E-2</v>
      </c>
      <c r="BW98" s="27">
        <f>CNPop!J$48</f>
        <v>1.2E-2</v>
      </c>
      <c r="BX98" s="27">
        <f>CNPop!K$48</f>
        <v>1.4E-2</v>
      </c>
      <c r="BY98" s="27">
        <f>CNPop!L$48</f>
        <v>1.6E-2</v>
      </c>
      <c r="BZ98" s="27">
        <f>CNPop!M$48</f>
        <v>1.7000000000000001E-2</v>
      </c>
      <c r="CA98" s="27">
        <f>CNPop!N$48</f>
        <v>1.9E-2</v>
      </c>
      <c r="CB98" s="27">
        <f>CNPop!O$48</f>
        <v>2.1000000000000001E-2</v>
      </c>
      <c r="CC98" s="27">
        <f>CNPop!P$48</f>
        <v>2.3E-2</v>
      </c>
      <c r="CD98" s="27">
        <f>CNPop!Q$48</f>
        <v>2.5999999999999999E-2</v>
      </c>
      <c r="CE98" s="27">
        <f>CNPop!R$48</f>
        <v>2.8000000000000001E-2</v>
      </c>
      <c r="CF98" s="27">
        <f>CNPop!S$48</f>
        <v>0.03</v>
      </c>
      <c r="CG98" s="27">
        <f>CNPop!T$48</f>
        <v>3.3000000000000002E-2</v>
      </c>
      <c r="CH98" s="27">
        <f>CNPop!U$48</f>
        <v>3.5999999999999997E-2</v>
      </c>
      <c r="CI98" s="27">
        <f>CNPop!V$48</f>
        <v>3.9E-2</v>
      </c>
      <c r="CJ98" s="27">
        <f>CNPop!W$48</f>
        <v>4.2000000000000003E-2</v>
      </c>
      <c r="CK98" s="27">
        <f>CNPop!X$48</f>
        <v>4.4999999999999998E-2</v>
      </c>
      <c r="CL98" s="27">
        <f>CNPop!Y$48</f>
        <v>4.9000000000000002E-2</v>
      </c>
      <c r="CM98" s="27">
        <f>CNPop!Z$48</f>
        <v>5.1999999999999998E-2</v>
      </c>
      <c r="CN98" s="27">
        <f>CNPop!AA$48</f>
        <v>5.6000000000000001E-2</v>
      </c>
      <c r="CO98" s="27">
        <f>CNPop!AB$48</f>
        <v>0.06</v>
      </c>
      <c r="CP98" s="27">
        <f>CNPop!AC$48</f>
        <v>6.3E-2</v>
      </c>
      <c r="CQ98" s="27"/>
      <c r="CR98" s="27">
        <f t="shared" si="73"/>
        <v>8.0902399898517677E-2</v>
      </c>
      <c r="CS98" s="27">
        <f t="shared" si="74"/>
        <v>8.0902399898517677E-2</v>
      </c>
      <c r="CT98" s="27">
        <f t="shared" si="75"/>
        <v>8.0902399898517677E-2</v>
      </c>
      <c r="CU98" s="27">
        <f t="shared" si="76"/>
        <v>8.0902399898517677E-2</v>
      </c>
      <c r="CV98" s="27">
        <f t="shared" si="77"/>
        <v>8.0902399898517677E-2</v>
      </c>
      <c r="CW98" s="27">
        <f t="shared" si="78"/>
        <v>8.0902399898517677E-2</v>
      </c>
      <c r="CX98" s="27">
        <f t="shared" si="79"/>
        <v>8.0902399898517677E-2</v>
      </c>
      <c r="CY98" s="27">
        <f t="shared" si="80"/>
        <v>8.0902399898517677E-2</v>
      </c>
      <c r="CZ98" s="27">
        <f t="shared" si="81"/>
        <v>8.0902399898517677E-2</v>
      </c>
      <c r="DA98" s="27">
        <f t="shared" si="82"/>
        <v>8.0902399898517677E-2</v>
      </c>
      <c r="DB98" s="27">
        <f t="shared" si="83"/>
        <v>8.0902399898517677E-2</v>
      </c>
      <c r="DC98" s="27">
        <f t="shared" si="84"/>
        <v>8.0902399898517677E-2</v>
      </c>
      <c r="DD98" s="27">
        <f t="shared" si="85"/>
        <v>6.9968626424264574E-2</v>
      </c>
      <c r="DE98" s="27">
        <f t="shared" si="86"/>
        <v>6.9968626424264574E-2</v>
      </c>
      <c r="DF98" s="27">
        <f t="shared" si="87"/>
        <v>6.9968626424264574E-2</v>
      </c>
      <c r="DG98" s="27">
        <f t="shared" si="88"/>
        <v>6.9968626424264574E-2</v>
      </c>
      <c r="DH98" s="27">
        <f t="shared" si="89"/>
        <v>6.9968626424264574E-2</v>
      </c>
      <c r="DI98" s="27">
        <f t="shared" si="90"/>
        <v>6.9968626424264574E-2</v>
      </c>
      <c r="DJ98" s="27">
        <f t="shared" si="91"/>
        <v>6.9968626424264574E-2</v>
      </c>
      <c r="DK98" s="27">
        <f t="shared" si="92"/>
        <v>6.689018482455239E-2</v>
      </c>
      <c r="DL98" s="27">
        <f t="shared" si="93"/>
        <v>6.3912510579715739E-2</v>
      </c>
      <c r="DM98" s="27">
        <f t="shared" si="94"/>
        <v>6.1292016419594704E-2</v>
      </c>
      <c r="DN98" s="27">
        <f t="shared" si="95"/>
        <v>5.8970614478615194E-2</v>
      </c>
      <c r="DO98" s="27">
        <f t="shared" si="96"/>
        <v>5.6795588550577078E-2</v>
      </c>
      <c r="DP98" s="27">
        <f t="shared" si="97"/>
        <v>5.4884925389297519E-2</v>
      </c>
      <c r="DQ98" s="27">
        <f t="shared" si="98"/>
        <v>5.3384191833576337E-2</v>
      </c>
      <c r="DR98" s="27">
        <f t="shared" si="99"/>
        <v>5.2162297399324709E-2</v>
      </c>
      <c r="DS98" s="27">
        <f t="shared" si="100"/>
        <v>5.1034597911599221E-2</v>
      </c>
      <c r="DT98" s="27">
        <f t="shared" si="101"/>
        <v>5.0089133474480345E-2</v>
      </c>
      <c r="DU98" s="27" t="e">
        <f>IF(ISNA(VLOOKUP(CONCATENATE($B98,".SP.TER.TOTL.IN"),Area_pop_80_09,Seq!B$1,FALSE)),".",VLOOKUP(CONCATENATE($B98,".SP.TER.TOTL.IN"),Area_pop_80_09,Seq!B$1,FALSE)/VLOOKUP(CONCATENATE($B98,".SP.POP.TOTL"),Area_pop_80_09,Seq!B$1,FALSE))</f>
        <v>#VALUE!</v>
      </c>
      <c r="DV98" s="27" t="e">
        <f>IF(ISNA(VLOOKUP(CONCATENATE($B98,".SP.TER.TOTL.IN"),Area_pop_80_09,Seq!C$1,FALSE)),".",VLOOKUP(CONCATENATE($B98,".SP.TER.TOTL.IN"),Area_pop_80_09,Seq!C$1,FALSE)/VLOOKUP(CONCATENATE($B98,".SP.POP.TOTL"),Area_pop_80_09,Seq!C$1,FALSE))</f>
        <v>#VALUE!</v>
      </c>
      <c r="DW98" s="27" t="e">
        <f>IF(ISNA(VLOOKUP(CONCATENATE($B98,".SP.TER.TOTL.IN"),Area_pop_80_09,Seq!D$1,FALSE)),".",VLOOKUP(CONCATENATE($B98,".SP.TER.TOTL.IN"),Area_pop_80_09,Seq!D$1,FALSE)/VLOOKUP(CONCATENATE($B98,".SP.POP.TOTL"),Area_pop_80_09,Seq!D$1,FALSE))</f>
        <v>#VALUE!</v>
      </c>
      <c r="DX98" s="27" t="e">
        <f>IF(ISNA(VLOOKUP(CONCATENATE($B98,".SP.TER.TOTL.IN"),Area_pop_80_09,Seq!E$1,FALSE)),".",VLOOKUP(CONCATENATE($B98,".SP.TER.TOTL.IN"),Area_pop_80_09,Seq!E$1,FALSE)/VLOOKUP(CONCATENATE($B98,".SP.POP.TOTL"),Area_pop_80_09,Seq!E$1,FALSE))</f>
        <v>#VALUE!</v>
      </c>
      <c r="DY98" s="27" t="e">
        <f>IF(ISNA(VLOOKUP(CONCATENATE($B98,".SP.TER.TOTL.IN"),Area_pop_80_09,Seq!F$1,FALSE)),".",VLOOKUP(CONCATENATE($B98,".SP.TER.TOTL.IN"),Area_pop_80_09,Seq!F$1,FALSE)/VLOOKUP(CONCATENATE($B98,".SP.POP.TOTL"),Area_pop_80_09,Seq!F$1,FALSE))</f>
        <v>#VALUE!</v>
      </c>
      <c r="DZ98" s="27" t="e">
        <f>IF(ISNA(VLOOKUP(CONCATENATE($B98,".SP.TER.TOTL.IN"),Area_pop_80_09,Seq!G$1,FALSE)),".",VLOOKUP(CONCATENATE($B98,".SP.TER.TOTL.IN"),Area_pop_80_09,Seq!G$1,FALSE)/VLOOKUP(CONCATENATE($B98,".SP.POP.TOTL"),Area_pop_80_09,Seq!G$1,FALSE))</f>
        <v>#VALUE!</v>
      </c>
      <c r="EA98" s="27" t="e">
        <f>IF(ISNA(VLOOKUP(CONCATENATE($B98,".SP.TER.TOTL.IN"),Area_pop_80_09,Seq!H$1,FALSE)),".",VLOOKUP(CONCATENATE($B98,".SP.TER.TOTL.IN"),Area_pop_80_09,Seq!H$1,FALSE)/VLOOKUP(CONCATENATE($B98,".SP.POP.TOTL"),Area_pop_80_09,Seq!H$1,FALSE))</f>
        <v>#VALUE!</v>
      </c>
      <c r="EB98" s="27" t="e">
        <f>IF(ISNA(VLOOKUP(CONCATENATE($B98,".SP.TER.TOTL.IN"),Area_pop_80_09,Seq!I$1,FALSE)),".",VLOOKUP(CONCATENATE($B98,".SP.TER.TOTL.IN"),Area_pop_80_09,Seq!I$1,FALSE)/VLOOKUP(CONCATENATE($B98,".SP.POP.TOTL"),Area_pop_80_09,Seq!I$1,FALSE))</f>
        <v>#VALUE!</v>
      </c>
      <c r="EC98" s="27" t="e">
        <f>IF(ISNA(VLOOKUP(CONCATENATE($B98,".SP.TER.TOTL.IN"),Area_pop_80_09,Seq!J$1,FALSE)),".",VLOOKUP(CONCATENATE($B98,".SP.TER.TOTL.IN"),Area_pop_80_09,Seq!J$1,FALSE)/VLOOKUP(CONCATENATE($B98,".SP.POP.TOTL"),Area_pop_80_09,Seq!J$1,FALSE))</f>
        <v>#VALUE!</v>
      </c>
      <c r="ED98" s="27" t="e">
        <f>IF(ISNA(VLOOKUP(CONCATENATE($B98,".SP.TER.TOTL.IN"),Area_pop_80_09,Seq!K$1,FALSE)),".",VLOOKUP(CONCATENATE($B98,".SP.TER.TOTL.IN"),Area_pop_80_09,Seq!K$1,FALSE)/VLOOKUP(CONCATENATE($B98,".SP.POP.TOTL"),Area_pop_80_09,Seq!K$1,FALSE))</f>
        <v>#VALUE!</v>
      </c>
      <c r="EE98" s="27" t="e">
        <f>IF(ISNA(VLOOKUP(CONCATENATE($B98,".SP.TER.TOTL.IN"),Area_pop_80_09,Seq!L$1,FALSE)),".",VLOOKUP(CONCATENATE($B98,".SP.TER.TOTL.IN"),Area_pop_80_09,Seq!L$1,FALSE)/VLOOKUP(CONCATENATE($B98,".SP.POP.TOTL"),Area_pop_80_09,Seq!L$1,FALSE))</f>
        <v>#VALUE!</v>
      </c>
      <c r="EF98" s="27">
        <f>IF(ISNA(VLOOKUP(CONCATENATE($B98,".SP.TER.TOTL.IN"),Area_pop_80_09,Seq!M$1,FALSE)),".",VLOOKUP(CONCATENATE($B98,".SP.TER.TOTL.IN"),Area_pop_80_09,Seq!M$1,FALSE)/VLOOKUP(CONCATENATE($B98,".SP.POP.TOTL"),Area_pop_80_09,Seq!M$1,FALSE))</f>
        <v>8.0902399898517677E-2</v>
      </c>
      <c r="EG98" s="27" t="e">
        <f>IF(ISNA(VLOOKUP(CONCATENATE($B98,".SP.TER.TOTL.IN"),Area_pop_80_09,Seq!N$1,FALSE)),".",VLOOKUP(CONCATENATE($B98,".SP.TER.TOTL.IN"),Area_pop_80_09,Seq!N$1,FALSE)/VLOOKUP(CONCATENATE($B98,".SP.POP.TOTL"),Area_pop_80_09,Seq!N$1,FALSE))</f>
        <v>#VALUE!</v>
      </c>
      <c r="EH98" s="27" t="e">
        <f>IF(ISNA(VLOOKUP(CONCATENATE($B98,".SP.TER.TOTL.IN"),Area_pop_80_09,Seq!O$1,FALSE)),".",VLOOKUP(CONCATENATE($B98,".SP.TER.TOTL.IN"),Area_pop_80_09,Seq!O$1,FALSE)/VLOOKUP(CONCATENATE($B98,".SP.POP.TOTL"),Area_pop_80_09,Seq!O$1,FALSE))</f>
        <v>#VALUE!</v>
      </c>
      <c r="EI98" s="27" t="e">
        <f>IF(ISNA(VLOOKUP(CONCATENATE($B98,".SP.TER.TOTL.IN"),Area_pop_80_09,Seq!P$1,FALSE)),".",VLOOKUP(CONCATENATE($B98,".SP.TER.TOTL.IN"),Area_pop_80_09,Seq!P$1,FALSE)/VLOOKUP(CONCATENATE($B98,".SP.POP.TOTL"),Area_pop_80_09,Seq!P$1,FALSE))</f>
        <v>#VALUE!</v>
      </c>
      <c r="EJ98" s="27" t="e">
        <f>IF(ISNA(VLOOKUP(CONCATENATE($B98,".SP.TER.TOTL.IN"),Area_pop_80_09,Seq!Q$1,FALSE)),".",VLOOKUP(CONCATENATE($B98,".SP.TER.TOTL.IN"),Area_pop_80_09,Seq!Q$1,FALSE)/VLOOKUP(CONCATENATE($B98,".SP.POP.TOTL"),Area_pop_80_09,Seq!Q$1,FALSE))</f>
        <v>#VALUE!</v>
      </c>
      <c r="EK98" s="27" t="e">
        <f>IF(ISNA(VLOOKUP(CONCATENATE($B98,".SP.TER.TOTL.IN"),Area_pop_80_09,Seq!R$1,FALSE)),".",VLOOKUP(CONCATENATE($B98,".SP.TER.TOTL.IN"),Area_pop_80_09,Seq!R$1,FALSE)/VLOOKUP(CONCATENATE($B98,".SP.POP.TOTL"),Area_pop_80_09,Seq!R$1,FALSE))</f>
        <v>#VALUE!</v>
      </c>
      <c r="EL98" s="27" t="e">
        <f>IF(ISNA(VLOOKUP(CONCATENATE($B98,".SP.TER.TOTL.IN"),Area_pop_80_09,Seq!S$1,FALSE)),".",VLOOKUP(CONCATENATE($B98,".SP.TER.TOTL.IN"),Area_pop_80_09,Seq!S$1,FALSE)/VLOOKUP(CONCATENATE($B98,".SP.POP.TOTL"),Area_pop_80_09,Seq!S$1,FALSE))</f>
        <v>#VALUE!</v>
      </c>
      <c r="EM98" s="27">
        <f>IF(ISNA(VLOOKUP(CONCATENATE($B98,".SP.TER.TOTL.IN"),Area_pop_80_09,Seq!T$1,FALSE)),".",VLOOKUP(CONCATENATE($B98,".SP.TER.TOTL.IN"),Area_pop_80_09,Seq!T$1,FALSE)/VLOOKUP(CONCATENATE($B98,".SP.POP.TOTL"),Area_pop_80_09,Seq!T$1,FALSE))</f>
        <v>6.9968626424264574E-2</v>
      </c>
      <c r="EN98" s="27">
        <f>IF(ISNA(VLOOKUP(CONCATENATE($B98,".SP.TER.TOTL.IN"),Area_pop_80_09,Seq!U$1,FALSE)),".",VLOOKUP(CONCATENATE($B98,".SP.TER.TOTL.IN"),Area_pop_80_09,Seq!U$1,FALSE)/VLOOKUP(CONCATENATE($B98,".SP.POP.TOTL"),Area_pop_80_09,Seq!U$1,FALSE))</f>
        <v>6.689018482455239E-2</v>
      </c>
      <c r="EO98" s="27">
        <f>IF(ISNA(VLOOKUP(CONCATENATE($B98,".SP.TER.TOTL.IN"),Area_pop_80_09,Seq!V$1,FALSE)),".",VLOOKUP(CONCATENATE($B98,".SP.TER.TOTL.IN"),Area_pop_80_09,Seq!V$1,FALSE)/VLOOKUP(CONCATENATE($B98,".SP.POP.TOTL"),Area_pop_80_09,Seq!V$1,FALSE))</f>
        <v>6.3912510579715739E-2</v>
      </c>
      <c r="EP98" s="27">
        <f>IF(ISNA(VLOOKUP(CONCATENATE($B98,".SP.TER.TOTL.IN"),Area_pop_80_09,Seq!W$1,FALSE)),".",VLOOKUP(CONCATENATE($B98,".SP.TER.TOTL.IN"),Area_pop_80_09,Seq!W$1,FALSE)/VLOOKUP(CONCATENATE($B98,".SP.POP.TOTL"),Area_pop_80_09,Seq!W$1,FALSE))</f>
        <v>6.1292016419594704E-2</v>
      </c>
      <c r="EQ98" s="27">
        <f>IF(ISNA(VLOOKUP(CONCATENATE($B98,".SP.TER.TOTL.IN"),Area_pop_80_09,Seq!X$1,FALSE)),".",VLOOKUP(CONCATENATE($B98,".SP.TER.TOTL.IN"),Area_pop_80_09,Seq!X$1,FALSE)/VLOOKUP(CONCATENATE($B98,".SP.POP.TOTL"),Area_pop_80_09,Seq!X$1,FALSE))</f>
        <v>5.8970614478615194E-2</v>
      </c>
      <c r="ER98" s="27">
        <f>IF(ISNA(VLOOKUP(CONCATENATE($B98,".SP.TER.TOTL.IN"),Area_pop_80_09,Seq!Y$1,FALSE)),".",VLOOKUP(CONCATENATE($B98,".SP.TER.TOTL.IN"),Area_pop_80_09,Seq!Y$1,FALSE)/VLOOKUP(CONCATENATE($B98,".SP.POP.TOTL"),Area_pop_80_09,Seq!Y$1,FALSE))</f>
        <v>5.6795588550577078E-2</v>
      </c>
      <c r="ES98" s="27">
        <f>IF(ISNA(VLOOKUP(CONCATENATE($B98,".SP.TER.TOTL.IN"),Area_pop_80_09,Seq!Z$1,FALSE)),".",VLOOKUP(CONCATENATE($B98,".SP.TER.TOTL.IN"),Area_pop_80_09,Seq!Z$1,FALSE)/VLOOKUP(CONCATENATE($B98,".SP.POP.TOTL"),Area_pop_80_09,Seq!Z$1,FALSE))</f>
        <v>5.4884925389297519E-2</v>
      </c>
      <c r="ET98" s="27">
        <f>IF(ISNA(VLOOKUP(CONCATENATE($B98,".SP.TER.TOTL.IN"),Area_pop_80_09,Seq!AA$1,FALSE)),".",VLOOKUP(CONCATENATE($B98,".SP.TER.TOTL.IN"),Area_pop_80_09,Seq!AA$1,FALSE)/VLOOKUP(CONCATENATE($B98,".SP.POP.TOTL"),Area_pop_80_09,Seq!AA$1,FALSE))</f>
        <v>5.3384191833576337E-2</v>
      </c>
      <c r="EU98" s="27">
        <f>IF(ISNA(VLOOKUP(CONCATENATE($B98,".SP.TER.TOTL.IN"),Area_pop_80_09,Seq!AB$1,FALSE)),".",VLOOKUP(CONCATENATE($B98,".SP.TER.TOTL.IN"),Area_pop_80_09,Seq!AB$1,FALSE)/VLOOKUP(CONCATENATE($B98,".SP.POP.TOTL"),Area_pop_80_09,Seq!AB$1,FALSE))</f>
        <v>5.2162297399324709E-2</v>
      </c>
      <c r="EV98" s="27">
        <f>IF(ISNA(VLOOKUP(CONCATENATE($B98,".SP.TER.TOTL.IN"),Area_pop_80_09,Seq!AC$1,FALSE)),".",VLOOKUP(CONCATENATE($B98,".SP.TER.TOTL.IN"),Area_pop_80_09,Seq!AC$1,FALSE)/VLOOKUP(CONCATENATE($B98,".SP.POP.TOTL"),Area_pop_80_09,Seq!AC$1,FALSE))</f>
        <v>5.1034597911599221E-2</v>
      </c>
      <c r="EW98" s="27">
        <f>IF(ISNA(VLOOKUP(CONCATENATE($B98,".SP.TER.TOTL.IN"),Area_pop_80_09,Seq!AD$1,FALSE)),".",VLOOKUP(CONCATENATE($B98,".SP.TER.TOTL.IN"),Area_pop_80_09,Seq!AD$1,FALSE)/VLOOKUP(CONCATENATE($B98,".SP.POP.TOTL"),Area_pop_80_09,Seq!AD$1,FALSE))</f>
        <v>5.0089133474480345E-2</v>
      </c>
      <c r="EX98" s="27"/>
      <c r="EY98" s="27"/>
      <c r="EZ98" s="27">
        <f t="shared" si="102"/>
        <v>6.2019350037211609E-5</v>
      </c>
      <c r="FA98" s="27">
        <f t="shared" si="103"/>
        <v>3.526155256615949E-4</v>
      </c>
      <c r="FB98" s="27">
        <f t="shared" si="109"/>
        <v>2.7484257734167301E-3</v>
      </c>
      <c r="FC98" s="9">
        <f>IF(VLOOKUP($B98,EM_80!$B$1:$C$201,2,FALSE)&gt;0,VLOOKUP($B98,EM_80!$B$1:$C$201,2,FALSE),".")</f>
        <v>3500</v>
      </c>
      <c r="FD98" s="9">
        <f t="shared" si="104"/>
        <v>20000</v>
      </c>
      <c r="FE98" s="9">
        <f t="shared" si="105"/>
        <v>156519</v>
      </c>
      <c r="FF98">
        <f t="shared" si="106"/>
        <v>56434000</v>
      </c>
      <c r="FG98">
        <f t="shared" si="107"/>
        <v>56719000</v>
      </c>
      <c r="FH98">
        <f t="shared" si="108"/>
        <v>56948600</v>
      </c>
      <c r="FJ98" s="9">
        <f>IF(ISNA(VLOOKUP($B98,Area_EM_90,Seq!C$1,FALSE)),".",VLOOKUP($B98,Area_EM_90,Seq!C$1,FALSE))</f>
        <v>15520.834000000001</v>
      </c>
      <c r="FK98" s="9">
        <f>IF(ISNA(VLOOKUP($B98,Area_EM_90,Seq!D$1,FALSE)),".",VLOOKUP($B98,Area_EM_90,Seq!D$1,FALSE))</f>
        <v>10309</v>
      </c>
      <c r="FL98" s="9">
        <f>IF(ISNA(VLOOKUP($B98,Area_EM_90,Seq!E$1,FALSE)),".",VLOOKUP($B98,Area_EM_90,Seq!E$1,FALSE))</f>
        <v>2558</v>
      </c>
      <c r="FM98" s="9">
        <f>IF(ISNA(VLOOKUP($B98,Area_EM_90,Seq!F$1,FALSE)),".",VLOOKUP($B98,Area_EM_90,Seq!F$1,FALSE))</f>
        <v>2654</v>
      </c>
      <c r="FN98" s="9">
        <f>IF(ISNA(VLOOKUP($B98,Area_EM_90,Seq!G$1,FALSE)),".",VLOOKUP($B98,Area_EM_90,Seq!G$1,FALSE))</f>
        <v>38897000</v>
      </c>
      <c r="FO98" s="9">
        <f>IF(ISNA(VLOOKUP($B98,Area_EM_90,Seq!H$1,FALSE)),".",VLOOKUP($B98,Area_EM_90,Seq!H$1,FALSE))</f>
        <v>29495595</v>
      </c>
      <c r="FP98" s="9">
        <f>IF(ISNA(VLOOKUP($B98,Area_EM_90,Seq!I$1,FALSE)),".",VLOOKUP($B98,Area_EM_90,Seq!I$1,FALSE))</f>
        <v>6950894</v>
      </c>
      <c r="FQ98" s="9">
        <f>IF(ISNA(VLOOKUP($B98,Area_EM_90,Seq!J$1,FALSE)),".",VLOOKUP($B98,Area_EM_90,Seq!J$1,FALSE))</f>
        <v>2450511</v>
      </c>
      <c r="FR98" s="9">
        <f>IF(ISNA(VLOOKUP($B98,Area_EM_00,Seq!C$1,FALSE)),".",VLOOKUP($B98,Area_EM_00,Seq!C$1,FALSE))</f>
        <v>26761</v>
      </c>
      <c r="FS98" s="9">
        <f>IF(ISNA(VLOOKUP($B98,Area_EM_00,Seq!D$1,FALSE)),".",VLOOKUP($B98,Area_EM_00,Seq!D$1,FALSE))</f>
        <v>21148</v>
      </c>
      <c r="FT98" s="9">
        <f>IF(ISNA(VLOOKUP($B98,Area_EM_00,Seq!E$1,FALSE)),".",VLOOKUP($B98,Area_EM_00,Seq!E$1,FALSE))</f>
        <v>3973</v>
      </c>
      <c r="FU98" s="9">
        <f>IF(ISNA(VLOOKUP($B98,Area_EM_00,Seq!F$1,FALSE)),".",VLOOKUP($B98,Area_EM_00,Seq!F$1,FALSE))</f>
        <v>1640</v>
      </c>
      <c r="FV98" s="9">
        <f>IF(ISNA(VLOOKUP($B98,Area_EM_00,Seq!G$1,FALSE)),".",VLOOKUP($B98,Area_EM_00,Seq!G$1,FALSE))</f>
        <v>42627000</v>
      </c>
      <c r="FW98" s="9">
        <f>IF(ISNA(VLOOKUP($B98,Area_EM_00,Seq!H$1,FALSE)),".",VLOOKUP($B98,Area_EM_00,Seq!H$1,FALSE))</f>
        <v>27920685</v>
      </c>
      <c r="FX98" s="9">
        <f>IF(ISNA(VLOOKUP($B98,Area_EM_00,Seq!I$1,FALSE)),".",VLOOKUP($B98,Area_EM_00,Seq!I$1,FALSE))</f>
        <v>11000000</v>
      </c>
      <c r="FY98" s="9">
        <f>IF(ISNA(VLOOKUP($B98,Area_EM_00,Seq!J$1,FALSE)),".",VLOOKUP($B98,Area_EM_00,Seq!J$1,FALSE))</f>
        <v>3691498</v>
      </c>
      <c r="GA98" s="27"/>
    </row>
    <row r="99" spans="1:183">
      <c r="A99" s="25" t="s">
        <v>2506</v>
      </c>
      <c r="B99" s="26" t="str">
        <f t="shared" si="72"/>
        <v>Luxembourg</v>
      </c>
      <c r="C99" s="27">
        <f>GDP!C$42/10000</f>
        <v>18294194.281532999</v>
      </c>
      <c r="D99" s="27">
        <f>GDP!D$42/10000</f>
        <v>19245492.3841727</v>
      </c>
      <c r="E99" s="27">
        <f>GDP!E$42/10000</f>
        <v>20996832.1911324</v>
      </c>
      <c r="F99" s="27">
        <f>GDP!F$42/10000</f>
        <v>23285486.8999658</v>
      </c>
      <c r="G99" s="27">
        <f>GDP!G$42/10000</f>
        <v>26824880.9087606</v>
      </c>
      <c r="H99" s="27">
        <f>GDP!H$42/10000</f>
        <v>30446239.831443299</v>
      </c>
      <c r="I99" s="27">
        <f>GDP!I$42/10000</f>
        <v>33125508.936610304</v>
      </c>
      <c r="J99" s="27">
        <f>GDP!J$42/10000</f>
        <v>36968067.973257102</v>
      </c>
      <c r="K99" s="27">
        <f>GDP!K$42/10000</f>
        <v>41145459.654235199</v>
      </c>
      <c r="L99" s="27">
        <f>GDP!L$42/10000</f>
        <v>42832423.5000588</v>
      </c>
      <c r="M99" s="27">
        <f>GDP!M$42/10000</f>
        <v>44460055.593061104</v>
      </c>
      <c r="N99" s="27">
        <f>GDP!N$42/10000</f>
        <v>48550380.707622699</v>
      </c>
      <c r="O99" s="27">
        <f>GDP!O$42/10000</f>
        <v>55444534.768105105</v>
      </c>
      <c r="P99" s="27">
        <f>GDP!P$42/10000</f>
        <v>63206769.635639794</v>
      </c>
      <c r="Q99" s="27">
        <f>GDP!Q$42/10000</f>
        <v>71486856.457908601</v>
      </c>
      <c r="R99" s="27">
        <f>GDP!R$42/10000</f>
        <v>79278923.811820701</v>
      </c>
      <c r="S99" s="27">
        <f>GDP!S$42/10000</f>
        <v>87206816.193002701</v>
      </c>
      <c r="T99" s="27">
        <f>GDP!T$42/10000</f>
        <v>95317050.098951995</v>
      </c>
      <c r="U99" s="27">
        <f>GDP!U$42/10000</f>
        <v>102751780.00667</v>
      </c>
      <c r="V99" s="27">
        <f>GDP!V$42/10000</f>
        <v>110560915.287177</v>
      </c>
      <c r="W99" s="27">
        <f>GDP!W$42/10000</f>
        <v>119848032.17129999</v>
      </c>
      <c r="X99" s="27">
        <f>GDP!X$42/10000</f>
        <v>129795418.841518</v>
      </c>
      <c r="Y99" s="27">
        <f>GDP!Y$42/10000</f>
        <v>141606801.95609599</v>
      </c>
      <c r="Z99" s="27">
        <f>GDP!Z$42/10000</f>
        <v>155767482.15170601</v>
      </c>
      <c r="AA99" s="27">
        <f>GDP!AA$42/10000</f>
        <v>171499997.84902799</v>
      </c>
      <c r="AB99" s="27">
        <f>GDP!AB$42/10000</f>
        <v>189335997.62532699</v>
      </c>
      <c r="AC99" s="27">
        <f>GDP!AC$42/10000</f>
        <v>211298973.34986499</v>
      </c>
      <c r="AD99" s="27">
        <f>GDP!AD$42/10000</f>
        <v>238767839.88534701</v>
      </c>
      <c r="AE99" s="27">
        <f>GDP!AE$42/10000</f>
        <v>260256945.47502899</v>
      </c>
      <c r="AF99" s="27">
        <f>GDP!AF$42/10000</f>
        <v>293754553.91439533</v>
      </c>
      <c r="AG99" s="27"/>
      <c r="AH99" s="27">
        <f>IF(ISNUMBER(VLOOKUP($B99,Area_GDP_80_09,Seq!C$1,FALSE)/10000),VLOOKUP($B99,Area_GDP_80_09,Seq!C$1,FALSE)/10000,".")</f>
        <v>764916.15994103602</v>
      </c>
      <c r="AI99" s="27">
        <f>IF(ISNUMBER(VLOOKUP($B99,Area_GDP_80_09,Seq!D$1,FALSE)/10000),VLOOKUP($B99,Area_GDP_80_09,Seq!D$1,FALSE)/10000,".")</f>
        <v>760705.730606228</v>
      </c>
      <c r="AJ99" s="27">
        <f>IF(ISNUMBER(VLOOKUP($B99,Area_GDP_80_09,Seq!E$1,FALSE)/10000),VLOOKUP($B99,Area_GDP_80_09,Seq!E$1,FALSE)/10000,".")</f>
        <v>769310.85314169899</v>
      </c>
      <c r="AK99" s="27">
        <f>IF(ISNUMBER(VLOOKUP($B99,Area_GDP_80_09,Seq!F$1,FALSE)/10000),VLOOKUP($B99,Area_GDP_80_09,Seq!F$1,FALSE)/10000,".")</f>
        <v>792306.98360051599</v>
      </c>
      <c r="AL99" s="27">
        <f>IF(ISNUMBER(VLOOKUP($B99,Area_GDP_80_09,Seq!G$1,FALSE)/10000),VLOOKUP($B99,Area_GDP_80_09,Seq!G$1,FALSE)/10000,".")</f>
        <v>841321.17191818706</v>
      </c>
      <c r="AM99" s="27">
        <f>IF(ISNUMBER(VLOOKUP($B99,Area_GDP_80_09,Seq!H$1,FALSE)/10000),VLOOKUP($B99,Area_GDP_80_09,Seq!H$1,FALSE)/10000,".")</f>
        <v>864805.60162152199</v>
      </c>
      <c r="AN99" s="27">
        <f>IF(ISNUMBER(VLOOKUP($B99,Area_GDP_80_09,Seq!I$1,FALSE)/10000),VLOOKUP($B99,Area_GDP_80_09,Seq!I$1,FALSE)/10000,".")</f>
        <v>951151.64916159993</v>
      </c>
      <c r="AO99" s="27">
        <f>IF(ISNUMBER(VLOOKUP($B99,Area_GDP_80_09,Seq!J$1,FALSE)/10000),VLOOKUP($B99,Area_GDP_80_09,Seq!J$1,FALSE)/10000,".")</f>
        <v>988732.26460291189</v>
      </c>
      <c r="AP99" s="27">
        <f>IF(ISNUMBER(VLOOKUP($B99,Area_GDP_80_09,Seq!K$1,FALSE)/10000),VLOOKUP($B99,Area_GDP_80_09,Seq!K$1,FALSE)/10000,".")</f>
        <v>1072406.4860880801</v>
      </c>
      <c r="AQ99" s="27">
        <f>IF(ISNUMBER(VLOOKUP($B99,Area_GDP_80_09,Seq!L$1,FALSE)/10000),VLOOKUP($B99,Area_GDP_80_09,Seq!L$1,FALSE)/10000,".")</f>
        <v>1177482.9555924102</v>
      </c>
      <c r="AR99" s="27">
        <f>IF(ISNUMBER(VLOOKUP($B99,Area_GDP_80_09,Seq!M$1,FALSE)/10000),VLOOKUP($B99,Area_GDP_80_09,Seq!M$1,FALSE)/10000,".")</f>
        <v>1240123.4567901199</v>
      </c>
      <c r="AS99" s="27">
        <f>IF(ISNUMBER(VLOOKUP($B99,Area_GDP_80_09,Seq!N$1,FALSE)/10000),VLOOKUP($B99,Area_GDP_80_09,Seq!N$1,FALSE)/10000,".")</f>
        <v>1347328.1739450898</v>
      </c>
      <c r="AT99" s="27">
        <f>IF(ISNUMBER(VLOOKUP($B99,Area_GDP_80_09,Seq!O$1,FALSE)/10000),VLOOKUP($B99,Area_GDP_80_09,Seq!O$1,FALSE)/10000,".")</f>
        <v>1371844.4812972201</v>
      </c>
      <c r="AU99" s="27">
        <f>IF(ISNUMBER(VLOOKUP($B99,Area_GDP_80_09,Seq!P$1,FALSE)/10000),VLOOKUP($B99,Area_GDP_80_09,Seq!P$1,FALSE)/10000,".")</f>
        <v>1429473.00534365</v>
      </c>
      <c r="AV99" s="27">
        <f>IF(ISNUMBER(VLOOKUP($B99,Area_GDP_80_09,Seq!Q$1,FALSE)/10000),VLOOKUP($B99,Area_GDP_80_09,Seq!Q$1,FALSE)/10000,".")</f>
        <v>1484088.8151833401</v>
      </c>
      <c r="AW99" s="27">
        <f>IF(ISNUMBER(VLOOKUP($B99,Area_GDP_80_09,Seq!R$1,FALSE)/10000),VLOOKUP($B99,Area_GDP_80_09,Seq!R$1,FALSE)/10000,".")</f>
        <v>1505343.6521098199</v>
      </c>
      <c r="AX99" s="27">
        <f>IF(ISNUMBER(VLOOKUP($B99,Area_GDP_80_09,Seq!S$1,FALSE)/10000),VLOOKUP($B99,Area_GDP_80_09,Seq!S$1,FALSE)/10000,".")</f>
        <v>1528192.3714759501</v>
      </c>
      <c r="AY99" s="27">
        <f>IF(ISNUMBER(VLOOKUP($B99,Area_GDP_80_09,Seq!T$1,FALSE)/10000),VLOOKUP($B99,Area_GDP_80_09,Seq!T$1,FALSE)/10000,".")</f>
        <v>1618951.53860328</v>
      </c>
      <c r="AZ99" s="27">
        <f>IF(ISNUMBER(VLOOKUP($B99,Area_GDP_80_09,Seq!U$1,FALSE)/10000),VLOOKUP($B99,Area_GDP_80_09,Seq!U$1,FALSE)/10000,".")</f>
        <v>1724018.7949143199</v>
      </c>
      <c r="BA99" s="27">
        <f>IF(ISNUMBER(VLOOKUP($B99,Area_GDP_80_09,Seq!V$1,FALSE)/10000),VLOOKUP($B99,Area_GDP_80_09,Seq!V$1,FALSE)/10000,".")</f>
        <v>1869145.0156624299</v>
      </c>
      <c r="BB99" s="27">
        <f>IF(ISNUMBER(VLOOKUP($B99,Area_GDP_80_09,Seq!W$1,FALSE)/10000),VLOOKUP($B99,Area_GDP_80_09,Seq!W$1,FALSE)/10000,".")</f>
        <v>2026902.5244149601</v>
      </c>
      <c r="BC99" s="27">
        <f>IF(ISNUMBER(VLOOKUP($B99,Area_GDP_80_09,Seq!X$1,FALSE)/10000),VLOOKUP($B99,Area_GDP_80_09,Seq!X$1,FALSE)/10000,".")</f>
        <v>2077980.4680302201</v>
      </c>
      <c r="BD99" s="27">
        <f>IF(ISNUMBER(VLOOKUP($B99,Area_GDP_80_09,Seq!Y$1,FALSE)/10000),VLOOKUP($B99,Area_GDP_80_09,Seq!Y$1,FALSE)/10000,".")</f>
        <v>2163285.4247282101</v>
      </c>
      <c r="BE99" s="27">
        <f>IF(ISNUMBER(VLOOKUP($B99,Area_GDP_80_09,Seq!Z$1,FALSE)/10000),VLOOKUP($B99,Area_GDP_80_09,Seq!Z$1,FALSE)/10000,".")</f>
        <v>2196766.16915423</v>
      </c>
      <c r="BF99" s="27">
        <f>IF(ISNUMBER(VLOOKUP($B99,Area_GDP_80_09,Seq!AA$1,FALSE)/10000),VLOOKUP($B99,Area_GDP_80_09,Seq!AA$1,FALSE)/10000,".")</f>
        <v>2296664.82402801</v>
      </c>
      <c r="BG99" s="27">
        <f>IF(ISNUMBER(VLOOKUP($B99,Area_GDP_80_09,Seq!AB$1,FALSE)/10000),VLOOKUP($B99,Area_GDP_80_09,Seq!AB$1,FALSE)/10000,".")</f>
        <v>2415763.7737239702</v>
      </c>
      <c r="BH99" s="27">
        <f>IF(ISNUMBER(VLOOKUP($B99,Area_GDP_80_09,Seq!AC$1,FALSE)/10000),VLOOKUP($B99,Area_GDP_80_09,Seq!AC$1,FALSE)/10000,".")</f>
        <v>2571420.6744057499</v>
      </c>
      <c r="BI99" s="27">
        <f>IF(ISNUMBER(VLOOKUP($B99,Area_GDP_80_09,Seq!AD$1,FALSE)/10000),VLOOKUP($B99,Area_GDP_80_09,Seq!AD$1,FALSE)/10000,".")</f>
        <v>2705150.1750506698</v>
      </c>
      <c r="BJ99" s="27">
        <f>IF(ISNUMBER(VLOOKUP($B99,Area_GDP_80_09,Seq!AE$1,FALSE)/10000),VLOOKUP($B99,Area_GDP_80_09,Seq!AE$1,FALSE)/10000,".")</f>
        <v>2679933.6650082902</v>
      </c>
      <c r="BK99" s="27">
        <f>IF(ISNUMBER(VLOOKUP($B99,Area_GDP_80_09,Seq!AF$1,FALSE)/10000),VLOOKUP($B99,Area_GDP_80_09,Seq!AF$1,FALSE)/10000,".")</f>
        <v>2608162.8892574166</v>
      </c>
      <c r="BL99" s="27"/>
      <c r="BM99" s="27"/>
      <c r="BN99" s="27">
        <f>CNPop!A$48</f>
        <v>5.0000000000000001E-3</v>
      </c>
      <c r="BO99" s="27">
        <f>CNPop!B$48</f>
        <v>6.0000000000000001E-3</v>
      </c>
      <c r="BP99" s="27">
        <f>CNPop!C$48</f>
        <v>6.0000000000000001E-3</v>
      </c>
      <c r="BQ99" s="27">
        <f>CNPop!D$48</f>
        <v>7.0000000000000001E-3</v>
      </c>
      <c r="BR99" s="27">
        <f>CNPop!E$48</f>
        <v>7.0000000000000001E-3</v>
      </c>
      <c r="BS99" s="27">
        <f>CNPop!F$48</f>
        <v>8.0000000000000002E-3</v>
      </c>
      <c r="BT99" s="27">
        <f>CNPop!G$48</f>
        <v>8.9999999999999993E-3</v>
      </c>
      <c r="BU99" s="27">
        <f>CNPop!H$48</f>
        <v>0.01</v>
      </c>
      <c r="BV99" s="27">
        <f>CNPop!I$48</f>
        <v>1.0999999999999999E-2</v>
      </c>
      <c r="BW99" s="27">
        <f>CNPop!J$48</f>
        <v>1.2E-2</v>
      </c>
      <c r="BX99" s="27">
        <f>CNPop!K$48</f>
        <v>1.4E-2</v>
      </c>
      <c r="BY99" s="27">
        <f>CNPop!L$48</f>
        <v>1.6E-2</v>
      </c>
      <c r="BZ99" s="27">
        <f>CNPop!M$48</f>
        <v>1.7000000000000001E-2</v>
      </c>
      <c r="CA99" s="27">
        <f>CNPop!N$48</f>
        <v>1.9E-2</v>
      </c>
      <c r="CB99" s="27">
        <f>CNPop!O$48</f>
        <v>2.1000000000000001E-2</v>
      </c>
      <c r="CC99" s="27">
        <f>CNPop!P$48</f>
        <v>2.3E-2</v>
      </c>
      <c r="CD99" s="27">
        <f>CNPop!Q$48</f>
        <v>2.5999999999999999E-2</v>
      </c>
      <c r="CE99" s="27">
        <f>CNPop!R$48</f>
        <v>2.8000000000000001E-2</v>
      </c>
      <c r="CF99" s="27">
        <f>CNPop!S$48</f>
        <v>0.03</v>
      </c>
      <c r="CG99" s="27">
        <f>CNPop!T$48</f>
        <v>3.3000000000000002E-2</v>
      </c>
      <c r="CH99" s="27">
        <f>CNPop!U$48</f>
        <v>3.5999999999999997E-2</v>
      </c>
      <c r="CI99" s="27">
        <f>CNPop!V$48</f>
        <v>3.9E-2</v>
      </c>
      <c r="CJ99" s="27">
        <f>CNPop!W$48</f>
        <v>4.2000000000000003E-2</v>
      </c>
      <c r="CK99" s="27">
        <f>CNPop!X$48</f>
        <v>4.4999999999999998E-2</v>
      </c>
      <c r="CL99" s="27">
        <f>CNPop!Y$48</f>
        <v>4.9000000000000002E-2</v>
      </c>
      <c r="CM99" s="27">
        <f>CNPop!Z$48</f>
        <v>5.1999999999999998E-2</v>
      </c>
      <c r="CN99" s="27">
        <f>CNPop!AA$48</f>
        <v>5.6000000000000001E-2</v>
      </c>
      <c r="CO99" s="27">
        <f>CNPop!AB$48</f>
        <v>0.06</v>
      </c>
      <c r="CP99" s="27">
        <f>CNPop!AC$48</f>
        <v>6.3E-2</v>
      </c>
      <c r="CQ99" s="27"/>
      <c r="CR99" s="27">
        <f t="shared" si="73"/>
        <v>7.0002583979328167E-2</v>
      </c>
      <c r="CS99" s="27">
        <f t="shared" si="74"/>
        <v>7.0002583979328167E-2</v>
      </c>
      <c r="CT99" s="27">
        <f t="shared" si="75"/>
        <v>7.0002583979328167E-2</v>
      </c>
      <c r="CU99" s="27">
        <f t="shared" si="76"/>
        <v>7.0002583979328167E-2</v>
      </c>
      <c r="CV99" s="27">
        <f t="shared" si="77"/>
        <v>7.0002583979328167E-2</v>
      </c>
      <c r="CW99" s="27">
        <f t="shared" si="78"/>
        <v>7.0002583979328167E-2</v>
      </c>
      <c r="CX99" s="27">
        <f t="shared" si="79"/>
        <v>7.0002583979328167E-2</v>
      </c>
      <c r="CY99" s="27">
        <f t="shared" si="80"/>
        <v>7.0002583979328167E-2</v>
      </c>
      <c r="CZ99" s="27">
        <f t="shared" si="81"/>
        <v>7.0002583979328167E-2</v>
      </c>
      <c r="DA99" s="27">
        <f t="shared" si="82"/>
        <v>7.0002583979328167E-2</v>
      </c>
      <c r="DB99" s="27">
        <f t="shared" si="83"/>
        <v>7.0002583979328167E-2</v>
      </c>
      <c r="DC99" s="27">
        <f t="shared" si="84"/>
        <v>7.0002583979328167E-2</v>
      </c>
      <c r="DD99" s="27">
        <f t="shared" si="85"/>
        <v>5.9131151400988936E-2</v>
      </c>
      <c r="DE99" s="27">
        <f t="shared" si="86"/>
        <v>5.9131151400988936E-2</v>
      </c>
      <c r="DF99" s="27">
        <f t="shared" si="87"/>
        <v>5.9131151400988936E-2</v>
      </c>
      <c r="DG99" s="27">
        <f t="shared" si="88"/>
        <v>5.9131151400988936E-2</v>
      </c>
      <c r="DH99" s="27">
        <f t="shared" si="89"/>
        <v>5.9131151400988936E-2</v>
      </c>
      <c r="DI99" s="27">
        <f t="shared" si="90"/>
        <v>5.9131151400988936E-2</v>
      </c>
      <c r="DJ99" s="27">
        <f t="shared" si="91"/>
        <v>5.9131151400988936E-2</v>
      </c>
      <c r="DK99" s="27">
        <f t="shared" si="92"/>
        <v>5.8502816656019516E-2</v>
      </c>
      <c r="DL99" s="27">
        <f t="shared" si="93"/>
        <v>5.8024295209718087E-2</v>
      </c>
      <c r="DM99" s="27">
        <f t="shared" si="94"/>
        <v>5.772493063812921E-2</v>
      </c>
      <c r="DN99" s="27">
        <f t="shared" si="95"/>
        <v>5.7582787023029082E-2</v>
      </c>
      <c r="DO99" s="27">
        <f t="shared" si="96"/>
        <v>5.7427540243119371E-2</v>
      </c>
      <c r="DP99" s="27">
        <f t="shared" si="97"/>
        <v>5.7267597332431044E-2</v>
      </c>
      <c r="DQ99" s="27">
        <f t="shared" si="98"/>
        <v>5.7184870517114614E-2</v>
      </c>
      <c r="DR99" s="27">
        <f t="shared" si="99"/>
        <v>5.7221504029519484E-2</v>
      </c>
      <c r="DS99" s="27">
        <f t="shared" si="100"/>
        <v>5.7436254278708229E-2</v>
      </c>
      <c r="DT99" s="27">
        <f t="shared" si="101"/>
        <v>5.7619973396091269E-2</v>
      </c>
      <c r="DU99" s="27" t="e">
        <f>IF(ISNA(VLOOKUP(CONCATENATE($B99,".SP.TER.TOTL.IN"),Area_pop_80_09,Seq!B$1,FALSE)),".",VLOOKUP(CONCATENATE($B99,".SP.TER.TOTL.IN"),Area_pop_80_09,Seq!B$1,FALSE)/VLOOKUP(CONCATENATE($B99,".SP.POP.TOTL"),Area_pop_80_09,Seq!B$1,FALSE))</f>
        <v>#VALUE!</v>
      </c>
      <c r="DV99" s="27" t="e">
        <f>IF(ISNA(VLOOKUP(CONCATENATE($B99,".SP.TER.TOTL.IN"),Area_pop_80_09,Seq!C$1,FALSE)),".",VLOOKUP(CONCATENATE($B99,".SP.TER.TOTL.IN"),Area_pop_80_09,Seq!C$1,FALSE)/VLOOKUP(CONCATENATE($B99,".SP.POP.TOTL"),Area_pop_80_09,Seq!C$1,FALSE))</f>
        <v>#VALUE!</v>
      </c>
      <c r="DW99" s="27" t="e">
        <f>IF(ISNA(VLOOKUP(CONCATENATE($B99,".SP.TER.TOTL.IN"),Area_pop_80_09,Seq!D$1,FALSE)),".",VLOOKUP(CONCATENATE($B99,".SP.TER.TOTL.IN"),Area_pop_80_09,Seq!D$1,FALSE)/VLOOKUP(CONCATENATE($B99,".SP.POP.TOTL"),Area_pop_80_09,Seq!D$1,FALSE))</f>
        <v>#VALUE!</v>
      </c>
      <c r="DX99" s="27" t="e">
        <f>IF(ISNA(VLOOKUP(CONCATENATE($B99,".SP.TER.TOTL.IN"),Area_pop_80_09,Seq!E$1,FALSE)),".",VLOOKUP(CONCATENATE($B99,".SP.TER.TOTL.IN"),Area_pop_80_09,Seq!E$1,FALSE)/VLOOKUP(CONCATENATE($B99,".SP.POP.TOTL"),Area_pop_80_09,Seq!E$1,FALSE))</f>
        <v>#VALUE!</v>
      </c>
      <c r="DY99" s="27" t="e">
        <f>IF(ISNA(VLOOKUP(CONCATENATE($B99,".SP.TER.TOTL.IN"),Area_pop_80_09,Seq!F$1,FALSE)),".",VLOOKUP(CONCATENATE($B99,".SP.TER.TOTL.IN"),Area_pop_80_09,Seq!F$1,FALSE)/VLOOKUP(CONCATENATE($B99,".SP.POP.TOTL"),Area_pop_80_09,Seq!F$1,FALSE))</f>
        <v>#VALUE!</v>
      </c>
      <c r="DZ99" s="27" t="e">
        <f>IF(ISNA(VLOOKUP(CONCATENATE($B99,".SP.TER.TOTL.IN"),Area_pop_80_09,Seq!G$1,FALSE)),".",VLOOKUP(CONCATENATE($B99,".SP.TER.TOTL.IN"),Area_pop_80_09,Seq!G$1,FALSE)/VLOOKUP(CONCATENATE($B99,".SP.POP.TOTL"),Area_pop_80_09,Seq!G$1,FALSE))</f>
        <v>#VALUE!</v>
      </c>
      <c r="EA99" s="27" t="e">
        <f>IF(ISNA(VLOOKUP(CONCATENATE($B99,".SP.TER.TOTL.IN"),Area_pop_80_09,Seq!H$1,FALSE)),".",VLOOKUP(CONCATENATE($B99,".SP.TER.TOTL.IN"),Area_pop_80_09,Seq!H$1,FALSE)/VLOOKUP(CONCATENATE($B99,".SP.POP.TOTL"),Area_pop_80_09,Seq!H$1,FALSE))</f>
        <v>#VALUE!</v>
      </c>
      <c r="EB99" s="27" t="e">
        <f>IF(ISNA(VLOOKUP(CONCATENATE($B99,".SP.TER.TOTL.IN"),Area_pop_80_09,Seq!I$1,FALSE)),".",VLOOKUP(CONCATENATE($B99,".SP.TER.TOTL.IN"),Area_pop_80_09,Seq!I$1,FALSE)/VLOOKUP(CONCATENATE($B99,".SP.POP.TOTL"),Area_pop_80_09,Seq!I$1,FALSE))</f>
        <v>#VALUE!</v>
      </c>
      <c r="EC99" s="27" t="e">
        <f>IF(ISNA(VLOOKUP(CONCATENATE($B99,".SP.TER.TOTL.IN"),Area_pop_80_09,Seq!J$1,FALSE)),".",VLOOKUP(CONCATENATE($B99,".SP.TER.TOTL.IN"),Area_pop_80_09,Seq!J$1,FALSE)/VLOOKUP(CONCATENATE($B99,".SP.POP.TOTL"),Area_pop_80_09,Seq!J$1,FALSE))</f>
        <v>#VALUE!</v>
      </c>
      <c r="ED99" s="27" t="e">
        <f>IF(ISNA(VLOOKUP(CONCATENATE($B99,".SP.TER.TOTL.IN"),Area_pop_80_09,Seq!K$1,FALSE)),".",VLOOKUP(CONCATENATE($B99,".SP.TER.TOTL.IN"),Area_pop_80_09,Seq!K$1,FALSE)/VLOOKUP(CONCATENATE($B99,".SP.POP.TOTL"),Area_pop_80_09,Seq!K$1,FALSE))</f>
        <v>#VALUE!</v>
      </c>
      <c r="EE99" s="27" t="e">
        <f>IF(ISNA(VLOOKUP(CONCATENATE($B99,".SP.TER.TOTL.IN"),Area_pop_80_09,Seq!L$1,FALSE)),".",VLOOKUP(CONCATENATE($B99,".SP.TER.TOTL.IN"),Area_pop_80_09,Seq!L$1,FALSE)/VLOOKUP(CONCATENATE($B99,".SP.POP.TOTL"),Area_pop_80_09,Seq!L$1,FALSE))</f>
        <v>#VALUE!</v>
      </c>
      <c r="EF99" s="27">
        <f>IF(ISNA(VLOOKUP(CONCATENATE($B99,".SP.TER.TOTL.IN"),Area_pop_80_09,Seq!M$1,FALSE)),".",VLOOKUP(CONCATENATE($B99,".SP.TER.TOTL.IN"),Area_pop_80_09,Seq!M$1,FALSE)/VLOOKUP(CONCATENATE($B99,".SP.POP.TOTL"),Area_pop_80_09,Seq!M$1,FALSE))</f>
        <v>7.0002583979328167E-2</v>
      </c>
      <c r="EG99" s="27" t="e">
        <f>IF(ISNA(VLOOKUP(CONCATENATE($B99,".SP.TER.TOTL.IN"),Area_pop_80_09,Seq!N$1,FALSE)),".",VLOOKUP(CONCATENATE($B99,".SP.TER.TOTL.IN"),Area_pop_80_09,Seq!N$1,FALSE)/VLOOKUP(CONCATENATE($B99,".SP.POP.TOTL"),Area_pop_80_09,Seq!N$1,FALSE))</f>
        <v>#VALUE!</v>
      </c>
      <c r="EH99" s="27" t="e">
        <f>IF(ISNA(VLOOKUP(CONCATENATE($B99,".SP.TER.TOTL.IN"),Area_pop_80_09,Seq!O$1,FALSE)),".",VLOOKUP(CONCATENATE($B99,".SP.TER.TOTL.IN"),Area_pop_80_09,Seq!O$1,FALSE)/VLOOKUP(CONCATENATE($B99,".SP.POP.TOTL"),Area_pop_80_09,Seq!O$1,FALSE))</f>
        <v>#VALUE!</v>
      </c>
      <c r="EI99" s="27" t="e">
        <f>IF(ISNA(VLOOKUP(CONCATENATE($B99,".SP.TER.TOTL.IN"),Area_pop_80_09,Seq!P$1,FALSE)),".",VLOOKUP(CONCATENATE($B99,".SP.TER.TOTL.IN"),Area_pop_80_09,Seq!P$1,FALSE)/VLOOKUP(CONCATENATE($B99,".SP.POP.TOTL"),Area_pop_80_09,Seq!P$1,FALSE))</f>
        <v>#VALUE!</v>
      </c>
      <c r="EJ99" s="27" t="e">
        <f>IF(ISNA(VLOOKUP(CONCATENATE($B99,".SP.TER.TOTL.IN"),Area_pop_80_09,Seq!Q$1,FALSE)),".",VLOOKUP(CONCATENATE($B99,".SP.TER.TOTL.IN"),Area_pop_80_09,Seq!Q$1,FALSE)/VLOOKUP(CONCATENATE($B99,".SP.POP.TOTL"),Area_pop_80_09,Seq!Q$1,FALSE))</f>
        <v>#VALUE!</v>
      </c>
      <c r="EK99" s="27" t="e">
        <f>IF(ISNA(VLOOKUP(CONCATENATE($B99,".SP.TER.TOTL.IN"),Area_pop_80_09,Seq!R$1,FALSE)),".",VLOOKUP(CONCATENATE($B99,".SP.TER.TOTL.IN"),Area_pop_80_09,Seq!R$1,FALSE)/VLOOKUP(CONCATENATE($B99,".SP.POP.TOTL"),Area_pop_80_09,Seq!R$1,FALSE))</f>
        <v>#VALUE!</v>
      </c>
      <c r="EL99" s="27" t="e">
        <f>IF(ISNA(VLOOKUP(CONCATENATE($B99,".SP.TER.TOTL.IN"),Area_pop_80_09,Seq!S$1,FALSE)),".",VLOOKUP(CONCATENATE($B99,".SP.TER.TOTL.IN"),Area_pop_80_09,Seq!S$1,FALSE)/VLOOKUP(CONCATENATE($B99,".SP.POP.TOTL"),Area_pop_80_09,Seq!S$1,FALSE))</f>
        <v>#VALUE!</v>
      </c>
      <c r="EM99" s="27">
        <f>IF(ISNA(VLOOKUP(CONCATENATE($B99,".SP.TER.TOTL.IN"),Area_pop_80_09,Seq!T$1,FALSE)),".",VLOOKUP(CONCATENATE($B99,".SP.TER.TOTL.IN"),Area_pop_80_09,Seq!T$1,FALSE)/VLOOKUP(CONCATENATE($B99,".SP.POP.TOTL"),Area_pop_80_09,Seq!T$1,FALSE))</f>
        <v>5.9131151400988936E-2</v>
      </c>
      <c r="EN99" s="27">
        <f>IF(ISNA(VLOOKUP(CONCATENATE($B99,".SP.TER.TOTL.IN"),Area_pop_80_09,Seq!U$1,FALSE)),".",VLOOKUP(CONCATENATE($B99,".SP.TER.TOTL.IN"),Area_pop_80_09,Seq!U$1,FALSE)/VLOOKUP(CONCATENATE($B99,".SP.POP.TOTL"),Area_pop_80_09,Seq!U$1,FALSE))</f>
        <v>5.8502816656019516E-2</v>
      </c>
      <c r="EO99" s="27">
        <f>IF(ISNA(VLOOKUP(CONCATENATE($B99,".SP.TER.TOTL.IN"),Area_pop_80_09,Seq!V$1,FALSE)),".",VLOOKUP(CONCATENATE($B99,".SP.TER.TOTL.IN"),Area_pop_80_09,Seq!V$1,FALSE)/VLOOKUP(CONCATENATE($B99,".SP.POP.TOTL"),Area_pop_80_09,Seq!V$1,FALSE))</f>
        <v>5.8024295209718087E-2</v>
      </c>
      <c r="EP99" s="27">
        <f>IF(ISNA(VLOOKUP(CONCATENATE($B99,".SP.TER.TOTL.IN"),Area_pop_80_09,Seq!W$1,FALSE)),".",VLOOKUP(CONCATENATE($B99,".SP.TER.TOTL.IN"),Area_pop_80_09,Seq!W$1,FALSE)/VLOOKUP(CONCATENATE($B99,".SP.POP.TOTL"),Area_pop_80_09,Seq!W$1,FALSE))</f>
        <v>5.772493063812921E-2</v>
      </c>
      <c r="EQ99" s="27">
        <f>IF(ISNA(VLOOKUP(CONCATENATE($B99,".SP.TER.TOTL.IN"),Area_pop_80_09,Seq!X$1,FALSE)),".",VLOOKUP(CONCATENATE($B99,".SP.TER.TOTL.IN"),Area_pop_80_09,Seq!X$1,FALSE)/VLOOKUP(CONCATENATE($B99,".SP.POP.TOTL"),Area_pop_80_09,Seq!X$1,FALSE))</f>
        <v>5.7582787023029082E-2</v>
      </c>
      <c r="ER99" s="27">
        <f>IF(ISNA(VLOOKUP(CONCATENATE($B99,".SP.TER.TOTL.IN"),Area_pop_80_09,Seq!Y$1,FALSE)),".",VLOOKUP(CONCATENATE($B99,".SP.TER.TOTL.IN"),Area_pop_80_09,Seq!Y$1,FALSE)/VLOOKUP(CONCATENATE($B99,".SP.POP.TOTL"),Area_pop_80_09,Seq!Y$1,FALSE))</f>
        <v>5.7427540243119371E-2</v>
      </c>
      <c r="ES99" s="27">
        <f>IF(ISNA(VLOOKUP(CONCATENATE($B99,".SP.TER.TOTL.IN"),Area_pop_80_09,Seq!Z$1,FALSE)),".",VLOOKUP(CONCATENATE($B99,".SP.TER.TOTL.IN"),Area_pop_80_09,Seq!Z$1,FALSE)/VLOOKUP(CONCATENATE($B99,".SP.POP.TOTL"),Area_pop_80_09,Seq!Z$1,FALSE))</f>
        <v>5.7267597332431044E-2</v>
      </c>
      <c r="ET99" s="27">
        <f>IF(ISNA(VLOOKUP(CONCATENATE($B99,".SP.TER.TOTL.IN"),Area_pop_80_09,Seq!AA$1,FALSE)),".",VLOOKUP(CONCATENATE($B99,".SP.TER.TOTL.IN"),Area_pop_80_09,Seq!AA$1,FALSE)/VLOOKUP(CONCATENATE($B99,".SP.POP.TOTL"),Area_pop_80_09,Seq!AA$1,FALSE))</f>
        <v>5.7184870517114614E-2</v>
      </c>
      <c r="EU99" s="27">
        <f>IF(ISNA(VLOOKUP(CONCATENATE($B99,".SP.TER.TOTL.IN"),Area_pop_80_09,Seq!AB$1,FALSE)),".",VLOOKUP(CONCATENATE($B99,".SP.TER.TOTL.IN"),Area_pop_80_09,Seq!AB$1,FALSE)/VLOOKUP(CONCATENATE($B99,".SP.POP.TOTL"),Area_pop_80_09,Seq!AB$1,FALSE))</f>
        <v>5.7221504029519484E-2</v>
      </c>
      <c r="EV99" s="27">
        <f>IF(ISNA(VLOOKUP(CONCATENATE($B99,".SP.TER.TOTL.IN"),Area_pop_80_09,Seq!AC$1,FALSE)),".",VLOOKUP(CONCATENATE($B99,".SP.TER.TOTL.IN"),Area_pop_80_09,Seq!AC$1,FALSE)/VLOOKUP(CONCATENATE($B99,".SP.POP.TOTL"),Area_pop_80_09,Seq!AC$1,FALSE))</f>
        <v>5.7436254278708229E-2</v>
      </c>
      <c r="EW99" s="27">
        <f>IF(ISNA(VLOOKUP(CONCATENATE($B99,".SP.TER.TOTL.IN"),Area_pop_80_09,Seq!AD$1,FALSE)),".",VLOOKUP(CONCATENATE($B99,".SP.TER.TOTL.IN"),Area_pop_80_09,Seq!AD$1,FALSE)/VLOOKUP(CONCATENATE($B99,".SP.POP.TOTL"),Area_pop_80_09,Seq!AD$1,FALSE))</f>
        <v>5.7619973396091269E-2</v>
      </c>
      <c r="EX99" s="27"/>
      <c r="EY99" s="27"/>
      <c r="EZ99" s="27">
        <f t="shared" si="102"/>
        <v>1.8635242532200602E-3</v>
      </c>
      <c r="FA99" s="27">
        <f t="shared" si="103"/>
        <v>1.7808039806206627E-3</v>
      </c>
      <c r="FB99" s="27" t="str">
        <f t="shared" si="109"/>
        <v>.</v>
      </c>
      <c r="FC99" s="9">
        <f>IF(VLOOKUP($B99,EM_80!$B$1:$C$201,2,FALSE)&gt;0,VLOOKUP($B99,EM_80!$B$1:$C$201,2,FALSE),".")</f>
        <v>680</v>
      </c>
      <c r="FD99" s="9">
        <f t="shared" si="104"/>
        <v>680</v>
      </c>
      <c r="FE99" s="9" t="str">
        <f t="shared" si="105"/>
        <v>.</v>
      </c>
      <c r="FF99">
        <f t="shared" si="106"/>
        <v>364900</v>
      </c>
      <c r="FG99">
        <f t="shared" si="107"/>
        <v>381850</v>
      </c>
      <c r="FH99">
        <f t="shared" si="108"/>
        <v>436300</v>
      </c>
      <c r="FJ99" s="9">
        <f>IF(ISNA(VLOOKUP($B99,Area_EM_90,Seq!C$1,FALSE)),".",VLOOKUP($B99,Area_EM_90,Seq!C$1,FALSE))</f>
        <v>175</v>
      </c>
      <c r="FK99" s="9">
        <f>IF(ISNA(VLOOKUP($B99,Area_EM_90,Seq!D$1,FALSE)),".",VLOOKUP($B99,Area_EM_90,Seq!D$1,FALSE))</f>
        <v>62</v>
      </c>
      <c r="FL99" s="9">
        <f>IF(ISNA(VLOOKUP($B99,Area_EM_90,Seq!E$1,FALSE)),".",VLOOKUP($B99,Area_EM_90,Seq!E$1,FALSE))</f>
        <v>85</v>
      </c>
      <c r="FM99" s="9">
        <f>IF(ISNA(VLOOKUP($B99,Area_EM_90,Seq!F$1,FALSE)),".",VLOOKUP($B99,Area_EM_90,Seq!F$1,FALSE))</f>
        <v>28</v>
      </c>
      <c r="FN99" s="9">
        <f>IF(ISNA(VLOOKUP($B99,Area_EM_90,Seq!G$1,FALSE)),".",VLOOKUP($B99,Area_EM_90,Seq!G$1,FALSE))</f>
        <v>260000</v>
      </c>
      <c r="FO99" s="9">
        <f>IF(ISNA(VLOOKUP($B99,Area_EM_90,Seq!H$1,FALSE)),".",VLOOKUP($B99,Area_EM_90,Seq!H$1,FALSE))</f>
        <v>153764</v>
      </c>
      <c r="FP99" s="9">
        <f>IF(ISNA(VLOOKUP($B99,Area_EM_90,Seq!I$1,FALSE)),".",VLOOKUP($B99,Area_EM_90,Seq!I$1,FALSE))</f>
        <v>52260</v>
      </c>
      <c r="FQ99" s="9">
        <f>IF(ISNA(VLOOKUP($B99,Area_EM_90,Seq!J$1,FALSE)),".",VLOOKUP($B99,Area_EM_90,Seq!J$1,FALSE))</f>
        <v>53976</v>
      </c>
      <c r="FR99" s="9">
        <f>IF(ISNA(VLOOKUP($B99,Area_EM_00,Seq!C$1,FALSE)),".",VLOOKUP($B99,Area_EM_00,Seq!C$1,FALSE))</f>
        <v>638.99999999992508</v>
      </c>
      <c r="FS99" s="9">
        <f>IF(ISNA(VLOOKUP($B99,Area_EM_00,Seq!D$1,FALSE)),".",VLOOKUP($B99,Area_EM_00,Seq!D$1,FALSE))</f>
        <v>282</v>
      </c>
      <c r="FT99" s="9">
        <f>IF(ISNA(VLOOKUP($B99,Area_EM_00,Seq!E$1,FALSE)),".",VLOOKUP($B99,Area_EM_00,Seq!E$1,FALSE))</f>
        <v>235</v>
      </c>
      <c r="FU99" s="9">
        <f>IF(ISNA(VLOOKUP($B99,Area_EM_00,Seq!F$1,FALSE)),".",VLOOKUP($B99,Area_EM_00,Seq!F$1,FALSE))</f>
        <v>123</v>
      </c>
      <c r="FV99" s="9">
        <f>IF(ISNA(VLOOKUP($B99,Area_EM_00,Seq!G$1,FALSE)),".",VLOOKUP($B99,Area_EM_00,Seq!G$1,FALSE))</f>
        <v>303000</v>
      </c>
      <c r="FW99" s="9">
        <f>IF(ISNA(VLOOKUP($B99,Area_EM_00,Seq!H$1,FALSE)),".",VLOOKUP($B99,Area_EM_00,Seq!H$1,FALSE))</f>
        <v>154848.15</v>
      </c>
      <c r="FX99" s="9">
        <f>IF(ISNA(VLOOKUP($B99,Area_EM_00,Seq!I$1,FALSE)),".",VLOOKUP($B99,Area_EM_00,Seq!I$1,FALSE))</f>
        <v>64978.35</v>
      </c>
      <c r="FY99" s="9">
        <f>IF(ISNA(VLOOKUP($B99,Area_EM_00,Seq!J$1,FALSE)),".",VLOOKUP($B99,Area_EM_00,Seq!J$1,FALSE))</f>
        <v>83173.5</v>
      </c>
      <c r="GA99" s="27"/>
    </row>
    <row r="100" spans="1:183">
      <c r="A100" s="25" t="s">
        <v>2511</v>
      </c>
      <c r="B100" s="26" t="str">
        <f t="shared" si="72"/>
        <v>Netherlands</v>
      </c>
      <c r="C100" s="27">
        <f>GDP!C$42/10000</f>
        <v>18294194.281532999</v>
      </c>
      <c r="D100" s="27">
        <f>GDP!D$42/10000</f>
        <v>19245492.3841727</v>
      </c>
      <c r="E100" s="27">
        <f>GDP!E$42/10000</f>
        <v>20996832.1911324</v>
      </c>
      <c r="F100" s="27">
        <f>GDP!F$42/10000</f>
        <v>23285486.8999658</v>
      </c>
      <c r="G100" s="27">
        <f>GDP!G$42/10000</f>
        <v>26824880.9087606</v>
      </c>
      <c r="H100" s="27">
        <f>GDP!H$42/10000</f>
        <v>30446239.831443299</v>
      </c>
      <c r="I100" s="27">
        <f>GDP!I$42/10000</f>
        <v>33125508.936610304</v>
      </c>
      <c r="J100" s="27">
        <f>GDP!J$42/10000</f>
        <v>36968067.973257102</v>
      </c>
      <c r="K100" s="27">
        <f>GDP!K$42/10000</f>
        <v>41145459.654235199</v>
      </c>
      <c r="L100" s="27">
        <f>GDP!L$42/10000</f>
        <v>42832423.5000588</v>
      </c>
      <c r="M100" s="27">
        <f>GDP!M$42/10000</f>
        <v>44460055.593061104</v>
      </c>
      <c r="N100" s="27">
        <f>GDP!N$42/10000</f>
        <v>48550380.707622699</v>
      </c>
      <c r="O100" s="27">
        <f>GDP!O$42/10000</f>
        <v>55444534.768105105</v>
      </c>
      <c r="P100" s="27">
        <f>GDP!P$42/10000</f>
        <v>63206769.635639794</v>
      </c>
      <c r="Q100" s="27">
        <f>GDP!Q$42/10000</f>
        <v>71486856.457908601</v>
      </c>
      <c r="R100" s="27">
        <f>GDP!R$42/10000</f>
        <v>79278923.811820701</v>
      </c>
      <c r="S100" s="27">
        <f>GDP!S$42/10000</f>
        <v>87206816.193002701</v>
      </c>
      <c r="T100" s="27">
        <f>GDP!T$42/10000</f>
        <v>95317050.098951995</v>
      </c>
      <c r="U100" s="27">
        <f>GDP!U$42/10000</f>
        <v>102751780.00667</v>
      </c>
      <c r="V100" s="27">
        <f>GDP!V$42/10000</f>
        <v>110560915.287177</v>
      </c>
      <c r="W100" s="27">
        <f>GDP!W$42/10000</f>
        <v>119848032.17129999</v>
      </c>
      <c r="X100" s="27">
        <f>GDP!X$42/10000</f>
        <v>129795418.841518</v>
      </c>
      <c r="Y100" s="27">
        <f>GDP!Y$42/10000</f>
        <v>141606801.95609599</v>
      </c>
      <c r="Z100" s="27">
        <f>GDP!Z$42/10000</f>
        <v>155767482.15170601</v>
      </c>
      <c r="AA100" s="27">
        <f>GDP!AA$42/10000</f>
        <v>171499997.84902799</v>
      </c>
      <c r="AB100" s="27">
        <f>GDP!AB$42/10000</f>
        <v>189335997.62532699</v>
      </c>
      <c r="AC100" s="27">
        <f>GDP!AC$42/10000</f>
        <v>211298973.34986499</v>
      </c>
      <c r="AD100" s="27">
        <f>GDP!AD$42/10000</f>
        <v>238767839.88534701</v>
      </c>
      <c r="AE100" s="27">
        <f>GDP!AE$42/10000</f>
        <v>260256945.47502899</v>
      </c>
      <c r="AF100" s="27">
        <f>GDP!AF$42/10000</f>
        <v>293754553.91439533</v>
      </c>
      <c r="AG100" s="27"/>
      <c r="AH100" s="27">
        <f>IF(ISNUMBER(VLOOKUP($B100,Area_GDP_80_09,Seq!C$1,FALSE)/10000),VLOOKUP($B100,Area_GDP_80_09,Seq!C$1,FALSE)/10000,".")</f>
        <v>22386585.5905657</v>
      </c>
      <c r="AI100" s="27">
        <f>IF(ISNUMBER(VLOOKUP($B100,Area_GDP_80_09,Seq!D$1,FALSE)/10000),VLOOKUP($B100,Area_GDP_80_09,Seq!D$1,FALSE)/10000,".")</f>
        <v>22289570.6651926</v>
      </c>
      <c r="AJ100" s="27">
        <f>IF(ISNUMBER(VLOOKUP($B100,Area_GDP_80_09,Seq!E$1,FALSE)/10000),VLOOKUP($B100,Area_GDP_80_09,Seq!E$1,FALSE)/10000,".")</f>
        <v>22019163.442049</v>
      </c>
      <c r="AK100" s="27">
        <f>IF(ISNUMBER(VLOOKUP($B100,Area_GDP_80_09,Seq!F$1,FALSE)/10000),VLOOKUP($B100,Area_GDP_80_09,Seq!F$1,FALSE)/10000,".")</f>
        <v>22460106.8730422</v>
      </c>
      <c r="AL100" s="27">
        <f>IF(ISNUMBER(VLOOKUP($B100,Area_GDP_80_09,Seq!G$1,FALSE)/10000),VLOOKUP($B100,Area_GDP_80_09,Seq!G$1,FALSE)/10000,".")</f>
        <v>23237147.595356602</v>
      </c>
      <c r="AM100" s="27">
        <f>IF(ISNUMBER(VLOOKUP($B100,Area_GDP_80_09,Seq!H$1,FALSE)/10000),VLOOKUP($B100,Area_GDP_80_09,Seq!H$1,FALSE)/10000,".")</f>
        <v>23764142.251704503</v>
      </c>
      <c r="AN100" s="27">
        <f>IF(ISNUMBER(VLOOKUP($B100,Area_GDP_80_09,Seq!I$1,FALSE)/10000),VLOOKUP($B100,Area_GDP_80_09,Seq!I$1,FALSE)/10000,".")</f>
        <v>24552791.5975677</v>
      </c>
      <c r="AO100" s="27">
        <f>IF(ISNUMBER(VLOOKUP($B100,Area_GDP_80_09,Seq!J$1,FALSE)/10000),VLOOKUP($B100,Area_GDP_80_09,Seq!J$1,FALSE)/10000,".")</f>
        <v>25055555.555555601</v>
      </c>
      <c r="AP100" s="27">
        <f>IF(ISNUMBER(VLOOKUP($B100,Area_GDP_80_09,Seq!K$1,FALSE)/10000),VLOOKUP($B100,Area_GDP_80_09,Seq!K$1,FALSE)/10000,".")</f>
        <v>25917818.315828297</v>
      </c>
      <c r="AQ100" s="27">
        <f>IF(ISNUMBER(VLOOKUP($B100,Area_GDP_80_09,Seq!L$1,FALSE)/10000),VLOOKUP($B100,Area_GDP_80_09,Seq!L$1,FALSE)/10000,".")</f>
        <v>27063386.7698544</v>
      </c>
      <c r="AR100" s="27">
        <f>IF(ISNUMBER(VLOOKUP($B100,Area_GDP_80_09,Seq!M$1,FALSE)/10000),VLOOKUP($B100,Area_GDP_80_09,Seq!M$1,FALSE)/10000,".")</f>
        <v>28195503.961673103</v>
      </c>
      <c r="AS100" s="27">
        <f>IF(ISNUMBER(VLOOKUP($B100,Area_GDP_80_09,Seq!N$1,FALSE)/10000),VLOOKUP($B100,Area_GDP_80_09,Seq!N$1,FALSE)/10000,".")</f>
        <v>28883268.840980299</v>
      </c>
      <c r="AT100" s="27">
        <f>IF(ISNUMBER(VLOOKUP($B100,Area_GDP_80_09,Seq!O$1,FALSE)/10000),VLOOKUP($B100,Area_GDP_80_09,Seq!O$1,FALSE)/10000,".")</f>
        <v>29375990.418279</v>
      </c>
      <c r="AU100" s="27">
        <f>IF(ISNUMBER(VLOOKUP($B100,Area_GDP_80_09,Seq!P$1,FALSE)/10000),VLOOKUP($B100,Area_GDP_80_09,Seq!P$1,FALSE)/10000,".")</f>
        <v>29745439.4693201</v>
      </c>
      <c r="AV100" s="27">
        <f>IF(ISNUMBER(VLOOKUP($B100,Area_GDP_80_09,Seq!Q$1,FALSE)/10000),VLOOKUP($B100,Area_GDP_80_09,Seq!Q$1,FALSE)/10000,".")</f>
        <v>30626220.748111296</v>
      </c>
      <c r="AW100" s="27">
        <f>IF(ISNUMBER(VLOOKUP($B100,Area_GDP_80_09,Seq!R$1,FALSE)/10000),VLOOKUP($B100,Area_GDP_80_09,Seq!R$1,FALSE)/10000,".")</f>
        <v>31580615.441312</v>
      </c>
      <c r="AX100" s="27">
        <f>IF(ISNUMBER(VLOOKUP($B100,Area_GDP_80_09,Seq!S$1,FALSE)/10000),VLOOKUP($B100,Area_GDP_80_09,Seq!S$1,FALSE)/10000,".")</f>
        <v>32656347.890178699</v>
      </c>
      <c r="AY100" s="27">
        <f>IF(ISNUMBER(VLOOKUP($B100,Area_GDP_80_09,Seq!T$1,FALSE)/10000),VLOOKUP($B100,Area_GDP_80_09,Seq!T$1,FALSE)/10000,".")</f>
        <v>34053528.653031096</v>
      </c>
      <c r="AZ100" s="27">
        <f>IF(ISNUMBER(VLOOKUP($B100,Area_GDP_80_09,Seq!U$1,FALSE)/10000),VLOOKUP($B100,Area_GDP_80_09,Seq!U$1,FALSE)/10000,".")</f>
        <v>35389625.944352299</v>
      </c>
      <c r="BA100" s="27">
        <f>IF(ISNUMBER(VLOOKUP($B100,Area_GDP_80_09,Seq!V$1,FALSE)/10000),VLOOKUP($B100,Area_GDP_80_09,Seq!V$1,FALSE)/10000,".")</f>
        <v>37047447.945457898</v>
      </c>
      <c r="BB100" s="27">
        <f>IF(ISNUMBER(VLOOKUP($B100,Area_GDP_80_09,Seq!W$1,FALSE)/10000),VLOOKUP($B100,Area_GDP_80_09,Seq!W$1,FALSE)/10000,".")</f>
        <v>38507462.686567202</v>
      </c>
      <c r="BC100" s="27">
        <f>IF(ISNUMBER(VLOOKUP($B100,Area_GDP_80_09,Seq!X$1,FALSE)/10000),VLOOKUP($B100,Area_GDP_80_09,Seq!X$1,FALSE)/10000,".")</f>
        <v>39249032.614704303</v>
      </c>
      <c r="BD100" s="27">
        <f>IF(ISNUMBER(VLOOKUP($B100,Area_GDP_80_09,Seq!Y$1,FALSE)/10000),VLOOKUP($B100,Area_GDP_80_09,Seq!Y$1,FALSE)/10000,".")</f>
        <v>39278975.4929059</v>
      </c>
      <c r="BE100" s="27">
        <f>IF(ISNUMBER(VLOOKUP($B100,Area_GDP_80_09,Seq!Z$1,FALSE)/10000),VLOOKUP($B100,Area_GDP_80_09,Seq!Z$1,FALSE)/10000,".")</f>
        <v>39410816.288925797</v>
      </c>
      <c r="BF100" s="27">
        <f>IF(ISNUMBER(VLOOKUP($B100,Area_GDP_80_09,Seq!AA$1,FALSE)/10000),VLOOKUP($B100,Area_GDP_80_09,Seq!AA$1,FALSE)/10000,".")</f>
        <v>40292242.491247497</v>
      </c>
      <c r="BG100" s="27">
        <f>IF(ISNUMBER(VLOOKUP($B100,Area_GDP_80_09,Seq!AB$1,FALSE)/10000),VLOOKUP($B100,Area_GDP_80_09,Seq!AB$1,FALSE)/10000,".")</f>
        <v>41116823.290952697</v>
      </c>
      <c r="BH100" s="27">
        <f>IF(ISNUMBER(VLOOKUP($B100,Area_GDP_80_09,Seq!AC$1,FALSE)/10000),VLOOKUP($B100,Area_GDP_80_09,Seq!AC$1,FALSE)/10000,".")</f>
        <v>42504975.1243781</v>
      </c>
      <c r="BI100" s="27">
        <f>IF(ISNUMBER(VLOOKUP($B100,Area_GDP_80_09,Seq!AD$1,FALSE)/10000),VLOOKUP($B100,Area_GDP_80_09,Seq!AD$1,FALSE)/10000,".")</f>
        <v>43975953.565505795</v>
      </c>
      <c r="BJ100" s="27">
        <f>IF(ISNUMBER(VLOOKUP($B100,Area_GDP_80_09,Seq!AE$1,FALSE)/10000),VLOOKUP($B100,Area_GDP_80_09,Seq!AE$1,FALSE)/10000,".")</f>
        <v>44907315.275474496</v>
      </c>
      <c r="BK100" s="27">
        <f>IF(ISNUMBER(VLOOKUP($B100,Area_GDP_80_09,Seq!AF$1,FALSE)/10000),VLOOKUP($B100,Area_GDP_80_09,Seq!AF$1,FALSE)/10000,".")</f>
        <v>43136723.788465098</v>
      </c>
      <c r="BL100" s="27"/>
      <c r="BM100" s="27"/>
      <c r="BN100" s="27">
        <f>CNPop!A$48</f>
        <v>5.0000000000000001E-3</v>
      </c>
      <c r="BO100" s="27">
        <f>CNPop!B$48</f>
        <v>6.0000000000000001E-3</v>
      </c>
      <c r="BP100" s="27">
        <f>CNPop!C$48</f>
        <v>6.0000000000000001E-3</v>
      </c>
      <c r="BQ100" s="27">
        <f>CNPop!D$48</f>
        <v>7.0000000000000001E-3</v>
      </c>
      <c r="BR100" s="27">
        <f>CNPop!E$48</f>
        <v>7.0000000000000001E-3</v>
      </c>
      <c r="BS100" s="27">
        <f>CNPop!F$48</f>
        <v>8.0000000000000002E-3</v>
      </c>
      <c r="BT100" s="27">
        <f>CNPop!G$48</f>
        <v>8.9999999999999993E-3</v>
      </c>
      <c r="BU100" s="27">
        <f>CNPop!H$48</f>
        <v>0.01</v>
      </c>
      <c r="BV100" s="27">
        <f>CNPop!I$48</f>
        <v>1.0999999999999999E-2</v>
      </c>
      <c r="BW100" s="27">
        <f>CNPop!J$48</f>
        <v>1.2E-2</v>
      </c>
      <c r="BX100" s="27">
        <f>CNPop!K$48</f>
        <v>1.4E-2</v>
      </c>
      <c r="BY100" s="27">
        <f>CNPop!L$48</f>
        <v>1.6E-2</v>
      </c>
      <c r="BZ100" s="27">
        <f>CNPop!M$48</f>
        <v>1.7000000000000001E-2</v>
      </c>
      <c r="CA100" s="27">
        <f>CNPop!N$48</f>
        <v>1.9E-2</v>
      </c>
      <c r="CB100" s="27">
        <f>CNPop!O$48</f>
        <v>2.1000000000000001E-2</v>
      </c>
      <c r="CC100" s="27">
        <f>CNPop!P$48</f>
        <v>2.3E-2</v>
      </c>
      <c r="CD100" s="27">
        <f>CNPop!Q$48</f>
        <v>2.5999999999999999E-2</v>
      </c>
      <c r="CE100" s="27">
        <f>CNPop!R$48</f>
        <v>2.8000000000000001E-2</v>
      </c>
      <c r="CF100" s="27">
        <f>CNPop!S$48</f>
        <v>0.03</v>
      </c>
      <c r="CG100" s="27">
        <f>CNPop!T$48</f>
        <v>3.3000000000000002E-2</v>
      </c>
      <c r="CH100" s="27">
        <f>CNPop!U$48</f>
        <v>3.5999999999999997E-2</v>
      </c>
      <c r="CI100" s="27">
        <f>CNPop!V$48</f>
        <v>3.9E-2</v>
      </c>
      <c r="CJ100" s="27">
        <f>CNPop!W$48</f>
        <v>4.2000000000000003E-2</v>
      </c>
      <c r="CK100" s="27">
        <f>CNPop!X$48</f>
        <v>4.4999999999999998E-2</v>
      </c>
      <c r="CL100" s="27">
        <f>CNPop!Y$48</f>
        <v>4.9000000000000002E-2</v>
      </c>
      <c r="CM100" s="27">
        <f>CNPop!Z$48</f>
        <v>5.1999999999999998E-2</v>
      </c>
      <c r="CN100" s="27">
        <f>CNPop!AA$48</f>
        <v>5.6000000000000001E-2</v>
      </c>
      <c r="CO100" s="27">
        <f>CNPop!AB$48</f>
        <v>0.06</v>
      </c>
      <c r="CP100" s="27">
        <f>CNPop!AC$48</f>
        <v>6.3E-2</v>
      </c>
      <c r="CQ100" s="27"/>
      <c r="CR100" s="27">
        <f t="shared" si="73"/>
        <v>7.9780225613802255E-2</v>
      </c>
      <c r="CS100" s="27">
        <f t="shared" si="74"/>
        <v>7.9780225613802255E-2</v>
      </c>
      <c r="CT100" s="27">
        <f t="shared" si="75"/>
        <v>7.9780225613802255E-2</v>
      </c>
      <c r="CU100" s="27">
        <f t="shared" si="76"/>
        <v>7.9780225613802255E-2</v>
      </c>
      <c r="CV100" s="27">
        <f t="shared" si="77"/>
        <v>7.9780225613802255E-2</v>
      </c>
      <c r="CW100" s="27">
        <f t="shared" si="78"/>
        <v>7.9780225613802255E-2</v>
      </c>
      <c r="CX100" s="27">
        <f t="shared" si="79"/>
        <v>7.9780225613802255E-2</v>
      </c>
      <c r="CY100" s="27">
        <f t="shared" si="80"/>
        <v>7.9780225613802255E-2</v>
      </c>
      <c r="CZ100" s="27">
        <f t="shared" si="81"/>
        <v>7.9780225613802255E-2</v>
      </c>
      <c r="DA100" s="27">
        <f t="shared" si="82"/>
        <v>7.9780225613802255E-2</v>
      </c>
      <c r="DB100" s="27">
        <f t="shared" si="83"/>
        <v>7.9780225613802255E-2</v>
      </c>
      <c r="DC100" s="27">
        <f t="shared" si="84"/>
        <v>7.9780225613802255E-2</v>
      </c>
      <c r="DD100" s="27">
        <f t="shared" si="85"/>
        <v>6.1755573958466044E-2</v>
      </c>
      <c r="DE100" s="27">
        <f t="shared" si="86"/>
        <v>6.1755573958466044E-2</v>
      </c>
      <c r="DF100" s="27">
        <f t="shared" si="87"/>
        <v>6.1755573958466044E-2</v>
      </c>
      <c r="DG100" s="27">
        <f t="shared" si="88"/>
        <v>6.1755573958466044E-2</v>
      </c>
      <c r="DH100" s="27">
        <f t="shared" si="89"/>
        <v>6.1755573958466044E-2</v>
      </c>
      <c r="DI100" s="27">
        <f t="shared" si="90"/>
        <v>6.1755573958466044E-2</v>
      </c>
      <c r="DJ100" s="27">
        <f t="shared" si="91"/>
        <v>6.1755573958466044E-2</v>
      </c>
      <c r="DK100" s="27">
        <f t="shared" si="92"/>
        <v>6.0093514710534639E-2</v>
      </c>
      <c r="DL100" s="27">
        <f t="shared" si="93"/>
        <v>5.8781014878625859E-2</v>
      </c>
      <c r="DM100" s="27">
        <f t="shared" si="94"/>
        <v>5.7879890531087157E-2</v>
      </c>
      <c r="DN100" s="27">
        <f t="shared" si="95"/>
        <v>5.747688801385107E-2</v>
      </c>
      <c r="DO100" s="27">
        <f t="shared" si="96"/>
        <v>5.7568112574007124E-2</v>
      </c>
      <c r="DP100" s="27">
        <f t="shared" si="97"/>
        <v>5.8012498956726638E-2</v>
      </c>
      <c r="DQ100" s="27">
        <f t="shared" si="98"/>
        <v>5.8647720414096945E-2</v>
      </c>
      <c r="DR100" s="27">
        <f t="shared" si="99"/>
        <v>5.9330234164098217E-2</v>
      </c>
      <c r="DS100" s="27">
        <f t="shared" si="100"/>
        <v>5.9947639121126411E-2</v>
      </c>
      <c r="DT100" s="27">
        <f t="shared" si="101"/>
        <v>6.0432116981126799E-2</v>
      </c>
      <c r="DU100" s="27" t="e">
        <f>IF(ISNA(VLOOKUP(CONCATENATE($B100,".SP.TER.TOTL.IN"),Area_pop_80_09,Seq!B$1,FALSE)),".",VLOOKUP(CONCATENATE($B100,".SP.TER.TOTL.IN"),Area_pop_80_09,Seq!B$1,FALSE)/VLOOKUP(CONCATENATE($B100,".SP.POP.TOTL"),Area_pop_80_09,Seq!B$1,FALSE))</f>
        <v>#VALUE!</v>
      </c>
      <c r="DV100" s="27" t="e">
        <f>IF(ISNA(VLOOKUP(CONCATENATE($B100,".SP.TER.TOTL.IN"),Area_pop_80_09,Seq!C$1,FALSE)),".",VLOOKUP(CONCATENATE($B100,".SP.TER.TOTL.IN"),Area_pop_80_09,Seq!C$1,FALSE)/VLOOKUP(CONCATENATE($B100,".SP.POP.TOTL"),Area_pop_80_09,Seq!C$1,FALSE))</f>
        <v>#VALUE!</v>
      </c>
      <c r="DW100" s="27" t="e">
        <f>IF(ISNA(VLOOKUP(CONCATENATE($B100,".SP.TER.TOTL.IN"),Area_pop_80_09,Seq!D$1,FALSE)),".",VLOOKUP(CONCATENATE($B100,".SP.TER.TOTL.IN"),Area_pop_80_09,Seq!D$1,FALSE)/VLOOKUP(CONCATENATE($B100,".SP.POP.TOTL"),Area_pop_80_09,Seq!D$1,FALSE))</f>
        <v>#VALUE!</v>
      </c>
      <c r="DX100" s="27" t="e">
        <f>IF(ISNA(VLOOKUP(CONCATENATE($B100,".SP.TER.TOTL.IN"),Area_pop_80_09,Seq!E$1,FALSE)),".",VLOOKUP(CONCATENATE($B100,".SP.TER.TOTL.IN"),Area_pop_80_09,Seq!E$1,FALSE)/VLOOKUP(CONCATENATE($B100,".SP.POP.TOTL"),Area_pop_80_09,Seq!E$1,FALSE))</f>
        <v>#VALUE!</v>
      </c>
      <c r="DY100" s="27" t="e">
        <f>IF(ISNA(VLOOKUP(CONCATENATE($B100,".SP.TER.TOTL.IN"),Area_pop_80_09,Seq!F$1,FALSE)),".",VLOOKUP(CONCATENATE($B100,".SP.TER.TOTL.IN"),Area_pop_80_09,Seq!F$1,FALSE)/VLOOKUP(CONCATENATE($B100,".SP.POP.TOTL"),Area_pop_80_09,Seq!F$1,FALSE))</f>
        <v>#VALUE!</v>
      </c>
      <c r="DZ100" s="27" t="e">
        <f>IF(ISNA(VLOOKUP(CONCATENATE($B100,".SP.TER.TOTL.IN"),Area_pop_80_09,Seq!G$1,FALSE)),".",VLOOKUP(CONCATENATE($B100,".SP.TER.TOTL.IN"),Area_pop_80_09,Seq!G$1,FALSE)/VLOOKUP(CONCATENATE($B100,".SP.POP.TOTL"),Area_pop_80_09,Seq!G$1,FALSE))</f>
        <v>#VALUE!</v>
      </c>
      <c r="EA100" s="27" t="e">
        <f>IF(ISNA(VLOOKUP(CONCATENATE($B100,".SP.TER.TOTL.IN"),Area_pop_80_09,Seq!H$1,FALSE)),".",VLOOKUP(CONCATENATE($B100,".SP.TER.TOTL.IN"),Area_pop_80_09,Seq!H$1,FALSE)/VLOOKUP(CONCATENATE($B100,".SP.POP.TOTL"),Area_pop_80_09,Seq!H$1,FALSE))</f>
        <v>#VALUE!</v>
      </c>
      <c r="EB100" s="27" t="e">
        <f>IF(ISNA(VLOOKUP(CONCATENATE($B100,".SP.TER.TOTL.IN"),Area_pop_80_09,Seq!I$1,FALSE)),".",VLOOKUP(CONCATENATE($B100,".SP.TER.TOTL.IN"),Area_pop_80_09,Seq!I$1,FALSE)/VLOOKUP(CONCATENATE($B100,".SP.POP.TOTL"),Area_pop_80_09,Seq!I$1,FALSE))</f>
        <v>#VALUE!</v>
      </c>
      <c r="EC100" s="27" t="e">
        <f>IF(ISNA(VLOOKUP(CONCATENATE($B100,".SP.TER.TOTL.IN"),Area_pop_80_09,Seq!J$1,FALSE)),".",VLOOKUP(CONCATENATE($B100,".SP.TER.TOTL.IN"),Area_pop_80_09,Seq!J$1,FALSE)/VLOOKUP(CONCATENATE($B100,".SP.POP.TOTL"),Area_pop_80_09,Seq!J$1,FALSE))</f>
        <v>#VALUE!</v>
      </c>
      <c r="ED100" s="27" t="e">
        <f>IF(ISNA(VLOOKUP(CONCATENATE($B100,".SP.TER.TOTL.IN"),Area_pop_80_09,Seq!K$1,FALSE)),".",VLOOKUP(CONCATENATE($B100,".SP.TER.TOTL.IN"),Area_pop_80_09,Seq!K$1,FALSE)/VLOOKUP(CONCATENATE($B100,".SP.POP.TOTL"),Area_pop_80_09,Seq!K$1,FALSE))</f>
        <v>#VALUE!</v>
      </c>
      <c r="EE100" s="27" t="e">
        <f>IF(ISNA(VLOOKUP(CONCATENATE($B100,".SP.TER.TOTL.IN"),Area_pop_80_09,Seq!L$1,FALSE)),".",VLOOKUP(CONCATENATE($B100,".SP.TER.TOTL.IN"),Area_pop_80_09,Seq!L$1,FALSE)/VLOOKUP(CONCATENATE($B100,".SP.POP.TOTL"),Area_pop_80_09,Seq!L$1,FALSE))</f>
        <v>#VALUE!</v>
      </c>
      <c r="EF100" s="27">
        <f>IF(ISNA(VLOOKUP(CONCATENATE($B100,".SP.TER.TOTL.IN"),Area_pop_80_09,Seq!M$1,FALSE)),".",VLOOKUP(CONCATENATE($B100,".SP.TER.TOTL.IN"),Area_pop_80_09,Seq!M$1,FALSE)/VLOOKUP(CONCATENATE($B100,".SP.POP.TOTL"),Area_pop_80_09,Seq!M$1,FALSE))</f>
        <v>7.9780225613802255E-2</v>
      </c>
      <c r="EG100" s="27" t="e">
        <f>IF(ISNA(VLOOKUP(CONCATENATE($B100,".SP.TER.TOTL.IN"),Area_pop_80_09,Seq!N$1,FALSE)),".",VLOOKUP(CONCATENATE($B100,".SP.TER.TOTL.IN"),Area_pop_80_09,Seq!N$1,FALSE)/VLOOKUP(CONCATENATE($B100,".SP.POP.TOTL"),Area_pop_80_09,Seq!N$1,FALSE))</f>
        <v>#VALUE!</v>
      </c>
      <c r="EH100" s="27" t="e">
        <f>IF(ISNA(VLOOKUP(CONCATENATE($B100,".SP.TER.TOTL.IN"),Area_pop_80_09,Seq!O$1,FALSE)),".",VLOOKUP(CONCATENATE($B100,".SP.TER.TOTL.IN"),Area_pop_80_09,Seq!O$1,FALSE)/VLOOKUP(CONCATENATE($B100,".SP.POP.TOTL"),Area_pop_80_09,Seq!O$1,FALSE))</f>
        <v>#VALUE!</v>
      </c>
      <c r="EI100" s="27" t="e">
        <f>IF(ISNA(VLOOKUP(CONCATENATE($B100,".SP.TER.TOTL.IN"),Area_pop_80_09,Seq!P$1,FALSE)),".",VLOOKUP(CONCATENATE($B100,".SP.TER.TOTL.IN"),Area_pop_80_09,Seq!P$1,FALSE)/VLOOKUP(CONCATENATE($B100,".SP.POP.TOTL"),Area_pop_80_09,Seq!P$1,FALSE))</f>
        <v>#VALUE!</v>
      </c>
      <c r="EJ100" s="27" t="e">
        <f>IF(ISNA(VLOOKUP(CONCATENATE($B100,".SP.TER.TOTL.IN"),Area_pop_80_09,Seq!Q$1,FALSE)),".",VLOOKUP(CONCATENATE($B100,".SP.TER.TOTL.IN"),Area_pop_80_09,Seq!Q$1,FALSE)/VLOOKUP(CONCATENATE($B100,".SP.POP.TOTL"),Area_pop_80_09,Seq!Q$1,FALSE))</f>
        <v>#VALUE!</v>
      </c>
      <c r="EK100" s="27" t="e">
        <f>IF(ISNA(VLOOKUP(CONCATENATE($B100,".SP.TER.TOTL.IN"),Area_pop_80_09,Seq!R$1,FALSE)),".",VLOOKUP(CONCATENATE($B100,".SP.TER.TOTL.IN"),Area_pop_80_09,Seq!R$1,FALSE)/VLOOKUP(CONCATENATE($B100,".SP.POP.TOTL"),Area_pop_80_09,Seq!R$1,FALSE))</f>
        <v>#VALUE!</v>
      </c>
      <c r="EL100" s="27" t="e">
        <f>IF(ISNA(VLOOKUP(CONCATENATE($B100,".SP.TER.TOTL.IN"),Area_pop_80_09,Seq!S$1,FALSE)),".",VLOOKUP(CONCATENATE($B100,".SP.TER.TOTL.IN"),Area_pop_80_09,Seq!S$1,FALSE)/VLOOKUP(CONCATENATE($B100,".SP.POP.TOTL"),Area_pop_80_09,Seq!S$1,FALSE))</f>
        <v>#VALUE!</v>
      </c>
      <c r="EM100" s="27">
        <f>IF(ISNA(VLOOKUP(CONCATENATE($B100,".SP.TER.TOTL.IN"),Area_pop_80_09,Seq!T$1,FALSE)),".",VLOOKUP(CONCATENATE($B100,".SP.TER.TOTL.IN"),Area_pop_80_09,Seq!T$1,FALSE)/VLOOKUP(CONCATENATE($B100,".SP.POP.TOTL"),Area_pop_80_09,Seq!T$1,FALSE))</f>
        <v>6.1755573958466044E-2</v>
      </c>
      <c r="EN100" s="27">
        <f>IF(ISNA(VLOOKUP(CONCATENATE($B100,".SP.TER.TOTL.IN"),Area_pop_80_09,Seq!U$1,FALSE)),".",VLOOKUP(CONCATENATE($B100,".SP.TER.TOTL.IN"),Area_pop_80_09,Seq!U$1,FALSE)/VLOOKUP(CONCATENATE($B100,".SP.POP.TOTL"),Area_pop_80_09,Seq!U$1,FALSE))</f>
        <v>6.0093514710534639E-2</v>
      </c>
      <c r="EO100" s="27">
        <f>IF(ISNA(VLOOKUP(CONCATENATE($B100,".SP.TER.TOTL.IN"),Area_pop_80_09,Seq!V$1,FALSE)),".",VLOOKUP(CONCATENATE($B100,".SP.TER.TOTL.IN"),Area_pop_80_09,Seq!V$1,FALSE)/VLOOKUP(CONCATENATE($B100,".SP.POP.TOTL"),Area_pop_80_09,Seq!V$1,FALSE))</f>
        <v>5.8781014878625859E-2</v>
      </c>
      <c r="EP100" s="27">
        <f>IF(ISNA(VLOOKUP(CONCATENATE($B100,".SP.TER.TOTL.IN"),Area_pop_80_09,Seq!W$1,FALSE)),".",VLOOKUP(CONCATENATE($B100,".SP.TER.TOTL.IN"),Area_pop_80_09,Seq!W$1,FALSE)/VLOOKUP(CONCATENATE($B100,".SP.POP.TOTL"),Area_pop_80_09,Seq!W$1,FALSE))</f>
        <v>5.7879890531087157E-2</v>
      </c>
      <c r="EQ100" s="27">
        <f>IF(ISNA(VLOOKUP(CONCATENATE($B100,".SP.TER.TOTL.IN"),Area_pop_80_09,Seq!X$1,FALSE)),".",VLOOKUP(CONCATENATE($B100,".SP.TER.TOTL.IN"),Area_pop_80_09,Seq!X$1,FALSE)/VLOOKUP(CONCATENATE($B100,".SP.POP.TOTL"),Area_pop_80_09,Seq!X$1,FALSE))</f>
        <v>5.747688801385107E-2</v>
      </c>
      <c r="ER100" s="27">
        <f>IF(ISNA(VLOOKUP(CONCATENATE($B100,".SP.TER.TOTL.IN"),Area_pop_80_09,Seq!Y$1,FALSE)),".",VLOOKUP(CONCATENATE($B100,".SP.TER.TOTL.IN"),Area_pop_80_09,Seq!Y$1,FALSE)/VLOOKUP(CONCATENATE($B100,".SP.POP.TOTL"),Area_pop_80_09,Seq!Y$1,FALSE))</f>
        <v>5.7568112574007124E-2</v>
      </c>
      <c r="ES100" s="27">
        <f>IF(ISNA(VLOOKUP(CONCATENATE($B100,".SP.TER.TOTL.IN"),Area_pop_80_09,Seq!Z$1,FALSE)),".",VLOOKUP(CONCATENATE($B100,".SP.TER.TOTL.IN"),Area_pop_80_09,Seq!Z$1,FALSE)/VLOOKUP(CONCATENATE($B100,".SP.POP.TOTL"),Area_pop_80_09,Seq!Z$1,FALSE))</f>
        <v>5.8012498956726638E-2</v>
      </c>
      <c r="ET100" s="27">
        <f>IF(ISNA(VLOOKUP(CONCATENATE($B100,".SP.TER.TOTL.IN"),Area_pop_80_09,Seq!AA$1,FALSE)),".",VLOOKUP(CONCATENATE($B100,".SP.TER.TOTL.IN"),Area_pop_80_09,Seq!AA$1,FALSE)/VLOOKUP(CONCATENATE($B100,".SP.POP.TOTL"),Area_pop_80_09,Seq!AA$1,FALSE))</f>
        <v>5.8647720414096945E-2</v>
      </c>
      <c r="EU100" s="27">
        <f>IF(ISNA(VLOOKUP(CONCATENATE($B100,".SP.TER.TOTL.IN"),Area_pop_80_09,Seq!AB$1,FALSE)),".",VLOOKUP(CONCATENATE($B100,".SP.TER.TOTL.IN"),Area_pop_80_09,Seq!AB$1,FALSE)/VLOOKUP(CONCATENATE($B100,".SP.POP.TOTL"),Area_pop_80_09,Seq!AB$1,FALSE))</f>
        <v>5.9330234164098217E-2</v>
      </c>
      <c r="EV100" s="27">
        <f>IF(ISNA(VLOOKUP(CONCATENATE($B100,".SP.TER.TOTL.IN"),Area_pop_80_09,Seq!AC$1,FALSE)),".",VLOOKUP(CONCATENATE($B100,".SP.TER.TOTL.IN"),Area_pop_80_09,Seq!AC$1,FALSE)/VLOOKUP(CONCATENATE($B100,".SP.POP.TOTL"),Area_pop_80_09,Seq!AC$1,FALSE))</f>
        <v>5.9947639121126411E-2</v>
      </c>
      <c r="EW100" s="27">
        <f>IF(ISNA(VLOOKUP(CONCATENATE($B100,".SP.TER.TOTL.IN"),Area_pop_80_09,Seq!AD$1,FALSE)),".",VLOOKUP(CONCATENATE($B100,".SP.TER.TOTL.IN"),Area_pop_80_09,Seq!AD$1,FALSE)/VLOOKUP(CONCATENATE($B100,".SP.POP.TOTL"),Area_pop_80_09,Seq!AD$1,FALSE))</f>
        <v>6.0432116981126799E-2</v>
      </c>
      <c r="EX100" s="27"/>
      <c r="EY100" s="27"/>
      <c r="EZ100" s="27">
        <f t="shared" si="102"/>
        <v>4.2402826855123671E-3</v>
      </c>
      <c r="FA100" s="27">
        <f t="shared" si="103"/>
        <v>4.6816479400749065E-3</v>
      </c>
      <c r="FB100" s="27">
        <f t="shared" si="109"/>
        <v>9.1004130103197883E-3</v>
      </c>
      <c r="FC100" s="9">
        <f>IF(VLOOKUP($B100,EM_80!$B$1:$C$201,2,FALSE)&gt;0,VLOOKUP($B100,EM_80!$B$1:$C$201,2,FALSE),".")</f>
        <v>60000</v>
      </c>
      <c r="FD100" s="9">
        <f t="shared" si="104"/>
        <v>70000</v>
      </c>
      <c r="FE100" s="9">
        <f t="shared" si="105"/>
        <v>144928</v>
      </c>
      <c r="FF100">
        <f t="shared" si="106"/>
        <v>14150000</v>
      </c>
      <c r="FG100">
        <f t="shared" si="107"/>
        <v>14952000</v>
      </c>
      <c r="FH100">
        <f t="shared" si="108"/>
        <v>15925431.058530301</v>
      </c>
      <c r="FJ100" s="9">
        <f>IF(ISNA(VLOOKUP($B100,Area_EM_90,Seq!C$1,FALSE)),".",VLOOKUP($B100,Area_EM_90,Seq!C$1,FALSE))</f>
        <v>12198.797</v>
      </c>
      <c r="FK100" s="9">
        <f>IF(ISNA(VLOOKUP($B100,Area_EM_90,Seq!D$1,FALSE)),".",VLOOKUP($B100,Area_EM_90,Seq!D$1,FALSE))</f>
        <v>8103</v>
      </c>
      <c r="FL100" s="9">
        <f>IF(ISNA(VLOOKUP($B100,Area_EM_90,Seq!E$1,FALSE)),".",VLOOKUP($B100,Area_EM_90,Seq!E$1,FALSE))</f>
        <v>2011</v>
      </c>
      <c r="FM100" s="9">
        <f>IF(ISNA(VLOOKUP($B100,Area_EM_90,Seq!F$1,FALSE)),".",VLOOKUP($B100,Area_EM_90,Seq!F$1,FALSE))</f>
        <v>2086</v>
      </c>
      <c r="FN100" s="9">
        <f>IF(ISNA(VLOOKUP($B100,Area_EM_90,Seq!G$1,FALSE)),".",VLOOKUP($B100,Area_EM_90,Seq!G$1,FALSE))</f>
        <v>9883000</v>
      </c>
      <c r="FO100" s="9">
        <f>IF(ISNA(VLOOKUP($B100,Area_EM_90,Seq!H$1,FALSE)),".",VLOOKUP($B100,Area_EM_90,Seq!H$1,FALSE))</f>
        <v>4776453.9000000004</v>
      </c>
      <c r="FP100" s="9">
        <f>IF(ISNA(VLOOKUP($B100,Area_EM_90,Seq!I$1,FALSE)),".",VLOOKUP($B100,Area_EM_90,Seq!I$1,FALSE))</f>
        <v>3558868</v>
      </c>
      <c r="FQ100" s="9">
        <f>IF(ISNA(VLOOKUP($B100,Area_EM_90,Seq!J$1,FALSE)),".",VLOOKUP($B100,Area_EM_90,Seq!J$1,FALSE))</f>
        <v>1547678</v>
      </c>
      <c r="FR100" s="9">
        <f>IF(ISNA(VLOOKUP($B100,Area_EM_00,Seq!C$1,FALSE)),".",VLOOKUP($B100,Area_EM_00,Seq!C$1,FALSE))</f>
        <v>18397.731299999999</v>
      </c>
      <c r="FS100" s="9">
        <f>IF(ISNA(VLOOKUP($B100,Area_EM_00,Seq!D$1,FALSE)),".",VLOOKUP($B100,Area_EM_00,Seq!D$1,FALSE))</f>
        <v>8608</v>
      </c>
      <c r="FT100" s="9">
        <f>IF(ISNA(VLOOKUP($B100,Area_EM_00,Seq!E$1,FALSE)),".",VLOOKUP($B100,Area_EM_00,Seq!E$1,FALSE))</f>
        <v>5314</v>
      </c>
      <c r="FU100" s="9">
        <f>IF(ISNA(VLOOKUP($B100,Area_EM_00,Seq!F$1,FALSE)),".",VLOOKUP($B100,Area_EM_00,Seq!F$1,FALSE))</f>
        <v>4476</v>
      </c>
      <c r="FV100" s="9">
        <f>IF(ISNA(VLOOKUP($B100,Area_EM_00,Seq!G$1,FALSE)),".",VLOOKUP($B100,Area_EM_00,Seq!G$1,FALSE))</f>
        <v>11109000</v>
      </c>
      <c r="FW100" s="9">
        <f>IF(ISNA(VLOOKUP($B100,Area_EM_00,Seq!H$1,FALSE)),".",VLOOKUP($B100,Area_EM_00,Seq!H$1,FALSE))</f>
        <v>3609314.1</v>
      </c>
      <c r="FX100" s="9">
        <f>IF(ISNA(VLOOKUP($B100,Area_EM_00,Seq!I$1,FALSE)),".",VLOOKUP($B100,Area_EM_00,Seq!I$1,FALSE))</f>
        <v>5071259</v>
      </c>
      <c r="FY100" s="9">
        <f>IF(ISNA(VLOOKUP($B100,Area_EM_00,Seq!J$1,FALSE)),".",VLOOKUP($B100,Area_EM_00,Seq!J$1,FALSE))</f>
        <v>2428427</v>
      </c>
      <c r="GA100" s="27"/>
    </row>
    <row r="101" spans="1:183">
      <c r="A101" s="25" t="s">
        <v>2516</v>
      </c>
      <c r="B101" s="26" t="str">
        <f t="shared" si="72"/>
        <v>Greece</v>
      </c>
      <c r="C101" s="27">
        <f>GDP!C$42/10000</f>
        <v>18294194.281532999</v>
      </c>
      <c r="D101" s="27">
        <f>GDP!D$42/10000</f>
        <v>19245492.3841727</v>
      </c>
      <c r="E101" s="27">
        <f>GDP!E$42/10000</f>
        <v>20996832.1911324</v>
      </c>
      <c r="F101" s="27">
        <f>GDP!F$42/10000</f>
        <v>23285486.8999658</v>
      </c>
      <c r="G101" s="27">
        <f>GDP!G$42/10000</f>
        <v>26824880.9087606</v>
      </c>
      <c r="H101" s="27">
        <f>GDP!H$42/10000</f>
        <v>30446239.831443299</v>
      </c>
      <c r="I101" s="27">
        <f>GDP!I$42/10000</f>
        <v>33125508.936610304</v>
      </c>
      <c r="J101" s="27">
        <f>GDP!J$42/10000</f>
        <v>36968067.973257102</v>
      </c>
      <c r="K101" s="27">
        <f>GDP!K$42/10000</f>
        <v>41145459.654235199</v>
      </c>
      <c r="L101" s="27">
        <f>GDP!L$42/10000</f>
        <v>42832423.5000588</v>
      </c>
      <c r="M101" s="27">
        <f>GDP!M$42/10000</f>
        <v>44460055.593061104</v>
      </c>
      <c r="N101" s="27">
        <f>GDP!N$42/10000</f>
        <v>48550380.707622699</v>
      </c>
      <c r="O101" s="27">
        <f>GDP!O$42/10000</f>
        <v>55444534.768105105</v>
      </c>
      <c r="P101" s="27">
        <f>GDP!P$42/10000</f>
        <v>63206769.635639794</v>
      </c>
      <c r="Q101" s="27">
        <f>GDP!Q$42/10000</f>
        <v>71486856.457908601</v>
      </c>
      <c r="R101" s="27">
        <f>GDP!R$42/10000</f>
        <v>79278923.811820701</v>
      </c>
      <c r="S101" s="27">
        <f>GDP!S$42/10000</f>
        <v>87206816.193002701</v>
      </c>
      <c r="T101" s="27">
        <f>GDP!T$42/10000</f>
        <v>95317050.098951995</v>
      </c>
      <c r="U101" s="27">
        <f>GDP!U$42/10000</f>
        <v>102751780.00667</v>
      </c>
      <c r="V101" s="27">
        <f>GDP!V$42/10000</f>
        <v>110560915.287177</v>
      </c>
      <c r="W101" s="27">
        <f>GDP!W$42/10000</f>
        <v>119848032.17129999</v>
      </c>
      <c r="X101" s="27">
        <f>GDP!X$42/10000</f>
        <v>129795418.841518</v>
      </c>
      <c r="Y101" s="27">
        <f>GDP!Y$42/10000</f>
        <v>141606801.95609599</v>
      </c>
      <c r="Z101" s="27">
        <f>GDP!Z$42/10000</f>
        <v>155767482.15170601</v>
      </c>
      <c r="AA101" s="27">
        <f>GDP!AA$42/10000</f>
        <v>171499997.84902799</v>
      </c>
      <c r="AB101" s="27">
        <f>GDP!AB$42/10000</f>
        <v>189335997.62532699</v>
      </c>
      <c r="AC101" s="27">
        <f>GDP!AC$42/10000</f>
        <v>211298973.34986499</v>
      </c>
      <c r="AD101" s="27">
        <f>GDP!AD$42/10000</f>
        <v>238767839.88534701</v>
      </c>
      <c r="AE101" s="27">
        <f>GDP!AE$42/10000</f>
        <v>260256945.47502899</v>
      </c>
      <c r="AF101" s="27">
        <f>GDP!AF$42/10000</f>
        <v>293754553.91439533</v>
      </c>
      <c r="AG101" s="27"/>
      <c r="AH101" s="27">
        <f>IF(ISNUMBER(VLOOKUP($B101,Area_GDP_80_09,Seq!C$1,FALSE)/10000),VLOOKUP($B101,Area_GDP_80_09,Seq!C$1,FALSE)/10000,".")</f>
        <v>9302542.8413488101</v>
      </c>
      <c r="AI101" s="27">
        <f>IF(ISNUMBER(VLOOKUP($B101,Area_GDP_80_09,Seq!D$1,FALSE)/10000),VLOOKUP($B101,Area_GDP_80_09,Seq!D$1,FALSE)/10000,".")</f>
        <v>9158006.2649714407</v>
      </c>
      <c r="AJ101" s="27">
        <f>IF(ISNUMBER(VLOOKUP($B101,Area_GDP_80_09,Seq!E$1,FALSE)/10000),VLOOKUP($B101,Area_GDP_80_09,Seq!E$1,FALSE)/10000,".")</f>
        <v>9054274.92168786</v>
      </c>
      <c r="AK101" s="27">
        <f>IF(ISNUMBER(VLOOKUP($B101,Area_GDP_80_09,Seq!F$1,FALSE)/10000),VLOOKUP($B101,Area_GDP_80_09,Seq!F$1,FALSE)/10000,".")</f>
        <v>8956615.0727842301</v>
      </c>
      <c r="AL101" s="27">
        <f>IF(ISNUMBER(VLOOKUP($B101,Area_GDP_80_09,Seq!G$1,FALSE)/10000),VLOOKUP($B101,Area_GDP_80_09,Seq!G$1,FALSE)/10000,".")</f>
        <v>9136696.1488851998</v>
      </c>
      <c r="AM101" s="27">
        <f>IF(ISNUMBER(VLOOKUP($B101,Area_GDP_80_09,Seq!H$1,FALSE)/10000),VLOOKUP($B101,Area_GDP_80_09,Seq!H$1,FALSE)/10000,".")</f>
        <v>9365984.8903630003</v>
      </c>
      <c r="AN101" s="27">
        <f>IF(ISNUMBER(VLOOKUP($B101,Area_GDP_80_09,Seq!I$1,FALSE)/10000),VLOOKUP($B101,Area_GDP_80_09,Seq!I$1,FALSE)/10000,".")</f>
        <v>9414464.7134696897</v>
      </c>
      <c r="AO101" s="27">
        <f>IF(ISNUMBER(VLOOKUP($B101,Area_GDP_80_09,Seq!J$1,FALSE)/10000),VLOOKUP($B101,Area_GDP_80_09,Seq!J$1,FALSE)/10000,".")</f>
        <v>9201805.7858853899</v>
      </c>
      <c r="AP101" s="27">
        <f>IF(ISNUMBER(VLOOKUP($B101,Area_GDP_80_09,Seq!K$1,FALSE)/10000),VLOOKUP($B101,Area_GDP_80_09,Seq!K$1,FALSE)/10000,".")</f>
        <v>9596370.0018426403</v>
      </c>
      <c r="AQ101" s="27">
        <f>IF(ISNUMBER(VLOOKUP($B101,Area_GDP_80_09,Seq!L$1,FALSE)/10000),VLOOKUP($B101,Area_GDP_80_09,Seq!L$1,FALSE)/10000,".")</f>
        <v>9961028.1923714802</v>
      </c>
      <c r="AR101" s="27">
        <f>IF(ISNUMBER(VLOOKUP($B101,Area_GDP_80_09,Seq!M$1,FALSE)/10000),VLOOKUP($B101,Area_GDP_80_09,Seq!M$1,FALSE)/10000,".")</f>
        <v>9961028.1923714802</v>
      </c>
      <c r="AS101" s="27">
        <f>IF(ISNUMBER(VLOOKUP($B101,Area_GDP_80_09,Seq!N$1,FALSE)/10000),VLOOKUP($B101,Area_GDP_80_09,Seq!N$1,FALSE)/10000,".")</f>
        <v>10269826.791966099</v>
      </c>
      <c r="AT101" s="27">
        <f>IF(ISNUMBER(VLOOKUP($B101,Area_GDP_80_09,Seq!O$1,FALSE)/10000),VLOOKUP($B101,Area_GDP_80_09,Seq!O$1,FALSE)/10000,".")</f>
        <v>10341708.126036501</v>
      </c>
      <c r="AU101" s="27">
        <f>IF(ISNUMBER(VLOOKUP($B101,Area_GDP_80_09,Seq!P$1,FALSE)/10000),VLOOKUP($B101,Area_GDP_80_09,Seq!P$1,FALSE)/10000,".")</f>
        <v>10176248.3876912</v>
      </c>
      <c r="AV101" s="27">
        <f>IF(ISNUMBER(VLOOKUP($B101,Area_GDP_80_09,Seq!Q$1,FALSE)/10000),VLOOKUP($B101,Area_GDP_80_09,Seq!Q$1,FALSE)/10000,".")</f>
        <v>10379767.827529</v>
      </c>
      <c r="AW101" s="27">
        <f>IF(ISNUMBER(VLOOKUP($B101,Area_GDP_80_09,Seq!R$1,FALSE)/10000),VLOOKUP($B101,Area_GDP_80_09,Seq!R$1,FALSE)/10000,".")</f>
        <v>10597715.128063399</v>
      </c>
      <c r="AX101" s="27">
        <f>IF(ISNUMBER(VLOOKUP($B101,Area_GDP_80_09,Seq!S$1,FALSE)/10000),VLOOKUP($B101,Area_GDP_80_09,Seq!S$1,FALSE)/10000,".")</f>
        <v>10847650.635710299</v>
      </c>
      <c r="AY101" s="27">
        <f>IF(ISNUMBER(VLOOKUP($B101,Area_GDP_80_09,Seq!T$1,FALSE)/10000),VLOOKUP($B101,Area_GDP_80_09,Seq!T$1,FALSE)/10000,".")</f>
        <v>11242251.7044408</v>
      </c>
      <c r="AZ101" s="27">
        <f>IF(ISNUMBER(VLOOKUP($B101,Area_GDP_80_09,Seq!U$1,FALSE)/10000),VLOOKUP($B101,Area_GDP_80_09,Seq!U$1,FALSE)/10000,".")</f>
        <v>11620398.0099502</v>
      </c>
      <c r="BA101" s="27">
        <f>IF(ISNUMBER(VLOOKUP($B101,Area_GDP_80_09,Seq!V$1,FALSE)/10000),VLOOKUP($B101,Area_GDP_80_09,Seq!V$1,FALSE)/10000,".")</f>
        <v>12017744.6102819</v>
      </c>
      <c r="BB101" s="27">
        <f>IF(ISNUMBER(VLOOKUP($B101,Area_GDP_80_09,Seq!W$1,FALSE)/10000),VLOOKUP($B101,Area_GDP_80_09,Seq!W$1,FALSE)/10000,".")</f>
        <v>12555831.951354301</v>
      </c>
      <c r="BC101" s="27">
        <f>IF(ISNUMBER(VLOOKUP($B101,Area_GDP_80_09,Seq!X$1,FALSE)/10000),VLOOKUP($B101,Area_GDP_80_09,Seq!X$1,FALSE)/10000,".")</f>
        <v>13082826.607702201</v>
      </c>
      <c r="BD101" s="27">
        <f>IF(ISNUMBER(VLOOKUP($B101,Area_GDP_80_09,Seq!Y$1,FALSE)/10000),VLOOKUP($B101,Area_GDP_80_09,Seq!Y$1,FALSE)/10000,".")</f>
        <v>13532789.754929099</v>
      </c>
      <c r="BE101" s="27">
        <f>IF(ISNUMBER(VLOOKUP($B101,Area_GDP_80_09,Seq!Z$1,FALSE)/10000),VLOOKUP($B101,Area_GDP_80_09,Seq!Z$1,FALSE)/10000,".")</f>
        <v>14288161.046618799</v>
      </c>
      <c r="BF101" s="27">
        <f>IF(ISNUMBER(VLOOKUP($B101,Area_GDP_80_09,Seq!AA$1,FALSE)/10000),VLOOKUP($B101,Area_GDP_80_09,Seq!AA$1,FALSE)/10000,".")</f>
        <v>14990584.116454801</v>
      </c>
      <c r="BG101" s="27">
        <f>IF(ISNUMBER(VLOOKUP($B101,Area_GDP_80_09,Seq!AB$1,FALSE)/10000),VLOOKUP($B101,Area_GDP_80_09,Seq!AB$1,FALSE)/10000,".")</f>
        <v>15425078.312143</v>
      </c>
      <c r="BH101" s="27">
        <f>IF(ISNUMBER(VLOOKUP($B101,Area_GDP_80_09,Seq!AC$1,FALSE)/10000),VLOOKUP($B101,Area_GDP_80_09,Seq!AC$1,FALSE)/10000,".")</f>
        <v>16118721.208771</v>
      </c>
      <c r="BI101" s="27">
        <f>IF(ISNUMBER(VLOOKUP($B101,Area_GDP_80_09,Seq!AD$1,FALSE)/10000),VLOOKUP($B101,Area_GDP_80_09,Seq!AD$1,FALSE)/10000,".")</f>
        <v>16769283.213561801</v>
      </c>
      <c r="BJ101" s="27">
        <f>IF(ISNUMBER(VLOOKUP($B101,Area_GDP_80_09,Seq!AE$1,FALSE)/10000),VLOOKUP($B101,Area_GDP_80_09,Seq!AE$1,FALSE)/10000,".")</f>
        <v>17261046.618758101</v>
      </c>
      <c r="BK101" s="27">
        <f>IF(ISNUMBER(VLOOKUP($B101,Area_GDP_80_09,Seq!AF$1,FALSE)/10000),VLOOKUP($B101,Area_GDP_80_09,Seq!AF$1,FALSE)/10000,".")</f>
        <v>16748561.028192373</v>
      </c>
      <c r="BL101" s="27"/>
      <c r="BM101" s="27"/>
      <c r="BN101" s="27">
        <f>CNPop!A$48</f>
        <v>5.0000000000000001E-3</v>
      </c>
      <c r="BO101" s="27">
        <f>CNPop!B$48</f>
        <v>6.0000000000000001E-3</v>
      </c>
      <c r="BP101" s="27">
        <f>CNPop!C$48</f>
        <v>6.0000000000000001E-3</v>
      </c>
      <c r="BQ101" s="27">
        <f>CNPop!D$48</f>
        <v>7.0000000000000001E-3</v>
      </c>
      <c r="BR101" s="27">
        <f>CNPop!E$48</f>
        <v>7.0000000000000001E-3</v>
      </c>
      <c r="BS101" s="27">
        <f>CNPop!F$48</f>
        <v>8.0000000000000002E-3</v>
      </c>
      <c r="BT101" s="27">
        <f>CNPop!G$48</f>
        <v>8.9999999999999993E-3</v>
      </c>
      <c r="BU101" s="27">
        <f>CNPop!H$48</f>
        <v>0.01</v>
      </c>
      <c r="BV101" s="27">
        <f>CNPop!I$48</f>
        <v>1.0999999999999999E-2</v>
      </c>
      <c r="BW101" s="27">
        <f>CNPop!J$48</f>
        <v>1.2E-2</v>
      </c>
      <c r="BX101" s="27">
        <f>CNPop!K$48</f>
        <v>1.4E-2</v>
      </c>
      <c r="BY101" s="27">
        <f>CNPop!L$48</f>
        <v>1.6E-2</v>
      </c>
      <c r="BZ101" s="27">
        <f>CNPop!M$48</f>
        <v>1.7000000000000001E-2</v>
      </c>
      <c r="CA101" s="27">
        <f>CNPop!N$48</f>
        <v>1.9E-2</v>
      </c>
      <c r="CB101" s="27">
        <f>CNPop!O$48</f>
        <v>2.1000000000000001E-2</v>
      </c>
      <c r="CC101" s="27">
        <f>CNPop!P$48</f>
        <v>2.3E-2</v>
      </c>
      <c r="CD101" s="27">
        <f>CNPop!Q$48</f>
        <v>2.5999999999999999E-2</v>
      </c>
      <c r="CE101" s="27">
        <f>CNPop!R$48</f>
        <v>2.8000000000000001E-2</v>
      </c>
      <c r="CF101" s="27">
        <f>CNPop!S$48</f>
        <v>0.03</v>
      </c>
      <c r="CG101" s="27">
        <f>CNPop!T$48</f>
        <v>3.3000000000000002E-2</v>
      </c>
      <c r="CH101" s="27">
        <f>CNPop!U$48</f>
        <v>3.5999999999999997E-2</v>
      </c>
      <c r="CI101" s="27">
        <f>CNPop!V$48</f>
        <v>3.9E-2</v>
      </c>
      <c r="CJ101" s="27">
        <f>CNPop!W$48</f>
        <v>4.2000000000000003E-2</v>
      </c>
      <c r="CK101" s="27">
        <f>CNPop!X$48</f>
        <v>4.4999999999999998E-2</v>
      </c>
      <c r="CL101" s="27">
        <f>CNPop!Y$48</f>
        <v>4.9000000000000002E-2</v>
      </c>
      <c r="CM101" s="27">
        <f>CNPop!Z$48</f>
        <v>5.1999999999999998E-2</v>
      </c>
      <c r="CN101" s="27">
        <f>CNPop!AA$48</f>
        <v>5.6000000000000001E-2</v>
      </c>
      <c r="CO101" s="27">
        <f>CNPop!AB$48</f>
        <v>0.06</v>
      </c>
      <c r="CP101" s="27">
        <f>CNPop!AC$48</f>
        <v>6.3E-2</v>
      </c>
      <c r="CQ101" s="27"/>
      <c r="CR101" s="27">
        <f t="shared" ref="CR101:CR132" si="110">IF(ISNUMBER(DU101),DU101,CS101)</f>
        <v>7.617943469785575E-2</v>
      </c>
      <c r="CS101" s="27">
        <f t="shared" ref="CS101:CS132" si="111">IF(ISNUMBER(DV101),DV101,CT101)</f>
        <v>7.617943469785575E-2</v>
      </c>
      <c r="CT101" s="27">
        <f t="shared" ref="CT101:CT132" si="112">IF(ISNUMBER(DW101),DW101,CU101)</f>
        <v>7.617943469785575E-2</v>
      </c>
      <c r="CU101" s="27">
        <f t="shared" ref="CU101:CU132" si="113">IF(ISNUMBER(DX101),DX101,CV101)</f>
        <v>7.617943469785575E-2</v>
      </c>
      <c r="CV101" s="27">
        <f t="shared" ref="CV101:CV132" si="114">IF(ISNUMBER(DY101),DY101,CW101)</f>
        <v>7.617943469785575E-2</v>
      </c>
      <c r="CW101" s="27">
        <f t="shared" ref="CW101:CW132" si="115">IF(ISNUMBER(DZ101),DZ101,CX101)</f>
        <v>7.617943469785575E-2</v>
      </c>
      <c r="CX101" s="27">
        <f t="shared" ref="CX101:CX132" si="116">IF(ISNUMBER(EA101),EA101,CY101)</f>
        <v>7.617943469785575E-2</v>
      </c>
      <c r="CY101" s="27">
        <f t="shared" ref="CY101:CY132" si="117">IF(ISNUMBER(EB101),EB101,CZ101)</f>
        <v>7.617943469785575E-2</v>
      </c>
      <c r="CZ101" s="27">
        <f t="shared" ref="CZ101:CZ132" si="118">IF(ISNUMBER(EC101),EC101,DA101)</f>
        <v>7.617943469785575E-2</v>
      </c>
      <c r="DA101" s="27">
        <f t="shared" ref="DA101:DA132" si="119">IF(ISNUMBER(ED101),ED101,DB101)</f>
        <v>7.617943469785575E-2</v>
      </c>
      <c r="DB101" s="27">
        <f t="shared" ref="DB101:DB132" si="120">IF(ISNUMBER(EE101),EE101,DC101)</f>
        <v>7.617943469785575E-2</v>
      </c>
      <c r="DC101" s="27">
        <f t="shared" ref="DC101:DC132" si="121">IF(ISNUMBER(EF101),EF101,DD101)</f>
        <v>7.617943469785575E-2</v>
      </c>
      <c r="DD101" s="27">
        <f t="shared" ref="DD101:DD132" si="122">IF(ISNUMBER(EG101),EG101,DE101)</f>
        <v>7.6292478080295337E-2</v>
      </c>
      <c r="DE101" s="27">
        <f t="shared" ref="DE101:DE132" si="123">IF(ISNUMBER(EH101),EH101,DF101)</f>
        <v>7.6292478080295337E-2</v>
      </c>
      <c r="DF101" s="27">
        <f t="shared" ref="DF101:DF132" si="124">IF(ISNUMBER(EI101),EI101,DG101)</f>
        <v>7.6292478080295337E-2</v>
      </c>
      <c r="DG101" s="27">
        <f t="shared" ref="DG101:DG132" si="125">IF(ISNUMBER(EJ101),EJ101,DH101)</f>
        <v>7.6292478080295337E-2</v>
      </c>
      <c r="DH101" s="27">
        <f t="shared" ref="DH101:DH132" si="126">IF(ISNUMBER(EK101),EK101,DI101)</f>
        <v>7.6292478080295337E-2</v>
      </c>
      <c r="DI101" s="27">
        <f t="shared" ref="DI101:DI132" si="127">IF(ISNUMBER(EL101),EL101,DJ101)</f>
        <v>7.6292478080295337E-2</v>
      </c>
      <c r="DJ101" s="27">
        <f t="shared" ref="DJ101:DJ132" si="128">IF(ISNUMBER(EM101),EM101,DK101)</f>
        <v>7.6292478080295337E-2</v>
      </c>
      <c r="DK101" s="27">
        <f t="shared" ref="DK101:DK132" si="129">IF(ISNUMBER(EN101),EN101,DL101)</f>
        <v>7.6105209960488834E-2</v>
      </c>
      <c r="DL101" s="27">
        <f t="shared" ref="DL101:DL132" si="130">IF(ISNUMBER(EO101),EO101,DM101)</f>
        <v>7.5536798717655146E-2</v>
      </c>
      <c r="DM101" s="27">
        <f t="shared" ref="DM101:DM132" si="131">IF(ISNUMBER(EP101),EP101,DN101)</f>
        <v>7.4372029096023265E-2</v>
      </c>
      <c r="DN101" s="27">
        <f t="shared" ref="DN101:DN132" si="132">IF(ISNUMBER(EQ101),EQ101,DO101)</f>
        <v>7.2502241172963944E-2</v>
      </c>
      <c r="DO101" s="27">
        <f t="shared" ref="DO101:DO132" si="133">IF(ISNUMBER(ER101),ER101,DP101)</f>
        <v>7.0071710111533944E-2</v>
      </c>
      <c r="DP101" s="27">
        <f t="shared" ref="DP101:DP132" si="134">IF(ISNUMBER(ES101),ES101,DQ101)</f>
        <v>6.7275883110719373E-2</v>
      </c>
      <c r="DQ101" s="27">
        <f t="shared" ref="DQ101:DQ132" si="135">IF(ISNUMBER(ET101),ET101,DR101)</f>
        <v>6.4413274495677228E-2</v>
      </c>
      <c r="DR101" s="27">
        <f t="shared" ref="DR101:DR132" si="136">IF(ISNUMBER(EU101),EU101,DS101)</f>
        <v>6.1728346336624072E-2</v>
      </c>
      <c r="DS101" s="27">
        <f t="shared" ref="DS101:DS132" si="137">IF(ISNUMBER(EV101),EV101,DT101)</f>
        <v>5.9298852303046171E-2</v>
      </c>
      <c r="DT101" s="27">
        <f t="shared" si="101"/>
        <v>5.7095989407937676E-2</v>
      </c>
      <c r="DU101" s="27" t="e">
        <f>IF(ISNA(VLOOKUP(CONCATENATE($B101,".SP.TER.TOTL.IN"),Area_pop_80_09,Seq!B$1,FALSE)),".",VLOOKUP(CONCATENATE($B101,".SP.TER.TOTL.IN"),Area_pop_80_09,Seq!B$1,FALSE)/VLOOKUP(CONCATENATE($B101,".SP.POP.TOTL"),Area_pop_80_09,Seq!B$1,FALSE))</f>
        <v>#VALUE!</v>
      </c>
      <c r="DV101" s="27" t="e">
        <f>IF(ISNA(VLOOKUP(CONCATENATE($B101,".SP.TER.TOTL.IN"),Area_pop_80_09,Seq!C$1,FALSE)),".",VLOOKUP(CONCATENATE($B101,".SP.TER.TOTL.IN"),Area_pop_80_09,Seq!C$1,FALSE)/VLOOKUP(CONCATENATE($B101,".SP.POP.TOTL"),Area_pop_80_09,Seq!C$1,FALSE))</f>
        <v>#VALUE!</v>
      </c>
      <c r="DW101" s="27" t="e">
        <f>IF(ISNA(VLOOKUP(CONCATENATE($B101,".SP.TER.TOTL.IN"),Area_pop_80_09,Seq!D$1,FALSE)),".",VLOOKUP(CONCATENATE($B101,".SP.TER.TOTL.IN"),Area_pop_80_09,Seq!D$1,FALSE)/VLOOKUP(CONCATENATE($B101,".SP.POP.TOTL"),Area_pop_80_09,Seq!D$1,FALSE))</f>
        <v>#VALUE!</v>
      </c>
      <c r="DX101" s="27" t="e">
        <f>IF(ISNA(VLOOKUP(CONCATENATE($B101,".SP.TER.TOTL.IN"),Area_pop_80_09,Seq!E$1,FALSE)),".",VLOOKUP(CONCATENATE($B101,".SP.TER.TOTL.IN"),Area_pop_80_09,Seq!E$1,FALSE)/VLOOKUP(CONCATENATE($B101,".SP.POP.TOTL"),Area_pop_80_09,Seq!E$1,FALSE))</f>
        <v>#VALUE!</v>
      </c>
      <c r="DY101" s="27" t="e">
        <f>IF(ISNA(VLOOKUP(CONCATENATE($B101,".SP.TER.TOTL.IN"),Area_pop_80_09,Seq!F$1,FALSE)),".",VLOOKUP(CONCATENATE($B101,".SP.TER.TOTL.IN"),Area_pop_80_09,Seq!F$1,FALSE)/VLOOKUP(CONCATENATE($B101,".SP.POP.TOTL"),Area_pop_80_09,Seq!F$1,FALSE))</f>
        <v>#VALUE!</v>
      </c>
      <c r="DZ101" s="27" t="e">
        <f>IF(ISNA(VLOOKUP(CONCATENATE($B101,".SP.TER.TOTL.IN"),Area_pop_80_09,Seq!G$1,FALSE)),".",VLOOKUP(CONCATENATE($B101,".SP.TER.TOTL.IN"),Area_pop_80_09,Seq!G$1,FALSE)/VLOOKUP(CONCATENATE($B101,".SP.POP.TOTL"),Area_pop_80_09,Seq!G$1,FALSE))</f>
        <v>#VALUE!</v>
      </c>
      <c r="EA101" s="27" t="e">
        <f>IF(ISNA(VLOOKUP(CONCATENATE($B101,".SP.TER.TOTL.IN"),Area_pop_80_09,Seq!H$1,FALSE)),".",VLOOKUP(CONCATENATE($B101,".SP.TER.TOTL.IN"),Area_pop_80_09,Seq!H$1,FALSE)/VLOOKUP(CONCATENATE($B101,".SP.POP.TOTL"),Area_pop_80_09,Seq!H$1,FALSE))</f>
        <v>#VALUE!</v>
      </c>
      <c r="EB101" s="27" t="e">
        <f>IF(ISNA(VLOOKUP(CONCATENATE($B101,".SP.TER.TOTL.IN"),Area_pop_80_09,Seq!I$1,FALSE)),".",VLOOKUP(CONCATENATE($B101,".SP.TER.TOTL.IN"),Area_pop_80_09,Seq!I$1,FALSE)/VLOOKUP(CONCATENATE($B101,".SP.POP.TOTL"),Area_pop_80_09,Seq!I$1,FALSE))</f>
        <v>#VALUE!</v>
      </c>
      <c r="EC101" s="27" t="e">
        <f>IF(ISNA(VLOOKUP(CONCATENATE($B101,".SP.TER.TOTL.IN"),Area_pop_80_09,Seq!J$1,FALSE)),".",VLOOKUP(CONCATENATE($B101,".SP.TER.TOTL.IN"),Area_pop_80_09,Seq!J$1,FALSE)/VLOOKUP(CONCATENATE($B101,".SP.POP.TOTL"),Area_pop_80_09,Seq!J$1,FALSE))</f>
        <v>#VALUE!</v>
      </c>
      <c r="ED101" s="27" t="e">
        <f>IF(ISNA(VLOOKUP(CONCATENATE($B101,".SP.TER.TOTL.IN"),Area_pop_80_09,Seq!K$1,FALSE)),".",VLOOKUP(CONCATENATE($B101,".SP.TER.TOTL.IN"),Area_pop_80_09,Seq!K$1,FALSE)/VLOOKUP(CONCATENATE($B101,".SP.POP.TOTL"),Area_pop_80_09,Seq!K$1,FALSE))</f>
        <v>#VALUE!</v>
      </c>
      <c r="EE101" s="27" t="e">
        <f>IF(ISNA(VLOOKUP(CONCATENATE($B101,".SP.TER.TOTL.IN"),Area_pop_80_09,Seq!L$1,FALSE)),".",VLOOKUP(CONCATENATE($B101,".SP.TER.TOTL.IN"),Area_pop_80_09,Seq!L$1,FALSE)/VLOOKUP(CONCATENATE($B101,".SP.POP.TOTL"),Area_pop_80_09,Seq!L$1,FALSE))</f>
        <v>#VALUE!</v>
      </c>
      <c r="EF101" s="27">
        <f>IF(ISNA(VLOOKUP(CONCATENATE($B101,".SP.TER.TOTL.IN"),Area_pop_80_09,Seq!M$1,FALSE)),".",VLOOKUP(CONCATENATE($B101,".SP.TER.TOTL.IN"),Area_pop_80_09,Seq!M$1,FALSE)/VLOOKUP(CONCATENATE($B101,".SP.POP.TOTL"),Area_pop_80_09,Seq!M$1,FALSE))</f>
        <v>7.617943469785575E-2</v>
      </c>
      <c r="EG101" s="27" t="e">
        <f>IF(ISNA(VLOOKUP(CONCATENATE($B101,".SP.TER.TOTL.IN"),Area_pop_80_09,Seq!N$1,FALSE)),".",VLOOKUP(CONCATENATE($B101,".SP.TER.TOTL.IN"),Area_pop_80_09,Seq!N$1,FALSE)/VLOOKUP(CONCATENATE($B101,".SP.POP.TOTL"),Area_pop_80_09,Seq!N$1,FALSE))</f>
        <v>#VALUE!</v>
      </c>
      <c r="EH101" s="27" t="e">
        <f>IF(ISNA(VLOOKUP(CONCATENATE($B101,".SP.TER.TOTL.IN"),Area_pop_80_09,Seq!O$1,FALSE)),".",VLOOKUP(CONCATENATE($B101,".SP.TER.TOTL.IN"),Area_pop_80_09,Seq!O$1,FALSE)/VLOOKUP(CONCATENATE($B101,".SP.POP.TOTL"),Area_pop_80_09,Seq!O$1,FALSE))</f>
        <v>#VALUE!</v>
      </c>
      <c r="EI101" s="27" t="e">
        <f>IF(ISNA(VLOOKUP(CONCATENATE($B101,".SP.TER.TOTL.IN"),Area_pop_80_09,Seq!P$1,FALSE)),".",VLOOKUP(CONCATENATE($B101,".SP.TER.TOTL.IN"),Area_pop_80_09,Seq!P$1,FALSE)/VLOOKUP(CONCATENATE($B101,".SP.POP.TOTL"),Area_pop_80_09,Seq!P$1,FALSE))</f>
        <v>#VALUE!</v>
      </c>
      <c r="EJ101" s="27" t="e">
        <f>IF(ISNA(VLOOKUP(CONCATENATE($B101,".SP.TER.TOTL.IN"),Area_pop_80_09,Seq!Q$1,FALSE)),".",VLOOKUP(CONCATENATE($B101,".SP.TER.TOTL.IN"),Area_pop_80_09,Seq!Q$1,FALSE)/VLOOKUP(CONCATENATE($B101,".SP.POP.TOTL"),Area_pop_80_09,Seq!Q$1,FALSE))</f>
        <v>#VALUE!</v>
      </c>
      <c r="EK101" s="27" t="e">
        <f>IF(ISNA(VLOOKUP(CONCATENATE($B101,".SP.TER.TOTL.IN"),Area_pop_80_09,Seq!R$1,FALSE)),".",VLOOKUP(CONCATENATE($B101,".SP.TER.TOTL.IN"),Area_pop_80_09,Seq!R$1,FALSE)/VLOOKUP(CONCATENATE($B101,".SP.POP.TOTL"),Area_pop_80_09,Seq!R$1,FALSE))</f>
        <v>#VALUE!</v>
      </c>
      <c r="EL101" s="27" t="e">
        <f>IF(ISNA(VLOOKUP(CONCATENATE($B101,".SP.TER.TOTL.IN"),Area_pop_80_09,Seq!S$1,FALSE)),".",VLOOKUP(CONCATENATE($B101,".SP.TER.TOTL.IN"),Area_pop_80_09,Seq!S$1,FALSE)/VLOOKUP(CONCATENATE($B101,".SP.POP.TOTL"),Area_pop_80_09,Seq!S$1,FALSE))</f>
        <v>#VALUE!</v>
      </c>
      <c r="EM101" s="27">
        <f>IF(ISNA(VLOOKUP(CONCATENATE($B101,".SP.TER.TOTL.IN"),Area_pop_80_09,Seq!T$1,FALSE)),".",VLOOKUP(CONCATENATE($B101,".SP.TER.TOTL.IN"),Area_pop_80_09,Seq!T$1,FALSE)/VLOOKUP(CONCATENATE($B101,".SP.POP.TOTL"),Area_pop_80_09,Seq!T$1,FALSE))</f>
        <v>7.6292478080295337E-2</v>
      </c>
      <c r="EN101" s="27">
        <f>IF(ISNA(VLOOKUP(CONCATENATE($B101,".SP.TER.TOTL.IN"),Area_pop_80_09,Seq!U$1,FALSE)),".",VLOOKUP(CONCATENATE($B101,".SP.TER.TOTL.IN"),Area_pop_80_09,Seq!U$1,FALSE)/VLOOKUP(CONCATENATE($B101,".SP.POP.TOTL"),Area_pop_80_09,Seq!U$1,FALSE))</f>
        <v>7.6105209960488834E-2</v>
      </c>
      <c r="EO101" s="27">
        <f>IF(ISNA(VLOOKUP(CONCATENATE($B101,".SP.TER.TOTL.IN"),Area_pop_80_09,Seq!V$1,FALSE)),".",VLOOKUP(CONCATENATE($B101,".SP.TER.TOTL.IN"),Area_pop_80_09,Seq!V$1,FALSE)/VLOOKUP(CONCATENATE($B101,".SP.POP.TOTL"),Area_pop_80_09,Seq!V$1,FALSE))</f>
        <v>7.5536798717655146E-2</v>
      </c>
      <c r="EP101" s="27">
        <f>IF(ISNA(VLOOKUP(CONCATENATE($B101,".SP.TER.TOTL.IN"),Area_pop_80_09,Seq!W$1,FALSE)),".",VLOOKUP(CONCATENATE($B101,".SP.TER.TOTL.IN"),Area_pop_80_09,Seq!W$1,FALSE)/VLOOKUP(CONCATENATE($B101,".SP.POP.TOTL"),Area_pop_80_09,Seq!W$1,FALSE))</f>
        <v>7.4372029096023265E-2</v>
      </c>
      <c r="EQ101" s="27">
        <f>IF(ISNA(VLOOKUP(CONCATENATE($B101,".SP.TER.TOTL.IN"),Area_pop_80_09,Seq!X$1,FALSE)),".",VLOOKUP(CONCATENATE($B101,".SP.TER.TOTL.IN"),Area_pop_80_09,Seq!X$1,FALSE)/VLOOKUP(CONCATENATE($B101,".SP.POP.TOTL"),Area_pop_80_09,Seq!X$1,FALSE))</f>
        <v>7.2502241172963944E-2</v>
      </c>
      <c r="ER101" s="27">
        <f>IF(ISNA(VLOOKUP(CONCATENATE($B101,".SP.TER.TOTL.IN"),Area_pop_80_09,Seq!Y$1,FALSE)),".",VLOOKUP(CONCATENATE($B101,".SP.TER.TOTL.IN"),Area_pop_80_09,Seq!Y$1,FALSE)/VLOOKUP(CONCATENATE($B101,".SP.POP.TOTL"),Area_pop_80_09,Seq!Y$1,FALSE))</f>
        <v>7.0071710111533944E-2</v>
      </c>
      <c r="ES101" s="27">
        <f>IF(ISNA(VLOOKUP(CONCATENATE($B101,".SP.TER.TOTL.IN"),Area_pop_80_09,Seq!Z$1,FALSE)),".",VLOOKUP(CONCATENATE($B101,".SP.TER.TOTL.IN"),Area_pop_80_09,Seq!Z$1,FALSE)/VLOOKUP(CONCATENATE($B101,".SP.POP.TOTL"),Area_pop_80_09,Seq!Z$1,FALSE))</f>
        <v>6.7275883110719373E-2</v>
      </c>
      <c r="ET101" s="27">
        <f>IF(ISNA(VLOOKUP(CONCATENATE($B101,".SP.TER.TOTL.IN"),Area_pop_80_09,Seq!AA$1,FALSE)),".",VLOOKUP(CONCATENATE($B101,".SP.TER.TOTL.IN"),Area_pop_80_09,Seq!AA$1,FALSE)/VLOOKUP(CONCATENATE($B101,".SP.POP.TOTL"),Area_pop_80_09,Seq!AA$1,FALSE))</f>
        <v>6.4413274495677228E-2</v>
      </c>
      <c r="EU101" s="27">
        <f>IF(ISNA(VLOOKUP(CONCATENATE($B101,".SP.TER.TOTL.IN"),Area_pop_80_09,Seq!AB$1,FALSE)),".",VLOOKUP(CONCATENATE($B101,".SP.TER.TOTL.IN"),Area_pop_80_09,Seq!AB$1,FALSE)/VLOOKUP(CONCATENATE($B101,".SP.POP.TOTL"),Area_pop_80_09,Seq!AB$1,FALSE))</f>
        <v>6.1728346336624072E-2</v>
      </c>
      <c r="EV101" s="27">
        <f>IF(ISNA(VLOOKUP(CONCATENATE($B101,".SP.TER.TOTL.IN"),Area_pop_80_09,Seq!AC$1,FALSE)),".",VLOOKUP(CONCATENATE($B101,".SP.TER.TOTL.IN"),Area_pop_80_09,Seq!AC$1,FALSE)/VLOOKUP(CONCATENATE($B101,".SP.POP.TOTL"),Area_pop_80_09,Seq!AC$1,FALSE))</f>
        <v>5.9298852303046171E-2</v>
      </c>
      <c r="EW101" s="27">
        <f>IF(ISNA(VLOOKUP(CONCATENATE($B101,".SP.TER.TOTL.IN"),Area_pop_80_09,Seq!AD$1,FALSE)),".",VLOOKUP(CONCATENATE($B101,".SP.TER.TOTL.IN"),Area_pop_80_09,Seq!AD$1,FALSE)/VLOOKUP(CONCATENATE($B101,".SP.POP.TOTL"),Area_pop_80_09,Seq!AD$1,FALSE))</f>
        <v>5.7095989407937676E-2</v>
      </c>
      <c r="EX101" s="27"/>
      <c r="EY101" s="27"/>
      <c r="EZ101" s="27">
        <f t="shared" ref="EZ101:EZ132" si="138">IF(ISNUMBER(FC101/FF101),FC101/FF101,".")</f>
        <v>1.9288603131805454E-5</v>
      </c>
      <c r="FA101" s="27">
        <f t="shared" ref="FA101:FA132" si="139" xml:space="preserve"> IF(ISNUMBER(FD101/FG101), FD101/FG101,".")</f>
        <v>1.18098612341305E-5</v>
      </c>
      <c r="FB101" s="27" t="str">
        <f t="shared" si="109"/>
        <v>.</v>
      </c>
      <c r="FC101" s="9">
        <f>IF(VLOOKUP($B101,EM_80!$B$1:$C$201,2,FALSE)&gt;0,VLOOKUP($B101,EM_80!$B$1:$C$201,2,FALSE),".")</f>
        <v>186</v>
      </c>
      <c r="FD101" s="9">
        <f t="shared" ref="FD101:FD132" si="140">IF(ISNA(VLOOKUP($B101,Area_EM_90_2,2,FALSE)),".",VLOOKUP($B101,Area_EM_90_2,2,FALSE))</f>
        <v>120</v>
      </c>
      <c r="FE101" s="9" t="str">
        <f t="shared" si="105"/>
        <v>.</v>
      </c>
      <c r="FF101">
        <f t="shared" ref="FF101:FF132" si="141">VLOOKUP(CONCATENATE($B101,".SP.POP.TOTL"),Area_pop_80_09,2,FALSE)</f>
        <v>9643000</v>
      </c>
      <c r="FG101">
        <f t="shared" ref="FG101:FG132" si="142">VLOOKUP(CONCATENATE($B101,".SP.POP.TOTL"),Area_pop_80_09,12,FALSE)</f>
        <v>10161000</v>
      </c>
      <c r="FH101">
        <f t="shared" ref="FH101:FH132" si="143">VLOOKUP(CONCATENATE($B101,".SP.POP.TOTL"),Area_pop_80_09,22,FALSE)</f>
        <v>10917500</v>
      </c>
      <c r="FJ101" s="9">
        <f>IF(ISNA(VLOOKUP($B101,Area_EM_90,Seq!C$1,FALSE)),".",VLOOKUP($B101,Area_EM_90,Seq!C$1,FALSE))</f>
        <v>384.03702395723968</v>
      </c>
      <c r="FK101" s="9">
        <f>IF(ISNA(VLOOKUP($B101,Area_EM_90,Seq!D$1,FALSE)),".",VLOOKUP($B101,Area_EM_90,Seq!D$1,FALSE))</f>
        <v>136</v>
      </c>
      <c r="FL101" s="9">
        <f>IF(ISNA(VLOOKUP($B101,Area_EM_90,Seq!E$1,FALSE)),".",VLOOKUP($B101,Area_EM_90,Seq!E$1,FALSE))</f>
        <v>160</v>
      </c>
      <c r="FM101" s="9">
        <f>IF(ISNA(VLOOKUP($B101,Area_EM_90,Seq!F$1,FALSE)),".",VLOOKUP($B101,Area_EM_90,Seq!F$1,FALSE))</f>
        <v>89</v>
      </c>
      <c r="FN101" s="9">
        <f>IF(ISNA(VLOOKUP($B101,Area_EM_90,Seq!G$1,FALSE)),".",VLOOKUP($B101,Area_EM_90,Seq!G$1,FALSE))</f>
        <v>6663000</v>
      </c>
      <c r="FO101" s="9">
        <f>IF(ISNA(VLOOKUP($B101,Area_EM_90,Seq!H$1,FALSE)),".",VLOOKUP($B101,Area_EM_90,Seq!H$1,FALSE))</f>
        <v>4629452.4000000004</v>
      </c>
      <c r="FP101" s="9">
        <f>IF(ISNA(VLOOKUP($B101,Area_EM_90,Seq!I$1,FALSE)),".",VLOOKUP($B101,Area_EM_90,Seq!I$1,FALSE))</f>
        <v>1309280</v>
      </c>
      <c r="FQ101" s="9">
        <f>IF(ISNA(VLOOKUP($B101,Area_EM_90,Seq!J$1,FALSE)),".",VLOOKUP($B101,Area_EM_90,Seq!J$1,FALSE))</f>
        <v>724268.1</v>
      </c>
      <c r="FR101" s="9">
        <f>IF(ISNA(VLOOKUP($B101,Area_EM_00,Seq!C$1,FALSE)),".",VLOOKUP($B101,Area_EM_00,Seq!C$1,FALSE))</f>
        <v>535.20000000000005</v>
      </c>
      <c r="FS101" s="9">
        <f>IF(ISNA(VLOOKUP($B101,Area_EM_00,Seq!D$1,FALSE)),".",VLOOKUP($B101,Area_EM_00,Seq!D$1,FALSE))</f>
        <v>401</v>
      </c>
      <c r="FT101" s="9">
        <f>IF(ISNA(VLOOKUP($B101,Area_EM_00,Seq!E$1,FALSE)),".",VLOOKUP($B101,Area_EM_00,Seq!E$1,FALSE))</f>
        <v>134</v>
      </c>
      <c r="FU101" s="9">
        <f>IF(ISNA(VLOOKUP($B101,Area_EM_00,Seq!F$1,FALSE)),".",VLOOKUP($B101,Area_EM_00,Seq!F$1,FALSE))</f>
        <v>0</v>
      </c>
      <c r="FV101" s="9">
        <f>IF(ISNA(VLOOKUP($B101,Area_EM_00,Seq!G$1,FALSE)),".",VLOOKUP($B101,Area_EM_00,Seq!G$1,FALSE))</f>
        <v>7750000</v>
      </c>
      <c r="FW101" s="9">
        <f>IF(ISNA(VLOOKUP($B101,Area_EM_00,Seq!H$1,FALSE)),".",VLOOKUP($B101,Area_EM_00,Seq!H$1,FALSE))</f>
        <v>4362472.7</v>
      </c>
      <c r="FX101" s="9">
        <f>IF(ISNA(VLOOKUP($B101,Area_EM_00,Seq!I$1,FALSE)),".",VLOOKUP($B101,Area_EM_00,Seq!I$1,FALSE))</f>
        <v>2212625</v>
      </c>
      <c r="FY101" s="9">
        <f>IF(ISNA(VLOOKUP($B101,Area_EM_00,Seq!J$1,FALSE)),".",VLOOKUP($B101,Area_EM_00,Seq!J$1,FALSE))</f>
        <v>1174902</v>
      </c>
      <c r="GA101" s="27"/>
    </row>
    <row r="102" spans="1:183">
      <c r="A102" s="25" t="s">
        <v>2518</v>
      </c>
      <c r="B102" s="26" t="str">
        <f t="shared" si="72"/>
        <v>Portugal</v>
      </c>
      <c r="C102" s="27">
        <f>GDP!C$42/10000</f>
        <v>18294194.281532999</v>
      </c>
      <c r="D102" s="27">
        <f>GDP!D$42/10000</f>
        <v>19245492.3841727</v>
      </c>
      <c r="E102" s="27">
        <f>GDP!E$42/10000</f>
        <v>20996832.1911324</v>
      </c>
      <c r="F102" s="27">
        <f>GDP!F$42/10000</f>
        <v>23285486.8999658</v>
      </c>
      <c r="G102" s="27">
        <f>GDP!G$42/10000</f>
        <v>26824880.9087606</v>
      </c>
      <c r="H102" s="27">
        <f>GDP!H$42/10000</f>
        <v>30446239.831443299</v>
      </c>
      <c r="I102" s="27">
        <f>GDP!I$42/10000</f>
        <v>33125508.936610304</v>
      </c>
      <c r="J102" s="27">
        <f>GDP!J$42/10000</f>
        <v>36968067.973257102</v>
      </c>
      <c r="K102" s="27">
        <f>GDP!K$42/10000</f>
        <v>41145459.654235199</v>
      </c>
      <c r="L102" s="27">
        <f>GDP!L$42/10000</f>
        <v>42832423.5000588</v>
      </c>
      <c r="M102" s="27">
        <f>GDP!M$42/10000</f>
        <v>44460055.593061104</v>
      </c>
      <c r="N102" s="27">
        <f>GDP!N$42/10000</f>
        <v>48550380.707622699</v>
      </c>
      <c r="O102" s="27">
        <f>GDP!O$42/10000</f>
        <v>55444534.768105105</v>
      </c>
      <c r="P102" s="27">
        <f>GDP!P$42/10000</f>
        <v>63206769.635639794</v>
      </c>
      <c r="Q102" s="27">
        <f>GDP!Q$42/10000</f>
        <v>71486856.457908601</v>
      </c>
      <c r="R102" s="27">
        <f>GDP!R$42/10000</f>
        <v>79278923.811820701</v>
      </c>
      <c r="S102" s="27">
        <f>GDP!S$42/10000</f>
        <v>87206816.193002701</v>
      </c>
      <c r="T102" s="27">
        <f>GDP!T$42/10000</f>
        <v>95317050.098951995</v>
      </c>
      <c r="U102" s="27">
        <f>GDP!U$42/10000</f>
        <v>102751780.00667</v>
      </c>
      <c r="V102" s="27">
        <f>GDP!V$42/10000</f>
        <v>110560915.287177</v>
      </c>
      <c r="W102" s="27">
        <f>GDP!W$42/10000</f>
        <v>119848032.17129999</v>
      </c>
      <c r="X102" s="27">
        <f>GDP!X$42/10000</f>
        <v>129795418.841518</v>
      </c>
      <c r="Y102" s="27">
        <f>GDP!Y$42/10000</f>
        <v>141606801.95609599</v>
      </c>
      <c r="Z102" s="27">
        <f>GDP!Z$42/10000</f>
        <v>155767482.15170601</v>
      </c>
      <c r="AA102" s="27">
        <f>GDP!AA$42/10000</f>
        <v>171499997.84902799</v>
      </c>
      <c r="AB102" s="27">
        <f>GDP!AB$42/10000</f>
        <v>189335997.62532699</v>
      </c>
      <c r="AC102" s="27">
        <f>GDP!AC$42/10000</f>
        <v>211298973.34986499</v>
      </c>
      <c r="AD102" s="27">
        <f>GDP!AD$42/10000</f>
        <v>238767839.88534701</v>
      </c>
      <c r="AE102" s="27">
        <f>GDP!AE$42/10000</f>
        <v>260256945.47502899</v>
      </c>
      <c r="AF102" s="27">
        <f>GDP!AF$42/10000</f>
        <v>293754553.91439533</v>
      </c>
      <c r="AG102" s="27"/>
      <c r="AH102" s="27">
        <f>IF(ISNUMBER(VLOOKUP($B102,Area_GDP_80_09,Seq!C$1,FALSE)/10000),VLOOKUP($B102,Area_GDP_80_09,Seq!C$1,FALSE)/10000,".")</f>
        <v>6154090.6578219999</v>
      </c>
      <c r="AI102" s="27">
        <f>IF(ISNUMBER(VLOOKUP($B102,Area_GDP_80_09,Seq!D$1,FALSE)/10000),VLOOKUP($B102,Area_GDP_80_09,Seq!D$1,FALSE)/10000,".")</f>
        <v>6253676.0641238298</v>
      </c>
      <c r="AJ102" s="27">
        <f>IF(ISNUMBER(VLOOKUP($B102,Area_GDP_80_09,Seq!E$1,FALSE)/10000),VLOOKUP($B102,Area_GDP_80_09,Seq!E$1,FALSE)/10000,".")</f>
        <v>6387212.0877096001</v>
      </c>
      <c r="AK102" s="27">
        <f>IF(ISNUMBER(VLOOKUP($B102,Area_GDP_80_09,Seq!F$1,FALSE)/10000),VLOOKUP($B102,Area_GDP_80_09,Seq!F$1,FALSE)/10000,".")</f>
        <v>6376156.2557582492</v>
      </c>
      <c r="AL102" s="27">
        <f>IF(ISNUMBER(VLOOKUP($B102,Area_GDP_80_09,Seq!G$1,FALSE)/10000),VLOOKUP($B102,Area_GDP_80_09,Seq!G$1,FALSE)/10000,".")</f>
        <v>6256283.39782569</v>
      </c>
      <c r="AM102" s="27">
        <f>IF(ISNUMBER(VLOOKUP($B102,Area_GDP_80_09,Seq!H$1,FALSE)/10000),VLOOKUP($B102,Area_GDP_80_09,Seq!H$1,FALSE)/10000,".")</f>
        <v>6431923.7147595398</v>
      </c>
      <c r="AN102" s="27">
        <f>IF(ISNUMBER(VLOOKUP($B102,Area_GDP_80_09,Seq!I$1,FALSE)/10000),VLOOKUP($B102,Area_GDP_80_09,Seq!I$1,FALSE)/10000,".")</f>
        <v>6698267.9196609501</v>
      </c>
      <c r="AO102" s="27">
        <f>IF(ISNUMBER(VLOOKUP($B102,Area_GDP_80_09,Seq!J$1,FALSE)/10000),VLOOKUP($B102,Area_GDP_80_09,Seq!J$1,FALSE)/10000,".")</f>
        <v>7125714.0224801898</v>
      </c>
      <c r="AP102" s="27">
        <f>IF(ISNUMBER(VLOOKUP($B102,Area_GDP_80_09,Seq!K$1,FALSE)/10000),VLOOKUP($B102,Area_GDP_80_09,Seq!K$1,FALSE)/10000,".")</f>
        <v>7659360.6043854794</v>
      </c>
      <c r="AQ102" s="27">
        <f>IF(ISNUMBER(VLOOKUP($B102,Area_GDP_80_09,Seq!L$1,FALSE)/10000),VLOOKUP($B102,Area_GDP_80_09,Seq!L$1,FALSE)/10000,".")</f>
        <v>8152681.0392481992</v>
      </c>
      <c r="AR102" s="27">
        <f>IF(ISNUMBER(VLOOKUP($B102,Area_GDP_80_09,Seq!M$1,FALSE)/10000),VLOOKUP($B102,Area_GDP_80_09,Seq!M$1,FALSE)/10000,".")</f>
        <v>8474746.6371844504</v>
      </c>
      <c r="AS102" s="27">
        <f>IF(ISNUMBER(VLOOKUP($B102,Area_GDP_80_09,Seq!N$1,FALSE)/10000),VLOOKUP($B102,Area_GDP_80_09,Seq!N$1,FALSE)/10000,".")</f>
        <v>8844941.9568822607</v>
      </c>
      <c r="AT102" s="27">
        <f>IF(ISNUMBER(VLOOKUP($B102,Area_GDP_80_09,Seq!O$1,FALSE)/10000),VLOOKUP($B102,Area_GDP_80_09,Seq!O$1,FALSE)/10000,".")</f>
        <v>8941311.9587248992</v>
      </c>
      <c r="AU102" s="27">
        <f>IF(ISNUMBER(VLOOKUP($B102,Area_GDP_80_09,Seq!P$1,FALSE)/10000),VLOOKUP($B102,Area_GDP_80_09,Seq!P$1,FALSE)/10000,".")</f>
        <v>8758614.3357287701</v>
      </c>
      <c r="AV102" s="27">
        <f>IF(ISNUMBER(VLOOKUP($B102,Area_GDP_80_09,Seq!Q$1,FALSE)/10000),VLOOKUP($B102,Area_GDP_80_09,Seq!Q$1,FALSE)/10000,".")</f>
        <v>8843117.7446102798</v>
      </c>
      <c r="AW102" s="27">
        <f>IF(ISNUMBER(VLOOKUP($B102,Area_GDP_80_09,Seq!R$1,FALSE)/10000),VLOOKUP($B102,Area_GDP_80_09,Seq!R$1,FALSE)/10000,".")</f>
        <v>9221853.694490511</v>
      </c>
      <c r="AX102" s="27">
        <f>IF(ISNUMBER(VLOOKUP($B102,Area_GDP_80_09,Seq!S$1,FALSE)/10000),VLOOKUP($B102,Area_GDP_80_09,Seq!S$1,FALSE)/10000,".")</f>
        <v>9555546.3423622698</v>
      </c>
      <c r="AY102" s="27">
        <f>IF(ISNUMBER(VLOOKUP($B102,Area_GDP_80_09,Seq!T$1,FALSE)/10000),VLOOKUP($B102,Area_GDP_80_09,Seq!T$1,FALSE)/10000,".")</f>
        <v>9955546.3423622698</v>
      </c>
      <c r="AZ102" s="27">
        <f>IF(ISNUMBER(VLOOKUP($B102,Area_GDP_80_09,Seq!U$1,FALSE)/10000),VLOOKUP($B102,Area_GDP_80_09,Seq!U$1,FALSE)/10000,".")</f>
        <v>10438584.853510201</v>
      </c>
      <c r="BA102" s="27">
        <f>IF(ISNUMBER(VLOOKUP($B102,Area_GDP_80_09,Seq!V$1,FALSE)/10000),VLOOKUP($B102,Area_GDP_80_09,Seq!V$1,FALSE)/10000,".")</f>
        <v>10839570.6651926</v>
      </c>
      <c r="BB102" s="27">
        <f>IF(ISNUMBER(VLOOKUP($B102,Area_GDP_80_09,Seq!W$1,FALSE)/10000),VLOOKUP($B102,Area_GDP_80_09,Seq!W$1,FALSE)/10000,".")</f>
        <v>11264971.4391008</v>
      </c>
      <c r="BC102" s="27">
        <f>IF(ISNUMBER(VLOOKUP($B102,Area_GDP_80_09,Seq!X$1,FALSE)/10000),VLOOKUP($B102,Area_GDP_80_09,Seq!X$1,FALSE)/10000,".")</f>
        <v>11492104.2933481</v>
      </c>
      <c r="BD102" s="27">
        <f>IF(ISNUMBER(VLOOKUP($B102,Area_GDP_80_09,Seq!Y$1,FALSE)/10000),VLOOKUP($B102,Area_GDP_80_09,Seq!Y$1,FALSE)/10000,".")</f>
        <v>11579371.660217399</v>
      </c>
      <c r="BE102" s="27">
        <f>IF(ISNUMBER(VLOOKUP($B102,Area_GDP_80_09,Seq!Z$1,FALSE)/10000),VLOOKUP($B102,Area_GDP_80_09,Seq!Z$1,FALSE)/10000,".")</f>
        <v>11486134.1440943</v>
      </c>
      <c r="BF102" s="27">
        <f>IF(ISNUMBER(VLOOKUP($B102,Area_GDP_80_09,Seq!AA$1,FALSE)/10000),VLOOKUP($B102,Area_GDP_80_09,Seq!AA$1,FALSE)/10000,".")</f>
        <v>11660208.2181684</v>
      </c>
      <c r="BG102" s="27">
        <f>IF(ISNUMBER(VLOOKUP($B102,Area_GDP_80_09,Seq!AB$1,FALSE)/10000),VLOOKUP($B102,Area_GDP_80_09,Seq!AB$1,FALSE)/10000,".")</f>
        <v>11766298.138935</v>
      </c>
      <c r="BH102" s="27">
        <f>IF(ISNUMBER(VLOOKUP($B102,Area_GDP_80_09,Seq!AC$1,FALSE)/10000),VLOOKUP($B102,Area_GDP_80_09,Seq!AC$1,FALSE)/10000,".")</f>
        <v>11927243.4125668</v>
      </c>
      <c r="BI102" s="27">
        <f>IF(ISNUMBER(VLOOKUP($B102,Area_GDP_80_09,Seq!AD$1,FALSE)/10000),VLOOKUP($B102,Area_GDP_80_09,Seq!AD$1,FALSE)/10000,".")</f>
        <v>12150552.791597599</v>
      </c>
      <c r="BJ102" s="27">
        <f>IF(ISNUMBER(VLOOKUP($B102,Area_GDP_80_09,Seq!AE$1,FALSE)/10000),VLOOKUP($B102,Area_GDP_80_09,Seq!AE$1,FALSE)/10000,".")</f>
        <v>12145126.2207481</v>
      </c>
      <c r="BK102" s="27">
        <f>IF(ISNUMBER(VLOOKUP($B102,Area_GDP_80_09,Seq!AF$1,FALSE)/10000),VLOOKUP($B102,Area_GDP_80_09,Seq!AF$1,FALSE)/10000,".")</f>
        <v>12320507.195503965</v>
      </c>
      <c r="BL102" s="27"/>
      <c r="BM102" s="27"/>
      <c r="BN102" s="27">
        <f>CNPop!A$48</f>
        <v>5.0000000000000001E-3</v>
      </c>
      <c r="BO102" s="27">
        <f>CNPop!B$48</f>
        <v>6.0000000000000001E-3</v>
      </c>
      <c r="BP102" s="27">
        <f>CNPop!C$48</f>
        <v>6.0000000000000001E-3</v>
      </c>
      <c r="BQ102" s="27">
        <f>CNPop!D$48</f>
        <v>7.0000000000000001E-3</v>
      </c>
      <c r="BR102" s="27">
        <f>CNPop!E$48</f>
        <v>7.0000000000000001E-3</v>
      </c>
      <c r="BS102" s="27">
        <f>CNPop!F$48</f>
        <v>8.0000000000000002E-3</v>
      </c>
      <c r="BT102" s="27">
        <f>CNPop!G$48</f>
        <v>8.9999999999999993E-3</v>
      </c>
      <c r="BU102" s="27">
        <f>CNPop!H$48</f>
        <v>0.01</v>
      </c>
      <c r="BV102" s="27">
        <f>CNPop!I$48</f>
        <v>1.0999999999999999E-2</v>
      </c>
      <c r="BW102" s="27">
        <f>CNPop!J$48</f>
        <v>1.2E-2</v>
      </c>
      <c r="BX102" s="27">
        <f>CNPop!K$48</f>
        <v>1.4E-2</v>
      </c>
      <c r="BY102" s="27">
        <f>CNPop!L$48</f>
        <v>1.6E-2</v>
      </c>
      <c r="BZ102" s="27">
        <f>CNPop!M$48</f>
        <v>1.7000000000000001E-2</v>
      </c>
      <c r="CA102" s="27">
        <f>CNPop!N$48</f>
        <v>1.9E-2</v>
      </c>
      <c r="CB102" s="27">
        <f>CNPop!O$48</f>
        <v>2.1000000000000001E-2</v>
      </c>
      <c r="CC102" s="27">
        <f>CNPop!P$48</f>
        <v>2.3E-2</v>
      </c>
      <c r="CD102" s="27">
        <f>CNPop!Q$48</f>
        <v>2.5999999999999999E-2</v>
      </c>
      <c r="CE102" s="27">
        <f>CNPop!R$48</f>
        <v>2.8000000000000001E-2</v>
      </c>
      <c r="CF102" s="27">
        <f>CNPop!S$48</f>
        <v>0.03</v>
      </c>
      <c r="CG102" s="27">
        <f>CNPop!T$48</f>
        <v>3.3000000000000002E-2</v>
      </c>
      <c r="CH102" s="27">
        <f>CNPop!U$48</f>
        <v>3.5999999999999997E-2</v>
      </c>
      <c r="CI102" s="27">
        <f>CNPop!V$48</f>
        <v>3.9E-2</v>
      </c>
      <c r="CJ102" s="27">
        <f>CNPop!W$48</f>
        <v>4.2000000000000003E-2</v>
      </c>
      <c r="CK102" s="27">
        <f>CNPop!X$48</f>
        <v>4.4999999999999998E-2</v>
      </c>
      <c r="CL102" s="27">
        <f>CNPop!Y$48</f>
        <v>4.9000000000000002E-2</v>
      </c>
      <c r="CM102" s="27">
        <f>CNPop!Z$48</f>
        <v>5.1999999999999998E-2</v>
      </c>
      <c r="CN102" s="27">
        <f>CNPop!AA$48</f>
        <v>5.6000000000000001E-2</v>
      </c>
      <c r="CO102" s="27">
        <f>CNPop!AB$48</f>
        <v>0.06</v>
      </c>
      <c r="CP102" s="27">
        <f>CNPop!AC$48</f>
        <v>6.3E-2</v>
      </c>
      <c r="CQ102" s="27"/>
      <c r="CR102" s="27">
        <f t="shared" si="110"/>
        <v>8.1226270759939601E-2</v>
      </c>
      <c r="CS102" s="27">
        <f t="shared" si="111"/>
        <v>8.1226270759939601E-2</v>
      </c>
      <c r="CT102" s="27">
        <f t="shared" si="112"/>
        <v>8.1226270759939601E-2</v>
      </c>
      <c r="CU102" s="27">
        <f t="shared" si="113"/>
        <v>8.1226270759939601E-2</v>
      </c>
      <c r="CV102" s="27">
        <f t="shared" si="114"/>
        <v>8.1226270759939601E-2</v>
      </c>
      <c r="CW102" s="27">
        <f t="shared" si="115"/>
        <v>8.1226270759939601E-2</v>
      </c>
      <c r="CX102" s="27">
        <f t="shared" si="116"/>
        <v>8.1226270759939601E-2</v>
      </c>
      <c r="CY102" s="27">
        <f t="shared" si="117"/>
        <v>8.1226270759939601E-2</v>
      </c>
      <c r="CZ102" s="27">
        <f t="shared" si="118"/>
        <v>8.1226270759939601E-2</v>
      </c>
      <c r="DA102" s="27">
        <f t="shared" si="119"/>
        <v>8.1226270759939601E-2</v>
      </c>
      <c r="DB102" s="27">
        <f t="shared" si="120"/>
        <v>8.1226270759939601E-2</v>
      </c>
      <c r="DC102" s="27">
        <f t="shared" si="121"/>
        <v>8.1226270759939601E-2</v>
      </c>
      <c r="DD102" s="27">
        <f t="shared" si="122"/>
        <v>7.9415934445651107E-2</v>
      </c>
      <c r="DE102" s="27">
        <f t="shared" si="123"/>
        <v>7.9415934445651107E-2</v>
      </c>
      <c r="DF102" s="27">
        <f t="shared" si="124"/>
        <v>7.9415934445651107E-2</v>
      </c>
      <c r="DG102" s="27">
        <f t="shared" si="125"/>
        <v>7.9415934445651107E-2</v>
      </c>
      <c r="DH102" s="27">
        <f t="shared" si="126"/>
        <v>7.9415934445651107E-2</v>
      </c>
      <c r="DI102" s="27">
        <f t="shared" si="127"/>
        <v>7.9415934445651107E-2</v>
      </c>
      <c r="DJ102" s="27">
        <f t="shared" si="128"/>
        <v>7.9415934445651107E-2</v>
      </c>
      <c r="DK102" s="27">
        <f t="shared" si="129"/>
        <v>7.7812266561824259E-2</v>
      </c>
      <c r="DL102" s="27">
        <f t="shared" si="130"/>
        <v>7.5946012719289774E-2</v>
      </c>
      <c r="DM102" s="27">
        <f t="shared" si="131"/>
        <v>7.3850065781226437E-2</v>
      </c>
      <c r="DN102" s="27">
        <f t="shared" si="132"/>
        <v>7.1604806821362776E-2</v>
      </c>
      <c r="DO102" s="27">
        <f t="shared" si="133"/>
        <v>6.928865215166545E-2</v>
      </c>
      <c r="DP102" s="27">
        <f t="shared" si="134"/>
        <v>6.7005177829452187E-2</v>
      </c>
      <c r="DQ102" s="27">
        <f t="shared" si="135"/>
        <v>6.4809350250486994E-2</v>
      </c>
      <c r="DR102" s="27">
        <f t="shared" si="136"/>
        <v>6.2733788697721837E-2</v>
      </c>
      <c r="DS102" s="27">
        <f t="shared" si="137"/>
        <v>6.0777209618663064E-2</v>
      </c>
      <c r="DT102" s="27">
        <f t="shared" si="101"/>
        <v>5.8953460009510079E-2</v>
      </c>
      <c r="DU102" s="27" t="e">
        <f>IF(ISNA(VLOOKUP(CONCATENATE($B102,".SP.TER.TOTL.IN"),Area_pop_80_09,Seq!B$1,FALSE)),".",VLOOKUP(CONCATENATE($B102,".SP.TER.TOTL.IN"),Area_pop_80_09,Seq!B$1,FALSE)/VLOOKUP(CONCATENATE($B102,".SP.POP.TOTL"),Area_pop_80_09,Seq!B$1,FALSE))</f>
        <v>#VALUE!</v>
      </c>
      <c r="DV102" s="27" t="e">
        <f>IF(ISNA(VLOOKUP(CONCATENATE($B102,".SP.TER.TOTL.IN"),Area_pop_80_09,Seq!C$1,FALSE)),".",VLOOKUP(CONCATENATE($B102,".SP.TER.TOTL.IN"),Area_pop_80_09,Seq!C$1,FALSE)/VLOOKUP(CONCATENATE($B102,".SP.POP.TOTL"),Area_pop_80_09,Seq!C$1,FALSE))</f>
        <v>#VALUE!</v>
      </c>
      <c r="DW102" s="27" t="e">
        <f>IF(ISNA(VLOOKUP(CONCATENATE($B102,".SP.TER.TOTL.IN"),Area_pop_80_09,Seq!D$1,FALSE)),".",VLOOKUP(CONCATENATE($B102,".SP.TER.TOTL.IN"),Area_pop_80_09,Seq!D$1,FALSE)/VLOOKUP(CONCATENATE($B102,".SP.POP.TOTL"),Area_pop_80_09,Seq!D$1,FALSE))</f>
        <v>#VALUE!</v>
      </c>
      <c r="DX102" s="27" t="e">
        <f>IF(ISNA(VLOOKUP(CONCATENATE($B102,".SP.TER.TOTL.IN"),Area_pop_80_09,Seq!E$1,FALSE)),".",VLOOKUP(CONCATENATE($B102,".SP.TER.TOTL.IN"),Area_pop_80_09,Seq!E$1,FALSE)/VLOOKUP(CONCATENATE($B102,".SP.POP.TOTL"),Area_pop_80_09,Seq!E$1,FALSE))</f>
        <v>#VALUE!</v>
      </c>
      <c r="DY102" s="27" t="e">
        <f>IF(ISNA(VLOOKUP(CONCATENATE($B102,".SP.TER.TOTL.IN"),Area_pop_80_09,Seq!F$1,FALSE)),".",VLOOKUP(CONCATENATE($B102,".SP.TER.TOTL.IN"),Area_pop_80_09,Seq!F$1,FALSE)/VLOOKUP(CONCATENATE($B102,".SP.POP.TOTL"),Area_pop_80_09,Seq!F$1,FALSE))</f>
        <v>#VALUE!</v>
      </c>
      <c r="DZ102" s="27" t="e">
        <f>IF(ISNA(VLOOKUP(CONCATENATE($B102,".SP.TER.TOTL.IN"),Area_pop_80_09,Seq!G$1,FALSE)),".",VLOOKUP(CONCATENATE($B102,".SP.TER.TOTL.IN"),Area_pop_80_09,Seq!G$1,FALSE)/VLOOKUP(CONCATENATE($B102,".SP.POP.TOTL"),Area_pop_80_09,Seq!G$1,FALSE))</f>
        <v>#VALUE!</v>
      </c>
      <c r="EA102" s="27" t="e">
        <f>IF(ISNA(VLOOKUP(CONCATENATE($B102,".SP.TER.TOTL.IN"),Area_pop_80_09,Seq!H$1,FALSE)),".",VLOOKUP(CONCATENATE($B102,".SP.TER.TOTL.IN"),Area_pop_80_09,Seq!H$1,FALSE)/VLOOKUP(CONCATENATE($B102,".SP.POP.TOTL"),Area_pop_80_09,Seq!H$1,FALSE))</f>
        <v>#VALUE!</v>
      </c>
      <c r="EB102" s="27" t="e">
        <f>IF(ISNA(VLOOKUP(CONCATENATE($B102,".SP.TER.TOTL.IN"),Area_pop_80_09,Seq!I$1,FALSE)),".",VLOOKUP(CONCATENATE($B102,".SP.TER.TOTL.IN"),Area_pop_80_09,Seq!I$1,FALSE)/VLOOKUP(CONCATENATE($B102,".SP.POP.TOTL"),Area_pop_80_09,Seq!I$1,FALSE))</f>
        <v>#VALUE!</v>
      </c>
      <c r="EC102" s="27" t="e">
        <f>IF(ISNA(VLOOKUP(CONCATENATE($B102,".SP.TER.TOTL.IN"),Area_pop_80_09,Seq!J$1,FALSE)),".",VLOOKUP(CONCATENATE($B102,".SP.TER.TOTL.IN"),Area_pop_80_09,Seq!J$1,FALSE)/VLOOKUP(CONCATENATE($B102,".SP.POP.TOTL"),Area_pop_80_09,Seq!J$1,FALSE))</f>
        <v>#VALUE!</v>
      </c>
      <c r="ED102" s="27" t="e">
        <f>IF(ISNA(VLOOKUP(CONCATENATE($B102,".SP.TER.TOTL.IN"),Area_pop_80_09,Seq!K$1,FALSE)),".",VLOOKUP(CONCATENATE($B102,".SP.TER.TOTL.IN"),Area_pop_80_09,Seq!K$1,FALSE)/VLOOKUP(CONCATENATE($B102,".SP.POP.TOTL"),Area_pop_80_09,Seq!K$1,FALSE))</f>
        <v>#VALUE!</v>
      </c>
      <c r="EE102" s="27" t="e">
        <f>IF(ISNA(VLOOKUP(CONCATENATE($B102,".SP.TER.TOTL.IN"),Area_pop_80_09,Seq!L$1,FALSE)),".",VLOOKUP(CONCATENATE($B102,".SP.TER.TOTL.IN"),Area_pop_80_09,Seq!L$1,FALSE)/VLOOKUP(CONCATENATE($B102,".SP.POP.TOTL"),Area_pop_80_09,Seq!L$1,FALSE))</f>
        <v>#VALUE!</v>
      </c>
      <c r="EF102" s="27">
        <f>IF(ISNA(VLOOKUP(CONCATENATE($B102,".SP.TER.TOTL.IN"),Area_pop_80_09,Seq!M$1,FALSE)),".",VLOOKUP(CONCATENATE($B102,".SP.TER.TOTL.IN"),Area_pop_80_09,Seq!M$1,FALSE)/VLOOKUP(CONCATENATE($B102,".SP.POP.TOTL"),Area_pop_80_09,Seq!M$1,FALSE))</f>
        <v>8.1226270759939601E-2</v>
      </c>
      <c r="EG102" s="27" t="e">
        <f>IF(ISNA(VLOOKUP(CONCATENATE($B102,".SP.TER.TOTL.IN"),Area_pop_80_09,Seq!N$1,FALSE)),".",VLOOKUP(CONCATENATE($B102,".SP.TER.TOTL.IN"),Area_pop_80_09,Seq!N$1,FALSE)/VLOOKUP(CONCATENATE($B102,".SP.POP.TOTL"),Area_pop_80_09,Seq!N$1,FALSE))</f>
        <v>#VALUE!</v>
      </c>
      <c r="EH102" s="27" t="e">
        <f>IF(ISNA(VLOOKUP(CONCATENATE($B102,".SP.TER.TOTL.IN"),Area_pop_80_09,Seq!O$1,FALSE)),".",VLOOKUP(CONCATENATE($B102,".SP.TER.TOTL.IN"),Area_pop_80_09,Seq!O$1,FALSE)/VLOOKUP(CONCATENATE($B102,".SP.POP.TOTL"),Area_pop_80_09,Seq!O$1,FALSE))</f>
        <v>#VALUE!</v>
      </c>
      <c r="EI102" s="27" t="e">
        <f>IF(ISNA(VLOOKUP(CONCATENATE($B102,".SP.TER.TOTL.IN"),Area_pop_80_09,Seq!P$1,FALSE)),".",VLOOKUP(CONCATENATE($B102,".SP.TER.TOTL.IN"),Area_pop_80_09,Seq!P$1,FALSE)/VLOOKUP(CONCATENATE($B102,".SP.POP.TOTL"),Area_pop_80_09,Seq!P$1,FALSE))</f>
        <v>#VALUE!</v>
      </c>
      <c r="EJ102" s="27" t="e">
        <f>IF(ISNA(VLOOKUP(CONCATENATE($B102,".SP.TER.TOTL.IN"),Area_pop_80_09,Seq!Q$1,FALSE)),".",VLOOKUP(CONCATENATE($B102,".SP.TER.TOTL.IN"),Area_pop_80_09,Seq!Q$1,FALSE)/VLOOKUP(CONCATENATE($B102,".SP.POP.TOTL"),Area_pop_80_09,Seq!Q$1,FALSE))</f>
        <v>#VALUE!</v>
      </c>
      <c r="EK102" s="27" t="e">
        <f>IF(ISNA(VLOOKUP(CONCATENATE($B102,".SP.TER.TOTL.IN"),Area_pop_80_09,Seq!R$1,FALSE)),".",VLOOKUP(CONCATENATE($B102,".SP.TER.TOTL.IN"),Area_pop_80_09,Seq!R$1,FALSE)/VLOOKUP(CONCATENATE($B102,".SP.POP.TOTL"),Area_pop_80_09,Seq!R$1,FALSE))</f>
        <v>#VALUE!</v>
      </c>
      <c r="EL102" s="27" t="e">
        <f>IF(ISNA(VLOOKUP(CONCATENATE($B102,".SP.TER.TOTL.IN"),Area_pop_80_09,Seq!S$1,FALSE)),".",VLOOKUP(CONCATENATE($B102,".SP.TER.TOTL.IN"),Area_pop_80_09,Seq!S$1,FALSE)/VLOOKUP(CONCATENATE($B102,".SP.POP.TOTL"),Area_pop_80_09,Seq!S$1,FALSE))</f>
        <v>#VALUE!</v>
      </c>
      <c r="EM102" s="27">
        <f>IF(ISNA(VLOOKUP(CONCATENATE($B102,".SP.TER.TOTL.IN"),Area_pop_80_09,Seq!T$1,FALSE)),".",VLOOKUP(CONCATENATE($B102,".SP.TER.TOTL.IN"),Area_pop_80_09,Seq!T$1,FALSE)/VLOOKUP(CONCATENATE($B102,".SP.POP.TOTL"),Area_pop_80_09,Seq!T$1,FALSE))</f>
        <v>7.9415934445651107E-2</v>
      </c>
      <c r="EN102" s="27">
        <f>IF(ISNA(VLOOKUP(CONCATENATE($B102,".SP.TER.TOTL.IN"),Area_pop_80_09,Seq!U$1,FALSE)),".",VLOOKUP(CONCATENATE($B102,".SP.TER.TOTL.IN"),Area_pop_80_09,Seq!U$1,FALSE)/VLOOKUP(CONCATENATE($B102,".SP.POP.TOTL"),Area_pop_80_09,Seq!U$1,FALSE))</f>
        <v>7.7812266561824259E-2</v>
      </c>
      <c r="EO102" s="27">
        <f>IF(ISNA(VLOOKUP(CONCATENATE($B102,".SP.TER.TOTL.IN"),Area_pop_80_09,Seq!V$1,FALSE)),".",VLOOKUP(CONCATENATE($B102,".SP.TER.TOTL.IN"),Area_pop_80_09,Seq!V$1,FALSE)/VLOOKUP(CONCATENATE($B102,".SP.POP.TOTL"),Area_pop_80_09,Seq!V$1,FALSE))</f>
        <v>7.5946012719289774E-2</v>
      </c>
      <c r="EP102" s="27">
        <f>IF(ISNA(VLOOKUP(CONCATENATE($B102,".SP.TER.TOTL.IN"),Area_pop_80_09,Seq!W$1,FALSE)),".",VLOOKUP(CONCATENATE($B102,".SP.TER.TOTL.IN"),Area_pop_80_09,Seq!W$1,FALSE)/VLOOKUP(CONCATENATE($B102,".SP.POP.TOTL"),Area_pop_80_09,Seq!W$1,FALSE))</f>
        <v>7.3850065781226437E-2</v>
      </c>
      <c r="EQ102" s="27">
        <f>IF(ISNA(VLOOKUP(CONCATENATE($B102,".SP.TER.TOTL.IN"),Area_pop_80_09,Seq!X$1,FALSE)),".",VLOOKUP(CONCATENATE($B102,".SP.TER.TOTL.IN"),Area_pop_80_09,Seq!X$1,FALSE)/VLOOKUP(CONCATENATE($B102,".SP.POP.TOTL"),Area_pop_80_09,Seq!X$1,FALSE))</f>
        <v>7.1604806821362776E-2</v>
      </c>
      <c r="ER102" s="27">
        <f>IF(ISNA(VLOOKUP(CONCATENATE($B102,".SP.TER.TOTL.IN"),Area_pop_80_09,Seq!Y$1,FALSE)),".",VLOOKUP(CONCATENATE($B102,".SP.TER.TOTL.IN"),Area_pop_80_09,Seq!Y$1,FALSE)/VLOOKUP(CONCATENATE($B102,".SP.POP.TOTL"),Area_pop_80_09,Seq!Y$1,FALSE))</f>
        <v>6.928865215166545E-2</v>
      </c>
      <c r="ES102" s="27">
        <f>IF(ISNA(VLOOKUP(CONCATENATE($B102,".SP.TER.TOTL.IN"),Area_pop_80_09,Seq!Z$1,FALSE)),".",VLOOKUP(CONCATENATE($B102,".SP.TER.TOTL.IN"),Area_pop_80_09,Seq!Z$1,FALSE)/VLOOKUP(CONCATENATE($B102,".SP.POP.TOTL"),Area_pop_80_09,Seq!Z$1,FALSE))</f>
        <v>6.7005177829452187E-2</v>
      </c>
      <c r="ET102" s="27">
        <f>IF(ISNA(VLOOKUP(CONCATENATE($B102,".SP.TER.TOTL.IN"),Area_pop_80_09,Seq!AA$1,FALSE)),".",VLOOKUP(CONCATENATE($B102,".SP.TER.TOTL.IN"),Area_pop_80_09,Seq!AA$1,FALSE)/VLOOKUP(CONCATENATE($B102,".SP.POP.TOTL"),Area_pop_80_09,Seq!AA$1,FALSE))</f>
        <v>6.4809350250486994E-2</v>
      </c>
      <c r="EU102" s="27">
        <f>IF(ISNA(VLOOKUP(CONCATENATE($B102,".SP.TER.TOTL.IN"),Area_pop_80_09,Seq!AB$1,FALSE)),".",VLOOKUP(CONCATENATE($B102,".SP.TER.TOTL.IN"),Area_pop_80_09,Seq!AB$1,FALSE)/VLOOKUP(CONCATENATE($B102,".SP.POP.TOTL"),Area_pop_80_09,Seq!AB$1,FALSE))</f>
        <v>6.2733788697721837E-2</v>
      </c>
      <c r="EV102" s="27">
        <f>IF(ISNA(VLOOKUP(CONCATENATE($B102,".SP.TER.TOTL.IN"),Area_pop_80_09,Seq!AC$1,FALSE)),".",VLOOKUP(CONCATENATE($B102,".SP.TER.TOTL.IN"),Area_pop_80_09,Seq!AC$1,FALSE)/VLOOKUP(CONCATENATE($B102,".SP.POP.TOTL"),Area_pop_80_09,Seq!AC$1,FALSE))</f>
        <v>6.0777209618663064E-2</v>
      </c>
      <c r="EW102" s="27">
        <f>IF(ISNA(VLOOKUP(CONCATENATE($B102,".SP.TER.TOTL.IN"),Area_pop_80_09,Seq!AD$1,FALSE)),".",VLOOKUP(CONCATENATE($B102,".SP.TER.TOTL.IN"),Area_pop_80_09,Seq!AD$1,FALSE)/VLOOKUP(CONCATENATE($B102,".SP.POP.TOTL"),Area_pop_80_09,Seq!AD$1,FALSE))</f>
        <v>5.8953460009510079E-2</v>
      </c>
      <c r="EX102" s="27"/>
      <c r="EY102" s="27"/>
      <c r="EZ102" s="27">
        <f t="shared" si="138"/>
        <v>2.5599016997747285E-4</v>
      </c>
      <c r="FA102" s="27">
        <f t="shared" si="139"/>
        <v>4.7493936944219885E-4</v>
      </c>
      <c r="FB102" s="27">
        <f t="shared" si="109"/>
        <v>9.4750500861720446E-4</v>
      </c>
      <c r="FC102" s="9">
        <f>IF(VLOOKUP($B102,EM_80!$B$1:$C$201,2,FALSE)&gt;0,VLOOKUP($B102,EM_80!$B$1:$C$201,2,FALSE),".")</f>
        <v>2500</v>
      </c>
      <c r="FD102" s="9">
        <f t="shared" si="140"/>
        <v>4700</v>
      </c>
      <c r="FE102" s="9">
        <f t="shared" si="105"/>
        <v>9689</v>
      </c>
      <c r="FF102">
        <f t="shared" si="141"/>
        <v>9766000</v>
      </c>
      <c r="FG102">
        <f t="shared" si="142"/>
        <v>9896000</v>
      </c>
      <c r="FH102">
        <f t="shared" si="143"/>
        <v>10225803.464764999</v>
      </c>
      <c r="FJ102" s="9">
        <f>IF(ISNA(VLOOKUP($B102,Area_EM_90,Seq!C$1,FALSE)),".",VLOOKUP($B102,Area_EM_90,Seq!C$1,FALSE))</f>
        <v>237</v>
      </c>
      <c r="FK102" s="9">
        <f>IF(ISNA(VLOOKUP($B102,Area_EM_90,Seq!D$1,FALSE)),".",VLOOKUP($B102,Area_EM_90,Seq!D$1,FALSE))</f>
        <v>140</v>
      </c>
      <c r="FL102" s="9">
        <f>IF(ISNA(VLOOKUP($B102,Area_EM_90,Seq!E$1,FALSE)),".",VLOOKUP($B102,Area_EM_90,Seq!E$1,FALSE))</f>
        <v>45</v>
      </c>
      <c r="FM102" s="9">
        <f>IF(ISNA(VLOOKUP($B102,Area_EM_90,Seq!F$1,FALSE)),".",VLOOKUP($B102,Area_EM_90,Seq!F$1,FALSE))</f>
        <v>52</v>
      </c>
      <c r="FN102" s="9">
        <f>IF(ISNA(VLOOKUP($B102,Area_EM_90,Seq!G$1,FALSE)),".",VLOOKUP($B102,Area_EM_90,Seq!G$1,FALSE))</f>
        <v>6304000</v>
      </c>
      <c r="FO102" s="9">
        <f>IF(ISNA(VLOOKUP($B102,Area_EM_90,Seq!H$1,FALSE)),".",VLOOKUP($B102,Area_EM_90,Seq!H$1,FALSE))</f>
        <v>5462416</v>
      </c>
      <c r="FP102" s="9">
        <f>IF(ISNA(VLOOKUP($B102,Area_EM_90,Seq!I$1,FALSE)),".",VLOOKUP($B102,Area_EM_90,Seq!I$1,FALSE))</f>
        <v>431824</v>
      </c>
      <c r="FQ102" s="9">
        <f>IF(ISNA(VLOOKUP($B102,Area_EM_90,Seq!J$1,FALSE)),".",VLOOKUP($B102,Area_EM_90,Seq!J$1,FALSE))</f>
        <v>409760</v>
      </c>
      <c r="FR102" s="9">
        <f>IF(ISNA(VLOOKUP($B102,Area_EM_00,Seq!C$1,FALSE)),".",VLOOKUP($B102,Area_EM_00,Seq!C$1,FALSE))</f>
        <v>1533</v>
      </c>
      <c r="FS102" s="9">
        <f>IF(ISNA(VLOOKUP($B102,Area_EM_00,Seq!D$1,FALSE)),".",VLOOKUP($B102,Area_EM_00,Seq!D$1,FALSE))</f>
        <v>1081</v>
      </c>
      <c r="FT102" s="9">
        <f>IF(ISNA(VLOOKUP($B102,Area_EM_00,Seq!E$1,FALSE)),".",VLOOKUP($B102,Area_EM_00,Seq!E$1,FALSE))</f>
        <v>330</v>
      </c>
      <c r="FU102" s="9">
        <f>IF(ISNA(VLOOKUP($B102,Area_EM_00,Seq!F$1,FALSE)),".",VLOOKUP($B102,Area_EM_00,Seq!F$1,FALSE))</f>
        <v>122</v>
      </c>
      <c r="FV102" s="9">
        <f>IF(ISNA(VLOOKUP($B102,Area_EM_00,Seq!G$1,FALSE)),".",VLOOKUP($B102,Area_EM_00,Seq!G$1,FALSE))</f>
        <v>6889000</v>
      </c>
      <c r="FW102" s="9">
        <f>IF(ISNA(VLOOKUP($B102,Area_EM_00,Seq!H$1,FALSE)),".",VLOOKUP($B102,Area_EM_00,Seq!H$1,FALSE))</f>
        <v>5696858.5999999996</v>
      </c>
      <c r="FX102" s="9">
        <f>IF(ISNA(VLOOKUP($B102,Area_EM_00,Seq!I$1,FALSE)),".",VLOOKUP($B102,Area_EM_00,Seq!I$1,FALSE))</f>
        <v>584876.1</v>
      </c>
      <c r="FY102" s="9">
        <f>IF(ISNA(VLOOKUP($B102,Area_EM_00,Seq!J$1,FALSE)),".",VLOOKUP($B102,Area_EM_00,Seq!J$1,FALSE))</f>
        <v>607265.30000000005</v>
      </c>
      <c r="GA102" s="27"/>
    </row>
    <row r="103" spans="1:183">
      <c r="A103" s="25" t="s">
        <v>2520</v>
      </c>
      <c r="B103" s="26" t="str">
        <f t="shared" si="72"/>
        <v>Spain</v>
      </c>
      <c r="C103" s="27">
        <f>GDP!C$42/10000</f>
        <v>18294194.281532999</v>
      </c>
      <c r="D103" s="27">
        <f>GDP!D$42/10000</f>
        <v>19245492.3841727</v>
      </c>
      <c r="E103" s="27">
        <f>GDP!E$42/10000</f>
        <v>20996832.1911324</v>
      </c>
      <c r="F103" s="27">
        <f>GDP!F$42/10000</f>
        <v>23285486.8999658</v>
      </c>
      <c r="G103" s="27">
        <f>GDP!G$42/10000</f>
        <v>26824880.9087606</v>
      </c>
      <c r="H103" s="27">
        <f>GDP!H$42/10000</f>
        <v>30446239.831443299</v>
      </c>
      <c r="I103" s="27">
        <f>GDP!I$42/10000</f>
        <v>33125508.936610304</v>
      </c>
      <c r="J103" s="27">
        <f>GDP!J$42/10000</f>
        <v>36968067.973257102</v>
      </c>
      <c r="K103" s="27">
        <f>GDP!K$42/10000</f>
        <v>41145459.654235199</v>
      </c>
      <c r="L103" s="27">
        <f>GDP!L$42/10000</f>
        <v>42832423.5000588</v>
      </c>
      <c r="M103" s="27">
        <f>GDP!M$42/10000</f>
        <v>44460055.593061104</v>
      </c>
      <c r="N103" s="27">
        <f>GDP!N$42/10000</f>
        <v>48550380.707622699</v>
      </c>
      <c r="O103" s="27">
        <f>GDP!O$42/10000</f>
        <v>55444534.768105105</v>
      </c>
      <c r="P103" s="27">
        <f>GDP!P$42/10000</f>
        <v>63206769.635639794</v>
      </c>
      <c r="Q103" s="27">
        <f>GDP!Q$42/10000</f>
        <v>71486856.457908601</v>
      </c>
      <c r="R103" s="27">
        <f>GDP!R$42/10000</f>
        <v>79278923.811820701</v>
      </c>
      <c r="S103" s="27">
        <f>GDP!S$42/10000</f>
        <v>87206816.193002701</v>
      </c>
      <c r="T103" s="27">
        <f>GDP!T$42/10000</f>
        <v>95317050.098951995</v>
      </c>
      <c r="U103" s="27">
        <f>GDP!U$42/10000</f>
        <v>102751780.00667</v>
      </c>
      <c r="V103" s="27">
        <f>GDP!V$42/10000</f>
        <v>110560915.287177</v>
      </c>
      <c r="W103" s="27">
        <f>GDP!W$42/10000</f>
        <v>119848032.17129999</v>
      </c>
      <c r="X103" s="27">
        <f>GDP!X$42/10000</f>
        <v>129795418.841518</v>
      </c>
      <c r="Y103" s="27">
        <f>GDP!Y$42/10000</f>
        <v>141606801.95609599</v>
      </c>
      <c r="Z103" s="27">
        <f>GDP!Z$42/10000</f>
        <v>155767482.15170601</v>
      </c>
      <c r="AA103" s="27">
        <f>GDP!AA$42/10000</f>
        <v>171499997.84902799</v>
      </c>
      <c r="AB103" s="27">
        <f>GDP!AB$42/10000</f>
        <v>189335997.62532699</v>
      </c>
      <c r="AC103" s="27">
        <f>GDP!AC$42/10000</f>
        <v>211298973.34986499</v>
      </c>
      <c r="AD103" s="27">
        <f>GDP!AD$42/10000</f>
        <v>238767839.88534701</v>
      </c>
      <c r="AE103" s="27">
        <f>GDP!AE$42/10000</f>
        <v>260256945.47502899</v>
      </c>
      <c r="AF103" s="27">
        <f>GDP!AF$42/10000</f>
        <v>293754553.91439533</v>
      </c>
      <c r="AG103" s="27"/>
      <c r="AH103" s="27">
        <f>IF(ISNUMBER(VLOOKUP($B103,Area_GDP_80_09,Seq!C$1,FALSE)/10000),VLOOKUP($B103,Area_GDP_80_09,Seq!C$1,FALSE)/10000,".")</f>
        <v>32998028.376635302</v>
      </c>
      <c r="AI103" s="27">
        <f>IF(ISNUMBER(VLOOKUP($B103,Area_GDP_80_09,Seq!D$1,FALSE)/10000),VLOOKUP($B103,Area_GDP_80_09,Seq!D$1,FALSE)/10000,".")</f>
        <v>32954311.774460997</v>
      </c>
      <c r="AJ103" s="27">
        <f>IF(ISNUMBER(VLOOKUP($B103,Area_GDP_80_09,Seq!E$1,FALSE)/10000),VLOOKUP($B103,Area_GDP_80_09,Seq!E$1,FALSE)/10000,".")</f>
        <v>33365081.9974203</v>
      </c>
      <c r="AK103" s="27">
        <f>IF(ISNUMBER(VLOOKUP($B103,Area_GDP_80_09,Seq!F$1,FALSE)/10000),VLOOKUP($B103,Area_GDP_80_09,Seq!F$1,FALSE)/10000,".")</f>
        <v>33955675.327068403</v>
      </c>
      <c r="AL103" s="27">
        <f>IF(ISNUMBER(VLOOKUP($B103,Area_GDP_80_09,Seq!G$1,FALSE)/10000),VLOOKUP($B103,Area_GDP_80_09,Seq!G$1,FALSE)/10000,".")</f>
        <v>34561682.329095304</v>
      </c>
      <c r="AM103" s="27">
        <f>IF(ISNUMBER(VLOOKUP($B103,Area_GDP_80_09,Seq!H$1,FALSE)/10000),VLOOKUP($B103,Area_GDP_80_09,Seq!H$1,FALSE)/10000,".")</f>
        <v>35364004.053805105</v>
      </c>
      <c r="AN103" s="27">
        <f>IF(ISNUMBER(VLOOKUP($B103,Area_GDP_80_09,Seq!I$1,FALSE)/10000),VLOOKUP($B103,Area_GDP_80_09,Seq!I$1,FALSE)/10000,".")</f>
        <v>36514510.779436201</v>
      </c>
      <c r="AO103" s="27">
        <f>IF(ISNUMBER(VLOOKUP($B103,Area_GDP_80_09,Seq!J$1,FALSE)/10000),VLOOKUP($B103,Area_GDP_80_09,Seq!J$1,FALSE)/10000,".")</f>
        <v>38540022.1116639</v>
      </c>
      <c r="AP103" s="27">
        <f>IF(ISNUMBER(VLOOKUP($B103,Area_GDP_80_09,Seq!K$1,FALSE)/10000),VLOOKUP($B103,Area_GDP_80_09,Seq!K$1,FALSE)/10000,".")</f>
        <v>40503372.028745204</v>
      </c>
      <c r="AQ103" s="27">
        <f>IF(ISNUMBER(VLOOKUP($B103,Area_GDP_80_09,Seq!L$1,FALSE)/10000),VLOOKUP($B103,Area_GDP_80_09,Seq!L$1,FALSE)/10000,".")</f>
        <v>42458485.351022698</v>
      </c>
      <c r="AR103" s="27">
        <f>IF(ISNUMBER(VLOOKUP($B103,Area_GDP_80_09,Seq!M$1,FALSE)/10000),VLOOKUP($B103,Area_GDP_80_09,Seq!M$1,FALSE)/10000,".")</f>
        <v>44064004.053805001</v>
      </c>
      <c r="AS103" s="27">
        <f>IF(ISNUMBER(VLOOKUP($B103,Area_GDP_80_09,Seq!N$1,FALSE)/10000),VLOOKUP($B103,Area_GDP_80_09,Seq!N$1,FALSE)/10000,".")</f>
        <v>45185876.174682096</v>
      </c>
      <c r="AT103" s="27">
        <f>IF(ISNUMBER(VLOOKUP($B103,Area_GDP_80_09,Seq!O$1,FALSE)/10000),VLOOKUP($B103,Area_GDP_80_09,Seq!O$1,FALSE)/10000,".")</f>
        <v>45605749.0326147</v>
      </c>
      <c r="AU103" s="27">
        <f>IF(ISNUMBER(VLOOKUP($B103,Area_GDP_80_09,Seq!P$1,FALSE)/10000),VLOOKUP($B103,Area_GDP_80_09,Seq!P$1,FALSE)/10000,".")</f>
        <v>45135332.5962779</v>
      </c>
      <c r="AV103" s="27">
        <f>IF(ISNUMBER(VLOOKUP($B103,Area_GDP_80_09,Seq!Q$1,FALSE)/10000),VLOOKUP($B103,Area_GDP_80_09,Seq!Q$1,FALSE)/10000,".")</f>
        <v>46210991.339598298</v>
      </c>
      <c r="AW103" s="27">
        <f>IF(ISNUMBER(VLOOKUP($B103,Area_GDP_80_09,Seq!R$1,FALSE)/10000),VLOOKUP($B103,Area_GDP_80_09,Seq!R$1,FALSE)/10000,".")</f>
        <v>47485258.890731499</v>
      </c>
      <c r="AX103" s="27">
        <f>IF(ISNUMBER(VLOOKUP($B103,Area_GDP_80_09,Seq!S$1,FALSE)/10000),VLOOKUP($B103,Area_GDP_80_09,Seq!S$1,FALSE)/10000,".")</f>
        <v>48632983.231988199</v>
      </c>
      <c r="AY103" s="27">
        <f>IF(ISNUMBER(VLOOKUP($B103,Area_GDP_80_09,Seq!T$1,FALSE)/10000),VLOOKUP($B103,Area_GDP_80_09,Seq!T$1,FALSE)/10000,".")</f>
        <v>50514446.287083097</v>
      </c>
      <c r="AZ103" s="27">
        <f>IF(ISNUMBER(VLOOKUP($B103,Area_GDP_80_09,Seq!U$1,FALSE)/10000),VLOOKUP($B103,Area_GDP_80_09,Seq!U$1,FALSE)/10000,".")</f>
        <v>52771512.806338705</v>
      </c>
      <c r="BA103" s="27">
        <f>IF(ISNUMBER(VLOOKUP($B103,Area_GDP_80_09,Seq!V$1,FALSE)/10000),VLOOKUP($B103,Area_GDP_80_09,Seq!V$1,FALSE)/10000,".")</f>
        <v>55276008.844665602</v>
      </c>
      <c r="BB103" s="27">
        <f>IF(ISNUMBER(VLOOKUP($B103,Area_GDP_80_09,Seq!W$1,FALSE)/10000),VLOOKUP($B103,Area_GDP_80_09,Seq!W$1,FALSE)/10000,".")</f>
        <v>58067348.442970298</v>
      </c>
      <c r="BC103" s="27">
        <f>IF(ISNUMBER(VLOOKUP($B103,Area_GDP_80_09,Seq!X$1,FALSE)/10000),VLOOKUP($B103,Area_GDP_80_09,Seq!X$1,FALSE)/10000,".")</f>
        <v>60185645.844849803</v>
      </c>
      <c r="BD103" s="27">
        <f>IF(ISNUMBER(VLOOKUP($B103,Area_GDP_80_09,Seq!Y$1,FALSE)/10000),VLOOKUP($B103,Area_GDP_80_09,Seq!Y$1,FALSE)/10000,".")</f>
        <v>61813193.2927953</v>
      </c>
      <c r="BE103" s="27">
        <f>IF(ISNUMBER(VLOOKUP($B103,Area_GDP_80_09,Seq!Z$1,FALSE)/10000),VLOOKUP($B103,Area_GDP_80_09,Seq!Z$1,FALSE)/10000,".")</f>
        <v>63727169.707020499</v>
      </c>
      <c r="BF103" s="27">
        <f>IF(ISNUMBER(VLOOKUP($B103,Area_GDP_80_09,Seq!AA$1,FALSE)/10000),VLOOKUP($B103,Area_GDP_80_09,Seq!AA$1,FALSE)/10000,".")</f>
        <v>65809028.929426901</v>
      </c>
      <c r="BG103" s="27">
        <f>IF(ISNUMBER(VLOOKUP($B103,Area_GDP_80_09,Seq!AB$1,FALSE)/10000),VLOOKUP($B103,Area_GDP_80_09,Seq!AB$1,FALSE)/10000,".")</f>
        <v>68187580.615441293</v>
      </c>
      <c r="BH103" s="27">
        <f>IF(ISNUMBER(VLOOKUP($B103,Area_GDP_80_09,Seq!AC$1,FALSE)/10000),VLOOKUP($B103,Area_GDP_80_09,Seq!AC$1,FALSE)/10000,".")</f>
        <v>70839331.122166902</v>
      </c>
      <c r="BI103" s="27">
        <f>IF(ISNUMBER(VLOOKUP($B103,Area_GDP_80_09,Seq!AD$1,FALSE)/10000),VLOOKUP($B103,Area_GDP_80_09,Seq!AD$1,FALSE)/10000,".")</f>
        <v>73433978.256863788</v>
      </c>
      <c r="BJ103" s="27">
        <f>IF(ISNUMBER(VLOOKUP($B103,Area_GDP_80_09,Seq!AE$1,FALSE)/10000),VLOOKUP($B103,Area_GDP_80_09,Seq!AE$1,FALSE)/10000,".")</f>
        <v>74284908.789386407</v>
      </c>
      <c r="BK103" s="27">
        <f>IF(ISNUMBER(VLOOKUP($B103,Area_GDP_80_09,Seq!AF$1,FALSE)/10000),VLOOKUP($B103,Area_GDP_80_09,Seq!AF$1,FALSE)/10000,".")</f>
        <v>71389520.858669624</v>
      </c>
      <c r="BL103" s="27"/>
      <c r="BM103" s="27"/>
      <c r="BN103" s="27">
        <f>CNPop!A$48</f>
        <v>5.0000000000000001E-3</v>
      </c>
      <c r="BO103" s="27">
        <f>CNPop!B$48</f>
        <v>6.0000000000000001E-3</v>
      </c>
      <c r="BP103" s="27">
        <f>CNPop!C$48</f>
        <v>6.0000000000000001E-3</v>
      </c>
      <c r="BQ103" s="27">
        <f>CNPop!D$48</f>
        <v>7.0000000000000001E-3</v>
      </c>
      <c r="BR103" s="27">
        <f>CNPop!E$48</f>
        <v>7.0000000000000001E-3</v>
      </c>
      <c r="BS103" s="27">
        <f>CNPop!F$48</f>
        <v>8.0000000000000002E-3</v>
      </c>
      <c r="BT103" s="27">
        <f>CNPop!G$48</f>
        <v>8.9999999999999993E-3</v>
      </c>
      <c r="BU103" s="27">
        <f>CNPop!H$48</f>
        <v>0.01</v>
      </c>
      <c r="BV103" s="27">
        <f>CNPop!I$48</f>
        <v>1.0999999999999999E-2</v>
      </c>
      <c r="BW103" s="27">
        <f>CNPop!J$48</f>
        <v>1.2E-2</v>
      </c>
      <c r="BX103" s="27">
        <f>CNPop!K$48</f>
        <v>1.4E-2</v>
      </c>
      <c r="BY103" s="27">
        <f>CNPop!L$48</f>
        <v>1.6E-2</v>
      </c>
      <c r="BZ103" s="27">
        <f>CNPop!M$48</f>
        <v>1.7000000000000001E-2</v>
      </c>
      <c r="CA103" s="27">
        <f>CNPop!N$48</f>
        <v>1.9E-2</v>
      </c>
      <c r="CB103" s="27">
        <f>CNPop!O$48</f>
        <v>2.1000000000000001E-2</v>
      </c>
      <c r="CC103" s="27">
        <f>CNPop!P$48</f>
        <v>2.3E-2</v>
      </c>
      <c r="CD103" s="27">
        <f>CNPop!Q$48</f>
        <v>2.5999999999999999E-2</v>
      </c>
      <c r="CE103" s="27">
        <f>CNPop!R$48</f>
        <v>2.8000000000000001E-2</v>
      </c>
      <c r="CF103" s="27">
        <f>CNPop!S$48</f>
        <v>0.03</v>
      </c>
      <c r="CG103" s="27">
        <f>CNPop!T$48</f>
        <v>3.3000000000000002E-2</v>
      </c>
      <c r="CH103" s="27">
        <f>CNPop!U$48</f>
        <v>3.5999999999999997E-2</v>
      </c>
      <c r="CI103" s="27">
        <f>CNPop!V$48</f>
        <v>3.9E-2</v>
      </c>
      <c r="CJ103" s="27">
        <f>CNPop!W$48</f>
        <v>4.2000000000000003E-2</v>
      </c>
      <c r="CK103" s="27">
        <f>CNPop!X$48</f>
        <v>4.4999999999999998E-2</v>
      </c>
      <c r="CL103" s="27">
        <f>CNPop!Y$48</f>
        <v>4.9000000000000002E-2</v>
      </c>
      <c r="CM103" s="27">
        <f>CNPop!Z$48</f>
        <v>5.1999999999999998E-2</v>
      </c>
      <c r="CN103" s="27">
        <f>CNPop!AA$48</f>
        <v>5.6000000000000001E-2</v>
      </c>
      <c r="CO103" s="27">
        <f>CNPop!AB$48</f>
        <v>0.06</v>
      </c>
      <c r="CP103" s="27">
        <f>CNPop!AC$48</f>
        <v>6.3E-2</v>
      </c>
      <c r="CQ103" s="27"/>
      <c r="CR103" s="27">
        <f t="shared" si="110"/>
        <v>8.433623830062624E-2</v>
      </c>
      <c r="CS103" s="27">
        <f t="shared" si="111"/>
        <v>8.433623830062624E-2</v>
      </c>
      <c r="CT103" s="27">
        <f t="shared" si="112"/>
        <v>8.433623830062624E-2</v>
      </c>
      <c r="CU103" s="27">
        <f t="shared" si="113"/>
        <v>8.433623830062624E-2</v>
      </c>
      <c r="CV103" s="27">
        <f t="shared" si="114"/>
        <v>8.433623830062624E-2</v>
      </c>
      <c r="CW103" s="27">
        <f t="shared" si="115"/>
        <v>8.433623830062624E-2</v>
      </c>
      <c r="CX103" s="27">
        <f t="shared" si="116"/>
        <v>8.433623830062624E-2</v>
      </c>
      <c r="CY103" s="27">
        <f t="shared" si="117"/>
        <v>8.433623830062624E-2</v>
      </c>
      <c r="CZ103" s="27">
        <f t="shared" si="118"/>
        <v>8.433623830062624E-2</v>
      </c>
      <c r="DA103" s="27">
        <f t="shared" si="119"/>
        <v>8.433623830062624E-2</v>
      </c>
      <c r="DB103" s="27">
        <f t="shared" si="120"/>
        <v>8.433623830062624E-2</v>
      </c>
      <c r="DC103" s="27">
        <f t="shared" si="121"/>
        <v>8.433623830062624E-2</v>
      </c>
      <c r="DD103" s="27">
        <f t="shared" si="122"/>
        <v>8.0828879361346986E-2</v>
      </c>
      <c r="DE103" s="27">
        <f t="shared" si="123"/>
        <v>8.0828879361346986E-2</v>
      </c>
      <c r="DF103" s="27">
        <f t="shared" si="124"/>
        <v>8.0828879361346986E-2</v>
      </c>
      <c r="DG103" s="27">
        <f t="shared" si="125"/>
        <v>8.0828879361346986E-2</v>
      </c>
      <c r="DH103" s="27">
        <f t="shared" si="126"/>
        <v>8.0828879361346986E-2</v>
      </c>
      <c r="DI103" s="27">
        <f t="shared" si="127"/>
        <v>8.0828879361346986E-2</v>
      </c>
      <c r="DJ103" s="27">
        <f t="shared" si="128"/>
        <v>8.0828879361346986E-2</v>
      </c>
      <c r="DK103" s="27">
        <f t="shared" si="129"/>
        <v>7.8885945962869033E-2</v>
      </c>
      <c r="DL103" s="27">
        <f t="shared" si="130"/>
        <v>7.65676597985257E-2</v>
      </c>
      <c r="DM103" s="27">
        <f t="shared" si="131"/>
        <v>7.4030174028037507E-2</v>
      </c>
      <c r="DN103" s="27">
        <f t="shared" si="132"/>
        <v>7.131641975652292E-2</v>
      </c>
      <c r="DO103" s="27">
        <f t="shared" si="133"/>
        <v>6.8516087562046926E-2</v>
      </c>
      <c r="DP103" s="27">
        <f t="shared" si="134"/>
        <v>6.5803102011751713E-2</v>
      </c>
      <c r="DQ103" s="27">
        <f t="shared" si="135"/>
        <v>6.3120847317224352E-2</v>
      </c>
      <c r="DR103" s="27">
        <f t="shared" si="136"/>
        <v>6.0477385290440812E-2</v>
      </c>
      <c r="DS103" s="27">
        <f t="shared" si="137"/>
        <v>5.7832954852214104E-2</v>
      </c>
      <c r="DT103" s="27">
        <f t="shared" si="101"/>
        <v>5.5390304918048042E-2</v>
      </c>
      <c r="DU103" s="27" t="e">
        <f>IF(ISNA(VLOOKUP(CONCATENATE($B103,".SP.TER.TOTL.IN"),Area_pop_80_09,Seq!B$1,FALSE)),".",VLOOKUP(CONCATENATE($B103,".SP.TER.TOTL.IN"),Area_pop_80_09,Seq!B$1,FALSE)/VLOOKUP(CONCATENATE($B103,".SP.POP.TOTL"),Area_pop_80_09,Seq!B$1,FALSE))</f>
        <v>#VALUE!</v>
      </c>
      <c r="DV103" s="27" t="e">
        <f>IF(ISNA(VLOOKUP(CONCATENATE($B103,".SP.TER.TOTL.IN"),Area_pop_80_09,Seq!C$1,FALSE)),".",VLOOKUP(CONCATENATE($B103,".SP.TER.TOTL.IN"),Area_pop_80_09,Seq!C$1,FALSE)/VLOOKUP(CONCATENATE($B103,".SP.POP.TOTL"),Area_pop_80_09,Seq!C$1,FALSE))</f>
        <v>#VALUE!</v>
      </c>
      <c r="DW103" s="27" t="e">
        <f>IF(ISNA(VLOOKUP(CONCATENATE($B103,".SP.TER.TOTL.IN"),Area_pop_80_09,Seq!D$1,FALSE)),".",VLOOKUP(CONCATENATE($B103,".SP.TER.TOTL.IN"),Area_pop_80_09,Seq!D$1,FALSE)/VLOOKUP(CONCATENATE($B103,".SP.POP.TOTL"),Area_pop_80_09,Seq!D$1,FALSE))</f>
        <v>#VALUE!</v>
      </c>
      <c r="DX103" s="27" t="e">
        <f>IF(ISNA(VLOOKUP(CONCATENATE($B103,".SP.TER.TOTL.IN"),Area_pop_80_09,Seq!E$1,FALSE)),".",VLOOKUP(CONCATENATE($B103,".SP.TER.TOTL.IN"),Area_pop_80_09,Seq!E$1,FALSE)/VLOOKUP(CONCATENATE($B103,".SP.POP.TOTL"),Area_pop_80_09,Seq!E$1,FALSE))</f>
        <v>#VALUE!</v>
      </c>
      <c r="DY103" s="27" t="e">
        <f>IF(ISNA(VLOOKUP(CONCATENATE($B103,".SP.TER.TOTL.IN"),Area_pop_80_09,Seq!F$1,FALSE)),".",VLOOKUP(CONCATENATE($B103,".SP.TER.TOTL.IN"),Area_pop_80_09,Seq!F$1,FALSE)/VLOOKUP(CONCATENATE($B103,".SP.POP.TOTL"),Area_pop_80_09,Seq!F$1,FALSE))</f>
        <v>#VALUE!</v>
      </c>
      <c r="DZ103" s="27" t="e">
        <f>IF(ISNA(VLOOKUP(CONCATENATE($B103,".SP.TER.TOTL.IN"),Area_pop_80_09,Seq!G$1,FALSE)),".",VLOOKUP(CONCATENATE($B103,".SP.TER.TOTL.IN"),Area_pop_80_09,Seq!G$1,FALSE)/VLOOKUP(CONCATENATE($B103,".SP.POP.TOTL"),Area_pop_80_09,Seq!G$1,FALSE))</f>
        <v>#VALUE!</v>
      </c>
      <c r="EA103" s="27" t="e">
        <f>IF(ISNA(VLOOKUP(CONCATENATE($B103,".SP.TER.TOTL.IN"),Area_pop_80_09,Seq!H$1,FALSE)),".",VLOOKUP(CONCATENATE($B103,".SP.TER.TOTL.IN"),Area_pop_80_09,Seq!H$1,FALSE)/VLOOKUP(CONCATENATE($B103,".SP.POP.TOTL"),Area_pop_80_09,Seq!H$1,FALSE))</f>
        <v>#VALUE!</v>
      </c>
      <c r="EB103" s="27" t="e">
        <f>IF(ISNA(VLOOKUP(CONCATENATE($B103,".SP.TER.TOTL.IN"),Area_pop_80_09,Seq!I$1,FALSE)),".",VLOOKUP(CONCATENATE($B103,".SP.TER.TOTL.IN"),Area_pop_80_09,Seq!I$1,FALSE)/VLOOKUP(CONCATENATE($B103,".SP.POP.TOTL"),Area_pop_80_09,Seq!I$1,FALSE))</f>
        <v>#VALUE!</v>
      </c>
      <c r="EC103" s="27" t="e">
        <f>IF(ISNA(VLOOKUP(CONCATENATE($B103,".SP.TER.TOTL.IN"),Area_pop_80_09,Seq!J$1,FALSE)),".",VLOOKUP(CONCATENATE($B103,".SP.TER.TOTL.IN"),Area_pop_80_09,Seq!J$1,FALSE)/VLOOKUP(CONCATENATE($B103,".SP.POP.TOTL"),Area_pop_80_09,Seq!J$1,FALSE))</f>
        <v>#VALUE!</v>
      </c>
      <c r="ED103" s="27" t="e">
        <f>IF(ISNA(VLOOKUP(CONCATENATE($B103,".SP.TER.TOTL.IN"),Area_pop_80_09,Seq!K$1,FALSE)),".",VLOOKUP(CONCATENATE($B103,".SP.TER.TOTL.IN"),Area_pop_80_09,Seq!K$1,FALSE)/VLOOKUP(CONCATENATE($B103,".SP.POP.TOTL"),Area_pop_80_09,Seq!K$1,FALSE))</f>
        <v>#VALUE!</v>
      </c>
      <c r="EE103" s="27" t="e">
        <f>IF(ISNA(VLOOKUP(CONCATENATE($B103,".SP.TER.TOTL.IN"),Area_pop_80_09,Seq!L$1,FALSE)),".",VLOOKUP(CONCATENATE($B103,".SP.TER.TOTL.IN"),Area_pop_80_09,Seq!L$1,FALSE)/VLOOKUP(CONCATENATE($B103,".SP.POP.TOTL"),Area_pop_80_09,Seq!L$1,FALSE))</f>
        <v>#VALUE!</v>
      </c>
      <c r="EF103" s="27">
        <f>IF(ISNA(VLOOKUP(CONCATENATE($B103,".SP.TER.TOTL.IN"),Area_pop_80_09,Seq!M$1,FALSE)),".",VLOOKUP(CONCATENATE($B103,".SP.TER.TOTL.IN"),Area_pop_80_09,Seq!M$1,FALSE)/VLOOKUP(CONCATENATE($B103,".SP.POP.TOTL"),Area_pop_80_09,Seq!M$1,FALSE))</f>
        <v>8.433623830062624E-2</v>
      </c>
      <c r="EG103" s="27" t="e">
        <f>IF(ISNA(VLOOKUP(CONCATENATE($B103,".SP.TER.TOTL.IN"),Area_pop_80_09,Seq!N$1,FALSE)),".",VLOOKUP(CONCATENATE($B103,".SP.TER.TOTL.IN"),Area_pop_80_09,Seq!N$1,FALSE)/VLOOKUP(CONCATENATE($B103,".SP.POP.TOTL"),Area_pop_80_09,Seq!N$1,FALSE))</f>
        <v>#VALUE!</v>
      </c>
      <c r="EH103" s="27" t="e">
        <f>IF(ISNA(VLOOKUP(CONCATENATE($B103,".SP.TER.TOTL.IN"),Area_pop_80_09,Seq!O$1,FALSE)),".",VLOOKUP(CONCATENATE($B103,".SP.TER.TOTL.IN"),Area_pop_80_09,Seq!O$1,FALSE)/VLOOKUP(CONCATENATE($B103,".SP.POP.TOTL"),Area_pop_80_09,Seq!O$1,FALSE))</f>
        <v>#VALUE!</v>
      </c>
      <c r="EI103" s="27" t="e">
        <f>IF(ISNA(VLOOKUP(CONCATENATE($B103,".SP.TER.TOTL.IN"),Area_pop_80_09,Seq!P$1,FALSE)),".",VLOOKUP(CONCATENATE($B103,".SP.TER.TOTL.IN"),Area_pop_80_09,Seq!P$1,FALSE)/VLOOKUP(CONCATENATE($B103,".SP.POP.TOTL"),Area_pop_80_09,Seq!P$1,FALSE))</f>
        <v>#VALUE!</v>
      </c>
      <c r="EJ103" s="27" t="e">
        <f>IF(ISNA(VLOOKUP(CONCATENATE($B103,".SP.TER.TOTL.IN"),Area_pop_80_09,Seq!Q$1,FALSE)),".",VLOOKUP(CONCATENATE($B103,".SP.TER.TOTL.IN"),Area_pop_80_09,Seq!Q$1,FALSE)/VLOOKUP(CONCATENATE($B103,".SP.POP.TOTL"),Area_pop_80_09,Seq!Q$1,FALSE))</f>
        <v>#VALUE!</v>
      </c>
      <c r="EK103" s="27" t="e">
        <f>IF(ISNA(VLOOKUP(CONCATENATE($B103,".SP.TER.TOTL.IN"),Area_pop_80_09,Seq!R$1,FALSE)),".",VLOOKUP(CONCATENATE($B103,".SP.TER.TOTL.IN"),Area_pop_80_09,Seq!R$1,FALSE)/VLOOKUP(CONCATENATE($B103,".SP.POP.TOTL"),Area_pop_80_09,Seq!R$1,FALSE))</f>
        <v>#VALUE!</v>
      </c>
      <c r="EL103" s="27" t="e">
        <f>IF(ISNA(VLOOKUP(CONCATENATE($B103,".SP.TER.TOTL.IN"),Area_pop_80_09,Seq!S$1,FALSE)),".",VLOOKUP(CONCATENATE($B103,".SP.TER.TOTL.IN"),Area_pop_80_09,Seq!S$1,FALSE)/VLOOKUP(CONCATENATE($B103,".SP.POP.TOTL"),Area_pop_80_09,Seq!S$1,FALSE))</f>
        <v>#VALUE!</v>
      </c>
      <c r="EM103" s="27">
        <f>IF(ISNA(VLOOKUP(CONCATENATE($B103,".SP.TER.TOTL.IN"),Area_pop_80_09,Seq!T$1,FALSE)),".",VLOOKUP(CONCATENATE($B103,".SP.TER.TOTL.IN"),Area_pop_80_09,Seq!T$1,FALSE)/VLOOKUP(CONCATENATE($B103,".SP.POP.TOTL"),Area_pop_80_09,Seq!T$1,FALSE))</f>
        <v>8.0828879361346986E-2</v>
      </c>
      <c r="EN103" s="27">
        <f>IF(ISNA(VLOOKUP(CONCATENATE($B103,".SP.TER.TOTL.IN"),Area_pop_80_09,Seq!U$1,FALSE)),".",VLOOKUP(CONCATENATE($B103,".SP.TER.TOTL.IN"),Area_pop_80_09,Seq!U$1,FALSE)/VLOOKUP(CONCATENATE($B103,".SP.POP.TOTL"),Area_pop_80_09,Seq!U$1,FALSE))</f>
        <v>7.8885945962869033E-2</v>
      </c>
      <c r="EO103" s="27">
        <f>IF(ISNA(VLOOKUP(CONCATENATE($B103,".SP.TER.TOTL.IN"),Area_pop_80_09,Seq!V$1,FALSE)),".",VLOOKUP(CONCATENATE($B103,".SP.TER.TOTL.IN"),Area_pop_80_09,Seq!V$1,FALSE)/VLOOKUP(CONCATENATE($B103,".SP.POP.TOTL"),Area_pop_80_09,Seq!V$1,FALSE))</f>
        <v>7.65676597985257E-2</v>
      </c>
      <c r="EP103" s="27">
        <f>IF(ISNA(VLOOKUP(CONCATENATE($B103,".SP.TER.TOTL.IN"),Area_pop_80_09,Seq!W$1,FALSE)),".",VLOOKUP(CONCATENATE($B103,".SP.TER.TOTL.IN"),Area_pop_80_09,Seq!W$1,FALSE)/VLOOKUP(CONCATENATE($B103,".SP.POP.TOTL"),Area_pop_80_09,Seq!W$1,FALSE))</f>
        <v>7.4030174028037507E-2</v>
      </c>
      <c r="EQ103" s="27">
        <f>IF(ISNA(VLOOKUP(CONCATENATE($B103,".SP.TER.TOTL.IN"),Area_pop_80_09,Seq!X$1,FALSE)),".",VLOOKUP(CONCATENATE($B103,".SP.TER.TOTL.IN"),Area_pop_80_09,Seq!X$1,FALSE)/VLOOKUP(CONCATENATE($B103,".SP.POP.TOTL"),Area_pop_80_09,Seq!X$1,FALSE))</f>
        <v>7.131641975652292E-2</v>
      </c>
      <c r="ER103" s="27">
        <f>IF(ISNA(VLOOKUP(CONCATENATE($B103,".SP.TER.TOTL.IN"),Area_pop_80_09,Seq!Y$1,FALSE)),".",VLOOKUP(CONCATENATE($B103,".SP.TER.TOTL.IN"),Area_pop_80_09,Seq!Y$1,FALSE)/VLOOKUP(CONCATENATE($B103,".SP.POP.TOTL"),Area_pop_80_09,Seq!Y$1,FALSE))</f>
        <v>6.8516087562046926E-2</v>
      </c>
      <c r="ES103" s="27">
        <f>IF(ISNA(VLOOKUP(CONCATENATE($B103,".SP.TER.TOTL.IN"),Area_pop_80_09,Seq!Z$1,FALSE)),".",VLOOKUP(CONCATENATE($B103,".SP.TER.TOTL.IN"),Area_pop_80_09,Seq!Z$1,FALSE)/VLOOKUP(CONCATENATE($B103,".SP.POP.TOTL"),Area_pop_80_09,Seq!Z$1,FALSE))</f>
        <v>6.5803102011751713E-2</v>
      </c>
      <c r="ET103" s="27">
        <f>IF(ISNA(VLOOKUP(CONCATENATE($B103,".SP.TER.TOTL.IN"),Area_pop_80_09,Seq!AA$1,FALSE)),".",VLOOKUP(CONCATENATE($B103,".SP.TER.TOTL.IN"),Area_pop_80_09,Seq!AA$1,FALSE)/VLOOKUP(CONCATENATE($B103,".SP.POP.TOTL"),Area_pop_80_09,Seq!AA$1,FALSE))</f>
        <v>6.3120847317224352E-2</v>
      </c>
      <c r="EU103" s="27">
        <f>IF(ISNA(VLOOKUP(CONCATENATE($B103,".SP.TER.TOTL.IN"),Area_pop_80_09,Seq!AB$1,FALSE)),".",VLOOKUP(CONCATENATE($B103,".SP.TER.TOTL.IN"),Area_pop_80_09,Seq!AB$1,FALSE)/VLOOKUP(CONCATENATE($B103,".SP.POP.TOTL"),Area_pop_80_09,Seq!AB$1,FALSE))</f>
        <v>6.0477385290440812E-2</v>
      </c>
      <c r="EV103" s="27">
        <f>IF(ISNA(VLOOKUP(CONCATENATE($B103,".SP.TER.TOTL.IN"),Area_pop_80_09,Seq!AC$1,FALSE)),".",VLOOKUP(CONCATENATE($B103,".SP.TER.TOTL.IN"),Area_pop_80_09,Seq!AC$1,FALSE)/VLOOKUP(CONCATENATE($B103,".SP.POP.TOTL"),Area_pop_80_09,Seq!AC$1,FALSE))</f>
        <v>5.7832954852214104E-2</v>
      </c>
      <c r="EW103" s="27">
        <f>IF(ISNA(VLOOKUP(CONCATENATE($B103,".SP.TER.TOTL.IN"),Area_pop_80_09,Seq!AD$1,FALSE)),".",VLOOKUP(CONCATENATE($B103,".SP.TER.TOTL.IN"),Area_pop_80_09,Seq!AD$1,FALSE)/VLOOKUP(CONCATENATE($B103,".SP.POP.TOTL"),Area_pop_80_09,Seq!AD$1,FALSE))</f>
        <v>5.5390304918048042E-2</v>
      </c>
      <c r="EX103" s="27"/>
      <c r="EY103" s="27"/>
      <c r="EZ103" s="27">
        <f t="shared" si="138"/>
        <v>9.3617931846145611E-5</v>
      </c>
      <c r="FA103" s="27">
        <f t="shared" si="139"/>
        <v>3.8623957153156863E-4</v>
      </c>
      <c r="FB103" s="27">
        <f t="shared" si="109"/>
        <v>3.1796280474477934E-3</v>
      </c>
      <c r="FC103" s="9">
        <f>IF(VLOOKUP($B103,EM_80!$B$1:$C$201,2,FALSE)&gt;0,VLOOKUP($B103,EM_80!$B$1:$C$201,2,FALSE),".")</f>
        <v>3500</v>
      </c>
      <c r="FD103" s="9">
        <f t="shared" si="140"/>
        <v>15000</v>
      </c>
      <c r="FE103" s="9">
        <f t="shared" si="105"/>
        <v>128022</v>
      </c>
      <c r="FF103">
        <f t="shared" si="141"/>
        <v>37386000</v>
      </c>
      <c r="FG103">
        <f t="shared" si="142"/>
        <v>38836000</v>
      </c>
      <c r="FH103">
        <f t="shared" si="143"/>
        <v>40263200</v>
      </c>
      <c r="FJ103" s="9">
        <f>IF(ISNA(VLOOKUP($B103,Area_EM_90,Seq!C$1,FALSE)),".",VLOOKUP($B103,Area_EM_90,Seq!C$1,FALSE))</f>
        <v>8527.6918911609864</v>
      </c>
      <c r="FK103" s="9">
        <f>IF(ISNA(VLOOKUP($B103,Area_EM_90,Seq!D$1,FALSE)),".",VLOOKUP($B103,Area_EM_90,Seq!D$1,FALSE))</f>
        <v>3791</v>
      </c>
      <c r="FL103" s="9">
        <f>IF(ISNA(VLOOKUP($B103,Area_EM_90,Seq!E$1,FALSE)),".",VLOOKUP($B103,Area_EM_90,Seq!E$1,FALSE))</f>
        <v>4019</v>
      </c>
      <c r="FM103" s="9">
        <f>IF(ISNA(VLOOKUP($B103,Area_EM_90,Seq!F$1,FALSE)),".",VLOOKUP($B103,Area_EM_90,Seq!F$1,FALSE))</f>
        <v>718</v>
      </c>
      <c r="FN103" s="9">
        <f>IF(ISNA(VLOOKUP($B103,Area_EM_90,Seq!G$1,FALSE)),".",VLOOKUP($B103,Area_EM_90,Seq!G$1,FALSE))</f>
        <v>25036000</v>
      </c>
      <c r="FO103" s="9">
        <f>IF(ISNA(VLOOKUP($B103,Area_EM_90,Seq!H$1,FALSE)),".",VLOOKUP($B103,Area_EM_90,Seq!H$1,FALSE))</f>
        <v>19485519</v>
      </c>
      <c r="FP103" s="9">
        <f>IF(ISNA(VLOOKUP($B103,Area_EM_90,Seq!I$1,FALSE)),".",VLOOKUP($B103,Area_EM_90,Seq!I$1,FALSE))</f>
        <v>3177068</v>
      </c>
      <c r="FQ103" s="9">
        <f>IF(ISNA(VLOOKUP($B103,Area_EM_90,Seq!J$1,FALSE)),".",VLOOKUP($B103,Area_EM_90,Seq!J$1,FALSE))</f>
        <v>2373413</v>
      </c>
      <c r="FR103" s="9">
        <f>IF(ISNA(VLOOKUP($B103,Area_EM_00,Seq!C$1,FALSE)),".",VLOOKUP($B103,Area_EM_00,Seq!C$1,FALSE))</f>
        <v>25218</v>
      </c>
      <c r="FS103" s="9">
        <f>IF(ISNA(VLOOKUP($B103,Area_EM_00,Seq!D$1,FALSE)),".",VLOOKUP($B103,Area_EM_00,Seq!D$1,FALSE))</f>
        <v>11652</v>
      </c>
      <c r="FT103" s="9">
        <f>IF(ISNA(VLOOKUP($B103,Area_EM_00,Seq!E$1,FALSE)),".",VLOOKUP($B103,Area_EM_00,Seq!E$1,FALSE))</f>
        <v>11656</v>
      </c>
      <c r="FU103" s="9">
        <f>IF(ISNA(VLOOKUP($B103,Area_EM_00,Seq!F$1,FALSE)),".",VLOOKUP($B103,Area_EM_00,Seq!F$1,FALSE))</f>
        <v>1910</v>
      </c>
      <c r="FV103" s="9">
        <f>IF(ISNA(VLOOKUP($B103,Area_EM_00,Seq!G$1,FALSE)),".",VLOOKUP($B103,Area_EM_00,Seq!G$1,FALSE))</f>
        <v>28839000</v>
      </c>
      <c r="FW103" s="9">
        <f>IF(ISNA(VLOOKUP($B103,Area_EM_00,Seq!H$1,FALSE)),".",VLOOKUP($B103,Area_EM_00,Seq!H$1,FALSE))</f>
        <v>20268049</v>
      </c>
      <c r="FX103" s="9">
        <f>IF(ISNA(VLOOKUP($B103,Area_EM_00,Seq!I$1,FALSE)),".",VLOOKUP($B103,Area_EM_00,Seq!I$1,FALSE))</f>
        <v>5041057</v>
      </c>
      <c r="FY103" s="9">
        <f>IF(ISNA(VLOOKUP($B103,Area_EM_00,Seq!J$1,FALSE)),".",VLOOKUP($B103,Area_EM_00,Seq!J$1,FALSE))</f>
        <v>3529894</v>
      </c>
      <c r="GA103" s="27"/>
    </row>
    <row r="104" spans="1:183">
      <c r="A104" s="25" t="s">
        <v>2524</v>
      </c>
      <c r="B104" s="26" t="str">
        <f t="shared" si="72"/>
        <v>Albania</v>
      </c>
      <c r="C104" s="27">
        <f>GDP!C$42/10000</f>
        <v>18294194.281532999</v>
      </c>
      <c r="D104" s="27">
        <f>GDP!D$42/10000</f>
        <v>19245492.3841727</v>
      </c>
      <c r="E104" s="27">
        <f>GDP!E$42/10000</f>
        <v>20996832.1911324</v>
      </c>
      <c r="F104" s="27">
        <f>GDP!F$42/10000</f>
        <v>23285486.8999658</v>
      </c>
      <c r="G104" s="27">
        <f>GDP!G$42/10000</f>
        <v>26824880.9087606</v>
      </c>
      <c r="H104" s="27">
        <f>GDP!H$42/10000</f>
        <v>30446239.831443299</v>
      </c>
      <c r="I104" s="27">
        <f>GDP!I$42/10000</f>
        <v>33125508.936610304</v>
      </c>
      <c r="J104" s="27">
        <f>GDP!J$42/10000</f>
        <v>36968067.973257102</v>
      </c>
      <c r="K104" s="27">
        <f>GDP!K$42/10000</f>
        <v>41145459.654235199</v>
      </c>
      <c r="L104" s="27">
        <f>GDP!L$42/10000</f>
        <v>42832423.5000588</v>
      </c>
      <c r="M104" s="27">
        <f>GDP!M$42/10000</f>
        <v>44460055.593061104</v>
      </c>
      <c r="N104" s="27">
        <f>GDP!N$42/10000</f>
        <v>48550380.707622699</v>
      </c>
      <c r="O104" s="27">
        <f>GDP!O$42/10000</f>
        <v>55444534.768105105</v>
      </c>
      <c r="P104" s="27">
        <f>GDP!P$42/10000</f>
        <v>63206769.635639794</v>
      </c>
      <c r="Q104" s="27">
        <f>GDP!Q$42/10000</f>
        <v>71486856.457908601</v>
      </c>
      <c r="R104" s="27">
        <f>GDP!R$42/10000</f>
        <v>79278923.811820701</v>
      </c>
      <c r="S104" s="27">
        <f>GDP!S$42/10000</f>
        <v>87206816.193002701</v>
      </c>
      <c r="T104" s="27">
        <f>GDP!T$42/10000</f>
        <v>95317050.098951995</v>
      </c>
      <c r="U104" s="27">
        <f>GDP!U$42/10000</f>
        <v>102751780.00667</v>
      </c>
      <c r="V104" s="27">
        <f>GDP!V$42/10000</f>
        <v>110560915.287177</v>
      </c>
      <c r="W104" s="27">
        <f>GDP!W$42/10000</f>
        <v>119848032.17129999</v>
      </c>
      <c r="X104" s="27">
        <f>GDP!X$42/10000</f>
        <v>129795418.841518</v>
      </c>
      <c r="Y104" s="27">
        <f>GDP!Y$42/10000</f>
        <v>141606801.95609599</v>
      </c>
      <c r="Z104" s="27">
        <f>GDP!Z$42/10000</f>
        <v>155767482.15170601</v>
      </c>
      <c r="AA104" s="27">
        <f>GDP!AA$42/10000</f>
        <v>171499997.84902799</v>
      </c>
      <c r="AB104" s="27">
        <f>GDP!AB$42/10000</f>
        <v>189335997.62532699</v>
      </c>
      <c r="AC104" s="27">
        <f>GDP!AC$42/10000</f>
        <v>211298973.34986499</v>
      </c>
      <c r="AD104" s="27">
        <f>GDP!AD$42/10000</f>
        <v>238767839.88534701</v>
      </c>
      <c r="AE104" s="27">
        <f>GDP!AE$42/10000</f>
        <v>260256945.47502899</v>
      </c>
      <c r="AF104" s="27">
        <f>GDP!AF$42/10000</f>
        <v>293754553.91439533</v>
      </c>
      <c r="AG104" s="27"/>
      <c r="AH104" s="27">
        <f>IF(ISNUMBER(VLOOKUP($B104,Area_GDP_80_09,Seq!C$1,FALSE)/10000),VLOOKUP($B104,Area_GDP_80_09,Seq!C$1,FALSE)/10000,".")</f>
        <v>283340.677856458</v>
      </c>
      <c r="AI104" s="27">
        <f>IF(ISNUMBER(VLOOKUP($B104,Area_GDP_80_09,Seq!D$1,FALSE)/10000),VLOOKUP($B104,Area_GDP_80_09,Seq!D$1,FALSE)/10000,".")</f>
        <v>299620.39984717901</v>
      </c>
      <c r="AJ104" s="27">
        <f>IF(ISNUMBER(VLOOKUP($B104,Area_GDP_80_09,Seq!E$1,FALSE)/10000),VLOOKUP($B104,Area_GDP_80_09,Seq!E$1,FALSE)/10000,".")</f>
        <v>308454.99730061996</v>
      </c>
      <c r="AK104" s="27">
        <f>IF(ISNUMBER(VLOOKUP($B104,Area_GDP_80_09,Seq!F$1,FALSE)/10000),VLOOKUP($B104,Area_GDP_80_09,Seq!F$1,FALSE)/10000,".")</f>
        <v>311863.23468183796</v>
      </c>
      <c r="AL104" s="27">
        <f>IF(ISNUMBER(VLOOKUP($B104,Area_GDP_80_09,Seq!G$1,FALSE)/10000),VLOOKUP($B104,Area_GDP_80_09,Seq!G$1,FALSE)/10000,".")</f>
        <v>307959.96488387196</v>
      </c>
      <c r="AM104" s="27">
        <f>IF(ISNUMBER(VLOOKUP($B104,Area_GDP_80_09,Seq!H$1,FALSE)/10000),VLOOKUP($B104,Area_GDP_80_09,Seq!H$1,FALSE)/10000,".")</f>
        <v>313443.63537913898</v>
      </c>
      <c r="AN104" s="27">
        <f>IF(ISNUMBER(VLOOKUP($B104,Area_GDP_80_09,Seq!I$1,FALSE)/10000),VLOOKUP($B104,Area_GDP_80_09,Seq!I$1,FALSE)/10000,".")</f>
        <v>331113.21535045299</v>
      </c>
      <c r="AO104" s="27">
        <f>IF(ISNUMBER(VLOOKUP($B104,Area_GDP_80_09,Seq!J$1,FALSE)/10000),VLOOKUP($B104,Area_GDP_80_09,Seq!J$1,FALSE)/10000,".")</f>
        <v>328504.56426342804</v>
      </c>
      <c r="AP104" s="27">
        <f>IF(ISNUMBER(VLOOKUP($B104,Area_GDP_80_09,Seq!K$1,FALSE)/10000),VLOOKUP($B104,Area_GDP_80_09,Seq!K$1,FALSE)/10000,".")</f>
        <v>323839.669106577</v>
      </c>
      <c r="AQ104" s="27">
        <f>IF(ISNUMBER(VLOOKUP($B104,Area_GDP_80_09,Seq!L$1,FALSE)/10000),VLOOKUP($B104,Area_GDP_80_09,Seq!L$1,FALSE)/10000,".")</f>
        <v>355694.31682163803</v>
      </c>
      <c r="AR104" s="27">
        <f>IF(ISNUMBER(VLOOKUP($B104,Area_GDP_80_09,Seq!M$1,FALSE)/10000),VLOOKUP($B104,Area_GDP_80_09,Seq!M$1,FALSE)/10000,".")</f>
        <v>321634.30883524497</v>
      </c>
      <c r="AS104" s="27">
        <f>IF(ISNUMBER(VLOOKUP($B104,Area_GDP_80_09,Seq!N$1,FALSE)/10000),VLOOKUP($B104,Area_GDP_80_09,Seq!N$1,FALSE)/10000,".")</f>
        <v>226465.940677109</v>
      </c>
      <c r="AT104" s="27">
        <f>IF(ISNUMBER(VLOOKUP($B104,Area_GDP_80_09,Seq!O$1,FALSE)/10000),VLOOKUP($B104,Area_GDP_80_09,Seq!O$1,FALSE)/10000,".")</f>
        <v>210160.39294835701</v>
      </c>
      <c r="AU104" s="27">
        <f>IF(ISNUMBER(VLOOKUP($B104,Area_GDP_80_09,Seq!P$1,FALSE)/10000),VLOOKUP($B104,Area_GDP_80_09,Seq!P$1,FALSE)/10000,".")</f>
        <v>230335.79067140003</v>
      </c>
      <c r="AV104" s="27">
        <f>IF(ISNUMBER(VLOOKUP($B104,Area_GDP_80_09,Seq!Q$1,FALSE)/10000),VLOOKUP($B104,Area_GDP_80_09,Seq!Q$1,FALSE)/10000,".")</f>
        <v>249453.661297126</v>
      </c>
      <c r="AW104" s="27">
        <f>IF(ISNUMBER(VLOOKUP($B104,Area_GDP_80_09,Seq!R$1,FALSE)/10000),VLOOKUP($B104,Area_GDP_80_09,Seq!R$1,FALSE)/10000,".")</f>
        <v>282630.99824964302</v>
      </c>
      <c r="AX104" s="27">
        <f>IF(ISNUMBER(VLOOKUP($B104,Area_GDP_80_09,Seq!S$1,FALSE)/10000),VLOOKUP($B104,Area_GDP_80_09,Seq!S$1,FALSE)/10000,".")</f>
        <v>308350.420218479</v>
      </c>
      <c r="AY104" s="27">
        <f>IF(ISNUMBER(VLOOKUP($B104,Area_GDP_80_09,Seq!T$1,FALSE)/10000),VLOOKUP($B104,Area_GDP_80_09,Seq!T$1,FALSE)/10000,".")</f>
        <v>276898.67634314398</v>
      </c>
      <c r="AZ104" s="27">
        <f>IF(ISNUMBER(VLOOKUP($B104,Area_GDP_80_09,Seq!U$1,FALSE)/10000),VLOOKUP($B104,Area_GDP_80_09,Seq!U$1,FALSE)/10000,".")</f>
        <v>312064.80823872297</v>
      </c>
      <c r="BA104" s="27">
        <f>IF(ISNUMBER(VLOOKUP($B104,Area_GDP_80_09,Seq!V$1,FALSE)/10000),VLOOKUP($B104,Area_GDP_80_09,Seq!V$1,FALSE)/10000,".")</f>
        <v>343583.35387083399</v>
      </c>
      <c r="BB104" s="27">
        <f>IF(ISNUMBER(VLOOKUP($B104,Area_GDP_80_09,Seq!W$1,FALSE)/10000),VLOOKUP($B104,Area_GDP_80_09,Seq!W$1,FALSE)/10000,".")</f>
        <v>368664.93870340497</v>
      </c>
      <c r="BC104" s="27">
        <f>IF(ISNUMBER(VLOOKUP($B104,Area_GDP_80_09,Seq!X$1,FALSE)/10000),VLOOKUP($B104,Area_GDP_80_09,Seq!X$1,FALSE)/10000,".")</f>
        <v>394471.484412644</v>
      </c>
      <c r="BD104" s="27">
        <f>IF(ISNUMBER(VLOOKUP($B104,Area_GDP_80_09,Seq!Y$1,FALSE)/10000),VLOOKUP($B104,Area_GDP_80_09,Seq!Y$1,FALSE)/10000,".")</f>
        <v>405911.15746061003</v>
      </c>
      <c r="BE104" s="27">
        <f>IF(ISNUMBER(VLOOKUP($B104,Area_GDP_80_09,Seq!Z$1,FALSE)/10000),VLOOKUP($B104,Area_GDP_80_09,Seq!Z$1,FALSE)/10000,".")</f>
        <v>429048.09343586501</v>
      </c>
      <c r="BF104" s="27">
        <f>IF(ISNUMBER(VLOOKUP($B104,Area_GDP_80_09,Seq!AA$1,FALSE)/10000),VLOOKUP($B104,Area_GDP_80_09,Seq!AA$1,FALSE)/10000,".")</f>
        <v>454361.93094858102</v>
      </c>
      <c r="BG104" s="27">
        <f>IF(ISNUMBER(VLOOKUP($B104,Area_GDP_80_09,Seq!AB$1,FALSE)/10000),VLOOKUP($B104,Area_GDP_80_09,Seq!AB$1,FALSE)/10000,".")</f>
        <v>479351.83715075301</v>
      </c>
      <c r="BH104" s="27">
        <f>IF(ISNUMBER(VLOOKUP($B104,Area_GDP_80_09,Seq!AC$1,FALSE)/10000),VLOOKUP($B104,Area_GDP_80_09,Seq!AC$1,FALSE)/10000,".")</f>
        <v>503319.42900829099</v>
      </c>
      <c r="BI104" s="27">
        <f>IF(ISNUMBER(VLOOKUP($B104,Area_GDP_80_09,Seq!AD$1,FALSE)/10000),VLOOKUP($B104,Area_GDP_80_09,Seq!AD$1,FALSE)/10000,".")</f>
        <v>533518.59474878793</v>
      </c>
      <c r="BJ104" s="27">
        <f>IF(ISNUMBER(VLOOKUP($B104,Area_GDP_80_09,Seq!AE$1,FALSE)/10000),VLOOKUP($B104,Area_GDP_80_09,Seq!AE$1,FALSE)/10000,".")</f>
        <v>565529.71043371491</v>
      </c>
      <c r="BK104" s="27">
        <f>IF(ISNUMBER(VLOOKUP($B104,Area_GDP_80_09,Seq!AF$1,FALSE)/10000),VLOOKUP($B104,Area_GDP_80_09,Seq!AF$1,FALSE)/10000,".")</f>
        <v>587870.80158882041</v>
      </c>
      <c r="BL104" s="27"/>
      <c r="BM104" s="27"/>
      <c r="BN104" s="27">
        <f>CNPop!A$48</f>
        <v>5.0000000000000001E-3</v>
      </c>
      <c r="BO104" s="27">
        <f>CNPop!B$48</f>
        <v>6.0000000000000001E-3</v>
      </c>
      <c r="BP104" s="27">
        <f>CNPop!C$48</f>
        <v>6.0000000000000001E-3</v>
      </c>
      <c r="BQ104" s="27">
        <f>CNPop!D$48</f>
        <v>7.0000000000000001E-3</v>
      </c>
      <c r="BR104" s="27">
        <f>CNPop!E$48</f>
        <v>7.0000000000000001E-3</v>
      </c>
      <c r="BS104" s="27">
        <f>CNPop!F$48</f>
        <v>8.0000000000000002E-3</v>
      </c>
      <c r="BT104" s="27">
        <f>CNPop!G$48</f>
        <v>8.9999999999999993E-3</v>
      </c>
      <c r="BU104" s="27">
        <f>CNPop!H$48</f>
        <v>0.01</v>
      </c>
      <c r="BV104" s="27">
        <f>CNPop!I$48</f>
        <v>1.0999999999999999E-2</v>
      </c>
      <c r="BW104" s="27">
        <f>CNPop!J$48</f>
        <v>1.2E-2</v>
      </c>
      <c r="BX104" s="27">
        <f>CNPop!K$48</f>
        <v>1.4E-2</v>
      </c>
      <c r="BY104" s="27">
        <f>CNPop!L$48</f>
        <v>1.6E-2</v>
      </c>
      <c r="BZ104" s="27">
        <f>CNPop!M$48</f>
        <v>1.7000000000000001E-2</v>
      </c>
      <c r="CA104" s="27">
        <f>CNPop!N$48</f>
        <v>1.9E-2</v>
      </c>
      <c r="CB104" s="27">
        <f>CNPop!O$48</f>
        <v>2.1000000000000001E-2</v>
      </c>
      <c r="CC104" s="27">
        <f>CNPop!P$48</f>
        <v>2.3E-2</v>
      </c>
      <c r="CD104" s="27">
        <f>CNPop!Q$48</f>
        <v>2.5999999999999999E-2</v>
      </c>
      <c r="CE104" s="27">
        <f>CNPop!R$48</f>
        <v>2.8000000000000001E-2</v>
      </c>
      <c r="CF104" s="27">
        <f>CNPop!S$48</f>
        <v>0.03</v>
      </c>
      <c r="CG104" s="27">
        <f>CNPop!T$48</f>
        <v>3.3000000000000002E-2</v>
      </c>
      <c r="CH104" s="27">
        <f>CNPop!U$48</f>
        <v>3.5999999999999997E-2</v>
      </c>
      <c r="CI104" s="27">
        <f>CNPop!V$48</f>
        <v>3.9E-2</v>
      </c>
      <c r="CJ104" s="27">
        <f>CNPop!W$48</f>
        <v>4.2000000000000003E-2</v>
      </c>
      <c r="CK104" s="27">
        <f>CNPop!X$48</f>
        <v>4.4999999999999998E-2</v>
      </c>
      <c r="CL104" s="27">
        <f>CNPop!Y$48</f>
        <v>4.9000000000000002E-2</v>
      </c>
      <c r="CM104" s="27">
        <f>CNPop!Z$48</f>
        <v>5.1999999999999998E-2</v>
      </c>
      <c r="CN104" s="27">
        <f>CNPop!AA$48</f>
        <v>5.6000000000000001E-2</v>
      </c>
      <c r="CO104" s="27">
        <f>CNPop!AB$48</f>
        <v>0.06</v>
      </c>
      <c r="CP104" s="27">
        <f>CNPop!AC$48</f>
        <v>6.3E-2</v>
      </c>
      <c r="CQ104" s="27"/>
      <c r="CR104" s="27">
        <f t="shared" si="110"/>
        <v>9.6851613671838907E-2</v>
      </c>
      <c r="CS104" s="27">
        <f t="shared" si="111"/>
        <v>9.6851613671838907E-2</v>
      </c>
      <c r="CT104" s="27">
        <f t="shared" si="112"/>
        <v>9.6851613671838907E-2</v>
      </c>
      <c r="CU104" s="27">
        <f t="shared" si="113"/>
        <v>9.6851613671838907E-2</v>
      </c>
      <c r="CV104" s="27">
        <f t="shared" si="114"/>
        <v>9.6851613671838907E-2</v>
      </c>
      <c r="CW104" s="27">
        <f t="shared" si="115"/>
        <v>9.6851613671838907E-2</v>
      </c>
      <c r="CX104" s="27">
        <f t="shared" si="116"/>
        <v>9.6851613671838907E-2</v>
      </c>
      <c r="CY104" s="27">
        <f t="shared" si="117"/>
        <v>9.6851613671838907E-2</v>
      </c>
      <c r="CZ104" s="27">
        <f t="shared" si="118"/>
        <v>9.6851613671838907E-2</v>
      </c>
      <c r="DA104" s="27">
        <f t="shared" si="119"/>
        <v>9.6851613671838907E-2</v>
      </c>
      <c r="DB104" s="27">
        <f t="shared" si="120"/>
        <v>9.6851613671838907E-2</v>
      </c>
      <c r="DC104" s="27">
        <f t="shared" si="121"/>
        <v>9.6851613671838907E-2</v>
      </c>
      <c r="DD104" s="27">
        <f t="shared" si="122"/>
        <v>8.093924232709547E-2</v>
      </c>
      <c r="DE104" s="27">
        <f t="shared" si="123"/>
        <v>8.093924232709547E-2</v>
      </c>
      <c r="DF104" s="27">
        <f t="shared" si="124"/>
        <v>8.093924232709547E-2</v>
      </c>
      <c r="DG104" s="27">
        <f t="shared" si="125"/>
        <v>8.093924232709547E-2</v>
      </c>
      <c r="DH104" s="27">
        <f t="shared" si="126"/>
        <v>8.093924232709547E-2</v>
      </c>
      <c r="DI104" s="27">
        <f t="shared" si="127"/>
        <v>8.093924232709547E-2</v>
      </c>
      <c r="DJ104" s="27">
        <f t="shared" si="128"/>
        <v>8.093924232709547E-2</v>
      </c>
      <c r="DK104" s="27">
        <f t="shared" si="129"/>
        <v>8.0630492114288091E-2</v>
      </c>
      <c r="DL104" s="27">
        <f t="shared" si="130"/>
        <v>8.1068446672204197E-2</v>
      </c>
      <c r="DM104" s="27">
        <f t="shared" si="131"/>
        <v>8.2122693714013539E-2</v>
      </c>
      <c r="DN104" s="27">
        <f t="shared" si="132"/>
        <v>8.3822289373991068E-2</v>
      </c>
      <c r="DO104" s="27">
        <f t="shared" si="133"/>
        <v>8.6151844537401323E-2</v>
      </c>
      <c r="DP104" s="27">
        <f t="shared" si="134"/>
        <v>8.8801123834462259E-2</v>
      </c>
      <c r="DQ104" s="27">
        <f t="shared" si="135"/>
        <v>9.1335085847361538E-2</v>
      </c>
      <c r="DR104" s="27">
        <f t="shared" si="136"/>
        <v>9.3425452574532691E-2</v>
      </c>
      <c r="DS104" s="27">
        <f t="shared" si="137"/>
        <v>9.4910131277099324E-2</v>
      </c>
      <c r="DT104" s="27">
        <f t="shared" si="101"/>
        <v>9.5813273413120195E-2</v>
      </c>
      <c r="DU104" s="27" t="e">
        <f>IF(ISNA(VLOOKUP(CONCATENATE($B104,".SP.TER.TOTL.IN"),Area_pop_80_09,Seq!B$1,FALSE)),".",VLOOKUP(CONCATENATE($B104,".SP.TER.TOTL.IN"),Area_pop_80_09,Seq!B$1,FALSE)/VLOOKUP(CONCATENATE($B104,".SP.POP.TOTL"),Area_pop_80_09,Seq!B$1,FALSE))</f>
        <v>#VALUE!</v>
      </c>
      <c r="DV104" s="27" t="e">
        <f>IF(ISNA(VLOOKUP(CONCATENATE($B104,".SP.TER.TOTL.IN"),Area_pop_80_09,Seq!C$1,FALSE)),".",VLOOKUP(CONCATENATE($B104,".SP.TER.TOTL.IN"),Area_pop_80_09,Seq!C$1,FALSE)/VLOOKUP(CONCATENATE($B104,".SP.POP.TOTL"),Area_pop_80_09,Seq!C$1,FALSE))</f>
        <v>#VALUE!</v>
      </c>
      <c r="DW104" s="27" t="e">
        <f>IF(ISNA(VLOOKUP(CONCATENATE($B104,".SP.TER.TOTL.IN"),Area_pop_80_09,Seq!D$1,FALSE)),".",VLOOKUP(CONCATENATE($B104,".SP.TER.TOTL.IN"),Area_pop_80_09,Seq!D$1,FALSE)/VLOOKUP(CONCATENATE($B104,".SP.POP.TOTL"),Area_pop_80_09,Seq!D$1,FALSE))</f>
        <v>#VALUE!</v>
      </c>
      <c r="DX104" s="27" t="e">
        <f>IF(ISNA(VLOOKUP(CONCATENATE($B104,".SP.TER.TOTL.IN"),Area_pop_80_09,Seq!E$1,FALSE)),".",VLOOKUP(CONCATENATE($B104,".SP.TER.TOTL.IN"),Area_pop_80_09,Seq!E$1,FALSE)/VLOOKUP(CONCATENATE($B104,".SP.POP.TOTL"),Area_pop_80_09,Seq!E$1,FALSE))</f>
        <v>#VALUE!</v>
      </c>
      <c r="DY104" s="27" t="e">
        <f>IF(ISNA(VLOOKUP(CONCATENATE($B104,".SP.TER.TOTL.IN"),Area_pop_80_09,Seq!F$1,FALSE)),".",VLOOKUP(CONCATENATE($B104,".SP.TER.TOTL.IN"),Area_pop_80_09,Seq!F$1,FALSE)/VLOOKUP(CONCATENATE($B104,".SP.POP.TOTL"),Area_pop_80_09,Seq!F$1,FALSE))</f>
        <v>#VALUE!</v>
      </c>
      <c r="DZ104" s="27" t="e">
        <f>IF(ISNA(VLOOKUP(CONCATENATE($B104,".SP.TER.TOTL.IN"),Area_pop_80_09,Seq!G$1,FALSE)),".",VLOOKUP(CONCATENATE($B104,".SP.TER.TOTL.IN"),Area_pop_80_09,Seq!G$1,FALSE)/VLOOKUP(CONCATENATE($B104,".SP.POP.TOTL"),Area_pop_80_09,Seq!G$1,FALSE))</f>
        <v>#VALUE!</v>
      </c>
      <c r="EA104" s="27" t="e">
        <f>IF(ISNA(VLOOKUP(CONCATENATE($B104,".SP.TER.TOTL.IN"),Area_pop_80_09,Seq!H$1,FALSE)),".",VLOOKUP(CONCATENATE($B104,".SP.TER.TOTL.IN"),Area_pop_80_09,Seq!H$1,FALSE)/VLOOKUP(CONCATENATE($B104,".SP.POP.TOTL"),Area_pop_80_09,Seq!H$1,FALSE))</f>
        <v>#VALUE!</v>
      </c>
      <c r="EB104" s="27" t="e">
        <f>IF(ISNA(VLOOKUP(CONCATENATE($B104,".SP.TER.TOTL.IN"),Area_pop_80_09,Seq!I$1,FALSE)),".",VLOOKUP(CONCATENATE($B104,".SP.TER.TOTL.IN"),Area_pop_80_09,Seq!I$1,FALSE)/VLOOKUP(CONCATENATE($B104,".SP.POP.TOTL"),Area_pop_80_09,Seq!I$1,FALSE))</f>
        <v>#VALUE!</v>
      </c>
      <c r="EC104" s="27" t="e">
        <f>IF(ISNA(VLOOKUP(CONCATENATE($B104,".SP.TER.TOTL.IN"),Area_pop_80_09,Seq!J$1,FALSE)),".",VLOOKUP(CONCATENATE($B104,".SP.TER.TOTL.IN"),Area_pop_80_09,Seq!J$1,FALSE)/VLOOKUP(CONCATENATE($B104,".SP.POP.TOTL"),Area_pop_80_09,Seq!J$1,FALSE))</f>
        <v>#VALUE!</v>
      </c>
      <c r="ED104" s="27" t="e">
        <f>IF(ISNA(VLOOKUP(CONCATENATE($B104,".SP.TER.TOTL.IN"),Area_pop_80_09,Seq!K$1,FALSE)),".",VLOOKUP(CONCATENATE($B104,".SP.TER.TOTL.IN"),Area_pop_80_09,Seq!K$1,FALSE)/VLOOKUP(CONCATENATE($B104,".SP.POP.TOTL"),Area_pop_80_09,Seq!K$1,FALSE))</f>
        <v>#VALUE!</v>
      </c>
      <c r="EE104" s="27" t="e">
        <f>IF(ISNA(VLOOKUP(CONCATENATE($B104,".SP.TER.TOTL.IN"),Area_pop_80_09,Seq!L$1,FALSE)),".",VLOOKUP(CONCATENATE($B104,".SP.TER.TOTL.IN"),Area_pop_80_09,Seq!L$1,FALSE)/VLOOKUP(CONCATENATE($B104,".SP.POP.TOTL"),Area_pop_80_09,Seq!L$1,FALSE))</f>
        <v>#VALUE!</v>
      </c>
      <c r="EF104" s="27">
        <f>IF(ISNA(VLOOKUP(CONCATENATE($B104,".SP.TER.TOTL.IN"),Area_pop_80_09,Seq!M$1,FALSE)),".",VLOOKUP(CONCATENATE($B104,".SP.TER.TOTL.IN"),Area_pop_80_09,Seq!M$1,FALSE)/VLOOKUP(CONCATENATE($B104,".SP.POP.TOTL"),Area_pop_80_09,Seq!M$1,FALSE))</f>
        <v>9.6851613671838907E-2</v>
      </c>
      <c r="EG104" s="27" t="e">
        <f>IF(ISNA(VLOOKUP(CONCATENATE($B104,".SP.TER.TOTL.IN"),Area_pop_80_09,Seq!N$1,FALSE)),".",VLOOKUP(CONCATENATE($B104,".SP.TER.TOTL.IN"),Area_pop_80_09,Seq!N$1,FALSE)/VLOOKUP(CONCATENATE($B104,".SP.POP.TOTL"),Area_pop_80_09,Seq!N$1,FALSE))</f>
        <v>#VALUE!</v>
      </c>
      <c r="EH104" s="27" t="e">
        <f>IF(ISNA(VLOOKUP(CONCATENATE($B104,".SP.TER.TOTL.IN"),Area_pop_80_09,Seq!O$1,FALSE)),".",VLOOKUP(CONCATENATE($B104,".SP.TER.TOTL.IN"),Area_pop_80_09,Seq!O$1,FALSE)/VLOOKUP(CONCATENATE($B104,".SP.POP.TOTL"),Area_pop_80_09,Seq!O$1,FALSE))</f>
        <v>#VALUE!</v>
      </c>
      <c r="EI104" s="27" t="e">
        <f>IF(ISNA(VLOOKUP(CONCATENATE($B104,".SP.TER.TOTL.IN"),Area_pop_80_09,Seq!P$1,FALSE)),".",VLOOKUP(CONCATENATE($B104,".SP.TER.TOTL.IN"),Area_pop_80_09,Seq!P$1,FALSE)/VLOOKUP(CONCATENATE($B104,".SP.POP.TOTL"),Area_pop_80_09,Seq!P$1,FALSE))</f>
        <v>#VALUE!</v>
      </c>
      <c r="EJ104" s="27" t="e">
        <f>IF(ISNA(VLOOKUP(CONCATENATE($B104,".SP.TER.TOTL.IN"),Area_pop_80_09,Seq!Q$1,FALSE)),".",VLOOKUP(CONCATENATE($B104,".SP.TER.TOTL.IN"),Area_pop_80_09,Seq!Q$1,FALSE)/VLOOKUP(CONCATENATE($B104,".SP.POP.TOTL"),Area_pop_80_09,Seq!Q$1,FALSE))</f>
        <v>#VALUE!</v>
      </c>
      <c r="EK104" s="27" t="e">
        <f>IF(ISNA(VLOOKUP(CONCATENATE($B104,".SP.TER.TOTL.IN"),Area_pop_80_09,Seq!R$1,FALSE)),".",VLOOKUP(CONCATENATE($B104,".SP.TER.TOTL.IN"),Area_pop_80_09,Seq!R$1,FALSE)/VLOOKUP(CONCATENATE($B104,".SP.POP.TOTL"),Area_pop_80_09,Seq!R$1,FALSE))</f>
        <v>#VALUE!</v>
      </c>
      <c r="EL104" s="27" t="e">
        <f>IF(ISNA(VLOOKUP(CONCATENATE($B104,".SP.TER.TOTL.IN"),Area_pop_80_09,Seq!S$1,FALSE)),".",VLOOKUP(CONCATENATE($B104,".SP.TER.TOTL.IN"),Area_pop_80_09,Seq!S$1,FALSE)/VLOOKUP(CONCATENATE($B104,".SP.POP.TOTL"),Area_pop_80_09,Seq!S$1,FALSE))</f>
        <v>#VALUE!</v>
      </c>
      <c r="EM104" s="27">
        <f>IF(ISNA(VLOOKUP(CONCATENATE($B104,".SP.TER.TOTL.IN"),Area_pop_80_09,Seq!T$1,FALSE)),".",VLOOKUP(CONCATENATE($B104,".SP.TER.TOTL.IN"),Area_pop_80_09,Seq!T$1,FALSE)/VLOOKUP(CONCATENATE($B104,".SP.POP.TOTL"),Area_pop_80_09,Seq!T$1,FALSE))</f>
        <v>8.093924232709547E-2</v>
      </c>
      <c r="EN104" s="27">
        <f>IF(ISNA(VLOOKUP(CONCATENATE($B104,".SP.TER.TOTL.IN"),Area_pop_80_09,Seq!U$1,FALSE)),".",VLOOKUP(CONCATENATE($B104,".SP.TER.TOTL.IN"),Area_pop_80_09,Seq!U$1,FALSE)/VLOOKUP(CONCATENATE($B104,".SP.POP.TOTL"),Area_pop_80_09,Seq!U$1,FALSE))</f>
        <v>8.0630492114288091E-2</v>
      </c>
      <c r="EO104" s="27">
        <f>IF(ISNA(VLOOKUP(CONCATENATE($B104,".SP.TER.TOTL.IN"),Area_pop_80_09,Seq!V$1,FALSE)),".",VLOOKUP(CONCATENATE($B104,".SP.TER.TOTL.IN"),Area_pop_80_09,Seq!V$1,FALSE)/VLOOKUP(CONCATENATE($B104,".SP.POP.TOTL"),Area_pop_80_09,Seq!V$1,FALSE))</f>
        <v>8.1068446672204197E-2</v>
      </c>
      <c r="EP104" s="27">
        <f>IF(ISNA(VLOOKUP(CONCATENATE($B104,".SP.TER.TOTL.IN"),Area_pop_80_09,Seq!W$1,FALSE)),".",VLOOKUP(CONCATENATE($B104,".SP.TER.TOTL.IN"),Area_pop_80_09,Seq!W$1,FALSE)/VLOOKUP(CONCATENATE($B104,".SP.POP.TOTL"),Area_pop_80_09,Seq!W$1,FALSE))</f>
        <v>8.2122693714013539E-2</v>
      </c>
      <c r="EQ104" s="27">
        <f>IF(ISNA(VLOOKUP(CONCATENATE($B104,".SP.TER.TOTL.IN"),Area_pop_80_09,Seq!X$1,FALSE)),".",VLOOKUP(CONCATENATE($B104,".SP.TER.TOTL.IN"),Area_pop_80_09,Seq!X$1,FALSE)/VLOOKUP(CONCATENATE($B104,".SP.POP.TOTL"),Area_pop_80_09,Seq!X$1,FALSE))</f>
        <v>8.3822289373991068E-2</v>
      </c>
      <c r="ER104" s="27">
        <f>IF(ISNA(VLOOKUP(CONCATENATE($B104,".SP.TER.TOTL.IN"),Area_pop_80_09,Seq!Y$1,FALSE)),".",VLOOKUP(CONCATENATE($B104,".SP.TER.TOTL.IN"),Area_pop_80_09,Seq!Y$1,FALSE)/VLOOKUP(CONCATENATE($B104,".SP.POP.TOTL"),Area_pop_80_09,Seq!Y$1,FALSE))</f>
        <v>8.6151844537401323E-2</v>
      </c>
      <c r="ES104" s="27">
        <f>IF(ISNA(VLOOKUP(CONCATENATE($B104,".SP.TER.TOTL.IN"),Area_pop_80_09,Seq!Z$1,FALSE)),".",VLOOKUP(CONCATENATE($B104,".SP.TER.TOTL.IN"),Area_pop_80_09,Seq!Z$1,FALSE)/VLOOKUP(CONCATENATE($B104,".SP.POP.TOTL"),Area_pop_80_09,Seq!Z$1,FALSE))</f>
        <v>8.8801123834462259E-2</v>
      </c>
      <c r="ET104" s="27">
        <f>IF(ISNA(VLOOKUP(CONCATENATE($B104,".SP.TER.TOTL.IN"),Area_pop_80_09,Seq!AA$1,FALSE)),".",VLOOKUP(CONCATENATE($B104,".SP.TER.TOTL.IN"),Area_pop_80_09,Seq!AA$1,FALSE)/VLOOKUP(CONCATENATE($B104,".SP.POP.TOTL"),Area_pop_80_09,Seq!AA$1,FALSE))</f>
        <v>9.1335085847361538E-2</v>
      </c>
      <c r="EU104" s="27">
        <f>IF(ISNA(VLOOKUP(CONCATENATE($B104,".SP.TER.TOTL.IN"),Area_pop_80_09,Seq!AB$1,FALSE)),".",VLOOKUP(CONCATENATE($B104,".SP.TER.TOTL.IN"),Area_pop_80_09,Seq!AB$1,FALSE)/VLOOKUP(CONCATENATE($B104,".SP.POP.TOTL"),Area_pop_80_09,Seq!AB$1,FALSE))</f>
        <v>9.3425452574532691E-2</v>
      </c>
      <c r="EV104" s="27">
        <f>IF(ISNA(VLOOKUP(CONCATENATE($B104,".SP.TER.TOTL.IN"),Area_pop_80_09,Seq!AC$1,FALSE)),".",VLOOKUP(CONCATENATE($B104,".SP.TER.TOTL.IN"),Area_pop_80_09,Seq!AC$1,FALSE)/VLOOKUP(CONCATENATE($B104,".SP.POP.TOTL"),Area_pop_80_09,Seq!AC$1,FALSE))</f>
        <v>9.4910131277099324E-2</v>
      </c>
      <c r="EW104" s="27">
        <f>IF(ISNA(VLOOKUP(CONCATENATE($B104,".SP.TER.TOTL.IN"),Area_pop_80_09,Seq!AD$1,FALSE)),".",VLOOKUP(CONCATENATE($B104,".SP.TER.TOTL.IN"),Area_pop_80_09,Seq!AD$1,FALSE)/VLOOKUP(CONCATENATE($B104,".SP.POP.TOTL"),Area_pop_80_09,Seq!AD$1,FALSE))</f>
        <v>9.5813273413120195E-2</v>
      </c>
      <c r="EX104" s="27"/>
      <c r="EY104" s="27"/>
      <c r="EZ104" s="27" t="str">
        <f t="shared" si="138"/>
        <v>.</v>
      </c>
      <c r="FA104" s="27" t="str">
        <f t="shared" si="139"/>
        <v>.</v>
      </c>
      <c r="FB104" s="27" t="str">
        <f t="shared" si="109"/>
        <v>.</v>
      </c>
      <c r="FC104" s="9" t="str">
        <f>IF(VLOOKUP($B104,EM_80!$B$1:$C$201,2,FALSE)&gt;0,VLOOKUP($B104,EM_80!$B$1:$C$201,2,FALSE),".")</f>
        <v>.</v>
      </c>
      <c r="FD104" s="9" t="str">
        <f t="shared" si="140"/>
        <v>.</v>
      </c>
      <c r="FE104" s="9" t="str">
        <f t="shared" si="105"/>
        <v>.</v>
      </c>
      <c r="FF104">
        <f t="shared" si="141"/>
        <v>2671300</v>
      </c>
      <c r="FG104">
        <f t="shared" si="142"/>
        <v>3289483</v>
      </c>
      <c r="FH104">
        <f t="shared" si="143"/>
        <v>3067556</v>
      </c>
      <c r="FJ104" s="9" t="str">
        <f>IF(ISNA(VLOOKUP($B104,Area_EM_90,Seq!C$1,FALSE)),".",VLOOKUP($B104,Area_EM_90,Seq!C$1,FALSE))</f>
        <v>.</v>
      </c>
      <c r="FK104" s="9" t="str">
        <f>IF(ISNA(VLOOKUP($B104,Area_EM_90,Seq!D$1,FALSE)),".",VLOOKUP($B104,Area_EM_90,Seq!D$1,FALSE))</f>
        <v>.</v>
      </c>
      <c r="FL104" s="9" t="str">
        <f>IF(ISNA(VLOOKUP($B104,Area_EM_90,Seq!E$1,FALSE)),".",VLOOKUP($B104,Area_EM_90,Seq!E$1,FALSE))</f>
        <v>.</v>
      </c>
      <c r="FM104" s="9" t="str">
        <f>IF(ISNA(VLOOKUP($B104,Area_EM_90,Seq!F$1,FALSE)),".",VLOOKUP($B104,Area_EM_90,Seq!F$1,FALSE))</f>
        <v>.</v>
      </c>
      <c r="FN104" s="9" t="str">
        <f>IF(ISNA(VLOOKUP($B104,Area_EM_90,Seq!G$1,FALSE)),".",VLOOKUP($B104,Area_EM_90,Seq!G$1,FALSE))</f>
        <v>.</v>
      </c>
      <c r="FO104" s="9" t="str">
        <f>IF(ISNA(VLOOKUP($B104,Area_EM_90,Seq!H$1,FALSE)),".",VLOOKUP($B104,Area_EM_90,Seq!H$1,FALSE))</f>
        <v>.</v>
      </c>
      <c r="FP104" s="9" t="str">
        <f>IF(ISNA(VLOOKUP($B104,Area_EM_90,Seq!I$1,FALSE)),".",VLOOKUP($B104,Area_EM_90,Seq!I$1,FALSE))</f>
        <v>.</v>
      </c>
      <c r="FQ104" s="9" t="str">
        <f>IF(ISNA(VLOOKUP($B104,Area_EM_90,Seq!J$1,FALSE)),".",VLOOKUP($B104,Area_EM_90,Seq!J$1,FALSE))</f>
        <v>.</v>
      </c>
      <c r="FR104" s="9" t="str">
        <f>IF(ISNA(VLOOKUP($B104,Area_EM_00,Seq!C$1,FALSE)),".",VLOOKUP($B104,Area_EM_00,Seq!C$1,FALSE))</f>
        <v>.</v>
      </c>
      <c r="FS104" s="9" t="str">
        <f>IF(ISNA(VLOOKUP($B104,Area_EM_00,Seq!D$1,FALSE)),".",VLOOKUP($B104,Area_EM_00,Seq!D$1,FALSE))</f>
        <v>.</v>
      </c>
      <c r="FT104" s="9" t="str">
        <f>IF(ISNA(VLOOKUP($B104,Area_EM_00,Seq!E$1,FALSE)),".",VLOOKUP($B104,Area_EM_00,Seq!E$1,FALSE))</f>
        <v>.</v>
      </c>
      <c r="FU104" s="9" t="str">
        <f>IF(ISNA(VLOOKUP($B104,Area_EM_00,Seq!F$1,FALSE)),".",VLOOKUP($B104,Area_EM_00,Seq!F$1,FALSE))</f>
        <v>.</v>
      </c>
      <c r="FV104" s="9" t="str">
        <f>IF(ISNA(VLOOKUP($B104,Area_EM_00,Seq!G$1,FALSE)),".",VLOOKUP($B104,Area_EM_00,Seq!G$1,FALSE))</f>
        <v>.</v>
      </c>
      <c r="FW104" s="9" t="str">
        <f>IF(ISNA(VLOOKUP($B104,Area_EM_00,Seq!H$1,FALSE)),".",VLOOKUP($B104,Area_EM_00,Seq!H$1,FALSE))</f>
        <v>.</v>
      </c>
      <c r="FX104" s="9" t="str">
        <f>IF(ISNA(VLOOKUP($B104,Area_EM_00,Seq!I$1,FALSE)),".",VLOOKUP($B104,Area_EM_00,Seq!I$1,FALSE))</f>
        <v>.</v>
      </c>
      <c r="FY104" s="9" t="str">
        <f>IF(ISNA(VLOOKUP($B104,Area_EM_00,Seq!J$1,FALSE)),".",VLOOKUP($B104,Area_EM_00,Seq!J$1,FALSE))</f>
        <v>.</v>
      </c>
      <c r="GA104" s="27"/>
    </row>
    <row r="105" spans="1:183">
      <c r="A105" s="25" t="s">
        <v>2525</v>
      </c>
      <c r="B105" s="26" t="str">
        <f t="shared" si="72"/>
        <v>Austria</v>
      </c>
      <c r="C105" s="27">
        <f>GDP!C$42/10000</f>
        <v>18294194.281532999</v>
      </c>
      <c r="D105" s="27">
        <f>GDP!D$42/10000</f>
        <v>19245492.3841727</v>
      </c>
      <c r="E105" s="27">
        <f>GDP!E$42/10000</f>
        <v>20996832.1911324</v>
      </c>
      <c r="F105" s="27">
        <f>GDP!F$42/10000</f>
        <v>23285486.8999658</v>
      </c>
      <c r="G105" s="27">
        <f>GDP!G$42/10000</f>
        <v>26824880.9087606</v>
      </c>
      <c r="H105" s="27">
        <f>GDP!H$42/10000</f>
        <v>30446239.831443299</v>
      </c>
      <c r="I105" s="27">
        <f>GDP!I$42/10000</f>
        <v>33125508.936610304</v>
      </c>
      <c r="J105" s="27">
        <f>GDP!J$42/10000</f>
        <v>36968067.973257102</v>
      </c>
      <c r="K105" s="27">
        <f>GDP!K$42/10000</f>
        <v>41145459.654235199</v>
      </c>
      <c r="L105" s="27">
        <f>GDP!L$42/10000</f>
        <v>42832423.5000588</v>
      </c>
      <c r="M105" s="27">
        <f>GDP!M$42/10000</f>
        <v>44460055.593061104</v>
      </c>
      <c r="N105" s="27">
        <f>GDP!N$42/10000</f>
        <v>48550380.707622699</v>
      </c>
      <c r="O105" s="27">
        <f>GDP!O$42/10000</f>
        <v>55444534.768105105</v>
      </c>
      <c r="P105" s="27">
        <f>GDP!P$42/10000</f>
        <v>63206769.635639794</v>
      </c>
      <c r="Q105" s="27">
        <f>GDP!Q$42/10000</f>
        <v>71486856.457908601</v>
      </c>
      <c r="R105" s="27">
        <f>GDP!R$42/10000</f>
        <v>79278923.811820701</v>
      </c>
      <c r="S105" s="27">
        <f>GDP!S$42/10000</f>
        <v>87206816.193002701</v>
      </c>
      <c r="T105" s="27">
        <f>GDP!T$42/10000</f>
        <v>95317050.098951995</v>
      </c>
      <c r="U105" s="27">
        <f>GDP!U$42/10000</f>
        <v>102751780.00667</v>
      </c>
      <c r="V105" s="27">
        <f>GDP!V$42/10000</f>
        <v>110560915.287177</v>
      </c>
      <c r="W105" s="27">
        <f>GDP!W$42/10000</f>
        <v>119848032.17129999</v>
      </c>
      <c r="X105" s="27">
        <f>GDP!X$42/10000</f>
        <v>129795418.841518</v>
      </c>
      <c r="Y105" s="27">
        <f>GDP!Y$42/10000</f>
        <v>141606801.95609599</v>
      </c>
      <c r="Z105" s="27">
        <f>GDP!Z$42/10000</f>
        <v>155767482.15170601</v>
      </c>
      <c r="AA105" s="27">
        <f>GDP!AA$42/10000</f>
        <v>171499997.84902799</v>
      </c>
      <c r="AB105" s="27">
        <f>GDP!AB$42/10000</f>
        <v>189335997.62532699</v>
      </c>
      <c r="AC105" s="27">
        <f>GDP!AC$42/10000</f>
        <v>211298973.34986499</v>
      </c>
      <c r="AD105" s="27">
        <f>GDP!AD$42/10000</f>
        <v>238767839.88534701</v>
      </c>
      <c r="AE105" s="27">
        <f>GDP!AE$42/10000</f>
        <v>260256945.47502899</v>
      </c>
      <c r="AF105" s="27">
        <f>GDP!AF$42/10000</f>
        <v>293754553.91439533</v>
      </c>
      <c r="AG105" s="27"/>
      <c r="AH105" s="27">
        <f>IF(ISNUMBER(VLOOKUP($B105,Area_GDP_80_09,Seq!C$1,FALSE)/10000),VLOOKUP($B105,Area_GDP_80_09,Seq!C$1,FALSE)/10000,".")</f>
        <v>12030035.0101345</v>
      </c>
      <c r="AI105" s="27">
        <f>IF(ISNUMBER(VLOOKUP($B105,Area_GDP_80_09,Seq!D$1,FALSE)/10000),VLOOKUP($B105,Area_GDP_80_09,Seq!D$1,FALSE)/10000,".")</f>
        <v>12012695.780357501</v>
      </c>
      <c r="AJ105" s="27">
        <f>IF(ISNUMBER(VLOOKUP($B105,Area_GDP_80_09,Seq!E$1,FALSE)/10000),VLOOKUP($B105,Area_GDP_80_09,Seq!E$1,FALSE)/10000,".")</f>
        <v>12246581.9052884</v>
      </c>
      <c r="AK105" s="27">
        <f>IF(ISNUMBER(VLOOKUP($B105,Area_GDP_80_09,Seq!F$1,FALSE)/10000),VLOOKUP($B105,Area_GDP_80_09,Seq!F$1,FALSE)/10000,".")</f>
        <v>12608199.7420306</v>
      </c>
      <c r="AL105" s="27">
        <f>IF(ISNUMBER(VLOOKUP($B105,Area_GDP_80_09,Seq!G$1,FALSE)/10000),VLOOKUP($B105,Area_GDP_80_09,Seq!G$1,FALSE)/10000,".")</f>
        <v>12615846.692463601</v>
      </c>
      <c r="AM105" s="27">
        <f>IF(ISNUMBER(VLOOKUP($B105,Area_GDP_80_09,Seq!H$1,FALSE)/10000),VLOOKUP($B105,Area_GDP_80_09,Seq!H$1,FALSE)/10000,".")</f>
        <v>12925732.448866799</v>
      </c>
      <c r="AN105" s="27">
        <f>IF(ISNUMBER(VLOOKUP($B105,Area_GDP_80_09,Seq!I$1,FALSE)/10000),VLOOKUP($B105,Area_GDP_80_09,Seq!I$1,FALSE)/10000,".")</f>
        <v>13225170.444075901</v>
      </c>
      <c r="AO105" s="27">
        <f>IF(ISNUMBER(VLOOKUP($B105,Area_GDP_80_09,Seq!J$1,FALSE)/10000),VLOOKUP($B105,Area_GDP_80_09,Seq!J$1,FALSE)/10000,".")</f>
        <v>13403233.830845799</v>
      </c>
      <c r="AP105" s="27">
        <f>IF(ISNUMBER(VLOOKUP($B105,Area_GDP_80_09,Seq!K$1,FALSE)/10000),VLOOKUP($B105,Area_GDP_80_09,Seq!K$1,FALSE)/10000,".")</f>
        <v>13787764.879307199</v>
      </c>
      <c r="AQ105" s="27">
        <f>IF(ISNUMBER(VLOOKUP($B105,Area_GDP_80_09,Seq!L$1,FALSE)/10000),VLOOKUP($B105,Area_GDP_80_09,Seq!L$1,FALSE)/10000,".")</f>
        <v>14303639.211350601</v>
      </c>
      <c r="AR105" s="27">
        <f>IF(ISNUMBER(VLOOKUP($B105,Area_GDP_80_09,Seq!M$1,FALSE)/10000),VLOOKUP($B105,Area_GDP_80_09,Seq!M$1,FALSE)/10000,".")</f>
        <v>14900230.329832301</v>
      </c>
      <c r="AS105" s="27">
        <f>IF(ISNUMBER(VLOOKUP($B105,Area_GDP_80_09,Seq!N$1,FALSE)/10000),VLOOKUP($B105,Area_GDP_80_09,Seq!N$1,FALSE)/10000,".")</f>
        <v>15397632.209323701</v>
      </c>
      <c r="AT105" s="27">
        <f>IF(ISNUMBER(VLOOKUP($B105,Area_GDP_80_09,Seq!O$1,FALSE)/10000),VLOOKUP($B105,Area_GDP_80_09,Seq!O$1,FALSE)/10000,".")</f>
        <v>15688308.4577114</v>
      </c>
      <c r="AU105" s="27">
        <f>IF(ISNUMBER(VLOOKUP($B105,Area_GDP_80_09,Seq!P$1,FALSE)/10000),VLOOKUP($B105,Area_GDP_80_09,Seq!P$1,FALSE)/10000,".")</f>
        <v>15747033.351759698</v>
      </c>
      <c r="AV105" s="27">
        <f>IF(ISNUMBER(VLOOKUP($B105,Area_GDP_80_09,Seq!Q$1,FALSE)/10000),VLOOKUP($B105,Area_GDP_80_09,Seq!Q$1,FALSE)/10000,".")</f>
        <v>16095503.9616731</v>
      </c>
      <c r="AW105" s="27">
        <f>IF(ISNUMBER(VLOOKUP($B105,Area_GDP_80_09,Seq!R$1,FALSE)/10000),VLOOKUP($B105,Area_GDP_80_09,Seq!R$1,FALSE)/10000,".")</f>
        <v>16504192.0029482</v>
      </c>
      <c r="AX105" s="27">
        <f>IF(ISNUMBER(VLOOKUP($B105,Area_GDP_80_09,Seq!S$1,FALSE)/10000),VLOOKUP($B105,Area_GDP_80_09,Seq!S$1,FALSE)/10000,".")</f>
        <v>16872222.222222198</v>
      </c>
      <c r="AY105" s="27">
        <f>IF(ISNUMBER(VLOOKUP($B105,Area_GDP_80_09,Seq!T$1,FALSE)/10000),VLOOKUP($B105,Area_GDP_80_09,Seq!T$1,FALSE)/10000,".")</f>
        <v>17230854.984337602</v>
      </c>
      <c r="AZ105" s="27">
        <f>IF(ISNUMBER(VLOOKUP($B105,Area_GDP_80_09,Seq!U$1,FALSE)/10000),VLOOKUP($B105,Area_GDP_80_09,Seq!U$1,FALSE)/10000,".")</f>
        <v>17850340.888151802</v>
      </c>
      <c r="BA105" s="27">
        <f>IF(ISNUMBER(VLOOKUP($B105,Area_GDP_80_09,Seq!V$1,FALSE)/10000),VLOOKUP($B105,Area_GDP_80_09,Seq!V$1,FALSE)/10000,".")</f>
        <v>18446545.052515201</v>
      </c>
      <c r="BB105" s="27">
        <f>IF(ISNUMBER(VLOOKUP($B105,Area_GDP_80_09,Seq!W$1,FALSE)/10000),VLOOKUP($B105,Area_GDP_80_09,Seq!W$1,FALSE)/10000,".")</f>
        <v>19119955.776672199</v>
      </c>
      <c r="BC105" s="27">
        <f>IF(ISNUMBER(VLOOKUP($B105,Area_GDP_80_09,Seq!X$1,FALSE)/10000),VLOOKUP($B105,Area_GDP_80_09,Seq!X$1,FALSE)/10000,".")</f>
        <v>19219476.690621</v>
      </c>
      <c r="BD105" s="27">
        <f>IF(ISNUMBER(VLOOKUP($B105,Area_GDP_80_09,Seq!Y$1,FALSE)/10000),VLOOKUP($B105,Area_GDP_80_09,Seq!Y$1,FALSE)/10000,".")</f>
        <v>19536097.291321199</v>
      </c>
      <c r="BE105" s="27">
        <f>IF(ISNUMBER(VLOOKUP($B105,Area_GDP_80_09,Seq!Z$1,FALSE)/10000),VLOOKUP($B105,Area_GDP_80_09,Seq!Z$1,FALSE)/10000,".")</f>
        <v>19692601.805785902</v>
      </c>
      <c r="BF105" s="27">
        <f>IF(ISNUMBER(VLOOKUP($B105,Area_GDP_80_09,Seq!AA$1,FALSE)/10000),VLOOKUP($B105,Area_GDP_80_09,Seq!AA$1,FALSE)/10000,".")</f>
        <v>20193698.175787702</v>
      </c>
      <c r="BG105" s="27">
        <f>IF(ISNUMBER(VLOOKUP($B105,Area_GDP_80_09,Seq!AB$1,FALSE)/10000),VLOOKUP($B105,Area_GDP_80_09,Seq!AB$1,FALSE)/10000,".")</f>
        <v>20774156.992813699</v>
      </c>
      <c r="BH105" s="27">
        <f>IF(ISNUMBER(VLOOKUP($B105,Area_GDP_80_09,Seq!AC$1,FALSE)/10000),VLOOKUP($B105,Area_GDP_80_09,Seq!AC$1,FALSE)/10000,".")</f>
        <v>21475133.5913027</v>
      </c>
      <c r="BI105" s="27">
        <f>IF(ISNUMBER(VLOOKUP($B105,Area_GDP_80_09,Seq!AD$1,FALSE)/10000),VLOOKUP($B105,Area_GDP_80_09,Seq!AD$1,FALSE)/10000,".")</f>
        <v>22133388.612493102</v>
      </c>
      <c r="BJ105" s="27">
        <f>IF(ISNUMBER(VLOOKUP($B105,Area_GDP_80_09,Seq!AE$1,FALSE)/10000),VLOOKUP($B105,Area_GDP_80_09,Seq!AE$1,FALSE)/10000,".")</f>
        <v>22524258.337939899</v>
      </c>
      <c r="BK105" s="27">
        <f>IF(ISNUMBER(VLOOKUP($B105,Area_GDP_80_09,Seq!AF$1,FALSE)/10000),VLOOKUP($B105,Area_GDP_80_09,Seq!AF$1,FALSE)/10000,".")</f>
        <v>21835463.552607335</v>
      </c>
      <c r="BL105" s="27"/>
      <c r="BM105" s="27"/>
      <c r="BN105" s="27">
        <f>CNPop!A$48</f>
        <v>5.0000000000000001E-3</v>
      </c>
      <c r="BO105" s="27">
        <f>CNPop!B$48</f>
        <v>6.0000000000000001E-3</v>
      </c>
      <c r="BP105" s="27">
        <f>CNPop!C$48</f>
        <v>6.0000000000000001E-3</v>
      </c>
      <c r="BQ105" s="27">
        <f>CNPop!D$48</f>
        <v>7.0000000000000001E-3</v>
      </c>
      <c r="BR105" s="27">
        <f>CNPop!E$48</f>
        <v>7.0000000000000001E-3</v>
      </c>
      <c r="BS105" s="27">
        <f>CNPop!F$48</f>
        <v>8.0000000000000002E-3</v>
      </c>
      <c r="BT105" s="27">
        <f>CNPop!G$48</f>
        <v>8.9999999999999993E-3</v>
      </c>
      <c r="BU105" s="27">
        <f>CNPop!H$48</f>
        <v>0.01</v>
      </c>
      <c r="BV105" s="27">
        <f>CNPop!I$48</f>
        <v>1.0999999999999999E-2</v>
      </c>
      <c r="BW105" s="27">
        <f>CNPop!J$48</f>
        <v>1.2E-2</v>
      </c>
      <c r="BX105" s="27">
        <f>CNPop!K$48</f>
        <v>1.4E-2</v>
      </c>
      <c r="BY105" s="27">
        <f>CNPop!L$48</f>
        <v>1.6E-2</v>
      </c>
      <c r="BZ105" s="27">
        <f>CNPop!M$48</f>
        <v>1.7000000000000001E-2</v>
      </c>
      <c r="CA105" s="27">
        <f>CNPop!N$48</f>
        <v>1.9E-2</v>
      </c>
      <c r="CB105" s="27">
        <f>CNPop!O$48</f>
        <v>2.1000000000000001E-2</v>
      </c>
      <c r="CC105" s="27">
        <f>CNPop!P$48</f>
        <v>2.3E-2</v>
      </c>
      <c r="CD105" s="27">
        <f>CNPop!Q$48</f>
        <v>2.5999999999999999E-2</v>
      </c>
      <c r="CE105" s="27">
        <f>CNPop!R$48</f>
        <v>2.8000000000000001E-2</v>
      </c>
      <c r="CF105" s="27">
        <f>CNPop!S$48</f>
        <v>0.03</v>
      </c>
      <c r="CG105" s="27">
        <f>CNPop!T$48</f>
        <v>3.3000000000000002E-2</v>
      </c>
      <c r="CH105" s="27">
        <f>CNPop!U$48</f>
        <v>3.5999999999999997E-2</v>
      </c>
      <c r="CI105" s="27">
        <f>CNPop!V$48</f>
        <v>3.9E-2</v>
      </c>
      <c r="CJ105" s="27">
        <f>CNPop!W$48</f>
        <v>4.2000000000000003E-2</v>
      </c>
      <c r="CK105" s="27">
        <f>CNPop!X$48</f>
        <v>4.4999999999999998E-2</v>
      </c>
      <c r="CL105" s="27">
        <f>CNPop!Y$48</f>
        <v>4.9000000000000002E-2</v>
      </c>
      <c r="CM105" s="27">
        <f>CNPop!Z$48</f>
        <v>5.1999999999999998E-2</v>
      </c>
      <c r="CN105" s="27">
        <f>CNPop!AA$48</f>
        <v>5.6000000000000001E-2</v>
      </c>
      <c r="CO105" s="27">
        <f>CNPop!AB$48</f>
        <v>0.06</v>
      </c>
      <c r="CP105" s="27">
        <f>CNPop!AC$48</f>
        <v>6.3E-2</v>
      </c>
      <c r="CQ105" s="27"/>
      <c r="CR105" s="27">
        <f t="shared" si="110"/>
        <v>7.6140106443229993E-2</v>
      </c>
      <c r="CS105" s="27">
        <f t="shared" si="111"/>
        <v>7.6140106443229993E-2</v>
      </c>
      <c r="CT105" s="27">
        <f t="shared" si="112"/>
        <v>7.6140106443229993E-2</v>
      </c>
      <c r="CU105" s="27">
        <f t="shared" si="113"/>
        <v>7.6140106443229993E-2</v>
      </c>
      <c r="CV105" s="27">
        <f t="shared" si="114"/>
        <v>7.6140106443229993E-2</v>
      </c>
      <c r="CW105" s="27">
        <f t="shared" si="115"/>
        <v>7.6140106443229993E-2</v>
      </c>
      <c r="CX105" s="27">
        <f t="shared" si="116"/>
        <v>7.6140106443229993E-2</v>
      </c>
      <c r="CY105" s="27">
        <f t="shared" si="117"/>
        <v>7.6140106443229993E-2</v>
      </c>
      <c r="CZ105" s="27">
        <f t="shared" si="118"/>
        <v>7.6140106443229993E-2</v>
      </c>
      <c r="DA105" s="27">
        <f t="shared" si="119"/>
        <v>7.6140106443229993E-2</v>
      </c>
      <c r="DB105" s="27">
        <f t="shared" si="120"/>
        <v>7.6140106443229993E-2</v>
      </c>
      <c r="DC105" s="27">
        <f t="shared" si="121"/>
        <v>7.6140106443229993E-2</v>
      </c>
      <c r="DD105" s="27">
        <f t="shared" si="122"/>
        <v>5.9865873444292429E-2</v>
      </c>
      <c r="DE105" s="27">
        <f t="shared" si="123"/>
        <v>5.9865873444292429E-2</v>
      </c>
      <c r="DF105" s="27">
        <f t="shared" si="124"/>
        <v>5.9865873444292429E-2</v>
      </c>
      <c r="DG105" s="27">
        <f t="shared" si="125"/>
        <v>5.9865873444292429E-2</v>
      </c>
      <c r="DH105" s="27">
        <f t="shared" si="126"/>
        <v>5.9865873444292429E-2</v>
      </c>
      <c r="DI105" s="27">
        <f t="shared" si="127"/>
        <v>5.9865873444292429E-2</v>
      </c>
      <c r="DJ105" s="27">
        <f t="shared" si="128"/>
        <v>5.9865873444292429E-2</v>
      </c>
      <c r="DK105" s="27">
        <f t="shared" si="129"/>
        <v>5.8949142146908357E-2</v>
      </c>
      <c r="DL105" s="27">
        <f t="shared" si="130"/>
        <v>5.8575729344861251E-2</v>
      </c>
      <c r="DM105" s="27">
        <f t="shared" si="131"/>
        <v>5.8510765265053687E-2</v>
      </c>
      <c r="DN105" s="27">
        <f t="shared" si="132"/>
        <v>5.8886472104900486E-2</v>
      </c>
      <c r="DO105" s="27">
        <f t="shared" si="133"/>
        <v>5.9751780038926804E-2</v>
      </c>
      <c r="DP105" s="27">
        <f t="shared" si="134"/>
        <v>6.0663265930248206E-2</v>
      </c>
      <c r="DQ105" s="27">
        <f t="shared" si="135"/>
        <v>6.1475228644650382E-2</v>
      </c>
      <c r="DR105" s="27">
        <f t="shared" si="136"/>
        <v>6.2056470424600337E-2</v>
      </c>
      <c r="DS105" s="27">
        <f t="shared" si="137"/>
        <v>6.2483224484229688E-2</v>
      </c>
      <c r="DT105" s="27">
        <f t="shared" si="101"/>
        <v>6.2433323745466854E-2</v>
      </c>
      <c r="DU105" s="27" t="e">
        <f>IF(ISNA(VLOOKUP(CONCATENATE($B105,".SP.TER.TOTL.IN"),Area_pop_80_09,Seq!B$1,FALSE)),".",VLOOKUP(CONCATENATE($B105,".SP.TER.TOTL.IN"),Area_pop_80_09,Seq!B$1,FALSE)/VLOOKUP(CONCATENATE($B105,".SP.POP.TOTL"),Area_pop_80_09,Seq!B$1,FALSE))</f>
        <v>#VALUE!</v>
      </c>
      <c r="DV105" s="27" t="e">
        <f>IF(ISNA(VLOOKUP(CONCATENATE($B105,".SP.TER.TOTL.IN"),Area_pop_80_09,Seq!C$1,FALSE)),".",VLOOKUP(CONCATENATE($B105,".SP.TER.TOTL.IN"),Area_pop_80_09,Seq!C$1,FALSE)/VLOOKUP(CONCATENATE($B105,".SP.POP.TOTL"),Area_pop_80_09,Seq!C$1,FALSE))</f>
        <v>#VALUE!</v>
      </c>
      <c r="DW105" s="27" t="e">
        <f>IF(ISNA(VLOOKUP(CONCATENATE($B105,".SP.TER.TOTL.IN"),Area_pop_80_09,Seq!D$1,FALSE)),".",VLOOKUP(CONCATENATE($B105,".SP.TER.TOTL.IN"),Area_pop_80_09,Seq!D$1,FALSE)/VLOOKUP(CONCATENATE($B105,".SP.POP.TOTL"),Area_pop_80_09,Seq!D$1,FALSE))</f>
        <v>#VALUE!</v>
      </c>
      <c r="DX105" s="27" t="e">
        <f>IF(ISNA(VLOOKUP(CONCATENATE($B105,".SP.TER.TOTL.IN"),Area_pop_80_09,Seq!E$1,FALSE)),".",VLOOKUP(CONCATENATE($B105,".SP.TER.TOTL.IN"),Area_pop_80_09,Seq!E$1,FALSE)/VLOOKUP(CONCATENATE($B105,".SP.POP.TOTL"),Area_pop_80_09,Seq!E$1,FALSE))</f>
        <v>#VALUE!</v>
      </c>
      <c r="DY105" s="27" t="e">
        <f>IF(ISNA(VLOOKUP(CONCATENATE($B105,".SP.TER.TOTL.IN"),Area_pop_80_09,Seq!F$1,FALSE)),".",VLOOKUP(CONCATENATE($B105,".SP.TER.TOTL.IN"),Area_pop_80_09,Seq!F$1,FALSE)/VLOOKUP(CONCATENATE($B105,".SP.POP.TOTL"),Area_pop_80_09,Seq!F$1,FALSE))</f>
        <v>#VALUE!</v>
      </c>
      <c r="DZ105" s="27" t="e">
        <f>IF(ISNA(VLOOKUP(CONCATENATE($B105,".SP.TER.TOTL.IN"),Area_pop_80_09,Seq!G$1,FALSE)),".",VLOOKUP(CONCATENATE($B105,".SP.TER.TOTL.IN"),Area_pop_80_09,Seq!G$1,FALSE)/VLOOKUP(CONCATENATE($B105,".SP.POP.TOTL"),Area_pop_80_09,Seq!G$1,FALSE))</f>
        <v>#VALUE!</v>
      </c>
      <c r="EA105" s="27" t="e">
        <f>IF(ISNA(VLOOKUP(CONCATENATE($B105,".SP.TER.TOTL.IN"),Area_pop_80_09,Seq!H$1,FALSE)),".",VLOOKUP(CONCATENATE($B105,".SP.TER.TOTL.IN"),Area_pop_80_09,Seq!H$1,FALSE)/VLOOKUP(CONCATENATE($B105,".SP.POP.TOTL"),Area_pop_80_09,Seq!H$1,FALSE))</f>
        <v>#VALUE!</v>
      </c>
      <c r="EB105" s="27" t="e">
        <f>IF(ISNA(VLOOKUP(CONCATENATE($B105,".SP.TER.TOTL.IN"),Area_pop_80_09,Seq!I$1,FALSE)),".",VLOOKUP(CONCATENATE($B105,".SP.TER.TOTL.IN"),Area_pop_80_09,Seq!I$1,FALSE)/VLOOKUP(CONCATENATE($B105,".SP.POP.TOTL"),Area_pop_80_09,Seq!I$1,FALSE))</f>
        <v>#VALUE!</v>
      </c>
      <c r="EC105" s="27" t="e">
        <f>IF(ISNA(VLOOKUP(CONCATENATE($B105,".SP.TER.TOTL.IN"),Area_pop_80_09,Seq!J$1,FALSE)),".",VLOOKUP(CONCATENATE($B105,".SP.TER.TOTL.IN"),Area_pop_80_09,Seq!J$1,FALSE)/VLOOKUP(CONCATENATE($B105,".SP.POP.TOTL"),Area_pop_80_09,Seq!J$1,FALSE))</f>
        <v>#VALUE!</v>
      </c>
      <c r="ED105" s="27" t="e">
        <f>IF(ISNA(VLOOKUP(CONCATENATE($B105,".SP.TER.TOTL.IN"),Area_pop_80_09,Seq!K$1,FALSE)),".",VLOOKUP(CONCATENATE($B105,".SP.TER.TOTL.IN"),Area_pop_80_09,Seq!K$1,FALSE)/VLOOKUP(CONCATENATE($B105,".SP.POP.TOTL"),Area_pop_80_09,Seq!K$1,FALSE))</f>
        <v>#VALUE!</v>
      </c>
      <c r="EE105" s="27" t="e">
        <f>IF(ISNA(VLOOKUP(CONCATENATE($B105,".SP.TER.TOTL.IN"),Area_pop_80_09,Seq!L$1,FALSE)),".",VLOOKUP(CONCATENATE($B105,".SP.TER.TOTL.IN"),Area_pop_80_09,Seq!L$1,FALSE)/VLOOKUP(CONCATENATE($B105,".SP.POP.TOTL"),Area_pop_80_09,Seq!L$1,FALSE))</f>
        <v>#VALUE!</v>
      </c>
      <c r="EF105" s="27">
        <f>IF(ISNA(VLOOKUP(CONCATENATE($B105,".SP.TER.TOTL.IN"),Area_pop_80_09,Seq!M$1,FALSE)),".",VLOOKUP(CONCATENATE($B105,".SP.TER.TOTL.IN"),Area_pop_80_09,Seq!M$1,FALSE)/VLOOKUP(CONCATENATE($B105,".SP.POP.TOTL"),Area_pop_80_09,Seq!M$1,FALSE))</f>
        <v>7.6140106443229993E-2</v>
      </c>
      <c r="EG105" s="27" t="e">
        <f>IF(ISNA(VLOOKUP(CONCATENATE($B105,".SP.TER.TOTL.IN"),Area_pop_80_09,Seq!N$1,FALSE)),".",VLOOKUP(CONCATENATE($B105,".SP.TER.TOTL.IN"),Area_pop_80_09,Seq!N$1,FALSE)/VLOOKUP(CONCATENATE($B105,".SP.POP.TOTL"),Area_pop_80_09,Seq!N$1,FALSE))</f>
        <v>#VALUE!</v>
      </c>
      <c r="EH105" s="27" t="e">
        <f>IF(ISNA(VLOOKUP(CONCATENATE($B105,".SP.TER.TOTL.IN"),Area_pop_80_09,Seq!O$1,FALSE)),".",VLOOKUP(CONCATENATE($B105,".SP.TER.TOTL.IN"),Area_pop_80_09,Seq!O$1,FALSE)/VLOOKUP(CONCATENATE($B105,".SP.POP.TOTL"),Area_pop_80_09,Seq!O$1,FALSE))</f>
        <v>#VALUE!</v>
      </c>
      <c r="EI105" s="27" t="e">
        <f>IF(ISNA(VLOOKUP(CONCATENATE($B105,".SP.TER.TOTL.IN"),Area_pop_80_09,Seq!P$1,FALSE)),".",VLOOKUP(CONCATENATE($B105,".SP.TER.TOTL.IN"),Area_pop_80_09,Seq!P$1,FALSE)/VLOOKUP(CONCATENATE($B105,".SP.POP.TOTL"),Area_pop_80_09,Seq!P$1,FALSE))</f>
        <v>#VALUE!</v>
      </c>
      <c r="EJ105" s="27" t="e">
        <f>IF(ISNA(VLOOKUP(CONCATENATE($B105,".SP.TER.TOTL.IN"),Area_pop_80_09,Seq!Q$1,FALSE)),".",VLOOKUP(CONCATENATE($B105,".SP.TER.TOTL.IN"),Area_pop_80_09,Seq!Q$1,FALSE)/VLOOKUP(CONCATENATE($B105,".SP.POP.TOTL"),Area_pop_80_09,Seq!Q$1,FALSE))</f>
        <v>#VALUE!</v>
      </c>
      <c r="EK105" s="27" t="e">
        <f>IF(ISNA(VLOOKUP(CONCATENATE($B105,".SP.TER.TOTL.IN"),Area_pop_80_09,Seq!R$1,FALSE)),".",VLOOKUP(CONCATENATE($B105,".SP.TER.TOTL.IN"),Area_pop_80_09,Seq!R$1,FALSE)/VLOOKUP(CONCATENATE($B105,".SP.POP.TOTL"),Area_pop_80_09,Seq!R$1,FALSE))</f>
        <v>#VALUE!</v>
      </c>
      <c r="EL105" s="27" t="e">
        <f>IF(ISNA(VLOOKUP(CONCATENATE($B105,".SP.TER.TOTL.IN"),Area_pop_80_09,Seq!S$1,FALSE)),".",VLOOKUP(CONCATENATE($B105,".SP.TER.TOTL.IN"),Area_pop_80_09,Seq!S$1,FALSE)/VLOOKUP(CONCATENATE($B105,".SP.POP.TOTL"),Area_pop_80_09,Seq!S$1,FALSE))</f>
        <v>#VALUE!</v>
      </c>
      <c r="EM105" s="27">
        <f>IF(ISNA(VLOOKUP(CONCATENATE($B105,".SP.TER.TOTL.IN"),Area_pop_80_09,Seq!T$1,FALSE)),".",VLOOKUP(CONCATENATE($B105,".SP.TER.TOTL.IN"),Area_pop_80_09,Seq!T$1,FALSE)/VLOOKUP(CONCATENATE($B105,".SP.POP.TOTL"),Area_pop_80_09,Seq!T$1,FALSE))</f>
        <v>5.9865873444292429E-2</v>
      </c>
      <c r="EN105" s="27">
        <f>IF(ISNA(VLOOKUP(CONCATENATE($B105,".SP.TER.TOTL.IN"),Area_pop_80_09,Seq!U$1,FALSE)),".",VLOOKUP(CONCATENATE($B105,".SP.TER.TOTL.IN"),Area_pop_80_09,Seq!U$1,FALSE)/VLOOKUP(CONCATENATE($B105,".SP.POP.TOTL"),Area_pop_80_09,Seq!U$1,FALSE))</f>
        <v>5.8949142146908357E-2</v>
      </c>
      <c r="EO105" s="27">
        <f>IF(ISNA(VLOOKUP(CONCATENATE($B105,".SP.TER.TOTL.IN"),Area_pop_80_09,Seq!V$1,FALSE)),".",VLOOKUP(CONCATENATE($B105,".SP.TER.TOTL.IN"),Area_pop_80_09,Seq!V$1,FALSE)/VLOOKUP(CONCATENATE($B105,".SP.POP.TOTL"),Area_pop_80_09,Seq!V$1,FALSE))</f>
        <v>5.8575729344861251E-2</v>
      </c>
      <c r="EP105" s="27">
        <f>IF(ISNA(VLOOKUP(CONCATENATE($B105,".SP.TER.TOTL.IN"),Area_pop_80_09,Seq!W$1,FALSE)),".",VLOOKUP(CONCATENATE($B105,".SP.TER.TOTL.IN"),Area_pop_80_09,Seq!W$1,FALSE)/VLOOKUP(CONCATENATE($B105,".SP.POP.TOTL"),Area_pop_80_09,Seq!W$1,FALSE))</f>
        <v>5.8510765265053687E-2</v>
      </c>
      <c r="EQ105" s="27">
        <f>IF(ISNA(VLOOKUP(CONCATENATE($B105,".SP.TER.TOTL.IN"),Area_pop_80_09,Seq!X$1,FALSE)),".",VLOOKUP(CONCATENATE($B105,".SP.TER.TOTL.IN"),Area_pop_80_09,Seq!X$1,FALSE)/VLOOKUP(CONCATENATE($B105,".SP.POP.TOTL"),Area_pop_80_09,Seq!X$1,FALSE))</f>
        <v>5.8886472104900486E-2</v>
      </c>
      <c r="ER105" s="27">
        <f>IF(ISNA(VLOOKUP(CONCATENATE($B105,".SP.TER.TOTL.IN"),Area_pop_80_09,Seq!Y$1,FALSE)),".",VLOOKUP(CONCATENATE($B105,".SP.TER.TOTL.IN"),Area_pop_80_09,Seq!Y$1,FALSE)/VLOOKUP(CONCATENATE($B105,".SP.POP.TOTL"),Area_pop_80_09,Seq!Y$1,FALSE))</f>
        <v>5.9751780038926804E-2</v>
      </c>
      <c r="ES105" s="27">
        <f>IF(ISNA(VLOOKUP(CONCATENATE($B105,".SP.TER.TOTL.IN"),Area_pop_80_09,Seq!Z$1,FALSE)),".",VLOOKUP(CONCATENATE($B105,".SP.TER.TOTL.IN"),Area_pop_80_09,Seq!Z$1,FALSE)/VLOOKUP(CONCATENATE($B105,".SP.POP.TOTL"),Area_pop_80_09,Seq!Z$1,FALSE))</f>
        <v>6.0663265930248206E-2</v>
      </c>
      <c r="ET105" s="27">
        <f>IF(ISNA(VLOOKUP(CONCATENATE($B105,".SP.TER.TOTL.IN"),Area_pop_80_09,Seq!AA$1,FALSE)),".",VLOOKUP(CONCATENATE($B105,".SP.TER.TOTL.IN"),Area_pop_80_09,Seq!AA$1,FALSE)/VLOOKUP(CONCATENATE($B105,".SP.POP.TOTL"),Area_pop_80_09,Seq!AA$1,FALSE))</f>
        <v>6.1475228644650382E-2</v>
      </c>
      <c r="EU105" s="27">
        <f>IF(ISNA(VLOOKUP(CONCATENATE($B105,".SP.TER.TOTL.IN"),Area_pop_80_09,Seq!AB$1,FALSE)),".",VLOOKUP(CONCATENATE($B105,".SP.TER.TOTL.IN"),Area_pop_80_09,Seq!AB$1,FALSE)/VLOOKUP(CONCATENATE($B105,".SP.POP.TOTL"),Area_pop_80_09,Seq!AB$1,FALSE))</f>
        <v>6.2056470424600337E-2</v>
      </c>
      <c r="EV105" s="27">
        <f>IF(ISNA(VLOOKUP(CONCATENATE($B105,".SP.TER.TOTL.IN"),Area_pop_80_09,Seq!AC$1,FALSE)),".",VLOOKUP(CONCATENATE($B105,".SP.TER.TOTL.IN"),Area_pop_80_09,Seq!AC$1,FALSE)/VLOOKUP(CONCATENATE($B105,".SP.POP.TOTL"),Area_pop_80_09,Seq!AC$1,FALSE))</f>
        <v>6.2483224484229688E-2</v>
      </c>
      <c r="EW105" s="27">
        <f>IF(ISNA(VLOOKUP(CONCATENATE($B105,".SP.TER.TOTL.IN"),Area_pop_80_09,Seq!AD$1,FALSE)),".",VLOOKUP(CONCATENATE($B105,".SP.TER.TOTL.IN"),Area_pop_80_09,Seq!AD$1,FALSE)/VLOOKUP(CONCATENATE($B105,".SP.POP.TOTL"),Area_pop_80_09,Seq!AD$1,FALSE))</f>
        <v>6.2433323745466854E-2</v>
      </c>
      <c r="EX105" s="27"/>
      <c r="EY105" s="27"/>
      <c r="EZ105" s="27">
        <f t="shared" si="138"/>
        <v>5.9578975241625842E-4</v>
      </c>
      <c r="FA105" s="27">
        <f t="shared" si="139"/>
        <v>4.9281003132974933E-4</v>
      </c>
      <c r="FB105" s="27" t="str">
        <f t="shared" si="109"/>
        <v>.</v>
      </c>
      <c r="FC105" s="9">
        <f>IF(VLOOKUP($B105,EM_80!$B$1:$C$201,2,FALSE)&gt;0,VLOOKUP($B105,EM_80!$B$1:$C$201,2,FALSE),".")</f>
        <v>4500</v>
      </c>
      <c r="FD105" s="9">
        <f t="shared" si="140"/>
        <v>3800</v>
      </c>
      <c r="FE105" s="9" t="str">
        <f t="shared" si="105"/>
        <v>.</v>
      </c>
      <c r="FF105">
        <f t="shared" si="141"/>
        <v>7553000</v>
      </c>
      <c r="FG105">
        <f t="shared" si="142"/>
        <v>7710882</v>
      </c>
      <c r="FH105">
        <f t="shared" si="143"/>
        <v>8011560.5089118602</v>
      </c>
      <c r="FJ105" s="9">
        <f>IF(ISNA(VLOOKUP($B105,Area_EM_90,Seq!C$1,FALSE)),".",VLOOKUP($B105,Area_EM_90,Seq!C$1,FALSE))</f>
        <v>2285</v>
      </c>
      <c r="FK105" s="9">
        <f>IF(ISNA(VLOOKUP($B105,Area_EM_90,Seq!D$1,FALSE)),".",VLOOKUP($B105,Area_EM_90,Seq!D$1,FALSE))</f>
        <v>1207</v>
      </c>
      <c r="FL105" s="9">
        <f>IF(ISNA(VLOOKUP($B105,Area_EM_90,Seq!E$1,FALSE)),".",VLOOKUP($B105,Area_EM_90,Seq!E$1,FALSE))</f>
        <v>685</v>
      </c>
      <c r="FM105" s="9">
        <f>IF(ISNA(VLOOKUP($B105,Area_EM_90,Seq!F$1,FALSE)),".",VLOOKUP($B105,Area_EM_90,Seq!F$1,FALSE))</f>
        <v>393</v>
      </c>
      <c r="FN105" s="9">
        <f>IF(ISNA(VLOOKUP($B105,Area_EM_90,Seq!G$1,FALSE)),".",VLOOKUP($B105,Area_EM_90,Seq!G$1,FALSE))</f>
        <v>5209000</v>
      </c>
      <c r="FO105" s="9">
        <f>IF(ISNA(VLOOKUP($B105,Area_EM_90,Seq!H$1,FALSE)),".",VLOOKUP($B105,Area_EM_90,Seq!H$1,FALSE))</f>
        <v>2170069.4</v>
      </c>
      <c r="FP105" s="9">
        <f>IF(ISNA(VLOOKUP($B105,Area_EM_90,Seq!I$1,FALSE)),".",VLOOKUP($B105,Area_EM_90,Seq!I$1,FALSE))</f>
        <v>2453439</v>
      </c>
      <c r="FQ105" s="9">
        <f>IF(ISNA(VLOOKUP($B105,Area_EM_90,Seq!J$1,FALSE)),".",VLOOKUP($B105,Area_EM_90,Seq!J$1,FALSE))</f>
        <v>585491.6</v>
      </c>
      <c r="FR105" s="9">
        <f>IF(ISNA(VLOOKUP($B105,Area_EM_00,Seq!C$1,FALSE)),".",VLOOKUP($B105,Area_EM_00,Seq!C$1,FALSE))</f>
        <v>5169</v>
      </c>
      <c r="FS105" s="9">
        <f>IF(ISNA(VLOOKUP($B105,Area_EM_00,Seq!D$1,FALSE)),".",VLOOKUP($B105,Area_EM_00,Seq!D$1,FALSE))</f>
        <v>3049</v>
      </c>
      <c r="FT105" s="9">
        <f>IF(ISNA(VLOOKUP($B105,Area_EM_00,Seq!E$1,FALSE)),".",VLOOKUP($B105,Area_EM_00,Seq!E$1,FALSE))</f>
        <v>1191</v>
      </c>
      <c r="FU105" s="9">
        <f>IF(ISNA(VLOOKUP($B105,Area_EM_00,Seq!F$1,FALSE)),".",VLOOKUP($B105,Area_EM_00,Seq!F$1,FALSE))</f>
        <v>929</v>
      </c>
      <c r="FV105" s="9">
        <f>IF(ISNA(VLOOKUP($B105,Area_EM_00,Seq!G$1,FALSE)),".",VLOOKUP($B105,Area_EM_00,Seq!G$1,FALSE))</f>
        <v>5802000</v>
      </c>
      <c r="FW105" s="9">
        <f>IF(ISNA(VLOOKUP($B105,Area_EM_00,Seq!H$1,FALSE)),".",VLOOKUP($B105,Area_EM_00,Seq!H$1,FALSE))</f>
        <v>1784115</v>
      </c>
      <c r="FX105" s="9">
        <f>IF(ISNA(VLOOKUP($B105,Area_EM_00,Seq!I$1,FALSE)),".",VLOOKUP($B105,Area_EM_00,Seq!I$1,FALSE))</f>
        <v>3181817</v>
      </c>
      <c r="FY105" s="9">
        <f>IF(ISNA(VLOOKUP($B105,Area_EM_00,Seq!J$1,FALSE)),".",VLOOKUP($B105,Area_EM_00,Seq!J$1,FALSE))</f>
        <v>836068.2</v>
      </c>
      <c r="GA105" s="27"/>
    </row>
    <row r="106" spans="1:183">
      <c r="A106" s="25" t="s">
        <v>2530</v>
      </c>
      <c r="B106" s="26" t="str">
        <f t="shared" si="72"/>
        <v>Bulgaria</v>
      </c>
      <c r="C106" s="27">
        <f>GDP!C$42/10000</f>
        <v>18294194.281532999</v>
      </c>
      <c r="D106" s="27">
        <f>GDP!D$42/10000</f>
        <v>19245492.3841727</v>
      </c>
      <c r="E106" s="27">
        <f>GDP!E$42/10000</f>
        <v>20996832.1911324</v>
      </c>
      <c r="F106" s="27">
        <f>GDP!F$42/10000</f>
        <v>23285486.8999658</v>
      </c>
      <c r="G106" s="27">
        <f>GDP!G$42/10000</f>
        <v>26824880.9087606</v>
      </c>
      <c r="H106" s="27">
        <f>GDP!H$42/10000</f>
        <v>30446239.831443299</v>
      </c>
      <c r="I106" s="27">
        <f>GDP!I$42/10000</f>
        <v>33125508.936610304</v>
      </c>
      <c r="J106" s="27">
        <f>GDP!J$42/10000</f>
        <v>36968067.973257102</v>
      </c>
      <c r="K106" s="27">
        <f>GDP!K$42/10000</f>
        <v>41145459.654235199</v>
      </c>
      <c r="L106" s="27">
        <f>GDP!L$42/10000</f>
        <v>42832423.5000588</v>
      </c>
      <c r="M106" s="27">
        <f>GDP!M$42/10000</f>
        <v>44460055.593061104</v>
      </c>
      <c r="N106" s="27">
        <f>GDP!N$42/10000</f>
        <v>48550380.707622699</v>
      </c>
      <c r="O106" s="27">
        <f>GDP!O$42/10000</f>
        <v>55444534.768105105</v>
      </c>
      <c r="P106" s="27">
        <f>GDP!P$42/10000</f>
        <v>63206769.635639794</v>
      </c>
      <c r="Q106" s="27">
        <f>GDP!Q$42/10000</f>
        <v>71486856.457908601</v>
      </c>
      <c r="R106" s="27">
        <f>GDP!R$42/10000</f>
        <v>79278923.811820701</v>
      </c>
      <c r="S106" s="27">
        <f>GDP!S$42/10000</f>
        <v>87206816.193002701</v>
      </c>
      <c r="T106" s="27">
        <f>GDP!T$42/10000</f>
        <v>95317050.098951995</v>
      </c>
      <c r="U106" s="27">
        <f>GDP!U$42/10000</f>
        <v>102751780.00667</v>
      </c>
      <c r="V106" s="27">
        <f>GDP!V$42/10000</f>
        <v>110560915.287177</v>
      </c>
      <c r="W106" s="27">
        <f>GDP!W$42/10000</f>
        <v>119848032.17129999</v>
      </c>
      <c r="X106" s="27">
        <f>GDP!X$42/10000</f>
        <v>129795418.841518</v>
      </c>
      <c r="Y106" s="27">
        <f>GDP!Y$42/10000</f>
        <v>141606801.95609599</v>
      </c>
      <c r="Z106" s="27">
        <f>GDP!Z$42/10000</f>
        <v>155767482.15170601</v>
      </c>
      <c r="AA106" s="27">
        <f>GDP!AA$42/10000</f>
        <v>171499997.84902799</v>
      </c>
      <c r="AB106" s="27">
        <f>GDP!AB$42/10000</f>
        <v>189335997.62532699</v>
      </c>
      <c r="AC106" s="27">
        <f>GDP!AC$42/10000</f>
        <v>211298973.34986499</v>
      </c>
      <c r="AD106" s="27">
        <f>GDP!AD$42/10000</f>
        <v>238767839.88534701</v>
      </c>
      <c r="AE106" s="27">
        <f>GDP!AE$42/10000</f>
        <v>260256945.47502899</v>
      </c>
      <c r="AF106" s="27">
        <f>GDP!AF$42/10000</f>
        <v>293754553.91439533</v>
      </c>
      <c r="AG106" s="27"/>
      <c r="AH106" s="27">
        <f>IF(ISNUMBER(VLOOKUP($B106,Area_GDP_80_09,Seq!C$1,FALSE)/10000),VLOOKUP($B106,Area_GDP_80_09,Seq!C$1,FALSE)/10000,".")</f>
        <v>1180523.8356908101</v>
      </c>
      <c r="AI106" s="27">
        <f>IF(ISNUMBER(VLOOKUP($B106,Area_GDP_80_09,Seq!D$1,FALSE)/10000),VLOOKUP($B106,Area_GDP_80_09,Seq!D$1,FALSE)/10000,".")</f>
        <v>1238371.41158748</v>
      </c>
      <c r="AJ106" s="27">
        <f>IF(ISNUMBER(VLOOKUP($B106,Area_GDP_80_09,Seq!E$1,FALSE)/10000),VLOOKUP($B106,Area_GDP_80_09,Seq!E$1,FALSE)/10000,".")</f>
        <v>1267282.00440795</v>
      </c>
      <c r="AK106" s="27">
        <f>IF(ISNUMBER(VLOOKUP($B106,Area_GDP_80_09,Seq!F$1,FALSE)/10000),VLOOKUP($B106,Area_GDP_80_09,Seq!F$1,FALSE)/10000,".")</f>
        <v>1310753.65766355</v>
      </c>
      <c r="AL106" s="27">
        <f>IF(ISNUMBER(VLOOKUP($B106,Area_GDP_80_09,Seq!G$1,FALSE)/10000),VLOOKUP($B106,Area_GDP_80_09,Seq!G$1,FALSE)/10000,".")</f>
        <v>1355272.6657350501</v>
      </c>
      <c r="AM106" s="27">
        <f>IF(ISNUMBER(VLOOKUP($B106,Area_GDP_80_09,Seq!H$1,FALSE)/10000),VLOOKUP($B106,Area_GDP_80_09,Seq!H$1,FALSE)/10000,".")</f>
        <v>1391640.60348648</v>
      </c>
      <c r="AN106" s="27">
        <f>IF(ISNUMBER(VLOOKUP($B106,Area_GDP_80_09,Seq!I$1,FALSE)/10000),VLOOKUP($B106,Area_GDP_80_09,Seq!I$1,FALSE)/10000,".")</f>
        <v>1450195.3029020901</v>
      </c>
      <c r="AO106" s="27">
        <f>IF(ISNUMBER(VLOOKUP($B106,Area_GDP_80_09,Seq!J$1,FALSE)/10000),VLOOKUP($B106,Area_GDP_80_09,Seq!J$1,FALSE)/10000,".")</f>
        <v>1537997.5784036699</v>
      </c>
      <c r="AP106" s="27">
        <f>IF(ISNUMBER(VLOOKUP($B106,Area_GDP_80_09,Seq!K$1,FALSE)/10000),VLOOKUP($B106,Area_GDP_80_09,Seq!K$1,FALSE)/10000,".")</f>
        <v>1706326.6742384199</v>
      </c>
      <c r="AQ106" s="27">
        <f>IF(ISNUMBER(VLOOKUP($B106,Area_GDP_80_09,Seq!L$1,FALSE)/10000),VLOOKUP($B106,Area_GDP_80_09,Seq!L$1,FALSE)/10000,".")</f>
        <v>1650190.5402595601</v>
      </c>
      <c r="AR106" s="27">
        <f>IF(ISNUMBER(VLOOKUP($B106,Area_GDP_80_09,Seq!M$1,FALSE)/10000),VLOOKUP($B106,Area_GDP_80_09,Seq!M$1,FALSE)/10000,".")</f>
        <v>1499736.4443065</v>
      </c>
      <c r="AS106" s="27">
        <f>IF(ISNUMBER(VLOOKUP($B106,Area_GDP_80_09,Seq!N$1,FALSE)/10000),VLOOKUP($B106,Area_GDP_80_09,Seq!N$1,FALSE)/10000,".")</f>
        <v>1373078.3742786301</v>
      </c>
      <c r="AT106" s="27">
        <f>IF(ISNUMBER(VLOOKUP($B106,Area_GDP_80_09,Seq!O$1,FALSE)/10000),VLOOKUP($B106,Area_GDP_80_09,Seq!O$1,FALSE)/10000,".")</f>
        <v>1273222.7893095801</v>
      </c>
      <c r="AU106" s="27">
        <f>IF(ISNUMBER(VLOOKUP($B106,Area_GDP_80_09,Seq!P$1,FALSE)/10000),VLOOKUP($B106,Area_GDP_80_09,Seq!P$1,FALSE)/10000,".")</f>
        <v>1254376.3573476998</v>
      </c>
      <c r="AV106" s="27">
        <f>IF(ISNUMBER(VLOOKUP($B106,Area_GDP_80_09,Seq!Q$1,FALSE)/10000),VLOOKUP($B106,Area_GDP_80_09,Seq!Q$1,FALSE)/10000,".")</f>
        <v>1277181.0569999202</v>
      </c>
      <c r="AW106" s="27">
        <f>IF(ISNUMBER(VLOOKUP($B106,Area_GDP_80_09,Seq!R$1,FALSE)/10000),VLOOKUP($B106,Area_GDP_80_09,Seq!R$1,FALSE)/10000,".")</f>
        <v>1313710.8549865</v>
      </c>
      <c r="AX106" s="27">
        <f>IF(ISNUMBER(VLOOKUP($B106,Area_GDP_80_09,Seq!S$1,FALSE)/10000),VLOOKUP($B106,Area_GDP_80_09,Seq!S$1,FALSE)/10000,".")</f>
        <v>1190222.03461777</v>
      </c>
      <c r="AY106" s="27">
        <f>IF(ISNUMBER(VLOOKUP($B106,Area_GDP_80_09,Seq!T$1,FALSE)/10000),VLOOKUP($B106,Area_GDP_80_09,Seq!T$1,FALSE)/10000,".")</f>
        <v>1123569.6006791701</v>
      </c>
      <c r="AZ106" s="27">
        <f>IF(ISNUMBER(VLOOKUP($B106,Area_GDP_80_09,Seq!U$1,FALSE)/10000),VLOOKUP($B106,Area_GDP_80_09,Seq!U$1,FALSE)/10000,".")</f>
        <v>1168512.38470634</v>
      </c>
      <c r="BA106" s="27">
        <f>IF(ISNUMBER(VLOOKUP($B106,Area_GDP_80_09,Seq!V$1,FALSE)/10000),VLOOKUP($B106,Area_GDP_80_09,Seq!V$1,FALSE)/10000,".")</f>
        <v>1195388.16955459</v>
      </c>
      <c r="BB106" s="27">
        <f>IF(ISNUMBER(VLOOKUP($B106,Area_GDP_80_09,Seq!W$1,FALSE)/10000),VLOOKUP($B106,Area_GDP_80_09,Seq!W$1,FALSE)/10000,".")</f>
        <v>1259939.1307105301</v>
      </c>
      <c r="BC106" s="27">
        <f>IF(ISNUMBER(VLOOKUP($B106,Area_GDP_80_09,Seq!X$1,FALSE)/10000),VLOOKUP($B106,Area_GDP_80_09,Seq!X$1,FALSE)/10000,".")</f>
        <v>1311596.6350696699</v>
      </c>
      <c r="BD106" s="27">
        <f>IF(ISNUMBER(VLOOKUP($B106,Area_GDP_80_09,Seq!Y$1,FALSE)/10000),VLOOKUP($B106,Area_GDP_80_09,Seq!Y$1,FALSE)/10000,".")</f>
        <v>1370618.4836478001</v>
      </c>
      <c r="BE106" s="27">
        <f>IF(ISNUMBER(VLOOKUP($B106,Area_GDP_80_09,Seq!Z$1,FALSE)/10000),VLOOKUP($B106,Area_GDP_80_09,Seq!Z$1,FALSE)/10000,".")</f>
        <v>1439247.67882073</v>
      </c>
      <c r="BF106" s="27">
        <f>IF(ISNUMBER(VLOOKUP($B106,Area_GDP_80_09,Seq!AA$1,FALSE)/10000),VLOOKUP($B106,Area_GDP_80_09,Seq!AA$1,FALSE)/10000,".")</f>
        <v>1534837.70742787</v>
      </c>
      <c r="BG106" s="27">
        <f>IF(ISNUMBER(VLOOKUP($B106,Area_GDP_80_09,Seq!AB$1,FALSE)/10000),VLOOKUP($B106,Area_GDP_80_09,Seq!AB$1,FALSE)/10000,".")</f>
        <v>1630697.3117071399</v>
      </c>
      <c r="BH106" s="27">
        <f>IF(ISNUMBER(VLOOKUP($B106,Area_GDP_80_09,Seq!AC$1,FALSE)/10000),VLOOKUP($B106,Area_GDP_80_09,Seq!AC$1,FALSE)/10000,".")</f>
        <v>1740711.0257352199</v>
      </c>
      <c r="BI106" s="27">
        <f>IF(ISNUMBER(VLOOKUP($B106,Area_GDP_80_09,Seq!AD$1,FALSE)/10000),VLOOKUP($B106,Area_GDP_80_09,Seq!AD$1,FALSE)/10000,".")</f>
        <v>1848065.2845296799</v>
      </c>
      <c r="BJ106" s="27">
        <f>IF(ISNUMBER(VLOOKUP($B106,Area_GDP_80_09,Seq!AE$1,FALSE)/10000),VLOOKUP($B106,Area_GDP_80_09,Seq!AE$1,FALSE)/10000,".")</f>
        <v>1959205.3196860699</v>
      </c>
      <c r="BK106" s="27">
        <f>IF(ISNUMBER(VLOOKUP($B106,Area_GDP_80_09,Seq!AF$1,FALSE)/10000),VLOOKUP($B106,Area_GDP_80_09,Seq!AF$1,FALSE)/10000,".")</f>
        <v>1928496.2305428102</v>
      </c>
      <c r="BL106" s="27"/>
      <c r="BM106" s="27"/>
      <c r="BN106" s="27">
        <f>CNPop!A$48</f>
        <v>5.0000000000000001E-3</v>
      </c>
      <c r="BO106" s="27">
        <f>CNPop!B$48</f>
        <v>6.0000000000000001E-3</v>
      </c>
      <c r="BP106" s="27">
        <f>CNPop!C$48</f>
        <v>6.0000000000000001E-3</v>
      </c>
      <c r="BQ106" s="27">
        <f>CNPop!D$48</f>
        <v>7.0000000000000001E-3</v>
      </c>
      <c r="BR106" s="27">
        <f>CNPop!E$48</f>
        <v>7.0000000000000001E-3</v>
      </c>
      <c r="BS106" s="27">
        <f>CNPop!F$48</f>
        <v>8.0000000000000002E-3</v>
      </c>
      <c r="BT106" s="27">
        <f>CNPop!G$48</f>
        <v>8.9999999999999993E-3</v>
      </c>
      <c r="BU106" s="27">
        <f>CNPop!H$48</f>
        <v>0.01</v>
      </c>
      <c r="BV106" s="27">
        <f>CNPop!I$48</f>
        <v>1.0999999999999999E-2</v>
      </c>
      <c r="BW106" s="27">
        <f>CNPop!J$48</f>
        <v>1.2E-2</v>
      </c>
      <c r="BX106" s="27">
        <f>CNPop!K$48</f>
        <v>1.4E-2</v>
      </c>
      <c r="BY106" s="27">
        <f>CNPop!L$48</f>
        <v>1.6E-2</v>
      </c>
      <c r="BZ106" s="27">
        <f>CNPop!M$48</f>
        <v>1.7000000000000001E-2</v>
      </c>
      <c r="CA106" s="27">
        <f>CNPop!N$48</f>
        <v>1.9E-2</v>
      </c>
      <c r="CB106" s="27">
        <f>CNPop!O$48</f>
        <v>2.1000000000000001E-2</v>
      </c>
      <c r="CC106" s="27">
        <f>CNPop!P$48</f>
        <v>2.3E-2</v>
      </c>
      <c r="CD106" s="27">
        <f>CNPop!Q$48</f>
        <v>2.5999999999999999E-2</v>
      </c>
      <c r="CE106" s="27">
        <f>CNPop!R$48</f>
        <v>2.8000000000000001E-2</v>
      </c>
      <c r="CF106" s="27">
        <f>CNPop!S$48</f>
        <v>0.03</v>
      </c>
      <c r="CG106" s="27">
        <f>CNPop!T$48</f>
        <v>3.3000000000000002E-2</v>
      </c>
      <c r="CH106" s="27">
        <f>CNPop!U$48</f>
        <v>3.5999999999999997E-2</v>
      </c>
      <c r="CI106" s="27">
        <f>CNPop!V$48</f>
        <v>3.9E-2</v>
      </c>
      <c r="CJ106" s="27">
        <f>CNPop!W$48</f>
        <v>4.2000000000000003E-2</v>
      </c>
      <c r="CK106" s="27">
        <f>CNPop!X$48</f>
        <v>4.4999999999999998E-2</v>
      </c>
      <c r="CL106" s="27">
        <f>CNPop!Y$48</f>
        <v>4.9000000000000002E-2</v>
      </c>
      <c r="CM106" s="27">
        <f>CNPop!Z$48</f>
        <v>5.1999999999999998E-2</v>
      </c>
      <c r="CN106" s="27">
        <f>CNPop!AA$48</f>
        <v>5.6000000000000001E-2</v>
      </c>
      <c r="CO106" s="27">
        <f>CNPop!AB$48</f>
        <v>0.06</v>
      </c>
      <c r="CP106" s="27">
        <f>CNPop!AC$48</f>
        <v>6.3E-2</v>
      </c>
      <c r="CQ106" s="27"/>
      <c r="CR106" s="27">
        <f t="shared" si="110"/>
        <v>6.9094647822057459E-2</v>
      </c>
      <c r="CS106" s="27">
        <f t="shared" si="111"/>
        <v>6.9094647822057459E-2</v>
      </c>
      <c r="CT106" s="27">
        <f t="shared" si="112"/>
        <v>6.9094647822057459E-2</v>
      </c>
      <c r="CU106" s="27">
        <f t="shared" si="113"/>
        <v>6.9094647822057459E-2</v>
      </c>
      <c r="CV106" s="27">
        <f t="shared" si="114"/>
        <v>6.9094647822057459E-2</v>
      </c>
      <c r="CW106" s="27">
        <f t="shared" si="115"/>
        <v>6.9094647822057459E-2</v>
      </c>
      <c r="CX106" s="27">
        <f t="shared" si="116"/>
        <v>6.9094647822057459E-2</v>
      </c>
      <c r="CY106" s="27">
        <f t="shared" si="117"/>
        <v>6.9094647822057459E-2</v>
      </c>
      <c r="CZ106" s="27">
        <f t="shared" si="118"/>
        <v>6.9094647822057459E-2</v>
      </c>
      <c r="DA106" s="27">
        <f t="shared" si="119"/>
        <v>6.9094647822057459E-2</v>
      </c>
      <c r="DB106" s="27">
        <f t="shared" si="120"/>
        <v>6.9094647822057459E-2</v>
      </c>
      <c r="DC106" s="27">
        <f t="shared" si="121"/>
        <v>6.9094647822057459E-2</v>
      </c>
      <c r="DD106" s="27">
        <f t="shared" si="122"/>
        <v>7.2628799806225025E-2</v>
      </c>
      <c r="DE106" s="27">
        <f t="shared" si="123"/>
        <v>7.2628799806225025E-2</v>
      </c>
      <c r="DF106" s="27">
        <f t="shared" si="124"/>
        <v>7.2628799806225025E-2</v>
      </c>
      <c r="DG106" s="27">
        <f t="shared" si="125"/>
        <v>7.2628799806225025E-2</v>
      </c>
      <c r="DH106" s="27">
        <f t="shared" si="126"/>
        <v>7.2628799806225025E-2</v>
      </c>
      <c r="DI106" s="27">
        <f t="shared" si="127"/>
        <v>7.2628799806225025E-2</v>
      </c>
      <c r="DJ106" s="27">
        <f t="shared" si="128"/>
        <v>7.2628799806225025E-2</v>
      </c>
      <c r="DK106" s="27">
        <f t="shared" si="129"/>
        <v>7.2191764132553612E-2</v>
      </c>
      <c r="DL106" s="27">
        <f t="shared" si="130"/>
        <v>7.2537717121588088E-2</v>
      </c>
      <c r="DM106" s="27">
        <f t="shared" si="131"/>
        <v>7.2879013906447535E-2</v>
      </c>
      <c r="DN106" s="27">
        <f t="shared" si="132"/>
        <v>7.2186808997331306E-2</v>
      </c>
      <c r="DO106" s="27">
        <f t="shared" si="133"/>
        <v>7.1480378371468742E-2</v>
      </c>
      <c r="DP106" s="27">
        <f t="shared" si="134"/>
        <v>7.0681017864027765E-2</v>
      </c>
      <c r="DQ106" s="27">
        <f t="shared" si="135"/>
        <v>6.9816279069767437E-2</v>
      </c>
      <c r="DR106" s="27">
        <f t="shared" si="136"/>
        <v>6.8887988341373316E-2</v>
      </c>
      <c r="DS106" s="27">
        <f t="shared" si="137"/>
        <v>6.7927941383050444E-2</v>
      </c>
      <c r="DT106" s="27">
        <f t="shared" si="101"/>
        <v>6.6915855730944024E-2</v>
      </c>
      <c r="DU106" s="27" t="e">
        <f>IF(ISNA(VLOOKUP(CONCATENATE($B106,".SP.TER.TOTL.IN"),Area_pop_80_09,Seq!B$1,FALSE)),".",VLOOKUP(CONCATENATE($B106,".SP.TER.TOTL.IN"),Area_pop_80_09,Seq!B$1,FALSE)/VLOOKUP(CONCATENATE($B106,".SP.POP.TOTL"),Area_pop_80_09,Seq!B$1,FALSE))</f>
        <v>#VALUE!</v>
      </c>
      <c r="DV106" s="27" t="e">
        <f>IF(ISNA(VLOOKUP(CONCATENATE($B106,".SP.TER.TOTL.IN"),Area_pop_80_09,Seq!C$1,FALSE)),".",VLOOKUP(CONCATENATE($B106,".SP.TER.TOTL.IN"),Area_pop_80_09,Seq!C$1,FALSE)/VLOOKUP(CONCATENATE($B106,".SP.POP.TOTL"),Area_pop_80_09,Seq!C$1,FALSE))</f>
        <v>#VALUE!</v>
      </c>
      <c r="DW106" s="27" t="e">
        <f>IF(ISNA(VLOOKUP(CONCATENATE($B106,".SP.TER.TOTL.IN"),Area_pop_80_09,Seq!D$1,FALSE)),".",VLOOKUP(CONCATENATE($B106,".SP.TER.TOTL.IN"),Area_pop_80_09,Seq!D$1,FALSE)/VLOOKUP(CONCATENATE($B106,".SP.POP.TOTL"),Area_pop_80_09,Seq!D$1,FALSE))</f>
        <v>#VALUE!</v>
      </c>
      <c r="DX106" s="27" t="e">
        <f>IF(ISNA(VLOOKUP(CONCATENATE($B106,".SP.TER.TOTL.IN"),Area_pop_80_09,Seq!E$1,FALSE)),".",VLOOKUP(CONCATENATE($B106,".SP.TER.TOTL.IN"),Area_pop_80_09,Seq!E$1,FALSE)/VLOOKUP(CONCATENATE($B106,".SP.POP.TOTL"),Area_pop_80_09,Seq!E$1,FALSE))</f>
        <v>#VALUE!</v>
      </c>
      <c r="DY106" s="27" t="e">
        <f>IF(ISNA(VLOOKUP(CONCATENATE($B106,".SP.TER.TOTL.IN"),Area_pop_80_09,Seq!F$1,FALSE)),".",VLOOKUP(CONCATENATE($B106,".SP.TER.TOTL.IN"),Area_pop_80_09,Seq!F$1,FALSE)/VLOOKUP(CONCATENATE($B106,".SP.POP.TOTL"),Area_pop_80_09,Seq!F$1,FALSE))</f>
        <v>#VALUE!</v>
      </c>
      <c r="DZ106" s="27" t="e">
        <f>IF(ISNA(VLOOKUP(CONCATENATE($B106,".SP.TER.TOTL.IN"),Area_pop_80_09,Seq!G$1,FALSE)),".",VLOOKUP(CONCATENATE($B106,".SP.TER.TOTL.IN"),Area_pop_80_09,Seq!G$1,FALSE)/VLOOKUP(CONCATENATE($B106,".SP.POP.TOTL"),Area_pop_80_09,Seq!G$1,FALSE))</f>
        <v>#VALUE!</v>
      </c>
      <c r="EA106" s="27" t="e">
        <f>IF(ISNA(VLOOKUP(CONCATENATE($B106,".SP.TER.TOTL.IN"),Area_pop_80_09,Seq!H$1,FALSE)),".",VLOOKUP(CONCATENATE($B106,".SP.TER.TOTL.IN"),Area_pop_80_09,Seq!H$1,FALSE)/VLOOKUP(CONCATENATE($B106,".SP.POP.TOTL"),Area_pop_80_09,Seq!H$1,FALSE))</f>
        <v>#VALUE!</v>
      </c>
      <c r="EB106" s="27" t="e">
        <f>IF(ISNA(VLOOKUP(CONCATENATE($B106,".SP.TER.TOTL.IN"),Area_pop_80_09,Seq!I$1,FALSE)),".",VLOOKUP(CONCATENATE($B106,".SP.TER.TOTL.IN"),Area_pop_80_09,Seq!I$1,FALSE)/VLOOKUP(CONCATENATE($B106,".SP.POP.TOTL"),Area_pop_80_09,Seq!I$1,FALSE))</f>
        <v>#VALUE!</v>
      </c>
      <c r="EC106" s="27" t="e">
        <f>IF(ISNA(VLOOKUP(CONCATENATE($B106,".SP.TER.TOTL.IN"),Area_pop_80_09,Seq!J$1,FALSE)),".",VLOOKUP(CONCATENATE($B106,".SP.TER.TOTL.IN"),Area_pop_80_09,Seq!J$1,FALSE)/VLOOKUP(CONCATENATE($B106,".SP.POP.TOTL"),Area_pop_80_09,Seq!J$1,FALSE))</f>
        <v>#VALUE!</v>
      </c>
      <c r="ED106" s="27" t="e">
        <f>IF(ISNA(VLOOKUP(CONCATENATE($B106,".SP.TER.TOTL.IN"),Area_pop_80_09,Seq!K$1,FALSE)),".",VLOOKUP(CONCATENATE($B106,".SP.TER.TOTL.IN"),Area_pop_80_09,Seq!K$1,FALSE)/VLOOKUP(CONCATENATE($B106,".SP.POP.TOTL"),Area_pop_80_09,Seq!K$1,FALSE))</f>
        <v>#VALUE!</v>
      </c>
      <c r="EE106" s="27" t="e">
        <f>IF(ISNA(VLOOKUP(CONCATENATE($B106,".SP.TER.TOTL.IN"),Area_pop_80_09,Seq!L$1,FALSE)),".",VLOOKUP(CONCATENATE($B106,".SP.TER.TOTL.IN"),Area_pop_80_09,Seq!L$1,FALSE)/VLOOKUP(CONCATENATE($B106,".SP.POP.TOTL"),Area_pop_80_09,Seq!L$1,FALSE))</f>
        <v>#VALUE!</v>
      </c>
      <c r="EF106" s="27">
        <f>IF(ISNA(VLOOKUP(CONCATENATE($B106,".SP.TER.TOTL.IN"),Area_pop_80_09,Seq!M$1,FALSE)),".",VLOOKUP(CONCATENATE($B106,".SP.TER.TOTL.IN"),Area_pop_80_09,Seq!M$1,FALSE)/VLOOKUP(CONCATENATE($B106,".SP.POP.TOTL"),Area_pop_80_09,Seq!M$1,FALSE))</f>
        <v>6.9094647822057459E-2</v>
      </c>
      <c r="EG106" s="27" t="e">
        <f>IF(ISNA(VLOOKUP(CONCATENATE($B106,".SP.TER.TOTL.IN"),Area_pop_80_09,Seq!N$1,FALSE)),".",VLOOKUP(CONCATENATE($B106,".SP.TER.TOTL.IN"),Area_pop_80_09,Seq!N$1,FALSE)/VLOOKUP(CONCATENATE($B106,".SP.POP.TOTL"),Area_pop_80_09,Seq!N$1,FALSE))</f>
        <v>#VALUE!</v>
      </c>
      <c r="EH106" s="27" t="e">
        <f>IF(ISNA(VLOOKUP(CONCATENATE($B106,".SP.TER.TOTL.IN"),Area_pop_80_09,Seq!O$1,FALSE)),".",VLOOKUP(CONCATENATE($B106,".SP.TER.TOTL.IN"),Area_pop_80_09,Seq!O$1,FALSE)/VLOOKUP(CONCATENATE($B106,".SP.POP.TOTL"),Area_pop_80_09,Seq!O$1,FALSE))</f>
        <v>#VALUE!</v>
      </c>
      <c r="EI106" s="27" t="e">
        <f>IF(ISNA(VLOOKUP(CONCATENATE($B106,".SP.TER.TOTL.IN"),Area_pop_80_09,Seq!P$1,FALSE)),".",VLOOKUP(CONCATENATE($B106,".SP.TER.TOTL.IN"),Area_pop_80_09,Seq!P$1,FALSE)/VLOOKUP(CONCATENATE($B106,".SP.POP.TOTL"),Area_pop_80_09,Seq!P$1,FALSE))</f>
        <v>#VALUE!</v>
      </c>
      <c r="EJ106" s="27" t="e">
        <f>IF(ISNA(VLOOKUP(CONCATENATE($B106,".SP.TER.TOTL.IN"),Area_pop_80_09,Seq!Q$1,FALSE)),".",VLOOKUP(CONCATENATE($B106,".SP.TER.TOTL.IN"),Area_pop_80_09,Seq!Q$1,FALSE)/VLOOKUP(CONCATENATE($B106,".SP.POP.TOTL"),Area_pop_80_09,Seq!Q$1,FALSE))</f>
        <v>#VALUE!</v>
      </c>
      <c r="EK106" s="27" t="e">
        <f>IF(ISNA(VLOOKUP(CONCATENATE($B106,".SP.TER.TOTL.IN"),Area_pop_80_09,Seq!R$1,FALSE)),".",VLOOKUP(CONCATENATE($B106,".SP.TER.TOTL.IN"),Area_pop_80_09,Seq!R$1,FALSE)/VLOOKUP(CONCATENATE($B106,".SP.POP.TOTL"),Area_pop_80_09,Seq!R$1,FALSE))</f>
        <v>#VALUE!</v>
      </c>
      <c r="EL106" s="27" t="e">
        <f>IF(ISNA(VLOOKUP(CONCATENATE($B106,".SP.TER.TOTL.IN"),Area_pop_80_09,Seq!S$1,FALSE)),".",VLOOKUP(CONCATENATE($B106,".SP.TER.TOTL.IN"),Area_pop_80_09,Seq!S$1,FALSE)/VLOOKUP(CONCATENATE($B106,".SP.POP.TOTL"),Area_pop_80_09,Seq!S$1,FALSE))</f>
        <v>#VALUE!</v>
      </c>
      <c r="EM106" s="27">
        <f>IF(ISNA(VLOOKUP(CONCATENATE($B106,".SP.TER.TOTL.IN"),Area_pop_80_09,Seq!T$1,FALSE)),".",VLOOKUP(CONCATENATE($B106,".SP.TER.TOTL.IN"),Area_pop_80_09,Seq!T$1,FALSE)/VLOOKUP(CONCATENATE($B106,".SP.POP.TOTL"),Area_pop_80_09,Seq!T$1,FALSE))</f>
        <v>7.2628799806225025E-2</v>
      </c>
      <c r="EN106" s="27">
        <f>IF(ISNA(VLOOKUP(CONCATENATE($B106,".SP.TER.TOTL.IN"),Area_pop_80_09,Seq!U$1,FALSE)),".",VLOOKUP(CONCATENATE($B106,".SP.TER.TOTL.IN"),Area_pop_80_09,Seq!U$1,FALSE)/VLOOKUP(CONCATENATE($B106,".SP.POP.TOTL"),Area_pop_80_09,Seq!U$1,FALSE))</f>
        <v>7.2191764132553612E-2</v>
      </c>
      <c r="EO106" s="27">
        <f>IF(ISNA(VLOOKUP(CONCATENATE($B106,".SP.TER.TOTL.IN"),Area_pop_80_09,Seq!V$1,FALSE)),".",VLOOKUP(CONCATENATE($B106,".SP.TER.TOTL.IN"),Area_pop_80_09,Seq!V$1,FALSE)/VLOOKUP(CONCATENATE($B106,".SP.POP.TOTL"),Area_pop_80_09,Seq!V$1,FALSE))</f>
        <v>7.2537717121588088E-2</v>
      </c>
      <c r="EP106" s="27">
        <f>IF(ISNA(VLOOKUP(CONCATENATE($B106,".SP.TER.TOTL.IN"),Area_pop_80_09,Seq!W$1,FALSE)),".",VLOOKUP(CONCATENATE($B106,".SP.TER.TOTL.IN"),Area_pop_80_09,Seq!W$1,FALSE)/VLOOKUP(CONCATENATE($B106,".SP.POP.TOTL"),Area_pop_80_09,Seq!W$1,FALSE))</f>
        <v>7.2879013906447535E-2</v>
      </c>
      <c r="EQ106" s="27">
        <f>IF(ISNA(VLOOKUP(CONCATENATE($B106,".SP.TER.TOTL.IN"),Area_pop_80_09,Seq!X$1,FALSE)),".",VLOOKUP(CONCATENATE($B106,".SP.TER.TOTL.IN"),Area_pop_80_09,Seq!X$1,FALSE)/VLOOKUP(CONCATENATE($B106,".SP.POP.TOTL"),Area_pop_80_09,Seq!X$1,FALSE))</f>
        <v>7.2186808997331306E-2</v>
      </c>
      <c r="ER106" s="27">
        <f>IF(ISNA(VLOOKUP(CONCATENATE($B106,".SP.TER.TOTL.IN"),Area_pop_80_09,Seq!Y$1,FALSE)),".",VLOOKUP(CONCATENATE($B106,".SP.TER.TOTL.IN"),Area_pop_80_09,Seq!Y$1,FALSE)/VLOOKUP(CONCATENATE($B106,".SP.POP.TOTL"),Area_pop_80_09,Seq!Y$1,FALSE))</f>
        <v>7.1480378371468742E-2</v>
      </c>
      <c r="ES106" s="27">
        <f>IF(ISNA(VLOOKUP(CONCATENATE($B106,".SP.TER.TOTL.IN"),Area_pop_80_09,Seq!Z$1,FALSE)),".",VLOOKUP(CONCATENATE($B106,".SP.TER.TOTL.IN"),Area_pop_80_09,Seq!Z$1,FALSE)/VLOOKUP(CONCATENATE($B106,".SP.POP.TOTL"),Area_pop_80_09,Seq!Z$1,FALSE))</f>
        <v>7.0681017864027765E-2</v>
      </c>
      <c r="ET106" s="27">
        <f>IF(ISNA(VLOOKUP(CONCATENATE($B106,".SP.TER.TOTL.IN"),Area_pop_80_09,Seq!AA$1,FALSE)),".",VLOOKUP(CONCATENATE($B106,".SP.TER.TOTL.IN"),Area_pop_80_09,Seq!AA$1,FALSE)/VLOOKUP(CONCATENATE($B106,".SP.POP.TOTL"),Area_pop_80_09,Seq!AA$1,FALSE))</f>
        <v>6.9816279069767437E-2</v>
      </c>
      <c r="EU106" s="27">
        <f>IF(ISNA(VLOOKUP(CONCATENATE($B106,".SP.TER.TOTL.IN"),Area_pop_80_09,Seq!AB$1,FALSE)),".",VLOOKUP(CONCATENATE($B106,".SP.TER.TOTL.IN"),Area_pop_80_09,Seq!AB$1,FALSE)/VLOOKUP(CONCATENATE($B106,".SP.POP.TOTL"),Area_pop_80_09,Seq!AB$1,FALSE))</f>
        <v>6.8887988341373316E-2</v>
      </c>
      <c r="EV106" s="27">
        <f>IF(ISNA(VLOOKUP(CONCATENATE($B106,".SP.TER.TOTL.IN"),Area_pop_80_09,Seq!AC$1,FALSE)),".",VLOOKUP(CONCATENATE($B106,".SP.TER.TOTL.IN"),Area_pop_80_09,Seq!AC$1,FALSE)/VLOOKUP(CONCATENATE($B106,".SP.POP.TOTL"),Area_pop_80_09,Seq!AC$1,FALSE))</f>
        <v>6.7927941383050444E-2</v>
      </c>
      <c r="EW106" s="27">
        <f>IF(ISNA(VLOOKUP(CONCATENATE($B106,".SP.TER.TOTL.IN"),Area_pop_80_09,Seq!AD$1,FALSE)),".",VLOOKUP(CONCATENATE($B106,".SP.TER.TOTL.IN"),Area_pop_80_09,Seq!AD$1,FALSE)/VLOOKUP(CONCATENATE($B106,".SP.POP.TOTL"),Area_pop_80_09,Seq!AD$1,FALSE))</f>
        <v>6.6915855730944024E-2</v>
      </c>
      <c r="EX106" s="27"/>
      <c r="EY106" s="27"/>
      <c r="EZ106" s="27">
        <f t="shared" si="138"/>
        <v>2.8210336267208305E-6</v>
      </c>
      <c r="FA106" s="27" t="str">
        <f t="shared" si="139"/>
        <v>.</v>
      </c>
      <c r="FB106" s="27">
        <f t="shared" si="109"/>
        <v>1.2406947890818859E-3</v>
      </c>
      <c r="FC106" s="9">
        <f>IF(VLOOKUP($B106,EM_80!$B$1:$C$201,2,FALSE)&gt;0,VLOOKUP($B106,EM_80!$B$1:$C$201,2,FALSE),".")</f>
        <v>25</v>
      </c>
      <c r="FD106" s="9" t="str">
        <f t="shared" si="140"/>
        <v>.</v>
      </c>
      <c r="FE106" s="9">
        <f t="shared" si="105"/>
        <v>10000</v>
      </c>
      <c r="FF106">
        <f t="shared" si="141"/>
        <v>8862000</v>
      </c>
      <c r="FG106">
        <f t="shared" si="142"/>
        <v>8718000</v>
      </c>
      <c r="FH106">
        <f t="shared" si="143"/>
        <v>8060000</v>
      </c>
      <c r="FJ106" s="9" t="str">
        <f>IF(ISNA(VLOOKUP($B106,Area_EM_90,Seq!C$1,FALSE)),".",VLOOKUP($B106,Area_EM_90,Seq!C$1,FALSE))</f>
        <v>.</v>
      </c>
      <c r="FK106" s="9" t="str">
        <f>IF(ISNA(VLOOKUP($B106,Area_EM_90,Seq!D$1,FALSE)),".",VLOOKUP($B106,Area_EM_90,Seq!D$1,FALSE))</f>
        <v>.</v>
      </c>
      <c r="FL106" s="9" t="str">
        <f>IF(ISNA(VLOOKUP($B106,Area_EM_90,Seq!E$1,FALSE)),".",VLOOKUP($B106,Area_EM_90,Seq!E$1,FALSE))</f>
        <v>.</v>
      </c>
      <c r="FM106" s="9" t="str">
        <f>IF(ISNA(VLOOKUP($B106,Area_EM_90,Seq!F$1,FALSE)),".",VLOOKUP($B106,Area_EM_90,Seq!F$1,FALSE))</f>
        <v>.</v>
      </c>
      <c r="FN106" s="9" t="str">
        <f>IF(ISNA(VLOOKUP($B106,Area_EM_90,Seq!G$1,FALSE)),".",VLOOKUP($B106,Area_EM_90,Seq!G$1,FALSE))</f>
        <v>.</v>
      </c>
      <c r="FO106" s="9" t="str">
        <f>IF(ISNA(VLOOKUP($B106,Area_EM_90,Seq!H$1,FALSE)),".",VLOOKUP($B106,Area_EM_90,Seq!H$1,FALSE))</f>
        <v>.</v>
      </c>
      <c r="FP106" s="9" t="str">
        <f>IF(ISNA(VLOOKUP($B106,Area_EM_90,Seq!I$1,FALSE)),".",VLOOKUP($B106,Area_EM_90,Seq!I$1,FALSE))</f>
        <v>.</v>
      </c>
      <c r="FQ106" s="9" t="str">
        <f>IF(ISNA(VLOOKUP($B106,Area_EM_90,Seq!J$1,FALSE)),".",VLOOKUP($B106,Area_EM_90,Seq!J$1,FALSE))</f>
        <v>.</v>
      </c>
      <c r="FR106" s="9" t="str">
        <f>IF(ISNA(VLOOKUP($B106,Area_EM_00,Seq!C$1,FALSE)),".",VLOOKUP($B106,Area_EM_00,Seq!C$1,FALSE))</f>
        <v>.</v>
      </c>
      <c r="FS106" s="9" t="str">
        <f>IF(ISNA(VLOOKUP($B106,Area_EM_00,Seq!D$1,FALSE)),".",VLOOKUP($B106,Area_EM_00,Seq!D$1,FALSE))</f>
        <v>.</v>
      </c>
      <c r="FT106" s="9" t="str">
        <f>IF(ISNA(VLOOKUP($B106,Area_EM_00,Seq!E$1,FALSE)),".",VLOOKUP($B106,Area_EM_00,Seq!E$1,FALSE))</f>
        <v>.</v>
      </c>
      <c r="FU106" s="9" t="str">
        <f>IF(ISNA(VLOOKUP($B106,Area_EM_00,Seq!F$1,FALSE)),".",VLOOKUP($B106,Area_EM_00,Seq!F$1,FALSE))</f>
        <v>.</v>
      </c>
      <c r="FV106" s="9" t="str">
        <f>IF(ISNA(VLOOKUP($B106,Area_EM_00,Seq!G$1,FALSE)),".",VLOOKUP($B106,Area_EM_00,Seq!G$1,FALSE))</f>
        <v>.</v>
      </c>
      <c r="FW106" s="9" t="str">
        <f>IF(ISNA(VLOOKUP($B106,Area_EM_00,Seq!H$1,FALSE)),".",VLOOKUP($B106,Area_EM_00,Seq!H$1,FALSE))</f>
        <v>.</v>
      </c>
      <c r="FX106" s="9" t="str">
        <f>IF(ISNA(VLOOKUP($B106,Area_EM_00,Seq!I$1,FALSE)),".",VLOOKUP($B106,Area_EM_00,Seq!I$1,FALSE))</f>
        <v>.</v>
      </c>
      <c r="FY106" s="9" t="str">
        <f>IF(ISNA(VLOOKUP($B106,Area_EM_00,Seq!J$1,FALSE)),".",VLOOKUP($B106,Area_EM_00,Seq!J$1,FALSE))</f>
        <v>.</v>
      </c>
      <c r="GA106" s="27"/>
    </row>
    <row r="107" spans="1:183">
      <c r="A107" s="25" t="s">
        <v>2532</v>
      </c>
      <c r="B107" s="26" t="str">
        <f t="shared" si="72"/>
        <v>Finland</v>
      </c>
      <c r="C107" s="27">
        <f>GDP!C$42/10000</f>
        <v>18294194.281532999</v>
      </c>
      <c r="D107" s="27">
        <f>GDP!D$42/10000</f>
        <v>19245492.3841727</v>
      </c>
      <c r="E107" s="27">
        <f>GDP!E$42/10000</f>
        <v>20996832.1911324</v>
      </c>
      <c r="F107" s="27">
        <f>GDP!F$42/10000</f>
        <v>23285486.8999658</v>
      </c>
      <c r="G107" s="27">
        <f>GDP!G$42/10000</f>
        <v>26824880.9087606</v>
      </c>
      <c r="H107" s="27">
        <f>GDP!H$42/10000</f>
        <v>30446239.831443299</v>
      </c>
      <c r="I107" s="27">
        <f>GDP!I$42/10000</f>
        <v>33125508.936610304</v>
      </c>
      <c r="J107" s="27">
        <f>GDP!J$42/10000</f>
        <v>36968067.973257102</v>
      </c>
      <c r="K107" s="27">
        <f>GDP!K$42/10000</f>
        <v>41145459.654235199</v>
      </c>
      <c r="L107" s="27">
        <f>GDP!L$42/10000</f>
        <v>42832423.5000588</v>
      </c>
      <c r="M107" s="27">
        <f>GDP!M$42/10000</f>
        <v>44460055.593061104</v>
      </c>
      <c r="N107" s="27">
        <f>GDP!N$42/10000</f>
        <v>48550380.707622699</v>
      </c>
      <c r="O107" s="27">
        <f>GDP!O$42/10000</f>
        <v>55444534.768105105</v>
      </c>
      <c r="P107" s="27">
        <f>GDP!P$42/10000</f>
        <v>63206769.635639794</v>
      </c>
      <c r="Q107" s="27">
        <f>GDP!Q$42/10000</f>
        <v>71486856.457908601</v>
      </c>
      <c r="R107" s="27">
        <f>GDP!R$42/10000</f>
        <v>79278923.811820701</v>
      </c>
      <c r="S107" s="27">
        <f>GDP!S$42/10000</f>
        <v>87206816.193002701</v>
      </c>
      <c r="T107" s="27">
        <f>GDP!T$42/10000</f>
        <v>95317050.098951995</v>
      </c>
      <c r="U107" s="27">
        <f>GDP!U$42/10000</f>
        <v>102751780.00667</v>
      </c>
      <c r="V107" s="27">
        <f>GDP!V$42/10000</f>
        <v>110560915.287177</v>
      </c>
      <c r="W107" s="27">
        <f>GDP!W$42/10000</f>
        <v>119848032.17129999</v>
      </c>
      <c r="X107" s="27">
        <f>GDP!X$42/10000</f>
        <v>129795418.841518</v>
      </c>
      <c r="Y107" s="27">
        <f>GDP!Y$42/10000</f>
        <v>141606801.95609599</v>
      </c>
      <c r="Z107" s="27">
        <f>GDP!Z$42/10000</f>
        <v>155767482.15170601</v>
      </c>
      <c r="AA107" s="27">
        <f>GDP!AA$42/10000</f>
        <v>171499997.84902799</v>
      </c>
      <c r="AB107" s="27">
        <f>GDP!AB$42/10000</f>
        <v>189335997.62532699</v>
      </c>
      <c r="AC107" s="27">
        <f>GDP!AC$42/10000</f>
        <v>211298973.34986499</v>
      </c>
      <c r="AD107" s="27">
        <f>GDP!AD$42/10000</f>
        <v>238767839.88534701</v>
      </c>
      <c r="AE107" s="27">
        <f>GDP!AE$42/10000</f>
        <v>260256945.47502899</v>
      </c>
      <c r="AF107" s="27">
        <f>GDP!AF$42/10000</f>
        <v>293754553.91439533</v>
      </c>
      <c r="AG107" s="27"/>
      <c r="AH107" s="27">
        <f>IF(ISNUMBER(VLOOKUP($B107,Area_GDP_80_09,Seq!C$1,FALSE)/10000),VLOOKUP($B107,Area_GDP_80_09,Seq!C$1,FALSE)/10000,".")</f>
        <v>7424912.4746637205</v>
      </c>
      <c r="AI107" s="27">
        <f>IF(ISNUMBER(VLOOKUP($B107,Area_GDP_80_09,Seq!D$1,FALSE)/10000),VLOOKUP($B107,Area_GDP_80_09,Seq!D$1,FALSE)/10000,".")</f>
        <v>7519163.4420490097</v>
      </c>
      <c r="AJ107" s="27">
        <f>IF(ISNUMBER(VLOOKUP($B107,Area_GDP_80_09,Seq!E$1,FALSE)/10000),VLOOKUP($B107,Area_GDP_80_09,Seq!E$1,FALSE)/10000,".")</f>
        <v>7746545.0525151994</v>
      </c>
      <c r="AK107" s="27">
        <f>IF(ISNUMBER(VLOOKUP($B107,Area_GDP_80_09,Seq!F$1,FALSE)/10000),VLOOKUP($B107,Area_GDP_80_09,Seq!F$1,FALSE)/10000,".")</f>
        <v>7974940.1142436005</v>
      </c>
      <c r="AL107" s="27">
        <f>IF(ISNUMBER(VLOOKUP($B107,Area_GDP_80_09,Seq!G$1,FALSE)/10000),VLOOKUP($B107,Area_GDP_80_09,Seq!G$1,FALSE)/10000,".")</f>
        <v>8217615.6255758191</v>
      </c>
      <c r="AM107" s="27">
        <f>IF(ISNUMBER(VLOOKUP($B107,Area_GDP_80_09,Seq!H$1,FALSE)/10000),VLOOKUP($B107,Area_GDP_80_09,Seq!H$1,FALSE)/10000,".")</f>
        <v>8487193.6613230109</v>
      </c>
      <c r="AN107" s="27">
        <f>IF(ISNUMBER(VLOOKUP($B107,Area_GDP_80_09,Seq!I$1,FALSE)/10000),VLOOKUP($B107,Area_GDP_80_09,Seq!I$1,FALSE)/10000,".")</f>
        <v>8710060.8070757296</v>
      </c>
      <c r="AO107" s="27">
        <f>IF(ISNUMBER(VLOOKUP($B107,Area_GDP_80_09,Seq!J$1,FALSE)/10000),VLOOKUP($B107,Area_GDP_80_09,Seq!J$1,FALSE)/10000,".")</f>
        <v>9019992.6294453703</v>
      </c>
      <c r="AP107" s="27">
        <f>IF(ISNUMBER(VLOOKUP($B107,Area_GDP_80_09,Seq!K$1,FALSE)/10000),VLOOKUP($B107,Area_GDP_80_09,Seq!K$1,FALSE)/10000,".")</f>
        <v>9480099.5024875589</v>
      </c>
      <c r="AQ107" s="27">
        <f>IF(ISNUMBER(VLOOKUP($B107,Area_GDP_80_09,Seq!L$1,FALSE)/10000),VLOOKUP($B107,Area_GDP_80_09,Seq!L$1,FALSE)/10000,".")</f>
        <v>9993458.6327621192</v>
      </c>
      <c r="AR107" s="27">
        <f>IF(ISNUMBER(VLOOKUP($B107,Area_GDP_80_09,Seq!M$1,FALSE)/10000),VLOOKUP($B107,Area_GDP_80_09,Seq!M$1,FALSE)/10000,".")</f>
        <v>10001750.5067256</v>
      </c>
      <c r="AS107" s="27">
        <f>IF(ISNUMBER(VLOOKUP($B107,Area_GDP_80_09,Seq!N$1,FALSE)/10000),VLOOKUP($B107,Area_GDP_80_09,Seq!N$1,FALSE)/10000,".")</f>
        <v>9377188.1334070396</v>
      </c>
      <c r="AT107" s="27">
        <f>IF(ISNUMBER(VLOOKUP($B107,Area_GDP_80_09,Seq!O$1,FALSE)/10000),VLOOKUP($B107,Area_GDP_80_09,Seq!O$1,FALSE)/10000,".")</f>
        <v>9026902.5244149603</v>
      </c>
      <c r="AU107" s="27">
        <f>IF(ISNUMBER(VLOOKUP($B107,Area_GDP_80_09,Seq!P$1,FALSE)/10000),VLOOKUP($B107,Area_GDP_80_09,Seq!P$1,FALSE)/10000,".")</f>
        <v>8943891.6528468803</v>
      </c>
      <c r="AV107" s="27">
        <f>IF(ISNUMBER(VLOOKUP($B107,Area_GDP_80_09,Seq!Q$1,FALSE)/10000),VLOOKUP($B107,Area_GDP_80_09,Seq!Q$1,FALSE)/10000,".")</f>
        <v>9263497.3281739503</v>
      </c>
      <c r="AW107" s="27">
        <f>IF(ISNUMBER(VLOOKUP($B107,Area_GDP_80_09,Seq!R$1,FALSE)/10000),VLOOKUP($B107,Area_GDP_80_09,Seq!R$1,FALSE)/10000,".")</f>
        <v>9626865.6716417894</v>
      </c>
      <c r="AX107" s="27">
        <f>IF(ISNUMBER(VLOOKUP($B107,Area_GDP_80_09,Seq!S$1,FALSE)/10000),VLOOKUP($B107,Area_GDP_80_09,Seq!S$1,FALSE)/10000,".")</f>
        <v>9983047.7243412603</v>
      </c>
      <c r="AY107" s="27">
        <f>IF(ISNUMBER(VLOOKUP($B107,Area_GDP_80_09,Seq!T$1,FALSE)/10000),VLOOKUP($B107,Area_GDP_80_09,Seq!T$1,FALSE)/10000,".")</f>
        <v>10601990.0497512</v>
      </c>
      <c r="AZ107" s="27">
        <f>IF(ISNUMBER(VLOOKUP($B107,Area_GDP_80_09,Seq!U$1,FALSE)/10000),VLOOKUP($B107,Area_GDP_80_09,Seq!U$1,FALSE)/10000,".")</f>
        <v>11155979.362447001</v>
      </c>
      <c r="BA107" s="27">
        <f>IF(ISNUMBER(VLOOKUP($B107,Area_GDP_80_09,Seq!V$1,FALSE)/10000),VLOOKUP($B107,Area_GDP_80_09,Seq!V$1,FALSE)/10000,".")</f>
        <v>11593421.7799889</v>
      </c>
      <c r="BB107" s="27">
        <f>IF(ISNUMBER(VLOOKUP($B107,Area_GDP_80_09,Seq!W$1,FALSE)/10000),VLOOKUP($B107,Area_GDP_80_09,Seq!W$1,FALSE)/10000,".")</f>
        <v>12179657.2692095</v>
      </c>
      <c r="BC107" s="27">
        <f>IF(ISNUMBER(VLOOKUP($B107,Area_GDP_80_09,Seq!X$1,FALSE)/10000),VLOOKUP($B107,Area_GDP_80_09,Seq!X$1,FALSE)/10000,".")</f>
        <v>12509121.061359899</v>
      </c>
      <c r="BD107" s="27">
        <f>IF(ISNUMBER(VLOOKUP($B107,Area_GDP_80_09,Seq!Y$1,FALSE)/10000),VLOOKUP($B107,Area_GDP_80_09,Seq!Y$1,FALSE)/10000,".")</f>
        <v>12705914.870093999</v>
      </c>
      <c r="BE107" s="27">
        <f>IF(ISNUMBER(VLOOKUP($B107,Area_GDP_80_09,Seq!Z$1,FALSE)/10000),VLOOKUP($B107,Area_GDP_80_09,Seq!Z$1,FALSE)/10000,".")</f>
        <v>12935968.306615099</v>
      </c>
      <c r="BF107" s="27">
        <f>IF(ISNUMBER(VLOOKUP($B107,Area_GDP_80_09,Seq!AA$1,FALSE)/10000),VLOOKUP($B107,Area_GDP_80_09,Seq!AA$1,FALSE)/10000,".")</f>
        <v>13414133.038511099</v>
      </c>
      <c r="BG107" s="27">
        <f>IF(ISNUMBER(VLOOKUP($B107,Area_GDP_80_09,Seq!AB$1,FALSE)/10000),VLOOKUP($B107,Area_GDP_80_09,Seq!AB$1,FALSE)/10000,".")</f>
        <v>13785516.860143701</v>
      </c>
      <c r="BH107" s="27">
        <f>IF(ISNUMBER(VLOOKUP($B107,Area_GDP_80_09,Seq!AC$1,FALSE)/10000),VLOOKUP($B107,Area_GDP_80_09,Seq!AC$1,FALSE)/10000,".")</f>
        <v>14464160.678091001</v>
      </c>
      <c r="BI107" s="27">
        <f>IF(ISNUMBER(VLOOKUP($B107,Area_GDP_80_09,Seq!AD$1,FALSE)/10000),VLOOKUP($B107,Area_GDP_80_09,Seq!AD$1,FALSE)/10000,".")</f>
        <v>15072047.1715497</v>
      </c>
      <c r="BJ107" s="27">
        <f>IF(ISNUMBER(VLOOKUP($B107,Area_GDP_80_09,Seq!AE$1,FALSE)/10000),VLOOKUP($B107,Area_GDP_80_09,Seq!AE$1,FALSE)/10000,".")</f>
        <v>15210521.4667404</v>
      </c>
      <c r="BK107" s="27">
        <f>IF(ISNUMBER(VLOOKUP($B107,Area_GDP_80_09,Seq!AF$1,FALSE)/10000),VLOOKUP($B107,Area_GDP_80_09,Seq!AF$1,FALSE)/10000,".")</f>
        <v>14144555.002763962</v>
      </c>
      <c r="BL107" s="27"/>
      <c r="BM107" s="27"/>
      <c r="BN107" s="27">
        <f>CNPop!A$48</f>
        <v>5.0000000000000001E-3</v>
      </c>
      <c r="BO107" s="27">
        <f>CNPop!B$48</f>
        <v>6.0000000000000001E-3</v>
      </c>
      <c r="BP107" s="27">
        <f>CNPop!C$48</f>
        <v>6.0000000000000001E-3</v>
      </c>
      <c r="BQ107" s="27">
        <f>CNPop!D$48</f>
        <v>7.0000000000000001E-3</v>
      </c>
      <c r="BR107" s="27">
        <f>CNPop!E$48</f>
        <v>7.0000000000000001E-3</v>
      </c>
      <c r="BS107" s="27">
        <f>CNPop!F$48</f>
        <v>8.0000000000000002E-3</v>
      </c>
      <c r="BT107" s="27">
        <f>CNPop!G$48</f>
        <v>8.9999999999999993E-3</v>
      </c>
      <c r="BU107" s="27">
        <f>CNPop!H$48</f>
        <v>0.01</v>
      </c>
      <c r="BV107" s="27">
        <f>CNPop!I$48</f>
        <v>1.0999999999999999E-2</v>
      </c>
      <c r="BW107" s="27">
        <f>CNPop!J$48</f>
        <v>1.2E-2</v>
      </c>
      <c r="BX107" s="27">
        <f>CNPop!K$48</f>
        <v>1.4E-2</v>
      </c>
      <c r="BY107" s="27">
        <f>CNPop!L$48</f>
        <v>1.6E-2</v>
      </c>
      <c r="BZ107" s="27">
        <f>CNPop!M$48</f>
        <v>1.7000000000000001E-2</v>
      </c>
      <c r="CA107" s="27">
        <f>CNPop!N$48</f>
        <v>1.9E-2</v>
      </c>
      <c r="CB107" s="27">
        <f>CNPop!O$48</f>
        <v>2.1000000000000001E-2</v>
      </c>
      <c r="CC107" s="27">
        <f>CNPop!P$48</f>
        <v>2.3E-2</v>
      </c>
      <c r="CD107" s="27">
        <f>CNPop!Q$48</f>
        <v>2.5999999999999999E-2</v>
      </c>
      <c r="CE107" s="27">
        <f>CNPop!R$48</f>
        <v>2.8000000000000001E-2</v>
      </c>
      <c r="CF107" s="27">
        <f>CNPop!S$48</f>
        <v>0.03</v>
      </c>
      <c r="CG107" s="27">
        <f>CNPop!T$48</f>
        <v>3.3000000000000002E-2</v>
      </c>
      <c r="CH107" s="27">
        <f>CNPop!U$48</f>
        <v>3.5999999999999997E-2</v>
      </c>
      <c r="CI107" s="27">
        <f>CNPop!V$48</f>
        <v>3.9E-2</v>
      </c>
      <c r="CJ107" s="27">
        <f>CNPop!W$48</f>
        <v>4.2000000000000003E-2</v>
      </c>
      <c r="CK107" s="27">
        <f>CNPop!X$48</f>
        <v>4.4999999999999998E-2</v>
      </c>
      <c r="CL107" s="27">
        <f>CNPop!Y$48</f>
        <v>4.9000000000000002E-2</v>
      </c>
      <c r="CM107" s="27">
        <f>CNPop!Z$48</f>
        <v>5.1999999999999998E-2</v>
      </c>
      <c r="CN107" s="27">
        <f>CNPop!AA$48</f>
        <v>5.6000000000000001E-2</v>
      </c>
      <c r="CO107" s="27">
        <f>CNPop!AB$48</f>
        <v>0.06</v>
      </c>
      <c r="CP107" s="27">
        <f>CNPop!AC$48</f>
        <v>6.3E-2</v>
      </c>
      <c r="CQ107" s="27"/>
      <c r="CR107" s="27">
        <f t="shared" si="110"/>
        <v>6.7542680494615079E-2</v>
      </c>
      <c r="CS107" s="27">
        <f t="shared" si="111"/>
        <v>6.7542680494615079E-2</v>
      </c>
      <c r="CT107" s="27">
        <f t="shared" si="112"/>
        <v>6.7542680494615079E-2</v>
      </c>
      <c r="CU107" s="27">
        <f t="shared" si="113"/>
        <v>6.7542680494615079E-2</v>
      </c>
      <c r="CV107" s="27">
        <f t="shared" si="114"/>
        <v>6.7542680494615079E-2</v>
      </c>
      <c r="CW107" s="27">
        <f t="shared" si="115"/>
        <v>6.7542680494615079E-2</v>
      </c>
      <c r="CX107" s="27">
        <f t="shared" si="116"/>
        <v>6.7542680494615079E-2</v>
      </c>
      <c r="CY107" s="27">
        <f t="shared" si="117"/>
        <v>6.7542680494615079E-2</v>
      </c>
      <c r="CZ107" s="27">
        <f t="shared" si="118"/>
        <v>6.7542680494615079E-2</v>
      </c>
      <c r="DA107" s="27">
        <f t="shared" si="119"/>
        <v>6.7542680494615079E-2</v>
      </c>
      <c r="DB107" s="27">
        <f t="shared" si="120"/>
        <v>6.7542680494615079E-2</v>
      </c>
      <c r="DC107" s="27">
        <f t="shared" si="121"/>
        <v>6.7542680494615079E-2</v>
      </c>
      <c r="DD107" s="27">
        <f t="shared" si="122"/>
        <v>6.043508635746167E-2</v>
      </c>
      <c r="DE107" s="27">
        <f t="shared" si="123"/>
        <v>6.043508635746167E-2</v>
      </c>
      <c r="DF107" s="27">
        <f t="shared" si="124"/>
        <v>6.043508635746167E-2</v>
      </c>
      <c r="DG107" s="27">
        <f t="shared" si="125"/>
        <v>6.043508635746167E-2</v>
      </c>
      <c r="DH107" s="27">
        <f t="shared" si="126"/>
        <v>6.043508635746167E-2</v>
      </c>
      <c r="DI107" s="27">
        <f t="shared" si="127"/>
        <v>6.043508635746167E-2</v>
      </c>
      <c r="DJ107" s="27">
        <f t="shared" si="128"/>
        <v>6.043508635746167E-2</v>
      </c>
      <c r="DK107" s="27">
        <f t="shared" si="129"/>
        <v>6.1764842289527201E-2</v>
      </c>
      <c r="DL107" s="27">
        <f t="shared" si="130"/>
        <v>6.3045312433651912E-2</v>
      </c>
      <c r="DM107" s="27">
        <f t="shared" si="131"/>
        <v>6.3920642501599387E-2</v>
      </c>
      <c r="DN107" s="27">
        <f t="shared" si="132"/>
        <v>6.4293966241147346E-2</v>
      </c>
      <c r="DO107" s="27">
        <f t="shared" si="133"/>
        <v>6.4271681704800132E-2</v>
      </c>
      <c r="DP107" s="27">
        <f t="shared" si="134"/>
        <v>6.3918869290361544E-2</v>
      </c>
      <c r="DQ107" s="27">
        <f t="shared" si="135"/>
        <v>6.3410152303616019E-2</v>
      </c>
      <c r="DR107" s="27">
        <f t="shared" si="136"/>
        <v>6.2886469127663075E-2</v>
      </c>
      <c r="DS107" s="27">
        <f t="shared" si="137"/>
        <v>6.233020466199761E-2</v>
      </c>
      <c r="DT107" s="27">
        <f t="shared" si="101"/>
        <v>6.1706640137508963E-2</v>
      </c>
      <c r="DU107" s="27" t="e">
        <f>IF(ISNA(VLOOKUP(CONCATENATE($B107,".SP.TER.TOTL.IN"),Area_pop_80_09,Seq!B$1,FALSE)),".",VLOOKUP(CONCATENATE($B107,".SP.TER.TOTL.IN"),Area_pop_80_09,Seq!B$1,FALSE)/VLOOKUP(CONCATENATE($B107,".SP.POP.TOTL"),Area_pop_80_09,Seq!B$1,FALSE))</f>
        <v>#VALUE!</v>
      </c>
      <c r="DV107" s="27" t="e">
        <f>IF(ISNA(VLOOKUP(CONCATENATE($B107,".SP.TER.TOTL.IN"),Area_pop_80_09,Seq!C$1,FALSE)),".",VLOOKUP(CONCATENATE($B107,".SP.TER.TOTL.IN"),Area_pop_80_09,Seq!C$1,FALSE)/VLOOKUP(CONCATENATE($B107,".SP.POP.TOTL"),Area_pop_80_09,Seq!C$1,FALSE))</f>
        <v>#VALUE!</v>
      </c>
      <c r="DW107" s="27" t="e">
        <f>IF(ISNA(VLOOKUP(CONCATENATE($B107,".SP.TER.TOTL.IN"),Area_pop_80_09,Seq!D$1,FALSE)),".",VLOOKUP(CONCATENATE($B107,".SP.TER.TOTL.IN"),Area_pop_80_09,Seq!D$1,FALSE)/VLOOKUP(CONCATENATE($B107,".SP.POP.TOTL"),Area_pop_80_09,Seq!D$1,FALSE))</f>
        <v>#VALUE!</v>
      </c>
      <c r="DX107" s="27" t="e">
        <f>IF(ISNA(VLOOKUP(CONCATENATE($B107,".SP.TER.TOTL.IN"),Area_pop_80_09,Seq!E$1,FALSE)),".",VLOOKUP(CONCATENATE($B107,".SP.TER.TOTL.IN"),Area_pop_80_09,Seq!E$1,FALSE)/VLOOKUP(CONCATENATE($B107,".SP.POP.TOTL"),Area_pop_80_09,Seq!E$1,FALSE))</f>
        <v>#VALUE!</v>
      </c>
      <c r="DY107" s="27" t="e">
        <f>IF(ISNA(VLOOKUP(CONCATENATE($B107,".SP.TER.TOTL.IN"),Area_pop_80_09,Seq!F$1,FALSE)),".",VLOOKUP(CONCATENATE($B107,".SP.TER.TOTL.IN"),Area_pop_80_09,Seq!F$1,FALSE)/VLOOKUP(CONCATENATE($B107,".SP.POP.TOTL"),Area_pop_80_09,Seq!F$1,FALSE))</f>
        <v>#VALUE!</v>
      </c>
      <c r="DZ107" s="27" t="e">
        <f>IF(ISNA(VLOOKUP(CONCATENATE($B107,".SP.TER.TOTL.IN"),Area_pop_80_09,Seq!G$1,FALSE)),".",VLOOKUP(CONCATENATE($B107,".SP.TER.TOTL.IN"),Area_pop_80_09,Seq!G$1,FALSE)/VLOOKUP(CONCATENATE($B107,".SP.POP.TOTL"),Area_pop_80_09,Seq!G$1,FALSE))</f>
        <v>#VALUE!</v>
      </c>
      <c r="EA107" s="27" t="e">
        <f>IF(ISNA(VLOOKUP(CONCATENATE($B107,".SP.TER.TOTL.IN"),Area_pop_80_09,Seq!H$1,FALSE)),".",VLOOKUP(CONCATENATE($B107,".SP.TER.TOTL.IN"),Area_pop_80_09,Seq!H$1,FALSE)/VLOOKUP(CONCATENATE($B107,".SP.POP.TOTL"),Area_pop_80_09,Seq!H$1,FALSE))</f>
        <v>#VALUE!</v>
      </c>
      <c r="EB107" s="27" t="e">
        <f>IF(ISNA(VLOOKUP(CONCATENATE($B107,".SP.TER.TOTL.IN"),Area_pop_80_09,Seq!I$1,FALSE)),".",VLOOKUP(CONCATENATE($B107,".SP.TER.TOTL.IN"),Area_pop_80_09,Seq!I$1,FALSE)/VLOOKUP(CONCATENATE($B107,".SP.POP.TOTL"),Area_pop_80_09,Seq!I$1,FALSE))</f>
        <v>#VALUE!</v>
      </c>
      <c r="EC107" s="27" t="e">
        <f>IF(ISNA(VLOOKUP(CONCATENATE($B107,".SP.TER.TOTL.IN"),Area_pop_80_09,Seq!J$1,FALSE)),".",VLOOKUP(CONCATENATE($B107,".SP.TER.TOTL.IN"),Area_pop_80_09,Seq!J$1,FALSE)/VLOOKUP(CONCATENATE($B107,".SP.POP.TOTL"),Area_pop_80_09,Seq!J$1,FALSE))</f>
        <v>#VALUE!</v>
      </c>
      <c r="ED107" s="27" t="e">
        <f>IF(ISNA(VLOOKUP(CONCATENATE($B107,".SP.TER.TOTL.IN"),Area_pop_80_09,Seq!K$1,FALSE)),".",VLOOKUP(CONCATENATE($B107,".SP.TER.TOTL.IN"),Area_pop_80_09,Seq!K$1,FALSE)/VLOOKUP(CONCATENATE($B107,".SP.POP.TOTL"),Area_pop_80_09,Seq!K$1,FALSE))</f>
        <v>#VALUE!</v>
      </c>
      <c r="EE107" s="27" t="e">
        <f>IF(ISNA(VLOOKUP(CONCATENATE($B107,".SP.TER.TOTL.IN"),Area_pop_80_09,Seq!L$1,FALSE)),".",VLOOKUP(CONCATENATE($B107,".SP.TER.TOTL.IN"),Area_pop_80_09,Seq!L$1,FALSE)/VLOOKUP(CONCATENATE($B107,".SP.POP.TOTL"),Area_pop_80_09,Seq!L$1,FALSE))</f>
        <v>#VALUE!</v>
      </c>
      <c r="EF107" s="27">
        <f>IF(ISNA(VLOOKUP(CONCATENATE($B107,".SP.TER.TOTL.IN"),Area_pop_80_09,Seq!M$1,FALSE)),".",VLOOKUP(CONCATENATE($B107,".SP.TER.TOTL.IN"),Area_pop_80_09,Seq!M$1,FALSE)/VLOOKUP(CONCATENATE($B107,".SP.POP.TOTL"),Area_pop_80_09,Seq!M$1,FALSE))</f>
        <v>6.7542680494615079E-2</v>
      </c>
      <c r="EG107" s="27" t="e">
        <f>IF(ISNA(VLOOKUP(CONCATENATE($B107,".SP.TER.TOTL.IN"),Area_pop_80_09,Seq!N$1,FALSE)),".",VLOOKUP(CONCATENATE($B107,".SP.TER.TOTL.IN"),Area_pop_80_09,Seq!N$1,FALSE)/VLOOKUP(CONCATENATE($B107,".SP.POP.TOTL"),Area_pop_80_09,Seq!N$1,FALSE))</f>
        <v>#VALUE!</v>
      </c>
      <c r="EH107" s="27" t="e">
        <f>IF(ISNA(VLOOKUP(CONCATENATE($B107,".SP.TER.TOTL.IN"),Area_pop_80_09,Seq!O$1,FALSE)),".",VLOOKUP(CONCATENATE($B107,".SP.TER.TOTL.IN"),Area_pop_80_09,Seq!O$1,FALSE)/VLOOKUP(CONCATENATE($B107,".SP.POP.TOTL"),Area_pop_80_09,Seq!O$1,FALSE))</f>
        <v>#VALUE!</v>
      </c>
      <c r="EI107" s="27" t="e">
        <f>IF(ISNA(VLOOKUP(CONCATENATE($B107,".SP.TER.TOTL.IN"),Area_pop_80_09,Seq!P$1,FALSE)),".",VLOOKUP(CONCATENATE($B107,".SP.TER.TOTL.IN"),Area_pop_80_09,Seq!P$1,FALSE)/VLOOKUP(CONCATENATE($B107,".SP.POP.TOTL"),Area_pop_80_09,Seq!P$1,FALSE))</f>
        <v>#VALUE!</v>
      </c>
      <c r="EJ107" s="27" t="e">
        <f>IF(ISNA(VLOOKUP(CONCATENATE($B107,".SP.TER.TOTL.IN"),Area_pop_80_09,Seq!Q$1,FALSE)),".",VLOOKUP(CONCATENATE($B107,".SP.TER.TOTL.IN"),Area_pop_80_09,Seq!Q$1,FALSE)/VLOOKUP(CONCATENATE($B107,".SP.POP.TOTL"),Area_pop_80_09,Seq!Q$1,FALSE))</f>
        <v>#VALUE!</v>
      </c>
      <c r="EK107" s="27" t="e">
        <f>IF(ISNA(VLOOKUP(CONCATENATE($B107,".SP.TER.TOTL.IN"),Area_pop_80_09,Seq!R$1,FALSE)),".",VLOOKUP(CONCATENATE($B107,".SP.TER.TOTL.IN"),Area_pop_80_09,Seq!R$1,FALSE)/VLOOKUP(CONCATENATE($B107,".SP.POP.TOTL"),Area_pop_80_09,Seq!R$1,FALSE))</f>
        <v>#VALUE!</v>
      </c>
      <c r="EL107" s="27" t="e">
        <f>IF(ISNA(VLOOKUP(CONCATENATE($B107,".SP.TER.TOTL.IN"),Area_pop_80_09,Seq!S$1,FALSE)),".",VLOOKUP(CONCATENATE($B107,".SP.TER.TOTL.IN"),Area_pop_80_09,Seq!S$1,FALSE)/VLOOKUP(CONCATENATE($B107,".SP.POP.TOTL"),Area_pop_80_09,Seq!S$1,FALSE))</f>
        <v>#VALUE!</v>
      </c>
      <c r="EM107" s="27">
        <f>IF(ISNA(VLOOKUP(CONCATENATE($B107,".SP.TER.TOTL.IN"),Area_pop_80_09,Seq!T$1,FALSE)),".",VLOOKUP(CONCATENATE($B107,".SP.TER.TOTL.IN"),Area_pop_80_09,Seq!T$1,FALSE)/VLOOKUP(CONCATENATE($B107,".SP.POP.TOTL"),Area_pop_80_09,Seq!T$1,FALSE))</f>
        <v>6.043508635746167E-2</v>
      </c>
      <c r="EN107" s="27">
        <f>IF(ISNA(VLOOKUP(CONCATENATE($B107,".SP.TER.TOTL.IN"),Area_pop_80_09,Seq!U$1,FALSE)),".",VLOOKUP(CONCATENATE($B107,".SP.TER.TOTL.IN"),Area_pop_80_09,Seq!U$1,FALSE)/VLOOKUP(CONCATENATE($B107,".SP.POP.TOTL"),Area_pop_80_09,Seq!U$1,FALSE))</f>
        <v>6.1764842289527201E-2</v>
      </c>
      <c r="EO107" s="27">
        <f>IF(ISNA(VLOOKUP(CONCATENATE($B107,".SP.TER.TOTL.IN"),Area_pop_80_09,Seq!V$1,FALSE)),".",VLOOKUP(CONCATENATE($B107,".SP.TER.TOTL.IN"),Area_pop_80_09,Seq!V$1,FALSE)/VLOOKUP(CONCATENATE($B107,".SP.POP.TOTL"),Area_pop_80_09,Seq!V$1,FALSE))</f>
        <v>6.3045312433651912E-2</v>
      </c>
      <c r="EP107" s="27">
        <f>IF(ISNA(VLOOKUP(CONCATENATE($B107,".SP.TER.TOTL.IN"),Area_pop_80_09,Seq!W$1,FALSE)),".",VLOOKUP(CONCATENATE($B107,".SP.TER.TOTL.IN"),Area_pop_80_09,Seq!W$1,FALSE)/VLOOKUP(CONCATENATE($B107,".SP.POP.TOTL"),Area_pop_80_09,Seq!W$1,FALSE))</f>
        <v>6.3920642501599387E-2</v>
      </c>
      <c r="EQ107" s="27">
        <f>IF(ISNA(VLOOKUP(CONCATENATE($B107,".SP.TER.TOTL.IN"),Area_pop_80_09,Seq!X$1,FALSE)),".",VLOOKUP(CONCATENATE($B107,".SP.TER.TOTL.IN"),Area_pop_80_09,Seq!X$1,FALSE)/VLOOKUP(CONCATENATE($B107,".SP.POP.TOTL"),Area_pop_80_09,Seq!X$1,FALSE))</f>
        <v>6.4293966241147346E-2</v>
      </c>
      <c r="ER107" s="27">
        <f>IF(ISNA(VLOOKUP(CONCATENATE($B107,".SP.TER.TOTL.IN"),Area_pop_80_09,Seq!Y$1,FALSE)),".",VLOOKUP(CONCATENATE($B107,".SP.TER.TOTL.IN"),Area_pop_80_09,Seq!Y$1,FALSE)/VLOOKUP(CONCATENATE($B107,".SP.POP.TOTL"),Area_pop_80_09,Seq!Y$1,FALSE))</f>
        <v>6.4271681704800132E-2</v>
      </c>
      <c r="ES107" s="27">
        <f>IF(ISNA(VLOOKUP(CONCATENATE($B107,".SP.TER.TOTL.IN"),Area_pop_80_09,Seq!Z$1,FALSE)),".",VLOOKUP(CONCATENATE($B107,".SP.TER.TOTL.IN"),Area_pop_80_09,Seq!Z$1,FALSE)/VLOOKUP(CONCATENATE($B107,".SP.POP.TOTL"),Area_pop_80_09,Seq!Z$1,FALSE))</f>
        <v>6.3918869290361544E-2</v>
      </c>
      <c r="ET107" s="27">
        <f>IF(ISNA(VLOOKUP(CONCATENATE($B107,".SP.TER.TOTL.IN"),Area_pop_80_09,Seq!AA$1,FALSE)),".",VLOOKUP(CONCATENATE($B107,".SP.TER.TOTL.IN"),Area_pop_80_09,Seq!AA$1,FALSE)/VLOOKUP(CONCATENATE($B107,".SP.POP.TOTL"),Area_pop_80_09,Seq!AA$1,FALSE))</f>
        <v>6.3410152303616019E-2</v>
      </c>
      <c r="EU107" s="27">
        <f>IF(ISNA(VLOOKUP(CONCATENATE($B107,".SP.TER.TOTL.IN"),Area_pop_80_09,Seq!AB$1,FALSE)),".",VLOOKUP(CONCATENATE($B107,".SP.TER.TOTL.IN"),Area_pop_80_09,Seq!AB$1,FALSE)/VLOOKUP(CONCATENATE($B107,".SP.POP.TOTL"),Area_pop_80_09,Seq!AB$1,FALSE))</f>
        <v>6.2886469127663075E-2</v>
      </c>
      <c r="EV107" s="27">
        <f>IF(ISNA(VLOOKUP(CONCATENATE($B107,".SP.TER.TOTL.IN"),Area_pop_80_09,Seq!AC$1,FALSE)),".",VLOOKUP(CONCATENATE($B107,".SP.TER.TOTL.IN"),Area_pop_80_09,Seq!AC$1,FALSE)/VLOOKUP(CONCATENATE($B107,".SP.POP.TOTL"),Area_pop_80_09,Seq!AC$1,FALSE))</f>
        <v>6.233020466199761E-2</v>
      </c>
      <c r="EW107" s="27">
        <f>IF(ISNA(VLOOKUP(CONCATENATE($B107,".SP.TER.TOTL.IN"),Area_pop_80_09,Seq!AD$1,FALSE)),".",VLOOKUP(CONCATENATE($B107,".SP.TER.TOTL.IN"),Area_pop_80_09,Seq!AD$1,FALSE)/VLOOKUP(CONCATENATE($B107,".SP.POP.TOTL"),Area_pop_80_09,Seq!AD$1,FALSE))</f>
        <v>6.1706640137508963E-2</v>
      </c>
      <c r="EX107" s="27"/>
      <c r="EY107" s="27"/>
      <c r="EZ107" s="27">
        <f t="shared" si="138"/>
        <v>1.8828451882845188E-6</v>
      </c>
      <c r="FA107" s="27">
        <f t="shared" si="139"/>
        <v>1.8050541516245488E-6</v>
      </c>
      <c r="FB107" s="27">
        <f t="shared" si="109"/>
        <v>1.3674130001544063E-3</v>
      </c>
      <c r="FC107" s="9">
        <f>IF(VLOOKUP($B107,EM_80!$B$1:$C$201,2,FALSE)&gt;0,VLOOKUP($B107,EM_80!$B$1:$C$201,2,FALSE),".")</f>
        <v>9</v>
      </c>
      <c r="FD107" s="9">
        <f t="shared" si="140"/>
        <v>9</v>
      </c>
      <c r="FE107" s="9">
        <f t="shared" si="105"/>
        <v>7078</v>
      </c>
      <c r="FF107">
        <f t="shared" si="141"/>
        <v>4780000</v>
      </c>
      <c r="FG107">
        <f t="shared" si="142"/>
        <v>4986000</v>
      </c>
      <c r="FH107">
        <f t="shared" si="143"/>
        <v>5176197.6807305198</v>
      </c>
      <c r="FJ107" s="9">
        <f>IF(ISNA(VLOOKUP($B107,Area_EM_90,Seq!C$1,FALSE)),".",VLOOKUP($B107,Area_EM_90,Seq!C$1,FALSE))</f>
        <v>306</v>
      </c>
      <c r="FK107" s="9">
        <f>IF(ISNA(VLOOKUP($B107,Area_EM_90,Seq!D$1,FALSE)),".",VLOOKUP($B107,Area_EM_90,Seq!D$1,FALSE))</f>
        <v>268</v>
      </c>
      <c r="FL107" s="9">
        <f>IF(ISNA(VLOOKUP($B107,Area_EM_90,Seq!E$1,FALSE)),".",VLOOKUP($B107,Area_EM_90,Seq!E$1,FALSE))</f>
        <v>16</v>
      </c>
      <c r="FM107" s="9">
        <f>IF(ISNA(VLOOKUP($B107,Area_EM_90,Seq!F$1,FALSE)),".",VLOOKUP($B107,Area_EM_90,Seq!F$1,FALSE))</f>
        <v>22</v>
      </c>
      <c r="FN107" s="9">
        <f>IF(ISNA(VLOOKUP($B107,Area_EM_90,Seq!G$1,FALSE)),".",VLOOKUP($B107,Area_EM_90,Seq!G$1,FALSE))</f>
        <v>3373000</v>
      </c>
      <c r="FO107" s="9">
        <f>IF(ISNA(VLOOKUP($B107,Area_EM_90,Seq!H$1,FALSE)),".",VLOOKUP($B107,Area_EM_90,Seq!H$1,FALSE))</f>
        <v>1665924.7</v>
      </c>
      <c r="FP107" s="9">
        <f>IF(ISNA(VLOOKUP($B107,Area_EM_90,Seq!I$1,FALSE)),".",VLOOKUP($B107,Area_EM_90,Seq!I$1,FALSE))</f>
        <v>1025729</v>
      </c>
      <c r="FQ107" s="9">
        <f>IF(ISNA(VLOOKUP($B107,Area_EM_90,Seq!J$1,FALSE)),".",VLOOKUP($B107,Area_EM_90,Seq!J$1,FALSE))</f>
        <v>681346</v>
      </c>
      <c r="FR107" s="9">
        <f>IF(ISNA(VLOOKUP($B107,Area_EM_00,Seq!C$1,FALSE)),".",VLOOKUP($B107,Area_EM_00,Seq!C$1,FALSE))</f>
        <v>1557</v>
      </c>
      <c r="FS107" s="9">
        <f>IF(ISNA(VLOOKUP($B107,Area_EM_00,Seq!D$1,FALSE)),".",VLOOKUP($B107,Area_EM_00,Seq!D$1,FALSE))</f>
        <v>1007</v>
      </c>
      <c r="FT107" s="9">
        <f>IF(ISNA(VLOOKUP($B107,Area_EM_00,Seq!E$1,FALSE)),".",VLOOKUP($B107,Area_EM_00,Seq!E$1,FALSE))</f>
        <v>106</v>
      </c>
      <c r="FU107" s="9">
        <f>IF(ISNA(VLOOKUP($B107,Area_EM_00,Seq!F$1,FALSE)),".",VLOOKUP($B107,Area_EM_00,Seq!F$1,FALSE))</f>
        <v>444</v>
      </c>
      <c r="FV107" s="9">
        <f>IF(ISNA(VLOOKUP($B107,Area_EM_00,Seq!G$1,FALSE)),".",VLOOKUP($B107,Area_EM_00,Seq!G$1,FALSE))</f>
        <v>3580000</v>
      </c>
      <c r="FW107" s="9">
        <f>IF(ISNA(VLOOKUP($B107,Area_EM_00,Seq!H$1,FALSE)),".",VLOOKUP($B107,Area_EM_00,Seq!H$1,FALSE))</f>
        <v>1323526</v>
      </c>
      <c r="FX107" s="9">
        <f>IF(ISNA(VLOOKUP($B107,Area_EM_00,Seq!I$1,FALSE)),".",VLOOKUP($B107,Area_EM_00,Seq!I$1,FALSE))</f>
        <v>1316008</v>
      </c>
      <c r="FY107" s="9">
        <f>IF(ISNA(VLOOKUP($B107,Area_EM_00,Seq!J$1,FALSE)),".",VLOOKUP($B107,Area_EM_00,Seq!J$1,FALSE))</f>
        <v>940466</v>
      </c>
      <c r="GA107" s="27"/>
    </row>
    <row r="108" spans="1:183">
      <c r="A108" s="25" t="s">
        <v>2536</v>
      </c>
      <c r="B108" s="26" t="str">
        <f t="shared" si="72"/>
        <v>Gibraltar</v>
      </c>
      <c r="C108" s="27">
        <f>GDP!C$42/10000</f>
        <v>18294194.281532999</v>
      </c>
      <c r="D108" s="27">
        <f>GDP!D$42/10000</f>
        <v>19245492.3841727</v>
      </c>
      <c r="E108" s="27">
        <f>GDP!E$42/10000</f>
        <v>20996832.1911324</v>
      </c>
      <c r="F108" s="27">
        <f>GDP!F$42/10000</f>
        <v>23285486.8999658</v>
      </c>
      <c r="G108" s="27">
        <f>GDP!G$42/10000</f>
        <v>26824880.9087606</v>
      </c>
      <c r="H108" s="27">
        <f>GDP!H$42/10000</f>
        <v>30446239.831443299</v>
      </c>
      <c r="I108" s="27">
        <f>GDP!I$42/10000</f>
        <v>33125508.936610304</v>
      </c>
      <c r="J108" s="27">
        <f>GDP!J$42/10000</f>
        <v>36968067.973257102</v>
      </c>
      <c r="K108" s="27">
        <f>GDP!K$42/10000</f>
        <v>41145459.654235199</v>
      </c>
      <c r="L108" s="27">
        <f>GDP!L$42/10000</f>
        <v>42832423.5000588</v>
      </c>
      <c r="M108" s="27">
        <f>GDP!M$42/10000</f>
        <v>44460055.593061104</v>
      </c>
      <c r="N108" s="27">
        <f>GDP!N$42/10000</f>
        <v>48550380.707622699</v>
      </c>
      <c r="O108" s="27">
        <f>GDP!O$42/10000</f>
        <v>55444534.768105105</v>
      </c>
      <c r="P108" s="27">
        <f>GDP!P$42/10000</f>
        <v>63206769.635639794</v>
      </c>
      <c r="Q108" s="27">
        <f>GDP!Q$42/10000</f>
        <v>71486856.457908601</v>
      </c>
      <c r="R108" s="27">
        <f>GDP!R$42/10000</f>
        <v>79278923.811820701</v>
      </c>
      <c r="S108" s="27">
        <f>GDP!S$42/10000</f>
        <v>87206816.193002701</v>
      </c>
      <c r="T108" s="27">
        <f>GDP!T$42/10000</f>
        <v>95317050.098951995</v>
      </c>
      <c r="U108" s="27">
        <f>GDP!U$42/10000</f>
        <v>102751780.00667</v>
      </c>
      <c r="V108" s="27">
        <f>GDP!V$42/10000</f>
        <v>110560915.287177</v>
      </c>
      <c r="W108" s="27">
        <f>GDP!W$42/10000</f>
        <v>119848032.17129999</v>
      </c>
      <c r="X108" s="27">
        <f>GDP!X$42/10000</f>
        <v>129795418.841518</v>
      </c>
      <c r="Y108" s="27">
        <f>GDP!Y$42/10000</f>
        <v>141606801.95609599</v>
      </c>
      <c r="Z108" s="27">
        <f>GDP!Z$42/10000</f>
        <v>155767482.15170601</v>
      </c>
      <c r="AA108" s="27">
        <f>GDP!AA$42/10000</f>
        <v>171499997.84902799</v>
      </c>
      <c r="AB108" s="27">
        <f>GDP!AB$42/10000</f>
        <v>189335997.62532699</v>
      </c>
      <c r="AC108" s="27">
        <f>GDP!AC$42/10000</f>
        <v>211298973.34986499</v>
      </c>
      <c r="AD108" s="27">
        <f>GDP!AD$42/10000</f>
        <v>238767839.88534701</v>
      </c>
      <c r="AE108" s="27">
        <f>GDP!AE$42/10000</f>
        <v>260256945.47502899</v>
      </c>
      <c r="AF108" s="27">
        <f>GDP!AF$42/10000</f>
        <v>293754553.91439533</v>
      </c>
      <c r="AG108" s="27"/>
      <c r="AH108" s="27" t="str">
        <f>IF(ISNUMBER(VLOOKUP($B108,Area_GDP_80_09,Seq!C$1,FALSE)/10000),VLOOKUP($B108,Area_GDP_80_09,Seq!C$1,FALSE)/10000,".")</f>
        <v>.</v>
      </c>
      <c r="AI108" s="27" t="str">
        <f>IF(ISNUMBER(VLOOKUP($B108,Area_GDP_80_09,Seq!D$1,FALSE)/10000),VLOOKUP($B108,Area_GDP_80_09,Seq!D$1,FALSE)/10000,".")</f>
        <v>.</v>
      </c>
      <c r="AJ108" s="27" t="str">
        <f>IF(ISNUMBER(VLOOKUP($B108,Area_GDP_80_09,Seq!E$1,FALSE)/10000),VLOOKUP($B108,Area_GDP_80_09,Seq!E$1,FALSE)/10000,".")</f>
        <v>.</v>
      </c>
      <c r="AK108" s="27" t="str">
        <f>IF(ISNUMBER(VLOOKUP($B108,Area_GDP_80_09,Seq!F$1,FALSE)/10000),VLOOKUP($B108,Area_GDP_80_09,Seq!F$1,FALSE)/10000,".")</f>
        <v>.</v>
      </c>
      <c r="AL108" s="27" t="str">
        <f>IF(ISNUMBER(VLOOKUP($B108,Area_GDP_80_09,Seq!G$1,FALSE)/10000),VLOOKUP($B108,Area_GDP_80_09,Seq!G$1,FALSE)/10000,".")</f>
        <v>.</v>
      </c>
      <c r="AM108" s="27" t="str">
        <f>IF(ISNUMBER(VLOOKUP($B108,Area_GDP_80_09,Seq!H$1,FALSE)/10000),VLOOKUP($B108,Area_GDP_80_09,Seq!H$1,FALSE)/10000,".")</f>
        <v>.</v>
      </c>
      <c r="AN108" s="27" t="str">
        <f>IF(ISNUMBER(VLOOKUP($B108,Area_GDP_80_09,Seq!I$1,FALSE)/10000),VLOOKUP($B108,Area_GDP_80_09,Seq!I$1,FALSE)/10000,".")</f>
        <v>.</v>
      </c>
      <c r="AO108" s="27" t="str">
        <f>IF(ISNUMBER(VLOOKUP($B108,Area_GDP_80_09,Seq!J$1,FALSE)/10000),VLOOKUP($B108,Area_GDP_80_09,Seq!J$1,FALSE)/10000,".")</f>
        <v>.</v>
      </c>
      <c r="AP108" s="27" t="str">
        <f>IF(ISNUMBER(VLOOKUP($B108,Area_GDP_80_09,Seq!K$1,FALSE)/10000),VLOOKUP($B108,Area_GDP_80_09,Seq!K$1,FALSE)/10000,".")</f>
        <v>.</v>
      </c>
      <c r="AQ108" s="27" t="str">
        <f>IF(ISNUMBER(VLOOKUP($B108,Area_GDP_80_09,Seq!L$1,FALSE)/10000),VLOOKUP($B108,Area_GDP_80_09,Seq!L$1,FALSE)/10000,".")</f>
        <v>.</v>
      </c>
      <c r="AR108" s="27" t="str">
        <f>IF(ISNUMBER(VLOOKUP($B108,Area_GDP_80_09,Seq!M$1,FALSE)/10000),VLOOKUP($B108,Area_GDP_80_09,Seq!M$1,FALSE)/10000,".")</f>
        <v>.</v>
      </c>
      <c r="AS108" s="27" t="str">
        <f>IF(ISNUMBER(VLOOKUP($B108,Area_GDP_80_09,Seq!N$1,FALSE)/10000),VLOOKUP($B108,Area_GDP_80_09,Seq!N$1,FALSE)/10000,".")</f>
        <v>.</v>
      </c>
      <c r="AT108" s="27" t="str">
        <f>IF(ISNUMBER(VLOOKUP($B108,Area_GDP_80_09,Seq!O$1,FALSE)/10000),VLOOKUP($B108,Area_GDP_80_09,Seq!O$1,FALSE)/10000,".")</f>
        <v>.</v>
      </c>
      <c r="AU108" s="27" t="str">
        <f>IF(ISNUMBER(VLOOKUP($B108,Area_GDP_80_09,Seq!P$1,FALSE)/10000),VLOOKUP($B108,Area_GDP_80_09,Seq!P$1,FALSE)/10000,".")</f>
        <v>.</v>
      </c>
      <c r="AV108" s="27" t="str">
        <f>IF(ISNUMBER(VLOOKUP($B108,Area_GDP_80_09,Seq!Q$1,FALSE)/10000),VLOOKUP($B108,Area_GDP_80_09,Seq!Q$1,FALSE)/10000,".")</f>
        <v>.</v>
      </c>
      <c r="AW108" s="27" t="str">
        <f>IF(ISNUMBER(VLOOKUP($B108,Area_GDP_80_09,Seq!R$1,FALSE)/10000),VLOOKUP($B108,Area_GDP_80_09,Seq!R$1,FALSE)/10000,".")</f>
        <v>.</v>
      </c>
      <c r="AX108" s="27" t="str">
        <f>IF(ISNUMBER(VLOOKUP($B108,Area_GDP_80_09,Seq!S$1,FALSE)/10000),VLOOKUP($B108,Area_GDP_80_09,Seq!S$1,FALSE)/10000,".")</f>
        <v>.</v>
      </c>
      <c r="AY108" s="27" t="str">
        <f>IF(ISNUMBER(VLOOKUP($B108,Area_GDP_80_09,Seq!T$1,FALSE)/10000),VLOOKUP($B108,Area_GDP_80_09,Seq!T$1,FALSE)/10000,".")</f>
        <v>.</v>
      </c>
      <c r="AZ108" s="27" t="str">
        <f>IF(ISNUMBER(VLOOKUP($B108,Area_GDP_80_09,Seq!U$1,FALSE)/10000),VLOOKUP($B108,Area_GDP_80_09,Seq!U$1,FALSE)/10000,".")</f>
        <v>.</v>
      </c>
      <c r="BA108" s="27" t="str">
        <f>IF(ISNUMBER(VLOOKUP($B108,Area_GDP_80_09,Seq!V$1,FALSE)/10000),VLOOKUP($B108,Area_GDP_80_09,Seq!V$1,FALSE)/10000,".")</f>
        <v>.</v>
      </c>
      <c r="BB108" s="27" t="str">
        <f>IF(ISNUMBER(VLOOKUP($B108,Area_GDP_80_09,Seq!W$1,FALSE)/10000),VLOOKUP($B108,Area_GDP_80_09,Seq!W$1,FALSE)/10000,".")</f>
        <v>.</v>
      </c>
      <c r="BC108" s="27" t="str">
        <f>IF(ISNUMBER(VLOOKUP($B108,Area_GDP_80_09,Seq!X$1,FALSE)/10000),VLOOKUP($B108,Area_GDP_80_09,Seq!X$1,FALSE)/10000,".")</f>
        <v>.</v>
      </c>
      <c r="BD108" s="27" t="str">
        <f>IF(ISNUMBER(VLOOKUP($B108,Area_GDP_80_09,Seq!Y$1,FALSE)/10000),VLOOKUP($B108,Area_GDP_80_09,Seq!Y$1,FALSE)/10000,".")</f>
        <v>.</v>
      </c>
      <c r="BE108" s="27" t="str">
        <f>IF(ISNUMBER(VLOOKUP($B108,Area_GDP_80_09,Seq!Z$1,FALSE)/10000),VLOOKUP($B108,Area_GDP_80_09,Seq!Z$1,FALSE)/10000,".")</f>
        <v>.</v>
      </c>
      <c r="BF108" s="27" t="str">
        <f>IF(ISNUMBER(VLOOKUP($B108,Area_GDP_80_09,Seq!AA$1,FALSE)/10000),VLOOKUP($B108,Area_GDP_80_09,Seq!AA$1,FALSE)/10000,".")</f>
        <v>.</v>
      </c>
      <c r="BG108" s="27" t="str">
        <f>IF(ISNUMBER(VLOOKUP($B108,Area_GDP_80_09,Seq!AB$1,FALSE)/10000),VLOOKUP($B108,Area_GDP_80_09,Seq!AB$1,FALSE)/10000,".")</f>
        <v>.</v>
      </c>
      <c r="BH108" s="27" t="str">
        <f>IF(ISNUMBER(VLOOKUP($B108,Area_GDP_80_09,Seq!AC$1,FALSE)/10000),VLOOKUP($B108,Area_GDP_80_09,Seq!AC$1,FALSE)/10000,".")</f>
        <v>.</v>
      </c>
      <c r="BI108" s="27" t="str">
        <f>IF(ISNUMBER(VLOOKUP($B108,Area_GDP_80_09,Seq!AD$1,FALSE)/10000),VLOOKUP($B108,Area_GDP_80_09,Seq!AD$1,FALSE)/10000,".")</f>
        <v>.</v>
      </c>
      <c r="BJ108" s="27" t="str">
        <f>IF(ISNUMBER(VLOOKUP($B108,Area_GDP_80_09,Seq!AE$1,FALSE)/10000),VLOOKUP($B108,Area_GDP_80_09,Seq!AE$1,FALSE)/10000,".")</f>
        <v>.</v>
      </c>
      <c r="BK108" s="27" t="str">
        <f>IF(ISNUMBER(VLOOKUP($B108,Area_GDP_80_09,Seq!AF$1,FALSE)/10000),VLOOKUP($B108,Area_GDP_80_09,Seq!AF$1,FALSE)/10000,".")</f>
        <v>.</v>
      </c>
      <c r="BL108" s="27"/>
      <c r="BM108" s="27"/>
      <c r="BN108" s="27">
        <f>CNPop!A$48</f>
        <v>5.0000000000000001E-3</v>
      </c>
      <c r="BO108" s="27">
        <f>CNPop!B$48</f>
        <v>6.0000000000000001E-3</v>
      </c>
      <c r="BP108" s="27">
        <f>CNPop!C$48</f>
        <v>6.0000000000000001E-3</v>
      </c>
      <c r="BQ108" s="27">
        <f>CNPop!D$48</f>
        <v>7.0000000000000001E-3</v>
      </c>
      <c r="BR108" s="27">
        <f>CNPop!E$48</f>
        <v>7.0000000000000001E-3</v>
      </c>
      <c r="BS108" s="27">
        <f>CNPop!F$48</f>
        <v>8.0000000000000002E-3</v>
      </c>
      <c r="BT108" s="27">
        <f>CNPop!G$48</f>
        <v>8.9999999999999993E-3</v>
      </c>
      <c r="BU108" s="27">
        <f>CNPop!H$48</f>
        <v>0.01</v>
      </c>
      <c r="BV108" s="27">
        <f>CNPop!I$48</f>
        <v>1.0999999999999999E-2</v>
      </c>
      <c r="BW108" s="27">
        <f>CNPop!J$48</f>
        <v>1.2E-2</v>
      </c>
      <c r="BX108" s="27">
        <f>CNPop!K$48</f>
        <v>1.4E-2</v>
      </c>
      <c r="BY108" s="27">
        <f>CNPop!L$48</f>
        <v>1.6E-2</v>
      </c>
      <c r="BZ108" s="27">
        <f>CNPop!M$48</f>
        <v>1.7000000000000001E-2</v>
      </c>
      <c r="CA108" s="27">
        <f>CNPop!N$48</f>
        <v>1.9E-2</v>
      </c>
      <c r="CB108" s="27">
        <f>CNPop!O$48</f>
        <v>2.1000000000000001E-2</v>
      </c>
      <c r="CC108" s="27">
        <f>CNPop!P$48</f>
        <v>2.3E-2</v>
      </c>
      <c r="CD108" s="27">
        <f>CNPop!Q$48</f>
        <v>2.5999999999999999E-2</v>
      </c>
      <c r="CE108" s="27">
        <f>CNPop!R$48</f>
        <v>2.8000000000000001E-2</v>
      </c>
      <c r="CF108" s="27">
        <f>CNPop!S$48</f>
        <v>0.03</v>
      </c>
      <c r="CG108" s="27">
        <f>CNPop!T$48</f>
        <v>3.3000000000000002E-2</v>
      </c>
      <c r="CH108" s="27">
        <f>CNPop!U$48</f>
        <v>3.5999999999999997E-2</v>
      </c>
      <c r="CI108" s="27">
        <f>CNPop!V$48</f>
        <v>3.9E-2</v>
      </c>
      <c r="CJ108" s="27">
        <f>CNPop!W$48</f>
        <v>4.2000000000000003E-2</v>
      </c>
      <c r="CK108" s="27">
        <f>CNPop!X$48</f>
        <v>4.4999999999999998E-2</v>
      </c>
      <c r="CL108" s="27">
        <f>CNPop!Y$48</f>
        <v>4.9000000000000002E-2</v>
      </c>
      <c r="CM108" s="27">
        <f>CNPop!Z$48</f>
        <v>5.1999999999999998E-2</v>
      </c>
      <c r="CN108" s="27">
        <f>CNPop!AA$48</f>
        <v>5.6000000000000001E-2</v>
      </c>
      <c r="CO108" s="27">
        <f>CNPop!AB$48</f>
        <v>0.06</v>
      </c>
      <c r="CP108" s="27">
        <f>CNPop!AC$48</f>
        <v>6.3E-2</v>
      </c>
      <c r="CQ108" s="27"/>
      <c r="CR108" s="27" t="str">
        <f t="shared" si="110"/>
        <v>.</v>
      </c>
      <c r="CS108" s="27" t="str">
        <f t="shared" si="111"/>
        <v>.</v>
      </c>
      <c r="CT108" s="27" t="str">
        <f t="shared" si="112"/>
        <v>.</v>
      </c>
      <c r="CU108" s="27" t="str">
        <f t="shared" si="113"/>
        <v>.</v>
      </c>
      <c r="CV108" s="27" t="str">
        <f t="shared" si="114"/>
        <v>.</v>
      </c>
      <c r="CW108" s="27" t="str">
        <f t="shared" si="115"/>
        <v>.</v>
      </c>
      <c r="CX108" s="27" t="str">
        <f t="shared" si="116"/>
        <v>.</v>
      </c>
      <c r="CY108" s="27" t="str">
        <f t="shared" si="117"/>
        <v>.</v>
      </c>
      <c r="CZ108" s="27" t="str">
        <f t="shared" si="118"/>
        <v>.</v>
      </c>
      <c r="DA108" s="27" t="str">
        <f t="shared" si="119"/>
        <v>.</v>
      </c>
      <c r="DB108" s="27" t="str">
        <f t="shared" si="120"/>
        <v>.</v>
      </c>
      <c r="DC108" s="27" t="str">
        <f t="shared" si="121"/>
        <v>.</v>
      </c>
      <c r="DD108" s="27" t="str">
        <f t="shared" si="122"/>
        <v>.</v>
      </c>
      <c r="DE108" s="27" t="str">
        <f t="shared" si="123"/>
        <v>.</v>
      </c>
      <c r="DF108" s="27" t="str">
        <f t="shared" si="124"/>
        <v>.</v>
      </c>
      <c r="DG108" s="27" t="str">
        <f t="shared" si="125"/>
        <v>.</v>
      </c>
      <c r="DH108" s="27" t="str">
        <f t="shared" si="126"/>
        <v>.</v>
      </c>
      <c r="DI108" s="27" t="str">
        <f t="shared" si="127"/>
        <v>.</v>
      </c>
      <c r="DJ108" s="27" t="str">
        <f t="shared" si="128"/>
        <v>.</v>
      </c>
      <c r="DK108" s="27" t="str">
        <f t="shared" si="129"/>
        <v>.</v>
      </c>
      <c r="DL108" s="27" t="str">
        <f t="shared" si="130"/>
        <v>.</v>
      </c>
      <c r="DM108" s="27" t="str">
        <f t="shared" si="131"/>
        <v>.</v>
      </c>
      <c r="DN108" s="27" t="str">
        <f t="shared" si="132"/>
        <v>.</v>
      </c>
      <c r="DO108" s="27" t="str">
        <f t="shared" si="133"/>
        <v>.</v>
      </c>
      <c r="DP108" s="27" t="str">
        <f t="shared" si="134"/>
        <v>.</v>
      </c>
      <c r="DQ108" s="27" t="str">
        <f t="shared" si="135"/>
        <v>.</v>
      </c>
      <c r="DR108" s="27" t="str">
        <f t="shared" si="136"/>
        <v>.</v>
      </c>
      <c r="DS108" s="27" t="str">
        <f t="shared" si="137"/>
        <v>.</v>
      </c>
      <c r="DT108" s="27" t="str">
        <f t="shared" si="101"/>
        <v>.</v>
      </c>
      <c r="DU108" s="27" t="str">
        <f>IF(ISNA(VLOOKUP(CONCATENATE($B108,".SP.TER.TOTL.IN"),Area_pop_80_09,Seq!B$1,FALSE)),".",VLOOKUP(CONCATENATE($B108,".SP.TER.TOTL.IN"),Area_pop_80_09,Seq!B$1,FALSE)/VLOOKUP(CONCATENATE($B108,".SP.POP.TOTL"),Area_pop_80_09,Seq!B$1,FALSE))</f>
        <v>.</v>
      </c>
      <c r="DV108" s="27" t="str">
        <f>IF(ISNA(VLOOKUP(CONCATENATE($B108,".SP.TER.TOTL.IN"),Area_pop_80_09,Seq!C$1,FALSE)),".",VLOOKUP(CONCATENATE($B108,".SP.TER.TOTL.IN"),Area_pop_80_09,Seq!C$1,FALSE)/VLOOKUP(CONCATENATE($B108,".SP.POP.TOTL"),Area_pop_80_09,Seq!C$1,FALSE))</f>
        <v>.</v>
      </c>
      <c r="DW108" s="27" t="str">
        <f>IF(ISNA(VLOOKUP(CONCATENATE($B108,".SP.TER.TOTL.IN"),Area_pop_80_09,Seq!D$1,FALSE)),".",VLOOKUP(CONCATENATE($B108,".SP.TER.TOTL.IN"),Area_pop_80_09,Seq!D$1,FALSE)/VLOOKUP(CONCATENATE($B108,".SP.POP.TOTL"),Area_pop_80_09,Seq!D$1,FALSE))</f>
        <v>.</v>
      </c>
      <c r="DX108" s="27" t="str">
        <f>IF(ISNA(VLOOKUP(CONCATENATE($B108,".SP.TER.TOTL.IN"),Area_pop_80_09,Seq!E$1,FALSE)),".",VLOOKUP(CONCATENATE($B108,".SP.TER.TOTL.IN"),Area_pop_80_09,Seq!E$1,FALSE)/VLOOKUP(CONCATENATE($B108,".SP.POP.TOTL"),Area_pop_80_09,Seq!E$1,FALSE))</f>
        <v>.</v>
      </c>
      <c r="DY108" s="27" t="str">
        <f>IF(ISNA(VLOOKUP(CONCATENATE($B108,".SP.TER.TOTL.IN"),Area_pop_80_09,Seq!F$1,FALSE)),".",VLOOKUP(CONCATENATE($B108,".SP.TER.TOTL.IN"),Area_pop_80_09,Seq!F$1,FALSE)/VLOOKUP(CONCATENATE($B108,".SP.POP.TOTL"),Area_pop_80_09,Seq!F$1,FALSE))</f>
        <v>.</v>
      </c>
      <c r="DZ108" s="27" t="str">
        <f>IF(ISNA(VLOOKUP(CONCATENATE($B108,".SP.TER.TOTL.IN"),Area_pop_80_09,Seq!G$1,FALSE)),".",VLOOKUP(CONCATENATE($B108,".SP.TER.TOTL.IN"),Area_pop_80_09,Seq!G$1,FALSE)/VLOOKUP(CONCATENATE($B108,".SP.POP.TOTL"),Area_pop_80_09,Seq!G$1,FALSE))</f>
        <v>.</v>
      </c>
      <c r="EA108" s="27" t="str">
        <f>IF(ISNA(VLOOKUP(CONCATENATE($B108,".SP.TER.TOTL.IN"),Area_pop_80_09,Seq!H$1,FALSE)),".",VLOOKUP(CONCATENATE($B108,".SP.TER.TOTL.IN"),Area_pop_80_09,Seq!H$1,FALSE)/VLOOKUP(CONCATENATE($B108,".SP.POP.TOTL"),Area_pop_80_09,Seq!H$1,FALSE))</f>
        <v>.</v>
      </c>
      <c r="EB108" s="27" t="str">
        <f>IF(ISNA(VLOOKUP(CONCATENATE($B108,".SP.TER.TOTL.IN"),Area_pop_80_09,Seq!I$1,FALSE)),".",VLOOKUP(CONCATENATE($B108,".SP.TER.TOTL.IN"),Area_pop_80_09,Seq!I$1,FALSE)/VLOOKUP(CONCATENATE($B108,".SP.POP.TOTL"),Area_pop_80_09,Seq!I$1,FALSE))</f>
        <v>.</v>
      </c>
      <c r="EC108" s="27" t="str">
        <f>IF(ISNA(VLOOKUP(CONCATENATE($B108,".SP.TER.TOTL.IN"),Area_pop_80_09,Seq!J$1,FALSE)),".",VLOOKUP(CONCATENATE($B108,".SP.TER.TOTL.IN"),Area_pop_80_09,Seq!J$1,FALSE)/VLOOKUP(CONCATENATE($B108,".SP.POP.TOTL"),Area_pop_80_09,Seq!J$1,FALSE))</f>
        <v>.</v>
      </c>
      <c r="ED108" s="27" t="str">
        <f>IF(ISNA(VLOOKUP(CONCATENATE($B108,".SP.TER.TOTL.IN"),Area_pop_80_09,Seq!K$1,FALSE)),".",VLOOKUP(CONCATENATE($B108,".SP.TER.TOTL.IN"),Area_pop_80_09,Seq!K$1,FALSE)/VLOOKUP(CONCATENATE($B108,".SP.POP.TOTL"),Area_pop_80_09,Seq!K$1,FALSE))</f>
        <v>.</v>
      </c>
      <c r="EE108" s="27" t="str">
        <f>IF(ISNA(VLOOKUP(CONCATENATE($B108,".SP.TER.TOTL.IN"),Area_pop_80_09,Seq!L$1,FALSE)),".",VLOOKUP(CONCATENATE($B108,".SP.TER.TOTL.IN"),Area_pop_80_09,Seq!L$1,FALSE)/VLOOKUP(CONCATENATE($B108,".SP.POP.TOTL"),Area_pop_80_09,Seq!L$1,FALSE))</f>
        <v>.</v>
      </c>
      <c r="EF108" s="27" t="str">
        <f>IF(ISNA(VLOOKUP(CONCATENATE($B108,".SP.TER.TOTL.IN"),Area_pop_80_09,Seq!M$1,FALSE)),".",VLOOKUP(CONCATENATE($B108,".SP.TER.TOTL.IN"),Area_pop_80_09,Seq!M$1,FALSE)/VLOOKUP(CONCATENATE($B108,".SP.POP.TOTL"),Area_pop_80_09,Seq!M$1,FALSE))</f>
        <v>.</v>
      </c>
      <c r="EG108" s="27" t="str">
        <f>IF(ISNA(VLOOKUP(CONCATENATE($B108,".SP.TER.TOTL.IN"),Area_pop_80_09,Seq!N$1,FALSE)),".",VLOOKUP(CONCATENATE($B108,".SP.TER.TOTL.IN"),Area_pop_80_09,Seq!N$1,FALSE)/VLOOKUP(CONCATENATE($B108,".SP.POP.TOTL"),Area_pop_80_09,Seq!N$1,FALSE))</f>
        <v>.</v>
      </c>
      <c r="EH108" s="27" t="str">
        <f>IF(ISNA(VLOOKUP(CONCATENATE($B108,".SP.TER.TOTL.IN"),Area_pop_80_09,Seq!O$1,FALSE)),".",VLOOKUP(CONCATENATE($B108,".SP.TER.TOTL.IN"),Area_pop_80_09,Seq!O$1,FALSE)/VLOOKUP(CONCATENATE($B108,".SP.POP.TOTL"),Area_pop_80_09,Seq!O$1,FALSE))</f>
        <v>.</v>
      </c>
      <c r="EI108" s="27" t="str">
        <f>IF(ISNA(VLOOKUP(CONCATENATE($B108,".SP.TER.TOTL.IN"),Area_pop_80_09,Seq!P$1,FALSE)),".",VLOOKUP(CONCATENATE($B108,".SP.TER.TOTL.IN"),Area_pop_80_09,Seq!P$1,FALSE)/VLOOKUP(CONCATENATE($B108,".SP.POP.TOTL"),Area_pop_80_09,Seq!P$1,FALSE))</f>
        <v>.</v>
      </c>
      <c r="EJ108" s="27" t="str">
        <f>IF(ISNA(VLOOKUP(CONCATENATE($B108,".SP.TER.TOTL.IN"),Area_pop_80_09,Seq!Q$1,FALSE)),".",VLOOKUP(CONCATENATE($B108,".SP.TER.TOTL.IN"),Area_pop_80_09,Seq!Q$1,FALSE)/VLOOKUP(CONCATENATE($B108,".SP.POP.TOTL"),Area_pop_80_09,Seq!Q$1,FALSE))</f>
        <v>.</v>
      </c>
      <c r="EK108" s="27" t="str">
        <f>IF(ISNA(VLOOKUP(CONCATENATE($B108,".SP.TER.TOTL.IN"),Area_pop_80_09,Seq!R$1,FALSE)),".",VLOOKUP(CONCATENATE($B108,".SP.TER.TOTL.IN"),Area_pop_80_09,Seq!R$1,FALSE)/VLOOKUP(CONCATENATE($B108,".SP.POP.TOTL"),Area_pop_80_09,Seq!R$1,FALSE))</f>
        <v>.</v>
      </c>
      <c r="EL108" s="27" t="str">
        <f>IF(ISNA(VLOOKUP(CONCATENATE($B108,".SP.TER.TOTL.IN"),Area_pop_80_09,Seq!S$1,FALSE)),".",VLOOKUP(CONCATENATE($B108,".SP.TER.TOTL.IN"),Area_pop_80_09,Seq!S$1,FALSE)/VLOOKUP(CONCATENATE($B108,".SP.POP.TOTL"),Area_pop_80_09,Seq!S$1,FALSE))</f>
        <v>.</v>
      </c>
      <c r="EM108" s="27" t="str">
        <f>IF(ISNA(VLOOKUP(CONCATENATE($B108,".SP.TER.TOTL.IN"),Area_pop_80_09,Seq!T$1,FALSE)),".",VLOOKUP(CONCATENATE($B108,".SP.TER.TOTL.IN"),Area_pop_80_09,Seq!T$1,FALSE)/VLOOKUP(CONCATENATE($B108,".SP.POP.TOTL"),Area_pop_80_09,Seq!T$1,FALSE))</f>
        <v>.</v>
      </c>
      <c r="EN108" s="27" t="str">
        <f>IF(ISNA(VLOOKUP(CONCATENATE($B108,".SP.TER.TOTL.IN"),Area_pop_80_09,Seq!U$1,FALSE)),".",VLOOKUP(CONCATENATE($B108,".SP.TER.TOTL.IN"),Area_pop_80_09,Seq!U$1,FALSE)/VLOOKUP(CONCATENATE($B108,".SP.POP.TOTL"),Area_pop_80_09,Seq!U$1,FALSE))</f>
        <v>.</v>
      </c>
      <c r="EO108" s="27" t="str">
        <f>IF(ISNA(VLOOKUP(CONCATENATE($B108,".SP.TER.TOTL.IN"),Area_pop_80_09,Seq!V$1,FALSE)),".",VLOOKUP(CONCATENATE($B108,".SP.TER.TOTL.IN"),Area_pop_80_09,Seq!V$1,FALSE)/VLOOKUP(CONCATENATE($B108,".SP.POP.TOTL"),Area_pop_80_09,Seq!V$1,FALSE))</f>
        <v>.</v>
      </c>
      <c r="EP108" s="27" t="str">
        <f>IF(ISNA(VLOOKUP(CONCATENATE($B108,".SP.TER.TOTL.IN"),Area_pop_80_09,Seq!W$1,FALSE)),".",VLOOKUP(CONCATENATE($B108,".SP.TER.TOTL.IN"),Area_pop_80_09,Seq!W$1,FALSE)/VLOOKUP(CONCATENATE($B108,".SP.POP.TOTL"),Area_pop_80_09,Seq!W$1,FALSE))</f>
        <v>.</v>
      </c>
      <c r="EQ108" s="27" t="str">
        <f>IF(ISNA(VLOOKUP(CONCATENATE($B108,".SP.TER.TOTL.IN"),Area_pop_80_09,Seq!X$1,FALSE)),".",VLOOKUP(CONCATENATE($B108,".SP.TER.TOTL.IN"),Area_pop_80_09,Seq!X$1,FALSE)/VLOOKUP(CONCATENATE($B108,".SP.POP.TOTL"),Area_pop_80_09,Seq!X$1,FALSE))</f>
        <v>.</v>
      </c>
      <c r="ER108" s="27" t="str">
        <f>IF(ISNA(VLOOKUP(CONCATENATE($B108,".SP.TER.TOTL.IN"),Area_pop_80_09,Seq!Y$1,FALSE)),".",VLOOKUP(CONCATENATE($B108,".SP.TER.TOTL.IN"),Area_pop_80_09,Seq!Y$1,FALSE)/VLOOKUP(CONCATENATE($B108,".SP.POP.TOTL"),Area_pop_80_09,Seq!Y$1,FALSE))</f>
        <v>.</v>
      </c>
      <c r="ES108" s="27" t="str">
        <f>IF(ISNA(VLOOKUP(CONCATENATE($B108,".SP.TER.TOTL.IN"),Area_pop_80_09,Seq!Z$1,FALSE)),".",VLOOKUP(CONCATENATE($B108,".SP.TER.TOTL.IN"),Area_pop_80_09,Seq!Z$1,FALSE)/VLOOKUP(CONCATENATE($B108,".SP.POP.TOTL"),Area_pop_80_09,Seq!Z$1,FALSE))</f>
        <v>.</v>
      </c>
      <c r="ET108" s="27" t="str">
        <f>IF(ISNA(VLOOKUP(CONCATENATE($B108,".SP.TER.TOTL.IN"),Area_pop_80_09,Seq!AA$1,FALSE)),".",VLOOKUP(CONCATENATE($B108,".SP.TER.TOTL.IN"),Area_pop_80_09,Seq!AA$1,FALSE)/VLOOKUP(CONCATENATE($B108,".SP.POP.TOTL"),Area_pop_80_09,Seq!AA$1,FALSE))</f>
        <v>.</v>
      </c>
      <c r="EU108" s="27" t="str">
        <f>IF(ISNA(VLOOKUP(CONCATENATE($B108,".SP.TER.TOTL.IN"),Area_pop_80_09,Seq!AB$1,FALSE)),".",VLOOKUP(CONCATENATE($B108,".SP.TER.TOTL.IN"),Area_pop_80_09,Seq!AB$1,FALSE)/VLOOKUP(CONCATENATE($B108,".SP.POP.TOTL"),Area_pop_80_09,Seq!AB$1,FALSE))</f>
        <v>.</v>
      </c>
      <c r="EV108" s="27" t="str">
        <f>IF(ISNA(VLOOKUP(CONCATENATE($B108,".SP.TER.TOTL.IN"),Area_pop_80_09,Seq!AC$1,FALSE)),".",VLOOKUP(CONCATENATE($B108,".SP.TER.TOTL.IN"),Area_pop_80_09,Seq!AC$1,FALSE)/VLOOKUP(CONCATENATE($B108,".SP.POP.TOTL"),Area_pop_80_09,Seq!AC$1,FALSE))</f>
        <v>.</v>
      </c>
      <c r="EW108" s="27" t="str">
        <f>IF(ISNA(VLOOKUP(CONCATENATE($B108,".SP.TER.TOTL.IN"),Area_pop_80_09,Seq!AD$1,FALSE)),".",VLOOKUP(CONCATENATE($B108,".SP.TER.TOTL.IN"),Area_pop_80_09,Seq!AD$1,FALSE)/VLOOKUP(CONCATENATE($B108,".SP.POP.TOTL"),Area_pop_80_09,Seq!AD$1,FALSE))</f>
        <v>.</v>
      </c>
      <c r="EX108" s="27"/>
      <c r="EY108" s="27"/>
      <c r="EZ108" s="27" t="str">
        <f t="shared" si="138"/>
        <v>.</v>
      </c>
      <c r="FA108" s="27" t="str">
        <f t="shared" si="139"/>
        <v>.</v>
      </c>
      <c r="FB108" s="27" t="str">
        <f t="shared" si="109"/>
        <v>.</v>
      </c>
      <c r="FC108" s="9" t="str">
        <f>IF(VLOOKUP($B108,EM_80!$B$1:$C$201,2,FALSE)&gt;0,VLOOKUP($B108,EM_80!$B$1:$C$201,2,FALSE),".")</f>
        <v>.</v>
      </c>
      <c r="FD108" s="9" t="str">
        <f t="shared" si="140"/>
        <v>.</v>
      </c>
      <c r="FE108" s="9" t="str">
        <f t="shared" si="105"/>
        <v>.</v>
      </c>
      <c r="FF108" t="e">
        <f t="shared" si="141"/>
        <v>#N/A</v>
      </c>
      <c r="FG108" t="e">
        <f t="shared" si="142"/>
        <v>#N/A</v>
      </c>
      <c r="FH108" t="e">
        <f t="shared" si="143"/>
        <v>#N/A</v>
      </c>
      <c r="FJ108" s="9" t="str">
        <f>IF(ISNA(VLOOKUP($B108,Area_EM_90,Seq!C$1,FALSE)),".",VLOOKUP($B108,Area_EM_90,Seq!C$1,FALSE))</f>
        <v>.</v>
      </c>
      <c r="FK108" s="9" t="str">
        <f>IF(ISNA(VLOOKUP($B108,Area_EM_90,Seq!D$1,FALSE)),".",VLOOKUP($B108,Area_EM_90,Seq!D$1,FALSE))</f>
        <v>.</v>
      </c>
      <c r="FL108" s="9" t="str">
        <f>IF(ISNA(VLOOKUP($B108,Area_EM_90,Seq!E$1,FALSE)),".",VLOOKUP($B108,Area_EM_90,Seq!E$1,FALSE))</f>
        <v>.</v>
      </c>
      <c r="FM108" s="9" t="str">
        <f>IF(ISNA(VLOOKUP($B108,Area_EM_90,Seq!F$1,FALSE)),".",VLOOKUP($B108,Area_EM_90,Seq!F$1,FALSE))</f>
        <v>.</v>
      </c>
      <c r="FN108" s="9" t="str">
        <f>IF(ISNA(VLOOKUP($B108,Area_EM_90,Seq!G$1,FALSE)),".",VLOOKUP($B108,Area_EM_90,Seq!G$1,FALSE))</f>
        <v>.</v>
      </c>
      <c r="FO108" s="9" t="str">
        <f>IF(ISNA(VLOOKUP($B108,Area_EM_90,Seq!H$1,FALSE)),".",VLOOKUP($B108,Area_EM_90,Seq!H$1,FALSE))</f>
        <v>.</v>
      </c>
      <c r="FP108" s="9" t="str">
        <f>IF(ISNA(VLOOKUP($B108,Area_EM_90,Seq!I$1,FALSE)),".",VLOOKUP($B108,Area_EM_90,Seq!I$1,FALSE))</f>
        <v>.</v>
      </c>
      <c r="FQ108" s="9" t="str">
        <f>IF(ISNA(VLOOKUP($B108,Area_EM_90,Seq!J$1,FALSE)),".",VLOOKUP($B108,Area_EM_90,Seq!J$1,FALSE))</f>
        <v>.</v>
      </c>
      <c r="FR108" s="9" t="str">
        <f>IF(ISNA(VLOOKUP($B108,Area_EM_00,Seq!C$1,FALSE)),".",VLOOKUP($B108,Area_EM_00,Seq!C$1,FALSE))</f>
        <v>.</v>
      </c>
      <c r="FS108" s="9" t="str">
        <f>IF(ISNA(VLOOKUP($B108,Area_EM_00,Seq!D$1,FALSE)),".",VLOOKUP($B108,Area_EM_00,Seq!D$1,FALSE))</f>
        <v>.</v>
      </c>
      <c r="FT108" s="9" t="str">
        <f>IF(ISNA(VLOOKUP($B108,Area_EM_00,Seq!E$1,FALSE)),".",VLOOKUP($B108,Area_EM_00,Seq!E$1,FALSE))</f>
        <v>.</v>
      </c>
      <c r="FU108" s="9" t="str">
        <f>IF(ISNA(VLOOKUP($B108,Area_EM_00,Seq!F$1,FALSE)),".",VLOOKUP($B108,Area_EM_00,Seq!F$1,FALSE))</f>
        <v>.</v>
      </c>
      <c r="FV108" s="9" t="str">
        <f>IF(ISNA(VLOOKUP($B108,Area_EM_00,Seq!G$1,FALSE)),".",VLOOKUP($B108,Area_EM_00,Seq!G$1,FALSE))</f>
        <v>.</v>
      </c>
      <c r="FW108" s="9" t="str">
        <f>IF(ISNA(VLOOKUP($B108,Area_EM_00,Seq!H$1,FALSE)),".",VLOOKUP($B108,Area_EM_00,Seq!H$1,FALSE))</f>
        <v>.</v>
      </c>
      <c r="FX108" s="9" t="str">
        <f>IF(ISNA(VLOOKUP($B108,Area_EM_00,Seq!I$1,FALSE)),".",VLOOKUP($B108,Area_EM_00,Seq!I$1,FALSE))</f>
        <v>.</v>
      </c>
      <c r="FY108" s="9" t="str">
        <f>IF(ISNA(VLOOKUP($B108,Area_EM_00,Seq!J$1,FALSE)),".",VLOOKUP($B108,Area_EM_00,Seq!J$1,FALSE))</f>
        <v>.</v>
      </c>
      <c r="GA108" s="27"/>
    </row>
    <row r="109" spans="1:183">
      <c r="A109" s="25" t="s">
        <v>2537</v>
      </c>
      <c r="B109" s="26" t="str">
        <f t="shared" si="72"/>
        <v>Hungary</v>
      </c>
      <c r="C109" s="27">
        <f>GDP!C$42/10000</f>
        <v>18294194.281532999</v>
      </c>
      <c r="D109" s="27">
        <f>GDP!D$42/10000</f>
        <v>19245492.3841727</v>
      </c>
      <c r="E109" s="27">
        <f>GDP!E$42/10000</f>
        <v>20996832.1911324</v>
      </c>
      <c r="F109" s="27">
        <f>GDP!F$42/10000</f>
        <v>23285486.8999658</v>
      </c>
      <c r="G109" s="27">
        <f>GDP!G$42/10000</f>
        <v>26824880.9087606</v>
      </c>
      <c r="H109" s="27">
        <f>GDP!H$42/10000</f>
        <v>30446239.831443299</v>
      </c>
      <c r="I109" s="27">
        <f>GDP!I$42/10000</f>
        <v>33125508.936610304</v>
      </c>
      <c r="J109" s="27">
        <f>GDP!J$42/10000</f>
        <v>36968067.973257102</v>
      </c>
      <c r="K109" s="27">
        <f>GDP!K$42/10000</f>
        <v>41145459.654235199</v>
      </c>
      <c r="L109" s="27">
        <f>GDP!L$42/10000</f>
        <v>42832423.5000588</v>
      </c>
      <c r="M109" s="27">
        <f>GDP!M$42/10000</f>
        <v>44460055.593061104</v>
      </c>
      <c r="N109" s="27">
        <f>GDP!N$42/10000</f>
        <v>48550380.707622699</v>
      </c>
      <c r="O109" s="27">
        <f>GDP!O$42/10000</f>
        <v>55444534.768105105</v>
      </c>
      <c r="P109" s="27">
        <f>GDP!P$42/10000</f>
        <v>63206769.635639794</v>
      </c>
      <c r="Q109" s="27">
        <f>GDP!Q$42/10000</f>
        <v>71486856.457908601</v>
      </c>
      <c r="R109" s="27">
        <f>GDP!R$42/10000</f>
        <v>79278923.811820701</v>
      </c>
      <c r="S109" s="27">
        <f>GDP!S$42/10000</f>
        <v>87206816.193002701</v>
      </c>
      <c r="T109" s="27">
        <f>GDP!T$42/10000</f>
        <v>95317050.098951995</v>
      </c>
      <c r="U109" s="27">
        <f>GDP!U$42/10000</f>
        <v>102751780.00667</v>
      </c>
      <c r="V109" s="27">
        <f>GDP!V$42/10000</f>
        <v>110560915.287177</v>
      </c>
      <c r="W109" s="27">
        <f>GDP!W$42/10000</f>
        <v>119848032.17129999</v>
      </c>
      <c r="X109" s="27">
        <f>GDP!X$42/10000</f>
        <v>129795418.841518</v>
      </c>
      <c r="Y109" s="27">
        <f>GDP!Y$42/10000</f>
        <v>141606801.95609599</v>
      </c>
      <c r="Z109" s="27">
        <f>GDP!Z$42/10000</f>
        <v>155767482.15170601</v>
      </c>
      <c r="AA109" s="27">
        <f>GDP!AA$42/10000</f>
        <v>171499997.84902799</v>
      </c>
      <c r="AB109" s="27">
        <f>GDP!AB$42/10000</f>
        <v>189335997.62532699</v>
      </c>
      <c r="AC109" s="27">
        <f>GDP!AC$42/10000</f>
        <v>211298973.34986499</v>
      </c>
      <c r="AD109" s="27">
        <f>GDP!AD$42/10000</f>
        <v>238767839.88534701</v>
      </c>
      <c r="AE109" s="27">
        <f>GDP!AE$42/10000</f>
        <v>260256945.47502899</v>
      </c>
      <c r="AF109" s="27">
        <f>GDP!AF$42/10000</f>
        <v>293754553.91439533</v>
      </c>
      <c r="AG109" s="27"/>
      <c r="AH109" s="27">
        <f>IF(ISNUMBER(VLOOKUP($B109,Area_GDP_80_09,Seq!C$1,FALSE)/10000),VLOOKUP($B109,Area_GDP_80_09,Seq!C$1,FALSE)/10000,".")</f>
        <v>3963737.5095676901</v>
      </c>
      <c r="AI109" s="27">
        <f>IF(ISNUMBER(VLOOKUP($B109,Area_GDP_80_09,Seq!D$1,FALSE)/10000),VLOOKUP($B109,Area_GDP_80_09,Seq!D$1,FALSE)/10000,".")</f>
        <v>4077367.7548334901</v>
      </c>
      <c r="AJ109" s="27">
        <f>IF(ISNUMBER(VLOOKUP($B109,Area_GDP_80_09,Seq!E$1,FALSE)/10000),VLOOKUP($B109,Area_GDP_80_09,Seq!E$1,FALSE)/10000,".")</f>
        <v>4193209.3829495599</v>
      </c>
      <c r="AK109" s="27">
        <f>IF(ISNUMBER(VLOOKUP($B109,Area_GDP_80_09,Seq!F$1,FALSE)/10000),VLOOKUP($B109,Area_GDP_80_09,Seq!F$1,FALSE)/10000,".")</f>
        <v>4223524.8557227505</v>
      </c>
      <c r="AL109" s="27">
        <f>IF(ISNUMBER(VLOOKUP($B109,Area_GDP_80_09,Seq!G$1,FALSE)/10000),VLOOKUP($B109,Area_GDP_80_09,Seq!G$1,FALSE)/10000,".")</f>
        <v>4335788.1602768097</v>
      </c>
      <c r="AM109" s="27">
        <f>IF(ISNUMBER(VLOOKUP($B109,Area_GDP_80_09,Seq!H$1,FALSE)/10000),VLOOKUP($B109,Area_GDP_80_09,Seq!H$1,FALSE)/10000,".")</f>
        <v>4324815.6902393</v>
      </c>
      <c r="AN109" s="27">
        <f>IF(ISNUMBER(VLOOKUP($B109,Area_GDP_80_09,Seq!I$1,FALSE)/10000),VLOOKUP($B109,Area_GDP_80_09,Seq!I$1,FALSE)/10000,".")</f>
        <v>4391199.3978543999</v>
      </c>
      <c r="AO109" s="27">
        <f>IF(ISNUMBER(VLOOKUP($B109,Area_GDP_80_09,Seq!J$1,FALSE)/10000),VLOOKUP($B109,Area_GDP_80_09,Seq!J$1,FALSE)/10000,".")</f>
        <v>4569096.9676256198</v>
      </c>
      <c r="AP109" s="27">
        <f>IF(ISNUMBER(VLOOKUP($B109,Area_GDP_80_09,Seq!K$1,FALSE)/10000),VLOOKUP($B109,Area_GDP_80_09,Seq!K$1,FALSE)/10000,".")</f>
        <v>4566115.0313239405</v>
      </c>
      <c r="AQ109" s="27">
        <f>IF(ISNUMBER(VLOOKUP($B109,Area_GDP_80_09,Seq!L$1,FALSE)/10000),VLOOKUP($B109,Area_GDP_80_09,Seq!L$1,FALSE)/10000,".")</f>
        <v>4599741.0357922502</v>
      </c>
      <c r="AR109" s="27">
        <f>IF(ISNUMBER(VLOOKUP($B109,Area_GDP_80_09,Seq!M$1,FALSE)/10000),VLOOKUP($B109,Area_GDP_80_09,Seq!M$1,FALSE)/10000,".")</f>
        <v>4438903.7418459198</v>
      </c>
      <c r="AS109" s="27">
        <f>IF(ISNUMBER(VLOOKUP($B109,Area_GDP_80_09,Seq!N$1,FALSE)/10000),VLOOKUP($B109,Area_GDP_80_09,Seq!N$1,FALSE)/10000,".")</f>
        <v>3911027.4950477094</v>
      </c>
      <c r="AT109" s="27">
        <f>IF(ISNUMBER(VLOOKUP($B109,Area_GDP_80_09,Seq!O$1,FALSE)/10000),VLOOKUP($B109,Area_GDP_80_09,Seq!O$1,FALSE)/10000,".")</f>
        <v>3791186.5588708702</v>
      </c>
      <c r="AU109" s="27">
        <f>IF(ISNUMBER(VLOOKUP($B109,Area_GDP_80_09,Seq!P$1,FALSE)/10000),VLOOKUP($B109,Area_GDP_80_09,Seq!P$1,FALSE)/10000,".")</f>
        <v>3769345.2105038697</v>
      </c>
      <c r="AV109" s="27">
        <f>IF(ISNUMBER(VLOOKUP($B109,Area_GDP_80_09,Seq!Q$1,FALSE)/10000),VLOOKUP($B109,Area_GDP_80_09,Seq!Q$1,FALSE)/10000,".")</f>
        <v>3880433.63960503</v>
      </c>
      <c r="AW109" s="27">
        <f>IF(ISNUMBER(VLOOKUP($B109,Area_GDP_80_09,Seq!R$1,FALSE)/10000),VLOOKUP($B109,Area_GDP_80_09,Seq!R$1,FALSE)/10000,".")</f>
        <v>3938233.6872259104</v>
      </c>
      <c r="AX109" s="27">
        <f>IF(ISNUMBER(VLOOKUP($B109,Area_GDP_80_09,Seq!S$1,FALSE)/10000),VLOOKUP($B109,Area_GDP_80_09,Seq!S$1,FALSE)/10000,".")</f>
        <v>3990993.7835004404</v>
      </c>
      <c r="AY109" s="27">
        <f>IF(ISNUMBER(VLOOKUP($B109,Area_GDP_80_09,Seq!T$1,FALSE)/10000),VLOOKUP($B109,Area_GDP_80_09,Seq!T$1,FALSE)/10000,".")</f>
        <v>4173511.8645068901</v>
      </c>
      <c r="AZ109" s="27">
        <f>IF(ISNUMBER(VLOOKUP($B109,Area_GDP_80_09,Seq!U$1,FALSE)/10000),VLOOKUP($B109,Area_GDP_80_09,Seq!U$1,FALSE)/10000,".")</f>
        <v>4376255.3932932699</v>
      </c>
      <c r="BA109" s="27">
        <f>IF(ISNUMBER(VLOOKUP($B109,Area_GDP_80_09,Seq!V$1,FALSE)/10000),VLOOKUP($B109,Area_GDP_80_09,Seq!V$1,FALSE)/10000,".")</f>
        <v>4558803.9513902199</v>
      </c>
      <c r="BB109" s="27">
        <f>IF(ISNUMBER(VLOOKUP($B109,Area_GDP_80_09,Seq!W$1,FALSE)/10000),VLOOKUP($B109,Area_GDP_80_09,Seq!W$1,FALSE)/10000,".")</f>
        <v>4788545.5753584504</v>
      </c>
      <c r="BC109" s="27">
        <f>IF(ISNUMBER(VLOOKUP($B109,Area_GDP_80_09,Seq!X$1,FALSE)/10000),VLOOKUP($B109,Area_GDP_80_09,Seq!X$1,FALSE)/10000,".")</f>
        <v>4984875.9439481404</v>
      </c>
      <c r="BD109" s="27">
        <f>IF(ISNUMBER(VLOOKUP($B109,Area_GDP_80_09,Seq!Y$1,FALSE)/10000),VLOOKUP($B109,Area_GDP_80_09,Seq!Y$1,FALSE)/10000,".")</f>
        <v>5204210.4854818601</v>
      </c>
      <c r="BE109" s="27">
        <f>IF(ISNUMBER(VLOOKUP($B109,Area_GDP_80_09,Seq!Z$1,FALSE)/10000),VLOOKUP($B109,Area_GDP_80_09,Seq!Z$1,FALSE)/10000,".")</f>
        <v>5427991.5363575798</v>
      </c>
      <c r="BF109" s="27">
        <f>IF(ISNUMBER(VLOOKUP($B109,Area_GDP_80_09,Seq!AA$1,FALSE)/10000),VLOOKUP($B109,Area_GDP_80_09,Seq!AA$1,FALSE)/10000,".")</f>
        <v>5683107.1385663906</v>
      </c>
      <c r="BG109" s="27">
        <f>IF(ISNUMBER(VLOOKUP($B109,Area_GDP_80_09,Seq!AB$1,FALSE)/10000),VLOOKUP($B109,Area_GDP_80_09,Seq!AB$1,FALSE)/10000,".")</f>
        <v>5904748.3169704806</v>
      </c>
      <c r="BH109" s="27">
        <f>IF(ISNUMBER(VLOOKUP($B109,Area_GDP_80_09,Seq!AC$1,FALSE)/10000),VLOOKUP($B109,Area_GDP_80_09,Seq!AC$1,FALSE)/10000,".")</f>
        <v>6140938.2496492993</v>
      </c>
      <c r="BI109" s="27">
        <f>IF(ISNUMBER(VLOOKUP($B109,Area_GDP_80_09,Seq!AD$1,FALSE)/10000),VLOOKUP($B109,Area_GDP_80_09,Seq!AD$1,FALSE)/10000,".")</f>
        <v>6214629.5086450893</v>
      </c>
      <c r="BJ109" s="27">
        <f>IF(ISNUMBER(VLOOKUP($B109,Area_GDP_80_09,Seq!AE$1,FALSE)/10000),VLOOKUP($B109,Area_GDP_80_09,Seq!AE$1,FALSE)/10000,".")</f>
        <v>6251917.2856969601</v>
      </c>
      <c r="BK109" s="27">
        <f>IF(ISNUMBER(VLOOKUP($B109,Area_GDP_80_09,Seq!AF$1,FALSE)/10000),VLOOKUP($B109,Area_GDP_80_09,Seq!AF$1,FALSE)/10000,".")</f>
        <v>5846469.3297085287</v>
      </c>
      <c r="BL109" s="27"/>
      <c r="BM109" s="27"/>
      <c r="BN109" s="27">
        <f>CNPop!A$48</f>
        <v>5.0000000000000001E-3</v>
      </c>
      <c r="BO109" s="27">
        <f>CNPop!B$48</f>
        <v>6.0000000000000001E-3</v>
      </c>
      <c r="BP109" s="27">
        <f>CNPop!C$48</f>
        <v>6.0000000000000001E-3</v>
      </c>
      <c r="BQ109" s="27">
        <f>CNPop!D$48</f>
        <v>7.0000000000000001E-3</v>
      </c>
      <c r="BR109" s="27">
        <f>CNPop!E$48</f>
        <v>7.0000000000000001E-3</v>
      </c>
      <c r="BS109" s="27">
        <f>CNPop!F$48</f>
        <v>8.0000000000000002E-3</v>
      </c>
      <c r="BT109" s="27">
        <f>CNPop!G$48</f>
        <v>8.9999999999999993E-3</v>
      </c>
      <c r="BU109" s="27">
        <f>CNPop!H$48</f>
        <v>0.01</v>
      </c>
      <c r="BV109" s="27">
        <f>CNPop!I$48</f>
        <v>1.0999999999999999E-2</v>
      </c>
      <c r="BW109" s="27">
        <f>CNPop!J$48</f>
        <v>1.2E-2</v>
      </c>
      <c r="BX109" s="27">
        <f>CNPop!K$48</f>
        <v>1.4E-2</v>
      </c>
      <c r="BY109" s="27">
        <f>CNPop!L$48</f>
        <v>1.6E-2</v>
      </c>
      <c r="BZ109" s="27">
        <f>CNPop!M$48</f>
        <v>1.7000000000000001E-2</v>
      </c>
      <c r="CA109" s="27">
        <f>CNPop!N$48</f>
        <v>1.9E-2</v>
      </c>
      <c r="CB109" s="27">
        <f>CNPop!O$48</f>
        <v>2.1000000000000001E-2</v>
      </c>
      <c r="CC109" s="27">
        <f>CNPop!P$48</f>
        <v>2.3E-2</v>
      </c>
      <c r="CD109" s="27">
        <f>CNPop!Q$48</f>
        <v>2.5999999999999999E-2</v>
      </c>
      <c r="CE109" s="27">
        <f>CNPop!R$48</f>
        <v>2.8000000000000001E-2</v>
      </c>
      <c r="CF109" s="27">
        <f>CNPop!S$48</f>
        <v>0.03</v>
      </c>
      <c r="CG109" s="27">
        <f>CNPop!T$48</f>
        <v>3.3000000000000002E-2</v>
      </c>
      <c r="CH109" s="27">
        <f>CNPop!U$48</f>
        <v>3.5999999999999997E-2</v>
      </c>
      <c r="CI109" s="27">
        <f>CNPop!V$48</f>
        <v>3.9E-2</v>
      </c>
      <c r="CJ109" s="27">
        <f>CNPop!W$48</f>
        <v>4.2000000000000003E-2</v>
      </c>
      <c r="CK109" s="27">
        <f>CNPop!X$48</f>
        <v>4.4999999999999998E-2</v>
      </c>
      <c r="CL109" s="27">
        <f>CNPop!Y$48</f>
        <v>4.9000000000000002E-2</v>
      </c>
      <c r="CM109" s="27">
        <f>CNPop!Z$48</f>
        <v>5.1999999999999998E-2</v>
      </c>
      <c r="CN109" s="27">
        <f>CNPop!AA$48</f>
        <v>5.6000000000000001E-2</v>
      </c>
      <c r="CO109" s="27">
        <f>CNPop!AB$48</f>
        <v>0.06</v>
      </c>
      <c r="CP109" s="27">
        <f>CNPop!AC$48</f>
        <v>6.3E-2</v>
      </c>
      <c r="CQ109" s="27"/>
      <c r="CR109" s="27">
        <f t="shared" si="110"/>
        <v>7.0496462104999325E-2</v>
      </c>
      <c r="CS109" s="27">
        <f t="shared" si="111"/>
        <v>7.0496462104999325E-2</v>
      </c>
      <c r="CT109" s="27">
        <f t="shared" si="112"/>
        <v>7.0496462104999325E-2</v>
      </c>
      <c r="CU109" s="27">
        <f t="shared" si="113"/>
        <v>7.0496462104999325E-2</v>
      </c>
      <c r="CV109" s="27">
        <f t="shared" si="114"/>
        <v>7.0496462104999325E-2</v>
      </c>
      <c r="CW109" s="27">
        <f t="shared" si="115"/>
        <v>7.0496462104999325E-2</v>
      </c>
      <c r="CX109" s="27">
        <f t="shared" si="116"/>
        <v>7.0496462104999325E-2</v>
      </c>
      <c r="CY109" s="27">
        <f t="shared" si="117"/>
        <v>7.0496462104999325E-2</v>
      </c>
      <c r="CZ109" s="27">
        <f t="shared" si="118"/>
        <v>7.0496462104999325E-2</v>
      </c>
      <c r="DA109" s="27">
        <f t="shared" si="119"/>
        <v>7.0496462104999325E-2</v>
      </c>
      <c r="DB109" s="27">
        <f t="shared" si="120"/>
        <v>7.0496462104999325E-2</v>
      </c>
      <c r="DC109" s="27">
        <f t="shared" si="121"/>
        <v>7.0496462104999325E-2</v>
      </c>
      <c r="DD109" s="27">
        <f t="shared" si="122"/>
        <v>7.985519993532407E-2</v>
      </c>
      <c r="DE109" s="27">
        <f t="shared" si="123"/>
        <v>7.985519993532407E-2</v>
      </c>
      <c r="DF109" s="27">
        <f t="shared" si="124"/>
        <v>7.985519993532407E-2</v>
      </c>
      <c r="DG109" s="27">
        <f t="shared" si="125"/>
        <v>7.985519993532407E-2</v>
      </c>
      <c r="DH109" s="27">
        <f t="shared" si="126"/>
        <v>7.985519993532407E-2</v>
      </c>
      <c r="DI109" s="27">
        <f t="shared" si="127"/>
        <v>7.985519993532407E-2</v>
      </c>
      <c r="DJ109" s="27">
        <f t="shared" si="128"/>
        <v>7.985519993532407E-2</v>
      </c>
      <c r="DK109" s="27">
        <f t="shared" si="129"/>
        <v>8.0651582950184278E-2</v>
      </c>
      <c r="DL109" s="27">
        <f t="shared" si="130"/>
        <v>8.0650312296450546E-2</v>
      </c>
      <c r="DM109" s="27">
        <f t="shared" si="131"/>
        <v>7.9649957948779965E-2</v>
      </c>
      <c r="DN109" s="27">
        <f t="shared" si="132"/>
        <v>7.7556098237081303E-2</v>
      </c>
      <c r="DO109" s="27">
        <f t="shared" si="133"/>
        <v>7.4487993151128501E-2</v>
      </c>
      <c r="DP109" s="27">
        <f t="shared" si="134"/>
        <v>7.0931893137785876E-2</v>
      </c>
      <c r="DQ109" s="27">
        <f t="shared" si="135"/>
        <v>6.7673006478603748E-2</v>
      </c>
      <c r="DR109" s="27">
        <f t="shared" si="136"/>
        <v>6.5236308466474768E-2</v>
      </c>
      <c r="DS109" s="27">
        <f t="shared" si="137"/>
        <v>6.3860784543814608E-2</v>
      </c>
      <c r="DT109" s="27">
        <f t="shared" si="101"/>
        <v>6.3389528070205495E-2</v>
      </c>
      <c r="DU109" s="27" t="e">
        <f>IF(ISNA(VLOOKUP(CONCATENATE($B109,".SP.TER.TOTL.IN"),Area_pop_80_09,Seq!B$1,FALSE)),".",VLOOKUP(CONCATENATE($B109,".SP.TER.TOTL.IN"),Area_pop_80_09,Seq!B$1,FALSE)/VLOOKUP(CONCATENATE($B109,".SP.POP.TOTL"),Area_pop_80_09,Seq!B$1,FALSE))</f>
        <v>#VALUE!</v>
      </c>
      <c r="DV109" s="27" t="e">
        <f>IF(ISNA(VLOOKUP(CONCATENATE($B109,".SP.TER.TOTL.IN"),Area_pop_80_09,Seq!C$1,FALSE)),".",VLOOKUP(CONCATENATE($B109,".SP.TER.TOTL.IN"),Area_pop_80_09,Seq!C$1,FALSE)/VLOOKUP(CONCATENATE($B109,".SP.POP.TOTL"),Area_pop_80_09,Seq!C$1,FALSE))</f>
        <v>#VALUE!</v>
      </c>
      <c r="DW109" s="27" t="e">
        <f>IF(ISNA(VLOOKUP(CONCATENATE($B109,".SP.TER.TOTL.IN"),Area_pop_80_09,Seq!D$1,FALSE)),".",VLOOKUP(CONCATENATE($B109,".SP.TER.TOTL.IN"),Area_pop_80_09,Seq!D$1,FALSE)/VLOOKUP(CONCATENATE($B109,".SP.POP.TOTL"),Area_pop_80_09,Seq!D$1,FALSE))</f>
        <v>#VALUE!</v>
      </c>
      <c r="DX109" s="27" t="e">
        <f>IF(ISNA(VLOOKUP(CONCATENATE($B109,".SP.TER.TOTL.IN"),Area_pop_80_09,Seq!E$1,FALSE)),".",VLOOKUP(CONCATENATE($B109,".SP.TER.TOTL.IN"),Area_pop_80_09,Seq!E$1,FALSE)/VLOOKUP(CONCATENATE($B109,".SP.POP.TOTL"),Area_pop_80_09,Seq!E$1,FALSE))</f>
        <v>#VALUE!</v>
      </c>
      <c r="DY109" s="27" t="e">
        <f>IF(ISNA(VLOOKUP(CONCATENATE($B109,".SP.TER.TOTL.IN"),Area_pop_80_09,Seq!F$1,FALSE)),".",VLOOKUP(CONCATENATE($B109,".SP.TER.TOTL.IN"),Area_pop_80_09,Seq!F$1,FALSE)/VLOOKUP(CONCATENATE($B109,".SP.POP.TOTL"),Area_pop_80_09,Seq!F$1,FALSE))</f>
        <v>#VALUE!</v>
      </c>
      <c r="DZ109" s="27" t="e">
        <f>IF(ISNA(VLOOKUP(CONCATENATE($B109,".SP.TER.TOTL.IN"),Area_pop_80_09,Seq!G$1,FALSE)),".",VLOOKUP(CONCATENATE($B109,".SP.TER.TOTL.IN"),Area_pop_80_09,Seq!G$1,FALSE)/VLOOKUP(CONCATENATE($B109,".SP.POP.TOTL"),Area_pop_80_09,Seq!G$1,FALSE))</f>
        <v>#VALUE!</v>
      </c>
      <c r="EA109" s="27" t="e">
        <f>IF(ISNA(VLOOKUP(CONCATENATE($B109,".SP.TER.TOTL.IN"),Area_pop_80_09,Seq!H$1,FALSE)),".",VLOOKUP(CONCATENATE($B109,".SP.TER.TOTL.IN"),Area_pop_80_09,Seq!H$1,FALSE)/VLOOKUP(CONCATENATE($B109,".SP.POP.TOTL"),Area_pop_80_09,Seq!H$1,FALSE))</f>
        <v>#VALUE!</v>
      </c>
      <c r="EB109" s="27" t="e">
        <f>IF(ISNA(VLOOKUP(CONCATENATE($B109,".SP.TER.TOTL.IN"),Area_pop_80_09,Seq!I$1,FALSE)),".",VLOOKUP(CONCATENATE($B109,".SP.TER.TOTL.IN"),Area_pop_80_09,Seq!I$1,FALSE)/VLOOKUP(CONCATENATE($B109,".SP.POP.TOTL"),Area_pop_80_09,Seq!I$1,FALSE))</f>
        <v>#VALUE!</v>
      </c>
      <c r="EC109" s="27" t="e">
        <f>IF(ISNA(VLOOKUP(CONCATENATE($B109,".SP.TER.TOTL.IN"),Area_pop_80_09,Seq!J$1,FALSE)),".",VLOOKUP(CONCATENATE($B109,".SP.TER.TOTL.IN"),Area_pop_80_09,Seq!J$1,FALSE)/VLOOKUP(CONCATENATE($B109,".SP.POP.TOTL"),Area_pop_80_09,Seq!J$1,FALSE))</f>
        <v>#VALUE!</v>
      </c>
      <c r="ED109" s="27" t="e">
        <f>IF(ISNA(VLOOKUP(CONCATENATE($B109,".SP.TER.TOTL.IN"),Area_pop_80_09,Seq!K$1,FALSE)),".",VLOOKUP(CONCATENATE($B109,".SP.TER.TOTL.IN"),Area_pop_80_09,Seq!K$1,FALSE)/VLOOKUP(CONCATENATE($B109,".SP.POP.TOTL"),Area_pop_80_09,Seq!K$1,FALSE))</f>
        <v>#VALUE!</v>
      </c>
      <c r="EE109" s="27" t="e">
        <f>IF(ISNA(VLOOKUP(CONCATENATE($B109,".SP.TER.TOTL.IN"),Area_pop_80_09,Seq!L$1,FALSE)),".",VLOOKUP(CONCATENATE($B109,".SP.TER.TOTL.IN"),Area_pop_80_09,Seq!L$1,FALSE)/VLOOKUP(CONCATENATE($B109,".SP.POP.TOTL"),Area_pop_80_09,Seq!L$1,FALSE))</f>
        <v>#VALUE!</v>
      </c>
      <c r="EF109" s="27">
        <f>IF(ISNA(VLOOKUP(CONCATENATE($B109,".SP.TER.TOTL.IN"),Area_pop_80_09,Seq!M$1,FALSE)),".",VLOOKUP(CONCATENATE($B109,".SP.TER.TOTL.IN"),Area_pop_80_09,Seq!M$1,FALSE)/VLOOKUP(CONCATENATE($B109,".SP.POP.TOTL"),Area_pop_80_09,Seq!M$1,FALSE))</f>
        <v>7.0496462104999325E-2</v>
      </c>
      <c r="EG109" s="27" t="e">
        <f>IF(ISNA(VLOOKUP(CONCATENATE($B109,".SP.TER.TOTL.IN"),Area_pop_80_09,Seq!N$1,FALSE)),".",VLOOKUP(CONCATENATE($B109,".SP.TER.TOTL.IN"),Area_pop_80_09,Seq!N$1,FALSE)/VLOOKUP(CONCATENATE($B109,".SP.POP.TOTL"),Area_pop_80_09,Seq!N$1,FALSE))</f>
        <v>#VALUE!</v>
      </c>
      <c r="EH109" s="27" t="e">
        <f>IF(ISNA(VLOOKUP(CONCATENATE($B109,".SP.TER.TOTL.IN"),Area_pop_80_09,Seq!O$1,FALSE)),".",VLOOKUP(CONCATENATE($B109,".SP.TER.TOTL.IN"),Area_pop_80_09,Seq!O$1,FALSE)/VLOOKUP(CONCATENATE($B109,".SP.POP.TOTL"),Area_pop_80_09,Seq!O$1,FALSE))</f>
        <v>#VALUE!</v>
      </c>
      <c r="EI109" s="27" t="e">
        <f>IF(ISNA(VLOOKUP(CONCATENATE($B109,".SP.TER.TOTL.IN"),Area_pop_80_09,Seq!P$1,FALSE)),".",VLOOKUP(CONCATENATE($B109,".SP.TER.TOTL.IN"),Area_pop_80_09,Seq!P$1,FALSE)/VLOOKUP(CONCATENATE($B109,".SP.POP.TOTL"),Area_pop_80_09,Seq!P$1,FALSE))</f>
        <v>#VALUE!</v>
      </c>
      <c r="EJ109" s="27" t="e">
        <f>IF(ISNA(VLOOKUP(CONCATENATE($B109,".SP.TER.TOTL.IN"),Area_pop_80_09,Seq!Q$1,FALSE)),".",VLOOKUP(CONCATENATE($B109,".SP.TER.TOTL.IN"),Area_pop_80_09,Seq!Q$1,FALSE)/VLOOKUP(CONCATENATE($B109,".SP.POP.TOTL"),Area_pop_80_09,Seq!Q$1,FALSE))</f>
        <v>#VALUE!</v>
      </c>
      <c r="EK109" s="27" t="e">
        <f>IF(ISNA(VLOOKUP(CONCATENATE($B109,".SP.TER.TOTL.IN"),Area_pop_80_09,Seq!R$1,FALSE)),".",VLOOKUP(CONCATENATE($B109,".SP.TER.TOTL.IN"),Area_pop_80_09,Seq!R$1,FALSE)/VLOOKUP(CONCATENATE($B109,".SP.POP.TOTL"),Area_pop_80_09,Seq!R$1,FALSE))</f>
        <v>#VALUE!</v>
      </c>
      <c r="EL109" s="27" t="e">
        <f>IF(ISNA(VLOOKUP(CONCATENATE($B109,".SP.TER.TOTL.IN"),Area_pop_80_09,Seq!S$1,FALSE)),".",VLOOKUP(CONCATENATE($B109,".SP.TER.TOTL.IN"),Area_pop_80_09,Seq!S$1,FALSE)/VLOOKUP(CONCATENATE($B109,".SP.POP.TOTL"),Area_pop_80_09,Seq!S$1,FALSE))</f>
        <v>#VALUE!</v>
      </c>
      <c r="EM109" s="27">
        <f>IF(ISNA(VLOOKUP(CONCATENATE($B109,".SP.TER.TOTL.IN"),Area_pop_80_09,Seq!T$1,FALSE)),".",VLOOKUP(CONCATENATE($B109,".SP.TER.TOTL.IN"),Area_pop_80_09,Seq!T$1,FALSE)/VLOOKUP(CONCATENATE($B109,".SP.POP.TOTL"),Area_pop_80_09,Seq!T$1,FALSE))</f>
        <v>7.985519993532407E-2</v>
      </c>
      <c r="EN109" s="27">
        <f>IF(ISNA(VLOOKUP(CONCATENATE($B109,".SP.TER.TOTL.IN"),Area_pop_80_09,Seq!U$1,FALSE)),".",VLOOKUP(CONCATENATE($B109,".SP.TER.TOTL.IN"),Area_pop_80_09,Seq!U$1,FALSE)/VLOOKUP(CONCATENATE($B109,".SP.POP.TOTL"),Area_pop_80_09,Seq!U$1,FALSE))</f>
        <v>8.0651582950184278E-2</v>
      </c>
      <c r="EO109" s="27">
        <f>IF(ISNA(VLOOKUP(CONCATENATE($B109,".SP.TER.TOTL.IN"),Area_pop_80_09,Seq!V$1,FALSE)),".",VLOOKUP(CONCATENATE($B109,".SP.TER.TOTL.IN"),Area_pop_80_09,Seq!V$1,FALSE)/VLOOKUP(CONCATENATE($B109,".SP.POP.TOTL"),Area_pop_80_09,Seq!V$1,FALSE))</f>
        <v>8.0650312296450546E-2</v>
      </c>
      <c r="EP109" s="27">
        <f>IF(ISNA(VLOOKUP(CONCATENATE($B109,".SP.TER.TOTL.IN"),Area_pop_80_09,Seq!W$1,FALSE)),".",VLOOKUP(CONCATENATE($B109,".SP.TER.TOTL.IN"),Area_pop_80_09,Seq!W$1,FALSE)/VLOOKUP(CONCATENATE($B109,".SP.POP.TOTL"),Area_pop_80_09,Seq!W$1,FALSE))</f>
        <v>7.9649957948779965E-2</v>
      </c>
      <c r="EQ109" s="27">
        <f>IF(ISNA(VLOOKUP(CONCATENATE($B109,".SP.TER.TOTL.IN"),Area_pop_80_09,Seq!X$1,FALSE)),".",VLOOKUP(CONCATENATE($B109,".SP.TER.TOTL.IN"),Area_pop_80_09,Seq!X$1,FALSE)/VLOOKUP(CONCATENATE($B109,".SP.POP.TOTL"),Area_pop_80_09,Seq!X$1,FALSE))</f>
        <v>7.7556098237081303E-2</v>
      </c>
      <c r="ER109" s="27">
        <f>IF(ISNA(VLOOKUP(CONCATENATE($B109,".SP.TER.TOTL.IN"),Area_pop_80_09,Seq!Y$1,FALSE)),".",VLOOKUP(CONCATENATE($B109,".SP.TER.TOTL.IN"),Area_pop_80_09,Seq!Y$1,FALSE)/VLOOKUP(CONCATENATE($B109,".SP.POP.TOTL"),Area_pop_80_09,Seq!Y$1,FALSE))</f>
        <v>7.4487993151128501E-2</v>
      </c>
      <c r="ES109" s="27">
        <f>IF(ISNA(VLOOKUP(CONCATENATE($B109,".SP.TER.TOTL.IN"),Area_pop_80_09,Seq!Z$1,FALSE)),".",VLOOKUP(CONCATENATE($B109,".SP.TER.TOTL.IN"),Area_pop_80_09,Seq!Z$1,FALSE)/VLOOKUP(CONCATENATE($B109,".SP.POP.TOTL"),Area_pop_80_09,Seq!Z$1,FALSE))</f>
        <v>7.0931893137785876E-2</v>
      </c>
      <c r="ET109" s="27">
        <f>IF(ISNA(VLOOKUP(CONCATENATE($B109,".SP.TER.TOTL.IN"),Area_pop_80_09,Seq!AA$1,FALSE)),".",VLOOKUP(CONCATENATE($B109,".SP.TER.TOTL.IN"),Area_pop_80_09,Seq!AA$1,FALSE)/VLOOKUP(CONCATENATE($B109,".SP.POP.TOTL"),Area_pop_80_09,Seq!AA$1,FALSE))</f>
        <v>6.7673006478603748E-2</v>
      </c>
      <c r="EU109" s="27">
        <f>IF(ISNA(VLOOKUP(CONCATENATE($B109,".SP.TER.TOTL.IN"),Area_pop_80_09,Seq!AB$1,FALSE)),".",VLOOKUP(CONCATENATE($B109,".SP.TER.TOTL.IN"),Area_pop_80_09,Seq!AB$1,FALSE)/VLOOKUP(CONCATENATE($B109,".SP.POP.TOTL"),Area_pop_80_09,Seq!AB$1,FALSE))</f>
        <v>6.5236308466474768E-2</v>
      </c>
      <c r="EV109" s="27">
        <f>IF(ISNA(VLOOKUP(CONCATENATE($B109,".SP.TER.TOTL.IN"),Area_pop_80_09,Seq!AC$1,FALSE)),".",VLOOKUP(CONCATENATE($B109,".SP.TER.TOTL.IN"),Area_pop_80_09,Seq!AC$1,FALSE)/VLOOKUP(CONCATENATE($B109,".SP.POP.TOTL"),Area_pop_80_09,Seq!AC$1,FALSE))</f>
        <v>6.3860784543814608E-2</v>
      </c>
      <c r="EW109" s="27">
        <f>IF(ISNA(VLOOKUP(CONCATENATE($B109,".SP.TER.TOTL.IN"),Area_pop_80_09,Seq!AD$1,FALSE)),".",VLOOKUP(CONCATENATE($B109,".SP.TER.TOTL.IN"),Area_pop_80_09,Seq!AD$1,FALSE)/VLOOKUP(CONCATENATE($B109,".SP.POP.TOTL"),Area_pop_80_09,Seq!AD$1,FALSE))</f>
        <v>6.3389528070205495E-2</v>
      </c>
      <c r="EX109" s="27"/>
      <c r="EY109" s="27"/>
      <c r="EZ109" s="27">
        <f t="shared" si="138"/>
        <v>2.2414247990305839E-6</v>
      </c>
      <c r="FA109" s="27">
        <f t="shared" si="139"/>
        <v>2.3134786737752156E-6</v>
      </c>
      <c r="FB109" s="27" t="str">
        <f t="shared" si="109"/>
        <v>.</v>
      </c>
      <c r="FC109" s="9">
        <f>IF(VLOOKUP($B109,EM_80!$B$1:$C$201,2,FALSE)&gt;0,VLOOKUP($B109,EM_80!$B$1:$C$201,2,FALSE),".")</f>
        <v>24</v>
      </c>
      <c r="FD109" s="9">
        <f t="shared" si="140"/>
        <v>24</v>
      </c>
      <c r="FE109" s="9" t="str">
        <f t="shared" si="105"/>
        <v>.</v>
      </c>
      <c r="FF109">
        <f t="shared" si="141"/>
        <v>10707475</v>
      </c>
      <c r="FG109">
        <f t="shared" si="142"/>
        <v>10373988</v>
      </c>
      <c r="FH109">
        <f t="shared" si="143"/>
        <v>10210971</v>
      </c>
      <c r="FJ109" s="9">
        <f>IF(ISNA(VLOOKUP($B109,Area_EM_90,Seq!C$1,FALSE)),".",VLOOKUP($B109,Area_EM_90,Seq!C$1,FALSE))</f>
        <v>2436.8757900000001</v>
      </c>
      <c r="FK109" s="9">
        <f>IF(ISNA(VLOOKUP($B109,Area_EM_90,Seq!D$1,FALSE)),".",VLOOKUP($B109,Area_EM_90,Seq!D$1,FALSE))</f>
        <v>1619</v>
      </c>
      <c r="FL109" s="9">
        <f>IF(ISNA(VLOOKUP($B109,Area_EM_90,Seq!E$1,FALSE)),".",VLOOKUP($B109,Area_EM_90,Seq!E$1,FALSE))</f>
        <v>402</v>
      </c>
      <c r="FM109" s="9">
        <f>IF(ISNA(VLOOKUP($B109,Area_EM_90,Seq!F$1,FALSE)),".",VLOOKUP($B109,Area_EM_90,Seq!F$1,FALSE))</f>
        <v>417</v>
      </c>
      <c r="FN109" s="9">
        <f>IF(ISNA(VLOOKUP($B109,Area_EM_90,Seq!G$1,FALSE)),".",VLOOKUP($B109,Area_EM_90,Seq!G$1,FALSE))</f>
        <v>6789000</v>
      </c>
      <c r="FO109" s="9">
        <f>IF(ISNA(VLOOKUP($B109,Area_EM_90,Seq!H$1,FALSE)),".",VLOOKUP($B109,Area_EM_90,Seq!H$1,FALSE))</f>
        <v>4134501</v>
      </c>
      <c r="FP109" s="9">
        <f>IF(ISNA(VLOOKUP($B109,Area_EM_90,Seq!I$1,FALSE)),".",VLOOKUP($B109,Area_EM_90,Seq!I$1,FALSE))</f>
        <v>1968810</v>
      </c>
      <c r="FQ109" s="9">
        <f>IF(ISNA(VLOOKUP($B109,Area_EM_90,Seq!J$1,FALSE)),".",VLOOKUP($B109,Area_EM_90,Seq!J$1,FALSE))</f>
        <v>685689</v>
      </c>
      <c r="FR109" s="9">
        <f>IF(ISNA(VLOOKUP($B109,Area_EM_00,Seq!C$1,FALSE)),".",VLOOKUP($B109,Area_EM_00,Seq!C$1,FALSE))</f>
        <v>3042</v>
      </c>
      <c r="FS109" s="9">
        <f>IF(ISNA(VLOOKUP($B109,Area_EM_00,Seq!D$1,FALSE)),".",VLOOKUP($B109,Area_EM_00,Seq!D$1,FALSE))</f>
        <v>1220</v>
      </c>
      <c r="FT109" s="9">
        <f>IF(ISNA(VLOOKUP($B109,Area_EM_00,Seq!E$1,FALSE)),".",VLOOKUP($B109,Area_EM_00,Seq!E$1,FALSE))</f>
        <v>852</v>
      </c>
      <c r="FU109" s="9">
        <f>IF(ISNA(VLOOKUP($B109,Area_EM_00,Seq!F$1,FALSE)),".",VLOOKUP($B109,Area_EM_00,Seq!F$1,FALSE))</f>
        <v>970</v>
      </c>
      <c r="FV109" s="9">
        <f>IF(ISNA(VLOOKUP($B109,Area_EM_00,Seq!G$1,FALSE)),".",VLOOKUP($B109,Area_EM_00,Seq!G$1,FALSE))</f>
        <v>6836000</v>
      </c>
      <c r="FW109" s="9">
        <f>IF(ISNA(VLOOKUP($B109,Area_EM_00,Seq!H$1,FALSE)),".",VLOOKUP($B109,Area_EM_00,Seq!H$1,FALSE))</f>
        <v>3643588</v>
      </c>
      <c r="FX109" s="9">
        <f>IF(ISNA(VLOOKUP($B109,Area_EM_00,Seq!I$1,FALSE)),".",VLOOKUP($B109,Area_EM_00,Seq!I$1,FALSE))</f>
        <v>2372092</v>
      </c>
      <c r="FY109" s="9">
        <f>IF(ISNA(VLOOKUP($B109,Area_EM_00,Seq!J$1,FALSE)),".",VLOOKUP($B109,Area_EM_00,Seq!J$1,FALSE))</f>
        <v>820320</v>
      </c>
      <c r="GA109" s="27"/>
    </row>
    <row r="110" spans="1:183">
      <c r="A110" s="25" t="s">
        <v>3125</v>
      </c>
      <c r="B110" s="26" t="str">
        <f t="shared" si="72"/>
        <v>Iceland</v>
      </c>
      <c r="C110" s="27">
        <f>GDP!C$42/10000</f>
        <v>18294194.281532999</v>
      </c>
      <c r="D110" s="27">
        <f>GDP!D$42/10000</f>
        <v>19245492.3841727</v>
      </c>
      <c r="E110" s="27">
        <f>GDP!E$42/10000</f>
        <v>20996832.1911324</v>
      </c>
      <c r="F110" s="27">
        <f>GDP!F$42/10000</f>
        <v>23285486.8999658</v>
      </c>
      <c r="G110" s="27">
        <f>GDP!G$42/10000</f>
        <v>26824880.9087606</v>
      </c>
      <c r="H110" s="27">
        <f>GDP!H$42/10000</f>
        <v>30446239.831443299</v>
      </c>
      <c r="I110" s="27">
        <f>GDP!I$42/10000</f>
        <v>33125508.936610304</v>
      </c>
      <c r="J110" s="27">
        <f>GDP!J$42/10000</f>
        <v>36968067.973257102</v>
      </c>
      <c r="K110" s="27">
        <f>GDP!K$42/10000</f>
        <v>41145459.654235199</v>
      </c>
      <c r="L110" s="27">
        <f>GDP!L$42/10000</f>
        <v>42832423.5000588</v>
      </c>
      <c r="M110" s="27">
        <f>GDP!M$42/10000</f>
        <v>44460055.593061104</v>
      </c>
      <c r="N110" s="27">
        <f>GDP!N$42/10000</f>
        <v>48550380.707622699</v>
      </c>
      <c r="O110" s="27">
        <f>GDP!O$42/10000</f>
        <v>55444534.768105105</v>
      </c>
      <c r="P110" s="27">
        <f>GDP!P$42/10000</f>
        <v>63206769.635639794</v>
      </c>
      <c r="Q110" s="27">
        <f>GDP!Q$42/10000</f>
        <v>71486856.457908601</v>
      </c>
      <c r="R110" s="27">
        <f>GDP!R$42/10000</f>
        <v>79278923.811820701</v>
      </c>
      <c r="S110" s="27">
        <f>GDP!S$42/10000</f>
        <v>87206816.193002701</v>
      </c>
      <c r="T110" s="27">
        <f>GDP!T$42/10000</f>
        <v>95317050.098951995</v>
      </c>
      <c r="U110" s="27">
        <f>GDP!U$42/10000</f>
        <v>102751780.00667</v>
      </c>
      <c r="V110" s="27">
        <f>GDP!V$42/10000</f>
        <v>110560915.287177</v>
      </c>
      <c r="W110" s="27">
        <f>GDP!W$42/10000</f>
        <v>119848032.17129999</v>
      </c>
      <c r="X110" s="27">
        <f>GDP!X$42/10000</f>
        <v>129795418.841518</v>
      </c>
      <c r="Y110" s="27">
        <f>GDP!Y$42/10000</f>
        <v>141606801.95609599</v>
      </c>
      <c r="Z110" s="27">
        <f>GDP!Z$42/10000</f>
        <v>155767482.15170601</v>
      </c>
      <c r="AA110" s="27">
        <f>GDP!AA$42/10000</f>
        <v>171499997.84902799</v>
      </c>
      <c r="AB110" s="27">
        <f>GDP!AB$42/10000</f>
        <v>189335997.62532699</v>
      </c>
      <c r="AC110" s="27">
        <f>GDP!AC$42/10000</f>
        <v>211298973.34986499</v>
      </c>
      <c r="AD110" s="27">
        <f>GDP!AD$42/10000</f>
        <v>238767839.88534701</v>
      </c>
      <c r="AE110" s="27">
        <f>GDP!AE$42/10000</f>
        <v>260256945.47502899</v>
      </c>
      <c r="AF110" s="27">
        <f>GDP!AF$42/10000</f>
        <v>293754553.91439533</v>
      </c>
      <c r="AG110" s="27"/>
      <c r="AH110" s="27">
        <f>IF(ISNUMBER(VLOOKUP($B110,Area_GDP_80_09,Seq!C$1,FALSE)/10000),VLOOKUP($B110,Area_GDP_80_09,Seq!C$1,FALSE)/10000,".")</f>
        <v>516132.97547573003</v>
      </c>
      <c r="AI110" s="27">
        <f>IF(ISNUMBER(VLOOKUP($B110,Area_GDP_80_09,Seq!D$1,FALSE)/10000),VLOOKUP($B110,Area_GDP_80_09,Seq!D$1,FALSE)/10000,".")</f>
        <v>538146.05169431202</v>
      </c>
      <c r="AJ110" s="27">
        <f>IF(ISNUMBER(VLOOKUP($B110,Area_GDP_80_09,Seq!E$1,FALSE)/10000),VLOOKUP($B110,Area_GDP_80_09,Seq!E$1,FALSE)/10000,".")</f>
        <v>549740.76523862802</v>
      </c>
      <c r="AK110" s="27">
        <f>IF(ISNUMBER(VLOOKUP($B110,Area_GDP_80_09,Seq!F$1,FALSE)/10000),VLOOKUP($B110,Area_GDP_80_09,Seq!F$1,FALSE)/10000,".")</f>
        <v>537915.05545944895</v>
      </c>
      <c r="AL110" s="27">
        <f>IF(ISNUMBER(VLOOKUP($B110,Area_GDP_80_09,Seq!G$1,FALSE)/10000),VLOOKUP($B110,Area_GDP_80_09,Seq!G$1,FALSE)/10000,".")</f>
        <v>560126.18296530005</v>
      </c>
      <c r="AM110" s="27">
        <f>IF(ISNUMBER(VLOOKUP($B110,Area_GDP_80_09,Seq!H$1,FALSE)/10000),VLOOKUP($B110,Area_GDP_80_09,Seq!H$1,FALSE)/10000,".")</f>
        <v>578570.26559478999</v>
      </c>
      <c r="AN110" s="27">
        <f>IF(ISNUMBER(VLOOKUP($B110,Area_GDP_80_09,Seq!I$1,FALSE)/10000),VLOOKUP($B110,Area_GDP_80_09,Seq!I$1,FALSE)/10000,".")</f>
        <v>614849.64892642701</v>
      </c>
      <c r="AO110" s="27">
        <f>IF(ISNUMBER(VLOOKUP($B110,Area_GDP_80_09,Seq!J$1,FALSE)/10000),VLOOKUP($B110,Area_GDP_80_09,Seq!J$1,FALSE)/10000,".")</f>
        <v>667394.423527017</v>
      </c>
      <c r="AP110" s="27">
        <f>IF(ISNUMBER(VLOOKUP($B110,Area_GDP_80_09,Seq!K$1,FALSE)/10000),VLOOKUP($B110,Area_GDP_80_09,Seq!K$1,FALSE)/10000,".")</f>
        <v>666795.56324412301</v>
      </c>
      <c r="AQ110" s="27">
        <f>IF(ISNUMBER(VLOOKUP($B110,Area_GDP_80_09,Seq!L$1,FALSE)/10000),VLOOKUP($B110,Area_GDP_80_09,Seq!L$1,FALSE)/10000,".")</f>
        <v>668518.87656456698</v>
      </c>
      <c r="AR110" s="27">
        <f>IF(ISNUMBER(VLOOKUP($B110,Area_GDP_80_09,Seq!M$1,FALSE)/10000),VLOOKUP($B110,Area_GDP_80_09,Seq!M$1,FALSE)/10000,".")</f>
        <v>676336.24198636401</v>
      </c>
      <c r="AS110" s="27">
        <f>IF(ISNUMBER(VLOOKUP($B110,Area_GDP_80_09,Seq!N$1,FALSE)/10000),VLOOKUP($B110,Area_GDP_80_09,Seq!N$1,FALSE)/10000,".")</f>
        <v>674823.82721074601</v>
      </c>
      <c r="AT110" s="27">
        <f>IF(ISNUMBER(VLOOKUP($B110,Area_GDP_80_09,Seq!O$1,FALSE)/10000),VLOOKUP($B110,Area_GDP_80_09,Seq!O$1,FALSE)/10000,".")</f>
        <v>652055.17960720498</v>
      </c>
      <c r="AU110" s="27">
        <f>IF(ISNUMBER(VLOOKUP($B110,Area_GDP_80_09,Seq!P$1,FALSE)/10000),VLOOKUP($B110,Area_GDP_80_09,Seq!P$1,FALSE)/10000,".")</f>
        <v>660619.33957464108</v>
      </c>
      <c r="AV110" s="27">
        <f>IF(ISNUMBER(VLOOKUP($B110,Area_GDP_80_09,Seq!Q$1,FALSE)/10000),VLOOKUP($B110,Area_GDP_80_09,Seq!Q$1,FALSE)/10000,".")</f>
        <v>684460.41518265998</v>
      </c>
      <c r="AW110" s="27">
        <f>IF(ISNUMBER(VLOOKUP($B110,Area_GDP_80_09,Seq!R$1,FALSE)/10000),VLOOKUP($B110,Area_GDP_80_09,Seq!R$1,FALSE)/10000,".")</f>
        <v>685258.72595909203</v>
      </c>
      <c r="AX110" s="27">
        <f>IF(ISNUMBER(VLOOKUP($B110,Area_GDP_80_09,Seq!S$1,FALSE)/10000),VLOOKUP($B110,Area_GDP_80_09,Seq!S$1,FALSE)/10000,".")</f>
        <v>718048.87045894004</v>
      </c>
      <c r="AY110" s="27">
        <f>IF(ISNUMBER(VLOOKUP($B110,Area_GDP_80_09,Seq!T$1,FALSE)/10000),VLOOKUP($B110,Area_GDP_80_09,Seq!T$1,FALSE)/10000,".")</f>
        <v>753328.07570977893</v>
      </c>
      <c r="AZ110" s="27">
        <f>IF(ISNUMBER(VLOOKUP($B110,Area_GDP_80_09,Seq!U$1,FALSE)/10000),VLOOKUP($B110,Area_GDP_80_09,Seq!U$1,FALSE)/10000,".")</f>
        <v>800912.91848987504</v>
      </c>
      <c r="BA110" s="27">
        <f>IF(ISNUMBER(VLOOKUP($B110,Area_GDP_80_09,Seq!V$1,FALSE)/10000),VLOOKUP($B110,Area_GDP_80_09,Seq!V$1,FALSE)/10000,".")</f>
        <v>833700.39177775499</v>
      </c>
      <c r="BB110" s="27">
        <f>IF(ISNUMBER(VLOOKUP($B110,Area_GDP_80_09,Seq!W$1,FALSE)/10000),VLOOKUP($B110,Area_GDP_80_09,Seq!W$1,FALSE)/10000,".")</f>
        <v>869728.80838506203</v>
      </c>
      <c r="BC110" s="27">
        <f>IF(ISNUMBER(VLOOKUP($B110,Area_GDP_80_09,Seq!X$1,FALSE)/10000),VLOOKUP($B110,Area_GDP_80_09,Seq!X$1,FALSE)/10000,".")</f>
        <v>903839.54920118011</v>
      </c>
      <c r="BD110" s="27">
        <f>IF(ISNUMBER(VLOOKUP($B110,Area_GDP_80_09,Seq!Y$1,FALSE)/10000),VLOOKUP($B110,Area_GDP_80_09,Seq!Y$1,FALSE)/10000,".")</f>
        <v>905095.52762796404</v>
      </c>
      <c r="BE110" s="27">
        <f>IF(ISNUMBER(VLOOKUP($B110,Area_GDP_80_09,Seq!Z$1,FALSE)/10000),VLOOKUP($B110,Area_GDP_80_09,Seq!Z$1,FALSE)/10000,".")</f>
        <v>926905.84613819106</v>
      </c>
      <c r="BF110" s="27">
        <f>IF(ISNUMBER(VLOOKUP($B110,Area_GDP_80_09,Seq!AA$1,FALSE)/10000),VLOOKUP($B110,Area_GDP_80_09,Seq!AA$1,FALSE)/10000,".")</f>
        <v>998315.35565279296</v>
      </c>
      <c r="BG110" s="27">
        <f>IF(ISNUMBER(VLOOKUP($B110,Area_GDP_80_09,Seq!AB$1,FALSE)/10000),VLOOKUP($B110,Area_GDP_80_09,Seq!AB$1,FALSE)/10000,".")</f>
        <v>1072542.8665920401</v>
      </c>
      <c r="BH110" s="27">
        <f>IF(ISNUMBER(VLOOKUP($B110,Area_GDP_80_09,Seq!AC$1,FALSE)/10000),VLOOKUP($B110,Area_GDP_80_09,Seq!AC$1,FALSE)/10000,".")</f>
        <v>1120474.83972728</v>
      </c>
      <c r="BI110" s="27">
        <f>IF(ISNUMBER(VLOOKUP($B110,Area_GDP_80_09,Seq!AD$1,FALSE)/10000),VLOOKUP($B110,Area_GDP_80_09,Seq!AD$1,FALSE)/10000,".")</f>
        <v>1182245.98046199</v>
      </c>
      <c r="BJ110" s="27">
        <f>IF(ISNUMBER(VLOOKUP($B110,Area_GDP_80_09,Seq!AE$1,FALSE)/10000),VLOOKUP($B110,Area_GDP_80_09,Seq!AE$1,FALSE)/10000,".")</f>
        <v>1186336.3691869301</v>
      </c>
      <c r="BK110" s="27">
        <f>IF(ISNUMBER(VLOOKUP($B110,Area_GDP_80_09,Seq!AF$1,FALSE)/10000),VLOOKUP($B110,Area_GDP_80_09,Seq!AF$1,FALSE)/10000,".")</f>
        <v>1122582.0390251349</v>
      </c>
      <c r="BL110" s="27"/>
      <c r="BM110" s="27"/>
      <c r="BN110" s="27">
        <f>CNPop!A$48</f>
        <v>5.0000000000000001E-3</v>
      </c>
      <c r="BO110" s="27">
        <f>CNPop!B$48</f>
        <v>6.0000000000000001E-3</v>
      </c>
      <c r="BP110" s="27">
        <f>CNPop!C$48</f>
        <v>6.0000000000000001E-3</v>
      </c>
      <c r="BQ110" s="27">
        <f>CNPop!D$48</f>
        <v>7.0000000000000001E-3</v>
      </c>
      <c r="BR110" s="27">
        <f>CNPop!E$48</f>
        <v>7.0000000000000001E-3</v>
      </c>
      <c r="BS110" s="27">
        <f>CNPop!F$48</f>
        <v>8.0000000000000002E-3</v>
      </c>
      <c r="BT110" s="27">
        <f>CNPop!G$48</f>
        <v>8.9999999999999993E-3</v>
      </c>
      <c r="BU110" s="27">
        <f>CNPop!H$48</f>
        <v>0.01</v>
      </c>
      <c r="BV110" s="27">
        <f>CNPop!I$48</f>
        <v>1.0999999999999999E-2</v>
      </c>
      <c r="BW110" s="27">
        <f>CNPop!J$48</f>
        <v>1.2E-2</v>
      </c>
      <c r="BX110" s="27">
        <f>CNPop!K$48</f>
        <v>1.4E-2</v>
      </c>
      <c r="BY110" s="27">
        <f>CNPop!L$48</f>
        <v>1.6E-2</v>
      </c>
      <c r="BZ110" s="27">
        <f>CNPop!M$48</f>
        <v>1.7000000000000001E-2</v>
      </c>
      <c r="CA110" s="27">
        <f>CNPop!N$48</f>
        <v>1.9E-2</v>
      </c>
      <c r="CB110" s="27">
        <f>CNPop!O$48</f>
        <v>2.1000000000000001E-2</v>
      </c>
      <c r="CC110" s="27">
        <f>CNPop!P$48</f>
        <v>2.3E-2</v>
      </c>
      <c r="CD110" s="27">
        <f>CNPop!Q$48</f>
        <v>2.5999999999999999E-2</v>
      </c>
      <c r="CE110" s="27">
        <f>CNPop!R$48</f>
        <v>2.8000000000000001E-2</v>
      </c>
      <c r="CF110" s="27">
        <f>CNPop!S$48</f>
        <v>0.03</v>
      </c>
      <c r="CG110" s="27">
        <f>CNPop!T$48</f>
        <v>3.3000000000000002E-2</v>
      </c>
      <c r="CH110" s="27">
        <f>CNPop!U$48</f>
        <v>3.5999999999999997E-2</v>
      </c>
      <c r="CI110" s="27">
        <f>CNPop!V$48</f>
        <v>3.9E-2</v>
      </c>
      <c r="CJ110" s="27">
        <f>CNPop!W$48</f>
        <v>4.2000000000000003E-2</v>
      </c>
      <c r="CK110" s="27">
        <f>CNPop!X$48</f>
        <v>4.4999999999999998E-2</v>
      </c>
      <c r="CL110" s="27">
        <f>CNPop!Y$48</f>
        <v>4.9000000000000002E-2</v>
      </c>
      <c r="CM110" s="27">
        <f>CNPop!Z$48</f>
        <v>5.1999999999999998E-2</v>
      </c>
      <c r="CN110" s="27">
        <f>CNPop!AA$48</f>
        <v>5.6000000000000001E-2</v>
      </c>
      <c r="CO110" s="27">
        <f>CNPop!AB$48</f>
        <v>0.06</v>
      </c>
      <c r="CP110" s="27">
        <f>CNPop!AC$48</f>
        <v>6.3E-2</v>
      </c>
      <c r="CQ110" s="27"/>
      <c r="CR110" s="27">
        <f t="shared" si="110"/>
        <v>8.1217054263565888E-2</v>
      </c>
      <c r="CS110" s="27">
        <f t="shared" si="111"/>
        <v>8.1217054263565888E-2</v>
      </c>
      <c r="CT110" s="27">
        <f t="shared" si="112"/>
        <v>8.1217054263565888E-2</v>
      </c>
      <c r="CU110" s="27">
        <f t="shared" si="113"/>
        <v>8.1217054263565888E-2</v>
      </c>
      <c r="CV110" s="27">
        <f t="shared" si="114"/>
        <v>8.1217054263565888E-2</v>
      </c>
      <c r="CW110" s="27">
        <f t="shared" si="115"/>
        <v>8.1217054263565888E-2</v>
      </c>
      <c r="CX110" s="27">
        <f t="shared" si="116"/>
        <v>8.1217054263565888E-2</v>
      </c>
      <c r="CY110" s="27">
        <f t="shared" si="117"/>
        <v>8.1217054263565888E-2</v>
      </c>
      <c r="CZ110" s="27">
        <f t="shared" si="118"/>
        <v>8.1217054263565888E-2</v>
      </c>
      <c r="DA110" s="27">
        <f t="shared" si="119"/>
        <v>8.1217054263565888E-2</v>
      </c>
      <c r="DB110" s="27">
        <f t="shared" si="120"/>
        <v>8.1217054263565888E-2</v>
      </c>
      <c r="DC110" s="27">
        <f t="shared" si="121"/>
        <v>8.1217054263565888E-2</v>
      </c>
      <c r="DD110" s="27">
        <f t="shared" si="122"/>
        <v>7.6817518248175176E-2</v>
      </c>
      <c r="DE110" s="27">
        <f t="shared" si="123"/>
        <v>7.6817518248175176E-2</v>
      </c>
      <c r="DF110" s="27">
        <f t="shared" si="124"/>
        <v>7.6817518248175176E-2</v>
      </c>
      <c r="DG110" s="27">
        <f t="shared" si="125"/>
        <v>7.6817518248175176E-2</v>
      </c>
      <c r="DH110" s="27">
        <f t="shared" si="126"/>
        <v>7.6817518248175176E-2</v>
      </c>
      <c r="DI110" s="27">
        <f t="shared" si="127"/>
        <v>7.6817518248175176E-2</v>
      </c>
      <c r="DJ110" s="27">
        <f t="shared" si="128"/>
        <v>7.6817518248175176E-2</v>
      </c>
      <c r="DK110" s="27">
        <f t="shared" si="129"/>
        <v>7.6270270270270266E-2</v>
      </c>
      <c r="DL110" s="27">
        <f t="shared" si="130"/>
        <v>7.5676156583629889E-2</v>
      </c>
      <c r="DM110" s="27">
        <f t="shared" si="131"/>
        <v>7.484912280701754E-2</v>
      </c>
      <c r="DN110" s="27">
        <f t="shared" si="132"/>
        <v>7.4131944444444445E-2</v>
      </c>
      <c r="DO110" s="27">
        <f t="shared" si="133"/>
        <v>7.3659610550253218E-2</v>
      </c>
      <c r="DP110" s="27">
        <f t="shared" si="134"/>
        <v>7.2979394304027195E-2</v>
      </c>
      <c r="DQ110" s="27">
        <f t="shared" si="135"/>
        <v>7.2043807919123848E-2</v>
      </c>
      <c r="DR110" s="27">
        <f t="shared" si="136"/>
        <v>7.0975238822576711E-2</v>
      </c>
      <c r="DS110" s="27">
        <f t="shared" si="137"/>
        <v>7.0206633586463216E-2</v>
      </c>
      <c r="DT110" s="27">
        <f t="shared" si="101"/>
        <v>7.0233197023445715E-2</v>
      </c>
      <c r="DU110" s="27" t="e">
        <f>IF(ISNA(VLOOKUP(CONCATENATE($B110,".SP.TER.TOTL.IN"),Area_pop_80_09,Seq!B$1,FALSE)),".",VLOOKUP(CONCATENATE($B110,".SP.TER.TOTL.IN"),Area_pop_80_09,Seq!B$1,FALSE)/VLOOKUP(CONCATENATE($B110,".SP.POP.TOTL"),Area_pop_80_09,Seq!B$1,FALSE))</f>
        <v>#VALUE!</v>
      </c>
      <c r="DV110" s="27" t="e">
        <f>IF(ISNA(VLOOKUP(CONCATENATE($B110,".SP.TER.TOTL.IN"),Area_pop_80_09,Seq!C$1,FALSE)),".",VLOOKUP(CONCATENATE($B110,".SP.TER.TOTL.IN"),Area_pop_80_09,Seq!C$1,FALSE)/VLOOKUP(CONCATENATE($B110,".SP.POP.TOTL"),Area_pop_80_09,Seq!C$1,FALSE))</f>
        <v>#VALUE!</v>
      </c>
      <c r="DW110" s="27" t="e">
        <f>IF(ISNA(VLOOKUP(CONCATENATE($B110,".SP.TER.TOTL.IN"),Area_pop_80_09,Seq!D$1,FALSE)),".",VLOOKUP(CONCATENATE($B110,".SP.TER.TOTL.IN"),Area_pop_80_09,Seq!D$1,FALSE)/VLOOKUP(CONCATENATE($B110,".SP.POP.TOTL"),Area_pop_80_09,Seq!D$1,FALSE))</f>
        <v>#VALUE!</v>
      </c>
      <c r="DX110" s="27" t="e">
        <f>IF(ISNA(VLOOKUP(CONCATENATE($B110,".SP.TER.TOTL.IN"),Area_pop_80_09,Seq!E$1,FALSE)),".",VLOOKUP(CONCATENATE($B110,".SP.TER.TOTL.IN"),Area_pop_80_09,Seq!E$1,FALSE)/VLOOKUP(CONCATENATE($B110,".SP.POP.TOTL"),Area_pop_80_09,Seq!E$1,FALSE))</f>
        <v>#VALUE!</v>
      </c>
      <c r="DY110" s="27" t="e">
        <f>IF(ISNA(VLOOKUP(CONCATENATE($B110,".SP.TER.TOTL.IN"),Area_pop_80_09,Seq!F$1,FALSE)),".",VLOOKUP(CONCATENATE($B110,".SP.TER.TOTL.IN"),Area_pop_80_09,Seq!F$1,FALSE)/VLOOKUP(CONCATENATE($B110,".SP.POP.TOTL"),Area_pop_80_09,Seq!F$1,FALSE))</f>
        <v>#VALUE!</v>
      </c>
      <c r="DZ110" s="27" t="e">
        <f>IF(ISNA(VLOOKUP(CONCATENATE($B110,".SP.TER.TOTL.IN"),Area_pop_80_09,Seq!G$1,FALSE)),".",VLOOKUP(CONCATENATE($B110,".SP.TER.TOTL.IN"),Area_pop_80_09,Seq!G$1,FALSE)/VLOOKUP(CONCATENATE($B110,".SP.POP.TOTL"),Area_pop_80_09,Seq!G$1,FALSE))</f>
        <v>#VALUE!</v>
      </c>
      <c r="EA110" s="27" t="e">
        <f>IF(ISNA(VLOOKUP(CONCATENATE($B110,".SP.TER.TOTL.IN"),Area_pop_80_09,Seq!H$1,FALSE)),".",VLOOKUP(CONCATENATE($B110,".SP.TER.TOTL.IN"),Area_pop_80_09,Seq!H$1,FALSE)/VLOOKUP(CONCATENATE($B110,".SP.POP.TOTL"),Area_pop_80_09,Seq!H$1,FALSE))</f>
        <v>#VALUE!</v>
      </c>
      <c r="EB110" s="27" t="e">
        <f>IF(ISNA(VLOOKUP(CONCATENATE($B110,".SP.TER.TOTL.IN"),Area_pop_80_09,Seq!I$1,FALSE)),".",VLOOKUP(CONCATENATE($B110,".SP.TER.TOTL.IN"),Area_pop_80_09,Seq!I$1,FALSE)/VLOOKUP(CONCATENATE($B110,".SP.POP.TOTL"),Area_pop_80_09,Seq!I$1,FALSE))</f>
        <v>#VALUE!</v>
      </c>
      <c r="EC110" s="27" t="e">
        <f>IF(ISNA(VLOOKUP(CONCATENATE($B110,".SP.TER.TOTL.IN"),Area_pop_80_09,Seq!J$1,FALSE)),".",VLOOKUP(CONCATENATE($B110,".SP.TER.TOTL.IN"),Area_pop_80_09,Seq!J$1,FALSE)/VLOOKUP(CONCATENATE($B110,".SP.POP.TOTL"),Area_pop_80_09,Seq!J$1,FALSE))</f>
        <v>#VALUE!</v>
      </c>
      <c r="ED110" s="27" t="e">
        <f>IF(ISNA(VLOOKUP(CONCATENATE($B110,".SP.TER.TOTL.IN"),Area_pop_80_09,Seq!K$1,FALSE)),".",VLOOKUP(CONCATENATE($B110,".SP.TER.TOTL.IN"),Area_pop_80_09,Seq!K$1,FALSE)/VLOOKUP(CONCATENATE($B110,".SP.POP.TOTL"),Area_pop_80_09,Seq!K$1,FALSE))</f>
        <v>#VALUE!</v>
      </c>
      <c r="EE110" s="27" t="e">
        <f>IF(ISNA(VLOOKUP(CONCATENATE($B110,".SP.TER.TOTL.IN"),Area_pop_80_09,Seq!L$1,FALSE)),".",VLOOKUP(CONCATENATE($B110,".SP.TER.TOTL.IN"),Area_pop_80_09,Seq!L$1,FALSE)/VLOOKUP(CONCATENATE($B110,".SP.POP.TOTL"),Area_pop_80_09,Seq!L$1,FALSE))</f>
        <v>#VALUE!</v>
      </c>
      <c r="EF110" s="27">
        <f>IF(ISNA(VLOOKUP(CONCATENATE($B110,".SP.TER.TOTL.IN"),Area_pop_80_09,Seq!M$1,FALSE)),".",VLOOKUP(CONCATENATE($B110,".SP.TER.TOTL.IN"),Area_pop_80_09,Seq!M$1,FALSE)/VLOOKUP(CONCATENATE($B110,".SP.POP.TOTL"),Area_pop_80_09,Seq!M$1,FALSE))</f>
        <v>8.1217054263565888E-2</v>
      </c>
      <c r="EG110" s="27" t="e">
        <f>IF(ISNA(VLOOKUP(CONCATENATE($B110,".SP.TER.TOTL.IN"),Area_pop_80_09,Seq!N$1,FALSE)),".",VLOOKUP(CONCATENATE($B110,".SP.TER.TOTL.IN"),Area_pop_80_09,Seq!N$1,FALSE)/VLOOKUP(CONCATENATE($B110,".SP.POP.TOTL"),Area_pop_80_09,Seq!N$1,FALSE))</f>
        <v>#VALUE!</v>
      </c>
      <c r="EH110" s="27" t="e">
        <f>IF(ISNA(VLOOKUP(CONCATENATE($B110,".SP.TER.TOTL.IN"),Area_pop_80_09,Seq!O$1,FALSE)),".",VLOOKUP(CONCATENATE($B110,".SP.TER.TOTL.IN"),Area_pop_80_09,Seq!O$1,FALSE)/VLOOKUP(CONCATENATE($B110,".SP.POP.TOTL"),Area_pop_80_09,Seq!O$1,FALSE))</f>
        <v>#VALUE!</v>
      </c>
      <c r="EI110" s="27" t="e">
        <f>IF(ISNA(VLOOKUP(CONCATENATE($B110,".SP.TER.TOTL.IN"),Area_pop_80_09,Seq!P$1,FALSE)),".",VLOOKUP(CONCATENATE($B110,".SP.TER.TOTL.IN"),Area_pop_80_09,Seq!P$1,FALSE)/VLOOKUP(CONCATENATE($B110,".SP.POP.TOTL"),Area_pop_80_09,Seq!P$1,FALSE))</f>
        <v>#VALUE!</v>
      </c>
      <c r="EJ110" s="27" t="e">
        <f>IF(ISNA(VLOOKUP(CONCATENATE($B110,".SP.TER.TOTL.IN"),Area_pop_80_09,Seq!Q$1,FALSE)),".",VLOOKUP(CONCATENATE($B110,".SP.TER.TOTL.IN"),Area_pop_80_09,Seq!Q$1,FALSE)/VLOOKUP(CONCATENATE($B110,".SP.POP.TOTL"),Area_pop_80_09,Seq!Q$1,FALSE))</f>
        <v>#VALUE!</v>
      </c>
      <c r="EK110" s="27" t="e">
        <f>IF(ISNA(VLOOKUP(CONCATENATE($B110,".SP.TER.TOTL.IN"),Area_pop_80_09,Seq!R$1,FALSE)),".",VLOOKUP(CONCATENATE($B110,".SP.TER.TOTL.IN"),Area_pop_80_09,Seq!R$1,FALSE)/VLOOKUP(CONCATENATE($B110,".SP.POP.TOTL"),Area_pop_80_09,Seq!R$1,FALSE))</f>
        <v>#VALUE!</v>
      </c>
      <c r="EL110" s="27" t="e">
        <f>IF(ISNA(VLOOKUP(CONCATENATE($B110,".SP.TER.TOTL.IN"),Area_pop_80_09,Seq!S$1,FALSE)),".",VLOOKUP(CONCATENATE($B110,".SP.TER.TOTL.IN"),Area_pop_80_09,Seq!S$1,FALSE)/VLOOKUP(CONCATENATE($B110,".SP.POP.TOTL"),Area_pop_80_09,Seq!S$1,FALSE))</f>
        <v>#VALUE!</v>
      </c>
      <c r="EM110" s="27">
        <f>IF(ISNA(VLOOKUP(CONCATENATE($B110,".SP.TER.TOTL.IN"),Area_pop_80_09,Seq!T$1,FALSE)),".",VLOOKUP(CONCATENATE($B110,".SP.TER.TOTL.IN"),Area_pop_80_09,Seq!T$1,FALSE)/VLOOKUP(CONCATENATE($B110,".SP.POP.TOTL"),Area_pop_80_09,Seq!T$1,FALSE))</f>
        <v>7.6817518248175176E-2</v>
      </c>
      <c r="EN110" s="27">
        <f>IF(ISNA(VLOOKUP(CONCATENATE($B110,".SP.TER.TOTL.IN"),Area_pop_80_09,Seq!U$1,FALSE)),".",VLOOKUP(CONCATENATE($B110,".SP.TER.TOTL.IN"),Area_pop_80_09,Seq!U$1,FALSE)/VLOOKUP(CONCATENATE($B110,".SP.POP.TOTL"),Area_pop_80_09,Seq!U$1,FALSE))</f>
        <v>7.6270270270270266E-2</v>
      </c>
      <c r="EO110" s="27">
        <f>IF(ISNA(VLOOKUP(CONCATENATE($B110,".SP.TER.TOTL.IN"),Area_pop_80_09,Seq!V$1,FALSE)),".",VLOOKUP(CONCATENATE($B110,".SP.TER.TOTL.IN"),Area_pop_80_09,Seq!V$1,FALSE)/VLOOKUP(CONCATENATE($B110,".SP.POP.TOTL"),Area_pop_80_09,Seq!V$1,FALSE))</f>
        <v>7.5676156583629889E-2</v>
      </c>
      <c r="EP110" s="27">
        <f>IF(ISNA(VLOOKUP(CONCATENATE($B110,".SP.TER.TOTL.IN"),Area_pop_80_09,Seq!W$1,FALSE)),".",VLOOKUP(CONCATENATE($B110,".SP.TER.TOTL.IN"),Area_pop_80_09,Seq!W$1,FALSE)/VLOOKUP(CONCATENATE($B110,".SP.POP.TOTL"),Area_pop_80_09,Seq!W$1,FALSE))</f>
        <v>7.484912280701754E-2</v>
      </c>
      <c r="EQ110" s="27">
        <f>IF(ISNA(VLOOKUP(CONCATENATE($B110,".SP.TER.TOTL.IN"),Area_pop_80_09,Seq!X$1,FALSE)),".",VLOOKUP(CONCATENATE($B110,".SP.TER.TOTL.IN"),Area_pop_80_09,Seq!X$1,FALSE)/VLOOKUP(CONCATENATE($B110,".SP.POP.TOTL"),Area_pop_80_09,Seq!X$1,FALSE))</f>
        <v>7.4131944444444445E-2</v>
      </c>
      <c r="ER110" s="27">
        <f>IF(ISNA(VLOOKUP(CONCATENATE($B110,".SP.TER.TOTL.IN"),Area_pop_80_09,Seq!Y$1,FALSE)),".",VLOOKUP(CONCATENATE($B110,".SP.TER.TOTL.IN"),Area_pop_80_09,Seq!Y$1,FALSE)/VLOOKUP(CONCATENATE($B110,".SP.POP.TOTL"),Area_pop_80_09,Seq!Y$1,FALSE))</f>
        <v>7.3659610550253218E-2</v>
      </c>
      <c r="ES110" s="27">
        <f>IF(ISNA(VLOOKUP(CONCATENATE($B110,".SP.TER.TOTL.IN"),Area_pop_80_09,Seq!Z$1,FALSE)),".",VLOOKUP(CONCATENATE($B110,".SP.TER.TOTL.IN"),Area_pop_80_09,Seq!Z$1,FALSE)/VLOOKUP(CONCATENATE($B110,".SP.POP.TOTL"),Area_pop_80_09,Seq!Z$1,FALSE))</f>
        <v>7.2979394304027195E-2</v>
      </c>
      <c r="ET110" s="27">
        <f>IF(ISNA(VLOOKUP(CONCATENATE($B110,".SP.TER.TOTL.IN"),Area_pop_80_09,Seq!AA$1,FALSE)),".",VLOOKUP(CONCATENATE($B110,".SP.TER.TOTL.IN"),Area_pop_80_09,Seq!AA$1,FALSE)/VLOOKUP(CONCATENATE($B110,".SP.POP.TOTL"),Area_pop_80_09,Seq!AA$1,FALSE))</f>
        <v>7.2043807919123848E-2</v>
      </c>
      <c r="EU110" s="27">
        <f>IF(ISNA(VLOOKUP(CONCATENATE($B110,".SP.TER.TOTL.IN"),Area_pop_80_09,Seq!AB$1,FALSE)),".",VLOOKUP(CONCATENATE($B110,".SP.TER.TOTL.IN"),Area_pop_80_09,Seq!AB$1,FALSE)/VLOOKUP(CONCATENATE($B110,".SP.POP.TOTL"),Area_pop_80_09,Seq!AB$1,FALSE))</f>
        <v>7.0975238822576711E-2</v>
      </c>
      <c r="EV110" s="27">
        <f>IF(ISNA(VLOOKUP(CONCATENATE($B110,".SP.TER.TOTL.IN"),Area_pop_80_09,Seq!AC$1,FALSE)),".",VLOOKUP(CONCATENATE($B110,".SP.TER.TOTL.IN"),Area_pop_80_09,Seq!AC$1,FALSE)/VLOOKUP(CONCATENATE($B110,".SP.POP.TOTL"),Area_pop_80_09,Seq!AC$1,FALSE))</f>
        <v>7.0206633586463216E-2</v>
      </c>
      <c r="EW110" s="27">
        <f>IF(ISNA(VLOOKUP(CONCATENATE($B110,".SP.TER.TOTL.IN"),Area_pop_80_09,Seq!AD$1,FALSE)),".",VLOOKUP(CONCATENATE($B110,".SP.TER.TOTL.IN"),Area_pop_80_09,Seq!AD$1,FALSE)/VLOOKUP(CONCATENATE($B110,".SP.POP.TOTL"),Area_pop_80_09,Seq!AD$1,FALSE))</f>
        <v>7.0233197023445715E-2</v>
      </c>
      <c r="EX110" s="27"/>
      <c r="EY110" s="27"/>
      <c r="EZ110" s="27" t="str">
        <f t="shared" si="138"/>
        <v>.</v>
      </c>
      <c r="FA110" s="27" t="str">
        <f t="shared" si="139"/>
        <v>.</v>
      </c>
      <c r="FB110" s="27" t="str">
        <f t="shared" si="109"/>
        <v>.</v>
      </c>
      <c r="FC110" s="9" t="str">
        <f>IF(VLOOKUP($B110,EM_80!$B$1:$C$201,2,FALSE)&gt;0,VLOOKUP($B110,EM_80!$B$1:$C$201,2,FALSE),".")</f>
        <v>.</v>
      </c>
      <c r="FD110" s="9" t="str">
        <f t="shared" si="140"/>
        <v>.</v>
      </c>
      <c r="FE110" s="9" t="str">
        <f t="shared" si="105"/>
        <v>.</v>
      </c>
      <c r="FF110">
        <f t="shared" si="141"/>
        <v>228000</v>
      </c>
      <c r="FG110">
        <f t="shared" si="142"/>
        <v>254800</v>
      </c>
      <c r="FH110">
        <f t="shared" si="143"/>
        <v>281000</v>
      </c>
      <c r="FJ110" s="9">
        <f>IF(ISNA(VLOOKUP($B110,Area_EM_90,Seq!C$1,FALSE)),".",VLOOKUP($B110,Area_EM_90,Seq!C$1,FALSE))</f>
        <v>70</v>
      </c>
      <c r="FK110" s="9">
        <f>IF(ISNA(VLOOKUP($B110,Area_EM_90,Seq!D$1,FALSE)),".",VLOOKUP($B110,Area_EM_90,Seq!D$1,FALSE))</f>
        <v>22</v>
      </c>
      <c r="FL110" s="9">
        <f>IF(ISNA(VLOOKUP($B110,Area_EM_90,Seq!E$1,FALSE)),".",VLOOKUP($B110,Area_EM_90,Seq!E$1,FALSE))</f>
        <v>31</v>
      </c>
      <c r="FM110" s="9">
        <f>IF(ISNA(VLOOKUP($B110,Area_EM_90,Seq!F$1,FALSE)),".",VLOOKUP($B110,Area_EM_90,Seq!F$1,FALSE))</f>
        <v>17</v>
      </c>
      <c r="FN110" s="9">
        <f>IF(ISNA(VLOOKUP($B110,Area_EM_90,Seq!G$1,FALSE)),".",VLOOKUP($B110,Area_EM_90,Seq!G$1,FALSE))</f>
        <v>149000</v>
      </c>
      <c r="FO110" s="9">
        <f>IF(ISNA(VLOOKUP($B110,Area_EM_90,Seq!H$1,FALSE)),".",VLOOKUP($B110,Area_EM_90,Seq!H$1,FALSE))</f>
        <v>80758</v>
      </c>
      <c r="FP110" s="9">
        <f>IF(ISNA(VLOOKUP($B110,Area_EM_90,Seq!I$1,FALSE)),".",VLOOKUP($B110,Area_EM_90,Seq!I$1,FALSE))</f>
        <v>51852</v>
      </c>
      <c r="FQ110" s="9">
        <f>IF(ISNA(VLOOKUP($B110,Area_EM_90,Seq!J$1,FALSE)),".",VLOOKUP($B110,Area_EM_90,Seq!J$1,FALSE))</f>
        <v>16390</v>
      </c>
      <c r="FR110" s="9">
        <f>IF(ISNA(VLOOKUP($B110,Area_EM_00,Seq!C$1,FALSE)),".",VLOOKUP($B110,Area_EM_00,Seq!C$1,FALSE))</f>
        <v>189</v>
      </c>
      <c r="FS110" s="9">
        <f>IF(ISNA(VLOOKUP($B110,Area_EM_00,Seq!D$1,FALSE)),".",VLOOKUP($B110,Area_EM_00,Seq!D$1,FALSE))</f>
        <v>47</v>
      </c>
      <c r="FT110" s="9">
        <f>IF(ISNA(VLOOKUP($B110,Area_EM_00,Seq!E$1,FALSE)),".",VLOOKUP($B110,Area_EM_00,Seq!E$1,FALSE))</f>
        <v>86</v>
      </c>
      <c r="FU110" s="9">
        <f>IF(ISNA(VLOOKUP($B110,Area_EM_00,Seq!F$1,FALSE)),".",VLOOKUP($B110,Area_EM_00,Seq!F$1,FALSE))</f>
        <v>55</v>
      </c>
      <c r="FV110" s="9">
        <f>IF(ISNA(VLOOKUP($B110,Area_EM_00,Seq!G$1,FALSE)),".",VLOOKUP($B110,Area_EM_00,Seq!G$1,FALSE))</f>
        <v>174000</v>
      </c>
      <c r="FW110" s="9">
        <f>IF(ISNA(VLOOKUP($B110,Area_EM_00,Seq!H$1,FALSE)),".",VLOOKUP($B110,Area_EM_00,Seq!H$1,FALSE))</f>
        <v>78648</v>
      </c>
      <c r="FX110" s="9">
        <f>IF(ISNA(VLOOKUP($B110,Area_EM_00,Seq!I$1,FALSE)),".",VLOOKUP($B110,Area_EM_00,Seq!I$1,FALSE))</f>
        <v>68382</v>
      </c>
      <c r="FY110" s="9">
        <f>IF(ISNA(VLOOKUP($B110,Area_EM_00,Seq!J$1,FALSE)),".",VLOOKUP($B110,Area_EM_00,Seq!J$1,FALSE))</f>
        <v>26970</v>
      </c>
      <c r="GA110" s="27"/>
    </row>
    <row r="111" spans="1:183">
      <c r="A111" s="25" t="s">
        <v>2545</v>
      </c>
      <c r="B111" s="26" t="str">
        <f t="shared" si="72"/>
        <v>Liechtenstein</v>
      </c>
      <c r="C111" s="27">
        <f>GDP!C$42/10000</f>
        <v>18294194.281532999</v>
      </c>
      <c r="D111" s="27">
        <f>GDP!D$42/10000</f>
        <v>19245492.3841727</v>
      </c>
      <c r="E111" s="27">
        <f>GDP!E$42/10000</f>
        <v>20996832.1911324</v>
      </c>
      <c r="F111" s="27">
        <f>GDP!F$42/10000</f>
        <v>23285486.8999658</v>
      </c>
      <c r="G111" s="27">
        <f>GDP!G$42/10000</f>
        <v>26824880.9087606</v>
      </c>
      <c r="H111" s="27">
        <f>GDP!H$42/10000</f>
        <v>30446239.831443299</v>
      </c>
      <c r="I111" s="27">
        <f>GDP!I$42/10000</f>
        <v>33125508.936610304</v>
      </c>
      <c r="J111" s="27">
        <f>GDP!J$42/10000</f>
        <v>36968067.973257102</v>
      </c>
      <c r="K111" s="27">
        <f>GDP!K$42/10000</f>
        <v>41145459.654235199</v>
      </c>
      <c r="L111" s="27">
        <f>GDP!L$42/10000</f>
        <v>42832423.5000588</v>
      </c>
      <c r="M111" s="27">
        <f>GDP!M$42/10000</f>
        <v>44460055.593061104</v>
      </c>
      <c r="N111" s="27">
        <f>GDP!N$42/10000</f>
        <v>48550380.707622699</v>
      </c>
      <c r="O111" s="27">
        <f>GDP!O$42/10000</f>
        <v>55444534.768105105</v>
      </c>
      <c r="P111" s="27">
        <f>GDP!P$42/10000</f>
        <v>63206769.635639794</v>
      </c>
      <c r="Q111" s="27">
        <f>GDP!Q$42/10000</f>
        <v>71486856.457908601</v>
      </c>
      <c r="R111" s="27">
        <f>GDP!R$42/10000</f>
        <v>79278923.811820701</v>
      </c>
      <c r="S111" s="27">
        <f>GDP!S$42/10000</f>
        <v>87206816.193002701</v>
      </c>
      <c r="T111" s="27">
        <f>GDP!T$42/10000</f>
        <v>95317050.098951995</v>
      </c>
      <c r="U111" s="27">
        <f>GDP!U$42/10000</f>
        <v>102751780.00667</v>
      </c>
      <c r="V111" s="27">
        <f>GDP!V$42/10000</f>
        <v>110560915.287177</v>
      </c>
      <c r="W111" s="27">
        <f>GDP!W$42/10000</f>
        <v>119848032.17129999</v>
      </c>
      <c r="X111" s="27">
        <f>GDP!X$42/10000</f>
        <v>129795418.841518</v>
      </c>
      <c r="Y111" s="27">
        <f>GDP!Y$42/10000</f>
        <v>141606801.95609599</v>
      </c>
      <c r="Z111" s="27">
        <f>GDP!Z$42/10000</f>
        <v>155767482.15170601</v>
      </c>
      <c r="AA111" s="27">
        <f>GDP!AA$42/10000</f>
        <v>171499997.84902799</v>
      </c>
      <c r="AB111" s="27">
        <f>GDP!AB$42/10000</f>
        <v>189335997.62532699</v>
      </c>
      <c r="AC111" s="27">
        <f>GDP!AC$42/10000</f>
        <v>211298973.34986499</v>
      </c>
      <c r="AD111" s="27">
        <f>GDP!AD$42/10000</f>
        <v>238767839.88534701</v>
      </c>
      <c r="AE111" s="27">
        <f>GDP!AE$42/10000</f>
        <v>260256945.47502899</v>
      </c>
      <c r="AF111" s="27">
        <f>GDP!AF$42/10000</f>
        <v>293754553.91439533</v>
      </c>
      <c r="AG111" s="27"/>
      <c r="AH111" s="27">
        <f>IF(ISNUMBER(VLOOKUP($B111,Area_GDP_80_09,Seq!C$1,FALSE)/10000),VLOOKUP($B111,Area_GDP_80_09,Seq!C$1,FALSE)/10000,".")</f>
        <v>95525.489500063602</v>
      </c>
      <c r="AI111" s="27">
        <f>IF(ISNUMBER(VLOOKUP($B111,Area_GDP_80_09,Seq!D$1,FALSE)/10000),VLOOKUP($B111,Area_GDP_80_09,Seq!D$1,FALSE)/10000,".")</f>
        <v>100118.751204049</v>
      </c>
      <c r="AJ111" s="27">
        <f>IF(ISNUMBER(VLOOKUP($B111,Area_GDP_80_09,Seq!E$1,FALSE)/10000),VLOOKUP($B111,Area_GDP_80_09,Seq!E$1,FALSE)/10000,".")</f>
        <v>98539.817493303708</v>
      </c>
      <c r="AK111" s="27">
        <f>IF(ISNUMBER(VLOOKUP($B111,Area_GDP_80_09,Seq!F$1,FALSE)/10000),VLOOKUP($B111,Area_GDP_80_09,Seq!F$1,FALSE)/10000,".")</f>
        <v>99042.205492177105</v>
      </c>
      <c r="AL111" s="27">
        <f>IF(ISNUMBER(VLOOKUP($B111,Area_GDP_80_09,Seq!G$1,FALSE)/10000),VLOOKUP($B111,Area_GDP_80_09,Seq!G$1,FALSE)/10000,".")</f>
        <v>103276.618625538</v>
      </c>
      <c r="AM111" s="27">
        <f>IF(ISNUMBER(VLOOKUP($B111,Area_GDP_80_09,Seq!H$1,FALSE)/10000),VLOOKUP($B111,Area_GDP_80_09,Seq!H$1,FALSE)/10000,".")</f>
        <v>110525.35975213999</v>
      </c>
      <c r="AN111" s="27">
        <f>IF(ISNUMBER(VLOOKUP($B111,Area_GDP_80_09,Seq!I$1,FALSE)/10000),VLOOKUP($B111,Area_GDP_80_09,Seq!I$1,FALSE)/10000,".")</f>
        <v>114975.08202787499</v>
      </c>
      <c r="AO111" s="27">
        <f>IF(ISNUMBER(VLOOKUP($B111,Area_GDP_80_09,Seq!J$1,FALSE)/10000),VLOOKUP($B111,Area_GDP_80_09,Seq!J$1,FALSE)/10000,".")</f>
        <v>125596.99971834099</v>
      </c>
      <c r="AP111" s="27">
        <f>IF(ISNUMBER(VLOOKUP($B111,Area_GDP_80_09,Seq!K$1,FALSE)/10000),VLOOKUP($B111,Area_GDP_80_09,Seq!K$1,FALSE)/10000,".")</f>
        <v>132630.43170256799</v>
      </c>
      <c r="AQ111" s="27">
        <f>IF(ISNUMBER(VLOOKUP($B111,Area_GDP_80_09,Seq!L$1,FALSE)/10000),VLOOKUP($B111,Area_GDP_80_09,Seq!L$1,FALSE)/10000,".")</f>
        <v>138587.317974923</v>
      </c>
      <c r="AR111" s="27">
        <f>IF(ISNUMBER(VLOOKUP($B111,Area_GDP_80_09,Seq!M$1,FALSE)/10000),VLOOKUP($B111,Area_GDP_80_09,Seq!M$1,FALSE)/10000,".")</f>
        <v>141745.185396413</v>
      </c>
      <c r="AS111" s="27">
        <f>IF(ISNUMBER(VLOOKUP($B111,Area_GDP_80_09,Seq!N$1,FALSE)/10000),VLOOKUP($B111,Area_GDP_80_09,Seq!N$1,FALSE)/10000,".")</f>
        <v>144257.12539077998</v>
      </c>
      <c r="AT111" s="27">
        <f>IF(ISNUMBER(VLOOKUP($B111,Area_GDP_80_09,Seq!O$1,FALSE)/10000),VLOOKUP($B111,Area_GDP_80_09,Seq!O$1,FALSE)/10000,".")</f>
        <v>149496.31452188798</v>
      </c>
      <c r="AU111" s="27">
        <f>IF(ISNUMBER(VLOOKUP($B111,Area_GDP_80_09,Seq!P$1,FALSE)/10000),VLOOKUP($B111,Area_GDP_80_09,Seq!P$1,FALSE)/10000,".")</f>
        <v>155955.588793117</v>
      </c>
      <c r="AV111" s="27">
        <f>IF(ISNUMBER(VLOOKUP($B111,Area_GDP_80_09,Seq!Q$1,FALSE)/10000),VLOOKUP($B111,Area_GDP_80_09,Seq!Q$1,FALSE)/10000,".")</f>
        <v>166649.27619770702</v>
      </c>
      <c r="AW111" s="27">
        <f>IF(ISNUMBER(VLOOKUP($B111,Area_GDP_80_09,Seq!R$1,FALSE)/10000),VLOOKUP($B111,Area_GDP_80_09,Seq!R$1,FALSE)/10000,".")</f>
        <v>176481.7270328</v>
      </c>
      <c r="AX111" s="27">
        <f>IF(ISNUMBER(VLOOKUP($B111,Area_GDP_80_09,Seq!S$1,FALSE)/10000),VLOOKUP($B111,Area_GDP_80_09,Seq!S$1,FALSE)/10000,".")</f>
        <v>188610.80871988498</v>
      </c>
      <c r="AY111" s="27">
        <f>IF(ISNUMBER(VLOOKUP($B111,Area_GDP_80_09,Seq!T$1,FALSE)/10000),VLOOKUP($B111,Area_GDP_80_09,Seq!T$1,FALSE)/10000,".")</f>
        <v>202247.054403591</v>
      </c>
      <c r="AZ111" s="27">
        <f>IF(ISNUMBER(VLOOKUP($B111,Area_GDP_80_09,Seq!U$1,FALSE)/10000),VLOOKUP($B111,Area_GDP_80_09,Seq!U$1,FALSE)/10000,".")</f>
        <v>217964.62179691502</v>
      </c>
      <c r="BA111" s="27">
        <f>IF(ISNUMBER(VLOOKUP($B111,Area_GDP_80_09,Seq!V$1,FALSE)/10000),VLOOKUP($B111,Area_GDP_80_09,Seq!V$1,FALSE)/10000,".")</f>
        <v>240643.85146034099</v>
      </c>
      <c r="BB111" s="27">
        <f>IF(ISNUMBER(VLOOKUP($B111,Area_GDP_80_09,Seq!W$1,FALSE)/10000),VLOOKUP($B111,Area_GDP_80_09,Seq!W$1,FALSE)/10000,".")</f>
        <v>248394.98058581501</v>
      </c>
      <c r="BC111" s="27">
        <f>IF(ISNUMBER(VLOOKUP($B111,Area_GDP_80_09,Seq!X$1,FALSE)/10000),VLOOKUP($B111,Area_GDP_80_09,Seq!X$1,FALSE)/10000,".")</f>
        <v>246600.737732696</v>
      </c>
      <c r="BD111" s="27">
        <f>IF(ISNUMBER(VLOOKUP($B111,Area_GDP_80_09,Seq!Y$1,FALSE)/10000),VLOOKUP($B111,Area_GDP_80_09,Seq!Y$1,FALSE)/10000,".")</f>
        <v>244160.56745245401</v>
      </c>
      <c r="BE111" s="27">
        <f>IF(ISNUMBER(VLOOKUP($B111,Area_GDP_80_09,Seq!Z$1,FALSE)/10000),VLOOKUP($B111,Area_GDP_80_09,Seq!Z$1,FALSE)/10000,".")</f>
        <v>239423.76632021999</v>
      </c>
      <c r="BF111" s="27">
        <f>IF(ISNUMBER(VLOOKUP($B111,Area_GDP_80_09,Seq!AA$1,FALSE)/10000),VLOOKUP($B111,Area_GDP_80_09,Seq!AA$1,FALSE)/10000,".")</f>
        <v>246672.50744682102</v>
      </c>
      <c r="BG111" s="27">
        <f>IF(ISNUMBER(VLOOKUP($B111,Area_GDP_80_09,Seq!AB$1,FALSE)/10000),VLOOKUP($B111,Area_GDP_80_09,Seq!AB$1,FALSE)/10000,".")</f>
        <v>258586.27999153198</v>
      </c>
      <c r="BH111" s="27">
        <f>IF(ISNUMBER(VLOOKUP($B111,Area_GDP_80_09,Seq!AC$1,FALSE)/10000),VLOOKUP($B111,Area_GDP_80_09,Seq!AC$1,FALSE)/10000,".")</f>
        <v>266983.33654413</v>
      </c>
      <c r="BI111" s="27">
        <f>IF(ISNUMBER(VLOOKUP($B111,Area_GDP_80_09,Seq!AD$1,FALSE)/10000),VLOOKUP($B111,Area_GDP_80_09,Seq!AD$1,FALSE)/10000,".")</f>
        <v>275236.85366847803</v>
      </c>
      <c r="BJ111" s="27" t="str">
        <f>IF(ISNUMBER(VLOOKUP($B111,Area_GDP_80_09,Seq!AE$1,FALSE)/10000),VLOOKUP($B111,Area_GDP_80_09,Seq!AE$1,FALSE)/10000,".")</f>
        <v>.</v>
      </c>
      <c r="BK111" s="27" t="str">
        <f>IF(ISNUMBER(VLOOKUP($B111,Area_GDP_80_09,Seq!AF$1,FALSE)/10000),VLOOKUP($B111,Area_GDP_80_09,Seq!AF$1,FALSE)/10000,".")</f>
        <v>.</v>
      </c>
      <c r="BL111" s="27"/>
      <c r="BM111" s="27"/>
      <c r="BN111" s="27">
        <f>CNPop!A$48</f>
        <v>5.0000000000000001E-3</v>
      </c>
      <c r="BO111" s="27">
        <f>CNPop!B$48</f>
        <v>6.0000000000000001E-3</v>
      </c>
      <c r="BP111" s="27">
        <f>CNPop!C$48</f>
        <v>6.0000000000000001E-3</v>
      </c>
      <c r="BQ111" s="27">
        <f>CNPop!D$48</f>
        <v>7.0000000000000001E-3</v>
      </c>
      <c r="BR111" s="27">
        <f>CNPop!E$48</f>
        <v>7.0000000000000001E-3</v>
      </c>
      <c r="BS111" s="27">
        <f>CNPop!F$48</f>
        <v>8.0000000000000002E-3</v>
      </c>
      <c r="BT111" s="27">
        <f>CNPop!G$48</f>
        <v>8.9999999999999993E-3</v>
      </c>
      <c r="BU111" s="27">
        <f>CNPop!H$48</f>
        <v>0.01</v>
      </c>
      <c r="BV111" s="27">
        <f>CNPop!I$48</f>
        <v>1.0999999999999999E-2</v>
      </c>
      <c r="BW111" s="27">
        <f>CNPop!J$48</f>
        <v>1.2E-2</v>
      </c>
      <c r="BX111" s="27">
        <f>CNPop!K$48</f>
        <v>1.4E-2</v>
      </c>
      <c r="BY111" s="27">
        <f>CNPop!L$48</f>
        <v>1.6E-2</v>
      </c>
      <c r="BZ111" s="27">
        <f>CNPop!M$48</f>
        <v>1.7000000000000001E-2</v>
      </c>
      <c r="CA111" s="27">
        <f>CNPop!N$48</f>
        <v>1.9E-2</v>
      </c>
      <c r="CB111" s="27">
        <f>CNPop!O$48</f>
        <v>2.1000000000000001E-2</v>
      </c>
      <c r="CC111" s="27">
        <f>CNPop!P$48</f>
        <v>2.3E-2</v>
      </c>
      <c r="CD111" s="27">
        <f>CNPop!Q$48</f>
        <v>2.5999999999999999E-2</v>
      </c>
      <c r="CE111" s="27">
        <f>CNPop!R$48</f>
        <v>2.8000000000000001E-2</v>
      </c>
      <c r="CF111" s="27">
        <f>CNPop!S$48</f>
        <v>0.03</v>
      </c>
      <c r="CG111" s="27">
        <f>CNPop!T$48</f>
        <v>3.3000000000000002E-2</v>
      </c>
      <c r="CH111" s="27">
        <f>CNPop!U$48</f>
        <v>3.5999999999999997E-2</v>
      </c>
      <c r="CI111" s="27">
        <f>CNPop!V$48</f>
        <v>3.9E-2</v>
      </c>
      <c r="CJ111" s="27">
        <f>CNPop!W$48</f>
        <v>4.2000000000000003E-2</v>
      </c>
      <c r="CK111" s="27">
        <f>CNPop!X$48</f>
        <v>4.4999999999999998E-2</v>
      </c>
      <c r="CL111" s="27">
        <f>CNPop!Y$48</f>
        <v>4.9000000000000002E-2</v>
      </c>
      <c r="CM111" s="27">
        <f>CNPop!Z$48</f>
        <v>5.1999999999999998E-2</v>
      </c>
      <c r="CN111" s="27">
        <f>CNPop!AA$48</f>
        <v>5.6000000000000001E-2</v>
      </c>
      <c r="CO111" s="27">
        <f>CNPop!AB$48</f>
        <v>0.06</v>
      </c>
      <c r="CP111" s="27">
        <f>CNPop!AC$48</f>
        <v>6.3E-2</v>
      </c>
      <c r="CQ111" s="27"/>
      <c r="CR111" s="27">
        <f t="shared" si="110"/>
        <v>6.2867560573982587E-2</v>
      </c>
      <c r="CS111" s="27">
        <f t="shared" si="111"/>
        <v>6.2867560573982587E-2</v>
      </c>
      <c r="CT111" s="27">
        <f t="shared" si="112"/>
        <v>6.2867560573982587E-2</v>
      </c>
      <c r="CU111" s="27">
        <f t="shared" si="113"/>
        <v>6.2867560573982587E-2</v>
      </c>
      <c r="CV111" s="27">
        <f t="shared" si="114"/>
        <v>6.2867560573982587E-2</v>
      </c>
      <c r="CW111" s="27">
        <f t="shared" si="115"/>
        <v>6.2867560573982587E-2</v>
      </c>
      <c r="CX111" s="27">
        <f t="shared" si="116"/>
        <v>6.2867560573982587E-2</v>
      </c>
      <c r="CY111" s="27">
        <f t="shared" si="117"/>
        <v>6.2867560573982587E-2</v>
      </c>
      <c r="CZ111" s="27">
        <f t="shared" si="118"/>
        <v>6.2867560573982587E-2</v>
      </c>
      <c r="DA111" s="27">
        <f t="shared" si="119"/>
        <v>6.2867560573982587E-2</v>
      </c>
      <c r="DB111" s="27">
        <f t="shared" si="120"/>
        <v>6.2867560573982587E-2</v>
      </c>
      <c r="DC111" s="27">
        <f t="shared" si="121"/>
        <v>6.2867560573982587E-2</v>
      </c>
      <c r="DD111" s="27">
        <f t="shared" si="122"/>
        <v>6.2867560573982587E-2</v>
      </c>
      <c r="DE111" s="27">
        <f t="shared" si="123"/>
        <v>6.2867560573982587E-2</v>
      </c>
      <c r="DF111" s="27">
        <f t="shared" si="124"/>
        <v>6.2867560573982587E-2</v>
      </c>
      <c r="DG111" s="27">
        <f t="shared" si="125"/>
        <v>6.2867560573982587E-2</v>
      </c>
      <c r="DH111" s="27">
        <f t="shared" si="126"/>
        <v>6.2867560573982587E-2</v>
      </c>
      <c r="DI111" s="27">
        <f t="shared" si="127"/>
        <v>6.2867560573982587E-2</v>
      </c>
      <c r="DJ111" s="27">
        <f t="shared" si="128"/>
        <v>6.2867560573982587E-2</v>
      </c>
      <c r="DK111" s="27">
        <f t="shared" si="129"/>
        <v>6.2867560573982587E-2</v>
      </c>
      <c r="DL111" s="27">
        <f t="shared" si="130"/>
        <v>6.2867560573982587E-2</v>
      </c>
      <c r="DM111" s="27">
        <f t="shared" si="131"/>
        <v>6.2867560573982587E-2</v>
      </c>
      <c r="DN111" s="27">
        <f t="shared" si="132"/>
        <v>6.2867560573982587E-2</v>
      </c>
      <c r="DO111" s="27">
        <f t="shared" si="133"/>
        <v>6.2867560573982587E-2</v>
      </c>
      <c r="DP111" s="27">
        <f t="shared" si="134"/>
        <v>6.1650810276104855E-2</v>
      </c>
      <c r="DQ111" s="27">
        <f t="shared" si="135"/>
        <v>6.0190073917634639E-2</v>
      </c>
      <c r="DR111" s="27">
        <f t="shared" si="136"/>
        <v>6.0190073917634639E-2</v>
      </c>
      <c r="DS111" s="27">
        <f t="shared" si="137"/>
        <v>6.1062222347981102E-2</v>
      </c>
      <c r="DT111" s="27">
        <f t="shared" si="101"/>
        <v>6.0568637907322684E-2</v>
      </c>
      <c r="DU111" s="27" t="e">
        <f>IF(ISNA(VLOOKUP(CONCATENATE($B111,".SP.TER.TOTL.IN"),Area_pop_80_09,Seq!B$1,FALSE)),".",VLOOKUP(CONCATENATE($B111,".SP.TER.TOTL.IN"),Area_pop_80_09,Seq!B$1,FALSE)/VLOOKUP(CONCATENATE($B111,".SP.POP.TOTL"),Area_pop_80_09,Seq!B$1,FALSE))</f>
        <v>#VALUE!</v>
      </c>
      <c r="DV111" s="27" t="e">
        <f>IF(ISNA(VLOOKUP(CONCATENATE($B111,".SP.TER.TOTL.IN"),Area_pop_80_09,Seq!C$1,FALSE)),".",VLOOKUP(CONCATENATE($B111,".SP.TER.TOTL.IN"),Area_pop_80_09,Seq!C$1,FALSE)/VLOOKUP(CONCATENATE($B111,".SP.POP.TOTL"),Area_pop_80_09,Seq!C$1,FALSE))</f>
        <v>#VALUE!</v>
      </c>
      <c r="DW111" s="27" t="e">
        <f>IF(ISNA(VLOOKUP(CONCATENATE($B111,".SP.TER.TOTL.IN"),Area_pop_80_09,Seq!D$1,FALSE)),".",VLOOKUP(CONCATENATE($B111,".SP.TER.TOTL.IN"),Area_pop_80_09,Seq!D$1,FALSE)/VLOOKUP(CONCATENATE($B111,".SP.POP.TOTL"),Area_pop_80_09,Seq!D$1,FALSE))</f>
        <v>#VALUE!</v>
      </c>
      <c r="DX111" s="27" t="e">
        <f>IF(ISNA(VLOOKUP(CONCATENATE($B111,".SP.TER.TOTL.IN"),Area_pop_80_09,Seq!E$1,FALSE)),".",VLOOKUP(CONCATENATE($B111,".SP.TER.TOTL.IN"),Area_pop_80_09,Seq!E$1,FALSE)/VLOOKUP(CONCATENATE($B111,".SP.POP.TOTL"),Area_pop_80_09,Seq!E$1,FALSE))</f>
        <v>#VALUE!</v>
      </c>
      <c r="DY111" s="27" t="e">
        <f>IF(ISNA(VLOOKUP(CONCATENATE($B111,".SP.TER.TOTL.IN"),Area_pop_80_09,Seq!F$1,FALSE)),".",VLOOKUP(CONCATENATE($B111,".SP.TER.TOTL.IN"),Area_pop_80_09,Seq!F$1,FALSE)/VLOOKUP(CONCATENATE($B111,".SP.POP.TOTL"),Area_pop_80_09,Seq!F$1,FALSE))</f>
        <v>#VALUE!</v>
      </c>
      <c r="DZ111" s="27" t="e">
        <f>IF(ISNA(VLOOKUP(CONCATENATE($B111,".SP.TER.TOTL.IN"),Area_pop_80_09,Seq!G$1,FALSE)),".",VLOOKUP(CONCATENATE($B111,".SP.TER.TOTL.IN"),Area_pop_80_09,Seq!G$1,FALSE)/VLOOKUP(CONCATENATE($B111,".SP.POP.TOTL"),Area_pop_80_09,Seq!G$1,FALSE))</f>
        <v>#VALUE!</v>
      </c>
      <c r="EA111" s="27" t="e">
        <f>IF(ISNA(VLOOKUP(CONCATENATE($B111,".SP.TER.TOTL.IN"),Area_pop_80_09,Seq!H$1,FALSE)),".",VLOOKUP(CONCATENATE($B111,".SP.TER.TOTL.IN"),Area_pop_80_09,Seq!H$1,FALSE)/VLOOKUP(CONCATENATE($B111,".SP.POP.TOTL"),Area_pop_80_09,Seq!H$1,FALSE))</f>
        <v>#VALUE!</v>
      </c>
      <c r="EB111" s="27" t="e">
        <f>IF(ISNA(VLOOKUP(CONCATENATE($B111,".SP.TER.TOTL.IN"),Area_pop_80_09,Seq!I$1,FALSE)),".",VLOOKUP(CONCATENATE($B111,".SP.TER.TOTL.IN"),Area_pop_80_09,Seq!I$1,FALSE)/VLOOKUP(CONCATENATE($B111,".SP.POP.TOTL"),Area_pop_80_09,Seq!I$1,FALSE))</f>
        <v>#VALUE!</v>
      </c>
      <c r="EC111" s="27" t="e">
        <f>IF(ISNA(VLOOKUP(CONCATENATE($B111,".SP.TER.TOTL.IN"),Area_pop_80_09,Seq!J$1,FALSE)),".",VLOOKUP(CONCATENATE($B111,".SP.TER.TOTL.IN"),Area_pop_80_09,Seq!J$1,FALSE)/VLOOKUP(CONCATENATE($B111,".SP.POP.TOTL"),Area_pop_80_09,Seq!J$1,FALSE))</f>
        <v>#VALUE!</v>
      </c>
      <c r="ED111" s="27" t="e">
        <f>IF(ISNA(VLOOKUP(CONCATENATE($B111,".SP.TER.TOTL.IN"),Area_pop_80_09,Seq!K$1,FALSE)),".",VLOOKUP(CONCATENATE($B111,".SP.TER.TOTL.IN"),Area_pop_80_09,Seq!K$1,FALSE)/VLOOKUP(CONCATENATE($B111,".SP.POP.TOTL"),Area_pop_80_09,Seq!K$1,FALSE))</f>
        <v>#VALUE!</v>
      </c>
      <c r="EE111" s="27" t="e">
        <f>IF(ISNA(VLOOKUP(CONCATENATE($B111,".SP.TER.TOTL.IN"),Area_pop_80_09,Seq!L$1,FALSE)),".",VLOOKUP(CONCATENATE($B111,".SP.TER.TOTL.IN"),Area_pop_80_09,Seq!L$1,FALSE)/VLOOKUP(CONCATENATE($B111,".SP.POP.TOTL"),Area_pop_80_09,Seq!L$1,FALSE))</f>
        <v>#VALUE!</v>
      </c>
      <c r="EF111" s="27" t="e">
        <f>IF(ISNA(VLOOKUP(CONCATENATE($B111,".SP.TER.TOTL.IN"),Area_pop_80_09,Seq!M$1,FALSE)),".",VLOOKUP(CONCATENATE($B111,".SP.TER.TOTL.IN"),Area_pop_80_09,Seq!M$1,FALSE)/VLOOKUP(CONCATENATE($B111,".SP.POP.TOTL"),Area_pop_80_09,Seq!M$1,FALSE))</f>
        <v>#VALUE!</v>
      </c>
      <c r="EG111" s="27" t="e">
        <f>IF(ISNA(VLOOKUP(CONCATENATE($B111,".SP.TER.TOTL.IN"),Area_pop_80_09,Seq!N$1,FALSE)),".",VLOOKUP(CONCATENATE($B111,".SP.TER.TOTL.IN"),Area_pop_80_09,Seq!N$1,FALSE)/VLOOKUP(CONCATENATE($B111,".SP.POP.TOTL"),Area_pop_80_09,Seq!N$1,FALSE))</f>
        <v>#VALUE!</v>
      </c>
      <c r="EH111" s="27" t="e">
        <f>IF(ISNA(VLOOKUP(CONCATENATE($B111,".SP.TER.TOTL.IN"),Area_pop_80_09,Seq!O$1,FALSE)),".",VLOOKUP(CONCATENATE($B111,".SP.TER.TOTL.IN"),Area_pop_80_09,Seq!O$1,FALSE)/VLOOKUP(CONCATENATE($B111,".SP.POP.TOTL"),Area_pop_80_09,Seq!O$1,FALSE))</f>
        <v>#VALUE!</v>
      </c>
      <c r="EI111" s="27" t="e">
        <f>IF(ISNA(VLOOKUP(CONCATENATE($B111,".SP.TER.TOTL.IN"),Area_pop_80_09,Seq!P$1,FALSE)),".",VLOOKUP(CONCATENATE($B111,".SP.TER.TOTL.IN"),Area_pop_80_09,Seq!P$1,FALSE)/VLOOKUP(CONCATENATE($B111,".SP.POP.TOTL"),Area_pop_80_09,Seq!P$1,FALSE))</f>
        <v>#VALUE!</v>
      </c>
      <c r="EJ111" s="27" t="e">
        <f>IF(ISNA(VLOOKUP(CONCATENATE($B111,".SP.TER.TOTL.IN"),Area_pop_80_09,Seq!Q$1,FALSE)),".",VLOOKUP(CONCATENATE($B111,".SP.TER.TOTL.IN"),Area_pop_80_09,Seq!Q$1,FALSE)/VLOOKUP(CONCATENATE($B111,".SP.POP.TOTL"),Area_pop_80_09,Seq!Q$1,FALSE))</f>
        <v>#VALUE!</v>
      </c>
      <c r="EK111" s="27" t="e">
        <f>IF(ISNA(VLOOKUP(CONCATENATE($B111,".SP.TER.TOTL.IN"),Area_pop_80_09,Seq!R$1,FALSE)),".",VLOOKUP(CONCATENATE($B111,".SP.TER.TOTL.IN"),Area_pop_80_09,Seq!R$1,FALSE)/VLOOKUP(CONCATENATE($B111,".SP.POP.TOTL"),Area_pop_80_09,Seq!R$1,FALSE))</f>
        <v>#VALUE!</v>
      </c>
      <c r="EL111" s="27" t="e">
        <f>IF(ISNA(VLOOKUP(CONCATENATE($B111,".SP.TER.TOTL.IN"),Area_pop_80_09,Seq!S$1,FALSE)),".",VLOOKUP(CONCATENATE($B111,".SP.TER.TOTL.IN"),Area_pop_80_09,Seq!S$1,FALSE)/VLOOKUP(CONCATENATE($B111,".SP.POP.TOTL"),Area_pop_80_09,Seq!S$1,FALSE))</f>
        <v>#VALUE!</v>
      </c>
      <c r="EM111" s="27" t="e">
        <f>IF(ISNA(VLOOKUP(CONCATENATE($B111,".SP.TER.TOTL.IN"),Area_pop_80_09,Seq!T$1,FALSE)),".",VLOOKUP(CONCATENATE($B111,".SP.TER.TOTL.IN"),Area_pop_80_09,Seq!T$1,FALSE)/VLOOKUP(CONCATENATE($B111,".SP.POP.TOTL"),Area_pop_80_09,Seq!T$1,FALSE))</f>
        <v>#VALUE!</v>
      </c>
      <c r="EN111" s="27" t="e">
        <f>IF(ISNA(VLOOKUP(CONCATENATE($B111,".SP.TER.TOTL.IN"),Area_pop_80_09,Seq!U$1,FALSE)),".",VLOOKUP(CONCATENATE($B111,".SP.TER.TOTL.IN"),Area_pop_80_09,Seq!U$1,FALSE)/VLOOKUP(CONCATENATE($B111,".SP.POP.TOTL"),Area_pop_80_09,Seq!U$1,FALSE))</f>
        <v>#VALUE!</v>
      </c>
      <c r="EO111" s="27" t="e">
        <f>IF(ISNA(VLOOKUP(CONCATENATE($B111,".SP.TER.TOTL.IN"),Area_pop_80_09,Seq!V$1,FALSE)),".",VLOOKUP(CONCATENATE($B111,".SP.TER.TOTL.IN"),Area_pop_80_09,Seq!V$1,FALSE)/VLOOKUP(CONCATENATE($B111,".SP.POP.TOTL"),Area_pop_80_09,Seq!V$1,FALSE))</f>
        <v>#VALUE!</v>
      </c>
      <c r="EP111" s="27" t="e">
        <f>IF(ISNA(VLOOKUP(CONCATENATE($B111,".SP.TER.TOTL.IN"),Area_pop_80_09,Seq!W$1,FALSE)),".",VLOOKUP(CONCATENATE($B111,".SP.TER.TOTL.IN"),Area_pop_80_09,Seq!W$1,FALSE)/VLOOKUP(CONCATENATE($B111,".SP.POP.TOTL"),Area_pop_80_09,Seq!W$1,FALSE))</f>
        <v>#VALUE!</v>
      </c>
      <c r="EQ111" s="27" t="e">
        <f>IF(ISNA(VLOOKUP(CONCATENATE($B111,".SP.TER.TOTL.IN"),Area_pop_80_09,Seq!X$1,FALSE)),".",VLOOKUP(CONCATENATE($B111,".SP.TER.TOTL.IN"),Area_pop_80_09,Seq!X$1,FALSE)/VLOOKUP(CONCATENATE($B111,".SP.POP.TOTL"),Area_pop_80_09,Seq!X$1,FALSE))</f>
        <v>#VALUE!</v>
      </c>
      <c r="ER111" s="27">
        <f>IF(ISNA(VLOOKUP(CONCATENATE($B111,".SP.TER.TOTL.IN"),Area_pop_80_09,Seq!Y$1,FALSE)),".",VLOOKUP(CONCATENATE($B111,".SP.TER.TOTL.IN"),Area_pop_80_09,Seq!Y$1,FALSE)/VLOOKUP(CONCATENATE($B111,".SP.POP.TOTL"),Area_pop_80_09,Seq!Y$1,FALSE))</f>
        <v>6.2867560573982587E-2</v>
      </c>
      <c r="ES111" s="27">
        <f>IF(ISNA(VLOOKUP(CONCATENATE($B111,".SP.TER.TOTL.IN"),Area_pop_80_09,Seq!Z$1,FALSE)),".",VLOOKUP(CONCATENATE($B111,".SP.TER.TOTL.IN"),Area_pop_80_09,Seq!Z$1,FALSE)/VLOOKUP(CONCATENATE($B111,".SP.POP.TOTL"),Area_pop_80_09,Seq!Z$1,FALSE))</f>
        <v>6.1650810276104855E-2</v>
      </c>
      <c r="ET111" s="27" t="e">
        <f>IF(ISNA(VLOOKUP(CONCATENATE($B111,".SP.TER.TOTL.IN"),Area_pop_80_09,Seq!AA$1,FALSE)),".",VLOOKUP(CONCATENATE($B111,".SP.TER.TOTL.IN"),Area_pop_80_09,Seq!AA$1,FALSE)/VLOOKUP(CONCATENATE($B111,".SP.POP.TOTL"),Area_pop_80_09,Seq!AA$1,FALSE))</f>
        <v>#VALUE!</v>
      </c>
      <c r="EU111" s="27">
        <f>IF(ISNA(VLOOKUP(CONCATENATE($B111,".SP.TER.TOTL.IN"),Area_pop_80_09,Seq!AB$1,FALSE)),".",VLOOKUP(CONCATENATE($B111,".SP.TER.TOTL.IN"),Area_pop_80_09,Seq!AB$1,FALSE)/VLOOKUP(CONCATENATE($B111,".SP.POP.TOTL"),Area_pop_80_09,Seq!AB$1,FALSE))</f>
        <v>6.0190073917634639E-2</v>
      </c>
      <c r="EV111" s="27">
        <f>IF(ISNA(VLOOKUP(CONCATENATE($B111,".SP.TER.TOTL.IN"),Area_pop_80_09,Seq!AC$1,FALSE)),".",VLOOKUP(CONCATENATE($B111,".SP.TER.TOTL.IN"),Area_pop_80_09,Seq!AC$1,FALSE)/VLOOKUP(CONCATENATE($B111,".SP.POP.TOTL"),Area_pop_80_09,Seq!AC$1,FALSE))</f>
        <v>6.1062222347981102E-2</v>
      </c>
      <c r="EW111" s="27">
        <f>IF(ISNA(VLOOKUP(CONCATENATE($B111,".SP.TER.TOTL.IN"),Area_pop_80_09,Seq!AD$1,FALSE)),".",VLOOKUP(CONCATENATE($B111,".SP.TER.TOTL.IN"),Area_pop_80_09,Seq!AD$1,FALSE)/VLOOKUP(CONCATENATE($B111,".SP.POP.TOTL"),Area_pop_80_09,Seq!AD$1,FALSE))</f>
        <v>6.0568637907322684E-2</v>
      </c>
      <c r="EX111" s="27"/>
      <c r="EY111" s="27"/>
      <c r="EZ111" s="27" t="str">
        <f t="shared" si="138"/>
        <v>.</v>
      </c>
      <c r="FA111" s="27" t="str">
        <f t="shared" si="139"/>
        <v>.</v>
      </c>
      <c r="FB111" s="27" t="str">
        <f t="shared" si="109"/>
        <v>.</v>
      </c>
      <c r="FC111" s="9" t="str">
        <f>IF(VLOOKUP($B111,EM_80!$B$1:$C$201,2,FALSE)&gt;0,VLOOKUP($B111,EM_80!$B$1:$C$201,2,FALSE),".")</f>
        <v>.</v>
      </c>
      <c r="FD111" s="9" t="str">
        <f t="shared" si="140"/>
        <v>.</v>
      </c>
      <c r="FE111" s="9" t="str">
        <f t="shared" si="105"/>
        <v>.</v>
      </c>
      <c r="FF111">
        <f t="shared" si="141"/>
        <v>25207</v>
      </c>
      <c r="FG111">
        <f t="shared" si="142"/>
        <v>28998</v>
      </c>
      <c r="FH111">
        <f t="shared" si="143"/>
        <v>32863</v>
      </c>
      <c r="FJ111" s="9" t="str">
        <f>IF(ISNA(VLOOKUP($B111,Area_EM_90,Seq!C$1,FALSE)),".",VLOOKUP($B111,Area_EM_90,Seq!C$1,FALSE))</f>
        <v>.</v>
      </c>
      <c r="FK111" s="9" t="str">
        <f>IF(ISNA(VLOOKUP($B111,Area_EM_90,Seq!D$1,FALSE)),".",VLOOKUP($B111,Area_EM_90,Seq!D$1,FALSE))</f>
        <v>.</v>
      </c>
      <c r="FL111" s="9" t="str">
        <f>IF(ISNA(VLOOKUP($B111,Area_EM_90,Seq!E$1,FALSE)),".",VLOOKUP($B111,Area_EM_90,Seq!E$1,FALSE))</f>
        <v>.</v>
      </c>
      <c r="FM111" s="9" t="str">
        <f>IF(ISNA(VLOOKUP($B111,Area_EM_90,Seq!F$1,FALSE)),".",VLOOKUP($B111,Area_EM_90,Seq!F$1,FALSE))</f>
        <v>.</v>
      </c>
      <c r="FN111" s="9" t="str">
        <f>IF(ISNA(VLOOKUP($B111,Area_EM_90,Seq!G$1,FALSE)),".",VLOOKUP($B111,Area_EM_90,Seq!G$1,FALSE))</f>
        <v>.</v>
      </c>
      <c r="FO111" s="9" t="str">
        <f>IF(ISNA(VLOOKUP($B111,Area_EM_90,Seq!H$1,FALSE)),".",VLOOKUP($B111,Area_EM_90,Seq!H$1,FALSE))</f>
        <v>.</v>
      </c>
      <c r="FP111" s="9" t="str">
        <f>IF(ISNA(VLOOKUP($B111,Area_EM_90,Seq!I$1,FALSE)),".",VLOOKUP($B111,Area_EM_90,Seq!I$1,FALSE))</f>
        <v>.</v>
      </c>
      <c r="FQ111" s="9" t="str">
        <f>IF(ISNA(VLOOKUP($B111,Area_EM_90,Seq!J$1,FALSE)),".",VLOOKUP($B111,Area_EM_90,Seq!J$1,FALSE))</f>
        <v>.</v>
      </c>
      <c r="FR111" s="9" t="str">
        <f>IF(ISNA(VLOOKUP($B111,Area_EM_00,Seq!C$1,FALSE)),".",VLOOKUP($B111,Area_EM_00,Seq!C$1,FALSE))</f>
        <v>.</v>
      </c>
      <c r="FS111" s="9" t="str">
        <f>IF(ISNA(VLOOKUP($B111,Area_EM_00,Seq!D$1,FALSE)),".",VLOOKUP($B111,Area_EM_00,Seq!D$1,FALSE))</f>
        <v>.</v>
      </c>
      <c r="FT111" s="9" t="str">
        <f>IF(ISNA(VLOOKUP($B111,Area_EM_00,Seq!E$1,FALSE)),".",VLOOKUP($B111,Area_EM_00,Seq!E$1,FALSE))</f>
        <v>.</v>
      </c>
      <c r="FU111" s="9" t="str">
        <f>IF(ISNA(VLOOKUP($B111,Area_EM_00,Seq!F$1,FALSE)),".",VLOOKUP($B111,Area_EM_00,Seq!F$1,FALSE))</f>
        <v>.</v>
      </c>
      <c r="FV111" s="9" t="str">
        <f>IF(ISNA(VLOOKUP($B111,Area_EM_00,Seq!G$1,FALSE)),".",VLOOKUP($B111,Area_EM_00,Seq!G$1,FALSE))</f>
        <v>.</v>
      </c>
      <c r="FW111" s="9" t="str">
        <f>IF(ISNA(VLOOKUP($B111,Area_EM_00,Seq!H$1,FALSE)),".",VLOOKUP($B111,Area_EM_00,Seq!H$1,FALSE))</f>
        <v>.</v>
      </c>
      <c r="FX111" s="9" t="str">
        <f>IF(ISNA(VLOOKUP($B111,Area_EM_00,Seq!I$1,FALSE)),".",VLOOKUP($B111,Area_EM_00,Seq!I$1,FALSE))</f>
        <v>.</v>
      </c>
      <c r="FY111" s="9" t="str">
        <f>IF(ISNA(VLOOKUP($B111,Area_EM_00,Seq!J$1,FALSE)),".",VLOOKUP($B111,Area_EM_00,Seq!J$1,FALSE))</f>
        <v>.</v>
      </c>
      <c r="GA111" s="27"/>
    </row>
    <row r="112" spans="1:183">
      <c r="A112" s="25" t="s">
        <v>2543</v>
      </c>
      <c r="B112" s="26" t="str">
        <f t="shared" si="72"/>
        <v>Malta</v>
      </c>
      <c r="C112" s="27">
        <f>GDP!C$42/10000</f>
        <v>18294194.281532999</v>
      </c>
      <c r="D112" s="27">
        <f>GDP!D$42/10000</f>
        <v>19245492.3841727</v>
      </c>
      <c r="E112" s="27">
        <f>GDP!E$42/10000</f>
        <v>20996832.1911324</v>
      </c>
      <c r="F112" s="27">
        <f>GDP!F$42/10000</f>
        <v>23285486.8999658</v>
      </c>
      <c r="G112" s="27">
        <f>GDP!G$42/10000</f>
        <v>26824880.9087606</v>
      </c>
      <c r="H112" s="27">
        <f>GDP!H$42/10000</f>
        <v>30446239.831443299</v>
      </c>
      <c r="I112" s="27">
        <f>GDP!I$42/10000</f>
        <v>33125508.936610304</v>
      </c>
      <c r="J112" s="27">
        <f>GDP!J$42/10000</f>
        <v>36968067.973257102</v>
      </c>
      <c r="K112" s="27">
        <f>GDP!K$42/10000</f>
        <v>41145459.654235199</v>
      </c>
      <c r="L112" s="27">
        <f>GDP!L$42/10000</f>
        <v>42832423.5000588</v>
      </c>
      <c r="M112" s="27">
        <f>GDP!M$42/10000</f>
        <v>44460055.593061104</v>
      </c>
      <c r="N112" s="27">
        <f>GDP!N$42/10000</f>
        <v>48550380.707622699</v>
      </c>
      <c r="O112" s="27">
        <f>GDP!O$42/10000</f>
        <v>55444534.768105105</v>
      </c>
      <c r="P112" s="27">
        <f>GDP!P$42/10000</f>
        <v>63206769.635639794</v>
      </c>
      <c r="Q112" s="27">
        <f>GDP!Q$42/10000</f>
        <v>71486856.457908601</v>
      </c>
      <c r="R112" s="27">
        <f>GDP!R$42/10000</f>
        <v>79278923.811820701</v>
      </c>
      <c r="S112" s="27">
        <f>GDP!S$42/10000</f>
        <v>87206816.193002701</v>
      </c>
      <c r="T112" s="27">
        <f>GDP!T$42/10000</f>
        <v>95317050.098951995</v>
      </c>
      <c r="U112" s="27">
        <f>GDP!U$42/10000</f>
        <v>102751780.00667</v>
      </c>
      <c r="V112" s="27">
        <f>GDP!V$42/10000</f>
        <v>110560915.287177</v>
      </c>
      <c r="W112" s="27">
        <f>GDP!W$42/10000</f>
        <v>119848032.17129999</v>
      </c>
      <c r="X112" s="27">
        <f>GDP!X$42/10000</f>
        <v>129795418.841518</v>
      </c>
      <c r="Y112" s="27">
        <f>GDP!Y$42/10000</f>
        <v>141606801.95609599</v>
      </c>
      <c r="Z112" s="27">
        <f>GDP!Z$42/10000</f>
        <v>155767482.15170601</v>
      </c>
      <c r="AA112" s="27">
        <f>GDP!AA$42/10000</f>
        <v>171499997.84902799</v>
      </c>
      <c r="AB112" s="27">
        <f>GDP!AB$42/10000</f>
        <v>189335997.62532699</v>
      </c>
      <c r="AC112" s="27">
        <f>GDP!AC$42/10000</f>
        <v>211298973.34986499</v>
      </c>
      <c r="AD112" s="27">
        <f>GDP!AD$42/10000</f>
        <v>238767839.88534701</v>
      </c>
      <c r="AE112" s="27">
        <f>GDP!AE$42/10000</f>
        <v>260256945.47502899</v>
      </c>
      <c r="AF112" s="27">
        <f>GDP!AF$42/10000</f>
        <v>293754553.91439533</v>
      </c>
      <c r="AG112" s="27"/>
      <c r="AH112" s="27">
        <f>IF(ISNUMBER(VLOOKUP($B112,Area_GDP_80_09,Seq!C$1,FALSE)/10000),VLOOKUP($B112,Area_GDP_80_09,Seq!C$1,FALSE)/10000,".")</f>
        <v>163125.99040000001</v>
      </c>
      <c r="AI112" s="27">
        <f>IF(ISNUMBER(VLOOKUP($B112,Area_GDP_80_09,Seq!D$1,FALSE)/10000),VLOOKUP($B112,Area_GDP_80_09,Seq!D$1,FALSE)/10000,".")</f>
        <v>168528.3328</v>
      </c>
      <c r="AJ112" s="27">
        <f>IF(ISNUMBER(VLOOKUP($B112,Area_GDP_80_09,Seq!E$1,FALSE)/10000),VLOOKUP($B112,Area_GDP_80_09,Seq!E$1,FALSE)/10000,".")</f>
        <v>172378.27840000001</v>
      </c>
      <c r="AK112" s="27">
        <f>IF(ISNUMBER(VLOOKUP($B112,Area_GDP_80_09,Seq!F$1,FALSE)/10000),VLOOKUP($B112,Area_GDP_80_09,Seq!F$1,FALSE)/10000,".")</f>
        <v>171322.6496</v>
      </c>
      <c r="AL112" s="27">
        <f>IF(ISNUMBER(VLOOKUP($B112,Area_GDP_80_09,Seq!G$1,FALSE)/10000),VLOOKUP($B112,Area_GDP_80_09,Seq!G$1,FALSE)/10000,".")</f>
        <v>172937.152</v>
      </c>
      <c r="AM112" s="27">
        <f>IF(ISNUMBER(VLOOKUP($B112,Area_GDP_80_09,Seq!H$1,FALSE)/10000),VLOOKUP($B112,Area_GDP_80_09,Seq!H$1,FALSE)/10000,".")</f>
        <v>177408.05119999999</v>
      </c>
      <c r="AN112" s="27">
        <f>IF(ISNUMBER(VLOOKUP($B112,Area_GDP_80_09,Seq!I$1,FALSE)/10000),VLOOKUP($B112,Area_GDP_80_09,Seq!I$1,FALSE)/10000,".")</f>
        <v>184300.69760000001</v>
      </c>
      <c r="AO112" s="27">
        <f>IF(ISNUMBER(VLOOKUP($B112,Area_GDP_80_09,Seq!J$1,FALSE)/10000),VLOOKUP($B112,Area_GDP_80_09,Seq!J$1,FALSE)/10000,".")</f>
        <v>191876.4032</v>
      </c>
      <c r="AP112" s="27">
        <f>IF(ISNUMBER(VLOOKUP($B112,Area_GDP_80_09,Seq!K$1,FALSE)/10000),VLOOKUP($B112,Area_GDP_80_09,Seq!K$1,FALSE)/10000,".")</f>
        <v>208021.3504</v>
      </c>
      <c r="AQ112" s="27">
        <f>IF(ISNUMBER(VLOOKUP($B112,Area_GDP_80_09,Seq!L$1,FALSE)/10000),VLOOKUP($B112,Area_GDP_80_09,Seq!L$1,FALSE)/10000,".")</f>
        <v>225035.62239999999</v>
      </c>
      <c r="AR112" s="27">
        <f>IF(ISNUMBER(VLOOKUP($B112,Area_GDP_80_09,Seq!M$1,FALSE)/10000),VLOOKUP($B112,Area_GDP_80_09,Seq!M$1,FALSE)/10000,".")</f>
        <v>239131.39199999999</v>
      </c>
      <c r="AS112" s="27">
        <f>IF(ISNUMBER(VLOOKUP($B112,Area_GDP_80_09,Seq!N$1,FALSE)/10000),VLOOKUP($B112,Area_GDP_80_09,Seq!N$1,FALSE)/10000,".")</f>
        <v>254158.6176</v>
      </c>
      <c r="AT112" s="27">
        <f>IF(ISNUMBER(VLOOKUP($B112,Area_GDP_80_09,Seq!O$1,FALSE)/10000),VLOOKUP($B112,Area_GDP_80_09,Seq!O$1,FALSE)/10000,".")</f>
        <v>266081.02399999998</v>
      </c>
      <c r="AU112" s="27">
        <f>IF(ISNUMBER(VLOOKUP($B112,Area_GDP_80_09,Seq!P$1,FALSE)/10000),VLOOKUP($B112,Area_GDP_80_09,Seq!P$1,FALSE)/10000,".")</f>
        <v>278003.45600000001</v>
      </c>
      <c r="AV112" s="27">
        <f>IF(ISNUMBER(VLOOKUP($B112,Area_GDP_80_09,Seq!Q$1,FALSE)/10000),VLOOKUP($B112,Area_GDP_80_09,Seq!Q$1,FALSE)/10000,".")</f>
        <v>294086.29759999999</v>
      </c>
      <c r="AW112" s="27">
        <f>IF(ISNUMBER(VLOOKUP($B112,Area_GDP_80_09,Seq!R$1,FALSE)/10000),VLOOKUP($B112,Area_GDP_80_09,Seq!R$1,FALSE)/10000,".")</f>
        <v>312218.31679999997</v>
      </c>
      <c r="AX112" s="27">
        <f>IF(ISNUMBER(VLOOKUP($B112,Area_GDP_80_09,Seq!S$1,FALSE)/10000),VLOOKUP($B112,Area_GDP_80_09,Seq!S$1,FALSE)/10000,".")</f>
        <v>324675.81439999997</v>
      </c>
      <c r="AY112" s="27">
        <f>IF(ISNUMBER(VLOOKUP($B112,Area_GDP_80_09,Seq!T$1,FALSE)/10000),VLOOKUP($B112,Area_GDP_80_09,Seq!T$1,FALSE)/10000,".")</f>
        <v>340260.24959999998</v>
      </c>
      <c r="AZ112" s="27">
        <f>IF(ISNUMBER(VLOOKUP($B112,Area_GDP_80_09,Seq!U$1,FALSE)/10000),VLOOKUP($B112,Area_GDP_80_09,Seq!U$1,FALSE)/10000,".")</f>
        <v>352135.34720000002</v>
      </c>
      <c r="BA112" s="27">
        <f>IF(ISNUMBER(VLOOKUP($B112,Area_GDP_80_09,Seq!V$1,FALSE)/10000),VLOOKUP($B112,Area_GDP_80_09,Seq!V$1,FALSE)/10000,".")</f>
        <v>366182.016</v>
      </c>
      <c r="BB112" s="27">
        <f>IF(ISNUMBER(VLOOKUP($B112,Area_GDP_80_09,Seq!W$1,FALSE)/10000),VLOOKUP($B112,Area_GDP_80_09,Seq!W$1,FALSE)/10000,".")</f>
        <v>389251.4816</v>
      </c>
      <c r="BC112" s="27">
        <f>IF(ISNUMBER(VLOOKUP($B112,Area_GDP_80_09,Seq!X$1,FALSE)/10000),VLOOKUP($B112,Area_GDP_80_09,Seq!X$1,FALSE)/10000,".")</f>
        <v>382984.52480000001</v>
      </c>
      <c r="BD112" s="27">
        <f>IF(ISNUMBER(VLOOKUP($B112,Area_GDP_80_09,Seq!Y$1,FALSE)/10000),VLOOKUP($B112,Area_GDP_80_09,Seq!Y$1,FALSE)/10000,".")</f>
        <v>392980.42879999999</v>
      </c>
      <c r="BE112" s="27">
        <f>IF(ISNUMBER(VLOOKUP($B112,Area_GDP_80_09,Seq!Z$1,FALSE)/10000),VLOOKUP($B112,Area_GDP_80_09,Seq!Z$1,FALSE)/10000,".")</f>
        <v>391762.20159999997</v>
      </c>
      <c r="BF112" s="27">
        <f>IF(ISNUMBER(VLOOKUP($B112,Area_GDP_80_09,Seq!AA$1,FALSE)/10000),VLOOKUP($B112,Area_GDP_80_09,Seq!AA$1,FALSE)/10000,".")</f>
        <v>392584.88319999998</v>
      </c>
      <c r="BG112" s="27">
        <f>IF(ISNUMBER(VLOOKUP($B112,Area_GDP_80_09,Seq!AB$1,FALSE)/10000),VLOOKUP($B112,Area_GDP_80_09,Seq!AB$1,FALSE)/10000,".")</f>
        <v>405186.86719999998</v>
      </c>
      <c r="BH112" s="27">
        <f>IF(ISNUMBER(VLOOKUP($B112,Area_GDP_80_09,Seq!AC$1,FALSE)/10000),VLOOKUP($B112,Area_GDP_80_09,Seq!AC$1,FALSE)/10000,".")</f>
        <v>418963.22560000001</v>
      </c>
      <c r="BI112" s="27">
        <f>IF(ISNUMBER(VLOOKUP($B112,Area_GDP_80_09,Seq!AD$1,FALSE)/10000),VLOOKUP($B112,Area_GDP_80_09,Seq!AD$1,FALSE)/10000,".")</f>
        <v>434841.90720000002</v>
      </c>
      <c r="BJ112" s="27" t="str">
        <f>IF(ISNUMBER(VLOOKUP($B112,Area_GDP_80_09,Seq!AE$1,FALSE)/10000),VLOOKUP($B112,Area_GDP_80_09,Seq!AE$1,FALSE)/10000,".")</f>
        <v>.</v>
      </c>
      <c r="BK112" s="27" t="str">
        <f>IF(ISNUMBER(VLOOKUP($B112,Area_GDP_80_09,Seq!AF$1,FALSE)/10000),VLOOKUP($B112,Area_GDP_80_09,Seq!AF$1,FALSE)/10000,".")</f>
        <v>.</v>
      </c>
      <c r="BL112" s="27"/>
      <c r="BM112" s="27"/>
      <c r="BN112" s="27">
        <f>CNPop!A$48</f>
        <v>5.0000000000000001E-3</v>
      </c>
      <c r="BO112" s="27">
        <f>CNPop!B$48</f>
        <v>6.0000000000000001E-3</v>
      </c>
      <c r="BP112" s="27">
        <f>CNPop!C$48</f>
        <v>6.0000000000000001E-3</v>
      </c>
      <c r="BQ112" s="27">
        <f>CNPop!D$48</f>
        <v>7.0000000000000001E-3</v>
      </c>
      <c r="BR112" s="27">
        <f>CNPop!E$48</f>
        <v>7.0000000000000001E-3</v>
      </c>
      <c r="BS112" s="27">
        <f>CNPop!F$48</f>
        <v>8.0000000000000002E-3</v>
      </c>
      <c r="BT112" s="27">
        <f>CNPop!G$48</f>
        <v>8.9999999999999993E-3</v>
      </c>
      <c r="BU112" s="27">
        <f>CNPop!H$48</f>
        <v>0.01</v>
      </c>
      <c r="BV112" s="27">
        <f>CNPop!I$48</f>
        <v>1.0999999999999999E-2</v>
      </c>
      <c r="BW112" s="27">
        <f>CNPop!J$48</f>
        <v>1.2E-2</v>
      </c>
      <c r="BX112" s="27">
        <f>CNPop!K$48</f>
        <v>1.4E-2</v>
      </c>
      <c r="BY112" s="27">
        <f>CNPop!L$48</f>
        <v>1.6E-2</v>
      </c>
      <c r="BZ112" s="27">
        <f>CNPop!M$48</f>
        <v>1.7000000000000001E-2</v>
      </c>
      <c r="CA112" s="27">
        <f>CNPop!N$48</f>
        <v>1.9E-2</v>
      </c>
      <c r="CB112" s="27">
        <f>CNPop!O$48</f>
        <v>2.1000000000000001E-2</v>
      </c>
      <c r="CC112" s="27">
        <f>CNPop!P$48</f>
        <v>2.3E-2</v>
      </c>
      <c r="CD112" s="27">
        <f>CNPop!Q$48</f>
        <v>2.5999999999999999E-2</v>
      </c>
      <c r="CE112" s="27">
        <f>CNPop!R$48</f>
        <v>2.8000000000000001E-2</v>
      </c>
      <c r="CF112" s="27">
        <f>CNPop!S$48</f>
        <v>0.03</v>
      </c>
      <c r="CG112" s="27">
        <f>CNPop!T$48</f>
        <v>3.3000000000000002E-2</v>
      </c>
      <c r="CH112" s="27">
        <f>CNPop!U$48</f>
        <v>3.5999999999999997E-2</v>
      </c>
      <c r="CI112" s="27">
        <f>CNPop!V$48</f>
        <v>3.9E-2</v>
      </c>
      <c r="CJ112" s="27">
        <f>CNPop!W$48</f>
        <v>4.2000000000000003E-2</v>
      </c>
      <c r="CK112" s="27">
        <f>CNPop!X$48</f>
        <v>4.4999999999999998E-2</v>
      </c>
      <c r="CL112" s="27">
        <f>CNPop!Y$48</f>
        <v>4.9000000000000002E-2</v>
      </c>
      <c r="CM112" s="27">
        <f>CNPop!Z$48</f>
        <v>5.1999999999999998E-2</v>
      </c>
      <c r="CN112" s="27">
        <f>CNPop!AA$48</f>
        <v>5.6000000000000001E-2</v>
      </c>
      <c r="CO112" s="27">
        <f>CNPop!AB$48</f>
        <v>0.06</v>
      </c>
      <c r="CP112" s="27">
        <f>CNPop!AC$48</f>
        <v>6.3E-2</v>
      </c>
      <c r="CQ112" s="27"/>
      <c r="CR112" s="27">
        <f t="shared" si="110"/>
        <v>6.745716840732234E-2</v>
      </c>
      <c r="CS112" s="27">
        <f t="shared" si="111"/>
        <v>6.745716840732234E-2</v>
      </c>
      <c r="CT112" s="27">
        <f t="shared" si="112"/>
        <v>6.745716840732234E-2</v>
      </c>
      <c r="CU112" s="27">
        <f t="shared" si="113"/>
        <v>6.745716840732234E-2</v>
      </c>
      <c r="CV112" s="27">
        <f t="shared" si="114"/>
        <v>6.745716840732234E-2</v>
      </c>
      <c r="CW112" s="27">
        <f t="shared" si="115"/>
        <v>6.745716840732234E-2</v>
      </c>
      <c r="CX112" s="27">
        <f t="shared" si="116"/>
        <v>6.745716840732234E-2</v>
      </c>
      <c r="CY112" s="27">
        <f t="shared" si="117"/>
        <v>6.745716840732234E-2</v>
      </c>
      <c r="CZ112" s="27">
        <f t="shared" si="118"/>
        <v>6.745716840732234E-2</v>
      </c>
      <c r="DA112" s="27">
        <f t="shared" si="119"/>
        <v>6.745716840732234E-2</v>
      </c>
      <c r="DB112" s="27">
        <f t="shared" si="120"/>
        <v>6.745716840732234E-2</v>
      </c>
      <c r="DC112" s="27">
        <f t="shared" si="121"/>
        <v>6.745716840732234E-2</v>
      </c>
      <c r="DD112" s="27">
        <f t="shared" si="122"/>
        <v>7.5371428571428575E-2</v>
      </c>
      <c r="DE112" s="27">
        <f t="shared" si="123"/>
        <v>7.5371428571428575E-2</v>
      </c>
      <c r="DF112" s="27">
        <f t="shared" si="124"/>
        <v>7.5371428571428575E-2</v>
      </c>
      <c r="DG112" s="27">
        <f t="shared" si="125"/>
        <v>7.5371428571428575E-2</v>
      </c>
      <c r="DH112" s="27">
        <f t="shared" si="126"/>
        <v>7.5371428571428575E-2</v>
      </c>
      <c r="DI112" s="27">
        <f t="shared" si="127"/>
        <v>7.5371428571428575E-2</v>
      </c>
      <c r="DJ112" s="27">
        <f t="shared" si="128"/>
        <v>7.5371428571428575E-2</v>
      </c>
      <c r="DK112" s="27">
        <f t="shared" si="129"/>
        <v>7.5538659793814439E-2</v>
      </c>
      <c r="DL112" s="27">
        <f t="shared" si="130"/>
        <v>7.5712820512820508E-2</v>
      </c>
      <c r="DM112" s="27">
        <f t="shared" si="131"/>
        <v>7.561068702290076E-2</v>
      </c>
      <c r="DN112" s="27">
        <f t="shared" si="132"/>
        <v>7.5436292461169341E-2</v>
      </c>
      <c r="DO112" s="27">
        <f t="shared" si="133"/>
        <v>7.5190667335674866E-2</v>
      </c>
      <c r="DP112" s="27">
        <f t="shared" si="134"/>
        <v>7.4796910042362316E-2</v>
      </c>
      <c r="DQ112" s="27">
        <f t="shared" si="135"/>
        <v>7.431722428748451E-2</v>
      </c>
      <c r="DR112" s="27">
        <f t="shared" si="136"/>
        <v>7.351725359737013E-2</v>
      </c>
      <c r="DS112" s="27">
        <f t="shared" si="137"/>
        <v>7.2585258525852583E-2</v>
      </c>
      <c r="DT112" s="27">
        <f t="shared" si="101"/>
        <v>7.1428571428571425E-2</v>
      </c>
      <c r="DU112" s="27" t="e">
        <f>IF(ISNA(VLOOKUP(CONCATENATE($B112,".SP.TER.TOTL.IN"),Area_pop_80_09,Seq!B$1,FALSE)),".",VLOOKUP(CONCATENATE($B112,".SP.TER.TOTL.IN"),Area_pop_80_09,Seq!B$1,FALSE)/VLOOKUP(CONCATENATE($B112,".SP.POP.TOTL"),Area_pop_80_09,Seq!B$1,FALSE))</f>
        <v>#VALUE!</v>
      </c>
      <c r="DV112" s="27" t="e">
        <f>IF(ISNA(VLOOKUP(CONCATENATE($B112,".SP.TER.TOTL.IN"),Area_pop_80_09,Seq!C$1,FALSE)),".",VLOOKUP(CONCATENATE($B112,".SP.TER.TOTL.IN"),Area_pop_80_09,Seq!C$1,FALSE)/VLOOKUP(CONCATENATE($B112,".SP.POP.TOTL"),Area_pop_80_09,Seq!C$1,FALSE))</f>
        <v>#VALUE!</v>
      </c>
      <c r="DW112" s="27" t="e">
        <f>IF(ISNA(VLOOKUP(CONCATENATE($B112,".SP.TER.TOTL.IN"),Area_pop_80_09,Seq!D$1,FALSE)),".",VLOOKUP(CONCATENATE($B112,".SP.TER.TOTL.IN"),Area_pop_80_09,Seq!D$1,FALSE)/VLOOKUP(CONCATENATE($B112,".SP.POP.TOTL"),Area_pop_80_09,Seq!D$1,FALSE))</f>
        <v>#VALUE!</v>
      </c>
      <c r="DX112" s="27" t="e">
        <f>IF(ISNA(VLOOKUP(CONCATENATE($B112,".SP.TER.TOTL.IN"),Area_pop_80_09,Seq!E$1,FALSE)),".",VLOOKUP(CONCATENATE($B112,".SP.TER.TOTL.IN"),Area_pop_80_09,Seq!E$1,FALSE)/VLOOKUP(CONCATENATE($B112,".SP.POP.TOTL"),Area_pop_80_09,Seq!E$1,FALSE))</f>
        <v>#VALUE!</v>
      </c>
      <c r="DY112" s="27" t="e">
        <f>IF(ISNA(VLOOKUP(CONCATENATE($B112,".SP.TER.TOTL.IN"),Area_pop_80_09,Seq!F$1,FALSE)),".",VLOOKUP(CONCATENATE($B112,".SP.TER.TOTL.IN"),Area_pop_80_09,Seq!F$1,FALSE)/VLOOKUP(CONCATENATE($B112,".SP.POP.TOTL"),Area_pop_80_09,Seq!F$1,FALSE))</f>
        <v>#VALUE!</v>
      </c>
      <c r="DZ112" s="27" t="e">
        <f>IF(ISNA(VLOOKUP(CONCATENATE($B112,".SP.TER.TOTL.IN"),Area_pop_80_09,Seq!G$1,FALSE)),".",VLOOKUP(CONCATENATE($B112,".SP.TER.TOTL.IN"),Area_pop_80_09,Seq!G$1,FALSE)/VLOOKUP(CONCATENATE($B112,".SP.POP.TOTL"),Area_pop_80_09,Seq!G$1,FALSE))</f>
        <v>#VALUE!</v>
      </c>
      <c r="EA112" s="27" t="e">
        <f>IF(ISNA(VLOOKUP(CONCATENATE($B112,".SP.TER.TOTL.IN"),Area_pop_80_09,Seq!H$1,FALSE)),".",VLOOKUP(CONCATENATE($B112,".SP.TER.TOTL.IN"),Area_pop_80_09,Seq!H$1,FALSE)/VLOOKUP(CONCATENATE($B112,".SP.POP.TOTL"),Area_pop_80_09,Seq!H$1,FALSE))</f>
        <v>#VALUE!</v>
      </c>
      <c r="EB112" s="27" t="e">
        <f>IF(ISNA(VLOOKUP(CONCATENATE($B112,".SP.TER.TOTL.IN"),Area_pop_80_09,Seq!I$1,FALSE)),".",VLOOKUP(CONCATENATE($B112,".SP.TER.TOTL.IN"),Area_pop_80_09,Seq!I$1,FALSE)/VLOOKUP(CONCATENATE($B112,".SP.POP.TOTL"),Area_pop_80_09,Seq!I$1,FALSE))</f>
        <v>#VALUE!</v>
      </c>
      <c r="EC112" s="27" t="e">
        <f>IF(ISNA(VLOOKUP(CONCATENATE($B112,".SP.TER.TOTL.IN"),Area_pop_80_09,Seq!J$1,FALSE)),".",VLOOKUP(CONCATENATE($B112,".SP.TER.TOTL.IN"),Area_pop_80_09,Seq!J$1,FALSE)/VLOOKUP(CONCATENATE($B112,".SP.POP.TOTL"),Area_pop_80_09,Seq!J$1,FALSE))</f>
        <v>#VALUE!</v>
      </c>
      <c r="ED112" s="27" t="e">
        <f>IF(ISNA(VLOOKUP(CONCATENATE($B112,".SP.TER.TOTL.IN"),Area_pop_80_09,Seq!K$1,FALSE)),".",VLOOKUP(CONCATENATE($B112,".SP.TER.TOTL.IN"),Area_pop_80_09,Seq!K$1,FALSE)/VLOOKUP(CONCATENATE($B112,".SP.POP.TOTL"),Area_pop_80_09,Seq!K$1,FALSE))</f>
        <v>#VALUE!</v>
      </c>
      <c r="EE112" s="27" t="e">
        <f>IF(ISNA(VLOOKUP(CONCATENATE($B112,".SP.TER.TOTL.IN"),Area_pop_80_09,Seq!L$1,FALSE)),".",VLOOKUP(CONCATENATE($B112,".SP.TER.TOTL.IN"),Area_pop_80_09,Seq!L$1,FALSE)/VLOOKUP(CONCATENATE($B112,".SP.POP.TOTL"),Area_pop_80_09,Seq!L$1,FALSE))</f>
        <v>#VALUE!</v>
      </c>
      <c r="EF112" s="27">
        <f>IF(ISNA(VLOOKUP(CONCATENATE($B112,".SP.TER.TOTL.IN"),Area_pop_80_09,Seq!M$1,FALSE)),".",VLOOKUP(CONCATENATE($B112,".SP.TER.TOTL.IN"),Area_pop_80_09,Seq!M$1,FALSE)/VLOOKUP(CONCATENATE($B112,".SP.POP.TOTL"),Area_pop_80_09,Seq!M$1,FALSE))</f>
        <v>6.745716840732234E-2</v>
      </c>
      <c r="EG112" s="27" t="e">
        <f>IF(ISNA(VLOOKUP(CONCATENATE($B112,".SP.TER.TOTL.IN"),Area_pop_80_09,Seq!N$1,FALSE)),".",VLOOKUP(CONCATENATE($B112,".SP.TER.TOTL.IN"),Area_pop_80_09,Seq!N$1,FALSE)/VLOOKUP(CONCATENATE($B112,".SP.POP.TOTL"),Area_pop_80_09,Seq!N$1,FALSE))</f>
        <v>#VALUE!</v>
      </c>
      <c r="EH112" s="27" t="e">
        <f>IF(ISNA(VLOOKUP(CONCATENATE($B112,".SP.TER.TOTL.IN"),Area_pop_80_09,Seq!O$1,FALSE)),".",VLOOKUP(CONCATENATE($B112,".SP.TER.TOTL.IN"),Area_pop_80_09,Seq!O$1,FALSE)/VLOOKUP(CONCATENATE($B112,".SP.POP.TOTL"),Area_pop_80_09,Seq!O$1,FALSE))</f>
        <v>#VALUE!</v>
      </c>
      <c r="EI112" s="27" t="e">
        <f>IF(ISNA(VLOOKUP(CONCATENATE($B112,".SP.TER.TOTL.IN"),Area_pop_80_09,Seq!P$1,FALSE)),".",VLOOKUP(CONCATENATE($B112,".SP.TER.TOTL.IN"),Area_pop_80_09,Seq!P$1,FALSE)/VLOOKUP(CONCATENATE($B112,".SP.POP.TOTL"),Area_pop_80_09,Seq!P$1,FALSE))</f>
        <v>#VALUE!</v>
      </c>
      <c r="EJ112" s="27" t="e">
        <f>IF(ISNA(VLOOKUP(CONCATENATE($B112,".SP.TER.TOTL.IN"),Area_pop_80_09,Seq!Q$1,FALSE)),".",VLOOKUP(CONCATENATE($B112,".SP.TER.TOTL.IN"),Area_pop_80_09,Seq!Q$1,FALSE)/VLOOKUP(CONCATENATE($B112,".SP.POP.TOTL"),Area_pop_80_09,Seq!Q$1,FALSE))</f>
        <v>#VALUE!</v>
      </c>
      <c r="EK112" s="27" t="e">
        <f>IF(ISNA(VLOOKUP(CONCATENATE($B112,".SP.TER.TOTL.IN"),Area_pop_80_09,Seq!R$1,FALSE)),".",VLOOKUP(CONCATENATE($B112,".SP.TER.TOTL.IN"),Area_pop_80_09,Seq!R$1,FALSE)/VLOOKUP(CONCATENATE($B112,".SP.POP.TOTL"),Area_pop_80_09,Seq!R$1,FALSE))</f>
        <v>#VALUE!</v>
      </c>
      <c r="EL112" s="27" t="e">
        <f>IF(ISNA(VLOOKUP(CONCATENATE($B112,".SP.TER.TOTL.IN"),Area_pop_80_09,Seq!S$1,FALSE)),".",VLOOKUP(CONCATENATE($B112,".SP.TER.TOTL.IN"),Area_pop_80_09,Seq!S$1,FALSE)/VLOOKUP(CONCATENATE($B112,".SP.POP.TOTL"),Area_pop_80_09,Seq!S$1,FALSE))</f>
        <v>#VALUE!</v>
      </c>
      <c r="EM112" s="27">
        <f>IF(ISNA(VLOOKUP(CONCATENATE($B112,".SP.TER.TOTL.IN"),Area_pop_80_09,Seq!T$1,FALSE)),".",VLOOKUP(CONCATENATE($B112,".SP.TER.TOTL.IN"),Area_pop_80_09,Seq!T$1,FALSE)/VLOOKUP(CONCATENATE($B112,".SP.POP.TOTL"),Area_pop_80_09,Seq!T$1,FALSE))</f>
        <v>7.5371428571428575E-2</v>
      </c>
      <c r="EN112" s="27">
        <f>IF(ISNA(VLOOKUP(CONCATENATE($B112,".SP.TER.TOTL.IN"),Area_pop_80_09,Seq!U$1,FALSE)),".",VLOOKUP(CONCATENATE($B112,".SP.TER.TOTL.IN"),Area_pop_80_09,Seq!U$1,FALSE)/VLOOKUP(CONCATENATE($B112,".SP.POP.TOTL"),Area_pop_80_09,Seq!U$1,FALSE))</f>
        <v>7.5538659793814439E-2</v>
      </c>
      <c r="EO112" s="27">
        <f>IF(ISNA(VLOOKUP(CONCATENATE($B112,".SP.TER.TOTL.IN"),Area_pop_80_09,Seq!V$1,FALSE)),".",VLOOKUP(CONCATENATE($B112,".SP.TER.TOTL.IN"),Area_pop_80_09,Seq!V$1,FALSE)/VLOOKUP(CONCATENATE($B112,".SP.POP.TOTL"),Area_pop_80_09,Seq!V$1,FALSE))</f>
        <v>7.5712820512820508E-2</v>
      </c>
      <c r="EP112" s="27">
        <f>IF(ISNA(VLOOKUP(CONCATENATE($B112,".SP.TER.TOTL.IN"),Area_pop_80_09,Seq!W$1,FALSE)),".",VLOOKUP(CONCATENATE($B112,".SP.TER.TOTL.IN"),Area_pop_80_09,Seq!W$1,FALSE)/VLOOKUP(CONCATENATE($B112,".SP.POP.TOTL"),Area_pop_80_09,Seq!W$1,FALSE))</f>
        <v>7.561068702290076E-2</v>
      </c>
      <c r="EQ112" s="27">
        <f>IF(ISNA(VLOOKUP(CONCATENATE($B112,".SP.TER.TOTL.IN"),Area_pop_80_09,Seq!X$1,FALSE)),".",VLOOKUP(CONCATENATE($B112,".SP.TER.TOTL.IN"),Area_pop_80_09,Seq!X$1,FALSE)/VLOOKUP(CONCATENATE($B112,".SP.POP.TOTL"),Area_pop_80_09,Seq!X$1,FALSE))</f>
        <v>7.5436292461169341E-2</v>
      </c>
      <c r="ER112" s="27">
        <f>IF(ISNA(VLOOKUP(CONCATENATE($B112,".SP.TER.TOTL.IN"),Area_pop_80_09,Seq!Y$1,FALSE)),".",VLOOKUP(CONCATENATE($B112,".SP.TER.TOTL.IN"),Area_pop_80_09,Seq!Y$1,FALSE)/VLOOKUP(CONCATENATE($B112,".SP.POP.TOTL"),Area_pop_80_09,Seq!Y$1,FALSE))</f>
        <v>7.5190667335674866E-2</v>
      </c>
      <c r="ES112" s="27">
        <f>IF(ISNA(VLOOKUP(CONCATENATE($B112,".SP.TER.TOTL.IN"),Area_pop_80_09,Seq!Z$1,FALSE)),".",VLOOKUP(CONCATENATE($B112,".SP.TER.TOTL.IN"),Area_pop_80_09,Seq!Z$1,FALSE)/VLOOKUP(CONCATENATE($B112,".SP.POP.TOTL"),Area_pop_80_09,Seq!Z$1,FALSE))</f>
        <v>7.4796910042362316E-2</v>
      </c>
      <c r="ET112" s="27">
        <f>IF(ISNA(VLOOKUP(CONCATENATE($B112,".SP.TER.TOTL.IN"),Area_pop_80_09,Seq!AA$1,FALSE)),".",VLOOKUP(CONCATENATE($B112,".SP.TER.TOTL.IN"),Area_pop_80_09,Seq!AA$1,FALSE)/VLOOKUP(CONCATENATE($B112,".SP.POP.TOTL"),Area_pop_80_09,Seq!AA$1,FALSE))</f>
        <v>7.431722428748451E-2</v>
      </c>
      <c r="EU112" s="27">
        <f>IF(ISNA(VLOOKUP(CONCATENATE($B112,".SP.TER.TOTL.IN"),Area_pop_80_09,Seq!AB$1,FALSE)),".",VLOOKUP(CONCATENATE($B112,".SP.TER.TOTL.IN"),Area_pop_80_09,Seq!AB$1,FALSE)/VLOOKUP(CONCATENATE($B112,".SP.POP.TOTL"),Area_pop_80_09,Seq!AB$1,FALSE))</f>
        <v>7.351725359737013E-2</v>
      </c>
      <c r="EV112" s="27">
        <f>IF(ISNA(VLOOKUP(CONCATENATE($B112,".SP.TER.TOTL.IN"),Area_pop_80_09,Seq!AC$1,FALSE)),".",VLOOKUP(CONCATENATE($B112,".SP.TER.TOTL.IN"),Area_pop_80_09,Seq!AC$1,FALSE)/VLOOKUP(CONCATENATE($B112,".SP.POP.TOTL"),Area_pop_80_09,Seq!AC$1,FALSE))</f>
        <v>7.2585258525852583E-2</v>
      </c>
      <c r="EW112" s="27">
        <f>IF(ISNA(VLOOKUP(CONCATENATE($B112,".SP.TER.TOTL.IN"),Area_pop_80_09,Seq!AD$1,FALSE)),".",VLOOKUP(CONCATENATE($B112,".SP.TER.TOTL.IN"),Area_pop_80_09,Seq!AD$1,FALSE)/VLOOKUP(CONCATENATE($B112,".SP.POP.TOTL"),Area_pop_80_09,Seq!AD$1,FALSE))</f>
        <v>7.1428571428571425E-2</v>
      </c>
      <c r="EX112" s="27"/>
      <c r="EY112" s="27"/>
      <c r="EZ112" s="27">
        <f t="shared" si="138"/>
        <v>4.1208791208791209E-5</v>
      </c>
      <c r="FA112" s="27" t="str">
        <f t="shared" si="139"/>
        <v>.</v>
      </c>
      <c r="FB112" s="27" t="str">
        <f t="shared" si="109"/>
        <v>.</v>
      </c>
      <c r="FC112" s="9">
        <f>IF(VLOOKUP($B112,EM_80!$B$1:$C$201,2,FALSE)&gt;0,VLOOKUP($B112,EM_80!$B$1:$C$201,2,FALSE),".")</f>
        <v>15</v>
      </c>
      <c r="FD112" s="9" t="str">
        <f t="shared" si="140"/>
        <v>.</v>
      </c>
      <c r="FE112" s="9" t="str">
        <f t="shared" si="105"/>
        <v>.</v>
      </c>
      <c r="FF112">
        <f t="shared" si="141"/>
        <v>364000</v>
      </c>
      <c r="FG112">
        <f t="shared" si="142"/>
        <v>360000</v>
      </c>
      <c r="FH112">
        <f t="shared" si="143"/>
        <v>390000</v>
      </c>
      <c r="FJ112" s="9" t="str">
        <f>IF(ISNA(VLOOKUP($B112,Area_EM_90,Seq!C$1,FALSE)),".",VLOOKUP($B112,Area_EM_90,Seq!C$1,FALSE))</f>
        <v>.</v>
      </c>
      <c r="FK112" s="9" t="str">
        <f>IF(ISNA(VLOOKUP($B112,Area_EM_90,Seq!D$1,FALSE)),".",VLOOKUP($B112,Area_EM_90,Seq!D$1,FALSE))</f>
        <v>.</v>
      </c>
      <c r="FL112" s="9" t="str">
        <f>IF(ISNA(VLOOKUP($B112,Area_EM_90,Seq!E$1,FALSE)),".",VLOOKUP($B112,Area_EM_90,Seq!E$1,FALSE))</f>
        <v>.</v>
      </c>
      <c r="FM112" s="9" t="str">
        <f>IF(ISNA(VLOOKUP($B112,Area_EM_90,Seq!F$1,FALSE)),".",VLOOKUP($B112,Area_EM_90,Seq!F$1,FALSE))</f>
        <v>.</v>
      </c>
      <c r="FN112" s="9" t="str">
        <f>IF(ISNA(VLOOKUP($B112,Area_EM_90,Seq!G$1,FALSE)),".",VLOOKUP($B112,Area_EM_90,Seq!G$1,FALSE))</f>
        <v>.</v>
      </c>
      <c r="FO112" s="9" t="str">
        <f>IF(ISNA(VLOOKUP($B112,Area_EM_90,Seq!H$1,FALSE)),".",VLOOKUP($B112,Area_EM_90,Seq!H$1,FALSE))</f>
        <v>.</v>
      </c>
      <c r="FP112" s="9" t="str">
        <f>IF(ISNA(VLOOKUP($B112,Area_EM_90,Seq!I$1,FALSE)),".",VLOOKUP($B112,Area_EM_90,Seq!I$1,FALSE))</f>
        <v>.</v>
      </c>
      <c r="FQ112" s="9" t="str">
        <f>IF(ISNA(VLOOKUP($B112,Area_EM_90,Seq!J$1,FALSE)),".",VLOOKUP($B112,Area_EM_90,Seq!J$1,FALSE))</f>
        <v>.</v>
      </c>
      <c r="FR112" s="9" t="str">
        <f>IF(ISNA(VLOOKUP($B112,Area_EM_00,Seq!C$1,FALSE)),".",VLOOKUP($B112,Area_EM_00,Seq!C$1,FALSE))</f>
        <v>.</v>
      </c>
      <c r="FS112" s="9" t="str">
        <f>IF(ISNA(VLOOKUP($B112,Area_EM_00,Seq!D$1,FALSE)),".",VLOOKUP($B112,Area_EM_00,Seq!D$1,FALSE))</f>
        <v>.</v>
      </c>
      <c r="FT112" s="9" t="str">
        <f>IF(ISNA(VLOOKUP($B112,Area_EM_00,Seq!E$1,FALSE)),".",VLOOKUP($B112,Area_EM_00,Seq!E$1,FALSE))</f>
        <v>.</v>
      </c>
      <c r="FU112" s="9" t="str">
        <f>IF(ISNA(VLOOKUP($B112,Area_EM_00,Seq!F$1,FALSE)),".",VLOOKUP($B112,Area_EM_00,Seq!F$1,FALSE))</f>
        <v>.</v>
      </c>
      <c r="FV112" s="9" t="str">
        <f>IF(ISNA(VLOOKUP($B112,Area_EM_00,Seq!G$1,FALSE)),".",VLOOKUP($B112,Area_EM_00,Seq!G$1,FALSE))</f>
        <v>.</v>
      </c>
      <c r="FW112" s="9" t="str">
        <f>IF(ISNA(VLOOKUP($B112,Area_EM_00,Seq!H$1,FALSE)),".",VLOOKUP($B112,Area_EM_00,Seq!H$1,FALSE))</f>
        <v>.</v>
      </c>
      <c r="FX112" s="9" t="str">
        <f>IF(ISNA(VLOOKUP($B112,Area_EM_00,Seq!I$1,FALSE)),".",VLOOKUP($B112,Area_EM_00,Seq!I$1,FALSE))</f>
        <v>.</v>
      </c>
      <c r="FY112" s="9" t="str">
        <f>IF(ISNA(VLOOKUP($B112,Area_EM_00,Seq!J$1,FALSE)),".",VLOOKUP($B112,Area_EM_00,Seq!J$1,FALSE))</f>
        <v>.</v>
      </c>
      <c r="GA112" s="27"/>
    </row>
    <row r="113" spans="1:183">
      <c r="A113" s="25" t="s">
        <v>2541</v>
      </c>
      <c r="B113" s="26" t="str">
        <f t="shared" si="72"/>
        <v>Monaco</v>
      </c>
      <c r="C113" s="27">
        <f>GDP!C$42/10000</f>
        <v>18294194.281532999</v>
      </c>
      <c r="D113" s="27">
        <f>GDP!D$42/10000</f>
        <v>19245492.3841727</v>
      </c>
      <c r="E113" s="27">
        <f>GDP!E$42/10000</f>
        <v>20996832.1911324</v>
      </c>
      <c r="F113" s="27">
        <f>GDP!F$42/10000</f>
        <v>23285486.8999658</v>
      </c>
      <c r="G113" s="27">
        <f>GDP!G$42/10000</f>
        <v>26824880.9087606</v>
      </c>
      <c r="H113" s="27">
        <f>GDP!H$42/10000</f>
        <v>30446239.831443299</v>
      </c>
      <c r="I113" s="27">
        <f>GDP!I$42/10000</f>
        <v>33125508.936610304</v>
      </c>
      <c r="J113" s="27">
        <f>GDP!J$42/10000</f>
        <v>36968067.973257102</v>
      </c>
      <c r="K113" s="27">
        <f>GDP!K$42/10000</f>
        <v>41145459.654235199</v>
      </c>
      <c r="L113" s="27">
        <f>GDP!L$42/10000</f>
        <v>42832423.5000588</v>
      </c>
      <c r="M113" s="27">
        <f>GDP!M$42/10000</f>
        <v>44460055.593061104</v>
      </c>
      <c r="N113" s="27">
        <f>GDP!N$42/10000</f>
        <v>48550380.707622699</v>
      </c>
      <c r="O113" s="27">
        <f>GDP!O$42/10000</f>
        <v>55444534.768105105</v>
      </c>
      <c r="P113" s="27">
        <f>GDP!P$42/10000</f>
        <v>63206769.635639794</v>
      </c>
      <c r="Q113" s="27">
        <f>GDP!Q$42/10000</f>
        <v>71486856.457908601</v>
      </c>
      <c r="R113" s="27">
        <f>GDP!R$42/10000</f>
        <v>79278923.811820701</v>
      </c>
      <c r="S113" s="27">
        <f>GDP!S$42/10000</f>
        <v>87206816.193002701</v>
      </c>
      <c r="T113" s="27">
        <f>GDP!T$42/10000</f>
        <v>95317050.098951995</v>
      </c>
      <c r="U113" s="27">
        <f>GDP!U$42/10000</f>
        <v>102751780.00667</v>
      </c>
      <c r="V113" s="27">
        <f>GDP!V$42/10000</f>
        <v>110560915.287177</v>
      </c>
      <c r="W113" s="27">
        <f>GDP!W$42/10000</f>
        <v>119848032.17129999</v>
      </c>
      <c r="X113" s="27">
        <f>GDP!X$42/10000</f>
        <v>129795418.841518</v>
      </c>
      <c r="Y113" s="27">
        <f>GDP!Y$42/10000</f>
        <v>141606801.95609599</v>
      </c>
      <c r="Z113" s="27">
        <f>GDP!Z$42/10000</f>
        <v>155767482.15170601</v>
      </c>
      <c r="AA113" s="27">
        <f>GDP!AA$42/10000</f>
        <v>171499997.84902799</v>
      </c>
      <c r="AB113" s="27">
        <f>GDP!AB$42/10000</f>
        <v>189335997.62532699</v>
      </c>
      <c r="AC113" s="27">
        <f>GDP!AC$42/10000</f>
        <v>211298973.34986499</v>
      </c>
      <c r="AD113" s="27">
        <f>GDP!AD$42/10000</f>
        <v>238767839.88534701</v>
      </c>
      <c r="AE113" s="27">
        <f>GDP!AE$42/10000</f>
        <v>260256945.47502899</v>
      </c>
      <c r="AF113" s="27">
        <f>GDP!AF$42/10000</f>
        <v>293754553.91439533</v>
      </c>
      <c r="AG113" s="27"/>
      <c r="AH113" s="27" t="str">
        <f>IF(ISNUMBER(VLOOKUP($B113,Area_GDP_80_09,Seq!C$1,FALSE)/10000),VLOOKUP($B113,Area_GDP_80_09,Seq!C$1,FALSE)/10000,".")</f>
        <v>.</v>
      </c>
      <c r="AI113" s="27" t="str">
        <f>IF(ISNUMBER(VLOOKUP($B113,Area_GDP_80_09,Seq!D$1,FALSE)/10000),VLOOKUP($B113,Area_GDP_80_09,Seq!D$1,FALSE)/10000,".")</f>
        <v>.</v>
      </c>
      <c r="AJ113" s="27" t="str">
        <f>IF(ISNUMBER(VLOOKUP($B113,Area_GDP_80_09,Seq!E$1,FALSE)/10000),VLOOKUP($B113,Area_GDP_80_09,Seq!E$1,FALSE)/10000,".")</f>
        <v>.</v>
      </c>
      <c r="AK113" s="27" t="str">
        <f>IF(ISNUMBER(VLOOKUP($B113,Area_GDP_80_09,Seq!F$1,FALSE)/10000),VLOOKUP($B113,Area_GDP_80_09,Seq!F$1,FALSE)/10000,".")</f>
        <v>.</v>
      </c>
      <c r="AL113" s="27" t="str">
        <f>IF(ISNUMBER(VLOOKUP($B113,Area_GDP_80_09,Seq!G$1,FALSE)/10000),VLOOKUP($B113,Area_GDP_80_09,Seq!G$1,FALSE)/10000,".")</f>
        <v>.</v>
      </c>
      <c r="AM113" s="27" t="str">
        <f>IF(ISNUMBER(VLOOKUP($B113,Area_GDP_80_09,Seq!H$1,FALSE)/10000),VLOOKUP($B113,Area_GDP_80_09,Seq!H$1,FALSE)/10000,".")</f>
        <v>.</v>
      </c>
      <c r="AN113" s="27" t="str">
        <f>IF(ISNUMBER(VLOOKUP($B113,Area_GDP_80_09,Seq!I$1,FALSE)/10000),VLOOKUP($B113,Area_GDP_80_09,Seq!I$1,FALSE)/10000,".")</f>
        <v>.</v>
      </c>
      <c r="AO113" s="27" t="str">
        <f>IF(ISNUMBER(VLOOKUP($B113,Area_GDP_80_09,Seq!J$1,FALSE)/10000),VLOOKUP($B113,Area_GDP_80_09,Seq!J$1,FALSE)/10000,".")</f>
        <v>.</v>
      </c>
      <c r="AP113" s="27" t="str">
        <f>IF(ISNUMBER(VLOOKUP($B113,Area_GDP_80_09,Seq!K$1,FALSE)/10000),VLOOKUP($B113,Area_GDP_80_09,Seq!K$1,FALSE)/10000,".")</f>
        <v>.</v>
      </c>
      <c r="AQ113" s="27" t="str">
        <f>IF(ISNUMBER(VLOOKUP($B113,Area_GDP_80_09,Seq!L$1,FALSE)/10000),VLOOKUP($B113,Area_GDP_80_09,Seq!L$1,FALSE)/10000,".")</f>
        <v>.</v>
      </c>
      <c r="AR113" s="27" t="str">
        <f>IF(ISNUMBER(VLOOKUP($B113,Area_GDP_80_09,Seq!M$1,FALSE)/10000),VLOOKUP($B113,Area_GDP_80_09,Seq!M$1,FALSE)/10000,".")</f>
        <v>.</v>
      </c>
      <c r="AS113" s="27" t="str">
        <f>IF(ISNUMBER(VLOOKUP($B113,Area_GDP_80_09,Seq!N$1,FALSE)/10000),VLOOKUP($B113,Area_GDP_80_09,Seq!N$1,FALSE)/10000,".")</f>
        <v>.</v>
      </c>
      <c r="AT113" s="27" t="str">
        <f>IF(ISNUMBER(VLOOKUP($B113,Area_GDP_80_09,Seq!O$1,FALSE)/10000),VLOOKUP($B113,Area_GDP_80_09,Seq!O$1,FALSE)/10000,".")</f>
        <v>.</v>
      </c>
      <c r="AU113" s="27" t="str">
        <f>IF(ISNUMBER(VLOOKUP($B113,Area_GDP_80_09,Seq!P$1,FALSE)/10000),VLOOKUP($B113,Area_GDP_80_09,Seq!P$1,FALSE)/10000,".")</f>
        <v>.</v>
      </c>
      <c r="AV113" s="27" t="str">
        <f>IF(ISNUMBER(VLOOKUP($B113,Area_GDP_80_09,Seq!Q$1,FALSE)/10000),VLOOKUP($B113,Area_GDP_80_09,Seq!Q$1,FALSE)/10000,".")</f>
        <v>.</v>
      </c>
      <c r="AW113" s="27" t="str">
        <f>IF(ISNUMBER(VLOOKUP($B113,Area_GDP_80_09,Seq!R$1,FALSE)/10000),VLOOKUP($B113,Area_GDP_80_09,Seq!R$1,FALSE)/10000,".")</f>
        <v>.</v>
      </c>
      <c r="AX113" s="27" t="str">
        <f>IF(ISNUMBER(VLOOKUP($B113,Area_GDP_80_09,Seq!S$1,FALSE)/10000),VLOOKUP($B113,Area_GDP_80_09,Seq!S$1,FALSE)/10000,".")</f>
        <v>.</v>
      </c>
      <c r="AY113" s="27" t="str">
        <f>IF(ISNUMBER(VLOOKUP($B113,Area_GDP_80_09,Seq!T$1,FALSE)/10000),VLOOKUP($B113,Area_GDP_80_09,Seq!T$1,FALSE)/10000,".")</f>
        <v>.</v>
      </c>
      <c r="AZ113" s="27" t="str">
        <f>IF(ISNUMBER(VLOOKUP($B113,Area_GDP_80_09,Seq!U$1,FALSE)/10000),VLOOKUP($B113,Area_GDP_80_09,Seq!U$1,FALSE)/10000,".")</f>
        <v>.</v>
      </c>
      <c r="BA113" s="27" t="str">
        <f>IF(ISNUMBER(VLOOKUP($B113,Area_GDP_80_09,Seq!V$1,FALSE)/10000),VLOOKUP($B113,Area_GDP_80_09,Seq!V$1,FALSE)/10000,".")</f>
        <v>.</v>
      </c>
      <c r="BB113" s="27" t="str">
        <f>IF(ISNUMBER(VLOOKUP($B113,Area_GDP_80_09,Seq!W$1,FALSE)/10000),VLOOKUP($B113,Area_GDP_80_09,Seq!W$1,FALSE)/10000,".")</f>
        <v>.</v>
      </c>
      <c r="BC113" s="27" t="str">
        <f>IF(ISNUMBER(VLOOKUP($B113,Area_GDP_80_09,Seq!X$1,FALSE)/10000),VLOOKUP($B113,Area_GDP_80_09,Seq!X$1,FALSE)/10000,".")</f>
        <v>.</v>
      </c>
      <c r="BD113" s="27" t="str">
        <f>IF(ISNUMBER(VLOOKUP($B113,Area_GDP_80_09,Seq!Y$1,FALSE)/10000),VLOOKUP($B113,Area_GDP_80_09,Seq!Y$1,FALSE)/10000,".")</f>
        <v>.</v>
      </c>
      <c r="BE113" s="27" t="str">
        <f>IF(ISNUMBER(VLOOKUP($B113,Area_GDP_80_09,Seq!Z$1,FALSE)/10000),VLOOKUP($B113,Area_GDP_80_09,Seq!Z$1,FALSE)/10000,".")</f>
        <v>.</v>
      </c>
      <c r="BF113" s="27" t="str">
        <f>IF(ISNUMBER(VLOOKUP($B113,Area_GDP_80_09,Seq!AA$1,FALSE)/10000),VLOOKUP($B113,Area_GDP_80_09,Seq!AA$1,FALSE)/10000,".")</f>
        <v>.</v>
      </c>
      <c r="BG113" s="27" t="str">
        <f>IF(ISNUMBER(VLOOKUP($B113,Area_GDP_80_09,Seq!AB$1,FALSE)/10000),VLOOKUP($B113,Area_GDP_80_09,Seq!AB$1,FALSE)/10000,".")</f>
        <v>.</v>
      </c>
      <c r="BH113" s="27" t="str">
        <f>IF(ISNUMBER(VLOOKUP($B113,Area_GDP_80_09,Seq!AC$1,FALSE)/10000),VLOOKUP($B113,Area_GDP_80_09,Seq!AC$1,FALSE)/10000,".")</f>
        <v>.</v>
      </c>
      <c r="BI113" s="27" t="str">
        <f>IF(ISNUMBER(VLOOKUP($B113,Area_GDP_80_09,Seq!AD$1,FALSE)/10000),VLOOKUP($B113,Area_GDP_80_09,Seq!AD$1,FALSE)/10000,".")</f>
        <v>.</v>
      </c>
      <c r="BJ113" s="27" t="str">
        <f>IF(ISNUMBER(VLOOKUP($B113,Area_GDP_80_09,Seq!AE$1,FALSE)/10000),VLOOKUP($B113,Area_GDP_80_09,Seq!AE$1,FALSE)/10000,".")</f>
        <v>.</v>
      </c>
      <c r="BK113" s="27" t="str">
        <f>IF(ISNUMBER(VLOOKUP($B113,Area_GDP_80_09,Seq!AF$1,FALSE)/10000),VLOOKUP($B113,Area_GDP_80_09,Seq!AF$1,FALSE)/10000,".")</f>
        <v>.</v>
      </c>
      <c r="BL113" s="27"/>
      <c r="BM113" s="27"/>
      <c r="BN113" s="27">
        <f>CNPop!A$48</f>
        <v>5.0000000000000001E-3</v>
      </c>
      <c r="BO113" s="27">
        <f>CNPop!B$48</f>
        <v>6.0000000000000001E-3</v>
      </c>
      <c r="BP113" s="27">
        <f>CNPop!C$48</f>
        <v>6.0000000000000001E-3</v>
      </c>
      <c r="BQ113" s="27">
        <f>CNPop!D$48</f>
        <v>7.0000000000000001E-3</v>
      </c>
      <c r="BR113" s="27">
        <f>CNPop!E$48</f>
        <v>7.0000000000000001E-3</v>
      </c>
      <c r="BS113" s="27">
        <f>CNPop!F$48</f>
        <v>8.0000000000000002E-3</v>
      </c>
      <c r="BT113" s="27">
        <f>CNPop!G$48</f>
        <v>8.9999999999999993E-3</v>
      </c>
      <c r="BU113" s="27">
        <f>CNPop!H$48</f>
        <v>0.01</v>
      </c>
      <c r="BV113" s="27">
        <f>CNPop!I$48</f>
        <v>1.0999999999999999E-2</v>
      </c>
      <c r="BW113" s="27">
        <f>CNPop!J$48</f>
        <v>1.2E-2</v>
      </c>
      <c r="BX113" s="27">
        <f>CNPop!K$48</f>
        <v>1.4E-2</v>
      </c>
      <c r="BY113" s="27">
        <f>CNPop!L$48</f>
        <v>1.6E-2</v>
      </c>
      <c r="BZ113" s="27">
        <f>CNPop!M$48</f>
        <v>1.7000000000000001E-2</v>
      </c>
      <c r="CA113" s="27">
        <f>CNPop!N$48</f>
        <v>1.9E-2</v>
      </c>
      <c r="CB113" s="27">
        <f>CNPop!O$48</f>
        <v>2.1000000000000001E-2</v>
      </c>
      <c r="CC113" s="27">
        <f>CNPop!P$48</f>
        <v>2.3E-2</v>
      </c>
      <c r="CD113" s="27">
        <f>CNPop!Q$48</f>
        <v>2.5999999999999999E-2</v>
      </c>
      <c r="CE113" s="27">
        <f>CNPop!R$48</f>
        <v>2.8000000000000001E-2</v>
      </c>
      <c r="CF113" s="27">
        <f>CNPop!S$48</f>
        <v>0.03</v>
      </c>
      <c r="CG113" s="27">
        <f>CNPop!T$48</f>
        <v>3.3000000000000002E-2</v>
      </c>
      <c r="CH113" s="27">
        <f>CNPop!U$48</f>
        <v>3.5999999999999997E-2</v>
      </c>
      <c r="CI113" s="27">
        <f>CNPop!V$48</f>
        <v>3.9E-2</v>
      </c>
      <c r="CJ113" s="27">
        <f>CNPop!W$48</f>
        <v>4.2000000000000003E-2</v>
      </c>
      <c r="CK113" s="27">
        <f>CNPop!X$48</f>
        <v>4.4999999999999998E-2</v>
      </c>
      <c r="CL113" s="27">
        <f>CNPop!Y$48</f>
        <v>4.9000000000000002E-2</v>
      </c>
      <c r="CM113" s="27">
        <f>CNPop!Z$48</f>
        <v>5.1999999999999998E-2</v>
      </c>
      <c r="CN113" s="27">
        <f>CNPop!AA$48</f>
        <v>5.6000000000000001E-2</v>
      </c>
      <c r="CO113" s="27">
        <f>CNPop!AB$48</f>
        <v>0.06</v>
      </c>
      <c r="CP113" s="27">
        <f>CNPop!AC$48</f>
        <v>6.3E-2</v>
      </c>
      <c r="CQ113" s="27"/>
      <c r="CR113" s="27" t="str">
        <f t="shared" si="110"/>
        <v>.</v>
      </c>
      <c r="CS113" s="27" t="str">
        <f t="shared" si="111"/>
        <v>.</v>
      </c>
      <c r="CT113" s="27" t="str">
        <f t="shared" si="112"/>
        <v>.</v>
      </c>
      <c r="CU113" s="27" t="str">
        <f t="shared" si="113"/>
        <v>.</v>
      </c>
      <c r="CV113" s="27" t="str">
        <f t="shared" si="114"/>
        <v>.</v>
      </c>
      <c r="CW113" s="27" t="str">
        <f t="shared" si="115"/>
        <v>.</v>
      </c>
      <c r="CX113" s="27" t="str">
        <f t="shared" si="116"/>
        <v>.</v>
      </c>
      <c r="CY113" s="27" t="str">
        <f t="shared" si="117"/>
        <v>.</v>
      </c>
      <c r="CZ113" s="27" t="str">
        <f t="shared" si="118"/>
        <v>.</v>
      </c>
      <c r="DA113" s="27" t="str">
        <f t="shared" si="119"/>
        <v>.</v>
      </c>
      <c r="DB113" s="27" t="str">
        <f t="shared" si="120"/>
        <v>.</v>
      </c>
      <c r="DC113" s="27" t="str">
        <f t="shared" si="121"/>
        <v>.</v>
      </c>
      <c r="DD113" s="27" t="str">
        <f t="shared" si="122"/>
        <v>.</v>
      </c>
      <c r="DE113" s="27" t="str">
        <f t="shared" si="123"/>
        <v>.</v>
      </c>
      <c r="DF113" s="27" t="str">
        <f t="shared" si="124"/>
        <v>.</v>
      </c>
      <c r="DG113" s="27" t="str">
        <f t="shared" si="125"/>
        <v>.</v>
      </c>
      <c r="DH113" s="27" t="str">
        <f t="shared" si="126"/>
        <v>.</v>
      </c>
      <c r="DI113" s="27" t="str">
        <f t="shared" si="127"/>
        <v>.</v>
      </c>
      <c r="DJ113" s="27" t="str">
        <f t="shared" si="128"/>
        <v>.</v>
      </c>
      <c r="DK113" s="27" t="str">
        <f t="shared" si="129"/>
        <v>.</v>
      </c>
      <c r="DL113" s="27" t="str">
        <f t="shared" si="130"/>
        <v>.</v>
      </c>
      <c r="DM113" s="27" t="str">
        <f t="shared" si="131"/>
        <v>.</v>
      </c>
      <c r="DN113" s="27" t="str">
        <f t="shared" si="132"/>
        <v>.</v>
      </c>
      <c r="DO113" s="27" t="str">
        <f t="shared" si="133"/>
        <v>.</v>
      </c>
      <c r="DP113" s="27" t="str">
        <f t="shared" si="134"/>
        <v>.</v>
      </c>
      <c r="DQ113" s="27" t="str">
        <f t="shared" si="135"/>
        <v>.</v>
      </c>
      <c r="DR113" s="27" t="str">
        <f t="shared" si="136"/>
        <v>.</v>
      </c>
      <c r="DS113" s="27" t="str">
        <f t="shared" si="137"/>
        <v>.</v>
      </c>
      <c r="DT113" s="27" t="str">
        <f t="shared" si="101"/>
        <v>.</v>
      </c>
      <c r="DU113" s="27" t="e">
        <f>IF(ISNA(VLOOKUP(CONCATENATE($B113,".SP.TER.TOTL.IN"),Area_pop_80_09,Seq!B$1,FALSE)),".",VLOOKUP(CONCATENATE($B113,".SP.TER.TOTL.IN"),Area_pop_80_09,Seq!B$1,FALSE)/VLOOKUP(CONCATENATE($B113,".SP.POP.TOTL"),Area_pop_80_09,Seq!B$1,FALSE))</f>
        <v>#VALUE!</v>
      </c>
      <c r="DV113" s="27" t="e">
        <f>IF(ISNA(VLOOKUP(CONCATENATE($B113,".SP.TER.TOTL.IN"),Area_pop_80_09,Seq!C$1,FALSE)),".",VLOOKUP(CONCATENATE($B113,".SP.TER.TOTL.IN"),Area_pop_80_09,Seq!C$1,FALSE)/VLOOKUP(CONCATENATE($B113,".SP.POP.TOTL"),Area_pop_80_09,Seq!C$1,FALSE))</f>
        <v>#VALUE!</v>
      </c>
      <c r="DW113" s="27" t="e">
        <f>IF(ISNA(VLOOKUP(CONCATENATE($B113,".SP.TER.TOTL.IN"),Area_pop_80_09,Seq!D$1,FALSE)),".",VLOOKUP(CONCATENATE($B113,".SP.TER.TOTL.IN"),Area_pop_80_09,Seq!D$1,FALSE)/VLOOKUP(CONCATENATE($B113,".SP.POP.TOTL"),Area_pop_80_09,Seq!D$1,FALSE))</f>
        <v>#VALUE!</v>
      </c>
      <c r="DX113" s="27" t="e">
        <f>IF(ISNA(VLOOKUP(CONCATENATE($B113,".SP.TER.TOTL.IN"),Area_pop_80_09,Seq!E$1,FALSE)),".",VLOOKUP(CONCATENATE($B113,".SP.TER.TOTL.IN"),Area_pop_80_09,Seq!E$1,FALSE)/VLOOKUP(CONCATENATE($B113,".SP.POP.TOTL"),Area_pop_80_09,Seq!E$1,FALSE))</f>
        <v>#VALUE!</v>
      </c>
      <c r="DY113" s="27" t="e">
        <f>IF(ISNA(VLOOKUP(CONCATENATE($B113,".SP.TER.TOTL.IN"),Area_pop_80_09,Seq!F$1,FALSE)),".",VLOOKUP(CONCATENATE($B113,".SP.TER.TOTL.IN"),Area_pop_80_09,Seq!F$1,FALSE)/VLOOKUP(CONCATENATE($B113,".SP.POP.TOTL"),Area_pop_80_09,Seq!F$1,FALSE))</f>
        <v>#VALUE!</v>
      </c>
      <c r="DZ113" s="27" t="e">
        <f>IF(ISNA(VLOOKUP(CONCATENATE($B113,".SP.TER.TOTL.IN"),Area_pop_80_09,Seq!G$1,FALSE)),".",VLOOKUP(CONCATENATE($B113,".SP.TER.TOTL.IN"),Area_pop_80_09,Seq!G$1,FALSE)/VLOOKUP(CONCATENATE($B113,".SP.POP.TOTL"),Area_pop_80_09,Seq!G$1,FALSE))</f>
        <v>#VALUE!</v>
      </c>
      <c r="EA113" s="27" t="e">
        <f>IF(ISNA(VLOOKUP(CONCATENATE($B113,".SP.TER.TOTL.IN"),Area_pop_80_09,Seq!H$1,FALSE)),".",VLOOKUP(CONCATENATE($B113,".SP.TER.TOTL.IN"),Area_pop_80_09,Seq!H$1,FALSE)/VLOOKUP(CONCATENATE($B113,".SP.POP.TOTL"),Area_pop_80_09,Seq!H$1,FALSE))</f>
        <v>#VALUE!</v>
      </c>
      <c r="EB113" s="27" t="e">
        <f>IF(ISNA(VLOOKUP(CONCATENATE($B113,".SP.TER.TOTL.IN"),Area_pop_80_09,Seq!I$1,FALSE)),".",VLOOKUP(CONCATENATE($B113,".SP.TER.TOTL.IN"),Area_pop_80_09,Seq!I$1,FALSE)/VLOOKUP(CONCATENATE($B113,".SP.POP.TOTL"),Area_pop_80_09,Seq!I$1,FALSE))</f>
        <v>#VALUE!</v>
      </c>
      <c r="EC113" s="27" t="e">
        <f>IF(ISNA(VLOOKUP(CONCATENATE($B113,".SP.TER.TOTL.IN"),Area_pop_80_09,Seq!J$1,FALSE)),".",VLOOKUP(CONCATENATE($B113,".SP.TER.TOTL.IN"),Area_pop_80_09,Seq!J$1,FALSE)/VLOOKUP(CONCATENATE($B113,".SP.POP.TOTL"),Area_pop_80_09,Seq!J$1,FALSE))</f>
        <v>#VALUE!</v>
      </c>
      <c r="ED113" s="27" t="e">
        <f>IF(ISNA(VLOOKUP(CONCATENATE($B113,".SP.TER.TOTL.IN"),Area_pop_80_09,Seq!K$1,FALSE)),".",VLOOKUP(CONCATENATE($B113,".SP.TER.TOTL.IN"),Area_pop_80_09,Seq!K$1,FALSE)/VLOOKUP(CONCATENATE($B113,".SP.POP.TOTL"),Area_pop_80_09,Seq!K$1,FALSE))</f>
        <v>#VALUE!</v>
      </c>
      <c r="EE113" s="27" t="e">
        <f>IF(ISNA(VLOOKUP(CONCATENATE($B113,".SP.TER.TOTL.IN"),Area_pop_80_09,Seq!L$1,FALSE)),".",VLOOKUP(CONCATENATE($B113,".SP.TER.TOTL.IN"),Area_pop_80_09,Seq!L$1,FALSE)/VLOOKUP(CONCATENATE($B113,".SP.POP.TOTL"),Area_pop_80_09,Seq!L$1,FALSE))</f>
        <v>#VALUE!</v>
      </c>
      <c r="EF113" s="27" t="e">
        <f>IF(ISNA(VLOOKUP(CONCATENATE($B113,".SP.TER.TOTL.IN"),Area_pop_80_09,Seq!M$1,FALSE)),".",VLOOKUP(CONCATENATE($B113,".SP.TER.TOTL.IN"),Area_pop_80_09,Seq!M$1,FALSE)/VLOOKUP(CONCATENATE($B113,".SP.POP.TOTL"),Area_pop_80_09,Seq!M$1,FALSE))</f>
        <v>#VALUE!</v>
      </c>
      <c r="EG113" s="27" t="e">
        <f>IF(ISNA(VLOOKUP(CONCATENATE($B113,".SP.TER.TOTL.IN"),Area_pop_80_09,Seq!N$1,FALSE)),".",VLOOKUP(CONCATENATE($B113,".SP.TER.TOTL.IN"),Area_pop_80_09,Seq!N$1,FALSE)/VLOOKUP(CONCATENATE($B113,".SP.POP.TOTL"),Area_pop_80_09,Seq!N$1,FALSE))</f>
        <v>#VALUE!</v>
      </c>
      <c r="EH113" s="27" t="e">
        <f>IF(ISNA(VLOOKUP(CONCATENATE($B113,".SP.TER.TOTL.IN"),Area_pop_80_09,Seq!O$1,FALSE)),".",VLOOKUP(CONCATENATE($B113,".SP.TER.TOTL.IN"),Area_pop_80_09,Seq!O$1,FALSE)/VLOOKUP(CONCATENATE($B113,".SP.POP.TOTL"),Area_pop_80_09,Seq!O$1,FALSE))</f>
        <v>#VALUE!</v>
      </c>
      <c r="EI113" s="27" t="e">
        <f>IF(ISNA(VLOOKUP(CONCATENATE($B113,".SP.TER.TOTL.IN"),Area_pop_80_09,Seq!P$1,FALSE)),".",VLOOKUP(CONCATENATE($B113,".SP.TER.TOTL.IN"),Area_pop_80_09,Seq!P$1,FALSE)/VLOOKUP(CONCATENATE($B113,".SP.POP.TOTL"),Area_pop_80_09,Seq!P$1,FALSE))</f>
        <v>#VALUE!</v>
      </c>
      <c r="EJ113" s="27" t="e">
        <f>IF(ISNA(VLOOKUP(CONCATENATE($B113,".SP.TER.TOTL.IN"),Area_pop_80_09,Seq!Q$1,FALSE)),".",VLOOKUP(CONCATENATE($B113,".SP.TER.TOTL.IN"),Area_pop_80_09,Seq!Q$1,FALSE)/VLOOKUP(CONCATENATE($B113,".SP.POP.TOTL"),Area_pop_80_09,Seq!Q$1,FALSE))</f>
        <v>#VALUE!</v>
      </c>
      <c r="EK113" s="27" t="e">
        <f>IF(ISNA(VLOOKUP(CONCATENATE($B113,".SP.TER.TOTL.IN"),Area_pop_80_09,Seq!R$1,FALSE)),".",VLOOKUP(CONCATENATE($B113,".SP.TER.TOTL.IN"),Area_pop_80_09,Seq!R$1,FALSE)/VLOOKUP(CONCATENATE($B113,".SP.POP.TOTL"),Area_pop_80_09,Seq!R$1,FALSE))</f>
        <v>#VALUE!</v>
      </c>
      <c r="EL113" s="27" t="e">
        <f>IF(ISNA(VLOOKUP(CONCATENATE($B113,".SP.TER.TOTL.IN"),Area_pop_80_09,Seq!S$1,FALSE)),".",VLOOKUP(CONCATENATE($B113,".SP.TER.TOTL.IN"),Area_pop_80_09,Seq!S$1,FALSE)/VLOOKUP(CONCATENATE($B113,".SP.POP.TOTL"),Area_pop_80_09,Seq!S$1,FALSE))</f>
        <v>#VALUE!</v>
      </c>
      <c r="EM113" s="27" t="e">
        <f>IF(ISNA(VLOOKUP(CONCATENATE($B113,".SP.TER.TOTL.IN"),Area_pop_80_09,Seq!T$1,FALSE)),".",VLOOKUP(CONCATENATE($B113,".SP.TER.TOTL.IN"),Area_pop_80_09,Seq!T$1,FALSE)/VLOOKUP(CONCATENATE($B113,".SP.POP.TOTL"),Area_pop_80_09,Seq!T$1,FALSE))</f>
        <v>#VALUE!</v>
      </c>
      <c r="EN113" s="27" t="e">
        <f>IF(ISNA(VLOOKUP(CONCATENATE($B113,".SP.TER.TOTL.IN"),Area_pop_80_09,Seq!U$1,FALSE)),".",VLOOKUP(CONCATENATE($B113,".SP.TER.TOTL.IN"),Area_pop_80_09,Seq!U$1,FALSE)/VLOOKUP(CONCATENATE($B113,".SP.POP.TOTL"),Area_pop_80_09,Seq!U$1,FALSE))</f>
        <v>#VALUE!</v>
      </c>
      <c r="EO113" s="27" t="e">
        <f>IF(ISNA(VLOOKUP(CONCATENATE($B113,".SP.TER.TOTL.IN"),Area_pop_80_09,Seq!V$1,FALSE)),".",VLOOKUP(CONCATENATE($B113,".SP.TER.TOTL.IN"),Area_pop_80_09,Seq!V$1,FALSE)/VLOOKUP(CONCATENATE($B113,".SP.POP.TOTL"),Area_pop_80_09,Seq!V$1,FALSE))</f>
        <v>#VALUE!</v>
      </c>
      <c r="EP113" s="27" t="e">
        <f>IF(ISNA(VLOOKUP(CONCATENATE($B113,".SP.TER.TOTL.IN"),Area_pop_80_09,Seq!W$1,FALSE)),".",VLOOKUP(CONCATENATE($B113,".SP.TER.TOTL.IN"),Area_pop_80_09,Seq!W$1,FALSE)/VLOOKUP(CONCATENATE($B113,".SP.POP.TOTL"),Area_pop_80_09,Seq!W$1,FALSE))</f>
        <v>#VALUE!</v>
      </c>
      <c r="EQ113" s="27" t="e">
        <f>IF(ISNA(VLOOKUP(CONCATENATE($B113,".SP.TER.TOTL.IN"),Area_pop_80_09,Seq!X$1,FALSE)),".",VLOOKUP(CONCATENATE($B113,".SP.TER.TOTL.IN"),Area_pop_80_09,Seq!X$1,FALSE)/VLOOKUP(CONCATENATE($B113,".SP.POP.TOTL"),Area_pop_80_09,Seq!X$1,FALSE))</f>
        <v>#VALUE!</v>
      </c>
      <c r="ER113" s="27" t="e">
        <f>IF(ISNA(VLOOKUP(CONCATENATE($B113,".SP.TER.TOTL.IN"),Area_pop_80_09,Seq!Y$1,FALSE)),".",VLOOKUP(CONCATENATE($B113,".SP.TER.TOTL.IN"),Area_pop_80_09,Seq!Y$1,FALSE)/VLOOKUP(CONCATENATE($B113,".SP.POP.TOTL"),Area_pop_80_09,Seq!Y$1,FALSE))</f>
        <v>#VALUE!</v>
      </c>
      <c r="ES113" s="27" t="e">
        <f>IF(ISNA(VLOOKUP(CONCATENATE($B113,".SP.TER.TOTL.IN"),Area_pop_80_09,Seq!Z$1,FALSE)),".",VLOOKUP(CONCATENATE($B113,".SP.TER.TOTL.IN"),Area_pop_80_09,Seq!Z$1,FALSE)/VLOOKUP(CONCATENATE($B113,".SP.POP.TOTL"),Area_pop_80_09,Seq!Z$1,FALSE))</f>
        <v>#VALUE!</v>
      </c>
      <c r="ET113" s="27" t="e">
        <f>IF(ISNA(VLOOKUP(CONCATENATE($B113,".SP.TER.TOTL.IN"),Area_pop_80_09,Seq!AA$1,FALSE)),".",VLOOKUP(CONCATENATE($B113,".SP.TER.TOTL.IN"),Area_pop_80_09,Seq!AA$1,FALSE)/VLOOKUP(CONCATENATE($B113,".SP.POP.TOTL"),Area_pop_80_09,Seq!AA$1,FALSE))</f>
        <v>#VALUE!</v>
      </c>
      <c r="EU113" s="27" t="e">
        <f>IF(ISNA(VLOOKUP(CONCATENATE($B113,".SP.TER.TOTL.IN"),Area_pop_80_09,Seq!AB$1,FALSE)),".",VLOOKUP(CONCATENATE($B113,".SP.TER.TOTL.IN"),Area_pop_80_09,Seq!AB$1,FALSE)/VLOOKUP(CONCATENATE($B113,".SP.POP.TOTL"),Area_pop_80_09,Seq!AB$1,FALSE))</f>
        <v>#VALUE!</v>
      </c>
      <c r="EV113" s="27" t="e">
        <f>IF(ISNA(VLOOKUP(CONCATENATE($B113,".SP.TER.TOTL.IN"),Area_pop_80_09,Seq!AC$1,FALSE)),".",VLOOKUP(CONCATENATE($B113,".SP.TER.TOTL.IN"),Area_pop_80_09,Seq!AC$1,FALSE)/VLOOKUP(CONCATENATE($B113,".SP.POP.TOTL"),Area_pop_80_09,Seq!AC$1,FALSE))</f>
        <v>#VALUE!</v>
      </c>
      <c r="EW113" s="27" t="e">
        <f>IF(ISNA(VLOOKUP(CONCATENATE($B113,".SP.TER.TOTL.IN"),Area_pop_80_09,Seq!AD$1,FALSE)),".",VLOOKUP(CONCATENATE($B113,".SP.TER.TOTL.IN"),Area_pop_80_09,Seq!AD$1,FALSE)/VLOOKUP(CONCATENATE($B113,".SP.POP.TOTL"),Area_pop_80_09,Seq!AD$1,FALSE))</f>
        <v>#VALUE!</v>
      </c>
      <c r="EX113" s="27"/>
      <c r="EY113" s="27"/>
      <c r="EZ113" s="27" t="str">
        <f t="shared" si="138"/>
        <v>.</v>
      </c>
      <c r="FA113" s="27" t="str">
        <f t="shared" si="139"/>
        <v>.</v>
      </c>
      <c r="FB113" s="27" t="str">
        <f t="shared" si="109"/>
        <v>.</v>
      </c>
      <c r="FC113" s="9" t="str">
        <f>IF(VLOOKUP($B113,EM_80!$B$1:$C$201,2,FALSE)&gt;0,VLOOKUP($B113,EM_80!$B$1:$C$201,2,FALSE),".")</f>
        <v>.</v>
      </c>
      <c r="FD113" s="9" t="str">
        <f t="shared" si="140"/>
        <v>.</v>
      </c>
      <c r="FE113" s="9" t="str">
        <f t="shared" si="105"/>
        <v>.</v>
      </c>
      <c r="FF113">
        <f t="shared" si="141"/>
        <v>26077</v>
      </c>
      <c r="FG113">
        <f t="shared" si="142"/>
        <v>29225</v>
      </c>
      <c r="FH113">
        <f t="shared" si="143"/>
        <v>32002</v>
      </c>
      <c r="FJ113" s="9" t="str">
        <f>IF(ISNA(VLOOKUP($B113,Area_EM_90,Seq!C$1,FALSE)),".",VLOOKUP($B113,Area_EM_90,Seq!C$1,FALSE))</f>
        <v>.</v>
      </c>
      <c r="FK113" s="9" t="str">
        <f>IF(ISNA(VLOOKUP($B113,Area_EM_90,Seq!D$1,FALSE)),".",VLOOKUP($B113,Area_EM_90,Seq!D$1,FALSE))</f>
        <v>.</v>
      </c>
      <c r="FL113" s="9" t="str">
        <f>IF(ISNA(VLOOKUP($B113,Area_EM_90,Seq!E$1,FALSE)),".",VLOOKUP($B113,Area_EM_90,Seq!E$1,FALSE))</f>
        <v>.</v>
      </c>
      <c r="FM113" s="9" t="str">
        <f>IF(ISNA(VLOOKUP($B113,Area_EM_90,Seq!F$1,FALSE)),".",VLOOKUP($B113,Area_EM_90,Seq!F$1,FALSE))</f>
        <v>.</v>
      </c>
      <c r="FN113" s="9" t="str">
        <f>IF(ISNA(VLOOKUP($B113,Area_EM_90,Seq!G$1,FALSE)),".",VLOOKUP($B113,Area_EM_90,Seq!G$1,FALSE))</f>
        <v>.</v>
      </c>
      <c r="FO113" s="9" t="str">
        <f>IF(ISNA(VLOOKUP($B113,Area_EM_90,Seq!H$1,FALSE)),".",VLOOKUP($B113,Area_EM_90,Seq!H$1,FALSE))</f>
        <v>.</v>
      </c>
      <c r="FP113" s="9" t="str">
        <f>IF(ISNA(VLOOKUP($B113,Area_EM_90,Seq!I$1,FALSE)),".",VLOOKUP($B113,Area_EM_90,Seq!I$1,FALSE))</f>
        <v>.</v>
      </c>
      <c r="FQ113" s="9" t="str">
        <f>IF(ISNA(VLOOKUP($B113,Area_EM_90,Seq!J$1,FALSE)),".",VLOOKUP($B113,Area_EM_90,Seq!J$1,FALSE))</f>
        <v>.</v>
      </c>
      <c r="FR113" s="9" t="str">
        <f>IF(ISNA(VLOOKUP($B113,Area_EM_00,Seq!C$1,FALSE)),".",VLOOKUP($B113,Area_EM_00,Seq!C$1,FALSE))</f>
        <v>.</v>
      </c>
      <c r="FS113" s="9" t="str">
        <f>IF(ISNA(VLOOKUP($B113,Area_EM_00,Seq!D$1,FALSE)),".",VLOOKUP($B113,Area_EM_00,Seq!D$1,FALSE))</f>
        <v>.</v>
      </c>
      <c r="FT113" s="9" t="str">
        <f>IF(ISNA(VLOOKUP($B113,Area_EM_00,Seq!E$1,FALSE)),".",VLOOKUP($B113,Area_EM_00,Seq!E$1,FALSE))</f>
        <v>.</v>
      </c>
      <c r="FU113" s="9" t="str">
        <f>IF(ISNA(VLOOKUP($B113,Area_EM_00,Seq!F$1,FALSE)),".",VLOOKUP($B113,Area_EM_00,Seq!F$1,FALSE))</f>
        <v>.</v>
      </c>
      <c r="FV113" s="9" t="str">
        <f>IF(ISNA(VLOOKUP($B113,Area_EM_00,Seq!G$1,FALSE)),".",VLOOKUP($B113,Area_EM_00,Seq!G$1,FALSE))</f>
        <v>.</v>
      </c>
      <c r="FW113" s="9" t="str">
        <f>IF(ISNA(VLOOKUP($B113,Area_EM_00,Seq!H$1,FALSE)),".",VLOOKUP($B113,Area_EM_00,Seq!H$1,FALSE))</f>
        <v>.</v>
      </c>
      <c r="FX113" s="9" t="str">
        <f>IF(ISNA(VLOOKUP($B113,Area_EM_00,Seq!I$1,FALSE)),".",VLOOKUP($B113,Area_EM_00,Seq!I$1,FALSE))</f>
        <v>.</v>
      </c>
      <c r="FY113" s="9" t="str">
        <f>IF(ISNA(VLOOKUP($B113,Area_EM_00,Seq!J$1,FALSE)),".",VLOOKUP($B113,Area_EM_00,Seq!J$1,FALSE))</f>
        <v>.</v>
      </c>
      <c r="GA113" s="27"/>
    </row>
    <row r="114" spans="1:183">
      <c r="A114" s="25" t="s">
        <v>2547</v>
      </c>
      <c r="B114" s="26" t="str">
        <f t="shared" si="72"/>
        <v>Norway</v>
      </c>
      <c r="C114" s="27">
        <f>GDP!C$42/10000</f>
        <v>18294194.281532999</v>
      </c>
      <c r="D114" s="27">
        <f>GDP!D$42/10000</f>
        <v>19245492.3841727</v>
      </c>
      <c r="E114" s="27">
        <f>GDP!E$42/10000</f>
        <v>20996832.1911324</v>
      </c>
      <c r="F114" s="27">
        <f>GDP!F$42/10000</f>
        <v>23285486.8999658</v>
      </c>
      <c r="G114" s="27">
        <f>GDP!G$42/10000</f>
        <v>26824880.9087606</v>
      </c>
      <c r="H114" s="27">
        <f>GDP!H$42/10000</f>
        <v>30446239.831443299</v>
      </c>
      <c r="I114" s="27">
        <f>GDP!I$42/10000</f>
        <v>33125508.936610304</v>
      </c>
      <c r="J114" s="27">
        <f>GDP!J$42/10000</f>
        <v>36968067.973257102</v>
      </c>
      <c r="K114" s="27">
        <f>GDP!K$42/10000</f>
        <v>41145459.654235199</v>
      </c>
      <c r="L114" s="27">
        <f>GDP!L$42/10000</f>
        <v>42832423.5000588</v>
      </c>
      <c r="M114" s="27">
        <f>GDP!M$42/10000</f>
        <v>44460055.593061104</v>
      </c>
      <c r="N114" s="27">
        <f>GDP!N$42/10000</f>
        <v>48550380.707622699</v>
      </c>
      <c r="O114" s="27">
        <f>GDP!O$42/10000</f>
        <v>55444534.768105105</v>
      </c>
      <c r="P114" s="27">
        <f>GDP!P$42/10000</f>
        <v>63206769.635639794</v>
      </c>
      <c r="Q114" s="27">
        <f>GDP!Q$42/10000</f>
        <v>71486856.457908601</v>
      </c>
      <c r="R114" s="27">
        <f>GDP!R$42/10000</f>
        <v>79278923.811820701</v>
      </c>
      <c r="S114" s="27">
        <f>GDP!S$42/10000</f>
        <v>87206816.193002701</v>
      </c>
      <c r="T114" s="27">
        <f>GDP!T$42/10000</f>
        <v>95317050.098951995</v>
      </c>
      <c r="U114" s="27">
        <f>GDP!U$42/10000</f>
        <v>102751780.00667</v>
      </c>
      <c r="V114" s="27">
        <f>GDP!V$42/10000</f>
        <v>110560915.287177</v>
      </c>
      <c r="W114" s="27">
        <f>GDP!W$42/10000</f>
        <v>119848032.17129999</v>
      </c>
      <c r="X114" s="27">
        <f>GDP!X$42/10000</f>
        <v>129795418.841518</v>
      </c>
      <c r="Y114" s="27">
        <f>GDP!Y$42/10000</f>
        <v>141606801.95609599</v>
      </c>
      <c r="Z114" s="27">
        <f>GDP!Z$42/10000</f>
        <v>155767482.15170601</v>
      </c>
      <c r="AA114" s="27">
        <f>GDP!AA$42/10000</f>
        <v>171499997.84902799</v>
      </c>
      <c r="AB114" s="27">
        <f>GDP!AB$42/10000</f>
        <v>189335997.62532699</v>
      </c>
      <c r="AC114" s="27">
        <f>GDP!AC$42/10000</f>
        <v>211298973.34986499</v>
      </c>
      <c r="AD114" s="27">
        <f>GDP!AD$42/10000</f>
        <v>238767839.88534701</v>
      </c>
      <c r="AE114" s="27">
        <f>GDP!AE$42/10000</f>
        <v>260256945.47502899</v>
      </c>
      <c r="AF114" s="27">
        <f>GDP!AF$42/10000</f>
        <v>293754553.91439533</v>
      </c>
      <c r="AG114" s="27"/>
      <c r="AH114" s="27">
        <f>IF(ISNUMBER(VLOOKUP($B114,Area_GDP_80_09,Seq!C$1,FALSE)/10000),VLOOKUP($B114,Area_GDP_80_09,Seq!C$1,FALSE)/10000,".")</f>
        <v>9123244.1091594808</v>
      </c>
      <c r="AI114" s="27">
        <f>IF(ISNUMBER(VLOOKUP($B114,Area_GDP_80_09,Seq!D$1,FALSE)/10000),VLOOKUP($B114,Area_GDP_80_09,Seq!D$1,FALSE)/10000,".")</f>
        <v>9264435.6836101692</v>
      </c>
      <c r="AJ114" s="27">
        <f>IF(ISNUMBER(VLOOKUP($B114,Area_GDP_80_09,Seq!E$1,FALSE)/10000),VLOOKUP($B114,Area_GDP_80_09,Seq!E$1,FALSE)/10000,".")</f>
        <v>9276018.5416619293</v>
      </c>
      <c r="AK114" s="27">
        <f>IF(ISNUMBER(VLOOKUP($B114,Area_GDP_80_09,Seq!F$1,FALSE)/10000),VLOOKUP($B114,Area_GDP_80_09,Seq!F$1,FALSE)/10000,".")</f>
        <v>9634713.3540866598</v>
      </c>
      <c r="AL114" s="27">
        <f>IF(ISNUMBER(VLOOKUP($B114,Area_GDP_80_09,Seq!G$1,FALSE)/10000),VLOOKUP($B114,Area_GDP_80_09,Seq!G$1,FALSE)/10000,".")</f>
        <v>10202591.5153719</v>
      </c>
      <c r="AM114" s="27">
        <f>IF(ISNUMBER(VLOOKUP($B114,Area_GDP_80_09,Seq!H$1,FALSE)/10000),VLOOKUP($B114,Area_GDP_80_09,Seq!H$1,FALSE)/10000,".")</f>
        <v>10748837.737735499</v>
      </c>
      <c r="AN114" s="27">
        <f>IF(ISNUMBER(VLOOKUP($B114,Area_GDP_80_09,Seq!I$1,FALSE)/10000),VLOOKUP($B114,Area_GDP_80_09,Seq!I$1,FALSE)/10000,".")</f>
        <v>11182833.0568747</v>
      </c>
      <c r="AO114" s="27">
        <f>IF(ISNUMBER(VLOOKUP($B114,Area_GDP_80_09,Seq!J$1,FALSE)/10000),VLOOKUP($B114,Area_GDP_80_09,Seq!J$1,FALSE)/10000,".")</f>
        <v>11381892.340203101</v>
      </c>
      <c r="AP114" s="27">
        <f>IF(ISNUMBER(VLOOKUP($B114,Area_GDP_80_09,Seq!K$1,FALSE)/10000),VLOOKUP($B114,Area_GDP_80_09,Seq!K$1,FALSE)/10000,".")</f>
        <v>11362211.138630701</v>
      </c>
      <c r="AQ114" s="27">
        <f>IF(ISNUMBER(VLOOKUP($B114,Area_GDP_80_09,Seq!L$1,FALSE)/10000),VLOOKUP($B114,Area_GDP_80_09,Seq!L$1,FALSE)/10000,".")</f>
        <v>11475562.9530323</v>
      </c>
      <c r="AR114" s="27">
        <f>IF(ISNUMBER(VLOOKUP($B114,Area_GDP_80_09,Seq!M$1,FALSE)/10000),VLOOKUP($B114,Area_GDP_80_09,Seq!M$1,FALSE)/10000,".")</f>
        <v>11696743.8478493</v>
      </c>
      <c r="AS114" s="27">
        <f>IF(ISNUMBER(VLOOKUP($B114,Area_GDP_80_09,Seq!N$1,FALSE)/10000),VLOOKUP($B114,Area_GDP_80_09,Seq!N$1,FALSE)/10000,".")</f>
        <v>12059891.158626601</v>
      </c>
      <c r="AT114" s="27">
        <f>IF(ISNUMBER(VLOOKUP($B114,Area_GDP_80_09,Seq!O$1,FALSE)/10000),VLOOKUP($B114,Area_GDP_80_09,Seq!O$1,FALSE)/10000,".")</f>
        <v>12484775.8413052</v>
      </c>
      <c r="AU114" s="27">
        <f>IF(ISNUMBER(VLOOKUP($B114,Area_GDP_80_09,Seq!P$1,FALSE)/10000),VLOOKUP($B114,Area_GDP_80_09,Seq!P$1,FALSE)/10000,".")</f>
        <v>12832678.5430253</v>
      </c>
      <c r="AV114" s="27">
        <f>IF(ISNUMBER(VLOOKUP($B114,Area_GDP_80_09,Seq!Q$1,FALSE)/10000),VLOOKUP($B114,Area_GDP_80_09,Seq!Q$1,FALSE)/10000,".")</f>
        <v>13480902.769888001</v>
      </c>
      <c r="AW114" s="27">
        <f>IF(ISNUMBER(VLOOKUP($B114,Area_GDP_80_09,Seq!R$1,FALSE)/10000),VLOOKUP($B114,Area_GDP_80_09,Seq!R$1,FALSE)/10000,".")</f>
        <v>14045266.8772297</v>
      </c>
      <c r="AX114" s="27">
        <f>IF(ISNUMBER(VLOOKUP($B114,Area_GDP_80_09,Seq!S$1,FALSE)/10000),VLOOKUP($B114,Area_GDP_80_09,Seq!S$1,FALSE)/10000,".")</f>
        <v>14761540.821195699</v>
      </c>
      <c r="AY114" s="27">
        <f>IF(ISNUMBER(VLOOKUP($B114,Area_GDP_80_09,Seq!T$1,FALSE)/10000),VLOOKUP($B114,Area_GDP_80_09,Seq!T$1,FALSE)/10000,".")</f>
        <v>15557567.770228799</v>
      </c>
      <c r="AZ114" s="27">
        <f>IF(ISNUMBER(VLOOKUP($B114,Area_GDP_80_09,Seq!U$1,FALSE)/10000),VLOOKUP($B114,Area_GDP_80_09,Seq!U$1,FALSE)/10000,".")</f>
        <v>15974948.306028299</v>
      </c>
      <c r="BA114" s="27">
        <f>IF(ISNUMBER(VLOOKUP($B114,Area_GDP_80_09,Seq!V$1,FALSE)/10000),VLOOKUP($B114,Area_GDP_80_09,Seq!V$1,FALSE)/10000,".")</f>
        <v>16298569.610761402</v>
      </c>
      <c r="BB114" s="27">
        <f>IF(ISNUMBER(VLOOKUP($B114,Area_GDP_80_09,Seq!W$1,FALSE)/10000),VLOOKUP($B114,Area_GDP_80_09,Seq!W$1,FALSE)/10000,".")</f>
        <v>16828841.8278079</v>
      </c>
      <c r="BC114" s="27">
        <f>IF(ISNUMBER(VLOOKUP($B114,Area_GDP_80_09,Seq!X$1,FALSE)/10000),VLOOKUP($B114,Area_GDP_80_09,Seq!X$1,FALSE)/10000,".")</f>
        <v>17163761.957781401</v>
      </c>
      <c r="BD114" s="27">
        <f>IF(ISNUMBER(VLOOKUP($B114,Area_GDP_80_09,Seq!Y$1,FALSE)/10000),VLOOKUP($B114,Area_GDP_80_09,Seq!Y$1,FALSE)/10000,".")</f>
        <v>17421580.813015498</v>
      </c>
      <c r="BE114" s="27">
        <f>IF(ISNUMBER(VLOOKUP($B114,Area_GDP_80_09,Seq!Z$1,FALSE)/10000),VLOOKUP($B114,Area_GDP_80_09,Seq!Z$1,FALSE)/10000,".")</f>
        <v>17598159.467381697</v>
      </c>
      <c r="BF114" s="27">
        <f>IF(ISNUMBER(VLOOKUP($B114,Area_GDP_80_09,Seq!AA$1,FALSE)/10000),VLOOKUP($B114,Area_GDP_80_09,Seq!AA$1,FALSE)/10000,".")</f>
        <v>18278169.238110401</v>
      </c>
      <c r="BG114" s="27">
        <f>IF(ISNUMBER(VLOOKUP($B114,Area_GDP_80_09,Seq!AB$1,FALSE)/10000),VLOOKUP($B114,Area_GDP_80_09,Seq!AB$1,FALSE)/10000,".")</f>
        <v>18778845.2362017</v>
      </c>
      <c r="BH114" s="27">
        <f>IF(ISNUMBER(VLOOKUP($B114,Area_GDP_80_09,Seq!AC$1,FALSE)/10000),VLOOKUP($B114,Area_GDP_80_09,Seq!AC$1,FALSE)/10000,".")</f>
        <v>19207168.988161501</v>
      </c>
      <c r="BI114" s="27">
        <f>IF(ISNUMBER(VLOOKUP($B114,Area_GDP_80_09,Seq!AD$1,FALSE)/10000),VLOOKUP($B114,Area_GDP_80_09,Seq!AD$1,FALSE)/10000,".")</f>
        <v>19809152.673316799</v>
      </c>
      <c r="BJ114" s="27">
        <f>IF(ISNUMBER(VLOOKUP($B114,Area_GDP_80_09,Seq!AE$1,FALSE)/10000),VLOOKUP($B114,Area_GDP_80_09,Seq!AE$1,FALSE)/10000,".")</f>
        <v>20231492.422004599</v>
      </c>
      <c r="BK114" s="27">
        <f>IF(ISNUMBER(VLOOKUP($B114,Area_GDP_80_09,Seq!AF$1,FALSE)/10000),VLOOKUP($B114,Area_GDP_80_09,Seq!AF$1,FALSE)/10000,".")</f>
        <v>19759935.615442302</v>
      </c>
      <c r="BL114" s="27"/>
      <c r="BM114" s="27"/>
      <c r="BN114" s="27">
        <f>CNPop!A$48</f>
        <v>5.0000000000000001E-3</v>
      </c>
      <c r="BO114" s="27">
        <f>CNPop!B$48</f>
        <v>6.0000000000000001E-3</v>
      </c>
      <c r="BP114" s="27">
        <f>CNPop!C$48</f>
        <v>6.0000000000000001E-3</v>
      </c>
      <c r="BQ114" s="27">
        <f>CNPop!D$48</f>
        <v>7.0000000000000001E-3</v>
      </c>
      <c r="BR114" s="27">
        <f>CNPop!E$48</f>
        <v>7.0000000000000001E-3</v>
      </c>
      <c r="BS114" s="27">
        <f>CNPop!F$48</f>
        <v>8.0000000000000002E-3</v>
      </c>
      <c r="BT114" s="27">
        <f>CNPop!G$48</f>
        <v>8.9999999999999993E-3</v>
      </c>
      <c r="BU114" s="27">
        <f>CNPop!H$48</f>
        <v>0.01</v>
      </c>
      <c r="BV114" s="27">
        <f>CNPop!I$48</f>
        <v>1.0999999999999999E-2</v>
      </c>
      <c r="BW114" s="27">
        <f>CNPop!J$48</f>
        <v>1.2E-2</v>
      </c>
      <c r="BX114" s="27">
        <f>CNPop!K$48</f>
        <v>1.4E-2</v>
      </c>
      <c r="BY114" s="27">
        <f>CNPop!L$48</f>
        <v>1.6E-2</v>
      </c>
      <c r="BZ114" s="27">
        <f>CNPop!M$48</f>
        <v>1.7000000000000001E-2</v>
      </c>
      <c r="CA114" s="27">
        <f>CNPop!N$48</f>
        <v>1.9E-2</v>
      </c>
      <c r="CB114" s="27">
        <f>CNPop!O$48</f>
        <v>2.1000000000000001E-2</v>
      </c>
      <c r="CC114" s="27">
        <f>CNPop!P$48</f>
        <v>2.3E-2</v>
      </c>
      <c r="CD114" s="27">
        <f>CNPop!Q$48</f>
        <v>2.5999999999999999E-2</v>
      </c>
      <c r="CE114" s="27">
        <f>CNPop!R$48</f>
        <v>2.8000000000000001E-2</v>
      </c>
      <c r="CF114" s="27">
        <f>CNPop!S$48</f>
        <v>0.03</v>
      </c>
      <c r="CG114" s="27">
        <f>CNPop!T$48</f>
        <v>3.3000000000000002E-2</v>
      </c>
      <c r="CH114" s="27">
        <f>CNPop!U$48</f>
        <v>3.5999999999999997E-2</v>
      </c>
      <c r="CI114" s="27">
        <f>CNPop!V$48</f>
        <v>3.9E-2</v>
      </c>
      <c r="CJ114" s="27">
        <f>CNPop!W$48</f>
        <v>4.2000000000000003E-2</v>
      </c>
      <c r="CK114" s="27">
        <f>CNPop!X$48</f>
        <v>4.4999999999999998E-2</v>
      </c>
      <c r="CL114" s="27">
        <f>CNPop!Y$48</f>
        <v>4.9000000000000002E-2</v>
      </c>
      <c r="CM114" s="27">
        <f>CNPop!Z$48</f>
        <v>5.1999999999999998E-2</v>
      </c>
      <c r="CN114" s="27">
        <f>CNPop!AA$48</f>
        <v>5.6000000000000001E-2</v>
      </c>
      <c r="CO114" s="27">
        <f>CNPop!AB$48</f>
        <v>0.06</v>
      </c>
      <c r="CP114" s="27">
        <f>CNPop!AC$48</f>
        <v>6.3E-2</v>
      </c>
      <c r="CQ114" s="27"/>
      <c r="CR114" s="27">
        <f t="shared" si="110"/>
        <v>7.8999460309266259E-2</v>
      </c>
      <c r="CS114" s="27">
        <f t="shared" si="111"/>
        <v>7.8999460309266259E-2</v>
      </c>
      <c r="CT114" s="27">
        <f t="shared" si="112"/>
        <v>7.8999460309266259E-2</v>
      </c>
      <c r="CU114" s="27">
        <f t="shared" si="113"/>
        <v>7.8999460309266259E-2</v>
      </c>
      <c r="CV114" s="27">
        <f t="shared" si="114"/>
        <v>7.8999460309266259E-2</v>
      </c>
      <c r="CW114" s="27">
        <f t="shared" si="115"/>
        <v>7.8999460309266259E-2</v>
      </c>
      <c r="CX114" s="27">
        <f t="shared" si="116"/>
        <v>7.8999460309266259E-2</v>
      </c>
      <c r="CY114" s="27">
        <f t="shared" si="117"/>
        <v>7.8999460309266259E-2</v>
      </c>
      <c r="CZ114" s="27">
        <f t="shared" si="118"/>
        <v>7.8999460309266259E-2</v>
      </c>
      <c r="DA114" s="27">
        <f t="shared" si="119"/>
        <v>7.8999460309266259E-2</v>
      </c>
      <c r="DB114" s="27">
        <f t="shared" si="120"/>
        <v>7.8999460309266259E-2</v>
      </c>
      <c r="DC114" s="27">
        <f t="shared" si="121"/>
        <v>7.8999460309266259E-2</v>
      </c>
      <c r="DD114" s="27">
        <f t="shared" si="122"/>
        <v>6.5986010830324904E-2</v>
      </c>
      <c r="DE114" s="27">
        <f t="shared" si="123"/>
        <v>6.5986010830324904E-2</v>
      </c>
      <c r="DF114" s="27">
        <f t="shared" si="124"/>
        <v>6.5986010830324904E-2</v>
      </c>
      <c r="DG114" s="27">
        <f t="shared" si="125"/>
        <v>6.5986010830324904E-2</v>
      </c>
      <c r="DH114" s="27">
        <f t="shared" si="126"/>
        <v>6.5986010830324904E-2</v>
      </c>
      <c r="DI114" s="27">
        <f t="shared" si="127"/>
        <v>6.5986010830324904E-2</v>
      </c>
      <c r="DJ114" s="27">
        <f t="shared" si="128"/>
        <v>6.5986010830324904E-2</v>
      </c>
      <c r="DK114" s="27">
        <f t="shared" si="129"/>
        <v>6.3557399103139012E-2</v>
      </c>
      <c r="DL114" s="27">
        <f t="shared" si="130"/>
        <v>6.1433311066577602E-2</v>
      </c>
      <c r="DM114" s="27">
        <f t="shared" si="131"/>
        <v>5.9953024595612678E-2</v>
      </c>
      <c r="DN114" s="27">
        <f t="shared" si="132"/>
        <v>5.900837373292199E-2</v>
      </c>
      <c r="DO114" s="27">
        <f t="shared" si="133"/>
        <v>5.8575215229249272E-2</v>
      </c>
      <c r="DP114" s="27">
        <f t="shared" si="134"/>
        <v>5.8613660863032047E-2</v>
      </c>
      <c r="DQ114" s="27">
        <f t="shared" si="135"/>
        <v>5.896632275647265E-2</v>
      </c>
      <c r="DR114" s="27">
        <f t="shared" si="136"/>
        <v>5.9515388000498638E-2</v>
      </c>
      <c r="DS114" s="27">
        <f t="shared" si="137"/>
        <v>6.0179399565059792E-2</v>
      </c>
      <c r="DT114" s="27">
        <f t="shared" si="101"/>
        <v>6.0937726762149001E-2</v>
      </c>
      <c r="DU114" s="27" t="e">
        <f>IF(ISNA(VLOOKUP(CONCATENATE($B114,".SP.TER.TOTL.IN"),Area_pop_80_09,Seq!B$1,FALSE)),".",VLOOKUP(CONCATENATE($B114,".SP.TER.TOTL.IN"),Area_pop_80_09,Seq!B$1,FALSE)/VLOOKUP(CONCATENATE($B114,".SP.POP.TOTL"),Area_pop_80_09,Seq!B$1,FALSE))</f>
        <v>#VALUE!</v>
      </c>
      <c r="DV114" s="27" t="e">
        <f>IF(ISNA(VLOOKUP(CONCATENATE($B114,".SP.TER.TOTL.IN"),Area_pop_80_09,Seq!C$1,FALSE)),".",VLOOKUP(CONCATENATE($B114,".SP.TER.TOTL.IN"),Area_pop_80_09,Seq!C$1,FALSE)/VLOOKUP(CONCATENATE($B114,".SP.POP.TOTL"),Area_pop_80_09,Seq!C$1,FALSE))</f>
        <v>#VALUE!</v>
      </c>
      <c r="DW114" s="27" t="e">
        <f>IF(ISNA(VLOOKUP(CONCATENATE($B114,".SP.TER.TOTL.IN"),Area_pop_80_09,Seq!D$1,FALSE)),".",VLOOKUP(CONCATENATE($B114,".SP.TER.TOTL.IN"),Area_pop_80_09,Seq!D$1,FALSE)/VLOOKUP(CONCATENATE($B114,".SP.POP.TOTL"),Area_pop_80_09,Seq!D$1,FALSE))</f>
        <v>#VALUE!</v>
      </c>
      <c r="DX114" s="27" t="e">
        <f>IF(ISNA(VLOOKUP(CONCATENATE($B114,".SP.TER.TOTL.IN"),Area_pop_80_09,Seq!E$1,FALSE)),".",VLOOKUP(CONCATENATE($B114,".SP.TER.TOTL.IN"),Area_pop_80_09,Seq!E$1,FALSE)/VLOOKUP(CONCATENATE($B114,".SP.POP.TOTL"),Area_pop_80_09,Seq!E$1,FALSE))</f>
        <v>#VALUE!</v>
      </c>
      <c r="DY114" s="27" t="e">
        <f>IF(ISNA(VLOOKUP(CONCATENATE($B114,".SP.TER.TOTL.IN"),Area_pop_80_09,Seq!F$1,FALSE)),".",VLOOKUP(CONCATENATE($B114,".SP.TER.TOTL.IN"),Area_pop_80_09,Seq!F$1,FALSE)/VLOOKUP(CONCATENATE($B114,".SP.POP.TOTL"),Area_pop_80_09,Seq!F$1,FALSE))</f>
        <v>#VALUE!</v>
      </c>
      <c r="DZ114" s="27" t="e">
        <f>IF(ISNA(VLOOKUP(CONCATENATE($B114,".SP.TER.TOTL.IN"),Area_pop_80_09,Seq!G$1,FALSE)),".",VLOOKUP(CONCATENATE($B114,".SP.TER.TOTL.IN"),Area_pop_80_09,Seq!G$1,FALSE)/VLOOKUP(CONCATENATE($B114,".SP.POP.TOTL"),Area_pop_80_09,Seq!G$1,FALSE))</f>
        <v>#VALUE!</v>
      </c>
      <c r="EA114" s="27" t="e">
        <f>IF(ISNA(VLOOKUP(CONCATENATE($B114,".SP.TER.TOTL.IN"),Area_pop_80_09,Seq!H$1,FALSE)),".",VLOOKUP(CONCATENATE($B114,".SP.TER.TOTL.IN"),Area_pop_80_09,Seq!H$1,FALSE)/VLOOKUP(CONCATENATE($B114,".SP.POP.TOTL"),Area_pop_80_09,Seq!H$1,FALSE))</f>
        <v>#VALUE!</v>
      </c>
      <c r="EB114" s="27" t="e">
        <f>IF(ISNA(VLOOKUP(CONCATENATE($B114,".SP.TER.TOTL.IN"),Area_pop_80_09,Seq!I$1,FALSE)),".",VLOOKUP(CONCATENATE($B114,".SP.TER.TOTL.IN"),Area_pop_80_09,Seq!I$1,FALSE)/VLOOKUP(CONCATENATE($B114,".SP.POP.TOTL"),Area_pop_80_09,Seq!I$1,FALSE))</f>
        <v>#VALUE!</v>
      </c>
      <c r="EC114" s="27" t="e">
        <f>IF(ISNA(VLOOKUP(CONCATENATE($B114,".SP.TER.TOTL.IN"),Area_pop_80_09,Seq!J$1,FALSE)),".",VLOOKUP(CONCATENATE($B114,".SP.TER.TOTL.IN"),Area_pop_80_09,Seq!J$1,FALSE)/VLOOKUP(CONCATENATE($B114,".SP.POP.TOTL"),Area_pop_80_09,Seq!J$1,FALSE))</f>
        <v>#VALUE!</v>
      </c>
      <c r="ED114" s="27" t="e">
        <f>IF(ISNA(VLOOKUP(CONCATENATE($B114,".SP.TER.TOTL.IN"),Area_pop_80_09,Seq!K$1,FALSE)),".",VLOOKUP(CONCATENATE($B114,".SP.TER.TOTL.IN"),Area_pop_80_09,Seq!K$1,FALSE)/VLOOKUP(CONCATENATE($B114,".SP.POP.TOTL"),Area_pop_80_09,Seq!K$1,FALSE))</f>
        <v>#VALUE!</v>
      </c>
      <c r="EE114" s="27" t="e">
        <f>IF(ISNA(VLOOKUP(CONCATENATE($B114,".SP.TER.TOTL.IN"),Area_pop_80_09,Seq!L$1,FALSE)),".",VLOOKUP(CONCATENATE($B114,".SP.TER.TOTL.IN"),Area_pop_80_09,Seq!L$1,FALSE)/VLOOKUP(CONCATENATE($B114,".SP.POP.TOTL"),Area_pop_80_09,Seq!L$1,FALSE))</f>
        <v>#VALUE!</v>
      </c>
      <c r="EF114" s="27">
        <f>IF(ISNA(VLOOKUP(CONCATENATE($B114,".SP.TER.TOTL.IN"),Area_pop_80_09,Seq!M$1,FALSE)),".",VLOOKUP(CONCATENATE($B114,".SP.TER.TOTL.IN"),Area_pop_80_09,Seq!M$1,FALSE)/VLOOKUP(CONCATENATE($B114,".SP.POP.TOTL"),Area_pop_80_09,Seq!M$1,FALSE))</f>
        <v>7.8999460309266259E-2</v>
      </c>
      <c r="EG114" s="27" t="e">
        <f>IF(ISNA(VLOOKUP(CONCATENATE($B114,".SP.TER.TOTL.IN"),Area_pop_80_09,Seq!N$1,FALSE)),".",VLOOKUP(CONCATENATE($B114,".SP.TER.TOTL.IN"),Area_pop_80_09,Seq!N$1,FALSE)/VLOOKUP(CONCATENATE($B114,".SP.POP.TOTL"),Area_pop_80_09,Seq!N$1,FALSE))</f>
        <v>#VALUE!</v>
      </c>
      <c r="EH114" s="27" t="e">
        <f>IF(ISNA(VLOOKUP(CONCATENATE($B114,".SP.TER.TOTL.IN"),Area_pop_80_09,Seq!O$1,FALSE)),".",VLOOKUP(CONCATENATE($B114,".SP.TER.TOTL.IN"),Area_pop_80_09,Seq!O$1,FALSE)/VLOOKUP(CONCATENATE($B114,".SP.POP.TOTL"),Area_pop_80_09,Seq!O$1,FALSE))</f>
        <v>#VALUE!</v>
      </c>
      <c r="EI114" s="27" t="e">
        <f>IF(ISNA(VLOOKUP(CONCATENATE($B114,".SP.TER.TOTL.IN"),Area_pop_80_09,Seq!P$1,FALSE)),".",VLOOKUP(CONCATENATE($B114,".SP.TER.TOTL.IN"),Area_pop_80_09,Seq!P$1,FALSE)/VLOOKUP(CONCATENATE($B114,".SP.POP.TOTL"),Area_pop_80_09,Seq!P$1,FALSE))</f>
        <v>#VALUE!</v>
      </c>
      <c r="EJ114" s="27" t="e">
        <f>IF(ISNA(VLOOKUP(CONCATENATE($B114,".SP.TER.TOTL.IN"),Area_pop_80_09,Seq!Q$1,FALSE)),".",VLOOKUP(CONCATENATE($B114,".SP.TER.TOTL.IN"),Area_pop_80_09,Seq!Q$1,FALSE)/VLOOKUP(CONCATENATE($B114,".SP.POP.TOTL"),Area_pop_80_09,Seq!Q$1,FALSE))</f>
        <v>#VALUE!</v>
      </c>
      <c r="EK114" s="27" t="e">
        <f>IF(ISNA(VLOOKUP(CONCATENATE($B114,".SP.TER.TOTL.IN"),Area_pop_80_09,Seq!R$1,FALSE)),".",VLOOKUP(CONCATENATE($B114,".SP.TER.TOTL.IN"),Area_pop_80_09,Seq!R$1,FALSE)/VLOOKUP(CONCATENATE($B114,".SP.POP.TOTL"),Area_pop_80_09,Seq!R$1,FALSE))</f>
        <v>#VALUE!</v>
      </c>
      <c r="EL114" s="27" t="e">
        <f>IF(ISNA(VLOOKUP(CONCATENATE($B114,".SP.TER.TOTL.IN"),Area_pop_80_09,Seq!S$1,FALSE)),".",VLOOKUP(CONCATENATE($B114,".SP.TER.TOTL.IN"),Area_pop_80_09,Seq!S$1,FALSE)/VLOOKUP(CONCATENATE($B114,".SP.POP.TOTL"),Area_pop_80_09,Seq!S$1,FALSE))</f>
        <v>#VALUE!</v>
      </c>
      <c r="EM114" s="27">
        <f>IF(ISNA(VLOOKUP(CONCATENATE($B114,".SP.TER.TOTL.IN"),Area_pop_80_09,Seq!T$1,FALSE)),".",VLOOKUP(CONCATENATE($B114,".SP.TER.TOTL.IN"),Area_pop_80_09,Seq!T$1,FALSE)/VLOOKUP(CONCATENATE($B114,".SP.POP.TOTL"),Area_pop_80_09,Seq!T$1,FALSE))</f>
        <v>6.5986010830324904E-2</v>
      </c>
      <c r="EN114" s="27">
        <f>IF(ISNA(VLOOKUP(CONCATENATE($B114,".SP.TER.TOTL.IN"),Area_pop_80_09,Seq!U$1,FALSE)),".",VLOOKUP(CONCATENATE($B114,".SP.TER.TOTL.IN"),Area_pop_80_09,Seq!U$1,FALSE)/VLOOKUP(CONCATENATE($B114,".SP.POP.TOTL"),Area_pop_80_09,Seq!U$1,FALSE))</f>
        <v>6.3557399103139012E-2</v>
      </c>
      <c r="EO114" s="27">
        <f>IF(ISNA(VLOOKUP(CONCATENATE($B114,".SP.TER.TOTL.IN"),Area_pop_80_09,Seq!V$1,FALSE)),".",VLOOKUP(CONCATENATE($B114,".SP.TER.TOTL.IN"),Area_pop_80_09,Seq!V$1,FALSE)/VLOOKUP(CONCATENATE($B114,".SP.POP.TOTL"),Area_pop_80_09,Seq!V$1,FALSE))</f>
        <v>6.1433311066577602E-2</v>
      </c>
      <c r="EP114" s="27">
        <f>IF(ISNA(VLOOKUP(CONCATENATE($B114,".SP.TER.TOTL.IN"),Area_pop_80_09,Seq!W$1,FALSE)),".",VLOOKUP(CONCATENATE($B114,".SP.TER.TOTL.IN"),Area_pop_80_09,Seq!W$1,FALSE)/VLOOKUP(CONCATENATE($B114,".SP.POP.TOTL"),Area_pop_80_09,Seq!W$1,FALSE))</f>
        <v>5.9953024595612678E-2</v>
      </c>
      <c r="EQ114" s="27">
        <f>IF(ISNA(VLOOKUP(CONCATENATE($B114,".SP.TER.TOTL.IN"),Area_pop_80_09,Seq!X$1,FALSE)),".",VLOOKUP(CONCATENATE($B114,".SP.TER.TOTL.IN"),Area_pop_80_09,Seq!X$1,FALSE)/VLOOKUP(CONCATENATE($B114,".SP.POP.TOTL"),Area_pop_80_09,Seq!X$1,FALSE))</f>
        <v>5.900837373292199E-2</v>
      </c>
      <c r="ER114" s="27">
        <f>IF(ISNA(VLOOKUP(CONCATENATE($B114,".SP.TER.TOTL.IN"),Area_pop_80_09,Seq!Y$1,FALSE)),".",VLOOKUP(CONCATENATE($B114,".SP.TER.TOTL.IN"),Area_pop_80_09,Seq!Y$1,FALSE)/VLOOKUP(CONCATENATE($B114,".SP.POP.TOTL"),Area_pop_80_09,Seq!Y$1,FALSE))</f>
        <v>5.8575215229249272E-2</v>
      </c>
      <c r="ES114" s="27">
        <f>IF(ISNA(VLOOKUP(CONCATENATE($B114,".SP.TER.TOTL.IN"),Area_pop_80_09,Seq!Z$1,FALSE)),".",VLOOKUP(CONCATENATE($B114,".SP.TER.TOTL.IN"),Area_pop_80_09,Seq!Z$1,FALSE)/VLOOKUP(CONCATENATE($B114,".SP.POP.TOTL"),Area_pop_80_09,Seq!Z$1,FALSE))</f>
        <v>5.8613660863032047E-2</v>
      </c>
      <c r="ET114" s="27">
        <f>IF(ISNA(VLOOKUP(CONCATENATE($B114,".SP.TER.TOTL.IN"),Area_pop_80_09,Seq!AA$1,FALSE)),".",VLOOKUP(CONCATENATE($B114,".SP.TER.TOTL.IN"),Area_pop_80_09,Seq!AA$1,FALSE)/VLOOKUP(CONCATENATE($B114,".SP.POP.TOTL"),Area_pop_80_09,Seq!AA$1,FALSE))</f>
        <v>5.896632275647265E-2</v>
      </c>
      <c r="EU114" s="27">
        <f>IF(ISNA(VLOOKUP(CONCATENATE($B114,".SP.TER.TOTL.IN"),Area_pop_80_09,Seq!AB$1,FALSE)),".",VLOOKUP(CONCATENATE($B114,".SP.TER.TOTL.IN"),Area_pop_80_09,Seq!AB$1,FALSE)/VLOOKUP(CONCATENATE($B114,".SP.POP.TOTL"),Area_pop_80_09,Seq!AB$1,FALSE))</f>
        <v>5.9515388000498638E-2</v>
      </c>
      <c r="EV114" s="27">
        <f>IF(ISNA(VLOOKUP(CONCATENATE($B114,".SP.TER.TOTL.IN"),Area_pop_80_09,Seq!AC$1,FALSE)),".",VLOOKUP(CONCATENATE($B114,".SP.TER.TOTL.IN"),Area_pop_80_09,Seq!AC$1,FALSE)/VLOOKUP(CONCATENATE($B114,".SP.POP.TOTL"),Area_pop_80_09,Seq!AC$1,FALSE))</f>
        <v>6.0179399565059792E-2</v>
      </c>
      <c r="EW114" s="27">
        <f>IF(ISNA(VLOOKUP(CONCATENATE($B114,".SP.TER.TOTL.IN"),Area_pop_80_09,Seq!AD$1,FALSE)),".",VLOOKUP(CONCATENATE($B114,".SP.TER.TOTL.IN"),Area_pop_80_09,Seq!AD$1,FALSE)/VLOOKUP(CONCATENATE($B114,".SP.POP.TOTL"),Area_pop_80_09,Seq!AD$1,FALSE))</f>
        <v>6.0937726762149001E-2</v>
      </c>
      <c r="EX114" s="27"/>
      <c r="EY114" s="27"/>
      <c r="EZ114" s="27">
        <f t="shared" si="138"/>
        <v>1.4666340747983379E-4</v>
      </c>
      <c r="FA114" s="27">
        <f t="shared" si="139"/>
        <v>2.2397736649770129E-4</v>
      </c>
      <c r="FB114" s="27" t="str">
        <f t="shared" si="109"/>
        <v>.</v>
      </c>
      <c r="FC114" s="9">
        <f>IF(VLOOKUP($B114,EM_80!$B$1:$C$201,2,FALSE)&gt;0,VLOOKUP($B114,EM_80!$B$1:$C$201,2,FALSE),".")</f>
        <v>600</v>
      </c>
      <c r="FD114" s="9">
        <f t="shared" si="140"/>
        <v>950</v>
      </c>
      <c r="FE114" s="9" t="str">
        <f t="shared" si="105"/>
        <v>.</v>
      </c>
      <c r="FF114">
        <f t="shared" si="141"/>
        <v>4091000</v>
      </c>
      <c r="FG114">
        <f t="shared" si="142"/>
        <v>4241500</v>
      </c>
      <c r="FH114">
        <f t="shared" si="143"/>
        <v>4491000</v>
      </c>
      <c r="FJ114" s="9">
        <f>IF(ISNA(VLOOKUP($B114,Area_EM_90,Seq!C$1,FALSE)),".",VLOOKUP($B114,Area_EM_90,Seq!C$1,FALSE))</f>
        <v>1428</v>
      </c>
      <c r="FK114" s="9">
        <f>IF(ISNA(VLOOKUP($B114,Area_EM_90,Seq!D$1,FALSE)),".",VLOOKUP($B114,Area_EM_90,Seq!D$1,FALSE))</f>
        <v>90</v>
      </c>
      <c r="FL114" s="9">
        <f>IF(ISNA(VLOOKUP($B114,Area_EM_90,Seq!E$1,FALSE)),".",VLOOKUP($B114,Area_EM_90,Seq!E$1,FALSE))</f>
        <v>644</v>
      </c>
      <c r="FM114" s="9">
        <f>IF(ISNA(VLOOKUP($B114,Area_EM_90,Seq!F$1,FALSE)),".",VLOOKUP($B114,Area_EM_90,Seq!F$1,FALSE))</f>
        <v>694</v>
      </c>
      <c r="FN114" s="9">
        <f>IF(ISNA(VLOOKUP($B114,Area_EM_90,Seq!G$1,FALSE)),".",VLOOKUP($B114,Area_EM_90,Seq!G$1,FALSE))</f>
        <v>2784000</v>
      </c>
      <c r="FO114" s="9">
        <f>IF(ISNA(VLOOKUP($B114,Area_EM_90,Seq!H$1,FALSE)),".",VLOOKUP($B114,Area_EM_90,Seq!H$1,FALSE))</f>
        <v>1194336</v>
      </c>
      <c r="FP114" s="9">
        <f>IF(ISNA(VLOOKUP($B114,Area_EM_90,Seq!I$1,FALSE)),".",VLOOKUP($B114,Area_EM_90,Seq!I$1,FALSE))</f>
        <v>1152576</v>
      </c>
      <c r="FQ114" s="9">
        <f>IF(ISNA(VLOOKUP($B114,Area_EM_90,Seq!J$1,FALSE)),".",VLOOKUP($B114,Area_EM_90,Seq!J$1,FALSE))</f>
        <v>437088</v>
      </c>
      <c r="FR114" s="9">
        <f>IF(ISNA(VLOOKUP($B114,Area_EM_00,Seq!C$1,FALSE)),".",VLOOKUP($B114,Area_EM_00,Seq!C$1,FALSE))</f>
        <v>2276</v>
      </c>
      <c r="FS114" s="9">
        <f>IF(ISNA(VLOOKUP($B114,Area_EM_00,Seq!D$1,FALSE)),".",VLOOKUP($B114,Area_EM_00,Seq!D$1,FALSE))</f>
        <v>121</v>
      </c>
      <c r="FT114" s="9">
        <f>IF(ISNA(VLOOKUP($B114,Area_EM_00,Seq!E$1,FALSE)),".",VLOOKUP($B114,Area_EM_00,Seq!E$1,FALSE))</f>
        <v>1250</v>
      </c>
      <c r="FU114" s="9">
        <f>IF(ISNA(VLOOKUP($B114,Area_EM_00,Seq!F$1,FALSE)),".",VLOOKUP($B114,Area_EM_00,Seq!F$1,FALSE))</f>
        <v>905</v>
      </c>
      <c r="FV114" s="9">
        <f>IF(ISNA(VLOOKUP($B114,Area_EM_00,Seq!G$1,FALSE)),".",VLOOKUP($B114,Area_EM_00,Seq!G$1,FALSE))</f>
        <v>3051000</v>
      </c>
      <c r="FW114" s="9">
        <f>IF(ISNA(VLOOKUP($B114,Area_EM_00,Seq!H$1,FALSE)),".",VLOOKUP($B114,Area_EM_00,Seq!H$1,FALSE))</f>
        <v>808515</v>
      </c>
      <c r="FX114" s="9">
        <f>IF(ISNA(VLOOKUP($B114,Area_EM_00,Seq!I$1,FALSE)),".",VLOOKUP($B114,Area_EM_00,Seq!I$1,FALSE))</f>
        <v>1578893</v>
      </c>
      <c r="FY114" s="9">
        <f>IF(ISNA(VLOOKUP($B114,Area_EM_00,Seq!J$1,FALSE)),".",VLOOKUP($B114,Area_EM_00,Seq!J$1,FALSE))</f>
        <v>663592.5</v>
      </c>
      <c r="GA114" s="27"/>
    </row>
    <row r="115" spans="1:183">
      <c r="A115" s="25" t="s">
        <v>2551</v>
      </c>
      <c r="B115" s="26" t="str">
        <f t="shared" si="72"/>
        <v>Poland</v>
      </c>
      <c r="C115" s="27">
        <f>GDP!C$42/10000</f>
        <v>18294194.281532999</v>
      </c>
      <c r="D115" s="27">
        <f>GDP!D$42/10000</f>
        <v>19245492.3841727</v>
      </c>
      <c r="E115" s="27">
        <f>GDP!E$42/10000</f>
        <v>20996832.1911324</v>
      </c>
      <c r="F115" s="27">
        <f>GDP!F$42/10000</f>
        <v>23285486.8999658</v>
      </c>
      <c r="G115" s="27">
        <f>GDP!G$42/10000</f>
        <v>26824880.9087606</v>
      </c>
      <c r="H115" s="27">
        <f>GDP!H$42/10000</f>
        <v>30446239.831443299</v>
      </c>
      <c r="I115" s="27">
        <f>GDP!I$42/10000</f>
        <v>33125508.936610304</v>
      </c>
      <c r="J115" s="27">
        <f>GDP!J$42/10000</f>
        <v>36968067.973257102</v>
      </c>
      <c r="K115" s="27">
        <f>GDP!K$42/10000</f>
        <v>41145459.654235199</v>
      </c>
      <c r="L115" s="27">
        <f>GDP!L$42/10000</f>
        <v>42832423.5000588</v>
      </c>
      <c r="M115" s="27">
        <f>GDP!M$42/10000</f>
        <v>44460055.593061104</v>
      </c>
      <c r="N115" s="27">
        <f>GDP!N$42/10000</f>
        <v>48550380.707622699</v>
      </c>
      <c r="O115" s="27">
        <f>GDP!O$42/10000</f>
        <v>55444534.768105105</v>
      </c>
      <c r="P115" s="27">
        <f>GDP!P$42/10000</f>
        <v>63206769.635639794</v>
      </c>
      <c r="Q115" s="27">
        <f>GDP!Q$42/10000</f>
        <v>71486856.457908601</v>
      </c>
      <c r="R115" s="27">
        <f>GDP!R$42/10000</f>
        <v>79278923.811820701</v>
      </c>
      <c r="S115" s="27">
        <f>GDP!S$42/10000</f>
        <v>87206816.193002701</v>
      </c>
      <c r="T115" s="27">
        <f>GDP!T$42/10000</f>
        <v>95317050.098951995</v>
      </c>
      <c r="U115" s="27">
        <f>GDP!U$42/10000</f>
        <v>102751780.00667</v>
      </c>
      <c r="V115" s="27">
        <f>GDP!V$42/10000</f>
        <v>110560915.287177</v>
      </c>
      <c r="W115" s="27">
        <f>GDP!W$42/10000</f>
        <v>119848032.17129999</v>
      </c>
      <c r="X115" s="27">
        <f>GDP!X$42/10000</f>
        <v>129795418.841518</v>
      </c>
      <c r="Y115" s="27">
        <f>GDP!Y$42/10000</f>
        <v>141606801.95609599</v>
      </c>
      <c r="Z115" s="27">
        <f>GDP!Z$42/10000</f>
        <v>155767482.15170601</v>
      </c>
      <c r="AA115" s="27">
        <f>GDP!AA$42/10000</f>
        <v>171499997.84902799</v>
      </c>
      <c r="AB115" s="27">
        <f>GDP!AB$42/10000</f>
        <v>189335997.62532699</v>
      </c>
      <c r="AC115" s="27">
        <f>GDP!AC$42/10000</f>
        <v>211298973.34986499</v>
      </c>
      <c r="AD115" s="27">
        <f>GDP!AD$42/10000</f>
        <v>238767839.88534701</v>
      </c>
      <c r="AE115" s="27">
        <f>GDP!AE$42/10000</f>
        <v>260256945.47502899</v>
      </c>
      <c r="AF115" s="27">
        <f>GDP!AF$42/10000</f>
        <v>293754553.91439533</v>
      </c>
      <c r="AG115" s="27"/>
      <c r="AH115" s="27" t="str">
        <f>IF(ISNUMBER(VLOOKUP($B115,Area_GDP_80_09,Seq!C$1,FALSE)/10000),VLOOKUP($B115,Area_GDP_80_09,Seq!C$1,FALSE)/10000,".")</f>
        <v>.</v>
      </c>
      <c r="AI115" s="27" t="str">
        <f>IF(ISNUMBER(VLOOKUP($B115,Area_GDP_80_09,Seq!D$1,FALSE)/10000),VLOOKUP($B115,Area_GDP_80_09,Seq!D$1,FALSE)/10000,".")</f>
        <v>.</v>
      </c>
      <c r="AJ115" s="27" t="str">
        <f>IF(ISNUMBER(VLOOKUP($B115,Area_GDP_80_09,Seq!E$1,FALSE)/10000),VLOOKUP($B115,Area_GDP_80_09,Seq!E$1,FALSE)/10000,".")</f>
        <v>.</v>
      </c>
      <c r="AK115" s="27" t="str">
        <f>IF(ISNUMBER(VLOOKUP($B115,Area_GDP_80_09,Seq!F$1,FALSE)/10000),VLOOKUP($B115,Area_GDP_80_09,Seq!F$1,FALSE)/10000,".")</f>
        <v>.</v>
      </c>
      <c r="AL115" s="27" t="str">
        <f>IF(ISNUMBER(VLOOKUP($B115,Area_GDP_80_09,Seq!G$1,FALSE)/10000),VLOOKUP($B115,Area_GDP_80_09,Seq!G$1,FALSE)/10000,".")</f>
        <v>.</v>
      </c>
      <c r="AM115" s="27" t="str">
        <f>IF(ISNUMBER(VLOOKUP($B115,Area_GDP_80_09,Seq!H$1,FALSE)/10000),VLOOKUP($B115,Area_GDP_80_09,Seq!H$1,FALSE)/10000,".")</f>
        <v>.</v>
      </c>
      <c r="AN115" s="27" t="str">
        <f>IF(ISNUMBER(VLOOKUP($B115,Area_GDP_80_09,Seq!I$1,FALSE)/10000),VLOOKUP($B115,Area_GDP_80_09,Seq!I$1,FALSE)/10000,".")</f>
        <v>.</v>
      </c>
      <c r="AO115" s="27" t="str">
        <f>IF(ISNUMBER(VLOOKUP($B115,Area_GDP_80_09,Seq!J$1,FALSE)/10000),VLOOKUP($B115,Area_GDP_80_09,Seq!J$1,FALSE)/10000,".")</f>
        <v>.</v>
      </c>
      <c r="AP115" s="27" t="str">
        <f>IF(ISNUMBER(VLOOKUP($B115,Area_GDP_80_09,Seq!K$1,FALSE)/10000),VLOOKUP($B115,Area_GDP_80_09,Seq!K$1,FALSE)/10000,".")</f>
        <v>.</v>
      </c>
      <c r="AQ115" s="27" t="str">
        <f>IF(ISNUMBER(VLOOKUP($B115,Area_GDP_80_09,Seq!L$1,FALSE)/10000),VLOOKUP($B115,Area_GDP_80_09,Seq!L$1,FALSE)/10000,".")</f>
        <v>.</v>
      </c>
      <c r="AR115" s="27">
        <f>IF(ISNUMBER(VLOOKUP($B115,Area_GDP_80_09,Seq!M$1,FALSE)/10000),VLOOKUP($B115,Area_GDP_80_09,Seq!M$1,FALSE)/10000,".")</f>
        <v>11804069.9720903</v>
      </c>
      <c r="AS115" s="27">
        <f>IF(ISNUMBER(VLOOKUP($B115,Area_GDP_80_09,Seq!N$1,FALSE)/10000),VLOOKUP($B115,Area_GDP_80_09,Seq!N$1,FALSE)/10000,".")</f>
        <v>10977785.074044</v>
      </c>
      <c r="AT115" s="27">
        <f>IF(ISNUMBER(VLOOKUP($B115,Area_GDP_80_09,Seq!O$1,FALSE)/10000),VLOOKUP($B115,Area_GDP_80_09,Seq!O$1,FALSE)/10000,".")</f>
        <v>11263207.4859691</v>
      </c>
      <c r="AU115" s="27">
        <f>IF(ISNUMBER(VLOOKUP($B115,Area_GDP_80_09,Seq!P$1,FALSE)/10000),VLOOKUP($B115,Area_GDP_80_09,Seq!P$1,FALSE)/10000,".")</f>
        <v>11691209.370435899</v>
      </c>
      <c r="AV115" s="27">
        <f>IF(ISNUMBER(VLOOKUP($B115,Area_GDP_80_09,Seq!Q$1,FALSE)/10000),VLOOKUP($B115,Area_GDP_80_09,Seq!Q$1,FALSE)/10000,".")</f>
        <v>12299152.257698599</v>
      </c>
      <c r="AW115" s="27">
        <f>IF(ISNUMBER(VLOOKUP($B115,Area_GDP_80_09,Seq!R$1,FALSE)/10000),VLOOKUP($B115,Area_GDP_80_09,Seq!R$1,FALSE)/10000,".")</f>
        <v>13160092.9157375</v>
      </c>
      <c r="AX115" s="27">
        <f>IF(ISNUMBER(VLOOKUP($B115,Area_GDP_80_09,Seq!S$1,FALSE)/10000),VLOOKUP($B115,Area_GDP_80_09,Seq!S$1,FALSE)/10000,".")</f>
        <v>13981163.8216008</v>
      </c>
      <c r="AY115" s="27">
        <f>IF(ISNUMBER(VLOOKUP($B115,Area_GDP_80_09,Seq!T$1,FALSE)/10000),VLOOKUP($B115,Area_GDP_80_09,Seq!T$1,FALSE)/10000,".")</f>
        <v>14971928.6376934</v>
      </c>
      <c r="AZ115" s="27">
        <f>IF(ISNUMBER(VLOOKUP($B115,Area_GDP_80_09,Seq!U$1,FALSE)/10000),VLOOKUP($B115,Area_GDP_80_09,Seq!U$1,FALSE)/10000,".")</f>
        <v>15717777.933105499</v>
      </c>
      <c r="BA115" s="27">
        <f>IF(ISNUMBER(VLOOKUP($B115,Area_GDP_80_09,Seq!V$1,FALSE)/10000),VLOOKUP($B115,Area_GDP_80_09,Seq!V$1,FALSE)/10000,".")</f>
        <v>16428889.391103501</v>
      </c>
      <c r="BB115" s="27">
        <f>IF(ISNUMBER(VLOOKUP($B115,Area_GDP_80_09,Seq!W$1,FALSE)/10000),VLOOKUP($B115,Area_GDP_80_09,Seq!W$1,FALSE)/10000,".")</f>
        <v>17127611.842423201</v>
      </c>
      <c r="BC115" s="27">
        <f>IF(ISNUMBER(VLOOKUP($B115,Area_GDP_80_09,Seq!X$1,FALSE)/10000),VLOOKUP($B115,Area_GDP_80_09,Seq!X$1,FALSE)/10000,".")</f>
        <v>17334048.922359698</v>
      </c>
      <c r="BD115" s="27">
        <f>IF(ISNUMBER(VLOOKUP($B115,Area_GDP_80_09,Seq!Y$1,FALSE)/10000),VLOOKUP($B115,Area_GDP_80_09,Seq!Y$1,FALSE)/10000,".")</f>
        <v>17584256.947544798</v>
      </c>
      <c r="BE115" s="27">
        <f>IF(ISNUMBER(VLOOKUP($B115,Area_GDP_80_09,Seq!Z$1,FALSE)/10000),VLOOKUP($B115,Area_GDP_80_09,Seq!Z$1,FALSE)/10000,".")</f>
        <v>18264250.456012499</v>
      </c>
      <c r="BF115" s="27">
        <f>IF(ISNUMBER(VLOOKUP($B115,Area_GDP_80_09,Seq!AA$1,FALSE)/10000),VLOOKUP($B115,Area_GDP_80_09,Seq!AA$1,FALSE)/10000,".")</f>
        <v>19240422.678697798</v>
      </c>
      <c r="BG115" s="27">
        <f>IF(ISNUMBER(VLOOKUP($B115,Area_GDP_80_09,Seq!AB$1,FALSE)/10000),VLOOKUP($B115,Area_GDP_80_09,Seq!AB$1,FALSE)/10000,".")</f>
        <v>19936358.652311299</v>
      </c>
      <c r="BH115" s="27">
        <f>IF(ISNUMBER(VLOOKUP($B115,Area_GDP_80_09,Seq!AC$1,FALSE)/10000),VLOOKUP($B115,Area_GDP_80_09,Seq!AC$1,FALSE)/10000,".")</f>
        <v>21177894.358787499</v>
      </c>
      <c r="BI115" s="27">
        <f>IF(ISNUMBER(VLOOKUP($B115,Area_GDP_80_09,Seq!AD$1,FALSE)/10000),VLOOKUP($B115,Area_GDP_80_09,Seq!AD$1,FALSE)/10000,".")</f>
        <v>22614861.830414299</v>
      </c>
      <c r="BJ115" s="27">
        <f>IF(ISNUMBER(VLOOKUP($B115,Area_GDP_80_09,Seq!AE$1,FALSE)/10000),VLOOKUP($B115,Area_GDP_80_09,Seq!AE$1,FALSE)/10000,".")</f>
        <v>23720614.712690901</v>
      </c>
      <c r="BK115" s="27">
        <f>IF(ISNUMBER(VLOOKUP($B115,Area_GDP_80_09,Seq!AF$1,FALSE)/10000),VLOOKUP($B115,Area_GDP_80_09,Seq!AF$1,FALSE)/10000,".")</f>
        <v>24151030.393043291</v>
      </c>
      <c r="BL115" s="27"/>
      <c r="BM115" s="27"/>
      <c r="BN115" s="27">
        <f>CNPop!A$48</f>
        <v>5.0000000000000001E-3</v>
      </c>
      <c r="BO115" s="27">
        <f>CNPop!B$48</f>
        <v>6.0000000000000001E-3</v>
      </c>
      <c r="BP115" s="27">
        <f>CNPop!C$48</f>
        <v>6.0000000000000001E-3</v>
      </c>
      <c r="BQ115" s="27">
        <f>CNPop!D$48</f>
        <v>7.0000000000000001E-3</v>
      </c>
      <c r="BR115" s="27">
        <f>CNPop!E$48</f>
        <v>7.0000000000000001E-3</v>
      </c>
      <c r="BS115" s="27">
        <f>CNPop!F$48</f>
        <v>8.0000000000000002E-3</v>
      </c>
      <c r="BT115" s="27">
        <f>CNPop!G$48</f>
        <v>8.9999999999999993E-3</v>
      </c>
      <c r="BU115" s="27">
        <f>CNPop!H$48</f>
        <v>0.01</v>
      </c>
      <c r="BV115" s="27">
        <f>CNPop!I$48</f>
        <v>1.0999999999999999E-2</v>
      </c>
      <c r="BW115" s="27">
        <f>CNPop!J$48</f>
        <v>1.2E-2</v>
      </c>
      <c r="BX115" s="27">
        <f>CNPop!K$48</f>
        <v>1.4E-2</v>
      </c>
      <c r="BY115" s="27">
        <f>CNPop!L$48</f>
        <v>1.6E-2</v>
      </c>
      <c r="BZ115" s="27">
        <f>CNPop!M$48</f>
        <v>1.7000000000000001E-2</v>
      </c>
      <c r="CA115" s="27">
        <f>CNPop!N$48</f>
        <v>1.9E-2</v>
      </c>
      <c r="CB115" s="27">
        <f>CNPop!O$48</f>
        <v>2.1000000000000001E-2</v>
      </c>
      <c r="CC115" s="27">
        <f>CNPop!P$48</f>
        <v>2.3E-2</v>
      </c>
      <c r="CD115" s="27">
        <f>CNPop!Q$48</f>
        <v>2.5999999999999999E-2</v>
      </c>
      <c r="CE115" s="27">
        <f>CNPop!R$48</f>
        <v>2.8000000000000001E-2</v>
      </c>
      <c r="CF115" s="27">
        <f>CNPop!S$48</f>
        <v>0.03</v>
      </c>
      <c r="CG115" s="27">
        <f>CNPop!T$48</f>
        <v>3.3000000000000002E-2</v>
      </c>
      <c r="CH115" s="27">
        <f>CNPop!U$48</f>
        <v>3.5999999999999997E-2</v>
      </c>
      <c r="CI115" s="27">
        <f>CNPop!V$48</f>
        <v>3.9E-2</v>
      </c>
      <c r="CJ115" s="27">
        <f>CNPop!W$48</f>
        <v>4.2000000000000003E-2</v>
      </c>
      <c r="CK115" s="27">
        <f>CNPop!X$48</f>
        <v>4.4999999999999998E-2</v>
      </c>
      <c r="CL115" s="27">
        <f>CNPop!Y$48</f>
        <v>4.9000000000000002E-2</v>
      </c>
      <c r="CM115" s="27">
        <f>CNPop!Z$48</f>
        <v>5.1999999999999998E-2</v>
      </c>
      <c r="CN115" s="27">
        <f>CNPop!AA$48</f>
        <v>5.6000000000000001E-2</v>
      </c>
      <c r="CO115" s="27">
        <f>CNPop!AB$48</f>
        <v>0.06</v>
      </c>
      <c r="CP115" s="27">
        <f>CNPop!AC$48</f>
        <v>6.3E-2</v>
      </c>
      <c r="CQ115" s="27"/>
      <c r="CR115" s="27">
        <f t="shared" si="110"/>
        <v>8.0861141290289207E-2</v>
      </c>
      <c r="CS115" s="27">
        <f t="shared" si="111"/>
        <v>8.0861141290289207E-2</v>
      </c>
      <c r="CT115" s="27">
        <f t="shared" si="112"/>
        <v>8.0861141290289207E-2</v>
      </c>
      <c r="CU115" s="27">
        <f t="shared" si="113"/>
        <v>8.0861141290289207E-2</v>
      </c>
      <c r="CV115" s="27">
        <f t="shared" si="114"/>
        <v>8.0861141290289207E-2</v>
      </c>
      <c r="CW115" s="27">
        <f t="shared" si="115"/>
        <v>8.0861141290289207E-2</v>
      </c>
      <c r="CX115" s="27">
        <f t="shared" si="116"/>
        <v>8.0861141290289207E-2</v>
      </c>
      <c r="CY115" s="27">
        <f t="shared" si="117"/>
        <v>8.0861141290289207E-2</v>
      </c>
      <c r="CZ115" s="27">
        <f t="shared" si="118"/>
        <v>8.0861141290289207E-2</v>
      </c>
      <c r="DA115" s="27">
        <f t="shared" si="119"/>
        <v>8.0861141290289207E-2</v>
      </c>
      <c r="DB115" s="27">
        <f t="shared" si="120"/>
        <v>8.0861141290289207E-2</v>
      </c>
      <c r="DC115" s="27">
        <f t="shared" si="121"/>
        <v>8.0861141290289207E-2</v>
      </c>
      <c r="DD115" s="27">
        <f t="shared" si="122"/>
        <v>8.0861141290289207E-2</v>
      </c>
      <c r="DE115" s="27">
        <f t="shared" si="123"/>
        <v>8.0861141290289207E-2</v>
      </c>
      <c r="DF115" s="27">
        <f t="shared" si="124"/>
        <v>8.0861141290289207E-2</v>
      </c>
      <c r="DG115" s="27">
        <f t="shared" si="125"/>
        <v>8.0861141290289207E-2</v>
      </c>
      <c r="DH115" s="27">
        <f t="shared" si="126"/>
        <v>8.0861141290289207E-2</v>
      </c>
      <c r="DI115" s="27">
        <f t="shared" si="127"/>
        <v>8.0861141290289207E-2</v>
      </c>
      <c r="DJ115" s="27">
        <f t="shared" si="128"/>
        <v>8.0861141290289207E-2</v>
      </c>
      <c r="DK115" s="27">
        <f t="shared" si="129"/>
        <v>8.0861141290289207E-2</v>
      </c>
      <c r="DL115" s="27">
        <f t="shared" si="130"/>
        <v>8.2654810555962063E-2</v>
      </c>
      <c r="DM115" s="27">
        <f t="shared" si="131"/>
        <v>8.4299743600174823E-2</v>
      </c>
      <c r="DN115" s="27">
        <f t="shared" si="132"/>
        <v>8.5381295349424347E-2</v>
      </c>
      <c r="DO115" s="27">
        <f t="shared" si="133"/>
        <v>8.6248399078958357E-2</v>
      </c>
      <c r="DP115" s="27">
        <f t="shared" si="134"/>
        <v>8.6721720909799335E-2</v>
      </c>
      <c r="DQ115" s="27">
        <f t="shared" si="135"/>
        <v>8.6597406816898537E-2</v>
      </c>
      <c r="DR115" s="27">
        <f t="shared" si="136"/>
        <v>8.5780186588977236E-2</v>
      </c>
      <c r="DS115" s="27">
        <f t="shared" si="137"/>
        <v>8.4176150612687753E-2</v>
      </c>
      <c r="DT115" s="27">
        <f t="shared" si="101"/>
        <v>8.3576093527738038E-2</v>
      </c>
      <c r="DU115" s="27" t="e">
        <f>IF(ISNA(VLOOKUP(CONCATENATE($B115,".SP.TER.TOTL.IN"),Area_pop_80_09,Seq!B$1,FALSE)),".",VLOOKUP(CONCATENATE($B115,".SP.TER.TOTL.IN"),Area_pop_80_09,Seq!B$1,FALSE)/VLOOKUP(CONCATENATE($B115,".SP.POP.TOTL"),Area_pop_80_09,Seq!B$1,FALSE))</f>
        <v>#VALUE!</v>
      </c>
      <c r="DV115" s="27" t="e">
        <f>IF(ISNA(VLOOKUP(CONCATENATE($B115,".SP.TER.TOTL.IN"),Area_pop_80_09,Seq!C$1,FALSE)),".",VLOOKUP(CONCATENATE($B115,".SP.TER.TOTL.IN"),Area_pop_80_09,Seq!C$1,FALSE)/VLOOKUP(CONCATENATE($B115,".SP.POP.TOTL"),Area_pop_80_09,Seq!C$1,FALSE))</f>
        <v>#VALUE!</v>
      </c>
      <c r="DW115" s="27" t="e">
        <f>IF(ISNA(VLOOKUP(CONCATENATE($B115,".SP.TER.TOTL.IN"),Area_pop_80_09,Seq!D$1,FALSE)),".",VLOOKUP(CONCATENATE($B115,".SP.TER.TOTL.IN"),Area_pop_80_09,Seq!D$1,FALSE)/VLOOKUP(CONCATENATE($B115,".SP.POP.TOTL"),Area_pop_80_09,Seq!D$1,FALSE))</f>
        <v>#VALUE!</v>
      </c>
      <c r="DX115" s="27" t="e">
        <f>IF(ISNA(VLOOKUP(CONCATENATE($B115,".SP.TER.TOTL.IN"),Area_pop_80_09,Seq!E$1,FALSE)),".",VLOOKUP(CONCATENATE($B115,".SP.TER.TOTL.IN"),Area_pop_80_09,Seq!E$1,FALSE)/VLOOKUP(CONCATENATE($B115,".SP.POP.TOTL"),Area_pop_80_09,Seq!E$1,FALSE))</f>
        <v>#VALUE!</v>
      </c>
      <c r="DY115" s="27" t="e">
        <f>IF(ISNA(VLOOKUP(CONCATENATE($B115,".SP.TER.TOTL.IN"),Area_pop_80_09,Seq!F$1,FALSE)),".",VLOOKUP(CONCATENATE($B115,".SP.TER.TOTL.IN"),Area_pop_80_09,Seq!F$1,FALSE)/VLOOKUP(CONCATENATE($B115,".SP.POP.TOTL"),Area_pop_80_09,Seq!F$1,FALSE))</f>
        <v>#VALUE!</v>
      </c>
      <c r="DZ115" s="27" t="e">
        <f>IF(ISNA(VLOOKUP(CONCATENATE($B115,".SP.TER.TOTL.IN"),Area_pop_80_09,Seq!G$1,FALSE)),".",VLOOKUP(CONCATENATE($B115,".SP.TER.TOTL.IN"),Area_pop_80_09,Seq!G$1,FALSE)/VLOOKUP(CONCATENATE($B115,".SP.POP.TOTL"),Area_pop_80_09,Seq!G$1,FALSE))</f>
        <v>#VALUE!</v>
      </c>
      <c r="EA115" s="27" t="e">
        <f>IF(ISNA(VLOOKUP(CONCATENATE($B115,".SP.TER.TOTL.IN"),Area_pop_80_09,Seq!H$1,FALSE)),".",VLOOKUP(CONCATENATE($B115,".SP.TER.TOTL.IN"),Area_pop_80_09,Seq!H$1,FALSE)/VLOOKUP(CONCATENATE($B115,".SP.POP.TOTL"),Area_pop_80_09,Seq!H$1,FALSE))</f>
        <v>#VALUE!</v>
      </c>
      <c r="EB115" s="27" t="e">
        <f>IF(ISNA(VLOOKUP(CONCATENATE($B115,".SP.TER.TOTL.IN"),Area_pop_80_09,Seq!I$1,FALSE)),".",VLOOKUP(CONCATENATE($B115,".SP.TER.TOTL.IN"),Area_pop_80_09,Seq!I$1,FALSE)/VLOOKUP(CONCATENATE($B115,".SP.POP.TOTL"),Area_pop_80_09,Seq!I$1,FALSE))</f>
        <v>#VALUE!</v>
      </c>
      <c r="EC115" s="27" t="e">
        <f>IF(ISNA(VLOOKUP(CONCATENATE($B115,".SP.TER.TOTL.IN"),Area_pop_80_09,Seq!J$1,FALSE)),".",VLOOKUP(CONCATENATE($B115,".SP.TER.TOTL.IN"),Area_pop_80_09,Seq!J$1,FALSE)/VLOOKUP(CONCATENATE($B115,".SP.POP.TOTL"),Area_pop_80_09,Seq!J$1,FALSE))</f>
        <v>#VALUE!</v>
      </c>
      <c r="ED115" s="27" t="e">
        <f>IF(ISNA(VLOOKUP(CONCATENATE($B115,".SP.TER.TOTL.IN"),Area_pop_80_09,Seq!K$1,FALSE)),".",VLOOKUP(CONCATENATE($B115,".SP.TER.TOTL.IN"),Area_pop_80_09,Seq!K$1,FALSE)/VLOOKUP(CONCATENATE($B115,".SP.POP.TOTL"),Area_pop_80_09,Seq!K$1,FALSE))</f>
        <v>#VALUE!</v>
      </c>
      <c r="EE115" s="27" t="e">
        <f>IF(ISNA(VLOOKUP(CONCATENATE($B115,".SP.TER.TOTL.IN"),Area_pop_80_09,Seq!L$1,FALSE)),".",VLOOKUP(CONCATENATE($B115,".SP.TER.TOTL.IN"),Area_pop_80_09,Seq!L$1,FALSE)/VLOOKUP(CONCATENATE($B115,".SP.POP.TOTL"),Area_pop_80_09,Seq!L$1,FALSE))</f>
        <v>#VALUE!</v>
      </c>
      <c r="EF115" s="27" t="e">
        <f>IF(ISNA(VLOOKUP(CONCATENATE($B115,".SP.TER.TOTL.IN"),Area_pop_80_09,Seq!M$1,FALSE)),".",VLOOKUP(CONCATENATE($B115,".SP.TER.TOTL.IN"),Area_pop_80_09,Seq!M$1,FALSE)/VLOOKUP(CONCATENATE($B115,".SP.POP.TOTL"),Area_pop_80_09,Seq!M$1,FALSE))</f>
        <v>#VALUE!</v>
      </c>
      <c r="EG115" s="27" t="e">
        <f>IF(ISNA(VLOOKUP(CONCATENATE($B115,".SP.TER.TOTL.IN"),Area_pop_80_09,Seq!N$1,FALSE)),".",VLOOKUP(CONCATENATE($B115,".SP.TER.TOTL.IN"),Area_pop_80_09,Seq!N$1,FALSE)/VLOOKUP(CONCATENATE($B115,".SP.POP.TOTL"),Area_pop_80_09,Seq!N$1,FALSE))</f>
        <v>#VALUE!</v>
      </c>
      <c r="EH115" s="27" t="e">
        <f>IF(ISNA(VLOOKUP(CONCATENATE($B115,".SP.TER.TOTL.IN"),Area_pop_80_09,Seq!O$1,FALSE)),".",VLOOKUP(CONCATENATE($B115,".SP.TER.TOTL.IN"),Area_pop_80_09,Seq!O$1,FALSE)/VLOOKUP(CONCATENATE($B115,".SP.POP.TOTL"),Area_pop_80_09,Seq!O$1,FALSE))</f>
        <v>#VALUE!</v>
      </c>
      <c r="EI115" s="27" t="e">
        <f>IF(ISNA(VLOOKUP(CONCATENATE($B115,".SP.TER.TOTL.IN"),Area_pop_80_09,Seq!P$1,FALSE)),".",VLOOKUP(CONCATENATE($B115,".SP.TER.TOTL.IN"),Area_pop_80_09,Seq!P$1,FALSE)/VLOOKUP(CONCATENATE($B115,".SP.POP.TOTL"),Area_pop_80_09,Seq!P$1,FALSE))</f>
        <v>#VALUE!</v>
      </c>
      <c r="EJ115" s="27" t="e">
        <f>IF(ISNA(VLOOKUP(CONCATENATE($B115,".SP.TER.TOTL.IN"),Area_pop_80_09,Seq!Q$1,FALSE)),".",VLOOKUP(CONCATENATE($B115,".SP.TER.TOTL.IN"),Area_pop_80_09,Seq!Q$1,FALSE)/VLOOKUP(CONCATENATE($B115,".SP.POP.TOTL"),Area_pop_80_09,Seq!Q$1,FALSE))</f>
        <v>#VALUE!</v>
      </c>
      <c r="EK115" s="27" t="e">
        <f>IF(ISNA(VLOOKUP(CONCATENATE($B115,".SP.TER.TOTL.IN"),Area_pop_80_09,Seq!R$1,FALSE)),".",VLOOKUP(CONCATENATE($B115,".SP.TER.TOTL.IN"),Area_pop_80_09,Seq!R$1,FALSE)/VLOOKUP(CONCATENATE($B115,".SP.POP.TOTL"),Area_pop_80_09,Seq!R$1,FALSE))</f>
        <v>#VALUE!</v>
      </c>
      <c r="EL115" s="27" t="e">
        <f>IF(ISNA(VLOOKUP(CONCATENATE($B115,".SP.TER.TOTL.IN"),Area_pop_80_09,Seq!S$1,FALSE)),".",VLOOKUP(CONCATENATE($B115,".SP.TER.TOTL.IN"),Area_pop_80_09,Seq!S$1,FALSE)/VLOOKUP(CONCATENATE($B115,".SP.POP.TOTL"),Area_pop_80_09,Seq!S$1,FALSE))</f>
        <v>#VALUE!</v>
      </c>
      <c r="EM115" s="27" t="e">
        <f>IF(ISNA(VLOOKUP(CONCATENATE($B115,".SP.TER.TOTL.IN"),Area_pop_80_09,Seq!T$1,FALSE)),".",VLOOKUP(CONCATENATE($B115,".SP.TER.TOTL.IN"),Area_pop_80_09,Seq!T$1,FALSE)/VLOOKUP(CONCATENATE($B115,".SP.POP.TOTL"),Area_pop_80_09,Seq!T$1,FALSE))</f>
        <v>#VALUE!</v>
      </c>
      <c r="EN115" s="27">
        <f>IF(ISNA(VLOOKUP(CONCATENATE($B115,".SP.TER.TOTL.IN"),Area_pop_80_09,Seq!U$1,FALSE)),".",VLOOKUP(CONCATENATE($B115,".SP.TER.TOTL.IN"),Area_pop_80_09,Seq!U$1,FALSE)/VLOOKUP(CONCATENATE($B115,".SP.POP.TOTL"),Area_pop_80_09,Seq!U$1,FALSE))</f>
        <v>8.0861141290289207E-2</v>
      </c>
      <c r="EO115" s="27">
        <f>IF(ISNA(VLOOKUP(CONCATENATE($B115,".SP.TER.TOTL.IN"),Area_pop_80_09,Seq!V$1,FALSE)),".",VLOOKUP(CONCATENATE($B115,".SP.TER.TOTL.IN"),Area_pop_80_09,Seq!V$1,FALSE)/VLOOKUP(CONCATENATE($B115,".SP.POP.TOTL"),Area_pop_80_09,Seq!V$1,FALSE))</f>
        <v>8.2654810555962063E-2</v>
      </c>
      <c r="EP115" s="27">
        <f>IF(ISNA(VLOOKUP(CONCATENATE($B115,".SP.TER.TOTL.IN"),Area_pop_80_09,Seq!W$1,FALSE)),".",VLOOKUP(CONCATENATE($B115,".SP.TER.TOTL.IN"),Area_pop_80_09,Seq!W$1,FALSE)/VLOOKUP(CONCATENATE($B115,".SP.POP.TOTL"),Area_pop_80_09,Seq!W$1,FALSE))</f>
        <v>8.4299743600174823E-2</v>
      </c>
      <c r="EQ115" s="27">
        <f>IF(ISNA(VLOOKUP(CONCATENATE($B115,".SP.TER.TOTL.IN"),Area_pop_80_09,Seq!X$1,FALSE)),".",VLOOKUP(CONCATENATE($B115,".SP.TER.TOTL.IN"),Area_pop_80_09,Seq!X$1,FALSE)/VLOOKUP(CONCATENATE($B115,".SP.POP.TOTL"),Area_pop_80_09,Seq!X$1,FALSE))</f>
        <v>8.5381295349424347E-2</v>
      </c>
      <c r="ER115" s="27">
        <f>IF(ISNA(VLOOKUP(CONCATENATE($B115,".SP.TER.TOTL.IN"),Area_pop_80_09,Seq!Y$1,FALSE)),".",VLOOKUP(CONCATENATE($B115,".SP.TER.TOTL.IN"),Area_pop_80_09,Seq!Y$1,FALSE)/VLOOKUP(CONCATENATE($B115,".SP.POP.TOTL"),Area_pop_80_09,Seq!Y$1,FALSE))</f>
        <v>8.6248399078958357E-2</v>
      </c>
      <c r="ES115" s="27">
        <f>IF(ISNA(VLOOKUP(CONCATENATE($B115,".SP.TER.TOTL.IN"),Area_pop_80_09,Seq!Z$1,FALSE)),".",VLOOKUP(CONCATENATE($B115,".SP.TER.TOTL.IN"),Area_pop_80_09,Seq!Z$1,FALSE)/VLOOKUP(CONCATENATE($B115,".SP.POP.TOTL"),Area_pop_80_09,Seq!Z$1,FALSE))</f>
        <v>8.6721720909799335E-2</v>
      </c>
      <c r="ET115" s="27">
        <f>IF(ISNA(VLOOKUP(CONCATENATE($B115,".SP.TER.TOTL.IN"),Area_pop_80_09,Seq!AA$1,FALSE)),".",VLOOKUP(CONCATENATE($B115,".SP.TER.TOTL.IN"),Area_pop_80_09,Seq!AA$1,FALSE)/VLOOKUP(CONCATENATE($B115,".SP.POP.TOTL"),Area_pop_80_09,Seq!AA$1,FALSE))</f>
        <v>8.6597406816898537E-2</v>
      </c>
      <c r="EU115" s="27">
        <f>IF(ISNA(VLOOKUP(CONCATENATE($B115,".SP.TER.TOTL.IN"),Area_pop_80_09,Seq!AB$1,FALSE)),".",VLOOKUP(CONCATENATE($B115,".SP.TER.TOTL.IN"),Area_pop_80_09,Seq!AB$1,FALSE)/VLOOKUP(CONCATENATE($B115,".SP.POP.TOTL"),Area_pop_80_09,Seq!AB$1,FALSE))</f>
        <v>8.5780186588977236E-2</v>
      </c>
      <c r="EV115" s="27">
        <f>IF(ISNA(VLOOKUP(CONCATENATE($B115,".SP.TER.TOTL.IN"),Area_pop_80_09,Seq!AC$1,FALSE)),".",VLOOKUP(CONCATENATE($B115,".SP.TER.TOTL.IN"),Area_pop_80_09,Seq!AC$1,FALSE)/VLOOKUP(CONCATENATE($B115,".SP.POP.TOTL"),Area_pop_80_09,Seq!AC$1,FALSE))</f>
        <v>8.4176150612687753E-2</v>
      </c>
      <c r="EW115" s="27">
        <f>IF(ISNA(VLOOKUP(CONCATENATE($B115,".SP.TER.TOTL.IN"),Area_pop_80_09,Seq!AD$1,FALSE)),".",VLOOKUP(CONCATENATE($B115,".SP.TER.TOTL.IN"),Area_pop_80_09,Seq!AD$1,FALSE)/VLOOKUP(CONCATENATE($B115,".SP.POP.TOTL"),Area_pop_80_09,Seq!AD$1,FALSE))</f>
        <v>8.3576093527738038E-2</v>
      </c>
      <c r="EX115" s="27"/>
      <c r="EY115" s="27"/>
      <c r="EZ115" s="27">
        <f t="shared" si="138"/>
        <v>2.1642588116251615E-6</v>
      </c>
      <c r="FA115" s="27">
        <f t="shared" si="139"/>
        <v>2.020000629610586E-6</v>
      </c>
      <c r="FB115" s="27" t="str">
        <f t="shared" si="109"/>
        <v>.</v>
      </c>
      <c r="FC115" s="9">
        <f>IF(VLOOKUP($B115,EM_80!$B$1:$C$201,2,FALSE)&gt;0,VLOOKUP($B115,EM_80!$B$1:$C$201,2,FALSE),".")</f>
        <v>77</v>
      </c>
      <c r="FD115" s="9">
        <f t="shared" si="140"/>
        <v>77</v>
      </c>
      <c r="FE115" s="9" t="str">
        <f t="shared" si="105"/>
        <v>.</v>
      </c>
      <c r="FF115">
        <f t="shared" si="141"/>
        <v>35578000</v>
      </c>
      <c r="FG115">
        <f t="shared" si="142"/>
        <v>38118800</v>
      </c>
      <c r="FH115">
        <f t="shared" si="143"/>
        <v>38453757</v>
      </c>
      <c r="FJ115" s="9">
        <f>IF(ISNA(VLOOKUP($B115,Area_EM_90,Seq!C$1,FALSE)),".",VLOOKUP($B115,Area_EM_90,Seq!C$1,FALSE))</f>
        <v>555.78643599999998</v>
      </c>
      <c r="FK115" s="9">
        <f>IF(ISNA(VLOOKUP($B115,Area_EM_90,Seq!D$1,FALSE)),".",VLOOKUP($B115,Area_EM_90,Seq!D$1,FALSE))</f>
        <v>369</v>
      </c>
      <c r="FL115" s="9">
        <f>IF(ISNA(VLOOKUP($B115,Area_EM_90,Seq!E$1,FALSE)),".",VLOOKUP($B115,Area_EM_90,Seq!E$1,FALSE))</f>
        <v>92</v>
      </c>
      <c r="FM115" s="9">
        <f>IF(ISNA(VLOOKUP($B115,Area_EM_90,Seq!F$1,FALSE)),".",VLOOKUP($B115,Area_EM_90,Seq!F$1,FALSE))</f>
        <v>95</v>
      </c>
      <c r="FN115" s="9">
        <f>IF(ISNA(VLOOKUP($B115,Area_EM_90,Seq!G$1,FALSE)),".",VLOOKUP($B115,Area_EM_90,Seq!G$1,FALSE))</f>
        <v>23222000</v>
      </c>
      <c r="FO115" s="9">
        <f>IF(ISNA(VLOOKUP($B115,Area_EM_90,Seq!H$1,FALSE)),".",VLOOKUP($B115,Area_EM_90,Seq!H$1,FALSE))</f>
        <v>10287346</v>
      </c>
      <c r="FP115" s="9">
        <f>IF(ISNA(VLOOKUP($B115,Area_EM_90,Seq!I$1,FALSE)),".",VLOOKUP($B115,Area_EM_90,Seq!I$1,FALSE))</f>
        <v>11100000</v>
      </c>
      <c r="FQ115" s="9">
        <f>IF(ISNA(VLOOKUP($B115,Area_EM_90,Seq!J$1,FALSE)),".",VLOOKUP($B115,Area_EM_90,Seq!J$1,FALSE))</f>
        <v>1834538</v>
      </c>
      <c r="FR115" s="9">
        <f>IF(ISNA(VLOOKUP($B115,Area_EM_00,Seq!C$1,FALSE)),".",VLOOKUP($B115,Area_EM_00,Seq!C$1,FALSE))</f>
        <v>623</v>
      </c>
      <c r="FS115" s="9">
        <f>IF(ISNA(VLOOKUP($B115,Area_EM_00,Seq!D$1,FALSE)),".",VLOOKUP($B115,Area_EM_00,Seq!D$1,FALSE))</f>
        <v>114</v>
      </c>
      <c r="FT115" s="9">
        <f>IF(ISNA(VLOOKUP($B115,Area_EM_00,Seq!E$1,FALSE)),".",VLOOKUP($B115,Area_EM_00,Seq!E$1,FALSE))</f>
        <v>220</v>
      </c>
      <c r="FU115" s="9">
        <f>IF(ISNA(VLOOKUP($B115,Area_EM_00,Seq!F$1,FALSE)),".",VLOOKUP($B115,Area_EM_00,Seq!F$1,FALSE))</f>
        <v>289</v>
      </c>
      <c r="FV115" s="9">
        <f>IF(ISNA(VLOOKUP($B115,Area_EM_00,Seq!G$1,FALSE)),".",VLOOKUP($B115,Area_EM_00,Seq!G$1,FALSE))</f>
        <v>24675000</v>
      </c>
      <c r="FW115" s="9">
        <f>IF(ISNA(VLOOKUP($B115,Area_EM_00,Seq!H$1,FALSE)),".",VLOOKUP($B115,Area_EM_00,Seq!H$1,FALSE))</f>
        <v>9721950</v>
      </c>
      <c r="FX115" s="9">
        <f>IF(ISNA(VLOOKUP($B115,Area_EM_00,Seq!I$1,FALSE)),".",VLOOKUP($B115,Area_EM_00,Seq!I$1,FALSE))</f>
        <v>12200000</v>
      </c>
      <c r="FY115" s="9">
        <f>IF(ISNA(VLOOKUP($B115,Area_EM_00,Seq!J$1,FALSE)),".",VLOOKUP($B115,Area_EM_00,Seq!J$1,FALSE))</f>
        <v>2738925</v>
      </c>
      <c r="GA115" s="27"/>
    </row>
    <row r="116" spans="1:183">
      <c r="A116" s="25" t="s">
        <v>2555</v>
      </c>
      <c r="B116" s="26" t="str">
        <f t="shared" si="72"/>
        <v>Romania</v>
      </c>
      <c r="C116" s="27">
        <f>GDP!C$42/10000</f>
        <v>18294194.281532999</v>
      </c>
      <c r="D116" s="27">
        <f>GDP!D$42/10000</f>
        <v>19245492.3841727</v>
      </c>
      <c r="E116" s="27">
        <f>GDP!E$42/10000</f>
        <v>20996832.1911324</v>
      </c>
      <c r="F116" s="27">
        <f>GDP!F$42/10000</f>
        <v>23285486.8999658</v>
      </c>
      <c r="G116" s="27">
        <f>GDP!G$42/10000</f>
        <v>26824880.9087606</v>
      </c>
      <c r="H116" s="27">
        <f>GDP!H$42/10000</f>
        <v>30446239.831443299</v>
      </c>
      <c r="I116" s="27">
        <f>GDP!I$42/10000</f>
        <v>33125508.936610304</v>
      </c>
      <c r="J116" s="27">
        <f>GDP!J$42/10000</f>
        <v>36968067.973257102</v>
      </c>
      <c r="K116" s="27">
        <f>GDP!K$42/10000</f>
        <v>41145459.654235199</v>
      </c>
      <c r="L116" s="27">
        <f>GDP!L$42/10000</f>
        <v>42832423.5000588</v>
      </c>
      <c r="M116" s="27">
        <f>GDP!M$42/10000</f>
        <v>44460055.593061104</v>
      </c>
      <c r="N116" s="27">
        <f>GDP!N$42/10000</f>
        <v>48550380.707622699</v>
      </c>
      <c r="O116" s="27">
        <f>GDP!O$42/10000</f>
        <v>55444534.768105105</v>
      </c>
      <c r="P116" s="27">
        <f>GDP!P$42/10000</f>
        <v>63206769.635639794</v>
      </c>
      <c r="Q116" s="27">
        <f>GDP!Q$42/10000</f>
        <v>71486856.457908601</v>
      </c>
      <c r="R116" s="27">
        <f>GDP!R$42/10000</f>
        <v>79278923.811820701</v>
      </c>
      <c r="S116" s="27">
        <f>GDP!S$42/10000</f>
        <v>87206816.193002701</v>
      </c>
      <c r="T116" s="27">
        <f>GDP!T$42/10000</f>
        <v>95317050.098951995</v>
      </c>
      <c r="U116" s="27">
        <f>GDP!U$42/10000</f>
        <v>102751780.00667</v>
      </c>
      <c r="V116" s="27">
        <f>GDP!V$42/10000</f>
        <v>110560915.287177</v>
      </c>
      <c r="W116" s="27">
        <f>GDP!W$42/10000</f>
        <v>119848032.17129999</v>
      </c>
      <c r="X116" s="27">
        <f>GDP!X$42/10000</f>
        <v>129795418.841518</v>
      </c>
      <c r="Y116" s="27">
        <f>GDP!Y$42/10000</f>
        <v>141606801.95609599</v>
      </c>
      <c r="Z116" s="27">
        <f>GDP!Z$42/10000</f>
        <v>155767482.15170601</v>
      </c>
      <c r="AA116" s="27">
        <f>GDP!AA$42/10000</f>
        <v>171499997.84902799</v>
      </c>
      <c r="AB116" s="27">
        <f>GDP!AB$42/10000</f>
        <v>189335997.62532699</v>
      </c>
      <c r="AC116" s="27">
        <f>GDP!AC$42/10000</f>
        <v>211298973.34986499</v>
      </c>
      <c r="AD116" s="27">
        <f>GDP!AD$42/10000</f>
        <v>238767839.88534701</v>
      </c>
      <c r="AE116" s="27">
        <f>GDP!AE$42/10000</f>
        <v>260256945.47502899</v>
      </c>
      <c r="AF116" s="27">
        <f>GDP!AF$42/10000</f>
        <v>293754553.91439533</v>
      </c>
      <c r="AG116" s="27"/>
      <c r="AH116" s="27">
        <f>IF(ISNUMBER(VLOOKUP($B116,Area_GDP_80_09,Seq!C$1,FALSE)/10000),VLOOKUP($B116,Area_GDP_80_09,Seq!C$1,FALSE)/10000,".")</f>
        <v>4094522.3259840799</v>
      </c>
      <c r="AI116" s="27">
        <f>IF(ISNUMBER(VLOOKUP($B116,Area_GDP_80_09,Seq!D$1,FALSE)/10000),VLOOKUP($B116,Area_GDP_80_09,Seq!D$1,FALSE)/10000,".")</f>
        <v>4125875.3229470598</v>
      </c>
      <c r="AJ116" s="27">
        <f>IF(ISNUMBER(VLOOKUP($B116,Area_GDP_80_09,Seq!E$1,FALSE)/10000),VLOOKUP($B116,Area_GDP_80_09,Seq!E$1,FALSE)/10000,".")</f>
        <v>4290932.5745959803</v>
      </c>
      <c r="AK116" s="27">
        <f>IF(ISNUMBER(VLOOKUP($B116,Area_GDP_80_09,Seq!F$1,FALSE)/10000),VLOOKUP($B116,Area_GDP_80_09,Seq!F$1,FALSE)/10000,".")</f>
        <v>4552679.3810309302</v>
      </c>
      <c r="AL116" s="27">
        <f>IF(ISNUMBER(VLOOKUP($B116,Area_GDP_80_09,Seq!G$1,FALSE)/10000),VLOOKUP($B116,Area_GDP_80_09,Seq!G$1,FALSE)/10000,".")</f>
        <v>4821287.3919579005</v>
      </c>
      <c r="AM116" s="27">
        <f>IF(ISNUMBER(VLOOKUP($B116,Area_GDP_80_09,Seq!H$1,FALSE)/10000),VLOOKUP($B116,Area_GDP_80_09,Seq!H$1,FALSE)/10000,".")</f>
        <v>4816502.1730078403</v>
      </c>
      <c r="AN116" s="27">
        <f>IF(ISNUMBER(VLOOKUP($B116,Area_GDP_80_09,Seq!I$1,FALSE)/10000),VLOOKUP($B116,Area_GDP_80_09,Seq!I$1,FALSE)/10000,".")</f>
        <v>4932135.7908244794</v>
      </c>
      <c r="AO116" s="27">
        <f>IF(ISNUMBER(VLOOKUP($B116,Area_GDP_80_09,Seq!J$1,FALSE)/10000),VLOOKUP($B116,Area_GDP_80_09,Seq!J$1,FALSE)/10000,".")</f>
        <v>4971631.2211711304</v>
      </c>
      <c r="AP116" s="27">
        <f>IF(ISNUMBER(VLOOKUP($B116,Area_GDP_80_09,Seq!K$1,FALSE)/10000),VLOOKUP($B116,Area_GDP_80_09,Seq!K$1,FALSE)/10000,".")</f>
        <v>4946815.5771794803</v>
      </c>
      <c r="AQ116" s="27">
        <f>IF(ISNUMBER(VLOOKUP($B116,Area_GDP_80_09,Seq!L$1,FALSE)/10000),VLOOKUP($B116,Area_GDP_80_09,Seq!L$1,FALSE)/10000,".")</f>
        <v>4659915.0980411796</v>
      </c>
      <c r="AR116" s="27">
        <f>IF(ISNUMBER(VLOOKUP($B116,Area_GDP_80_09,Seq!M$1,FALSE)/10000),VLOOKUP($B116,Area_GDP_80_09,Seq!M$1,FALSE)/10000,".")</f>
        <v>4398959.7124468694</v>
      </c>
      <c r="AS116" s="27">
        <f>IF(ISNUMBER(VLOOKUP($B116,Area_GDP_80_09,Seq!N$1,FALSE)/10000),VLOOKUP($B116,Area_GDP_80_09,Seq!N$1,FALSE)/10000,".")</f>
        <v>3831493.7346891998</v>
      </c>
      <c r="AT116" s="27">
        <f>IF(ISNUMBER(VLOOKUP($B116,Area_GDP_80_09,Seq!O$1,FALSE)/10000),VLOOKUP($B116,Area_GDP_80_09,Seq!O$1,FALSE)/10000,".")</f>
        <v>3492773.9544180799</v>
      </c>
      <c r="AU116" s="27">
        <f>IF(ISNUMBER(VLOOKUP($B116,Area_GDP_80_09,Seq!P$1,FALSE)/10000),VLOOKUP($B116,Area_GDP_80_09,Seq!P$1,FALSE)/10000,".")</f>
        <v>3545561.4743032502</v>
      </c>
      <c r="AV116" s="27">
        <f>IF(ISNUMBER(VLOOKUP($B116,Area_GDP_80_09,Seq!Q$1,FALSE)/10000),VLOOKUP($B116,Area_GDP_80_09,Seq!Q$1,FALSE)/10000,".")</f>
        <v>3686328.1939970497</v>
      </c>
      <c r="AW116" s="27">
        <f>IF(ISNUMBER(VLOOKUP($B116,Area_GDP_80_09,Seq!R$1,FALSE)/10000),VLOOKUP($B116,Area_GDP_80_09,Seq!R$1,FALSE)/10000,".")</f>
        <v>3950265.7934229104</v>
      </c>
      <c r="AX116" s="27">
        <f>IF(ISNUMBER(VLOOKUP($B116,Area_GDP_80_09,Seq!S$1,FALSE)/10000),VLOOKUP($B116,Area_GDP_80_09,Seq!S$1,FALSE)/10000,".")</f>
        <v>4108628.0750942803</v>
      </c>
      <c r="AY116" s="27">
        <f>IF(ISNUMBER(VLOOKUP($B116,Area_GDP_80_09,Seq!T$1,FALSE)/10000),VLOOKUP($B116,Area_GDP_80_09,Seq!T$1,FALSE)/10000,".")</f>
        <v>3857887.7726159203</v>
      </c>
      <c r="AZ116" s="27">
        <f>IF(ISNUMBER(VLOOKUP($B116,Area_GDP_80_09,Seq!U$1,FALSE)/10000),VLOOKUP($B116,Area_GDP_80_09,Seq!U$1,FALSE)/10000,".")</f>
        <v>3673131.1750336802</v>
      </c>
      <c r="BA116" s="27">
        <f>IF(ISNUMBER(VLOOKUP($B116,Area_GDP_80_09,Seq!V$1,FALSE)/10000),VLOOKUP($B116,Area_GDP_80_09,Seq!V$1,FALSE)/10000,".")</f>
        <v>3629053.45415765</v>
      </c>
      <c r="BB116" s="27">
        <f>IF(ISNUMBER(VLOOKUP($B116,Area_GDP_80_09,Seq!W$1,FALSE)/10000),VLOOKUP($B116,Area_GDP_80_09,Seq!W$1,FALSE)/10000,".")</f>
        <v>3705263.6395193804</v>
      </c>
      <c r="BC116" s="27">
        <f>IF(ISNUMBER(VLOOKUP($B116,Area_GDP_80_09,Seq!X$1,FALSE)/10000),VLOOKUP($B116,Area_GDP_80_09,Seq!X$1,FALSE)/10000,".")</f>
        <v>3916463.7562048896</v>
      </c>
      <c r="BD116" s="27">
        <f>IF(ISNUMBER(VLOOKUP($B116,Area_GDP_80_09,Seq!Y$1,FALSE)/10000),VLOOKUP($B116,Area_GDP_80_09,Seq!Y$1,FALSE)/10000,".")</f>
        <v>4116203.4208365995</v>
      </c>
      <c r="BE116" s="27">
        <f>IF(ISNUMBER(VLOOKUP($B116,Area_GDP_80_09,Seq!Z$1,FALSE)/10000),VLOOKUP($B116,Area_GDP_80_09,Seq!Z$1,FALSE)/10000,".")</f>
        <v>4330245.9253322901</v>
      </c>
      <c r="BF116" s="27">
        <f>IF(ISNUMBER(VLOOKUP($B116,Area_GDP_80_09,Seq!AA$1,FALSE)/10000),VLOOKUP($B116,Area_GDP_80_09,Seq!AA$1,FALSE)/10000,".")</f>
        <v>4693986.2239046898</v>
      </c>
      <c r="BG116" s="27">
        <f>IF(ISNUMBER(VLOOKUP($B116,Area_GDP_80_09,Seq!AB$1,FALSE)/10000),VLOOKUP($B116,Area_GDP_80_09,Seq!AB$1,FALSE)/10000,".")</f>
        <v>4889833.2853401806</v>
      </c>
      <c r="BH116" s="27">
        <f>IF(ISNUMBER(VLOOKUP($B116,Area_GDP_80_09,Seq!AC$1,FALSE)/10000),VLOOKUP($B116,Area_GDP_80_09,Seq!AC$1,FALSE)/10000,".")</f>
        <v>5276130.1148820603</v>
      </c>
      <c r="BI116" s="27">
        <f>IF(ISNUMBER(VLOOKUP($B116,Area_GDP_80_09,Seq!AD$1,FALSE)/10000),VLOOKUP($B116,Area_GDP_80_09,Seq!AD$1,FALSE)/10000,".")</f>
        <v>5592697.9217749806</v>
      </c>
      <c r="BJ116" s="27">
        <f>IF(ISNUMBER(VLOOKUP($B116,Area_GDP_80_09,Seq!AE$1,FALSE)/10000),VLOOKUP($B116,Area_GDP_80_09,Seq!AE$1,FALSE)/10000,".")</f>
        <v>6119854.5646644002</v>
      </c>
      <c r="BK116" s="27" t="str">
        <f>IF(ISNUMBER(VLOOKUP($B116,Area_GDP_80_09,Seq!AF$1,FALSE)/10000),VLOOKUP($B116,Area_GDP_80_09,Seq!AF$1,FALSE)/10000,".")</f>
        <v>.</v>
      </c>
      <c r="BL116" s="27"/>
      <c r="BM116" s="27"/>
      <c r="BN116" s="27">
        <f>CNPop!A$48</f>
        <v>5.0000000000000001E-3</v>
      </c>
      <c r="BO116" s="27">
        <f>CNPop!B$48</f>
        <v>6.0000000000000001E-3</v>
      </c>
      <c r="BP116" s="27">
        <f>CNPop!C$48</f>
        <v>6.0000000000000001E-3</v>
      </c>
      <c r="BQ116" s="27">
        <f>CNPop!D$48</f>
        <v>7.0000000000000001E-3</v>
      </c>
      <c r="BR116" s="27">
        <f>CNPop!E$48</f>
        <v>7.0000000000000001E-3</v>
      </c>
      <c r="BS116" s="27">
        <f>CNPop!F$48</f>
        <v>8.0000000000000002E-3</v>
      </c>
      <c r="BT116" s="27">
        <f>CNPop!G$48</f>
        <v>8.9999999999999993E-3</v>
      </c>
      <c r="BU116" s="27">
        <f>CNPop!H$48</f>
        <v>0.01</v>
      </c>
      <c r="BV116" s="27">
        <f>CNPop!I$48</f>
        <v>1.0999999999999999E-2</v>
      </c>
      <c r="BW116" s="27">
        <f>CNPop!J$48</f>
        <v>1.2E-2</v>
      </c>
      <c r="BX116" s="27">
        <f>CNPop!K$48</f>
        <v>1.4E-2</v>
      </c>
      <c r="BY116" s="27">
        <f>CNPop!L$48</f>
        <v>1.6E-2</v>
      </c>
      <c r="BZ116" s="27">
        <f>CNPop!M$48</f>
        <v>1.7000000000000001E-2</v>
      </c>
      <c r="CA116" s="27">
        <f>CNPop!N$48</f>
        <v>1.9E-2</v>
      </c>
      <c r="CB116" s="27">
        <f>CNPop!O$48</f>
        <v>2.1000000000000001E-2</v>
      </c>
      <c r="CC116" s="27">
        <f>CNPop!P$48</f>
        <v>2.3E-2</v>
      </c>
      <c r="CD116" s="27">
        <f>CNPop!Q$48</f>
        <v>2.5999999999999999E-2</v>
      </c>
      <c r="CE116" s="27">
        <f>CNPop!R$48</f>
        <v>2.8000000000000001E-2</v>
      </c>
      <c r="CF116" s="27">
        <f>CNPop!S$48</f>
        <v>0.03</v>
      </c>
      <c r="CG116" s="27">
        <f>CNPop!T$48</f>
        <v>3.3000000000000002E-2</v>
      </c>
      <c r="CH116" s="27">
        <f>CNPop!U$48</f>
        <v>3.5999999999999997E-2</v>
      </c>
      <c r="CI116" s="27">
        <f>CNPop!V$48</f>
        <v>3.9E-2</v>
      </c>
      <c r="CJ116" s="27">
        <f>CNPop!W$48</f>
        <v>4.2000000000000003E-2</v>
      </c>
      <c r="CK116" s="27">
        <f>CNPop!X$48</f>
        <v>4.4999999999999998E-2</v>
      </c>
      <c r="CL116" s="27">
        <f>CNPop!Y$48</f>
        <v>4.9000000000000002E-2</v>
      </c>
      <c r="CM116" s="27">
        <f>CNPop!Z$48</f>
        <v>5.1999999999999998E-2</v>
      </c>
      <c r="CN116" s="27">
        <f>CNPop!AA$48</f>
        <v>5.6000000000000001E-2</v>
      </c>
      <c r="CO116" s="27">
        <f>CNPop!AB$48</f>
        <v>0.06</v>
      </c>
      <c r="CP116" s="27">
        <f>CNPop!AC$48</f>
        <v>6.3E-2</v>
      </c>
      <c r="CQ116" s="27"/>
      <c r="CR116" s="27">
        <f t="shared" si="110"/>
        <v>8.5960793616562434E-2</v>
      </c>
      <c r="CS116" s="27">
        <f t="shared" si="111"/>
        <v>8.5960793616562434E-2</v>
      </c>
      <c r="CT116" s="27">
        <f t="shared" si="112"/>
        <v>8.5960793616562434E-2</v>
      </c>
      <c r="CU116" s="27">
        <f t="shared" si="113"/>
        <v>8.5960793616562434E-2</v>
      </c>
      <c r="CV116" s="27">
        <f t="shared" si="114"/>
        <v>8.5960793616562434E-2</v>
      </c>
      <c r="CW116" s="27">
        <f t="shared" si="115"/>
        <v>8.5960793616562434E-2</v>
      </c>
      <c r="CX116" s="27">
        <f t="shared" si="116"/>
        <v>8.5960793616562434E-2</v>
      </c>
      <c r="CY116" s="27">
        <f t="shared" si="117"/>
        <v>8.5960793616562434E-2</v>
      </c>
      <c r="CZ116" s="27">
        <f t="shared" si="118"/>
        <v>8.5960793616562434E-2</v>
      </c>
      <c r="DA116" s="27">
        <f t="shared" si="119"/>
        <v>8.5960793616562434E-2</v>
      </c>
      <c r="DB116" s="27">
        <f t="shared" si="120"/>
        <v>8.5960793616562434E-2</v>
      </c>
      <c r="DC116" s="27">
        <f t="shared" si="121"/>
        <v>8.5960793616562434E-2</v>
      </c>
      <c r="DD116" s="27">
        <f t="shared" si="122"/>
        <v>8.2076834199884457E-2</v>
      </c>
      <c r="DE116" s="27">
        <f t="shared" si="123"/>
        <v>8.2076834199884457E-2</v>
      </c>
      <c r="DF116" s="27">
        <f t="shared" si="124"/>
        <v>8.2076834199884457E-2</v>
      </c>
      <c r="DG116" s="27">
        <f t="shared" si="125"/>
        <v>8.2076834199884457E-2</v>
      </c>
      <c r="DH116" s="27">
        <f t="shared" si="126"/>
        <v>8.2076834199884457E-2</v>
      </c>
      <c r="DI116" s="27">
        <f t="shared" si="127"/>
        <v>8.2076834199884457E-2</v>
      </c>
      <c r="DJ116" s="27">
        <f t="shared" si="128"/>
        <v>8.2076834199884457E-2</v>
      </c>
      <c r="DK116" s="27">
        <f t="shared" si="129"/>
        <v>8.3268389865987141E-2</v>
      </c>
      <c r="DL116" s="27">
        <f t="shared" si="130"/>
        <v>8.3888651249832913E-2</v>
      </c>
      <c r="DM116" s="27">
        <f t="shared" si="131"/>
        <v>8.4577173323694202E-2</v>
      </c>
      <c r="DN116" s="27">
        <f t="shared" si="132"/>
        <v>8.4010786267671972E-2</v>
      </c>
      <c r="DO116" s="27">
        <f t="shared" si="133"/>
        <v>8.1351747834083471E-2</v>
      </c>
      <c r="DP116" s="27">
        <f t="shared" si="134"/>
        <v>7.8247594291534772E-2</v>
      </c>
      <c r="DQ116" s="27">
        <f t="shared" si="135"/>
        <v>7.5601578046024034E-2</v>
      </c>
      <c r="DR116" s="27">
        <f t="shared" si="136"/>
        <v>7.4044734618369579E-2</v>
      </c>
      <c r="DS116" s="27">
        <f t="shared" si="137"/>
        <v>7.3921631226953444E-2</v>
      </c>
      <c r="DT116" s="27">
        <f t="shared" si="101"/>
        <v>7.4918486529139544E-2</v>
      </c>
      <c r="DU116" s="27" t="e">
        <f>IF(ISNA(VLOOKUP(CONCATENATE($B116,".SP.TER.TOTL.IN"),Area_pop_80_09,Seq!B$1,FALSE)),".",VLOOKUP(CONCATENATE($B116,".SP.TER.TOTL.IN"),Area_pop_80_09,Seq!B$1,FALSE)/VLOOKUP(CONCATENATE($B116,".SP.POP.TOTL"),Area_pop_80_09,Seq!B$1,FALSE))</f>
        <v>#VALUE!</v>
      </c>
      <c r="DV116" s="27" t="e">
        <f>IF(ISNA(VLOOKUP(CONCATENATE($B116,".SP.TER.TOTL.IN"),Area_pop_80_09,Seq!C$1,FALSE)),".",VLOOKUP(CONCATENATE($B116,".SP.TER.TOTL.IN"),Area_pop_80_09,Seq!C$1,FALSE)/VLOOKUP(CONCATENATE($B116,".SP.POP.TOTL"),Area_pop_80_09,Seq!C$1,FALSE))</f>
        <v>#VALUE!</v>
      </c>
      <c r="DW116" s="27" t="e">
        <f>IF(ISNA(VLOOKUP(CONCATENATE($B116,".SP.TER.TOTL.IN"),Area_pop_80_09,Seq!D$1,FALSE)),".",VLOOKUP(CONCATENATE($B116,".SP.TER.TOTL.IN"),Area_pop_80_09,Seq!D$1,FALSE)/VLOOKUP(CONCATENATE($B116,".SP.POP.TOTL"),Area_pop_80_09,Seq!D$1,FALSE))</f>
        <v>#VALUE!</v>
      </c>
      <c r="DX116" s="27" t="e">
        <f>IF(ISNA(VLOOKUP(CONCATENATE($B116,".SP.TER.TOTL.IN"),Area_pop_80_09,Seq!E$1,FALSE)),".",VLOOKUP(CONCATENATE($B116,".SP.TER.TOTL.IN"),Area_pop_80_09,Seq!E$1,FALSE)/VLOOKUP(CONCATENATE($B116,".SP.POP.TOTL"),Area_pop_80_09,Seq!E$1,FALSE))</f>
        <v>#VALUE!</v>
      </c>
      <c r="DY116" s="27" t="e">
        <f>IF(ISNA(VLOOKUP(CONCATENATE($B116,".SP.TER.TOTL.IN"),Area_pop_80_09,Seq!F$1,FALSE)),".",VLOOKUP(CONCATENATE($B116,".SP.TER.TOTL.IN"),Area_pop_80_09,Seq!F$1,FALSE)/VLOOKUP(CONCATENATE($B116,".SP.POP.TOTL"),Area_pop_80_09,Seq!F$1,FALSE))</f>
        <v>#VALUE!</v>
      </c>
      <c r="DZ116" s="27" t="e">
        <f>IF(ISNA(VLOOKUP(CONCATENATE($B116,".SP.TER.TOTL.IN"),Area_pop_80_09,Seq!G$1,FALSE)),".",VLOOKUP(CONCATENATE($B116,".SP.TER.TOTL.IN"),Area_pop_80_09,Seq!G$1,FALSE)/VLOOKUP(CONCATENATE($B116,".SP.POP.TOTL"),Area_pop_80_09,Seq!G$1,FALSE))</f>
        <v>#VALUE!</v>
      </c>
      <c r="EA116" s="27" t="e">
        <f>IF(ISNA(VLOOKUP(CONCATENATE($B116,".SP.TER.TOTL.IN"),Area_pop_80_09,Seq!H$1,FALSE)),".",VLOOKUP(CONCATENATE($B116,".SP.TER.TOTL.IN"),Area_pop_80_09,Seq!H$1,FALSE)/VLOOKUP(CONCATENATE($B116,".SP.POP.TOTL"),Area_pop_80_09,Seq!H$1,FALSE))</f>
        <v>#VALUE!</v>
      </c>
      <c r="EB116" s="27" t="e">
        <f>IF(ISNA(VLOOKUP(CONCATENATE($B116,".SP.TER.TOTL.IN"),Area_pop_80_09,Seq!I$1,FALSE)),".",VLOOKUP(CONCATENATE($B116,".SP.TER.TOTL.IN"),Area_pop_80_09,Seq!I$1,FALSE)/VLOOKUP(CONCATENATE($B116,".SP.POP.TOTL"),Area_pop_80_09,Seq!I$1,FALSE))</f>
        <v>#VALUE!</v>
      </c>
      <c r="EC116" s="27" t="e">
        <f>IF(ISNA(VLOOKUP(CONCATENATE($B116,".SP.TER.TOTL.IN"),Area_pop_80_09,Seq!J$1,FALSE)),".",VLOOKUP(CONCATENATE($B116,".SP.TER.TOTL.IN"),Area_pop_80_09,Seq!J$1,FALSE)/VLOOKUP(CONCATENATE($B116,".SP.POP.TOTL"),Area_pop_80_09,Seq!J$1,FALSE))</f>
        <v>#VALUE!</v>
      </c>
      <c r="ED116" s="27" t="e">
        <f>IF(ISNA(VLOOKUP(CONCATENATE($B116,".SP.TER.TOTL.IN"),Area_pop_80_09,Seq!K$1,FALSE)),".",VLOOKUP(CONCATENATE($B116,".SP.TER.TOTL.IN"),Area_pop_80_09,Seq!K$1,FALSE)/VLOOKUP(CONCATENATE($B116,".SP.POP.TOTL"),Area_pop_80_09,Seq!K$1,FALSE))</f>
        <v>#VALUE!</v>
      </c>
      <c r="EE116" s="27" t="e">
        <f>IF(ISNA(VLOOKUP(CONCATENATE($B116,".SP.TER.TOTL.IN"),Area_pop_80_09,Seq!L$1,FALSE)),".",VLOOKUP(CONCATENATE($B116,".SP.TER.TOTL.IN"),Area_pop_80_09,Seq!L$1,FALSE)/VLOOKUP(CONCATENATE($B116,".SP.POP.TOTL"),Area_pop_80_09,Seq!L$1,FALSE))</f>
        <v>#VALUE!</v>
      </c>
      <c r="EF116" s="27">
        <f>IF(ISNA(VLOOKUP(CONCATENATE($B116,".SP.TER.TOTL.IN"),Area_pop_80_09,Seq!M$1,FALSE)),".",VLOOKUP(CONCATENATE($B116,".SP.TER.TOTL.IN"),Area_pop_80_09,Seq!M$1,FALSE)/VLOOKUP(CONCATENATE($B116,".SP.POP.TOTL"),Area_pop_80_09,Seq!M$1,FALSE))</f>
        <v>8.5960793616562434E-2</v>
      </c>
      <c r="EG116" s="27" t="e">
        <f>IF(ISNA(VLOOKUP(CONCATENATE($B116,".SP.TER.TOTL.IN"),Area_pop_80_09,Seq!N$1,FALSE)),".",VLOOKUP(CONCATENATE($B116,".SP.TER.TOTL.IN"),Area_pop_80_09,Seq!N$1,FALSE)/VLOOKUP(CONCATENATE($B116,".SP.POP.TOTL"),Area_pop_80_09,Seq!N$1,FALSE))</f>
        <v>#VALUE!</v>
      </c>
      <c r="EH116" s="27" t="e">
        <f>IF(ISNA(VLOOKUP(CONCATENATE($B116,".SP.TER.TOTL.IN"),Area_pop_80_09,Seq!O$1,FALSE)),".",VLOOKUP(CONCATENATE($B116,".SP.TER.TOTL.IN"),Area_pop_80_09,Seq!O$1,FALSE)/VLOOKUP(CONCATENATE($B116,".SP.POP.TOTL"),Area_pop_80_09,Seq!O$1,FALSE))</f>
        <v>#VALUE!</v>
      </c>
      <c r="EI116" s="27" t="e">
        <f>IF(ISNA(VLOOKUP(CONCATENATE($B116,".SP.TER.TOTL.IN"),Area_pop_80_09,Seq!P$1,FALSE)),".",VLOOKUP(CONCATENATE($B116,".SP.TER.TOTL.IN"),Area_pop_80_09,Seq!P$1,FALSE)/VLOOKUP(CONCATENATE($B116,".SP.POP.TOTL"),Area_pop_80_09,Seq!P$1,FALSE))</f>
        <v>#VALUE!</v>
      </c>
      <c r="EJ116" s="27" t="e">
        <f>IF(ISNA(VLOOKUP(CONCATENATE($B116,".SP.TER.TOTL.IN"),Area_pop_80_09,Seq!Q$1,FALSE)),".",VLOOKUP(CONCATENATE($B116,".SP.TER.TOTL.IN"),Area_pop_80_09,Seq!Q$1,FALSE)/VLOOKUP(CONCATENATE($B116,".SP.POP.TOTL"),Area_pop_80_09,Seq!Q$1,FALSE))</f>
        <v>#VALUE!</v>
      </c>
      <c r="EK116" s="27" t="e">
        <f>IF(ISNA(VLOOKUP(CONCATENATE($B116,".SP.TER.TOTL.IN"),Area_pop_80_09,Seq!R$1,FALSE)),".",VLOOKUP(CONCATENATE($B116,".SP.TER.TOTL.IN"),Area_pop_80_09,Seq!R$1,FALSE)/VLOOKUP(CONCATENATE($B116,".SP.POP.TOTL"),Area_pop_80_09,Seq!R$1,FALSE))</f>
        <v>#VALUE!</v>
      </c>
      <c r="EL116" s="27" t="e">
        <f>IF(ISNA(VLOOKUP(CONCATENATE($B116,".SP.TER.TOTL.IN"),Area_pop_80_09,Seq!S$1,FALSE)),".",VLOOKUP(CONCATENATE($B116,".SP.TER.TOTL.IN"),Area_pop_80_09,Seq!S$1,FALSE)/VLOOKUP(CONCATENATE($B116,".SP.POP.TOTL"),Area_pop_80_09,Seq!S$1,FALSE))</f>
        <v>#VALUE!</v>
      </c>
      <c r="EM116" s="27">
        <f>IF(ISNA(VLOOKUP(CONCATENATE($B116,".SP.TER.TOTL.IN"),Area_pop_80_09,Seq!T$1,FALSE)),".",VLOOKUP(CONCATENATE($B116,".SP.TER.TOTL.IN"),Area_pop_80_09,Seq!T$1,FALSE)/VLOOKUP(CONCATENATE($B116,".SP.POP.TOTL"),Area_pop_80_09,Seq!T$1,FALSE))</f>
        <v>8.2076834199884457E-2</v>
      </c>
      <c r="EN116" s="27">
        <f>IF(ISNA(VLOOKUP(CONCATENATE($B116,".SP.TER.TOTL.IN"),Area_pop_80_09,Seq!U$1,FALSE)),".",VLOOKUP(CONCATENATE($B116,".SP.TER.TOTL.IN"),Area_pop_80_09,Seq!U$1,FALSE)/VLOOKUP(CONCATENATE($B116,".SP.POP.TOTL"),Area_pop_80_09,Seq!U$1,FALSE))</f>
        <v>8.3268389865987141E-2</v>
      </c>
      <c r="EO116" s="27">
        <f>IF(ISNA(VLOOKUP(CONCATENATE($B116,".SP.TER.TOTL.IN"),Area_pop_80_09,Seq!V$1,FALSE)),".",VLOOKUP(CONCATENATE($B116,".SP.TER.TOTL.IN"),Area_pop_80_09,Seq!V$1,FALSE)/VLOOKUP(CONCATENATE($B116,".SP.POP.TOTL"),Area_pop_80_09,Seq!V$1,FALSE))</f>
        <v>8.3888651249832913E-2</v>
      </c>
      <c r="EP116" s="27">
        <f>IF(ISNA(VLOOKUP(CONCATENATE($B116,".SP.TER.TOTL.IN"),Area_pop_80_09,Seq!W$1,FALSE)),".",VLOOKUP(CONCATENATE($B116,".SP.TER.TOTL.IN"),Area_pop_80_09,Seq!W$1,FALSE)/VLOOKUP(CONCATENATE($B116,".SP.POP.TOTL"),Area_pop_80_09,Seq!W$1,FALSE))</f>
        <v>8.4577173323694202E-2</v>
      </c>
      <c r="EQ116" s="27">
        <f>IF(ISNA(VLOOKUP(CONCATENATE($B116,".SP.TER.TOTL.IN"),Area_pop_80_09,Seq!X$1,FALSE)),".",VLOOKUP(CONCATENATE($B116,".SP.TER.TOTL.IN"),Area_pop_80_09,Seq!X$1,FALSE)/VLOOKUP(CONCATENATE($B116,".SP.POP.TOTL"),Area_pop_80_09,Seq!X$1,FALSE))</f>
        <v>8.4010786267671972E-2</v>
      </c>
      <c r="ER116" s="27">
        <f>IF(ISNA(VLOOKUP(CONCATENATE($B116,".SP.TER.TOTL.IN"),Area_pop_80_09,Seq!Y$1,FALSE)),".",VLOOKUP(CONCATENATE($B116,".SP.TER.TOTL.IN"),Area_pop_80_09,Seq!Y$1,FALSE)/VLOOKUP(CONCATENATE($B116,".SP.POP.TOTL"),Area_pop_80_09,Seq!Y$1,FALSE))</f>
        <v>8.1351747834083471E-2</v>
      </c>
      <c r="ES116" s="27">
        <f>IF(ISNA(VLOOKUP(CONCATENATE($B116,".SP.TER.TOTL.IN"),Area_pop_80_09,Seq!Z$1,FALSE)),".",VLOOKUP(CONCATENATE($B116,".SP.TER.TOTL.IN"),Area_pop_80_09,Seq!Z$1,FALSE)/VLOOKUP(CONCATENATE($B116,".SP.POP.TOTL"),Area_pop_80_09,Seq!Z$1,FALSE))</f>
        <v>7.8247594291534772E-2</v>
      </c>
      <c r="ET116" s="27">
        <f>IF(ISNA(VLOOKUP(CONCATENATE($B116,".SP.TER.TOTL.IN"),Area_pop_80_09,Seq!AA$1,FALSE)),".",VLOOKUP(CONCATENATE($B116,".SP.TER.TOTL.IN"),Area_pop_80_09,Seq!AA$1,FALSE)/VLOOKUP(CONCATENATE($B116,".SP.POP.TOTL"),Area_pop_80_09,Seq!AA$1,FALSE))</f>
        <v>7.5601578046024034E-2</v>
      </c>
      <c r="EU116" s="27">
        <f>IF(ISNA(VLOOKUP(CONCATENATE($B116,".SP.TER.TOTL.IN"),Area_pop_80_09,Seq!AB$1,FALSE)),".",VLOOKUP(CONCATENATE($B116,".SP.TER.TOTL.IN"),Area_pop_80_09,Seq!AB$1,FALSE)/VLOOKUP(CONCATENATE($B116,".SP.POP.TOTL"),Area_pop_80_09,Seq!AB$1,FALSE))</f>
        <v>7.4044734618369579E-2</v>
      </c>
      <c r="EV116" s="27">
        <f>IF(ISNA(VLOOKUP(CONCATENATE($B116,".SP.TER.TOTL.IN"),Area_pop_80_09,Seq!AC$1,FALSE)),".",VLOOKUP(CONCATENATE($B116,".SP.TER.TOTL.IN"),Area_pop_80_09,Seq!AC$1,FALSE)/VLOOKUP(CONCATENATE($B116,".SP.POP.TOTL"),Area_pop_80_09,Seq!AC$1,FALSE))</f>
        <v>7.3921631226953444E-2</v>
      </c>
      <c r="EW116" s="27">
        <f>IF(ISNA(VLOOKUP(CONCATENATE($B116,".SP.TER.TOTL.IN"),Area_pop_80_09,Seq!AD$1,FALSE)),".",VLOOKUP(CONCATENATE($B116,".SP.TER.TOTL.IN"),Area_pop_80_09,Seq!AD$1,FALSE)/VLOOKUP(CONCATENATE($B116,".SP.POP.TOTL"),Area_pop_80_09,Seq!AD$1,FALSE))</f>
        <v>7.4918486529139544E-2</v>
      </c>
      <c r="EX116" s="27"/>
      <c r="EY116" s="27"/>
      <c r="EZ116" s="27">
        <f t="shared" si="138"/>
        <v>1.4864195306517724E-6</v>
      </c>
      <c r="FA116" s="27" t="str">
        <f t="shared" si="139"/>
        <v>.</v>
      </c>
      <c r="FB116" s="27">
        <f t="shared" si="109"/>
        <v>1.0020941941808136E-4</v>
      </c>
      <c r="FC116" s="9">
        <f>IF(VLOOKUP($B116,EM_80!$B$1:$C$201,2,FALSE)&gt;0,VLOOKUP($B116,EM_80!$B$1:$C$201,2,FALSE),".")</f>
        <v>33</v>
      </c>
      <c r="FD116" s="9" t="str">
        <f t="shared" si="140"/>
        <v>.</v>
      </c>
      <c r="FE116" s="9">
        <f t="shared" si="105"/>
        <v>2249</v>
      </c>
      <c r="FF116">
        <f t="shared" si="141"/>
        <v>22201000</v>
      </c>
      <c r="FG116">
        <f t="shared" si="142"/>
        <v>23207000</v>
      </c>
      <c r="FH116">
        <f t="shared" si="143"/>
        <v>22443000</v>
      </c>
      <c r="FJ116" s="9" t="str">
        <f>IF(ISNA(VLOOKUP($B116,Area_EM_90,Seq!C$1,FALSE)),".",VLOOKUP($B116,Area_EM_90,Seq!C$1,FALSE))</f>
        <v>.</v>
      </c>
      <c r="FK116" s="9" t="str">
        <f>IF(ISNA(VLOOKUP($B116,Area_EM_90,Seq!D$1,FALSE)),".",VLOOKUP($B116,Area_EM_90,Seq!D$1,FALSE))</f>
        <v>.</v>
      </c>
      <c r="FL116" s="9" t="str">
        <f>IF(ISNA(VLOOKUP($B116,Area_EM_90,Seq!E$1,FALSE)),".",VLOOKUP($B116,Area_EM_90,Seq!E$1,FALSE))</f>
        <v>.</v>
      </c>
      <c r="FM116" s="9" t="str">
        <f>IF(ISNA(VLOOKUP($B116,Area_EM_90,Seq!F$1,FALSE)),".",VLOOKUP($B116,Area_EM_90,Seq!F$1,FALSE))</f>
        <v>.</v>
      </c>
      <c r="FN116" s="9" t="str">
        <f>IF(ISNA(VLOOKUP($B116,Area_EM_90,Seq!G$1,FALSE)),".",VLOOKUP($B116,Area_EM_90,Seq!G$1,FALSE))</f>
        <v>.</v>
      </c>
      <c r="FO116" s="9" t="str">
        <f>IF(ISNA(VLOOKUP($B116,Area_EM_90,Seq!H$1,FALSE)),".",VLOOKUP($B116,Area_EM_90,Seq!H$1,FALSE))</f>
        <v>.</v>
      </c>
      <c r="FP116" s="9" t="str">
        <f>IF(ISNA(VLOOKUP($B116,Area_EM_90,Seq!I$1,FALSE)),".",VLOOKUP($B116,Area_EM_90,Seq!I$1,FALSE))</f>
        <v>.</v>
      </c>
      <c r="FQ116" s="9" t="str">
        <f>IF(ISNA(VLOOKUP($B116,Area_EM_90,Seq!J$1,FALSE)),".",VLOOKUP($B116,Area_EM_90,Seq!J$1,FALSE))</f>
        <v>.</v>
      </c>
      <c r="FR116" s="9" t="str">
        <f>IF(ISNA(VLOOKUP($B116,Area_EM_00,Seq!C$1,FALSE)),".",VLOOKUP($B116,Area_EM_00,Seq!C$1,FALSE))</f>
        <v>.</v>
      </c>
      <c r="FS116" s="9" t="str">
        <f>IF(ISNA(VLOOKUP($B116,Area_EM_00,Seq!D$1,FALSE)),".",VLOOKUP($B116,Area_EM_00,Seq!D$1,FALSE))</f>
        <v>.</v>
      </c>
      <c r="FT116" s="9" t="str">
        <f>IF(ISNA(VLOOKUP($B116,Area_EM_00,Seq!E$1,FALSE)),".",VLOOKUP($B116,Area_EM_00,Seq!E$1,FALSE))</f>
        <v>.</v>
      </c>
      <c r="FU116" s="9" t="str">
        <f>IF(ISNA(VLOOKUP($B116,Area_EM_00,Seq!F$1,FALSE)),".",VLOOKUP($B116,Area_EM_00,Seq!F$1,FALSE))</f>
        <v>.</v>
      </c>
      <c r="FV116" s="9" t="str">
        <f>IF(ISNA(VLOOKUP($B116,Area_EM_00,Seq!G$1,FALSE)),".",VLOOKUP($B116,Area_EM_00,Seq!G$1,FALSE))</f>
        <v>.</v>
      </c>
      <c r="FW116" s="9" t="str">
        <f>IF(ISNA(VLOOKUP($B116,Area_EM_00,Seq!H$1,FALSE)),".",VLOOKUP($B116,Area_EM_00,Seq!H$1,FALSE))</f>
        <v>.</v>
      </c>
      <c r="FX116" s="9" t="str">
        <f>IF(ISNA(VLOOKUP($B116,Area_EM_00,Seq!I$1,FALSE)),".",VLOOKUP($B116,Area_EM_00,Seq!I$1,FALSE))</f>
        <v>.</v>
      </c>
      <c r="FY116" s="9" t="str">
        <f>IF(ISNA(VLOOKUP($B116,Area_EM_00,Seq!J$1,FALSE)),".",VLOOKUP($B116,Area_EM_00,Seq!J$1,FALSE))</f>
        <v>.</v>
      </c>
      <c r="GA116" s="27"/>
    </row>
    <row r="117" spans="1:183">
      <c r="A117" s="25" t="s">
        <v>3137</v>
      </c>
      <c r="B117" s="26" t="str">
        <f t="shared" si="72"/>
        <v>SanMarino</v>
      </c>
      <c r="C117" s="27">
        <f>GDP!C$42/10000</f>
        <v>18294194.281532999</v>
      </c>
      <c r="D117" s="27">
        <f>GDP!D$42/10000</f>
        <v>19245492.3841727</v>
      </c>
      <c r="E117" s="27">
        <f>GDP!E$42/10000</f>
        <v>20996832.1911324</v>
      </c>
      <c r="F117" s="27">
        <f>GDP!F$42/10000</f>
        <v>23285486.8999658</v>
      </c>
      <c r="G117" s="27">
        <f>GDP!G$42/10000</f>
        <v>26824880.9087606</v>
      </c>
      <c r="H117" s="27">
        <f>GDP!H$42/10000</f>
        <v>30446239.831443299</v>
      </c>
      <c r="I117" s="27">
        <f>GDP!I$42/10000</f>
        <v>33125508.936610304</v>
      </c>
      <c r="J117" s="27">
        <f>GDP!J$42/10000</f>
        <v>36968067.973257102</v>
      </c>
      <c r="K117" s="27">
        <f>GDP!K$42/10000</f>
        <v>41145459.654235199</v>
      </c>
      <c r="L117" s="27">
        <f>GDP!L$42/10000</f>
        <v>42832423.5000588</v>
      </c>
      <c r="M117" s="27">
        <f>GDP!M$42/10000</f>
        <v>44460055.593061104</v>
      </c>
      <c r="N117" s="27">
        <f>GDP!N$42/10000</f>
        <v>48550380.707622699</v>
      </c>
      <c r="O117" s="27">
        <f>GDP!O$42/10000</f>
        <v>55444534.768105105</v>
      </c>
      <c r="P117" s="27">
        <f>GDP!P$42/10000</f>
        <v>63206769.635639794</v>
      </c>
      <c r="Q117" s="27">
        <f>GDP!Q$42/10000</f>
        <v>71486856.457908601</v>
      </c>
      <c r="R117" s="27">
        <f>GDP!R$42/10000</f>
        <v>79278923.811820701</v>
      </c>
      <c r="S117" s="27">
        <f>GDP!S$42/10000</f>
        <v>87206816.193002701</v>
      </c>
      <c r="T117" s="27">
        <f>GDP!T$42/10000</f>
        <v>95317050.098951995</v>
      </c>
      <c r="U117" s="27">
        <f>GDP!U$42/10000</f>
        <v>102751780.00667</v>
      </c>
      <c r="V117" s="27">
        <f>GDP!V$42/10000</f>
        <v>110560915.287177</v>
      </c>
      <c r="W117" s="27">
        <f>GDP!W$42/10000</f>
        <v>119848032.17129999</v>
      </c>
      <c r="X117" s="27">
        <f>GDP!X$42/10000</f>
        <v>129795418.841518</v>
      </c>
      <c r="Y117" s="27">
        <f>GDP!Y$42/10000</f>
        <v>141606801.95609599</v>
      </c>
      <c r="Z117" s="27">
        <f>GDP!Z$42/10000</f>
        <v>155767482.15170601</v>
      </c>
      <c r="AA117" s="27">
        <f>GDP!AA$42/10000</f>
        <v>171499997.84902799</v>
      </c>
      <c r="AB117" s="27">
        <f>GDP!AB$42/10000</f>
        <v>189335997.62532699</v>
      </c>
      <c r="AC117" s="27">
        <f>GDP!AC$42/10000</f>
        <v>211298973.34986499</v>
      </c>
      <c r="AD117" s="27">
        <f>GDP!AD$42/10000</f>
        <v>238767839.88534701</v>
      </c>
      <c r="AE117" s="27">
        <f>GDP!AE$42/10000</f>
        <v>260256945.47502899</v>
      </c>
      <c r="AF117" s="27">
        <f>GDP!AF$42/10000</f>
        <v>293754553.91439533</v>
      </c>
      <c r="AG117" s="27"/>
      <c r="AH117" s="27" t="str">
        <f>IF(ISNUMBER(VLOOKUP($B117,Area_GDP_80_09,Seq!C$1,FALSE)/10000),VLOOKUP($B117,Area_GDP_80_09,Seq!C$1,FALSE)/10000,".")</f>
        <v>.</v>
      </c>
      <c r="AI117" s="27" t="str">
        <f>IF(ISNUMBER(VLOOKUP($B117,Area_GDP_80_09,Seq!D$1,FALSE)/10000),VLOOKUP($B117,Area_GDP_80_09,Seq!D$1,FALSE)/10000,".")</f>
        <v>.</v>
      </c>
      <c r="AJ117" s="27" t="str">
        <f>IF(ISNUMBER(VLOOKUP($B117,Area_GDP_80_09,Seq!E$1,FALSE)/10000),VLOOKUP($B117,Area_GDP_80_09,Seq!E$1,FALSE)/10000,".")</f>
        <v>.</v>
      </c>
      <c r="AK117" s="27" t="str">
        <f>IF(ISNUMBER(VLOOKUP($B117,Area_GDP_80_09,Seq!F$1,FALSE)/10000),VLOOKUP($B117,Area_GDP_80_09,Seq!F$1,FALSE)/10000,".")</f>
        <v>.</v>
      </c>
      <c r="AL117" s="27" t="str">
        <f>IF(ISNUMBER(VLOOKUP($B117,Area_GDP_80_09,Seq!G$1,FALSE)/10000),VLOOKUP($B117,Area_GDP_80_09,Seq!G$1,FALSE)/10000,".")</f>
        <v>.</v>
      </c>
      <c r="AM117" s="27" t="str">
        <f>IF(ISNUMBER(VLOOKUP($B117,Area_GDP_80_09,Seq!H$1,FALSE)/10000),VLOOKUP($B117,Area_GDP_80_09,Seq!H$1,FALSE)/10000,".")</f>
        <v>.</v>
      </c>
      <c r="AN117" s="27" t="str">
        <f>IF(ISNUMBER(VLOOKUP($B117,Area_GDP_80_09,Seq!I$1,FALSE)/10000),VLOOKUP($B117,Area_GDP_80_09,Seq!I$1,FALSE)/10000,".")</f>
        <v>.</v>
      </c>
      <c r="AO117" s="27" t="str">
        <f>IF(ISNUMBER(VLOOKUP($B117,Area_GDP_80_09,Seq!J$1,FALSE)/10000),VLOOKUP($B117,Area_GDP_80_09,Seq!J$1,FALSE)/10000,".")</f>
        <v>.</v>
      </c>
      <c r="AP117" s="27" t="str">
        <f>IF(ISNUMBER(VLOOKUP($B117,Area_GDP_80_09,Seq!K$1,FALSE)/10000),VLOOKUP($B117,Area_GDP_80_09,Seq!K$1,FALSE)/10000,".")</f>
        <v>.</v>
      </c>
      <c r="AQ117" s="27" t="str">
        <f>IF(ISNUMBER(VLOOKUP($B117,Area_GDP_80_09,Seq!L$1,FALSE)/10000),VLOOKUP($B117,Area_GDP_80_09,Seq!L$1,FALSE)/10000,".")</f>
        <v>.</v>
      </c>
      <c r="AR117" s="27" t="str">
        <f>IF(ISNUMBER(VLOOKUP($B117,Area_GDP_80_09,Seq!M$1,FALSE)/10000),VLOOKUP($B117,Area_GDP_80_09,Seq!M$1,FALSE)/10000,".")</f>
        <v>.</v>
      </c>
      <c r="AS117" s="27" t="str">
        <f>IF(ISNUMBER(VLOOKUP($B117,Area_GDP_80_09,Seq!N$1,FALSE)/10000),VLOOKUP($B117,Area_GDP_80_09,Seq!N$1,FALSE)/10000,".")</f>
        <v>.</v>
      </c>
      <c r="AT117" s="27" t="str">
        <f>IF(ISNUMBER(VLOOKUP($B117,Area_GDP_80_09,Seq!O$1,FALSE)/10000),VLOOKUP($B117,Area_GDP_80_09,Seq!O$1,FALSE)/10000,".")</f>
        <v>.</v>
      </c>
      <c r="AU117" s="27" t="str">
        <f>IF(ISNUMBER(VLOOKUP($B117,Area_GDP_80_09,Seq!P$1,FALSE)/10000),VLOOKUP($B117,Area_GDP_80_09,Seq!P$1,FALSE)/10000,".")</f>
        <v>.</v>
      </c>
      <c r="AV117" s="27" t="str">
        <f>IF(ISNUMBER(VLOOKUP($B117,Area_GDP_80_09,Seq!Q$1,FALSE)/10000),VLOOKUP($B117,Area_GDP_80_09,Seq!Q$1,FALSE)/10000,".")</f>
        <v>.</v>
      </c>
      <c r="AW117" s="27" t="str">
        <f>IF(ISNUMBER(VLOOKUP($B117,Area_GDP_80_09,Seq!R$1,FALSE)/10000),VLOOKUP($B117,Area_GDP_80_09,Seq!R$1,FALSE)/10000,".")</f>
        <v>.</v>
      </c>
      <c r="AX117" s="27" t="str">
        <f>IF(ISNUMBER(VLOOKUP($B117,Area_GDP_80_09,Seq!S$1,FALSE)/10000),VLOOKUP($B117,Area_GDP_80_09,Seq!S$1,FALSE)/10000,".")</f>
        <v>.</v>
      </c>
      <c r="AY117" s="27" t="str">
        <f>IF(ISNUMBER(VLOOKUP($B117,Area_GDP_80_09,Seq!T$1,FALSE)/10000),VLOOKUP($B117,Area_GDP_80_09,Seq!T$1,FALSE)/10000,".")</f>
        <v>.</v>
      </c>
      <c r="AZ117" s="27" t="str">
        <f>IF(ISNUMBER(VLOOKUP($B117,Area_GDP_80_09,Seq!U$1,FALSE)/10000),VLOOKUP($B117,Area_GDP_80_09,Seq!U$1,FALSE)/10000,".")</f>
        <v>.</v>
      </c>
      <c r="BA117" s="27" t="str">
        <f>IF(ISNUMBER(VLOOKUP($B117,Area_GDP_80_09,Seq!V$1,FALSE)/10000),VLOOKUP($B117,Area_GDP_80_09,Seq!V$1,FALSE)/10000,".")</f>
        <v>.</v>
      </c>
      <c r="BB117" s="27" t="str">
        <f>IF(ISNUMBER(VLOOKUP($B117,Area_GDP_80_09,Seq!W$1,FALSE)/10000),VLOOKUP($B117,Area_GDP_80_09,Seq!W$1,FALSE)/10000,".")</f>
        <v>.</v>
      </c>
      <c r="BC117" s="27" t="str">
        <f>IF(ISNUMBER(VLOOKUP($B117,Area_GDP_80_09,Seq!X$1,FALSE)/10000),VLOOKUP($B117,Area_GDP_80_09,Seq!X$1,FALSE)/10000,".")</f>
        <v>.</v>
      </c>
      <c r="BD117" s="27" t="str">
        <f>IF(ISNUMBER(VLOOKUP($B117,Area_GDP_80_09,Seq!Y$1,FALSE)/10000),VLOOKUP($B117,Area_GDP_80_09,Seq!Y$1,FALSE)/10000,".")</f>
        <v>.</v>
      </c>
      <c r="BE117" s="27" t="str">
        <f>IF(ISNUMBER(VLOOKUP($B117,Area_GDP_80_09,Seq!Z$1,FALSE)/10000),VLOOKUP($B117,Area_GDP_80_09,Seq!Z$1,FALSE)/10000,".")</f>
        <v>.</v>
      </c>
      <c r="BF117" s="27" t="str">
        <f>IF(ISNUMBER(VLOOKUP($B117,Area_GDP_80_09,Seq!AA$1,FALSE)/10000),VLOOKUP($B117,Area_GDP_80_09,Seq!AA$1,FALSE)/10000,".")</f>
        <v>.</v>
      </c>
      <c r="BG117" s="27" t="str">
        <f>IF(ISNUMBER(VLOOKUP($B117,Area_GDP_80_09,Seq!AB$1,FALSE)/10000),VLOOKUP($B117,Area_GDP_80_09,Seq!AB$1,FALSE)/10000,".")</f>
        <v>.</v>
      </c>
      <c r="BH117" s="27" t="str">
        <f>IF(ISNUMBER(VLOOKUP($B117,Area_GDP_80_09,Seq!AC$1,FALSE)/10000),VLOOKUP($B117,Area_GDP_80_09,Seq!AC$1,FALSE)/10000,".")</f>
        <v>.</v>
      </c>
      <c r="BI117" s="27" t="str">
        <f>IF(ISNUMBER(VLOOKUP($B117,Area_GDP_80_09,Seq!AD$1,FALSE)/10000),VLOOKUP($B117,Area_GDP_80_09,Seq!AD$1,FALSE)/10000,".")</f>
        <v>.</v>
      </c>
      <c r="BJ117" s="27" t="str">
        <f>IF(ISNUMBER(VLOOKUP($B117,Area_GDP_80_09,Seq!AE$1,FALSE)/10000),VLOOKUP($B117,Area_GDP_80_09,Seq!AE$1,FALSE)/10000,".")</f>
        <v>.</v>
      </c>
      <c r="BK117" s="27" t="str">
        <f>IF(ISNUMBER(VLOOKUP($B117,Area_GDP_80_09,Seq!AF$1,FALSE)/10000),VLOOKUP($B117,Area_GDP_80_09,Seq!AF$1,FALSE)/10000,".")</f>
        <v>.</v>
      </c>
      <c r="BL117" s="27"/>
      <c r="BM117" s="27"/>
      <c r="BN117" s="27">
        <f>CNPop!A$48</f>
        <v>5.0000000000000001E-3</v>
      </c>
      <c r="BO117" s="27">
        <f>CNPop!B$48</f>
        <v>6.0000000000000001E-3</v>
      </c>
      <c r="BP117" s="27">
        <f>CNPop!C$48</f>
        <v>6.0000000000000001E-3</v>
      </c>
      <c r="BQ117" s="27">
        <f>CNPop!D$48</f>
        <v>7.0000000000000001E-3</v>
      </c>
      <c r="BR117" s="27">
        <f>CNPop!E$48</f>
        <v>7.0000000000000001E-3</v>
      </c>
      <c r="BS117" s="27">
        <f>CNPop!F$48</f>
        <v>8.0000000000000002E-3</v>
      </c>
      <c r="BT117" s="27">
        <f>CNPop!G$48</f>
        <v>8.9999999999999993E-3</v>
      </c>
      <c r="BU117" s="27">
        <f>CNPop!H$48</f>
        <v>0.01</v>
      </c>
      <c r="BV117" s="27">
        <f>CNPop!I$48</f>
        <v>1.0999999999999999E-2</v>
      </c>
      <c r="BW117" s="27">
        <f>CNPop!J$48</f>
        <v>1.2E-2</v>
      </c>
      <c r="BX117" s="27">
        <f>CNPop!K$48</f>
        <v>1.4E-2</v>
      </c>
      <c r="BY117" s="27">
        <f>CNPop!L$48</f>
        <v>1.6E-2</v>
      </c>
      <c r="BZ117" s="27">
        <f>CNPop!M$48</f>
        <v>1.7000000000000001E-2</v>
      </c>
      <c r="CA117" s="27">
        <f>CNPop!N$48</f>
        <v>1.9E-2</v>
      </c>
      <c r="CB117" s="27">
        <f>CNPop!O$48</f>
        <v>2.1000000000000001E-2</v>
      </c>
      <c r="CC117" s="27">
        <f>CNPop!P$48</f>
        <v>2.3E-2</v>
      </c>
      <c r="CD117" s="27">
        <f>CNPop!Q$48</f>
        <v>2.5999999999999999E-2</v>
      </c>
      <c r="CE117" s="27">
        <f>CNPop!R$48</f>
        <v>2.8000000000000001E-2</v>
      </c>
      <c r="CF117" s="27">
        <f>CNPop!S$48</f>
        <v>0.03</v>
      </c>
      <c r="CG117" s="27">
        <f>CNPop!T$48</f>
        <v>3.3000000000000002E-2</v>
      </c>
      <c r="CH117" s="27">
        <f>CNPop!U$48</f>
        <v>3.5999999999999997E-2</v>
      </c>
      <c r="CI117" s="27">
        <f>CNPop!V$48</f>
        <v>3.9E-2</v>
      </c>
      <c r="CJ117" s="27">
        <f>CNPop!W$48</f>
        <v>4.2000000000000003E-2</v>
      </c>
      <c r="CK117" s="27">
        <f>CNPop!X$48</f>
        <v>4.4999999999999998E-2</v>
      </c>
      <c r="CL117" s="27">
        <f>CNPop!Y$48</f>
        <v>4.9000000000000002E-2</v>
      </c>
      <c r="CM117" s="27">
        <f>CNPop!Z$48</f>
        <v>5.1999999999999998E-2</v>
      </c>
      <c r="CN117" s="27">
        <f>CNPop!AA$48</f>
        <v>5.6000000000000001E-2</v>
      </c>
      <c r="CO117" s="27">
        <f>CNPop!AB$48</f>
        <v>0.06</v>
      </c>
      <c r="CP117" s="27">
        <f>CNPop!AC$48</f>
        <v>6.3E-2</v>
      </c>
      <c r="CQ117" s="27"/>
      <c r="CR117" s="27" t="str">
        <f t="shared" si="110"/>
        <v>.</v>
      </c>
      <c r="CS117" s="27" t="str">
        <f t="shared" si="111"/>
        <v>.</v>
      </c>
      <c r="CT117" s="27" t="str">
        <f t="shared" si="112"/>
        <v>.</v>
      </c>
      <c r="CU117" s="27" t="str">
        <f t="shared" si="113"/>
        <v>.</v>
      </c>
      <c r="CV117" s="27" t="str">
        <f t="shared" si="114"/>
        <v>.</v>
      </c>
      <c r="CW117" s="27" t="str">
        <f t="shared" si="115"/>
        <v>.</v>
      </c>
      <c r="CX117" s="27" t="str">
        <f t="shared" si="116"/>
        <v>.</v>
      </c>
      <c r="CY117" s="27" t="str">
        <f t="shared" si="117"/>
        <v>.</v>
      </c>
      <c r="CZ117" s="27" t="str">
        <f t="shared" si="118"/>
        <v>.</v>
      </c>
      <c r="DA117" s="27" t="str">
        <f t="shared" si="119"/>
        <v>.</v>
      </c>
      <c r="DB117" s="27" t="str">
        <f t="shared" si="120"/>
        <v>.</v>
      </c>
      <c r="DC117" s="27" t="str">
        <f t="shared" si="121"/>
        <v>.</v>
      </c>
      <c r="DD117" s="27" t="str">
        <f t="shared" si="122"/>
        <v>.</v>
      </c>
      <c r="DE117" s="27" t="str">
        <f t="shared" si="123"/>
        <v>.</v>
      </c>
      <c r="DF117" s="27" t="str">
        <f t="shared" si="124"/>
        <v>.</v>
      </c>
      <c r="DG117" s="27" t="str">
        <f t="shared" si="125"/>
        <v>.</v>
      </c>
      <c r="DH117" s="27" t="str">
        <f t="shared" si="126"/>
        <v>.</v>
      </c>
      <c r="DI117" s="27" t="str">
        <f t="shared" si="127"/>
        <v>.</v>
      </c>
      <c r="DJ117" s="27" t="str">
        <f t="shared" si="128"/>
        <v>.</v>
      </c>
      <c r="DK117" s="27" t="str">
        <f t="shared" si="129"/>
        <v>.</v>
      </c>
      <c r="DL117" s="27" t="str">
        <f t="shared" si="130"/>
        <v>.</v>
      </c>
      <c r="DM117" s="27" t="str">
        <f t="shared" si="131"/>
        <v>.</v>
      </c>
      <c r="DN117" s="27" t="str">
        <f t="shared" si="132"/>
        <v>.</v>
      </c>
      <c r="DO117" s="27" t="str">
        <f t="shared" si="133"/>
        <v>.</v>
      </c>
      <c r="DP117" s="27" t="str">
        <f t="shared" si="134"/>
        <v>.</v>
      </c>
      <c r="DQ117" s="27" t="str">
        <f t="shared" si="135"/>
        <v>.</v>
      </c>
      <c r="DR117" s="27" t="str">
        <f t="shared" si="136"/>
        <v>.</v>
      </c>
      <c r="DS117" s="27" t="str">
        <f t="shared" si="137"/>
        <v>.</v>
      </c>
      <c r="DT117" s="27" t="str">
        <f t="shared" si="101"/>
        <v>.</v>
      </c>
      <c r="DU117" s="27" t="e">
        <f>IF(ISNA(VLOOKUP(CONCATENATE($B117,".SP.TER.TOTL.IN"),Area_pop_80_09,Seq!B$1,FALSE)),".",VLOOKUP(CONCATENATE($B117,".SP.TER.TOTL.IN"),Area_pop_80_09,Seq!B$1,FALSE)/VLOOKUP(CONCATENATE($B117,".SP.POP.TOTL"),Area_pop_80_09,Seq!B$1,FALSE))</f>
        <v>#VALUE!</v>
      </c>
      <c r="DV117" s="27" t="e">
        <f>IF(ISNA(VLOOKUP(CONCATENATE($B117,".SP.TER.TOTL.IN"),Area_pop_80_09,Seq!C$1,FALSE)),".",VLOOKUP(CONCATENATE($B117,".SP.TER.TOTL.IN"),Area_pop_80_09,Seq!C$1,FALSE)/VLOOKUP(CONCATENATE($B117,".SP.POP.TOTL"),Area_pop_80_09,Seq!C$1,FALSE))</f>
        <v>#VALUE!</v>
      </c>
      <c r="DW117" s="27" t="e">
        <f>IF(ISNA(VLOOKUP(CONCATENATE($B117,".SP.TER.TOTL.IN"),Area_pop_80_09,Seq!D$1,FALSE)),".",VLOOKUP(CONCATENATE($B117,".SP.TER.TOTL.IN"),Area_pop_80_09,Seq!D$1,FALSE)/VLOOKUP(CONCATENATE($B117,".SP.POP.TOTL"),Area_pop_80_09,Seq!D$1,FALSE))</f>
        <v>#VALUE!</v>
      </c>
      <c r="DX117" s="27" t="e">
        <f>IF(ISNA(VLOOKUP(CONCATENATE($B117,".SP.TER.TOTL.IN"),Area_pop_80_09,Seq!E$1,FALSE)),".",VLOOKUP(CONCATENATE($B117,".SP.TER.TOTL.IN"),Area_pop_80_09,Seq!E$1,FALSE)/VLOOKUP(CONCATENATE($B117,".SP.POP.TOTL"),Area_pop_80_09,Seq!E$1,FALSE))</f>
        <v>#VALUE!</v>
      </c>
      <c r="DY117" s="27" t="e">
        <f>IF(ISNA(VLOOKUP(CONCATENATE($B117,".SP.TER.TOTL.IN"),Area_pop_80_09,Seq!F$1,FALSE)),".",VLOOKUP(CONCATENATE($B117,".SP.TER.TOTL.IN"),Area_pop_80_09,Seq!F$1,FALSE)/VLOOKUP(CONCATENATE($B117,".SP.POP.TOTL"),Area_pop_80_09,Seq!F$1,FALSE))</f>
        <v>#VALUE!</v>
      </c>
      <c r="DZ117" s="27" t="e">
        <f>IF(ISNA(VLOOKUP(CONCATENATE($B117,".SP.TER.TOTL.IN"),Area_pop_80_09,Seq!G$1,FALSE)),".",VLOOKUP(CONCATENATE($B117,".SP.TER.TOTL.IN"),Area_pop_80_09,Seq!G$1,FALSE)/VLOOKUP(CONCATENATE($B117,".SP.POP.TOTL"),Area_pop_80_09,Seq!G$1,FALSE))</f>
        <v>#VALUE!</v>
      </c>
      <c r="EA117" s="27" t="e">
        <f>IF(ISNA(VLOOKUP(CONCATENATE($B117,".SP.TER.TOTL.IN"),Area_pop_80_09,Seq!H$1,FALSE)),".",VLOOKUP(CONCATENATE($B117,".SP.TER.TOTL.IN"),Area_pop_80_09,Seq!H$1,FALSE)/VLOOKUP(CONCATENATE($B117,".SP.POP.TOTL"),Area_pop_80_09,Seq!H$1,FALSE))</f>
        <v>#VALUE!</v>
      </c>
      <c r="EB117" s="27" t="e">
        <f>IF(ISNA(VLOOKUP(CONCATENATE($B117,".SP.TER.TOTL.IN"),Area_pop_80_09,Seq!I$1,FALSE)),".",VLOOKUP(CONCATENATE($B117,".SP.TER.TOTL.IN"),Area_pop_80_09,Seq!I$1,FALSE)/VLOOKUP(CONCATENATE($B117,".SP.POP.TOTL"),Area_pop_80_09,Seq!I$1,FALSE))</f>
        <v>#VALUE!</v>
      </c>
      <c r="EC117" s="27" t="e">
        <f>IF(ISNA(VLOOKUP(CONCATENATE($B117,".SP.TER.TOTL.IN"),Area_pop_80_09,Seq!J$1,FALSE)),".",VLOOKUP(CONCATENATE($B117,".SP.TER.TOTL.IN"),Area_pop_80_09,Seq!J$1,FALSE)/VLOOKUP(CONCATENATE($B117,".SP.POP.TOTL"),Area_pop_80_09,Seq!J$1,FALSE))</f>
        <v>#VALUE!</v>
      </c>
      <c r="ED117" s="27" t="e">
        <f>IF(ISNA(VLOOKUP(CONCATENATE($B117,".SP.TER.TOTL.IN"),Area_pop_80_09,Seq!K$1,FALSE)),".",VLOOKUP(CONCATENATE($B117,".SP.TER.TOTL.IN"),Area_pop_80_09,Seq!K$1,FALSE)/VLOOKUP(CONCATENATE($B117,".SP.POP.TOTL"),Area_pop_80_09,Seq!K$1,FALSE))</f>
        <v>#VALUE!</v>
      </c>
      <c r="EE117" s="27" t="e">
        <f>IF(ISNA(VLOOKUP(CONCATENATE($B117,".SP.TER.TOTL.IN"),Area_pop_80_09,Seq!L$1,FALSE)),".",VLOOKUP(CONCATENATE($B117,".SP.TER.TOTL.IN"),Area_pop_80_09,Seq!L$1,FALSE)/VLOOKUP(CONCATENATE($B117,".SP.POP.TOTL"),Area_pop_80_09,Seq!L$1,FALSE))</f>
        <v>#VALUE!</v>
      </c>
      <c r="EF117" s="27" t="e">
        <f>IF(ISNA(VLOOKUP(CONCATENATE($B117,".SP.TER.TOTL.IN"),Area_pop_80_09,Seq!M$1,FALSE)),".",VLOOKUP(CONCATENATE($B117,".SP.TER.TOTL.IN"),Area_pop_80_09,Seq!M$1,FALSE)/VLOOKUP(CONCATENATE($B117,".SP.POP.TOTL"),Area_pop_80_09,Seq!M$1,FALSE))</f>
        <v>#VALUE!</v>
      </c>
      <c r="EG117" s="27" t="e">
        <f>IF(ISNA(VLOOKUP(CONCATENATE($B117,".SP.TER.TOTL.IN"),Area_pop_80_09,Seq!N$1,FALSE)),".",VLOOKUP(CONCATENATE($B117,".SP.TER.TOTL.IN"),Area_pop_80_09,Seq!N$1,FALSE)/VLOOKUP(CONCATENATE($B117,".SP.POP.TOTL"),Area_pop_80_09,Seq!N$1,FALSE))</f>
        <v>#VALUE!</v>
      </c>
      <c r="EH117" s="27" t="e">
        <f>IF(ISNA(VLOOKUP(CONCATENATE($B117,".SP.TER.TOTL.IN"),Area_pop_80_09,Seq!O$1,FALSE)),".",VLOOKUP(CONCATENATE($B117,".SP.TER.TOTL.IN"),Area_pop_80_09,Seq!O$1,FALSE)/VLOOKUP(CONCATENATE($B117,".SP.POP.TOTL"),Area_pop_80_09,Seq!O$1,FALSE))</f>
        <v>#VALUE!</v>
      </c>
      <c r="EI117" s="27" t="e">
        <f>IF(ISNA(VLOOKUP(CONCATENATE($B117,".SP.TER.TOTL.IN"),Area_pop_80_09,Seq!P$1,FALSE)),".",VLOOKUP(CONCATENATE($B117,".SP.TER.TOTL.IN"),Area_pop_80_09,Seq!P$1,FALSE)/VLOOKUP(CONCATENATE($B117,".SP.POP.TOTL"),Area_pop_80_09,Seq!P$1,FALSE))</f>
        <v>#VALUE!</v>
      </c>
      <c r="EJ117" s="27" t="e">
        <f>IF(ISNA(VLOOKUP(CONCATENATE($B117,".SP.TER.TOTL.IN"),Area_pop_80_09,Seq!Q$1,FALSE)),".",VLOOKUP(CONCATENATE($B117,".SP.TER.TOTL.IN"),Area_pop_80_09,Seq!Q$1,FALSE)/VLOOKUP(CONCATENATE($B117,".SP.POP.TOTL"),Area_pop_80_09,Seq!Q$1,FALSE))</f>
        <v>#VALUE!</v>
      </c>
      <c r="EK117" s="27" t="e">
        <f>IF(ISNA(VLOOKUP(CONCATENATE($B117,".SP.TER.TOTL.IN"),Area_pop_80_09,Seq!R$1,FALSE)),".",VLOOKUP(CONCATENATE($B117,".SP.TER.TOTL.IN"),Area_pop_80_09,Seq!R$1,FALSE)/VLOOKUP(CONCATENATE($B117,".SP.POP.TOTL"),Area_pop_80_09,Seq!R$1,FALSE))</f>
        <v>#VALUE!</v>
      </c>
      <c r="EL117" s="27" t="e">
        <f>IF(ISNA(VLOOKUP(CONCATENATE($B117,".SP.TER.TOTL.IN"),Area_pop_80_09,Seq!S$1,FALSE)),".",VLOOKUP(CONCATENATE($B117,".SP.TER.TOTL.IN"),Area_pop_80_09,Seq!S$1,FALSE)/VLOOKUP(CONCATENATE($B117,".SP.POP.TOTL"),Area_pop_80_09,Seq!S$1,FALSE))</f>
        <v>#VALUE!</v>
      </c>
      <c r="EM117" s="27" t="e">
        <f>IF(ISNA(VLOOKUP(CONCATENATE($B117,".SP.TER.TOTL.IN"),Area_pop_80_09,Seq!T$1,FALSE)),".",VLOOKUP(CONCATENATE($B117,".SP.TER.TOTL.IN"),Area_pop_80_09,Seq!T$1,FALSE)/VLOOKUP(CONCATENATE($B117,".SP.POP.TOTL"),Area_pop_80_09,Seq!T$1,FALSE))</f>
        <v>#VALUE!</v>
      </c>
      <c r="EN117" s="27" t="e">
        <f>IF(ISNA(VLOOKUP(CONCATENATE($B117,".SP.TER.TOTL.IN"),Area_pop_80_09,Seq!U$1,FALSE)),".",VLOOKUP(CONCATENATE($B117,".SP.TER.TOTL.IN"),Area_pop_80_09,Seq!U$1,FALSE)/VLOOKUP(CONCATENATE($B117,".SP.POP.TOTL"),Area_pop_80_09,Seq!U$1,FALSE))</f>
        <v>#VALUE!</v>
      </c>
      <c r="EO117" s="27" t="e">
        <f>IF(ISNA(VLOOKUP(CONCATENATE($B117,".SP.TER.TOTL.IN"),Area_pop_80_09,Seq!V$1,FALSE)),".",VLOOKUP(CONCATENATE($B117,".SP.TER.TOTL.IN"),Area_pop_80_09,Seq!V$1,FALSE)/VLOOKUP(CONCATENATE($B117,".SP.POP.TOTL"),Area_pop_80_09,Seq!V$1,FALSE))</f>
        <v>#VALUE!</v>
      </c>
      <c r="EP117" s="27" t="e">
        <f>IF(ISNA(VLOOKUP(CONCATENATE($B117,".SP.TER.TOTL.IN"),Area_pop_80_09,Seq!W$1,FALSE)),".",VLOOKUP(CONCATENATE($B117,".SP.TER.TOTL.IN"),Area_pop_80_09,Seq!W$1,FALSE)/VLOOKUP(CONCATENATE($B117,".SP.POP.TOTL"),Area_pop_80_09,Seq!W$1,FALSE))</f>
        <v>#VALUE!</v>
      </c>
      <c r="EQ117" s="27" t="e">
        <f>IF(ISNA(VLOOKUP(CONCATENATE($B117,".SP.TER.TOTL.IN"),Area_pop_80_09,Seq!X$1,FALSE)),".",VLOOKUP(CONCATENATE($B117,".SP.TER.TOTL.IN"),Area_pop_80_09,Seq!X$1,FALSE)/VLOOKUP(CONCATENATE($B117,".SP.POP.TOTL"),Area_pop_80_09,Seq!X$1,FALSE))</f>
        <v>#VALUE!</v>
      </c>
      <c r="ER117" s="27" t="e">
        <f>IF(ISNA(VLOOKUP(CONCATENATE($B117,".SP.TER.TOTL.IN"),Area_pop_80_09,Seq!Y$1,FALSE)),".",VLOOKUP(CONCATENATE($B117,".SP.TER.TOTL.IN"),Area_pop_80_09,Seq!Y$1,FALSE)/VLOOKUP(CONCATENATE($B117,".SP.POP.TOTL"),Area_pop_80_09,Seq!Y$1,FALSE))</f>
        <v>#VALUE!</v>
      </c>
      <c r="ES117" s="27" t="e">
        <f>IF(ISNA(VLOOKUP(CONCATENATE($B117,".SP.TER.TOTL.IN"),Area_pop_80_09,Seq!Z$1,FALSE)),".",VLOOKUP(CONCATENATE($B117,".SP.TER.TOTL.IN"),Area_pop_80_09,Seq!Z$1,FALSE)/VLOOKUP(CONCATENATE($B117,".SP.POP.TOTL"),Area_pop_80_09,Seq!Z$1,FALSE))</f>
        <v>#VALUE!</v>
      </c>
      <c r="ET117" s="27" t="e">
        <f>IF(ISNA(VLOOKUP(CONCATENATE($B117,".SP.TER.TOTL.IN"),Area_pop_80_09,Seq!AA$1,FALSE)),".",VLOOKUP(CONCATENATE($B117,".SP.TER.TOTL.IN"),Area_pop_80_09,Seq!AA$1,FALSE)/VLOOKUP(CONCATENATE($B117,".SP.POP.TOTL"),Area_pop_80_09,Seq!AA$1,FALSE))</f>
        <v>#VALUE!</v>
      </c>
      <c r="EU117" s="27" t="e">
        <f>IF(ISNA(VLOOKUP(CONCATENATE($B117,".SP.TER.TOTL.IN"),Area_pop_80_09,Seq!AB$1,FALSE)),".",VLOOKUP(CONCATENATE($B117,".SP.TER.TOTL.IN"),Area_pop_80_09,Seq!AB$1,FALSE)/VLOOKUP(CONCATENATE($B117,".SP.POP.TOTL"),Area_pop_80_09,Seq!AB$1,FALSE))</f>
        <v>#VALUE!</v>
      </c>
      <c r="EV117" s="27" t="e">
        <f>IF(ISNA(VLOOKUP(CONCATENATE($B117,".SP.TER.TOTL.IN"),Area_pop_80_09,Seq!AC$1,FALSE)),".",VLOOKUP(CONCATENATE($B117,".SP.TER.TOTL.IN"),Area_pop_80_09,Seq!AC$1,FALSE)/VLOOKUP(CONCATENATE($B117,".SP.POP.TOTL"),Area_pop_80_09,Seq!AC$1,FALSE))</f>
        <v>#VALUE!</v>
      </c>
      <c r="EW117" s="27" t="e">
        <f>IF(ISNA(VLOOKUP(CONCATENATE($B117,".SP.TER.TOTL.IN"),Area_pop_80_09,Seq!AD$1,FALSE)),".",VLOOKUP(CONCATENATE($B117,".SP.TER.TOTL.IN"),Area_pop_80_09,Seq!AD$1,FALSE)/VLOOKUP(CONCATENATE($B117,".SP.POP.TOTL"),Area_pop_80_09,Seq!AD$1,FALSE))</f>
        <v>#VALUE!</v>
      </c>
      <c r="EX117" s="27"/>
      <c r="EY117" s="27"/>
      <c r="EZ117" s="27" t="str">
        <f t="shared" si="138"/>
        <v>.</v>
      </c>
      <c r="FA117" s="27" t="str">
        <f t="shared" si="139"/>
        <v>.</v>
      </c>
      <c r="FB117" s="27" t="str">
        <f t="shared" si="109"/>
        <v>.</v>
      </c>
      <c r="FC117" s="9" t="str">
        <f>IF(VLOOKUP($B117,EM_80!$B$1:$C$201,2,FALSE)&gt;0,VLOOKUP($B117,EM_80!$B$1:$C$201,2,FALSE),".")</f>
        <v>.</v>
      </c>
      <c r="FD117" s="9" t="str">
        <f t="shared" si="140"/>
        <v>.</v>
      </c>
      <c r="FE117" s="9" t="str">
        <f t="shared" si="105"/>
        <v>.</v>
      </c>
      <c r="FF117" t="str">
        <f t="shared" si="141"/>
        <v>.</v>
      </c>
      <c r="FG117" t="str">
        <f t="shared" si="142"/>
        <v>.</v>
      </c>
      <c r="FH117" t="str">
        <f t="shared" si="143"/>
        <v>.</v>
      </c>
      <c r="FJ117" s="9" t="str">
        <f>IF(ISNA(VLOOKUP($B117,Area_EM_90,Seq!C$1,FALSE)),".",VLOOKUP($B117,Area_EM_90,Seq!C$1,FALSE))</f>
        <v>.</v>
      </c>
      <c r="FK117" s="9" t="str">
        <f>IF(ISNA(VLOOKUP($B117,Area_EM_90,Seq!D$1,FALSE)),".",VLOOKUP($B117,Area_EM_90,Seq!D$1,FALSE))</f>
        <v>.</v>
      </c>
      <c r="FL117" s="9" t="str">
        <f>IF(ISNA(VLOOKUP($B117,Area_EM_90,Seq!E$1,FALSE)),".",VLOOKUP($B117,Area_EM_90,Seq!E$1,FALSE))</f>
        <v>.</v>
      </c>
      <c r="FM117" s="9" t="str">
        <f>IF(ISNA(VLOOKUP($B117,Area_EM_90,Seq!F$1,FALSE)),".",VLOOKUP($B117,Area_EM_90,Seq!F$1,FALSE))</f>
        <v>.</v>
      </c>
      <c r="FN117" s="9" t="str">
        <f>IF(ISNA(VLOOKUP($B117,Area_EM_90,Seq!G$1,FALSE)),".",VLOOKUP($B117,Area_EM_90,Seq!G$1,FALSE))</f>
        <v>.</v>
      </c>
      <c r="FO117" s="9" t="str">
        <f>IF(ISNA(VLOOKUP($B117,Area_EM_90,Seq!H$1,FALSE)),".",VLOOKUP($B117,Area_EM_90,Seq!H$1,FALSE))</f>
        <v>.</v>
      </c>
      <c r="FP117" s="9" t="str">
        <f>IF(ISNA(VLOOKUP($B117,Area_EM_90,Seq!I$1,FALSE)),".",VLOOKUP($B117,Area_EM_90,Seq!I$1,FALSE))</f>
        <v>.</v>
      </c>
      <c r="FQ117" s="9" t="str">
        <f>IF(ISNA(VLOOKUP($B117,Area_EM_90,Seq!J$1,FALSE)),".",VLOOKUP($B117,Area_EM_90,Seq!J$1,FALSE))</f>
        <v>.</v>
      </c>
      <c r="FR117" s="9" t="str">
        <f>IF(ISNA(VLOOKUP($B117,Area_EM_00,Seq!C$1,FALSE)),".",VLOOKUP($B117,Area_EM_00,Seq!C$1,FALSE))</f>
        <v>.</v>
      </c>
      <c r="FS117" s="9" t="str">
        <f>IF(ISNA(VLOOKUP($B117,Area_EM_00,Seq!D$1,FALSE)),".",VLOOKUP($B117,Area_EM_00,Seq!D$1,FALSE))</f>
        <v>.</v>
      </c>
      <c r="FT117" s="9" t="str">
        <f>IF(ISNA(VLOOKUP($B117,Area_EM_00,Seq!E$1,FALSE)),".",VLOOKUP($B117,Area_EM_00,Seq!E$1,FALSE))</f>
        <v>.</v>
      </c>
      <c r="FU117" s="9" t="str">
        <f>IF(ISNA(VLOOKUP($B117,Area_EM_00,Seq!F$1,FALSE)),".",VLOOKUP($B117,Area_EM_00,Seq!F$1,FALSE))</f>
        <v>.</v>
      </c>
      <c r="FV117" s="9" t="str">
        <f>IF(ISNA(VLOOKUP($B117,Area_EM_00,Seq!G$1,FALSE)),".",VLOOKUP($B117,Area_EM_00,Seq!G$1,FALSE))</f>
        <v>.</v>
      </c>
      <c r="FW117" s="9" t="str">
        <f>IF(ISNA(VLOOKUP($B117,Area_EM_00,Seq!H$1,FALSE)),".",VLOOKUP($B117,Area_EM_00,Seq!H$1,FALSE))</f>
        <v>.</v>
      </c>
      <c r="FX117" s="9" t="str">
        <f>IF(ISNA(VLOOKUP($B117,Area_EM_00,Seq!I$1,FALSE)),".",VLOOKUP($B117,Area_EM_00,Seq!I$1,FALSE))</f>
        <v>.</v>
      </c>
      <c r="FY117" s="9" t="str">
        <f>IF(ISNA(VLOOKUP($B117,Area_EM_00,Seq!J$1,FALSE)),".",VLOOKUP($B117,Area_EM_00,Seq!J$1,FALSE))</f>
        <v>.</v>
      </c>
      <c r="GA117" s="27"/>
    </row>
    <row r="118" spans="1:183">
      <c r="A118" s="25" t="s">
        <v>2557</v>
      </c>
      <c r="B118" s="26" t="str">
        <f t="shared" si="72"/>
        <v>Sweden</v>
      </c>
      <c r="C118" s="27">
        <f>GDP!C$42/10000</f>
        <v>18294194.281532999</v>
      </c>
      <c r="D118" s="27">
        <f>GDP!D$42/10000</f>
        <v>19245492.3841727</v>
      </c>
      <c r="E118" s="27">
        <f>GDP!E$42/10000</f>
        <v>20996832.1911324</v>
      </c>
      <c r="F118" s="27">
        <f>GDP!F$42/10000</f>
        <v>23285486.8999658</v>
      </c>
      <c r="G118" s="27">
        <f>GDP!G$42/10000</f>
        <v>26824880.9087606</v>
      </c>
      <c r="H118" s="27">
        <f>GDP!H$42/10000</f>
        <v>30446239.831443299</v>
      </c>
      <c r="I118" s="27">
        <f>GDP!I$42/10000</f>
        <v>33125508.936610304</v>
      </c>
      <c r="J118" s="27">
        <f>GDP!J$42/10000</f>
        <v>36968067.973257102</v>
      </c>
      <c r="K118" s="27">
        <f>GDP!K$42/10000</f>
        <v>41145459.654235199</v>
      </c>
      <c r="L118" s="27">
        <f>GDP!L$42/10000</f>
        <v>42832423.5000588</v>
      </c>
      <c r="M118" s="27">
        <f>GDP!M$42/10000</f>
        <v>44460055.593061104</v>
      </c>
      <c r="N118" s="27">
        <f>GDP!N$42/10000</f>
        <v>48550380.707622699</v>
      </c>
      <c r="O118" s="27">
        <f>GDP!O$42/10000</f>
        <v>55444534.768105105</v>
      </c>
      <c r="P118" s="27">
        <f>GDP!P$42/10000</f>
        <v>63206769.635639794</v>
      </c>
      <c r="Q118" s="27">
        <f>GDP!Q$42/10000</f>
        <v>71486856.457908601</v>
      </c>
      <c r="R118" s="27">
        <f>GDP!R$42/10000</f>
        <v>79278923.811820701</v>
      </c>
      <c r="S118" s="27">
        <f>GDP!S$42/10000</f>
        <v>87206816.193002701</v>
      </c>
      <c r="T118" s="27">
        <f>GDP!T$42/10000</f>
        <v>95317050.098951995</v>
      </c>
      <c r="U118" s="27">
        <f>GDP!U$42/10000</f>
        <v>102751780.00667</v>
      </c>
      <c r="V118" s="27">
        <f>GDP!V$42/10000</f>
        <v>110560915.287177</v>
      </c>
      <c r="W118" s="27">
        <f>GDP!W$42/10000</f>
        <v>119848032.17129999</v>
      </c>
      <c r="X118" s="27">
        <f>GDP!X$42/10000</f>
        <v>129795418.841518</v>
      </c>
      <c r="Y118" s="27">
        <f>GDP!Y$42/10000</f>
        <v>141606801.95609599</v>
      </c>
      <c r="Z118" s="27">
        <f>GDP!Z$42/10000</f>
        <v>155767482.15170601</v>
      </c>
      <c r="AA118" s="27">
        <f>GDP!AA$42/10000</f>
        <v>171499997.84902799</v>
      </c>
      <c r="AB118" s="27">
        <f>GDP!AB$42/10000</f>
        <v>189335997.62532699</v>
      </c>
      <c r="AC118" s="27">
        <f>GDP!AC$42/10000</f>
        <v>211298973.34986499</v>
      </c>
      <c r="AD118" s="27">
        <f>GDP!AD$42/10000</f>
        <v>238767839.88534701</v>
      </c>
      <c r="AE118" s="27">
        <f>GDP!AE$42/10000</f>
        <v>260256945.47502899</v>
      </c>
      <c r="AF118" s="27">
        <f>GDP!AF$42/10000</f>
        <v>293754553.91439533</v>
      </c>
      <c r="AG118" s="27"/>
      <c r="AH118" s="27">
        <f>IF(ISNUMBER(VLOOKUP($B118,Area_GDP_80_09,Seq!C$1,FALSE)/10000),VLOOKUP($B118,Area_GDP_80_09,Seq!C$1,FALSE)/10000,".")</f>
        <v>16217109.427866699</v>
      </c>
      <c r="AI118" s="27">
        <f>IF(ISNUMBER(VLOOKUP($B118,Area_GDP_80_09,Seq!D$1,FALSE)/10000),VLOOKUP($B118,Area_GDP_80_09,Seq!D$1,FALSE)/10000,".")</f>
        <v>16184311.628211599</v>
      </c>
      <c r="AJ118" s="27">
        <f>IF(ISNUMBER(VLOOKUP($B118,Area_GDP_80_09,Seq!E$1,FALSE)/10000),VLOOKUP($B118,Area_GDP_80_09,Seq!E$1,FALSE)/10000,".")</f>
        <v>16377409.355831601</v>
      </c>
      <c r="AK118" s="27">
        <f>IF(ISNUMBER(VLOOKUP($B118,Area_GDP_80_09,Seq!F$1,FALSE)/10000),VLOOKUP($B118,Area_GDP_80_09,Seq!F$1,FALSE)/10000,".")</f>
        <v>16673801.052149</v>
      </c>
      <c r="AL118" s="27">
        <f>IF(ISNUMBER(VLOOKUP($B118,Area_GDP_80_09,Seq!G$1,FALSE)/10000),VLOOKUP($B118,Area_GDP_80_09,Seq!G$1,FALSE)/10000,".")</f>
        <v>17385988.081465099</v>
      </c>
      <c r="AM118" s="27">
        <f>IF(ISNUMBER(VLOOKUP($B118,Area_GDP_80_09,Seq!H$1,FALSE)/10000),VLOOKUP($B118,Area_GDP_80_09,Seq!H$1,FALSE)/10000,".")</f>
        <v>17766682.6744668</v>
      </c>
      <c r="AN118" s="27">
        <f>IF(ISNUMBER(VLOOKUP($B118,Area_GDP_80_09,Seq!I$1,FALSE)/10000),VLOOKUP($B118,Area_GDP_80_09,Seq!I$1,FALSE)/10000,".")</f>
        <v>18274999.454279501</v>
      </c>
      <c r="AO118" s="27">
        <f>IF(ISNUMBER(VLOOKUP($B118,Area_GDP_80_09,Seq!J$1,FALSE)/10000),VLOOKUP($B118,Area_GDP_80_09,Seq!J$1,FALSE)/10000,".")</f>
        <v>18906790.945406102</v>
      </c>
      <c r="AP118" s="27">
        <f>IF(ISNUMBER(VLOOKUP($B118,Area_GDP_80_09,Seq!K$1,FALSE)/10000),VLOOKUP($B118,Area_GDP_80_09,Seq!K$1,FALSE)/10000,".")</f>
        <v>19410927.506494101</v>
      </c>
      <c r="AQ118" s="27">
        <f>IF(ISNUMBER(VLOOKUP($B118,Area_GDP_80_09,Seq!L$1,FALSE)/10000),VLOOKUP($B118,Area_GDP_80_09,Seq!L$1,FALSE)/10000,".")</f>
        <v>19950383.095763002</v>
      </c>
      <c r="AR118" s="27">
        <f>IF(ISNUMBER(VLOOKUP($B118,Area_GDP_80_09,Seq!M$1,FALSE)/10000),VLOOKUP($B118,Area_GDP_80_09,Seq!M$1,FALSE)/10000,".")</f>
        <v>20151939.4905154</v>
      </c>
      <c r="AS118" s="27">
        <f>IF(ISNUMBER(VLOOKUP($B118,Area_GDP_80_09,Seq!N$1,FALSE)/10000),VLOOKUP($B118,Area_GDP_80_09,Seq!N$1,FALSE)/10000,".")</f>
        <v>19925978.476785</v>
      </c>
      <c r="AT118" s="27">
        <f>IF(ISNUMBER(VLOOKUP($B118,Area_GDP_80_09,Seq!O$1,FALSE)/10000),VLOOKUP($B118,Area_GDP_80_09,Seq!O$1,FALSE)/10000,".")</f>
        <v>19686167.0777761</v>
      </c>
      <c r="AU118" s="27">
        <f>IF(ISNUMBER(VLOOKUP($B118,Area_GDP_80_09,Seq!P$1,FALSE)/10000),VLOOKUP($B118,Area_GDP_80_09,Seq!P$1,FALSE)/10000,".")</f>
        <v>19281067.865796398</v>
      </c>
      <c r="AV118" s="27">
        <f>IF(ISNUMBER(VLOOKUP($B118,Area_GDP_80_09,Seq!Q$1,FALSE)/10000),VLOOKUP($B118,Area_GDP_80_09,Seq!Q$1,FALSE)/10000,".")</f>
        <v>20042064.133068498</v>
      </c>
      <c r="AW118" s="27">
        <f>IF(ISNUMBER(VLOOKUP($B118,Area_GDP_80_09,Seq!R$1,FALSE)/10000),VLOOKUP($B118,Area_GDP_80_09,Seq!R$1,FALSE)/10000,".")</f>
        <v>20838346.685293898</v>
      </c>
      <c r="AX118" s="27">
        <f>IF(ISNUMBER(VLOOKUP($B118,Area_GDP_80_09,Seq!S$1,FALSE)/10000),VLOOKUP($B118,Area_GDP_80_09,Seq!S$1,FALSE)/10000,".")</f>
        <v>21142694.985920399</v>
      </c>
      <c r="AY118" s="27">
        <f>IF(ISNUMBER(VLOOKUP($B118,Area_GDP_80_09,Seq!T$1,FALSE)/10000),VLOOKUP($B118,Area_GDP_80_09,Seq!T$1,FALSE)/10000,".")</f>
        <v>21662864.814127602</v>
      </c>
      <c r="AZ118" s="27">
        <f>IF(ISNUMBER(VLOOKUP($B118,Area_GDP_80_09,Seq!U$1,FALSE)/10000),VLOOKUP($B118,Area_GDP_80_09,Seq!U$1,FALSE)/10000,".")</f>
        <v>22489074.676387798</v>
      </c>
      <c r="BA118" s="27">
        <f>IF(ISNUMBER(VLOOKUP($B118,Area_GDP_80_09,Seq!V$1,FALSE)/10000),VLOOKUP($B118,Area_GDP_80_09,Seq!V$1,FALSE)/10000,".")</f>
        <v>23522538.255004302</v>
      </c>
      <c r="BB118" s="27">
        <f>IF(ISNUMBER(VLOOKUP($B118,Area_GDP_80_09,Seq!W$1,FALSE)/10000),VLOOKUP($B118,Area_GDP_80_09,Seq!W$1,FALSE)/10000,".")</f>
        <v>24557278.8194975</v>
      </c>
      <c r="BC118" s="27">
        <f>IF(ISNUMBER(VLOOKUP($B118,Area_GDP_80_09,Seq!X$1,FALSE)/10000),VLOOKUP($B118,Area_GDP_80_09,Seq!X$1,FALSE)/10000,".")</f>
        <v>24817030.844120402</v>
      </c>
      <c r="BD118" s="27">
        <f>IF(ISNUMBER(VLOOKUP($B118,Area_GDP_80_09,Seq!Y$1,FALSE)/10000),VLOOKUP($B118,Area_GDP_80_09,Seq!Y$1,FALSE)/10000,".")</f>
        <v>25415446.071904097</v>
      </c>
      <c r="BE118" s="27">
        <f>IF(ISNUMBER(VLOOKUP($B118,Area_GDP_80_09,Seq!Z$1,FALSE)/10000),VLOOKUP($B118,Area_GDP_80_09,Seq!Z$1,FALSE)/10000,".")</f>
        <v>25901541.114579502</v>
      </c>
      <c r="BF118" s="27">
        <f>IF(ISNUMBER(VLOOKUP($B118,Area_GDP_80_09,Seq!AA$1,FALSE)/10000),VLOOKUP($B118,Area_GDP_80_09,Seq!AA$1,FALSE)/10000,".")</f>
        <v>26970509.266333401</v>
      </c>
      <c r="BG118" s="27">
        <f>IF(ISNUMBER(VLOOKUP($B118,Area_GDP_80_09,Seq!AB$1,FALSE)/10000),VLOOKUP($B118,Area_GDP_80_09,Seq!AB$1,FALSE)/10000,".")</f>
        <v>27860088.188426398</v>
      </c>
      <c r="BH118" s="27">
        <f>IF(ISNUMBER(VLOOKUP($B118,Area_GDP_80_09,Seq!AC$1,FALSE)/10000),VLOOKUP($B118,Area_GDP_80_09,Seq!AC$1,FALSE)/10000,".")</f>
        <v>29043155.573988799</v>
      </c>
      <c r="BI118" s="27">
        <f>IF(ISNUMBER(VLOOKUP($B118,Area_GDP_80_09,Seq!AD$1,FALSE)/10000),VLOOKUP($B118,Area_GDP_80_09,Seq!AD$1,FALSE)/10000,".")</f>
        <v>29786579.642444</v>
      </c>
      <c r="BJ118" s="27">
        <f>IF(ISNUMBER(VLOOKUP($B118,Area_GDP_80_09,Seq!AE$1,FALSE)/10000),VLOOKUP($B118,Area_GDP_80_09,Seq!AE$1,FALSE)/10000,".")</f>
        <v>29740389.8626967</v>
      </c>
      <c r="BK118" s="27">
        <f>IF(ISNUMBER(VLOOKUP($B118,Area_GDP_80_09,Seq!AF$1,FALSE)/10000),VLOOKUP($B118,Area_GDP_80_09,Seq!AF$1,FALSE)/10000,".")</f>
        <v>28742891.827290386</v>
      </c>
      <c r="BL118" s="27"/>
      <c r="BM118" s="27"/>
      <c r="BN118" s="27">
        <f>CNPop!A$48</f>
        <v>5.0000000000000001E-3</v>
      </c>
      <c r="BO118" s="27">
        <f>CNPop!B$48</f>
        <v>6.0000000000000001E-3</v>
      </c>
      <c r="BP118" s="27">
        <f>CNPop!C$48</f>
        <v>6.0000000000000001E-3</v>
      </c>
      <c r="BQ118" s="27">
        <f>CNPop!D$48</f>
        <v>7.0000000000000001E-3</v>
      </c>
      <c r="BR118" s="27">
        <f>CNPop!E$48</f>
        <v>7.0000000000000001E-3</v>
      </c>
      <c r="BS118" s="27">
        <f>CNPop!F$48</f>
        <v>8.0000000000000002E-3</v>
      </c>
      <c r="BT118" s="27">
        <f>CNPop!G$48</f>
        <v>8.9999999999999993E-3</v>
      </c>
      <c r="BU118" s="27">
        <f>CNPop!H$48</f>
        <v>0.01</v>
      </c>
      <c r="BV118" s="27">
        <f>CNPop!I$48</f>
        <v>1.0999999999999999E-2</v>
      </c>
      <c r="BW118" s="27">
        <f>CNPop!J$48</f>
        <v>1.2E-2</v>
      </c>
      <c r="BX118" s="27">
        <f>CNPop!K$48</f>
        <v>1.4E-2</v>
      </c>
      <c r="BY118" s="27">
        <f>CNPop!L$48</f>
        <v>1.6E-2</v>
      </c>
      <c r="BZ118" s="27">
        <f>CNPop!M$48</f>
        <v>1.7000000000000001E-2</v>
      </c>
      <c r="CA118" s="27">
        <f>CNPop!N$48</f>
        <v>1.9E-2</v>
      </c>
      <c r="CB118" s="27">
        <f>CNPop!O$48</f>
        <v>2.1000000000000001E-2</v>
      </c>
      <c r="CC118" s="27">
        <f>CNPop!P$48</f>
        <v>2.3E-2</v>
      </c>
      <c r="CD118" s="27">
        <f>CNPop!Q$48</f>
        <v>2.5999999999999999E-2</v>
      </c>
      <c r="CE118" s="27">
        <f>CNPop!R$48</f>
        <v>2.8000000000000001E-2</v>
      </c>
      <c r="CF118" s="27">
        <f>CNPop!S$48</f>
        <v>0.03</v>
      </c>
      <c r="CG118" s="27">
        <f>CNPop!T$48</f>
        <v>3.3000000000000002E-2</v>
      </c>
      <c r="CH118" s="27">
        <f>CNPop!U$48</f>
        <v>3.5999999999999997E-2</v>
      </c>
      <c r="CI118" s="27">
        <f>CNPop!V$48</f>
        <v>3.9E-2</v>
      </c>
      <c r="CJ118" s="27">
        <f>CNPop!W$48</f>
        <v>4.2000000000000003E-2</v>
      </c>
      <c r="CK118" s="27">
        <f>CNPop!X$48</f>
        <v>4.4999999999999998E-2</v>
      </c>
      <c r="CL118" s="27">
        <f>CNPop!Y$48</f>
        <v>4.9000000000000002E-2</v>
      </c>
      <c r="CM118" s="27">
        <f>CNPop!Z$48</f>
        <v>5.1999999999999998E-2</v>
      </c>
      <c r="CN118" s="27">
        <f>CNPop!AA$48</f>
        <v>5.6000000000000001E-2</v>
      </c>
      <c r="CO118" s="27">
        <f>CNPop!AB$48</f>
        <v>0.06</v>
      </c>
      <c r="CP118" s="27">
        <f>CNPop!AC$48</f>
        <v>6.3E-2</v>
      </c>
      <c r="CQ118" s="27"/>
      <c r="CR118" s="27">
        <f t="shared" si="110"/>
        <v>6.9856801355397222E-2</v>
      </c>
      <c r="CS118" s="27">
        <f t="shared" si="111"/>
        <v>6.9856801355397222E-2</v>
      </c>
      <c r="CT118" s="27">
        <f t="shared" si="112"/>
        <v>6.9856801355397222E-2</v>
      </c>
      <c r="CU118" s="27">
        <f t="shared" si="113"/>
        <v>6.9856801355397222E-2</v>
      </c>
      <c r="CV118" s="27">
        <f t="shared" si="114"/>
        <v>6.9856801355397222E-2</v>
      </c>
      <c r="CW118" s="27">
        <f t="shared" si="115"/>
        <v>6.9856801355397222E-2</v>
      </c>
      <c r="CX118" s="27">
        <f t="shared" si="116"/>
        <v>6.9856801355397222E-2</v>
      </c>
      <c r="CY118" s="27">
        <f t="shared" si="117"/>
        <v>6.9856801355397222E-2</v>
      </c>
      <c r="CZ118" s="27">
        <f t="shared" si="118"/>
        <v>6.9856801355397222E-2</v>
      </c>
      <c r="DA118" s="27">
        <f t="shared" si="119"/>
        <v>6.9856801355397222E-2</v>
      </c>
      <c r="DB118" s="27">
        <f t="shared" si="120"/>
        <v>6.9856801355397222E-2</v>
      </c>
      <c r="DC118" s="27">
        <f t="shared" si="121"/>
        <v>6.9856801355397222E-2</v>
      </c>
      <c r="DD118" s="27">
        <f t="shared" si="122"/>
        <v>6.1132650986240086E-2</v>
      </c>
      <c r="DE118" s="27">
        <f t="shared" si="123"/>
        <v>6.1132650986240086E-2</v>
      </c>
      <c r="DF118" s="27">
        <f t="shared" si="124"/>
        <v>6.1132650986240086E-2</v>
      </c>
      <c r="DG118" s="27">
        <f t="shared" si="125"/>
        <v>6.1132650986240086E-2</v>
      </c>
      <c r="DH118" s="27">
        <f t="shared" si="126"/>
        <v>6.1132650986240086E-2</v>
      </c>
      <c r="DI118" s="27">
        <f t="shared" si="127"/>
        <v>6.1132650986240086E-2</v>
      </c>
      <c r="DJ118" s="27">
        <f t="shared" si="128"/>
        <v>6.1132650986240086E-2</v>
      </c>
      <c r="DK118" s="27">
        <f t="shared" si="129"/>
        <v>5.9539255311942554E-2</v>
      </c>
      <c r="DL118" s="27">
        <f t="shared" si="130"/>
        <v>5.8212763558462062E-2</v>
      </c>
      <c r="DM118" s="27">
        <f t="shared" si="131"/>
        <v>5.729806611198561E-2</v>
      </c>
      <c r="DN118" s="27">
        <f t="shared" si="132"/>
        <v>5.689701927386822E-2</v>
      </c>
      <c r="DO118" s="27">
        <f t="shared" si="133"/>
        <v>5.6975882090218845E-2</v>
      </c>
      <c r="DP118" s="27">
        <f t="shared" si="134"/>
        <v>5.7482578391400176E-2</v>
      </c>
      <c r="DQ118" s="27">
        <f t="shared" si="135"/>
        <v>5.8389812101896713E-2</v>
      </c>
      <c r="DR118" s="27">
        <f t="shared" si="136"/>
        <v>5.9430725493791373E-2</v>
      </c>
      <c r="DS118" s="27">
        <f t="shared" si="137"/>
        <v>6.0675493862545324E-2</v>
      </c>
      <c r="DT118" s="27">
        <f t="shared" si="101"/>
        <v>6.211079676998129E-2</v>
      </c>
      <c r="DU118" s="27" t="e">
        <f>IF(ISNA(VLOOKUP(CONCATENATE($B118,".SP.TER.TOTL.IN"),Area_pop_80_09,Seq!B$1,FALSE)),".",VLOOKUP(CONCATENATE($B118,".SP.TER.TOTL.IN"),Area_pop_80_09,Seq!B$1,FALSE)/VLOOKUP(CONCATENATE($B118,".SP.POP.TOTL"),Area_pop_80_09,Seq!B$1,FALSE))</f>
        <v>#VALUE!</v>
      </c>
      <c r="DV118" s="27" t="e">
        <f>IF(ISNA(VLOOKUP(CONCATENATE($B118,".SP.TER.TOTL.IN"),Area_pop_80_09,Seq!C$1,FALSE)),".",VLOOKUP(CONCATENATE($B118,".SP.TER.TOTL.IN"),Area_pop_80_09,Seq!C$1,FALSE)/VLOOKUP(CONCATENATE($B118,".SP.POP.TOTL"),Area_pop_80_09,Seq!C$1,FALSE))</f>
        <v>#VALUE!</v>
      </c>
      <c r="DW118" s="27" t="e">
        <f>IF(ISNA(VLOOKUP(CONCATENATE($B118,".SP.TER.TOTL.IN"),Area_pop_80_09,Seq!D$1,FALSE)),".",VLOOKUP(CONCATENATE($B118,".SP.TER.TOTL.IN"),Area_pop_80_09,Seq!D$1,FALSE)/VLOOKUP(CONCATENATE($B118,".SP.POP.TOTL"),Area_pop_80_09,Seq!D$1,FALSE))</f>
        <v>#VALUE!</v>
      </c>
      <c r="DX118" s="27" t="e">
        <f>IF(ISNA(VLOOKUP(CONCATENATE($B118,".SP.TER.TOTL.IN"),Area_pop_80_09,Seq!E$1,FALSE)),".",VLOOKUP(CONCATENATE($B118,".SP.TER.TOTL.IN"),Area_pop_80_09,Seq!E$1,FALSE)/VLOOKUP(CONCATENATE($B118,".SP.POP.TOTL"),Area_pop_80_09,Seq!E$1,FALSE))</f>
        <v>#VALUE!</v>
      </c>
      <c r="DY118" s="27" t="e">
        <f>IF(ISNA(VLOOKUP(CONCATENATE($B118,".SP.TER.TOTL.IN"),Area_pop_80_09,Seq!F$1,FALSE)),".",VLOOKUP(CONCATENATE($B118,".SP.TER.TOTL.IN"),Area_pop_80_09,Seq!F$1,FALSE)/VLOOKUP(CONCATENATE($B118,".SP.POP.TOTL"),Area_pop_80_09,Seq!F$1,FALSE))</f>
        <v>#VALUE!</v>
      </c>
      <c r="DZ118" s="27" t="e">
        <f>IF(ISNA(VLOOKUP(CONCATENATE($B118,".SP.TER.TOTL.IN"),Area_pop_80_09,Seq!G$1,FALSE)),".",VLOOKUP(CONCATENATE($B118,".SP.TER.TOTL.IN"),Area_pop_80_09,Seq!G$1,FALSE)/VLOOKUP(CONCATENATE($B118,".SP.POP.TOTL"),Area_pop_80_09,Seq!G$1,FALSE))</f>
        <v>#VALUE!</v>
      </c>
      <c r="EA118" s="27" t="e">
        <f>IF(ISNA(VLOOKUP(CONCATENATE($B118,".SP.TER.TOTL.IN"),Area_pop_80_09,Seq!H$1,FALSE)),".",VLOOKUP(CONCATENATE($B118,".SP.TER.TOTL.IN"),Area_pop_80_09,Seq!H$1,FALSE)/VLOOKUP(CONCATENATE($B118,".SP.POP.TOTL"),Area_pop_80_09,Seq!H$1,FALSE))</f>
        <v>#VALUE!</v>
      </c>
      <c r="EB118" s="27" t="e">
        <f>IF(ISNA(VLOOKUP(CONCATENATE($B118,".SP.TER.TOTL.IN"),Area_pop_80_09,Seq!I$1,FALSE)),".",VLOOKUP(CONCATENATE($B118,".SP.TER.TOTL.IN"),Area_pop_80_09,Seq!I$1,FALSE)/VLOOKUP(CONCATENATE($B118,".SP.POP.TOTL"),Area_pop_80_09,Seq!I$1,FALSE))</f>
        <v>#VALUE!</v>
      </c>
      <c r="EC118" s="27" t="e">
        <f>IF(ISNA(VLOOKUP(CONCATENATE($B118,".SP.TER.TOTL.IN"),Area_pop_80_09,Seq!J$1,FALSE)),".",VLOOKUP(CONCATENATE($B118,".SP.TER.TOTL.IN"),Area_pop_80_09,Seq!J$1,FALSE)/VLOOKUP(CONCATENATE($B118,".SP.POP.TOTL"),Area_pop_80_09,Seq!J$1,FALSE))</f>
        <v>#VALUE!</v>
      </c>
      <c r="ED118" s="27" t="e">
        <f>IF(ISNA(VLOOKUP(CONCATENATE($B118,".SP.TER.TOTL.IN"),Area_pop_80_09,Seq!K$1,FALSE)),".",VLOOKUP(CONCATENATE($B118,".SP.TER.TOTL.IN"),Area_pop_80_09,Seq!K$1,FALSE)/VLOOKUP(CONCATENATE($B118,".SP.POP.TOTL"),Area_pop_80_09,Seq!K$1,FALSE))</f>
        <v>#VALUE!</v>
      </c>
      <c r="EE118" s="27" t="e">
        <f>IF(ISNA(VLOOKUP(CONCATENATE($B118,".SP.TER.TOTL.IN"),Area_pop_80_09,Seq!L$1,FALSE)),".",VLOOKUP(CONCATENATE($B118,".SP.TER.TOTL.IN"),Area_pop_80_09,Seq!L$1,FALSE)/VLOOKUP(CONCATENATE($B118,".SP.POP.TOTL"),Area_pop_80_09,Seq!L$1,FALSE))</f>
        <v>#VALUE!</v>
      </c>
      <c r="EF118" s="27">
        <f>IF(ISNA(VLOOKUP(CONCATENATE($B118,".SP.TER.TOTL.IN"),Area_pop_80_09,Seq!M$1,FALSE)),".",VLOOKUP(CONCATENATE($B118,".SP.TER.TOTL.IN"),Area_pop_80_09,Seq!M$1,FALSE)/VLOOKUP(CONCATENATE($B118,".SP.POP.TOTL"),Area_pop_80_09,Seq!M$1,FALSE))</f>
        <v>6.9856801355397222E-2</v>
      </c>
      <c r="EG118" s="27" t="e">
        <f>IF(ISNA(VLOOKUP(CONCATENATE($B118,".SP.TER.TOTL.IN"),Area_pop_80_09,Seq!N$1,FALSE)),".",VLOOKUP(CONCATENATE($B118,".SP.TER.TOTL.IN"),Area_pop_80_09,Seq!N$1,FALSE)/VLOOKUP(CONCATENATE($B118,".SP.POP.TOTL"),Area_pop_80_09,Seq!N$1,FALSE))</f>
        <v>#VALUE!</v>
      </c>
      <c r="EH118" s="27" t="e">
        <f>IF(ISNA(VLOOKUP(CONCATENATE($B118,".SP.TER.TOTL.IN"),Area_pop_80_09,Seq!O$1,FALSE)),".",VLOOKUP(CONCATENATE($B118,".SP.TER.TOTL.IN"),Area_pop_80_09,Seq!O$1,FALSE)/VLOOKUP(CONCATENATE($B118,".SP.POP.TOTL"),Area_pop_80_09,Seq!O$1,FALSE))</f>
        <v>#VALUE!</v>
      </c>
      <c r="EI118" s="27" t="e">
        <f>IF(ISNA(VLOOKUP(CONCATENATE($B118,".SP.TER.TOTL.IN"),Area_pop_80_09,Seq!P$1,FALSE)),".",VLOOKUP(CONCATENATE($B118,".SP.TER.TOTL.IN"),Area_pop_80_09,Seq!P$1,FALSE)/VLOOKUP(CONCATENATE($B118,".SP.POP.TOTL"),Area_pop_80_09,Seq!P$1,FALSE))</f>
        <v>#VALUE!</v>
      </c>
      <c r="EJ118" s="27" t="e">
        <f>IF(ISNA(VLOOKUP(CONCATENATE($B118,".SP.TER.TOTL.IN"),Area_pop_80_09,Seq!Q$1,FALSE)),".",VLOOKUP(CONCATENATE($B118,".SP.TER.TOTL.IN"),Area_pop_80_09,Seq!Q$1,FALSE)/VLOOKUP(CONCATENATE($B118,".SP.POP.TOTL"),Area_pop_80_09,Seq!Q$1,FALSE))</f>
        <v>#VALUE!</v>
      </c>
      <c r="EK118" s="27" t="e">
        <f>IF(ISNA(VLOOKUP(CONCATENATE($B118,".SP.TER.TOTL.IN"),Area_pop_80_09,Seq!R$1,FALSE)),".",VLOOKUP(CONCATENATE($B118,".SP.TER.TOTL.IN"),Area_pop_80_09,Seq!R$1,FALSE)/VLOOKUP(CONCATENATE($B118,".SP.POP.TOTL"),Area_pop_80_09,Seq!R$1,FALSE))</f>
        <v>#VALUE!</v>
      </c>
      <c r="EL118" s="27" t="e">
        <f>IF(ISNA(VLOOKUP(CONCATENATE($B118,".SP.TER.TOTL.IN"),Area_pop_80_09,Seq!S$1,FALSE)),".",VLOOKUP(CONCATENATE($B118,".SP.TER.TOTL.IN"),Area_pop_80_09,Seq!S$1,FALSE)/VLOOKUP(CONCATENATE($B118,".SP.POP.TOTL"),Area_pop_80_09,Seq!S$1,FALSE))</f>
        <v>#VALUE!</v>
      </c>
      <c r="EM118" s="27">
        <f>IF(ISNA(VLOOKUP(CONCATENATE($B118,".SP.TER.TOTL.IN"),Area_pop_80_09,Seq!T$1,FALSE)),".",VLOOKUP(CONCATENATE($B118,".SP.TER.TOTL.IN"),Area_pop_80_09,Seq!T$1,FALSE)/VLOOKUP(CONCATENATE($B118,".SP.POP.TOTL"),Area_pop_80_09,Seq!T$1,FALSE))</f>
        <v>6.1132650986240086E-2</v>
      </c>
      <c r="EN118" s="27">
        <f>IF(ISNA(VLOOKUP(CONCATENATE($B118,".SP.TER.TOTL.IN"),Area_pop_80_09,Seq!U$1,FALSE)),".",VLOOKUP(CONCATENATE($B118,".SP.TER.TOTL.IN"),Area_pop_80_09,Seq!U$1,FALSE)/VLOOKUP(CONCATENATE($B118,".SP.POP.TOTL"),Area_pop_80_09,Seq!U$1,FALSE))</f>
        <v>5.9539255311942554E-2</v>
      </c>
      <c r="EO118" s="27">
        <f>IF(ISNA(VLOOKUP(CONCATENATE($B118,".SP.TER.TOTL.IN"),Area_pop_80_09,Seq!V$1,FALSE)),".",VLOOKUP(CONCATENATE($B118,".SP.TER.TOTL.IN"),Area_pop_80_09,Seq!V$1,FALSE)/VLOOKUP(CONCATENATE($B118,".SP.POP.TOTL"),Area_pop_80_09,Seq!V$1,FALSE))</f>
        <v>5.8212763558462062E-2</v>
      </c>
      <c r="EP118" s="27">
        <f>IF(ISNA(VLOOKUP(CONCATENATE($B118,".SP.TER.TOTL.IN"),Area_pop_80_09,Seq!W$1,FALSE)),".",VLOOKUP(CONCATENATE($B118,".SP.TER.TOTL.IN"),Area_pop_80_09,Seq!W$1,FALSE)/VLOOKUP(CONCATENATE($B118,".SP.POP.TOTL"),Area_pop_80_09,Seq!W$1,FALSE))</f>
        <v>5.729806611198561E-2</v>
      </c>
      <c r="EQ118" s="27">
        <f>IF(ISNA(VLOOKUP(CONCATENATE($B118,".SP.TER.TOTL.IN"),Area_pop_80_09,Seq!X$1,FALSE)),".",VLOOKUP(CONCATENATE($B118,".SP.TER.TOTL.IN"),Area_pop_80_09,Seq!X$1,FALSE)/VLOOKUP(CONCATENATE($B118,".SP.POP.TOTL"),Area_pop_80_09,Seq!X$1,FALSE))</f>
        <v>5.689701927386822E-2</v>
      </c>
      <c r="ER118" s="27">
        <f>IF(ISNA(VLOOKUP(CONCATENATE($B118,".SP.TER.TOTL.IN"),Area_pop_80_09,Seq!Y$1,FALSE)),".",VLOOKUP(CONCATENATE($B118,".SP.TER.TOTL.IN"),Area_pop_80_09,Seq!Y$1,FALSE)/VLOOKUP(CONCATENATE($B118,".SP.POP.TOTL"),Area_pop_80_09,Seq!Y$1,FALSE))</f>
        <v>5.6975882090218845E-2</v>
      </c>
      <c r="ES118" s="27">
        <f>IF(ISNA(VLOOKUP(CONCATENATE($B118,".SP.TER.TOTL.IN"),Area_pop_80_09,Seq!Z$1,FALSE)),".",VLOOKUP(CONCATENATE($B118,".SP.TER.TOTL.IN"),Area_pop_80_09,Seq!Z$1,FALSE)/VLOOKUP(CONCATENATE($B118,".SP.POP.TOTL"),Area_pop_80_09,Seq!Z$1,FALSE))</f>
        <v>5.7482578391400176E-2</v>
      </c>
      <c r="ET118" s="27">
        <f>IF(ISNA(VLOOKUP(CONCATENATE($B118,".SP.TER.TOTL.IN"),Area_pop_80_09,Seq!AA$1,FALSE)),".",VLOOKUP(CONCATENATE($B118,".SP.TER.TOTL.IN"),Area_pop_80_09,Seq!AA$1,FALSE)/VLOOKUP(CONCATENATE($B118,".SP.POP.TOTL"),Area_pop_80_09,Seq!AA$1,FALSE))</f>
        <v>5.8389812101896713E-2</v>
      </c>
      <c r="EU118" s="27">
        <f>IF(ISNA(VLOOKUP(CONCATENATE($B118,".SP.TER.TOTL.IN"),Area_pop_80_09,Seq!AB$1,FALSE)),".",VLOOKUP(CONCATENATE($B118,".SP.TER.TOTL.IN"),Area_pop_80_09,Seq!AB$1,FALSE)/VLOOKUP(CONCATENATE($B118,".SP.POP.TOTL"),Area_pop_80_09,Seq!AB$1,FALSE))</f>
        <v>5.9430725493791373E-2</v>
      </c>
      <c r="EV118" s="27">
        <f>IF(ISNA(VLOOKUP(CONCATENATE($B118,".SP.TER.TOTL.IN"),Area_pop_80_09,Seq!AC$1,FALSE)),".",VLOOKUP(CONCATENATE($B118,".SP.TER.TOTL.IN"),Area_pop_80_09,Seq!AC$1,FALSE)/VLOOKUP(CONCATENATE($B118,".SP.POP.TOTL"),Area_pop_80_09,Seq!AC$1,FALSE))</f>
        <v>6.0675493862545324E-2</v>
      </c>
      <c r="EW118" s="27">
        <f>IF(ISNA(VLOOKUP(CONCATENATE($B118,".SP.TER.TOTL.IN"),Area_pop_80_09,Seq!AD$1,FALSE)),".",VLOOKUP(CONCATENATE($B118,".SP.TER.TOTL.IN"),Area_pop_80_09,Seq!AD$1,FALSE)/VLOOKUP(CONCATENATE($B118,".SP.POP.TOTL"),Area_pop_80_09,Seq!AD$1,FALSE))</f>
        <v>6.211079676998129E-2</v>
      </c>
      <c r="EX118" s="27"/>
      <c r="EY118" s="27"/>
      <c r="EZ118" s="27">
        <f t="shared" si="138"/>
        <v>6.0168471720818293E-4</v>
      </c>
      <c r="FA118" s="27">
        <f t="shared" si="139"/>
        <v>1.0515247108307045E-3</v>
      </c>
      <c r="FB118" s="27" t="str">
        <f t="shared" si="109"/>
        <v>.</v>
      </c>
      <c r="FC118" s="9">
        <f>IF(VLOOKUP($B118,EM_80!$B$1:$C$201,2,FALSE)&gt;0,VLOOKUP($B118,EM_80!$B$1:$C$201,2,FALSE),".")</f>
        <v>5000</v>
      </c>
      <c r="FD118" s="9">
        <f t="shared" si="140"/>
        <v>9000</v>
      </c>
      <c r="FE118" s="9" t="str">
        <f t="shared" si="105"/>
        <v>.</v>
      </c>
      <c r="FF118">
        <f t="shared" si="141"/>
        <v>8310000</v>
      </c>
      <c r="FG118">
        <f t="shared" si="142"/>
        <v>8559000</v>
      </c>
      <c r="FH118">
        <f t="shared" si="143"/>
        <v>8869000</v>
      </c>
      <c r="FJ118" s="9">
        <f>IF(ISNA(VLOOKUP($B118,Area_EM_90,Seq!C$1,FALSE)),".",VLOOKUP($B118,Area_EM_90,Seq!C$1,FALSE))</f>
        <v>3902</v>
      </c>
      <c r="FK118" s="9">
        <f>IF(ISNA(VLOOKUP($B118,Area_EM_90,Seq!D$1,FALSE)),".",VLOOKUP($B118,Area_EM_90,Seq!D$1,FALSE))</f>
        <v>1151</v>
      </c>
      <c r="FL118" s="9">
        <f>IF(ISNA(VLOOKUP($B118,Area_EM_90,Seq!E$1,FALSE)),".",VLOOKUP($B118,Area_EM_90,Seq!E$1,FALSE))</f>
        <v>532</v>
      </c>
      <c r="FM118" s="9">
        <f>IF(ISNA(VLOOKUP($B118,Area_EM_90,Seq!F$1,FALSE)),".",VLOOKUP($B118,Area_EM_90,Seq!F$1,FALSE))</f>
        <v>2219</v>
      </c>
      <c r="FN118" s="9">
        <f>IF(ISNA(VLOOKUP($B118,Area_EM_90,Seq!G$1,FALSE)),".",VLOOKUP($B118,Area_EM_90,Seq!G$1,FALSE))</f>
        <v>5852000</v>
      </c>
      <c r="FO118" s="9">
        <f>IF(ISNA(VLOOKUP($B118,Area_EM_90,Seq!H$1,FALSE)),".",VLOOKUP($B118,Area_EM_90,Seq!H$1,FALSE))</f>
        <v>2255594.9</v>
      </c>
      <c r="FP118" s="9">
        <f>IF(ISNA(VLOOKUP($B118,Area_EM_90,Seq!I$1,FALSE)),".",VLOOKUP($B118,Area_EM_90,Seq!I$1,FALSE))</f>
        <v>2394053</v>
      </c>
      <c r="FQ118" s="9">
        <f>IF(ISNA(VLOOKUP($B118,Area_EM_90,Seq!J$1,FALSE)),".",VLOOKUP($B118,Area_EM_90,Seq!J$1,FALSE))</f>
        <v>1202352</v>
      </c>
      <c r="FR118" s="9">
        <f>IF(ISNA(VLOOKUP($B118,Area_EM_00,Seq!C$1,FALSE)),".",VLOOKUP($B118,Area_EM_00,Seq!C$1,FALSE))</f>
        <v>6136</v>
      </c>
      <c r="FS118" s="9">
        <f>IF(ISNA(VLOOKUP($B118,Area_EM_00,Seq!D$1,FALSE)),".",VLOOKUP($B118,Area_EM_00,Seq!D$1,FALSE))</f>
        <v>1315</v>
      </c>
      <c r="FT118" s="9">
        <f>IF(ISNA(VLOOKUP($B118,Area_EM_00,Seq!E$1,FALSE)),".",VLOOKUP($B118,Area_EM_00,Seq!E$1,FALSE))</f>
        <v>950</v>
      </c>
      <c r="FU118" s="9">
        <f>IF(ISNA(VLOOKUP($B118,Area_EM_00,Seq!F$1,FALSE)),".",VLOOKUP($B118,Area_EM_00,Seq!F$1,FALSE))</f>
        <v>3872</v>
      </c>
      <c r="FV118" s="9">
        <f>IF(ISNA(VLOOKUP($B118,Area_EM_00,Seq!G$1,FALSE)),".",VLOOKUP($B118,Area_EM_00,Seq!G$1,FALSE))</f>
        <v>6219000</v>
      </c>
      <c r="FW118" s="9">
        <f>IF(ISNA(VLOOKUP($B118,Area_EM_00,Seq!H$1,FALSE)),".",VLOOKUP($B118,Area_EM_00,Seq!H$1,FALSE))</f>
        <v>1558854.5</v>
      </c>
      <c r="FX118" s="9">
        <f>IF(ISNA(VLOOKUP($B118,Area_EM_00,Seq!I$1,FALSE)),".",VLOOKUP($B118,Area_EM_00,Seq!I$1,FALSE))</f>
        <v>2950294</v>
      </c>
      <c r="FY118" s="9">
        <f>IF(ISNA(VLOOKUP($B118,Area_EM_00,Seq!J$1,FALSE)),".",VLOOKUP($B118,Area_EM_00,Seq!J$1,FALSE))</f>
        <v>1709852</v>
      </c>
      <c r="GA118" s="27"/>
    </row>
    <row r="119" spans="1:183">
      <c r="A119" s="25" t="s">
        <v>2562</v>
      </c>
      <c r="B119" s="26" t="str">
        <f t="shared" si="72"/>
        <v>Switzerland</v>
      </c>
      <c r="C119" s="27">
        <f>GDP!C$42/10000</f>
        <v>18294194.281532999</v>
      </c>
      <c r="D119" s="27">
        <f>GDP!D$42/10000</f>
        <v>19245492.3841727</v>
      </c>
      <c r="E119" s="27">
        <f>GDP!E$42/10000</f>
        <v>20996832.1911324</v>
      </c>
      <c r="F119" s="27">
        <f>GDP!F$42/10000</f>
        <v>23285486.8999658</v>
      </c>
      <c r="G119" s="27">
        <f>GDP!G$42/10000</f>
        <v>26824880.9087606</v>
      </c>
      <c r="H119" s="27">
        <f>GDP!H$42/10000</f>
        <v>30446239.831443299</v>
      </c>
      <c r="I119" s="27">
        <f>GDP!I$42/10000</f>
        <v>33125508.936610304</v>
      </c>
      <c r="J119" s="27">
        <f>GDP!J$42/10000</f>
        <v>36968067.973257102</v>
      </c>
      <c r="K119" s="27">
        <f>GDP!K$42/10000</f>
        <v>41145459.654235199</v>
      </c>
      <c r="L119" s="27">
        <f>GDP!L$42/10000</f>
        <v>42832423.5000588</v>
      </c>
      <c r="M119" s="27">
        <f>GDP!M$42/10000</f>
        <v>44460055.593061104</v>
      </c>
      <c r="N119" s="27">
        <f>GDP!N$42/10000</f>
        <v>48550380.707622699</v>
      </c>
      <c r="O119" s="27">
        <f>GDP!O$42/10000</f>
        <v>55444534.768105105</v>
      </c>
      <c r="P119" s="27">
        <f>GDP!P$42/10000</f>
        <v>63206769.635639794</v>
      </c>
      <c r="Q119" s="27">
        <f>GDP!Q$42/10000</f>
        <v>71486856.457908601</v>
      </c>
      <c r="R119" s="27">
        <f>GDP!R$42/10000</f>
        <v>79278923.811820701</v>
      </c>
      <c r="S119" s="27">
        <f>GDP!S$42/10000</f>
        <v>87206816.193002701</v>
      </c>
      <c r="T119" s="27">
        <f>GDP!T$42/10000</f>
        <v>95317050.098951995</v>
      </c>
      <c r="U119" s="27">
        <f>GDP!U$42/10000</f>
        <v>102751780.00667</v>
      </c>
      <c r="V119" s="27">
        <f>GDP!V$42/10000</f>
        <v>110560915.287177</v>
      </c>
      <c r="W119" s="27">
        <f>GDP!W$42/10000</f>
        <v>119848032.17129999</v>
      </c>
      <c r="X119" s="27">
        <f>GDP!X$42/10000</f>
        <v>129795418.841518</v>
      </c>
      <c r="Y119" s="27">
        <f>GDP!Y$42/10000</f>
        <v>141606801.95609599</v>
      </c>
      <c r="Z119" s="27">
        <f>GDP!Z$42/10000</f>
        <v>155767482.15170601</v>
      </c>
      <c r="AA119" s="27">
        <f>GDP!AA$42/10000</f>
        <v>171499997.84902799</v>
      </c>
      <c r="AB119" s="27">
        <f>GDP!AB$42/10000</f>
        <v>189335997.62532699</v>
      </c>
      <c r="AC119" s="27">
        <f>GDP!AC$42/10000</f>
        <v>211298973.34986499</v>
      </c>
      <c r="AD119" s="27">
        <f>GDP!AD$42/10000</f>
        <v>238767839.88534701</v>
      </c>
      <c r="AE119" s="27">
        <f>GDP!AE$42/10000</f>
        <v>260256945.47502899</v>
      </c>
      <c r="AF119" s="27">
        <f>GDP!AF$42/10000</f>
        <v>293754553.91439533</v>
      </c>
      <c r="AG119" s="27"/>
      <c r="AH119" s="27">
        <f>IF(ISNUMBER(VLOOKUP($B119,Area_GDP_80_09,Seq!C$1,FALSE)/10000),VLOOKUP($B119,Area_GDP_80_09,Seq!C$1,FALSE)/10000,".")</f>
        <v>18070298.4367598</v>
      </c>
      <c r="AI119" s="27">
        <f>IF(ISNUMBER(VLOOKUP($B119,Area_GDP_80_09,Seq!D$1,FALSE)/10000),VLOOKUP($B119,Area_GDP_80_09,Seq!D$1,FALSE)/10000,".")</f>
        <v>18390063.950734202</v>
      </c>
      <c r="AJ119" s="27">
        <f>IF(ISNUMBER(VLOOKUP($B119,Area_GDP_80_09,Seq!E$1,FALSE)/10000),VLOOKUP($B119,Area_GDP_80_09,Seq!E$1,FALSE)/10000,".")</f>
        <v>18145778.067266699</v>
      </c>
      <c r="AK119" s="27">
        <f>IF(ISNUMBER(VLOOKUP($B119,Area_GDP_80_09,Seq!F$1,FALSE)/10000),VLOOKUP($B119,Area_GDP_80_09,Seq!F$1,FALSE)/10000,".")</f>
        <v>18242053.5291331</v>
      </c>
      <c r="AL119" s="27">
        <f>IF(ISNUMBER(VLOOKUP($B119,Area_GDP_80_09,Seq!G$1,FALSE)/10000),VLOOKUP($B119,Area_GDP_80_09,Seq!G$1,FALSE)/10000,".")</f>
        <v>18812778.304121301</v>
      </c>
      <c r="AM119" s="27">
        <f>IF(ISNUMBER(VLOOKUP($B119,Area_GDP_80_09,Seq!H$1,FALSE)/10000),VLOOKUP($B119,Area_GDP_80_09,Seq!H$1,FALSE)/10000,".")</f>
        <v>19473703.221222199</v>
      </c>
      <c r="AN119" s="27">
        <f>IF(ISNUMBER(VLOOKUP($B119,Area_GDP_80_09,Seq!I$1,FALSE)/10000),VLOOKUP($B119,Area_GDP_80_09,Seq!I$1,FALSE)/10000,".")</f>
        <v>19806300.331596401</v>
      </c>
      <c r="AO119" s="27">
        <f>IF(ISNUMBER(VLOOKUP($B119,Area_GDP_80_09,Seq!J$1,FALSE)/10000),VLOOKUP($B119,Area_GDP_80_09,Seq!J$1,FALSE)/10000,".")</f>
        <v>20054891.046897199</v>
      </c>
      <c r="AP119" s="27">
        <f>IF(ISNUMBER(VLOOKUP($B119,Area_GDP_80_09,Seq!K$1,FALSE)/10000),VLOOKUP($B119,Area_GDP_80_09,Seq!K$1,FALSE)/10000,".")</f>
        <v>20712405.258171499</v>
      </c>
      <c r="AQ119" s="27">
        <f>IF(ISNUMBER(VLOOKUP($B119,Area_GDP_80_09,Seq!L$1,FALSE)/10000),VLOOKUP($B119,Area_GDP_80_09,Seq!L$1,FALSE)/10000,".")</f>
        <v>21654944.339175697</v>
      </c>
      <c r="AR119" s="27">
        <f>IF(ISNUMBER(VLOOKUP($B119,Area_GDP_80_09,Seq!M$1,FALSE)/10000),VLOOKUP($B119,Area_GDP_80_09,Seq!M$1,FALSE)/10000,".")</f>
        <v>22477333.0175272</v>
      </c>
      <c r="AS119" s="27">
        <f>IF(ISNUMBER(VLOOKUP($B119,Area_GDP_80_09,Seq!N$1,FALSE)/10000),VLOOKUP($B119,Area_GDP_80_09,Seq!N$1,FALSE)/10000,".")</f>
        <v>22264655.376598801</v>
      </c>
      <c r="AT119" s="27">
        <f>IF(ISNUMBER(VLOOKUP($B119,Area_GDP_80_09,Seq!O$1,FALSE)/10000),VLOOKUP($B119,Area_GDP_80_09,Seq!O$1,FALSE)/10000,".")</f>
        <v>22286878.256750401</v>
      </c>
      <c r="AU119" s="27">
        <f>IF(ISNUMBER(VLOOKUP($B119,Area_GDP_80_09,Seq!P$1,FALSE)/10000),VLOOKUP($B119,Area_GDP_80_09,Seq!P$1,FALSE)/10000,".")</f>
        <v>22245582.6622454</v>
      </c>
      <c r="AV119" s="27">
        <f>IF(ISNUMBER(VLOOKUP($B119,Area_GDP_80_09,Seq!Q$1,FALSE)/10000),VLOOKUP($B119,Area_GDP_80_09,Seq!Q$1,FALSE)/10000,".")</f>
        <v>22510486.736143999</v>
      </c>
      <c r="AW119" s="27">
        <f>IF(ISNUMBER(VLOOKUP($B119,Area_GDP_80_09,Seq!R$1,FALSE)/10000),VLOOKUP($B119,Area_GDP_80_09,Seq!R$1,FALSE)/10000,".")</f>
        <v>22589329.701563198</v>
      </c>
      <c r="AX119" s="27">
        <f>IF(ISNUMBER(VLOOKUP($B119,Area_GDP_80_09,Seq!S$1,FALSE)/10000),VLOOKUP($B119,Area_GDP_80_09,Seq!S$1,FALSE)/10000,".")</f>
        <v>22731288.488867801</v>
      </c>
      <c r="AY119" s="27">
        <f>IF(ISNUMBER(VLOOKUP($B119,Area_GDP_80_09,Seq!T$1,FALSE)/10000),VLOOKUP($B119,Area_GDP_80_09,Seq!T$1,FALSE)/10000,".")</f>
        <v>23203114.637612499</v>
      </c>
      <c r="AZ119" s="27">
        <f>IF(ISNUMBER(VLOOKUP($B119,Area_GDP_80_09,Seq!U$1,FALSE)/10000),VLOOKUP($B119,Area_GDP_80_09,Seq!U$1,FALSE)/10000,".")</f>
        <v>23815348.176219799</v>
      </c>
      <c r="BA119" s="27">
        <f>IF(ISNUMBER(VLOOKUP($B119,Area_GDP_80_09,Seq!V$1,FALSE)/10000),VLOOKUP($B119,Area_GDP_80_09,Seq!V$1,FALSE)/10000,".")</f>
        <v>24127599.478919901</v>
      </c>
      <c r="BB119" s="27">
        <f>IF(ISNUMBER(VLOOKUP($B119,Area_GDP_80_09,Seq!W$1,FALSE)/10000),VLOOKUP($B119,Area_GDP_80_09,Seq!W$1,FALSE)/10000,".")</f>
        <v>24991828.517290398</v>
      </c>
      <c r="BC119" s="27">
        <f>IF(ISNUMBER(VLOOKUP($B119,Area_GDP_80_09,Seq!X$1,FALSE)/10000),VLOOKUP($B119,Area_GDP_80_09,Seq!X$1,FALSE)/10000,".")</f>
        <v>25279802.226432998</v>
      </c>
      <c r="BD119" s="27">
        <f>IF(ISNUMBER(VLOOKUP($B119,Area_GDP_80_09,Seq!Y$1,FALSE)/10000),VLOOKUP($B119,Area_GDP_80_09,Seq!Y$1,FALSE)/10000,".")</f>
        <v>25391822.595926099</v>
      </c>
      <c r="BE119" s="27">
        <f>IF(ISNUMBER(VLOOKUP($B119,Area_GDP_80_09,Seq!Z$1,FALSE)/10000),VLOOKUP($B119,Area_GDP_80_09,Seq!Z$1,FALSE)/10000,".")</f>
        <v>25341603.505447701</v>
      </c>
      <c r="BF119" s="27">
        <f>IF(ISNUMBER(VLOOKUP($B119,Area_GDP_80_09,Seq!AA$1,FALSE)/10000),VLOOKUP($B119,Area_GDP_80_09,Seq!AA$1,FALSE)/10000,".")</f>
        <v>25983426.101373699</v>
      </c>
      <c r="BG119" s="27">
        <f>IF(ISNUMBER(VLOOKUP($B119,Area_GDP_80_09,Seq!AB$1,FALSE)/10000),VLOOKUP($B119,Area_GDP_80_09,Seq!AB$1,FALSE)/10000,".")</f>
        <v>26633893.889152098</v>
      </c>
      <c r="BH119" s="27">
        <f>IF(ISNUMBER(VLOOKUP($B119,Area_GDP_80_09,Seq!AC$1,FALSE)/10000),VLOOKUP($B119,Area_GDP_80_09,Seq!AC$1,FALSE)/10000,".")</f>
        <v>27535054.476551399</v>
      </c>
      <c r="BI119" s="27">
        <f>IF(ISNUMBER(VLOOKUP($B119,Area_GDP_80_09,Seq!AD$1,FALSE)/10000),VLOOKUP($B119,Area_GDP_80_09,Seq!AD$1,FALSE)/10000,".")</f>
        <v>28450864.5191852</v>
      </c>
      <c r="BJ119" s="27">
        <f>IF(ISNUMBER(VLOOKUP($B119,Area_GDP_80_09,Seq!AE$1,FALSE)/10000),VLOOKUP($B119,Area_GDP_80_09,Seq!AE$1,FALSE)/10000,".")</f>
        <v>28962980.080530498</v>
      </c>
      <c r="BK119" s="27">
        <f>IF(ISNUMBER(VLOOKUP($B119,Area_GDP_80_09,Seq!AF$1,FALSE)/10000),VLOOKUP($B119,Area_GDP_80_09,Seq!AF$1,FALSE)/10000,".")</f>
        <v>28630287.778304119</v>
      </c>
      <c r="BL119" s="27"/>
      <c r="BM119" s="27"/>
      <c r="BN119" s="27">
        <f>CNPop!A$48</f>
        <v>5.0000000000000001E-3</v>
      </c>
      <c r="BO119" s="27">
        <f>CNPop!B$48</f>
        <v>6.0000000000000001E-3</v>
      </c>
      <c r="BP119" s="27">
        <f>CNPop!C$48</f>
        <v>6.0000000000000001E-3</v>
      </c>
      <c r="BQ119" s="27">
        <f>CNPop!D$48</f>
        <v>7.0000000000000001E-3</v>
      </c>
      <c r="BR119" s="27">
        <f>CNPop!E$48</f>
        <v>7.0000000000000001E-3</v>
      </c>
      <c r="BS119" s="27">
        <f>CNPop!F$48</f>
        <v>8.0000000000000002E-3</v>
      </c>
      <c r="BT119" s="27">
        <f>CNPop!G$48</f>
        <v>8.9999999999999993E-3</v>
      </c>
      <c r="BU119" s="27">
        <f>CNPop!H$48</f>
        <v>0.01</v>
      </c>
      <c r="BV119" s="27">
        <f>CNPop!I$48</f>
        <v>1.0999999999999999E-2</v>
      </c>
      <c r="BW119" s="27">
        <f>CNPop!J$48</f>
        <v>1.2E-2</v>
      </c>
      <c r="BX119" s="27">
        <f>CNPop!K$48</f>
        <v>1.4E-2</v>
      </c>
      <c r="BY119" s="27">
        <f>CNPop!L$48</f>
        <v>1.6E-2</v>
      </c>
      <c r="BZ119" s="27">
        <f>CNPop!M$48</f>
        <v>1.7000000000000001E-2</v>
      </c>
      <c r="CA119" s="27">
        <f>CNPop!N$48</f>
        <v>1.9E-2</v>
      </c>
      <c r="CB119" s="27">
        <f>CNPop!O$48</f>
        <v>2.1000000000000001E-2</v>
      </c>
      <c r="CC119" s="27">
        <f>CNPop!P$48</f>
        <v>2.3E-2</v>
      </c>
      <c r="CD119" s="27">
        <f>CNPop!Q$48</f>
        <v>2.5999999999999999E-2</v>
      </c>
      <c r="CE119" s="27">
        <f>CNPop!R$48</f>
        <v>2.8000000000000001E-2</v>
      </c>
      <c r="CF119" s="27">
        <f>CNPop!S$48</f>
        <v>0.03</v>
      </c>
      <c r="CG119" s="27">
        <f>CNPop!T$48</f>
        <v>3.3000000000000002E-2</v>
      </c>
      <c r="CH119" s="27">
        <f>CNPop!U$48</f>
        <v>3.5999999999999997E-2</v>
      </c>
      <c r="CI119" s="27">
        <f>CNPop!V$48</f>
        <v>3.9E-2</v>
      </c>
      <c r="CJ119" s="27">
        <f>CNPop!W$48</f>
        <v>4.2000000000000003E-2</v>
      </c>
      <c r="CK119" s="27">
        <f>CNPop!X$48</f>
        <v>4.4999999999999998E-2</v>
      </c>
      <c r="CL119" s="27">
        <f>CNPop!Y$48</f>
        <v>4.9000000000000002E-2</v>
      </c>
      <c r="CM119" s="27">
        <f>CNPop!Z$48</f>
        <v>5.1999999999999998E-2</v>
      </c>
      <c r="CN119" s="27">
        <f>CNPop!AA$48</f>
        <v>5.6000000000000001E-2</v>
      </c>
      <c r="CO119" s="27">
        <f>CNPop!AB$48</f>
        <v>0.06</v>
      </c>
      <c r="CP119" s="27">
        <f>CNPop!AC$48</f>
        <v>6.3E-2</v>
      </c>
      <c r="CQ119" s="27"/>
      <c r="CR119" s="27">
        <f t="shared" si="110"/>
        <v>7.5110294117647053E-2</v>
      </c>
      <c r="CS119" s="27">
        <f t="shared" si="111"/>
        <v>7.5110294117647053E-2</v>
      </c>
      <c r="CT119" s="27">
        <f t="shared" si="112"/>
        <v>7.5110294117647053E-2</v>
      </c>
      <c r="CU119" s="27">
        <f t="shared" si="113"/>
        <v>7.5110294117647053E-2</v>
      </c>
      <c r="CV119" s="27">
        <f t="shared" si="114"/>
        <v>7.5110294117647053E-2</v>
      </c>
      <c r="CW119" s="27">
        <f t="shared" si="115"/>
        <v>7.5110294117647053E-2</v>
      </c>
      <c r="CX119" s="27">
        <f t="shared" si="116"/>
        <v>7.5110294117647053E-2</v>
      </c>
      <c r="CY119" s="27">
        <f t="shared" si="117"/>
        <v>7.5110294117647053E-2</v>
      </c>
      <c r="CZ119" s="27">
        <f t="shared" si="118"/>
        <v>7.5110294117647053E-2</v>
      </c>
      <c r="DA119" s="27">
        <f t="shared" si="119"/>
        <v>7.5110294117647053E-2</v>
      </c>
      <c r="DB119" s="27">
        <f t="shared" si="120"/>
        <v>7.5110294117647053E-2</v>
      </c>
      <c r="DC119" s="27">
        <f t="shared" si="121"/>
        <v>7.5110294117647053E-2</v>
      </c>
      <c r="DD119" s="27">
        <f t="shared" si="122"/>
        <v>6.0902953586497888E-2</v>
      </c>
      <c r="DE119" s="27">
        <f t="shared" si="123"/>
        <v>6.0902953586497888E-2</v>
      </c>
      <c r="DF119" s="27">
        <f t="shared" si="124"/>
        <v>6.0902953586497888E-2</v>
      </c>
      <c r="DG119" s="27">
        <f t="shared" si="125"/>
        <v>6.0902953586497888E-2</v>
      </c>
      <c r="DH119" s="27">
        <f t="shared" si="126"/>
        <v>6.0902953586497888E-2</v>
      </c>
      <c r="DI119" s="27">
        <f t="shared" si="127"/>
        <v>6.0902953586497888E-2</v>
      </c>
      <c r="DJ119" s="27">
        <f t="shared" si="128"/>
        <v>6.0902953586497888E-2</v>
      </c>
      <c r="DK119" s="27">
        <f t="shared" si="129"/>
        <v>5.9260784313725487E-2</v>
      </c>
      <c r="DL119" s="27">
        <f t="shared" si="130"/>
        <v>5.7951993744592568E-2</v>
      </c>
      <c r="DM119" s="27">
        <f t="shared" si="131"/>
        <v>5.7212999536999105E-2</v>
      </c>
      <c r="DN119" s="27">
        <f t="shared" si="132"/>
        <v>5.7061415334384573E-2</v>
      </c>
      <c r="DO119" s="27">
        <f t="shared" si="133"/>
        <v>5.7491272415022249E-2</v>
      </c>
      <c r="DP119" s="27">
        <f t="shared" si="134"/>
        <v>5.8283953479621592E-2</v>
      </c>
      <c r="DQ119" s="27">
        <f t="shared" si="135"/>
        <v>5.910341396512081E-2</v>
      </c>
      <c r="DR119" s="27">
        <f t="shared" si="136"/>
        <v>5.9695074809585441E-2</v>
      </c>
      <c r="DS119" s="27">
        <f t="shared" si="137"/>
        <v>5.9800291797888976E-2</v>
      </c>
      <c r="DT119" s="27">
        <f t="shared" si="101"/>
        <v>5.9418581464301241E-2</v>
      </c>
      <c r="DU119" s="27" t="e">
        <f>IF(ISNA(VLOOKUP(CONCATENATE($B119,".SP.TER.TOTL.IN"),Area_pop_80_09,Seq!B$1,FALSE)),".",VLOOKUP(CONCATENATE($B119,".SP.TER.TOTL.IN"),Area_pop_80_09,Seq!B$1,FALSE)/VLOOKUP(CONCATENATE($B119,".SP.POP.TOTL"),Area_pop_80_09,Seq!B$1,FALSE))</f>
        <v>#VALUE!</v>
      </c>
      <c r="DV119" s="27" t="e">
        <f>IF(ISNA(VLOOKUP(CONCATENATE($B119,".SP.TER.TOTL.IN"),Area_pop_80_09,Seq!C$1,FALSE)),".",VLOOKUP(CONCATENATE($B119,".SP.TER.TOTL.IN"),Area_pop_80_09,Seq!C$1,FALSE)/VLOOKUP(CONCATENATE($B119,".SP.POP.TOTL"),Area_pop_80_09,Seq!C$1,FALSE))</f>
        <v>#VALUE!</v>
      </c>
      <c r="DW119" s="27" t="e">
        <f>IF(ISNA(VLOOKUP(CONCATENATE($B119,".SP.TER.TOTL.IN"),Area_pop_80_09,Seq!D$1,FALSE)),".",VLOOKUP(CONCATENATE($B119,".SP.TER.TOTL.IN"),Area_pop_80_09,Seq!D$1,FALSE)/VLOOKUP(CONCATENATE($B119,".SP.POP.TOTL"),Area_pop_80_09,Seq!D$1,FALSE))</f>
        <v>#VALUE!</v>
      </c>
      <c r="DX119" s="27" t="e">
        <f>IF(ISNA(VLOOKUP(CONCATENATE($B119,".SP.TER.TOTL.IN"),Area_pop_80_09,Seq!E$1,FALSE)),".",VLOOKUP(CONCATENATE($B119,".SP.TER.TOTL.IN"),Area_pop_80_09,Seq!E$1,FALSE)/VLOOKUP(CONCATENATE($B119,".SP.POP.TOTL"),Area_pop_80_09,Seq!E$1,FALSE))</f>
        <v>#VALUE!</v>
      </c>
      <c r="DY119" s="27" t="e">
        <f>IF(ISNA(VLOOKUP(CONCATENATE($B119,".SP.TER.TOTL.IN"),Area_pop_80_09,Seq!F$1,FALSE)),".",VLOOKUP(CONCATENATE($B119,".SP.TER.TOTL.IN"),Area_pop_80_09,Seq!F$1,FALSE)/VLOOKUP(CONCATENATE($B119,".SP.POP.TOTL"),Area_pop_80_09,Seq!F$1,FALSE))</f>
        <v>#VALUE!</v>
      </c>
      <c r="DZ119" s="27" t="e">
        <f>IF(ISNA(VLOOKUP(CONCATENATE($B119,".SP.TER.TOTL.IN"),Area_pop_80_09,Seq!G$1,FALSE)),".",VLOOKUP(CONCATENATE($B119,".SP.TER.TOTL.IN"),Area_pop_80_09,Seq!G$1,FALSE)/VLOOKUP(CONCATENATE($B119,".SP.POP.TOTL"),Area_pop_80_09,Seq!G$1,FALSE))</f>
        <v>#VALUE!</v>
      </c>
      <c r="EA119" s="27" t="e">
        <f>IF(ISNA(VLOOKUP(CONCATENATE($B119,".SP.TER.TOTL.IN"),Area_pop_80_09,Seq!H$1,FALSE)),".",VLOOKUP(CONCATENATE($B119,".SP.TER.TOTL.IN"),Area_pop_80_09,Seq!H$1,FALSE)/VLOOKUP(CONCATENATE($B119,".SP.POP.TOTL"),Area_pop_80_09,Seq!H$1,FALSE))</f>
        <v>#VALUE!</v>
      </c>
      <c r="EB119" s="27" t="e">
        <f>IF(ISNA(VLOOKUP(CONCATENATE($B119,".SP.TER.TOTL.IN"),Area_pop_80_09,Seq!I$1,FALSE)),".",VLOOKUP(CONCATENATE($B119,".SP.TER.TOTL.IN"),Area_pop_80_09,Seq!I$1,FALSE)/VLOOKUP(CONCATENATE($B119,".SP.POP.TOTL"),Area_pop_80_09,Seq!I$1,FALSE))</f>
        <v>#VALUE!</v>
      </c>
      <c r="EC119" s="27" t="e">
        <f>IF(ISNA(VLOOKUP(CONCATENATE($B119,".SP.TER.TOTL.IN"),Area_pop_80_09,Seq!J$1,FALSE)),".",VLOOKUP(CONCATENATE($B119,".SP.TER.TOTL.IN"),Area_pop_80_09,Seq!J$1,FALSE)/VLOOKUP(CONCATENATE($B119,".SP.POP.TOTL"),Area_pop_80_09,Seq!J$1,FALSE))</f>
        <v>#VALUE!</v>
      </c>
      <c r="ED119" s="27" t="e">
        <f>IF(ISNA(VLOOKUP(CONCATENATE($B119,".SP.TER.TOTL.IN"),Area_pop_80_09,Seq!K$1,FALSE)),".",VLOOKUP(CONCATENATE($B119,".SP.TER.TOTL.IN"),Area_pop_80_09,Seq!K$1,FALSE)/VLOOKUP(CONCATENATE($B119,".SP.POP.TOTL"),Area_pop_80_09,Seq!K$1,FALSE))</f>
        <v>#VALUE!</v>
      </c>
      <c r="EE119" s="27" t="e">
        <f>IF(ISNA(VLOOKUP(CONCATENATE($B119,".SP.TER.TOTL.IN"),Area_pop_80_09,Seq!L$1,FALSE)),".",VLOOKUP(CONCATENATE($B119,".SP.TER.TOTL.IN"),Area_pop_80_09,Seq!L$1,FALSE)/VLOOKUP(CONCATENATE($B119,".SP.POP.TOTL"),Area_pop_80_09,Seq!L$1,FALSE))</f>
        <v>#VALUE!</v>
      </c>
      <c r="EF119" s="27">
        <f>IF(ISNA(VLOOKUP(CONCATENATE($B119,".SP.TER.TOTL.IN"),Area_pop_80_09,Seq!M$1,FALSE)),".",VLOOKUP(CONCATENATE($B119,".SP.TER.TOTL.IN"),Area_pop_80_09,Seq!M$1,FALSE)/VLOOKUP(CONCATENATE($B119,".SP.POP.TOTL"),Area_pop_80_09,Seq!M$1,FALSE))</f>
        <v>7.5110294117647053E-2</v>
      </c>
      <c r="EG119" s="27" t="e">
        <f>IF(ISNA(VLOOKUP(CONCATENATE($B119,".SP.TER.TOTL.IN"),Area_pop_80_09,Seq!N$1,FALSE)),".",VLOOKUP(CONCATENATE($B119,".SP.TER.TOTL.IN"),Area_pop_80_09,Seq!N$1,FALSE)/VLOOKUP(CONCATENATE($B119,".SP.POP.TOTL"),Area_pop_80_09,Seq!N$1,FALSE))</f>
        <v>#VALUE!</v>
      </c>
      <c r="EH119" s="27" t="e">
        <f>IF(ISNA(VLOOKUP(CONCATENATE($B119,".SP.TER.TOTL.IN"),Area_pop_80_09,Seq!O$1,FALSE)),".",VLOOKUP(CONCATENATE($B119,".SP.TER.TOTL.IN"),Area_pop_80_09,Seq!O$1,FALSE)/VLOOKUP(CONCATENATE($B119,".SP.POP.TOTL"),Area_pop_80_09,Seq!O$1,FALSE))</f>
        <v>#VALUE!</v>
      </c>
      <c r="EI119" s="27" t="e">
        <f>IF(ISNA(VLOOKUP(CONCATENATE($B119,".SP.TER.TOTL.IN"),Area_pop_80_09,Seq!P$1,FALSE)),".",VLOOKUP(CONCATENATE($B119,".SP.TER.TOTL.IN"),Area_pop_80_09,Seq!P$1,FALSE)/VLOOKUP(CONCATENATE($B119,".SP.POP.TOTL"),Area_pop_80_09,Seq!P$1,FALSE))</f>
        <v>#VALUE!</v>
      </c>
      <c r="EJ119" s="27" t="e">
        <f>IF(ISNA(VLOOKUP(CONCATENATE($B119,".SP.TER.TOTL.IN"),Area_pop_80_09,Seq!Q$1,FALSE)),".",VLOOKUP(CONCATENATE($B119,".SP.TER.TOTL.IN"),Area_pop_80_09,Seq!Q$1,FALSE)/VLOOKUP(CONCATENATE($B119,".SP.POP.TOTL"),Area_pop_80_09,Seq!Q$1,FALSE))</f>
        <v>#VALUE!</v>
      </c>
      <c r="EK119" s="27" t="e">
        <f>IF(ISNA(VLOOKUP(CONCATENATE($B119,".SP.TER.TOTL.IN"),Area_pop_80_09,Seq!R$1,FALSE)),".",VLOOKUP(CONCATENATE($B119,".SP.TER.TOTL.IN"),Area_pop_80_09,Seq!R$1,FALSE)/VLOOKUP(CONCATENATE($B119,".SP.POP.TOTL"),Area_pop_80_09,Seq!R$1,FALSE))</f>
        <v>#VALUE!</v>
      </c>
      <c r="EL119" s="27" t="e">
        <f>IF(ISNA(VLOOKUP(CONCATENATE($B119,".SP.TER.TOTL.IN"),Area_pop_80_09,Seq!S$1,FALSE)),".",VLOOKUP(CONCATENATE($B119,".SP.TER.TOTL.IN"),Area_pop_80_09,Seq!S$1,FALSE)/VLOOKUP(CONCATENATE($B119,".SP.POP.TOTL"),Area_pop_80_09,Seq!S$1,FALSE))</f>
        <v>#VALUE!</v>
      </c>
      <c r="EM119" s="27">
        <f>IF(ISNA(VLOOKUP(CONCATENATE($B119,".SP.TER.TOTL.IN"),Area_pop_80_09,Seq!T$1,FALSE)),".",VLOOKUP(CONCATENATE($B119,".SP.TER.TOTL.IN"),Area_pop_80_09,Seq!T$1,FALSE)/VLOOKUP(CONCATENATE($B119,".SP.POP.TOTL"),Area_pop_80_09,Seq!T$1,FALSE))</f>
        <v>6.0902953586497888E-2</v>
      </c>
      <c r="EN119" s="27">
        <f>IF(ISNA(VLOOKUP(CONCATENATE($B119,".SP.TER.TOTL.IN"),Area_pop_80_09,Seq!U$1,FALSE)),".",VLOOKUP(CONCATENATE($B119,".SP.TER.TOTL.IN"),Area_pop_80_09,Seq!U$1,FALSE)/VLOOKUP(CONCATENATE($B119,".SP.POP.TOTL"),Area_pop_80_09,Seq!U$1,FALSE))</f>
        <v>5.9260784313725487E-2</v>
      </c>
      <c r="EO119" s="27">
        <f>IF(ISNA(VLOOKUP(CONCATENATE($B119,".SP.TER.TOTL.IN"),Area_pop_80_09,Seq!V$1,FALSE)),".",VLOOKUP(CONCATENATE($B119,".SP.TER.TOTL.IN"),Area_pop_80_09,Seq!V$1,FALSE)/VLOOKUP(CONCATENATE($B119,".SP.POP.TOTL"),Area_pop_80_09,Seq!V$1,FALSE))</f>
        <v>5.7951993744592568E-2</v>
      </c>
      <c r="EP119" s="27">
        <f>IF(ISNA(VLOOKUP(CONCATENATE($B119,".SP.TER.TOTL.IN"),Area_pop_80_09,Seq!W$1,FALSE)),".",VLOOKUP(CONCATENATE($B119,".SP.TER.TOTL.IN"),Area_pop_80_09,Seq!W$1,FALSE)/VLOOKUP(CONCATENATE($B119,".SP.POP.TOTL"),Area_pop_80_09,Seq!W$1,FALSE))</f>
        <v>5.7212999536999105E-2</v>
      </c>
      <c r="EQ119" s="27">
        <f>IF(ISNA(VLOOKUP(CONCATENATE($B119,".SP.TER.TOTL.IN"),Area_pop_80_09,Seq!X$1,FALSE)),".",VLOOKUP(CONCATENATE($B119,".SP.TER.TOTL.IN"),Area_pop_80_09,Seq!X$1,FALSE)/VLOOKUP(CONCATENATE($B119,".SP.POP.TOTL"),Area_pop_80_09,Seq!X$1,FALSE))</f>
        <v>5.7061415334384573E-2</v>
      </c>
      <c r="ER119" s="27">
        <f>IF(ISNA(VLOOKUP(CONCATENATE($B119,".SP.TER.TOTL.IN"),Area_pop_80_09,Seq!Y$1,FALSE)),".",VLOOKUP(CONCATENATE($B119,".SP.TER.TOTL.IN"),Area_pop_80_09,Seq!Y$1,FALSE)/VLOOKUP(CONCATENATE($B119,".SP.POP.TOTL"),Area_pop_80_09,Seq!Y$1,FALSE))</f>
        <v>5.7491272415022249E-2</v>
      </c>
      <c r="ES119" s="27">
        <f>IF(ISNA(VLOOKUP(CONCATENATE($B119,".SP.TER.TOTL.IN"),Area_pop_80_09,Seq!Z$1,FALSE)),".",VLOOKUP(CONCATENATE($B119,".SP.TER.TOTL.IN"),Area_pop_80_09,Seq!Z$1,FALSE)/VLOOKUP(CONCATENATE($B119,".SP.POP.TOTL"),Area_pop_80_09,Seq!Z$1,FALSE))</f>
        <v>5.8283953479621592E-2</v>
      </c>
      <c r="ET119" s="27">
        <f>IF(ISNA(VLOOKUP(CONCATENATE($B119,".SP.TER.TOTL.IN"),Area_pop_80_09,Seq!AA$1,FALSE)),".",VLOOKUP(CONCATENATE($B119,".SP.TER.TOTL.IN"),Area_pop_80_09,Seq!AA$1,FALSE)/VLOOKUP(CONCATENATE($B119,".SP.POP.TOTL"),Area_pop_80_09,Seq!AA$1,FALSE))</f>
        <v>5.910341396512081E-2</v>
      </c>
      <c r="EU119" s="27">
        <f>IF(ISNA(VLOOKUP(CONCATENATE($B119,".SP.TER.TOTL.IN"),Area_pop_80_09,Seq!AB$1,FALSE)),".",VLOOKUP(CONCATENATE($B119,".SP.TER.TOTL.IN"),Area_pop_80_09,Seq!AB$1,FALSE)/VLOOKUP(CONCATENATE($B119,".SP.POP.TOTL"),Area_pop_80_09,Seq!AB$1,FALSE))</f>
        <v>5.9695074809585441E-2</v>
      </c>
      <c r="EV119" s="27">
        <f>IF(ISNA(VLOOKUP(CONCATENATE($B119,".SP.TER.TOTL.IN"),Area_pop_80_09,Seq!AC$1,FALSE)),".",VLOOKUP(CONCATENATE($B119,".SP.TER.TOTL.IN"),Area_pop_80_09,Seq!AC$1,FALSE)/VLOOKUP(CONCATENATE($B119,".SP.POP.TOTL"),Area_pop_80_09,Seq!AC$1,FALSE))</f>
        <v>5.9800291797888976E-2</v>
      </c>
      <c r="EW119" s="27">
        <f>IF(ISNA(VLOOKUP(CONCATENATE($B119,".SP.TER.TOTL.IN"),Area_pop_80_09,Seq!AD$1,FALSE)),".",VLOOKUP(CONCATENATE($B119,".SP.TER.TOTL.IN"),Area_pop_80_09,Seq!AD$1,FALSE)/VLOOKUP(CONCATENATE($B119,".SP.POP.TOTL"),Area_pop_80_09,Seq!AD$1,FALSE))</f>
        <v>5.9418581464301241E-2</v>
      </c>
      <c r="EX119" s="27"/>
      <c r="EY119" s="27"/>
      <c r="EZ119" s="27">
        <f t="shared" si="138"/>
        <v>5.064092419686659E-4</v>
      </c>
      <c r="FA119" s="27">
        <f t="shared" si="139"/>
        <v>1.1174016686531585E-3</v>
      </c>
      <c r="FB119" s="27" t="str">
        <f t="shared" si="109"/>
        <v>.</v>
      </c>
      <c r="FC119" s="9">
        <f>IF(VLOOKUP($B119,EM_80!$B$1:$C$201,2,FALSE)&gt;0,VLOOKUP($B119,EM_80!$B$1:$C$201,2,FALSE),".")</f>
        <v>3200</v>
      </c>
      <c r="FD119" s="9">
        <f t="shared" si="140"/>
        <v>7500</v>
      </c>
      <c r="FE119" s="9" t="str">
        <f t="shared" si="105"/>
        <v>.</v>
      </c>
      <c r="FF119">
        <f t="shared" si="141"/>
        <v>6319000</v>
      </c>
      <c r="FG119">
        <f t="shared" si="142"/>
        <v>6712000</v>
      </c>
      <c r="FH119">
        <f t="shared" si="143"/>
        <v>7184222.2001007199</v>
      </c>
      <c r="FJ119" s="9">
        <f>IF(ISNA(VLOOKUP($B119,Area_EM_90,Seq!C$1,FALSE)),".",VLOOKUP($B119,Area_EM_90,Seq!C$1,FALSE))</f>
        <v>2239</v>
      </c>
      <c r="FK119" s="9">
        <f>IF(ISNA(VLOOKUP($B119,Area_EM_90,Seq!D$1,FALSE)),".",VLOOKUP($B119,Area_EM_90,Seq!D$1,FALSE))</f>
        <v>134</v>
      </c>
      <c r="FL119" s="9">
        <f>IF(ISNA(VLOOKUP($B119,Area_EM_90,Seq!E$1,FALSE)),".",VLOOKUP($B119,Area_EM_90,Seq!E$1,FALSE))</f>
        <v>1265</v>
      </c>
      <c r="FM119" s="9">
        <f>IF(ISNA(VLOOKUP($B119,Area_EM_90,Seq!F$1,FALSE)),".",VLOOKUP($B119,Area_EM_90,Seq!F$1,FALSE))</f>
        <v>840</v>
      </c>
      <c r="FN119" s="9">
        <f>IF(ISNA(VLOOKUP($B119,Area_EM_90,Seq!G$1,FALSE)),".",VLOOKUP($B119,Area_EM_90,Seq!G$1,FALSE))</f>
        <v>4724000</v>
      </c>
      <c r="FO119" s="9">
        <f>IF(ISNA(VLOOKUP($B119,Area_EM_90,Seq!H$1,FALSE)),".",VLOOKUP($B119,Area_EM_90,Seq!H$1,FALSE))</f>
        <v>1328861.2</v>
      </c>
      <c r="FP119" s="9">
        <f>IF(ISNA(VLOOKUP($B119,Area_EM_90,Seq!I$1,FALSE)),".",VLOOKUP($B119,Area_EM_90,Seq!I$1,FALSE))</f>
        <v>2580721</v>
      </c>
      <c r="FQ119" s="9">
        <f>IF(ISNA(VLOOKUP($B119,Area_EM_90,Seq!J$1,FALSE)),".",VLOOKUP($B119,Area_EM_90,Seq!J$1,FALSE))</f>
        <v>814417.6</v>
      </c>
      <c r="FR119" s="9">
        <f>IF(ISNA(VLOOKUP($B119,Area_EM_00,Seq!C$1,FALSE)),".",VLOOKUP($B119,Area_EM_00,Seq!C$1,FALSE))</f>
        <v>7024</v>
      </c>
      <c r="FS119" s="9">
        <f>IF(ISNA(VLOOKUP($B119,Area_EM_00,Seq!D$1,FALSE)),".",VLOOKUP($B119,Area_EM_00,Seq!D$1,FALSE))</f>
        <v>746</v>
      </c>
      <c r="FT119" s="9">
        <f>IF(ISNA(VLOOKUP($B119,Area_EM_00,Seq!E$1,FALSE)),".",VLOOKUP($B119,Area_EM_00,Seq!E$1,FALSE))</f>
        <v>3573</v>
      </c>
      <c r="FU119" s="9">
        <f>IF(ISNA(VLOOKUP($B119,Area_EM_00,Seq!F$1,FALSE)),".",VLOOKUP($B119,Area_EM_00,Seq!F$1,FALSE))</f>
        <v>2705</v>
      </c>
      <c r="FV119" s="9">
        <f>IF(ISNA(VLOOKUP($B119,Area_EM_00,Seq!G$1,FALSE)),".",VLOOKUP($B119,Area_EM_00,Seq!G$1,FALSE))</f>
        <v>5200000</v>
      </c>
      <c r="FW119" s="9">
        <f>IF(ISNA(VLOOKUP($B119,Area_EM_00,Seq!H$1,FALSE)),".",VLOOKUP($B119,Area_EM_00,Seq!H$1,FALSE))</f>
        <v>3407040</v>
      </c>
      <c r="FX119" s="9">
        <f>IF(ISNA(VLOOKUP($B119,Area_EM_00,Seq!I$1,FALSE)),".",VLOOKUP($B119,Area_EM_00,Seq!I$1,FALSE))</f>
        <v>896480</v>
      </c>
      <c r="FY119" s="9">
        <f>IF(ISNA(VLOOKUP($B119,Area_EM_00,Seq!J$1,FALSE)),".",VLOOKUP($B119,Area_EM_00,Seq!J$1,FALSE))</f>
        <v>896480</v>
      </c>
      <c r="GA119" s="27"/>
    </row>
    <row r="120" spans="1:183">
      <c r="A120" s="25" t="s">
        <v>3970</v>
      </c>
      <c r="B120" s="26" t="str">
        <f t="shared" si="72"/>
        <v>Georgia</v>
      </c>
      <c r="C120" s="27">
        <f>GDP!C$42/10000</f>
        <v>18294194.281532999</v>
      </c>
      <c r="D120" s="27">
        <f>GDP!D$42/10000</f>
        <v>19245492.3841727</v>
      </c>
      <c r="E120" s="27">
        <f>GDP!E$42/10000</f>
        <v>20996832.1911324</v>
      </c>
      <c r="F120" s="27">
        <f>GDP!F$42/10000</f>
        <v>23285486.8999658</v>
      </c>
      <c r="G120" s="27">
        <f>GDP!G$42/10000</f>
        <v>26824880.9087606</v>
      </c>
      <c r="H120" s="27">
        <f>GDP!H$42/10000</f>
        <v>30446239.831443299</v>
      </c>
      <c r="I120" s="27">
        <f>GDP!I$42/10000</f>
        <v>33125508.936610304</v>
      </c>
      <c r="J120" s="27">
        <f>GDP!J$42/10000</f>
        <v>36968067.973257102</v>
      </c>
      <c r="K120" s="27">
        <f>GDP!K$42/10000</f>
        <v>41145459.654235199</v>
      </c>
      <c r="L120" s="27">
        <f>GDP!L$42/10000</f>
        <v>42832423.5000588</v>
      </c>
      <c r="M120" s="27">
        <f>GDP!M$42/10000</f>
        <v>44460055.593061104</v>
      </c>
      <c r="N120" s="27">
        <f>GDP!N$42/10000</f>
        <v>48550380.707622699</v>
      </c>
      <c r="O120" s="27">
        <f>GDP!O$42/10000</f>
        <v>55444534.768105105</v>
      </c>
      <c r="P120" s="27">
        <f>GDP!P$42/10000</f>
        <v>63206769.635639794</v>
      </c>
      <c r="Q120" s="27">
        <f>GDP!Q$42/10000</f>
        <v>71486856.457908601</v>
      </c>
      <c r="R120" s="27">
        <f>GDP!R$42/10000</f>
        <v>79278923.811820701</v>
      </c>
      <c r="S120" s="27">
        <f>GDP!S$42/10000</f>
        <v>87206816.193002701</v>
      </c>
      <c r="T120" s="27">
        <f>GDP!T$42/10000</f>
        <v>95317050.098951995</v>
      </c>
      <c r="U120" s="27">
        <f>GDP!U$42/10000</f>
        <v>102751780.00667</v>
      </c>
      <c r="V120" s="27">
        <f>GDP!V$42/10000</f>
        <v>110560915.287177</v>
      </c>
      <c r="W120" s="27">
        <f>GDP!W$42/10000</f>
        <v>119848032.17129999</v>
      </c>
      <c r="X120" s="27">
        <f>GDP!X$42/10000</f>
        <v>129795418.841518</v>
      </c>
      <c r="Y120" s="27">
        <f>GDP!Y$42/10000</f>
        <v>141606801.95609599</v>
      </c>
      <c r="Z120" s="27">
        <f>GDP!Z$42/10000</f>
        <v>155767482.15170601</v>
      </c>
      <c r="AA120" s="27">
        <f>GDP!AA$42/10000</f>
        <v>171499997.84902799</v>
      </c>
      <c r="AB120" s="27">
        <f>GDP!AB$42/10000</f>
        <v>189335997.62532699</v>
      </c>
      <c r="AC120" s="27">
        <f>GDP!AC$42/10000</f>
        <v>211298973.34986499</v>
      </c>
      <c r="AD120" s="27">
        <f>GDP!AD$42/10000</f>
        <v>238767839.88534701</v>
      </c>
      <c r="AE120" s="27">
        <f>GDP!AE$42/10000</f>
        <v>260256945.47502899</v>
      </c>
      <c r="AF120" s="27">
        <f>GDP!AF$42/10000</f>
        <v>293754553.91439533</v>
      </c>
      <c r="AG120" s="27"/>
      <c r="AH120" s="27">
        <f>IF(ISNUMBER(VLOOKUP($B120,Area_GDP_80_09,Seq!C$1,FALSE)/10000),VLOOKUP($B120,Area_GDP_80_09,Seq!C$1,FALSE)/10000,".")</f>
        <v>847427.93030745804</v>
      </c>
      <c r="AI120" s="27">
        <f>IF(ISNUMBER(VLOOKUP($B120,Area_GDP_80_09,Seq!D$1,FALSE)/10000),VLOOKUP($B120,Area_GDP_80_09,Seq!D$1,FALSE)/10000,".")</f>
        <v>892065.54708251089</v>
      </c>
      <c r="AJ120" s="27">
        <f>IF(ISNUMBER(VLOOKUP($B120,Area_GDP_80_09,Seq!E$1,FALSE)/10000),VLOOKUP($B120,Area_GDP_80_09,Seq!E$1,FALSE)/10000,".")</f>
        <v>909920.58105417714</v>
      </c>
      <c r="AK120" s="27">
        <f>IF(ISNUMBER(VLOOKUP($B120,Area_GDP_80_09,Seq!F$1,FALSE)/10000),VLOOKUP($B120,Area_GDP_80_09,Seq!F$1,FALSE)/10000,".")</f>
        <v>949064.336323197</v>
      </c>
      <c r="AL120" s="27">
        <f>IF(ISNUMBER(VLOOKUP($B120,Area_GDP_80_09,Seq!G$1,FALSE)/10000),VLOOKUP($B120,Area_GDP_80_09,Seq!G$1,FALSE)/10000,".")</f>
        <v>1000569.3277496201</v>
      </c>
      <c r="AM120" s="27">
        <f>IF(ISNUMBER(VLOOKUP($B120,Area_GDP_80_09,Seq!H$1,FALSE)/10000),VLOOKUP($B120,Area_GDP_80_09,Seq!H$1,FALSE)/10000,".")</f>
        <v>1050014.0176121499</v>
      </c>
      <c r="AN120" s="27">
        <f>IF(ISNUMBER(VLOOKUP($B120,Area_GDP_80_09,Seq!I$1,FALSE)/10000),VLOOKUP($B120,Area_GDP_80_09,Seq!I$1,FALSE)/10000,".")</f>
        <v>964172.47138773405</v>
      </c>
      <c r="AO120" s="27">
        <f>IF(ISNUMBER(VLOOKUP($B120,Area_GDP_80_09,Seq!J$1,FALSE)/10000),VLOOKUP($B120,Area_GDP_80_09,Seq!J$1,FALSE)/10000,".")</f>
        <v>976533.58016159094</v>
      </c>
      <c r="AP120" s="27">
        <f>IF(ISNUMBER(VLOOKUP($B120,Area_GDP_80_09,Seq!K$1,FALSE)/10000),VLOOKUP($B120,Area_GDP_80_09,Seq!K$1,FALSE)/10000,".")</f>
        <v>1030785.47049515</v>
      </c>
      <c r="AQ120" s="27">
        <f>IF(ISNUMBER(VLOOKUP($B120,Area_GDP_80_09,Seq!L$1,FALSE)/10000),VLOOKUP($B120,Area_GDP_80_09,Seq!L$1,FALSE)/10000,".")</f>
        <v>956618.37200957793</v>
      </c>
      <c r="AR120" s="27">
        <f>IF(ISNUMBER(VLOOKUP($B120,Area_GDP_80_09,Seq!M$1,FALSE)/10000),VLOOKUP($B120,Area_GDP_80_09,Seq!M$1,FALSE)/10000,".")</f>
        <v>815151.48599803692</v>
      </c>
      <c r="AS120" s="27">
        <f>IF(ISNUMBER(VLOOKUP($B120,Area_GDP_80_09,Seq!N$1,FALSE)/10000),VLOOKUP($B120,Area_GDP_80_09,Seq!N$1,FALSE)/10000,".")</f>
        <v>643154.52047800599</v>
      </c>
      <c r="AT120" s="27">
        <f>IF(ISNUMBER(VLOOKUP($B120,Area_GDP_80_09,Seq!O$1,FALSE)/10000),VLOOKUP($B120,Area_GDP_80_09,Seq!O$1,FALSE)/10000,".")</f>
        <v>354378.14263044298</v>
      </c>
      <c r="AU120" s="27">
        <f>IF(ISNUMBER(VLOOKUP($B120,Area_GDP_80_09,Seq!P$1,FALSE)/10000),VLOOKUP($B120,Area_GDP_80_09,Seq!P$1,FALSE)/10000,".")</f>
        <v>250545.34164884299</v>
      </c>
      <c r="AV120" s="27">
        <f>IF(ISNUMBER(VLOOKUP($B120,Area_GDP_80_09,Seq!Q$1,FALSE)/10000),VLOOKUP($B120,Area_GDP_80_09,Seq!Q$1,FALSE)/10000,".")</f>
        <v>224488.63809141697</v>
      </c>
      <c r="AW120" s="27">
        <f>IF(ISNUMBER(VLOOKUP($B120,Area_GDP_80_09,Seq!R$1,FALSE)/10000),VLOOKUP($B120,Area_GDP_80_09,Seq!R$1,FALSE)/10000,".")</f>
        <v>230325.336503692</v>
      </c>
      <c r="AX120" s="27">
        <f>IF(ISNUMBER(VLOOKUP($B120,Area_GDP_80_09,Seq!S$1,FALSE)/10000),VLOOKUP($B120,Area_GDP_80_09,Seq!S$1,FALSE)/10000,".")</f>
        <v>256121.77954221502</v>
      </c>
      <c r="AY120" s="27">
        <f>IF(ISNUMBER(VLOOKUP($B120,Area_GDP_80_09,Seq!T$1,FALSE)/10000),VLOOKUP($B120,Area_GDP_80_09,Seq!T$1,FALSE)/10000,".")</f>
        <v>283063.33095152996</v>
      </c>
      <c r="AZ120" s="27">
        <f>IF(ISNUMBER(VLOOKUP($B120,Area_GDP_80_09,Seq!U$1,FALSE)/10000),VLOOKUP($B120,Area_GDP_80_09,Seq!U$1,FALSE)/10000,".")</f>
        <v>291852.17694884201</v>
      </c>
      <c r="BA120" s="27">
        <f>IF(ISNUMBER(VLOOKUP($B120,Area_GDP_80_09,Seq!V$1,FALSE)/10000),VLOOKUP($B120,Area_GDP_80_09,Seq!V$1,FALSE)/10000,".")</f>
        <v>300226.16496141098</v>
      </c>
      <c r="BB120" s="27">
        <f>IF(ISNUMBER(VLOOKUP($B120,Area_GDP_80_09,Seq!W$1,FALSE)/10000),VLOOKUP($B120,Area_GDP_80_09,Seq!W$1,FALSE)/10000,".")</f>
        <v>305745.346084975</v>
      </c>
      <c r="BC120" s="27">
        <f>IF(ISNUMBER(VLOOKUP($B120,Area_GDP_80_09,Seq!X$1,FALSE)/10000),VLOOKUP($B120,Area_GDP_80_09,Seq!X$1,FALSE)/10000,".")</f>
        <v>320437.79114422103</v>
      </c>
      <c r="BD120" s="27">
        <f>IF(ISNUMBER(VLOOKUP($B120,Area_GDP_80_09,Seq!Y$1,FALSE)/10000),VLOOKUP($B120,Area_GDP_80_09,Seq!Y$1,FALSE)/10000,".")</f>
        <v>337978.04118751304</v>
      </c>
      <c r="BE120" s="27">
        <f>IF(ISNUMBER(VLOOKUP($B120,Area_GDP_80_09,Seq!Z$1,FALSE)/10000),VLOOKUP($B120,Area_GDP_80_09,Seq!Z$1,FALSE)/10000,".")</f>
        <v>375351.99437974801</v>
      </c>
      <c r="BF120" s="27">
        <f>IF(ISNUMBER(VLOOKUP($B120,Area_GDP_80_09,Seq!AA$1,FALSE)/10000),VLOOKUP($B120,Area_GDP_80_09,Seq!AA$1,FALSE)/10000,".")</f>
        <v>397337.60024389601</v>
      </c>
      <c r="BG120" s="27">
        <f>IF(ISNUMBER(VLOOKUP($B120,Area_GDP_80_09,Seq!AB$1,FALSE)/10000),VLOOKUP($B120,Area_GDP_80_09,Seq!AB$1,FALSE)/10000,".")</f>
        <v>435480.58173696406</v>
      </c>
      <c r="BH120" s="27">
        <f>IF(ISNUMBER(VLOOKUP($B120,Area_GDP_80_09,Seq!AC$1,FALSE)/10000),VLOOKUP($B120,Area_GDP_80_09,Seq!AC$1,FALSE)/10000,".")</f>
        <v>476342.92931461096</v>
      </c>
      <c r="BI120" s="27">
        <f>IF(ISNUMBER(VLOOKUP($B120,Area_GDP_80_09,Seq!AD$1,FALSE)/10000),VLOOKUP($B120,Area_GDP_80_09,Seq!AD$1,FALSE)/10000,".")</f>
        <v>535551.44051147008</v>
      </c>
      <c r="BJ120" s="27">
        <f>IF(ISNUMBER(VLOOKUP($B120,Area_GDP_80_09,Seq!AE$1,FALSE)/10000),VLOOKUP($B120,Area_GDP_80_09,Seq!AE$1,FALSE)/10000,".")</f>
        <v>546262.46932170005</v>
      </c>
      <c r="BK120" s="27">
        <f>IF(ISNUMBER(VLOOKUP($B120,Area_GDP_80_09,Seq!AF$1,FALSE)/10000),VLOOKUP($B120,Area_GDP_80_09,Seq!AF$1,FALSE)/10000,".")</f>
        <v>525967.24050851073</v>
      </c>
      <c r="BL120" s="27"/>
      <c r="BM120" s="27"/>
      <c r="BN120" s="27">
        <f>CNPop!A$48</f>
        <v>5.0000000000000001E-3</v>
      </c>
      <c r="BO120" s="27">
        <f>CNPop!B$48</f>
        <v>6.0000000000000001E-3</v>
      </c>
      <c r="BP120" s="27">
        <f>CNPop!C$48</f>
        <v>6.0000000000000001E-3</v>
      </c>
      <c r="BQ120" s="27">
        <f>CNPop!D$48</f>
        <v>7.0000000000000001E-3</v>
      </c>
      <c r="BR120" s="27">
        <f>CNPop!E$48</f>
        <v>7.0000000000000001E-3</v>
      </c>
      <c r="BS120" s="27">
        <f>CNPop!F$48</f>
        <v>8.0000000000000002E-3</v>
      </c>
      <c r="BT120" s="27">
        <f>CNPop!G$48</f>
        <v>8.9999999999999993E-3</v>
      </c>
      <c r="BU120" s="27">
        <f>CNPop!H$48</f>
        <v>0.01</v>
      </c>
      <c r="BV120" s="27">
        <f>CNPop!I$48</f>
        <v>1.0999999999999999E-2</v>
      </c>
      <c r="BW120" s="27">
        <f>CNPop!J$48</f>
        <v>1.2E-2</v>
      </c>
      <c r="BX120" s="27">
        <f>CNPop!K$48</f>
        <v>1.4E-2</v>
      </c>
      <c r="BY120" s="27">
        <f>CNPop!L$48</f>
        <v>1.6E-2</v>
      </c>
      <c r="BZ120" s="27">
        <f>CNPop!M$48</f>
        <v>1.7000000000000001E-2</v>
      </c>
      <c r="CA120" s="27">
        <f>CNPop!N$48</f>
        <v>1.9E-2</v>
      </c>
      <c r="CB120" s="27">
        <f>CNPop!O$48</f>
        <v>2.1000000000000001E-2</v>
      </c>
      <c r="CC120" s="27">
        <f>CNPop!P$48</f>
        <v>2.3E-2</v>
      </c>
      <c r="CD120" s="27">
        <f>CNPop!Q$48</f>
        <v>2.5999999999999999E-2</v>
      </c>
      <c r="CE120" s="27">
        <f>CNPop!R$48</f>
        <v>2.8000000000000001E-2</v>
      </c>
      <c r="CF120" s="27">
        <f>CNPop!S$48</f>
        <v>0.03</v>
      </c>
      <c r="CG120" s="27">
        <f>CNPop!T$48</f>
        <v>3.3000000000000002E-2</v>
      </c>
      <c r="CH120" s="27">
        <f>CNPop!U$48</f>
        <v>3.5999999999999997E-2</v>
      </c>
      <c r="CI120" s="27">
        <f>CNPop!V$48</f>
        <v>3.9E-2</v>
      </c>
      <c r="CJ120" s="27">
        <f>CNPop!W$48</f>
        <v>4.2000000000000003E-2</v>
      </c>
      <c r="CK120" s="27">
        <f>CNPop!X$48</f>
        <v>4.4999999999999998E-2</v>
      </c>
      <c r="CL120" s="27">
        <f>CNPop!Y$48</f>
        <v>4.9000000000000002E-2</v>
      </c>
      <c r="CM120" s="27">
        <f>CNPop!Z$48</f>
        <v>5.1999999999999998E-2</v>
      </c>
      <c r="CN120" s="27">
        <f>CNPop!AA$48</f>
        <v>5.6000000000000001E-2</v>
      </c>
      <c r="CO120" s="27">
        <f>CNPop!AB$48</f>
        <v>0.06</v>
      </c>
      <c r="CP120" s="27">
        <f>CNPop!AC$48</f>
        <v>6.3E-2</v>
      </c>
      <c r="CQ120" s="27"/>
      <c r="CR120" s="27">
        <f t="shared" si="110"/>
        <v>7.46100684494517E-2</v>
      </c>
      <c r="CS120" s="27">
        <f t="shared" si="111"/>
        <v>7.46100684494517E-2</v>
      </c>
      <c r="CT120" s="27">
        <f t="shared" si="112"/>
        <v>7.46100684494517E-2</v>
      </c>
      <c r="CU120" s="27">
        <f t="shared" si="113"/>
        <v>7.46100684494517E-2</v>
      </c>
      <c r="CV120" s="27">
        <f t="shared" si="114"/>
        <v>7.46100684494517E-2</v>
      </c>
      <c r="CW120" s="27">
        <f t="shared" si="115"/>
        <v>7.46100684494517E-2</v>
      </c>
      <c r="CX120" s="27">
        <f t="shared" si="116"/>
        <v>7.46100684494517E-2</v>
      </c>
      <c r="CY120" s="27">
        <f t="shared" si="117"/>
        <v>7.46100684494517E-2</v>
      </c>
      <c r="CZ120" s="27">
        <f t="shared" si="118"/>
        <v>7.46100684494517E-2</v>
      </c>
      <c r="DA120" s="27">
        <f t="shared" si="119"/>
        <v>7.46100684494517E-2</v>
      </c>
      <c r="DB120" s="27">
        <f t="shared" si="120"/>
        <v>7.46100684494517E-2</v>
      </c>
      <c r="DC120" s="27">
        <f t="shared" si="121"/>
        <v>7.46100684494517E-2</v>
      </c>
      <c r="DD120" s="27">
        <f t="shared" si="122"/>
        <v>7.5061868245162991E-2</v>
      </c>
      <c r="DE120" s="27">
        <f t="shared" si="123"/>
        <v>7.5061868245162991E-2</v>
      </c>
      <c r="DF120" s="27">
        <f t="shared" si="124"/>
        <v>7.5061868245162991E-2</v>
      </c>
      <c r="DG120" s="27">
        <f t="shared" si="125"/>
        <v>7.5061868245162991E-2</v>
      </c>
      <c r="DH120" s="27">
        <f t="shared" si="126"/>
        <v>7.5061868245162991E-2</v>
      </c>
      <c r="DI120" s="27">
        <f t="shared" si="127"/>
        <v>7.5061868245162991E-2</v>
      </c>
      <c r="DJ120" s="27">
        <f t="shared" si="128"/>
        <v>7.5061868245162991E-2</v>
      </c>
      <c r="DK120" s="27">
        <f t="shared" si="129"/>
        <v>7.5343405378118025E-2</v>
      </c>
      <c r="DL120" s="27">
        <f t="shared" si="130"/>
        <v>7.6007587333368459E-2</v>
      </c>
      <c r="DM120" s="27">
        <f t="shared" si="131"/>
        <v>7.7140161502456422E-2</v>
      </c>
      <c r="DN120" s="27">
        <f t="shared" si="132"/>
        <v>7.8770513300780803E-2</v>
      </c>
      <c r="DO120" s="27">
        <f t="shared" si="133"/>
        <v>8.0812418765995334E-2</v>
      </c>
      <c r="DP120" s="27">
        <f t="shared" si="134"/>
        <v>8.30199569417297E-2</v>
      </c>
      <c r="DQ120" s="27">
        <f t="shared" si="135"/>
        <v>8.5034011319859618E-2</v>
      </c>
      <c r="DR120" s="27">
        <f t="shared" si="136"/>
        <v>8.6569059095051762E-2</v>
      </c>
      <c r="DS120" s="27">
        <f t="shared" si="137"/>
        <v>8.7556337897273823E-2</v>
      </c>
      <c r="DT120" s="27">
        <f t="shared" si="101"/>
        <v>8.7975860753548116E-2</v>
      </c>
      <c r="DU120" s="27" t="e">
        <f>IF(ISNA(VLOOKUP(CONCATENATE($B120,".SP.TER.TOTL.IN"),Area_pop_80_09,Seq!B$1,FALSE)),".",VLOOKUP(CONCATENATE($B120,".SP.TER.TOTL.IN"),Area_pop_80_09,Seq!B$1,FALSE)/VLOOKUP(CONCATENATE($B120,".SP.POP.TOTL"),Area_pop_80_09,Seq!B$1,FALSE))</f>
        <v>#VALUE!</v>
      </c>
      <c r="DV120" s="27" t="e">
        <f>IF(ISNA(VLOOKUP(CONCATENATE($B120,".SP.TER.TOTL.IN"),Area_pop_80_09,Seq!C$1,FALSE)),".",VLOOKUP(CONCATENATE($B120,".SP.TER.TOTL.IN"),Area_pop_80_09,Seq!C$1,FALSE)/VLOOKUP(CONCATENATE($B120,".SP.POP.TOTL"),Area_pop_80_09,Seq!C$1,FALSE))</f>
        <v>#VALUE!</v>
      </c>
      <c r="DW120" s="27" t="e">
        <f>IF(ISNA(VLOOKUP(CONCATENATE($B120,".SP.TER.TOTL.IN"),Area_pop_80_09,Seq!D$1,FALSE)),".",VLOOKUP(CONCATENATE($B120,".SP.TER.TOTL.IN"),Area_pop_80_09,Seq!D$1,FALSE)/VLOOKUP(CONCATENATE($B120,".SP.POP.TOTL"),Area_pop_80_09,Seq!D$1,FALSE))</f>
        <v>#VALUE!</v>
      </c>
      <c r="DX120" s="27" t="e">
        <f>IF(ISNA(VLOOKUP(CONCATENATE($B120,".SP.TER.TOTL.IN"),Area_pop_80_09,Seq!E$1,FALSE)),".",VLOOKUP(CONCATENATE($B120,".SP.TER.TOTL.IN"),Area_pop_80_09,Seq!E$1,FALSE)/VLOOKUP(CONCATENATE($B120,".SP.POP.TOTL"),Area_pop_80_09,Seq!E$1,FALSE))</f>
        <v>#VALUE!</v>
      </c>
      <c r="DY120" s="27" t="e">
        <f>IF(ISNA(VLOOKUP(CONCATENATE($B120,".SP.TER.TOTL.IN"),Area_pop_80_09,Seq!F$1,FALSE)),".",VLOOKUP(CONCATENATE($B120,".SP.TER.TOTL.IN"),Area_pop_80_09,Seq!F$1,FALSE)/VLOOKUP(CONCATENATE($B120,".SP.POP.TOTL"),Area_pop_80_09,Seq!F$1,FALSE))</f>
        <v>#VALUE!</v>
      </c>
      <c r="DZ120" s="27" t="e">
        <f>IF(ISNA(VLOOKUP(CONCATENATE($B120,".SP.TER.TOTL.IN"),Area_pop_80_09,Seq!G$1,FALSE)),".",VLOOKUP(CONCATENATE($B120,".SP.TER.TOTL.IN"),Area_pop_80_09,Seq!G$1,FALSE)/VLOOKUP(CONCATENATE($B120,".SP.POP.TOTL"),Area_pop_80_09,Seq!G$1,FALSE))</f>
        <v>#VALUE!</v>
      </c>
      <c r="EA120" s="27" t="e">
        <f>IF(ISNA(VLOOKUP(CONCATENATE($B120,".SP.TER.TOTL.IN"),Area_pop_80_09,Seq!H$1,FALSE)),".",VLOOKUP(CONCATENATE($B120,".SP.TER.TOTL.IN"),Area_pop_80_09,Seq!H$1,FALSE)/VLOOKUP(CONCATENATE($B120,".SP.POP.TOTL"),Area_pop_80_09,Seq!H$1,FALSE))</f>
        <v>#VALUE!</v>
      </c>
      <c r="EB120" s="27" t="e">
        <f>IF(ISNA(VLOOKUP(CONCATENATE($B120,".SP.TER.TOTL.IN"),Area_pop_80_09,Seq!I$1,FALSE)),".",VLOOKUP(CONCATENATE($B120,".SP.TER.TOTL.IN"),Area_pop_80_09,Seq!I$1,FALSE)/VLOOKUP(CONCATENATE($B120,".SP.POP.TOTL"),Area_pop_80_09,Seq!I$1,FALSE))</f>
        <v>#VALUE!</v>
      </c>
      <c r="EC120" s="27" t="e">
        <f>IF(ISNA(VLOOKUP(CONCATENATE($B120,".SP.TER.TOTL.IN"),Area_pop_80_09,Seq!J$1,FALSE)),".",VLOOKUP(CONCATENATE($B120,".SP.TER.TOTL.IN"),Area_pop_80_09,Seq!J$1,FALSE)/VLOOKUP(CONCATENATE($B120,".SP.POP.TOTL"),Area_pop_80_09,Seq!J$1,FALSE))</f>
        <v>#VALUE!</v>
      </c>
      <c r="ED120" s="27" t="e">
        <f>IF(ISNA(VLOOKUP(CONCATENATE($B120,".SP.TER.TOTL.IN"),Area_pop_80_09,Seq!K$1,FALSE)),".",VLOOKUP(CONCATENATE($B120,".SP.TER.TOTL.IN"),Area_pop_80_09,Seq!K$1,FALSE)/VLOOKUP(CONCATENATE($B120,".SP.POP.TOTL"),Area_pop_80_09,Seq!K$1,FALSE))</f>
        <v>#VALUE!</v>
      </c>
      <c r="EE120" s="27" t="e">
        <f>IF(ISNA(VLOOKUP(CONCATENATE($B120,".SP.TER.TOTL.IN"),Area_pop_80_09,Seq!L$1,FALSE)),".",VLOOKUP(CONCATENATE($B120,".SP.TER.TOTL.IN"),Area_pop_80_09,Seq!L$1,FALSE)/VLOOKUP(CONCATENATE($B120,".SP.POP.TOTL"),Area_pop_80_09,Seq!L$1,FALSE))</f>
        <v>#VALUE!</v>
      </c>
      <c r="EF120" s="27">
        <f>IF(ISNA(VLOOKUP(CONCATENATE($B120,".SP.TER.TOTL.IN"),Area_pop_80_09,Seq!M$1,FALSE)),".",VLOOKUP(CONCATENATE($B120,".SP.TER.TOTL.IN"),Area_pop_80_09,Seq!M$1,FALSE)/VLOOKUP(CONCATENATE($B120,".SP.POP.TOTL"),Area_pop_80_09,Seq!M$1,FALSE))</f>
        <v>7.46100684494517E-2</v>
      </c>
      <c r="EG120" s="27" t="e">
        <f>IF(ISNA(VLOOKUP(CONCATENATE($B120,".SP.TER.TOTL.IN"),Area_pop_80_09,Seq!N$1,FALSE)),".",VLOOKUP(CONCATENATE($B120,".SP.TER.TOTL.IN"),Area_pop_80_09,Seq!N$1,FALSE)/VLOOKUP(CONCATENATE($B120,".SP.POP.TOTL"),Area_pop_80_09,Seq!N$1,FALSE))</f>
        <v>#VALUE!</v>
      </c>
      <c r="EH120" s="27" t="e">
        <f>IF(ISNA(VLOOKUP(CONCATENATE($B120,".SP.TER.TOTL.IN"),Area_pop_80_09,Seq!O$1,FALSE)),".",VLOOKUP(CONCATENATE($B120,".SP.TER.TOTL.IN"),Area_pop_80_09,Seq!O$1,FALSE)/VLOOKUP(CONCATENATE($B120,".SP.POP.TOTL"),Area_pop_80_09,Seq!O$1,FALSE))</f>
        <v>#VALUE!</v>
      </c>
      <c r="EI120" s="27" t="e">
        <f>IF(ISNA(VLOOKUP(CONCATENATE($B120,".SP.TER.TOTL.IN"),Area_pop_80_09,Seq!P$1,FALSE)),".",VLOOKUP(CONCATENATE($B120,".SP.TER.TOTL.IN"),Area_pop_80_09,Seq!P$1,FALSE)/VLOOKUP(CONCATENATE($B120,".SP.POP.TOTL"),Area_pop_80_09,Seq!P$1,FALSE))</f>
        <v>#VALUE!</v>
      </c>
      <c r="EJ120" s="27" t="e">
        <f>IF(ISNA(VLOOKUP(CONCATENATE($B120,".SP.TER.TOTL.IN"),Area_pop_80_09,Seq!Q$1,FALSE)),".",VLOOKUP(CONCATENATE($B120,".SP.TER.TOTL.IN"),Area_pop_80_09,Seq!Q$1,FALSE)/VLOOKUP(CONCATENATE($B120,".SP.POP.TOTL"),Area_pop_80_09,Seq!Q$1,FALSE))</f>
        <v>#VALUE!</v>
      </c>
      <c r="EK120" s="27" t="e">
        <f>IF(ISNA(VLOOKUP(CONCATENATE($B120,".SP.TER.TOTL.IN"),Area_pop_80_09,Seq!R$1,FALSE)),".",VLOOKUP(CONCATENATE($B120,".SP.TER.TOTL.IN"),Area_pop_80_09,Seq!R$1,FALSE)/VLOOKUP(CONCATENATE($B120,".SP.POP.TOTL"),Area_pop_80_09,Seq!R$1,FALSE))</f>
        <v>#VALUE!</v>
      </c>
      <c r="EL120" s="27" t="e">
        <f>IF(ISNA(VLOOKUP(CONCATENATE($B120,".SP.TER.TOTL.IN"),Area_pop_80_09,Seq!S$1,FALSE)),".",VLOOKUP(CONCATENATE($B120,".SP.TER.TOTL.IN"),Area_pop_80_09,Seq!S$1,FALSE)/VLOOKUP(CONCATENATE($B120,".SP.POP.TOTL"),Area_pop_80_09,Seq!S$1,FALSE))</f>
        <v>#VALUE!</v>
      </c>
      <c r="EM120" s="27">
        <f>IF(ISNA(VLOOKUP(CONCATENATE($B120,".SP.TER.TOTL.IN"),Area_pop_80_09,Seq!T$1,FALSE)),".",VLOOKUP(CONCATENATE($B120,".SP.TER.TOTL.IN"),Area_pop_80_09,Seq!T$1,FALSE)/VLOOKUP(CONCATENATE($B120,".SP.POP.TOTL"),Area_pop_80_09,Seq!T$1,FALSE))</f>
        <v>7.5061868245162991E-2</v>
      </c>
      <c r="EN120" s="27">
        <f>IF(ISNA(VLOOKUP(CONCATENATE($B120,".SP.TER.TOTL.IN"),Area_pop_80_09,Seq!U$1,FALSE)),".",VLOOKUP(CONCATENATE($B120,".SP.TER.TOTL.IN"),Area_pop_80_09,Seq!U$1,FALSE)/VLOOKUP(CONCATENATE($B120,".SP.POP.TOTL"),Area_pop_80_09,Seq!U$1,FALSE))</f>
        <v>7.5343405378118025E-2</v>
      </c>
      <c r="EO120" s="27">
        <f>IF(ISNA(VLOOKUP(CONCATENATE($B120,".SP.TER.TOTL.IN"),Area_pop_80_09,Seq!V$1,FALSE)),".",VLOOKUP(CONCATENATE($B120,".SP.TER.TOTL.IN"),Area_pop_80_09,Seq!V$1,FALSE)/VLOOKUP(CONCATENATE($B120,".SP.POP.TOTL"),Area_pop_80_09,Seq!V$1,FALSE))</f>
        <v>7.6007587333368459E-2</v>
      </c>
      <c r="EP120" s="27">
        <f>IF(ISNA(VLOOKUP(CONCATENATE($B120,".SP.TER.TOTL.IN"),Area_pop_80_09,Seq!W$1,FALSE)),".",VLOOKUP(CONCATENATE($B120,".SP.TER.TOTL.IN"),Area_pop_80_09,Seq!W$1,FALSE)/VLOOKUP(CONCATENATE($B120,".SP.POP.TOTL"),Area_pop_80_09,Seq!W$1,FALSE))</f>
        <v>7.7140161502456422E-2</v>
      </c>
      <c r="EQ120" s="27">
        <f>IF(ISNA(VLOOKUP(CONCATENATE($B120,".SP.TER.TOTL.IN"),Area_pop_80_09,Seq!X$1,FALSE)),".",VLOOKUP(CONCATENATE($B120,".SP.TER.TOTL.IN"),Area_pop_80_09,Seq!X$1,FALSE)/VLOOKUP(CONCATENATE($B120,".SP.POP.TOTL"),Area_pop_80_09,Seq!X$1,FALSE))</f>
        <v>7.8770513300780803E-2</v>
      </c>
      <c r="ER120" s="27">
        <f>IF(ISNA(VLOOKUP(CONCATENATE($B120,".SP.TER.TOTL.IN"),Area_pop_80_09,Seq!Y$1,FALSE)),".",VLOOKUP(CONCATENATE($B120,".SP.TER.TOTL.IN"),Area_pop_80_09,Seq!Y$1,FALSE)/VLOOKUP(CONCATENATE($B120,".SP.POP.TOTL"),Area_pop_80_09,Seq!Y$1,FALSE))</f>
        <v>8.0812418765995334E-2</v>
      </c>
      <c r="ES120" s="27">
        <f>IF(ISNA(VLOOKUP(CONCATENATE($B120,".SP.TER.TOTL.IN"),Area_pop_80_09,Seq!Z$1,FALSE)),".",VLOOKUP(CONCATENATE($B120,".SP.TER.TOTL.IN"),Area_pop_80_09,Seq!Z$1,FALSE)/VLOOKUP(CONCATENATE($B120,".SP.POP.TOTL"),Area_pop_80_09,Seq!Z$1,FALSE))</f>
        <v>8.30199569417297E-2</v>
      </c>
      <c r="ET120" s="27">
        <f>IF(ISNA(VLOOKUP(CONCATENATE($B120,".SP.TER.TOTL.IN"),Area_pop_80_09,Seq!AA$1,FALSE)),".",VLOOKUP(CONCATENATE($B120,".SP.TER.TOTL.IN"),Area_pop_80_09,Seq!AA$1,FALSE)/VLOOKUP(CONCATENATE($B120,".SP.POP.TOTL"),Area_pop_80_09,Seq!AA$1,FALSE))</f>
        <v>8.5034011319859618E-2</v>
      </c>
      <c r="EU120" s="27">
        <f>IF(ISNA(VLOOKUP(CONCATENATE($B120,".SP.TER.TOTL.IN"),Area_pop_80_09,Seq!AB$1,FALSE)),".",VLOOKUP(CONCATENATE($B120,".SP.TER.TOTL.IN"),Area_pop_80_09,Seq!AB$1,FALSE)/VLOOKUP(CONCATENATE($B120,".SP.POP.TOTL"),Area_pop_80_09,Seq!AB$1,FALSE))</f>
        <v>8.6569059095051762E-2</v>
      </c>
      <c r="EV120" s="27">
        <f>IF(ISNA(VLOOKUP(CONCATENATE($B120,".SP.TER.TOTL.IN"),Area_pop_80_09,Seq!AC$1,FALSE)),".",VLOOKUP(CONCATENATE($B120,".SP.TER.TOTL.IN"),Area_pop_80_09,Seq!AC$1,FALSE)/VLOOKUP(CONCATENATE($B120,".SP.POP.TOTL"),Area_pop_80_09,Seq!AC$1,FALSE))</f>
        <v>8.7556337897273823E-2</v>
      </c>
      <c r="EW120" s="27">
        <f>IF(ISNA(VLOOKUP(CONCATENATE($B120,".SP.TER.TOTL.IN"),Area_pop_80_09,Seq!AD$1,FALSE)),".",VLOOKUP(CONCATENATE($B120,".SP.TER.TOTL.IN"),Area_pop_80_09,Seq!AD$1,FALSE)/VLOOKUP(CONCATENATE($B120,".SP.POP.TOTL"),Area_pop_80_09,Seq!AD$1,FALSE))</f>
        <v>8.7975860753548116E-2</v>
      </c>
      <c r="EX120" s="27"/>
      <c r="EY120" s="27"/>
      <c r="EZ120" s="27" t="str">
        <f t="shared" si="138"/>
        <v>.</v>
      </c>
      <c r="FA120" s="27" t="str">
        <f t="shared" si="139"/>
        <v>.</v>
      </c>
      <c r="FB120" s="27" t="str">
        <f t="shared" si="109"/>
        <v>.</v>
      </c>
      <c r="FC120" s="9" t="str">
        <f>IF(VLOOKUP($B120,EM_80!$B$1:$C$201,2,FALSE)&gt;0,VLOOKUP($B120,EM_80!$B$1:$C$201,2,FALSE),".")</f>
        <v>.</v>
      </c>
      <c r="FD120" s="9" t="str">
        <f t="shared" si="140"/>
        <v>.</v>
      </c>
      <c r="FE120" s="9" t="str">
        <f t="shared" si="105"/>
        <v>.</v>
      </c>
      <c r="FF120">
        <f t="shared" si="141"/>
        <v>5073000</v>
      </c>
      <c r="FG120">
        <f t="shared" si="142"/>
        <v>5459999</v>
      </c>
      <c r="FH120">
        <f t="shared" si="143"/>
        <v>4744750</v>
      </c>
      <c r="FJ120" s="9" t="str">
        <f>IF(ISNA(VLOOKUP($B120,Area_EM_90,Seq!C$1,FALSE)),".",VLOOKUP($B120,Area_EM_90,Seq!C$1,FALSE))</f>
        <v>.</v>
      </c>
      <c r="FK120" s="9" t="str">
        <f>IF(ISNA(VLOOKUP($B120,Area_EM_90,Seq!D$1,FALSE)),".",VLOOKUP($B120,Area_EM_90,Seq!D$1,FALSE))</f>
        <v>.</v>
      </c>
      <c r="FL120" s="9" t="str">
        <f>IF(ISNA(VLOOKUP($B120,Area_EM_90,Seq!E$1,FALSE)),".",VLOOKUP($B120,Area_EM_90,Seq!E$1,FALSE))</f>
        <v>.</v>
      </c>
      <c r="FM120" s="9" t="str">
        <f>IF(ISNA(VLOOKUP($B120,Area_EM_90,Seq!F$1,FALSE)),".",VLOOKUP($B120,Area_EM_90,Seq!F$1,FALSE))</f>
        <v>.</v>
      </c>
      <c r="FN120" s="9" t="str">
        <f>IF(ISNA(VLOOKUP($B120,Area_EM_90,Seq!G$1,FALSE)),".",VLOOKUP($B120,Area_EM_90,Seq!G$1,FALSE))</f>
        <v>.</v>
      </c>
      <c r="FO120" s="9" t="str">
        <f>IF(ISNA(VLOOKUP($B120,Area_EM_90,Seq!H$1,FALSE)),".",VLOOKUP($B120,Area_EM_90,Seq!H$1,FALSE))</f>
        <v>.</v>
      </c>
      <c r="FP120" s="9" t="str">
        <f>IF(ISNA(VLOOKUP($B120,Area_EM_90,Seq!I$1,FALSE)),".",VLOOKUP($B120,Area_EM_90,Seq!I$1,FALSE))</f>
        <v>.</v>
      </c>
      <c r="FQ120" s="9" t="str">
        <f>IF(ISNA(VLOOKUP($B120,Area_EM_90,Seq!J$1,FALSE)),".",VLOOKUP($B120,Area_EM_90,Seq!J$1,FALSE))</f>
        <v>.</v>
      </c>
      <c r="FR120" s="9" t="str">
        <f>IF(ISNA(VLOOKUP($B120,Area_EM_00,Seq!C$1,FALSE)),".",VLOOKUP($B120,Area_EM_00,Seq!C$1,FALSE))</f>
        <v>.</v>
      </c>
      <c r="FS120" s="9" t="str">
        <f>IF(ISNA(VLOOKUP($B120,Area_EM_00,Seq!D$1,FALSE)),".",VLOOKUP($B120,Area_EM_00,Seq!D$1,FALSE))</f>
        <v>.</v>
      </c>
      <c r="FT120" s="9" t="str">
        <f>IF(ISNA(VLOOKUP($B120,Area_EM_00,Seq!E$1,FALSE)),".",VLOOKUP($B120,Area_EM_00,Seq!E$1,FALSE))</f>
        <v>.</v>
      </c>
      <c r="FU120" s="9" t="str">
        <f>IF(ISNA(VLOOKUP($B120,Area_EM_00,Seq!F$1,FALSE)),".",VLOOKUP($B120,Area_EM_00,Seq!F$1,FALSE))</f>
        <v>.</v>
      </c>
      <c r="FV120" s="9" t="str">
        <f>IF(ISNA(VLOOKUP($B120,Area_EM_00,Seq!G$1,FALSE)),".",VLOOKUP($B120,Area_EM_00,Seq!G$1,FALSE))</f>
        <v>.</v>
      </c>
      <c r="FW120" s="9" t="str">
        <f>IF(ISNA(VLOOKUP($B120,Area_EM_00,Seq!H$1,FALSE)),".",VLOOKUP($B120,Area_EM_00,Seq!H$1,FALSE))</f>
        <v>.</v>
      </c>
      <c r="FX120" s="9" t="str">
        <f>IF(ISNA(VLOOKUP($B120,Area_EM_00,Seq!I$1,FALSE)),".",VLOOKUP($B120,Area_EM_00,Seq!I$1,FALSE))</f>
        <v>.</v>
      </c>
      <c r="FY120" s="9" t="str">
        <f>IF(ISNA(VLOOKUP($B120,Area_EM_00,Seq!J$1,FALSE)),".",VLOOKUP($B120,Area_EM_00,Seq!J$1,FALSE))</f>
        <v>.</v>
      </c>
      <c r="GA120" s="27"/>
    </row>
    <row r="121" spans="1:183">
      <c r="A121" s="25" t="s">
        <v>3940</v>
      </c>
      <c r="B121" s="26" t="str">
        <f t="shared" si="72"/>
        <v>Lithuania</v>
      </c>
      <c r="C121" s="27">
        <f>GDP!C$42/10000</f>
        <v>18294194.281532999</v>
      </c>
      <c r="D121" s="27">
        <f>GDP!D$42/10000</f>
        <v>19245492.3841727</v>
      </c>
      <c r="E121" s="27">
        <f>GDP!E$42/10000</f>
        <v>20996832.1911324</v>
      </c>
      <c r="F121" s="27">
        <f>GDP!F$42/10000</f>
        <v>23285486.8999658</v>
      </c>
      <c r="G121" s="27">
        <f>GDP!G$42/10000</f>
        <v>26824880.9087606</v>
      </c>
      <c r="H121" s="27">
        <f>GDP!H$42/10000</f>
        <v>30446239.831443299</v>
      </c>
      <c r="I121" s="27">
        <f>GDP!I$42/10000</f>
        <v>33125508.936610304</v>
      </c>
      <c r="J121" s="27">
        <f>GDP!J$42/10000</f>
        <v>36968067.973257102</v>
      </c>
      <c r="K121" s="27">
        <f>GDP!K$42/10000</f>
        <v>41145459.654235199</v>
      </c>
      <c r="L121" s="27">
        <f>GDP!L$42/10000</f>
        <v>42832423.5000588</v>
      </c>
      <c r="M121" s="27">
        <f>GDP!M$42/10000</f>
        <v>44460055.593061104</v>
      </c>
      <c r="N121" s="27">
        <f>GDP!N$42/10000</f>
        <v>48550380.707622699</v>
      </c>
      <c r="O121" s="27">
        <f>GDP!O$42/10000</f>
        <v>55444534.768105105</v>
      </c>
      <c r="P121" s="27">
        <f>GDP!P$42/10000</f>
        <v>63206769.635639794</v>
      </c>
      <c r="Q121" s="27">
        <f>GDP!Q$42/10000</f>
        <v>71486856.457908601</v>
      </c>
      <c r="R121" s="27">
        <f>GDP!R$42/10000</f>
        <v>79278923.811820701</v>
      </c>
      <c r="S121" s="27">
        <f>GDP!S$42/10000</f>
        <v>87206816.193002701</v>
      </c>
      <c r="T121" s="27">
        <f>GDP!T$42/10000</f>
        <v>95317050.098951995</v>
      </c>
      <c r="U121" s="27">
        <f>GDP!U$42/10000</f>
        <v>102751780.00667</v>
      </c>
      <c r="V121" s="27">
        <f>GDP!V$42/10000</f>
        <v>110560915.287177</v>
      </c>
      <c r="W121" s="27">
        <f>GDP!W$42/10000</f>
        <v>119848032.17129999</v>
      </c>
      <c r="X121" s="27">
        <f>GDP!X$42/10000</f>
        <v>129795418.841518</v>
      </c>
      <c r="Y121" s="27">
        <f>GDP!Y$42/10000</f>
        <v>141606801.95609599</v>
      </c>
      <c r="Z121" s="27">
        <f>GDP!Z$42/10000</f>
        <v>155767482.15170601</v>
      </c>
      <c r="AA121" s="27">
        <f>GDP!AA$42/10000</f>
        <v>171499997.84902799</v>
      </c>
      <c r="AB121" s="27">
        <f>GDP!AB$42/10000</f>
        <v>189335997.62532699</v>
      </c>
      <c r="AC121" s="27">
        <f>GDP!AC$42/10000</f>
        <v>211298973.34986499</v>
      </c>
      <c r="AD121" s="27">
        <f>GDP!AD$42/10000</f>
        <v>238767839.88534701</v>
      </c>
      <c r="AE121" s="27">
        <f>GDP!AE$42/10000</f>
        <v>260256945.47502899</v>
      </c>
      <c r="AF121" s="27">
        <f>GDP!AF$42/10000</f>
        <v>293754553.91439533</v>
      </c>
      <c r="AG121" s="27"/>
      <c r="AH121" s="27" t="str">
        <f>IF(ISNUMBER(VLOOKUP($B121,Area_GDP_80_09,Seq!C$1,FALSE)/10000),VLOOKUP($B121,Area_GDP_80_09,Seq!C$1,FALSE)/10000,".")</f>
        <v>.</v>
      </c>
      <c r="AI121" s="27" t="str">
        <f>IF(ISNUMBER(VLOOKUP($B121,Area_GDP_80_09,Seq!D$1,FALSE)/10000),VLOOKUP($B121,Area_GDP_80_09,Seq!D$1,FALSE)/10000,".")</f>
        <v>.</v>
      </c>
      <c r="AJ121" s="27" t="str">
        <f>IF(ISNUMBER(VLOOKUP($B121,Area_GDP_80_09,Seq!E$1,FALSE)/10000),VLOOKUP($B121,Area_GDP_80_09,Seq!E$1,FALSE)/10000,".")</f>
        <v>.</v>
      </c>
      <c r="AK121" s="27" t="str">
        <f>IF(ISNUMBER(VLOOKUP($B121,Area_GDP_80_09,Seq!F$1,FALSE)/10000),VLOOKUP($B121,Area_GDP_80_09,Seq!F$1,FALSE)/10000,".")</f>
        <v>.</v>
      </c>
      <c r="AL121" s="27" t="str">
        <f>IF(ISNUMBER(VLOOKUP($B121,Area_GDP_80_09,Seq!G$1,FALSE)/10000),VLOOKUP($B121,Area_GDP_80_09,Seq!G$1,FALSE)/10000,".")</f>
        <v>.</v>
      </c>
      <c r="AM121" s="27" t="str">
        <f>IF(ISNUMBER(VLOOKUP($B121,Area_GDP_80_09,Seq!H$1,FALSE)/10000),VLOOKUP($B121,Area_GDP_80_09,Seq!H$1,FALSE)/10000,".")</f>
        <v>.</v>
      </c>
      <c r="AN121" s="27" t="str">
        <f>IF(ISNUMBER(VLOOKUP($B121,Area_GDP_80_09,Seq!I$1,FALSE)/10000),VLOOKUP($B121,Area_GDP_80_09,Seq!I$1,FALSE)/10000,".")</f>
        <v>.</v>
      </c>
      <c r="AO121" s="27" t="str">
        <f>IF(ISNUMBER(VLOOKUP($B121,Area_GDP_80_09,Seq!J$1,FALSE)/10000),VLOOKUP($B121,Area_GDP_80_09,Seq!J$1,FALSE)/10000,".")</f>
        <v>.</v>
      </c>
      <c r="AP121" s="27" t="str">
        <f>IF(ISNUMBER(VLOOKUP($B121,Area_GDP_80_09,Seq!K$1,FALSE)/10000),VLOOKUP($B121,Area_GDP_80_09,Seq!K$1,FALSE)/10000,".")</f>
        <v>.</v>
      </c>
      <c r="AQ121" s="27" t="str">
        <f>IF(ISNUMBER(VLOOKUP($B121,Area_GDP_80_09,Seq!L$1,FALSE)/10000),VLOOKUP($B121,Area_GDP_80_09,Seq!L$1,FALSE)/10000,".")</f>
        <v>.</v>
      </c>
      <c r="AR121" s="27">
        <f>IF(ISNUMBER(VLOOKUP($B121,Area_GDP_80_09,Seq!M$1,FALSE)/10000),VLOOKUP($B121,Area_GDP_80_09,Seq!M$1,FALSE)/10000,".")</f>
        <v>1606206.485539</v>
      </c>
      <c r="AS121" s="27">
        <f>IF(ISNUMBER(VLOOKUP($B121,Area_GDP_80_09,Seq!N$1,FALSE)/10000),VLOOKUP($B121,Area_GDP_80_09,Seq!N$1,FALSE)/10000,".")</f>
        <v>1515043.61837987</v>
      </c>
      <c r="AT121" s="27">
        <f>IF(ISNUMBER(VLOOKUP($B121,Area_GDP_80_09,Seq!O$1,FALSE)/10000),VLOOKUP($B121,Area_GDP_80_09,Seq!O$1,FALSE)/10000,".")</f>
        <v>1192960.9415299899</v>
      </c>
      <c r="AU121" s="27">
        <f>IF(ISNUMBER(VLOOKUP($B121,Area_GDP_80_09,Seq!P$1,FALSE)/10000),VLOOKUP($B121,Area_GDP_80_09,Seq!P$1,FALSE)/10000,".")</f>
        <v>999380.81131839298</v>
      </c>
      <c r="AV121" s="27">
        <f>IF(ISNUMBER(VLOOKUP($B121,Area_GDP_80_09,Seq!Q$1,FALSE)/10000),VLOOKUP($B121,Area_GDP_80_09,Seq!Q$1,FALSE)/10000,".")</f>
        <v>901780.76123701001</v>
      </c>
      <c r="AW121" s="27">
        <f>IF(ISNUMBER(VLOOKUP($B121,Area_GDP_80_09,Seq!R$1,FALSE)/10000),VLOOKUP($B121,Area_GDP_80_09,Seq!R$1,FALSE)/10000,".")</f>
        <v>931450.07136597007</v>
      </c>
      <c r="AX121" s="27">
        <f>IF(ISNUMBER(VLOOKUP($B121,Area_GDP_80_09,Seq!S$1,FALSE)/10000),VLOOKUP($B121,Area_GDP_80_09,Seq!S$1,FALSE)/10000,".")</f>
        <v>975015.96093652304</v>
      </c>
      <c r="AY121" s="27">
        <f>IF(ISNUMBER(VLOOKUP($B121,Area_GDP_80_09,Seq!T$1,FALSE)/10000),VLOOKUP($B121,Area_GDP_80_09,Seq!T$1,FALSE)/10000,".")</f>
        <v>1043343.53073745</v>
      </c>
      <c r="AZ121" s="27">
        <f>IF(ISNUMBER(VLOOKUP($B121,Area_GDP_80_09,Seq!U$1,FALSE)/10000),VLOOKUP($B121,Area_GDP_80_09,Seq!U$1,FALSE)/10000,".")</f>
        <v>1119291.23826217</v>
      </c>
      <c r="BA121" s="27">
        <f>IF(ISNUMBER(VLOOKUP($B121,Area_GDP_80_09,Seq!V$1,FALSE)/10000),VLOOKUP($B121,Area_GDP_80_09,Seq!V$1,FALSE)/10000,".")</f>
        <v>1100311.21822962</v>
      </c>
      <c r="BB121" s="27">
        <f>IF(ISNUMBER(VLOOKUP($B121,Area_GDP_80_09,Seq!W$1,FALSE)/10000),VLOOKUP($B121,Area_GDP_80_09,Seq!W$1,FALSE)/10000,".")</f>
        <v>1143420</v>
      </c>
      <c r="BC121" s="27">
        <f>IF(ISNUMBER(VLOOKUP($B121,Area_GDP_80_09,Seq!X$1,FALSE)/10000),VLOOKUP($B121,Area_GDP_80_09,Seq!X$1,FALSE)/10000,".")</f>
        <v>1220437.5</v>
      </c>
      <c r="BD121" s="27">
        <f>IF(ISNUMBER(VLOOKUP($B121,Area_GDP_80_09,Seq!Y$1,FALSE)/10000),VLOOKUP($B121,Area_GDP_80_09,Seq!Y$1,FALSE)/10000,".")</f>
        <v>1304202.5</v>
      </c>
      <c r="BE121" s="27">
        <f>IF(ISNUMBER(VLOOKUP($B121,Area_GDP_80_09,Seq!Z$1,FALSE)/10000),VLOOKUP($B121,Area_GDP_80_09,Seq!Z$1,FALSE)/10000,".")</f>
        <v>1437840</v>
      </c>
      <c r="BF121" s="27">
        <f>IF(ISNUMBER(VLOOKUP($B121,Area_GDP_80_09,Seq!AA$1,FALSE)/10000),VLOOKUP($B121,Area_GDP_80_09,Seq!AA$1,FALSE)/10000,".")</f>
        <v>1543532.5</v>
      </c>
      <c r="BG121" s="27">
        <f>IF(ISNUMBER(VLOOKUP($B121,Area_GDP_80_09,Seq!AB$1,FALSE)/10000),VLOOKUP($B121,Area_GDP_80_09,Seq!AB$1,FALSE)/10000,".")</f>
        <v>1663962.5</v>
      </c>
      <c r="BH121" s="27">
        <f>IF(ISNUMBER(VLOOKUP($B121,Area_GDP_80_09,Seq!AC$1,FALSE)/10000),VLOOKUP($B121,Area_GDP_80_09,Seq!AC$1,FALSE)/10000,".")</f>
        <v>1794497.5</v>
      </c>
      <c r="BI121" s="27">
        <f>IF(ISNUMBER(VLOOKUP($B121,Area_GDP_80_09,Seq!AD$1,FALSE)/10000),VLOOKUP($B121,Area_GDP_80_09,Seq!AD$1,FALSE)/10000,".")</f>
        <v>1954650</v>
      </c>
      <c r="BJ121" s="27">
        <f>IF(ISNUMBER(VLOOKUP($B121,Area_GDP_80_09,Seq!AE$1,FALSE)/10000),VLOOKUP($B121,Area_GDP_80_09,Seq!AE$1,FALSE)/10000,".")</f>
        <v>2013614.625</v>
      </c>
      <c r="BK121" s="27">
        <f>IF(ISNUMBER(VLOOKUP($B121,Area_GDP_80_09,Seq!AF$1,FALSE)/10000),VLOOKUP($B121,Area_GDP_80_09,Seq!AF$1,FALSE)/10000,".")</f>
        <v>1721130.0000000005</v>
      </c>
      <c r="BL121" s="27"/>
      <c r="BM121" s="27"/>
      <c r="BN121" s="27">
        <f>CNPop!A$48</f>
        <v>5.0000000000000001E-3</v>
      </c>
      <c r="BO121" s="27">
        <f>CNPop!B$48</f>
        <v>6.0000000000000001E-3</v>
      </c>
      <c r="BP121" s="27">
        <f>CNPop!C$48</f>
        <v>6.0000000000000001E-3</v>
      </c>
      <c r="BQ121" s="27">
        <f>CNPop!D$48</f>
        <v>7.0000000000000001E-3</v>
      </c>
      <c r="BR121" s="27">
        <f>CNPop!E$48</f>
        <v>7.0000000000000001E-3</v>
      </c>
      <c r="BS121" s="27">
        <f>CNPop!F$48</f>
        <v>8.0000000000000002E-3</v>
      </c>
      <c r="BT121" s="27">
        <f>CNPop!G$48</f>
        <v>8.9999999999999993E-3</v>
      </c>
      <c r="BU121" s="27">
        <f>CNPop!H$48</f>
        <v>0.01</v>
      </c>
      <c r="BV121" s="27">
        <f>CNPop!I$48</f>
        <v>1.0999999999999999E-2</v>
      </c>
      <c r="BW121" s="27">
        <f>CNPop!J$48</f>
        <v>1.2E-2</v>
      </c>
      <c r="BX121" s="27">
        <f>CNPop!K$48</f>
        <v>1.4E-2</v>
      </c>
      <c r="BY121" s="27">
        <f>CNPop!L$48</f>
        <v>1.6E-2</v>
      </c>
      <c r="BZ121" s="27">
        <f>CNPop!M$48</f>
        <v>1.7000000000000001E-2</v>
      </c>
      <c r="CA121" s="27">
        <f>CNPop!N$48</f>
        <v>1.9E-2</v>
      </c>
      <c r="CB121" s="27">
        <f>CNPop!O$48</f>
        <v>2.1000000000000001E-2</v>
      </c>
      <c r="CC121" s="27">
        <f>CNPop!P$48</f>
        <v>2.3E-2</v>
      </c>
      <c r="CD121" s="27">
        <f>CNPop!Q$48</f>
        <v>2.5999999999999999E-2</v>
      </c>
      <c r="CE121" s="27">
        <f>CNPop!R$48</f>
        <v>2.8000000000000001E-2</v>
      </c>
      <c r="CF121" s="27">
        <f>CNPop!S$48</f>
        <v>0.03</v>
      </c>
      <c r="CG121" s="27">
        <f>CNPop!T$48</f>
        <v>3.3000000000000002E-2</v>
      </c>
      <c r="CH121" s="27">
        <f>CNPop!U$48</f>
        <v>3.5999999999999997E-2</v>
      </c>
      <c r="CI121" s="27">
        <f>CNPop!V$48</f>
        <v>3.9E-2</v>
      </c>
      <c r="CJ121" s="27">
        <f>CNPop!W$48</f>
        <v>4.2000000000000003E-2</v>
      </c>
      <c r="CK121" s="27">
        <f>CNPop!X$48</f>
        <v>4.4999999999999998E-2</v>
      </c>
      <c r="CL121" s="27">
        <f>CNPop!Y$48</f>
        <v>4.9000000000000002E-2</v>
      </c>
      <c r="CM121" s="27">
        <f>CNPop!Z$48</f>
        <v>5.1999999999999998E-2</v>
      </c>
      <c r="CN121" s="27">
        <f>CNPop!AA$48</f>
        <v>5.6000000000000001E-2</v>
      </c>
      <c r="CO121" s="27">
        <f>CNPop!AB$48</f>
        <v>0.06</v>
      </c>
      <c r="CP121" s="27">
        <f>CNPop!AC$48</f>
        <v>6.3E-2</v>
      </c>
      <c r="CQ121" s="27"/>
      <c r="CR121" s="27">
        <f t="shared" si="110"/>
        <v>7.4638228941684662E-2</v>
      </c>
      <c r="CS121" s="27">
        <f t="shared" si="111"/>
        <v>7.4638228941684662E-2</v>
      </c>
      <c r="CT121" s="27">
        <f t="shared" si="112"/>
        <v>7.4638228941684662E-2</v>
      </c>
      <c r="CU121" s="27">
        <f t="shared" si="113"/>
        <v>7.4638228941684662E-2</v>
      </c>
      <c r="CV121" s="27">
        <f t="shared" si="114"/>
        <v>7.4638228941684662E-2</v>
      </c>
      <c r="CW121" s="27">
        <f t="shared" si="115"/>
        <v>7.4638228941684662E-2</v>
      </c>
      <c r="CX121" s="27">
        <f t="shared" si="116"/>
        <v>7.4638228941684662E-2</v>
      </c>
      <c r="CY121" s="27">
        <f t="shared" si="117"/>
        <v>7.4638228941684662E-2</v>
      </c>
      <c r="CZ121" s="27">
        <f t="shared" si="118"/>
        <v>7.4638228941684662E-2</v>
      </c>
      <c r="DA121" s="27">
        <f t="shared" si="119"/>
        <v>7.4638228941684662E-2</v>
      </c>
      <c r="DB121" s="27">
        <f t="shared" si="120"/>
        <v>7.4638228941684662E-2</v>
      </c>
      <c r="DC121" s="27">
        <f t="shared" si="121"/>
        <v>7.4638228941684662E-2</v>
      </c>
      <c r="DD121" s="27">
        <f t="shared" si="122"/>
        <v>7.1117580872011255E-2</v>
      </c>
      <c r="DE121" s="27">
        <f t="shared" si="123"/>
        <v>7.1117580872011255E-2</v>
      </c>
      <c r="DF121" s="27">
        <f t="shared" si="124"/>
        <v>7.1117580872011255E-2</v>
      </c>
      <c r="DG121" s="27">
        <f t="shared" si="125"/>
        <v>7.1117580872011255E-2</v>
      </c>
      <c r="DH121" s="27">
        <f t="shared" si="126"/>
        <v>7.1117580872011255E-2</v>
      </c>
      <c r="DI121" s="27">
        <f t="shared" si="127"/>
        <v>7.1117580872011255E-2</v>
      </c>
      <c r="DJ121" s="27">
        <f t="shared" si="128"/>
        <v>7.1117580872011255E-2</v>
      </c>
      <c r="DK121" s="27">
        <f t="shared" si="129"/>
        <v>6.9833758142169355E-2</v>
      </c>
      <c r="DL121" s="27">
        <f t="shared" si="130"/>
        <v>6.914904947304068E-2</v>
      </c>
      <c r="DM121" s="27">
        <f t="shared" si="131"/>
        <v>6.89806457038349E-2</v>
      </c>
      <c r="DN121" s="27">
        <f t="shared" si="132"/>
        <v>6.9591947127162601E-2</v>
      </c>
      <c r="DO121" s="27">
        <f t="shared" si="133"/>
        <v>7.1002885309945044E-2</v>
      </c>
      <c r="DP121" s="27">
        <f t="shared" si="134"/>
        <v>7.2951486307887975E-2</v>
      </c>
      <c r="DQ121" s="27">
        <f t="shared" si="135"/>
        <v>7.4986966581729778E-2</v>
      </c>
      <c r="DR121" s="27">
        <f t="shared" si="136"/>
        <v>7.6690840115235873E-2</v>
      </c>
      <c r="DS121" s="27">
        <f t="shared" si="137"/>
        <v>7.7973277782023911E-2</v>
      </c>
      <c r="DT121" s="27">
        <f t="shared" si="101"/>
        <v>7.8880562458402997E-2</v>
      </c>
      <c r="DU121" s="27" t="e">
        <f>IF(ISNA(VLOOKUP(CONCATENATE($B121,".SP.TER.TOTL.IN"),Area_pop_80_09,Seq!B$1,FALSE)),".",VLOOKUP(CONCATENATE($B121,".SP.TER.TOTL.IN"),Area_pop_80_09,Seq!B$1,FALSE)/VLOOKUP(CONCATENATE($B121,".SP.POP.TOTL"),Area_pop_80_09,Seq!B$1,FALSE))</f>
        <v>#VALUE!</v>
      </c>
      <c r="DV121" s="27" t="e">
        <f>IF(ISNA(VLOOKUP(CONCATENATE($B121,".SP.TER.TOTL.IN"),Area_pop_80_09,Seq!C$1,FALSE)),".",VLOOKUP(CONCATENATE($B121,".SP.TER.TOTL.IN"),Area_pop_80_09,Seq!C$1,FALSE)/VLOOKUP(CONCATENATE($B121,".SP.POP.TOTL"),Area_pop_80_09,Seq!C$1,FALSE))</f>
        <v>#VALUE!</v>
      </c>
      <c r="DW121" s="27" t="e">
        <f>IF(ISNA(VLOOKUP(CONCATENATE($B121,".SP.TER.TOTL.IN"),Area_pop_80_09,Seq!D$1,FALSE)),".",VLOOKUP(CONCATENATE($B121,".SP.TER.TOTL.IN"),Area_pop_80_09,Seq!D$1,FALSE)/VLOOKUP(CONCATENATE($B121,".SP.POP.TOTL"),Area_pop_80_09,Seq!D$1,FALSE))</f>
        <v>#VALUE!</v>
      </c>
      <c r="DX121" s="27" t="e">
        <f>IF(ISNA(VLOOKUP(CONCATENATE($B121,".SP.TER.TOTL.IN"),Area_pop_80_09,Seq!E$1,FALSE)),".",VLOOKUP(CONCATENATE($B121,".SP.TER.TOTL.IN"),Area_pop_80_09,Seq!E$1,FALSE)/VLOOKUP(CONCATENATE($B121,".SP.POP.TOTL"),Area_pop_80_09,Seq!E$1,FALSE))</f>
        <v>#VALUE!</v>
      </c>
      <c r="DY121" s="27" t="e">
        <f>IF(ISNA(VLOOKUP(CONCATENATE($B121,".SP.TER.TOTL.IN"),Area_pop_80_09,Seq!F$1,FALSE)),".",VLOOKUP(CONCATENATE($B121,".SP.TER.TOTL.IN"),Area_pop_80_09,Seq!F$1,FALSE)/VLOOKUP(CONCATENATE($B121,".SP.POP.TOTL"),Area_pop_80_09,Seq!F$1,FALSE))</f>
        <v>#VALUE!</v>
      </c>
      <c r="DZ121" s="27" t="e">
        <f>IF(ISNA(VLOOKUP(CONCATENATE($B121,".SP.TER.TOTL.IN"),Area_pop_80_09,Seq!G$1,FALSE)),".",VLOOKUP(CONCATENATE($B121,".SP.TER.TOTL.IN"),Area_pop_80_09,Seq!G$1,FALSE)/VLOOKUP(CONCATENATE($B121,".SP.POP.TOTL"),Area_pop_80_09,Seq!G$1,FALSE))</f>
        <v>#VALUE!</v>
      </c>
      <c r="EA121" s="27" t="e">
        <f>IF(ISNA(VLOOKUP(CONCATENATE($B121,".SP.TER.TOTL.IN"),Area_pop_80_09,Seq!H$1,FALSE)),".",VLOOKUP(CONCATENATE($B121,".SP.TER.TOTL.IN"),Area_pop_80_09,Seq!H$1,FALSE)/VLOOKUP(CONCATENATE($B121,".SP.POP.TOTL"),Area_pop_80_09,Seq!H$1,FALSE))</f>
        <v>#VALUE!</v>
      </c>
      <c r="EB121" s="27" t="e">
        <f>IF(ISNA(VLOOKUP(CONCATENATE($B121,".SP.TER.TOTL.IN"),Area_pop_80_09,Seq!I$1,FALSE)),".",VLOOKUP(CONCATENATE($B121,".SP.TER.TOTL.IN"),Area_pop_80_09,Seq!I$1,FALSE)/VLOOKUP(CONCATENATE($B121,".SP.POP.TOTL"),Area_pop_80_09,Seq!I$1,FALSE))</f>
        <v>#VALUE!</v>
      </c>
      <c r="EC121" s="27" t="e">
        <f>IF(ISNA(VLOOKUP(CONCATENATE($B121,".SP.TER.TOTL.IN"),Area_pop_80_09,Seq!J$1,FALSE)),".",VLOOKUP(CONCATENATE($B121,".SP.TER.TOTL.IN"),Area_pop_80_09,Seq!J$1,FALSE)/VLOOKUP(CONCATENATE($B121,".SP.POP.TOTL"),Area_pop_80_09,Seq!J$1,FALSE))</f>
        <v>#VALUE!</v>
      </c>
      <c r="ED121" s="27" t="e">
        <f>IF(ISNA(VLOOKUP(CONCATENATE($B121,".SP.TER.TOTL.IN"),Area_pop_80_09,Seq!K$1,FALSE)),".",VLOOKUP(CONCATENATE($B121,".SP.TER.TOTL.IN"),Area_pop_80_09,Seq!K$1,FALSE)/VLOOKUP(CONCATENATE($B121,".SP.POP.TOTL"),Area_pop_80_09,Seq!K$1,FALSE))</f>
        <v>#VALUE!</v>
      </c>
      <c r="EE121" s="27" t="e">
        <f>IF(ISNA(VLOOKUP(CONCATENATE($B121,".SP.TER.TOTL.IN"),Area_pop_80_09,Seq!L$1,FALSE)),".",VLOOKUP(CONCATENATE($B121,".SP.TER.TOTL.IN"),Area_pop_80_09,Seq!L$1,FALSE)/VLOOKUP(CONCATENATE($B121,".SP.POP.TOTL"),Area_pop_80_09,Seq!L$1,FALSE))</f>
        <v>#VALUE!</v>
      </c>
      <c r="EF121" s="27">
        <f>IF(ISNA(VLOOKUP(CONCATENATE($B121,".SP.TER.TOTL.IN"),Area_pop_80_09,Seq!M$1,FALSE)),".",VLOOKUP(CONCATENATE($B121,".SP.TER.TOTL.IN"),Area_pop_80_09,Seq!M$1,FALSE)/VLOOKUP(CONCATENATE($B121,".SP.POP.TOTL"),Area_pop_80_09,Seq!M$1,FALSE))</f>
        <v>7.4638228941684662E-2</v>
      </c>
      <c r="EG121" s="27" t="e">
        <f>IF(ISNA(VLOOKUP(CONCATENATE($B121,".SP.TER.TOTL.IN"),Area_pop_80_09,Seq!N$1,FALSE)),".",VLOOKUP(CONCATENATE($B121,".SP.TER.TOTL.IN"),Area_pop_80_09,Seq!N$1,FALSE)/VLOOKUP(CONCATENATE($B121,".SP.POP.TOTL"),Area_pop_80_09,Seq!N$1,FALSE))</f>
        <v>#VALUE!</v>
      </c>
      <c r="EH121" s="27" t="e">
        <f>IF(ISNA(VLOOKUP(CONCATENATE($B121,".SP.TER.TOTL.IN"),Area_pop_80_09,Seq!O$1,FALSE)),".",VLOOKUP(CONCATENATE($B121,".SP.TER.TOTL.IN"),Area_pop_80_09,Seq!O$1,FALSE)/VLOOKUP(CONCATENATE($B121,".SP.POP.TOTL"),Area_pop_80_09,Seq!O$1,FALSE))</f>
        <v>#VALUE!</v>
      </c>
      <c r="EI121" s="27" t="e">
        <f>IF(ISNA(VLOOKUP(CONCATENATE($B121,".SP.TER.TOTL.IN"),Area_pop_80_09,Seq!P$1,FALSE)),".",VLOOKUP(CONCATENATE($B121,".SP.TER.TOTL.IN"),Area_pop_80_09,Seq!P$1,FALSE)/VLOOKUP(CONCATENATE($B121,".SP.POP.TOTL"),Area_pop_80_09,Seq!P$1,FALSE))</f>
        <v>#VALUE!</v>
      </c>
      <c r="EJ121" s="27" t="e">
        <f>IF(ISNA(VLOOKUP(CONCATENATE($B121,".SP.TER.TOTL.IN"),Area_pop_80_09,Seq!Q$1,FALSE)),".",VLOOKUP(CONCATENATE($B121,".SP.TER.TOTL.IN"),Area_pop_80_09,Seq!Q$1,FALSE)/VLOOKUP(CONCATENATE($B121,".SP.POP.TOTL"),Area_pop_80_09,Seq!Q$1,FALSE))</f>
        <v>#VALUE!</v>
      </c>
      <c r="EK121" s="27" t="e">
        <f>IF(ISNA(VLOOKUP(CONCATENATE($B121,".SP.TER.TOTL.IN"),Area_pop_80_09,Seq!R$1,FALSE)),".",VLOOKUP(CONCATENATE($B121,".SP.TER.TOTL.IN"),Area_pop_80_09,Seq!R$1,FALSE)/VLOOKUP(CONCATENATE($B121,".SP.POP.TOTL"),Area_pop_80_09,Seq!R$1,FALSE))</f>
        <v>#VALUE!</v>
      </c>
      <c r="EL121" s="27" t="e">
        <f>IF(ISNA(VLOOKUP(CONCATENATE($B121,".SP.TER.TOTL.IN"),Area_pop_80_09,Seq!S$1,FALSE)),".",VLOOKUP(CONCATENATE($B121,".SP.TER.TOTL.IN"),Area_pop_80_09,Seq!S$1,FALSE)/VLOOKUP(CONCATENATE($B121,".SP.POP.TOTL"),Area_pop_80_09,Seq!S$1,FALSE))</f>
        <v>#VALUE!</v>
      </c>
      <c r="EM121" s="27">
        <f>IF(ISNA(VLOOKUP(CONCATENATE($B121,".SP.TER.TOTL.IN"),Area_pop_80_09,Seq!T$1,FALSE)),".",VLOOKUP(CONCATENATE($B121,".SP.TER.TOTL.IN"),Area_pop_80_09,Seq!T$1,FALSE)/VLOOKUP(CONCATENATE($B121,".SP.POP.TOTL"),Area_pop_80_09,Seq!T$1,FALSE))</f>
        <v>7.1117580872011255E-2</v>
      </c>
      <c r="EN121" s="27">
        <f>IF(ISNA(VLOOKUP(CONCATENATE($B121,".SP.TER.TOTL.IN"),Area_pop_80_09,Seq!U$1,FALSE)),".",VLOOKUP(CONCATENATE($B121,".SP.TER.TOTL.IN"),Area_pop_80_09,Seq!U$1,FALSE)/VLOOKUP(CONCATENATE($B121,".SP.POP.TOTL"),Area_pop_80_09,Seq!U$1,FALSE))</f>
        <v>6.9833758142169355E-2</v>
      </c>
      <c r="EO121" s="27">
        <f>IF(ISNA(VLOOKUP(CONCATENATE($B121,".SP.TER.TOTL.IN"),Area_pop_80_09,Seq!V$1,FALSE)),".",VLOOKUP(CONCATENATE($B121,".SP.TER.TOTL.IN"),Area_pop_80_09,Seq!V$1,FALSE)/VLOOKUP(CONCATENATE($B121,".SP.POP.TOTL"),Area_pop_80_09,Seq!V$1,FALSE))</f>
        <v>6.914904947304068E-2</v>
      </c>
      <c r="EP121" s="27">
        <f>IF(ISNA(VLOOKUP(CONCATENATE($B121,".SP.TER.TOTL.IN"),Area_pop_80_09,Seq!W$1,FALSE)),".",VLOOKUP(CONCATENATE($B121,".SP.TER.TOTL.IN"),Area_pop_80_09,Seq!W$1,FALSE)/VLOOKUP(CONCATENATE($B121,".SP.POP.TOTL"),Area_pop_80_09,Seq!W$1,FALSE))</f>
        <v>6.89806457038349E-2</v>
      </c>
      <c r="EQ121" s="27">
        <f>IF(ISNA(VLOOKUP(CONCATENATE($B121,".SP.TER.TOTL.IN"),Area_pop_80_09,Seq!X$1,FALSE)),".",VLOOKUP(CONCATENATE($B121,".SP.TER.TOTL.IN"),Area_pop_80_09,Seq!X$1,FALSE)/VLOOKUP(CONCATENATE($B121,".SP.POP.TOTL"),Area_pop_80_09,Seq!X$1,FALSE))</f>
        <v>6.9591947127162601E-2</v>
      </c>
      <c r="ER121" s="27">
        <f>IF(ISNA(VLOOKUP(CONCATENATE($B121,".SP.TER.TOTL.IN"),Area_pop_80_09,Seq!Y$1,FALSE)),".",VLOOKUP(CONCATENATE($B121,".SP.TER.TOTL.IN"),Area_pop_80_09,Seq!Y$1,FALSE)/VLOOKUP(CONCATENATE($B121,".SP.POP.TOTL"),Area_pop_80_09,Seq!Y$1,FALSE))</f>
        <v>7.1002885309945044E-2</v>
      </c>
      <c r="ES121" s="27">
        <f>IF(ISNA(VLOOKUP(CONCATENATE($B121,".SP.TER.TOTL.IN"),Area_pop_80_09,Seq!Z$1,FALSE)),".",VLOOKUP(CONCATENATE($B121,".SP.TER.TOTL.IN"),Area_pop_80_09,Seq!Z$1,FALSE)/VLOOKUP(CONCATENATE($B121,".SP.POP.TOTL"),Area_pop_80_09,Seq!Z$1,FALSE))</f>
        <v>7.2951486307887975E-2</v>
      </c>
      <c r="ET121" s="27">
        <f>IF(ISNA(VLOOKUP(CONCATENATE($B121,".SP.TER.TOTL.IN"),Area_pop_80_09,Seq!AA$1,FALSE)),".",VLOOKUP(CONCATENATE($B121,".SP.TER.TOTL.IN"),Area_pop_80_09,Seq!AA$1,FALSE)/VLOOKUP(CONCATENATE($B121,".SP.POP.TOTL"),Area_pop_80_09,Seq!AA$1,FALSE))</f>
        <v>7.4986966581729778E-2</v>
      </c>
      <c r="EU121" s="27">
        <f>IF(ISNA(VLOOKUP(CONCATENATE($B121,".SP.TER.TOTL.IN"),Area_pop_80_09,Seq!AB$1,FALSE)),".",VLOOKUP(CONCATENATE($B121,".SP.TER.TOTL.IN"),Area_pop_80_09,Seq!AB$1,FALSE)/VLOOKUP(CONCATENATE($B121,".SP.POP.TOTL"),Area_pop_80_09,Seq!AB$1,FALSE))</f>
        <v>7.6690840115235873E-2</v>
      </c>
      <c r="EV121" s="27">
        <f>IF(ISNA(VLOOKUP(CONCATENATE($B121,".SP.TER.TOTL.IN"),Area_pop_80_09,Seq!AC$1,FALSE)),".",VLOOKUP(CONCATENATE($B121,".SP.TER.TOTL.IN"),Area_pop_80_09,Seq!AC$1,FALSE)/VLOOKUP(CONCATENATE($B121,".SP.POP.TOTL"),Area_pop_80_09,Seq!AC$1,FALSE))</f>
        <v>7.7973277782023911E-2</v>
      </c>
      <c r="EW121" s="27">
        <f>IF(ISNA(VLOOKUP(CONCATENATE($B121,".SP.TER.TOTL.IN"),Area_pop_80_09,Seq!AD$1,FALSE)),".",VLOOKUP(CONCATENATE($B121,".SP.TER.TOTL.IN"),Area_pop_80_09,Seq!AD$1,FALSE)/VLOOKUP(CONCATENATE($B121,".SP.POP.TOTL"),Area_pop_80_09,Seq!AD$1,FALSE))</f>
        <v>7.8880562458402997E-2</v>
      </c>
      <c r="EX121" s="27"/>
      <c r="EY121" s="27"/>
      <c r="EZ121" s="27" t="str">
        <f t="shared" si="138"/>
        <v>.</v>
      </c>
      <c r="FA121" s="27" t="str">
        <f t="shared" si="139"/>
        <v>.</v>
      </c>
      <c r="FB121" s="27" t="str">
        <f t="shared" si="109"/>
        <v>.</v>
      </c>
      <c r="FC121" s="9" t="str">
        <f>IF(VLOOKUP($B121,EM_80!$B$1:$C$201,2,FALSE)&gt;0,VLOOKUP($B121,EM_80!$B$1:$C$201,2,FALSE),".")</f>
        <v>.</v>
      </c>
      <c r="FD121" s="9" t="str">
        <f t="shared" si="140"/>
        <v>.</v>
      </c>
      <c r="FE121" s="9" t="str">
        <f t="shared" si="105"/>
        <v>.</v>
      </c>
      <c r="FF121">
        <f t="shared" si="141"/>
        <v>3413000</v>
      </c>
      <c r="FG121">
        <f t="shared" si="142"/>
        <v>3698000</v>
      </c>
      <c r="FH121">
        <f t="shared" si="143"/>
        <v>3499527.4966772301</v>
      </c>
      <c r="FJ121" s="9" t="str">
        <f>IF(ISNA(VLOOKUP($B121,Area_EM_90,Seq!C$1,FALSE)),".",VLOOKUP($B121,Area_EM_90,Seq!C$1,FALSE))</f>
        <v>.</v>
      </c>
      <c r="FK121" s="9" t="str">
        <f>IF(ISNA(VLOOKUP($B121,Area_EM_90,Seq!D$1,FALSE)),".",VLOOKUP($B121,Area_EM_90,Seq!D$1,FALSE))</f>
        <v>.</v>
      </c>
      <c r="FL121" s="9" t="str">
        <f>IF(ISNA(VLOOKUP($B121,Area_EM_90,Seq!E$1,FALSE)),".",VLOOKUP($B121,Area_EM_90,Seq!E$1,FALSE))</f>
        <v>.</v>
      </c>
      <c r="FM121" s="9" t="str">
        <f>IF(ISNA(VLOOKUP($B121,Area_EM_90,Seq!F$1,FALSE)),".",VLOOKUP($B121,Area_EM_90,Seq!F$1,FALSE))</f>
        <v>.</v>
      </c>
      <c r="FN121" s="9" t="str">
        <f>IF(ISNA(VLOOKUP($B121,Area_EM_90,Seq!G$1,FALSE)),".",VLOOKUP($B121,Area_EM_90,Seq!G$1,FALSE))</f>
        <v>.</v>
      </c>
      <c r="FO121" s="9" t="str">
        <f>IF(ISNA(VLOOKUP($B121,Area_EM_90,Seq!H$1,FALSE)),".",VLOOKUP($B121,Area_EM_90,Seq!H$1,FALSE))</f>
        <v>.</v>
      </c>
      <c r="FP121" s="9" t="str">
        <f>IF(ISNA(VLOOKUP($B121,Area_EM_90,Seq!I$1,FALSE)),".",VLOOKUP($B121,Area_EM_90,Seq!I$1,FALSE))</f>
        <v>.</v>
      </c>
      <c r="FQ121" s="9" t="str">
        <f>IF(ISNA(VLOOKUP($B121,Area_EM_90,Seq!J$1,FALSE)),".",VLOOKUP($B121,Area_EM_90,Seq!J$1,FALSE))</f>
        <v>.</v>
      </c>
      <c r="FR121" s="9" t="str">
        <f>IF(ISNA(VLOOKUP($B121,Area_EM_00,Seq!C$1,FALSE)),".",VLOOKUP($B121,Area_EM_00,Seq!C$1,FALSE))</f>
        <v>.</v>
      </c>
      <c r="FS121" s="9" t="str">
        <f>IF(ISNA(VLOOKUP($B121,Area_EM_00,Seq!D$1,FALSE)),".",VLOOKUP($B121,Area_EM_00,Seq!D$1,FALSE))</f>
        <v>.</v>
      </c>
      <c r="FT121" s="9" t="str">
        <f>IF(ISNA(VLOOKUP($B121,Area_EM_00,Seq!E$1,FALSE)),".",VLOOKUP($B121,Area_EM_00,Seq!E$1,FALSE))</f>
        <v>.</v>
      </c>
      <c r="FU121" s="9" t="str">
        <f>IF(ISNA(VLOOKUP($B121,Area_EM_00,Seq!F$1,FALSE)),".",VLOOKUP($B121,Area_EM_00,Seq!F$1,FALSE))</f>
        <v>.</v>
      </c>
      <c r="FV121" s="9" t="str">
        <f>IF(ISNA(VLOOKUP($B121,Area_EM_00,Seq!G$1,FALSE)),".",VLOOKUP($B121,Area_EM_00,Seq!G$1,FALSE))</f>
        <v>.</v>
      </c>
      <c r="FW121" s="9" t="str">
        <f>IF(ISNA(VLOOKUP($B121,Area_EM_00,Seq!H$1,FALSE)),".",VLOOKUP($B121,Area_EM_00,Seq!H$1,FALSE))</f>
        <v>.</v>
      </c>
      <c r="FX121" s="9" t="str">
        <f>IF(ISNA(VLOOKUP($B121,Area_EM_00,Seq!I$1,FALSE)),".",VLOOKUP($B121,Area_EM_00,Seq!I$1,FALSE))</f>
        <v>.</v>
      </c>
      <c r="FY121" s="9" t="str">
        <f>IF(ISNA(VLOOKUP($B121,Area_EM_00,Seq!J$1,FALSE)),".",VLOOKUP($B121,Area_EM_00,Seq!J$1,FALSE))</f>
        <v>.</v>
      </c>
      <c r="GA121" s="27"/>
    </row>
    <row r="122" spans="1:183">
      <c r="A122" s="25" t="s">
        <v>3984</v>
      </c>
      <c r="B122" s="26" t="str">
        <f t="shared" si="72"/>
        <v>Armenia</v>
      </c>
      <c r="C122" s="27">
        <f>GDP!C$42/10000</f>
        <v>18294194.281532999</v>
      </c>
      <c r="D122" s="27">
        <f>GDP!D$42/10000</f>
        <v>19245492.3841727</v>
      </c>
      <c r="E122" s="27">
        <f>GDP!E$42/10000</f>
        <v>20996832.1911324</v>
      </c>
      <c r="F122" s="27">
        <f>GDP!F$42/10000</f>
        <v>23285486.8999658</v>
      </c>
      <c r="G122" s="27">
        <f>GDP!G$42/10000</f>
        <v>26824880.9087606</v>
      </c>
      <c r="H122" s="27">
        <f>GDP!H$42/10000</f>
        <v>30446239.831443299</v>
      </c>
      <c r="I122" s="27">
        <f>GDP!I$42/10000</f>
        <v>33125508.936610304</v>
      </c>
      <c r="J122" s="27">
        <f>GDP!J$42/10000</f>
        <v>36968067.973257102</v>
      </c>
      <c r="K122" s="27">
        <f>GDP!K$42/10000</f>
        <v>41145459.654235199</v>
      </c>
      <c r="L122" s="27">
        <f>GDP!L$42/10000</f>
        <v>42832423.5000588</v>
      </c>
      <c r="M122" s="27">
        <f>GDP!M$42/10000</f>
        <v>44460055.593061104</v>
      </c>
      <c r="N122" s="27">
        <f>GDP!N$42/10000</f>
        <v>48550380.707622699</v>
      </c>
      <c r="O122" s="27">
        <f>GDP!O$42/10000</f>
        <v>55444534.768105105</v>
      </c>
      <c r="P122" s="27">
        <f>GDP!P$42/10000</f>
        <v>63206769.635639794</v>
      </c>
      <c r="Q122" s="27">
        <f>GDP!Q$42/10000</f>
        <v>71486856.457908601</v>
      </c>
      <c r="R122" s="27">
        <f>GDP!R$42/10000</f>
        <v>79278923.811820701</v>
      </c>
      <c r="S122" s="27">
        <f>GDP!S$42/10000</f>
        <v>87206816.193002701</v>
      </c>
      <c r="T122" s="27">
        <f>GDP!T$42/10000</f>
        <v>95317050.098951995</v>
      </c>
      <c r="U122" s="27">
        <f>GDP!U$42/10000</f>
        <v>102751780.00667</v>
      </c>
      <c r="V122" s="27">
        <f>GDP!V$42/10000</f>
        <v>110560915.287177</v>
      </c>
      <c r="W122" s="27">
        <f>GDP!W$42/10000</f>
        <v>119848032.17129999</v>
      </c>
      <c r="X122" s="27">
        <f>GDP!X$42/10000</f>
        <v>129795418.841518</v>
      </c>
      <c r="Y122" s="27">
        <f>GDP!Y$42/10000</f>
        <v>141606801.95609599</v>
      </c>
      <c r="Z122" s="27">
        <f>GDP!Z$42/10000</f>
        <v>155767482.15170601</v>
      </c>
      <c r="AA122" s="27">
        <f>GDP!AA$42/10000</f>
        <v>171499997.84902799</v>
      </c>
      <c r="AB122" s="27">
        <f>GDP!AB$42/10000</f>
        <v>189335997.62532699</v>
      </c>
      <c r="AC122" s="27">
        <f>GDP!AC$42/10000</f>
        <v>211298973.34986499</v>
      </c>
      <c r="AD122" s="27">
        <f>GDP!AD$42/10000</f>
        <v>238767839.88534701</v>
      </c>
      <c r="AE122" s="27">
        <f>GDP!AE$42/10000</f>
        <v>260256945.47502899</v>
      </c>
      <c r="AF122" s="27">
        <f>GDP!AF$42/10000</f>
        <v>293754553.91439533</v>
      </c>
      <c r="AG122" s="27"/>
      <c r="AH122" s="27" t="str">
        <f>IF(ISNUMBER(VLOOKUP($B122,Area_GDP_80_09,Seq!C$1,FALSE)/10000),VLOOKUP($B122,Area_GDP_80_09,Seq!C$1,FALSE)/10000,".")</f>
        <v>.</v>
      </c>
      <c r="AI122" s="27" t="str">
        <f>IF(ISNUMBER(VLOOKUP($B122,Area_GDP_80_09,Seq!D$1,FALSE)/10000),VLOOKUP($B122,Area_GDP_80_09,Seq!D$1,FALSE)/10000,".")</f>
        <v>.</v>
      </c>
      <c r="AJ122" s="27" t="str">
        <f>IF(ISNUMBER(VLOOKUP($B122,Area_GDP_80_09,Seq!E$1,FALSE)/10000),VLOOKUP($B122,Area_GDP_80_09,Seq!E$1,FALSE)/10000,".")</f>
        <v>.</v>
      </c>
      <c r="AK122" s="27" t="str">
        <f>IF(ISNUMBER(VLOOKUP($B122,Area_GDP_80_09,Seq!F$1,FALSE)/10000),VLOOKUP($B122,Area_GDP_80_09,Seq!F$1,FALSE)/10000,".")</f>
        <v>.</v>
      </c>
      <c r="AL122" s="27" t="str">
        <f>IF(ISNUMBER(VLOOKUP($B122,Area_GDP_80_09,Seq!G$1,FALSE)/10000),VLOOKUP($B122,Area_GDP_80_09,Seq!G$1,FALSE)/10000,".")</f>
        <v>.</v>
      </c>
      <c r="AM122" s="27" t="str">
        <f>IF(ISNUMBER(VLOOKUP($B122,Area_GDP_80_09,Seq!H$1,FALSE)/10000),VLOOKUP($B122,Area_GDP_80_09,Seq!H$1,FALSE)/10000,".")</f>
        <v>.</v>
      </c>
      <c r="AN122" s="27" t="str">
        <f>IF(ISNUMBER(VLOOKUP($B122,Area_GDP_80_09,Seq!I$1,FALSE)/10000),VLOOKUP($B122,Area_GDP_80_09,Seq!I$1,FALSE)/10000,".")</f>
        <v>.</v>
      </c>
      <c r="AO122" s="27" t="str">
        <f>IF(ISNUMBER(VLOOKUP($B122,Area_GDP_80_09,Seq!J$1,FALSE)/10000),VLOOKUP($B122,Area_GDP_80_09,Seq!J$1,FALSE)/10000,".")</f>
        <v>.</v>
      </c>
      <c r="AP122" s="27" t="str">
        <f>IF(ISNUMBER(VLOOKUP($B122,Area_GDP_80_09,Seq!K$1,FALSE)/10000),VLOOKUP($B122,Area_GDP_80_09,Seq!K$1,FALSE)/10000,".")</f>
        <v>.</v>
      </c>
      <c r="AQ122" s="27" t="str">
        <f>IF(ISNUMBER(VLOOKUP($B122,Area_GDP_80_09,Seq!L$1,FALSE)/10000),VLOOKUP($B122,Area_GDP_80_09,Seq!L$1,FALSE)/10000,".")</f>
        <v>.</v>
      </c>
      <c r="AR122" s="27">
        <f>IF(ISNUMBER(VLOOKUP($B122,Area_GDP_80_09,Seq!M$1,FALSE)/10000),VLOOKUP($B122,Area_GDP_80_09,Seq!M$1,FALSE)/10000,".")</f>
        <v>281937.56285382202</v>
      </c>
      <c r="AS122" s="27">
        <f>IF(ISNUMBER(VLOOKUP($B122,Area_GDP_80_09,Seq!N$1,FALSE)/10000),VLOOKUP($B122,Area_GDP_80_09,Seq!N$1,FALSE)/10000,".")</f>
        <v>248950.872280435</v>
      </c>
      <c r="AT122" s="27">
        <f>IF(ISNUMBER(VLOOKUP($B122,Area_GDP_80_09,Seq!O$1,FALSE)/10000),VLOOKUP($B122,Area_GDP_80_09,Seq!O$1,FALSE)/10000,".")</f>
        <v>144889.400824646</v>
      </c>
      <c r="AU122" s="27">
        <f>IF(ISNUMBER(VLOOKUP($B122,Area_GDP_80_09,Seq!P$1,FALSE)/10000),VLOOKUP($B122,Area_GDP_80_09,Seq!P$1,FALSE)/10000,".")</f>
        <v>132139.13530177399</v>
      </c>
      <c r="AV122" s="27">
        <f>IF(ISNUMBER(VLOOKUP($B122,Area_GDP_80_09,Seq!Q$1,FALSE)/10000),VLOOKUP($B122,Area_GDP_80_09,Seq!Q$1,FALSE)/10000,".")</f>
        <v>139274.65229493301</v>
      </c>
      <c r="AW122" s="27">
        <f>IF(ISNUMBER(VLOOKUP($B122,Area_GDP_80_09,Seq!R$1,FALSE)/10000),VLOOKUP($B122,Area_GDP_80_09,Seq!R$1,FALSE)/10000,".")</f>
        <v>148884.601084917</v>
      </c>
      <c r="AX122" s="27">
        <f>IF(ISNUMBER(VLOOKUP($B122,Area_GDP_80_09,Seq!S$1,FALSE)/10000),VLOOKUP($B122,Area_GDP_80_09,Seq!S$1,FALSE)/10000,".")</f>
        <v>157617.27959091499</v>
      </c>
      <c r="AY122" s="27">
        <f>IF(ISNUMBER(VLOOKUP($B122,Area_GDP_80_09,Seq!T$1,FALSE)/10000),VLOOKUP($B122,Area_GDP_80_09,Seq!T$1,FALSE)/10000,".")</f>
        <v>162851.87506051699</v>
      </c>
      <c r="AZ122" s="27">
        <f>IF(ISNUMBER(VLOOKUP($B122,Area_GDP_80_09,Seq!U$1,FALSE)/10000),VLOOKUP($B122,Area_GDP_80_09,Seq!U$1,FALSE)/10000,".")</f>
        <v>174740.061939935</v>
      </c>
      <c r="BA122" s="27">
        <f>IF(ISNUMBER(VLOOKUP($B122,Area_GDP_80_09,Seq!V$1,FALSE)/10000),VLOOKUP($B122,Area_GDP_80_09,Seq!V$1,FALSE)/10000,".")</f>
        <v>180506.48398395299</v>
      </c>
      <c r="BB122" s="27">
        <f>IF(ISNUMBER(VLOOKUP($B122,Area_GDP_80_09,Seq!W$1,FALSE)/10000),VLOOKUP($B122,Area_GDP_80_09,Seq!W$1,FALSE)/10000,".")</f>
        <v>191156.36653900601</v>
      </c>
      <c r="BC122" s="27">
        <f>IF(ISNUMBER(VLOOKUP($B122,Area_GDP_80_09,Seq!X$1,FALSE)/10000),VLOOKUP($B122,Area_GDP_80_09,Seq!X$1,FALSE)/10000,".")</f>
        <v>209507.377726751</v>
      </c>
      <c r="BD122" s="27">
        <f>IF(ISNUMBER(VLOOKUP($B122,Area_GDP_80_09,Seq!Y$1,FALSE)/10000),VLOOKUP($B122,Area_GDP_80_09,Seq!Y$1,FALSE)/10000,".")</f>
        <v>237133.65019065398</v>
      </c>
      <c r="BE122" s="27">
        <f>IF(ISNUMBER(VLOOKUP($B122,Area_GDP_80_09,Seq!Z$1,FALSE)/10000),VLOOKUP($B122,Area_GDP_80_09,Seq!Z$1,FALSE)/10000,".")</f>
        <v>270332.36121734499</v>
      </c>
      <c r="BF122" s="27">
        <f>IF(ISNUMBER(VLOOKUP($B122,Area_GDP_80_09,Seq!AA$1,FALSE)/10000),VLOOKUP($B122,Area_GDP_80_09,Seq!AA$1,FALSE)/10000,".")</f>
        <v>298717.25914516603</v>
      </c>
      <c r="BG122" s="27">
        <f>IF(ISNUMBER(VLOOKUP($B122,Area_GDP_80_09,Seq!AB$1,FALSE)/10000),VLOOKUP($B122,Area_GDP_80_09,Seq!AB$1,FALSE)/10000,".")</f>
        <v>340238.95816634496</v>
      </c>
      <c r="BH122" s="27">
        <f>IF(ISNUMBER(VLOOKUP($B122,Area_GDP_80_09,Seq!AC$1,FALSE)/10000),VLOOKUP($B122,Area_GDP_80_09,Seq!AC$1,FALSE)/10000,".")</f>
        <v>385150.500644302</v>
      </c>
      <c r="BI122" s="27">
        <f>IF(ISNUMBER(VLOOKUP($B122,Area_GDP_80_09,Seq!AD$1,FALSE)/10000),VLOOKUP($B122,Area_GDP_80_09,Seq!AD$1,FALSE)/10000,".")</f>
        <v>437916.11923257104</v>
      </c>
      <c r="BJ122" s="27">
        <f>IF(ISNUMBER(VLOOKUP($B122,Area_GDP_80_09,Seq!AE$1,FALSE)/10000),VLOOKUP($B122,Area_GDP_80_09,Seq!AE$1,FALSE)/10000,".")</f>
        <v>467694.41534038598</v>
      </c>
      <c r="BK122" s="27">
        <f>IF(ISNUMBER(VLOOKUP($B122,Area_GDP_80_09,Seq!AF$1,FALSE)/10000),VLOOKUP($B122,Area_GDP_80_09,Seq!AF$1,FALSE)/10000,".")</f>
        <v>400346.41953137057</v>
      </c>
      <c r="BL122" s="27"/>
      <c r="BM122" s="27"/>
      <c r="BN122" s="27">
        <f>CNPop!A$48</f>
        <v>5.0000000000000001E-3</v>
      </c>
      <c r="BO122" s="27">
        <f>CNPop!B$48</f>
        <v>6.0000000000000001E-3</v>
      </c>
      <c r="BP122" s="27">
        <f>CNPop!C$48</f>
        <v>6.0000000000000001E-3</v>
      </c>
      <c r="BQ122" s="27">
        <f>CNPop!D$48</f>
        <v>7.0000000000000001E-3</v>
      </c>
      <c r="BR122" s="27">
        <f>CNPop!E$48</f>
        <v>7.0000000000000001E-3</v>
      </c>
      <c r="BS122" s="27">
        <f>CNPop!F$48</f>
        <v>8.0000000000000002E-3</v>
      </c>
      <c r="BT122" s="27">
        <f>CNPop!G$48</f>
        <v>8.9999999999999993E-3</v>
      </c>
      <c r="BU122" s="27">
        <f>CNPop!H$48</f>
        <v>0.01</v>
      </c>
      <c r="BV122" s="27">
        <f>CNPop!I$48</f>
        <v>1.0999999999999999E-2</v>
      </c>
      <c r="BW122" s="27">
        <f>CNPop!J$48</f>
        <v>1.2E-2</v>
      </c>
      <c r="BX122" s="27">
        <f>CNPop!K$48</f>
        <v>1.4E-2</v>
      </c>
      <c r="BY122" s="27">
        <f>CNPop!L$48</f>
        <v>1.6E-2</v>
      </c>
      <c r="BZ122" s="27">
        <f>CNPop!M$48</f>
        <v>1.7000000000000001E-2</v>
      </c>
      <c r="CA122" s="27">
        <f>CNPop!N$48</f>
        <v>1.9E-2</v>
      </c>
      <c r="CB122" s="27">
        <f>CNPop!O$48</f>
        <v>2.1000000000000001E-2</v>
      </c>
      <c r="CC122" s="27">
        <f>CNPop!P$48</f>
        <v>2.3E-2</v>
      </c>
      <c r="CD122" s="27">
        <f>CNPop!Q$48</f>
        <v>2.5999999999999999E-2</v>
      </c>
      <c r="CE122" s="27">
        <f>CNPop!R$48</f>
        <v>2.8000000000000001E-2</v>
      </c>
      <c r="CF122" s="27">
        <f>CNPop!S$48</f>
        <v>0.03</v>
      </c>
      <c r="CG122" s="27">
        <f>CNPop!T$48</f>
        <v>3.3000000000000002E-2</v>
      </c>
      <c r="CH122" s="27">
        <f>CNPop!U$48</f>
        <v>3.5999999999999997E-2</v>
      </c>
      <c r="CI122" s="27">
        <f>CNPop!V$48</f>
        <v>3.9E-2</v>
      </c>
      <c r="CJ122" s="27">
        <f>CNPop!W$48</f>
        <v>4.2000000000000003E-2</v>
      </c>
      <c r="CK122" s="27">
        <f>CNPop!X$48</f>
        <v>4.4999999999999998E-2</v>
      </c>
      <c r="CL122" s="27">
        <f>CNPop!Y$48</f>
        <v>4.9000000000000002E-2</v>
      </c>
      <c r="CM122" s="27">
        <f>CNPop!Z$48</f>
        <v>5.1999999999999998E-2</v>
      </c>
      <c r="CN122" s="27">
        <f>CNPop!AA$48</f>
        <v>5.6000000000000001E-2</v>
      </c>
      <c r="CO122" s="27">
        <f>CNPop!AB$48</f>
        <v>0.06</v>
      </c>
      <c r="CP122" s="27">
        <f>CNPop!AC$48</f>
        <v>6.3E-2</v>
      </c>
      <c r="CQ122" s="27"/>
      <c r="CR122" s="27">
        <f t="shared" si="110"/>
        <v>7.7811116907019709E-2</v>
      </c>
      <c r="CS122" s="27">
        <f t="shared" si="111"/>
        <v>7.7811116907019709E-2</v>
      </c>
      <c r="CT122" s="27">
        <f t="shared" si="112"/>
        <v>7.7811116907019709E-2</v>
      </c>
      <c r="CU122" s="27">
        <f t="shared" si="113"/>
        <v>7.7811116907019709E-2</v>
      </c>
      <c r="CV122" s="27">
        <f t="shared" si="114"/>
        <v>7.7811116907019709E-2</v>
      </c>
      <c r="CW122" s="27">
        <f t="shared" si="115"/>
        <v>7.7811116907019709E-2</v>
      </c>
      <c r="CX122" s="27">
        <f t="shared" si="116"/>
        <v>7.7811116907019709E-2</v>
      </c>
      <c r="CY122" s="27">
        <f t="shared" si="117"/>
        <v>7.7811116907019709E-2</v>
      </c>
      <c r="CZ122" s="27">
        <f t="shared" si="118"/>
        <v>7.7811116907019709E-2</v>
      </c>
      <c r="DA122" s="27">
        <f t="shared" si="119"/>
        <v>7.7811116907019709E-2</v>
      </c>
      <c r="DB122" s="27">
        <f t="shared" si="120"/>
        <v>7.7811116907019709E-2</v>
      </c>
      <c r="DC122" s="27">
        <f t="shared" si="121"/>
        <v>7.7811116907019709E-2</v>
      </c>
      <c r="DD122" s="27">
        <f t="shared" si="122"/>
        <v>7.9740571029359456E-2</v>
      </c>
      <c r="DE122" s="27">
        <f t="shared" si="123"/>
        <v>7.9740571029359456E-2</v>
      </c>
      <c r="DF122" s="27">
        <f t="shared" si="124"/>
        <v>7.9740571029359456E-2</v>
      </c>
      <c r="DG122" s="27">
        <f t="shared" si="125"/>
        <v>7.9740571029359456E-2</v>
      </c>
      <c r="DH122" s="27">
        <f t="shared" si="126"/>
        <v>7.9740571029359456E-2</v>
      </c>
      <c r="DI122" s="27">
        <f t="shared" si="127"/>
        <v>7.9740571029359456E-2</v>
      </c>
      <c r="DJ122" s="27">
        <f t="shared" si="128"/>
        <v>7.9740571029359456E-2</v>
      </c>
      <c r="DK122" s="27">
        <f t="shared" si="129"/>
        <v>8.2923007876242585E-2</v>
      </c>
      <c r="DL122" s="27">
        <f t="shared" si="130"/>
        <v>8.6431513509770269E-2</v>
      </c>
      <c r="DM122" s="27">
        <f t="shared" si="131"/>
        <v>8.988734355355503E-2</v>
      </c>
      <c r="DN122" s="27">
        <f t="shared" si="132"/>
        <v>9.3141130866185362E-2</v>
      </c>
      <c r="DO122" s="27">
        <f t="shared" si="133"/>
        <v>9.617825569189703E-2</v>
      </c>
      <c r="DP122" s="27">
        <f t="shared" si="134"/>
        <v>9.8798632458087343E-2</v>
      </c>
      <c r="DQ122" s="27">
        <f t="shared" si="135"/>
        <v>0.10077016566473894</v>
      </c>
      <c r="DR122" s="27">
        <f t="shared" si="136"/>
        <v>0.10191055817629278</v>
      </c>
      <c r="DS122" s="27">
        <f t="shared" si="137"/>
        <v>0.10218913245130108</v>
      </c>
      <c r="DT122" s="27">
        <f t="shared" si="101"/>
        <v>0.10159966227799214</v>
      </c>
      <c r="DU122" s="27" t="e">
        <f>IF(ISNA(VLOOKUP(CONCATENATE($B122,".SP.TER.TOTL.IN"),Area_pop_80_09,Seq!B$1,FALSE)),".",VLOOKUP(CONCATENATE($B122,".SP.TER.TOTL.IN"),Area_pop_80_09,Seq!B$1,FALSE)/VLOOKUP(CONCATENATE($B122,".SP.POP.TOTL"),Area_pop_80_09,Seq!B$1,FALSE))</f>
        <v>#VALUE!</v>
      </c>
      <c r="DV122" s="27" t="e">
        <f>IF(ISNA(VLOOKUP(CONCATENATE($B122,".SP.TER.TOTL.IN"),Area_pop_80_09,Seq!C$1,FALSE)),".",VLOOKUP(CONCATENATE($B122,".SP.TER.TOTL.IN"),Area_pop_80_09,Seq!C$1,FALSE)/VLOOKUP(CONCATENATE($B122,".SP.POP.TOTL"),Area_pop_80_09,Seq!C$1,FALSE))</f>
        <v>#VALUE!</v>
      </c>
      <c r="DW122" s="27" t="e">
        <f>IF(ISNA(VLOOKUP(CONCATENATE($B122,".SP.TER.TOTL.IN"),Area_pop_80_09,Seq!D$1,FALSE)),".",VLOOKUP(CONCATENATE($B122,".SP.TER.TOTL.IN"),Area_pop_80_09,Seq!D$1,FALSE)/VLOOKUP(CONCATENATE($B122,".SP.POP.TOTL"),Area_pop_80_09,Seq!D$1,FALSE))</f>
        <v>#VALUE!</v>
      </c>
      <c r="DX122" s="27" t="e">
        <f>IF(ISNA(VLOOKUP(CONCATENATE($B122,".SP.TER.TOTL.IN"),Area_pop_80_09,Seq!E$1,FALSE)),".",VLOOKUP(CONCATENATE($B122,".SP.TER.TOTL.IN"),Area_pop_80_09,Seq!E$1,FALSE)/VLOOKUP(CONCATENATE($B122,".SP.POP.TOTL"),Area_pop_80_09,Seq!E$1,FALSE))</f>
        <v>#VALUE!</v>
      </c>
      <c r="DY122" s="27" t="e">
        <f>IF(ISNA(VLOOKUP(CONCATENATE($B122,".SP.TER.TOTL.IN"),Area_pop_80_09,Seq!F$1,FALSE)),".",VLOOKUP(CONCATENATE($B122,".SP.TER.TOTL.IN"),Area_pop_80_09,Seq!F$1,FALSE)/VLOOKUP(CONCATENATE($B122,".SP.POP.TOTL"),Area_pop_80_09,Seq!F$1,FALSE))</f>
        <v>#VALUE!</v>
      </c>
      <c r="DZ122" s="27" t="e">
        <f>IF(ISNA(VLOOKUP(CONCATENATE($B122,".SP.TER.TOTL.IN"),Area_pop_80_09,Seq!G$1,FALSE)),".",VLOOKUP(CONCATENATE($B122,".SP.TER.TOTL.IN"),Area_pop_80_09,Seq!G$1,FALSE)/VLOOKUP(CONCATENATE($B122,".SP.POP.TOTL"),Area_pop_80_09,Seq!G$1,FALSE))</f>
        <v>#VALUE!</v>
      </c>
      <c r="EA122" s="27" t="e">
        <f>IF(ISNA(VLOOKUP(CONCATENATE($B122,".SP.TER.TOTL.IN"),Area_pop_80_09,Seq!H$1,FALSE)),".",VLOOKUP(CONCATENATE($B122,".SP.TER.TOTL.IN"),Area_pop_80_09,Seq!H$1,FALSE)/VLOOKUP(CONCATENATE($B122,".SP.POP.TOTL"),Area_pop_80_09,Seq!H$1,FALSE))</f>
        <v>#VALUE!</v>
      </c>
      <c r="EB122" s="27" t="e">
        <f>IF(ISNA(VLOOKUP(CONCATENATE($B122,".SP.TER.TOTL.IN"),Area_pop_80_09,Seq!I$1,FALSE)),".",VLOOKUP(CONCATENATE($B122,".SP.TER.TOTL.IN"),Area_pop_80_09,Seq!I$1,FALSE)/VLOOKUP(CONCATENATE($B122,".SP.POP.TOTL"),Area_pop_80_09,Seq!I$1,FALSE))</f>
        <v>#VALUE!</v>
      </c>
      <c r="EC122" s="27" t="e">
        <f>IF(ISNA(VLOOKUP(CONCATENATE($B122,".SP.TER.TOTL.IN"),Area_pop_80_09,Seq!J$1,FALSE)),".",VLOOKUP(CONCATENATE($B122,".SP.TER.TOTL.IN"),Area_pop_80_09,Seq!J$1,FALSE)/VLOOKUP(CONCATENATE($B122,".SP.POP.TOTL"),Area_pop_80_09,Seq!J$1,FALSE))</f>
        <v>#VALUE!</v>
      </c>
      <c r="ED122" s="27" t="e">
        <f>IF(ISNA(VLOOKUP(CONCATENATE($B122,".SP.TER.TOTL.IN"),Area_pop_80_09,Seq!K$1,FALSE)),".",VLOOKUP(CONCATENATE($B122,".SP.TER.TOTL.IN"),Area_pop_80_09,Seq!K$1,FALSE)/VLOOKUP(CONCATENATE($B122,".SP.POP.TOTL"),Area_pop_80_09,Seq!K$1,FALSE))</f>
        <v>#VALUE!</v>
      </c>
      <c r="EE122" s="27" t="e">
        <f>IF(ISNA(VLOOKUP(CONCATENATE($B122,".SP.TER.TOTL.IN"),Area_pop_80_09,Seq!L$1,FALSE)),".",VLOOKUP(CONCATENATE($B122,".SP.TER.TOTL.IN"),Area_pop_80_09,Seq!L$1,FALSE)/VLOOKUP(CONCATENATE($B122,".SP.POP.TOTL"),Area_pop_80_09,Seq!L$1,FALSE))</f>
        <v>#VALUE!</v>
      </c>
      <c r="EF122" s="27">
        <f>IF(ISNA(VLOOKUP(CONCATENATE($B122,".SP.TER.TOTL.IN"),Area_pop_80_09,Seq!M$1,FALSE)),".",VLOOKUP(CONCATENATE($B122,".SP.TER.TOTL.IN"),Area_pop_80_09,Seq!M$1,FALSE)/VLOOKUP(CONCATENATE($B122,".SP.POP.TOTL"),Area_pop_80_09,Seq!M$1,FALSE))</f>
        <v>7.7811116907019709E-2</v>
      </c>
      <c r="EG122" s="27" t="e">
        <f>IF(ISNA(VLOOKUP(CONCATENATE($B122,".SP.TER.TOTL.IN"),Area_pop_80_09,Seq!N$1,FALSE)),".",VLOOKUP(CONCATENATE($B122,".SP.TER.TOTL.IN"),Area_pop_80_09,Seq!N$1,FALSE)/VLOOKUP(CONCATENATE($B122,".SP.POP.TOTL"),Area_pop_80_09,Seq!N$1,FALSE))</f>
        <v>#VALUE!</v>
      </c>
      <c r="EH122" s="27" t="e">
        <f>IF(ISNA(VLOOKUP(CONCATENATE($B122,".SP.TER.TOTL.IN"),Area_pop_80_09,Seq!O$1,FALSE)),".",VLOOKUP(CONCATENATE($B122,".SP.TER.TOTL.IN"),Area_pop_80_09,Seq!O$1,FALSE)/VLOOKUP(CONCATENATE($B122,".SP.POP.TOTL"),Area_pop_80_09,Seq!O$1,FALSE))</f>
        <v>#VALUE!</v>
      </c>
      <c r="EI122" s="27" t="e">
        <f>IF(ISNA(VLOOKUP(CONCATENATE($B122,".SP.TER.TOTL.IN"),Area_pop_80_09,Seq!P$1,FALSE)),".",VLOOKUP(CONCATENATE($B122,".SP.TER.TOTL.IN"),Area_pop_80_09,Seq!P$1,FALSE)/VLOOKUP(CONCATENATE($B122,".SP.POP.TOTL"),Area_pop_80_09,Seq!P$1,FALSE))</f>
        <v>#VALUE!</v>
      </c>
      <c r="EJ122" s="27" t="e">
        <f>IF(ISNA(VLOOKUP(CONCATENATE($B122,".SP.TER.TOTL.IN"),Area_pop_80_09,Seq!Q$1,FALSE)),".",VLOOKUP(CONCATENATE($B122,".SP.TER.TOTL.IN"),Area_pop_80_09,Seq!Q$1,FALSE)/VLOOKUP(CONCATENATE($B122,".SP.POP.TOTL"),Area_pop_80_09,Seq!Q$1,FALSE))</f>
        <v>#VALUE!</v>
      </c>
      <c r="EK122" s="27" t="e">
        <f>IF(ISNA(VLOOKUP(CONCATENATE($B122,".SP.TER.TOTL.IN"),Area_pop_80_09,Seq!R$1,FALSE)),".",VLOOKUP(CONCATENATE($B122,".SP.TER.TOTL.IN"),Area_pop_80_09,Seq!R$1,FALSE)/VLOOKUP(CONCATENATE($B122,".SP.POP.TOTL"),Area_pop_80_09,Seq!R$1,FALSE))</f>
        <v>#VALUE!</v>
      </c>
      <c r="EL122" s="27" t="e">
        <f>IF(ISNA(VLOOKUP(CONCATENATE($B122,".SP.TER.TOTL.IN"),Area_pop_80_09,Seq!S$1,FALSE)),".",VLOOKUP(CONCATENATE($B122,".SP.TER.TOTL.IN"),Area_pop_80_09,Seq!S$1,FALSE)/VLOOKUP(CONCATENATE($B122,".SP.POP.TOTL"),Area_pop_80_09,Seq!S$1,FALSE))</f>
        <v>#VALUE!</v>
      </c>
      <c r="EM122" s="27">
        <f>IF(ISNA(VLOOKUP(CONCATENATE($B122,".SP.TER.TOTL.IN"),Area_pop_80_09,Seq!T$1,FALSE)),".",VLOOKUP(CONCATENATE($B122,".SP.TER.TOTL.IN"),Area_pop_80_09,Seq!T$1,FALSE)/VLOOKUP(CONCATENATE($B122,".SP.POP.TOTL"),Area_pop_80_09,Seq!T$1,FALSE))</f>
        <v>7.9740571029359456E-2</v>
      </c>
      <c r="EN122" s="27">
        <f>IF(ISNA(VLOOKUP(CONCATENATE($B122,".SP.TER.TOTL.IN"),Area_pop_80_09,Seq!U$1,FALSE)),".",VLOOKUP(CONCATENATE($B122,".SP.TER.TOTL.IN"),Area_pop_80_09,Seq!U$1,FALSE)/VLOOKUP(CONCATENATE($B122,".SP.POP.TOTL"),Area_pop_80_09,Seq!U$1,FALSE))</f>
        <v>8.2923007876242585E-2</v>
      </c>
      <c r="EO122" s="27">
        <f>IF(ISNA(VLOOKUP(CONCATENATE($B122,".SP.TER.TOTL.IN"),Area_pop_80_09,Seq!V$1,FALSE)),".",VLOOKUP(CONCATENATE($B122,".SP.TER.TOTL.IN"),Area_pop_80_09,Seq!V$1,FALSE)/VLOOKUP(CONCATENATE($B122,".SP.POP.TOTL"),Area_pop_80_09,Seq!V$1,FALSE))</f>
        <v>8.6431513509770269E-2</v>
      </c>
      <c r="EP122" s="27">
        <f>IF(ISNA(VLOOKUP(CONCATENATE($B122,".SP.TER.TOTL.IN"),Area_pop_80_09,Seq!W$1,FALSE)),".",VLOOKUP(CONCATENATE($B122,".SP.TER.TOTL.IN"),Area_pop_80_09,Seq!W$1,FALSE)/VLOOKUP(CONCATENATE($B122,".SP.POP.TOTL"),Area_pop_80_09,Seq!W$1,FALSE))</f>
        <v>8.988734355355503E-2</v>
      </c>
      <c r="EQ122" s="27">
        <f>IF(ISNA(VLOOKUP(CONCATENATE($B122,".SP.TER.TOTL.IN"),Area_pop_80_09,Seq!X$1,FALSE)),".",VLOOKUP(CONCATENATE($B122,".SP.TER.TOTL.IN"),Area_pop_80_09,Seq!X$1,FALSE)/VLOOKUP(CONCATENATE($B122,".SP.POP.TOTL"),Area_pop_80_09,Seq!X$1,FALSE))</f>
        <v>9.3141130866185362E-2</v>
      </c>
      <c r="ER122" s="27">
        <f>IF(ISNA(VLOOKUP(CONCATENATE($B122,".SP.TER.TOTL.IN"),Area_pop_80_09,Seq!Y$1,FALSE)),".",VLOOKUP(CONCATENATE($B122,".SP.TER.TOTL.IN"),Area_pop_80_09,Seq!Y$1,FALSE)/VLOOKUP(CONCATENATE($B122,".SP.POP.TOTL"),Area_pop_80_09,Seq!Y$1,FALSE))</f>
        <v>9.617825569189703E-2</v>
      </c>
      <c r="ES122" s="27">
        <f>IF(ISNA(VLOOKUP(CONCATENATE($B122,".SP.TER.TOTL.IN"),Area_pop_80_09,Seq!Z$1,FALSE)),".",VLOOKUP(CONCATENATE($B122,".SP.TER.TOTL.IN"),Area_pop_80_09,Seq!Z$1,FALSE)/VLOOKUP(CONCATENATE($B122,".SP.POP.TOTL"),Area_pop_80_09,Seq!Z$1,FALSE))</f>
        <v>9.8798632458087343E-2</v>
      </c>
      <c r="ET122" s="27">
        <f>IF(ISNA(VLOOKUP(CONCATENATE($B122,".SP.TER.TOTL.IN"),Area_pop_80_09,Seq!AA$1,FALSE)),".",VLOOKUP(CONCATENATE($B122,".SP.TER.TOTL.IN"),Area_pop_80_09,Seq!AA$1,FALSE)/VLOOKUP(CONCATENATE($B122,".SP.POP.TOTL"),Area_pop_80_09,Seq!AA$1,FALSE))</f>
        <v>0.10077016566473894</v>
      </c>
      <c r="EU122" s="27">
        <f>IF(ISNA(VLOOKUP(CONCATENATE($B122,".SP.TER.TOTL.IN"),Area_pop_80_09,Seq!AB$1,FALSE)),".",VLOOKUP(CONCATENATE($B122,".SP.TER.TOTL.IN"),Area_pop_80_09,Seq!AB$1,FALSE)/VLOOKUP(CONCATENATE($B122,".SP.POP.TOTL"),Area_pop_80_09,Seq!AB$1,FALSE))</f>
        <v>0.10191055817629278</v>
      </c>
      <c r="EV122" s="27">
        <f>IF(ISNA(VLOOKUP(CONCATENATE($B122,".SP.TER.TOTL.IN"),Area_pop_80_09,Seq!AC$1,FALSE)),".",VLOOKUP(CONCATENATE($B122,".SP.TER.TOTL.IN"),Area_pop_80_09,Seq!AC$1,FALSE)/VLOOKUP(CONCATENATE($B122,".SP.POP.TOTL"),Area_pop_80_09,Seq!AC$1,FALSE))</f>
        <v>0.10218913245130108</v>
      </c>
      <c r="EW122" s="27">
        <f>IF(ISNA(VLOOKUP(CONCATENATE($B122,".SP.TER.TOTL.IN"),Area_pop_80_09,Seq!AD$1,FALSE)),".",VLOOKUP(CONCATENATE($B122,".SP.TER.TOTL.IN"),Area_pop_80_09,Seq!AD$1,FALSE)/VLOOKUP(CONCATENATE($B122,".SP.POP.TOTL"),Area_pop_80_09,Seq!AD$1,FALSE))</f>
        <v>0.10159966227799214</v>
      </c>
      <c r="EX122" s="27"/>
      <c r="EY122" s="27"/>
      <c r="EZ122" s="27" t="str">
        <f t="shared" si="138"/>
        <v>.</v>
      </c>
      <c r="FA122" s="27" t="str">
        <f t="shared" si="139"/>
        <v>.</v>
      </c>
      <c r="FB122" s="27" t="str">
        <f t="shared" si="109"/>
        <v>.</v>
      </c>
      <c r="FC122" s="9" t="str">
        <f>IF(VLOOKUP($B122,EM_80!$B$1:$C$201,2,FALSE)&gt;0,VLOOKUP($B122,EM_80!$B$1:$C$201,2,FALSE),".")</f>
        <v>.</v>
      </c>
      <c r="FD122" s="9" t="str">
        <f t="shared" si="140"/>
        <v>.</v>
      </c>
      <c r="FE122" s="9" t="str">
        <f t="shared" si="105"/>
        <v>.</v>
      </c>
      <c r="FF122">
        <f t="shared" si="141"/>
        <v>3096298</v>
      </c>
      <c r="FG122">
        <f t="shared" si="142"/>
        <v>3544695</v>
      </c>
      <c r="FH122">
        <f t="shared" si="143"/>
        <v>3075811</v>
      </c>
      <c r="FJ122" s="9" t="str">
        <f>IF(ISNA(VLOOKUP($B122,Area_EM_90,Seq!C$1,FALSE)),".",VLOOKUP($B122,Area_EM_90,Seq!C$1,FALSE))</f>
        <v>.</v>
      </c>
      <c r="FK122" s="9" t="str">
        <f>IF(ISNA(VLOOKUP($B122,Area_EM_90,Seq!D$1,FALSE)),".",VLOOKUP($B122,Area_EM_90,Seq!D$1,FALSE))</f>
        <v>.</v>
      </c>
      <c r="FL122" s="9" t="str">
        <f>IF(ISNA(VLOOKUP($B122,Area_EM_90,Seq!E$1,FALSE)),".",VLOOKUP($B122,Area_EM_90,Seq!E$1,FALSE))</f>
        <v>.</v>
      </c>
      <c r="FM122" s="9" t="str">
        <f>IF(ISNA(VLOOKUP($B122,Area_EM_90,Seq!F$1,FALSE)),".",VLOOKUP($B122,Area_EM_90,Seq!F$1,FALSE))</f>
        <v>.</v>
      </c>
      <c r="FN122" s="9" t="str">
        <f>IF(ISNA(VLOOKUP($B122,Area_EM_90,Seq!G$1,FALSE)),".",VLOOKUP($B122,Area_EM_90,Seq!G$1,FALSE))</f>
        <v>.</v>
      </c>
      <c r="FO122" s="9" t="str">
        <f>IF(ISNA(VLOOKUP($B122,Area_EM_90,Seq!H$1,FALSE)),".",VLOOKUP($B122,Area_EM_90,Seq!H$1,FALSE))</f>
        <v>.</v>
      </c>
      <c r="FP122" s="9" t="str">
        <f>IF(ISNA(VLOOKUP($B122,Area_EM_90,Seq!I$1,FALSE)),".",VLOOKUP($B122,Area_EM_90,Seq!I$1,FALSE))</f>
        <v>.</v>
      </c>
      <c r="FQ122" s="9" t="str">
        <f>IF(ISNA(VLOOKUP($B122,Area_EM_90,Seq!J$1,FALSE)),".",VLOOKUP($B122,Area_EM_90,Seq!J$1,FALSE))</f>
        <v>.</v>
      </c>
      <c r="FR122" s="9" t="str">
        <f>IF(ISNA(VLOOKUP($B122,Area_EM_00,Seq!C$1,FALSE)),".",VLOOKUP($B122,Area_EM_00,Seq!C$1,FALSE))</f>
        <v>.</v>
      </c>
      <c r="FS122" s="9" t="str">
        <f>IF(ISNA(VLOOKUP($B122,Area_EM_00,Seq!D$1,FALSE)),".",VLOOKUP($B122,Area_EM_00,Seq!D$1,FALSE))</f>
        <v>.</v>
      </c>
      <c r="FT122" s="9" t="str">
        <f>IF(ISNA(VLOOKUP($B122,Area_EM_00,Seq!E$1,FALSE)),".",VLOOKUP($B122,Area_EM_00,Seq!E$1,FALSE))</f>
        <v>.</v>
      </c>
      <c r="FU122" s="9" t="str">
        <f>IF(ISNA(VLOOKUP($B122,Area_EM_00,Seq!F$1,FALSE)),".",VLOOKUP($B122,Area_EM_00,Seq!F$1,FALSE))</f>
        <v>.</v>
      </c>
      <c r="FV122" s="9" t="str">
        <f>IF(ISNA(VLOOKUP($B122,Area_EM_00,Seq!G$1,FALSE)),".",VLOOKUP($B122,Area_EM_00,Seq!G$1,FALSE))</f>
        <v>.</v>
      </c>
      <c r="FW122" s="9" t="str">
        <f>IF(ISNA(VLOOKUP($B122,Area_EM_00,Seq!H$1,FALSE)),".",VLOOKUP($B122,Area_EM_00,Seq!H$1,FALSE))</f>
        <v>.</v>
      </c>
      <c r="FX122" s="9" t="str">
        <f>IF(ISNA(VLOOKUP($B122,Area_EM_00,Seq!I$1,FALSE)),".",VLOOKUP($B122,Area_EM_00,Seq!I$1,FALSE))</f>
        <v>.</v>
      </c>
      <c r="FY122" s="9" t="str">
        <f>IF(ISNA(VLOOKUP($B122,Area_EM_00,Seq!J$1,FALSE)),".",VLOOKUP($B122,Area_EM_00,Seq!J$1,FALSE))</f>
        <v>.</v>
      </c>
      <c r="GA122" s="27"/>
    </row>
    <row r="123" spans="1:183">
      <c r="A123" s="25" t="s">
        <v>3146</v>
      </c>
      <c r="B123" s="26" t="str">
        <f t="shared" si="72"/>
        <v>Estonia</v>
      </c>
      <c r="C123" s="27">
        <f>GDP!C$42/10000</f>
        <v>18294194.281532999</v>
      </c>
      <c r="D123" s="27">
        <f>GDP!D$42/10000</f>
        <v>19245492.3841727</v>
      </c>
      <c r="E123" s="27">
        <f>GDP!E$42/10000</f>
        <v>20996832.1911324</v>
      </c>
      <c r="F123" s="27">
        <f>GDP!F$42/10000</f>
        <v>23285486.8999658</v>
      </c>
      <c r="G123" s="27">
        <f>GDP!G$42/10000</f>
        <v>26824880.9087606</v>
      </c>
      <c r="H123" s="27">
        <f>GDP!H$42/10000</f>
        <v>30446239.831443299</v>
      </c>
      <c r="I123" s="27">
        <f>GDP!I$42/10000</f>
        <v>33125508.936610304</v>
      </c>
      <c r="J123" s="27">
        <f>GDP!J$42/10000</f>
        <v>36968067.973257102</v>
      </c>
      <c r="K123" s="27">
        <f>GDP!K$42/10000</f>
        <v>41145459.654235199</v>
      </c>
      <c r="L123" s="27">
        <f>GDP!L$42/10000</f>
        <v>42832423.5000588</v>
      </c>
      <c r="M123" s="27">
        <f>GDP!M$42/10000</f>
        <v>44460055.593061104</v>
      </c>
      <c r="N123" s="27">
        <f>GDP!N$42/10000</f>
        <v>48550380.707622699</v>
      </c>
      <c r="O123" s="27">
        <f>GDP!O$42/10000</f>
        <v>55444534.768105105</v>
      </c>
      <c r="P123" s="27">
        <f>GDP!P$42/10000</f>
        <v>63206769.635639794</v>
      </c>
      <c r="Q123" s="27">
        <f>GDP!Q$42/10000</f>
        <v>71486856.457908601</v>
      </c>
      <c r="R123" s="27">
        <f>GDP!R$42/10000</f>
        <v>79278923.811820701</v>
      </c>
      <c r="S123" s="27">
        <f>GDP!S$42/10000</f>
        <v>87206816.193002701</v>
      </c>
      <c r="T123" s="27">
        <f>GDP!T$42/10000</f>
        <v>95317050.098951995</v>
      </c>
      <c r="U123" s="27">
        <f>GDP!U$42/10000</f>
        <v>102751780.00667</v>
      </c>
      <c r="V123" s="27">
        <f>GDP!V$42/10000</f>
        <v>110560915.287177</v>
      </c>
      <c r="W123" s="27">
        <f>GDP!W$42/10000</f>
        <v>119848032.17129999</v>
      </c>
      <c r="X123" s="27">
        <f>GDP!X$42/10000</f>
        <v>129795418.841518</v>
      </c>
      <c r="Y123" s="27">
        <f>GDP!Y$42/10000</f>
        <v>141606801.95609599</v>
      </c>
      <c r="Z123" s="27">
        <f>GDP!Z$42/10000</f>
        <v>155767482.15170601</v>
      </c>
      <c r="AA123" s="27">
        <f>GDP!AA$42/10000</f>
        <v>171499997.84902799</v>
      </c>
      <c r="AB123" s="27">
        <f>GDP!AB$42/10000</f>
        <v>189335997.62532699</v>
      </c>
      <c r="AC123" s="27">
        <f>GDP!AC$42/10000</f>
        <v>211298973.34986499</v>
      </c>
      <c r="AD123" s="27">
        <f>GDP!AD$42/10000</f>
        <v>238767839.88534701</v>
      </c>
      <c r="AE123" s="27">
        <f>GDP!AE$42/10000</f>
        <v>260256945.47502899</v>
      </c>
      <c r="AF123" s="27">
        <f>GDP!AF$42/10000</f>
        <v>293754553.91439533</v>
      </c>
      <c r="AG123" s="27"/>
      <c r="AH123" s="27">
        <f>IF(ISNUMBER(VLOOKUP($B123,Area_GDP_80_09,Seq!C$1,FALSE)/10000),VLOOKUP($B123,Area_GDP_80_09,Seq!C$1,FALSE)/10000,".")</f>
        <v>501738.78754107998</v>
      </c>
      <c r="AI123" s="27">
        <f>IF(ISNUMBER(VLOOKUP($B123,Area_GDP_80_09,Seq!D$1,FALSE)/10000),VLOOKUP($B123,Area_GDP_80_09,Seq!D$1,FALSE)/10000,".")</f>
        <v>508914.50149289705</v>
      </c>
      <c r="AJ123" s="27">
        <f>IF(ISNUMBER(VLOOKUP($B123,Area_GDP_80_09,Seq!E$1,FALSE)/10000),VLOOKUP($B123,Area_GDP_80_09,Seq!E$1,FALSE)/10000,".")</f>
        <v>537922.97301268496</v>
      </c>
      <c r="AK123" s="27">
        <f>IF(ISNUMBER(VLOOKUP($B123,Area_GDP_80_09,Seq!F$1,FALSE)/10000),VLOOKUP($B123,Area_GDP_80_09,Seq!F$1,FALSE)/10000,".")</f>
        <v>557825.52608054108</v>
      </c>
      <c r="AL123" s="27">
        <f>IF(ISNUMBER(VLOOKUP($B123,Area_GDP_80_09,Seq!G$1,FALSE)/10000),VLOOKUP($B123,Area_GDP_80_09,Seq!G$1,FALSE)/10000,".")</f>
        <v>573445.88472036202</v>
      </c>
      <c r="AM123" s="27">
        <f>IF(ISNUMBER(VLOOKUP($B123,Area_GDP_80_09,Seq!H$1,FALSE)/10000),VLOOKUP($B123,Area_GDP_80_09,Seq!H$1,FALSE)/10000,".")</f>
        <v>576312.59584831109</v>
      </c>
      <c r="AN123" s="27">
        <f>IF(ISNUMBER(VLOOKUP($B123,Area_GDP_80_09,Seq!I$1,FALSE)/10000),VLOOKUP($B123,Area_GDP_80_09,Seq!I$1,FALSE)/10000,".")</f>
        <v>582666.185661191</v>
      </c>
      <c r="AO123" s="27">
        <f>IF(ISNUMBER(VLOOKUP($B123,Area_GDP_80_09,Seq!J$1,FALSE)/10000),VLOOKUP($B123,Area_GDP_80_09,Seq!J$1,FALSE)/10000,".")</f>
        <v>603090.60883463302</v>
      </c>
      <c r="AP123" s="27">
        <f>IF(ISNUMBER(VLOOKUP($B123,Area_GDP_80_09,Seq!K$1,FALSE)/10000),VLOOKUP($B123,Area_GDP_80_09,Seq!K$1,FALSE)/10000,".")</f>
        <v>620331.98180927406</v>
      </c>
      <c r="AQ123" s="27">
        <f>IF(ISNUMBER(VLOOKUP($B123,Area_GDP_80_09,Seq!L$1,FALSE)/10000),VLOOKUP($B123,Area_GDP_80_09,Seq!L$1,FALSE)/10000,".")</f>
        <v>639358.79394652101</v>
      </c>
      <c r="AR123" s="27">
        <f>IF(ISNUMBER(VLOOKUP($B123,Area_GDP_80_09,Seq!M$1,FALSE)/10000),VLOOKUP($B123,Area_GDP_80_09,Seq!M$1,FALSE)/10000,".")</f>
        <v>594197.37032299105</v>
      </c>
      <c r="AS123" s="27">
        <f>IF(ISNUMBER(VLOOKUP($B123,Area_GDP_80_09,Seq!N$1,FALSE)/10000),VLOOKUP($B123,Area_GDP_80_09,Seq!N$1,FALSE)/10000,".")</f>
        <v>546662.510054874</v>
      </c>
      <c r="AT123" s="27">
        <f>IF(ISNUMBER(VLOOKUP($B123,Area_GDP_80_09,Seq!O$1,FALSE)/10000),VLOOKUP($B123,Area_GDP_80_09,Seq!O$1,FALSE)/10000,".")</f>
        <v>430941.402682741</v>
      </c>
      <c r="AU123" s="27">
        <f>IF(ISNUMBER(VLOOKUP($B123,Area_GDP_80_09,Seq!P$1,FALSE)/10000),VLOOKUP($B123,Area_GDP_80_09,Seq!P$1,FALSE)/10000,".")</f>
        <v>406203.236368688</v>
      </c>
      <c r="AV123" s="27">
        <f>IF(ISNUMBER(VLOOKUP($B123,Area_GDP_80_09,Seq!Q$1,FALSE)/10000),VLOOKUP($B123,Area_GDP_80_09,Seq!Q$1,FALSE)/10000,".")</f>
        <v>399531.65533431701</v>
      </c>
      <c r="AW123" s="27">
        <f>IF(ISNUMBER(VLOOKUP($B123,Area_GDP_80_09,Seq!R$1,FALSE)/10000),VLOOKUP($B123,Area_GDP_80_09,Seq!R$1,FALSE)/10000,".")</f>
        <v>410718.87617551599</v>
      </c>
      <c r="AX123" s="27">
        <f>IF(ISNUMBER(VLOOKUP($B123,Area_GDP_80_09,Seq!S$1,FALSE)/10000),VLOOKUP($B123,Area_GDP_80_09,Seq!S$1,FALSE)/10000,".")</f>
        <v>434083.24880669697</v>
      </c>
      <c r="AY123" s="27">
        <f>IF(ISNUMBER(VLOOKUP($B123,Area_GDP_80_09,Seq!T$1,FALSE)/10000),VLOOKUP($B123,Area_GDP_80_09,Seq!T$1,FALSE)/10000,".")</f>
        <v>485044.37582332001</v>
      </c>
      <c r="AZ123" s="27">
        <f>IF(ISNUMBER(VLOOKUP($B123,Area_GDP_80_09,Seq!U$1,FALSE)/10000),VLOOKUP($B123,Area_GDP_80_09,Seq!U$1,FALSE)/10000,".")</f>
        <v>517653.79661926295</v>
      </c>
      <c r="BA123" s="27">
        <f>IF(ISNUMBER(VLOOKUP($B123,Area_GDP_80_09,Seq!V$1,FALSE)/10000),VLOOKUP($B123,Area_GDP_80_09,Seq!V$1,FALSE)/10000,".")</f>
        <v>516101.47182390501</v>
      </c>
      <c r="BB123" s="27">
        <f>IF(ISNUMBER(VLOOKUP($B123,Area_GDP_80_09,Seq!W$1,FALSE)/10000),VLOOKUP($B123,Area_GDP_80_09,Seq!W$1,FALSE)/10000,".")</f>
        <v>567578.47005476709</v>
      </c>
      <c r="BC123" s="27">
        <f>IF(ISNUMBER(VLOOKUP($B123,Area_GDP_80_09,Seq!X$1,FALSE)/10000),VLOOKUP($B123,Area_GDP_80_09,Seq!X$1,FALSE)/10000,".")</f>
        <v>610238.54611715896</v>
      </c>
      <c r="BD123" s="27">
        <f>IF(ISNUMBER(VLOOKUP($B123,Area_GDP_80_09,Seq!Y$1,FALSE)/10000),VLOOKUP($B123,Area_GDP_80_09,Seq!Y$1,FALSE)/10000,".")</f>
        <v>658687.45098773006</v>
      </c>
      <c r="BE123" s="27">
        <f>IF(ISNUMBER(VLOOKUP($B123,Area_GDP_80_09,Seq!Z$1,FALSE)/10000),VLOOKUP($B123,Area_GDP_80_09,Seq!Z$1,FALSE)/10000,".")</f>
        <v>708479.623255193</v>
      </c>
      <c r="BF123" s="27">
        <f>IF(ISNUMBER(VLOOKUP($B123,Area_GDP_80_09,Seq!AA$1,FALSE)/10000),VLOOKUP($B123,Area_GDP_80_09,Seq!AA$1,FALSE)/10000,".")</f>
        <v>759694.56362037396</v>
      </c>
      <c r="BG123" s="27">
        <f>IF(ISNUMBER(VLOOKUP($B123,Area_GDP_80_09,Seq!AB$1,FALSE)/10000),VLOOKUP($B123,Area_GDP_80_09,Seq!AB$1,FALSE)/10000,".")</f>
        <v>831342.36188559595</v>
      </c>
      <c r="BH123" s="27">
        <f>IF(ISNUMBER(VLOOKUP($B123,Area_GDP_80_09,Seq!AC$1,FALSE)/10000),VLOOKUP($B123,Area_GDP_80_09,Seq!AC$1,FALSE)/10000,".")</f>
        <v>914107.89149055409</v>
      </c>
      <c r="BI123" s="27">
        <f>IF(ISNUMBER(VLOOKUP($B123,Area_GDP_80_09,Seq!AD$1,FALSE)/10000),VLOOKUP($B123,Area_GDP_80_09,Seq!AD$1,FALSE)/10000,".")</f>
        <v>979957.43864231301</v>
      </c>
      <c r="BJ123" s="27">
        <f>IF(ISNUMBER(VLOOKUP($B123,Area_GDP_80_09,Seq!AE$1,FALSE)/10000),VLOOKUP($B123,Area_GDP_80_09,Seq!AE$1,FALSE)/10000,".")</f>
        <v>944911.7630366619</v>
      </c>
      <c r="BK123" s="27">
        <f>IF(ISNUMBER(VLOOKUP($B123,Area_GDP_80_09,Seq!AF$1,FALSE)/10000),VLOOKUP($B123,Area_GDP_80_09,Seq!AF$1,FALSE)/10000,".")</f>
        <v>819387.57453625172</v>
      </c>
      <c r="BL123" s="27"/>
      <c r="BM123" s="27"/>
      <c r="BN123" s="27">
        <f>CNPop!A$48</f>
        <v>5.0000000000000001E-3</v>
      </c>
      <c r="BO123" s="27">
        <f>CNPop!B$48</f>
        <v>6.0000000000000001E-3</v>
      </c>
      <c r="BP123" s="27">
        <f>CNPop!C$48</f>
        <v>6.0000000000000001E-3</v>
      </c>
      <c r="BQ123" s="27">
        <f>CNPop!D$48</f>
        <v>7.0000000000000001E-3</v>
      </c>
      <c r="BR123" s="27">
        <f>CNPop!E$48</f>
        <v>7.0000000000000001E-3</v>
      </c>
      <c r="BS123" s="27">
        <f>CNPop!F$48</f>
        <v>8.0000000000000002E-3</v>
      </c>
      <c r="BT123" s="27">
        <f>CNPop!G$48</f>
        <v>8.9999999999999993E-3</v>
      </c>
      <c r="BU123" s="27">
        <f>CNPop!H$48</f>
        <v>0.01</v>
      </c>
      <c r="BV123" s="27">
        <f>CNPop!I$48</f>
        <v>1.0999999999999999E-2</v>
      </c>
      <c r="BW123" s="27">
        <f>CNPop!J$48</f>
        <v>1.2E-2</v>
      </c>
      <c r="BX123" s="27">
        <f>CNPop!K$48</f>
        <v>1.4E-2</v>
      </c>
      <c r="BY123" s="27">
        <f>CNPop!L$48</f>
        <v>1.6E-2</v>
      </c>
      <c r="BZ123" s="27">
        <f>CNPop!M$48</f>
        <v>1.7000000000000001E-2</v>
      </c>
      <c r="CA123" s="27">
        <f>CNPop!N$48</f>
        <v>1.9E-2</v>
      </c>
      <c r="CB123" s="27">
        <f>CNPop!O$48</f>
        <v>2.1000000000000001E-2</v>
      </c>
      <c r="CC123" s="27">
        <f>CNPop!P$48</f>
        <v>2.3E-2</v>
      </c>
      <c r="CD123" s="27">
        <f>CNPop!Q$48</f>
        <v>2.5999999999999999E-2</v>
      </c>
      <c r="CE123" s="27">
        <f>CNPop!R$48</f>
        <v>2.8000000000000001E-2</v>
      </c>
      <c r="CF123" s="27">
        <f>CNPop!S$48</f>
        <v>0.03</v>
      </c>
      <c r="CG123" s="27">
        <f>CNPop!T$48</f>
        <v>3.3000000000000002E-2</v>
      </c>
      <c r="CH123" s="27">
        <f>CNPop!U$48</f>
        <v>3.5999999999999997E-2</v>
      </c>
      <c r="CI123" s="27">
        <f>CNPop!V$48</f>
        <v>3.9E-2</v>
      </c>
      <c r="CJ123" s="27">
        <f>CNPop!W$48</f>
        <v>4.2000000000000003E-2</v>
      </c>
      <c r="CK123" s="27">
        <f>CNPop!X$48</f>
        <v>4.4999999999999998E-2</v>
      </c>
      <c r="CL123" s="27">
        <f>CNPop!Y$48</f>
        <v>4.9000000000000002E-2</v>
      </c>
      <c r="CM123" s="27">
        <f>CNPop!Z$48</f>
        <v>5.1999999999999998E-2</v>
      </c>
      <c r="CN123" s="27">
        <f>CNPop!AA$48</f>
        <v>5.6000000000000001E-2</v>
      </c>
      <c r="CO123" s="27">
        <f>CNPop!AB$48</f>
        <v>0.06</v>
      </c>
      <c r="CP123" s="27">
        <f>CNPop!AC$48</f>
        <v>6.3E-2</v>
      </c>
      <c r="CQ123" s="27"/>
      <c r="CR123" s="27">
        <f t="shared" si="110"/>
        <v>6.7918001281229975E-2</v>
      </c>
      <c r="CS123" s="27">
        <f t="shared" si="111"/>
        <v>6.7918001281229975E-2</v>
      </c>
      <c r="CT123" s="27">
        <f t="shared" si="112"/>
        <v>6.7918001281229975E-2</v>
      </c>
      <c r="CU123" s="27">
        <f t="shared" si="113"/>
        <v>6.7918001281229975E-2</v>
      </c>
      <c r="CV123" s="27">
        <f t="shared" si="114"/>
        <v>6.7918001281229975E-2</v>
      </c>
      <c r="CW123" s="27">
        <f t="shared" si="115"/>
        <v>6.7918001281229975E-2</v>
      </c>
      <c r="CX123" s="27">
        <f t="shared" si="116"/>
        <v>6.7918001281229975E-2</v>
      </c>
      <c r="CY123" s="27">
        <f t="shared" si="117"/>
        <v>6.7918001281229975E-2</v>
      </c>
      <c r="CZ123" s="27">
        <f t="shared" si="118"/>
        <v>6.7918001281229975E-2</v>
      </c>
      <c r="DA123" s="27">
        <f t="shared" si="119"/>
        <v>6.7918001281229975E-2</v>
      </c>
      <c r="DB123" s="27">
        <f t="shared" si="120"/>
        <v>6.7918001281229975E-2</v>
      </c>
      <c r="DC123" s="27">
        <f t="shared" si="121"/>
        <v>6.7918001281229975E-2</v>
      </c>
      <c r="DD123" s="27">
        <f t="shared" si="122"/>
        <v>7.0407589092483042E-2</v>
      </c>
      <c r="DE123" s="27">
        <f t="shared" si="123"/>
        <v>7.0407589092483042E-2</v>
      </c>
      <c r="DF123" s="27">
        <f t="shared" si="124"/>
        <v>7.0407589092483042E-2</v>
      </c>
      <c r="DG123" s="27">
        <f t="shared" si="125"/>
        <v>7.0407589092483042E-2</v>
      </c>
      <c r="DH123" s="27">
        <f t="shared" si="126"/>
        <v>7.0407589092483042E-2</v>
      </c>
      <c r="DI123" s="27">
        <f t="shared" si="127"/>
        <v>7.0407589092483042E-2</v>
      </c>
      <c r="DJ123" s="27">
        <f t="shared" si="128"/>
        <v>7.0407589092483042E-2</v>
      </c>
      <c r="DK123" s="27">
        <f t="shared" si="129"/>
        <v>7.0193033661475959E-2</v>
      </c>
      <c r="DL123" s="27">
        <f t="shared" si="130"/>
        <v>7.037248066113147E-2</v>
      </c>
      <c r="DM123" s="27">
        <f t="shared" si="131"/>
        <v>7.0938477379444892E-2</v>
      </c>
      <c r="DN123" s="27">
        <f t="shared" si="132"/>
        <v>7.194247701508337E-2</v>
      </c>
      <c r="DO123" s="27">
        <f t="shared" si="133"/>
        <v>7.3290375499338298E-2</v>
      </c>
      <c r="DP123" s="27">
        <f t="shared" si="134"/>
        <v>7.4831809447132289E-2</v>
      </c>
      <c r="DQ123" s="27">
        <f t="shared" si="135"/>
        <v>7.6314538295817552E-2</v>
      </c>
      <c r="DR123" s="27">
        <f t="shared" si="136"/>
        <v>7.7634053739839393E-2</v>
      </c>
      <c r="DS123" s="27">
        <f t="shared" si="137"/>
        <v>7.8823289149658041E-2</v>
      </c>
      <c r="DT123" s="27">
        <f t="shared" si="101"/>
        <v>7.9812780875305356E-2</v>
      </c>
      <c r="DU123" s="27" t="e">
        <f>IF(ISNA(VLOOKUP(CONCATENATE($B123,".SP.TER.TOTL.IN"),Area_pop_80_09,Seq!B$1,FALSE)),".",VLOOKUP(CONCATENATE($B123,".SP.TER.TOTL.IN"),Area_pop_80_09,Seq!B$1,FALSE)/VLOOKUP(CONCATENATE($B123,".SP.POP.TOTL"),Area_pop_80_09,Seq!B$1,FALSE))</f>
        <v>#VALUE!</v>
      </c>
      <c r="DV123" s="27" t="e">
        <f>IF(ISNA(VLOOKUP(CONCATENATE($B123,".SP.TER.TOTL.IN"),Area_pop_80_09,Seq!C$1,FALSE)),".",VLOOKUP(CONCATENATE($B123,".SP.TER.TOTL.IN"),Area_pop_80_09,Seq!C$1,FALSE)/VLOOKUP(CONCATENATE($B123,".SP.POP.TOTL"),Area_pop_80_09,Seq!C$1,FALSE))</f>
        <v>#VALUE!</v>
      </c>
      <c r="DW123" s="27" t="e">
        <f>IF(ISNA(VLOOKUP(CONCATENATE($B123,".SP.TER.TOTL.IN"),Area_pop_80_09,Seq!D$1,FALSE)),".",VLOOKUP(CONCATENATE($B123,".SP.TER.TOTL.IN"),Area_pop_80_09,Seq!D$1,FALSE)/VLOOKUP(CONCATENATE($B123,".SP.POP.TOTL"),Area_pop_80_09,Seq!D$1,FALSE))</f>
        <v>#VALUE!</v>
      </c>
      <c r="DX123" s="27" t="e">
        <f>IF(ISNA(VLOOKUP(CONCATENATE($B123,".SP.TER.TOTL.IN"),Area_pop_80_09,Seq!E$1,FALSE)),".",VLOOKUP(CONCATENATE($B123,".SP.TER.TOTL.IN"),Area_pop_80_09,Seq!E$1,FALSE)/VLOOKUP(CONCATENATE($B123,".SP.POP.TOTL"),Area_pop_80_09,Seq!E$1,FALSE))</f>
        <v>#VALUE!</v>
      </c>
      <c r="DY123" s="27" t="e">
        <f>IF(ISNA(VLOOKUP(CONCATENATE($B123,".SP.TER.TOTL.IN"),Area_pop_80_09,Seq!F$1,FALSE)),".",VLOOKUP(CONCATENATE($B123,".SP.TER.TOTL.IN"),Area_pop_80_09,Seq!F$1,FALSE)/VLOOKUP(CONCATENATE($B123,".SP.POP.TOTL"),Area_pop_80_09,Seq!F$1,FALSE))</f>
        <v>#VALUE!</v>
      </c>
      <c r="DZ123" s="27" t="e">
        <f>IF(ISNA(VLOOKUP(CONCATENATE($B123,".SP.TER.TOTL.IN"),Area_pop_80_09,Seq!G$1,FALSE)),".",VLOOKUP(CONCATENATE($B123,".SP.TER.TOTL.IN"),Area_pop_80_09,Seq!G$1,FALSE)/VLOOKUP(CONCATENATE($B123,".SP.POP.TOTL"),Area_pop_80_09,Seq!G$1,FALSE))</f>
        <v>#VALUE!</v>
      </c>
      <c r="EA123" s="27" t="e">
        <f>IF(ISNA(VLOOKUP(CONCATENATE($B123,".SP.TER.TOTL.IN"),Area_pop_80_09,Seq!H$1,FALSE)),".",VLOOKUP(CONCATENATE($B123,".SP.TER.TOTL.IN"),Area_pop_80_09,Seq!H$1,FALSE)/VLOOKUP(CONCATENATE($B123,".SP.POP.TOTL"),Area_pop_80_09,Seq!H$1,FALSE))</f>
        <v>#VALUE!</v>
      </c>
      <c r="EB123" s="27" t="e">
        <f>IF(ISNA(VLOOKUP(CONCATENATE($B123,".SP.TER.TOTL.IN"),Area_pop_80_09,Seq!I$1,FALSE)),".",VLOOKUP(CONCATENATE($B123,".SP.TER.TOTL.IN"),Area_pop_80_09,Seq!I$1,FALSE)/VLOOKUP(CONCATENATE($B123,".SP.POP.TOTL"),Area_pop_80_09,Seq!I$1,FALSE))</f>
        <v>#VALUE!</v>
      </c>
      <c r="EC123" s="27" t="e">
        <f>IF(ISNA(VLOOKUP(CONCATENATE($B123,".SP.TER.TOTL.IN"),Area_pop_80_09,Seq!J$1,FALSE)),".",VLOOKUP(CONCATENATE($B123,".SP.TER.TOTL.IN"),Area_pop_80_09,Seq!J$1,FALSE)/VLOOKUP(CONCATENATE($B123,".SP.POP.TOTL"),Area_pop_80_09,Seq!J$1,FALSE))</f>
        <v>#VALUE!</v>
      </c>
      <c r="ED123" s="27" t="e">
        <f>IF(ISNA(VLOOKUP(CONCATENATE($B123,".SP.TER.TOTL.IN"),Area_pop_80_09,Seq!K$1,FALSE)),".",VLOOKUP(CONCATENATE($B123,".SP.TER.TOTL.IN"),Area_pop_80_09,Seq!K$1,FALSE)/VLOOKUP(CONCATENATE($B123,".SP.POP.TOTL"),Area_pop_80_09,Seq!K$1,FALSE))</f>
        <v>#VALUE!</v>
      </c>
      <c r="EE123" s="27" t="e">
        <f>IF(ISNA(VLOOKUP(CONCATENATE($B123,".SP.TER.TOTL.IN"),Area_pop_80_09,Seq!L$1,FALSE)),".",VLOOKUP(CONCATENATE($B123,".SP.TER.TOTL.IN"),Area_pop_80_09,Seq!L$1,FALSE)/VLOOKUP(CONCATENATE($B123,".SP.POP.TOTL"),Area_pop_80_09,Seq!L$1,FALSE))</f>
        <v>#VALUE!</v>
      </c>
      <c r="EF123" s="27">
        <f>IF(ISNA(VLOOKUP(CONCATENATE($B123,".SP.TER.TOTL.IN"),Area_pop_80_09,Seq!M$1,FALSE)),".",VLOOKUP(CONCATENATE($B123,".SP.TER.TOTL.IN"),Area_pop_80_09,Seq!M$1,FALSE)/VLOOKUP(CONCATENATE($B123,".SP.POP.TOTL"),Area_pop_80_09,Seq!M$1,FALSE))</f>
        <v>6.7918001281229975E-2</v>
      </c>
      <c r="EG123" s="27" t="e">
        <f>IF(ISNA(VLOOKUP(CONCATENATE($B123,".SP.TER.TOTL.IN"),Area_pop_80_09,Seq!N$1,FALSE)),".",VLOOKUP(CONCATENATE($B123,".SP.TER.TOTL.IN"),Area_pop_80_09,Seq!N$1,FALSE)/VLOOKUP(CONCATENATE($B123,".SP.POP.TOTL"),Area_pop_80_09,Seq!N$1,FALSE))</f>
        <v>#VALUE!</v>
      </c>
      <c r="EH123" s="27" t="e">
        <f>IF(ISNA(VLOOKUP(CONCATENATE($B123,".SP.TER.TOTL.IN"),Area_pop_80_09,Seq!O$1,FALSE)),".",VLOOKUP(CONCATENATE($B123,".SP.TER.TOTL.IN"),Area_pop_80_09,Seq!O$1,FALSE)/VLOOKUP(CONCATENATE($B123,".SP.POP.TOTL"),Area_pop_80_09,Seq!O$1,FALSE))</f>
        <v>#VALUE!</v>
      </c>
      <c r="EI123" s="27" t="e">
        <f>IF(ISNA(VLOOKUP(CONCATENATE($B123,".SP.TER.TOTL.IN"),Area_pop_80_09,Seq!P$1,FALSE)),".",VLOOKUP(CONCATENATE($B123,".SP.TER.TOTL.IN"),Area_pop_80_09,Seq!P$1,FALSE)/VLOOKUP(CONCATENATE($B123,".SP.POP.TOTL"),Area_pop_80_09,Seq!P$1,FALSE))</f>
        <v>#VALUE!</v>
      </c>
      <c r="EJ123" s="27" t="e">
        <f>IF(ISNA(VLOOKUP(CONCATENATE($B123,".SP.TER.TOTL.IN"),Area_pop_80_09,Seq!Q$1,FALSE)),".",VLOOKUP(CONCATENATE($B123,".SP.TER.TOTL.IN"),Area_pop_80_09,Seq!Q$1,FALSE)/VLOOKUP(CONCATENATE($B123,".SP.POP.TOTL"),Area_pop_80_09,Seq!Q$1,FALSE))</f>
        <v>#VALUE!</v>
      </c>
      <c r="EK123" s="27" t="e">
        <f>IF(ISNA(VLOOKUP(CONCATENATE($B123,".SP.TER.TOTL.IN"),Area_pop_80_09,Seq!R$1,FALSE)),".",VLOOKUP(CONCATENATE($B123,".SP.TER.TOTL.IN"),Area_pop_80_09,Seq!R$1,FALSE)/VLOOKUP(CONCATENATE($B123,".SP.POP.TOTL"),Area_pop_80_09,Seq!R$1,FALSE))</f>
        <v>#VALUE!</v>
      </c>
      <c r="EL123" s="27" t="e">
        <f>IF(ISNA(VLOOKUP(CONCATENATE($B123,".SP.TER.TOTL.IN"),Area_pop_80_09,Seq!S$1,FALSE)),".",VLOOKUP(CONCATENATE($B123,".SP.TER.TOTL.IN"),Area_pop_80_09,Seq!S$1,FALSE)/VLOOKUP(CONCATENATE($B123,".SP.POP.TOTL"),Area_pop_80_09,Seq!S$1,FALSE))</f>
        <v>#VALUE!</v>
      </c>
      <c r="EM123" s="27">
        <f>IF(ISNA(VLOOKUP(CONCATENATE($B123,".SP.TER.TOTL.IN"),Area_pop_80_09,Seq!T$1,FALSE)),".",VLOOKUP(CONCATENATE($B123,".SP.TER.TOTL.IN"),Area_pop_80_09,Seq!T$1,FALSE)/VLOOKUP(CONCATENATE($B123,".SP.POP.TOTL"),Area_pop_80_09,Seq!T$1,FALSE))</f>
        <v>7.0407589092483042E-2</v>
      </c>
      <c r="EN123" s="27">
        <f>IF(ISNA(VLOOKUP(CONCATENATE($B123,".SP.TER.TOTL.IN"),Area_pop_80_09,Seq!U$1,FALSE)),".",VLOOKUP(CONCATENATE($B123,".SP.TER.TOTL.IN"),Area_pop_80_09,Seq!U$1,FALSE)/VLOOKUP(CONCATENATE($B123,".SP.POP.TOTL"),Area_pop_80_09,Seq!U$1,FALSE))</f>
        <v>7.0193033661475959E-2</v>
      </c>
      <c r="EO123" s="27">
        <f>IF(ISNA(VLOOKUP(CONCATENATE($B123,".SP.TER.TOTL.IN"),Area_pop_80_09,Seq!V$1,FALSE)),".",VLOOKUP(CONCATENATE($B123,".SP.TER.TOTL.IN"),Area_pop_80_09,Seq!V$1,FALSE)/VLOOKUP(CONCATENATE($B123,".SP.POP.TOTL"),Area_pop_80_09,Seq!V$1,FALSE))</f>
        <v>7.037248066113147E-2</v>
      </c>
      <c r="EP123" s="27">
        <f>IF(ISNA(VLOOKUP(CONCATENATE($B123,".SP.TER.TOTL.IN"),Area_pop_80_09,Seq!W$1,FALSE)),".",VLOOKUP(CONCATENATE($B123,".SP.TER.TOTL.IN"),Area_pop_80_09,Seq!W$1,FALSE)/VLOOKUP(CONCATENATE($B123,".SP.POP.TOTL"),Area_pop_80_09,Seq!W$1,FALSE))</f>
        <v>7.0938477379444892E-2</v>
      </c>
      <c r="EQ123" s="27">
        <f>IF(ISNA(VLOOKUP(CONCATENATE($B123,".SP.TER.TOTL.IN"),Area_pop_80_09,Seq!X$1,FALSE)),".",VLOOKUP(CONCATENATE($B123,".SP.TER.TOTL.IN"),Area_pop_80_09,Seq!X$1,FALSE)/VLOOKUP(CONCATENATE($B123,".SP.POP.TOTL"),Area_pop_80_09,Seq!X$1,FALSE))</f>
        <v>7.194247701508337E-2</v>
      </c>
      <c r="ER123" s="27">
        <f>IF(ISNA(VLOOKUP(CONCATENATE($B123,".SP.TER.TOTL.IN"),Area_pop_80_09,Seq!Y$1,FALSE)),".",VLOOKUP(CONCATENATE($B123,".SP.TER.TOTL.IN"),Area_pop_80_09,Seq!Y$1,FALSE)/VLOOKUP(CONCATENATE($B123,".SP.POP.TOTL"),Area_pop_80_09,Seq!Y$1,FALSE))</f>
        <v>7.3290375499338298E-2</v>
      </c>
      <c r="ES123" s="27">
        <f>IF(ISNA(VLOOKUP(CONCATENATE($B123,".SP.TER.TOTL.IN"),Area_pop_80_09,Seq!Z$1,FALSE)),".",VLOOKUP(CONCATENATE($B123,".SP.TER.TOTL.IN"),Area_pop_80_09,Seq!Z$1,FALSE)/VLOOKUP(CONCATENATE($B123,".SP.POP.TOTL"),Area_pop_80_09,Seq!Z$1,FALSE))</f>
        <v>7.4831809447132289E-2</v>
      </c>
      <c r="ET123" s="27">
        <f>IF(ISNA(VLOOKUP(CONCATENATE($B123,".SP.TER.TOTL.IN"),Area_pop_80_09,Seq!AA$1,FALSE)),".",VLOOKUP(CONCATENATE($B123,".SP.TER.TOTL.IN"),Area_pop_80_09,Seq!AA$1,FALSE)/VLOOKUP(CONCATENATE($B123,".SP.POP.TOTL"),Area_pop_80_09,Seq!AA$1,FALSE))</f>
        <v>7.6314538295817552E-2</v>
      </c>
      <c r="EU123" s="27">
        <f>IF(ISNA(VLOOKUP(CONCATENATE($B123,".SP.TER.TOTL.IN"),Area_pop_80_09,Seq!AB$1,FALSE)),".",VLOOKUP(CONCATENATE($B123,".SP.TER.TOTL.IN"),Area_pop_80_09,Seq!AB$1,FALSE)/VLOOKUP(CONCATENATE($B123,".SP.POP.TOTL"),Area_pop_80_09,Seq!AB$1,FALSE))</f>
        <v>7.7634053739839393E-2</v>
      </c>
      <c r="EV123" s="27">
        <f>IF(ISNA(VLOOKUP(CONCATENATE($B123,".SP.TER.TOTL.IN"),Area_pop_80_09,Seq!AC$1,FALSE)),".",VLOOKUP(CONCATENATE($B123,".SP.TER.TOTL.IN"),Area_pop_80_09,Seq!AC$1,FALSE)/VLOOKUP(CONCATENATE($B123,".SP.POP.TOTL"),Area_pop_80_09,Seq!AC$1,FALSE))</f>
        <v>7.8823289149658041E-2</v>
      </c>
      <c r="EW123" s="27">
        <f>IF(ISNA(VLOOKUP(CONCATENATE($B123,".SP.TER.TOTL.IN"),Area_pop_80_09,Seq!AD$1,FALSE)),".",VLOOKUP(CONCATENATE($B123,".SP.TER.TOTL.IN"),Area_pop_80_09,Seq!AD$1,FALSE)/VLOOKUP(CONCATENATE($B123,".SP.POP.TOTL"),Area_pop_80_09,Seq!AD$1,FALSE))</f>
        <v>7.9812780875305356E-2</v>
      </c>
      <c r="EX123" s="27"/>
      <c r="EY123" s="27"/>
      <c r="EZ123" s="27" t="str">
        <f t="shared" si="138"/>
        <v>.</v>
      </c>
      <c r="FA123" s="27" t="str">
        <f t="shared" si="139"/>
        <v>.</v>
      </c>
      <c r="FB123" s="27" t="str">
        <f t="shared" si="109"/>
        <v>.</v>
      </c>
      <c r="FC123" s="9" t="str">
        <f>IF(VLOOKUP($B123,EM_80!$B$1:$C$201,2,FALSE)&gt;0,VLOOKUP($B123,EM_80!$B$1:$C$201,2,FALSE),".")</f>
        <v>.</v>
      </c>
      <c r="FD123" s="9" t="str">
        <f t="shared" si="140"/>
        <v>.</v>
      </c>
      <c r="FE123" s="9" t="str">
        <f t="shared" si="105"/>
        <v>.</v>
      </c>
      <c r="FF123">
        <f t="shared" si="141"/>
        <v>1477000</v>
      </c>
      <c r="FG123">
        <f t="shared" si="142"/>
        <v>1569000</v>
      </c>
      <c r="FH123">
        <f t="shared" si="143"/>
        <v>1369512.61479732</v>
      </c>
      <c r="FJ123" s="9" t="str">
        <f>IF(ISNA(VLOOKUP($B123,Area_EM_90,Seq!C$1,FALSE)),".",VLOOKUP($B123,Area_EM_90,Seq!C$1,FALSE))</f>
        <v>.</v>
      </c>
      <c r="FK123" s="9" t="str">
        <f>IF(ISNA(VLOOKUP($B123,Area_EM_90,Seq!D$1,FALSE)),".",VLOOKUP($B123,Area_EM_90,Seq!D$1,FALSE))</f>
        <v>.</v>
      </c>
      <c r="FL123" s="9" t="str">
        <f>IF(ISNA(VLOOKUP($B123,Area_EM_90,Seq!E$1,FALSE)),".",VLOOKUP($B123,Area_EM_90,Seq!E$1,FALSE))</f>
        <v>.</v>
      </c>
      <c r="FM123" s="9" t="str">
        <f>IF(ISNA(VLOOKUP($B123,Area_EM_90,Seq!F$1,FALSE)),".",VLOOKUP($B123,Area_EM_90,Seq!F$1,FALSE))</f>
        <v>.</v>
      </c>
      <c r="FN123" s="9" t="str">
        <f>IF(ISNA(VLOOKUP($B123,Area_EM_90,Seq!G$1,FALSE)),".",VLOOKUP($B123,Area_EM_90,Seq!G$1,FALSE))</f>
        <v>.</v>
      </c>
      <c r="FO123" s="9" t="str">
        <f>IF(ISNA(VLOOKUP($B123,Area_EM_90,Seq!H$1,FALSE)),".",VLOOKUP($B123,Area_EM_90,Seq!H$1,FALSE))</f>
        <v>.</v>
      </c>
      <c r="FP123" s="9" t="str">
        <f>IF(ISNA(VLOOKUP($B123,Area_EM_90,Seq!I$1,FALSE)),".",VLOOKUP($B123,Area_EM_90,Seq!I$1,FALSE))</f>
        <v>.</v>
      </c>
      <c r="FQ123" s="9" t="str">
        <f>IF(ISNA(VLOOKUP($B123,Area_EM_90,Seq!J$1,FALSE)),".",VLOOKUP($B123,Area_EM_90,Seq!J$1,FALSE))</f>
        <v>.</v>
      </c>
      <c r="FR123" s="9" t="str">
        <f>IF(ISNA(VLOOKUP($B123,Area_EM_00,Seq!C$1,FALSE)),".",VLOOKUP($B123,Area_EM_00,Seq!C$1,FALSE))</f>
        <v>.</v>
      </c>
      <c r="FS123" s="9" t="str">
        <f>IF(ISNA(VLOOKUP($B123,Area_EM_00,Seq!D$1,FALSE)),".",VLOOKUP($B123,Area_EM_00,Seq!D$1,FALSE))</f>
        <v>.</v>
      </c>
      <c r="FT123" s="9" t="str">
        <f>IF(ISNA(VLOOKUP($B123,Area_EM_00,Seq!E$1,FALSE)),".",VLOOKUP($B123,Area_EM_00,Seq!E$1,FALSE))</f>
        <v>.</v>
      </c>
      <c r="FU123" s="9" t="str">
        <f>IF(ISNA(VLOOKUP($B123,Area_EM_00,Seq!F$1,FALSE)),".",VLOOKUP($B123,Area_EM_00,Seq!F$1,FALSE))</f>
        <v>.</v>
      </c>
      <c r="FV123" s="9" t="str">
        <f>IF(ISNA(VLOOKUP($B123,Area_EM_00,Seq!G$1,FALSE)),".",VLOOKUP($B123,Area_EM_00,Seq!G$1,FALSE))</f>
        <v>.</v>
      </c>
      <c r="FW123" s="9" t="str">
        <f>IF(ISNA(VLOOKUP($B123,Area_EM_00,Seq!H$1,FALSE)),".",VLOOKUP($B123,Area_EM_00,Seq!H$1,FALSE))</f>
        <v>.</v>
      </c>
      <c r="FX123" s="9" t="str">
        <f>IF(ISNA(VLOOKUP($B123,Area_EM_00,Seq!I$1,FALSE)),".",VLOOKUP($B123,Area_EM_00,Seq!I$1,FALSE))</f>
        <v>.</v>
      </c>
      <c r="FY123" s="9" t="str">
        <f>IF(ISNA(VLOOKUP($B123,Area_EM_00,Seq!J$1,FALSE)),".",VLOOKUP($B123,Area_EM_00,Seq!J$1,FALSE))</f>
        <v>.</v>
      </c>
      <c r="GA123" s="27"/>
    </row>
    <row r="124" spans="1:183">
      <c r="A124" s="25" t="s">
        <v>3952</v>
      </c>
      <c r="B124" s="26" t="str">
        <f t="shared" si="72"/>
        <v>Azerbaijan</v>
      </c>
      <c r="C124" s="27">
        <f>GDP!C$42/10000</f>
        <v>18294194.281532999</v>
      </c>
      <c r="D124" s="27">
        <f>GDP!D$42/10000</f>
        <v>19245492.3841727</v>
      </c>
      <c r="E124" s="27">
        <f>GDP!E$42/10000</f>
        <v>20996832.1911324</v>
      </c>
      <c r="F124" s="27">
        <f>GDP!F$42/10000</f>
        <v>23285486.8999658</v>
      </c>
      <c r="G124" s="27">
        <f>GDP!G$42/10000</f>
        <v>26824880.9087606</v>
      </c>
      <c r="H124" s="27">
        <f>GDP!H$42/10000</f>
        <v>30446239.831443299</v>
      </c>
      <c r="I124" s="27">
        <f>GDP!I$42/10000</f>
        <v>33125508.936610304</v>
      </c>
      <c r="J124" s="27">
        <f>GDP!J$42/10000</f>
        <v>36968067.973257102</v>
      </c>
      <c r="K124" s="27">
        <f>GDP!K$42/10000</f>
        <v>41145459.654235199</v>
      </c>
      <c r="L124" s="27">
        <f>GDP!L$42/10000</f>
        <v>42832423.5000588</v>
      </c>
      <c r="M124" s="27">
        <f>GDP!M$42/10000</f>
        <v>44460055.593061104</v>
      </c>
      <c r="N124" s="27">
        <f>GDP!N$42/10000</f>
        <v>48550380.707622699</v>
      </c>
      <c r="O124" s="27">
        <f>GDP!O$42/10000</f>
        <v>55444534.768105105</v>
      </c>
      <c r="P124" s="27">
        <f>GDP!P$42/10000</f>
        <v>63206769.635639794</v>
      </c>
      <c r="Q124" s="27">
        <f>GDP!Q$42/10000</f>
        <v>71486856.457908601</v>
      </c>
      <c r="R124" s="27">
        <f>GDP!R$42/10000</f>
        <v>79278923.811820701</v>
      </c>
      <c r="S124" s="27">
        <f>GDP!S$42/10000</f>
        <v>87206816.193002701</v>
      </c>
      <c r="T124" s="27">
        <f>GDP!T$42/10000</f>
        <v>95317050.098951995</v>
      </c>
      <c r="U124" s="27">
        <f>GDP!U$42/10000</f>
        <v>102751780.00667</v>
      </c>
      <c r="V124" s="27">
        <f>GDP!V$42/10000</f>
        <v>110560915.287177</v>
      </c>
      <c r="W124" s="27">
        <f>GDP!W$42/10000</f>
        <v>119848032.17129999</v>
      </c>
      <c r="X124" s="27">
        <f>GDP!X$42/10000</f>
        <v>129795418.841518</v>
      </c>
      <c r="Y124" s="27">
        <f>GDP!Y$42/10000</f>
        <v>141606801.95609599</v>
      </c>
      <c r="Z124" s="27">
        <f>GDP!Z$42/10000</f>
        <v>155767482.15170601</v>
      </c>
      <c r="AA124" s="27">
        <f>GDP!AA$42/10000</f>
        <v>171499997.84902799</v>
      </c>
      <c r="AB124" s="27">
        <f>GDP!AB$42/10000</f>
        <v>189335997.62532699</v>
      </c>
      <c r="AC124" s="27">
        <f>GDP!AC$42/10000</f>
        <v>211298973.34986499</v>
      </c>
      <c r="AD124" s="27">
        <f>GDP!AD$42/10000</f>
        <v>238767839.88534701</v>
      </c>
      <c r="AE124" s="27">
        <f>GDP!AE$42/10000</f>
        <v>260256945.47502899</v>
      </c>
      <c r="AF124" s="27">
        <f>GDP!AF$42/10000</f>
        <v>293754553.91439533</v>
      </c>
      <c r="AG124" s="27"/>
      <c r="AH124" s="27" t="str">
        <f>IF(ISNUMBER(VLOOKUP($B124,Area_GDP_80_09,Seq!C$1,FALSE)/10000),VLOOKUP($B124,Area_GDP_80_09,Seq!C$1,FALSE)/10000,".")</f>
        <v>.</v>
      </c>
      <c r="AI124" s="27" t="str">
        <f>IF(ISNUMBER(VLOOKUP($B124,Area_GDP_80_09,Seq!D$1,FALSE)/10000),VLOOKUP($B124,Area_GDP_80_09,Seq!D$1,FALSE)/10000,".")</f>
        <v>.</v>
      </c>
      <c r="AJ124" s="27" t="str">
        <f>IF(ISNUMBER(VLOOKUP($B124,Area_GDP_80_09,Seq!E$1,FALSE)/10000),VLOOKUP($B124,Area_GDP_80_09,Seq!E$1,FALSE)/10000,".")</f>
        <v>.</v>
      </c>
      <c r="AK124" s="27" t="str">
        <f>IF(ISNUMBER(VLOOKUP($B124,Area_GDP_80_09,Seq!F$1,FALSE)/10000),VLOOKUP($B124,Area_GDP_80_09,Seq!F$1,FALSE)/10000,".")</f>
        <v>.</v>
      </c>
      <c r="AL124" s="27" t="str">
        <f>IF(ISNUMBER(VLOOKUP($B124,Area_GDP_80_09,Seq!G$1,FALSE)/10000),VLOOKUP($B124,Area_GDP_80_09,Seq!G$1,FALSE)/10000,".")</f>
        <v>.</v>
      </c>
      <c r="AM124" s="27" t="str">
        <f>IF(ISNUMBER(VLOOKUP($B124,Area_GDP_80_09,Seq!H$1,FALSE)/10000),VLOOKUP($B124,Area_GDP_80_09,Seq!H$1,FALSE)/10000,".")</f>
        <v>.</v>
      </c>
      <c r="AN124" s="27" t="str">
        <f>IF(ISNUMBER(VLOOKUP($B124,Area_GDP_80_09,Seq!I$1,FALSE)/10000),VLOOKUP($B124,Area_GDP_80_09,Seq!I$1,FALSE)/10000,".")</f>
        <v>.</v>
      </c>
      <c r="AO124" s="27" t="str">
        <f>IF(ISNUMBER(VLOOKUP($B124,Area_GDP_80_09,Seq!J$1,FALSE)/10000),VLOOKUP($B124,Area_GDP_80_09,Seq!J$1,FALSE)/10000,".")</f>
        <v>.</v>
      </c>
      <c r="AP124" s="27" t="str">
        <f>IF(ISNUMBER(VLOOKUP($B124,Area_GDP_80_09,Seq!K$1,FALSE)/10000),VLOOKUP($B124,Area_GDP_80_09,Seq!K$1,FALSE)/10000,".")</f>
        <v>.</v>
      </c>
      <c r="AQ124" s="27" t="str">
        <f>IF(ISNUMBER(VLOOKUP($B124,Area_GDP_80_09,Seq!L$1,FALSE)/10000),VLOOKUP($B124,Area_GDP_80_09,Seq!L$1,FALSE)/10000,".")</f>
        <v>.</v>
      </c>
      <c r="AR124" s="27">
        <f>IF(ISNUMBER(VLOOKUP($B124,Area_GDP_80_09,Seq!M$1,FALSE)/10000),VLOOKUP($B124,Area_GDP_80_09,Seq!M$1,FALSE)/10000,".")</f>
        <v>895404.79824372602</v>
      </c>
      <c r="AS124" s="27">
        <f>IF(ISNUMBER(VLOOKUP($B124,Area_GDP_80_09,Seq!N$1,FALSE)/10000),VLOOKUP($B124,Area_GDP_80_09,Seq!N$1,FALSE)/10000,".")</f>
        <v>889136.96465601993</v>
      </c>
      <c r="AT124" s="27">
        <f>IF(ISNUMBER(VLOOKUP($B124,Area_GDP_80_09,Seq!O$1,FALSE)/10000),VLOOKUP($B124,Area_GDP_80_09,Seq!O$1,FALSE)/10000,".")</f>
        <v>688192.01064375998</v>
      </c>
      <c r="AU124" s="27">
        <f>IF(ISNUMBER(VLOOKUP($B124,Area_GDP_80_09,Seq!P$1,FALSE)/10000),VLOOKUP($B124,Area_GDP_80_09,Seq!P$1,FALSE)/10000,".")</f>
        <v>529219.65618505096</v>
      </c>
      <c r="AV124" s="27">
        <f>IF(ISNUMBER(VLOOKUP($B124,Area_GDP_80_09,Seq!Q$1,FALSE)/10000),VLOOKUP($B124,Area_GDP_80_09,Seq!Q$1,FALSE)/10000,".")</f>
        <v>424963.38391659601</v>
      </c>
      <c r="AW124" s="27">
        <f>IF(ISNUMBER(VLOOKUP($B124,Area_GDP_80_09,Seq!R$1,FALSE)/10000),VLOOKUP($B124,Area_GDP_80_09,Seq!R$1,FALSE)/10000,".")</f>
        <v>374817.704614438</v>
      </c>
      <c r="AX124" s="27">
        <f>IF(ISNUMBER(VLOOKUP($B124,Area_GDP_80_09,Seq!S$1,FALSE)/10000),VLOOKUP($B124,Area_GDP_80_09,Seq!S$1,FALSE)/10000,".")</f>
        <v>379690.33477442496</v>
      </c>
      <c r="AY124" s="27">
        <f>IF(ISNUMBER(VLOOKUP($B124,Area_GDP_80_09,Seq!T$1,FALSE)/10000),VLOOKUP($B124,Area_GDP_80_09,Seq!T$1,FALSE)/10000,".")</f>
        <v>401712.37419134204</v>
      </c>
      <c r="AZ124" s="27">
        <f>IF(ISNUMBER(VLOOKUP($B124,Area_GDP_80_09,Seq!U$1,FALSE)/10000),VLOOKUP($B124,Area_GDP_80_09,Seq!U$1,FALSE)/10000,".")</f>
        <v>441883.61161047604</v>
      </c>
      <c r="BA124" s="27">
        <f>IF(ISNUMBER(VLOOKUP($B124,Area_GDP_80_09,Seq!V$1,FALSE)/10000),VLOOKUP($B124,Area_GDP_80_09,Seq!V$1,FALSE)/10000,".")</f>
        <v>474582.99886965199</v>
      </c>
      <c r="BB124" s="27">
        <f>IF(ISNUMBER(VLOOKUP($B124,Area_GDP_80_09,Seq!W$1,FALSE)/10000),VLOOKUP($B124,Area_GDP_80_09,Seq!W$1,FALSE)/10000,".")</f>
        <v>527261.71174418298</v>
      </c>
      <c r="BC124" s="27">
        <f>IF(ISNUMBER(VLOOKUP($B124,Area_GDP_80_09,Seq!X$1,FALSE)/10000),VLOOKUP($B124,Area_GDP_80_09,Seq!X$1,FALSE)/10000,".")</f>
        <v>579460.62120685703</v>
      </c>
      <c r="BD124" s="27">
        <f>IF(ISNUMBER(VLOOKUP($B124,Area_GDP_80_09,Seq!Y$1,FALSE)/10000),VLOOKUP($B124,Area_GDP_80_09,Seq!Y$1,FALSE)/10000,".")</f>
        <v>640883.44705478405</v>
      </c>
      <c r="BE124" s="27">
        <f>IF(ISNUMBER(VLOOKUP($B124,Area_GDP_80_09,Seq!Z$1,FALSE)/10000),VLOOKUP($B124,Area_GDP_80_09,Seq!Z$1,FALSE)/10000,".")</f>
        <v>712662.39312491997</v>
      </c>
      <c r="BF124" s="27">
        <f>IF(ISNUMBER(VLOOKUP($B124,Area_GDP_80_09,Seq!AA$1,FALSE)/10000),VLOOKUP($B124,Area_GDP_80_09,Seq!AA$1,FALSE)/10000,".")</f>
        <v>785353.95722366101</v>
      </c>
      <c r="BG124" s="27">
        <f>IF(ISNUMBER(VLOOKUP($B124,Area_GDP_80_09,Seq!AB$1,FALSE)/10000),VLOOKUP($B124,Area_GDP_80_09,Seq!AB$1,FALSE)/10000,".")</f>
        <v>992687.40193070797</v>
      </c>
      <c r="BH124" s="27">
        <f>IF(ISNUMBER(VLOOKUP($B124,Area_GDP_80_09,Seq!AC$1,FALSE)/10000),VLOOKUP($B124,Area_GDP_80_09,Seq!AC$1,FALSE)/10000,".")</f>
        <v>1335164.5555968001</v>
      </c>
      <c r="BI124" s="27">
        <f>IF(ISNUMBER(VLOOKUP($B124,Area_GDP_80_09,Seq!AD$1,FALSE)/10000),VLOOKUP($B124,Area_GDP_80_09,Seq!AD$1,FALSE)/10000,".")</f>
        <v>1669609.9251282499</v>
      </c>
      <c r="BJ124" s="27">
        <f>IF(ISNUMBER(VLOOKUP($B124,Area_GDP_80_09,Seq!AE$1,FALSE)/10000),VLOOKUP($B124,Area_GDP_80_09,Seq!AE$1,FALSE)/10000,".")</f>
        <v>1849927.7970421002</v>
      </c>
      <c r="BK124" s="27">
        <f>IF(ISNUMBER(VLOOKUP($B124,Area_GDP_80_09,Seq!AF$1,FALSE)/10000),VLOOKUP($B124,Area_GDP_80_09,Seq!AF$1,FALSE)/10000,".")</f>
        <v>2021971.1123102375</v>
      </c>
      <c r="BL124" s="27"/>
      <c r="BM124" s="27"/>
      <c r="BN124" s="27">
        <f>CNPop!A$48</f>
        <v>5.0000000000000001E-3</v>
      </c>
      <c r="BO124" s="27">
        <f>CNPop!B$48</f>
        <v>6.0000000000000001E-3</v>
      </c>
      <c r="BP124" s="27">
        <f>CNPop!C$48</f>
        <v>6.0000000000000001E-3</v>
      </c>
      <c r="BQ124" s="27">
        <f>CNPop!D$48</f>
        <v>7.0000000000000001E-3</v>
      </c>
      <c r="BR124" s="27">
        <f>CNPop!E$48</f>
        <v>7.0000000000000001E-3</v>
      </c>
      <c r="BS124" s="27">
        <f>CNPop!F$48</f>
        <v>8.0000000000000002E-3</v>
      </c>
      <c r="BT124" s="27">
        <f>CNPop!G$48</f>
        <v>8.9999999999999993E-3</v>
      </c>
      <c r="BU124" s="27">
        <f>CNPop!H$48</f>
        <v>0.01</v>
      </c>
      <c r="BV124" s="27">
        <f>CNPop!I$48</f>
        <v>1.0999999999999999E-2</v>
      </c>
      <c r="BW124" s="27">
        <f>CNPop!J$48</f>
        <v>1.2E-2</v>
      </c>
      <c r="BX124" s="27">
        <f>CNPop!K$48</f>
        <v>1.4E-2</v>
      </c>
      <c r="BY124" s="27">
        <f>CNPop!L$48</f>
        <v>1.6E-2</v>
      </c>
      <c r="BZ124" s="27">
        <f>CNPop!M$48</f>
        <v>1.7000000000000001E-2</v>
      </c>
      <c r="CA124" s="27">
        <f>CNPop!N$48</f>
        <v>1.9E-2</v>
      </c>
      <c r="CB124" s="27">
        <f>CNPop!O$48</f>
        <v>2.1000000000000001E-2</v>
      </c>
      <c r="CC124" s="27">
        <f>CNPop!P$48</f>
        <v>2.3E-2</v>
      </c>
      <c r="CD124" s="27">
        <f>CNPop!Q$48</f>
        <v>2.5999999999999999E-2</v>
      </c>
      <c r="CE124" s="27">
        <f>CNPop!R$48</f>
        <v>2.8000000000000001E-2</v>
      </c>
      <c r="CF124" s="27">
        <f>CNPop!S$48</f>
        <v>0.03</v>
      </c>
      <c r="CG124" s="27">
        <f>CNPop!T$48</f>
        <v>3.3000000000000002E-2</v>
      </c>
      <c r="CH124" s="27">
        <f>CNPop!U$48</f>
        <v>3.5999999999999997E-2</v>
      </c>
      <c r="CI124" s="27">
        <f>CNPop!V$48</f>
        <v>3.9E-2</v>
      </c>
      <c r="CJ124" s="27">
        <f>CNPop!W$48</f>
        <v>4.2000000000000003E-2</v>
      </c>
      <c r="CK124" s="27">
        <f>CNPop!X$48</f>
        <v>4.4999999999999998E-2</v>
      </c>
      <c r="CL124" s="27">
        <f>CNPop!Y$48</f>
        <v>4.9000000000000002E-2</v>
      </c>
      <c r="CM124" s="27">
        <f>CNPop!Z$48</f>
        <v>5.1999999999999998E-2</v>
      </c>
      <c r="CN124" s="27">
        <f>CNPop!AA$48</f>
        <v>5.6000000000000001E-2</v>
      </c>
      <c r="CO124" s="27">
        <f>CNPop!AB$48</f>
        <v>0.06</v>
      </c>
      <c r="CP124" s="27">
        <f>CNPop!AC$48</f>
        <v>6.3E-2</v>
      </c>
      <c r="CQ124" s="27"/>
      <c r="CR124" s="27">
        <f t="shared" si="110"/>
        <v>9.5399257323614359E-2</v>
      </c>
      <c r="CS124" s="27">
        <f t="shared" si="111"/>
        <v>9.5399257323614359E-2</v>
      </c>
      <c r="CT124" s="27">
        <f t="shared" si="112"/>
        <v>9.5399257323614359E-2</v>
      </c>
      <c r="CU124" s="27">
        <f t="shared" si="113"/>
        <v>9.5399257323614359E-2</v>
      </c>
      <c r="CV124" s="27">
        <f t="shared" si="114"/>
        <v>9.5399257323614359E-2</v>
      </c>
      <c r="CW124" s="27">
        <f t="shared" si="115"/>
        <v>9.5399257323614359E-2</v>
      </c>
      <c r="CX124" s="27">
        <f t="shared" si="116"/>
        <v>9.5399257323614359E-2</v>
      </c>
      <c r="CY124" s="27">
        <f t="shared" si="117"/>
        <v>9.5399257323614359E-2</v>
      </c>
      <c r="CZ124" s="27">
        <f t="shared" si="118"/>
        <v>9.5399257323614359E-2</v>
      </c>
      <c r="DA124" s="27">
        <f t="shared" si="119"/>
        <v>9.5399257323614359E-2</v>
      </c>
      <c r="DB124" s="27">
        <f t="shared" si="120"/>
        <v>9.5399257323614359E-2</v>
      </c>
      <c r="DC124" s="27">
        <f t="shared" si="121"/>
        <v>9.5399257323614359E-2</v>
      </c>
      <c r="DD124" s="27">
        <f t="shared" si="122"/>
        <v>8.6868444332111716E-2</v>
      </c>
      <c r="DE124" s="27">
        <f t="shared" si="123"/>
        <v>8.6868444332111716E-2</v>
      </c>
      <c r="DF124" s="27">
        <f t="shared" si="124"/>
        <v>8.6868444332111716E-2</v>
      </c>
      <c r="DG124" s="27">
        <f t="shared" si="125"/>
        <v>8.6868444332111716E-2</v>
      </c>
      <c r="DH124" s="27">
        <f t="shared" si="126"/>
        <v>8.6868444332111716E-2</v>
      </c>
      <c r="DI124" s="27">
        <f t="shared" si="127"/>
        <v>8.6868444332111716E-2</v>
      </c>
      <c r="DJ124" s="27">
        <f t="shared" si="128"/>
        <v>8.6868444332111716E-2</v>
      </c>
      <c r="DK124" s="27">
        <f t="shared" si="129"/>
        <v>8.5870975823625198E-2</v>
      </c>
      <c r="DL124" s="27">
        <f t="shared" si="130"/>
        <v>8.8211086723873372E-2</v>
      </c>
      <c r="DM124" s="27">
        <f t="shared" si="131"/>
        <v>9.0439156302388621E-2</v>
      </c>
      <c r="DN124" s="27">
        <f t="shared" si="132"/>
        <v>9.349168053770078E-2</v>
      </c>
      <c r="DO124" s="27">
        <f t="shared" si="133"/>
        <v>9.6087468739450579E-2</v>
      </c>
      <c r="DP124" s="27">
        <f t="shared" si="134"/>
        <v>9.9093713279208767E-2</v>
      </c>
      <c r="DQ124" s="27">
        <f t="shared" si="135"/>
        <v>0.1011322890661773</v>
      </c>
      <c r="DR124" s="27">
        <f t="shared" si="136"/>
        <v>0.10259565916872433</v>
      </c>
      <c r="DS124" s="27">
        <f t="shared" si="137"/>
        <v>0.10332350576253015</v>
      </c>
      <c r="DT124" s="27">
        <f t="shared" si="101"/>
        <v>0.10376896579532494</v>
      </c>
      <c r="DU124" s="27" t="e">
        <f>IF(ISNA(VLOOKUP(CONCATENATE($B124,".SP.TER.TOTL.IN"),Area_pop_80_09,Seq!B$1,FALSE)),".",VLOOKUP(CONCATENATE($B124,".SP.TER.TOTL.IN"),Area_pop_80_09,Seq!B$1,FALSE)/VLOOKUP(CONCATENATE($B124,".SP.POP.TOTL"),Area_pop_80_09,Seq!B$1,FALSE))</f>
        <v>#VALUE!</v>
      </c>
      <c r="DV124" s="27" t="e">
        <f>IF(ISNA(VLOOKUP(CONCATENATE($B124,".SP.TER.TOTL.IN"),Area_pop_80_09,Seq!C$1,FALSE)),".",VLOOKUP(CONCATENATE($B124,".SP.TER.TOTL.IN"),Area_pop_80_09,Seq!C$1,FALSE)/VLOOKUP(CONCATENATE($B124,".SP.POP.TOTL"),Area_pop_80_09,Seq!C$1,FALSE))</f>
        <v>#VALUE!</v>
      </c>
      <c r="DW124" s="27" t="e">
        <f>IF(ISNA(VLOOKUP(CONCATENATE($B124,".SP.TER.TOTL.IN"),Area_pop_80_09,Seq!D$1,FALSE)),".",VLOOKUP(CONCATENATE($B124,".SP.TER.TOTL.IN"),Area_pop_80_09,Seq!D$1,FALSE)/VLOOKUP(CONCATENATE($B124,".SP.POP.TOTL"),Area_pop_80_09,Seq!D$1,FALSE))</f>
        <v>#VALUE!</v>
      </c>
      <c r="DX124" s="27" t="e">
        <f>IF(ISNA(VLOOKUP(CONCATENATE($B124,".SP.TER.TOTL.IN"),Area_pop_80_09,Seq!E$1,FALSE)),".",VLOOKUP(CONCATENATE($B124,".SP.TER.TOTL.IN"),Area_pop_80_09,Seq!E$1,FALSE)/VLOOKUP(CONCATENATE($B124,".SP.POP.TOTL"),Area_pop_80_09,Seq!E$1,FALSE))</f>
        <v>#VALUE!</v>
      </c>
      <c r="DY124" s="27" t="e">
        <f>IF(ISNA(VLOOKUP(CONCATENATE($B124,".SP.TER.TOTL.IN"),Area_pop_80_09,Seq!F$1,FALSE)),".",VLOOKUP(CONCATENATE($B124,".SP.TER.TOTL.IN"),Area_pop_80_09,Seq!F$1,FALSE)/VLOOKUP(CONCATENATE($B124,".SP.POP.TOTL"),Area_pop_80_09,Seq!F$1,FALSE))</f>
        <v>#VALUE!</v>
      </c>
      <c r="DZ124" s="27" t="e">
        <f>IF(ISNA(VLOOKUP(CONCATENATE($B124,".SP.TER.TOTL.IN"),Area_pop_80_09,Seq!G$1,FALSE)),".",VLOOKUP(CONCATENATE($B124,".SP.TER.TOTL.IN"),Area_pop_80_09,Seq!G$1,FALSE)/VLOOKUP(CONCATENATE($B124,".SP.POP.TOTL"),Area_pop_80_09,Seq!G$1,FALSE))</f>
        <v>#VALUE!</v>
      </c>
      <c r="EA124" s="27" t="e">
        <f>IF(ISNA(VLOOKUP(CONCATENATE($B124,".SP.TER.TOTL.IN"),Area_pop_80_09,Seq!H$1,FALSE)),".",VLOOKUP(CONCATENATE($B124,".SP.TER.TOTL.IN"),Area_pop_80_09,Seq!H$1,FALSE)/VLOOKUP(CONCATENATE($B124,".SP.POP.TOTL"),Area_pop_80_09,Seq!H$1,FALSE))</f>
        <v>#VALUE!</v>
      </c>
      <c r="EB124" s="27" t="e">
        <f>IF(ISNA(VLOOKUP(CONCATENATE($B124,".SP.TER.TOTL.IN"),Area_pop_80_09,Seq!I$1,FALSE)),".",VLOOKUP(CONCATENATE($B124,".SP.TER.TOTL.IN"),Area_pop_80_09,Seq!I$1,FALSE)/VLOOKUP(CONCATENATE($B124,".SP.POP.TOTL"),Area_pop_80_09,Seq!I$1,FALSE))</f>
        <v>#VALUE!</v>
      </c>
      <c r="EC124" s="27" t="e">
        <f>IF(ISNA(VLOOKUP(CONCATENATE($B124,".SP.TER.TOTL.IN"),Area_pop_80_09,Seq!J$1,FALSE)),".",VLOOKUP(CONCATENATE($B124,".SP.TER.TOTL.IN"),Area_pop_80_09,Seq!J$1,FALSE)/VLOOKUP(CONCATENATE($B124,".SP.POP.TOTL"),Area_pop_80_09,Seq!J$1,FALSE))</f>
        <v>#VALUE!</v>
      </c>
      <c r="ED124" s="27" t="e">
        <f>IF(ISNA(VLOOKUP(CONCATENATE($B124,".SP.TER.TOTL.IN"),Area_pop_80_09,Seq!K$1,FALSE)),".",VLOOKUP(CONCATENATE($B124,".SP.TER.TOTL.IN"),Area_pop_80_09,Seq!K$1,FALSE)/VLOOKUP(CONCATENATE($B124,".SP.POP.TOTL"),Area_pop_80_09,Seq!K$1,FALSE))</f>
        <v>#VALUE!</v>
      </c>
      <c r="EE124" s="27" t="e">
        <f>IF(ISNA(VLOOKUP(CONCATENATE($B124,".SP.TER.TOTL.IN"),Area_pop_80_09,Seq!L$1,FALSE)),".",VLOOKUP(CONCATENATE($B124,".SP.TER.TOTL.IN"),Area_pop_80_09,Seq!L$1,FALSE)/VLOOKUP(CONCATENATE($B124,".SP.POP.TOTL"),Area_pop_80_09,Seq!L$1,FALSE))</f>
        <v>#VALUE!</v>
      </c>
      <c r="EF124" s="27">
        <f>IF(ISNA(VLOOKUP(CONCATENATE($B124,".SP.TER.TOTL.IN"),Area_pop_80_09,Seq!M$1,FALSE)),".",VLOOKUP(CONCATENATE($B124,".SP.TER.TOTL.IN"),Area_pop_80_09,Seq!M$1,FALSE)/VLOOKUP(CONCATENATE($B124,".SP.POP.TOTL"),Area_pop_80_09,Seq!M$1,FALSE))</f>
        <v>9.5399257323614359E-2</v>
      </c>
      <c r="EG124" s="27" t="e">
        <f>IF(ISNA(VLOOKUP(CONCATENATE($B124,".SP.TER.TOTL.IN"),Area_pop_80_09,Seq!N$1,FALSE)),".",VLOOKUP(CONCATENATE($B124,".SP.TER.TOTL.IN"),Area_pop_80_09,Seq!N$1,FALSE)/VLOOKUP(CONCATENATE($B124,".SP.POP.TOTL"),Area_pop_80_09,Seq!N$1,FALSE))</f>
        <v>#VALUE!</v>
      </c>
      <c r="EH124" s="27" t="e">
        <f>IF(ISNA(VLOOKUP(CONCATENATE($B124,".SP.TER.TOTL.IN"),Area_pop_80_09,Seq!O$1,FALSE)),".",VLOOKUP(CONCATENATE($B124,".SP.TER.TOTL.IN"),Area_pop_80_09,Seq!O$1,FALSE)/VLOOKUP(CONCATENATE($B124,".SP.POP.TOTL"),Area_pop_80_09,Seq!O$1,FALSE))</f>
        <v>#VALUE!</v>
      </c>
      <c r="EI124" s="27" t="e">
        <f>IF(ISNA(VLOOKUP(CONCATENATE($B124,".SP.TER.TOTL.IN"),Area_pop_80_09,Seq!P$1,FALSE)),".",VLOOKUP(CONCATENATE($B124,".SP.TER.TOTL.IN"),Area_pop_80_09,Seq!P$1,FALSE)/VLOOKUP(CONCATENATE($B124,".SP.POP.TOTL"),Area_pop_80_09,Seq!P$1,FALSE))</f>
        <v>#VALUE!</v>
      </c>
      <c r="EJ124" s="27" t="e">
        <f>IF(ISNA(VLOOKUP(CONCATENATE($B124,".SP.TER.TOTL.IN"),Area_pop_80_09,Seq!Q$1,FALSE)),".",VLOOKUP(CONCATENATE($B124,".SP.TER.TOTL.IN"),Area_pop_80_09,Seq!Q$1,FALSE)/VLOOKUP(CONCATENATE($B124,".SP.POP.TOTL"),Area_pop_80_09,Seq!Q$1,FALSE))</f>
        <v>#VALUE!</v>
      </c>
      <c r="EK124" s="27" t="e">
        <f>IF(ISNA(VLOOKUP(CONCATENATE($B124,".SP.TER.TOTL.IN"),Area_pop_80_09,Seq!R$1,FALSE)),".",VLOOKUP(CONCATENATE($B124,".SP.TER.TOTL.IN"),Area_pop_80_09,Seq!R$1,FALSE)/VLOOKUP(CONCATENATE($B124,".SP.POP.TOTL"),Area_pop_80_09,Seq!R$1,FALSE))</f>
        <v>#VALUE!</v>
      </c>
      <c r="EL124" s="27" t="e">
        <f>IF(ISNA(VLOOKUP(CONCATENATE($B124,".SP.TER.TOTL.IN"),Area_pop_80_09,Seq!S$1,FALSE)),".",VLOOKUP(CONCATENATE($B124,".SP.TER.TOTL.IN"),Area_pop_80_09,Seq!S$1,FALSE)/VLOOKUP(CONCATENATE($B124,".SP.POP.TOTL"),Area_pop_80_09,Seq!S$1,FALSE))</f>
        <v>#VALUE!</v>
      </c>
      <c r="EM124" s="27">
        <f>IF(ISNA(VLOOKUP(CONCATENATE($B124,".SP.TER.TOTL.IN"),Area_pop_80_09,Seq!T$1,FALSE)),".",VLOOKUP(CONCATENATE($B124,".SP.TER.TOTL.IN"),Area_pop_80_09,Seq!T$1,FALSE)/VLOOKUP(CONCATENATE($B124,".SP.POP.TOTL"),Area_pop_80_09,Seq!T$1,FALSE))</f>
        <v>8.6868444332111716E-2</v>
      </c>
      <c r="EN124" s="27">
        <f>IF(ISNA(VLOOKUP(CONCATENATE($B124,".SP.TER.TOTL.IN"),Area_pop_80_09,Seq!U$1,FALSE)),".",VLOOKUP(CONCATENATE($B124,".SP.TER.TOTL.IN"),Area_pop_80_09,Seq!U$1,FALSE)/VLOOKUP(CONCATENATE($B124,".SP.POP.TOTL"),Area_pop_80_09,Seq!U$1,FALSE))</f>
        <v>8.5870975823625198E-2</v>
      </c>
      <c r="EO124" s="27">
        <f>IF(ISNA(VLOOKUP(CONCATENATE($B124,".SP.TER.TOTL.IN"),Area_pop_80_09,Seq!V$1,FALSE)),".",VLOOKUP(CONCATENATE($B124,".SP.TER.TOTL.IN"),Area_pop_80_09,Seq!V$1,FALSE)/VLOOKUP(CONCATENATE($B124,".SP.POP.TOTL"),Area_pop_80_09,Seq!V$1,FALSE))</f>
        <v>8.8211086723873372E-2</v>
      </c>
      <c r="EP124" s="27">
        <f>IF(ISNA(VLOOKUP(CONCATENATE($B124,".SP.TER.TOTL.IN"),Area_pop_80_09,Seq!W$1,FALSE)),".",VLOOKUP(CONCATENATE($B124,".SP.TER.TOTL.IN"),Area_pop_80_09,Seq!W$1,FALSE)/VLOOKUP(CONCATENATE($B124,".SP.POP.TOTL"),Area_pop_80_09,Seq!W$1,FALSE))</f>
        <v>9.0439156302388621E-2</v>
      </c>
      <c r="EQ124" s="27">
        <f>IF(ISNA(VLOOKUP(CONCATENATE($B124,".SP.TER.TOTL.IN"),Area_pop_80_09,Seq!X$1,FALSE)),".",VLOOKUP(CONCATENATE($B124,".SP.TER.TOTL.IN"),Area_pop_80_09,Seq!X$1,FALSE)/VLOOKUP(CONCATENATE($B124,".SP.POP.TOTL"),Area_pop_80_09,Seq!X$1,FALSE))</f>
        <v>9.349168053770078E-2</v>
      </c>
      <c r="ER124" s="27">
        <f>IF(ISNA(VLOOKUP(CONCATENATE($B124,".SP.TER.TOTL.IN"),Area_pop_80_09,Seq!Y$1,FALSE)),".",VLOOKUP(CONCATENATE($B124,".SP.TER.TOTL.IN"),Area_pop_80_09,Seq!Y$1,FALSE)/VLOOKUP(CONCATENATE($B124,".SP.POP.TOTL"),Area_pop_80_09,Seq!Y$1,FALSE))</f>
        <v>9.6087468739450579E-2</v>
      </c>
      <c r="ES124" s="27">
        <f>IF(ISNA(VLOOKUP(CONCATENATE($B124,".SP.TER.TOTL.IN"),Area_pop_80_09,Seq!Z$1,FALSE)),".",VLOOKUP(CONCATENATE($B124,".SP.TER.TOTL.IN"),Area_pop_80_09,Seq!Z$1,FALSE)/VLOOKUP(CONCATENATE($B124,".SP.POP.TOTL"),Area_pop_80_09,Seq!Z$1,FALSE))</f>
        <v>9.9093713279208767E-2</v>
      </c>
      <c r="ET124" s="27">
        <f>IF(ISNA(VLOOKUP(CONCATENATE($B124,".SP.TER.TOTL.IN"),Area_pop_80_09,Seq!AA$1,FALSE)),".",VLOOKUP(CONCATENATE($B124,".SP.TER.TOTL.IN"),Area_pop_80_09,Seq!AA$1,FALSE)/VLOOKUP(CONCATENATE($B124,".SP.POP.TOTL"),Area_pop_80_09,Seq!AA$1,FALSE))</f>
        <v>0.1011322890661773</v>
      </c>
      <c r="EU124" s="27">
        <f>IF(ISNA(VLOOKUP(CONCATENATE($B124,".SP.TER.TOTL.IN"),Area_pop_80_09,Seq!AB$1,FALSE)),".",VLOOKUP(CONCATENATE($B124,".SP.TER.TOTL.IN"),Area_pop_80_09,Seq!AB$1,FALSE)/VLOOKUP(CONCATENATE($B124,".SP.POP.TOTL"),Area_pop_80_09,Seq!AB$1,FALSE))</f>
        <v>0.10259565916872433</v>
      </c>
      <c r="EV124" s="27">
        <f>IF(ISNA(VLOOKUP(CONCATENATE($B124,".SP.TER.TOTL.IN"),Area_pop_80_09,Seq!AC$1,FALSE)),".",VLOOKUP(CONCATENATE($B124,".SP.TER.TOTL.IN"),Area_pop_80_09,Seq!AC$1,FALSE)/VLOOKUP(CONCATENATE($B124,".SP.POP.TOTL"),Area_pop_80_09,Seq!AC$1,FALSE))</f>
        <v>0.10332350576253015</v>
      </c>
      <c r="EW124" s="27">
        <f>IF(ISNA(VLOOKUP(CONCATENATE($B124,".SP.TER.TOTL.IN"),Area_pop_80_09,Seq!AD$1,FALSE)),".",VLOOKUP(CONCATENATE($B124,".SP.TER.TOTL.IN"),Area_pop_80_09,Seq!AD$1,FALSE)/VLOOKUP(CONCATENATE($B124,".SP.POP.TOTL"),Area_pop_80_09,Seq!AD$1,FALSE))</f>
        <v>0.10376896579532494</v>
      </c>
      <c r="EX124" s="27"/>
      <c r="EY124" s="27"/>
      <c r="EZ124" s="27" t="str">
        <f t="shared" si="138"/>
        <v>.</v>
      </c>
      <c r="FA124" s="27" t="str">
        <f t="shared" si="139"/>
        <v>.</v>
      </c>
      <c r="FB124" s="27" t="str">
        <f t="shared" si="109"/>
        <v>.</v>
      </c>
      <c r="FC124" s="9" t="str">
        <f>IF(VLOOKUP($B124,EM_80!$B$1:$C$201,2,FALSE)&gt;0,VLOOKUP($B124,EM_80!$B$1:$C$201,2,FALSE),".")</f>
        <v>.</v>
      </c>
      <c r="FD124" s="9" t="str">
        <f t="shared" si="140"/>
        <v>.</v>
      </c>
      <c r="FE124" s="9" t="str">
        <f t="shared" si="105"/>
        <v>.</v>
      </c>
      <c r="FF124">
        <f t="shared" si="141"/>
        <v>6166000</v>
      </c>
      <c r="FG124">
        <f t="shared" si="142"/>
        <v>7159000</v>
      </c>
      <c r="FH124">
        <f t="shared" si="143"/>
        <v>8048534.7859097896</v>
      </c>
      <c r="FJ124" s="9" t="str">
        <f>IF(ISNA(VLOOKUP($B124,Area_EM_90,Seq!C$1,FALSE)),".",VLOOKUP($B124,Area_EM_90,Seq!C$1,FALSE))</f>
        <v>.</v>
      </c>
      <c r="FK124" s="9" t="str">
        <f>IF(ISNA(VLOOKUP($B124,Area_EM_90,Seq!D$1,FALSE)),".",VLOOKUP($B124,Area_EM_90,Seq!D$1,FALSE))</f>
        <v>.</v>
      </c>
      <c r="FL124" s="9" t="str">
        <f>IF(ISNA(VLOOKUP($B124,Area_EM_90,Seq!E$1,FALSE)),".",VLOOKUP($B124,Area_EM_90,Seq!E$1,FALSE))</f>
        <v>.</v>
      </c>
      <c r="FM124" s="9" t="str">
        <f>IF(ISNA(VLOOKUP($B124,Area_EM_90,Seq!F$1,FALSE)),".",VLOOKUP($B124,Area_EM_90,Seq!F$1,FALSE))</f>
        <v>.</v>
      </c>
      <c r="FN124" s="9" t="str">
        <f>IF(ISNA(VLOOKUP($B124,Area_EM_90,Seq!G$1,FALSE)),".",VLOOKUP($B124,Area_EM_90,Seq!G$1,FALSE))</f>
        <v>.</v>
      </c>
      <c r="FO124" s="9" t="str">
        <f>IF(ISNA(VLOOKUP($B124,Area_EM_90,Seq!H$1,FALSE)),".",VLOOKUP($B124,Area_EM_90,Seq!H$1,FALSE))</f>
        <v>.</v>
      </c>
      <c r="FP124" s="9" t="str">
        <f>IF(ISNA(VLOOKUP($B124,Area_EM_90,Seq!I$1,FALSE)),".",VLOOKUP($B124,Area_EM_90,Seq!I$1,FALSE))</f>
        <v>.</v>
      </c>
      <c r="FQ124" s="9" t="str">
        <f>IF(ISNA(VLOOKUP($B124,Area_EM_90,Seq!J$1,FALSE)),".",VLOOKUP($B124,Area_EM_90,Seq!J$1,FALSE))</f>
        <v>.</v>
      </c>
      <c r="FR124" s="9" t="str">
        <f>IF(ISNA(VLOOKUP($B124,Area_EM_00,Seq!C$1,FALSE)),".",VLOOKUP($B124,Area_EM_00,Seq!C$1,FALSE))</f>
        <v>.</v>
      </c>
      <c r="FS124" s="9" t="str">
        <f>IF(ISNA(VLOOKUP($B124,Area_EM_00,Seq!D$1,FALSE)),".",VLOOKUP($B124,Area_EM_00,Seq!D$1,FALSE))</f>
        <v>.</v>
      </c>
      <c r="FT124" s="9" t="str">
        <f>IF(ISNA(VLOOKUP($B124,Area_EM_00,Seq!E$1,FALSE)),".",VLOOKUP($B124,Area_EM_00,Seq!E$1,FALSE))</f>
        <v>.</v>
      </c>
      <c r="FU124" s="9" t="str">
        <f>IF(ISNA(VLOOKUP($B124,Area_EM_00,Seq!F$1,FALSE)),".",VLOOKUP($B124,Area_EM_00,Seq!F$1,FALSE))</f>
        <v>.</v>
      </c>
      <c r="FV124" s="9" t="str">
        <f>IF(ISNA(VLOOKUP($B124,Area_EM_00,Seq!G$1,FALSE)),".",VLOOKUP($B124,Area_EM_00,Seq!G$1,FALSE))</f>
        <v>.</v>
      </c>
      <c r="FW124" s="9" t="str">
        <f>IF(ISNA(VLOOKUP($B124,Area_EM_00,Seq!H$1,FALSE)),".",VLOOKUP($B124,Area_EM_00,Seq!H$1,FALSE))</f>
        <v>.</v>
      </c>
      <c r="FX124" s="9" t="str">
        <f>IF(ISNA(VLOOKUP($B124,Area_EM_00,Seq!I$1,FALSE)),".",VLOOKUP($B124,Area_EM_00,Seq!I$1,FALSE))</f>
        <v>.</v>
      </c>
      <c r="FY124" s="9" t="str">
        <f>IF(ISNA(VLOOKUP($B124,Area_EM_00,Seq!J$1,FALSE)),".",VLOOKUP($B124,Area_EM_00,Seq!J$1,FALSE))</f>
        <v>.</v>
      </c>
      <c r="GA124" s="27"/>
    </row>
    <row r="125" spans="1:183">
      <c r="A125" s="25" t="s">
        <v>2569</v>
      </c>
      <c r="B125" s="26" t="str">
        <f t="shared" si="72"/>
        <v>Byelorussia</v>
      </c>
      <c r="C125" s="27">
        <f>GDP!C$42/10000</f>
        <v>18294194.281532999</v>
      </c>
      <c r="D125" s="27">
        <f>GDP!D$42/10000</f>
        <v>19245492.3841727</v>
      </c>
      <c r="E125" s="27">
        <f>GDP!E$42/10000</f>
        <v>20996832.1911324</v>
      </c>
      <c r="F125" s="27">
        <f>GDP!F$42/10000</f>
        <v>23285486.8999658</v>
      </c>
      <c r="G125" s="27">
        <f>GDP!G$42/10000</f>
        <v>26824880.9087606</v>
      </c>
      <c r="H125" s="27">
        <f>GDP!H$42/10000</f>
        <v>30446239.831443299</v>
      </c>
      <c r="I125" s="27">
        <f>GDP!I$42/10000</f>
        <v>33125508.936610304</v>
      </c>
      <c r="J125" s="27">
        <f>GDP!J$42/10000</f>
        <v>36968067.973257102</v>
      </c>
      <c r="K125" s="27">
        <f>GDP!K$42/10000</f>
        <v>41145459.654235199</v>
      </c>
      <c r="L125" s="27">
        <f>GDP!L$42/10000</f>
        <v>42832423.5000588</v>
      </c>
      <c r="M125" s="27">
        <f>GDP!M$42/10000</f>
        <v>44460055.593061104</v>
      </c>
      <c r="N125" s="27">
        <f>GDP!N$42/10000</f>
        <v>48550380.707622699</v>
      </c>
      <c r="O125" s="27">
        <f>GDP!O$42/10000</f>
        <v>55444534.768105105</v>
      </c>
      <c r="P125" s="27">
        <f>GDP!P$42/10000</f>
        <v>63206769.635639794</v>
      </c>
      <c r="Q125" s="27">
        <f>GDP!Q$42/10000</f>
        <v>71486856.457908601</v>
      </c>
      <c r="R125" s="27">
        <f>GDP!R$42/10000</f>
        <v>79278923.811820701</v>
      </c>
      <c r="S125" s="27">
        <f>GDP!S$42/10000</f>
        <v>87206816.193002701</v>
      </c>
      <c r="T125" s="27">
        <f>GDP!T$42/10000</f>
        <v>95317050.098951995</v>
      </c>
      <c r="U125" s="27">
        <f>GDP!U$42/10000</f>
        <v>102751780.00667</v>
      </c>
      <c r="V125" s="27">
        <f>GDP!V$42/10000</f>
        <v>110560915.287177</v>
      </c>
      <c r="W125" s="27">
        <f>GDP!W$42/10000</f>
        <v>119848032.17129999</v>
      </c>
      <c r="X125" s="27">
        <f>GDP!X$42/10000</f>
        <v>129795418.841518</v>
      </c>
      <c r="Y125" s="27">
        <f>GDP!Y$42/10000</f>
        <v>141606801.95609599</v>
      </c>
      <c r="Z125" s="27">
        <f>GDP!Z$42/10000</f>
        <v>155767482.15170601</v>
      </c>
      <c r="AA125" s="27">
        <f>GDP!AA$42/10000</f>
        <v>171499997.84902799</v>
      </c>
      <c r="AB125" s="27">
        <f>GDP!AB$42/10000</f>
        <v>189335997.62532699</v>
      </c>
      <c r="AC125" s="27">
        <f>GDP!AC$42/10000</f>
        <v>211298973.34986499</v>
      </c>
      <c r="AD125" s="27">
        <f>GDP!AD$42/10000</f>
        <v>238767839.88534701</v>
      </c>
      <c r="AE125" s="27">
        <f>GDP!AE$42/10000</f>
        <v>260256945.47502899</v>
      </c>
      <c r="AF125" s="27">
        <f>GDP!AF$42/10000</f>
        <v>293754553.91439533</v>
      </c>
      <c r="AG125" s="27"/>
      <c r="AH125" s="27" t="str">
        <f>IF(ISNUMBER(VLOOKUP($B125,Area_GDP_80_09,Seq!C$1,FALSE)/10000),VLOOKUP($B125,Area_GDP_80_09,Seq!C$1,FALSE)/10000,".")</f>
        <v>.</v>
      </c>
      <c r="AI125" s="27" t="str">
        <f>IF(ISNUMBER(VLOOKUP($B125,Area_GDP_80_09,Seq!D$1,FALSE)/10000),VLOOKUP($B125,Area_GDP_80_09,Seq!D$1,FALSE)/10000,".")</f>
        <v>.</v>
      </c>
      <c r="AJ125" s="27" t="str">
        <f>IF(ISNUMBER(VLOOKUP($B125,Area_GDP_80_09,Seq!E$1,FALSE)/10000),VLOOKUP($B125,Area_GDP_80_09,Seq!E$1,FALSE)/10000,".")</f>
        <v>.</v>
      </c>
      <c r="AK125" s="27" t="str">
        <f>IF(ISNUMBER(VLOOKUP($B125,Area_GDP_80_09,Seq!F$1,FALSE)/10000),VLOOKUP($B125,Area_GDP_80_09,Seq!F$1,FALSE)/10000,".")</f>
        <v>.</v>
      </c>
      <c r="AL125" s="27" t="str">
        <f>IF(ISNUMBER(VLOOKUP($B125,Area_GDP_80_09,Seq!G$1,FALSE)/10000),VLOOKUP($B125,Area_GDP_80_09,Seq!G$1,FALSE)/10000,".")</f>
        <v>.</v>
      </c>
      <c r="AM125" s="27" t="str">
        <f>IF(ISNUMBER(VLOOKUP($B125,Area_GDP_80_09,Seq!H$1,FALSE)/10000),VLOOKUP($B125,Area_GDP_80_09,Seq!H$1,FALSE)/10000,".")</f>
        <v>.</v>
      </c>
      <c r="AN125" s="27" t="str">
        <f>IF(ISNUMBER(VLOOKUP($B125,Area_GDP_80_09,Seq!I$1,FALSE)/10000),VLOOKUP($B125,Area_GDP_80_09,Seq!I$1,FALSE)/10000,".")</f>
        <v>.</v>
      </c>
      <c r="AO125" s="27" t="str">
        <f>IF(ISNUMBER(VLOOKUP($B125,Area_GDP_80_09,Seq!J$1,FALSE)/10000),VLOOKUP($B125,Area_GDP_80_09,Seq!J$1,FALSE)/10000,".")</f>
        <v>.</v>
      </c>
      <c r="AP125" s="27" t="str">
        <f>IF(ISNUMBER(VLOOKUP($B125,Area_GDP_80_09,Seq!K$1,FALSE)/10000),VLOOKUP($B125,Area_GDP_80_09,Seq!K$1,FALSE)/10000,".")</f>
        <v>.</v>
      </c>
      <c r="AQ125" s="27" t="str">
        <f>IF(ISNUMBER(VLOOKUP($B125,Area_GDP_80_09,Seq!L$1,FALSE)/10000),VLOOKUP($B125,Area_GDP_80_09,Seq!L$1,FALSE)/10000,".")</f>
        <v>.</v>
      </c>
      <c r="AR125" s="27" t="str">
        <f>IF(ISNUMBER(VLOOKUP($B125,Area_GDP_80_09,Seq!M$1,FALSE)/10000),VLOOKUP($B125,Area_GDP_80_09,Seq!M$1,FALSE)/10000,".")</f>
        <v>.</v>
      </c>
      <c r="AS125" s="27" t="str">
        <f>IF(ISNUMBER(VLOOKUP($B125,Area_GDP_80_09,Seq!N$1,FALSE)/10000),VLOOKUP($B125,Area_GDP_80_09,Seq!N$1,FALSE)/10000,".")</f>
        <v>.</v>
      </c>
      <c r="AT125" s="27" t="str">
        <f>IF(ISNUMBER(VLOOKUP($B125,Area_GDP_80_09,Seq!O$1,FALSE)/10000),VLOOKUP($B125,Area_GDP_80_09,Seq!O$1,FALSE)/10000,".")</f>
        <v>.</v>
      </c>
      <c r="AU125" s="27" t="str">
        <f>IF(ISNUMBER(VLOOKUP($B125,Area_GDP_80_09,Seq!P$1,FALSE)/10000),VLOOKUP($B125,Area_GDP_80_09,Seq!P$1,FALSE)/10000,".")</f>
        <v>.</v>
      </c>
      <c r="AV125" s="27" t="str">
        <f>IF(ISNUMBER(VLOOKUP($B125,Area_GDP_80_09,Seq!Q$1,FALSE)/10000),VLOOKUP($B125,Area_GDP_80_09,Seq!Q$1,FALSE)/10000,".")</f>
        <v>.</v>
      </c>
      <c r="AW125" s="27" t="str">
        <f>IF(ISNUMBER(VLOOKUP($B125,Area_GDP_80_09,Seq!R$1,FALSE)/10000),VLOOKUP($B125,Area_GDP_80_09,Seq!R$1,FALSE)/10000,".")</f>
        <v>.</v>
      </c>
      <c r="AX125" s="27" t="str">
        <f>IF(ISNUMBER(VLOOKUP($B125,Area_GDP_80_09,Seq!S$1,FALSE)/10000),VLOOKUP($B125,Area_GDP_80_09,Seq!S$1,FALSE)/10000,".")</f>
        <v>.</v>
      </c>
      <c r="AY125" s="27" t="str">
        <f>IF(ISNUMBER(VLOOKUP($B125,Area_GDP_80_09,Seq!T$1,FALSE)/10000),VLOOKUP($B125,Area_GDP_80_09,Seq!T$1,FALSE)/10000,".")</f>
        <v>.</v>
      </c>
      <c r="AZ125" s="27" t="str">
        <f>IF(ISNUMBER(VLOOKUP($B125,Area_GDP_80_09,Seq!U$1,FALSE)/10000),VLOOKUP($B125,Area_GDP_80_09,Seq!U$1,FALSE)/10000,".")</f>
        <v>.</v>
      </c>
      <c r="BA125" s="27" t="str">
        <f>IF(ISNUMBER(VLOOKUP($B125,Area_GDP_80_09,Seq!V$1,FALSE)/10000),VLOOKUP($B125,Area_GDP_80_09,Seq!V$1,FALSE)/10000,".")</f>
        <v>.</v>
      </c>
      <c r="BB125" s="27" t="str">
        <f>IF(ISNUMBER(VLOOKUP($B125,Area_GDP_80_09,Seq!W$1,FALSE)/10000),VLOOKUP($B125,Area_GDP_80_09,Seq!W$1,FALSE)/10000,".")</f>
        <v>.</v>
      </c>
      <c r="BC125" s="27" t="str">
        <f>IF(ISNUMBER(VLOOKUP($B125,Area_GDP_80_09,Seq!X$1,FALSE)/10000),VLOOKUP($B125,Area_GDP_80_09,Seq!X$1,FALSE)/10000,".")</f>
        <v>.</v>
      </c>
      <c r="BD125" s="27" t="str">
        <f>IF(ISNUMBER(VLOOKUP($B125,Area_GDP_80_09,Seq!Y$1,FALSE)/10000),VLOOKUP($B125,Area_GDP_80_09,Seq!Y$1,FALSE)/10000,".")</f>
        <v>.</v>
      </c>
      <c r="BE125" s="27" t="str">
        <f>IF(ISNUMBER(VLOOKUP($B125,Area_GDP_80_09,Seq!Z$1,FALSE)/10000),VLOOKUP($B125,Area_GDP_80_09,Seq!Z$1,FALSE)/10000,".")</f>
        <v>.</v>
      </c>
      <c r="BF125" s="27" t="str">
        <f>IF(ISNUMBER(VLOOKUP($B125,Area_GDP_80_09,Seq!AA$1,FALSE)/10000),VLOOKUP($B125,Area_GDP_80_09,Seq!AA$1,FALSE)/10000,".")</f>
        <v>.</v>
      </c>
      <c r="BG125" s="27" t="str">
        <f>IF(ISNUMBER(VLOOKUP($B125,Area_GDP_80_09,Seq!AB$1,FALSE)/10000),VLOOKUP($B125,Area_GDP_80_09,Seq!AB$1,FALSE)/10000,".")</f>
        <v>.</v>
      </c>
      <c r="BH125" s="27" t="str">
        <f>IF(ISNUMBER(VLOOKUP($B125,Area_GDP_80_09,Seq!AC$1,FALSE)/10000),VLOOKUP($B125,Area_GDP_80_09,Seq!AC$1,FALSE)/10000,".")</f>
        <v>.</v>
      </c>
      <c r="BI125" s="27" t="str">
        <f>IF(ISNUMBER(VLOOKUP($B125,Area_GDP_80_09,Seq!AD$1,FALSE)/10000),VLOOKUP($B125,Area_GDP_80_09,Seq!AD$1,FALSE)/10000,".")</f>
        <v>.</v>
      </c>
      <c r="BJ125" s="27" t="str">
        <f>IF(ISNUMBER(VLOOKUP($B125,Area_GDP_80_09,Seq!AE$1,FALSE)/10000),VLOOKUP($B125,Area_GDP_80_09,Seq!AE$1,FALSE)/10000,".")</f>
        <v>.</v>
      </c>
      <c r="BK125" s="27" t="str">
        <f>IF(ISNUMBER(VLOOKUP($B125,Area_GDP_80_09,Seq!AF$1,FALSE)/10000),VLOOKUP($B125,Area_GDP_80_09,Seq!AF$1,FALSE)/10000,".")</f>
        <v>.</v>
      </c>
      <c r="BL125" s="27"/>
      <c r="BM125" s="27"/>
      <c r="BN125" s="27">
        <f>CNPop!A$48</f>
        <v>5.0000000000000001E-3</v>
      </c>
      <c r="BO125" s="27">
        <f>CNPop!B$48</f>
        <v>6.0000000000000001E-3</v>
      </c>
      <c r="BP125" s="27">
        <f>CNPop!C$48</f>
        <v>6.0000000000000001E-3</v>
      </c>
      <c r="BQ125" s="27">
        <f>CNPop!D$48</f>
        <v>7.0000000000000001E-3</v>
      </c>
      <c r="BR125" s="27">
        <f>CNPop!E$48</f>
        <v>7.0000000000000001E-3</v>
      </c>
      <c r="BS125" s="27">
        <f>CNPop!F$48</f>
        <v>8.0000000000000002E-3</v>
      </c>
      <c r="BT125" s="27">
        <f>CNPop!G$48</f>
        <v>8.9999999999999993E-3</v>
      </c>
      <c r="BU125" s="27">
        <f>CNPop!H$48</f>
        <v>0.01</v>
      </c>
      <c r="BV125" s="27">
        <f>CNPop!I$48</f>
        <v>1.0999999999999999E-2</v>
      </c>
      <c r="BW125" s="27">
        <f>CNPop!J$48</f>
        <v>1.2E-2</v>
      </c>
      <c r="BX125" s="27">
        <f>CNPop!K$48</f>
        <v>1.4E-2</v>
      </c>
      <c r="BY125" s="27">
        <f>CNPop!L$48</f>
        <v>1.6E-2</v>
      </c>
      <c r="BZ125" s="27">
        <f>CNPop!M$48</f>
        <v>1.7000000000000001E-2</v>
      </c>
      <c r="CA125" s="27">
        <f>CNPop!N$48</f>
        <v>1.9E-2</v>
      </c>
      <c r="CB125" s="27">
        <f>CNPop!O$48</f>
        <v>2.1000000000000001E-2</v>
      </c>
      <c r="CC125" s="27">
        <f>CNPop!P$48</f>
        <v>2.3E-2</v>
      </c>
      <c r="CD125" s="27">
        <f>CNPop!Q$48</f>
        <v>2.5999999999999999E-2</v>
      </c>
      <c r="CE125" s="27">
        <f>CNPop!R$48</f>
        <v>2.8000000000000001E-2</v>
      </c>
      <c r="CF125" s="27">
        <f>CNPop!S$48</f>
        <v>0.03</v>
      </c>
      <c r="CG125" s="27">
        <f>CNPop!T$48</f>
        <v>3.3000000000000002E-2</v>
      </c>
      <c r="CH125" s="27">
        <f>CNPop!U$48</f>
        <v>3.5999999999999997E-2</v>
      </c>
      <c r="CI125" s="27">
        <f>CNPop!V$48</f>
        <v>3.9E-2</v>
      </c>
      <c r="CJ125" s="27">
        <f>CNPop!W$48</f>
        <v>4.2000000000000003E-2</v>
      </c>
      <c r="CK125" s="27">
        <f>CNPop!X$48</f>
        <v>4.4999999999999998E-2</v>
      </c>
      <c r="CL125" s="27">
        <f>CNPop!Y$48</f>
        <v>4.9000000000000002E-2</v>
      </c>
      <c r="CM125" s="27">
        <f>CNPop!Z$48</f>
        <v>5.1999999999999998E-2</v>
      </c>
      <c r="CN125" s="27">
        <f>CNPop!AA$48</f>
        <v>5.6000000000000001E-2</v>
      </c>
      <c r="CO125" s="27">
        <f>CNPop!AB$48</f>
        <v>0.06</v>
      </c>
      <c r="CP125" s="27">
        <f>CNPop!AC$48</f>
        <v>6.3E-2</v>
      </c>
      <c r="CQ125" s="27"/>
      <c r="CR125" s="27">
        <f t="shared" si="110"/>
        <v>6.9074455562095349E-2</v>
      </c>
      <c r="CS125" s="27">
        <f t="shared" si="111"/>
        <v>6.9074455562095349E-2</v>
      </c>
      <c r="CT125" s="27">
        <f t="shared" si="112"/>
        <v>6.9074455562095349E-2</v>
      </c>
      <c r="CU125" s="27">
        <f t="shared" si="113"/>
        <v>6.9074455562095349E-2</v>
      </c>
      <c r="CV125" s="27">
        <f t="shared" si="114"/>
        <v>6.9074455562095349E-2</v>
      </c>
      <c r="CW125" s="27">
        <f t="shared" si="115"/>
        <v>6.9074455562095349E-2</v>
      </c>
      <c r="CX125" s="27">
        <f t="shared" si="116"/>
        <v>6.9074455562095349E-2</v>
      </c>
      <c r="CY125" s="27">
        <f t="shared" si="117"/>
        <v>6.9074455562095349E-2</v>
      </c>
      <c r="CZ125" s="27">
        <f t="shared" si="118"/>
        <v>6.9074455562095349E-2</v>
      </c>
      <c r="DA125" s="27">
        <f t="shared" si="119"/>
        <v>6.9074455562095349E-2</v>
      </c>
      <c r="DB125" s="27">
        <f t="shared" si="120"/>
        <v>6.9074455562095349E-2</v>
      </c>
      <c r="DC125" s="27">
        <f t="shared" si="121"/>
        <v>6.9074455562095349E-2</v>
      </c>
      <c r="DD125" s="27">
        <f t="shared" si="122"/>
        <v>7.4610785579501446E-2</v>
      </c>
      <c r="DE125" s="27">
        <f t="shared" si="123"/>
        <v>7.4610785579501446E-2</v>
      </c>
      <c r="DF125" s="27">
        <f t="shared" si="124"/>
        <v>7.4610785579501446E-2</v>
      </c>
      <c r="DG125" s="27">
        <f t="shared" si="125"/>
        <v>7.4610785579501446E-2</v>
      </c>
      <c r="DH125" s="27">
        <f t="shared" si="126"/>
        <v>7.4610785579501446E-2</v>
      </c>
      <c r="DI125" s="27">
        <f t="shared" si="127"/>
        <v>7.4610785579501446E-2</v>
      </c>
      <c r="DJ125" s="27">
        <f t="shared" si="128"/>
        <v>7.4610785579501446E-2</v>
      </c>
      <c r="DK125" s="27">
        <f t="shared" si="129"/>
        <v>7.5801893373193818E-2</v>
      </c>
      <c r="DL125" s="27">
        <f t="shared" si="130"/>
        <v>7.7088055972014E-2</v>
      </c>
      <c r="DM125" s="27">
        <f t="shared" si="131"/>
        <v>7.8570468137757365E-2</v>
      </c>
      <c r="DN125" s="27">
        <f t="shared" si="132"/>
        <v>8.0342569269521408E-2</v>
      </c>
      <c r="DO125" s="27">
        <f t="shared" si="133"/>
        <v>8.2257910002655615E-2</v>
      </c>
      <c r="DP125" s="27">
        <f t="shared" si="134"/>
        <v>8.3942955300131031E-2</v>
      </c>
      <c r="DQ125" s="27">
        <f t="shared" si="135"/>
        <v>8.4981353867152429E-2</v>
      </c>
      <c r="DR125" s="27">
        <f t="shared" si="136"/>
        <v>8.5025224762394047E-2</v>
      </c>
      <c r="DS125" s="27">
        <f t="shared" si="137"/>
        <v>8.3912079983508553E-2</v>
      </c>
      <c r="DT125" s="27">
        <f t="shared" si="101"/>
        <v>8.1781248547389954E-2</v>
      </c>
      <c r="DU125" s="27" t="e">
        <f>IF(ISNA(VLOOKUP(CONCATENATE($B125,".SP.TER.TOTL.IN"),Area_pop_80_09,Seq!B$1,FALSE)),".",VLOOKUP(CONCATENATE($B125,".SP.TER.TOTL.IN"),Area_pop_80_09,Seq!B$1,FALSE)/VLOOKUP(CONCATENATE($B125,".SP.POP.TOTL"),Area_pop_80_09,Seq!B$1,FALSE))</f>
        <v>#VALUE!</v>
      </c>
      <c r="DV125" s="27" t="e">
        <f>IF(ISNA(VLOOKUP(CONCATENATE($B125,".SP.TER.TOTL.IN"),Area_pop_80_09,Seq!C$1,FALSE)),".",VLOOKUP(CONCATENATE($B125,".SP.TER.TOTL.IN"),Area_pop_80_09,Seq!C$1,FALSE)/VLOOKUP(CONCATENATE($B125,".SP.POP.TOTL"),Area_pop_80_09,Seq!C$1,FALSE))</f>
        <v>#VALUE!</v>
      </c>
      <c r="DW125" s="27" t="e">
        <f>IF(ISNA(VLOOKUP(CONCATENATE($B125,".SP.TER.TOTL.IN"),Area_pop_80_09,Seq!D$1,FALSE)),".",VLOOKUP(CONCATENATE($B125,".SP.TER.TOTL.IN"),Area_pop_80_09,Seq!D$1,FALSE)/VLOOKUP(CONCATENATE($B125,".SP.POP.TOTL"),Area_pop_80_09,Seq!D$1,FALSE))</f>
        <v>#VALUE!</v>
      </c>
      <c r="DX125" s="27" t="e">
        <f>IF(ISNA(VLOOKUP(CONCATENATE($B125,".SP.TER.TOTL.IN"),Area_pop_80_09,Seq!E$1,FALSE)),".",VLOOKUP(CONCATENATE($B125,".SP.TER.TOTL.IN"),Area_pop_80_09,Seq!E$1,FALSE)/VLOOKUP(CONCATENATE($B125,".SP.POP.TOTL"),Area_pop_80_09,Seq!E$1,FALSE))</f>
        <v>#VALUE!</v>
      </c>
      <c r="DY125" s="27" t="e">
        <f>IF(ISNA(VLOOKUP(CONCATENATE($B125,".SP.TER.TOTL.IN"),Area_pop_80_09,Seq!F$1,FALSE)),".",VLOOKUP(CONCATENATE($B125,".SP.TER.TOTL.IN"),Area_pop_80_09,Seq!F$1,FALSE)/VLOOKUP(CONCATENATE($B125,".SP.POP.TOTL"),Area_pop_80_09,Seq!F$1,FALSE))</f>
        <v>#VALUE!</v>
      </c>
      <c r="DZ125" s="27" t="e">
        <f>IF(ISNA(VLOOKUP(CONCATENATE($B125,".SP.TER.TOTL.IN"),Area_pop_80_09,Seq!G$1,FALSE)),".",VLOOKUP(CONCATENATE($B125,".SP.TER.TOTL.IN"),Area_pop_80_09,Seq!G$1,FALSE)/VLOOKUP(CONCATENATE($B125,".SP.POP.TOTL"),Area_pop_80_09,Seq!G$1,FALSE))</f>
        <v>#VALUE!</v>
      </c>
      <c r="EA125" s="27" t="e">
        <f>IF(ISNA(VLOOKUP(CONCATENATE($B125,".SP.TER.TOTL.IN"),Area_pop_80_09,Seq!H$1,FALSE)),".",VLOOKUP(CONCATENATE($B125,".SP.TER.TOTL.IN"),Area_pop_80_09,Seq!H$1,FALSE)/VLOOKUP(CONCATENATE($B125,".SP.POP.TOTL"),Area_pop_80_09,Seq!H$1,FALSE))</f>
        <v>#VALUE!</v>
      </c>
      <c r="EB125" s="27" t="e">
        <f>IF(ISNA(VLOOKUP(CONCATENATE($B125,".SP.TER.TOTL.IN"),Area_pop_80_09,Seq!I$1,FALSE)),".",VLOOKUP(CONCATENATE($B125,".SP.TER.TOTL.IN"),Area_pop_80_09,Seq!I$1,FALSE)/VLOOKUP(CONCATENATE($B125,".SP.POP.TOTL"),Area_pop_80_09,Seq!I$1,FALSE))</f>
        <v>#VALUE!</v>
      </c>
      <c r="EC125" s="27" t="e">
        <f>IF(ISNA(VLOOKUP(CONCATENATE($B125,".SP.TER.TOTL.IN"),Area_pop_80_09,Seq!J$1,FALSE)),".",VLOOKUP(CONCATENATE($B125,".SP.TER.TOTL.IN"),Area_pop_80_09,Seq!J$1,FALSE)/VLOOKUP(CONCATENATE($B125,".SP.POP.TOTL"),Area_pop_80_09,Seq!J$1,FALSE))</f>
        <v>#VALUE!</v>
      </c>
      <c r="ED125" s="27" t="e">
        <f>IF(ISNA(VLOOKUP(CONCATENATE($B125,".SP.TER.TOTL.IN"),Area_pop_80_09,Seq!K$1,FALSE)),".",VLOOKUP(CONCATENATE($B125,".SP.TER.TOTL.IN"),Area_pop_80_09,Seq!K$1,FALSE)/VLOOKUP(CONCATENATE($B125,".SP.POP.TOTL"),Area_pop_80_09,Seq!K$1,FALSE))</f>
        <v>#VALUE!</v>
      </c>
      <c r="EE125" s="27" t="e">
        <f>IF(ISNA(VLOOKUP(CONCATENATE($B125,".SP.TER.TOTL.IN"),Area_pop_80_09,Seq!L$1,FALSE)),".",VLOOKUP(CONCATENATE($B125,".SP.TER.TOTL.IN"),Area_pop_80_09,Seq!L$1,FALSE)/VLOOKUP(CONCATENATE($B125,".SP.POP.TOTL"),Area_pop_80_09,Seq!L$1,FALSE))</f>
        <v>#VALUE!</v>
      </c>
      <c r="EF125" s="27">
        <f>IF(ISNA(VLOOKUP(CONCATENATE($B125,".SP.TER.TOTL.IN"),Area_pop_80_09,Seq!M$1,FALSE)),".",VLOOKUP(CONCATENATE($B125,".SP.TER.TOTL.IN"),Area_pop_80_09,Seq!M$1,FALSE)/VLOOKUP(CONCATENATE($B125,".SP.POP.TOTL"),Area_pop_80_09,Seq!M$1,FALSE))</f>
        <v>6.9074455562095349E-2</v>
      </c>
      <c r="EG125" s="27" t="e">
        <f>IF(ISNA(VLOOKUP(CONCATENATE($B125,".SP.TER.TOTL.IN"),Area_pop_80_09,Seq!N$1,FALSE)),".",VLOOKUP(CONCATENATE($B125,".SP.TER.TOTL.IN"),Area_pop_80_09,Seq!N$1,FALSE)/VLOOKUP(CONCATENATE($B125,".SP.POP.TOTL"),Area_pop_80_09,Seq!N$1,FALSE))</f>
        <v>#VALUE!</v>
      </c>
      <c r="EH125" s="27" t="e">
        <f>IF(ISNA(VLOOKUP(CONCATENATE($B125,".SP.TER.TOTL.IN"),Area_pop_80_09,Seq!O$1,FALSE)),".",VLOOKUP(CONCATENATE($B125,".SP.TER.TOTL.IN"),Area_pop_80_09,Seq!O$1,FALSE)/VLOOKUP(CONCATENATE($B125,".SP.POP.TOTL"),Area_pop_80_09,Seq!O$1,FALSE))</f>
        <v>#VALUE!</v>
      </c>
      <c r="EI125" s="27" t="e">
        <f>IF(ISNA(VLOOKUP(CONCATENATE($B125,".SP.TER.TOTL.IN"),Area_pop_80_09,Seq!P$1,FALSE)),".",VLOOKUP(CONCATENATE($B125,".SP.TER.TOTL.IN"),Area_pop_80_09,Seq!P$1,FALSE)/VLOOKUP(CONCATENATE($B125,".SP.POP.TOTL"),Area_pop_80_09,Seq!P$1,FALSE))</f>
        <v>#VALUE!</v>
      </c>
      <c r="EJ125" s="27" t="e">
        <f>IF(ISNA(VLOOKUP(CONCATENATE($B125,".SP.TER.TOTL.IN"),Area_pop_80_09,Seq!Q$1,FALSE)),".",VLOOKUP(CONCATENATE($B125,".SP.TER.TOTL.IN"),Area_pop_80_09,Seq!Q$1,FALSE)/VLOOKUP(CONCATENATE($B125,".SP.POP.TOTL"),Area_pop_80_09,Seq!Q$1,FALSE))</f>
        <v>#VALUE!</v>
      </c>
      <c r="EK125" s="27" t="e">
        <f>IF(ISNA(VLOOKUP(CONCATENATE($B125,".SP.TER.TOTL.IN"),Area_pop_80_09,Seq!R$1,FALSE)),".",VLOOKUP(CONCATENATE($B125,".SP.TER.TOTL.IN"),Area_pop_80_09,Seq!R$1,FALSE)/VLOOKUP(CONCATENATE($B125,".SP.POP.TOTL"),Area_pop_80_09,Seq!R$1,FALSE))</f>
        <v>#VALUE!</v>
      </c>
      <c r="EL125" s="27" t="e">
        <f>IF(ISNA(VLOOKUP(CONCATENATE($B125,".SP.TER.TOTL.IN"),Area_pop_80_09,Seq!S$1,FALSE)),".",VLOOKUP(CONCATENATE($B125,".SP.TER.TOTL.IN"),Area_pop_80_09,Seq!S$1,FALSE)/VLOOKUP(CONCATENATE($B125,".SP.POP.TOTL"),Area_pop_80_09,Seq!S$1,FALSE))</f>
        <v>#VALUE!</v>
      </c>
      <c r="EM125" s="27">
        <f>IF(ISNA(VLOOKUP(CONCATENATE($B125,".SP.TER.TOTL.IN"),Area_pop_80_09,Seq!T$1,FALSE)),".",VLOOKUP(CONCATENATE($B125,".SP.TER.TOTL.IN"),Area_pop_80_09,Seq!T$1,FALSE)/VLOOKUP(CONCATENATE($B125,".SP.POP.TOTL"),Area_pop_80_09,Seq!T$1,FALSE))</f>
        <v>7.4610785579501446E-2</v>
      </c>
      <c r="EN125" s="27">
        <f>IF(ISNA(VLOOKUP(CONCATENATE($B125,".SP.TER.TOTL.IN"),Area_pop_80_09,Seq!U$1,FALSE)),".",VLOOKUP(CONCATENATE($B125,".SP.TER.TOTL.IN"),Area_pop_80_09,Seq!U$1,FALSE)/VLOOKUP(CONCATENATE($B125,".SP.POP.TOTL"),Area_pop_80_09,Seq!U$1,FALSE))</f>
        <v>7.5801893373193818E-2</v>
      </c>
      <c r="EO125" s="27">
        <f>IF(ISNA(VLOOKUP(CONCATENATE($B125,".SP.TER.TOTL.IN"),Area_pop_80_09,Seq!V$1,FALSE)),".",VLOOKUP(CONCATENATE($B125,".SP.TER.TOTL.IN"),Area_pop_80_09,Seq!V$1,FALSE)/VLOOKUP(CONCATENATE($B125,".SP.POP.TOTL"),Area_pop_80_09,Seq!V$1,FALSE))</f>
        <v>7.7088055972014E-2</v>
      </c>
      <c r="EP125" s="27">
        <f>IF(ISNA(VLOOKUP(CONCATENATE($B125,".SP.TER.TOTL.IN"),Area_pop_80_09,Seq!W$1,FALSE)),".",VLOOKUP(CONCATENATE($B125,".SP.TER.TOTL.IN"),Area_pop_80_09,Seq!W$1,FALSE)/VLOOKUP(CONCATENATE($B125,".SP.POP.TOTL"),Area_pop_80_09,Seq!W$1,FALSE))</f>
        <v>7.8570468137757365E-2</v>
      </c>
      <c r="EQ125" s="27">
        <f>IF(ISNA(VLOOKUP(CONCATENATE($B125,".SP.TER.TOTL.IN"),Area_pop_80_09,Seq!X$1,FALSE)),".",VLOOKUP(CONCATENATE($B125,".SP.TER.TOTL.IN"),Area_pop_80_09,Seq!X$1,FALSE)/VLOOKUP(CONCATENATE($B125,".SP.POP.TOTL"),Area_pop_80_09,Seq!X$1,FALSE))</f>
        <v>8.0342569269521408E-2</v>
      </c>
      <c r="ER125" s="27">
        <f>IF(ISNA(VLOOKUP(CONCATENATE($B125,".SP.TER.TOTL.IN"),Area_pop_80_09,Seq!Y$1,FALSE)),".",VLOOKUP(CONCATENATE($B125,".SP.TER.TOTL.IN"),Area_pop_80_09,Seq!Y$1,FALSE)/VLOOKUP(CONCATENATE($B125,".SP.POP.TOTL"),Area_pop_80_09,Seq!Y$1,FALSE))</f>
        <v>8.2257910002655615E-2</v>
      </c>
      <c r="ES125" s="27">
        <f>IF(ISNA(VLOOKUP(CONCATENATE($B125,".SP.TER.TOTL.IN"),Area_pop_80_09,Seq!Z$1,FALSE)),".",VLOOKUP(CONCATENATE($B125,".SP.TER.TOTL.IN"),Area_pop_80_09,Seq!Z$1,FALSE)/VLOOKUP(CONCATENATE($B125,".SP.POP.TOTL"),Area_pop_80_09,Seq!Z$1,FALSE))</f>
        <v>8.3942955300131031E-2</v>
      </c>
      <c r="ET125" s="27">
        <f>IF(ISNA(VLOOKUP(CONCATENATE($B125,".SP.TER.TOTL.IN"),Area_pop_80_09,Seq!AA$1,FALSE)),".",VLOOKUP(CONCATENATE($B125,".SP.TER.TOTL.IN"),Area_pop_80_09,Seq!AA$1,FALSE)/VLOOKUP(CONCATENATE($B125,".SP.POP.TOTL"),Area_pop_80_09,Seq!AA$1,FALSE))</f>
        <v>8.4981353867152429E-2</v>
      </c>
      <c r="EU125" s="27">
        <f>IF(ISNA(VLOOKUP(CONCATENATE($B125,".SP.TER.TOTL.IN"),Area_pop_80_09,Seq!AB$1,FALSE)),".",VLOOKUP(CONCATENATE($B125,".SP.TER.TOTL.IN"),Area_pop_80_09,Seq!AB$1,FALSE)/VLOOKUP(CONCATENATE($B125,".SP.POP.TOTL"),Area_pop_80_09,Seq!AB$1,FALSE))</f>
        <v>8.5025224762394047E-2</v>
      </c>
      <c r="EV125" s="27">
        <f>IF(ISNA(VLOOKUP(CONCATENATE($B125,".SP.TER.TOTL.IN"),Area_pop_80_09,Seq!AC$1,FALSE)),".",VLOOKUP(CONCATENATE($B125,".SP.TER.TOTL.IN"),Area_pop_80_09,Seq!AC$1,FALSE)/VLOOKUP(CONCATENATE($B125,".SP.POP.TOTL"),Area_pop_80_09,Seq!AC$1,FALSE))</f>
        <v>8.3912079983508553E-2</v>
      </c>
      <c r="EW125" s="27">
        <f>IF(ISNA(VLOOKUP(CONCATENATE($B125,".SP.TER.TOTL.IN"),Area_pop_80_09,Seq!AD$1,FALSE)),".",VLOOKUP(CONCATENATE($B125,".SP.TER.TOTL.IN"),Area_pop_80_09,Seq!AD$1,FALSE)/VLOOKUP(CONCATENATE($B125,".SP.POP.TOTL"),Area_pop_80_09,Seq!AD$1,FALSE))</f>
        <v>8.1781248547389954E-2</v>
      </c>
      <c r="EX125" s="27"/>
      <c r="EY125" s="27"/>
      <c r="EZ125" s="27" t="str">
        <f t="shared" si="138"/>
        <v>.</v>
      </c>
      <c r="FA125" s="27" t="str">
        <f t="shared" si="139"/>
        <v>.</v>
      </c>
      <c r="FB125" s="27" t="str">
        <f t="shared" si="109"/>
        <v>.</v>
      </c>
      <c r="FC125" s="9" t="str">
        <f>IF(VLOOKUP($B125,EM_80!$B$1:$C$201,2,FALSE)&gt;0,VLOOKUP($B125,EM_80!$B$1:$C$201,2,FALSE),".")</f>
        <v>.</v>
      </c>
      <c r="FD125" s="9" t="str">
        <f t="shared" si="140"/>
        <v>.</v>
      </c>
      <c r="FE125" s="9" t="str">
        <f t="shared" si="105"/>
        <v>.</v>
      </c>
      <c r="FF125">
        <f t="shared" si="141"/>
        <v>9643000</v>
      </c>
      <c r="FG125">
        <f t="shared" si="142"/>
        <v>10189000</v>
      </c>
      <c r="FH125">
        <f t="shared" si="143"/>
        <v>10005000</v>
      </c>
      <c r="FJ125" s="9" t="str">
        <f>IF(ISNA(VLOOKUP($B125,Area_EM_90,Seq!C$1,FALSE)),".",VLOOKUP($B125,Area_EM_90,Seq!C$1,FALSE))</f>
        <v>.</v>
      </c>
      <c r="FK125" s="9" t="str">
        <f>IF(ISNA(VLOOKUP($B125,Area_EM_90,Seq!D$1,FALSE)),".",VLOOKUP($B125,Area_EM_90,Seq!D$1,FALSE))</f>
        <v>.</v>
      </c>
      <c r="FL125" s="9" t="str">
        <f>IF(ISNA(VLOOKUP($B125,Area_EM_90,Seq!E$1,FALSE)),".",VLOOKUP($B125,Area_EM_90,Seq!E$1,FALSE))</f>
        <v>.</v>
      </c>
      <c r="FM125" s="9" t="str">
        <f>IF(ISNA(VLOOKUP($B125,Area_EM_90,Seq!F$1,FALSE)),".",VLOOKUP($B125,Area_EM_90,Seq!F$1,FALSE))</f>
        <v>.</v>
      </c>
      <c r="FN125" s="9" t="str">
        <f>IF(ISNA(VLOOKUP($B125,Area_EM_90,Seq!G$1,FALSE)),".",VLOOKUP($B125,Area_EM_90,Seq!G$1,FALSE))</f>
        <v>.</v>
      </c>
      <c r="FO125" s="9" t="str">
        <f>IF(ISNA(VLOOKUP($B125,Area_EM_90,Seq!H$1,FALSE)),".",VLOOKUP($B125,Area_EM_90,Seq!H$1,FALSE))</f>
        <v>.</v>
      </c>
      <c r="FP125" s="9" t="str">
        <f>IF(ISNA(VLOOKUP($B125,Area_EM_90,Seq!I$1,FALSE)),".",VLOOKUP($B125,Area_EM_90,Seq!I$1,FALSE))</f>
        <v>.</v>
      </c>
      <c r="FQ125" s="9" t="str">
        <f>IF(ISNA(VLOOKUP($B125,Area_EM_90,Seq!J$1,FALSE)),".",VLOOKUP($B125,Area_EM_90,Seq!J$1,FALSE))</f>
        <v>.</v>
      </c>
      <c r="FR125" s="9" t="str">
        <f>IF(ISNA(VLOOKUP($B125,Area_EM_00,Seq!C$1,FALSE)),".",VLOOKUP($B125,Area_EM_00,Seq!C$1,FALSE))</f>
        <v>.</v>
      </c>
      <c r="FS125" s="9" t="str">
        <f>IF(ISNA(VLOOKUP($B125,Area_EM_00,Seq!D$1,FALSE)),".",VLOOKUP($B125,Area_EM_00,Seq!D$1,FALSE))</f>
        <v>.</v>
      </c>
      <c r="FT125" s="9" t="str">
        <f>IF(ISNA(VLOOKUP($B125,Area_EM_00,Seq!E$1,FALSE)),".",VLOOKUP($B125,Area_EM_00,Seq!E$1,FALSE))</f>
        <v>.</v>
      </c>
      <c r="FU125" s="9" t="str">
        <f>IF(ISNA(VLOOKUP($B125,Area_EM_00,Seq!F$1,FALSE)),".",VLOOKUP($B125,Area_EM_00,Seq!F$1,FALSE))</f>
        <v>.</v>
      </c>
      <c r="FV125" s="9" t="str">
        <f>IF(ISNA(VLOOKUP($B125,Area_EM_00,Seq!G$1,FALSE)),".",VLOOKUP($B125,Area_EM_00,Seq!G$1,FALSE))</f>
        <v>.</v>
      </c>
      <c r="FW125" s="9" t="str">
        <f>IF(ISNA(VLOOKUP($B125,Area_EM_00,Seq!H$1,FALSE)),".",VLOOKUP($B125,Area_EM_00,Seq!H$1,FALSE))</f>
        <v>.</v>
      </c>
      <c r="FX125" s="9" t="str">
        <f>IF(ISNA(VLOOKUP($B125,Area_EM_00,Seq!I$1,FALSE)),".",VLOOKUP($B125,Area_EM_00,Seq!I$1,FALSE))</f>
        <v>.</v>
      </c>
      <c r="FY125" s="9" t="str">
        <f>IF(ISNA(VLOOKUP($B125,Area_EM_00,Seq!J$1,FALSE)),".",VLOOKUP($B125,Area_EM_00,Seq!J$1,FALSE))</f>
        <v>.</v>
      </c>
      <c r="GA125" s="27"/>
    </row>
    <row r="126" spans="1:183">
      <c r="A126" s="25" t="s">
        <v>113</v>
      </c>
      <c r="B126" s="26" t="str">
        <f t="shared" si="72"/>
        <v>Kazakhstan</v>
      </c>
      <c r="C126" s="27">
        <f>GDP!C$42/10000</f>
        <v>18294194.281532999</v>
      </c>
      <c r="D126" s="27">
        <f>GDP!D$42/10000</f>
        <v>19245492.3841727</v>
      </c>
      <c r="E126" s="27">
        <f>GDP!E$42/10000</f>
        <v>20996832.1911324</v>
      </c>
      <c r="F126" s="27">
        <f>GDP!F$42/10000</f>
        <v>23285486.8999658</v>
      </c>
      <c r="G126" s="27">
        <f>GDP!G$42/10000</f>
        <v>26824880.9087606</v>
      </c>
      <c r="H126" s="27">
        <f>GDP!H$42/10000</f>
        <v>30446239.831443299</v>
      </c>
      <c r="I126" s="27">
        <f>GDP!I$42/10000</f>
        <v>33125508.936610304</v>
      </c>
      <c r="J126" s="27">
        <f>GDP!J$42/10000</f>
        <v>36968067.973257102</v>
      </c>
      <c r="K126" s="27">
        <f>GDP!K$42/10000</f>
        <v>41145459.654235199</v>
      </c>
      <c r="L126" s="27">
        <f>GDP!L$42/10000</f>
        <v>42832423.5000588</v>
      </c>
      <c r="M126" s="27">
        <f>GDP!M$42/10000</f>
        <v>44460055.593061104</v>
      </c>
      <c r="N126" s="27">
        <f>GDP!N$42/10000</f>
        <v>48550380.707622699</v>
      </c>
      <c r="O126" s="27">
        <f>GDP!O$42/10000</f>
        <v>55444534.768105105</v>
      </c>
      <c r="P126" s="27">
        <f>GDP!P$42/10000</f>
        <v>63206769.635639794</v>
      </c>
      <c r="Q126" s="27">
        <f>GDP!Q$42/10000</f>
        <v>71486856.457908601</v>
      </c>
      <c r="R126" s="27">
        <f>GDP!R$42/10000</f>
        <v>79278923.811820701</v>
      </c>
      <c r="S126" s="27">
        <f>GDP!S$42/10000</f>
        <v>87206816.193002701</v>
      </c>
      <c r="T126" s="27">
        <f>GDP!T$42/10000</f>
        <v>95317050.098951995</v>
      </c>
      <c r="U126" s="27">
        <f>GDP!U$42/10000</f>
        <v>102751780.00667</v>
      </c>
      <c r="V126" s="27">
        <f>GDP!V$42/10000</f>
        <v>110560915.287177</v>
      </c>
      <c r="W126" s="27">
        <f>GDP!W$42/10000</f>
        <v>119848032.17129999</v>
      </c>
      <c r="X126" s="27">
        <f>GDP!X$42/10000</f>
        <v>129795418.841518</v>
      </c>
      <c r="Y126" s="27">
        <f>GDP!Y$42/10000</f>
        <v>141606801.95609599</v>
      </c>
      <c r="Z126" s="27">
        <f>GDP!Z$42/10000</f>
        <v>155767482.15170601</v>
      </c>
      <c r="AA126" s="27">
        <f>GDP!AA$42/10000</f>
        <v>171499997.84902799</v>
      </c>
      <c r="AB126" s="27">
        <f>GDP!AB$42/10000</f>
        <v>189335997.62532699</v>
      </c>
      <c r="AC126" s="27">
        <f>GDP!AC$42/10000</f>
        <v>211298973.34986499</v>
      </c>
      <c r="AD126" s="27">
        <f>GDP!AD$42/10000</f>
        <v>238767839.88534701</v>
      </c>
      <c r="AE126" s="27">
        <f>GDP!AE$42/10000</f>
        <v>260256945.47502899</v>
      </c>
      <c r="AF126" s="27">
        <f>GDP!AF$42/10000</f>
        <v>293754553.91439533</v>
      </c>
      <c r="AG126" s="27"/>
      <c r="AH126" s="27" t="str">
        <f>IF(ISNUMBER(VLOOKUP($B126,Area_GDP_80_09,Seq!C$1,FALSE)/10000),VLOOKUP($B126,Area_GDP_80_09,Seq!C$1,FALSE)/10000,".")</f>
        <v>.</v>
      </c>
      <c r="AI126" s="27" t="str">
        <f>IF(ISNUMBER(VLOOKUP($B126,Area_GDP_80_09,Seq!D$1,FALSE)/10000),VLOOKUP($B126,Area_GDP_80_09,Seq!D$1,FALSE)/10000,".")</f>
        <v>.</v>
      </c>
      <c r="AJ126" s="27" t="str">
        <f>IF(ISNUMBER(VLOOKUP($B126,Area_GDP_80_09,Seq!E$1,FALSE)/10000),VLOOKUP($B126,Area_GDP_80_09,Seq!E$1,FALSE)/10000,".")</f>
        <v>.</v>
      </c>
      <c r="AK126" s="27" t="str">
        <f>IF(ISNUMBER(VLOOKUP($B126,Area_GDP_80_09,Seq!F$1,FALSE)/10000),VLOOKUP($B126,Area_GDP_80_09,Seq!F$1,FALSE)/10000,".")</f>
        <v>.</v>
      </c>
      <c r="AL126" s="27" t="str">
        <f>IF(ISNUMBER(VLOOKUP($B126,Area_GDP_80_09,Seq!G$1,FALSE)/10000),VLOOKUP($B126,Area_GDP_80_09,Seq!G$1,FALSE)/10000,".")</f>
        <v>.</v>
      </c>
      <c r="AM126" s="27" t="str">
        <f>IF(ISNUMBER(VLOOKUP($B126,Area_GDP_80_09,Seq!H$1,FALSE)/10000),VLOOKUP($B126,Area_GDP_80_09,Seq!H$1,FALSE)/10000,".")</f>
        <v>.</v>
      </c>
      <c r="AN126" s="27" t="str">
        <f>IF(ISNUMBER(VLOOKUP($B126,Area_GDP_80_09,Seq!I$1,FALSE)/10000),VLOOKUP($B126,Area_GDP_80_09,Seq!I$1,FALSE)/10000,".")</f>
        <v>.</v>
      </c>
      <c r="AO126" s="27" t="str">
        <f>IF(ISNUMBER(VLOOKUP($B126,Area_GDP_80_09,Seq!J$1,FALSE)/10000),VLOOKUP($B126,Area_GDP_80_09,Seq!J$1,FALSE)/10000,".")</f>
        <v>.</v>
      </c>
      <c r="AP126" s="27" t="str">
        <f>IF(ISNUMBER(VLOOKUP($B126,Area_GDP_80_09,Seq!K$1,FALSE)/10000),VLOOKUP($B126,Area_GDP_80_09,Seq!K$1,FALSE)/10000,".")</f>
        <v>.</v>
      </c>
      <c r="AQ126" s="27" t="str">
        <f>IF(ISNUMBER(VLOOKUP($B126,Area_GDP_80_09,Seq!L$1,FALSE)/10000),VLOOKUP($B126,Area_GDP_80_09,Seq!L$1,FALSE)/10000,".")</f>
        <v>.</v>
      </c>
      <c r="AR126" s="27">
        <f>IF(ISNUMBER(VLOOKUP($B126,Area_GDP_80_09,Seq!M$1,FALSE)/10000),VLOOKUP($B126,Area_GDP_80_09,Seq!M$1,FALSE)/10000,".")</f>
        <v>2634827.6737243501</v>
      </c>
      <c r="AS126" s="27">
        <f>IF(ISNUMBER(VLOOKUP($B126,Area_GDP_80_09,Seq!N$1,FALSE)/10000),VLOOKUP($B126,Area_GDP_80_09,Seq!N$1,FALSE)/10000,".")</f>
        <v>2344996.6296146703</v>
      </c>
      <c r="AT126" s="27">
        <f>IF(ISNUMBER(VLOOKUP($B126,Area_GDP_80_09,Seq!O$1,FALSE)/10000),VLOOKUP($B126,Area_GDP_80_09,Seq!O$1,FALSE)/10000,".")</f>
        <v>2220711.8082450903</v>
      </c>
      <c r="AU126" s="27">
        <f>IF(ISNUMBER(VLOOKUP($B126,Area_GDP_80_09,Seq!P$1,FALSE)/10000),VLOOKUP($B126,Area_GDP_80_09,Seq!P$1,FALSE)/10000,".")</f>
        <v>2016406.3218865502</v>
      </c>
      <c r="AV126" s="27">
        <f>IF(ISNUMBER(VLOOKUP($B126,Area_GDP_80_09,Seq!Q$1,FALSE)/10000),VLOOKUP($B126,Area_GDP_80_09,Seq!Q$1,FALSE)/10000,".")</f>
        <v>1762339.12532884</v>
      </c>
      <c r="AW126" s="27">
        <f>IF(ISNUMBER(VLOOKUP($B126,Area_GDP_80_09,Seq!R$1,FALSE)/10000),VLOOKUP($B126,Area_GDP_80_09,Seq!R$1,FALSE)/10000,".")</f>
        <v>1617827.3170518801</v>
      </c>
      <c r="AX126" s="27">
        <f>IF(ISNUMBER(VLOOKUP($B126,Area_GDP_80_09,Seq!S$1,FALSE)/10000),VLOOKUP($B126,Area_GDP_80_09,Seq!S$1,FALSE)/10000,".")</f>
        <v>1625916.4536371401</v>
      </c>
      <c r="AY126" s="27">
        <f>IF(ISNUMBER(VLOOKUP($B126,Area_GDP_80_09,Seq!T$1,FALSE)/10000),VLOOKUP($B126,Area_GDP_80_09,Seq!T$1,FALSE)/10000,".")</f>
        <v>1653557.0333489701</v>
      </c>
      <c r="AZ126" s="27">
        <f>IF(ISNUMBER(VLOOKUP($B126,Area_GDP_80_09,Seq!U$1,FALSE)/10000),VLOOKUP($B126,Area_GDP_80_09,Seq!U$1,FALSE)/10000,".")</f>
        <v>1622139.44971534</v>
      </c>
      <c r="BA126" s="27">
        <f>IF(ISNUMBER(VLOOKUP($B126,Area_GDP_80_09,Seq!V$1,FALSE)/10000),VLOOKUP($B126,Area_GDP_80_09,Seq!V$1,FALSE)/10000,".")</f>
        <v>1665937.21485765</v>
      </c>
      <c r="BB126" s="27">
        <f>IF(ISNUMBER(VLOOKUP($B126,Area_GDP_80_09,Seq!W$1,FALSE)/10000),VLOOKUP($B126,Area_GDP_80_09,Seq!W$1,FALSE)/10000,".")</f>
        <v>1829199.0619137001</v>
      </c>
      <c r="BC126" s="27">
        <f>IF(ISNUMBER(VLOOKUP($B126,Area_GDP_80_09,Seq!X$1,FALSE)/10000),VLOOKUP($B126,Area_GDP_80_09,Seq!X$1,FALSE)/10000,".")</f>
        <v>2076140.9352720501</v>
      </c>
      <c r="BD126" s="27">
        <f>IF(ISNUMBER(VLOOKUP($B126,Area_GDP_80_09,Seq!Y$1,FALSE)/10000),VLOOKUP($B126,Area_GDP_80_09,Seq!Y$1,FALSE)/10000,".")</f>
        <v>2279602.74692871</v>
      </c>
      <c r="BE126" s="27">
        <f>IF(ISNUMBER(VLOOKUP($B126,Area_GDP_80_09,Seq!Z$1,FALSE)/10000),VLOOKUP($B126,Area_GDP_80_09,Seq!Z$1,FALSE)/10000,".")</f>
        <v>2491605.8023930802</v>
      </c>
      <c r="BF126" s="27">
        <f>IF(ISNUMBER(VLOOKUP($B126,Area_GDP_80_09,Seq!AA$1,FALSE)/10000),VLOOKUP($B126,Area_GDP_80_09,Seq!AA$1,FALSE)/10000,".")</f>
        <v>2730799.9594228198</v>
      </c>
      <c r="BG126" s="27">
        <f>IF(ISNUMBER(VLOOKUP($B126,Area_GDP_80_09,Seq!AB$1,FALSE)/10000),VLOOKUP($B126,Area_GDP_80_09,Seq!AB$1,FALSE)/10000,".")</f>
        <v>2995687.55548683</v>
      </c>
      <c r="BH126" s="27">
        <f>IF(ISNUMBER(VLOOKUP($B126,Area_GDP_80_09,Seq!AC$1,FALSE)/10000),VLOOKUP($B126,Area_GDP_80_09,Seq!AC$1,FALSE)/10000,".")</f>
        <v>3316226.1239239201</v>
      </c>
      <c r="BI126" s="27">
        <f>IF(ISNUMBER(VLOOKUP($B126,Area_GDP_80_09,Seq!AD$1,FALSE)/10000),VLOOKUP($B126,Area_GDP_80_09,Seq!AD$1,FALSE)/10000,".")</f>
        <v>3611370.2489531501</v>
      </c>
      <c r="BJ126" s="27">
        <f>IF(ISNUMBER(VLOOKUP($B126,Area_GDP_80_09,Seq!AE$1,FALSE)/10000),VLOOKUP($B126,Area_GDP_80_09,Seq!AE$1,FALSE)/10000,".")</f>
        <v>3726934.0969196502</v>
      </c>
      <c r="BK126" s="27">
        <f>IF(ISNUMBER(VLOOKUP($B126,Area_GDP_80_09,Seq!AF$1,FALSE)/10000),VLOOKUP($B126,Area_GDP_80_09,Seq!AF$1,FALSE)/10000,".")</f>
        <v>3775312.0127746267</v>
      </c>
      <c r="BL126" s="27"/>
      <c r="BM126" s="27"/>
      <c r="BN126" s="27">
        <f>CNPop!A$48</f>
        <v>5.0000000000000001E-3</v>
      </c>
      <c r="BO126" s="27">
        <f>CNPop!B$48</f>
        <v>6.0000000000000001E-3</v>
      </c>
      <c r="BP126" s="27">
        <f>CNPop!C$48</f>
        <v>6.0000000000000001E-3</v>
      </c>
      <c r="BQ126" s="27">
        <f>CNPop!D$48</f>
        <v>7.0000000000000001E-3</v>
      </c>
      <c r="BR126" s="27">
        <f>CNPop!E$48</f>
        <v>7.0000000000000001E-3</v>
      </c>
      <c r="BS126" s="27">
        <f>CNPop!F$48</f>
        <v>8.0000000000000002E-3</v>
      </c>
      <c r="BT126" s="27">
        <f>CNPop!G$48</f>
        <v>8.9999999999999993E-3</v>
      </c>
      <c r="BU126" s="27">
        <f>CNPop!H$48</f>
        <v>0.01</v>
      </c>
      <c r="BV126" s="27">
        <f>CNPop!I$48</f>
        <v>1.0999999999999999E-2</v>
      </c>
      <c r="BW126" s="27">
        <f>CNPop!J$48</f>
        <v>1.2E-2</v>
      </c>
      <c r="BX126" s="27">
        <f>CNPop!K$48</f>
        <v>1.4E-2</v>
      </c>
      <c r="BY126" s="27">
        <f>CNPop!L$48</f>
        <v>1.6E-2</v>
      </c>
      <c r="BZ126" s="27">
        <f>CNPop!M$48</f>
        <v>1.7000000000000001E-2</v>
      </c>
      <c r="CA126" s="27">
        <f>CNPop!N$48</f>
        <v>1.9E-2</v>
      </c>
      <c r="CB126" s="27">
        <f>CNPop!O$48</f>
        <v>2.1000000000000001E-2</v>
      </c>
      <c r="CC126" s="27">
        <f>CNPop!P$48</f>
        <v>2.3E-2</v>
      </c>
      <c r="CD126" s="27">
        <f>CNPop!Q$48</f>
        <v>2.5999999999999999E-2</v>
      </c>
      <c r="CE126" s="27">
        <f>CNPop!R$48</f>
        <v>2.8000000000000001E-2</v>
      </c>
      <c r="CF126" s="27">
        <f>CNPop!S$48</f>
        <v>0.03</v>
      </c>
      <c r="CG126" s="27">
        <f>CNPop!T$48</f>
        <v>3.3000000000000002E-2</v>
      </c>
      <c r="CH126" s="27">
        <f>CNPop!U$48</f>
        <v>3.5999999999999997E-2</v>
      </c>
      <c r="CI126" s="27">
        <f>CNPop!V$48</f>
        <v>3.9E-2</v>
      </c>
      <c r="CJ126" s="27">
        <f>CNPop!W$48</f>
        <v>4.2000000000000003E-2</v>
      </c>
      <c r="CK126" s="27">
        <f>CNPop!X$48</f>
        <v>4.4999999999999998E-2</v>
      </c>
      <c r="CL126" s="27">
        <f>CNPop!Y$48</f>
        <v>4.9000000000000002E-2</v>
      </c>
      <c r="CM126" s="27">
        <f>CNPop!Z$48</f>
        <v>5.1999999999999998E-2</v>
      </c>
      <c r="CN126" s="27">
        <f>CNPop!AA$48</f>
        <v>5.6000000000000001E-2</v>
      </c>
      <c r="CO126" s="27">
        <f>CNPop!AB$48</f>
        <v>0.06</v>
      </c>
      <c r="CP126" s="27">
        <f>CNPop!AC$48</f>
        <v>6.3E-2</v>
      </c>
      <c r="CQ126" s="27"/>
      <c r="CR126" s="27">
        <f t="shared" si="110"/>
        <v>8.1670101212729093E-2</v>
      </c>
      <c r="CS126" s="27">
        <f t="shared" si="111"/>
        <v>8.1670101212729093E-2</v>
      </c>
      <c r="CT126" s="27">
        <f t="shared" si="112"/>
        <v>8.1670101212729093E-2</v>
      </c>
      <c r="CU126" s="27">
        <f t="shared" si="113"/>
        <v>8.1670101212729093E-2</v>
      </c>
      <c r="CV126" s="27">
        <f t="shared" si="114"/>
        <v>8.1670101212729093E-2</v>
      </c>
      <c r="CW126" s="27">
        <f t="shared" si="115"/>
        <v>8.1670101212729093E-2</v>
      </c>
      <c r="CX126" s="27">
        <f t="shared" si="116"/>
        <v>8.1670101212729093E-2</v>
      </c>
      <c r="CY126" s="27">
        <f t="shared" si="117"/>
        <v>8.1670101212729093E-2</v>
      </c>
      <c r="CZ126" s="27">
        <f t="shared" si="118"/>
        <v>8.1670101212729093E-2</v>
      </c>
      <c r="DA126" s="27">
        <f t="shared" si="119"/>
        <v>8.1670101212729093E-2</v>
      </c>
      <c r="DB126" s="27">
        <f t="shared" si="120"/>
        <v>8.1670101212729093E-2</v>
      </c>
      <c r="DC126" s="27">
        <f t="shared" si="121"/>
        <v>8.1670101212729093E-2</v>
      </c>
      <c r="DD126" s="27">
        <f t="shared" si="122"/>
        <v>8.882604612013105E-2</v>
      </c>
      <c r="DE126" s="27">
        <f t="shared" si="123"/>
        <v>8.882604612013105E-2</v>
      </c>
      <c r="DF126" s="27">
        <f t="shared" si="124"/>
        <v>8.882604612013105E-2</v>
      </c>
      <c r="DG126" s="27">
        <f t="shared" si="125"/>
        <v>8.882604612013105E-2</v>
      </c>
      <c r="DH126" s="27">
        <f t="shared" si="126"/>
        <v>8.882604612013105E-2</v>
      </c>
      <c r="DI126" s="27">
        <f t="shared" si="127"/>
        <v>8.882604612013105E-2</v>
      </c>
      <c r="DJ126" s="27">
        <f t="shared" si="128"/>
        <v>8.882604612013105E-2</v>
      </c>
      <c r="DK126" s="27">
        <f t="shared" si="129"/>
        <v>8.8586433220005922E-2</v>
      </c>
      <c r="DL126" s="27">
        <f t="shared" si="130"/>
        <v>8.8272326587653521E-2</v>
      </c>
      <c r="DM126" s="27">
        <f t="shared" si="131"/>
        <v>8.8751404938653813E-2</v>
      </c>
      <c r="DN126" s="27">
        <f t="shared" si="132"/>
        <v>9.0085134162017383E-2</v>
      </c>
      <c r="DO126" s="27">
        <f t="shared" si="133"/>
        <v>9.1903011603729295E-2</v>
      </c>
      <c r="DP126" s="27">
        <f t="shared" si="134"/>
        <v>9.3845400652767599E-2</v>
      </c>
      <c r="DQ126" s="27">
        <f t="shared" si="135"/>
        <v>9.5593780946722121E-2</v>
      </c>
      <c r="DR126" s="27">
        <f t="shared" si="136"/>
        <v>9.680672323802432E-2</v>
      </c>
      <c r="DS126" s="27">
        <f t="shared" si="137"/>
        <v>9.7554410302114411E-2</v>
      </c>
      <c r="DT126" s="27">
        <f t="shared" si="101"/>
        <v>9.7860181349300496E-2</v>
      </c>
      <c r="DU126" s="27" t="e">
        <f>IF(ISNA(VLOOKUP(CONCATENATE($B126,".SP.TER.TOTL.IN"),Area_pop_80_09,Seq!B$1,FALSE)),".",VLOOKUP(CONCATENATE($B126,".SP.TER.TOTL.IN"),Area_pop_80_09,Seq!B$1,FALSE)/VLOOKUP(CONCATENATE($B126,".SP.POP.TOTL"),Area_pop_80_09,Seq!B$1,FALSE))</f>
        <v>#VALUE!</v>
      </c>
      <c r="DV126" s="27" t="e">
        <f>IF(ISNA(VLOOKUP(CONCATENATE($B126,".SP.TER.TOTL.IN"),Area_pop_80_09,Seq!C$1,FALSE)),".",VLOOKUP(CONCATENATE($B126,".SP.TER.TOTL.IN"),Area_pop_80_09,Seq!C$1,FALSE)/VLOOKUP(CONCATENATE($B126,".SP.POP.TOTL"),Area_pop_80_09,Seq!C$1,FALSE))</f>
        <v>#VALUE!</v>
      </c>
      <c r="DW126" s="27" t="e">
        <f>IF(ISNA(VLOOKUP(CONCATENATE($B126,".SP.TER.TOTL.IN"),Area_pop_80_09,Seq!D$1,FALSE)),".",VLOOKUP(CONCATENATE($B126,".SP.TER.TOTL.IN"),Area_pop_80_09,Seq!D$1,FALSE)/VLOOKUP(CONCATENATE($B126,".SP.POP.TOTL"),Area_pop_80_09,Seq!D$1,FALSE))</f>
        <v>#VALUE!</v>
      </c>
      <c r="DX126" s="27" t="e">
        <f>IF(ISNA(VLOOKUP(CONCATENATE($B126,".SP.TER.TOTL.IN"),Area_pop_80_09,Seq!E$1,FALSE)),".",VLOOKUP(CONCATENATE($B126,".SP.TER.TOTL.IN"),Area_pop_80_09,Seq!E$1,FALSE)/VLOOKUP(CONCATENATE($B126,".SP.POP.TOTL"),Area_pop_80_09,Seq!E$1,FALSE))</f>
        <v>#VALUE!</v>
      </c>
      <c r="DY126" s="27" t="e">
        <f>IF(ISNA(VLOOKUP(CONCATENATE($B126,".SP.TER.TOTL.IN"),Area_pop_80_09,Seq!F$1,FALSE)),".",VLOOKUP(CONCATENATE($B126,".SP.TER.TOTL.IN"),Area_pop_80_09,Seq!F$1,FALSE)/VLOOKUP(CONCATENATE($B126,".SP.POP.TOTL"),Area_pop_80_09,Seq!F$1,FALSE))</f>
        <v>#VALUE!</v>
      </c>
      <c r="DZ126" s="27" t="e">
        <f>IF(ISNA(VLOOKUP(CONCATENATE($B126,".SP.TER.TOTL.IN"),Area_pop_80_09,Seq!G$1,FALSE)),".",VLOOKUP(CONCATENATE($B126,".SP.TER.TOTL.IN"),Area_pop_80_09,Seq!G$1,FALSE)/VLOOKUP(CONCATENATE($B126,".SP.POP.TOTL"),Area_pop_80_09,Seq!G$1,FALSE))</f>
        <v>#VALUE!</v>
      </c>
      <c r="EA126" s="27" t="e">
        <f>IF(ISNA(VLOOKUP(CONCATENATE($B126,".SP.TER.TOTL.IN"),Area_pop_80_09,Seq!H$1,FALSE)),".",VLOOKUP(CONCATENATE($B126,".SP.TER.TOTL.IN"),Area_pop_80_09,Seq!H$1,FALSE)/VLOOKUP(CONCATENATE($B126,".SP.POP.TOTL"),Area_pop_80_09,Seq!H$1,FALSE))</f>
        <v>#VALUE!</v>
      </c>
      <c r="EB126" s="27" t="e">
        <f>IF(ISNA(VLOOKUP(CONCATENATE($B126,".SP.TER.TOTL.IN"),Area_pop_80_09,Seq!I$1,FALSE)),".",VLOOKUP(CONCATENATE($B126,".SP.TER.TOTL.IN"),Area_pop_80_09,Seq!I$1,FALSE)/VLOOKUP(CONCATENATE($B126,".SP.POP.TOTL"),Area_pop_80_09,Seq!I$1,FALSE))</f>
        <v>#VALUE!</v>
      </c>
      <c r="EC126" s="27" t="e">
        <f>IF(ISNA(VLOOKUP(CONCATENATE($B126,".SP.TER.TOTL.IN"),Area_pop_80_09,Seq!J$1,FALSE)),".",VLOOKUP(CONCATENATE($B126,".SP.TER.TOTL.IN"),Area_pop_80_09,Seq!J$1,FALSE)/VLOOKUP(CONCATENATE($B126,".SP.POP.TOTL"),Area_pop_80_09,Seq!J$1,FALSE))</f>
        <v>#VALUE!</v>
      </c>
      <c r="ED126" s="27" t="e">
        <f>IF(ISNA(VLOOKUP(CONCATENATE($B126,".SP.TER.TOTL.IN"),Area_pop_80_09,Seq!K$1,FALSE)),".",VLOOKUP(CONCATENATE($B126,".SP.TER.TOTL.IN"),Area_pop_80_09,Seq!K$1,FALSE)/VLOOKUP(CONCATENATE($B126,".SP.POP.TOTL"),Area_pop_80_09,Seq!K$1,FALSE))</f>
        <v>#VALUE!</v>
      </c>
      <c r="EE126" s="27" t="e">
        <f>IF(ISNA(VLOOKUP(CONCATENATE($B126,".SP.TER.TOTL.IN"),Area_pop_80_09,Seq!L$1,FALSE)),".",VLOOKUP(CONCATENATE($B126,".SP.TER.TOTL.IN"),Area_pop_80_09,Seq!L$1,FALSE)/VLOOKUP(CONCATENATE($B126,".SP.POP.TOTL"),Area_pop_80_09,Seq!L$1,FALSE))</f>
        <v>#VALUE!</v>
      </c>
      <c r="EF126" s="27">
        <f>IF(ISNA(VLOOKUP(CONCATENATE($B126,".SP.TER.TOTL.IN"),Area_pop_80_09,Seq!M$1,FALSE)),".",VLOOKUP(CONCATENATE($B126,".SP.TER.TOTL.IN"),Area_pop_80_09,Seq!M$1,FALSE)/VLOOKUP(CONCATENATE($B126,".SP.POP.TOTL"),Area_pop_80_09,Seq!M$1,FALSE))</f>
        <v>8.1670101212729093E-2</v>
      </c>
      <c r="EG126" s="27" t="e">
        <f>IF(ISNA(VLOOKUP(CONCATENATE($B126,".SP.TER.TOTL.IN"),Area_pop_80_09,Seq!N$1,FALSE)),".",VLOOKUP(CONCATENATE($B126,".SP.TER.TOTL.IN"),Area_pop_80_09,Seq!N$1,FALSE)/VLOOKUP(CONCATENATE($B126,".SP.POP.TOTL"),Area_pop_80_09,Seq!N$1,FALSE))</f>
        <v>#VALUE!</v>
      </c>
      <c r="EH126" s="27" t="e">
        <f>IF(ISNA(VLOOKUP(CONCATENATE($B126,".SP.TER.TOTL.IN"),Area_pop_80_09,Seq!O$1,FALSE)),".",VLOOKUP(CONCATENATE($B126,".SP.TER.TOTL.IN"),Area_pop_80_09,Seq!O$1,FALSE)/VLOOKUP(CONCATENATE($B126,".SP.POP.TOTL"),Area_pop_80_09,Seq!O$1,FALSE))</f>
        <v>#VALUE!</v>
      </c>
      <c r="EI126" s="27" t="e">
        <f>IF(ISNA(VLOOKUP(CONCATENATE($B126,".SP.TER.TOTL.IN"),Area_pop_80_09,Seq!P$1,FALSE)),".",VLOOKUP(CONCATENATE($B126,".SP.TER.TOTL.IN"),Area_pop_80_09,Seq!P$1,FALSE)/VLOOKUP(CONCATENATE($B126,".SP.POP.TOTL"),Area_pop_80_09,Seq!P$1,FALSE))</f>
        <v>#VALUE!</v>
      </c>
      <c r="EJ126" s="27" t="e">
        <f>IF(ISNA(VLOOKUP(CONCATENATE($B126,".SP.TER.TOTL.IN"),Area_pop_80_09,Seq!Q$1,FALSE)),".",VLOOKUP(CONCATENATE($B126,".SP.TER.TOTL.IN"),Area_pop_80_09,Seq!Q$1,FALSE)/VLOOKUP(CONCATENATE($B126,".SP.POP.TOTL"),Area_pop_80_09,Seq!Q$1,FALSE))</f>
        <v>#VALUE!</v>
      </c>
      <c r="EK126" s="27" t="e">
        <f>IF(ISNA(VLOOKUP(CONCATENATE($B126,".SP.TER.TOTL.IN"),Area_pop_80_09,Seq!R$1,FALSE)),".",VLOOKUP(CONCATENATE($B126,".SP.TER.TOTL.IN"),Area_pop_80_09,Seq!R$1,FALSE)/VLOOKUP(CONCATENATE($B126,".SP.POP.TOTL"),Area_pop_80_09,Seq!R$1,FALSE))</f>
        <v>#VALUE!</v>
      </c>
      <c r="EL126" s="27" t="e">
        <f>IF(ISNA(VLOOKUP(CONCATENATE($B126,".SP.TER.TOTL.IN"),Area_pop_80_09,Seq!S$1,FALSE)),".",VLOOKUP(CONCATENATE($B126,".SP.TER.TOTL.IN"),Area_pop_80_09,Seq!S$1,FALSE)/VLOOKUP(CONCATENATE($B126,".SP.POP.TOTL"),Area_pop_80_09,Seq!S$1,FALSE))</f>
        <v>#VALUE!</v>
      </c>
      <c r="EM126" s="27">
        <f>IF(ISNA(VLOOKUP(CONCATENATE($B126,".SP.TER.TOTL.IN"),Area_pop_80_09,Seq!T$1,FALSE)),".",VLOOKUP(CONCATENATE($B126,".SP.TER.TOTL.IN"),Area_pop_80_09,Seq!T$1,FALSE)/VLOOKUP(CONCATENATE($B126,".SP.POP.TOTL"),Area_pop_80_09,Seq!T$1,FALSE))</f>
        <v>8.882604612013105E-2</v>
      </c>
      <c r="EN126" s="27">
        <f>IF(ISNA(VLOOKUP(CONCATENATE($B126,".SP.TER.TOTL.IN"),Area_pop_80_09,Seq!U$1,FALSE)),".",VLOOKUP(CONCATENATE($B126,".SP.TER.TOTL.IN"),Area_pop_80_09,Seq!U$1,FALSE)/VLOOKUP(CONCATENATE($B126,".SP.POP.TOTL"),Area_pop_80_09,Seq!U$1,FALSE))</f>
        <v>8.8586433220005922E-2</v>
      </c>
      <c r="EO126" s="27">
        <f>IF(ISNA(VLOOKUP(CONCATENATE($B126,".SP.TER.TOTL.IN"),Area_pop_80_09,Seq!V$1,FALSE)),".",VLOOKUP(CONCATENATE($B126,".SP.TER.TOTL.IN"),Area_pop_80_09,Seq!V$1,FALSE)/VLOOKUP(CONCATENATE($B126,".SP.POP.TOTL"),Area_pop_80_09,Seq!V$1,FALSE))</f>
        <v>8.8272326587653521E-2</v>
      </c>
      <c r="EP126" s="27">
        <f>IF(ISNA(VLOOKUP(CONCATENATE($B126,".SP.TER.TOTL.IN"),Area_pop_80_09,Seq!W$1,FALSE)),".",VLOOKUP(CONCATENATE($B126,".SP.TER.TOTL.IN"),Area_pop_80_09,Seq!W$1,FALSE)/VLOOKUP(CONCATENATE($B126,".SP.POP.TOTL"),Area_pop_80_09,Seq!W$1,FALSE))</f>
        <v>8.8751404938653813E-2</v>
      </c>
      <c r="EQ126" s="27">
        <f>IF(ISNA(VLOOKUP(CONCATENATE($B126,".SP.TER.TOTL.IN"),Area_pop_80_09,Seq!X$1,FALSE)),".",VLOOKUP(CONCATENATE($B126,".SP.TER.TOTL.IN"),Area_pop_80_09,Seq!X$1,FALSE)/VLOOKUP(CONCATENATE($B126,".SP.POP.TOTL"),Area_pop_80_09,Seq!X$1,FALSE))</f>
        <v>9.0085134162017383E-2</v>
      </c>
      <c r="ER126" s="27">
        <f>IF(ISNA(VLOOKUP(CONCATENATE($B126,".SP.TER.TOTL.IN"),Area_pop_80_09,Seq!Y$1,FALSE)),".",VLOOKUP(CONCATENATE($B126,".SP.TER.TOTL.IN"),Area_pop_80_09,Seq!Y$1,FALSE)/VLOOKUP(CONCATENATE($B126,".SP.POP.TOTL"),Area_pop_80_09,Seq!Y$1,FALSE))</f>
        <v>9.1903011603729295E-2</v>
      </c>
      <c r="ES126" s="27">
        <f>IF(ISNA(VLOOKUP(CONCATENATE($B126,".SP.TER.TOTL.IN"),Area_pop_80_09,Seq!Z$1,FALSE)),".",VLOOKUP(CONCATENATE($B126,".SP.TER.TOTL.IN"),Area_pop_80_09,Seq!Z$1,FALSE)/VLOOKUP(CONCATENATE($B126,".SP.POP.TOTL"),Area_pop_80_09,Seq!Z$1,FALSE))</f>
        <v>9.3845400652767599E-2</v>
      </c>
      <c r="ET126" s="27">
        <f>IF(ISNA(VLOOKUP(CONCATENATE($B126,".SP.TER.TOTL.IN"),Area_pop_80_09,Seq!AA$1,FALSE)),".",VLOOKUP(CONCATENATE($B126,".SP.TER.TOTL.IN"),Area_pop_80_09,Seq!AA$1,FALSE)/VLOOKUP(CONCATENATE($B126,".SP.POP.TOTL"),Area_pop_80_09,Seq!AA$1,FALSE))</f>
        <v>9.5593780946722121E-2</v>
      </c>
      <c r="EU126" s="27">
        <f>IF(ISNA(VLOOKUP(CONCATENATE($B126,".SP.TER.TOTL.IN"),Area_pop_80_09,Seq!AB$1,FALSE)),".",VLOOKUP(CONCATENATE($B126,".SP.TER.TOTL.IN"),Area_pop_80_09,Seq!AB$1,FALSE)/VLOOKUP(CONCATENATE($B126,".SP.POP.TOTL"),Area_pop_80_09,Seq!AB$1,FALSE))</f>
        <v>9.680672323802432E-2</v>
      </c>
      <c r="EV126" s="27">
        <f>IF(ISNA(VLOOKUP(CONCATENATE($B126,".SP.TER.TOTL.IN"),Area_pop_80_09,Seq!AC$1,FALSE)),".",VLOOKUP(CONCATENATE($B126,".SP.TER.TOTL.IN"),Area_pop_80_09,Seq!AC$1,FALSE)/VLOOKUP(CONCATENATE($B126,".SP.POP.TOTL"),Area_pop_80_09,Seq!AC$1,FALSE))</f>
        <v>9.7554410302114411E-2</v>
      </c>
      <c r="EW126" s="27">
        <f>IF(ISNA(VLOOKUP(CONCATENATE($B126,".SP.TER.TOTL.IN"),Area_pop_80_09,Seq!AD$1,FALSE)),".",VLOOKUP(CONCATENATE($B126,".SP.TER.TOTL.IN"),Area_pop_80_09,Seq!AD$1,FALSE)/VLOOKUP(CONCATENATE($B126,".SP.POP.TOTL"),Area_pop_80_09,Seq!AD$1,FALSE))</f>
        <v>9.7860181349300496E-2</v>
      </c>
      <c r="EX126" s="27"/>
      <c r="EY126" s="27"/>
      <c r="EZ126" s="27" t="str">
        <f t="shared" si="138"/>
        <v>.</v>
      </c>
      <c r="FA126" s="27" t="str">
        <f t="shared" si="139"/>
        <v>.</v>
      </c>
      <c r="FB126" s="27" t="str">
        <f t="shared" si="109"/>
        <v>.</v>
      </c>
      <c r="FC126" s="9" t="str">
        <f>IF(VLOOKUP($B126,EM_80!$B$1:$C$201,2,FALSE)&gt;0,VLOOKUP($B126,EM_80!$B$1:$C$201,2,FALSE),".")</f>
        <v>.</v>
      </c>
      <c r="FD126" s="9" t="str">
        <f t="shared" si="140"/>
        <v>.</v>
      </c>
      <c r="FE126" s="9" t="str">
        <f t="shared" si="105"/>
        <v>.</v>
      </c>
      <c r="FF126">
        <f t="shared" si="141"/>
        <v>14898332.0898508</v>
      </c>
      <c r="FG126">
        <f t="shared" si="142"/>
        <v>16348000</v>
      </c>
      <c r="FH126">
        <f t="shared" si="143"/>
        <v>14883600</v>
      </c>
      <c r="FJ126" s="9" t="str">
        <f>IF(ISNA(VLOOKUP($B126,Area_EM_90,Seq!C$1,FALSE)),".",VLOOKUP($B126,Area_EM_90,Seq!C$1,FALSE))</f>
        <v>.</v>
      </c>
      <c r="FK126" s="9" t="str">
        <f>IF(ISNA(VLOOKUP($B126,Area_EM_90,Seq!D$1,FALSE)),".",VLOOKUP($B126,Area_EM_90,Seq!D$1,FALSE))</f>
        <v>.</v>
      </c>
      <c r="FL126" s="9" t="str">
        <f>IF(ISNA(VLOOKUP($B126,Area_EM_90,Seq!E$1,FALSE)),".",VLOOKUP($B126,Area_EM_90,Seq!E$1,FALSE))</f>
        <v>.</v>
      </c>
      <c r="FM126" s="9" t="str">
        <f>IF(ISNA(VLOOKUP($B126,Area_EM_90,Seq!F$1,FALSE)),".",VLOOKUP($B126,Area_EM_90,Seq!F$1,FALSE))</f>
        <v>.</v>
      </c>
      <c r="FN126" s="9" t="str">
        <f>IF(ISNA(VLOOKUP($B126,Area_EM_90,Seq!G$1,FALSE)),".",VLOOKUP($B126,Area_EM_90,Seq!G$1,FALSE))</f>
        <v>.</v>
      </c>
      <c r="FO126" s="9" t="str">
        <f>IF(ISNA(VLOOKUP($B126,Area_EM_90,Seq!H$1,FALSE)),".",VLOOKUP($B126,Area_EM_90,Seq!H$1,FALSE))</f>
        <v>.</v>
      </c>
      <c r="FP126" s="9" t="str">
        <f>IF(ISNA(VLOOKUP($B126,Area_EM_90,Seq!I$1,FALSE)),".",VLOOKUP($B126,Area_EM_90,Seq!I$1,FALSE))</f>
        <v>.</v>
      </c>
      <c r="FQ126" s="9" t="str">
        <f>IF(ISNA(VLOOKUP($B126,Area_EM_90,Seq!J$1,FALSE)),".",VLOOKUP($B126,Area_EM_90,Seq!J$1,FALSE))</f>
        <v>.</v>
      </c>
      <c r="FR126" s="9" t="str">
        <f>IF(ISNA(VLOOKUP($B126,Area_EM_00,Seq!C$1,FALSE)),".",VLOOKUP($B126,Area_EM_00,Seq!C$1,FALSE))</f>
        <v>.</v>
      </c>
      <c r="FS126" s="9" t="str">
        <f>IF(ISNA(VLOOKUP($B126,Area_EM_00,Seq!D$1,FALSE)),".",VLOOKUP($B126,Area_EM_00,Seq!D$1,FALSE))</f>
        <v>.</v>
      </c>
      <c r="FT126" s="9" t="str">
        <f>IF(ISNA(VLOOKUP($B126,Area_EM_00,Seq!E$1,FALSE)),".",VLOOKUP($B126,Area_EM_00,Seq!E$1,FALSE))</f>
        <v>.</v>
      </c>
      <c r="FU126" s="9" t="str">
        <f>IF(ISNA(VLOOKUP($B126,Area_EM_00,Seq!F$1,FALSE)),".",VLOOKUP($B126,Area_EM_00,Seq!F$1,FALSE))</f>
        <v>.</v>
      </c>
      <c r="FV126" s="9" t="str">
        <f>IF(ISNA(VLOOKUP($B126,Area_EM_00,Seq!G$1,FALSE)),".",VLOOKUP($B126,Area_EM_00,Seq!G$1,FALSE))</f>
        <v>.</v>
      </c>
      <c r="FW126" s="9" t="str">
        <f>IF(ISNA(VLOOKUP($B126,Area_EM_00,Seq!H$1,FALSE)),".",VLOOKUP($B126,Area_EM_00,Seq!H$1,FALSE))</f>
        <v>.</v>
      </c>
      <c r="FX126" s="9" t="str">
        <f>IF(ISNA(VLOOKUP($B126,Area_EM_00,Seq!I$1,FALSE)),".",VLOOKUP($B126,Area_EM_00,Seq!I$1,FALSE))</f>
        <v>.</v>
      </c>
      <c r="FY126" s="9" t="str">
        <f>IF(ISNA(VLOOKUP($B126,Area_EM_00,Seq!J$1,FALSE)),".",VLOOKUP($B126,Area_EM_00,Seq!J$1,FALSE))</f>
        <v>.</v>
      </c>
      <c r="GA126" s="27"/>
    </row>
    <row r="127" spans="1:183">
      <c r="A127" s="25" t="s">
        <v>114</v>
      </c>
      <c r="B127" s="26" t="str">
        <f t="shared" si="72"/>
        <v>Kirghizia</v>
      </c>
      <c r="C127" s="27">
        <f>GDP!C$42/10000</f>
        <v>18294194.281532999</v>
      </c>
      <c r="D127" s="27">
        <f>GDP!D$42/10000</f>
        <v>19245492.3841727</v>
      </c>
      <c r="E127" s="27">
        <f>GDP!E$42/10000</f>
        <v>20996832.1911324</v>
      </c>
      <c r="F127" s="27">
        <f>GDP!F$42/10000</f>
        <v>23285486.8999658</v>
      </c>
      <c r="G127" s="27">
        <f>GDP!G$42/10000</f>
        <v>26824880.9087606</v>
      </c>
      <c r="H127" s="27">
        <f>GDP!H$42/10000</f>
        <v>30446239.831443299</v>
      </c>
      <c r="I127" s="27">
        <f>GDP!I$42/10000</f>
        <v>33125508.936610304</v>
      </c>
      <c r="J127" s="27">
        <f>GDP!J$42/10000</f>
        <v>36968067.973257102</v>
      </c>
      <c r="K127" s="27">
        <f>GDP!K$42/10000</f>
        <v>41145459.654235199</v>
      </c>
      <c r="L127" s="27">
        <f>GDP!L$42/10000</f>
        <v>42832423.5000588</v>
      </c>
      <c r="M127" s="27">
        <f>GDP!M$42/10000</f>
        <v>44460055.593061104</v>
      </c>
      <c r="N127" s="27">
        <f>GDP!N$42/10000</f>
        <v>48550380.707622699</v>
      </c>
      <c r="O127" s="27">
        <f>GDP!O$42/10000</f>
        <v>55444534.768105105</v>
      </c>
      <c r="P127" s="27">
        <f>GDP!P$42/10000</f>
        <v>63206769.635639794</v>
      </c>
      <c r="Q127" s="27">
        <f>GDP!Q$42/10000</f>
        <v>71486856.457908601</v>
      </c>
      <c r="R127" s="27">
        <f>GDP!R$42/10000</f>
        <v>79278923.811820701</v>
      </c>
      <c r="S127" s="27">
        <f>GDP!S$42/10000</f>
        <v>87206816.193002701</v>
      </c>
      <c r="T127" s="27">
        <f>GDP!T$42/10000</f>
        <v>95317050.098951995</v>
      </c>
      <c r="U127" s="27">
        <f>GDP!U$42/10000</f>
        <v>102751780.00667</v>
      </c>
      <c r="V127" s="27">
        <f>GDP!V$42/10000</f>
        <v>110560915.287177</v>
      </c>
      <c r="W127" s="27">
        <f>GDP!W$42/10000</f>
        <v>119848032.17129999</v>
      </c>
      <c r="X127" s="27">
        <f>GDP!X$42/10000</f>
        <v>129795418.841518</v>
      </c>
      <c r="Y127" s="27">
        <f>GDP!Y$42/10000</f>
        <v>141606801.95609599</v>
      </c>
      <c r="Z127" s="27">
        <f>GDP!Z$42/10000</f>
        <v>155767482.15170601</v>
      </c>
      <c r="AA127" s="27">
        <f>GDP!AA$42/10000</f>
        <v>171499997.84902799</v>
      </c>
      <c r="AB127" s="27">
        <f>GDP!AB$42/10000</f>
        <v>189335997.62532699</v>
      </c>
      <c r="AC127" s="27">
        <f>GDP!AC$42/10000</f>
        <v>211298973.34986499</v>
      </c>
      <c r="AD127" s="27">
        <f>GDP!AD$42/10000</f>
        <v>238767839.88534701</v>
      </c>
      <c r="AE127" s="27">
        <f>GDP!AE$42/10000</f>
        <v>260256945.47502899</v>
      </c>
      <c r="AF127" s="27">
        <f>GDP!AF$42/10000</f>
        <v>293754553.91439533</v>
      </c>
      <c r="AG127" s="27"/>
      <c r="AH127" s="27" t="str">
        <f>IF(ISNUMBER(VLOOKUP($B127,Area_GDP_80_09,Seq!C$1,FALSE)/10000),VLOOKUP($B127,Area_GDP_80_09,Seq!C$1,FALSE)/10000,".")</f>
        <v>.</v>
      </c>
      <c r="AI127" s="27" t="str">
        <f>IF(ISNUMBER(VLOOKUP($B127,Area_GDP_80_09,Seq!D$1,FALSE)/10000),VLOOKUP($B127,Area_GDP_80_09,Seq!D$1,FALSE)/10000,".")</f>
        <v>.</v>
      </c>
      <c r="AJ127" s="27" t="str">
        <f>IF(ISNUMBER(VLOOKUP($B127,Area_GDP_80_09,Seq!E$1,FALSE)/10000),VLOOKUP($B127,Area_GDP_80_09,Seq!E$1,FALSE)/10000,".")</f>
        <v>.</v>
      </c>
      <c r="AK127" s="27" t="str">
        <f>IF(ISNUMBER(VLOOKUP($B127,Area_GDP_80_09,Seq!F$1,FALSE)/10000),VLOOKUP($B127,Area_GDP_80_09,Seq!F$1,FALSE)/10000,".")</f>
        <v>.</v>
      </c>
      <c r="AL127" s="27" t="str">
        <f>IF(ISNUMBER(VLOOKUP($B127,Area_GDP_80_09,Seq!G$1,FALSE)/10000),VLOOKUP($B127,Area_GDP_80_09,Seq!G$1,FALSE)/10000,".")</f>
        <v>.</v>
      </c>
      <c r="AM127" s="27" t="str">
        <f>IF(ISNUMBER(VLOOKUP($B127,Area_GDP_80_09,Seq!H$1,FALSE)/10000),VLOOKUP($B127,Area_GDP_80_09,Seq!H$1,FALSE)/10000,".")</f>
        <v>.</v>
      </c>
      <c r="AN127" s="27" t="str">
        <f>IF(ISNUMBER(VLOOKUP($B127,Area_GDP_80_09,Seq!I$1,FALSE)/10000),VLOOKUP($B127,Area_GDP_80_09,Seq!I$1,FALSE)/10000,".")</f>
        <v>.</v>
      </c>
      <c r="AO127" s="27" t="str">
        <f>IF(ISNUMBER(VLOOKUP($B127,Area_GDP_80_09,Seq!J$1,FALSE)/10000),VLOOKUP($B127,Area_GDP_80_09,Seq!J$1,FALSE)/10000,".")</f>
        <v>.</v>
      </c>
      <c r="AP127" s="27" t="str">
        <f>IF(ISNUMBER(VLOOKUP($B127,Area_GDP_80_09,Seq!K$1,FALSE)/10000),VLOOKUP($B127,Area_GDP_80_09,Seq!K$1,FALSE)/10000,".")</f>
        <v>.</v>
      </c>
      <c r="AQ127" s="27" t="str">
        <f>IF(ISNUMBER(VLOOKUP($B127,Area_GDP_80_09,Seq!L$1,FALSE)/10000),VLOOKUP($B127,Area_GDP_80_09,Seq!L$1,FALSE)/10000,".")</f>
        <v>.</v>
      </c>
      <c r="AR127" s="27" t="str">
        <f>IF(ISNUMBER(VLOOKUP($B127,Area_GDP_80_09,Seq!M$1,FALSE)/10000),VLOOKUP($B127,Area_GDP_80_09,Seq!M$1,FALSE)/10000,".")</f>
        <v>.</v>
      </c>
      <c r="AS127" s="27" t="str">
        <f>IF(ISNUMBER(VLOOKUP($B127,Area_GDP_80_09,Seq!N$1,FALSE)/10000),VLOOKUP($B127,Area_GDP_80_09,Seq!N$1,FALSE)/10000,".")</f>
        <v>.</v>
      </c>
      <c r="AT127" s="27" t="str">
        <f>IF(ISNUMBER(VLOOKUP($B127,Area_GDP_80_09,Seq!O$1,FALSE)/10000),VLOOKUP($B127,Area_GDP_80_09,Seq!O$1,FALSE)/10000,".")</f>
        <v>.</v>
      </c>
      <c r="AU127" s="27" t="str">
        <f>IF(ISNUMBER(VLOOKUP($B127,Area_GDP_80_09,Seq!P$1,FALSE)/10000),VLOOKUP($B127,Area_GDP_80_09,Seq!P$1,FALSE)/10000,".")</f>
        <v>.</v>
      </c>
      <c r="AV127" s="27" t="str">
        <f>IF(ISNUMBER(VLOOKUP($B127,Area_GDP_80_09,Seq!Q$1,FALSE)/10000),VLOOKUP($B127,Area_GDP_80_09,Seq!Q$1,FALSE)/10000,".")</f>
        <v>.</v>
      </c>
      <c r="AW127" s="27" t="str">
        <f>IF(ISNUMBER(VLOOKUP($B127,Area_GDP_80_09,Seq!R$1,FALSE)/10000),VLOOKUP($B127,Area_GDP_80_09,Seq!R$1,FALSE)/10000,".")</f>
        <v>.</v>
      </c>
      <c r="AX127" s="27" t="str">
        <f>IF(ISNUMBER(VLOOKUP($B127,Area_GDP_80_09,Seq!S$1,FALSE)/10000),VLOOKUP($B127,Area_GDP_80_09,Seq!S$1,FALSE)/10000,".")</f>
        <v>.</v>
      </c>
      <c r="AY127" s="27" t="str">
        <f>IF(ISNUMBER(VLOOKUP($B127,Area_GDP_80_09,Seq!T$1,FALSE)/10000),VLOOKUP($B127,Area_GDP_80_09,Seq!T$1,FALSE)/10000,".")</f>
        <v>.</v>
      </c>
      <c r="AZ127" s="27" t="str">
        <f>IF(ISNUMBER(VLOOKUP($B127,Area_GDP_80_09,Seq!U$1,FALSE)/10000),VLOOKUP($B127,Area_GDP_80_09,Seq!U$1,FALSE)/10000,".")</f>
        <v>.</v>
      </c>
      <c r="BA127" s="27" t="str">
        <f>IF(ISNUMBER(VLOOKUP($B127,Area_GDP_80_09,Seq!V$1,FALSE)/10000),VLOOKUP($B127,Area_GDP_80_09,Seq!V$1,FALSE)/10000,".")</f>
        <v>.</v>
      </c>
      <c r="BB127" s="27" t="str">
        <f>IF(ISNUMBER(VLOOKUP($B127,Area_GDP_80_09,Seq!W$1,FALSE)/10000),VLOOKUP($B127,Area_GDP_80_09,Seq!W$1,FALSE)/10000,".")</f>
        <v>.</v>
      </c>
      <c r="BC127" s="27" t="str">
        <f>IF(ISNUMBER(VLOOKUP($B127,Area_GDP_80_09,Seq!X$1,FALSE)/10000),VLOOKUP($B127,Area_GDP_80_09,Seq!X$1,FALSE)/10000,".")</f>
        <v>.</v>
      </c>
      <c r="BD127" s="27" t="str">
        <f>IF(ISNUMBER(VLOOKUP($B127,Area_GDP_80_09,Seq!Y$1,FALSE)/10000),VLOOKUP($B127,Area_GDP_80_09,Seq!Y$1,FALSE)/10000,".")</f>
        <v>.</v>
      </c>
      <c r="BE127" s="27" t="str">
        <f>IF(ISNUMBER(VLOOKUP($B127,Area_GDP_80_09,Seq!Z$1,FALSE)/10000),VLOOKUP($B127,Area_GDP_80_09,Seq!Z$1,FALSE)/10000,".")</f>
        <v>.</v>
      </c>
      <c r="BF127" s="27" t="str">
        <f>IF(ISNUMBER(VLOOKUP($B127,Area_GDP_80_09,Seq!AA$1,FALSE)/10000),VLOOKUP($B127,Area_GDP_80_09,Seq!AA$1,FALSE)/10000,".")</f>
        <v>.</v>
      </c>
      <c r="BG127" s="27" t="str">
        <f>IF(ISNUMBER(VLOOKUP($B127,Area_GDP_80_09,Seq!AB$1,FALSE)/10000),VLOOKUP($B127,Area_GDP_80_09,Seq!AB$1,FALSE)/10000,".")</f>
        <v>.</v>
      </c>
      <c r="BH127" s="27" t="str">
        <f>IF(ISNUMBER(VLOOKUP($B127,Area_GDP_80_09,Seq!AC$1,FALSE)/10000),VLOOKUP($B127,Area_GDP_80_09,Seq!AC$1,FALSE)/10000,".")</f>
        <v>.</v>
      </c>
      <c r="BI127" s="27" t="str">
        <f>IF(ISNUMBER(VLOOKUP($B127,Area_GDP_80_09,Seq!AD$1,FALSE)/10000),VLOOKUP($B127,Area_GDP_80_09,Seq!AD$1,FALSE)/10000,".")</f>
        <v>.</v>
      </c>
      <c r="BJ127" s="27" t="str">
        <f>IF(ISNUMBER(VLOOKUP($B127,Area_GDP_80_09,Seq!AE$1,FALSE)/10000),VLOOKUP($B127,Area_GDP_80_09,Seq!AE$1,FALSE)/10000,".")</f>
        <v>.</v>
      </c>
      <c r="BK127" s="27" t="str">
        <f>IF(ISNUMBER(VLOOKUP($B127,Area_GDP_80_09,Seq!AF$1,FALSE)/10000),VLOOKUP($B127,Area_GDP_80_09,Seq!AF$1,FALSE)/10000,".")</f>
        <v>.</v>
      </c>
      <c r="BL127" s="27"/>
      <c r="BM127" s="27"/>
      <c r="BN127" s="27">
        <f>CNPop!A$48</f>
        <v>5.0000000000000001E-3</v>
      </c>
      <c r="BO127" s="27">
        <f>CNPop!B$48</f>
        <v>6.0000000000000001E-3</v>
      </c>
      <c r="BP127" s="27">
        <f>CNPop!C$48</f>
        <v>6.0000000000000001E-3</v>
      </c>
      <c r="BQ127" s="27">
        <f>CNPop!D$48</f>
        <v>7.0000000000000001E-3</v>
      </c>
      <c r="BR127" s="27">
        <f>CNPop!E$48</f>
        <v>7.0000000000000001E-3</v>
      </c>
      <c r="BS127" s="27">
        <f>CNPop!F$48</f>
        <v>8.0000000000000002E-3</v>
      </c>
      <c r="BT127" s="27">
        <f>CNPop!G$48</f>
        <v>8.9999999999999993E-3</v>
      </c>
      <c r="BU127" s="27">
        <f>CNPop!H$48</f>
        <v>0.01</v>
      </c>
      <c r="BV127" s="27">
        <f>CNPop!I$48</f>
        <v>1.0999999999999999E-2</v>
      </c>
      <c r="BW127" s="27">
        <f>CNPop!J$48</f>
        <v>1.2E-2</v>
      </c>
      <c r="BX127" s="27">
        <f>CNPop!K$48</f>
        <v>1.4E-2</v>
      </c>
      <c r="BY127" s="27">
        <f>CNPop!L$48</f>
        <v>1.6E-2</v>
      </c>
      <c r="BZ127" s="27">
        <f>CNPop!M$48</f>
        <v>1.7000000000000001E-2</v>
      </c>
      <c r="CA127" s="27">
        <f>CNPop!N$48</f>
        <v>1.9E-2</v>
      </c>
      <c r="CB127" s="27">
        <f>CNPop!O$48</f>
        <v>2.1000000000000001E-2</v>
      </c>
      <c r="CC127" s="27">
        <f>CNPop!P$48</f>
        <v>2.3E-2</v>
      </c>
      <c r="CD127" s="27">
        <f>CNPop!Q$48</f>
        <v>2.5999999999999999E-2</v>
      </c>
      <c r="CE127" s="27">
        <f>CNPop!R$48</f>
        <v>2.8000000000000001E-2</v>
      </c>
      <c r="CF127" s="27">
        <f>CNPop!S$48</f>
        <v>0.03</v>
      </c>
      <c r="CG127" s="27">
        <f>CNPop!T$48</f>
        <v>3.3000000000000002E-2</v>
      </c>
      <c r="CH127" s="27">
        <f>CNPop!U$48</f>
        <v>3.5999999999999997E-2</v>
      </c>
      <c r="CI127" s="27">
        <f>CNPop!V$48</f>
        <v>3.9E-2</v>
      </c>
      <c r="CJ127" s="27">
        <f>CNPop!W$48</f>
        <v>4.2000000000000003E-2</v>
      </c>
      <c r="CK127" s="27">
        <f>CNPop!X$48</f>
        <v>4.4999999999999998E-2</v>
      </c>
      <c r="CL127" s="27">
        <f>CNPop!Y$48</f>
        <v>4.9000000000000002E-2</v>
      </c>
      <c r="CM127" s="27">
        <f>CNPop!Z$48</f>
        <v>5.1999999999999998E-2</v>
      </c>
      <c r="CN127" s="27">
        <f>CNPop!AA$48</f>
        <v>5.6000000000000001E-2</v>
      </c>
      <c r="CO127" s="27">
        <f>CNPop!AB$48</f>
        <v>0.06</v>
      </c>
      <c r="CP127" s="27">
        <f>CNPop!AC$48</f>
        <v>6.3E-2</v>
      </c>
      <c r="CQ127" s="27"/>
      <c r="CR127" s="27" t="str">
        <f t="shared" si="110"/>
        <v>.</v>
      </c>
      <c r="CS127" s="27" t="str">
        <f t="shared" si="111"/>
        <v>.</v>
      </c>
      <c r="CT127" s="27" t="str">
        <f t="shared" si="112"/>
        <v>.</v>
      </c>
      <c r="CU127" s="27" t="str">
        <f t="shared" si="113"/>
        <v>.</v>
      </c>
      <c r="CV127" s="27" t="str">
        <f t="shared" si="114"/>
        <v>.</v>
      </c>
      <c r="CW127" s="27" t="str">
        <f t="shared" si="115"/>
        <v>.</v>
      </c>
      <c r="CX127" s="27" t="str">
        <f t="shared" si="116"/>
        <v>.</v>
      </c>
      <c r="CY127" s="27" t="str">
        <f t="shared" si="117"/>
        <v>.</v>
      </c>
      <c r="CZ127" s="27" t="str">
        <f t="shared" si="118"/>
        <v>.</v>
      </c>
      <c r="DA127" s="27" t="str">
        <f t="shared" si="119"/>
        <v>.</v>
      </c>
      <c r="DB127" s="27" t="str">
        <f t="shared" si="120"/>
        <v>.</v>
      </c>
      <c r="DC127" s="27" t="str">
        <f t="shared" si="121"/>
        <v>.</v>
      </c>
      <c r="DD127" s="27" t="str">
        <f t="shared" si="122"/>
        <v>.</v>
      </c>
      <c r="DE127" s="27" t="str">
        <f t="shared" si="123"/>
        <v>.</v>
      </c>
      <c r="DF127" s="27" t="str">
        <f t="shared" si="124"/>
        <v>.</v>
      </c>
      <c r="DG127" s="27" t="str">
        <f t="shared" si="125"/>
        <v>.</v>
      </c>
      <c r="DH127" s="27" t="str">
        <f t="shared" si="126"/>
        <v>.</v>
      </c>
      <c r="DI127" s="27" t="str">
        <f t="shared" si="127"/>
        <v>.</v>
      </c>
      <c r="DJ127" s="27" t="str">
        <f t="shared" si="128"/>
        <v>.</v>
      </c>
      <c r="DK127" s="27" t="str">
        <f t="shared" si="129"/>
        <v>.</v>
      </c>
      <c r="DL127" s="27" t="str">
        <f t="shared" si="130"/>
        <v>.</v>
      </c>
      <c r="DM127" s="27" t="str">
        <f t="shared" si="131"/>
        <v>.</v>
      </c>
      <c r="DN127" s="27" t="str">
        <f t="shared" si="132"/>
        <v>.</v>
      </c>
      <c r="DO127" s="27" t="str">
        <f t="shared" si="133"/>
        <v>.</v>
      </c>
      <c r="DP127" s="27" t="str">
        <f t="shared" si="134"/>
        <v>.</v>
      </c>
      <c r="DQ127" s="27" t="str">
        <f t="shared" si="135"/>
        <v>.</v>
      </c>
      <c r="DR127" s="27" t="str">
        <f t="shared" si="136"/>
        <v>.</v>
      </c>
      <c r="DS127" s="27" t="str">
        <f t="shared" si="137"/>
        <v>.</v>
      </c>
      <c r="DT127" s="27" t="str">
        <f t="shared" si="101"/>
        <v>.</v>
      </c>
      <c r="DU127" s="27" t="str">
        <f>IF(ISNA(VLOOKUP(CONCATENATE($B127,".SP.TER.TOTL.IN"),Area_pop_80_09,Seq!B$1,FALSE)),".",VLOOKUP(CONCATENATE($B127,".SP.TER.TOTL.IN"),Area_pop_80_09,Seq!B$1,FALSE)/VLOOKUP(CONCATENATE($B127,".SP.POP.TOTL"),Area_pop_80_09,Seq!B$1,FALSE))</f>
        <v>.</v>
      </c>
      <c r="DV127" s="27" t="str">
        <f>IF(ISNA(VLOOKUP(CONCATENATE($B127,".SP.TER.TOTL.IN"),Area_pop_80_09,Seq!C$1,FALSE)),".",VLOOKUP(CONCATENATE($B127,".SP.TER.TOTL.IN"),Area_pop_80_09,Seq!C$1,FALSE)/VLOOKUP(CONCATENATE($B127,".SP.POP.TOTL"),Area_pop_80_09,Seq!C$1,FALSE))</f>
        <v>.</v>
      </c>
      <c r="DW127" s="27" t="str">
        <f>IF(ISNA(VLOOKUP(CONCATENATE($B127,".SP.TER.TOTL.IN"),Area_pop_80_09,Seq!D$1,FALSE)),".",VLOOKUP(CONCATENATE($B127,".SP.TER.TOTL.IN"),Area_pop_80_09,Seq!D$1,FALSE)/VLOOKUP(CONCATENATE($B127,".SP.POP.TOTL"),Area_pop_80_09,Seq!D$1,FALSE))</f>
        <v>.</v>
      </c>
      <c r="DX127" s="27" t="str">
        <f>IF(ISNA(VLOOKUP(CONCATENATE($B127,".SP.TER.TOTL.IN"),Area_pop_80_09,Seq!E$1,FALSE)),".",VLOOKUP(CONCATENATE($B127,".SP.TER.TOTL.IN"),Area_pop_80_09,Seq!E$1,FALSE)/VLOOKUP(CONCATENATE($B127,".SP.POP.TOTL"),Area_pop_80_09,Seq!E$1,FALSE))</f>
        <v>.</v>
      </c>
      <c r="DY127" s="27" t="str">
        <f>IF(ISNA(VLOOKUP(CONCATENATE($B127,".SP.TER.TOTL.IN"),Area_pop_80_09,Seq!F$1,FALSE)),".",VLOOKUP(CONCATENATE($B127,".SP.TER.TOTL.IN"),Area_pop_80_09,Seq!F$1,FALSE)/VLOOKUP(CONCATENATE($B127,".SP.POP.TOTL"),Area_pop_80_09,Seq!F$1,FALSE))</f>
        <v>.</v>
      </c>
      <c r="DZ127" s="27" t="str">
        <f>IF(ISNA(VLOOKUP(CONCATENATE($B127,".SP.TER.TOTL.IN"),Area_pop_80_09,Seq!G$1,FALSE)),".",VLOOKUP(CONCATENATE($B127,".SP.TER.TOTL.IN"),Area_pop_80_09,Seq!G$1,FALSE)/VLOOKUP(CONCATENATE($B127,".SP.POP.TOTL"),Area_pop_80_09,Seq!G$1,FALSE))</f>
        <v>.</v>
      </c>
      <c r="EA127" s="27" t="str">
        <f>IF(ISNA(VLOOKUP(CONCATENATE($B127,".SP.TER.TOTL.IN"),Area_pop_80_09,Seq!H$1,FALSE)),".",VLOOKUP(CONCATENATE($B127,".SP.TER.TOTL.IN"),Area_pop_80_09,Seq!H$1,FALSE)/VLOOKUP(CONCATENATE($B127,".SP.POP.TOTL"),Area_pop_80_09,Seq!H$1,FALSE))</f>
        <v>.</v>
      </c>
      <c r="EB127" s="27" t="str">
        <f>IF(ISNA(VLOOKUP(CONCATENATE($B127,".SP.TER.TOTL.IN"),Area_pop_80_09,Seq!I$1,FALSE)),".",VLOOKUP(CONCATENATE($B127,".SP.TER.TOTL.IN"),Area_pop_80_09,Seq!I$1,FALSE)/VLOOKUP(CONCATENATE($B127,".SP.POP.TOTL"),Area_pop_80_09,Seq!I$1,FALSE))</f>
        <v>.</v>
      </c>
      <c r="EC127" s="27" t="str">
        <f>IF(ISNA(VLOOKUP(CONCATENATE($B127,".SP.TER.TOTL.IN"),Area_pop_80_09,Seq!J$1,FALSE)),".",VLOOKUP(CONCATENATE($B127,".SP.TER.TOTL.IN"),Area_pop_80_09,Seq!J$1,FALSE)/VLOOKUP(CONCATENATE($B127,".SP.POP.TOTL"),Area_pop_80_09,Seq!J$1,FALSE))</f>
        <v>.</v>
      </c>
      <c r="ED127" s="27" t="str">
        <f>IF(ISNA(VLOOKUP(CONCATENATE($B127,".SP.TER.TOTL.IN"),Area_pop_80_09,Seq!K$1,FALSE)),".",VLOOKUP(CONCATENATE($B127,".SP.TER.TOTL.IN"),Area_pop_80_09,Seq!K$1,FALSE)/VLOOKUP(CONCATENATE($B127,".SP.POP.TOTL"),Area_pop_80_09,Seq!K$1,FALSE))</f>
        <v>.</v>
      </c>
      <c r="EE127" s="27" t="str">
        <f>IF(ISNA(VLOOKUP(CONCATENATE($B127,".SP.TER.TOTL.IN"),Area_pop_80_09,Seq!L$1,FALSE)),".",VLOOKUP(CONCATENATE($B127,".SP.TER.TOTL.IN"),Area_pop_80_09,Seq!L$1,FALSE)/VLOOKUP(CONCATENATE($B127,".SP.POP.TOTL"),Area_pop_80_09,Seq!L$1,FALSE))</f>
        <v>.</v>
      </c>
      <c r="EF127" s="27" t="str">
        <f>IF(ISNA(VLOOKUP(CONCATENATE($B127,".SP.TER.TOTL.IN"),Area_pop_80_09,Seq!M$1,FALSE)),".",VLOOKUP(CONCATENATE($B127,".SP.TER.TOTL.IN"),Area_pop_80_09,Seq!M$1,FALSE)/VLOOKUP(CONCATENATE($B127,".SP.POP.TOTL"),Area_pop_80_09,Seq!M$1,FALSE))</f>
        <v>.</v>
      </c>
      <c r="EG127" s="27" t="str">
        <f>IF(ISNA(VLOOKUP(CONCATENATE($B127,".SP.TER.TOTL.IN"),Area_pop_80_09,Seq!N$1,FALSE)),".",VLOOKUP(CONCATENATE($B127,".SP.TER.TOTL.IN"),Area_pop_80_09,Seq!N$1,FALSE)/VLOOKUP(CONCATENATE($B127,".SP.POP.TOTL"),Area_pop_80_09,Seq!N$1,FALSE))</f>
        <v>.</v>
      </c>
      <c r="EH127" s="27" t="str">
        <f>IF(ISNA(VLOOKUP(CONCATENATE($B127,".SP.TER.TOTL.IN"),Area_pop_80_09,Seq!O$1,FALSE)),".",VLOOKUP(CONCATENATE($B127,".SP.TER.TOTL.IN"),Area_pop_80_09,Seq!O$1,FALSE)/VLOOKUP(CONCATENATE($B127,".SP.POP.TOTL"),Area_pop_80_09,Seq!O$1,FALSE))</f>
        <v>.</v>
      </c>
      <c r="EI127" s="27" t="str">
        <f>IF(ISNA(VLOOKUP(CONCATENATE($B127,".SP.TER.TOTL.IN"),Area_pop_80_09,Seq!P$1,FALSE)),".",VLOOKUP(CONCATENATE($B127,".SP.TER.TOTL.IN"),Area_pop_80_09,Seq!P$1,FALSE)/VLOOKUP(CONCATENATE($B127,".SP.POP.TOTL"),Area_pop_80_09,Seq!P$1,FALSE))</f>
        <v>.</v>
      </c>
      <c r="EJ127" s="27" t="str">
        <f>IF(ISNA(VLOOKUP(CONCATENATE($B127,".SP.TER.TOTL.IN"),Area_pop_80_09,Seq!Q$1,FALSE)),".",VLOOKUP(CONCATENATE($B127,".SP.TER.TOTL.IN"),Area_pop_80_09,Seq!Q$1,FALSE)/VLOOKUP(CONCATENATE($B127,".SP.POP.TOTL"),Area_pop_80_09,Seq!Q$1,FALSE))</f>
        <v>.</v>
      </c>
      <c r="EK127" s="27" t="str">
        <f>IF(ISNA(VLOOKUP(CONCATENATE($B127,".SP.TER.TOTL.IN"),Area_pop_80_09,Seq!R$1,FALSE)),".",VLOOKUP(CONCATENATE($B127,".SP.TER.TOTL.IN"),Area_pop_80_09,Seq!R$1,FALSE)/VLOOKUP(CONCATENATE($B127,".SP.POP.TOTL"),Area_pop_80_09,Seq!R$1,FALSE))</f>
        <v>.</v>
      </c>
      <c r="EL127" s="27" t="str">
        <f>IF(ISNA(VLOOKUP(CONCATENATE($B127,".SP.TER.TOTL.IN"),Area_pop_80_09,Seq!S$1,FALSE)),".",VLOOKUP(CONCATENATE($B127,".SP.TER.TOTL.IN"),Area_pop_80_09,Seq!S$1,FALSE)/VLOOKUP(CONCATENATE($B127,".SP.POP.TOTL"),Area_pop_80_09,Seq!S$1,FALSE))</f>
        <v>.</v>
      </c>
      <c r="EM127" s="27" t="str">
        <f>IF(ISNA(VLOOKUP(CONCATENATE($B127,".SP.TER.TOTL.IN"),Area_pop_80_09,Seq!T$1,FALSE)),".",VLOOKUP(CONCATENATE($B127,".SP.TER.TOTL.IN"),Area_pop_80_09,Seq!T$1,FALSE)/VLOOKUP(CONCATENATE($B127,".SP.POP.TOTL"),Area_pop_80_09,Seq!T$1,FALSE))</f>
        <v>.</v>
      </c>
      <c r="EN127" s="27" t="str">
        <f>IF(ISNA(VLOOKUP(CONCATENATE($B127,".SP.TER.TOTL.IN"),Area_pop_80_09,Seq!U$1,FALSE)),".",VLOOKUP(CONCATENATE($B127,".SP.TER.TOTL.IN"),Area_pop_80_09,Seq!U$1,FALSE)/VLOOKUP(CONCATENATE($B127,".SP.POP.TOTL"),Area_pop_80_09,Seq!U$1,FALSE))</f>
        <v>.</v>
      </c>
      <c r="EO127" s="27" t="str">
        <f>IF(ISNA(VLOOKUP(CONCATENATE($B127,".SP.TER.TOTL.IN"),Area_pop_80_09,Seq!V$1,FALSE)),".",VLOOKUP(CONCATENATE($B127,".SP.TER.TOTL.IN"),Area_pop_80_09,Seq!V$1,FALSE)/VLOOKUP(CONCATENATE($B127,".SP.POP.TOTL"),Area_pop_80_09,Seq!V$1,FALSE))</f>
        <v>.</v>
      </c>
      <c r="EP127" s="27" t="str">
        <f>IF(ISNA(VLOOKUP(CONCATENATE($B127,".SP.TER.TOTL.IN"),Area_pop_80_09,Seq!W$1,FALSE)),".",VLOOKUP(CONCATENATE($B127,".SP.TER.TOTL.IN"),Area_pop_80_09,Seq!W$1,FALSE)/VLOOKUP(CONCATENATE($B127,".SP.POP.TOTL"),Area_pop_80_09,Seq!W$1,FALSE))</f>
        <v>.</v>
      </c>
      <c r="EQ127" s="27" t="str">
        <f>IF(ISNA(VLOOKUP(CONCATENATE($B127,".SP.TER.TOTL.IN"),Area_pop_80_09,Seq!X$1,FALSE)),".",VLOOKUP(CONCATENATE($B127,".SP.TER.TOTL.IN"),Area_pop_80_09,Seq!X$1,FALSE)/VLOOKUP(CONCATENATE($B127,".SP.POP.TOTL"),Area_pop_80_09,Seq!X$1,FALSE))</f>
        <v>.</v>
      </c>
      <c r="ER127" s="27" t="str">
        <f>IF(ISNA(VLOOKUP(CONCATENATE($B127,".SP.TER.TOTL.IN"),Area_pop_80_09,Seq!Y$1,FALSE)),".",VLOOKUP(CONCATENATE($B127,".SP.TER.TOTL.IN"),Area_pop_80_09,Seq!Y$1,FALSE)/VLOOKUP(CONCATENATE($B127,".SP.POP.TOTL"),Area_pop_80_09,Seq!Y$1,FALSE))</f>
        <v>.</v>
      </c>
      <c r="ES127" s="27" t="str">
        <f>IF(ISNA(VLOOKUP(CONCATENATE($B127,".SP.TER.TOTL.IN"),Area_pop_80_09,Seq!Z$1,FALSE)),".",VLOOKUP(CONCATENATE($B127,".SP.TER.TOTL.IN"),Area_pop_80_09,Seq!Z$1,FALSE)/VLOOKUP(CONCATENATE($B127,".SP.POP.TOTL"),Area_pop_80_09,Seq!Z$1,FALSE))</f>
        <v>.</v>
      </c>
      <c r="ET127" s="27" t="str">
        <f>IF(ISNA(VLOOKUP(CONCATENATE($B127,".SP.TER.TOTL.IN"),Area_pop_80_09,Seq!AA$1,FALSE)),".",VLOOKUP(CONCATENATE($B127,".SP.TER.TOTL.IN"),Area_pop_80_09,Seq!AA$1,FALSE)/VLOOKUP(CONCATENATE($B127,".SP.POP.TOTL"),Area_pop_80_09,Seq!AA$1,FALSE))</f>
        <v>.</v>
      </c>
      <c r="EU127" s="27" t="str">
        <f>IF(ISNA(VLOOKUP(CONCATENATE($B127,".SP.TER.TOTL.IN"),Area_pop_80_09,Seq!AB$1,FALSE)),".",VLOOKUP(CONCATENATE($B127,".SP.TER.TOTL.IN"),Area_pop_80_09,Seq!AB$1,FALSE)/VLOOKUP(CONCATENATE($B127,".SP.POP.TOTL"),Area_pop_80_09,Seq!AB$1,FALSE))</f>
        <v>.</v>
      </c>
      <c r="EV127" s="27" t="str">
        <f>IF(ISNA(VLOOKUP(CONCATENATE($B127,".SP.TER.TOTL.IN"),Area_pop_80_09,Seq!AC$1,FALSE)),".",VLOOKUP(CONCATENATE($B127,".SP.TER.TOTL.IN"),Area_pop_80_09,Seq!AC$1,FALSE)/VLOOKUP(CONCATENATE($B127,".SP.POP.TOTL"),Area_pop_80_09,Seq!AC$1,FALSE))</f>
        <v>.</v>
      </c>
      <c r="EW127" s="27" t="str">
        <f>IF(ISNA(VLOOKUP(CONCATENATE($B127,".SP.TER.TOTL.IN"),Area_pop_80_09,Seq!AD$1,FALSE)),".",VLOOKUP(CONCATENATE($B127,".SP.TER.TOTL.IN"),Area_pop_80_09,Seq!AD$1,FALSE)/VLOOKUP(CONCATENATE($B127,".SP.POP.TOTL"),Area_pop_80_09,Seq!AD$1,FALSE))</f>
        <v>.</v>
      </c>
      <c r="EX127" s="27"/>
      <c r="EY127" s="27"/>
      <c r="EZ127" s="27" t="str">
        <f t="shared" si="138"/>
        <v>.</v>
      </c>
      <c r="FA127" s="27" t="str">
        <f t="shared" si="139"/>
        <v>.</v>
      </c>
      <c r="FB127" s="27" t="str">
        <f t="shared" si="109"/>
        <v>.</v>
      </c>
      <c r="FC127" s="9" t="str">
        <f>IF(VLOOKUP($B127,EM_80!$B$1:$C$201,2,FALSE)&gt;0,VLOOKUP($B127,EM_80!$B$1:$C$201,2,FALSE),".")</f>
        <v>.</v>
      </c>
      <c r="FD127" s="9" t="str">
        <f t="shared" si="140"/>
        <v>.</v>
      </c>
      <c r="FE127" s="9" t="str">
        <f t="shared" si="105"/>
        <v>.</v>
      </c>
      <c r="FF127" t="e">
        <f t="shared" si="141"/>
        <v>#N/A</v>
      </c>
      <c r="FG127" t="e">
        <f t="shared" si="142"/>
        <v>#N/A</v>
      </c>
      <c r="FH127" t="e">
        <f t="shared" si="143"/>
        <v>#N/A</v>
      </c>
      <c r="FJ127" s="9" t="str">
        <f>IF(ISNA(VLOOKUP($B127,Area_EM_90,Seq!C$1,FALSE)),".",VLOOKUP($B127,Area_EM_90,Seq!C$1,FALSE))</f>
        <v>.</v>
      </c>
      <c r="FK127" s="9" t="str">
        <f>IF(ISNA(VLOOKUP($B127,Area_EM_90,Seq!D$1,FALSE)),".",VLOOKUP($B127,Area_EM_90,Seq!D$1,FALSE))</f>
        <v>.</v>
      </c>
      <c r="FL127" s="9" t="str">
        <f>IF(ISNA(VLOOKUP($B127,Area_EM_90,Seq!E$1,FALSE)),".",VLOOKUP($B127,Area_EM_90,Seq!E$1,FALSE))</f>
        <v>.</v>
      </c>
      <c r="FM127" s="9" t="str">
        <f>IF(ISNA(VLOOKUP($B127,Area_EM_90,Seq!F$1,FALSE)),".",VLOOKUP($B127,Area_EM_90,Seq!F$1,FALSE))</f>
        <v>.</v>
      </c>
      <c r="FN127" s="9" t="str">
        <f>IF(ISNA(VLOOKUP($B127,Area_EM_90,Seq!G$1,FALSE)),".",VLOOKUP($B127,Area_EM_90,Seq!G$1,FALSE))</f>
        <v>.</v>
      </c>
      <c r="FO127" s="9" t="str">
        <f>IF(ISNA(VLOOKUP($B127,Area_EM_90,Seq!H$1,FALSE)),".",VLOOKUP($B127,Area_EM_90,Seq!H$1,FALSE))</f>
        <v>.</v>
      </c>
      <c r="FP127" s="9" t="str">
        <f>IF(ISNA(VLOOKUP($B127,Area_EM_90,Seq!I$1,FALSE)),".",VLOOKUP($B127,Area_EM_90,Seq!I$1,FALSE))</f>
        <v>.</v>
      </c>
      <c r="FQ127" s="9" t="str">
        <f>IF(ISNA(VLOOKUP($B127,Area_EM_90,Seq!J$1,FALSE)),".",VLOOKUP($B127,Area_EM_90,Seq!J$1,FALSE))</f>
        <v>.</v>
      </c>
      <c r="FR127" s="9" t="str">
        <f>IF(ISNA(VLOOKUP($B127,Area_EM_00,Seq!C$1,FALSE)),".",VLOOKUP($B127,Area_EM_00,Seq!C$1,FALSE))</f>
        <v>.</v>
      </c>
      <c r="FS127" s="9" t="str">
        <f>IF(ISNA(VLOOKUP($B127,Area_EM_00,Seq!D$1,FALSE)),".",VLOOKUP($B127,Area_EM_00,Seq!D$1,FALSE))</f>
        <v>.</v>
      </c>
      <c r="FT127" s="9" t="str">
        <f>IF(ISNA(VLOOKUP($B127,Area_EM_00,Seq!E$1,FALSE)),".",VLOOKUP($B127,Area_EM_00,Seq!E$1,FALSE))</f>
        <v>.</v>
      </c>
      <c r="FU127" s="9" t="str">
        <f>IF(ISNA(VLOOKUP($B127,Area_EM_00,Seq!F$1,FALSE)),".",VLOOKUP($B127,Area_EM_00,Seq!F$1,FALSE))</f>
        <v>.</v>
      </c>
      <c r="FV127" s="9" t="str">
        <f>IF(ISNA(VLOOKUP($B127,Area_EM_00,Seq!G$1,FALSE)),".",VLOOKUP($B127,Area_EM_00,Seq!G$1,FALSE))</f>
        <v>.</v>
      </c>
      <c r="FW127" s="9" t="str">
        <f>IF(ISNA(VLOOKUP($B127,Area_EM_00,Seq!H$1,FALSE)),".",VLOOKUP($B127,Area_EM_00,Seq!H$1,FALSE))</f>
        <v>.</v>
      </c>
      <c r="FX127" s="9" t="str">
        <f>IF(ISNA(VLOOKUP($B127,Area_EM_00,Seq!I$1,FALSE)),".",VLOOKUP($B127,Area_EM_00,Seq!I$1,FALSE))</f>
        <v>.</v>
      </c>
      <c r="FY127" s="9" t="str">
        <f>IF(ISNA(VLOOKUP($B127,Area_EM_00,Seq!J$1,FALSE)),".",VLOOKUP($B127,Area_EM_00,Seq!J$1,FALSE))</f>
        <v>.</v>
      </c>
      <c r="GA127" s="27"/>
    </row>
    <row r="128" spans="1:183">
      <c r="A128" s="25" t="s">
        <v>3147</v>
      </c>
      <c r="B128" s="26" t="str">
        <f t="shared" si="72"/>
        <v>Moldavia</v>
      </c>
      <c r="C128" s="27">
        <f>GDP!C$42/10000</f>
        <v>18294194.281532999</v>
      </c>
      <c r="D128" s="27">
        <f>GDP!D$42/10000</f>
        <v>19245492.3841727</v>
      </c>
      <c r="E128" s="27">
        <f>GDP!E$42/10000</f>
        <v>20996832.1911324</v>
      </c>
      <c r="F128" s="27">
        <f>GDP!F$42/10000</f>
        <v>23285486.8999658</v>
      </c>
      <c r="G128" s="27">
        <f>GDP!G$42/10000</f>
        <v>26824880.9087606</v>
      </c>
      <c r="H128" s="27">
        <f>GDP!H$42/10000</f>
        <v>30446239.831443299</v>
      </c>
      <c r="I128" s="27">
        <f>GDP!I$42/10000</f>
        <v>33125508.936610304</v>
      </c>
      <c r="J128" s="27">
        <f>GDP!J$42/10000</f>
        <v>36968067.973257102</v>
      </c>
      <c r="K128" s="27">
        <f>GDP!K$42/10000</f>
        <v>41145459.654235199</v>
      </c>
      <c r="L128" s="27">
        <f>GDP!L$42/10000</f>
        <v>42832423.5000588</v>
      </c>
      <c r="M128" s="27">
        <f>GDP!M$42/10000</f>
        <v>44460055.593061104</v>
      </c>
      <c r="N128" s="27">
        <f>GDP!N$42/10000</f>
        <v>48550380.707622699</v>
      </c>
      <c r="O128" s="27">
        <f>GDP!O$42/10000</f>
        <v>55444534.768105105</v>
      </c>
      <c r="P128" s="27">
        <f>GDP!P$42/10000</f>
        <v>63206769.635639794</v>
      </c>
      <c r="Q128" s="27">
        <f>GDP!Q$42/10000</f>
        <v>71486856.457908601</v>
      </c>
      <c r="R128" s="27">
        <f>GDP!R$42/10000</f>
        <v>79278923.811820701</v>
      </c>
      <c r="S128" s="27">
        <f>GDP!S$42/10000</f>
        <v>87206816.193002701</v>
      </c>
      <c r="T128" s="27">
        <f>GDP!T$42/10000</f>
        <v>95317050.098951995</v>
      </c>
      <c r="U128" s="27">
        <f>GDP!U$42/10000</f>
        <v>102751780.00667</v>
      </c>
      <c r="V128" s="27">
        <f>GDP!V$42/10000</f>
        <v>110560915.287177</v>
      </c>
      <c r="W128" s="27">
        <f>GDP!W$42/10000</f>
        <v>119848032.17129999</v>
      </c>
      <c r="X128" s="27">
        <f>GDP!X$42/10000</f>
        <v>129795418.841518</v>
      </c>
      <c r="Y128" s="27">
        <f>GDP!Y$42/10000</f>
        <v>141606801.95609599</v>
      </c>
      <c r="Z128" s="27">
        <f>GDP!Z$42/10000</f>
        <v>155767482.15170601</v>
      </c>
      <c r="AA128" s="27">
        <f>GDP!AA$42/10000</f>
        <v>171499997.84902799</v>
      </c>
      <c r="AB128" s="27">
        <f>GDP!AB$42/10000</f>
        <v>189335997.62532699</v>
      </c>
      <c r="AC128" s="27">
        <f>GDP!AC$42/10000</f>
        <v>211298973.34986499</v>
      </c>
      <c r="AD128" s="27">
        <f>GDP!AD$42/10000</f>
        <v>238767839.88534701</v>
      </c>
      <c r="AE128" s="27">
        <f>GDP!AE$42/10000</f>
        <v>260256945.47502899</v>
      </c>
      <c r="AF128" s="27">
        <f>GDP!AF$42/10000</f>
        <v>293754553.91439533</v>
      </c>
      <c r="AG128" s="27"/>
      <c r="AH128" s="27" t="str">
        <f>IF(ISNUMBER(VLOOKUP($B128,Area_GDP_80_09,Seq!C$1,FALSE)/10000),VLOOKUP($B128,Area_GDP_80_09,Seq!C$1,FALSE)/10000,".")</f>
        <v>.</v>
      </c>
      <c r="AI128" s="27" t="str">
        <f>IF(ISNUMBER(VLOOKUP($B128,Area_GDP_80_09,Seq!D$1,FALSE)/10000),VLOOKUP($B128,Area_GDP_80_09,Seq!D$1,FALSE)/10000,".")</f>
        <v>.</v>
      </c>
      <c r="AJ128" s="27" t="str">
        <f>IF(ISNUMBER(VLOOKUP($B128,Area_GDP_80_09,Seq!E$1,FALSE)/10000),VLOOKUP($B128,Area_GDP_80_09,Seq!E$1,FALSE)/10000,".")</f>
        <v>.</v>
      </c>
      <c r="AK128" s="27" t="str">
        <f>IF(ISNUMBER(VLOOKUP($B128,Area_GDP_80_09,Seq!F$1,FALSE)/10000),VLOOKUP($B128,Area_GDP_80_09,Seq!F$1,FALSE)/10000,".")</f>
        <v>.</v>
      </c>
      <c r="AL128" s="27" t="str">
        <f>IF(ISNUMBER(VLOOKUP($B128,Area_GDP_80_09,Seq!G$1,FALSE)/10000),VLOOKUP($B128,Area_GDP_80_09,Seq!G$1,FALSE)/10000,".")</f>
        <v>.</v>
      </c>
      <c r="AM128" s="27" t="str">
        <f>IF(ISNUMBER(VLOOKUP($B128,Area_GDP_80_09,Seq!H$1,FALSE)/10000),VLOOKUP($B128,Area_GDP_80_09,Seq!H$1,FALSE)/10000,".")</f>
        <v>.</v>
      </c>
      <c r="AN128" s="27" t="str">
        <f>IF(ISNUMBER(VLOOKUP($B128,Area_GDP_80_09,Seq!I$1,FALSE)/10000),VLOOKUP($B128,Area_GDP_80_09,Seq!I$1,FALSE)/10000,".")</f>
        <v>.</v>
      </c>
      <c r="AO128" s="27" t="str">
        <f>IF(ISNUMBER(VLOOKUP($B128,Area_GDP_80_09,Seq!J$1,FALSE)/10000),VLOOKUP($B128,Area_GDP_80_09,Seq!J$1,FALSE)/10000,".")</f>
        <v>.</v>
      </c>
      <c r="AP128" s="27" t="str">
        <f>IF(ISNUMBER(VLOOKUP($B128,Area_GDP_80_09,Seq!K$1,FALSE)/10000),VLOOKUP($B128,Area_GDP_80_09,Seq!K$1,FALSE)/10000,".")</f>
        <v>.</v>
      </c>
      <c r="AQ128" s="27" t="str">
        <f>IF(ISNUMBER(VLOOKUP($B128,Area_GDP_80_09,Seq!L$1,FALSE)/10000),VLOOKUP($B128,Area_GDP_80_09,Seq!L$1,FALSE)/10000,".")</f>
        <v>.</v>
      </c>
      <c r="AR128" s="27" t="str">
        <f>IF(ISNUMBER(VLOOKUP($B128,Area_GDP_80_09,Seq!M$1,FALSE)/10000),VLOOKUP($B128,Area_GDP_80_09,Seq!M$1,FALSE)/10000,".")</f>
        <v>.</v>
      </c>
      <c r="AS128" s="27" t="str">
        <f>IF(ISNUMBER(VLOOKUP($B128,Area_GDP_80_09,Seq!N$1,FALSE)/10000),VLOOKUP($B128,Area_GDP_80_09,Seq!N$1,FALSE)/10000,".")</f>
        <v>.</v>
      </c>
      <c r="AT128" s="27" t="str">
        <f>IF(ISNUMBER(VLOOKUP($B128,Area_GDP_80_09,Seq!O$1,FALSE)/10000),VLOOKUP($B128,Area_GDP_80_09,Seq!O$1,FALSE)/10000,".")</f>
        <v>.</v>
      </c>
      <c r="AU128" s="27" t="str">
        <f>IF(ISNUMBER(VLOOKUP($B128,Area_GDP_80_09,Seq!P$1,FALSE)/10000),VLOOKUP($B128,Area_GDP_80_09,Seq!P$1,FALSE)/10000,".")</f>
        <v>.</v>
      </c>
      <c r="AV128" s="27" t="str">
        <f>IF(ISNUMBER(VLOOKUP($B128,Area_GDP_80_09,Seq!Q$1,FALSE)/10000),VLOOKUP($B128,Area_GDP_80_09,Seq!Q$1,FALSE)/10000,".")</f>
        <v>.</v>
      </c>
      <c r="AW128" s="27" t="str">
        <f>IF(ISNUMBER(VLOOKUP($B128,Area_GDP_80_09,Seq!R$1,FALSE)/10000),VLOOKUP($B128,Area_GDP_80_09,Seq!R$1,FALSE)/10000,".")</f>
        <v>.</v>
      </c>
      <c r="AX128" s="27" t="str">
        <f>IF(ISNUMBER(VLOOKUP($B128,Area_GDP_80_09,Seq!S$1,FALSE)/10000),VLOOKUP($B128,Area_GDP_80_09,Seq!S$1,FALSE)/10000,".")</f>
        <v>.</v>
      </c>
      <c r="AY128" s="27" t="str">
        <f>IF(ISNUMBER(VLOOKUP($B128,Area_GDP_80_09,Seq!T$1,FALSE)/10000),VLOOKUP($B128,Area_GDP_80_09,Seq!T$1,FALSE)/10000,".")</f>
        <v>.</v>
      </c>
      <c r="AZ128" s="27" t="str">
        <f>IF(ISNUMBER(VLOOKUP($B128,Area_GDP_80_09,Seq!U$1,FALSE)/10000),VLOOKUP($B128,Area_GDP_80_09,Seq!U$1,FALSE)/10000,".")</f>
        <v>.</v>
      </c>
      <c r="BA128" s="27" t="str">
        <f>IF(ISNUMBER(VLOOKUP($B128,Area_GDP_80_09,Seq!V$1,FALSE)/10000),VLOOKUP($B128,Area_GDP_80_09,Seq!V$1,FALSE)/10000,".")</f>
        <v>.</v>
      </c>
      <c r="BB128" s="27" t="str">
        <f>IF(ISNUMBER(VLOOKUP($B128,Area_GDP_80_09,Seq!W$1,FALSE)/10000),VLOOKUP($B128,Area_GDP_80_09,Seq!W$1,FALSE)/10000,".")</f>
        <v>.</v>
      </c>
      <c r="BC128" s="27" t="str">
        <f>IF(ISNUMBER(VLOOKUP($B128,Area_GDP_80_09,Seq!X$1,FALSE)/10000),VLOOKUP($B128,Area_GDP_80_09,Seq!X$1,FALSE)/10000,".")</f>
        <v>.</v>
      </c>
      <c r="BD128" s="27" t="str">
        <f>IF(ISNUMBER(VLOOKUP($B128,Area_GDP_80_09,Seq!Y$1,FALSE)/10000),VLOOKUP($B128,Area_GDP_80_09,Seq!Y$1,FALSE)/10000,".")</f>
        <v>.</v>
      </c>
      <c r="BE128" s="27" t="str">
        <f>IF(ISNUMBER(VLOOKUP($B128,Area_GDP_80_09,Seq!Z$1,FALSE)/10000),VLOOKUP($B128,Area_GDP_80_09,Seq!Z$1,FALSE)/10000,".")</f>
        <v>.</v>
      </c>
      <c r="BF128" s="27" t="str">
        <f>IF(ISNUMBER(VLOOKUP($B128,Area_GDP_80_09,Seq!AA$1,FALSE)/10000),VLOOKUP($B128,Area_GDP_80_09,Seq!AA$1,FALSE)/10000,".")</f>
        <v>.</v>
      </c>
      <c r="BG128" s="27" t="str">
        <f>IF(ISNUMBER(VLOOKUP($B128,Area_GDP_80_09,Seq!AB$1,FALSE)/10000),VLOOKUP($B128,Area_GDP_80_09,Seq!AB$1,FALSE)/10000,".")</f>
        <v>.</v>
      </c>
      <c r="BH128" s="27" t="str">
        <f>IF(ISNUMBER(VLOOKUP($B128,Area_GDP_80_09,Seq!AC$1,FALSE)/10000),VLOOKUP($B128,Area_GDP_80_09,Seq!AC$1,FALSE)/10000,".")</f>
        <v>.</v>
      </c>
      <c r="BI128" s="27" t="str">
        <f>IF(ISNUMBER(VLOOKUP($B128,Area_GDP_80_09,Seq!AD$1,FALSE)/10000),VLOOKUP($B128,Area_GDP_80_09,Seq!AD$1,FALSE)/10000,".")</f>
        <v>.</v>
      </c>
      <c r="BJ128" s="27" t="str">
        <f>IF(ISNUMBER(VLOOKUP($B128,Area_GDP_80_09,Seq!AE$1,FALSE)/10000),VLOOKUP($B128,Area_GDP_80_09,Seq!AE$1,FALSE)/10000,".")</f>
        <v>.</v>
      </c>
      <c r="BK128" s="27" t="str">
        <f>IF(ISNUMBER(VLOOKUP($B128,Area_GDP_80_09,Seq!AF$1,FALSE)/10000),VLOOKUP($B128,Area_GDP_80_09,Seq!AF$1,FALSE)/10000,".")</f>
        <v>.</v>
      </c>
      <c r="BL128" s="27"/>
      <c r="BM128" s="27"/>
      <c r="BN128" s="27">
        <f>CNPop!A$48</f>
        <v>5.0000000000000001E-3</v>
      </c>
      <c r="BO128" s="27">
        <f>CNPop!B$48</f>
        <v>6.0000000000000001E-3</v>
      </c>
      <c r="BP128" s="27">
        <f>CNPop!C$48</f>
        <v>6.0000000000000001E-3</v>
      </c>
      <c r="BQ128" s="27">
        <f>CNPop!D$48</f>
        <v>7.0000000000000001E-3</v>
      </c>
      <c r="BR128" s="27">
        <f>CNPop!E$48</f>
        <v>7.0000000000000001E-3</v>
      </c>
      <c r="BS128" s="27">
        <f>CNPop!F$48</f>
        <v>8.0000000000000002E-3</v>
      </c>
      <c r="BT128" s="27">
        <f>CNPop!G$48</f>
        <v>8.9999999999999993E-3</v>
      </c>
      <c r="BU128" s="27">
        <f>CNPop!H$48</f>
        <v>0.01</v>
      </c>
      <c r="BV128" s="27">
        <f>CNPop!I$48</f>
        <v>1.0999999999999999E-2</v>
      </c>
      <c r="BW128" s="27">
        <f>CNPop!J$48</f>
        <v>1.2E-2</v>
      </c>
      <c r="BX128" s="27">
        <f>CNPop!K$48</f>
        <v>1.4E-2</v>
      </c>
      <c r="BY128" s="27">
        <f>CNPop!L$48</f>
        <v>1.6E-2</v>
      </c>
      <c r="BZ128" s="27">
        <f>CNPop!M$48</f>
        <v>1.7000000000000001E-2</v>
      </c>
      <c r="CA128" s="27">
        <f>CNPop!N$48</f>
        <v>1.9E-2</v>
      </c>
      <c r="CB128" s="27">
        <f>CNPop!O$48</f>
        <v>2.1000000000000001E-2</v>
      </c>
      <c r="CC128" s="27">
        <f>CNPop!P$48</f>
        <v>2.3E-2</v>
      </c>
      <c r="CD128" s="27">
        <f>CNPop!Q$48</f>
        <v>2.5999999999999999E-2</v>
      </c>
      <c r="CE128" s="27">
        <f>CNPop!R$48</f>
        <v>2.8000000000000001E-2</v>
      </c>
      <c r="CF128" s="27">
        <f>CNPop!S$48</f>
        <v>0.03</v>
      </c>
      <c r="CG128" s="27">
        <f>CNPop!T$48</f>
        <v>3.3000000000000002E-2</v>
      </c>
      <c r="CH128" s="27">
        <f>CNPop!U$48</f>
        <v>3.5999999999999997E-2</v>
      </c>
      <c r="CI128" s="27">
        <f>CNPop!V$48</f>
        <v>3.9E-2</v>
      </c>
      <c r="CJ128" s="27">
        <f>CNPop!W$48</f>
        <v>4.2000000000000003E-2</v>
      </c>
      <c r="CK128" s="27">
        <f>CNPop!X$48</f>
        <v>4.4999999999999998E-2</v>
      </c>
      <c r="CL128" s="27">
        <f>CNPop!Y$48</f>
        <v>4.9000000000000002E-2</v>
      </c>
      <c r="CM128" s="27">
        <f>CNPop!Z$48</f>
        <v>5.1999999999999998E-2</v>
      </c>
      <c r="CN128" s="27">
        <f>CNPop!AA$48</f>
        <v>5.6000000000000001E-2</v>
      </c>
      <c r="CO128" s="27">
        <f>CNPop!AB$48</f>
        <v>0.06</v>
      </c>
      <c r="CP128" s="27">
        <f>CNPop!AC$48</f>
        <v>6.3E-2</v>
      </c>
      <c r="CQ128" s="27"/>
      <c r="CR128" s="27">
        <f t="shared" si="110"/>
        <v>6.7435064578884235E-2</v>
      </c>
      <c r="CS128" s="27">
        <f t="shared" si="111"/>
        <v>6.7435064578884235E-2</v>
      </c>
      <c r="CT128" s="27">
        <f t="shared" si="112"/>
        <v>6.7435064578884235E-2</v>
      </c>
      <c r="CU128" s="27">
        <f t="shared" si="113"/>
        <v>6.7435064578884235E-2</v>
      </c>
      <c r="CV128" s="27">
        <f t="shared" si="114"/>
        <v>6.7435064578884235E-2</v>
      </c>
      <c r="CW128" s="27">
        <f t="shared" si="115"/>
        <v>6.7435064578884235E-2</v>
      </c>
      <c r="CX128" s="27">
        <f t="shared" si="116"/>
        <v>6.7435064578884235E-2</v>
      </c>
      <c r="CY128" s="27">
        <f t="shared" si="117"/>
        <v>6.7435064578884235E-2</v>
      </c>
      <c r="CZ128" s="27">
        <f t="shared" si="118"/>
        <v>6.7435064578884235E-2</v>
      </c>
      <c r="DA128" s="27">
        <f t="shared" si="119"/>
        <v>6.7435064578884235E-2</v>
      </c>
      <c r="DB128" s="27">
        <f t="shared" si="120"/>
        <v>6.7435064578884235E-2</v>
      </c>
      <c r="DC128" s="27">
        <f t="shared" si="121"/>
        <v>6.7435064578884235E-2</v>
      </c>
      <c r="DD128" s="27">
        <f t="shared" si="122"/>
        <v>8.0563661337518438E-2</v>
      </c>
      <c r="DE128" s="27">
        <f t="shared" si="123"/>
        <v>8.0563661337518438E-2</v>
      </c>
      <c r="DF128" s="27">
        <f t="shared" si="124"/>
        <v>8.0563661337518438E-2</v>
      </c>
      <c r="DG128" s="27">
        <f t="shared" si="125"/>
        <v>8.0563661337518438E-2</v>
      </c>
      <c r="DH128" s="27">
        <f t="shared" si="126"/>
        <v>8.0563661337518438E-2</v>
      </c>
      <c r="DI128" s="27">
        <f t="shared" si="127"/>
        <v>8.0563661337518438E-2</v>
      </c>
      <c r="DJ128" s="27">
        <f t="shared" si="128"/>
        <v>8.0563661337518438E-2</v>
      </c>
      <c r="DK128" s="27">
        <f t="shared" si="129"/>
        <v>7.4512884192679971E-2</v>
      </c>
      <c r="DL128" s="27">
        <f t="shared" si="130"/>
        <v>7.7333932970543071E-2</v>
      </c>
      <c r="DM128" s="27">
        <f t="shared" si="131"/>
        <v>7.9234966580001565E-2</v>
      </c>
      <c r="DN128" s="27">
        <f t="shared" si="132"/>
        <v>8.1827167912459142E-2</v>
      </c>
      <c r="DO128" s="27">
        <f t="shared" si="133"/>
        <v>8.6039144757824731E-2</v>
      </c>
      <c r="DP128" s="27">
        <f t="shared" si="134"/>
        <v>8.9818090804320239E-2</v>
      </c>
      <c r="DQ128" s="27">
        <f t="shared" si="135"/>
        <v>9.2897695306795439E-2</v>
      </c>
      <c r="DR128" s="27">
        <f t="shared" si="136"/>
        <v>9.7360689896161826E-2</v>
      </c>
      <c r="DS128" s="27">
        <f t="shared" si="137"/>
        <v>9.9475960123998328E-2</v>
      </c>
      <c r="DT128" s="27">
        <f t="shared" si="101"/>
        <v>9.9156733048583828E-2</v>
      </c>
      <c r="DU128" s="27" t="e">
        <f>IF(ISNA(VLOOKUP(CONCATENATE($B128,".SP.TER.TOTL.IN"),Area_pop_80_09,Seq!B$1,FALSE)),".",VLOOKUP(CONCATENATE($B128,".SP.TER.TOTL.IN"),Area_pop_80_09,Seq!B$1,FALSE)/VLOOKUP(CONCATENATE($B128,".SP.POP.TOTL"),Area_pop_80_09,Seq!B$1,FALSE))</f>
        <v>#VALUE!</v>
      </c>
      <c r="DV128" s="27" t="e">
        <f>IF(ISNA(VLOOKUP(CONCATENATE($B128,".SP.TER.TOTL.IN"),Area_pop_80_09,Seq!C$1,FALSE)),".",VLOOKUP(CONCATENATE($B128,".SP.TER.TOTL.IN"),Area_pop_80_09,Seq!C$1,FALSE)/VLOOKUP(CONCATENATE($B128,".SP.POP.TOTL"),Area_pop_80_09,Seq!C$1,FALSE))</f>
        <v>#VALUE!</v>
      </c>
      <c r="DW128" s="27" t="e">
        <f>IF(ISNA(VLOOKUP(CONCATENATE($B128,".SP.TER.TOTL.IN"),Area_pop_80_09,Seq!D$1,FALSE)),".",VLOOKUP(CONCATENATE($B128,".SP.TER.TOTL.IN"),Area_pop_80_09,Seq!D$1,FALSE)/VLOOKUP(CONCATENATE($B128,".SP.POP.TOTL"),Area_pop_80_09,Seq!D$1,FALSE))</f>
        <v>#VALUE!</v>
      </c>
      <c r="DX128" s="27" t="e">
        <f>IF(ISNA(VLOOKUP(CONCATENATE($B128,".SP.TER.TOTL.IN"),Area_pop_80_09,Seq!E$1,FALSE)),".",VLOOKUP(CONCATENATE($B128,".SP.TER.TOTL.IN"),Area_pop_80_09,Seq!E$1,FALSE)/VLOOKUP(CONCATENATE($B128,".SP.POP.TOTL"),Area_pop_80_09,Seq!E$1,FALSE))</f>
        <v>#VALUE!</v>
      </c>
      <c r="DY128" s="27" t="e">
        <f>IF(ISNA(VLOOKUP(CONCATENATE($B128,".SP.TER.TOTL.IN"),Area_pop_80_09,Seq!F$1,FALSE)),".",VLOOKUP(CONCATENATE($B128,".SP.TER.TOTL.IN"),Area_pop_80_09,Seq!F$1,FALSE)/VLOOKUP(CONCATENATE($B128,".SP.POP.TOTL"),Area_pop_80_09,Seq!F$1,FALSE))</f>
        <v>#VALUE!</v>
      </c>
      <c r="DZ128" s="27" t="e">
        <f>IF(ISNA(VLOOKUP(CONCATENATE($B128,".SP.TER.TOTL.IN"),Area_pop_80_09,Seq!G$1,FALSE)),".",VLOOKUP(CONCATENATE($B128,".SP.TER.TOTL.IN"),Area_pop_80_09,Seq!G$1,FALSE)/VLOOKUP(CONCATENATE($B128,".SP.POP.TOTL"),Area_pop_80_09,Seq!G$1,FALSE))</f>
        <v>#VALUE!</v>
      </c>
      <c r="EA128" s="27" t="e">
        <f>IF(ISNA(VLOOKUP(CONCATENATE($B128,".SP.TER.TOTL.IN"),Area_pop_80_09,Seq!H$1,FALSE)),".",VLOOKUP(CONCATENATE($B128,".SP.TER.TOTL.IN"),Area_pop_80_09,Seq!H$1,FALSE)/VLOOKUP(CONCATENATE($B128,".SP.POP.TOTL"),Area_pop_80_09,Seq!H$1,FALSE))</f>
        <v>#VALUE!</v>
      </c>
      <c r="EB128" s="27" t="e">
        <f>IF(ISNA(VLOOKUP(CONCATENATE($B128,".SP.TER.TOTL.IN"),Area_pop_80_09,Seq!I$1,FALSE)),".",VLOOKUP(CONCATENATE($B128,".SP.TER.TOTL.IN"),Area_pop_80_09,Seq!I$1,FALSE)/VLOOKUP(CONCATENATE($B128,".SP.POP.TOTL"),Area_pop_80_09,Seq!I$1,FALSE))</f>
        <v>#VALUE!</v>
      </c>
      <c r="EC128" s="27" t="e">
        <f>IF(ISNA(VLOOKUP(CONCATENATE($B128,".SP.TER.TOTL.IN"),Area_pop_80_09,Seq!J$1,FALSE)),".",VLOOKUP(CONCATENATE($B128,".SP.TER.TOTL.IN"),Area_pop_80_09,Seq!J$1,FALSE)/VLOOKUP(CONCATENATE($B128,".SP.POP.TOTL"),Area_pop_80_09,Seq!J$1,FALSE))</f>
        <v>#VALUE!</v>
      </c>
      <c r="ED128" s="27" t="e">
        <f>IF(ISNA(VLOOKUP(CONCATENATE($B128,".SP.TER.TOTL.IN"),Area_pop_80_09,Seq!K$1,FALSE)),".",VLOOKUP(CONCATENATE($B128,".SP.TER.TOTL.IN"),Area_pop_80_09,Seq!K$1,FALSE)/VLOOKUP(CONCATENATE($B128,".SP.POP.TOTL"),Area_pop_80_09,Seq!K$1,FALSE))</f>
        <v>#VALUE!</v>
      </c>
      <c r="EE128" s="27" t="e">
        <f>IF(ISNA(VLOOKUP(CONCATENATE($B128,".SP.TER.TOTL.IN"),Area_pop_80_09,Seq!L$1,FALSE)),".",VLOOKUP(CONCATENATE($B128,".SP.TER.TOTL.IN"),Area_pop_80_09,Seq!L$1,FALSE)/VLOOKUP(CONCATENATE($B128,".SP.POP.TOTL"),Area_pop_80_09,Seq!L$1,FALSE))</f>
        <v>#VALUE!</v>
      </c>
      <c r="EF128" s="27">
        <f>IF(ISNA(VLOOKUP(CONCATENATE($B128,".SP.TER.TOTL.IN"),Area_pop_80_09,Seq!M$1,FALSE)),".",VLOOKUP(CONCATENATE($B128,".SP.TER.TOTL.IN"),Area_pop_80_09,Seq!M$1,FALSE)/VLOOKUP(CONCATENATE($B128,".SP.POP.TOTL"),Area_pop_80_09,Seq!M$1,FALSE))</f>
        <v>6.7435064578884235E-2</v>
      </c>
      <c r="EG128" s="27" t="e">
        <f>IF(ISNA(VLOOKUP(CONCATENATE($B128,".SP.TER.TOTL.IN"),Area_pop_80_09,Seq!N$1,FALSE)),".",VLOOKUP(CONCATENATE($B128,".SP.TER.TOTL.IN"),Area_pop_80_09,Seq!N$1,FALSE)/VLOOKUP(CONCATENATE($B128,".SP.POP.TOTL"),Area_pop_80_09,Seq!N$1,FALSE))</f>
        <v>#VALUE!</v>
      </c>
      <c r="EH128" s="27" t="e">
        <f>IF(ISNA(VLOOKUP(CONCATENATE($B128,".SP.TER.TOTL.IN"),Area_pop_80_09,Seq!O$1,FALSE)),".",VLOOKUP(CONCATENATE($B128,".SP.TER.TOTL.IN"),Area_pop_80_09,Seq!O$1,FALSE)/VLOOKUP(CONCATENATE($B128,".SP.POP.TOTL"),Area_pop_80_09,Seq!O$1,FALSE))</f>
        <v>#VALUE!</v>
      </c>
      <c r="EI128" s="27" t="e">
        <f>IF(ISNA(VLOOKUP(CONCATENATE($B128,".SP.TER.TOTL.IN"),Area_pop_80_09,Seq!P$1,FALSE)),".",VLOOKUP(CONCATENATE($B128,".SP.TER.TOTL.IN"),Area_pop_80_09,Seq!P$1,FALSE)/VLOOKUP(CONCATENATE($B128,".SP.POP.TOTL"),Area_pop_80_09,Seq!P$1,FALSE))</f>
        <v>#VALUE!</v>
      </c>
      <c r="EJ128" s="27" t="e">
        <f>IF(ISNA(VLOOKUP(CONCATENATE($B128,".SP.TER.TOTL.IN"),Area_pop_80_09,Seq!Q$1,FALSE)),".",VLOOKUP(CONCATENATE($B128,".SP.TER.TOTL.IN"),Area_pop_80_09,Seq!Q$1,FALSE)/VLOOKUP(CONCATENATE($B128,".SP.POP.TOTL"),Area_pop_80_09,Seq!Q$1,FALSE))</f>
        <v>#VALUE!</v>
      </c>
      <c r="EK128" s="27" t="e">
        <f>IF(ISNA(VLOOKUP(CONCATENATE($B128,".SP.TER.TOTL.IN"),Area_pop_80_09,Seq!R$1,FALSE)),".",VLOOKUP(CONCATENATE($B128,".SP.TER.TOTL.IN"),Area_pop_80_09,Seq!R$1,FALSE)/VLOOKUP(CONCATENATE($B128,".SP.POP.TOTL"),Area_pop_80_09,Seq!R$1,FALSE))</f>
        <v>#VALUE!</v>
      </c>
      <c r="EL128" s="27" t="e">
        <f>IF(ISNA(VLOOKUP(CONCATENATE($B128,".SP.TER.TOTL.IN"),Area_pop_80_09,Seq!S$1,FALSE)),".",VLOOKUP(CONCATENATE($B128,".SP.TER.TOTL.IN"),Area_pop_80_09,Seq!S$1,FALSE)/VLOOKUP(CONCATENATE($B128,".SP.POP.TOTL"),Area_pop_80_09,Seq!S$1,FALSE))</f>
        <v>#VALUE!</v>
      </c>
      <c r="EM128" s="27">
        <f>IF(ISNA(VLOOKUP(CONCATENATE($B128,".SP.TER.TOTL.IN"),Area_pop_80_09,Seq!T$1,FALSE)),".",VLOOKUP(CONCATENATE($B128,".SP.TER.TOTL.IN"),Area_pop_80_09,Seq!T$1,FALSE)/VLOOKUP(CONCATENATE($B128,".SP.POP.TOTL"),Area_pop_80_09,Seq!T$1,FALSE))</f>
        <v>8.0563661337518438E-2</v>
      </c>
      <c r="EN128" s="27">
        <f>IF(ISNA(VLOOKUP(CONCATENATE($B128,".SP.TER.TOTL.IN"),Area_pop_80_09,Seq!U$1,FALSE)),".",VLOOKUP(CONCATENATE($B128,".SP.TER.TOTL.IN"),Area_pop_80_09,Seq!U$1,FALSE)/VLOOKUP(CONCATENATE($B128,".SP.POP.TOTL"),Area_pop_80_09,Seq!U$1,FALSE))</f>
        <v>7.4512884192679971E-2</v>
      </c>
      <c r="EO128" s="27">
        <f>IF(ISNA(VLOOKUP(CONCATENATE($B128,".SP.TER.TOTL.IN"),Area_pop_80_09,Seq!V$1,FALSE)),".",VLOOKUP(CONCATENATE($B128,".SP.TER.TOTL.IN"),Area_pop_80_09,Seq!V$1,FALSE)/VLOOKUP(CONCATENATE($B128,".SP.POP.TOTL"),Area_pop_80_09,Seq!V$1,FALSE))</f>
        <v>7.7333932970543071E-2</v>
      </c>
      <c r="EP128" s="27">
        <f>IF(ISNA(VLOOKUP(CONCATENATE($B128,".SP.TER.TOTL.IN"),Area_pop_80_09,Seq!W$1,FALSE)),".",VLOOKUP(CONCATENATE($B128,".SP.TER.TOTL.IN"),Area_pop_80_09,Seq!W$1,FALSE)/VLOOKUP(CONCATENATE($B128,".SP.POP.TOTL"),Area_pop_80_09,Seq!W$1,FALSE))</f>
        <v>7.9234966580001565E-2</v>
      </c>
      <c r="EQ128" s="27">
        <f>IF(ISNA(VLOOKUP(CONCATENATE($B128,".SP.TER.TOTL.IN"),Area_pop_80_09,Seq!X$1,FALSE)),".",VLOOKUP(CONCATENATE($B128,".SP.TER.TOTL.IN"),Area_pop_80_09,Seq!X$1,FALSE)/VLOOKUP(CONCATENATE($B128,".SP.POP.TOTL"),Area_pop_80_09,Seq!X$1,FALSE))</f>
        <v>8.1827167912459142E-2</v>
      </c>
      <c r="ER128" s="27">
        <f>IF(ISNA(VLOOKUP(CONCATENATE($B128,".SP.TER.TOTL.IN"),Area_pop_80_09,Seq!Y$1,FALSE)),".",VLOOKUP(CONCATENATE($B128,".SP.TER.TOTL.IN"),Area_pop_80_09,Seq!Y$1,FALSE)/VLOOKUP(CONCATENATE($B128,".SP.POP.TOTL"),Area_pop_80_09,Seq!Y$1,FALSE))</f>
        <v>8.6039144757824731E-2</v>
      </c>
      <c r="ES128" s="27">
        <f>IF(ISNA(VLOOKUP(CONCATENATE($B128,".SP.TER.TOTL.IN"),Area_pop_80_09,Seq!Z$1,FALSE)),".",VLOOKUP(CONCATENATE($B128,".SP.TER.TOTL.IN"),Area_pop_80_09,Seq!Z$1,FALSE)/VLOOKUP(CONCATENATE($B128,".SP.POP.TOTL"),Area_pop_80_09,Seq!Z$1,FALSE))</f>
        <v>8.9818090804320239E-2</v>
      </c>
      <c r="ET128" s="27">
        <f>IF(ISNA(VLOOKUP(CONCATENATE($B128,".SP.TER.TOTL.IN"),Area_pop_80_09,Seq!AA$1,FALSE)),".",VLOOKUP(CONCATENATE($B128,".SP.TER.TOTL.IN"),Area_pop_80_09,Seq!AA$1,FALSE)/VLOOKUP(CONCATENATE($B128,".SP.POP.TOTL"),Area_pop_80_09,Seq!AA$1,FALSE))</f>
        <v>9.2897695306795439E-2</v>
      </c>
      <c r="EU128" s="27">
        <f>IF(ISNA(VLOOKUP(CONCATENATE($B128,".SP.TER.TOTL.IN"),Area_pop_80_09,Seq!AB$1,FALSE)),".",VLOOKUP(CONCATENATE($B128,".SP.TER.TOTL.IN"),Area_pop_80_09,Seq!AB$1,FALSE)/VLOOKUP(CONCATENATE($B128,".SP.POP.TOTL"),Area_pop_80_09,Seq!AB$1,FALSE))</f>
        <v>9.7360689896161826E-2</v>
      </c>
      <c r="EV128" s="27">
        <f>IF(ISNA(VLOOKUP(CONCATENATE($B128,".SP.TER.TOTL.IN"),Area_pop_80_09,Seq!AC$1,FALSE)),".",VLOOKUP(CONCATENATE($B128,".SP.TER.TOTL.IN"),Area_pop_80_09,Seq!AC$1,FALSE)/VLOOKUP(CONCATENATE($B128,".SP.POP.TOTL"),Area_pop_80_09,Seq!AC$1,FALSE))</f>
        <v>9.9475960123998328E-2</v>
      </c>
      <c r="EW128" s="27">
        <f>IF(ISNA(VLOOKUP(CONCATENATE($B128,".SP.TER.TOTL.IN"),Area_pop_80_09,Seq!AD$1,FALSE)),".",VLOOKUP(CONCATENATE($B128,".SP.TER.TOTL.IN"),Area_pop_80_09,Seq!AD$1,FALSE)/VLOOKUP(CONCATENATE($B128,".SP.POP.TOTL"),Area_pop_80_09,Seq!AD$1,FALSE))</f>
        <v>9.9156733048583828E-2</v>
      </c>
      <c r="EX128" s="27"/>
      <c r="EY128" s="27"/>
      <c r="EZ128" s="27" t="str">
        <f t="shared" si="138"/>
        <v>.</v>
      </c>
      <c r="FA128" s="27" t="str">
        <f t="shared" si="139"/>
        <v>.</v>
      </c>
      <c r="FB128" s="27" t="str">
        <f t="shared" si="109"/>
        <v>.</v>
      </c>
      <c r="FC128" s="9" t="str">
        <f>IF(VLOOKUP($B128,EM_80!$B$1:$C$201,2,FALSE)&gt;0,VLOOKUP($B128,EM_80!$B$1:$C$201,2,FALSE),".")</f>
        <v>.</v>
      </c>
      <c r="FD128" s="9" t="str">
        <f t="shared" si="140"/>
        <v>.</v>
      </c>
      <c r="FE128" s="9" t="str">
        <f t="shared" si="105"/>
        <v>.</v>
      </c>
      <c r="FF128">
        <f t="shared" si="141"/>
        <v>4009998</v>
      </c>
      <c r="FG128">
        <f t="shared" si="142"/>
        <v>4363950</v>
      </c>
      <c r="FH128">
        <f t="shared" si="143"/>
        <v>4100257</v>
      </c>
      <c r="FJ128" s="9" t="str">
        <f>IF(ISNA(VLOOKUP($B128,Area_EM_90,Seq!C$1,FALSE)),".",VLOOKUP($B128,Area_EM_90,Seq!C$1,FALSE))</f>
        <v>.</v>
      </c>
      <c r="FK128" s="9" t="str">
        <f>IF(ISNA(VLOOKUP($B128,Area_EM_90,Seq!D$1,FALSE)),".",VLOOKUP($B128,Area_EM_90,Seq!D$1,FALSE))</f>
        <v>.</v>
      </c>
      <c r="FL128" s="9" t="str">
        <f>IF(ISNA(VLOOKUP($B128,Area_EM_90,Seq!E$1,FALSE)),".",VLOOKUP($B128,Area_EM_90,Seq!E$1,FALSE))</f>
        <v>.</v>
      </c>
      <c r="FM128" s="9" t="str">
        <f>IF(ISNA(VLOOKUP($B128,Area_EM_90,Seq!F$1,FALSE)),".",VLOOKUP($B128,Area_EM_90,Seq!F$1,FALSE))</f>
        <v>.</v>
      </c>
      <c r="FN128" s="9" t="str">
        <f>IF(ISNA(VLOOKUP($B128,Area_EM_90,Seq!G$1,FALSE)),".",VLOOKUP($B128,Area_EM_90,Seq!G$1,FALSE))</f>
        <v>.</v>
      </c>
      <c r="FO128" s="9" t="str">
        <f>IF(ISNA(VLOOKUP($B128,Area_EM_90,Seq!H$1,FALSE)),".",VLOOKUP($B128,Area_EM_90,Seq!H$1,FALSE))</f>
        <v>.</v>
      </c>
      <c r="FP128" s="9" t="str">
        <f>IF(ISNA(VLOOKUP($B128,Area_EM_90,Seq!I$1,FALSE)),".",VLOOKUP($B128,Area_EM_90,Seq!I$1,FALSE))</f>
        <v>.</v>
      </c>
      <c r="FQ128" s="9" t="str">
        <f>IF(ISNA(VLOOKUP($B128,Area_EM_90,Seq!J$1,FALSE)),".",VLOOKUP($B128,Area_EM_90,Seq!J$1,FALSE))</f>
        <v>.</v>
      </c>
      <c r="FR128" s="9" t="str">
        <f>IF(ISNA(VLOOKUP($B128,Area_EM_00,Seq!C$1,FALSE)),".",VLOOKUP($B128,Area_EM_00,Seq!C$1,FALSE))</f>
        <v>.</v>
      </c>
      <c r="FS128" s="9" t="str">
        <f>IF(ISNA(VLOOKUP($B128,Area_EM_00,Seq!D$1,FALSE)),".",VLOOKUP($B128,Area_EM_00,Seq!D$1,FALSE))</f>
        <v>.</v>
      </c>
      <c r="FT128" s="9" t="str">
        <f>IF(ISNA(VLOOKUP($B128,Area_EM_00,Seq!E$1,FALSE)),".",VLOOKUP($B128,Area_EM_00,Seq!E$1,FALSE))</f>
        <v>.</v>
      </c>
      <c r="FU128" s="9" t="str">
        <f>IF(ISNA(VLOOKUP($B128,Area_EM_00,Seq!F$1,FALSE)),".",VLOOKUP($B128,Area_EM_00,Seq!F$1,FALSE))</f>
        <v>.</v>
      </c>
      <c r="FV128" s="9" t="str">
        <f>IF(ISNA(VLOOKUP($B128,Area_EM_00,Seq!G$1,FALSE)),".",VLOOKUP($B128,Area_EM_00,Seq!G$1,FALSE))</f>
        <v>.</v>
      </c>
      <c r="FW128" s="9" t="str">
        <f>IF(ISNA(VLOOKUP($B128,Area_EM_00,Seq!H$1,FALSE)),".",VLOOKUP($B128,Area_EM_00,Seq!H$1,FALSE))</f>
        <v>.</v>
      </c>
      <c r="FX128" s="9" t="str">
        <f>IF(ISNA(VLOOKUP($B128,Area_EM_00,Seq!I$1,FALSE)),".",VLOOKUP($B128,Area_EM_00,Seq!I$1,FALSE))</f>
        <v>.</v>
      </c>
      <c r="FY128" s="9" t="str">
        <f>IF(ISNA(VLOOKUP($B128,Area_EM_00,Seq!J$1,FALSE)),".",VLOOKUP($B128,Area_EM_00,Seq!J$1,FALSE))</f>
        <v>.</v>
      </c>
      <c r="GA128" s="27"/>
    </row>
    <row r="129" spans="1:183">
      <c r="A129" s="25" t="s">
        <v>2575</v>
      </c>
      <c r="B129" s="26" t="str">
        <f t="shared" si="72"/>
        <v>Russia</v>
      </c>
      <c r="C129" s="27">
        <f>GDP!C$42/10000</f>
        <v>18294194.281532999</v>
      </c>
      <c r="D129" s="27">
        <f>GDP!D$42/10000</f>
        <v>19245492.3841727</v>
      </c>
      <c r="E129" s="27">
        <f>GDP!E$42/10000</f>
        <v>20996832.1911324</v>
      </c>
      <c r="F129" s="27">
        <f>GDP!F$42/10000</f>
        <v>23285486.8999658</v>
      </c>
      <c r="G129" s="27">
        <f>GDP!G$42/10000</f>
        <v>26824880.9087606</v>
      </c>
      <c r="H129" s="27">
        <f>GDP!H$42/10000</f>
        <v>30446239.831443299</v>
      </c>
      <c r="I129" s="27">
        <f>GDP!I$42/10000</f>
        <v>33125508.936610304</v>
      </c>
      <c r="J129" s="27">
        <f>GDP!J$42/10000</f>
        <v>36968067.973257102</v>
      </c>
      <c r="K129" s="27">
        <f>GDP!K$42/10000</f>
        <v>41145459.654235199</v>
      </c>
      <c r="L129" s="27">
        <f>GDP!L$42/10000</f>
        <v>42832423.5000588</v>
      </c>
      <c r="M129" s="27">
        <f>GDP!M$42/10000</f>
        <v>44460055.593061104</v>
      </c>
      <c r="N129" s="27">
        <f>GDP!N$42/10000</f>
        <v>48550380.707622699</v>
      </c>
      <c r="O129" s="27">
        <f>GDP!O$42/10000</f>
        <v>55444534.768105105</v>
      </c>
      <c r="P129" s="27">
        <f>GDP!P$42/10000</f>
        <v>63206769.635639794</v>
      </c>
      <c r="Q129" s="27">
        <f>GDP!Q$42/10000</f>
        <v>71486856.457908601</v>
      </c>
      <c r="R129" s="27">
        <f>GDP!R$42/10000</f>
        <v>79278923.811820701</v>
      </c>
      <c r="S129" s="27">
        <f>GDP!S$42/10000</f>
        <v>87206816.193002701</v>
      </c>
      <c r="T129" s="27">
        <f>GDP!T$42/10000</f>
        <v>95317050.098951995</v>
      </c>
      <c r="U129" s="27">
        <f>GDP!U$42/10000</f>
        <v>102751780.00667</v>
      </c>
      <c r="V129" s="27">
        <f>GDP!V$42/10000</f>
        <v>110560915.287177</v>
      </c>
      <c r="W129" s="27">
        <f>GDP!W$42/10000</f>
        <v>119848032.17129999</v>
      </c>
      <c r="X129" s="27">
        <f>GDP!X$42/10000</f>
        <v>129795418.841518</v>
      </c>
      <c r="Y129" s="27">
        <f>GDP!Y$42/10000</f>
        <v>141606801.95609599</v>
      </c>
      <c r="Z129" s="27">
        <f>GDP!Z$42/10000</f>
        <v>155767482.15170601</v>
      </c>
      <c r="AA129" s="27">
        <f>GDP!AA$42/10000</f>
        <v>171499997.84902799</v>
      </c>
      <c r="AB129" s="27">
        <f>GDP!AB$42/10000</f>
        <v>189335997.62532699</v>
      </c>
      <c r="AC129" s="27">
        <f>GDP!AC$42/10000</f>
        <v>211298973.34986499</v>
      </c>
      <c r="AD129" s="27">
        <f>GDP!AD$42/10000</f>
        <v>238767839.88534701</v>
      </c>
      <c r="AE129" s="27">
        <f>GDP!AE$42/10000</f>
        <v>260256945.47502899</v>
      </c>
      <c r="AF129" s="27">
        <f>GDP!AF$42/10000</f>
        <v>293754553.91439533</v>
      </c>
      <c r="AG129" s="27"/>
      <c r="AH129" s="27" t="str">
        <f>IF(ISNUMBER(VLOOKUP($B129,Area_GDP_80_09,Seq!C$1,FALSE)/10000),VLOOKUP($B129,Area_GDP_80_09,Seq!C$1,FALSE)/10000,".")</f>
        <v>.</v>
      </c>
      <c r="AI129" s="27" t="str">
        <f>IF(ISNUMBER(VLOOKUP($B129,Area_GDP_80_09,Seq!D$1,FALSE)/10000),VLOOKUP($B129,Area_GDP_80_09,Seq!D$1,FALSE)/10000,".")</f>
        <v>.</v>
      </c>
      <c r="AJ129" s="27" t="str">
        <f>IF(ISNUMBER(VLOOKUP($B129,Area_GDP_80_09,Seq!E$1,FALSE)/10000),VLOOKUP($B129,Area_GDP_80_09,Seq!E$1,FALSE)/10000,".")</f>
        <v>.</v>
      </c>
      <c r="AK129" s="27" t="str">
        <f>IF(ISNUMBER(VLOOKUP($B129,Area_GDP_80_09,Seq!F$1,FALSE)/10000),VLOOKUP($B129,Area_GDP_80_09,Seq!F$1,FALSE)/10000,".")</f>
        <v>.</v>
      </c>
      <c r="AL129" s="27" t="str">
        <f>IF(ISNUMBER(VLOOKUP($B129,Area_GDP_80_09,Seq!G$1,FALSE)/10000),VLOOKUP($B129,Area_GDP_80_09,Seq!G$1,FALSE)/10000,".")</f>
        <v>.</v>
      </c>
      <c r="AM129" s="27" t="str">
        <f>IF(ISNUMBER(VLOOKUP($B129,Area_GDP_80_09,Seq!H$1,FALSE)/10000),VLOOKUP($B129,Area_GDP_80_09,Seq!H$1,FALSE)/10000,".")</f>
        <v>.</v>
      </c>
      <c r="AN129" s="27" t="str">
        <f>IF(ISNUMBER(VLOOKUP($B129,Area_GDP_80_09,Seq!I$1,FALSE)/10000),VLOOKUP($B129,Area_GDP_80_09,Seq!I$1,FALSE)/10000,".")</f>
        <v>.</v>
      </c>
      <c r="AO129" s="27" t="str">
        <f>IF(ISNUMBER(VLOOKUP($B129,Area_GDP_80_09,Seq!J$1,FALSE)/10000),VLOOKUP($B129,Area_GDP_80_09,Seq!J$1,FALSE)/10000,".")</f>
        <v>.</v>
      </c>
      <c r="AP129" s="27" t="str">
        <f>IF(ISNUMBER(VLOOKUP($B129,Area_GDP_80_09,Seq!K$1,FALSE)/10000),VLOOKUP($B129,Area_GDP_80_09,Seq!K$1,FALSE)/10000,".")</f>
        <v>.</v>
      </c>
      <c r="AQ129" s="27">
        <f>IF(ISNUMBER(VLOOKUP($B129,Area_GDP_80_09,Seq!L$1,FALSE)/10000),VLOOKUP($B129,Area_GDP_80_09,Seq!L$1,FALSE)/10000,".")</f>
        <v>39782711.419870399</v>
      </c>
      <c r="AR129" s="27">
        <f>IF(ISNUMBER(VLOOKUP($B129,Area_GDP_80_09,Seq!M$1,FALSE)/10000),VLOOKUP($B129,Area_GDP_80_09,Seq!M$1,FALSE)/10000,".")</f>
        <v>38589231.811026596</v>
      </c>
      <c r="AS129" s="27">
        <f>IF(ISNUMBER(VLOOKUP($B129,Area_GDP_80_09,Seq!N$1,FALSE)/10000),VLOOKUP($B129,Area_GDP_80_09,Seq!N$1,FALSE)/10000,".")</f>
        <v>36641656.646476202</v>
      </c>
      <c r="AT129" s="27">
        <f>IF(ISNUMBER(VLOOKUP($B129,Area_GDP_80_09,Seq!O$1,FALSE)/10000),VLOOKUP($B129,Area_GDP_80_09,Seq!O$1,FALSE)/10000,".")</f>
        <v>31317230.487456799</v>
      </c>
      <c r="AU129" s="27">
        <f>IF(ISNUMBER(VLOOKUP($B129,Area_GDP_80_09,Seq!P$1,FALSE)/10000),VLOOKUP($B129,Area_GDP_80_09,Seq!P$1,FALSE)/10000,".")</f>
        <v>28602483.728670601</v>
      </c>
      <c r="AV129" s="27">
        <f>IF(ISNUMBER(VLOOKUP($B129,Area_GDP_80_09,Seq!Q$1,FALSE)/10000),VLOOKUP($B129,Area_GDP_80_09,Seq!Q$1,FALSE)/10000,".")</f>
        <v>25007221.320115201</v>
      </c>
      <c r="AW129" s="27">
        <f>IF(ISNUMBER(VLOOKUP($B129,Area_GDP_80_09,Seq!R$1,FALSE)/10000),VLOOKUP($B129,Area_GDP_80_09,Seq!R$1,FALSE)/10000,".")</f>
        <v>23971040.000999</v>
      </c>
      <c r="AX129" s="27">
        <f>IF(ISNUMBER(VLOOKUP($B129,Area_GDP_80_09,Seq!S$1,FALSE)/10000),VLOOKUP($B129,Area_GDP_80_09,Seq!S$1,FALSE)/10000,".")</f>
        <v>23108082.560963001</v>
      </c>
      <c r="AY129" s="27">
        <f>IF(ISNUMBER(VLOOKUP($B129,Area_GDP_80_09,Seq!T$1,FALSE)/10000),VLOOKUP($B129,Area_GDP_80_09,Seq!T$1,FALSE)/10000,".")</f>
        <v>23431595.7168165</v>
      </c>
      <c r="AZ129" s="27">
        <f>IF(ISNUMBER(VLOOKUP($B129,Area_GDP_80_09,Seq!U$1,FALSE)/10000),VLOOKUP($B129,Area_GDP_80_09,Seq!U$1,FALSE)/10000,".")</f>
        <v>22189721.143825203</v>
      </c>
      <c r="BA129" s="27">
        <f>IF(ISNUMBER(VLOOKUP($B129,Area_GDP_80_09,Seq!V$1,FALSE)/10000),VLOOKUP($B129,Area_GDP_80_09,Seq!V$1,FALSE)/10000,".")</f>
        <v>23609863.297029998</v>
      </c>
      <c r="BB129" s="27">
        <f>IF(ISNUMBER(VLOOKUP($B129,Area_GDP_80_09,Seq!W$1,FALSE)/10000),VLOOKUP($B129,Area_GDP_80_09,Seq!W$1,FALSE)/10000,".")</f>
        <v>25970849.626732998</v>
      </c>
      <c r="BC129" s="27">
        <f>IF(ISNUMBER(VLOOKUP($B129,Area_GDP_80_09,Seq!X$1,FALSE)/10000),VLOOKUP($B129,Area_GDP_80_09,Seq!X$1,FALSE)/10000,".")</f>
        <v>27293281.194454301</v>
      </c>
      <c r="BD129" s="27">
        <f>IF(ISNUMBER(VLOOKUP($B129,Area_GDP_80_09,Seq!Y$1,FALSE)/10000),VLOOKUP($B129,Area_GDP_80_09,Seq!Y$1,FALSE)/10000,".")</f>
        <v>28587984.358336296</v>
      </c>
      <c r="BE129" s="27">
        <f>IF(ISNUMBER(VLOOKUP($B129,Area_GDP_80_09,Seq!Z$1,FALSE)/10000),VLOOKUP($B129,Area_GDP_80_09,Seq!Z$1,FALSE)/10000,".")</f>
        <v>30688588.695343103</v>
      </c>
      <c r="BF129" s="27">
        <f>IF(ISNUMBER(VLOOKUP($B129,Area_GDP_80_09,Seq!AA$1,FALSE)/10000),VLOOKUP($B129,Area_GDP_80_09,Seq!AA$1,FALSE)/10000,".")</f>
        <v>32880910.060433697</v>
      </c>
      <c r="BG129" s="27">
        <f>IF(ISNUMBER(VLOOKUP($B129,Area_GDP_80_09,Seq!AB$1,FALSE)/10000),VLOOKUP($B129,Area_GDP_80_09,Seq!AB$1,FALSE)/10000,".")</f>
        <v>34985288.3043015</v>
      </c>
      <c r="BH129" s="27">
        <f>IF(ISNUMBER(VLOOKUP($B129,Area_GDP_80_09,Seq!AC$1,FALSE)/10000),VLOOKUP($B129,Area_GDP_80_09,Seq!AC$1,FALSE)/10000,".")</f>
        <v>37679155.503732704</v>
      </c>
      <c r="BI129" s="27">
        <f>IF(ISNUMBER(VLOOKUP($B129,Area_GDP_80_09,Seq!AD$1,FALSE)/10000),VLOOKUP($B129,Area_GDP_80_09,Seq!AD$1,FALSE)/10000,".")</f>
        <v>40731167.099534996</v>
      </c>
      <c r="BJ129" s="27">
        <f>IF(ISNUMBER(VLOOKUP($B129,Area_GDP_80_09,Seq!AE$1,FALSE)/10000),VLOOKUP($B129,Area_GDP_80_09,Seq!AE$1,FALSE)/10000,".")</f>
        <v>43012112.457109004</v>
      </c>
      <c r="BK129" s="27">
        <f>IF(ISNUMBER(VLOOKUP($B129,Area_GDP_80_09,Seq!AF$1,FALSE)/10000),VLOOKUP($B129,Area_GDP_80_09,Seq!AF$1,FALSE)/10000,".")</f>
        <v>39794884.289201565</v>
      </c>
      <c r="BL129" s="27"/>
      <c r="BM129" s="27"/>
      <c r="BN129" s="27">
        <f>CNPop!A$48</f>
        <v>5.0000000000000001E-3</v>
      </c>
      <c r="BO129" s="27">
        <f>CNPop!B$48</f>
        <v>6.0000000000000001E-3</v>
      </c>
      <c r="BP129" s="27">
        <f>CNPop!C$48</f>
        <v>6.0000000000000001E-3</v>
      </c>
      <c r="BQ129" s="27">
        <f>CNPop!D$48</f>
        <v>7.0000000000000001E-3</v>
      </c>
      <c r="BR129" s="27">
        <f>CNPop!E$48</f>
        <v>7.0000000000000001E-3</v>
      </c>
      <c r="BS129" s="27">
        <f>CNPop!F$48</f>
        <v>8.0000000000000002E-3</v>
      </c>
      <c r="BT129" s="27">
        <f>CNPop!G$48</f>
        <v>8.9999999999999993E-3</v>
      </c>
      <c r="BU129" s="27">
        <f>CNPop!H$48</f>
        <v>0.01</v>
      </c>
      <c r="BV129" s="27">
        <f>CNPop!I$48</f>
        <v>1.0999999999999999E-2</v>
      </c>
      <c r="BW129" s="27">
        <f>CNPop!J$48</f>
        <v>1.2E-2</v>
      </c>
      <c r="BX129" s="27">
        <f>CNPop!K$48</f>
        <v>1.4E-2</v>
      </c>
      <c r="BY129" s="27">
        <f>CNPop!L$48</f>
        <v>1.6E-2</v>
      </c>
      <c r="BZ129" s="27">
        <f>CNPop!M$48</f>
        <v>1.7000000000000001E-2</v>
      </c>
      <c r="CA129" s="27">
        <f>CNPop!N$48</f>
        <v>1.9E-2</v>
      </c>
      <c r="CB129" s="27">
        <f>CNPop!O$48</f>
        <v>2.1000000000000001E-2</v>
      </c>
      <c r="CC129" s="27">
        <f>CNPop!P$48</f>
        <v>2.3E-2</v>
      </c>
      <c r="CD129" s="27">
        <f>CNPop!Q$48</f>
        <v>2.5999999999999999E-2</v>
      </c>
      <c r="CE129" s="27">
        <f>CNPop!R$48</f>
        <v>2.8000000000000001E-2</v>
      </c>
      <c r="CF129" s="27">
        <f>CNPop!S$48</f>
        <v>0.03</v>
      </c>
      <c r="CG129" s="27">
        <f>CNPop!T$48</f>
        <v>3.3000000000000002E-2</v>
      </c>
      <c r="CH129" s="27">
        <f>CNPop!U$48</f>
        <v>3.5999999999999997E-2</v>
      </c>
      <c r="CI129" s="27">
        <f>CNPop!V$48</f>
        <v>3.9E-2</v>
      </c>
      <c r="CJ129" s="27">
        <f>CNPop!W$48</f>
        <v>4.2000000000000003E-2</v>
      </c>
      <c r="CK129" s="27">
        <f>CNPop!X$48</f>
        <v>4.4999999999999998E-2</v>
      </c>
      <c r="CL129" s="27">
        <f>CNPop!Y$48</f>
        <v>4.9000000000000002E-2</v>
      </c>
      <c r="CM129" s="27">
        <f>CNPop!Z$48</f>
        <v>5.1999999999999998E-2</v>
      </c>
      <c r="CN129" s="27">
        <f>CNPop!AA$48</f>
        <v>5.6000000000000001E-2</v>
      </c>
      <c r="CO129" s="27">
        <f>CNPop!AB$48</f>
        <v>0.06</v>
      </c>
      <c r="CP129" s="27">
        <f>CNPop!AC$48</f>
        <v>6.3E-2</v>
      </c>
      <c r="CQ129" s="27"/>
      <c r="CR129" s="27">
        <f t="shared" si="110"/>
        <v>6.5822498385186778E-2</v>
      </c>
      <c r="CS129" s="27">
        <f t="shared" si="111"/>
        <v>6.5822498385186778E-2</v>
      </c>
      <c r="CT129" s="27">
        <f t="shared" si="112"/>
        <v>6.5822498385186778E-2</v>
      </c>
      <c r="CU129" s="27">
        <f t="shared" si="113"/>
        <v>6.5822498385186778E-2</v>
      </c>
      <c r="CV129" s="27">
        <f t="shared" si="114"/>
        <v>6.5822498385186778E-2</v>
      </c>
      <c r="CW129" s="27">
        <f t="shared" si="115"/>
        <v>6.5822498385186778E-2</v>
      </c>
      <c r="CX129" s="27">
        <f t="shared" si="116"/>
        <v>6.5822498385186778E-2</v>
      </c>
      <c r="CY129" s="27">
        <f t="shared" si="117"/>
        <v>6.5822498385186778E-2</v>
      </c>
      <c r="CZ129" s="27">
        <f t="shared" si="118"/>
        <v>6.5822498385186778E-2</v>
      </c>
      <c r="DA129" s="27">
        <f t="shared" si="119"/>
        <v>6.5822498385186778E-2</v>
      </c>
      <c r="DB129" s="27">
        <f t="shared" si="120"/>
        <v>6.5822498385186778E-2</v>
      </c>
      <c r="DC129" s="27">
        <f t="shared" si="121"/>
        <v>6.5822498385186778E-2</v>
      </c>
      <c r="DD129" s="27">
        <f t="shared" si="122"/>
        <v>7.524425625770087E-2</v>
      </c>
      <c r="DE129" s="27">
        <f t="shared" si="123"/>
        <v>7.524425625770087E-2</v>
      </c>
      <c r="DF129" s="27">
        <f t="shared" si="124"/>
        <v>7.524425625770087E-2</v>
      </c>
      <c r="DG129" s="27">
        <f t="shared" si="125"/>
        <v>7.524425625770087E-2</v>
      </c>
      <c r="DH129" s="27">
        <f t="shared" si="126"/>
        <v>7.524425625770087E-2</v>
      </c>
      <c r="DI129" s="27">
        <f t="shared" si="127"/>
        <v>7.524425625770087E-2</v>
      </c>
      <c r="DJ129" s="27">
        <f t="shared" si="128"/>
        <v>7.524425625770087E-2</v>
      </c>
      <c r="DK129" s="27">
        <f t="shared" si="129"/>
        <v>7.6869269833024625E-2</v>
      </c>
      <c r="DL129" s="27">
        <f t="shared" si="130"/>
        <v>7.8352945599201654E-2</v>
      </c>
      <c r="DM129" s="27">
        <f t="shared" si="131"/>
        <v>8.0252961146616425E-2</v>
      </c>
      <c r="DN129" s="27">
        <f t="shared" si="132"/>
        <v>8.2648283527435085E-2</v>
      </c>
      <c r="DO129" s="27">
        <f t="shared" si="133"/>
        <v>8.5254005303583194E-2</v>
      </c>
      <c r="DP129" s="27">
        <f t="shared" si="134"/>
        <v>8.5818856732219548E-2</v>
      </c>
      <c r="DQ129" s="27">
        <f t="shared" si="135"/>
        <v>8.7634341599720569E-2</v>
      </c>
      <c r="DR129" s="27">
        <f t="shared" si="136"/>
        <v>8.8387929824561409E-2</v>
      </c>
      <c r="DS129" s="27">
        <f t="shared" si="137"/>
        <v>8.7875214637579163E-2</v>
      </c>
      <c r="DT129" s="27">
        <f t="shared" si="101"/>
        <v>8.3562712222613592E-2</v>
      </c>
      <c r="DU129" s="27" t="e">
        <f>IF(ISNA(VLOOKUP(CONCATENATE($B129,".SP.TER.TOTL.IN"),Area_pop_80_09,Seq!B$1,FALSE)),".",VLOOKUP(CONCATENATE($B129,".SP.TER.TOTL.IN"),Area_pop_80_09,Seq!B$1,FALSE)/VLOOKUP(CONCATENATE($B129,".SP.POP.TOTL"),Area_pop_80_09,Seq!B$1,FALSE))</f>
        <v>#VALUE!</v>
      </c>
      <c r="DV129" s="27" t="e">
        <f>IF(ISNA(VLOOKUP(CONCATENATE($B129,".SP.TER.TOTL.IN"),Area_pop_80_09,Seq!C$1,FALSE)),".",VLOOKUP(CONCATENATE($B129,".SP.TER.TOTL.IN"),Area_pop_80_09,Seq!C$1,FALSE)/VLOOKUP(CONCATENATE($B129,".SP.POP.TOTL"),Area_pop_80_09,Seq!C$1,FALSE))</f>
        <v>#VALUE!</v>
      </c>
      <c r="DW129" s="27" t="e">
        <f>IF(ISNA(VLOOKUP(CONCATENATE($B129,".SP.TER.TOTL.IN"),Area_pop_80_09,Seq!D$1,FALSE)),".",VLOOKUP(CONCATENATE($B129,".SP.TER.TOTL.IN"),Area_pop_80_09,Seq!D$1,FALSE)/VLOOKUP(CONCATENATE($B129,".SP.POP.TOTL"),Area_pop_80_09,Seq!D$1,FALSE))</f>
        <v>#VALUE!</v>
      </c>
      <c r="DX129" s="27" t="e">
        <f>IF(ISNA(VLOOKUP(CONCATENATE($B129,".SP.TER.TOTL.IN"),Area_pop_80_09,Seq!E$1,FALSE)),".",VLOOKUP(CONCATENATE($B129,".SP.TER.TOTL.IN"),Area_pop_80_09,Seq!E$1,FALSE)/VLOOKUP(CONCATENATE($B129,".SP.POP.TOTL"),Area_pop_80_09,Seq!E$1,FALSE))</f>
        <v>#VALUE!</v>
      </c>
      <c r="DY129" s="27" t="e">
        <f>IF(ISNA(VLOOKUP(CONCATENATE($B129,".SP.TER.TOTL.IN"),Area_pop_80_09,Seq!F$1,FALSE)),".",VLOOKUP(CONCATENATE($B129,".SP.TER.TOTL.IN"),Area_pop_80_09,Seq!F$1,FALSE)/VLOOKUP(CONCATENATE($B129,".SP.POP.TOTL"),Area_pop_80_09,Seq!F$1,FALSE))</f>
        <v>#VALUE!</v>
      </c>
      <c r="DZ129" s="27" t="e">
        <f>IF(ISNA(VLOOKUP(CONCATENATE($B129,".SP.TER.TOTL.IN"),Area_pop_80_09,Seq!G$1,FALSE)),".",VLOOKUP(CONCATENATE($B129,".SP.TER.TOTL.IN"),Area_pop_80_09,Seq!G$1,FALSE)/VLOOKUP(CONCATENATE($B129,".SP.POP.TOTL"),Area_pop_80_09,Seq!G$1,FALSE))</f>
        <v>#VALUE!</v>
      </c>
      <c r="EA129" s="27" t="e">
        <f>IF(ISNA(VLOOKUP(CONCATENATE($B129,".SP.TER.TOTL.IN"),Area_pop_80_09,Seq!H$1,FALSE)),".",VLOOKUP(CONCATENATE($B129,".SP.TER.TOTL.IN"),Area_pop_80_09,Seq!H$1,FALSE)/VLOOKUP(CONCATENATE($B129,".SP.POP.TOTL"),Area_pop_80_09,Seq!H$1,FALSE))</f>
        <v>#VALUE!</v>
      </c>
      <c r="EB129" s="27" t="e">
        <f>IF(ISNA(VLOOKUP(CONCATENATE($B129,".SP.TER.TOTL.IN"),Area_pop_80_09,Seq!I$1,FALSE)),".",VLOOKUP(CONCATENATE($B129,".SP.TER.TOTL.IN"),Area_pop_80_09,Seq!I$1,FALSE)/VLOOKUP(CONCATENATE($B129,".SP.POP.TOTL"),Area_pop_80_09,Seq!I$1,FALSE))</f>
        <v>#VALUE!</v>
      </c>
      <c r="EC129" s="27" t="e">
        <f>IF(ISNA(VLOOKUP(CONCATENATE($B129,".SP.TER.TOTL.IN"),Area_pop_80_09,Seq!J$1,FALSE)),".",VLOOKUP(CONCATENATE($B129,".SP.TER.TOTL.IN"),Area_pop_80_09,Seq!J$1,FALSE)/VLOOKUP(CONCATENATE($B129,".SP.POP.TOTL"),Area_pop_80_09,Seq!J$1,FALSE))</f>
        <v>#VALUE!</v>
      </c>
      <c r="ED129" s="27" t="e">
        <f>IF(ISNA(VLOOKUP(CONCATENATE($B129,".SP.TER.TOTL.IN"),Area_pop_80_09,Seq!K$1,FALSE)),".",VLOOKUP(CONCATENATE($B129,".SP.TER.TOTL.IN"),Area_pop_80_09,Seq!K$1,FALSE)/VLOOKUP(CONCATENATE($B129,".SP.POP.TOTL"),Area_pop_80_09,Seq!K$1,FALSE))</f>
        <v>#VALUE!</v>
      </c>
      <c r="EE129" s="27" t="e">
        <f>IF(ISNA(VLOOKUP(CONCATENATE($B129,".SP.TER.TOTL.IN"),Area_pop_80_09,Seq!L$1,FALSE)),".",VLOOKUP(CONCATENATE($B129,".SP.TER.TOTL.IN"),Area_pop_80_09,Seq!L$1,FALSE)/VLOOKUP(CONCATENATE($B129,".SP.POP.TOTL"),Area_pop_80_09,Seq!L$1,FALSE))</f>
        <v>#VALUE!</v>
      </c>
      <c r="EF129" s="27">
        <f>IF(ISNA(VLOOKUP(CONCATENATE($B129,".SP.TER.TOTL.IN"),Area_pop_80_09,Seq!M$1,FALSE)),".",VLOOKUP(CONCATENATE($B129,".SP.TER.TOTL.IN"),Area_pop_80_09,Seq!M$1,FALSE)/VLOOKUP(CONCATENATE($B129,".SP.POP.TOTL"),Area_pop_80_09,Seq!M$1,FALSE))</f>
        <v>6.5822498385186778E-2</v>
      </c>
      <c r="EG129" s="27" t="e">
        <f>IF(ISNA(VLOOKUP(CONCATENATE($B129,".SP.TER.TOTL.IN"),Area_pop_80_09,Seq!N$1,FALSE)),".",VLOOKUP(CONCATENATE($B129,".SP.TER.TOTL.IN"),Area_pop_80_09,Seq!N$1,FALSE)/VLOOKUP(CONCATENATE($B129,".SP.POP.TOTL"),Area_pop_80_09,Seq!N$1,FALSE))</f>
        <v>#VALUE!</v>
      </c>
      <c r="EH129" s="27" t="e">
        <f>IF(ISNA(VLOOKUP(CONCATENATE($B129,".SP.TER.TOTL.IN"),Area_pop_80_09,Seq!O$1,FALSE)),".",VLOOKUP(CONCATENATE($B129,".SP.TER.TOTL.IN"),Area_pop_80_09,Seq!O$1,FALSE)/VLOOKUP(CONCATENATE($B129,".SP.POP.TOTL"),Area_pop_80_09,Seq!O$1,FALSE))</f>
        <v>#VALUE!</v>
      </c>
      <c r="EI129" s="27" t="e">
        <f>IF(ISNA(VLOOKUP(CONCATENATE($B129,".SP.TER.TOTL.IN"),Area_pop_80_09,Seq!P$1,FALSE)),".",VLOOKUP(CONCATENATE($B129,".SP.TER.TOTL.IN"),Area_pop_80_09,Seq!P$1,FALSE)/VLOOKUP(CONCATENATE($B129,".SP.POP.TOTL"),Area_pop_80_09,Seq!P$1,FALSE))</f>
        <v>#VALUE!</v>
      </c>
      <c r="EJ129" s="27" t="e">
        <f>IF(ISNA(VLOOKUP(CONCATENATE($B129,".SP.TER.TOTL.IN"),Area_pop_80_09,Seq!Q$1,FALSE)),".",VLOOKUP(CONCATENATE($B129,".SP.TER.TOTL.IN"),Area_pop_80_09,Seq!Q$1,FALSE)/VLOOKUP(CONCATENATE($B129,".SP.POP.TOTL"),Area_pop_80_09,Seq!Q$1,FALSE))</f>
        <v>#VALUE!</v>
      </c>
      <c r="EK129" s="27" t="e">
        <f>IF(ISNA(VLOOKUP(CONCATENATE($B129,".SP.TER.TOTL.IN"),Area_pop_80_09,Seq!R$1,FALSE)),".",VLOOKUP(CONCATENATE($B129,".SP.TER.TOTL.IN"),Area_pop_80_09,Seq!R$1,FALSE)/VLOOKUP(CONCATENATE($B129,".SP.POP.TOTL"),Area_pop_80_09,Seq!R$1,FALSE))</f>
        <v>#VALUE!</v>
      </c>
      <c r="EL129" s="27" t="e">
        <f>IF(ISNA(VLOOKUP(CONCATENATE($B129,".SP.TER.TOTL.IN"),Area_pop_80_09,Seq!S$1,FALSE)),".",VLOOKUP(CONCATENATE($B129,".SP.TER.TOTL.IN"),Area_pop_80_09,Seq!S$1,FALSE)/VLOOKUP(CONCATENATE($B129,".SP.POP.TOTL"),Area_pop_80_09,Seq!S$1,FALSE))</f>
        <v>#VALUE!</v>
      </c>
      <c r="EM129" s="27">
        <f>IF(ISNA(VLOOKUP(CONCATENATE($B129,".SP.TER.TOTL.IN"),Area_pop_80_09,Seq!T$1,FALSE)),".",VLOOKUP(CONCATENATE($B129,".SP.TER.TOTL.IN"),Area_pop_80_09,Seq!T$1,FALSE)/VLOOKUP(CONCATENATE($B129,".SP.POP.TOTL"),Area_pop_80_09,Seq!T$1,FALSE))</f>
        <v>7.524425625770087E-2</v>
      </c>
      <c r="EN129" s="27">
        <f>IF(ISNA(VLOOKUP(CONCATENATE($B129,".SP.TER.TOTL.IN"),Area_pop_80_09,Seq!U$1,FALSE)),".",VLOOKUP(CONCATENATE($B129,".SP.TER.TOTL.IN"),Area_pop_80_09,Seq!U$1,FALSE)/VLOOKUP(CONCATENATE($B129,".SP.POP.TOTL"),Area_pop_80_09,Seq!U$1,FALSE))</f>
        <v>7.6869269833024625E-2</v>
      </c>
      <c r="EO129" s="27">
        <f>IF(ISNA(VLOOKUP(CONCATENATE($B129,".SP.TER.TOTL.IN"),Area_pop_80_09,Seq!V$1,FALSE)),".",VLOOKUP(CONCATENATE($B129,".SP.TER.TOTL.IN"),Area_pop_80_09,Seq!V$1,FALSE)/VLOOKUP(CONCATENATE($B129,".SP.POP.TOTL"),Area_pop_80_09,Seq!V$1,FALSE))</f>
        <v>7.8352945599201654E-2</v>
      </c>
      <c r="EP129" s="27">
        <f>IF(ISNA(VLOOKUP(CONCATENATE($B129,".SP.TER.TOTL.IN"),Area_pop_80_09,Seq!W$1,FALSE)),".",VLOOKUP(CONCATENATE($B129,".SP.TER.TOTL.IN"),Area_pop_80_09,Seq!W$1,FALSE)/VLOOKUP(CONCATENATE($B129,".SP.POP.TOTL"),Area_pop_80_09,Seq!W$1,FALSE))</f>
        <v>8.0252961146616425E-2</v>
      </c>
      <c r="EQ129" s="27">
        <f>IF(ISNA(VLOOKUP(CONCATENATE($B129,".SP.TER.TOTL.IN"),Area_pop_80_09,Seq!X$1,FALSE)),".",VLOOKUP(CONCATENATE($B129,".SP.TER.TOTL.IN"),Area_pop_80_09,Seq!X$1,FALSE)/VLOOKUP(CONCATENATE($B129,".SP.POP.TOTL"),Area_pop_80_09,Seq!X$1,FALSE))</f>
        <v>8.2648283527435085E-2</v>
      </c>
      <c r="ER129" s="27">
        <f>IF(ISNA(VLOOKUP(CONCATENATE($B129,".SP.TER.TOTL.IN"),Area_pop_80_09,Seq!Y$1,FALSE)),".",VLOOKUP(CONCATENATE($B129,".SP.TER.TOTL.IN"),Area_pop_80_09,Seq!Y$1,FALSE)/VLOOKUP(CONCATENATE($B129,".SP.POP.TOTL"),Area_pop_80_09,Seq!Y$1,FALSE))</f>
        <v>8.5254005303583194E-2</v>
      </c>
      <c r="ES129" s="27">
        <f>IF(ISNA(VLOOKUP(CONCATENATE($B129,".SP.TER.TOTL.IN"),Area_pop_80_09,Seq!Z$1,FALSE)),".",VLOOKUP(CONCATENATE($B129,".SP.TER.TOTL.IN"),Area_pop_80_09,Seq!Z$1,FALSE)/VLOOKUP(CONCATENATE($B129,".SP.POP.TOTL"),Area_pop_80_09,Seq!Z$1,FALSE))</f>
        <v>8.5818856732219548E-2</v>
      </c>
      <c r="ET129" s="27">
        <f>IF(ISNA(VLOOKUP(CONCATENATE($B129,".SP.TER.TOTL.IN"),Area_pop_80_09,Seq!AA$1,FALSE)),".",VLOOKUP(CONCATENATE($B129,".SP.TER.TOTL.IN"),Area_pop_80_09,Seq!AA$1,FALSE)/VLOOKUP(CONCATENATE($B129,".SP.POP.TOTL"),Area_pop_80_09,Seq!AA$1,FALSE))</f>
        <v>8.7634341599720569E-2</v>
      </c>
      <c r="EU129" s="27">
        <f>IF(ISNA(VLOOKUP(CONCATENATE($B129,".SP.TER.TOTL.IN"),Area_pop_80_09,Seq!AB$1,FALSE)),".",VLOOKUP(CONCATENATE($B129,".SP.TER.TOTL.IN"),Area_pop_80_09,Seq!AB$1,FALSE)/VLOOKUP(CONCATENATE($B129,".SP.POP.TOTL"),Area_pop_80_09,Seq!AB$1,FALSE))</f>
        <v>8.8387929824561409E-2</v>
      </c>
      <c r="EV129" s="27">
        <f>IF(ISNA(VLOOKUP(CONCATENATE($B129,".SP.TER.TOTL.IN"),Area_pop_80_09,Seq!AC$1,FALSE)),".",VLOOKUP(CONCATENATE($B129,".SP.TER.TOTL.IN"),Area_pop_80_09,Seq!AC$1,FALSE)/VLOOKUP(CONCATENATE($B129,".SP.POP.TOTL"),Area_pop_80_09,Seq!AC$1,FALSE))</f>
        <v>8.7875214637579163E-2</v>
      </c>
      <c r="EW129" s="27">
        <f>IF(ISNA(VLOOKUP(CONCATENATE($B129,".SP.TER.TOTL.IN"),Area_pop_80_09,Seq!AD$1,FALSE)),".",VLOOKUP(CONCATENATE($B129,".SP.TER.TOTL.IN"),Area_pop_80_09,Seq!AD$1,FALSE)/VLOOKUP(CONCATENATE($B129,".SP.POP.TOTL"),Area_pop_80_09,Seq!AD$1,FALSE))</f>
        <v>8.3562712222613592E-2</v>
      </c>
      <c r="EX129" s="27"/>
      <c r="EY129" s="27"/>
      <c r="EZ129" s="27">
        <f t="shared" si="138"/>
        <v>1.5106826846989425E-3</v>
      </c>
      <c r="FA129" s="27" t="str">
        <f t="shared" si="139"/>
        <v>.</v>
      </c>
      <c r="FB129" s="27">
        <f t="shared" si="109"/>
        <v>6.8214595736246011E-3</v>
      </c>
      <c r="FC129" s="9">
        <f>IF(VLOOKUP($B129,EM_80!$B$1:$C$201,2,FALSE)&gt;0,VLOOKUP($B129,EM_80!$B$1:$C$201,2,FALSE),".")</f>
        <v>210000</v>
      </c>
      <c r="FD129" s="9" t="str">
        <f t="shared" si="140"/>
        <v>.</v>
      </c>
      <c r="FE129" s="9">
        <f t="shared" si="105"/>
        <v>998000</v>
      </c>
      <c r="FF129">
        <f t="shared" si="141"/>
        <v>139010000</v>
      </c>
      <c r="FG129">
        <f t="shared" si="142"/>
        <v>148292000</v>
      </c>
      <c r="FH129">
        <f t="shared" si="143"/>
        <v>146303000</v>
      </c>
      <c r="FJ129" s="9" t="str">
        <f>IF(ISNA(VLOOKUP($B129,Area_EM_90,Seq!C$1,FALSE)),".",VLOOKUP($B129,Area_EM_90,Seq!C$1,FALSE))</f>
        <v>.</v>
      </c>
      <c r="FK129" s="9" t="str">
        <f>IF(ISNA(VLOOKUP($B129,Area_EM_90,Seq!D$1,FALSE)),".",VLOOKUP($B129,Area_EM_90,Seq!D$1,FALSE))</f>
        <v>.</v>
      </c>
      <c r="FL129" s="9" t="str">
        <f>IF(ISNA(VLOOKUP($B129,Area_EM_90,Seq!E$1,FALSE)),".",VLOOKUP($B129,Area_EM_90,Seq!E$1,FALSE))</f>
        <v>.</v>
      </c>
      <c r="FM129" s="9" t="str">
        <f>IF(ISNA(VLOOKUP($B129,Area_EM_90,Seq!F$1,FALSE)),".",VLOOKUP($B129,Area_EM_90,Seq!F$1,FALSE))</f>
        <v>.</v>
      </c>
      <c r="FN129" s="9" t="str">
        <f>IF(ISNA(VLOOKUP($B129,Area_EM_90,Seq!G$1,FALSE)),".",VLOOKUP($B129,Area_EM_90,Seq!G$1,FALSE))</f>
        <v>.</v>
      </c>
      <c r="FO129" s="9" t="str">
        <f>IF(ISNA(VLOOKUP($B129,Area_EM_90,Seq!H$1,FALSE)),".",VLOOKUP($B129,Area_EM_90,Seq!H$1,FALSE))</f>
        <v>.</v>
      </c>
      <c r="FP129" s="9" t="str">
        <f>IF(ISNA(VLOOKUP($B129,Area_EM_90,Seq!I$1,FALSE)),".",VLOOKUP($B129,Area_EM_90,Seq!I$1,FALSE))</f>
        <v>.</v>
      </c>
      <c r="FQ129" s="9" t="str">
        <f>IF(ISNA(VLOOKUP($B129,Area_EM_90,Seq!J$1,FALSE)),".",VLOOKUP($B129,Area_EM_90,Seq!J$1,FALSE))</f>
        <v>.</v>
      </c>
      <c r="FR129" s="9" t="str">
        <f>IF(ISNA(VLOOKUP($B129,Area_EM_00,Seq!C$1,FALSE)),".",VLOOKUP($B129,Area_EM_00,Seq!C$1,FALSE))</f>
        <v>.</v>
      </c>
      <c r="FS129" s="9" t="str">
        <f>IF(ISNA(VLOOKUP($B129,Area_EM_00,Seq!D$1,FALSE)),".",VLOOKUP($B129,Area_EM_00,Seq!D$1,FALSE))</f>
        <v>.</v>
      </c>
      <c r="FT129" s="9" t="str">
        <f>IF(ISNA(VLOOKUP($B129,Area_EM_00,Seq!E$1,FALSE)),".",VLOOKUP($B129,Area_EM_00,Seq!E$1,FALSE))</f>
        <v>.</v>
      </c>
      <c r="FU129" s="9" t="str">
        <f>IF(ISNA(VLOOKUP($B129,Area_EM_00,Seq!F$1,FALSE)),".",VLOOKUP($B129,Area_EM_00,Seq!F$1,FALSE))</f>
        <v>.</v>
      </c>
      <c r="FV129" s="9" t="str">
        <f>IF(ISNA(VLOOKUP($B129,Area_EM_00,Seq!G$1,FALSE)),".",VLOOKUP($B129,Area_EM_00,Seq!G$1,FALSE))</f>
        <v>.</v>
      </c>
      <c r="FW129" s="9" t="str">
        <f>IF(ISNA(VLOOKUP($B129,Area_EM_00,Seq!H$1,FALSE)),".",VLOOKUP($B129,Area_EM_00,Seq!H$1,FALSE))</f>
        <v>.</v>
      </c>
      <c r="FX129" s="9" t="str">
        <f>IF(ISNA(VLOOKUP($B129,Area_EM_00,Seq!I$1,FALSE)),".",VLOOKUP($B129,Area_EM_00,Seq!I$1,FALSE))</f>
        <v>.</v>
      </c>
      <c r="FY129" s="9" t="str">
        <f>IF(ISNA(VLOOKUP($B129,Area_EM_00,Seq!J$1,FALSE)),".",VLOOKUP($B129,Area_EM_00,Seq!J$1,FALSE))</f>
        <v>.</v>
      </c>
      <c r="GA129" s="27"/>
    </row>
    <row r="130" spans="1:183">
      <c r="A130" s="25" t="s">
        <v>3985</v>
      </c>
      <c r="B130" s="26" t="str">
        <f t="shared" si="72"/>
        <v>Tadzhikistan</v>
      </c>
      <c r="C130" s="27">
        <f>GDP!C$42/10000</f>
        <v>18294194.281532999</v>
      </c>
      <c r="D130" s="27">
        <f>GDP!D$42/10000</f>
        <v>19245492.3841727</v>
      </c>
      <c r="E130" s="27">
        <f>GDP!E$42/10000</f>
        <v>20996832.1911324</v>
      </c>
      <c r="F130" s="27">
        <f>GDP!F$42/10000</f>
        <v>23285486.8999658</v>
      </c>
      <c r="G130" s="27">
        <f>GDP!G$42/10000</f>
        <v>26824880.9087606</v>
      </c>
      <c r="H130" s="27">
        <f>GDP!H$42/10000</f>
        <v>30446239.831443299</v>
      </c>
      <c r="I130" s="27">
        <f>GDP!I$42/10000</f>
        <v>33125508.936610304</v>
      </c>
      <c r="J130" s="27">
        <f>GDP!J$42/10000</f>
        <v>36968067.973257102</v>
      </c>
      <c r="K130" s="27">
        <f>GDP!K$42/10000</f>
        <v>41145459.654235199</v>
      </c>
      <c r="L130" s="27">
        <f>GDP!L$42/10000</f>
        <v>42832423.5000588</v>
      </c>
      <c r="M130" s="27">
        <f>GDP!M$42/10000</f>
        <v>44460055.593061104</v>
      </c>
      <c r="N130" s="27">
        <f>GDP!N$42/10000</f>
        <v>48550380.707622699</v>
      </c>
      <c r="O130" s="27">
        <f>GDP!O$42/10000</f>
        <v>55444534.768105105</v>
      </c>
      <c r="P130" s="27">
        <f>GDP!P$42/10000</f>
        <v>63206769.635639794</v>
      </c>
      <c r="Q130" s="27">
        <f>GDP!Q$42/10000</f>
        <v>71486856.457908601</v>
      </c>
      <c r="R130" s="27">
        <f>GDP!R$42/10000</f>
        <v>79278923.811820701</v>
      </c>
      <c r="S130" s="27">
        <f>GDP!S$42/10000</f>
        <v>87206816.193002701</v>
      </c>
      <c r="T130" s="27">
        <f>GDP!T$42/10000</f>
        <v>95317050.098951995</v>
      </c>
      <c r="U130" s="27">
        <f>GDP!U$42/10000</f>
        <v>102751780.00667</v>
      </c>
      <c r="V130" s="27">
        <f>GDP!V$42/10000</f>
        <v>110560915.287177</v>
      </c>
      <c r="W130" s="27">
        <f>GDP!W$42/10000</f>
        <v>119848032.17129999</v>
      </c>
      <c r="X130" s="27">
        <f>GDP!X$42/10000</f>
        <v>129795418.841518</v>
      </c>
      <c r="Y130" s="27">
        <f>GDP!Y$42/10000</f>
        <v>141606801.95609599</v>
      </c>
      <c r="Z130" s="27">
        <f>GDP!Z$42/10000</f>
        <v>155767482.15170601</v>
      </c>
      <c r="AA130" s="27">
        <f>GDP!AA$42/10000</f>
        <v>171499997.84902799</v>
      </c>
      <c r="AB130" s="27">
        <f>GDP!AB$42/10000</f>
        <v>189335997.62532699</v>
      </c>
      <c r="AC130" s="27">
        <f>GDP!AC$42/10000</f>
        <v>211298973.34986499</v>
      </c>
      <c r="AD130" s="27">
        <f>GDP!AD$42/10000</f>
        <v>238767839.88534701</v>
      </c>
      <c r="AE130" s="27">
        <f>GDP!AE$42/10000</f>
        <v>260256945.47502899</v>
      </c>
      <c r="AF130" s="27">
        <f>GDP!AF$42/10000</f>
        <v>293754553.91439533</v>
      </c>
      <c r="AG130" s="27"/>
      <c r="AH130" s="27" t="str">
        <f>IF(ISNUMBER(VLOOKUP($B130,Area_GDP_80_09,Seq!C$1,FALSE)/10000),VLOOKUP($B130,Area_GDP_80_09,Seq!C$1,FALSE)/10000,".")</f>
        <v>.</v>
      </c>
      <c r="AI130" s="27" t="str">
        <f>IF(ISNUMBER(VLOOKUP($B130,Area_GDP_80_09,Seq!D$1,FALSE)/10000),VLOOKUP($B130,Area_GDP_80_09,Seq!D$1,FALSE)/10000,".")</f>
        <v>.</v>
      </c>
      <c r="AJ130" s="27" t="str">
        <f>IF(ISNUMBER(VLOOKUP($B130,Area_GDP_80_09,Seq!E$1,FALSE)/10000),VLOOKUP($B130,Area_GDP_80_09,Seq!E$1,FALSE)/10000,".")</f>
        <v>.</v>
      </c>
      <c r="AK130" s="27" t="str">
        <f>IF(ISNUMBER(VLOOKUP($B130,Area_GDP_80_09,Seq!F$1,FALSE)/10000),VLOOKUP($B130,Area_GDP_80_09,Seq!F$1,FALSE)/10000,".")</f>
        <v>.</v>
      </c>
      <c r="AL130" s="27" t="str">
        <f>IF(ISNUMBER(VLOOKUP($B130,Area_GDP_80_09,Seq!G$1,FALSE)/10000),VLOOKUP($B130,Area_GDP_80_09,Seq!G$1,FALSE)/10000,".")</f>
        <v>.</v>
      </c>
      <c r="AM130" s="27">
        <f>IF(ISNUMBER(VLOOKUP($B130,Area_GDP_80_09,Seq!H$1,FALSE)/10000),VLOOKUP($B130,Area_GDP_80_09,Seq!H$1,FALSE)/10000,".")</f>
        <v>208735.60372025002</v>
      </c>
      <c r="AN130" s="27">
        <f>IF(ISNUMBER(VLOOKUP($B130,Area_GDP_80_09,Seq!I$1,FALSE)/10000),VLOOKUP($B130,Area_GDP_80_09,Seq!I$1,FALSE)/10000,".")</f>
        <v>216041.349850459</v>
      </c>
      <c r="AO130" s="27">
        <f>IF(ISNUMBER(VLOOKUP($B130,Area_GDP_80_09,Seq!J$1,FALSE)/10000),VLOOKUP($B130,Area_GDP_80_09,Seq!J$1,FALSE)/10000,".")</f>
        <v>213448.85365225401</v>
      </c>
      <c r="AP130" s="27">
        <f>IF(ISNUMBER(VLOOKUP($B130,Area_GDP_80_09,Seq!K$1,FALSE)/10000),VLOOKUP($B130,Area_GDP_80_09,Seq!K$1,FALSE)/10000,".")</f>
        <v>243118.24430991703</v>
      </c>
      <c r="AQ130" s="27">
        <f>IF(ISNUMBER(VLOOKUP($B130,Area_GDP_80_09,Seq!L$1,FALSE)/10000),VLOOKUP($B130,Area_GDP_80_09,Seq!L$1,FALSE)/10000,".")</f>
        <v>227315.55842977201</v>
      </c>
      <c r="AR130" s="27">
        <f>IF(ISNUMBER(VLOOKUP($B130,Area_GDP_80_09,Seq!M$1,FALSE)/10000),VLOOKUP($B130,Area_GDP_80_09,Seq!M$1,FALSE)/10000,".")</f>
        <v>225951.66507919403</v>
      </c>
      <c r="AS130" s="27">
        <f>IF(ISNUMBER(VLOOKUP($B130,Area_GDP_80_09,Seq!N$1,FALSE)/10000),VLOOKUP($B130,Area_GDP_80_09,Seq!N$1,FALSE)/10000,".")</f>
        <v>209909.09685857099</v>
      </c>
      <c r="AT130" s="27">
        <f>IF(ISNUMBER(VLOOKUP($B130,Area_GDP_80_09,Seq!O$1,FALSE)/10000),VLOOKUP($B130,Area_GDP_80_09,Seq!O$1,FALSE)/10000,".")</f>
        <v>149035.45876958498</v>
      </c>
      <c r="AU130" s="27">
        <f>IF(ISNUMBER(VLOOKUP($B130,Area_GDP_80_09,Seq!P$1,FALSE)/10000),VLOOKUP($B130,Area_GDP_80_09,Seq!P$1,FALSE)/10000,".")</f>
        <v>124593.643531373</v>
      </c>
      <c r="AV130" s="27">
        <f>IF(ISNUMBER(VLOOKUP($B130,Area_GDP_80_09,Seq!Q$1,FALSE)/10000),VLOOKUP($B130,Area_GDP_80_09,Seq!Q$1,FALSE)/10000,".")</f>
        <v>98055.197459190793</v>
      </c>
      <c r="AW130" s="27">
        <f>IF(ISNUMBER(VLOOKUP($B130,Area_GDP_80_09,Seq!R$1,FALSE)/10000),VLOOKUP($B130,Area_GDP_80_09,Seq!R$1,FALSE)/10000,".")</f>
        <v>85896.352974251102</v>
      </c>
      <c r="AX130" s="27">
        <f>IF(ISNUMBER(VLOOKUP($B130,Area_GDP_80_09,Seq!S$1,FALSE)/10000),VLOOKUP($B130,Area_GDP_80_09,Seq!S$1,FALSE)/10000,".")</f>
        <v>71551.662027551196</v>
      </c>
      <c r="AY130" s="27">
        <f>IF(ISNUMBER(VLOOKUP($B130,Area_GDP_80_09,Seq!T$1,FALSE)/10000),VLOOKUP($B130,Area_GDP_80_09,Seq!T$1,FALSE)/10000,".")</f>
        <v>72768.040282019603</v>
      </c>
      <c r="AZ130" s="27">
        <f>IF(ISNUMBER(VLOOKUP($B130,Area_GDP_80_09,Seq!U$1,FALSE)/10000),VLOOKUP($B130,Area_GDP_80_09,Seq!U$1,FALSE)/10000,".")</f>
        <v>76624.746416966605</v>
      </c>
      <c r="BA130" s="27">
        <f>IF(ISNUMBER(VLOOKUP($B130,Area_GDP_80_09,Seq!V$1,FALSE)/10000),VLOOKUP($B130,Area_GDP_80_09,Seq!V$1,FALSE)/10000,".")</f>
        <v>79459.862034394304</v>
      </c>
      <c r="BB130" s="27">
        <f>IF(ISNUMBER(VLOOKUP($B130,Area_GDP_80_09,Seq!W$1,FALSE)/10000),VLOOKUP($B130,Area_GDP_80_09,Seq!W$1,FALSE)/10000,".")</f>
        <v>86055.030583249099</v>
      </c>
      <c r="BC130" s="27">
        <f>IF(ISNUMBER(VLOOKUP($B130,Area_GDP_80_09,Seq!X$1,FALSE)/10000),VLOOKUP($B130,Area_GDP_80_09,Seq!X$1,FALSE)/10000,".")</f>
        <v>94832.643702740505</v>
      </c>
      <c r="BD130" s="27">
        <f>IF(ISNUMBER(VLOOKUP($B130,Area_GDP_80_09,Seq!Y$1,FALSE)/10000),VLOOKUP($B130,Area_GDP_80_09,Seq!Y$1,FALSE)/10000,".")</f>
        <v>103462.41427969</v>
      </c>
      <c r="BE130" s="27">
        <f>IF(ISNUMBER(VLOOKUP($B130,Area_GDP_80_09,Seq!Z$1,FALSE)/10000),VLOOKUP($B130,Area_GDP_80_09,Seq!Z$1,FALSE)/10000,".")</f>
        <v>114015.580536218</v>
      </c>
      <c r="BF130" s="27">
        <f>IF(ISNUMBER(VLOOKUP($B130,Area_GDP_80_09,Seq!AA$1,FALSE)/10000),VLOOKUP($B130,Area_GDP_80_09,Seq!AA$1,FALSE)/10000,".")</f>
        <v>126101.23207305701</v>
      </c>
      <c r="BG130" s="27">
        <f>IF(ISNUMBER(VLOOKUP($B130,Area_GDP_80_09,Seq!AB$1,FALSE)/10000),VLOOKUP($B130,Area_GDP_80_09,Seq!AB$1,FALSE)/10000,".")</f>
        <v>134550.014621952</v>
      </c>
      <c r="BH130" s="27">
        <f>IF(ISNUMBER(VLOOKUP($B130,Area_GDP_80_09,Seq!AC$1,FALSE)/10000),VLOOKUP($B130,Area_GDP_80_09,Seq!AC$1,FALSE)/10000,".")</f>
        <v>143968.51564548901</v>
      </c>
      <c r="BI130" s="27">
        <f>IF(ISNUMBER(VLOOKUP($B130,Area_GDP_80_09,Seq!AD$1,FALSE)/10000),VLOOKUP($B130,Area_GDP_80_09,Seq!AD$1,FALSE)/10000,".")</f>
        <v>155198.05986583701</v>
      </c>
      <c r="BJ130" s="27">
        <f>IF(ISNUMBER(VLOOKUP($B130,Area_GDP_80_09,Seq!AE$1,FALSE)/10000),VLOOKUP($B130,Area_GDP_80_09,Seq!AE$1,FALSE)/10000,".")</f>
        <v>167458.70659523801</v>
      </c>
      <c r="BK130" s="27">
        <f>IF(ISNUMBER(VLOOKUP($B130,Area_GDP_80_09,Seq!AF$1,FALSE)/10000),VLOOKUP($B130,Area_GDP_80_09,Seq!AF$1,FALSE)/10000,".")</f>
        <v>173152.30261947602</v>
      </c>
      <c r="BL130" s="27"/>
      <c r="BM130" s="27"/>
      <c r="BN130" s="27">
        <f>CNPop!A$48</f>
        <v>5.0000000000000001E-3</v>
      </c>
      <c r="BO130" s="27">
        <f>CNPop!B$48</f>
        <v>6.0000000000000001E-3</v>
      </c>
      <c r="BP130" s="27">
        <f>CNPop!C$48</f>
        <v>6.0000000000000001E-3</v>
      </c>
      <c r="BQ130" s="27">
        <f>CNPop!D$48</f>
        <v>7.0000000000000001E-3</v>
      </c>
      <c r="BR130" s="27">
        <f>CNPop!E$48</f>
        <v>7.0000000000000001E-3</v>
      </c>
      <c r="BS130" s="27">
        <f>CNPop!F$48</f>
        <v>8.0000000000000002E-3</v>
      </c>
      <c r="BT130" s="27">
        <f>CNPop!G$48</f>
        <v>8.9999999999999993E-3</v>
      </c>
      <c r="BU130" s="27">
        <f>CNPop!H$48</f>
        <v>0.01</v>
      </c>
      <c r="BV130" s="27">
        <f>CNPop!I$48</f>
        <v>1.0999999999999999E-2</v>
      </c>
      <c r="BW130" s="27">
        <f>CNPop!J$48</f>
        <v>1.2E-2</v>
      </c>
      <c r="BX130" s="27">
        <f>CNPop!K$48</f>
        <v>1.4E-2</v>
      </c>
      <c r="BY130" s="27">
        <f>CNPop!L$48</f>
        <v>1.6E-2</v>
      </c>
      <c r="BZ130" s="27">
        <f>CNPop!M$48</f>
        <v>1.7000000000000001E-2</v>
      </c>
      <c r="CA130" s="27">
        <f>CNPop!N$48</f>
        <v>1.9E-2</v>
      </c>
      <c r="CB130" s="27">
        <f>CNPop!O$48</f>
        <v>2.1000000000000001E-2</v>
      </c>
      <c r="CC130" s="27">
        <f>CNPop!P$48</f>
        <v>2.3E-2</v>
      </c>
      <c r="CD130" s="27">
        <f>CNPop!Q$48</f>
        <v>2.5999999999999999E-2</v>
      </c>
      <c r="CE130" s="27">
        <f>CNPop!R$48</f>
        <v>2.8000000000000001E-2</v>
      </c>
      <c r="CF130" s="27">
        <f>CNPop!S$48</f>
        <v>0.03</v>
      </c>
      <c r="CG130" s="27">
        <f>CNPop!T$48</f>
        <v>3.3000000000000002E-2</v>
      </c>
      <c r="CH130" s="27">
        <f>CNPop!U$48</f>
        <v>3.5999999999999997E-2</v>
      </c>
      <c r="CI130" s="27">
        <f>CNPop!V$48</f>
        <v>3.9E-2</v>
      </c>
      <c r="CJ130" s="27">
        <f>CNPop!W$48</f>
        <v>4.2000000000000003E-2</v>
      </c>
      <c r="CK130" s="27">
        <f>CNPop!X$48</f>
        <v>4.4999999999999998E-2</v>
      </c>
      <c r="CL130" s="27">
        <f>CNPop!Y$48</f>
        <v>4.9000000000000002E-2</v>
      </c>
      <c r="CM130" s="27">
        <f>CNPop!Z$48</f>
        <v>5.1999999999999998E-2</v>
      </c>
      <c r="CN130" s="27">
        <f>CNPop!AA$48</f>
        <v>5.6000000000000001E-2</v>
      </c>
      <c r="CO130" s="27">
        <f>CNPop!AB$48</f>
        <v>0.06</v>
      </c>
      <c r="CP130" s="27">
        <f>CNPop!AC$48</f>
        <v>6.3E-2</v>
      </c>
      <c r="CQ130" s="27"/>
      <c r="CR130" s="27">
        <f t="shared" si="110"/>
        <v>9.4187357341956809E-2</v>
      </c>
      <c r="CS130" s="27">
        <f t="shared" si="111"/>
        <v>9.4187357341956809E-2</v>
      </c>
      <c r="CT130" s="27">
        <f t="shared" si="112"/>
        <v>9.4187357341956809E-2</v>
      </c>
      <c r="CU130" s="27">
        <f t="shared" si="113"/>
        <v>9.4187357341956809E-2</v>
      </c>
      <c r="CV130" s="27">
        <f t="shared" si="114"/>
        <v>9.4187357341956809E-2</v>
      </c>
      <c r="CW130" s="27">
        <f t="shared" si="115"/>
        <v>9.4187357341956809E-2</v>
      </c>
      <c r="CX130" s="27">
        <f t="shared" si="116"/>
        <v>9.4187357341956809E-2</v>
      </c>
      <c r="CY130" s="27">
        <f t="shared" si="117"/>
        <v>9.4187357341956809E-2</v>
      </c>
      <c r="CZ130" s="27">
        <f t="shared" si="118"/>
        <v>9.4187357341956809E-2</v>
      </c>
      <c r="DA130" s="27">
        <f t="shared" si="119"/>
        <v>9.4187357341956809E-2</v>
      </c>
      <c r="DB130" s="27">
        <f t="shared" si="120"/>
        <v>9.4187357341956809E-2</v>
      </c>
      <c r="DC130" s="27">
        <f t="shared" si="121"/>
        <v>9.4187357341956809E-2</v>
      </c>
      <c r="DD130" s="27">
        <f t="shared" si="122"/>
        <v>9.4187357341956809E-2</v>
      </c>
      <c r="DE130" s="27">
        <f t="shared" si="123"/>
        <v>9.4187357341956809E-2</v>
      </c>
      <c r="DF130" s="27">
        <f t="shared" si="124"/>
        <v>9.4187357341956809E-2</v>
      </c>
      <c r="DG130" s="27">
        <f t="shared" si="125"/>
        <v>9.4187357341956809E-2</v>
      </c>
      <c r="DH130" s="27">
        <f t="shared" si="126"/>
        <v>9.4187357341956809E-2</v>
      </c>
      <c r="DI130" s="27">
        <f t="shared" si="127"/>
        <v>9.4187357341956809E-2</v>
      </c>
      <c r="DJ130" s="27">
        <f t="shared" si="128"/>
        <v>9.4187357341956809E-2</v>
      </c>
      <c r="DK130" s="27">
        <f t="shared" si="129"/>
        <v>9.1821628689596368E-2</v>
      </c>
      <c r="DL130" s="27">
        <f t="shared" si="130"/>
        <v>9.2697408718216467E-2</v>
      </c>
      <c r="DM130" s="27">
        <f t="shared" si="131"/>
        <v>9.4254171612372026E-2</v>
      </c>
      <c r="DN130" s="27">
        <f t="shared" si="132"/>
        <v>9.6476161363865776E-2</v>
      </c>
      <c r="DO130" s="27">
        <f t="shared" si="133"/>
        <v>9.9188924948164461E-2</v>
      </c>
      <c r="DP130" s="27">
        <f t="shared" si="134"/>
        <v>0.10216980930335336</v>
      </c>
      <c r="DQ130" s="27">
        <f t="shared" si="135"/>
        <v>0.10515079248257757</v>
      </c>
      <c r="DR130" s="27">
        <f t="shared" si="136"/>
        <v>0.10792733440268475</v>
      </c>
      <c r="DS130" s="27">
        <f t="shared" si="137"/>
        <v>0.11050042237858827</v>
      </c>
      <c r="DT130" s="27">
        <f t="shared" si="101"/>
        <v>0.11282411287282498</v>
      </c>
      <c r="DU130" s="27" t="e">
        <f>IF(ISNA(VLOOKUP(CONCATENATE($B130,".SP.TER.TOTL.IN"),Area_pop_80_09,Seq!B$1,FALSE)),".",VLOOKUP(CONCATENATE($B130,".SP.TER.TOTL.IN"),Area_pop_80_09,Seq!B$1,FALSE)/VLOOKUP(CONCATENATE($B130,".SP.POP.TOTL"),Area_pop_80_09,Seq!B$1,FALSE))</f>
        <v>#VALUE!</v>
      </c>
      <c r="DV130" s="27" t="e">
        <f>IF(ISNA(VLOOKUP(CONCATENATE($B130,".SP.TER.TOTL.IN"),Area_pop_80_09,Seq!C$1,FALSE)),".",VLOOKUP(CONCATENATE($B130,".SP.TER.TOTL.IN"),Area_pop_80_09,Seq!C$1,FALSE)/VLOOKUP(CONCATENATE($B130,".SP.POP.TOTL"),Area_pop_80_09,Seq!C$1,FALSE))</f>
        <v>#VALUE!</v>
      </c>
      <c r="DW130" s="27" t="e">
        <f>IF(ISNA(VLOOKUP(CONCATENATE($B130,".SP.TER.TOTL.IN"),Area_pop_80_09,Seq!D$1,FALSE)),".",VLOOKUP(CONCATENATE($B130,".SP.TER.TOTL.IN"),Area_pop_80_09,Seq!D$1,FALSE)/VLOOKUP(CONCATENATE($B130,".SP.POP.TOTL"),Area_pop_80_09,Seq!D$1,FALSE))</f>
        <v>#VALUE!</v>
      </c>
      <c r="DX130" s="27" t="e">
        <f>IF(ISNA(VLOOKUP(CONCATENATE($B130,".SP.TER.TOTL.IN"),Area_pop_80_09,Seq!E$1,FALSE)),".",VLOOKUP(CONCATENATE($B130,".SP.TER.TOTL.IN"),Area_pop_80_09,Seq!E$1,FALSE)/VLOOKUP(CONCATENATE($B130,".SP.POP.TOTL"),Area_pop_80_09,Seq!E$1,FALSE))</f>
        <v>#VALUE!</v>
      </c>
      <c r="DY130" s="27" t="e">
        <f>IF(ISNA(VLOOKUP(CONCATENATE($B130,".SP.TER.TOTL.IN"),Area_pop_80_09,Seq!F$1,FALSE)),".",VLOOKUP(CONCATENATE($B130,".SP.TER.TOTL.IN"),Area_pop_80_09,Seq!F$1,FALSE)/VLOOKUP(CONCATENATE($B130,".SP.POP.TOTL"),Area_pop_80_09,Seq!F$1,FALSE))</f>
        <v>#VALUE!</v>
      </c>
      <c r="DZ130" s="27" t="e">
        <f>IF(ISNA(VLOOKUP(CONCATENATE($B130,".SP.TER.TOTL.IN"),Area_pop_80_09,Seq!G$1,FALSE)),".",VLOOKUP(CONCATENATE($B130,".SP.TER.TOTL.IN"),Area_pop_80_09,Seq!G$1,FALSE)/VLOOKUP(CONCATENATE($B130,".SP.POP.TOTL"),Area_pop_80_09,Seq!G$1,FALSE))</f>
        <v>#VALUE!</v>
      </c>
      <c r="EA130" s="27" t="e">
        <f>IF(ISNA(VLOOKUP(CONCATENATE($B130,".SP.TER.TOTL.IN"),Area_pop_80_09,Seq!H$1,FALSE)),".",VLOOKUP(CONCATENATE($B130,".SP.TER.TOTL.IN"),Area_pop_80_09,Seq!H$1,FALSE)/VLOOKUP(CONCATENATE($B130,".SP.POP.TOTL"),Area_pop_80_09,Seq!H$1,FALSE))</f>
        <v>#VALUE!</v>
      </c>
      <c r="EB130" s="27" t="e">
        <f>IF(ISNA(VLOOKUP(CONCATENATE($B130,".SP.TER.TOTL.IN"),Area_pop_80_09,Seq!I$1,FALSE)),".",VLOOKUP(CONCATENATE($B130,".SP.TER.TOTL.IN"),Area_pop_80_09,Seq!I$1,FALSE)/VLOOKUP(CONCATENATE($B130,".SP.POP.TOTL"),Area_pop_80_09,Seq!I$1,FALSE))</f>
        <v>#VALUE!</v>
      </c>
      <c r="EC130" s="27" t="e">
        <f>IF(ISNA(VLOOKUP(CONCATENATE($B130,".SP.TER.TOTL.IN"),Area_pop_80_09,Seq!J$1,FALSE)),".",VLOOKUP(CONCATENATE($B130,".SP.TER.TOTL.IN"),Area_pop_80_09,Seq!J$1,FALSE)/VLOOKUP(CONCATENATE($B130,".SP.POP.TOTL"),Area_pop_80_09,Seq!J$1,FALSE))</f>
        <v>#VALUE!</v>
      </c>
      <c r="ED130" s="27" t="e">
        <f>IF(ISNA(VLOOKUP(CONCATENATE($B130,".SP.TER.TOTL.IN"),Area_pop_80_09,Seq!K$1,FALSE)),".",VLOOKUP(CONCATENATE($B130,".SP.TER.TOTL.IN"),Area_pop_80_09,Seq!K$1,FALSE)/VLOOKUP(CONCATENATE($B130,".SP.POP.TOTL"),Area_pop_80_09,Seq!K$1,FALSE))</f>
        <v>#VALUE!</v>
      </c>
      <c r="EE130" s="27" t="e">
        <f>IF(ISNA(VLOOKUP(CONCATENATE($B130,".SP.TER.TOTL.IN"),Area_pop_80_09,Seq!L$1,FALSE)),".",VLOOKUP(CONCATENATE($B130,".SP.TER.TOTL.IN"),Area_pop_80_09,Seq!L$1,FALSE)/VLOOKUP(CONCATENATE($B130,".SP.POP.TOTL"),Area_pop_80_09,Seq!L$1,FALSE))</f>
        <v>#VALUE!</v>
      </c>
      <c r="EF130" s="27" t="e">
        <f>IF(ISNA(VLOOKUP(CONCATENATE($B130,".SP.TER.TOTL.IN"),Area_pop_80_09,Seq!M$1,FALSE)),".",VLOOKUP(CONCATENATE($B130,".SP.TER.TOTL.IN"),Area_pop_80_09,Seq!M$1,FALSE)/VLOOKUP(CONCATENATE($B130,".SP.POP.TOTL"),Area_pop_80_09,Seq!M$1,FALSE))</f>
        <v>#VALUE!</v>
      </c>
      <c r="EG130" s="27" t="e">
        <f>IF(ISNA(VLOOKUP(CONCATENATE($B130,".SP.TER.TOTL.IN"),Area_pop_80_09,Seq!N$1,FALSE)),".",VLOOKUP(CONCATENATE($B130,".SP.TER.TOTL.IN"),Area_pop_80_09,Seq!N$1,FALSE)/VLOOKUP(CONCATENATE($B130,".SP.POP.TOTL"),Area_pop_80_09,Seq!N$1,FALSE))</f>
        <v>#VALUE!</v>
      </c>
      <c r="EH130" s="27" t="e">
        <f>IF(ISNA(VLOOKUP(CONCATENATE($B130,".SP.TER.TOTL.IN"),Area_pop_80_09,Seq!O$1,FALSE)),".",VLOOKUP(CONCATENATE($B130,".SP.TER.TOTL.IN"),Area_pop_80_09,Seq!O$1,FALSE)/VLOOKUP(CONCATENATE($B130,".SP.POP.TOTL"),Area_pop_80_09,Seq!O$1,FALSE))</f>
        <v>#VALUE!</v>
      </c>
      <c r="EI130" s="27" t="e">
        <f>IF(ISNA(VLOOKUP(CONCATENATE($B130,".SP.TER.TOTL.IN"),Area_pop_80_09,Seq!P$1,FALSE)),".",VLOOKUP(CONCATENATE($B130,".SP.TER.TOTL.IN"),Area_pop_80_09,Seq!P$1,FALSE)/VLOOKUP(CONCATENATE($B130,".SP.POP.TOTL"),Area_pop_80_09,Seq!P$1,FALSE))</f>
        <v>#VALUE!</v>
      </c>
      <c r="EJ130" s="27" t="e">
        <f>IF(ISNA(VLOOKUP(CONCATENATE($B130,".SP.TER.TOTL.IN"),Area_pop_80_09,Seq!Q$1,FALSE)),".",VLOOKUP(CONCATENATE($B130,".SP.TER.TOTL.IN"),Area_pop_80_09,Seq!Q$1,FALSE)/VLOOKUP(CONCATENATE($B130,".SP.POP.TOTL"),Area_pop_80_09,Seq!Q$1,FALSE))</f>
        <v>#VALUE!</v>
      </c>
      <c r="EK130" s="27" t="e">
        <f>IF(ISNA(VLOOKUP(CONCATENATE($B130,".SP.TER.TOTL.IN"),Area_pop_80_09,Seq!R$1,FALSE)),".",VLOOKUP(CONCATENATE($B130,".SP.TER.TOTL.IN"),Area_pop_80_09,Seq!R$1,FALSE)/VLOOKUP(CONCATENATE($B130,".SP.POP.TOTL"),Area_pop_80_09,Seq!R$1,FALSE))</f>
        <v>#VALUE!</v>
      </c>
      <c r="EL130" s="27" t="e">
        <f>IF(ISNA(VLOOKUP(CONCATENATE($B130,".SP.TER.TOTL.IN"),Area_pop_80_09,Seq!S$1,FALSE)),".",VLOOKUP(CONCATENATE($B130,".SP.TER.TOTL.IN"),Area_pop_80_09,Seq!S$1,FALSE)/VLOOKUP(CONCATENATE($B130,".SP.POP.TOTL"),Area_pop_80_09,Seq!S$1,FALSE))</f>
        <v>#VALUE!</v>
      </c>
      <c r="EM130" s="27">
        <f>IF(ISNA(VLOOKUP(CONCATENATE($B130,".SP.TER.TOTL.IN"),Area_pop_80_09,Seq!T$1,FALSE)),".",VLOOKUP(CONCATENATE($B130,".SP.TER.TOTL.IN"),Area_pop_80_09,Seq!T$1,FALSE)/VLOOKUP(CONCATENATE($B130,".SP.POP.TOTL"),Area_pop_80_09,Seq!T$1,FALSE))</f>
        <v>9.4187357341956809E-2</v>
      </c>
      <c r="EN130" s="27">
        <f>IF(ISNA(VLOOKUP(CONCATENATE($B130,".SP.TER.TOTL.IN"),Area_pop_80_09,Seq!U$1,FALSE)),".",VLOOKUP(CONCATENATE($B130,".SP.TER.TOTL.IN"),Area_pop_80_09,Seq!U$1,FALSE)/VLOOKUP(CONCATENATE($B130,".SP.POP.TOTL"),Area_pop_80_09,Seq!U$1,FALSE))</f>
        <v>9.1821628689596368E-2</v>
      </c>
      <c r="EO130" s="27">
        <f>IF(ISNA(VLOOKUP(CONCATENATE($B130,".SP.TER.TOTL.IN"),Area_pop_80_09,Seq!V$1,FALSE)),".",VLOOKUP(CONCATENATE($B130,".SP.TER.TOTL.IN"),Area_pop_80_09,Seq!V$1,FALSE)/VLOOKUP(CONCATENATE($B130,".SP.POP.TOTL"),Area_pop_80_09,Seq!V$1,FALSE))</f>
        <v>9.2697408718216467E-2</v>
      </c>
      <c r="EP130" s="27">
        <f>IF(ISNA(VLOOKUP(CONCATENATE($B130,".SP.TER.TOTL.IN"),Area_pop_80_09,Seq!W$1,FALSE)),".",VLOOKUP(CONCATENATE($B130,".SP.TER.TOTL.IN"),Area_pop_80_09,Seq!W$1,FALSE)/VLOOKUP(CONCATENATE($B130,".SP.POP.TOTL"),Area_pop_80_09,Seq!W$1,FALSE))</f>
        <v>9.4254171612372026E-2</v>
      </c>
      <c r="EQ130" s="27">
        <f>IF(ISNA(VLOOKUP(CONCATENATE($B130,".SP.TER.TOTL.IN"),Area_pop_80_09,Seq!X$1,FALSE)),".",VLOOKUP(CONCATENATE($B130,".SP.TER.TOTL.IN"),Area_pop_80_09,Seq!X$1,FALSE)/VLOOKUP(CONCATENATE($B130,".SP.POP.TOTL"),Area_pop_80_09,Seq!X$1,FALSE))</f>
        <v>9.6476161363865776E-2</v>
      </c>
      <c r="ER130" s="27">
        <f>IF(ISNA(VLOOKUP(CONCATENATE($B130,".SP.TER.TOTL.IN"),Area_pop_80_09,Seq!Y$1,FALSE)),".",VLOOKUP(CONCATENATE($B130,".SP.TER.TOTL.IN"),Area_pop_80_09,Seq!Y$1,FALSE)/VLOOKUP(CONCATENATE($B130,".SP.POP.TOTL"),Area_pop_80_09,Seq!Y$1,FALSE))</f>
        <v>9.9188924948164461E-2</v>
      </c>
      <c r="ES130" s="27">
        <f>IF(ISNA(VLOOKUP(CONCATENATE($B130,".SP.TER.TOTL.IN"),Area_pop_80_09,Seq!Z$1,FALSE)),".",VLOOKUP(CONCATENATE($B130,".SP.TER.TOTL.IN"),Area_pop_80_09,Seq!Z$1,FALSE)/VLOOKUP(CONCATENATE($B130,".SP.POP.TOTL"),Area_pop_80_09,Seq!Z$1,FALSE))</f>
        <v>0.10216980930335336</v>
      </c>
      <c r="ET130" s="27">
        <f>IF(ISNA(VLOOKUP(CONCATENATE($B130,".SP.TER.TOTL.IN"),Area_pop_80_09,Seq!AA$1,FALSE)),".",VLOOKUP(CONCATENATE($B130,".SP.TER.TOTL.IN"),Area_pop_80_09,Seq!AA$1,FALSE)/VLOOKUP(CONCATENATE($B130,".SP.POP.TOTL"),Area_pop_80_09,Seq!AA$1,FALSE))</f>
        <v>0.10515079248257757</v>
      </c>
      <c r="EU130" s="27">
        <f>IF(ISNA(VLOOKUP(CONCATENATE($B130,".SP.TER.TOTL.IN"),Area_pop_80_09,Seq!AB$1,FALSE)),".",VLOOKUP(CONCATENATE($B130,".SP.TER.TOTL.IN"),Area_pop_80_09,Seq!AB$1,FALSE)/VLOOKUP(CONCATENATE($B130,".SP.POP.TOTL"),Area_pop_80_09,Seq!AB$1,FALSE))</f>
        <v>0.10792733440268475</v>
      </c>
      <c r="EV130" s="27">
        <f>IF(ISNA(VLOOKUP(CONCATENATE($B130,".SP.TER.TOTL.IN"),Area_pop_80_09,Seq!AC$1,FALSE)),".",VLOOKUP(CONCATENATE($B130,".SP.TER.TOTL.IN"),Area_pop_80_09,Seq!AC$1,FALSE)/VLOOKUP(CONCATENATE($B130,".SP.POP.TOTL"),Area_pop_80_09,Seq!AC$1,FALSE))</f>
        <v>0.11050042237858827</v>
      </c>
      <c r="EW130" s="27">
        <f>IF(ISNA(VLOOKUP(CONCATENATE($B130,".SP.TER.TOTL.IN"),Area_pop_80_09,Seq!AD$1,FALSE)),".",VLOOKUP(CONCATENATE($B130,".SP.TER.TOTL.IN"),Area_pop_80_09,Seq!AD$1,FALSE)/VLOOKUP(CONCATENATE($B130,".SP.POP.TOTL"),Area_pop_80_09,Seq!AD$1,FALSE))</f>
        <v>0.11282411287282498</v>
      </c>
      <c r="EX130" s="27"/>
      <c r="EY130" s="27"/>
      <c r="EZ130" s="27" t="str">
        <f t="shared" si="138"/>
        <v>.</v>
      </c>
      <c r="FA130" s="27" t="str">
        <f t="shared" si="139"/>
        <v>.</v>
      </c>
      <c r="FB130" s="27" t="str">
        <f t="shared" si="109"/>
        <v>.</v>
      </c>
      <c r="FC130" s="9" t="str">
        <f>IF(VLOOKUP($B130,EM_80!$B$1:$C$201,2,FALSE)&gt;0,VLOOKUP($B130,EM_80!$B$1:$C$201,2,FALSE),".")</f>
        <v>.</v>
      </c>
      <c r="FD130" s="9" t="str">
        <f t="shared" si="140"/>
        <v>.</v>
      </c>
      <c r="FE130" s="9" t="str">
        <f t="shared" si="105"/>
        <v>.</v>
      </c>
      <c r="FF130">
        <f t="shared" si="141"/>
        <v>3952691</v>
      </c>
      <c r="FG130">
        <f t="shared" si="142"/>
        <v>5303152</v>
      </c>
      <c r="FH130">
        <f t="shared" si="143"/>
        <v>6172891</v>
      </c>
      <c r="FJ130" s="9" t="str">
        <f>IF(ISNA(VLOOKUP($B130,Area_EM_90,Seq!C$1,FALSE)),".",VLOOKUP($B130,Area_EM_90,Seq!C$1,FALSE))</f>
        <v>.</v>
      </c>
      <c r="FK130" s="9" t="str">
        <f>IF(ISNA(VLOOKUP($B130,Area_EM_90,Seq!D$1,FALSE)),".",VLOOKUP($B130,Area_EM_90,Seq!D$1,FALSE))</f>
        <v>.</v>
      </c>
      <c r="FL130" s="9" t="str">
        <f>IF(ISNA(VLOOKUP($B130,Area_EM_90,Seq!E$1,FALSE)),".",VLOOKUP($B130,Area_EM_90,Seq!E$1,FALSE))</f>
        <v>.</v>
      </c>
      <c r="FM130" s="9" t="str">
        <f>IF(ISNA(VLOOKUP($B130,Area_EM_90,Seq!F$1,FALSE)),".",VLOOKUP($B130,Area_EM_90,Seq!F$1,FALSE))</f>
        <v>.</v>
      </c>
      <c r="FN130" s="9" t="str">
        <f>IF(ISNA(VLOOKUP($B130,Area_EM_90,Seq!G$1,FALSE)),".",VLOOKUP($B130,Area_EM_90,Seq!G$1,FALSE))</f>
        <v>.</v>
      </c>
      <c r="FO130" s="9" t="str">
        <f>IF(ISNA(VLOOKUP($B130,Area_EM_90,Seq!H$1,FALSE)),".",VLOOKUP($B130,Area_EM_90,Seq!H$1,FALSE))</f>
        <v>.</v>
      </c>
      <c r="FP130" s="9" t="str">
        <f>IF(ISNA(VLOOKUP($B130,Area_EM_90,Seq!I$1,FALSE)),".",VLOOKUP($B130,Area_EM_90,Seq!I$1,FALSE))</f>
        <v>.</v>
      </c>
      <c r="FQ130" s="9" t="str">
        <f>IF(ISNA(VLOOKUP($B130,Area_EM_90,Seq!J$1,FALSE)),".",VLOOKUP($B130,Area_EM_90,Seq!J$1,FALSE))</f>
        <v>.</v>
      </c>
      <c r="FR130" s="9" t="str">
        <f>IF(ISNA(VLOOKUP($B130,Area_EM_00,Seq!C$1,FALSE)),".",VLOOKUP($B130,Area_EM_00,Seq!C$1,FALSE))</f>
        <v>.</v>
      </c>
      <c r="FS130" s="9" t="str">
        <f>IF(ISNA(VLOOKUP($B130,Area_EM_00,Seq!D$1,FALSE)),".",VLOOKUP($B130,Area_EM_00,Seq!D$1,FALSE))</f>
        <v>.</v>
      </c>
      <c r="FT130" s="9" t="str">
        <f>IF(ISNA(VLOOKUP($B130,Area_EM_00,Seq!E$1,FALSE)),".",VLOOKUP($B130,Area_EM_00,Seq!E$1,FALSE))</f>
        <v>.</v>
      </c>
      <c r="FU130" s="9" t="str">
        <f>IF(ISNA(VLOOKUP($B130,Area_EM_00,Seq!F$1,FALSE)),".",VLOOKUP($B130,Area_EM_00,Seq!F$1,FALSE))</f>
        <v>.</v>
      </c>
      <c r="FV130" s="9" t="str">
        <f>IF(ISNA(VLOOKUP($B130,Area_EM_00,Seq!G$1,FALSE)),".",VLOOKUP($B130,Area_EM_00,Seq!G$1,FALSE))</f>
        <v>.</v>
      </c>
      <c r="FW130" s="9" t="str">
        <f>IF(ISNA(VLOOKUP($B130,Area_EM_00,Seq!H$1,FALSE)),".",VLOOKUP($B130,Area_EM_00,Seq!H$1,FALSE))</f>
        <v>.</v>
      </c>
      <c r="FX130" s="9" t="str">
        <f>IF(ISNA(VLOOKUP($B130,Area_EM_00,Seq!I$1,FALSE)),".",VLOOKUP($B130,Area_EM_00,Seq!I$1,FALSE))</f>
        <v>.</v>
      </c>
      <c r="FY130" s="9" t="str">
        <f>IF(ISNA(VLOOKUP($B130,Area_EM_00,Seq!J$1,FALSE)),".",VLOOKUP($B130,Area_EM_00,Seq!J$1,FALSE))</f>
        <v>.</v>
      </c>
      <c r="GA130" s="27"/>
    </row>
    <row r="131" spans="1:183">
      <c r="A131" s="25" t="s">
        <v>116</v>
      </c>
      <c r="B131" s="26" t="str">
        <f t="shared" ref="B131:B191" si="144">VLOOKUP($A131,Area_Country,2,FALSE)</f>
        <v>Turkmenistan</v>
      </c>
      <c r="C131" s="27">
        <f>GDP!C$42/10000</f>
        <v>18294194.281532999</v>
      </c>
      <c r="D131" s="27">
        <f>GDP!D$42/10000</f>
        <v>19245492.3841727</v>
      </c>
      <c r="E131" s="27">
        <f>GDP!E$42/10000</f>
        <v>20996832.1911324</v>
      </c>
      <c r="F131" s="27">
        <f>GDP!F$42/10000</f>
        <v>23285486.8999658</v>
      </c>
      <c r="G131" s="27">
        <f>GDP!G$42/10000</f>
        <v>26824880.9087606</v>
      </c>
      <c r="H131" s="27">
        <f>GDP!H$42/10000</f>
        <v>30446239.831443299</v>
      </c>
      <c r="I131" s="27">
        <f>GDP!I$42/10000</f>
        <v>33125508.936610304</v>
      </c>
      <c r="J131" s="27">
        <f>GDP!J$42/10000</f>
        <v>36968067.973257102</v>
      </c>
      <c r="K131" s="27">
        <f>GDP!K$42/10000</f>
        <v>41145459.654235199</v>
      </c>
      <c r="L131" s="27">
        <f>GDP!L$42/10000</f>
        <v>42832423.5000588</v>
      </c>
      <c r="M131" s="27">
        <f>GDP!M$42/10000</f>
        <v>44460055.593061104</v>
      </c>
      <c r="N131" s="27">
        <f>GDP!N$42/10000</f>
        <v>48550380.707622699</v>
      </c>
      <c r="O131" s="27">
        <f>GDP!O$42/10000</f>
        <v>55444534.768105105</v>
      </c>
      <c r="P131" s="27">
        <f>GDP!P$42/10000</f>
        <v>63206769.635639794</v>
      </c>
      <c r="Q131" s="27">
        <f>GDP!Q$42/10000</f>
        <v>71486856.457908601</v>
      </c>
      <c r="R131" s="27">
        <f>GDP!R$42/10000</f>
        <v>79278923.811820701</v>
      </c>
      <c r="S131" s="27">
        <f>GDP!S$42/10000</f>
        <v>87206816.193002701</v>
      </c>
      <c r="T131" s="27">
        <f>GDP!T$42/10000</f>
        <v>95317050.098951995</v>
      </c>
      <c r="U131" s="27">
        <f>GDP!U$42/10000</f>
        <v>102751780.00667</v>
      </c>
      <c r="V131" s="27">
        <f>GDP!V$42/10000</f>
        <v>110560915.287177</v>
      </c>
      <c r="W131" s="27">
        <f>GDP!W$42/10000</f>
        <v>119848032.17129999</v>
      </c>
      <c r="X131" s="27">
        <f>GDP!X$42/10000</f>
        <v>129795418.841518</v>
      </c>
      <c r="Y131" s="27">
        <f>GDP!Y$42/10000</f>
        <v>141606801.95609599</v>
      </c>
      <c r="Z131" s="27">
        <f>GDP!Z$42/10000</f>
        <v>155767482.15170601</v>
      </c>
      <c r="AA131" s="27">
        <f>GDP!AA$42/10000</f>
        <v>171499997.84902799</v>
      </c>
      <c r="AB131" s="27">
        <f>GDP!AB$42/10000</f>
        <v>189335997.62532699</v>
      </c>
      <c r="AC131" s="27">
        <f>GDP!AC$42/10000</f>
        <v>211298973.34986499</v>
      </c>
      <c r="AD131" s="27">
        <f>GDP!AD$42/10000</f>
        <v>238767839.88534701</v>
      </c>
      <c r="AE131" s="27">
        <f>GDP!AE$42/10000</f>
        <v>260256945.47502899</v>
      </c>
      <c r="AF131" s="27">
        <f>GDP!AF$42/10000</f>
        <v>293754553.91439533</v>
      </c>
      <c r="AG131" s="27"/>
      <c r="AH131" s="27" t="str">
        <f>IF(ISNUMBER(VLOOKUP($B131,Area_GDP_80_09,Seq!C$1,FALSE)/10000),VLOOKUP($B131,Area_GDP_80_09,Seq!C$1,FALSE)/10000,".")</f>
        <v>.</v>
      </c>
      <c r="AI131" s="27" t="str">
        <f>IF(ISNUMBER(VLOOKUP($B131,Area_GDP_80_09,Seq!D$1,FALSE)/10000),VLOOKUP($B131,Area_GDP_80_09,Seq!D$1,FALSE)/10000,".")</f>
        <v>.</v>
      </c>
      <c r="AJ131" s="27" t="str">
        <f>IF(ISNUMBER(VLOOKUP($B131,Area_GDP_80_09,Seq!E$1,FALSE)/10000),VLOOKUP($B131,Area_GDP_80_09,Seq!E$1,FALSE)/10000,".")</f>
        <v>.</v>
      </c>
      <c r="AK131" s="27" t="str">
        <f>IF(ISNUMBER(VLOOKUP($B131,Area_GDP_80_09,Seq!F$1,FALSE)/10000),VLOOKUP($B131,Area_GDP_80_09,Seq!F$1,FALSE)/10000,".")</f>
        <v>.</v>
      </c>
      <c r="AL131" s="27" t="str">
        <f>IF(ISNUMBER(VLOOKUP($B131,Area_GDP_80_09,Seq!G$1,FALSE)/10000),VLOOKUP($B131,Area_GDP_80_09,Seq!G$1,FALSE)/10000,".")</f>
        <v>.</v>
      </c>
      <c r="AM131" s="27" t="str">
        <f>IF(ISNUMBER(VLOOKUP($B131,Area_GDP_80_09,Seq!H$1,FALSE)/10000),VLOOKUP($B131,Area_GDP_80_09,Seq!H$1,FALSE)/10000,".")</f>
        <v>.</v>
      </c>
      <c r="AN131" s="27" t="str">
        <f>IF(ISNUMBER(VLOOKUP($B131,Area_GDP_80_09,Seq!I$1,FALSE)/10000),VLOOKUP($B131,Area_GDP_80_09,Seq!I$1,FALSE)/10000,".")</f>
        <v>.</v>
      </c>
      <c r="AO131" s="27">
        <f>IF(ISNUMBER(VLOOKUP($B131,Area_GDP_80_09,Seq!J$1,FALSE)/10000),VLOOKUP($B131,Area_GDP_80_09,Seq!J$1,FALSE)/10000,".")</f>
        <v>356805.63359881198</v>
      </c>
      <c r="AP131" s="27">
        <f>IF(ISNUMBER(VLOOKUP($B131,Area_GDP_80_09,Seq!K$1,FALSE)/10000),VLOOKUP($B131,Area_GDP_80_09,Seq!K$1,FALSE)/10000,".")</f>
        <v>396138.53809001896</v>
      </c>
      <c r="AQ131" s="27">
        <f>IF(ISNUMBER(VLOOKUP($B131,Area_GDP_80_09,Seq!L$1,FALSE)/10000),VLOOKUP($B131,Area_GDP_80_09,Seq!L$1,FALSE)/10000,".")</f>
        <v>379281.57902235899</v>
      </c>
      <c r="AR131" s="27">
        <f>IF(ISNUMBER(VLOOKUP($B131,Area_GDP_80_09,Seq!M$1,FALSE)/10000),VLOOKUP($B131,Area_GDP_80_09,Seq!M$1,FALSE)/10000,".")</f>
        <v>382091.07220030198</v>
      </c>
      <c r="AS131" s="27">
        <f>IF(ISNUMBER(VLOOKUP($B131,Area_GDP_80_09,Seq!N$1,FALSE)/10000),VLOOKUP($B131,Area_GDP_80_09,Seq!N$1,FALSE)/10000,".")</f>
        <v>364132.79180688801</v>
      </c>
      <c r="AT131" s="27">
        <f>IF(ISNUMBER(VLOOKUP($B131,Area_GDP_80_09,Seq!O$1,FALSE)/10000),VLOOKUP($B131,Area_GDP_80_09,Seq!O$1,FALSE)/10000,".")</f>
        <v>344833.75384112302</v>
      </c>
      <c r="AU131" s="27">
        <f>IF(ISNUMBER(VLOOKUP($B131,Area_GDP_80_09,Seq!P$1,FALSE)/10000),VLOOKUP($B131,Area_GDP_80_09,Seq!P$1,FALSE)/10000,".")</f>
        <v>310350.37845701096</v>
      </c>
      <c r="AV131" s="27">
        <f>IF(ISNUMBER(VLOOKUP($B131,Area_GDP_80_09,Seq!Q$1,FALSE)/10000),VLOOKUP($B131,Area_GDP_80_09,Seq!Q$1,FALSE)/10000,".")</f>
        <v>256659.76298394799</v>
      </c>
      <c r="AW131" s="27">
        <f>IF(ISNUMBER(VLOOKUP($B131,Area_GDP_80_09,Seq!R$1,FALSE)/10000),VLOOKUP($B131,Area_GDP_80_09,Seq!R$1,FALSE)/10000,".")</f>
        <v>238180.26004910402</v>
      </c>
      <c r="AX131" s="27">
        <f>IF(ISNUMBER(VLOOKUP($B131,Area_GDP_80_09,Seq!S$1,FALSE)/10000),VLOOKUP($B131,Area_GDP_80_09,Seq!S$1,FALSE)/10000,".")</f>
        <v>222222.18262581402</v>
      </c>
      <c r="AY131" s="27">
        <f>IF(ISNUMBER(VLOOKUP($B131,Area_GDP_80_09,Seq!T$1,FALSE)/10000),VLOOKUP($B131,Area_GDP_80_09,Seq!T$1,FALSE)/10000,".")</f>
        <v>197111.07598909701</v>
      </c>
      <c r="AZ131" s="27">
        <f>IF(ISNUMBER(VLOOKUP($B131,Area_GDP_80_09,Seq!U$1,FALSE)/10000),VLOOKUP($B131,Area_GDP_80_09,Seq!U$1,FALSE)/10000,".")</f>
        <v>210317.51808036599</v>
      </c>
      <c r="BA131" s="27">
        <f>IF(ISNUMBER(VLOOKUP($B131,Area_GDP_80_09,Seq!V$1,FALSE)/10000),VLOOKUP($B131,Area_GDP_80_09,Seq!V$1,FALSE)/10000,".")</f>
        <v>244927.11037326299</v>
      </c>
      <c r="BB131" s="27">
        <f>IF(ISNUMBER(VLOOKUP($B131,Area_GDP_80_09,Seq!W$1,FALSE)/10000),VLOOKUP($B131,Area_GDP_80_09,Seq!W$1,FALSE)/10000,".")</f>
        <v>290466.26048205298</v>
      </c>
      <c r="BC131" s="27">
        <f>IF(ISNUMBER(VLOOKUP($B131,Area_GDP_80_09,Seq!X$1,FALSE)/10000),VLOOKUP($B131,Area_GDP_80_09,Seq!X$1,FALSE)/10000,".")</f>
        <v>349798.47892658901</v>
      </c>
      <c r="BD131" s="27">
        <f>IF(ISNUMBER(VLOOKUP($B131,Area_GDP_80_09,Seq!Y$1,FALSE)/10000),VLOOKUP($B131,Area_GDP_80_09,Seq!Y$1,FALSE)/10000,".")</f>
        <v>405066.63859699003</v>
      </c>
      <c r="BE131" s="27">
        <f>IF(ISNUMBER(VLOOKUP($B131,Area_GDP_80_09,Seq!Z$1,FALSE)/10000),VLOOKUP($B131,Area_GDP_80_09,Seq!Z$1,FALSE)/10000,".")</f>
        <v>474333.03379707603</v>
      </c>
      <c r="BF131" s="27">
        <f>IF(ISNUMBER(VLOOKUP($B131,Area_GDP_80_09,Seq!AA$1,FALSE)/10000),VLOOKUP($B131,Area_GDP_80_09,Seq!AA$1,FALSE)/10000,".")</f>
        <v>555918.31561017304</v>
      </c>
      <c r="BG131" s="27">
        <f>IF(ISNUMBER(VLOOKUP($B131,Area_GDP_80_09,Seq!AB$1,FALSE)/10000),VLOOKUP($B131,Area_GDP_80_09,Seq!AB$1,FALSE)/10000,".")</f>
        <v>628187.69663949497</v>
      </c>
      <c r="BH131" s="27">
        <f>IF(ISNUMBER(VLOOKUP($B131,Area_GDP_80_09,Seq!AC$1,FALSE)/10000),VLOOKUP($B131,Area_GDP_80_09,Seq!AC$1,FALSE)/10000,".")</f>
        <v>699801.09405639803</v>
      </c>
      <c r="BI131" s="27">
        <f>IF(ISNUMBER(VLOOKUP($B131,Area_GDP_80_09,Seq!AD$1,FALSE)/10000),VLOOKUP($B131,Area_GDP_80_09,Seq!AD$1,FALSE)/10000,".")</f>
        <v>780978.02096693998</v>
      </c>
      <c r="BJ131" s="27">
        <f>IF(ISNUMBER(VLOOKUP($B131,Area_GDP_80_09,Seq!AE$1,FALSE)/10000),VLOOKUP($B131,Area_GDP_80_09,Seq!AE$1,FALSE)/10000,".")</f>
        <v>857513.86702170002</v>
      </c>
      <c r="BK131" s="27">
        <f>IF(ISNUMBER(VLOOKUP($B131,Area_GDP_80_09,Seq!AF$1,FALSE)/10000),VLOOKUP($B131,Area_GDP_80_09,Seq!AF$1,FALSE)/10000,".")</f>
        <v>933689.45547323953</v>
      </c>
      <c r="BL131" s="27"/>
      <c r="BM131" s="27"/>
      <c r="BN131" s="27">
        <f>CNPop!A$48</f>
        <v>5.0000000000000001E-3</v>
      </c>
      <c r="BO131" s="27">
        <f>CNPop!B$48</f>
        <v>6.0000000000000001E-3</v>
      </c>
      <c r="BP131" s="27">
        <f>CNPop!C$48</f>
        <v>6.0000000000000001E-3</v>
      </c>
      <c r="BQ131" s="27">
        <f>CNPop!D$48</f>
        <v>7.0000000000000001E-3</v>
      </c>
      <c r="BR131" s="27">
        <f>CNPop!E$48</f>
        <v>7.0000000000000001E-3</v>
      </c>
      <c r="BS131" s="27">
        <f>CNPop!F$48</f>
        <v>8.0000000000000002E-3</v>
      </c>
      <c r="BT131" s="27">
        <f>CNPop!G$48</f>
        <v>8.9999999999999993E-3</v>
      </c>
      <c r="BU131" s="27">
        <f>CNPop!H$48</f>
        <v>0.01</v>
      </c>
      <c r="BV131" s="27">
        <f>CNPop!I$48</f>
        <v>1.0999999999999999E-2</v>
      </c>
      <c r="BW131" s="27">
        <f>CNPop!J$48</f>
        <v>1.2E-2</v>
      </c>
      <c r="BX131" s="27">
        <f>CNPop!K$48</f>
        <v>1.4E-2</v>
      </c>
      <c r="BY131" s="27">
        <f>CNPop!L$48</f>
        <v>1.6E-2</v>
      </c>
      <c r="BZ131" s="27">
        <f>CNPop!M$48</f>
        <v>1.7000000000000001E-2</v>
      </c>
      <c r="CA131" s="27">
        <f>CNPop!N$48</f>
        <v>1.9E-2</v>
      </c>
      <c r="CB131" s="27">
        <f>CNPop!O$48</f>
        <v>2.1000000000000001E-2</v>
      </c>
      <c r="CC131" s="27">
        <f>CNPop!P$48</f>
        <v>2.3E-2</v>
      </c>
      <c r="CD131" s="27">
        <f>CNPop!Q$48</f>
        <v>2.5999999999999999E-2</v>
      </c>
      <c r="CE131" s="27">
        <f>CNPop!R$48</f>
        <v>2.8000000000000001E-2</v>
      </c>
      <c r="CF131" s="27">
        <f>CNPop!S$48</f>
        <v>0.03</v>
      </c>
      <c r="CG131" s="27">
        <f>CNPop!T$48</f>
        <v>3.3000000000000002E-2</v>
      </c>
      <c r="CH131" s="27">
        <f>CNPop!U$48</f>
        <v>3.5999999999999997E-2</v>
      </c>
      <c r="CI131" s="27">
        <f>CNPop!V$48</f>
        <v>3.9E-2</v>
      </c>
      <c r="CJ131" s="27">
        <f>CNPop!W$48</f>
        <v>4.2000000000000003E-2</v>
      </c>
      <c r="CK131" s="27">
        <f>CNPop!X$48</f>
        <v>4.4999999999999998E-2</v>
      </c>
      <c r="CL131" s="27">
        <f>CNPop!Y$48</f>
        <v>4.9000000000000002E-2</v>
      </c>
      <c r="CM131" s="27">
        <f>CNPop!Z$48</f>
        <v>5.1999999999999998E-2</v>
      </c>
      <c r="CN131" s="27">
        <f>CNPop!AA$48</f>
        <v>5.6000000000000001E-2</v>
      </c>
      <c r="CO131" s="27">
        <f>CNPop!AB$48</f>
        <v>0.06</v>
      </c>
      <c r="CP131" s="27">
        <f>CNPop!AC$48</f>
        <v>6.3E-2</v>
      </c>
      <c r="CQ131" s="27"/>
      <c r="CR131" s="27">
        <f t="shared" si="110"/>
        <v>9.2853575677377898E-2</v>
      </c>
      <c r="CS131" s="27">
        <f t="shared" si="111"/>
        <v>9.2853575677377898E-2</v>
      </c>
      <c r="CT131" s="27">
        <f t="shared" si="112"/>
        <v>9.2853575677377898E-2</v>
      </c>
      <c r="CU131" s="27">
        <f t="shared" si="113"/>
        <v>9.2853575677377898E-2</v>
      </c>
      <c r="CV131" s="27">
        <f t="shared" si="114"/>
        <v>9.2853575677377898E-2</v>
      </c>
      <c r="CW131" s="27">
        <f t="shared" si="115"/>
        <v>9.2853575677377898E-2</v>
      </c>
      <c r="CX131" s="27">
        <f t="shared" si="116"/>
        <v>9.2853575677377898E-2</v>
      </c>
      <c r="CY131" s="27">
        <f t="shared" si="117"/>
        <v>9.2853575677377898E-2</v>
      </c>
      <c r="CZ131" s="27">
        <f t="shared" si="118"/>
        <v>9.2853575677377898E-2</v>
      </c>
      <c r="DA131" s="27">
        <f t="shared" si="119"/>
        <v>9.2853575677377898E-2</v>
      </c>
      <c r="DB131" s="27">
        <f t="shared" si="120"/>
        <v>9.2853575677377898E-2</v>
      </c>
      <c r="DC131" s="27">
        <f t="shared" si="121"/>
        <v>9.2853575677377898E-2</v>
      </c>
      <c r="DD131" s="27">
        <f t="shared" si="122"/>
        <v>9.8636208411355147E-2</v>
      </c>
      <c r="DE131" s="27">
        <f t="shared" si="123"/>
        <v>9.8636208411355147E-2</v>
      </c>
      <c r="DF131" s="27">
        <f t="shared" si="124"/>
        <v>9.8636208411355147E-2</v>
      </c>
      <c r="DG131" s="27">
        <f t="shared" si="125"/>
        <v>9.8636208411355147E-2</v>
      </c>
      <c r="DH131" s="27">
        <f t="shared" si="126"/>
        <v>9.8636208411355147E-2</v>
      </c>
      <c r="DI131" s="27">
        <f t="shared" si="127"/>
        <v>9.8636208411355147E-2</v>
      </c>
      <c r="DJ131" s="27">
        <f t="shared" si="128"/>
        <v>9.8636208411355147E-2</v>
      </c>
      <c r="DK131" s="27">
        <f t="shared" si="129"/>
        <v>9.9403834959258461E-2</v>
      </c>
      <c r="DL131" s="27">
        <f t="shared" si="130"/>
        <v>0.10042856885812934</v>
      </c>
      <c r="DM131" s="27">
        <f t="shared" si="131"/>
        <v>0.10184031316949199</v>
      </c>
      <c r="DN131" s="27">
        <f t="shared" si="132"/>
        <v>0.10368803919774454</v>
      </c>
      <c r="DO131" s="27">
        <f t="shared" si="133"/>
        <v>0.10582583116295316</v>
      </c>
      <c r="DP131" s="27">
        <f t="shared" si="134"/>
        <v>0.10803519923991359</v>
      </c>
      <c r="DQ131" s="27">
        <f t="shared" si="135"/>
        <v>0.11000566362603797</v>
      </c>
      <c r="DR131" s="27">
        <f t="shared" si="136"/>
        <v>0.11148132468035479</v>
      </c>
      <c r="DS131" s="27">
        <f t="shared" si="137"/>
        <v>0.11248454510058091</v>
      </c>
      <c r="DT131" s="27">
        <f t="shared" si="101"/>
        <v>0.11075105212171105</v>
      </c>
      <c r="DU131" s="27" t="e">
        <f>IF(ISNA(VLOOKUP(CONCATENATE($B131,".SP.TER.TOTL.IN"),Area_pop_80_09,Seq!B$1,FALSE)),".",VLOOKUP(CONCATENATE($B131,".SP.TER.TOTL.IN"),Area_pop_80_09,Seq!B$1,FALSE)/VLOOKUP(CONCATENATE($B131,".SP.POP.TOTL"),Area_pop_80_09,Seq!B$1,FALSE))</f>
        <v>#VALUE!</v>
      </c>
      <c r="DV131" s="27" t="e">
        <f>IF(ISNA(VLOOKUP(CONCATENATE($B131,".SP.TER.TOTL.IN"),Area_pop_80_09,Seq!C$1,FALSE)),".",VLOOKUP(CONCATENATE($B131,".SP.TER.TOTL.IN"),Area_pop_80_09,Seq!C$1,FALSE)/VLOOKUP(CONCATENATE($B131,".SP.POP.TOTL"),Area_pop_80_09,Seq!C$1,FALSE))</f>
        <v>#VALUE!</v>
      </c>
      <c r="DW131" s="27" t="e">
        <f>IF(ISNA(VLOOKUP(CONCATENATE($B131,".SP.TER.TOTL.IN"),Area_pop_80_09,Seq!D$1,FALSE)),".",VLOOKUP(CONCATENATE($B131,".SP.TER.TOTL.IN"),Area_pop_80_09,Seq!D$1,FALSE)/VLOOKUP(CONCATENATE($B131,".SP.POP.TOTL"),Area_pop_80_09,Seq!D$1,FALSE))</f>
        <v>#VALUE!</v>
      </c>
      <c r="DX131" s="27" t="e">
        <f>IF(ISNA(VLOOKUP(CONCATENATE($B131,".SP.TER.TOTL.IN"),Area_pop_80_09,Seq!E$1,FALSE)),".",VLOOKUP(CONCATENATE($B131,".SP.TER.TOTL.IN"),Area_pop_80_09,Seq!E$1,FALSE)/VLOOKUP(CONCATENATE($B131,".SP.POP.TOTL"),Area_pop_80_09,Seq!E$1,FALSE))</f>
        <v>#VALUE!</v>
      </c>
      <c r="DY131" s="27" t="e">
        <f>IF(ISNA(VLOOKUP(CONCATENATE($B131,".SP.TER.TOTL.IN"),Area_pop_80_09,Seq!F$1,FALSE)),".",VLOOKUP(CONCATENATE($B131,".SP.TER.TOTL.IN"),Area_pop_80_09,Seq!F$1,FALSE)/VLOOKUP(CONCATENATE($B131,".SP.POP.TOTL"),Area_pop_80_09,Seq!F$1,FALSE))</f>
        <v>#VALUE!</v>
      </c>
      <c r="DZ131" s="27" t="e">
        <f>IF(ISNA(VLOOKUP(CONCATENATE($B131,".SP.TER.TOTL.IN"),Area_pop_80_09,Seq!G$1,FALSE)),".",VLOOKUP(CONCATENATE($B131,".SP.TER.TOTL.IN"),Area_pop_80_09,Seq!G$1,FALSE)/VLOOKUP(CONCATENATE($B131,".SP.POP.TOTL"),Area_pop_80_09,Seq!G$1,FALSE))</f>
        <v>#VALUE!</v>
      </c>
      <c r="EA131" s="27" t="e">
        <f>IF(ISNA(VLOOKUP(CONCATENATE($B131,".SP.TER.TOTL.IN"),Area_pop_80_09,Seq!H$1,FALSE)),".",VLOOKUP(CONCATENATE($B131,".SP.TER.TOTL.IN"),Area_pop_80_09,Seq!H$1,FALSE)/VLOOKUP(CONCATENATE($B131,".SP.POP.TOTL"),Area_pop_80_09,Seq!H$1,FALSE))</f>
        <v>#VALUE!</v>
      </c>
      <c r="EB131" s="27" t="e">
        <f>IF(ISNA(VLOOKUP(CONCATENATE($B131,".SP.TER.TOTL.IN"),Area_pop_80_09,Seq!I$1,FALSE)),".",VLOOKUP(CONCATENATE($B131,".SP.TER.TOTL.IN"),Area_pop_80_09,Seq!I$1,FALSE)/VLOOKUP(CONCATENATE($B131,".SP.POP.TOTL"),Area_pop_80_09,Seq!I$1,FALSE))</f>
        <v>#VALUE!</v>
      </c>
      <c r="EC131" s="27" t="e">
        <f>IF(ISNA(VLOOKUP(CONCATENATE($B131,".SP.TER.TOTL.IN"),Area_pop_80_09,Seq!J$1,FALSE)),".",VLOOKUP(CONCATENATE($B131,".SP.TER.TOTL.IN"),Area_pop_80_09,Seq!J$1,FALSE)/VLOOKUP(CONCATENATE($B131,".SP.POP.TOTL"),Area_pop_80_09,Seq!J$1,FALSE))</f>
        <v>#VALUE!</v>
      </c>
      <c r="ED131" s="27" t="e">
        <f>IF(ISNA(VLOOKUP(CONCATENATE($B131,".SP.TER.TOTL.IN"),Area_pop_80_09,Seq!K$1,FALSE)),".",VLOOKUP(CONCATENATE($B131,".SP.TER.TOTL.IN"),Area_pop_80_09,Seq!K$1,FALSE)/VLOOKUP(CONCATENATE($B131,".SP.POP.TOTL"),Area_pop_80_09,Seq!K$1,FALSE))</f>
        <v>#VALUE!</v>
      </c>
      <c r="EE131" s="27" t="e">
        <f>IF(ISNA(VLOOKUP(CONCATENATE($B131,".SP.TER.TOTL.IN"),Area_pop_80_09,Seq!L$1,FALSE)),".",VLOOKUP(CONCATENATE($B131,".SP.TER.TOTL.IN"),Area_pop_80_09,Seq!L$1,FALSE)/VLOOKUP(CONCATENATE($B131,".SP.POP.TOTL"),Area_pop_80_09,Seq!L$1,FALSE))</f>
        <v>#VALUE!</v>
      </c>
      <c r="EF131" s="27">
        <f>IF(ISNA(VLOOKUP(CONCATENATE($B131,".SP.TER.TOTL.IN"),Area_pop_80_09,Seq!M$1,FALSE)),".",VLOOKUP(CONCATENATE($B131,".SP.TER.TOTL.IN"),Area_pop_80_09,Seq!M$1,FALSE)/VLOOKUP(CONCATENATE($B131,".SP.POP.TOTL"),Area_pop_80_09,Seq!M$1,FALSE))</f>
        <v>9.2853575677377898E-2</v>
      </c>
      <c r="EG131" s="27" t="e">
        <f>IF(ISNA(VLOOKUP(CONCATENATE($B131,".SP.TER.TOTL.IN"),Area_pop_80_09,Seq!N$1,FALSE)),".",VLOOKUP(CONCATENATE($B131,".SP.TER.TOTL.IN"),Area_pop_80_09,Seq!N$1,FALSE)/VLOOKUP(CONCATENATE($B131,".SP.POP.TOTL"),Area_pop_80_09,Seq!N$1,FALSE))</f>
        <v>#VALUE!</v>
      </c>
      <c r="EH131" s="27" t="e">
        <f>IF(ISNA(VLOOKUP(CONCATENATE($B131,".SP.TER.TOTL.IN"),Area_pop_80_09,Seq!O$1,FALSE)),".",VLOOKUP(CONCATENATE($B131,".SP.TER.TOTL.IN"),Area_pop_80_09,Seq!O$1,FALSE)/VLOOKUP(CONCATENATE($B131,".SP.POP.TOTL"),Area_pop_80_09,Seq!O$1,FALSE))</f>
        <v>#VALUE!</v>
      </c>
      <c r="EI131" s="27" t="e">
        <f>IF(ISNA(VLOOKUP(CONCATENATE($B131,".SP.TER.TOTL.IN"),Area_pop_80_09,Seq!P$1,FALSE)),".",VLOOKUP(CONCATENATE($B131,".SP.TER.TOTL.IN"),Area_pop_80_09,Seq!P$1,FALSE)/VLOOKUP(CONCATENATE($B131,".SP.POP.TOTL"),Area_pop_80_09,Seq!P$1,FALSE))</f>
        <v>#VALUE!</v>
      </c>
      <c r="EJ131" s="27" t="e">
        <f>IF(ISNA(VLOOKUP(CONCATENATE($B131,".SP.TER.TOTL.IN"),Area_pop_80_09,Seq!Q$1,FALSE)),".",VLOOKUP(CONCATENATE($B131,".SP.TER.TOTL.IN"),Area_pop_80_09,Seq!Q$1,FALSE)/VLOOKUP(CONCATENATE($B131,".SP.POP.TOTL"),Area_pop_80_09,Seq!Q$1,FALSE))</f>
        <v>#VALUE!</v>
      </c>
      <c r="EK131" s="27" t="e">
        <f>IF(ISNA(VLOOKUP(CONCATENATE($B131,".SP.TER.TOTL.IN"),Area_pop_80_09,Seq!R$1,FALSE)),".",VLOOKUP(CONCATENATE($B131,".SP.TER.TOTL.IN"),Area_pop_80_09,Seq!R$1,FALSE)/VLOOKUP(CONCATENATE($B131,".SP.POP.TOTL"),Area_pop_80_09,Seq!R$1,FALSE))</f>
        <v>#VALUE!</v>
      </c>
      <c r="EL131" s="27" t="e">
        <f>IF(ISNA(VLOOKUP(CONCATENATE($B131,".SP.TER.TOTL.IN"),Area_pop_80_09,Seq!S$1,FALSE)),".",VLOOKUP(CONCATENATE($B131,".SP.TER.TOTL.IN"),Area_pop_80_09,Seq!S$1,FALSE)/VLOOKUP(CONCATENATE($B131,".SP.POP.TOTL"),Area_pop_80_09,Seq!S$1,FALSE))</f>
        <v>#VALUE!</v>
      </c>
      <c r="EM131" s="27">
        <f>IF(ISNA(VLOOKUP(CONCATENATE($B131,".SP.TER.TOTL.IN"),Area_pop_80_09,Seq!T$1,FALSE)),".",VLOOKUP(CONCATENATE($B131,".SP.TER.TOTL.IN"),Area_pop_80_09,Seq!T$1,FALSE)/VLOOKUP(CONCATENATE($B131,".SP.POP.TOTL"),Area_pop_80_09,Seq!T$1,FALSE))</f>
        <v>9.8636208411355147E-2</v>
      </c>
      <c r="EN131" s="27">
        <f>IF(ISNA(VLOOKUP(CONCATENATE($B131,".SP.TER.TOTL.IN"),Area_pop_80_09,Seq!U$1,FALSE)),".",VLOOKUP(CONCATENATE($B131,".SP.TER.TOTL.IN"),Area_pop_80_09,Seq!U$1,FALSE)/VLOOKUP(CONCATENATE($B131,".SP.POP.TOTL"),Area_pop_80_09,Seq!U$1,FALSE))</f>
        <v>9.9403834959258461E-2</v>
      </c>
      <c r="EO131" s="27">
        <f>IF(ISNA(VLOOKUP(CONCATENATE($B131,".SP.TER.TOTL.IN"),Area_pop_80_09,Seq!V$1,FALSE)),".",VLOOKUP(CONCATENATE($B131,".SP.TER.TOTL.IN"),Area_pop_80_09,Seq!V$1,FALSE)/VLOOKUP(CONCATENATE($B131,".SP.POP.TOTL"),Area_pop_80_09,Seq!V$1,FALSE))</f>
        <v>0.10042856885812934</v>
      </c>
      <c r="EP131" s="27">
        <f>IF(ISNA(VLOOKUP(CONCATENATE($B131,".SP.TER.TOTL.IN"),Area_pop_80_09,Seq!W$1,FALSE)),".",VLOOKUP(CONCATENATE($B131,".SP.TER.TOTL.IN"),Area_pop_80_09,Seq!W$1,FALSE)/VLOOKUP(CONCATENATE($B131,".SP.POP.TOTL"),Area_pop_80_09,Seq!W$1,FALSE))</f>
        <v>0.10184031316949199</v>
      </c>
      <c r="EQ131" s="27">
        <f>IF(ISNA(VLOOKUP(CONCATENATE($B131,".SP.TER.TOTL.IN"),Area_pop_80_09,Seq!X$1,FALSE)),".",VLOOKUP(CONCATENATE($B131,".SP.TER.TOTL.IN"),Area_pop_80_09,Seq!X$1,FALSE)/VLOOKUP(CONCATENATE($B131,".SP.POP.TOTL"),Area_pop_80_09,Seq!X$1,FALSE))</f>
        <v>0.10368803919774454</v>
      </c>
      <c r="ER131" s="27">
        <f>IF(ISNA(VLOOKUP(CONCATENATE($B131,".SP.TER.TOTL.IN"),Area_pop_80_09,Seq!Y$1,FALSE)),".",VLOOKUP(CONCATENATE($B131,".SP.TER.TOTL.IN"),Area_pop_80_09,Seq!Y$1,FALSE)/VLOOKUP(CONCATENATE($B131,".SP.POP.TOTL"),Area_pop_80_09,Seq!Y$1,FALSE))</f>
        <v>0.10582583116295316</v>
      </c>
      <c r="ES131" s="27">
        <f>IF(ISNA(VLOOKUP(CONCATENATE($B131,".SP.TER.TOTL.IN"),Area_pop_80_09,Seq!Z$1,FALSE)),".",VLOOKUP(CONCATENATE($B131,".SP.TER.TOTL.IN"),Area_pop_80_09,Seq!Z$1,FALSE)/VLOOKUP(CONCATENATE($B131,".SP.POP.TOTL"),Area_pop_80_09,Seq!Z$1,FALSE))</f>
        <v>0.10803519923991359</v>
      </c>
      <c r="ET131" s="27">
        <f>IF(ISNA(VLOOKUP(CONCATENATE($B131,".SP.TER.TOTL.IN"),Area_pop_80_09,Seq!AA$1,FALSE)),".",VLOOKUP(CONCATENATE($B131,".SP.TER.TOTL.IN"),Area_pop_80_09,Seq!AA$1,FALSE)/VLOOKUP(CONCATENATE($B131,".SP.POP.TOTL"),Area_pop_80_09,Seq!AA$1,FALSE))</f>
        <v>0.11000566362603797</v>
      </c>
      <c r="EU131" s="27">
        <f>IF(ISNA(VLOOKUP(CONCATENATE($B131,".SP.TER.TOTL.IN"),Area_pop_80_09,Seq!AB$1,FALSE)),".",VLOOKUP(CONCATENATE($B131,".SP.TER.TOTL.IN"),Area_pop_80_09,Seq!AB$1,FALSE)/VLOOKUP(CONCATENATE($B131,".SP.POP.TOTL"),Area_pop_80_09,Seq!AB$1,FALSE))</f>
        <v>0.11148132468035479</v>
      </c>
      <c r="EV131" s="27">
        <f>IF(ISNA(VLOOKUP(CONCATENATE($B131,".SP.TER.TOTL.IN"),Area_pop_80_09,Seq!AC$1,FALSE)),".",VLOOKUP(CONCATENATE($B131,".SP.TER.TOTL.IN"),Area_pop_80_09,Seq!AC$1,FALSE)/VLOOKUP(CONCATENATE($B131,".SP.POP.TOTL"),Area_pop_80_09,Seq!AC$1,FALSE))</f>
        <v>0.11248454510058091</v>
      </c>
      <c r="EW131" s="27">
        <f>IF(ISNA(VLOOKUP(CONCATENATE($B131,".SP.TER.TOTL.IN"),Area_pop_80_09,Seq!AD$1,FALSE)),".",VLOOKUP(CONCATENATE($B131,".SP.TER.TOTL.IN"),Area_pop_80_09,Seq!AD$1,FALSE)/VLOOKUP(CONCATENATE($B131,".SP.POP.TOTL"),Area_pop_80_09,Seq!AD$1,FALSE))</f>
        <v>0.11075105212171105</v>
      </c>
      <c r="EX131" s="27"/>
      <c r="EY131" s="27"/>
      <c r="EZ131" s="27" t="str">
        <f t="shared" si="138"/>
        <v>.</v>
      </c>
      <c r="FA131" s="27" t="str">
        <f t="shared" si="139"/>
        <v>.</v>
      </c>
      <c r="FB131" s="27" t="str">
        <f t="shared" si="109"/>
        <v>.</v>
      </c>
      <c r="FC131" s="9" t="str">
        <f>IF(VLOOKUP($B131,EM_80!$B$1:$C$201,2,FALSE)&gt;0,VLOOKUP($B131,EM_80!$B$1:$C$201,2,FALSE),".")</f>
        <v>.</v>
      </c>
      <c r="FD131" s="9" t="str">
        <f t="shared" si="140"/>
        <v>.</v>
      </c>
      <c r="FE131" s="9" t="str">
        <f t="shared" si="105"/>
        <v>.</v>
      </c>
      <c r="FF131">
        <f t="shared" si="141"/>
        <v>2861000</v>
      </c>
      <c r="FG131">
        <f t="shared" si="142"/>
        <v>3668000</v>
      </c>
      <c r="FH131">
        <f t="shared" si="143"/>
        <v>4501727</v>
      </c>
      <c r="FJ131" s="9" t="str">
        <f>IF(ISNA(VLOOKUP($B131,Area_EM_90,Seq!C$1,FALSE)),".",VLOOKUP($B131,Area_EM_90,Seq!C$1,FALSE))</f>
        <v>.</v>
      </c>
      <c r="FK131" s="9" t="str">
        <f>IF(ISNA(VLOOKUP($B131,Area_EM_90,Seq!D$1,FALSE)),".",VLOOKUP($B131,Area_EM_90,Seq!D$1,FALSE))</f>
        <v>.</v>
      </c>
      <c r="FL131" s="9" t="str">
        <f>IF(ISNA(VLOOKUP($B131,Area_EM_90,Seq!E$1,FALSE)),".",VLOOKUP($B131,Area_EM_90,Seq!E$1,FALSE))</f>
        <v>.</v>
      </c>
      <c r="FM131" s="9" t="str">
        <f>IF(ISNA(VLOOKUP($B131,Area_EM_90,Seq!F$1,FALSE)),".",VLOOKUP($B131,Area_EM_90,Seq!F$1,FALSE))</f>
        <v>.</v>
      </c>
      <c r="FN131" s="9" t="str">
        <f>IF(ISNA(VLOOKUP($B131,Area_EM_90,Seq!G$1,FALSE)),".",VLOOKUP($B131,Area_EM_90,Seq!G$1,FALSE))</f>
        <v>.</v>
      </c>
      <c r="FO131" s="9" t="str">
        <f>IF(ISNA(VLOOKUP($B131,Area_EM_90,Seq!H$1,FALSE)),".",VLOOKUP($B131,Area_EM_90,Seq!H$1,FALSE))</f>
        <v>.</v>
      </c>
      <c r="FP131" s="9" t="str">
        <f>IF(ISNA(VLOOKUP($B131,Area_EM_90,Seq!I$1,FALSE)),".",VLOOKUP($B131,Area_EM_90,Seq!I$1,FALSE))</f>
        <v>.</v>
      </c>
      <c r="FQ131" s="9" t="str">
        <f>IF(ISNA(VLOOKUP($B131,Area_EM_90,Seq!J$1,FALSE)),".",VLOOKUP($B131,Area_EM_90,Seq!J$1,FALSE))</f>
        <v>.</v>
      </c>
      <c r="FR131" s="9" t="str">
        <f>IF(ISNA(VLOOKUP($B131,Area_EM_00,Seq!C$1,FALSE)),".",VLOOKUP($B131,Area_EM_00,Seq!C$1,FALSE))</f>
        <v>.</v>
      </c>
      <c r="FS131" s="9" t="str">
        <f>IF(ISNA(VLOOKUP($B131,Area_EM_00,Seq!D$1,FALSE)),".",VLOOKUP($B131,Area_EM_00,Seq!D$1,FALSE))</f>
        <v>.</v>
      </c>
      <c r="FT131" s="9" t="str">
        <f>IF(ISNA(VLOOKUP($B131,Area_EM_00,Seq!E$1,FALSE)),".",VLOOKUP($B131,Area_EM_00,Seq!E$1,FALSE))</f>
        <v>.</v>
      </c>
      <c r="FU131" s="9" t="str">
        <f>IF(ISNA(VLOOKUP($B131,Area_EM_00,Seq!F$1,FALSE)),".",VLOOKUP($B131,Area_EM_00,Seq!F$1,FALSE))</f>
        <v>.</v>
      </c>
      <c r="FV131" s="9" t="str">
        <f>IF(ISNA(VLOOKUP($B131,Area_EM_00,Seq!G$1,FALSE)),".",VLOOKUP($B131,Area_EM_00,Seq!G$1,FALSE))</f>
        <v>.</v>
      </c>
      <c r="FW131" s="9" t="str">
        <f>IF(ISNA(VLOOKUP($B131,Area_EM_00,Seq!H$1,FALSE)),".",VLOOKUP($B131,Area_EM_00,Seq!H$1,FALSE))</f>
        <v>.</v>
      </c>
      <c r="FX131" s="9" t="str">
        <f>IF(ISNA(VLOOKUP($B131,Area_EM_00,Seq!I$1,FALSE)),".",VLOOKUP($B131,Area_EM_00,Seq!I$1,FALSE))</f>
        <v>.</v>
      </c>
      <c r="FY131" s="9" t="str">
        <f>IF(ISNA(VLOOKUP($B131,Area_EM_00,Seq!J$1,FALSE)),".",VLOOKUP($B131,Area_EM_00,Seq!J$1,FALSE))</f>
        <v>.</v>
      </c>
      <c r="GA131" s="27"/>
    </row>
    <row r="132" spans="1:183">
      <c r="A132" s="25" t="s">
        <v>2580</v>
      </c>
      <c r="B132" s="26" t="str">
        <f t="shared" si="144"/>
        <v>Ukraine</v>
      </c>
      <c r="C132" s="27">
        <f>GDP!C$42/10000</f>
        <v>18294194.281532999</v>
      </c>
      <c r="D132" s="27">
        <f>GDP!D$42/10000</f>
        <v>19245492.3841727</v>
      </c>
      <c r="E132" s="27">
        <f>GDP!E$42/10000</f>
        <v>20996832.1911324</v>
      </c>
      <c r="F132" s="27">
        <f>GDP!F$42/10000</f>
        <v>23285486.8999658</v>
      </c>
      <c r="G132" s="27">
        <f>GDP!G$42/10000</f>
        <v>26824880.9087606</v>
      </c>
      <c r="H132" s="27">
        <f>GDP!H$42/10000</f>
        <v>30446239.831443299</v>
      </c>
      <c r="I132" s="27">
        <f>GDP!I$42/10000</f>
        <v>33125508.936610304</v>
      </c>
      <c r="J132" s="27">
        <f>GDP!J$42/10000</f>
        <v>36968067.973257102</v>
      </c>
      <c r="K132" s="27">
        <f>GDP!K$42/10000</f>
        <v>41145459.654235199</v>
      </c>
      <c r="L132" s="27">
        <f>GDP!L$42/10000</f>
        <v>42832423.5000588</v>
      </c>
      <c r="M132" s="27">
        <f>GDP!M$42/10000</f>
        <v>44460055.593061104</v>
      </c>
      <c r="N132" s="27">
        <f>GDP!N$42/10000</f>
        <v>48550380.707622699</v>
      </c>
      <c r="O132" s="27">
        <f>GDP!O$42/10000</f>
        <v>55444534.768105105</v>
      </c>
      <c r="P132" s="27">
        <f>GDP!P$42/10000</f>
        <v>63206769.635639794</v>
      </c>
      <c r="Q132" s="27">
        <f>GDP!Q$42/10000</f>
        <v>71486856.457908601</v>
      </c>
      <c r="R132" s="27">
        <f>GDP!R$42/10000</f>
        <v>79278923.811820701</v>
      </c>
      <c r="S132" s="27">
        <f>GDP!S$42/10000</f>
        <v>87206816.193002701</v>
      </c>
      <c r="T132" s="27">
        <f>GDP!T$42/10000</f>
        <v>95317050.098951995</v>
      </c>
      <c r="U132" s="27">
        <f>GDP!U$42/10000</f>
        <v>102751780.00667</v>
      </c>
      <c r="V132" s="27">
        <f>GDP!V$42/10000</f>
        <v>110560915.287177</v>
      </c>
      <c r="W132" s="27">
        <f>GDP!W$42/10000</f>
        <v>119848032.17129999</v>
      </c>
      <c r="X132" s="27">
        <f>GDP!X$42/10000</f>
        <v>129795418.841518</v>
      </c>
      <c r="Y132" s="27">
        <f>GDP!Y$42/10000</f>
        <v>141606801.95609599</v>
      </c>
      <c r="Z132" s="27">
        <f>GDP!Z$42/10000</f>
        <v>155767482.15170601</v>
      </c>
      <c r="AA132" s="27">
        <f>GDP!AA$42/10000</f>
        <v>171499997.84902799</v>
      </c>
      <c r="AB132" s="27">
        <f>GDP!AB$42/10000</f>
        <v>189335997.62532699</v>
      </c>
      <c r="AC132" s="27">
        <f>GDP!AC$42/10000</f>
        <v>211298973.34986499</v>
      </c>
      <c r="AD132" s="27">
        <f>GDP!AD$42/10000</f>
        <v>238767839.88534701</v>
      </c>
      <c r="AE132" s="27">
        <f>GDP!AE$42/10000</f>
        <v>260256945.47502899</v>
      </c>
      <c r="AF132" s="27">
        <f>GDP!AF$42/10000</f>
        <v>293754553.91439533</v>
      </c>
      <c r="AG132" s="27"/>
      <c r="AH132" s="27" t="str">
        <f>IF(ISNUMBER(VLOOKUP($B132,Area_GDP_80_09,Seq!C$1,FALSE)/10000),VLOOKUP($B132,Area_GDP_80_09,Seq!C$1,FALSE)/10000,".")</f>
        <v>.</v>
      </c>
      <c r="AI132" s="27" t="str">
        <f>IF(ISNUMBER(VLOOKUP($B132,Area_GDP_80_09,Seq!D$1,FALSE)/10000),VLOOKUP($B132,Area_GDP_80_09,Seq!D$1,FALSE)/10000,".")</f>
        <v>.</v>
      </c>
      <c r="AJ132" s="27" t="str">
        <f>IF(ISNUMBER(VLOOKUP($B132,Area_GDP_80_09,Seq!E$1,FALSE)/10000),VLOOKUP($B132,Area_GDP_80_09,Seq!E$1,FALSE)/10000,".")</f>
        <v>.</v>
      </c>
      <c r="AK132" s="27" t="str">
        <f>IF(ISNUMBER(VLOOKUP($B132,Area_GDP_80_09,Seq!F$1,FALSE)/10000),VLOOKUP($B132,Area_GDP_80_09,Seq!F$1,FALSE)/10000,".")</f>
        <v>.</v>
      </c>
      <c r="AL132" s="27" t="str">
        <f>IF(ISNUMBER(VLOOKUP($B132,Area_GDP_80_09,Seq!G$1,FALSE)/10000),VLOOKUP($B132,Area_GDP_80_09,Seq!G$1,FALSE)/10000,".")</f>
        <v>.</v>
      </c>
      <c r="AM132" s="27" t="str">
        <f>IF(ISNUMBER(VLOOKUP($B132,Area_GDP_80_09,Seq!H$1,FALSE)/10000),VLOOKUP($B132,Area_GDP_80_09,Seq!H$1,FALSE)/10000,".")</f>
        <v>.</v>
      </c>
      <c r="AN132" s="27" t="str">
        <f>IF(ISNUMBER(VLOOKUP($B132,Area_GDP_80_09,Seq!I$1,FALSE)/10000),VLOOKUP($B132,Area_GDP_80_09,Seq!I$1,FALSE)/10000,".")</f>
        <v>.</v>
      </c>
      <c r="AO132" s="27">
        <f>IF(ISNUMBER(VLOOKUP($B132,Area_GDP_80_09,Seq!J$1,FALSE)/10000),VLOOKUP($B132,Area_GDP_80_09,Seq!J$1,FALSE)/10000,".")</f>
        <v>7211279.08549577</v>
      </c>
      <c r="AP132" s="27">
        <f>IF(ISNUMBER(VLOOKUP($B132,Area_GDP_80_09,Seq!K$1,FALSE)/10000),VLOOKUP($B132,Area_GDP_80_09,Seq!K$1,FALSE)/10000,".")</f>
        <v>7396353.9143793704</v>
      </c>
      <c r="AQ132" s="27">
        <f>IF(ISNUMBER(VLOOKUP($B132,Area_GDP_80_09,Seq!L$1,FALSE)/10000),VLOOKUP($B132,Area_GDP_80_09,Seq!L$1,FALSE)/10000,".")</f>
        <v>7682822.3357816301</v>
      </c>
      <c r="AR132" s="27">
        <f>IF(ISNUMBER(VLOOKUP($B132,Area_GDP_80_09,Seq!M$1,FALSE)/10000),VLOOKUP($B132,Area_GDP_80_09,Seq!M$1,FALSE)/10000,".")</f>
        <v>7195329.1930009006</v>
      </c>
      <c r="AS132" s="27">
        <f>IF(ISNUMBER(VLOOKUP($B132,Area_GDP_80_09,Seq!N$1,FALSE)/10000),VLOOKUP($B132,Area_GDP_80_09,Seq!N$1,FALSE)/10000,".")</f>
        <v>6590155.6790232696</v>
      </c>
      <c r="AT132" s="27">
        <f>IF(ISNUMBER(VLOOKUP($B132,Area_GDP_80_09,Seq!O$1,FALSE)/10000),VLOOKUP($B132,Area_GDP_80_09,Seq!O$1,FALSE)/10000,".")</f>
        <v>5950976.5723315906</v>
      </c>
      <c r="AU132" s="27">
        <f>IF(ISNUMBER(VLOOKUP($B132,Area_GDP_80_09,Seq!P$1,FALSE)/10000),VLOOKUP($B132,Area_GDP_80_09,Seq!P$1,FALSE)/10000,".")</f>
        <v>5104384.2843853794</v>
      </c>
      <c r="AV132" s="27">
        <f>IF(ISNUMBER(VLOOKUP($B132,Area_GDP_80_09,Seq!Q$1,FALSE)/10000),VLOOKUP($B132,Area_GDP_80_09,Seq!Q$1,FALSE)/10000,".")</f>
        <v>3933742.4682619697</v>
      </c>
      <c r="AW132" s="27">
        <f>IF(ISNUMBER(VLOOKUP($B132,Area_GDP_80_09,Seq!R$1,FALSE)/10000),VLOOKUP($B132,Area_GDP_80_09,Seq!R$1,FALSE)/10000,".")</f>
        <v>3453825.8871340104</v>
      </c>
      <c r="AX132" s="27">
        <f>IF(ISNUMBER(VLOOKUP($B132,Area_GDP_80_09,Seq!S$1,FALSE)/10000),VLOOKUP($B132,Area_GDP_80_09,Seq!S$1,FALSE)/10000,".")</f>
        <v>3108443.2984206099</v>
      </c>
      <c r="AY132" s="27">
        <f>IF(ISNUMBER(VLOOKUP($B132,Area_GDP_80_09,Seq!T$1,FALSE)/10000),VLOOKUP($B132,Area_GDP_80_09,Seq!T$1,FALSE)/10000,".")</f>
        <v>3015189.9994680001</v>
      </c>
      <c r="AZ132" s="27">
        <f>IF(ISNUMBER(VLOOKUP($B132,Area_GDP_80_09,Seq!U$1,FALSE)/10000),VLOOKUP($B132,Area_GDP_80_09,Seq!U$1,FALSE)/10000,".")</f>
        <v>2957901.3894781102</v>
      </c>
      <c r="BA132" s="27">
        <f>IF(ISNUMBER(VLOOKUP($B132,Area_GDP_80_09,Seq!V$1,FALSE)/10000),VLOOKUP($B132,Area_GDP_80_09,Seq!V$1,FALSE)/10000,".")</f>
        <v>2951985.58669915</v>
      </c>
      <c r="BB132" s="27">
        <f>IF(ISNUMBER(VLOOKUP($B132,Area_GDP_80_09,Seq!W$1,FALSE)/10000),VLOOKUP($B132,Area_GDP_80_09,Seq!W$1,FALSE)/10000,".")</f>
        <v>3126152.7363144001</v>
      </c>
      <c r="BC132" s="27">
        <f>IF(ISNUMBER(VLOOKUP($B132,Area_GDP_80_09,Seq!X$1,FALSE)/10000),VLOOKUP($B132,Area_GDP_80_09,Seq!X$1,FALSE)/10000,".")</f>
        <v>3413758.7880553198</v>
      </c>
      <c r="BD132" s="27">
        <f>IF(ISNUMBER(VLOOKUP($B132,Area_GDP_80_09,Seq!Y$1,FALSE)/10000),VLOOKUP($B132,Area_GDP_80_09,Seq!Y$1,FALSE)/10000,".")</f>
        <v>3591274.2450342001</v>
      </c>
      <c r="BE132" s="27">
        <f>IF(ISNUMBER(VLOOKUP($B132,Area_GDP_80_09,Seq!Z$1,FALSE)/10000),VLOOKUP($B132,Area_GDP_80_09,Seq!Z$1,FALSE)/10000,".")</f>
        <v>3928854.02406742</v>
      </c>
      <c r="BF132" s="27">
        <f>IF(ISNUMBER(VLOOKUP($B132,Area_GDP_80_09,Seq!AA$1,FALSE)/10000),VLOOKUP($B132,Area_GDP_80_09,Seq!AA$1,FALSE)/10000,".")</f>
        <v>4404245.3609795803</v>
      </c>
      <c r="BG132" s="27">
        <f>IF(ISNUMBER(VLOOKUP($B132,Area_GDP_80_09,Seq!AB$1,FALSE)/10000),VLOOKUP($B132,Area_GDP_80_09,Seq!AB$1,FALSE)/10000,".")</f>
        <v>4523159.9857260203</v>
      </c>
      <c r="BH132" s="27">
        <f>IF(ISNUMBER(VLOOKUP($B132,Area_GDP_80_09,Seq!AC$1,FALSE)/10000),VLOOKUP($B132,Area_GDP_80_09,Seq!AC$1,FALSE)/10000,".")</f>
        <v>4853350.66468402</v>
      </c>
      <c r="BI132" s="27">
        <f>IF(ISNUMBER(VLOOKUP($B132,Area_GDP_80_09,Seq!AD$1,FALSE)/10000),VLOOKUP($B132,Area_GDP_80_09,Seq!AD$1,FALSE)/10000,".")</f>
        <v>5236765.4044591794</v>
      </c>
      <c r="BJ132" s="27">
        <f>IF(ISNUMBER(VLOOKUP($B132,Area_GDP_80_09,Seq!AE$1,FALSE)/10000),VLOOKUP($B132,Area_GDP_80_09,Seq!AE$1,FALSE)/10000,".")</f>
        <v>5346737.4779528202</v>
      </c>
      <c r="BK132" s="27">
        <f>IF(ISNUMBER(VLOOKUP($B132,Area_GDP_80_09,Seq!AF$1,FALSE)/10000),VLOOKUP($B132,Area_GDP_80_09,Seq!AF$1,FALSE)/10000,".")</f>
        <v>4539380.1187819457</v>
      </c>
      <c r="BL132" s="27"/>
      <c r="BM132" s="27"/>
      <c r="BN132" s="27">
        <f>CNPop!A$48</f>
        <v>5.0000000000000001E-3</v>
      </c>
      <c r="BO132" s="27">
        <f>CNPop!B$48</f>
        <v>6.0000000000000001E-3</v>
      </c>
      <c r="BP132" s="27">
        <f>CNPop!C$48</f>
        <v>6.0000000000000001E-3</v>
      </c>
      <c r="BQ132" s="27">
        <f>CNPop!D$48</f>
        <v>7.0000000000000001E-3</v>
      </c>
      <c r="BR132" s="27">
        <f>CNPop!E$48</f>
        <v>7.0000000000000001E-3</v>
      </c>
      <c r="BS132" s="27">
        <f>CNPop!F$48</f>
        <v>8.0000000000000002E-3</v>
      </c>
      <c r="BT132" s="27">
        <f>CNPop!G$48</f>
        <v>8.9999999999999993E-3</v>
      </c>
      <c r="BU132" s="27">
        <f>CNPop!H$48</f>
        <v>0.01</v>
      </c>
      <c r="BV132" s="27">
        <f>CNPop!I$48</f>
        <v>1.0999999999999999E-2</v>
      </c>
      <c r="BW132" s="27">
        <f>CNPop!J$48</f>
        <v>1.2E-2</v>
      </c>
      <c r="BX132" s="27">
        <f>CNPop!K$48</f>
        <v>1.4E-2</v>
      </c>
      <c r="BY132" s="27">
        <f>CNPop!L$48</f>
        <v>1.6E-2</v>
      </c>
      <c r="BZ132" s="27">
        <f>CNPop!M$48</f>
        <v>1.7000000000000001E-2</v>
      </c>
      <c r="CA132" s="27">
        <f>CNPop!N$48</f>
        <v>1.9E-2</v>
      </c>
      <c r="CB132" s="27">
        <f>CNPop!O$48</f>
        <v>2.1000000000000001E-2</v>
      </c>
      <c r="CC132" s="27">
        <f>CNPop!P$48</f>
        <v>2.3E-2</v>
      </c>
      <c r="CD132" s="27">
        <f>CNPop!Q$48</f>
        <v>2.5999999999999999E-2</v>
      </c>
      <c r="CE132" s="27">
        <f>CNPop!R$48</f>
        <v>2.8000000000000001E-2</v>
      </c>
      <c r="CF132" s="27">
        <f>CNPop!S$48</f>
        <v>0.03</v>
      </c>
      <c r="CG132" s="27">
        <f>CNPop!T$48</f>
        <v>3.3000000000000002E-2</v>
      </c>
      <c r="CH132" s="27">
        <f>CNPop!U$48</f>
        <v>3.5999999999999997E-2</v>
      </c>
      <c r="CI132" s="27">
        <f>CNPop!V$48</f>
        <v>3.9E-2</v>
      </c>
      <c r="CJ132" s="27">
        <f>CNPop!W$48</f>
        <v>4.2000000000000003E-2</v>
      </c>
      <c r="CK132" s="27">
        <f>CNPop!X$48</f>
        <v>4.4999999999999998E-2</v>
      </c>
      <c r="CL132" s="27">
        <f>CNPop!Y$48</f>
        <v>4.9000000000000002E-2</v>
      </c>
      <c r="CM132" s="27">
        <f>CNPop!Z$48</f>
        <v>5.1999999999999998E-2</v>
      </c>
      <c r="CN132" s="27">
        <f>CNPop!AA$48</f>
        <v>5.6000000000000001E-2</v>
      </c>
      <c r="CO132" s="27">
        <f>CNPop!AB$48</f>
        <v>0.06</v>
      </c>
      <c r="CP132" s="27">
        <f>CNPop!AC$48</f>
        <v>6.3E-2</v>
      </c>
      <c r="CQ132" s="27"/>
      <c r="CR132" s="27">
        <f t="shared" si="110"/>
        <v>6.7607293120030026E-2</v>
      </c>
      <c r="CS132" s="27">
        <f t="shared" si="111"/>
        <v>6.7607293120030026E-2</v>
      </c>
      <c r="CT132" s="27">
        <f t="shared" si="112"/>
        <v>6.7607293120030026E-2</v>
      </c>
      <c r="CU132" s="27">
        <f t="shared" si="113"/>
        <v>6.7607293120030026E-2</v>
      </c>
      <c r="CV132" s="27">
        <f t="shared" si="114"/>
        <v>6.7607293120030026E-2</v>
      </c>
      <c r="CW132" s="27">
        <f t="shared" si="115"/>
        <v>6.7607293120030026E-2</v>
      </c>
      <c r="CX132" s="27">
        <f t="shared" si="116"/>
        <v>6.7607293120030026E-2</v>
      </c>
      <c r="CY132" s="27">
        <f t="shared" si="117"/>
        <v>6.7607293120030026E-2</v>
      </c>
      <c r="CZ132" s="27">
        <f t="shared" si="118"/>
        <v>6.7607293120030026E-2</v>
      </c>
      <c r="DA132" s="27">
        <f t="shared" si="119"/>
        <v>6.7607293120030026E-2</v>
      </c>
      <c r="DB132" s="27">
        <f t="shared" si="120"/>
        <v>6.7607293120030026E-2</v>
      </c>
      <c r="DC132" s="27">
        <f t="shared" si="121"/>
        <v>6.7607293120030026E-2</v>
      </c>
      <c r="DD132" s="27">
        <f t="shared" si="122"/>
        <v>7.3036184702208989E-2</v>
      </c>
      <c r="DE132" s="27">
        <f t="shared" si="123"/>
        <v>7.3036184702208989E-2</v>
      </c>
      <c r="DF132" s="27">
        <f t="shared" si="124"/>
        <v>7.3036184702208989E-2</v>
      </c>
      <c r="DG132" s="27">
        <f t="shared" si="125"/>
        <v>7.3036184702208989E-2</v>
      </c>
      <c r="DH132" s="27">
        <f t="shared" si="126"/>
        <v>7.3036184702208989E-2</v>
      </c>
      <c r="DI132" s="27">
        <f t="shared" si="127"/>
        <v>7.3036184702208989E-2</v>
      </c>
      <c r="DJ132" s="27">
        <f t="shared" si="128"/>
        <v>7.3036184702208989E-2</v>
      </c>
      <c r="DK132" s="27">
        <f t="shared" si="129"/>
        <v>7.40977204200719E-2</v>
      </c>
      <c r="DL132" s="27">
        <f t="shared" si="130"/>
        <v>7.526410173761873E-2</v>
      </c>
      <c r="DM132" s="27">
        <f t="shared" si="131"/>
        <v>7.6517076700818948E-2</v>
      </c>
      <c r="DN132" s="27">
        <f t="shared" si="132"/>
        <v>7.7886271458949219E-2</v>
      </c>
      <c r="DO132" s="27">
        <f t="shared" si="133"/>
        <v>7.9158847132419149E-2</v>
      </c>
      <c r="DP132" s="27">
        <f t="shared" si="134"/>
        <v>8.0203049001508903E-2</v>
      </c>
      <c r="DQ132" s="27">
        <f t="shared" si="135"/>
        <v>8.0727054260521403E-2</v>
      </c>
      <c r="DR132" s="27">
        <f t="shared" si="136"/>
        <v>8.0479548599793754E-2</v>
      </c>
      <c r="DS132" s="27">
        <f t="shared" si="137"/>
        <v>7.9368342064552608E-2</v>
      </c>
      <c r="DT132" s="27">
        <f t="shared" ref="DT132:DT192" si="145">IF(ISNUMBER(EW132),EW132,".")</f>
        <v>7.7489482945726385E-2</v>
      </c>
      <c r="DU132" s="27" t="e">
        <f>IF(ISNA(VLOOKUP(CONCATENATE($B132,".SP.TER.TOTL.IN"),Area_pop_80_09,Seq!B$1,FALSE)),".",VLOOKUP(CONCATENATE($B132,".SP.TER.TOTL.IN"),Area_pop_80_09,Seq!B$1,FALSE)/VLOOKUP(CONCATENATE($B132,".SP.POP.TOTL"),Area_pop_80_09,Seq!B$1,FALSE))</f>
        <v>#VALUE!</v>
      </c>
      <c r="DV132" s="27" t="e">
        <f>IF(ISNA(VLOOKUP(CONCATENATE($B132,".SP.TER.TOTL.IN"),Area_pop_80_09,Seq!C$1,FALSE)),".",VLOOKUP(CONCATENATE($B132,".SP.TER.TOTL.IN"),Area_pop_80_09,Seq!C$1,FALSE)/VLOOKUP(CONCATENATE($B132,".SP.POP.TOTL"),Area_pop_80_09,Seq!C$1,FALSE))</f>
        <v>#VALUE!</v>
      </c>
      <c r="DW132" s="27" t="e">
        <f>IF(ISNA(VLOOKUP(CONCATENATE($B132,".SP.TER.TOTL.IN"),Area_pop_80_09,Seq!D$1,FALSE)),".",VLOOKUP(CONCATENATE($B132,".SP.TER.TOTL.IN"),Area_pop_80_09,Seq!D$1,FALSE)/VLOOKUP(CONCATENATE($B132,".SP.POP.TOTL"),Area_pop_80_09,Seq!D$1,FALSE))</f>
        <v>#VALUE!</v>
      </c>
      <c r="DX132" s="27" t="e">
        <f>IF(ISNA(VLOOKUP(CONCATENATE($B132,".SP.TER.TOTL.IN"),Area_pop_80_09,Seq!E$1,FALSE)),".",VLOOKUP(CONCATENATE($B132,".SP.TER.TOTL.IN"),Area_pop_80_09,Seq!E$1,FALSE)/VLOOKUP(CONCATENATE($B132,".SP.POP.TOTL"),Area_pop_80_09,Seq!E$1,FALSE))</f>
        <v>#VALUE!</v>
      </c>
      <c r="DY132" s="27" t="e">
        <f>IF(ISNA(VLOOKUP(CONCATENATE($B132,".SP.TER.TOTL.IN"),Area_pop_80_09,Seq!F$1,FALSE)),".",VLOOKUP(CONCATENATE($B132,".SP.TER.TOTL.IN"),Area_pop_80_09,Seq!F$1,FALSE)/VLOOKUP(CONCATENATE($B132,".SP.POP.TOTL"),Area_pop_80_09,Seq!F$1,FALSE))</f>
        <v>#VALUE!</v>
      </c>
      <c r="DZ132" s="27" t="e">
        <f>IF(ISNA(VLOOKUP(CONCATENATE($B132,".SP.TER.TOTL.IN"),Area_pop_80_09,Seq!G$1,FALSE)),".",VLOOKUP(CONCATENATE($B132,".SP.TER.TOTL.IN"),Area_pop_80_09,Seq!G$1,FALSE)/VLOOKUP(CONCATENATE($B132,".SP.POP.TOTL"),Area_pop_80_09,Seq!G$1,FALSE))</f>
        <v>#VALUE!</v>
      </c>
      <c r="EA132" s="27" t="e">
        <f>IF(ISNA(VLOOKUP(CONCATENATE($B132,".SP.TER.TOTL.IN"),Area_pop_80_09,Seq!H$1,FALSE)),".",VLOOKUP(CONCATENATE($B132,".SP.TER.TOTL.IN"),Area_pop_80_09,Seq!H$1,FALSE)/VLOOKUP(CONCATENATE($B132,".SP.POP.TOTL"),Area_pop_80_09,Seq!H$1,FALSE))</f>
        <v>#VALUE!</v>
      </c>
      <c r="EB132" s="27" t="e">
        <f>IF(ISNA(VLOOKUP(CONCATENATE($B132,".SP.TER.TOTL.IN"),Area_pop_80_09,Seq!I$1,FALSE)),".",VLOOKUP(CONCATENATE($B132,".SP.TER.TOTL.IN"),Area_pop_80_09,Seq!I$1,FALSE)/VLOOKUP(CONCATENATE($B132,".SP.POP.TOTL"),Area_pop_80_09,Seq!I$1,FALSE))</f>
        <v>#VALUE!</v>
      </c>
      <c r="EC132" s="27" t="e">
        <f>IF(ISNA(VLOOKUP(CONCATENATE($B132,".SP.TER.TOTL.IN"),Area_pop_80_09,Seq!J$1,FALSE)),".",VLOOKUP(CONCATENATE($B132,".SP.TER.TOTL.IN"),Area_pop_80_09,Seq!J$1,FALSE)/VLOOKUP(CONCATENATE($B132,".SP.POP.TOTL"),Area_pop_80_09,Seq!J$1,FALSE))</f>
        <v>#VALUE!</v>
      </c>
      <c r="ED132" s="27" t="e">
        <f>IF(ISNA(VLOOKUP(CONCATENATE($B132,".SP.TER.TOTL.IN"),Area_pop_80_09,Seq!K$1,FALSE)),".",VLOOKUP(CONCATENATE($B132,".SP.TER.TOTL.IN"),Area_pop_80_09,Seq!K$1,FALSE)/VLOOKUP(CONCATENATE($B132,".SP.POP.TOTL"),Area_pop_80_09,Seq!K$1,FALSE))</f>
        <v>#VALUE!</v>
      </c>
      <c r="EE132" s="27" t="e">
        <f>IF(ISNA(VLOOKUP(CONCATENATE($B132,".SP.TER.TOTL.IN"),Area_pop_80_09,Seq!L$1,FALSE)),".",VLOOKUP(CONCATENATE($B132,".SP.TER.TOTL.IN"),Area_pop_80_09,Seq!L$1,FALSE)/VLOOKUP(CONCATENATE($B132,".SP.POP.TOTL"),Area_pop_80_09,Seq!L$1,FALSE))</f>
        <v>#VALUE!</v>
      </c>
      <c r="EF132" s="27">
        <f>IF(ISNA(VLOOKUP(CONCATENATE($B132,".SP.TER.TOTL.IN"),Area_pop_80_09,Seq!M$1,FALSE)),".",VLOOKUP(CONCATENATE($B132,".SP.TER.TOTL.IN"),Area_pop_80_09,Seq!M$1,FALSE)/VLOOKUP(CONCATENATE($B132,".SP.POP.TOTL"),Area_pop_80_09,Seq!M$1,FALSE))</f>
        <v>6.7607293120030026E-2</v>
      </c>
      <c r="EG132" s="27" t="e">
        <f>IF(ISNA(VLOOKUP(CONCATENATE($B132,".SP.TER.TOTL.IN"),Area_pop_80_09,Seq!N$1,FALSE)),".",VLOOKUP(CONCATENATE($B132,".SP.TER.TOTL.IN"),Area_pop_80_09,Seq!N$1,FALSE)/VLOOKUP(CONCATENATE($B132,".SP.POP.TOTL"),Area_pop_80_09,Seq!N$1,FALSE))</f>
        <v>#VALUE!</v>
      </c>
      <c r="EH132" s="27" t="e">
        <f>IF(ISNA(VLOOKUP(CONCATENATE($B132,".SP.TER.TOTL.IN"),Area_pop_80_09,Seq!O$1,FALSE)),".",VLOOKUP(CONCATENATE($B132,".SP.TER.TOTL.IN"),Area_pop_80_09,Seq!O$1,FALSE)/VLOOKUP(CONCATENATE($B132,".SP.POP.TOTL"),Area_pop_80_09,Seq!O$1,FALSE))</f>
        <v>#VALUE!</v>
      </c>
      <c r="EI132" s="27" t="e">
        <f>IF(ISNA(VLOOKUP(CONCATENATE($B132,".SP.TER.TOTL.IN"),Area_pop_80_09,Seq!P$1,FALSE)),".",VLOOKUP(CONCATENATE($B132,".SP.TER.TOTL.IN"),Area_pop_80_09,Seq!P$1,FALSE)/VLOOKUP(CONCATENATE($B132,".SP.POP.TOTL"),Area_pop_80_09,Seq!P$1,FALSE))</f>
        <v>#VALUE!</v>
      </c>
      <c r="EJ132" s="27" t="e">
        <f>IF(ISNA(VLOOKUP(CONCATENATE($B132,".SP.TER.TOTL.IN"),Area_pop_80_09,Seq!Q$1,FALSE)),".",VLOOKUP(CONCATENATE($B132,".SP.TER.TOTL.IN"),Area_pop_80_09,Seq!Q$1,FALSE)/VLOOKUP(CONCATENATE($B132,".SP.POP.TOTL"),Area_pop_80_09,Seq!Q$1,FALSE))</f>
        <v>#VALUE!</v>
      </c>
      <c r="EK132" s="27" t="e">
        <f>IF(ISNA(VLOOKUP(CONCATENATE($B132,".SP.TER.TOTL.IN"),Area_pop_80_09,Seq!R$1,FALSE)),".",VLOOKUP(CONCATENATE($B132,".SP.TER.TOTL.IN"),Area_pop_80_09,Seq!R$1,FALSE)/VLOOKUP(CONCATENATE($B132,".SP.POP.TOTL"),Area_pop_80_09,Seq!R$1,FALSE))</f>
        <v>#VALUE!</v>
      </c>
      <c r="EL132" s="27" t="e">
        <f>IF(ISNA(VLOOKUP(CONCATENATE($B132,".SP.TER.TOTL.IN"),Area_pop_80_09,Seq!S$1,FALSE)),".",VLOOKUP(CONCATENATE($B132,".SP.TER.TOTL.IN"),Area_pop_80_09,Seq!S$1,FALSE)/VLOOKUP(CONCATENATE($B132,".SP.POP.TOTL"),Area_pop_80_09,Seq!S$1,FALSE))</f>
        <v>#VALUE!</v>
      </c>
      <c r="EM132" s="27">
        <f>IF(ISNA(VLOOKUP(CONCATENATE($B132,".SP.TER.TOTL.IN"),Area_pop_80_09,Seq!T$1,FALSE)),".",VLOOKUP(CONCATENATE($B132,".SP.TER.TOTL.IN"),Area_pop_80_09,Seq!T$1,FALSE)/VLOOKUP(CONCATENATE($B132,".SP.POP.TOTL"),Area_pop_80_09,Seq!T$1,FALSE))</f>
        <v>7.3036184702208989E-2</v>
      </c>
      <c r="EN132" s="27">
        <f>IF(ISNA(VLOOKUP(CONCATENATE($B132,".SP.TER.TOTL.IN"),Area_pop_80_09,Seq!U$1,FALSE)),".",VLOOKUP(CONCATENATE($B132,".SP.TER.TOTL.IN"),Area_pop_80_09,Seq!U$1,FALSE)/VLOOKUP(CONCATENATE($B132,".SP.POP.TOTL"),Area_pop_80_09,Seq!U$1,FALSE))</f>
        <v>7.40977204200719E-2</v>
      </c>
      <c r="EO132" s="27">
        <f>IF(ISNA(VLOOKUP(CONCATENATE($B132,".SP.TER.TOTL.IN"),Area_pop_80_09,Seq!V$1,FALSE)),".",VLOOKUP(CONCATENATE($B132,".SP.TER.TOTL.IN"),Area_pop_80_09,Seq!V$1,FALSE)/VLOOKUP(CONCATENATE($B132,".SP.POP.TOTL"),Area_pop_80_09,Seq!V$1,FALSE))</f>
        <v>7.526410173761873E-2</v>
      </c>
      <c r="EP132" s="27">
        <f>IF(ISNA(VLOOKUP(CONCATENATE($B132,".SP.TER.TOTL.IN"),Area_pop_80_09,Seq!W$1,FALSE)),".",VLOOKUP(CONCATENATE($B132,".SP.TER.TOTL.IN"),Area_pop_80_09,Seq!W$1,FALSE)/VLOOKUP(CONCATENATE($B132,".SP.POP.TOTL"),Area_pop_80_09,Seq!W$1,FALSE))</f>
        <v>7.6517076700818948E-2</v>
      </c>
      <c r="EQ132" s="27">
        <f>IF(ISNA(VLOOKUP(CONCATENATE($B132,".SP.TER.TOTL.IN"),Area_pop_80_09,Seq!X$1,FALSE)),".",VLOOKUP(CONCATENATE($B132,".SP.TER.TOTL.IN"),Area_pop_80_09,Seq!X$1,FALSE)/VLOOKUP(CONCATENATE($B132,".SP.POP.TOTL"),Area_pop_80_09,Seq!X$1,FALSE))</f>
        <v>7.7886271458949219E-2</v>
      </c>
      <c r="ER132" s="27">
        <f>IF(ISNA(VLOOKUP(CONCATENATE($B132,".SP.TER.TOTL.IN"),Area_pop_80_09,Seq!Y$1,FALSE)),".",VLOOKUP(CONCATENATE($B132,".SP.TER.TOTL.IN"),Area_pop_80_09,Seq!Y$1,FALSE)/VLOOKUP(CONCATENATE($B132,".SP.POP.TOTL"),Area_pop_80_09,Seq!Y$1,FALSE))</f>
        <v>7.9158847132419149E-2</v>
      </c>
      <c r="ES132" s="27">
        <f>IF(ISNA(VLOOKUP(CONCATENATE($B132,".SP.TER.TOTL.IN"),Area_pop_80_09,Seq!Z$1,FALSE)),".",VLOOKUP(CONCATENATE($B132,".SP.TER.TOTL.IN"),Area_pop_80_09,Seq!Z$1,FALSE)/VLOOKUP(CONCATENATE($B132,".SP.POP.TOTL"),Area_pop_80_09,Seq!Z$1,FALSE))</f>
        <v>8.0203049001508903E-2</v>
      </c>
      <c r="ET132" s="27">
        <f>IF(ISNA(VLOOKUP(CONCATENATE($B132,".SP.TER.TOTL.IN"),Area_pop_80_09,Seq!AA$1,FALSE)),".",VLOOKUP(CONCATENATE($B132,".SP.TER.TOTL.IN"),Area_pop_80_09,Seq!AA$1,FALSE)/VLOOKUP(CONCATENATE($B132,".SP.POP.TOTL"),Area_pop_80_09,Seq!AA$1,FALSE))</f>
        <v>8.0727054260521403E-2</v>
      </c>
      <c r="EU132" s="27">
        <f>IF(ISNA(VLOOKUP(CONCATENATE($B132,".SP.TER.TOTL.IN"),Area_pop_80_09,Seq!AB$1,FALSE)),".",VLOOKUP(CONCATENATE($B132,".SP.TER.TOTL.IN"),Area_pop_80_09,Seq!AB$1,FALSE)/VLOOKUP(CONCATENATE($B132,".SP.POP.TOTL"),Area_pop_80_09,Seq!AB$1,FALSE))</f>
        <v>8.0479548599793754E-2</v>
      </c>
      <c r="EV132" s="27">
        <f>IF(ISNA(VLOOKUP(CONCATENATE($B132,".SP.TER.TOTL.IN"),Area_pop_80_09,Seq!AC$1,FALSE)),".",VLOOKUP(CONCATENATE($B132,".SP.TER.TOTL.IN"),Area_pop_80_09,Seq!AC$1,FALSE)/VLOOKUP(CONCATENATE($B132,".SP.POP.TOTL"),Area_pop_80_09,Seq!AC$1,FALSE))</f>
        <v>7.9368342064552608E-2</v>
      </c>
      <c r="EW132" s="27">
        <f>IF(ISNA(VLOOKUP(CONCATENATE($B132,".SP.TER.TOTL.IN"),Area_pop_80_09,Seq!AD$1,FALSE)),".",VLOOKUP(CONCATENATE($B132,".SP.TER.TOTL.IN"),Area_pop_80_09,Seq!AD$1,FALSE)/VLOOKUP(CONCATENATE($B132,".SP.POP.TOTL"),Area_pop_80_09,Seq!AD$1,FALSE))</f>
        <v>7.7489482945726385E-2</v>
      </c>
      <c r="EX132" s="27"/>
      <c r="EY132" s="27"/>
      <c r="EZ132" s="27" t="str">
        <f t="shared" si="138"/>
        <v>.</v>
      </c>
      <c r="FA132" s="27" t="str">
        <f t="shared" si="139"/>
        <v>.</v>
      </c>
      <c r="FB132" s="27" t="str">
        <f t="shared" si="109"/>
        <v>.</v>
      </c>
      <c r="FC132" s="9" t="str">
        <f>IF(VLOOKUP($B132,EM_80!$B$1:$C$201,2,FALSE)&gt;0,VLOOKUP($B132,EM_80!$B$1:$C$201,2,FALSE),".")</f>
        <v>.</v>
      </c>
      <c r="FD132" s="9" t="str">
        <f t="shared" si="140"/>
        <v>.</v>
      </c>
      <c r="FE132" s="9" t="str">
        <f t="shared" si="105"/>
        <v>.</v>
      </c>
      <c r="FF132">
        <f t="shared" si="141"/>
        <v>50043548</v>
      </c>
      <c r="FG132">
        <f t="shared" si="142"/>
        <v>51892000</v>
      </c>
      <c r="FH132">
        <f t="shared" si="143"/>
        <v>49175847.642516501</v>
      </c>
      <c r="FJ132" s="9" t="str">
        <f>IF(ISNA(VLOOKUP($B132,Area_EM_90,Seq!C$1,FALSE)),".",VLOOKUP($B132,Area_EM_90,Seq!C$1,FALSE))</f>
        <v>.</v>
      </c>
      <c r="FK132" s="9" t="str">
        <f>IF(ISNA(VLOOKUP($B132,Area_EM_90,Seq!D$1,FALSE)),".",VLOOKUP($B132,Area_EM_90,Seq!D$1,FALSE))</f>
        <v>.</v>
      </c>
      <c r="FL132" s="9" t="str">
        <f>IF(ISNA(VLOOKUP($B132,Area_EM_90,Seq!E$1,FALSE)),".",VLOOKUP($B132,Area_EM_90,Seq!E$1,FALSE))</f>
        <v>.</v>
      </c>
      <c r="FM132" s="9" t="str">
        <f>IF(ISNA(VLOOKUP($B132,Area_EM_90,Seq!F$1,FALSE)),".",VLOOKUP($B132,Area_EM_90,Seq!F$1,FALSE))</f>
        <v>.</v>
      </c>
      <c r="FN132" s="9" t="str">
        <f>IF(ISNA(VLOOKUP($B132,Area_EM_90,Seq!G$1,FALSE)),".",VLOOKUP($B132,Area_EM_90,Seq!G$1,FALSE))</f>
        <v>.</v>
      </c>
      <c r="FO132" s="9" t="str">
        <f>IF(ISNA(VLOOKUP($B132,Area_EM_90,Seq!H$1,FALSE)),".",VLOOKUP($B132,Area_EM_90,Seq!H$1,FALSE))</f>
        <v>.</v>
      </c>
      <c r="FP132" s="9" t="str">
        <f>IF(ISNA(VLOOKUP($B132,Area_EM_90,Seq!I$1,FALSE)),".",VLOOKUP($B132,Area_EM_90,Seq!I$1,FALSE))</f>
        <v>.</v>
      </c>
      <c r="FQ132" s="9" t="str">
        <f>IF(ISNA(VLOOKUP($B132,Area_EM_90,Seq!J$1,FALSE)),".",VLOOKUP($B132,Area_EM_90,Seq!J$1,FALSE))</f>
        <v>.</v>
      </c>
      <c r="FR132" s="9" t="str">
        <f>IF(ISNA(VLOOKUP($B132,Area_EM_00,Seq!C$1,FALSE)),".",VLOOKUP($B132,Area_EM_00,Seq!C$1,FALSE))</f>
        <v>.</v>
      </c>
      <c r="FS132" s="9" t="str">
        <f>IF(ISNA(VLOOKUP($B132,Area_EM_00,Seq!D$1,FALSE)),".",VLOOKUP($B132,Area_EM_00,Seq!D$1,FALSE))</f>
        <v>.</v>
      </c>
      <c r="FT132" s="9" t="str">
        <f>IF(ISNA(VLOOKUP($B132,Area_EM_00,Seq!E$1,FALSE)),".",VLOOKUP($B132,Area_EM_00,Seq!E$1,FALSE))</f>
        <v>.</v>
      </c>
      <c r="FU132" s="9" t="str">
        <f>IF(ISNA(VLOOKUP($B132,Area_EM_00,Seq!F$1,FALSE)),".",VLOOKUP($B132,Area_EM_00,Seq!F$1,FALSE))</f>
        <v>.</v>
      </c>
      <c r="FV132" s="9" t="str">
        <f>IF(ISNA(VLOOKUP($B132,Area_EM_00,Seq!G$1,FALSE)),".",VLOOKUP($B132,Area_EM_00,Seq!G$1,FALSE))</f>
        <v>.</v>
      </c>
      <c r="FW132" s="9" t="str">
        <f>IF(ISNA(VLOOKUP($B132,Area_EM_00,Seq!H$1,FALSE)),".",VLOOKUP($B132,Area_EM_00,Seq!H$1,FALSE))</f>
        <v>.</v>
      </c>
      <c r="FX132" s="9" t="str">
        <f>IF(ISNA(VLOOKUP($B132,Area_EM_00,Seq!I$1,FALSE)),".",VLOOKUP($B132,Area_EM_00,Seq!I$1,FALSE))</f>
        <v>.</v>
      </c>
      <c r="FY132" s="9" t="str">
        <f>IF(ISNA(VLOOKUP($B132,Area_EM_00,Seq!J$1,FALSE)),".",VLOOKUP($B132,Area_EM_00,Seq!J$1,FALSE))</f>
        <v>.</v>
      </c>
      <c r="GA132" s="27"/>
    </row>
    <row r="133" spans="1:183">
      <c r="A133" s="25" t="s">
        <v>117</v>
      </c>
      <c r="B133" s="26" t="str">
        <f t="shared" si="144"/>
        <v>Uzbekstan</v>
      </c>
      <c r="C133" s="27">
        <f>GDP!C$42/10000</f>
        <v>18294194.281532999</v>
      </c>
      <c r="D133" s="27">
        <f>GDP!D$42/10000</f>
        <v>19245492.3841727</v>
      </c>
      <c r="E133" s="27">
        <f>GDP!E$42/10000</f>
        <v>20996832.1911324</v>
      </c>
      <c r="F133" s="27">
        <f>GDP!F$42/10000</f>
        <v>23285486.8999658</v>
      </c>
      <c r="G133" s="27">
        <f>GDP!G$42/10000</f>
        <v>26824880.9087606</v>
      </c>
      <c r="H133" s="27">
        <f>GDP!H$42/10000</f>
        <v>30446239.831443299</v>
      </c>
      <c r="I133" s="27">
        <f>GDP!I$42/10000</f>
        <v>33125508.936610304</v>
      </c>
      <c r="J133" s="27">
        <f>GDP!J$42/10000</f>
        <v>36968067.973257102</v>
      </c>
      <c r="K133" s="27">
        <f>GDP!K$42/10000</f>
        <v>41145459.654235199</v>
      </c>
      <c r="L133" s="27">
        <f>GDP!L$42/10000</f>
        <v>42832423.5000588</v>
      </c>
      <c r="M133" s="27">
        <f>GDP!M$42/10000</f>
        <v>44460055.593061104</v>
      </c>
      <c r="N133" s="27">
        <f>GDP!N$42/10000</f>
        <v>48550380.707622699</v>
      </c>
      <c r="O133" s="27">
        <f>GDP!O$42/10000</f>
        <v>55444534.768105105</v>
      </c>
      <c r="P133" s="27">
        <f>GDP!P$42/10000</f>
        <v>63206769.635639794</v>
      </c>
      <c r="Q133" s="27">
        <f>GDP!Q$42/10000</f>
        <v>71486856.457908601</v>
      </c>
      <c r="R133" s="27">
        <f>GDP!R$42/10000</f>
        <v>79278923.811820701</v>
      </c>
      <c r="S133" s="27">
        <f>GDP!S$42/10000</f>
        <v>87206816.193002701</v>
      </c>
      <c r="T133" s="27">
        <f>GDP!T$42/10000</f>
        <v>95317050.098951995</v>
      </c>
      <c r="U133" s="27">
        <f>GDP!U$42/10000</f>
        <v>102751780.00667</v>
      </c>
      <c r="V133" s="27">
        <f>GDP!V$42/10000</f>
        <v>110560915.287177</v>
      </c>
      <c r="W133" s="27">
        <f>GDP!W$42/10000</f>
        <v>119848032.17129999</v>
      </c>
      <c r="X133" s="27">
        <f>GDP!X$42/10000</f>
        <v>129795418.841518</v>
      </c>
      <c r="Y133" s="27">
        <f>GDP!Y$42/10000</f>
        <v>141606801.95609599</v>
      </c>
      <c r="Z133" s="27">
        <f>GDP!Z$42/10000</f>
        <v>155767482.15170601</v>
      </c>
      <c r="AA133" s="27">
        <f>GDP!AA$42/10000</f>
        <v>171499997.84902799</v>
      </c>
      <c r="AB133" s="27">
        <f>GDP!AB$42/10000</f>
        <v>189335997.62532699</v>
      </c>
      <c r="AC133" s="27">
        <f>GDP!AC$42/10000</f>
        <v>211298973.34986499</v>
      </c>
      <c r="AD133" s="27">
        <f>GDP!AD$42/10000</f>
        <v>238767839.88534701</v>
      </c>
      <c r="AE133" s="27">
        <f>GDP!AE$42/10000</f>
        <v>260256945.47502899</v>
      </c>
      <c r="AF133" s="27">
        <f>GDP!AF$42/10000</f>
        <v>293754553.91439533</v>
      </c>
      <c r="AG133" s="27"/>
      <c r="AH133" s="27" t="str">
        <f>IF(ISNUMBER(VLOOKUP($B133,Area_GDP_80_09,Seq!C$1,FALSE)/10000),VLOOKUP($B133,Area_GDP_80_09,Seq!C$1,FALSE)/10000,".")</f>
        <v>.</v>
      </c>
      <c r="AI133" s="27" t="str">
        <f>IF(ISNUMBER(VLOOKUP($B133,Area_GDP_80_09,Seq!D$1,FALSE)/10000),VLOOKUP($B133,Area_GDP_80_09,Seq!D$1,FALSE)/10000,".")</f>
        <v>.</v>
      </c>
      <c r="AJ133" s="27" t="str">
        <f>IF(ISNUMBER(VLOOKUP($B133,Area_GDP_80_09,Seq!E$1,FALSE)/10000),VLOOKUP($B133,Area_GDP_80_09,Seq!E$1,FALSE)/10000,".")</f>
        <v>.</v>
      </c>
      <c r="AK133" s="27" t="str">
        <f>IF(ISNUMBER(VLOOKUP($B133,Area_GDP_80_09,Seq!F$1,FALSE)/10000),VLOOKUP($B133,Area_GDP_80_09,Seq!F$1,FALSE)/10000,".")</f>
        <v>.</v>
      </c>
      <c r="AL133" s="27" t="str">
        <f>IF(ISNUMBER(VLOOKUP($B133,Area_GDP_80_09,Seq!G$1,FALSE)/10000),VLOOKUP($B133,Area_GDP_80_09,Seq!G$1,FALSE)/10000,".")</f>
        <v>.</v>
      </c>
      <c r="AM133" s="27" t="str">
        <f>IF(ISNUMBER(VLOOKUP($B133,Area_GDP_80_09,Seq!H$1,FALSE)/10000),VLOOKUP($B133,Area_GDP_80_09,Seq!H$1,FALSE)/10000,".")</f>
        <v>.</v>
      </c>
      <c r="AN133" s="27" t="str">
        <f>IF(ISNUMBER(VLOOKUP($B133,Area_GDP_80_09,Seq!I$1,FALSE)/10000),VLOOKUP($B133,Area_GDP_80_09,Seq!I$1,FALSE)/10000,".")</f>
        <v>.</v>
      </c>
      <c r="AO133" s="27">
        <f>IF(ISNUMBER(VLOOKUP($B133,Area_GDP_80_09,Seq!J$1,FALSE)/10000),VLOOKUP($B133,Area_GDP_80_09,Seq!J$1,FALSE)/10000,".")</f>
        <v>1228530.8446047301</v>
      </c>
      <c r="AP133" s="27">
        <f>IF(ISNUMBER(VLOOKUP($B133,Area_GDP_80_09,Seq!K$1,FALSE)/10000),VLOOKUP($B133,Area_GDP_80_09,Seq!K$1,FALSE)/10000,".")</f>
        <v>1340801.14658702</v>
      </c>
      <c r="AQ133" s="27">
        <f>IF(ISNUMBER(VLOOKUP($B133,Area_GDP_80_09,Seq!L$1,FALSE)/10000),VLOOKUP($B133,Area_GDP_80_09,Seq!L$1,FALSE)/10000,".")</f>
        <v>1382249.2516527099</v>
      </c>
      <c r="AR133" s="27">
        <f>IF(ISNUMBER(VLOOKUP($B133,Area_GDP_80_09,Seq!M$1,FALSE)/10000),VLOOKUP($B133,Area_GDP_80_09,Seq!M$1,FALSE)/10000,".")</f>
        <v>1404365.2396791501</v>
      </c>
      <c r="AS133" s="27">
        <f>IF(ISNUMBER(VLOOKUP($B133,Area_GDP_80_09,Seq!N$1,FALSE)/10000),VLOOKUP($B133,Area_GDP_80_09,Seq!N$1,FALSE)/10000,".")</f>
        <v>1397455.76269993</v>
      </c>
      <c r="AT133" s="27">
        <f>IF(ISNUMBER(VLOOKUP($B133,Area_GDP_80_09,Seq!O$1,FALSE)/10000),VLOOKUP($B133,Area_GDP_80_09,Seq!O$1,FALSE)/10000,".")</f>
        <v>1240940.7172775401</v>
      </c>
      <c r="AU133" s="27">
        <f>IF(ISNUMBER(VLOOKUP($B133,Area_GDP_80_09,Seq!P$1,FALSE)/10000),VLOOKUP($B133,Area_GDP_80_09,Seq!P$1,FALSE)/10000,".")</f>
        <v>1212399.0807801599</v>
      </c>
      <c r="AV133" s="27">
        <f>IF(ISNUMBER(VLOOKUP($B133,Area_GDP_80_09,Seq!Q$1,FALSE)/10000),VLOOKUP($B133,Area_GDP_80_09,Seq!Q$1,FALSE)/10000,".")</f>
        <v>1149354.32857959</v>
      </c>
      <c r="AW133" s="27">
        <f>IF(ISNUMBER(VLOOKUP($B133,Area_GDP_80_09,Seq!R$1,FALSE)/10000),VLOOKUP($B133,Area_GDP_80_09,Seq!R$1,FALSE)/10000,".")</f>
        <v>1139010.13962237</v>
      </c>
      <c r="AX133" s="27">
        <f>IF(ISNUMBER(VLOOKUP($B133,Area_GDP_80_09,Seq!S$1,FALSE)/10000),VLOOKUP($B133,Area_GDP_80_09,Seq!S$1,FALSE)/10000,".")</f>
        <v>1158373.3119959498</v>
      </c>
      <c r="AY133" s="27">
        <f>IF(ISNUMBER(VLOOKUP($B133,Area_GDP_80_09,Seq!T$1,FALSE)/10000),VLOOKUP($B133,Area_GDP_80_09,Seq!T$1,FALSE)/10000,".")</f>
        <v>1218608.7242197399</v>
      </c>
      <c r="AZ133" s="27">
        <f>IF(ISNUMBER(VLOOKUP($B133,Area_GDP_80_09,Seq!U$1,FALSE)/10000),VLOOKUP($B133,Area_GDP_80_09,Seq!U$1,FALSE)/10000,".")</f>
        <v>1271008.8993611899</v>
      </c>
      <c r="BA133" s="27">
        <f>IF(ISNUMBER(VLOOKUP($B133,Area_GDP_80_09,Seq!V$1,FALSE)/10000),VLOOKUP($B133,Area_GDP_80_09,Seq!V$1,FALSE)/10000,".")</f>
        <v>1325662.2820337201</v>
      </c>
      <c r="BB133" s="27">
        <f>IF(ISNUMBER(VLOOKUP($B133,Area_GDP_80_09,Seq!W$1,FALSE)/10000),VLOOKUP($B133,Area_GDP_80_09,Seq!W$1,FALSE)/10000,".")</f>
        <v>1376037.448751</v>
      </c>
      <c r="BC133" s="27">
        <f>IF(ISNUMBER(VLOOKUP($B133,Area_GDP_80_09,Seq!X$1,FALSE)/10000),VLOOKUP($B133,Area_GDP_80_09,Seq!X$1,FALSE)/10000,".")</f>
        <v>1433831.02159855</v>
      </c>
      <c r="BD133" s="27">
        <f>IF(ISNUMBER(VLOOKUP($B133,Area_GDP_80_09,Seq!Y$1,FALSE)/10000),VLOOKUP($B133,Area_GDP_80_09,Seq!Y$1,FALSE)/10000,".")</f>
        <v>1491184.26246249</v>
      </c>
      <c r="BE133" s="27">
        <f>IF(ISNUMBER(VLOOKUP($B133,Area_GDP_80_09,Seq!Z$1,FALSE)/10000),VLOOKUP($B133,Area_GDP_80_09,Seq!Z$1,FALSE)/10000,".")</f>
        <v>1553814.00148591</v>
      </c>
      <c r="BF133" s="27">
        <f>IF(ISNUMBER(VLOOKUP($B133,Area_GDP_80_09,Seq!AA$1,FALSE)/10000),VLOOKUP($B133,Area_GDP_80_09,Seq!AA$1,FALSE)/10000,".")</f>
        <v>1673457.6796003301</v>
      </c>
      <c r="BG133" s="27">
        <f>IF(ISNUMBER(VLOOKUP($B133,Area_GDP_80_09,Seq!AB$1,FALSE)/10000),VLOOKUP($B133,Area_GDP_80_09,Seq!AB$1,FALSE)/10000,".")</f>
        <v>1790599.71717235</v>
      </c>
      <c r="BH133" s="27">
        <f>IF(ISNUMBER(VLOOKUP($B133,Area_GDP_80_09,Seq!AC$1,FALSE)/10000),VLOOKUP($B133,Area_GDP_80_09,Seq!AC$1,FALSE)/10000,".")</f>
        <v>1921313.49652593</v>
      </c>
      <c r="BI133" s="27">
        <f>IF(ISNUMBER(VLOOKUP($B133,Area_GDP_80_09,Seq!AD$1,FALSE)/10000),VLOOKUP($B133,Area_GDP_80_09,Seq!AD$1,FALSE)/10000,".")</f>
        <v>2103838.2786959</v>
      </c>
      <c r="BJ133" s="27">
        <f>IF(ISNUMBER(VLOOKUP($B133,Area_GDP_80_09,Seq!AE$1,FALSE)/10000),VLOOKUP($B133,Area_GDP_80_09,Seq!AE$1,FALSE)/10000,".")</f>
        <v>2293183.72377853</v>
      </c>
      <c r="BK133" s="27">
        <f>IF(ISNUMBER(VLOOKUP($B133,Area_GDP_80_09,Seq!AF$1,FALSE)/10000),VLOOKUP($B133,Area_GDP_80_09,Seq!AF$1,FALSE)/10000,".")</f>
        <v>2478931.605404587</v>
      </c>
      <c r="BL133" s="27"/>
      <c r="BM133" s="27"/>
      <c r="BN133" s="27">
        <f>CNPop!A$48</f>
        <v>5.0000000000000001E-3</v>
      </c>
      <c r="BO133" s="27">
        <f>CNPop!B$48</f>
        <v>6.0000000000000001E-3</v>
      </c>
      <c r="BP133" s="27">
        <f>CNPop!C$48</f>
        <v>6.0000000000000001E-3</v>
      </c>
      <c r="BQ133" s="27">
        <f>CNPop!D$48</f>
        <v>7.0000000000000001E-3</v>
      </c>
      <c r="BR133" s="27">
        <f>CNPop!E$48</f>
        <v>7.0000000000000001E-3</v>
      </c>
      <c r="BS133" s="27">
        <f>CNPop!F$48</f>
        <v>8.0000000000000002E-3</v>
      </c>
      <c r="BT133" s="27">
        <f>CNPop!G$48</f>
        <v>8.9999999999999993E-3</v>
      </c>
      <c r="BU133" s="27">
        <f>CNPop!H$48</f>
        <v>0.01</v>
      </c>
      <c r="BV133" s="27">
        <f>CNPop!I$48</f>
        <v>1.0999999999999999E-2</v>
      </c>
      <c r="BW133" s="27">
        <f>CNPop!J$48</f>
        <v>1.2E-2</v>
      </c>
      <c r="BX133" s="27">
        <f>CNPop!K$48</f>
        <v>1.4E-2</v>
      </c>
      <c r="BY133" s="27">
        <f>CNPop!L$48</f>
        <v>1.6E-2</v>
      </c>
      <c r="BZ133" s="27">
        <f>CNPop!M$48</f>
        <v>1.7000000000000001E-2</v>
      </c>
      <c r="CA133" s="27">
        <f>CNPop!N$48</f>
        <v>1.9E-2</v>
      </c>
      <c r="CB133" s="27">
        <f>CNPop!O$48</f>
        <v>2.1000000000000001E-2</v>
      </c>
      <c r="CC133" s="27">
        <f>CNPop!P$48</f>
        <v>2.3E-2</v>
      </c>
      <c r="CD133" s="27">
        <f>CNPop!Q$48</f>
        <v>2.5999999999999999E-2</v>
      </c>
      <c r="CE133" s="27">
        <f>CNPop!R$48</f>
        <v>2.8000000000000001E-2</v>
      </c>
      <c r="CF133" s="27">
        <f>CNPop!S$48</f>
        <v>0.03</v>
      </c>
      <c r="CG133" s="27">
        <f>CNPop!T$48</f>
        <v>3.3000000000000002E-2</v>
      </c>
      <c r="CH133" s="27">
        <f>CNPop!U$48</f>
        <v>3.5999999999999997E-2</v>
      </c>
      <c r="CI133" s="27">
        <f>CNPop!V$48</f>
        <v>3.9E-2</v>
      </c>
      <c r="CJ133" s="27">
        <f>CNPop!W$48</f>
        <v>4.2000000000000003E-2</v>
      </c>
      <c r="CK133" s="27">
        <f>CNPop!X$48</f>
        <v>4.4999999999999998E-2</v>
      </c>
      <c r="CL133" s="27">
        <f>CNPop!Y$48</f>
        <v>4.9000000000000002E-2</v>
      </c>
      <c r="CM133" s="27">
        <f>CNPop!Z$48</f>
        <v>5.1999999999999998E-2</v>
      </c>
      <c r="CN133" s="27">
        <f>CNPop!AA$48</f>
        <v>5.6000000000000001E-2</v>
      </c>
      <c r="CO133" s="27">
        <f>CNPop!AB$48</f>
        <v>0.06</v>
      </c>
      <c r="CP133" s="27">
        <f>CNPop!AC$48</f>
        <v>6.3E-2</v>
      </c>
      <c r="CQ133" s="27"/>
      <c r="CR133" s="27">
        <f t="shared" ref="CR133:CR164" si="146">IF(ISNUMBER(DU133),DU133,CS133)</f>
        <v>9.4586722031309661E-2</v>
      </c>
      <c r="CS133" s="27">
        <f t="shared" ref="CS133:CS164" si="147">IF(ISNUMBER(DV133),DV133,CT133)</f>
        <v>9.4586722031309661E-2</v>
      </c>
      <c r="CT133" s="27">
        <f t="shared" ref="CT133:CT164" si="148">IF(ISNUMBER(DW133),DW133,CU133)</f>
        <v>9.4586722031309661E-2</v>
      </c>
      <c r="CU133" s="27">
        <f t="shared" ref="CU133:CU164" si="149">IF(ISNUMBER(DX133),DX133,CV133)</f>
        <v>9.4586722031309661E-2</v>
      </c>
      <c r="CV133" s="27">
        <f t="shared" ref="CV133:CV164" si="150">IF(ISNUMBER(DY133),DY133,CW133)</f>
        <v>9.4586722031309661E-2</v>
      </c>
      <c r="CW133" s="27">
        <f t="shared" ref="CW133:CW164" si="151">IF(ISNUMBER(DZ133),DZ133,CX133)</f>
        <v>9.4586722031309661E-2</v>
      </c>
      <c r="CX133" s="27">
        <f t="shared" ref="CX133:CX164" si="152">IF(ISNUMBER(EA133),EA133,CY133)</f>
        <v>9.4586722031309661E-2</v>
      </c>
      <c r="CY133" s="27">
        <f t="shared" ref="CY133:CY164" si="153">IF(ISNUMBER(EB133),EB133,CZ133)</f>
        <v>9.4586722031309661E-2</v>
      </c>
      <c r="CZ133" s="27">
        <f t="shared" ref="CZ133:CZ164" si="154">IF(ISNUMBER(EC133),EC133,DA133)</f>
        <v>9.4586722031309661E-2</v>
      </c>
      <c r="DA133" s="27">
        <f t="shared" ref="DA133:DA164" si="155">IF(ISNUMBER(ED133),ED133,DB133)</f>
        <v>9.4586722031309661E-2</v>
      </c>
      <c r="DB133" s="27">
        <f t="shared" ref="DB133:DB164" si="156">IF(ISNUMBER(EE133),EE133,DC133)</f>
        <v>9.4586722031309661E-2</v>
      </c>
      <c r="DC133" s="27">
        <f t="shared" ref="DC133:DC164" si="157">IF(ISNUMBER(EF133),EF133,DD133)</f>
        <v>9.4586722031309661E-2</v>
      </c>
      <c r="DD133" s="27">
        <f t="shared" ref="DD133:DD164" si="158">IF(ISNUMBER(EG133),EG133,DE133)</f>
        <v>9.3806203484262607E-2</v>
      </c>
      <c r="DE133" s="27">
        <f t="shared" ref="DE133:DE164" si="159">IF(ISNUMBER(EH133),EH133,DF133)</f>
        <v>9.3806203484262607E-2</v>
      </c>
      <c r="DF133" s="27">
        <f t="shared" ref="DF133:DF164" si="160">IF(ISNUMBER(EI133),EI133,DG133)</f>
        <v>9.3806203484262607E-2</v>
      </c>
      <c r="DG133" s="27">
        <f t="shared" ref="DG133:DG164" si="161">IF(ISNUMBER(EJ133),EJ133,DH133)</f>
        <v>9.3806203484262607E-2</v>
      </c>
      <c r="DH133" s="27">
        <f t="shared" ref="DH133:DH164" si="162">IF(ISNUMBER(EK133),EK133,DI133)</f>
        <v>9.3806203484262607E-2</v>
      </c>
      <c r="DI133" s="27">
        <f t="shared" ref="DI133:DI164" si="163">IF(ISNUMBER(EL133),EL133,DJ133)</f>
        <v>9.3806203484262607E-2</v>
      </c>
      <c r="DJ133" s="27">
        <f t="shared" ref="DJ133:DJ164" si="164">IF(ISNUMBER(EM133),EM133,DK133)</f>
        <v>9.3806203484262607E-2</v>
      </c>
      <c r="DK133" s="27">
        <f t="shared" ref="DK133:DK164" si="165">IF(ISNUMBER(EN133),EN133,DL133)</f>
        <v>9.4409385245901645E-2</v>
      </c>
      <c r="DL133" s="27">
        <f t="shared" ref="DL133:DL164" si="166">IF(ISNUMBER(EO133),EO133,DM133)</f>
        <v>9.5639837728194732E-2</v>
      </c>
      <c r="DM133" s="27">
        <f t="shared" ref="DM133:DM164" si="167">IF(ISNUMBER(EP133),EP133,DN133)</f>
        <v>9.6991949373172584E-2</v>
      </c>
      <c r="DN133" s="27">
        <f t="shared" ref="DN133:DN164" si="168">IF(ISNUMBER(EQ133),EQ133,DO133)</f>
        <v>9.8764116525138695E-2</v>
      </c>
      <c r="DO133" s="27">
        <f t="shared" ref="DO133:DO164" si="169">IF(ISNUMBER(ER133),ER133,DP133)</f>
        <v>0.10082917118082581</v>
      </c>
      <c r="DP133" s="27">
        <f t="shared" ref="DP133:DP164" si="170">IF(ISNUMBER(ES133),ES133,DQ133)</f>
        <v>0.10304161096265731</v>
      </c>
      <c r="DQ133" s="27">
        <f t="shared" ref="DQ133:DQ164" si="171">IF(ISNUMBER(ET133),ET133,DR133)</f>
        <v>0.10523465312848228</v>
      </c>
      <c r="DR133" s="27">
        <f t="shared" ref="DR133:DR164" si="172">IF(ISNUMBER(EU133),EU133,DS133)</f>
        <v>0.10724259792039507</v>
      </c>
      <c r="DS133" s="27">
        <f t="shared" ref="DS133:DS164" si="173">IF(ISNUMBER(EV133),EV133,DT133)</f>
        <v>0.10886246734008739</v>
      </c>
      <c r="DT133" s="27">
        <f t="shared" si="145"/>
        <v>0.1100441902781388</v>
      </c>
      <c r="DU133" s="27" t="e">
        <f>IF(ISNA(VLOOKUP(CONCATENATE($B133,".SP.TER.TOTL.IN"),Area_pop_80_09,Seq!B$1,FALSE)),".",VLOOKUP(CONCATENATE($B133,".SP.TER.TOTL.IN"),Area_pop_80_09,Seq!B$1,FALSE)/VLOOKUP(CONCATENATE($B133,".SP.POP.TOTL"),Area_pop_80_09,Seq!B$1,FALSE))</f>
        <v>#VALUE!</v>
      </c>
      <c r="DV133" s="27" t="e">
        <f>IF(ISNA(VLOOKUP(CONCATENATE($B133,".SP.TER.TOTL.IN"),Area_pop_80_09,Seq!C$1,FALSE)),".",VLOOKUP(CONCATENATE($B133,".SP.TER.TOTL.IN"),Area_pop_80_09,Seq!C$1,FALSE)/VLOOKUP(CONCATENATE($B133,".SP.POP.TOTL"),Area_pop_80_09,Seq!C$1,FALSE))</f>
        <v>#VALUE!</v>
      </c>
      <c r="DW133" s="27" t="e">
        <f>IF(ISNA(VLOOKUP(CONCATENATE($B133,".SP.TER.TOTL.IN"),Area_pop_80_09,Seq!D$1,FALSE)),".",VLOOKUP(CONCATENATE($B133,".SP.TER.TOTL.IN"),Area_pop_80_09,Seq!D$1,FALSE)/VLOOKUP(CONCATENATE($B133,".SP.POP.TOTL"),Area_pop_80_09,Seq!D$1,FALSE))</f>
        <v>#VALUE!</v>
      </c>
      <c r="DX133" s="27" t="e">
        <f>IF(ISNA(VLOOKUP(CONCATENATE($B133,".SP.TER.TOTL.IN"),Area_pop_80_09,Seq!E$1,FALSE)),".",VLOOKUP(CONCATENATE($B133,".SP.TER.TOTL.IN"),Area_pop_80_09,Seq!E$1,FALSE)/VLOOKUP(CONCATENATE($B133,".SP.POP.TOTL"),Area_pop_80_09,Seq!E$1,FALSE))</f>
        <v>#VALUE!</v>
      </c>
      <c r="DY133" s="27" t="e">
        <f>IF(ISNA(VLOOKUP(CONCATENATE($B133,".SP.TER.TOTL.IN"),Area_pop_80_09,Seq!F$1,FALSE)),".",VLOOKUP(CONCATENATE($B133,".SP.TER.TOTL.IN"),Area_pop_80_09,Seq!F$1,FALSE)/VLOOKUP(CONCATENATE($B133,".SP.POP.TOTL"),Area_pop_80_09,Seq!F$1,FALSE))</f>
        <v>#VALUE!</v>
      </c>
      <c r="DZ133" s="27" t="e">
        <f>IF(ISNA(VLOOKUP(CONCATENATE($B133,".SP.TER.TOTL.IN"),Area_pop_80_09,Seq!G$1,FALSE)),".",VLOOKUP(CONCATENATE($B133,".SP.TER.TOTL.IN"),Area_pop_80_09,Seq!G$1,FALSE)/VLOOKUP(CONCATENATE($B133,".SP.POP.TOTL"),Area_pop_80_09,Seq!G$1,FALSE))</f>
        <v>#VALUE!</v>
      </c>
      <c r="EA133" s="27" t="e">
        <f>IF(ISNA(VLOOKUP(CONCATENATE($B133,".SP.TER.TOTL.IN"),Area_pop_80_09,Seq!H$1,FALSE)),".",VLOOKUP(CONCATENATE($B133,".SP.TER.TOTL.IN"),Area_pop_80_09,Seq!H$1,FALSE)/VLOOKUP(CONCATENATE($B133,".SP.POP.TOTL"),Area_pop_80_09,Seq!H$1,FALSE))</f>
        <v>#VALUE!</v>
      </c>
      <c r="EB133" s="27" t="e">
        <f>IF(ISNA(VLOOKUP(CONCATENATE($B133,".SP.TER.TOTL.IN"),Area_pop_80_09,Seq!I$1,FALSE)),".",VLOOKUP(CONCATENATE($B133,".SP.TER.TOTL.IN"),Area_pop_80_09,Seq!I$1,FALSE)/VLOOKUP(CONCATENATE($B133,".SP.POP.TOTL"),Area_pop_80_09,Seq!I$1,FALSE))</f>
        <v>#VALUE!</v>
      </c>
      <c r="EC133" s="27" t="e">
        <f>IF(ISNA(VLOOKUP(CONCATENATE($B133,".SP.TER.TOTL.IN"),Area_pop_80_09,Seq!J$1,FALSE)),".",VLOOKUP(CONCATENATE($B133,".SP.TER.TOTL.IN"),Area_pop_80_09,Seq!J$1,FALSE)/VLOOKUP(CONCATENATE($B133,".SP.POP.TOTL"),Area_pop_80_09,Seq!J$1,FALSE))</f>
        <v>#VALUE!</v>
      </c>
      <c r="ED133" s="27" t="e">
        <f>IF(ISNA(VLOOKUP(CONCATENATE($B133,".SP.TER.TOTL.IN"),Area_pop_80_09,Seq!K$1,FALSE)),".",VLOOKUP(CONCATENATE($B133,".SP.TER.TOTL.IN"),Area_pop_80_09,Seq!K$1,FALSE)/VLOOKUP(CONCATENATE($B133,".SP.POP.TOTL"),Area_pop_80_09,Seq!K$1,FALSE))</f>
        <v>#VALUE!</v>
      </c>
      <c r="EE133" s="27" t="e">
        <f>IF(ISNA(VLOOKUP(CONCATENATE($B133,".SP.TER.TOTL.IN"),Area_pop_80_09,Seq!L$1,FALSE)),".",VLOOKUP(CONCATENATE($B133,".SP.TER.TOTL.IN"),Area_pop_80_09,Seq!L$1,FALSE)/VLOOKUP(CONCATENATE($B133,".SP.POP.TOTL"),Area_pop_80_09,Seq!L$1,FALSE))</f>
        <v>#VALUE!</v>
      </c>
      <c r="EF133" s="27">
        <f>IF(ISNA(VLOOKUP(CONCATENATE($B133,".SP.TER.TOTL.IN"),Area_pop_80_09,Seq!M$1,FALSE)),".",VLOOKUP(CONCATENATE($B133,".SP.TER.TOTL.IN"),Area_pop_80_09,Seq!M$1,FALSE)/VLOOKUP(CONCATENATE($B133,".SP.POP.TOTL"),Area_pop_80_09,Seq!M$1,FALSE))</f>
        <v>9.4586722031309661E-2</v>
      </c>
      <c r="EG133" s="27" t="e">
        <f>IF(ISNA(VLOOKUP(CONCATENATE($B133,".SP.TER.TOTL.IN"),Area_pop_80_09,Seq!N$1,FALSE)),".",VLOOKUP(CONCATENATE($B133,".SP.TER.TOTL.IN"),Area_pop_80_09,Seq!N$1,FALSE)/VLOOKUP(CONCATENATE($B133,".SP.POP.TOTL"),Area_pop_80_09,Seq!N$1,FALSE))</f>
        <v>#VALUE!</v>
      </c>
      <c r="EH133" s="27" t="e">
        <f>IF(ISNA(VLOOKUP(CONCATENATE($B133,".SP.TER.TOTL.IN"),Area_pop_80_09,Seq!O$1,FALSE)),".",VLOOKUP(CONCATENATE($B133,".SP.TER.TOTL.IN"),Area_pop_80_09,Seq!O$1,FALSE)/VLOOKUP(CONCATENATE($B133,".SP.POP.TOTL"),Area_pop_80_09,Seq!O$1,FALSE))</f>
        <v>#VALUE!</v>
      </c>
      <c r="EI133" s="27" t="e">
        <f>IF(ISNA(VLOOKUP(CONCATENATE($B133,".SP.TER.TOTL.IN"),Area_pop_80_09,Seq!P$1,FALSE)),".",VLOOKUP(CONCATENATE($B133,".SP.TER.TOTL.IN"),Area_pop_80_09,Seq!P$1,FALSE)/VLOOKUP(CONCATENATE($B133,".SP.POP.TOTL"),Area_pop_80_09,Seq!P$1,FALSE))</f>
        <v>#VALUE!</v>
      </c>
      <c r="EJ133" s="27" t="e">
        <f>IF(ISNA(VLOOKUP(CONCATENATE($B133,".SP.TER.TOTL.IN"),Area_pop_80_09,Seq!Q$1,FALSE)),".",VLOOKUP(CONCATENATE($B133,".SP.TER.TOTL.IN"),Area_pop_80_09,Seq!Q$1,FALSE)/VLOOKUP(CONCATENATE($B133,".SP.POP.TOTL"),Area_pop_80_09,Seq!Q$1,FALSE))</f>
        <v>#VALUE!</v>
      </c>
      <c r="EK133" s="27" t="e">
        <f>IF(ISNA(VLOOKUP(CONCATENATE($B133,".SP.TER.TOTL.IN"),Area_pop_80_09,Seq!R$1,FALSE)),".",VLOOKUP(CONCATENATE($B133,".SP.TER.TOTL.IN"),Area_pop_80_09,Seq!R$1,FALSE)/VLOOKUP(CONCATENATE($B133,".SP.POP.TOTL"),Area_pop_80_09,Seq!R$1,FALSE))</f>
        <v>#VALUE!</v>
      </c>
      <c r="EL133" s="27" t="e">
        <f>IF(ISNA(VLOOKUP(CONCATENATE($B133,".SP.TER.TOTL.IN"),Area_pop_80_09,Seq!S$1,FALSE)),".",VLOOKUP(CONCATENATE($B133,".SP.TER.TOTL.IN"),Area_pop_80_09,Seq!S$1,FALSE)/VLOOKUP(CONCATENATE($B133,".SP.POP.TOTL"),Area_pop_80_09,Seq!S$1,FALSE))</f>
        <v>#VALUE!</v>
      </c>
      <c r="EM133" s="27">
        <f>IF(ISNA(VLOOKUP(CONCATENATE($B133,".SP.TER.TOTL.IN"),Area_pop_80_09,Seq!T$1,FALSE)),".",VLOOKUP(CONCATENATE($B133,".SP.TER.TOTL.IN"),Area_pop_80_09,Seq!T$1,FALSE)/VLOOKUP(CONCATENATE($B133,".SP.POP.TOTL"),Area_pop_80_09,Seq!T$1,FALSE))</f>
        <v>9.3806203484262607E-2</v>
      </c>
      <c r="EN133" s="27">
        <f>IF(ISNA(VLOOKUP(CONCATENATE($B133,".SP.TER.TOTL.IN"),Area_pop_80_09,Seq!U$1,FALSE)),".",VLOOKUP(CONCATENATE($B133,".SP.TER.TOTL.IN"),Area_pop_80_09,Seq!U$1,FALSE)/VLOOKUP(CONCATENATE($B133,".SP.POP.TOTL"),Area_pop_80_09,Seq!U$1,FALSE))</f>
        <v>9.4409385245901645E-2</v>
      </c>
      <c r="EO133" s="27">
        <f>IF(ISNA(VLOOKUP(CONCATENATE($B133,".SP.TER.TOTL.IN"),Area_pop_80_09,Seq!V$1,FALSE)),".",VLOOKUP(CONCATENATE($B133,".SP.TER.TOTL.IN"),Area_pop_80_09,Seq!V$1,FALSE)/VLOOKUP(CONCATENATE($B133,".SP.POP.TOTL"),Area_pop_80_09,Seq!V$1,FALSE))</f>
        <v>9.5639837728194732E-2</v>
      </c>
      <c r="EP133" s="27">
        <f>IF(ISNA(VLOOKUP(CONCATENATE($B133,".SP.TER.TOTL.IN"),Area_pop_80_09,Seq!W$1,FALSE)),".",VLOOKUP(CONCATENATE($B133,".SP.TER.TOTL.IN"),Area_pop_80_09,Seq!W$1,FALSE)/VLOOKUP(CONCATENATE($B133,".SP.POP.TOTL"),Area_pop_80_09,Seq!W$1,FALSE))</f>
        <v>9.6991949373172584E-2</v>
      </c>
      <c r="EQ133" s="27">
        <f>IF(ISNA(VLOOKUP(CONCATENATE($B133,".SP.TER.TOTL.IN"),Area_pop_80_09,Seq!X$1,FALSE)),".",VLOOKUP(CONCATENATE($B133,".SP.TER.TOTL.IN"),Area_pop_80_09,Seq!X$1,FALSE)/VLOOKUP(CONCATENATE($B133,".SP.POP.TOTL"),Area_pop_80_09,Seq!X$1,FALSE))</f>
        <v>9.8764116525138695E-2</v>
      </c>
      <c r="ER133" s="27">
        <f>IF(ISNA(VLOOKUP(CONCATENATE($B133,".SP.TER.TOTL.IN"),Area_pop_80_09,Seq!Y$1,FALSE)),".",VLOOKUP(CONCATENATE($B133,".SP.TER.TOTL.IN"),Area_pop_80_09,Seq!Y$1,FALSE)/VLOOKUP(CONCATENATE($B133,".SP.POP.TOTL"),Area_pop_80_09,Seq!Y$1,FALSE))</f>
        <v>0.10082917118082581</v>
      </c>
      <c r="ES133" s="27">
        <f>IF(ISNA(VLOOKUP(CONCATENATE($B133,".SP.TER.TOTL.IN"),Area_pop_80_09,Seq!Z$1,FALSE)),".",VLOOKUP(CONCATENATE($B133,".SP.TER.TOTL.IN"),Area_pop_80_09,Seq!Z$1,FALSE)/VLOOKUP(CONCATENATE($B133,".SP.POP.TOTL"),Area_pop_80_09,Seq!Z$1,FALSE))</f>
        <v>0.10304161096265731</v>
      </c>
      <c r="ET133" s="27">
        <f>IF(ISNA(VLOOKUP(CONCATENATE($B133,".SP.TER.TOTL.IN"),Area_pop_80_09,Seq!AA$1,FALSE)),".",VLOOKUP(CONCATENATE($B133,".SP.TER.TOTL.IN"),Area_pop_80_09,Seq!AA$1,FALSE)/VLOOKUP(CONCATENATE($B133,".SP.POP.TOTL"),Area_pop_80_09,Seq!AA$1,FALSE))</f>
        <v>0.10523465312848228</v>
      </c>
      <c r="EU133" s="27">
        <f>IF(ISNA(VLOOKUP(CONCATENATE($B133,".SP.TER.TOTL.IN"),Area_pop_80_09,Seq!AB$1,FALSE)),".",VLOOKUP(CONCATENATE($B133,".SP.TER.TOTL.IN"),Area_pop_80_09,Seq!AB$1,FALSE)/VLOOKUP(CONCATENATE($B133,".SP.POP.TOTL"),Area_pop_80_09,Seq!AB$1,FALSE))</f>
        <v>0.10724259792039507</v>
      </c>
      <c r="EV133" s="27">
        <f>IF(ISNA(VLOOKUP(CONCATENATE($B133,".SP.TER.TOTL.IN"),Area_pop_80_09,Seq!AC$1,FALSE)),".",VLOOKUP(CONCATENATE($B133,".SP.TER.TOTL.IN"),Area_pop_80_09,Seq!AC$1,FALSE)/VLOOKUP(CONCATENATE($B133,".SP.POP.TOTL"),Area_pop_80_09,Seq!AC$1,FALSE))</f>
        <v>0.10886246734008739</v>
      </c>
      <c r="EW133" s="27">
        <f>IF(ISNA(VLOOKUP(CONCATENATE($B133,".SP.TER.TOTL.IN"),Area_pop_80_09,Seq!AD$1,FALSE)),".",VLOOKUP(CONCATENATE($B133,".SP.TER.TOTL.IN"),Area_pop_80_09,Seq!AD$1,FALSE)/VLOOKUP(CONCATENATE($B133,".SP.POP.TOTL"),Area_pop_80_09,Seq!AD$1,FALSE))</f>
        <v>0.1100441902781388</v>
      </c>
      <c r="EX133" s="27"/>
      <c r="EY133" s="27"/>
      <c r="EZ133" s="27" t="str">
        <f t="shared" ref="EZ133:EZ164" si="174">IF(ISNUMBER(FC133/FF133),FC133/FF133,".")</f>
        <v>.</v>
      </c>
      <c r="FA133" s="27" t="str">
        <f t="shared" ref="FA133:FA164" si="175" xml:space="preserve"> IF(ISNUMBER(FD133/FG133), FD133/FG133,".")</f>
        <v>.</v>
      </c>
      <c r="FB133" s="27" t="str">
        <f t="shared" si="109"/>
        <v>.</v>
      </c>
      <c r="FC133" s="9" t="str">
        <f>IF(VLOOKUP($B133,EM_80!$B$1:$C$201,2,FALSE)&gt;0,VLOOKUP($B133,EM_80!$B$1:$C$201,2,FALSE),".")</f>
        <v>.</v>
      </c>
      <c r="FD133" s="9" t="str">
        <f t="shared" ref="FD133:FD164" si="176">IF(ISNA(VLOOKUP($B133,Area_EM_90_2,2,FALSE)),".",VLOOKUP($B133,Area_EM_90_2,2,FALSE))</f>
        <v>.</v>
      </c>
      <c r="FE133" s="9" t="str">
        <f t="shared" ref="FE133:FE196" si="177" xml:space="preserve"> IF(ISNA(VLOOKUP($B133,Area_EM_00_2,2,FALSE)),".",VLOOKUP($B133,Area_EM_00_2,2,FALSE))</f>
        <v>.</v>
      </c>
      <c r="FF133">
        <f t="shared" ref="FF133:FF164" si="178">VLOOKUP(CONCATENATE($B133,".SP.POP.TOTL"),Area_pop_80_09,2,FALSE)</f>
        <v>15951898</v>
      </c>
      <c r="FG133">
        <f t="shared" ref="FG133:FG164" si="179">VLOOKUP(CONCATENATE($B133,".SP.POP.TOTL"),Area_pop_80_09,12,FALSE)</f>
        <v>20510000</v>
      </c>
      <c r="FH133">
        <f t="shared" ref="FH133:FH164" si="180">VLOOKUP(CONCATENATE($B133,".SP.POP.TOTL"),Area_pop_80_09,22,FALSE)</f>
        <v>24650000</v>
      </c>
      <c r="FJ133" s="9" t="str">
        <f>IF(ISNA(VLOOKUP($B133,Area_EM_90,Seq!C$1,FALSE)),".",VLOOKUP($B133,Area_EM_90,Seq!C$1,FALSE))</f>
        <v>.</v>
      </c>
      <c r="FK133" s="9" t="str">
        <f>IF(ISNA(VLOOKUP($B133,Area_EM_90,Seq!D$1,FALSE)),".",VLOOKUP($B133,Area_EM_90,Seq!D$1,FALSE))</f>
        <v>.</v>
      </c>
      <c r="FL133" s="9" t="str">
        <f>IF(ISNA(VLOOKUP($B133,Area_EM_90,Seq!E$1,FALSE)),".",VLOOKUP($B133,Area_EM_90,Seq!E$1,FALSE))</f>
        <v>.</v>
      </c>
      <c r="FM133" s="9" t="str">
        <f>IF(ISNA(VLOOKUP($B133,Area_EM_90,Seq!F$1,FALSE)),".",VLOOKUP($B133,Area_EM_90,Seq!F$1,FALSE))</f>
        <v>.</v>
      </c>
      <c r="FN133" s="9" t="str">
        <f>IF(ISNA(VLOOKUP($B133,Area_EM_90,Seq!G$1,FALSE)),".",VLOOKUP($B133,Area_EM_90,Seq!G$1,FALSE))</f>
        <v>.</v>
      </c>
      <c r="FO133" s="9" t="str">
        <f>IF(ISNA(VLOOKUP($B133,Area_EM_90,Seq!H$1,FALSE)),".",VLOOKUP($B133,Area_EM_90,Seq!H$1,FALSE))</f>
        <v>.</v>
      </c>
      <c r="FP133" s="9" t="str">
        <f>IF(ISNA(VLOOKUP($B133,Area_EM_90,Seq!I$1,FALSE)),".",VLOOKUP($B133,Area_EM_90,Seq!I$1,FALSE))</f>
        <v>.</v>
      </c>
      <c r="FQ133" s="9" t="str">
        <f>IF(ISNA(VLOOKUP($B133,Area_EM_90,Seq!J$1,FALSE)),".",VLOOKUP($B133,Area_EM_90,Seq!J$1,FALSE))</f>
        <v>.</v>
      </c>
      <c r="FR133" s="9" t="str">
        <f>IF(ISNA(VLOOKUP($B133,Area_EM_00,Seq!C$1,FALSE)),".",VLOOKUP($B133,Area_EM_00,Seq!C$1,FALSE))</f>
        <v>.</v>
      </c>
      <c r="FS133" s="9" t="str">
        <f>IF(ISNA(VLOOKUP($B133,Area_EM_00,Seq!D$1,FALSE)),".",VLOOKUP($B133,Area_EM_00,Seq!D$1,FALSE))</f>
        <v>.</v>
      </c>
      <c r="FT133" s="9" t="str">
        <f>IF(ISNA(VLOOKUP($B133,Area_EM_00,Seq!E$1,FALSE)),".",VLOOKUP($B133,Area_EM_00,Seq!E$1,FALSE))</f>
        <v>.</v>
      </c>
      <c r="FU133" s="9" t="str">
        <f>IF(ISNA(VLOOKUP($B133,Area_EM_00,Seq!F$1,FALSE)),".",VLOOKUP($B133,Area_EM_00,Seq!F$1,FALSE))</f>
        <v>.</v>
      </c>
      <c r="FV133" s="9" t="str">
        <f>IF(ISNA(VLOOKUP($B133,Area_EM_00,Seq!G$1,FALSE)),".",VLOOKUP($B133,Area_EM_00,Seq!G$1,FALSE))</f>
        <v>.</v>
      </c>
      <c r="FW133" s="9" t="str">
        <f>IF(ISNA(VLOOKUP($B133,Area_EM_00,Seq!H$1,FALSE)),".",VLOOKUP($B133,Area_EM_00,Seq!H$1,FALSE))</f>
        <v>.</v>
      </c>
      <c r="FX133" s="9" t="str">
        <f>IF(ISNA(VLOOKUP($B133,Area_EM_00,Seq!I$1,FALSE)),".",VLOOKUP($B133,Area_EM_00,Seq!I$1,FALSE))</f>
        <v>.</v>
      </c>
      <c r="FY133" s="9" t="str">
        <f>IF(ISNA(VLOOKUP($B133,Area_EM_00,Seq!J$1,FALSE)),".",VLOOKUP($B133,Area_EM_00,Seq!J$1,FALSE))</f>
        <v>.</v>
      </c>
      <c r="GA133" s="27"/>
    </row>
    <row r="134" spans="1:183">
      <c r="A134" s="25" t="s">
        <v>3152</v>
      </c>
      <c r="B134" s="26" t="str">
        <f t="shared" si="144"/>
        <v>Yugoslavia</v>
      </c>
      <c r="C134" s="27">
        <f>GDP!C$42/10000</f>
        <v>18294194.281532999</v>
      </c>
      <c r="D134" s="27">
        <f>GDP!D$42/10000</f>
        <v>19245492.3841727</v>
      </c>
      <c r="E134" s="27">
        <f>GDP!E$42/10000</f>
        <v>20996832.1911324</v>
      </c>
      <c r="F134" s="27">
        <f>GDP!F$42/10000</f>
        <v>23285486.8999658</v>
      </c>
      <c r="G134" s="27">
        <f>GDP!G$42/10000</f>
        <v>26824880.9087606</v>
      </c>
      <c r="H134" s="27">
        <f>GDP!H$42/10000</f>
        <v>30446239.831443299</v>
      </c>
      <c r="I134" s="27">
        <f>GDP!I$42/10000</f>
        <v>33125508.936610304</v>
      </c>
      <c r="J134" s="27">
        <f>GDP!J$42/10000</f>
        <v>36968067.973257102</v>
      </c>
      <c r="K134" s="27">
        <f>GDP!K$42/10000</f>
        <v>41145459.654235199</v>
      </c>
      <c r="L134" s="27">
        <f>GDP!L$42/10000</f>
        <v>42832423.5000588</v>
      </c>
      <c r="M134" s="27">
        <f>GDP!M$42/10000</f>
        <v>44460055.593061104</v>
      </c>
      <c r="N134" s="27">
        <f>GDP!N$42/10000</f>
        <v>48550380.707622699</v>
      </c>
      <c r="O134" s="27">
        <f>GDP!O$42/10000</f>
        <v>55444534.768105105</v>
      </c>
      <c r="P134" s="27">
        <f>GDP!P$42/10000</f>
        <v>63206769.635639794</v>
      </c>
      <c r="Q134" s="27">
        <f>GDP!Q$42/10000</f>
        <v>71486856.457908601</v>
      </c>
      <c r="R134" s="27">
        <f>GDP!R$42/10000</f>
        <v>79278923.811820701</v>
      </c>
      <c r="S134" s="27">
        <f>GDP!S$42/10000</f>
        <v>87206816.193002701</v>
      </c>
      <c r="T134" s="27">
        <f>GDP!T$42/10000</f>
        <v>95317050.098951995</v>
      </c>
      <c r="U134" s="27">
        <f>GDP!U$42/10000</f>
        <v>102751780.00667</v>
      </c>
      <c r="V134" s="27">
        <f>GDP!V$42/10000</f>
        <v>110560915.287177</v>
      </c>
      <c r="W134" s="27">
        <f>GDP!W$42/10000</f>
        <v>119848032.17129999</v>
      </c>
      <c r="X134" s="27">
        <f>GDP!X$42/10000</f>
        <v>129795418.841518</v>
      </c>
      <c r="Y134" s="27">
        <f>GDP!Y$42/10000</f>
        <v>141606801.95609599</v>
      </c>
      <c r="Z134" s="27">
        <f>GDP!Z$42/10000</f>
        <v>155767482.15170601</v>
      </c>
      <c r="AA134" s="27">
        <f>GDP!AA$42/10000</f>
        <v>171499997.84902799</v>
      </c>
      <c r="AB134" s="27">
        <f>GDP!AB$42/10000</f>
        <v>189335997.62532699</v>
      </c>
      <c r="AC134" s="27">
        <f>GDP!AC$42/10000</f>
        <v>211298973.34986499</v>
      </c>
      <c r="AD134" s="27">
        <f>GDP!AD$42/10000</f>
        <v>238767839.88534701</v>
      </c>
      <c r="AE134" s="27">
        <f>GDP!AE$42/10000</f>
        <v>260256945.47502899</v>
      </c>
      <c r="AF134" s="27">
        <f>GDP!AF$42/10000</f>
        <v>293754553.91439533</v>
      </c>
      <c r="AG134" s="27"/>
      <c r="AH134" s="27" t="str">
        <f>IF(ISNUMBER(VLOOKUP($B134,Area_GDP_80_09,Seq!C$1,FALSE)/10000),VLOOKUP($B134,Area_GDP_80_09,Seq!C$1,FALSE)/10000,".")</f>
        <v>.</v>
      </c>
      <c r="AI134" s="27" t="str">
        <f>IF(ISNUMBER(VLOOKUP($B134,Area_GDP_80_09,Seq!D$1,FALSE)/10000),VLOOKUP($B134,Area_GDP_80_09,Seq!D$1,FALSE)/10000,".")</f>
        <v>.</v>
      </c>
      <c r="AJ134" s="27" t="str">
        <f>IF(ISNUMBER(VLOOKUP($B134,Area_GDP_80_09,Seq!E$1,FALSE)/10000),VLOOKUP($B134,Area_GDP_80_09,Seq!E$1,FALSE)/10000,".")</f>
        <v>.</v>
      </c>
      <c r="AK134" s="27" t="str">
        <f>IF(ISNUMBER(VLOOKUP($B134,Area_GDP_80_09,Seq!F$1,FALSE)/10000),VLOOKUP($B134,Area_GDP_80_09,Seq!F$1,FALSE)/10000,".")</f>
        <v>.</v>
      </c>
      <c r="AL134" s="27" t="str">
        <f>IF(ISNUMBER(VLOOKUP($B134,Area_GDP_80_09,Seq!G$1,FALSE)/10000),VLOOKUP($B134,Area_GDP_80_09,Seq!G$1,FALSE)/10000,".")</f>
        <v>.</v>
      </c>
      <c r="AM134" s="27" t="str">
        <f>IF(ISNUMBER(VLOOKUP($B134,Area_GDP_80_09,Seq!H$1,FALSE)/10000),VLOOKUP($B134,Area_GDP_80_09,Seq!H$1,FALSE)/10000,".")</f>
        <v>.</v>
      </c>
      <c r="AN134" s="27" t="str">
        <f>IF(ISNUMBER(VLOOKUP($B134,Area_GDP_80_09,Seq!I$1,FALSE)/10000),VLOOKUP($B134,Area_GDP_80_09,Seq!I$1,FALSE)/10000,".")</f>
        <v>.</v>
      </c>
      <c r="AO134" s="27" t="str">
        <f>IF(ISNUMBER(VLOOKUP($B134,Area_GDP_80_09,Seq!J$1,FALSE)/10000),VLOOKUP($B134,Area_GDP_80_09,Seq!J$1,FALSE)/10000,".")</f>
        <v>.</v>
      </c>
      <c r="AP134" s="27" t="str">
        <f>IF(ISNUMBER(VLOOKUP($B134,Area_GDP_80_09,Seq!K$1,FALSE)/10000),VLOOKUP($B134,Area_GDP_80_09,Seq!K$1,FALSE)/10000,".")</f>
        <v>.</v>
      </c>
      <c r="AQ134" s="27" t="str">
        <f>IF(ISNUMBER(VLOOKUP($B134,Area_GDP_80_09,Seq!L$1,FALSE)/10000),VLOOKUP($B134,Area_GDP_80_09,Seq!L$1,FALSE)/10000,".")</f>
        <v>.</v>
      </c>
      <c r="AR134" s="27" t="str">
        <f>IF(ISNUMBER(VLOOKUP($B134,Area_GDP_80_09,Seq!M$1,FALSE)/10000),VLOOKUP($B134,Area_GDP_80_09,Seq!M$1,FALSE)/10000,".")</f>
        <v>.</v>
      </c>
      <c r="AS134" s="27" t="str">
        <f>IF(ISNUMBER(VLOOKUP($B134,Area_GDP_80_09,Seq!N$1,FALSE)/10000),VLOOKUP($B134,Area_GDP_80_09,Seq!N$1,FALSE)/10000,".")</f>
        <v>.</v>
      </c>
      <c r="AT134" s="27" t="str">
        <f>IF(ISNUMBER(VLOOKUP($B134,Area_GDP_80_09,Seq!O$1,FALSE)/10000),VLOOKUP($B134,Area_GDP_80_09,Seq!O$1,FALSE)/10000,".")</f>
        <v>.</v>
      </c>
      <c r="AU134" s="27" t="str">
        <f>IF(ISNUMBER(VLOOKUP($B134,Area_GDP_80_09,Seq!P$1,FALSE)/10000),VLOOKUP($B134,Area_GDP_80_09,Seq!P$1,FALSE)/10000,".")</f>
        <v>.</v>
      </c>
      <c r="AV134" s="27" t="str">
        <f>IF(ISNUMBER(VLOOKUP($B134,Area_GDP_80_09,Seq!Q$1,FALSE)/10000),VLOOKUP($B134,Area_GDP_80_09,Seq!Q$1,FALSE)/10000,".")</f>
        <v>.</v>
      </c>
      <c r="AW134" s="27" t="str">
        <f>IF(ISNUMBER(VLOOKUP($B134,Area_GDP_80_09,Seq!R$1,FALSE)/10000),VLOOKUP($B134,Area_GDP_80_09,Seq!R$1,FALSE)/10000,".")</f>
        <v>.</v>
      </c>
      <c r="AX134" s="27" t="str">
        <f>IF(ISNUMBER(VLOOKUP($B134,Area_GDP_80_09,Seq!S$1,FALSE)/10000),VLOOKUP($B134,Area_GDP_80_09,Seq!S$1,FALSE)/10000,".")</f>
        <v>.</v>
      </c>
      <c r="AY134" s="27" t="str">
        <f>IF(ISNUMBER(VLOOKUP($B134,Area_GDP_80_09,Seq!T$1,FALSE)/10000),VLOOKUP($B134,Area_GDP_80_09,Seq!T$1,FALSE)/10000,".")</f>
        <v>.</v>
      </c>
      <c r="AZ134" s="27" t="str">
        <f>IF(ISNUMBER(VLOOKUP($B134,Area_GDP_80_09,Seq!U$1,FALSE)/10000),VLOOKUP($B134,Area_GDP_80_09,Seq!U$1,FALSE)/10000,".")</f>
        <v>.</v>
      </c>
      <c r="BA134" s="27" t="str">
        <f>IF(ISNUMBER(VLOOKUP($B134,Area_GDP_80_09,Seq!V$1,FALSE)/10000),VLOOKUP($B134,Area_GDP_80_09,Seq!V$1,FALSE)/10000,".")</f>
        <v>.</v>
      </c>
      <c r="BB134" s="27" t="str">
        <f>IF(ISNUMBER(VLOOKUP($B134,Area_GDP_80_09,Seq!W$1,FALSE)/10000),VLOOKUP($B134,Area_GDP_80_09,Seq!W$1,FALSE)/10000,".")</f>
        <v>.</v>
      </c>
      <c r="BC134" s="27" t="str">
        <f>IF(ISNUMBER(VLOOKUP($B134,Area_GDP_80_09,Seq!X$1,FALSE)/10000),VLOOKUP($B134,Area_GDP_80_09,Seq!X$1,FALSE)/10000,".")</f>
        <v>.</v>
      </c>
      <c r="BD134" s="27" t="str">
        <f>IF(ISNUMBER(VLOOKUP($B134,Area_GDP_80_09,Seq!Y$1,FALSE)/10000),VLOOKUP($B134,Area_GDP_80_09,Seq!Y$1,FALSE)/10000,".")</f>
        <v>.</v>
      </c>
      <c r="BE134" s="27" t="str">
        <f>IF(ISNUMBER(VLOOKUP($B134,Area_GDP_80_09,Seq!Z$1,FALSE)/10000),VLOOKUP($B134,Area_GDP_80_09,Seq!Z$1,FALSE)/10000,".")</f>
        <v>.</v>
      </c>
      <c r="BF134" s="27" t="str">
        <f>IF(ISNUMBER(VLOOKUP($B134,Area_GDP_80_09,Seq!AA$1,FALSE)/10000),VLOOKUP($B134,Area_GDP_80_09,Seq!AA$1,FALSE)/10000,".")</f>
        <v>.</v>
      </c>
      <c r="BG134" s="27" t="str">
        <f>IF(ISNUMBER(VLOOKUP($B134,Area_GDP_80_09,Seq!AB$1,FALSE)/10000),VLOOKUP($B134,Area_GDP_80_09,Seq!AB$1,FALSE)/10000,".")</f>
        <v>.</v>
      </c>
      <c r="BH134" s="27" t="str">
        <f>IF(ISNUMBER(VLOOKUP($B134,Area_GDP_80_09,Seq!AC$1,FALSE)/10000),VLOOKUP($B134,Area_GDP_80_09,Seq!AC$1,FALSE)/10000,".")</f>
        <v>.</v>
      </c>
      <c r="BI134" s="27" t="str">
        <f>IF(ISNUMBER(VLOOKUP($B134,Area_GDP_80_09,Seq!AD$1,FALSE)/10000),VLOOKUP($B134,Area_GDP_80_09,Seq!AD$1,FALSE)/10000,".")</f>
        <v>.</v>
      </c>
      <c r="BJ134" s="27" t="str">
        <f>IF(ISNUMBER(VLOOKUP($B134,Area_GDP_80_09,Seq!AE$1,FALSE)/10000),VLOOKUP($B134,Area_GDP_80_09,Seq!AE$1,FALSE)/10000,".")</f>
        <v>.</v>
      </c>
      <c r="BK134" s="27" t="str">
        <f>IF(ISNUMBER(VLOOKUP($B134,Area_GDP_80_09,Seq!AF$1,FALSE)/10000),VLOOKUP($B134,Area_GDP_80_09,Seq!AF$1,FALSE)/10000,".")</f>
        <v>.</v>
      </c>
      <c r="BL134" s="27"/>
      <c r="BM134" s="27"/>
      <c r="BN134" s="27">
        <f>CNPop!A$48</f>
        <v>5.0000000000000001E-3</v>
      </c>
      <c r="BO134" s="27">
        <f>CNPop!B$48</f>
        <v>6.0000000000000001E-3</v>
      </c>
      <c r="BP134" s="27">
        <f>CNPop!C$48</f>
        <v>6.0000000000000001E-3</v>
      </c>
      <c r="BQ134" s="27">
        <f>CNPop!D$48</f>
        <v>7.0000000000000001E-3</v>
      </c>
      <c r="BR134" s="27">
        <f>CNPop!E$48</f>
        <v>7.0000000000000001E-3</v>
      </c>
      <c r="BS134" s="27">
        <f>CNPop!F$48</f>
        <v>8.0000000000000002E-3</v>
      </c>
      <c r="BT134" s="27">
        <f>CNPop!G$48</f>
        <v>8.9999999999999993E-3</v>
      </c>
      <c r="BU134" s="27">
        <f>CNPop!H$48</f>
        <v>0.01</v>
      </c>
      <c r="BV134" s="27">
        <f>CNPop!I$48</f>
        <v>1.0999999999999999E-2</v>
      </c>
      <c r="BW134" s="27">
        <f>CNPop!J$48</f>
        <v>1.2E-2</v>
      </c>
      <c r="BX134" s="27">
        <f>CNPop!K$48</f>
        <v>1.4E-2</v>
      </c>
      <c r="BY134" s="27">
        <f>CNPop!L$48</f>
        <v>1.6E-2</v>
      </c>
      <c r="BZ134" s="27">
        <f>CNPop!M$48</f>
        <v>1.7000000000000001E-2</v>
      </c>
      <c r="CA134" s="27">
        <f>CNPop!N$48</f>
        <v>1.9E-2</v>
      </c>
      <c r="CB134" s="27">
        <f>CNPop!O$48</f>
        <v>2.1000000000000001E-2</v>
      </c>
      <c r="CC134" s="27">
        <f>CNPop!P$48</f>
        <v>2.3E-2</v>
      </c>
      <c r="CD134" s="27">
        <f>CNPop!Q$48</f>
        <v>2.5999999999999999E-2</v>
      </c>
      <c r="CE134" s="27">
        <f>CNPop!R$48</f>
        <v>2.8000000000000001E-2</v>
      </c>
      <c r="CF134" s="27">
        <f>CNPop!S$48</f>
        <v>0.03</v>
      </c>
      <c r="CG134" s="27">
        <f>CNPop!T$48</f>
        <v>3.3000000000000002E-2</v>
      </c>
      <c r="CH134" s="27">
        <f>CNPop!U$48</f>
        <v>3.5999999999999997E-2</v>
      </c>
      <c r="CI134" s="27">
        <f>CNPop!V$48</f>
        <v>3.9E-2</v>
      </c>
      <c r="CJ134" s="27">
        <f>CNPop!W$48</f>
        <v>4.2000000000000003E-2</v>
      </c>
      <c r="CK134" s="27">
        <f>CNPop!X$48</f>
        <v>4.4999999999999998E-2</v>
      </c>
      <c r="CL134" s="27">
        <f>CNPop!Y$48</f>
        <v>4.9000000000000002E-2</v>
      </c>
      <c r="CM134" s="27">
        <f>CNPop!Z$48</f>
        <v>5.1999999999999998E-2</v>
      </c>
      <c r="CN134" s="27">
        <f>CNPop!AA$48</f>
        <v>5.6000000000000001E-2</v>
      </c>
      <c r="CO134" s="27">
        <f>CNPop!AB$48</f>
        <v>0.06</v>
      </c>
      <c r="CP134" s="27">
        <f>CNPop!AC$48</f>
        <v>6.3E-2</v>
      </c>
      <c r="CQ134" s="27"/>
      <c r="CR134" s="27" t="str">
        <f t="shared" si="146"/>
        <v>.</v>
      </c>
      <c r="CS134" s="27" t="str">
        <f t="shared" si="147"/>
        <v>.</v>
      </c>
      <c r="CT134" s="27" t="str">
        <f t="shared" si="148"/>
        <v>.</v>
      </c>
      <c r="CU134" s="27" t="str">
        <f t="shared" si="149"/>
        <v>.</v>
      </c>
      <c r="CV134" s="27" t="str">
        <f t="shared" si="150"/>
        <v>.</v>
      </c>
      <c r="CW134" s="27" t="str">
        <f t="shared" si="151"/>
        <v>.</v>
      </c>
      <c r="CX134" s="27" t="str">
        <f t="shared" si="152"/>
        <v>.</v>
      </c>
      <c r="CY134" s="27" t="str">
        <f t="shared" si="153"/>
        <v>.</v>
      </c>
      <c r="CZ134" s="27" t="str">
        <f t="shared" si="154"/>
        <v>.</v>
      </c>
      <c r="DA134" s="27" t="str">
        <f t="shared" si="155"/>
        <v>.</v>
      </c>
      <c r="DB134" s="27" t="str">
        <f t="shared" si="156"/>
        <v>.</v>
      </c>
      <c r="DC134" s="27" t="str">
        <f t="shared" si="157"/>
        <v>.</v>
      </c>
      <c r="DD134" s="27" t="str">
        <f t="shared" si="158"/>
        <v>.</v>
      </c>
      <c r="DE134" s="27" t="str">
        <f t="shared" si="159"/>
        <v>.</v>
      </c>
      <c r="DF134" s="27" t="str">
        <f t="shared" si="160"/>
        <v>.</v>
      </c>
      <c r="DG134" s="27" t="str">
        <f t="shared" si="161"/>
        <v>.</v>
      </c>
      <c r="DH134" s="27" t="str">
        <f t="shared" si="162"/>
        <v>.</v>
      </c>
      <c r="DI134" s="27" t="str">
        <f t="shared" si="163"/>
        <v>.</v>
      </c>
      <c r="DJ134" s="27" t="str">
        <f t="shared" si="164"/>
        <v>.</v>
      </c>
      <c r="DK134" s="27" t="str">
        <f t="shared" si="165"/>
        <v>.</v>
      </c>
      <c r="DL134" s="27" t="str">
        <f t="shared" si="166"/>
        <v>.</v>
      </c>
      <c r="DM134" s="27" t="str">
        <f t="shared" si="167"/>
        <v>.</v>
      </c>
      <c r="DN134" s="27" t="str">
        <f t="shared" si="168"/>
        <v>.</v>
      </c>
      <c r="DO134" s="27" t="str">
        <f t="shared" si="169"/>
        <v>.</v>
      </c>
      <c r="DP134" s="27" t="str">
        <f t="shared" si="170"/>
        <v>.</v>
      </c>
      <c r="DQ134" s="27" t="str">
        <f t="shared" si="171"/>
        <v>.</v>
      </c>
      <c r="DR134" s="27" t="str">
        <f t="shared" si="172"/>
        <v>.</v>
      </c>
      <c r="DS134" s="27" t="str">
        <f t="shared" si="173"/>
        <v>.</v>
      </c>
      <c r="DT134" s="27" t="str">
        <f t="shared" si="145"/>
        <v>.</v>
      </c>
      <c r="DU134" s="27" t="str">
        <f>IF(ISNA(VLOOKUP(CONCATENATE($B134,".SP.TER.TOTL.IN"),Area_pop_80_09,Seq!B$1,FALSE)),".",VLOOKUP(CONCATENATE($B134,".SP.TER.TOTL.IN"),Area_pop_80_09,Seq!B$1,FALSE)/VLOOKUP(CONCATENATE($B134,".SP.POP.TOTL"),Area_pop_80_09,Seq!B$1,FALSE))</f>
        <v>.</v>
      </c>
      <c r="DV134" s="27" t="str">
        <f>IF(ISNA(VLOOKUP(CONCATENATE($B134,".SP.TER.TOTL.IN"),Area_pop_80_09,Seq!C$1,FALSE)),".",VLOOKUP(CONCATENATE($B134,".SP.TER.TOTL.IN"),Area_pop_80_09,Seq!C$1,FALSE)/VLOOKUP(CONCATENATE($B134,".SP.POP.TOTL"),Area_pop_80_09,Seq!C$1,FALSE))</f>
        <v>.</v>
      </c>
      <c r="DW134" s="27" t="str">
        <f>IF(ISNA(VLOOKUP(CONCATENATE($B134,".SP.TER.TOTL.IN"),Area_pop_80_09,Seq!D$1,FALSE)),".",VLOOKUP(CONCATENATE($B134,".SP.TER.TOTL.IN"),Area_pop_80_09,Seq!D$1,FALSE)/VLOOKUP(CONCATENATE($B134,".SP.POP.TOTL"),Area_pop_80_09,Seq!D$1,FALSE))</f>
        <v>.</v>
      </c>
      <c r="DX134" s="27" t="str">
        <f>IF(ISNA(VLOOKUP(CONCATENATE($B134,".SP.TER.TOTL.IN"),Area_pop_80_09,Seq!E$1,FALSE)),".",VLOOKUP(CONCATENATE($B134,".SP.TER.TOTL.IN"),Area_pop_80_09,Seq!E$1,FALSE)/VLOOKUP(CONCATENATE($B134,".SP.POP.TOTL"),Area_pop_80_09,Seq!E$1,FALSE))</f>
        <v>.</v>
      </c>
      <c r="DY134" s="27" t="str">
        <f>IF(ISNA(VLOOKUP(CONCATENATE($B134,".SP.TER.TOTL.IN"),Area_pop_80_09,Seq!F$1,FALSE)),".",VLOOKUP(CONCATENATE($B134,".SP.TER.TOTL.IN"),Area_pop_80_09,Seq!F$1,FALSE)/VLOOKUP(CONCATENATE($B134,".SP.POP.TOTL"),Area_pop_80_09,Seq!F$1,FALSE))</f>
        <v>.</v>
      </c>
      <c r="DZ134" s="27" t="str">
        <f>IF(ISNA(VLOOKUP(CONCATENATE($B134,".SP.TER.TOTL.IN"),Area_pop_80_09,Seq!G$1,FALSE)),".",VLOOKUP(CONCATENATE($B134,".SP.TER.TOTL.IN"),Area_pop_80_09,Seq!G$1,FALSE)/VLOOKUP(CONCATENATE($B134,".SP.POP.TOTL"),Area_pop_80_09,Seq!G$1,FALSE))</f>
        <v>.</v>
      </c>
      <c r="EA134" s="27" t="str">
        <f>IF(ISNA(VLOOKUP(CONCATENATE($B134,".SP.TER.TOTL.IN"),Area_pop_80_09,Seq!H$1,FALSE)),".",VLOOKUP(CONCATENATE($B134,".SP.TER.TOTL.IN"),Area_pop_80_09,Seq!H$1,FALSE)/VLOOKUP(CONCATENATE($B134,".SP.POP.TOTL"),Area_pop_80_09,Seq!H$1,FALSE))</f>
        <v>.</v>
      </c>
      <c r="EB134" s="27" t="str">
        <f>IF(ISNA(VLOOKUP(CONCATENATE($B134,".SP.TER.TOTL.IN"),Area_pop_80_09,Seq!I$1,FALSE)),".",VLOOKUP(CONCATENATE($B134,".SP.TER.TOTL.IN"),Area_pop_80_09,Seq!I$1,FALSE)/VLOOKUP(CONCATENATE($B134,".SP.POP.TOTL"),Area_pop_80_09,Seq!I$1,FALSE))</f>
        <v>.</v>
      </c>
      <c r="EC134" s="27" t="str">
        <f>IF(ISNA(VLOOKUP(CONCATENATE($B134,".SP.TER.TOTL.IN"),Area_pop_80_09,Seq!J$1,FALSE)),".",VLOOKUP(CONCATENATE($B134,".SP.TER.TOTL.IN"),Area_pop_80_09,Seq!J$1,FALSE)/VLOOKUP(CONCATENATE($B134,".SP.POP.TOTL"),Area_pop_80_09,Seq!J$1,FALSE))</f>
        <v>.</v>
      </c>
      <c r="ED134" s="27" t="str">
        <f>IF(ISNA(VLOOKUP(CONCATENATE($B134,".SP.TER.TOTL.IN"),Area_pop_80_09,Seq!K$1,FALSE)),".",VLOOKUP(CONCATENATE($B134,".SP.TER.TOTL.IN"),Area_pop_80_09,Seq!K$1,FALSE)/VLOOKUP(CONCATENATE($B134,".SP.POP.TOTL"),Area_pop_80_09,Seq!K$1,FALSE))</f>
        <v>.</v>
      </c>
      <c r="EE134" s="27" t="str">
        <f>IF(ISNA(VLOOKUP(CONCATENATE($B134,".SP.TER.TOTL.IN"),Area_pop_80_09,Seq!L$1,FALSE)),".",VLOOKUP(CONCATENATE($B134,".SP.TER.TOTL.IN"),Area_pop_80_09,Seq!L$1,FALSE)/VLOOKUP(CONCATENATE($B134,".SP.POP.TOTL"),Area_pop_80_09,Seq!L$1,FALSE))</f>
        <v>.</v>
      </c>
      <c r="EF134" s="27" t="str">
        <f>IF(ISNA(VLOOKUP(CONCATENATE($B134,".SP.TER.TOTL.IN"),Area_pop_80_09,Seq!M$1,FALSE)),".",VLOOKUP(CONCATENATE($B134,".SP.TER.TOTL.IN"),Area_pop_80_09,Seq!M$1,FALSE)/VLOOKUP(CONCATENATE($B134,".SP.POP.TOTL"),Area_pop_80_09,Seq!M$1,FALSE))</f>
        <v>.</v>
      </c>
      <c r="EG134" s="27" t="str">
        <f>IF(ISNA(VLOOKUP(CONCATENATE($B134,".SP.TER.TOTL.IN"),Area_pop_80_09,Seq!N$1,FALSE)),".",VLOOKUP(CONCATENATE($B134,".SP.TER.TOTL.IN"),Area_pop_80_09,Seq!N$1,FALSE)/VLOOKUP(CONCATENATE($B134,".SP.POP.TOTL"),Area_pop_80_09,Seq!N$1,FALSE))</f>
        <v>.</v>
      </c>
      <c r="EH134" s="27" t="str">
        <f>IF(ISNA(VLOOKUP(CONCATENATE($B134,".SP.TER.TOTL.IN"),Area_pop_80_09,Seq!O$1,FALSE)),".",VLOOKUP(CONCATENATE($B134,".SP.TER.TOTL.IN"),Area_pop_80_09,Seq!O$1,FALSE)/VLOOKUP(CONCATENATE($B134,".SP.POP.TOTL"),Area_pop_80_09,Seq!O$1,FALSE))</f>
        <v>.</v>
      </c>
      <c r="EI134" s="27" t="str">
        <f>IF(ISNA(VLOOKUP(CONCATENATE($B134,".SP.TER.TOTL.IN"),Area_pop_80_09,Seq!P$1,FALSE)),".",VLOOKUP(CONCATENATE($B134,".SP.TER.TOTL.IN"),Area_pop_80_09,Seq!P$1,FALSE)/VLOOKUP(CONCATENATE($B134,".SP.POP.TOTL"),Area_pop_80_09,Seq!P$1,FALSE))</f>
        <v>.</v>
      </c>
      <c r="EJ134" s="27" t="str">
        <f>IF(ISNA(VLOOKUP(CONCATENATE($B134,".SP.TER.TOTL.IN"),Area_pop_80_09,Seq!Q$1,FALSE)),".",VLOOKUP(CONCATENATE($B134,".SP.TER.TOTL.IN"),Area_pop_80_09,Seq!Q$1,FALSE)/VLOOKUP(CONCATENATE($B134,".SP.POP.TOTL"),Area_pop_80_09,Seq!Q$1,FALSE))</f>
        <v>.</v>
      </c>
      <c r="EK134" s="27" t="str">
        <f>IF(ISNA(VLOOKUP(CONCATENATE($B134,".SP.TER.TOTL.IN"),Area_pop_80_09,Seq!R$1,FALSE)),".",VLOOKUP(CONCATENATE($B134,".SP.TER.TOTL.IN"),Area_pop_80_09,Seq!R$1,FALSE)/VLOOKUP(CONCATENATE($B134,".SP.POP.TOTL"),Area_pop_80_09,Seq!R$1,FALSE))</f>
        <v>.</v>
      </c>
      <c r="EL134" s="27" t="str">
        <f>IF(ISNA(VLOOKUP(CONCATENATE($B134,".SP.TER.TOTL.IN"),Area_pop_80_09,Seq!S$1,FALSE)),".",VLOOKUP(CONCATENATE($B134,".SP.TER.TOTL.IN"),Area_pop_80_09,Seq!S$1,FALSE)/VLOOKUP(CONCATENATE($B134,".SP.POP.TOTL"),Area_pop_80_09,Seq!S$1,FALSE))</f>
        <v>.</v>
      </c>
      <c r="EM134" s="27" t="str">
        <f>IF(ISNA(VLOOKUP(CONCATENATE($B134,".SP.TER.TOTL.IN"),Area_pop_80_09,Seq!T$1,FALSE)),".",VLOOKUP(CONCATENATE($B134,".SP.TER.TOTL.IN"),Area_pop_80_09,Seq!T$1,FALSE)/VLOOKUP(CONCATENATE($B134,".SP.POP.TOTL"),Area_pop_80_09,Seq!T$1,FALSE))</f>
        <v>.</v>
      </c>
      <c r="EN134" s="27" t="str">
        <f>IF(ISNA(VLOOKUP(CONCATENATE($B134,".SP.TER.TOTL.IN"),Area_pop_80_09,Seq!U$1,FALSE)),".",VLOOKUP(CONCATENATE($B134,".SP.TER.TOTL.IN"),Area_pop_80_09,Seq!U$1,FALSE)/VLOOKUP(CONCATENATE($B134,".SP.POP.TOTL"),Area_pop_80_09,Seq!U$1,FALSE))</f>
        <v>.</v>
      </c>
      <c r="EO134" s="27" t="str">
        <f>IF(ISNA(VLOOKUP(CONCATENATE($B134,".SP.TER.TOTL.IN"),Area_pop_80_09,Seq!V$1,FALSE)),".",VLOOKUP(CONCATENATE($B134,".SP.TER.TOTL.IN"),Area_pop_80_09,Seq!V$1,FALSE)/VLOOKUP(CONCATENATE($B134,".SP.POP.TOTL"),Area_pop_80_09,Seq!V$1,FALSE))</f>
        <v>.</v>
      </c>
      <c r="EP134" s="27" t="str">
        <f>IF(ISNA(VLOOKUP(CONCATENATE($B134,".SP.TER.TOTL.IN"),Area_pop_80_09,Seq!W$1,FALSE)),".",VLOOKUP(CONCATENATE($B134,".SP.TER.TOTL.IN"),Area_pop_80_09,Seq!W$1,FALSE)/VLOOKUP(CONCATENATE($B134,".SP.POP.TOTL"),Area_pop_80_09,Seq!W$1,FALSE))</f>
        <v>.</v>
      </c>
      <c r="EQ134" s="27" t="str">
        <f>IF(ISNA(VLOOKUP(CONCATENATE($B134,".SP.TER.TOTL.IN"),Area_pop_80_09,Seq!X$1,FALSE)),".",VLOOKUP(CONCATENATE($B134,".SP.TER.TOTL.IN"),Area_pop_80_09,Seq!X$1,FALSE)/VLOOKUP(CONCATENATE($B134,".SP.POP.TOTL"),Area_pop_80_09,Seq!X$1,FALSE))</f>
        <v>.</v>
      </c>
      <c r="ER134" s="27" t="str">
        <f>IF(ISNA(VLOOKUP(CONCATENATE($B134,".SP.TER.TOTL.IN"),Area_pop_80_09,Seq!Y$1,FALSE)),".",VLOOKUP(CONCATENATE($B134,".SP.TER.TOTL.IN"),Area_pop_80_09,Seq!Y$1,FALSE)/VLOOKUP(CONCATENATE($B134,".SP.POP.TOTL"),Area_pop_80_09,Seq!Y$1,FALSE))</f>
        <v>.</v>
      </c>
      <c r="ES134" s="27" t="str">
        <f>IF(ISNA(VLOOKUP(CONCATENATE($B134,".SP.TER.TOTL.IN"),Area_pop_80_09,Seq!Z$1,FALSE)),".",VLOOKUP(CONCATENATE($B134,".SP.TER.TOTL.IN"),Area_pop_80_09,Seq!Z$1,FALSE)/VLOOKUP(CONCATENATE($B134,".SP.POP.TOTL"),Area_pop_80_09,Seq!Z$1,FALSE))</f>
        <v>.</v>
      </c>
      <c r="ET134" s="27" t="str">
        <f>IF(ISNA(VLOOKUP(CONCATENATE($B134,".SP.TER.TOTL.IN"),Area_pop_80_09,Seq!AA$1,FALSE)),".",VLOOKUP(CONCATENATE($B134,".SP.TER.TOTL.IN"),Area_pop_80_09,Seq!AA$1,FALSE)/VLOOKUP(CONCATENATE($B134,".SP.POP.TOTL"),Area_pop_80_09,Seq!AA$1,FALSE))</f>
        <v>.</v>
      </c>
      <c r="EU134" s="27" t="str">
        <f>IF(ISNA(VLOOKUP(CONCATENATE($B134,".SP.TER.TOTL.IN"),Area_pop_80_09,Seq!AB$1,FALSE)),".",VLOOKUP(CONCATENATE($B134,".SP.TER.TOTL.IN"),Area_pop_80_09,Seq!AB$1,FALSE)/VLOOKUP(CONCATENATE($B134,".SP.POP.TOTL"),Area_pop_80_09,Seq!AB$1,FALSE))</f>
        <v>.</v>
      </c>
      <c r="EV134" s="27" t="str">
        <f>IF(ISNA(VLOOKUP(CONCATENATE($B134,".SP.TER.TOTL.IN"),Area_pop_80_09,Seq!AC$1,FALSE)),".",VLOOKUP(CONCATENATE($B134,".SP.TER.TOTL.IN"),Area_pop_80_09,Seq!AC$1,FALSE)/VLOOKUP(CONCATENATE($B134,".SP.POP.TOTL"),Area_pop_80_09,Seq!AC$1,FALSE))</f>
        <v>.</v>
      </c>
      <c r="EW134" s="27" t="str">
        <f>IF(ISNA(VLOOKUP(CONCATENATE($B134,".SP.TER.TOTL.IN"),Area_pop_80_09,Seq!AD$1,FALSE)),".",VLOOKUP(CONCATENATE($B134,".SP.TER.TOTL.IN"),Area_pop_80_09,Seq!AD$1,FALSE)/VLOOKUP(CONCATENATE($B134,".SP.POP.TOTL"),Area_pop_80_09,Seq!AD$1,FALSE))</f>
        <v>.</v>
      </c>
      <c r="EX134" s="27"/>
      <c r="EY134" s="27"/>
      <c r="EZ134" s="27" t="str">
        <f t="shared" si="174"/>
        <v>.</v>
      </c>
      <c r="FA134" s="27" t="str">
        <f t="shared" si="175"/>
        <v>.</v>
      </c>
      <c r="FB134" s="27" t="str">
        <f t="shared" ref="FB134:FB196" si="181">IF(ISNUMBER(FE134/FH134),FE134/FH134,".")</f>
        <v>.</v>
      </c>
      <c r="FC134" s="9" t="str">
        <f>IF(VLOOKUP($B134,EM_80!$B$1:$C$201,2,FALSE)&gt;0,VLOOKUP($B134,EM_80!$B$1:$C$201,2,FALSE),".")</f>
        <v>.</v>
      </c>
      <c r="FD134" s="9" t="str">
        <f t="shared" si="176"/>
        <v>.</v>
      </c>
      <c r="FE134" s="9" t="str">
        <f t="shared" si="177"/>
        <v>.</v>
      </c>
      <c r="FF134" t="e">
        <f t="shared" si="178"/>
        <v>#N/A</v>
      </c>
      <c r="FG134" t="e">
        <f t="shared" si="179"/>
        <v>#N/A</v>
      </c>
      <c r="FH134" t="e">
        <f t="shared" si="180"/>
        <v>#N/A</v>
      </c>
      <c r="FJ134" s="9" t="str">
        <f>IF(ISNA(VLOOKUP($B134,Area_EM_90,Seq!C$1,FALSE)),".",VLOOKUP($B134,Area_EM_90,Seq!C$1,FALSE))</f>
        <v>.</v>
      </c>
      <c r="FK134" s="9" t="str">
        <f>IF(ISNA(VLOOKUP($B134,Area_EM_90,Seq!D$1,FALSE)),".",VLOOKUP($B134,Area_EM_90,Seq!D$1,FALSE))</f>
        <v>.</v>
      </c>
      <c r="FL134" s="9" t="str">
        <f>IF(ISNA(VLOOKUP($B134,Area_EM_90,Seq!E$1,FALSE)),".",VLOOKUP($B134,Area_EM_90,Seq!E$1,FALSE))</f>
        <v>.</v>
      </c>
      <c r="FM134" s="9" t="str">
        <f>IF(ISNA(VLOOKUP($B134,Area_EM_90,Seq!F$1,FALSE)),".",VLOOKUP($B134,Area_EM_90,Seq!F$1,FALSE))</f>
        <v>.</v>
      </c>
      <c r="FN134" s="9" t="str">
        <f>IF(ISNA(VLOOKUP($B134,Area_EM_90,Seq!G$1,FALSE)),".",VLOOKUP($B134,Area_EM_90,Seq!G$1,FALSE))</f>
        <v>.</v>
      </c>
      <c r="FO134" s="9" t="str">
        <f>IF(ISNA(VLOOKUP($B134,Area_EM_90,Seq!H$1,FALSE)),".",VLOOKUP($B134,Area_EM_90,Seq!H$1,FALSE))</f>
        <v>.</v>
      </c>
      <c r="FP134" s="9" t="str">
        <f>IF(ISNA(VLOOKUP($B134,Area_EM_90,Seq!I$1,FALSE)),".",VLOOKUP($B134,Area_EM_90,Seq!I$1,FALSE))</f>
        <v>.</v>
      </c>
      <c r="FQ134" s="9" t="str">
        <f>IF(ISNA(VLOOKUP($B134,Area_EM_90,Seq!J$1,FALSE)),".",VLOOKUP($B134,Area_EM_90,Seq!J$1,FALSE))</f>
        <v>.</v>
      </c>
      <c r="FR134" s="9" t="str">
        <f>IF(ISNA(VLOOKUP($B134,Area_EM_00,Seq!C$1,FALSE)),".",VLOOKUP($B134,Area_EM_00,Seq!C$1,FALSE))</f>
        <v>.</v>
      </c>
      <c r="FS134" s="9" t="str">
        <f>IF(ISNA(VLOOKUP($B134,Area_EM_00,Seq!D$1,FALSE)),".",VLOOKUP($B134,Area_EM_00,Seq!D$1,FALSE))</f>
        <v>.</v>
      </c>
      <c r="FT134" s="9" t="str">
        <f>IF(ISNA(VLOOKUP($B134,Area_EM_00,Seq!E$1,FALSE)),".",VLOOKUP($B134,Area_EM_00,Seq!E$1,FALSE))</f>
        <v>.</v>
      </c>
      <c r="FU134" s="9" t="str">
        <f>IF(ISNA(VLOOKUP($B134,Area_EM_00,Seq!F$1,FALSE)),".",VLOOKUP($B134,Area_EM_00,Seq!F$1,FALSE))</f>
        <v>.</v>
      </c>
      <c r="FV134" s="9" t="str">
        <f>IF(ISNA(VLOOKUP($B134,Area_EM_00,Seq!G$1,FALSE)),".",VLOOKUP($B134,Area_EM_00,Seq!G$1,FALSE))</f>
        <v>.</v>
      </c>
      <c r="FW134" s="9" t="str">
        <f>IF(ISNA(VLOOKUP($B134,Area_EM_00,Seq!H$1,FALSE)),".",VLOOKUP($B134,Area_EM_00,Seq!H$1,FALSE))</f>
        <v>.</v>
      </c>
      <c r="FX134" s="9" t="str">
        <f>IF(ISNA(VLOOKUP($B134,Area_EM_00,Seq!I$1,FALSE)),".",VLOOKUP($B134,Area_EM_00,Seq!I$1,FALSE))</f>
        <v>.</v>
      </c>
      <c r="FY134" s="9" t="str">
        <f>IF(ISNA(VLOOKUP($B134,Area_EM_00,Seq!J$1,FALSE)),".",VLOOKUP($B134,Area_EM_00,Seq!J$1,FALSE))</f>
        <v>.</v>
      </c>
      <c r="GA134" s="27"/>
    </row>
    <row r="135" spans="1:183">
      <c r="A135" s="25" t="s">
        <v>3986</v>
      </c>
      <c r="B135" s="26" t="str">
        <f t="shared" si="144"/>
        <v>Slovenia</v>
      </c>
      <c r="C135" s="27">
        <f>GDP!C$42/10000</f>
        <v>18294194.281532999</v>
      </c>
      <c r="D135" s="27">
        <f>GDP!D$42/10000</f>
        <v>19245492.3841727</v>
      </c>
      <c r="E135" s="27">
        <f>GDP!E$42/10000</f>
        <v>20996832.1911324</v>
      </c>
      <c r="F135" s="27">
        <f>GDP!F$42/10000</f>
        <v>23285486.8999658</v>
      </c>
      <c r="G135" s="27">
        <f>GDP!G$42/10000</f>
        <v>26824880.9087606</v>
      </c>
      <c r="H135" s="27">
        <f>GDP!H$42/10000</f>
        <v>30446239.831443299</v>
      </c>
      <c r="I135" s="27">
        <f>GDP!I$42/10000</f>
        <v>33125508.936610304</v>
      </c>
      <c r="J135" s="27">
        <f>GDP!J$42/10000</f>
        <v>36968067.973257102</v>
      </c>
      <c r="K135" s="27">
        <f>GDP!K$42/10000</f>
        <v>41145459.654235199</v>
      </c>
      <c r="L135" s="27">
        <f>GDP!L$42/10000</f>
        <v>42832423.5000588</v>
      </c>
      <c r="M135" s="27">
        <f>GDP!M$42/10000</f>
        <v>44460055.593061104</v>
      </c>
      <c r="N135" s="27">
        <f>GDP!N$42/10000</f>
        <v>48550380.707622699</v>
      </c>
      <c r="O135" s="27">
        <f>GDP!O$42/10000</f>
        <v>55444534.768105105</v>
      </c>
      <c r="P135" s="27">
        <f>GDP!P$42/10000</f>
        <v>63206769.635639794</v>
      </c>
      <c r="Q135" s="27">
        <f>GDP!Q$42/10000</f>
        <v>71486856.457908601</v>
      </c>
      <c r="R135" s="27">
        <f>GDP!R$42/10000</f>
        <v>79278923.811820701</v>
      </c>
      <c r="S135" s="27">
        <f>GDP!S$42/10000</f>
        <v>87206816.193002701</v>
      </c>
      <c r="T135" s="27">
        <f>GDP!T$42/10000</f>
        <v>95317050.098951995</v>
      </c>
      <c r="U135" s="27">
        <f>GDP!U$42/10000</f>
        <v>102751780.00667</v>
      </c>
      <c r="V135" s="27">
        <f>GDP!V$42/10000</f>
        <v>110560915.287177</v>
      </c>
      <c r="W135" s="27">
        <f>GDP!W$42/10000</f>
        <v>119848032.17129999</v>
      </c>
      <c r="X135" s="27">
        <f>GDP!X$42/10000</f>
        <v>129795418.841518</v>
      </c>
      <c r="Y135" s="27">
        <f>GDP!Y$42/10000</f>
        <v>141606801.95609599</v>
      </c>
      <c r="Z135" s="27">
        <f>GDP!Z$42/10000</f>
        <v>155767482.15170601</v>
      </c>
      <c r="AA135" s="27">
        <f>GDP!AA$42/10000</f>
        <v>171499997.84902799</v>
      </c>
      <c r="AB135" s="27">
        <f>GDP!AB$42/10000</f>
        <v>189335997.62532699</v>
      </c>
      <c r="AC135" s="27">
        <f>GDP!AC$42/10000</f>
        <v>211298973.34986499</v>
      </c>
      <c r="AD135" s="27">
        <f>GDP!AD$42/10000</f>
        <v>238767839.88534701</v>
      </c>
      <c r="AE135" s="27">
        <f>GDP!AE$42/10000</f>
        <v>260256945.47502899</v>
      </c>
      <c r="AF135" s="27">
        <f>GDP!AF$42/10000</f>
        <v>293754553.91439533</v>
      </c>
      <c r="AG135" s="27"/>
      <c r="AH135" s="27" t="str">
        <f>IF(ISNUMBER(VLOOKUP($B135,Area_GDP_80_09,Seq!C$1,FALSE)/10000),VLOOKUP($B135,Area_GDP_80_09,Seq!C$1,FALSE)/10000,".")</f>
        <v>.</v>
      </c>
      <c r="AI135" s="27" t="str">
        <f>IF(ISNUMBER(VLOOKUP($B135,Area_GDP_80_09,Seq!D$1,FALSE)/10000),VLOOKUP($B135,Area_GDP_80_09,Seq!D$1,FALSE)/10000,".")</f>
        <v>.</v>
      </c>
      <c r="AJ135" s="27" t="str">
        <f>IF(ISNUMBER(VLOOKUP($B135,Area_GDP_80_09,Seq!E$1,FALSE)/10000),VLOOKUP($B135,Area_GDP_80_09,Seq!E$1,FALSE)/10000,".")</f>
        <v>.</v>
      </c>
      <c r="AK135" s="27" t="str">
        <f>IF(ISNUMBER(VLOOKUP($B135,Area_GDP_80_09,Seq!F$1,FALSE)/10000),VLOOKUP($B135,Area_GDP_80_09,Seq!F$1,FALSE)/10000,".")</f>
        <v>.</v>
      </c>
      <c r="AL135" s="27" t="str">
        <f>IF(ISNUMBER(VLOOKUP($B135,Area_GDP_80_09,Seq!G$1,FALSE)/10000),VLOOKUP($B135,Area_GDP_80_09,Seq!G$1,FALSE)/10000,".")</f>
        <v>.</v>
      </c>
      <c r="AM135" s="27" t="str">
        <f>IF(ISNUMBER(VLOOKUP($B135,Area_GDP_80_09,Seq!H$1,FALSE)/10000),VLOOKUP($B135,Area_GDP_80_09,Seq!H$1,FALSE)/10000,".")</f>
        <v>.</v>
      </c>
      <c r="AN135" s="27" t="str">
        <f>IF(ISNUMBER(VLOOKUP($B135,Area_GDP_80_09,Seq!I$1,FALSE)/10000),VLOOKUP($B135,Area_GDP_80_09,Seq!I$1,FALSE)/10000,".")</f>
        <v>.</v>
      </c>
      <c r="AO135" s="27" t="str">
        <f>IF(ISNUMBER(VLOOKUP($B135,Area_GDP_80_09,Seq!J$1,FALSE)/10000),VLOOKUP($B135,Area_GDP_80_09,Seq!J$1,FALSE)/10000,".")</f>
        <v>.</v>
      </c>
      <c r="AP135" s="27" t="str">
        <f>IF(ISNUMBER(VLOOKUP($B135,Area_GDP_80_09,Seq!K$1,FALSE)/10000),VLOOKUP($B135,Area_GDP_80_09,Seq!K$1,FALSE)/10000,".")</f>
        <v>.</v>
      </c>
      <c r="AQ135" s="27" t="str">
        <f>IF(ISNUMBER(VLOOKUP($B135,Area_GDP_80_09,Seq!L$1,FALSE)/10000),VLOOKUP($B135,Area_GDP_80_09,Seq!L$1,FALSE)/10000,".")</f>
        <v>.</v>
      </c>
      <c r="AR135" s="27">
        <f>IF(ISNUMBER(VLOOKUP($B135,Area_GDP_80_09,Seq!M$1,FALSE)/10000),VLOOKUP($B135,Area_GDP_80_09,Seq!M$1,FALSE)/10000,".")</f>
        <v>1661857.09599428</v>
      </c>
      <c r="AS135" s="27">
        <f>IF(ISNUMBER(VLOOKUP($B135,Area_GDP_80_09,Seq!N$1,FALSE)/10000),VLOOKUP($B135,Area_GDP_80_09,Seq!N$1,FALSE)/10000,".")</f>
        <v>1513950.0330816798</v>
      </c>
      <c r="AT135" s="27">
        <f>IF(ISNUMBER(VLOOKUP($B135,Area_GDP_80_09,Seq!O$1,FALSE)/10000),VLOOKUP($B135,Area_GDP_80_09,Seq!O$1,FALSE)/10000,".")</f>
        <v>1431232.36245423</v>
      </c>
      <c r="AU135" s="27">
        <f>IF(ISNUMBER(VLOOKUP($B135,Area_GDP_80_09,Seq!P$1,FALSE)/10000),VLOOKUP($B135,Area_GDP_80_09,Seq!P$1,FALSE)/10000,".")</f>
        <v>1471928.2810086398</v>
      </c>
      <c r="AV135" s="27">
        <f>IF(ISNUMBER(VLOOKUP($B135,Area_GDP_80_09,Seq!Q$1,FALSE)/10000),VLOOKUP($B135,Area_GDP_80_09,Seq!Q$1,FALSE)/10000,".")</f>
        <v>1550345.07705126</v>
      </c>
      <c r="AW135" s="27">
        <f>IF(ISNUMBER(VLOOKUP($B135,Area_GDP_80_09,Seq!R$1,FALSE)/10000),VLOOKUP($B135,Area_GDP_80_09,Seq!R$1,FALSE)/10000,".")</f>
        <v>1606817.25173824</v>
      </c>
      <c r="AX135" s="27">
        <f>IF(ISNUMBER(VLOOKUP($B135,Area_GDP_80_09,Seq!S$1,FALSE)/10000),VLOOKUP($B135,Area_GDP_80_09,Seq!S$1,FALSE)/10000,".")</f>
        <v>1664226.1857737</v>
      </c>
      <c r="AY135" s="27">
        <f>IF(ISNUMBER(VLOOKUP($B135,Area_GDP_80_09,Seq!T$1,FALSE)/10000),VLOOKUP($B135,Area_GDP_80_09,Seq!T$1,FALSE)/10000,".")</f>
        <v>1745888.1868245602</v>
      </c>
      <c r="AZ135" s="27">
        <f>IF(ISNUMBER(VLOOKUP($B135,Area_GDP_80_09,Seq!U$1,FALSE)/10000),VLOOKUP($B135,Area_GDP_80_09,Seq!U$1,FALSE)/10000,".")</f>
        <v>1808162.3889655399</v>
      </c>
      <c r="BA135" s="27">
        <f>IF(ISNUMBER(VLOOKUP($B135,Area_GDP_80_09,Seq!V$1,FALSE)/10000),VLOOKUP($B135,Area_GDP_80_09,Seq!V$1,FALSE)/10000,".")</f>
        <v>1905186.0359195701</v>
      </c>
      <c r="BB135" s="27">
        <f>IF(ISNUMBER(VLOOKUP($B135,Area_GDP_80_09,Seq!W$1,FALSE)/10000),VLOOKUP($B135,Area_GDP_80_09,Seq!W$1,FALSE)/10000,".")</f>
        <v>1988799.99637137</v>
      </c>
      <c r="BC135" s="27">
        <f>IF(ISNUMBER(VLOOKUP($B135,Area_GDP_80_09,Seq!X$1,FALSE)/10000),VLOOKUP($B135,Area_GDP_80_09,Seq!X$1,FALSE)/10000,".")</f>
        <v>2045464.1387105901</v>
      </c>
      <c r="BD135" s="27">
        <f>IF(ISNUMBER(VLOOKUP($B135,Area_GDP_80_09,Seq!Y$1,FALSE)/10000),VLOOKUP($B135,Area_GDP_80_09,Seq!Y$1,FALSE)/10000,".")</f>
        <v>2126744.4767507399</v>
      </c>
      <c r="BE135" s="27">
        <f>IF(ISNUMBER(VLOOKUP($B135,Area_GDP_80_09,Seq!Z$1,FALSE)/10000),VLOOKUP($B135,Area_GDP_80_09,Seq!Z$1,FALSE)/10000,".")</f>
        <v>2187042.5982466601</v>
      </c>
      <c r="BF135" s="27">
        <f>IF(ISNUMBER(VLOOKUP($B135,Area_GDP_80_09,Seq!AA$1,FALSE)/10000),VLOOKUP($B135,Area_GDP_80_09,Seq!AA$1,FALSE)/10000,".")</f>
        <v>2280790.9253830602</v>
      </c>
      <c r="BG135" s="27">
        <f>IF(ISNUMBER(VLOOKUP($B135,Area_GDP_80_09,Seq!AB$1,FALSE)/10000),VLOOKUP($B135,Area_GDP_80_09,Seq!AB$1,FALSE)/10000,".")</f>
        <v>2379972.7188130403</v>
      </c>
      <c r="BH135" s="27">
        <f>IF(ISNUMBER(VLOOKUP($B135,Area_GDP_80_09,Seq!AC$1,FALSE)/10000),VLOOKUP($B135,Area_GDP_80_09,Seq!AC$1,FALSE)/10000,".")</f>
        <v>2520455.1148666698</v>
      </c>
      <c r="BI135" s="27">
        <f>IF(ISNUMBER(VLOOKUP($B135,Area_GDP_80_09,Seq!AD$1,FALSE)/10000),VLOOKUP($B135,Area_GDP_80_09,Seq!AD$1,FALSE)/10000,".")</f>
        <v>2690952.6641322398</v>
      </c>
      <c r="BJ135" s="27">
        <f>IF(ISNUMBER(VLOOKUP($B135,Area_GDP_80_09,Seq!AE$1,FALSE)/10000),VLOOKUP($B135,Area_GDP_80_09,Seq!AE$1,FALSE)/10000,".")</f>
        <v>2786229.3677330501</v>
      </c>
      <c r="BK135" s="27">
        <f>IF(ISNUMBER(VLOOKUP($B135,Area_GDP_80_09,Seq!AF$1,FALSE)/10000),VLOOKUP($B135,Area_GDP_80_09,Seq!AF$1,FALSE)/10000,".")</f>
        <v>2569756.0078323446</v>
      </c>
      <c r="BL135" s="27"/>
      <c r="BM135" s="27"/>
      <c r="BN135" s="27">
        <f>CNPop!A$48</f>
        <v>5.0000000000000001E-3</v>
      </c>
      <c r="BO135" s="27">
        <f>CNPop!B$48</f>
        <v>6.0000000000000001E-3</v>
      </c>
      <c r="BP135" s="27">
        <f>CNPop!C$48</f>
        <v>6.0000000000000001E-3</v>
      </c>
      <c r="BQ135" s="27">
        <f>CNPop!D$48</f>
        <v>7.0000000000000001E-3</v>
      </c>
      <c r="BR135" s="27">
        <f>CNPop!E$48</f>
        <v>7.0000000000000001E-3</v>
      </c>
      <c r="BS135" s="27">
        <f>CNPop!F$48</f>
        <v>8.0000000000000002E-3</v>
      </c>
      <c r="BT135" s="27">
        <f>CNPop!G$48</f>
        <v>8.9999999999999993E-3</v>
      </c>
      <c r="BU135" s="27">
        <f>CNPop!H$48</f>
        <v>0.01</v>
      </c>
      <c r="BV135" s="27">
        <f>CNPop!I$48</f>
        <v>1.0999999999999999E-2</v>
      </c>
      <c r="BW135" s="27">
        <f>CNPop!J$48</f>
        <v>1.2E-2</v>
      </c>
      <c r="BX135" s="27">
        <f>CNPop!K$48</f>
        <v>1.4E-2</v>
      </c>
      <c r="BY135" s="27">
        <f>CNPop!L$48</f>
        <v>1.6E-2</v>
      </c>
      <c r="BZ135" s="27">
        <f>CNPop!M$48</f>
        <v>1.7000000000000001E-2</v>
      </c>
      <c r="CA135" s="27">
        <f>CNPop!N$48</f>
        <v>1.9E-2</v>
      </c>
      <c r="CB135" s="27">
        <f>CNPop!O$48</f>
        <v>2.1000000000000001E-2</v>
      </c>
      <c r="CC135" s="27">
        <f>CNPop!P$48</f>
        <v>2.3E-2</v>
      </c>
      <c r="CD135" s="27">
        <f>CNPop!Q$48</f>
        <v>2.5999999999999999E-2</v>
      </c>
      <c r="CE135" s="27">
        <f>CNPop!R$48</f>
        <v>2.8000000000000001E-2</v>
      </c>
      <c r="CF135" s="27">
        <f>CNPop!S$48</f>
        <v>0.03</v>
      </c>
      <c r="CG135" s="27">
        <f>CNPop!T$48</f>
        <v>3.3000000000000002E-2</v>
      </c>
      <c r="CH135" s="27">
        <f>CNPop!U$48</f>
        <v>3.5999999999999997E-2</v>
      </c>
      <c r="CI135" s="27">
        <f>CNPop!V$48</f>
        <v>3.9E-2</v>
      </c>
      <c r="CJ135" s="27">
        <f>CNPop!W$48</f>
        <v>4.2000000000000003E-2</v>
      </c>
      <c r="CK135" s="27">
        <f>CNPop!X$48</f>
        <v>4.4999999999999998E-2</v>
      </c>
      <c r="CL135" s="27">
        <f>CNPop!Y$48</f>
        <v>4.9000000000000002E-2</v>
      </c>
      <c r="CM135" s="27">
        <f>CNPop!Z$48</f>
        <v>5.1999999999999998E-2</v>
      </c>
      <c r="CN135" s="27">
        <f>CNPop!AA$48</f>
        <v>5.6000000000000001E-2</v>
      </c>
      <c r="CO135" s="27">
        <f>CNPop!AB$48</f>
        <v>0.06</v>
      </c>
      <c r="CP135" s="27">
        <f>CNPop!AC$48</f>
        <v>6.3E-2</v>
      </c>
      <c r="CQ135" s="27"/>
      <c r="CR135" s="27">
        <f t="shared" si="146"/>
        <v>7.0422640755357951E-2</v>
      </c>
      <c r="CS135" s="27">
        <f t="shared" si="147"/>
        <v>7.0422640755357951E-2</v>
      </c>
      <c r="CT135" s="27">
        <f t="shared" si="148"/>
        <v>7.0422640755357951E-2</v>
      </c>
      <c r="CU135" s="27">
        <f t="shared" si="149"/>
        <v>7.0422640755357951E-2</v>
      </c>
      <c r="CV135" s="27">
        <f t="shared" si="150"/>
        <v>7.0422640755357951E-2</v>
      </c>
      <c r="CW135" s="27">
        <f t="shared" si="151"/>
        <v>7.0422640755357951E-2</v>
      </c>
      <c r="CX135" s="27">
        <f t="shared" si="152"/>
        <v>7.0422640755357951E-2</v>
      </c>
      <c r="CY135" s="27">
        <f t="shared" si="153"/>
        <v>7.0422640755357951E-2</v>
      </c>
      <c r="CZ135" s="27">
        <f t="shared" si="154"/>
        <v>7.0422640755357951E-2</v>
      </c>
      <c r="DA135" s="27">
        <f t="shared" si="155"/>
        <v>7.0422640755357951E-2</v>
      </c>
      <c r="DB135" s="27">
        <f t="shared" si="156"/>
        <v>7.0422640755357951E-2</v>
      </c>
      <c r="DC135" s="27">
        <f t="shared" si="157"/>
        <v>7.0422640755357951E-2</v>
      </c>
      <c r="DD135" s="27">
        <f t="shared" si="158"/>
        <v>7.5472611721981234E-2</v>
      </c>
      <c r="DE135" s="27">
        <f t="shared" si="159"/>
        <v>7.5472611721981234E-2</v>
      </c>
      <c r="DF135" s="27">
        <f t="shared" si="160"/>
        <v>7.5472611721981234E-2</v>
      </c>
      <c r="DG135" s="27">
        <f t="shared" si="161"/>
        <v>7.5472611721981234E-2</v>
      </c>
      <c r="DH135" s="27">
        <f t="shared" si="162"/>
        <v>7.5472611721981234E-2</v>
      </c>
      <c r="DI135" s="27">
        <f t="shared" si="163"/>
        <v>7.5472611721981234E-2</v>
      </c>
      <c r="DJ135" s="27">
        <f t="shared" si="164"/>
        <v>7.5472611721981234E-2</v>
      </c>
      <c r="DK135" s="27">
        <f t="shared" si="165"/>
        <v>7.5814152606396373E-2</v>
      </c>
      <c r="DL135" s="27">
        <f t="shared" si="166"/>
        <v>7.5832076420311714E-2</v>
      </c>
      <c r="DM135" s="27">
        <f t="shared" si="167"/>
        <v>7.5482931726907634E-2</v>
      </c>
      <c r="DN135" s="27">
        <f t="shared" si="168"/>
        <v>7.4727683049147439E-2</v>
      </c>
      <c r="DO135" s="27">
        <f t="shared" si="169"/>
        <v>7.3577696563956838E-2</v>
      </c>
      <c r="DP135" s="27">
        <f t="shared" si="170"/>
        <v>7.2161245119813852E-2</v>
      </c>
      <c r="DQ135" s="27">
        <f t="shared" si="171"/>
        <v>7.0570857285678579E-2</v>
      </c>
      <c r="DR135" s="27">
        <f t="shared" si="172"/>
        <v>6.8921822461666643E-2</v>
      </c>
      <c r="DS135" s="27">
        <f t="shared" si="173"/>
        <v>6.7220415812324533E-2</v>
      </c>
      <c r="DT135" s="27">
        <f t="shared" si="145"/>
        <v>6.5865505442988623E-2</v>
      </c>
      <c r="DU135" s="27" t="e">
        <f>IF(ISNA(VLOOKUP(CONCATENATE($B135,".SP.TER.TOTL.IN"),Area_pop_80_09,Seq!B$1,FALSE)),".",VLOOKUP(CONCATENATE($B135,".SP.TER.TOTL.IN"),Area_pop_80_09,Seq!B$1,FALSE)/VLOOKUP(CONCATENATE($B135,".SP.POP.TOTL"),Area_pop_80_09,Seq!B$1,FALSE))</f>
        <v>#VALUE!</v>
      </c>
      <c r="DV135" s="27" t="e">
        <f>IF(ISNA(VLOOKUP(CONCATENATE($B135,".SP.TER.TOTL.IN"),Area_pop_80_09,Seq!C$1,FALSE)),".",VLOOKUP(CONCATENATE($B135,".SP.TER.TOTL.IN"),Area_pop_80_09,Seq!C$1,FALSE)/VLOOKUP(CONCATENATE($B135,".SP.POP.TOTL"),Area_pop_80_09,Seq!C$1,FALSE))</f>
        <v>#VALUE!</v>
      </c>
      <c r="DW135" s="27" t="e">
        <f>IF(ISNA(VLOOKUP(CONCATENATE($B135,".SP.TER.TOTL.IN"),Area_pop_80_09,Seq!D$1,FALSE)),".",VLOOKUP(CONCATENATE($B135,".SP.TER.TOTL.IN"),Area_pop_80_09,Seq!D$1,FALSE)/VLOOKUP(CONCATENATE($B135,".SP.POP.TOTL"),Area_pop_80_09,Seq!D$1,FALSE))</f>
        <v>#VALUE!</v>
      </c>
      <c r="DX135" s="27" t="e">
        <f>IF(ISNA(VLOOKUP(CONCATENATE($B135,".SP.TER.TOTL.IN"),Area_pop_80_09,Seq!E$1,FALSE)),".",VLOOKUP(CONCATENATE($B135,".SP.TER.TOTL.IN"),Area_pop_80_09,Seq!E$1,FALSE)/VLOOKUP(CONCATENATE($B135,".SP.POP.TOTL"),Area_pop_80_09,Seq!E$1,FALSE))</f>
        <v>#VALUE!</v>
      </c>
      <c r="DY135" s="27" t="e">
        <f>IF(ISNA(VLOOKUP(CONCATENATE($B135,".SP.TER.TOTL.IN"),Area_pop_80_09,Seq!F$1,FALSE)),".",VLOOKUP(CONCATENATE($B135,".SP.TER.TOTL.IN"),Area_pop_80_09,Seq!F$1,FALSE)/VLOOKUP(CONCATENATE($B135,".SP.POP.TOTL"),Area_pop_80_09,Seq!F$1,FALSE))</f>
        <v>#VALUE!</v>
      </c>
      <c r="DZ135" s="27" t="e">
        <f>IF(ISNA(VLOOKUP(CONCATENATE($B135,".SP.TER.TOTL.IN"),Area_pop_80_09,Seq!G$1,FALSE)),".",VLOOKUP(CONCATENATE($B135,".SP.TER.TOTL.IN"),Area_pop_80_09,Seq!G$1,FALSE)/VLOOKUP(CONCATENATE($B135,".SP.POP.TOTL"),Area_pop_80_09,Seq!G$1,FALSE))</f>
        <v>#VALUE!</v>
      </c>
      <c r="EA135" s="27" t="e">
        <f>IF(ISNA(VLOOKUP(CONCATENATE($B135,".SP.TER.TOTL.IN"),Area_pop_80_09,Seq!H$1,FALSE)),".",VLOOKUP(CONCATENATE($B135,".SP.TER.TOTL.IN"),Area_pop_80_09,Seq!H$1,FALSE)/VLOOKUP(CONCATENATE($B135,".SP.POP.TOTL"),Area_pop_80_09,Seq!H$1,FALSE))</f>
        <v>#VALUE!</v>
      </c>
      <c r="EB135" s="27" t="e">
        <f>IF(ISNA(VLOOKUP(CONCATENATE($B135,".SP.TER.TOTL.IN"),Area_pop_80_09,Seq!I$1,FALSE)),".",VLOOKUP(CONCATENATE($B135,".SP.TER.TOTL.IN"),Area_pop_80_09,Seq!I$1,FALSE)/VLOOKUP(CONCATENATE($B135,".SP.POP.TOTL"),Area_pop_80_09,Seq!I$1,FALSE))</f>
        <v>#VALUE!</v>
      </c>
      <c r="EC135" s="27" t="e">
        <f>IF(ISNA(VLOOKUP(CONCATENATE($B135,".SP.TER.TOTL.IN"),Area_pop_80_09,Seq!J$1,FALSE)),".",VLOOKUP(CONCATENATE($B135,".SP.TER.TOTL.IN"),Area_pop_80_09,Seq!J$1,FALSE)/VLOOKUP(CONCATENATE($B135,".SP.POP.TOTL"),Area_pop_80_09,Seq!J$1,FALSE))</f>
        <v>#VALUE!</v>
      </c>
      <c r="ED135" s="27" t="e">
        <f>IF(ISNA(VLOOKUP(CONCATENATE($B135,".SP.TER.TOTL.IN"),Area_pop_80_09,Seq!K$1,FALSE)),".",VLOOKUP(CONCATENATE($B135,".SP.TER.TOTL.IN"),Area_pop_80_09,Seq!K$1,FALSE)/VLOOKUP(CONCATENATE($B135,".SP.POP.TOTL"),Area_pop_80_09,Seq!K$1,FALSE))</f>
        <v>#VALUE!</v>
      </c>
      <c r="EE135" s="27" t="e">
        <f>IF(ISNA(VLOOKUP(CONCATENATE($B135,".SP.TER.TOTL.IN"),Area_pop_80_09,Seq!L$1,FALSE)),".",VLOOKUP(CONCATENATE($B135,".SP.TER.TOTL.IN"),Area_pop_80_09,Seq!L$1,FALSE)/VLOOKUP(CONCATENATE($B135,".SP.POP.TOTL"),Area_pop_80_09,Seq!L$1,FALSE))</f>
        <v>#VALUE!</v>
      </c>
      <c r="EF135" s="27">
        <f>IF(ISNA(VLOOKUP(CONCATENATE($B135,".SP.TER.TOTL.IN"),Area_pop_80_09,Seq!M$1,FALSE)),".",VLOOKUP(CONCATENATE($B135,".SP.TER.TOTL.IN"),Area_pop_80_09,Seq!M$1,FALSE)/VLOOKUP(CONCATENATE($B135,".SP.POP.TOTL"),Area_pop_80_09,Seq!M$1,FALSE))</f>
        <v>7.0422640755357951E-2</v>
      </c>
      <c r="EG135" s="27" t="e">
        <f>IF(ISNA(VLOOKUP(CONCATENATE($B135,".SP.TER.TOTL.IN"),Area_pop_80_09,Seq!N$1,FALSE)),".",VLOOKUP(CONCATENATE($B135,".SP.TER.TOTL.IN"),Area_pop_80_09,Seq!N$1,FALSE)/VLOOKUP(CONCATENATE($B135,".SP.POP.TOTL"),Area_pop_80_09,Seq!N$1,FALSE))</f>
        <v>#VALUE!</v>
      </c>
      <c r="EH135" s="27" t="e">
        <f>IF(ISNA(VLOOKUP(CONCATENATE($B135,".SP.TER.TOTL.IN"),Area_pop_80_09,Seq!O$1,FALSE)),".",VLOOKUP(CONCATENATE($B135,".SP.TER.TOTL.IN"),Area_pop_80_09,Seq!O$1,FALSE)/VLOOKUP(CONCATENATE($B135,".SP.POP.TOTL"),Area_pop_80_09,Seq!O$1,FALSE))</f>
        <v>#VALUE!</v>
      </c>
      <c r="EI135" s="27" t="e">
        <f>IF(ISNA(VLOOKUP(CONCATENATE($B135,".SP.TER.TOTL.IN"),Area_pop_80_09,Seq!P$1,FALSE)),".",VLOOKUP(CONCATENATE($B135,".SP.TER.TOTL.IN"),Area_pop_80_09,Seq!P$1,FALSE)/VLOOKUP(CONCATENATE($B135,".SP.POP.TOTL"),Area_pop_80_09,Seq!P$1,FALSE))</f>
        <v>#VALUE!</v>
      </c>
      <c r="EJ135" s="27" t="e">
        <f>IF(ISNA(VLOOKUP(CONCATENATE($B135,".SP.TER.TOTL.IN"),Area_pop_80_09,Seq!Q$1,FALSE)),".",VLOOKUP(CONCATENATE($B135,".SP.TER.TOTL.IN"),Area_pop_80_09,Seq!Q$1,FALSE)/VLOOKUP(CONCATENATE($B135,".SP.POP.TOTL"),Area_pop_80_09,Seq!Q$1,FALSE))</f>
        <v>#VALUE!</v>
      </c>
      <c r="EK135" s="27" t="e">
        <f>IF(ISNA(VLOOKUP(CONCATENATE($B135,".SP.TER.TOTL.IN"),Area_pop_80_09,Seq!R$1,FALSE)),".",VLOOKUP(CONCATENATE($B135,".SP.TER.TOTL.IN"),Area_pop_80_09,Seq!R$1,FALSE)/VLOOKUP(CONCATENATE($B135,".SP.POP.TOTL"),Area_pop_80_09,Seq!R$1,FALSE))</f>
        <v>#VALUE!</v>
      </c>
      <c r="EL135" s="27" t="e">
        <f>IF(ISNA(VLOOKUP(CONCATENATE($B135,".SP.TER.TOTL.IN"),Area_pop_80_09,Seq!S$1,FALSE)),".",VLOOKUP(CONCATENATE($B135,".SP.TER.TOTL.IN"),Area_pop_80_09,Seq!S$1,FALSE)/VLOOKUP(CONCATENATE($B135,".SP.POP.TOTL"),Area_pop_80_09,Seq!S$1,FALSE))</f>
        <v>#VALUE!</v>
      </c>
      <c r="EM135" s="27">
        <f>IF(ISNA(VLOOKUP(CONCATENATE($B135,".SP.TER.TOTL.IN"),Area_pop_80_09,Seq!T$1,FALSE)),".",VLOOKUP(CONCATENATE($B135,".SP.TER.TOTL.IN"),Area_pop_80_09,Seq!T$1,FALSE)/VLOOKUP(CONCATENATE($B135,".SP.POP.TOTL"),Area_pop_80_09,Seq!T$1,FALSE))</f>
        <v>7.5472611721981234E-2</v>
      </c>
      <c r="EN135" s="27">
        <f>IF(ISNA(VLOOKUP(CONCATENATE($B135,".SP.TER.TOTL.IN"),Area_pop_80_09,Seq!U$1,FALSE)),".",VLOOKUP(CONCATENATE($B135,".SP.TER.TOTL.IN"),Area_pop_80_09,Seq!U$1,FALSE)/VLOOKUP(CONCATENATE($B135,".SP.POP.TOTL"),Area_pop_80_09,Seq!U$1,FALSE))</f>
        <v>7.5814152606396373E-2</v>
      </c>
      <c r="EO135" s="27">
        <f>IF(ISNA(VLOOKUP(CONCATENATE($B135,".SP.TER.TOTL.IN"),Area_pop_80_09,Seq!V$1,FALSE)),".",VLOOKUP(CONCATENATE($B135,".SP.TER.TOTL.IN"),Area_pop_80_09,Seq!V$1,FALSE)/VLOOKUP(CONCATENATE($B135,".SP.POP.TOTL"),Area_pop_80_09,Seq!V$1,FALSE))</f>
        <v>7.5832076420311714E-2</v>
      </c>
      <c r="EP135" s="27">
        <f>IF(ISNA(VLOOKUP(CONCATENATE($B135,".SP.TER.TOTL.IN"),Area_pop_80_09,Seq!W$1,FALSE)),".",VLOOKUP(CONCATENATE($B135,".SP.TER.TOTL.IN"),Area_pop_80_09,Seq!W$1,FALSE)/VLOOKUP(CONCATENATE($B135,".SP.POP.TOTL"),Area_pop_80_09,Seq!W$1,FALSE))</f>
        <v>7.5482931726907634E-2</v>
      </c>
      <c r="EQ135" s="27">
        <f>IF(ISNA(VLOOKUP(CONCATENATE($B135,".SP.TER.TOTL.IN"),Area_pop_80_09,Seq!X$1,FALSE)),".",VLOOKUP(CONCATENATE($B135,".SP.TER.TOTL.IN"),Area_pop_80_09,Seq!X$1,FALSE)/VLOOKUP(CONCATENATE($B135,".SP.POP.TOTL"),Area_pop_80_09,Seq!X$1,FALSE))</f>
        <v>7.4727683049147439E-2</v>
      </c>
      <c r="ER135" s="27">
        <f>IF(ISNA(VLOOKUP(CONCATENATE($B135,".SP.TER.TOTL.IN"),Area_pop_80_09,Seq!Y$1,FALSE)),".",VLOOKUP(CONCATENATE($B135,".SP.TER.TOTL.IN"),Area_pop_80_09,Seq!Y$1,FALSE)/VLOOKUP(CONCATENATE($B135,".SP.POP.TOTL"),Area_pop_80_09,Seq!Y$1,FALSE))</f>
        <v>7.3577696563956838E-2</v>
      </c>
      <c r="ES135" s="27">
        <f>IF(ISNA(VLOOKUP(CONCATENATE($B135,".SP.TER.TOTL.IN"),Area_pop_80_09,Seq!Z$1,FALSE)),".",VLOOKUP(CONCATENATE($B135,".SP.TER.TOTL.IN"),Area_pop_80_09,Seq!Z$1,FALSE)/VLOOKUP(CONCATENATE($B135,".SP.POP.TOTL"),Area_pop_80_09,Seq!Z$1,FALSE))</f>
        <v>7.2161245119813852E-2</v>
      </c>
      <c r="ET135" s="27">
        <f>IF(ISNA(VLOOKUP(CONCATENATE($B135,".SP.TER.TOTL.IN"),Area_pop_80_09,Seq!AA$1,FALSE)),".",VLOOKUP(CONCATENATE($B135,".SP.TER.TOTL.IN"),Area_pop_80_09,Seq!AA$1,FALSE)/VLOOKUP(CONCATENATE($B135,".SP.POP.TOTL"),Area_pop_80_09,Seq!AA$1,FALSE))</f>
        <v>7.0570857285678579E-2</v>
      </c>
      <c r="EU135" s="27">
        <f>IF(ISNA(VLOOKUP(CONCATENATE($B135,".SP.TER.TOTL.IN"),Area_pop_80_09,Seq!AB$1,FALSE)),".",VLOOKUP(CONCATENATE($B135,".SP.TER.TOTL.IN"),Area_pop_80_09,Seq!AB$1,FALSE)/VLOOKUP(CONCATENATE($B135,".SP.POP.TOTL"),Area_pop_80_09,Seq!AB$1,FALSE))</f>
        <v>6.8921822461666643E-2</v>
      </c>
      <c r="EV135" s="27">
        <f>IF(ISNA(VLOOKUP(CONCATENATE($B135,".SP.TER.TOTL.IN"),Area_pop_80_09,Seq!AC$1,FALSE)),".",VLOOKUP(CONCATENATE($B135,".SP.TER.TOTL.IN"),Area_pop_80_09,Seq!AC$1,FALSE)/VLOOKUP(CONCATENATE($B135,".SP.POP.TOTL"),Area_pop_80_09,Seq!AC$1,FALSE))</f>
        <v>6.7220415812324533E-2</v>
      </c>
      <c r="EW135" s="27">
        <f>IF(ISNA(VLOOKUP(CONCATENATE($B135,".SP.TER.TOTL.IN"),Area_pop_80_09,Seq!AD$1,FALSE)),".",VLOOKUP(CONCATENATE($B135,".SP.TER.TOTL.IN"),Area_pop_80_09,Seq!AD$1,FALSE)/VLOOKUP(CONCATENATE($B135,".SP.POP.TOTL"),Area_pop_80_09,Seq!AD$1,FALSE))</f>
        <v>6.5865505442988623E-2</v>
      </c>
      <c r="EX135" s="27"/>
      <c r="EY135" s="27"/>
      <c r="EZ135" s="27" t="str">
        <f t="shared" si="174"/>
        <v>.</v>
      </c>
      <c r="FA135" s="27" t="str">
        <f t="shared" si="175"/>
        <v>.</v>
      </c>
      <c r="FB135" s="27" t="str">
        <f t="shared" si="181"/>
        <v>.</v>
      </c>
      <c r="FC135" s="9" t="str">
        <f>IF(VLOOKUP($B135,EM_80!$B$1:$C$201,2,FALSE)&gt;0,VLOOKUP($B135,EM_80!$B$1:$C$201,2,FALSE),".")</f>
        <v>.</v>
      </c>
      <c r="FD135" s="9" t="str">
        <f t="shared" si="176"/>
        <v>.</v>
      </c>
      <c r="FE135" s="9" t="str">
        <f t="shared" si="177"/>
        <v>.</v>
      </c>
      <c r="FF135">
        <f t="shared" si="178"/>
        <v>1901200</v>
      </c>
      <c r="FG135">
        <f t="shared" si="179"/>
        <v>1998100</v>
      </c>
      <c r="FH135">
        <f t="shared" si="180"/>
        <v>1989000</v>
      </c>
      <c r="FJ135" s="9" t="str">
        <f>IF(ISNA(VLOOKUP($B135,Area_EM_90,Seq!C$1,FALSE)),".",VLOOKUP($B135,Area_EM_90,Seq!C$1,FALSE))</f>
        <v>.</v>
      </c>
      <c r="FK135" s="9" t="str">
        <f>IF(ISNA(VLOOKUP($B135,Area_EM_90,Seq!D$1,FALSE)),".",VLOOKUP($B135,Area_EM_90,Seq!D$1,FALSE))</f>
        <v>.</v>
      </c>
      <c r="FL135" s="9" t="str">
        <f>IF(ISNA(VLOOKUP($B135,Area_EM_90,Seq!E$1,FALSE)),".",VLOOKUP($B135,Area_EM_90,Seq!E$1,FALSE))</f>
        <v>.</v>
      </c>
      <c r="FM135" s="9" t="str">
        <f>IF(ISNA(VLOOKUP($B135,Area_EM_90,Seq!F$1,FALSE)),".",VLOOKUP($B135,Area_EM_90,Seq!F$1,FALSE))</f>
        <v>.</v>
      </c>
      <c r="FN135" s="9" t="str">
        <f>IF(ISNA(VLOOKUP($B135,Area_EM_90,Seq!G$1,FALSE)),".",VLOOKUP($B135,Area_EM_90,Seq!G$1,FALSE))</f>
        <v>.</v>
      </c>
      <c r="FO135" s="9" t="str">
        <f>IF(ISNA(VLOOKUP($B135,Area_EM_90,Seq!H$1,FALSE)),".",VLOOKUP($B135,Area_EM_90,Seq!H$1,FALSE))</f>
        <v>.</v>
      </c>
      <c r="FP135" s="9" t="str">
        <f>IF(ISNA(VLOOKUP($B135,Area_EM_90,Seq!I$1,FALSE)),".",VLOOKUP($B135,Area_EM_90,Seq!I$1,FALSE))</f>
        <v>.</v>
      </c>
      <c r="FQ135" s="9" t="str">
        <f>IF(ISNA(VLOOKUP($B135,Area_EM_90,Seq!J$1,FALSE)),".",VLOOKUP($B135,Area_EM_90,Seq!J$1,FALSE))</f>
        <v>.</v>
      </c>
      <c r="FR135" s="9" t="str">
        <f>IF(ISNA(VLOOKUP($B135,Area_EM_00,Seq!C$1,FALSE)),".",VLOOKUP($B135,Area_EM_00,Seq!C$1,FALSE))</f>
        <v>.</v>
      </c>
      <c r="FS135" s="9" t="str">
        <f>IF(ISNA(VLOOKUP($B135,Area_EM_00,Seq!D$1,FALSE)),".",VLOOKUP($B135,Area_EM_00,Seq!D$1,FALSE))</f>
        <v>.</v>
      </c>
      <c r="FT135" s="9" t="str">
        <f>IF(ISNA(VLOOKUP($B135,Area_EM_00,Seq!E$1,FALSE)),".",VLOOKUP($B135,Area_EM_00,Seq!E$1,FALSE))</f>
        <v>.</v>
      </c>
      <c r="FU135" s="9" t="str">
        <f>IF(ISNA(VLOOKUP($B135,Area_EM_00,Seq!F$1,FALSE)),".",VLOOKUP($B135,Area_EM_00,Seq!F$1,FALSE))</f>
        <v>.</v>
      </c>
      <c r="FV135" s="9" t="str">
        <f>IF(ISNA(VLOOKUP($B135,Area_EM_00,Seq!G$1,FALSE)),".",VLOOKUP($B135,Area_EM_00,Seq!G$1,FALSE))</f>
        <v>.</v>
      </c>
      <c r="FW135" s="9" t="str">
        <f>IF(ISNA(VLOOKUP($B135,Area_EM_00,Seq!H$1,FALSE)),".",VLOOKUP($B135,Area_EM_00,Seq!H$1,FALSE))</f>
        <v>.</v>
      </c>
      <c r="FX135" s="9" t="str">
        <f>IF(ISNA(VLOOKUP($B135,Area_EM_00,Seq!I$1,FALSE)),".",VLOOKUP($B135,Area_EM_00,Seq!I$1,FALSE))</f>
        <v>.</v>
      </c>
      <c r="FY135" s="9" t="str">
        <f>IF(ISNA(VLOOKUP($B135,Area_EM_00,Seq!J$1,FALSE)),".",VLOOKUP($B135,Area_EM_00,Seq!J$1,FALSE))</f>
        <v>.</v>
      </c>
      <c r="GA135" s="27"/>
    </row>
    <row r="136" spans="1:183">
      <c r="A136" s="25" t="s">
        <v>3953</v>
      </c>
      <c r="B136" s="26" t="str">
        <f t="shared" si="144"/>
        <v>Croatia</v>
      </c>
      <c r="C136" s="27">
        <f>GDP!C$42/10000</f>
        <v>18294194.281532999</v>
      </c>
      <c r="D136" s="27">
        <f>GDP!D$42/10000</f>
        <v>19245492.3841727</v>
      </c>
      <c r="E136" s="27">
        <f>GDP!E$42/10000</f>
        <v>20996832.1911324</v>
      </c>
      <c r="F136" s="27">
        <f>GDP!F$42/10000</f>
        <v>23285486.8999658</v>
      </c>
      <c r="G136" s="27">
        <f>GDP!G$42/10000</f>
        <v>26824880.9087606</v>
      </c>
      <c r="H136" s="27">
        <f>GDP!H$42/10000</f>
        <v>30446239.831443299</v>
      </c>
      <c r="I136" s="27">
        <f>GDP!I$42/10000</f>
        <v>33125508.936610304</v>
      </c>
      <c r="J136" s="27">
        <f>GDP!J$42/10000</f>
        <v>36968067.973257102</v>
      </c>
      <c r="K136" s="27">
        <f>GDP!K$42/10000</f>
        <v>41145459.654235199</v>
      </c>
      <c r="L136" s="27">
        <f>GDP!L$42/10000</f>
        <v>42832423.5000588</v>
      </c>
      <c r="M136" s="27">
        <f>GDP!M$42/10000</f>
        <v>44460055.593061104</v>
      </c>
      <c r="N136" s="27">
        <f>GDP!N$42/10000</f>
        <v>48550380.707622699</v>
      </c>
      <c r="O136" s="27">
        <f>GDP!O$42/10000</f>
        <v>55444534.768105105</v>
      </c>
      <c r="P136" s="27">
        <f>GDP!P$42/10000</f>
        <v>63206769.635639794</v>
      </c>
      <c r="Q136" s="27">
        <f>GDP!Q$42/10000</f>
        <v>71486856.457908601</v>
      </c>
      <c r="R136" s="27">
        <f>GDP!R$42/10000</f>
        <v>79278923.811820701</v>
      </c>
      <c r="S136" s="27">
        <f>GDP!S$42/10000</f>
        <v>87206816.193002701</v>
      </c>
      <c r="T136" s="27">
        <f>GDP!T$42/10000</f>
        <v>95317050.098951995</v>
      </c>
      <c r="U136" s="27">
        <f>GDP!U$42/10000</f>
        <v>102751780.00667</v>
      </c>
      <c r="V136" s="27">
        <f>GDP!V$42/10000</f>
        <v>110560915.287177</v>
      </c>
      <c r="W136" s="27">
        <f>GDP!W$42/10000</f>
        <v>119848032.17129999</v>
      </c>
      <c r="X136" s="27">
        <f>GDP!X$42/10000</f>
        <v>129795418.841518</v>
      </c>
      <c r="Y136" s="27">
        <f>GDP!Y$42/10000</f>
        <v>141606801.95609599</v>
      </c>
      <c r="Z136" s="27">
        <f>GDP!Z$42/10000</f>
        <v>155767482.15170601</v>
      </c>
      <c r="AA136" s="27">
        <f>GDP!AA$42/10000</f>
        <v>171499997.84902799</v>
      </c>
      <c r="AB136" s="27">
        <f>GDP!AB$42/10000</f>
        <v>189335997.62532699</v>
      </c>
      <c r="AC136" s="27">
        <f>GDP!AC$42/10000</f>
        <v>211298973.34986499</v>
      </c>
      <c r="AD136" s="27">
        <f>GDP!AD$42/10000</f>
        <v>238767839.88534701</v>
      </c>
      <c r="AE136" s="27">
        <f>GDP!AE$42/10000</f>
        <v>260256945.47502899</v>
      </c>
      <c r="AF136" s="27">
        <f>GDP!AF$42/10000</f>
        <v>293754553.91439533</v>
      </c>
      <c r="AG136" s="27"/>
      <c r="AH136" s="27" t="str">
        <f>IF(ISNUMBER(VLOOKUP($B136,Area_GDP_80_09,Seq!C$1,FALSE)/10000),VLOOKUP($B136,Area_GDP_80_09,Seq!C$1,FALSE)/10000,".")</f>
        <v>.</v>
      </c>
      <c r="AI136" s="27" t="str">
        <f>IF(ISNUMBER(VLOOKUP($B136,Area_GDP_80_09,Seq!D$1,FALSE)/10000),VLOOKUP($B136,Area_GDP_80_09,Seq!D$1,FALSE)/10000,".")</f>
        <v>.</v>
      </c>
      <c r="AJ136" s="27" t="str">
        <f>IF(ISNUMBER(VLOOKUP($B136,Area_GDP_80_09,Seq!E$1,FALSE)/10000),VLOOKUP($B136,Area_GDP_80_09,Seq!E$1,FALSE)/10000,".")</f>
        <v>.</v>
      </c>
      <c r="AK136" s="27" t="str">
        <f>IF(ISNUMBER(VLOOKUP($B136,Area_GDP_80_09,Seq!F$1,FALSE)/10000),VLOOKUP($B136,Area_GDP_80_09,Seq!F$1,FALSE)/10000,".")</f>
        <v>.</v>
      </c>
      <c r="AL136" s="27" t="str">
        <f>IF(ISNUMBER(VLOOKUP($B136,Area_GDP_80_09,Seq!G$1,FALSE)/10000),VLOOKUP($B136,Area_GDP_80_09,Seq!G$1,FALSE)/10000,".")</f>
        <v>.</v>
      </c>
      <c r="AM136" s="27" t="str">
        <f>IF(ISNUMBER(VLOOKUP($B136,Area_GDP_80_09,Seq!H$1,FALSE)/10000),VLOOKUP($B136,Area_GDP_80_09,Seq!H$1,FALSE)/10000,".")</f>
        <v>.</v>
      </c>
      <c r="AN136" s="27" t="str">
        <f>IF(ISNUMBER(VLOOKUP($B136,Area_GDP_80_09,Seq!I$1,FALSE)/10000),VLOOKUP($B136,Area_GDP_80_09,Seq!I$1,FALSE)/10000,".")</f>
        <v>.</v>
      </c>
      <c r="AO136" s="27" t="str">
        <f>IF(ISNUMBER(VLOOKUP($B136,Area_GDP_80_09,Seq!J$1,FALSE)/10000),VLOOKUP($B136,Area_GDP_80_09,Seq!J$1,FALSE)/10000,".")</f>
        <v>.</v>
      </c>
      <c r="AP136" s="27" t="str">
        <f>IF(ISNUMBER(VLOOKUP($B136,Area_GDP_80_09,Seq!K$1,FALSE)/10000),VLOOKUP($B136,Area_GDP_80_09,Seq!K$1,FALSE)/10000,".")</f>
        <v>.</v>
      </c>
      <c r="AQ136" s="27" t="str">
        <f>IF(ISNUMBER(VLOOKUP($B136,Area_GDP_80_09,Seq!L$1,FALSE)/10000),VLOOKUP($B136,Area_GDP_80_09,Seq!L$1,FALSE)/10000,".")</f>
        <v>.</v>
      </c>
      <c r="AR136" s="27">
        <f>IF(ISNUMBER(VLOOKUP($B136,Area_GDP_80_09,Seq!M$1,FALSE)/10000),VLOOKUP($B136,Area_GDP_80_09,Seq!M$1,FALSE)/10000,".")</f>
        <v>2515052.1632131999</v>
      </c>
      <c r="AS136" s="27">
        <f>IF(ISNUMBER(VLOOKUP($B136,Area_GDP_80_09,Seq!N$1,FALSE)/10000),VLOOKUP($B136,Area_GDP_80_09,Seq!N$1,FALSE)/10000,".")</f>
        <v>1984661.09752589</v>
      </c>
      <c r="AT136" s="27">
        <f>IF(ISNUMBER(VLOOKUP($B136,Area_GDP_80_09,Seq!O$1,FALSE)/10000),VLOOKUP($B136,Area_GDP_80_09,Seq!O$1,FALSE)/10000,".")</f>
        <v>1752191.9745210097</v>
      </c>
      <c r="AU136" s="27">
        <f>IF(ISNUMBER(VLOOKUP($B136,Area_GDP_80_09,Seq!P$1,FALSE)/10000),VLOOKUP($B136,Area_GDP_80_09,Seq!P$1,FALSE)/10000,".")</f>
        <v>1611568.37097874</v>
      </c>
      <c r="AV136" s="27">
        <f>IF(ISNUMBER(VLOOKUP($B136,Area_GDP_80_09,Seq!Q$1,FALSE)/10000),VLOOKUP($B136,Area_GDP_80_09,Seq!Q$1,FALSE)/10000,".")</f>
        <v>1706175.0832177799</v>
      </c>
      <c r="AW136" s="27">
        <f>IF(ISNUMBER(VLOOKUP($B136,Area_GDP_80_09,Seq!R$1,FALSE)/10000),VLOOKUP($B136,Area_GDP_80_09,Seq!R$1,FALSE)/10000,".")</f>
        <v>1822540.9439891602</v>
      </c>
      <c r="AX136" s="27">
        <f>IF(ISNUMBER(VLOOKUP($B136,Area_GDP_80_09,Seq!S$1,FALSE)/10000),VLOOKUP($B136,Area_GDP_80_09,Seq!S$1,FALSE)/10000,".")</f>
        <v>1928901.6071266998</v>
      </c>
      <c r="AY136" s="27">
        <f>IF(ISNUMBER(VLOOKUP($B136,Area_GDP_80_09,Seq!T$1,FALSE)/10000),VLOOKUP($B136,Area_GDP_80_09,Seq!T$1,FALSE)/10000,".")</f>
        <v>2059742.4694738202</v>
      </c>
      <c r="AZ136" s="27">
        <f>IF(ISNUMBER(VLOOKUP($B136,Area_GDP_80_09,Seq!U$1,FALSE)/10000),VLOOKUP($B136,Area_GDP_80_09,Seq!U$1,FALSE)/10000,".")</f>
        <v>2103532.5722816</v>
      </c>
      <c r="BA136" s="27">
        <f>IF(ISNUMBER(VLOOKUP($B136,Area_GDP_80_09,Seq!V$1,FALSE)/10000),VLOOKUP($B136,Area_GDP_80_09,Seq!V$1,FALSE)/10000,".")</f>
        <v>2071923.0110670798</v>
      </c>
      <c r="BB136" s="27">
        <f>IF(ISNUMBER(VLOOKUP($B136,Area_GDP_80_09,Seq!W$1,FALSE)/10000),VLOOKUP($B136,Area_GDP_80_09,Seq!W$1,FALSE)/10000,".")</f>
        <v>2134753.1222516401</v>
      </c>
      <c r="BC136" s="27">
        <f>IF(ISNUMBER(VLOOKUP($B136,Area_GDP_80_09,Seq!X$1,FALSE)/10000),VLOOKUP($B136,Area_GDP_80_09,Seq!X$1,FALSE)/10000,".")</f>
        <v>2216619.6073039602</v>
      </c>
      <c r="BD136" s="27">
        <f>IF(ISNUMBER(VLOOKUP($B136,Area_GDP_80_09,Seq!Y$1,FALSE)/10000),VLOOKUP($B136,Area_GDP_80_09,Seq!Y$1,FALSE)/10000,".")</f>
        <v>2337247.3131893398</v>
      </c>
      <c r="BE136" s="27">
        <f>IF(ISNUMBER(VLOOKUP($B136,Area_GDP_80_09,Seq!Z$1,FALSE)/10000),VLOOKUP($B136,Area_GDP_80_09,Seq!Z$1,FALSE)/10000,".")</f>
        <v>2453118.6576493699</v>
      </c>
      <c r="BF136" s="27">
        <f>IF(ISNUMBER(VLOOKUP($B136,Area_GDP_80_09,Seq!AA$1,FALSE)/10000),VLOOKUP($B136,Area_GDP_80_09,Seq!AA$1,FALSE)/10000,".")</f>
        <v>2557368.1726633799</v>
      </c>
      <c r="BG136" s="27">
        <f>IF(ISNUMBER(VLOOKUP($B136,Area_GDP_80_09,Seq!AB$1,FALSE)/10000),VLOOKUP($B136,Area_GDP_80_09,Seq!AB$1,FALSE)/10000,".")</f>
        <v>2665009.76579287</v>
      </c>
      <c r="BH136" s="27">
        <f>IF(ISNUMBER(VLOOKUP($B136,Area_GDP_80_09,Seq!AC$1,FALSE)/10000),VLOOKUP($B136,Area_GDP_80_09,Seq!AC$1,FALSE)/10000,".")</f>
        <v>2791315.7941474901</v>
      </c>
      <c r="BI136" s="27">
        <f>IF(ISNUMBER(VLOOKUP($B136,Area_GDP_80_09,Seq!AD$1,FALSE)/10000),VLOOKUP($B136,Area_GDP_80_09,Seq!AD$1,FALSE)/10000,".")</f>
        <v>2944040.2526622801</v>
      </c>
      <c r="BJ136" s="27">
        <f>IF(ISNUMBER(VLOOKUP($B136,Area_GDP_80_09,Seq!AE$1,FALSE)/10000),VLOOKUP($B136,Area_GDP_80_09,Seq!AE$1,FALSE)/10000,".")</f>
        <v>3013497.6130322497</v>
      </c>
      <c r="BK136" s="27">
        <f>IF(ISNUMBER(VLOOKUP($B136,Area_GDP_80_09,Seq!AF$1,FALSE)/10000),VLOOKUP($B136,Area_GDP_80_09,Seq!AF$1,FALSE)/10000,".")</f>
        <v>2834741.6170318895</v>
      </c>
      <c r="BL136" s="27"/>
      <c r="BM136" s="27"/>
      <c r="BN136" s="27">
        <f>CNPop!A$48</f>
        <v>5.0000000000000001E-3</v>
      </c>
      <c r="BO136" s="27">
        <f>CNPop!B$48</f>
        <v>6.0000000000000001E-3</v>
      </c>
      <c r="BP136" s="27">
        <f>CNPop!C$48</f>
        <v>6.0000000000000001E-3</v>
      </c>
      <c r="BQ136" s="27">
        <f>CNPop!D$48</f>
        <v>7.0000000000000001E-3</v>
      </c>
      <c r="BR136" s="27">
        <f>CNPop!E$48</f>
        <v>7.0000000000000001E-3</v>
      </c>
      <c r="BS136" s="27">
        <f>CNPop!F$48</f>
        <v>8.0000000000000002E-3</v>
      </c>
      <c r="BT136" s="27">
        <f>CNPop!G$48</f>
        <v>8.9999999999999993E-3</v>
      </c>
      <c r="BU136" s="27">
        <f>CNPop!H$48</f>
        <v>0.01</v>
      </c>
      <c r="BV136" s="27">
        <f>CNPop!I$48</f>
        <v>1.0999999999999999E-2</v>
      </c>
      <c r="BW136" s="27">
        <f>CNPop!J$48</f>
        <v>1.2E-2</v>
      </c>
      <c r="BX136" s="27">
        <f>CNPop!K$48</f>
        <v>1.4E-2</v>
      </c>
      <c r="BY136" s="27">
        <f>CNPop!L$48</f>
        <v>1.6E-2</v>
      </c>
      <c r="BZ136" s="27">
        <f>CNPop!M$48</f>
        <v>1.7000000000000001E-2</v>
      </c>
      <c r="CA136" s="27">
        <f>CNPop!N$48</f>
        <v>1.9E-2</v>
      </c>
      <c r="CB136" s="27">
        <f>CNPop!O$48</f>
        <v>2.1000000000000001E-2</v>
      </c>
      <c r="CC136" s="27">
        <f>CNPop!P$48</f>
        <v>2.3E-2</v>
      </c>
      <c r="CD136" s="27">
        <f>CNPop!Q$48</f>
        <v>2.5999999999999999E-2</v>
      </c>
      <c r="CE136" s="27">
        <f>CNPop!R$48</f>
        <v>2.8000000000000001E-2</v>
      </c>
      <c r="CF136" s="27">
        <f>CNPop!S$48</f>
        <v>0.03</v>
      </c>
      <c r="CG136" s="27">
        <f>CNPop!T$48</f>
        <v>3.3000000000000002E-2</v>
      </c>
      <c r="CH136" s="27">
        <f>CNPop!U$48</f>
        <v>3.5999999999999997E-2</v>
      </c>
      <c r="CI136" s="27">
        <f>CNPop!V$48</f>
        <v>3.9E-2</v>
      </c>
      <c r="CJ136" s="27">
        <f>CNPop!W$48</f>
        <v>4.2000000000000003E-2</v>
      </c>
      <c r="CK136" s="27">
        <f>CNPop!X$48</f>
        <v>4.4999999999999998E-2</v>
      </c>
      <c r="CL136" s="27">
        <f>CNPop!Y$48</f>
        <v>4.9000000000000002E-2</v>
      </c>
      <c r="CM136" s="27">
        <f>CNPop!Z$48</f>
        <v>5.1999999999999998E-2</v>
      </c>
      <c r="CN136" s="27">
        <f>CNPop!AA$48</f>
        <v>5.6000000000000001E-2</v>
      </c>
      <c r="CO136" s="27">
        <f>CNPop!AB$48</f>
        <v>0.06</v>
      </c>
      <c r="CP136" s="27">
        <f>CNPop!AC$48</f>
        <v>6.3E-2</v>
      </c>
      <c r="CQ136" s="27"/>
      <c r="CR136" s="27">
        <f t="shared" si="146"/>
        <v>6.7161862527716193E-2</v>
      </c>
      <c r="CS136" s="27">
        <f t="shared" si="147"/>
        <v>6.7161862527716193E-2</v>
      </c>
      <c r="CT136" s="27">
        <f t="shared" si="148"/>
        <v>6.7161862527716193E-2</v>
      </c>
      <c r="CU136" s="27">
        <f t="shared" si="149"/>
        <v>6.7161862527716193E-2</v>
      </c>
      <c r="CV136" s="27">
        <f t="shared" si="150"/>
        <v>6.7161862527716193E-2</v>
      </c>
      <c r="CW136" s="27">
        <f t="shared" si="151"/>
        <v>6.7161862527716193E-2</v>
      </c>
      <c r="CX136" s="27">
        <f t="shared" si="152"/>
        <v>6.7161862527716193E-2</v>
      </c>
      <c r="CY136" s="27">
        <f t="shared" si="153"/>
        <v>6.7161862527716193E-2</v>
      </c>
      <c r="CZ136" s="27">
        <f t="shared" si="154"/>
        <v>6.7161862527716193E-2</v>
      </c>
      <c r="DA136" s="27">
        <f t="shared" si="155"/>
        <v>6.7161862527716193E-2</v>
      </c>
      <c r="DB136" s="27">
        <f t="shared" si="156"/>
        <v>6.7161862527716193E-2</v>
      </c>
      <c r="DC136" s="27">
        <f t="shared" si="157"/>
        <v>6.7161862527716193E-2</v>
      </c>
      <c r="DD136" s="27">
        <f t="shared" si="158"/>
        <v>6.9790935347700506E-2</v>
      </c>
      <c r="DE136" s="27">
        <f t="shared" si="159"/>
        <v>6.9790935347700506E-2</v>
      </c>
      <c r="DF136" s="27">
        <f t="shared" si="160"/>
        <v>6.9790935347700506E-2</v>
      </c>
      <c r="DG136" s="27">
        <f t="shared" si="161"/>
        <v>6.9790935347700506E-2</v>
      </c>
      <c r="DH136" s="27">
        <f t="shared" si="162"/>
        <v>6.9790935347700506E-2</v>
      </c>
      <c r="DI136" s="27">
        <f t="shared" si="163"/>
        <v>6.9790935347700506E-2</v>
      </c>
      <c r="DJ136" s="27">
        <f t="shared" si="164"/>
        <v>6.9790935347700506E-2</v>
      </c>
      <c r="DK136" s="27">
        <f t="shared" si="165"/>
        <v>6.9013175230566534E-2</v>
      </c>
      <c r="DL136" s="27">
        <f t="shared" si="166"/>
        <v>7.0953908721192949E-2</v>
      </c>
      <c r="DM136" s="27">
        <f t="shared" si="167"/>
        <v>7.06054054054054E-2</v>
      </c>
      <c r="DN136" s="27">
        <f t="shared" si="168"/>
        <v>7.0427027027027023E-2</v>
      </c>
      <c r="DO136" s="27">
        <f t="shared" si="169"/>
        <v>7.0169369369369364E-2</v>
      </c>
      <c r="DP136" s="27">
        <f t="shared" si="170"/>
        <v>6.9785762559134934E-2</v>
      </c>
      <c r="DQ136" s="27">
        <f t="shared" si="171"/>
        <v>6.9115263394867177E-2</v>
      </c>
      <c r="DR136" s="27">
        <f t="shared" si="172"/>
        <v>6.8250000000000005E-2</v>
      </c>
      <c r="DS136" s="27">
        <f t="shared" si="173"/>
        <v>6.7103697024346251E-2</v>
      </c>
      <c r="DT136" s="27">
        <f t="shared" si="145"/>
        <v>6.5664411366711778E-2</v>
      </c>
      <c r="DU136" s="27" t="e">
        <f>IF(ISNA(VLOOKUP(CONCATENATE($B136,".SP.TER.TOTL.IN"),Area_pop_80_09,Seq!B$1,FALSE)),".",VLOOKUP(CONCATENATE($B136,".SP.TER.TOTL.IN"),Area_pop_80_09,Seq!B$1,FALSE)/VLOOKUP(CONCATENATE($B136,".SP.POP.TOTL"),Area_pop_80_09,Seq!B$1,FALSE))</f>
        <v>#VALUE!</v>
      </c>
      <c r="DV136" s="27" t="e">
        <f>IF(ISNA(VLOOKUP(CONCATENATE($B136,".SP.TER.TOTL.IN"),Area_pop_80_09,Seq!C$1,FALSE)),".",VLOOKUP(CONCATENATE($B136,".SP.TER.TOTL.IN"),Area_pop_80_09,Seq!C$1,FALSE)/VLOOKUP(CONCATENATE($B136,".SP.POP.TOTL"),Area_pop_80_09,Seq!C$1,FALSE))</f>
        <v>#VALUE!</v>
      </c>
      <c r="DW136" s="27" t="e">
        <f>IF(ISNA(VLOOKUP(CONCATENATE($B136,".SP.TER.TOTL.IN"),Area_pop_80_09,Seq!D$1,FALSE)),".",VLOOKUP(CONCATENATE($B136,".SP.TER.TOTL.IN"),Area_pop_80_09,Seq!D$1,FALSE)/VLOOKUP(CONCATENATE($B136,".SP.POP.TOTL"),Area_pop_80_09,Seq!D$1,FALSE))</f>
        <v>#VALUE!</v>
      </c>
      <c r="DX136" s="27" t="e">
        <f>IF(ISNA(VLOOKUP(CONCATENATE($B136,".SP.TER.TOTL.IN"),Area_pop_80_09,Seq!E$1,FALSE)),".",VLOOKUP(CONCATENATE($B136,".SP.TER.TOTL.IN"),Area_pop_80_09,Seq!E$1,FALSE)/VLOOKUP(CONCATENATE($B136,".SP.POP.TOTL"),Area_pop_80_09,Seq!E$1,FALSE))</f>
        <v>#VALUE!</v>
      </c>
      <c r="DY136" s="27" t="e">
        <f>IF(ISNA(VLOOKUP(CONCATENATE($B136,".SP.TER.TOTL.IN"),Area_pop_80_09,Seq!F$1,FALSE)),".",VLOOKUP(CONCATENATE($B136,".SP.TER.TOTL.IN"),Area_pop_80_09,Seq!F$1,FALSE)/VLOOKUP(CONCATENATE($B136,".SP.POP.TOTL"),Area_pop_80_09,Seq!F$1,FALSE))</f>
        <v>#VALUE!</v>
      </c>
      <c r="DZ136" s="27" t="e">
        <f>IF(ISNA(VLOOKUP(CONCATENATE($B136,".SP.TER.TOTL.IN"),Area_pop_80_09,Seq!G$1,FALSE)),".",VLOOKUP(CONCATENATE($B136,".SP.TER.TOTL.IN"),Area_pop_80_09,Seq!G$1,FALSE)/VLOOKUP(CONCATENATE($B136,".SP.POP.TOTL"),Area_pop_80_09,Seq!G$1,FALSE))</f>
        <v>#VALUE!</v>
      </c>
      <c r="EA136" s="27" t="e">
        <f>IF(ISNA(VLOOKUP(CONCATENATE($B136,".SP.TER.TOTL.IN"),Area_pop_80_09,Seq!H$1,FALSE)),".",VLOOKUP(CONCATENATE($B136,".SP.TER.TOTL.IN"),Area_pop_80_09,Seq!H$1,FALSE)/VLOOKUP(CONCATENATE($B136,".SP.POP.TOTL"),Area_pop_80_09,Seq!H$1,FALSE))</f>
        <v>#VALUE!</v>
      </c>
      <c r="EB136" s="27" t="e">
        <f>IF(ISNA(VLOOKUP(CONCATENATE($B136,".SP.TER.TOTL.IN"),Area_pop_80_09,Seq!I$1,FALSE)),".",VLOOKUP(CONCATENATE($B136,".SP.TER.TOTL.IN"),Area_pop_80_09,Seq!I$1,FALSE)/VLOOKUP(CONCATENATE($B136,".SP.POP.TOTL"),Area_pop_80_09,Seq!I$1,FALSE))</f>
        <v>#VALUE!</v>
      </c>
      <c r="EC136" s="27" t="e">
        <f>IF(ISNA(VLOOKUP(CONCATENATE($B136,".SP.TER.TOTL.IN"),Area_pop_80_09,Seq!J$1,FALSE)),".",VLOOKUP(CONCATENATE($B136,".SP.TER.TOTL.IN"),Area_pop_80_09,Seq!J$1,FALSE)/VLOOKUP(CONCATENATE($B136,".SP.POP.TOTL"),Area_pop_80_09,Seq!J$1,FALSE))</f>
        <v>#VALUE!</v>
      </c>
      <c r="ED136" s="27" t="e">
        <f>IF(ISNA(VLOOKUP(CONCATENATE($B136,".SP.TER.TOTL.IN"),Area_pop_80_09,Seq!K$1,FALSE)),".",VLOOKUP(CONCATENATE($B136,".SP.TER.TOTL.IN"),Area_pop_80_09,Seq!K$1,FALSE)/VLOOKUP(CONCATENATE($B136,".SP.POP.TOTL"),Area_pop_80_09,Seq!K$1,FALSE))</f>
        <v>#VALUE!</v>
      </c>
      <c r="EE136" s="27" t="e">
        <f>IF(ISNA(VLOOKUP(CONCATENATE($B136,".SP.TER.TOTL.IN"),Area_pop_80_09,Seq!L$1,FALSE)),".",VLOOKUP(CONCATENATE($B136,".SP.TER.TOTL.IN"),Area_pop_80_09,Seq!L$1,FALSE)/VLOOKUP(CONCATENATE($B136,".SP.POP.TOTL"),Area_pop_80_09,Seq!L$1,FALSE))</f>
        <v>#VALUE!</v>
      </c>
      <c r="EF136" s="27">
        <f>IF(ISNA(VLOOKUP(CONCATENATE($B136,".SP.TER.TOTL.IN"),Area_pop_80_09,Seq!M$1,FALSE)),".",VLOOKUP(CONCATENATE($B136,".SP.TER.TOTL.IN"),Area_pop_80_09,Seq!M$1,FALSE)/VLOOKUP(CONCATENATE($B136,".SP.POP.TOTL"),Area_pop_80_09,Seq!M$1,FALSE))</f>
        <v>6.7161862527716193E-2</v>
      </c>
      <c r="EG136" s="27" t="e">
        <f>IF(ISNA(VLOOKUP(CONCATENATE($B136,".SP.TER.TOTL.IN"),Area_pop_80_09,Seq!N$1,FALSE)),".",VLOOKUP(CONCATENATE($B136,".SP.TER.TOTL.IN"),Area_pop_80_09,Seq!N$1,FALSE)/VLOOKUP(CONCATENATE($B136,".SP.POP.TOTL"),Area_pop_80_09,Seq!N$1,FALSE))</f>
        <v>#VALUE!</v>
      </c>
      <c r="EH136" s="27" t="e">
        <f>IF(ISNA(VLOOKUP(CONCATENATE($B136,".SP.TER.TOTL.IN"),Area_pop_80_09,Seq!O$1,FALSE)),".",VLOOKUP(CONCATENATE($B136,".SP.TER.TOTL.IN"),Area_pop_80_09,Seq!O$1,FALSE)/VLOOKUP(CONCATENATE($B136,".SP.POP.TOTL"),Area_pop_80_09,Seq!O$1,FALSE))</f>
        <v>#VALUE!</v>
      </c>
      <c r="EI136" s="27" t="e">
        <f>IF(ISNA(VLOOKUP(CONCATENATE($B136,".SP.TER.TOTL.IN"),Area_pop_80_09,Seq!P$1,FALSE)),".",VLOOKUP(CONCATENATE($B136,".SP.TER.TOTL.IN"),Area_pop_80_09,Seq!P$1,FALSE)/VLOOKUP(CONCATENATE($B136,".SP.POP.TOTL"),Area_pop_80_09,Seq!P$1,FALSE))</f>
        <v>#VALUE!</v>
      </c>
      <c r="EJ136" s="27" t="e">
        <f>IF(ISNA(VLOOKUP(CONCATENATE($B136,".SP.TER.TOTL.IN"),Area_pop_80_09,Seq!Q$1,FALSE)),".",VLOOKUP(CONCATENATE($B136,".SP.TER.TOTL.IN"),Area_pop_80_09,Seq!Q$1,FALSE)/VLOOKUP(CONCATENATE($B136,".SP.POP.TOTL"),Area_pop_80_09,Seq!Q$1,FALSE))</f>
        <v>#VALUE!</v>
      </c>
      <c r="EK136" s="27" t="e">
        <f>IF(ISNA(VLOOKUP(CONCATENATE($B136,".SP.TER.TOTL.IN"),Area_pop_80_09,Seq!R$1,FALSE)),".",VLOOKUP(CONCATENATE($B136,".SP.TER.TOTL.IN"),Area_pop_80_09,Seq!R$1,FALSE)/VLOOKUP(CONCATENATE($B136,".SP.POP.TOTL"),Area_pop_80_09,Seq!R$1,FALSE))</f>
        <v>#VALUE!</v>
      </c>
      <c r="EL136" s="27" t="e">
        <f>IF(ISNA(VLOOKUP(CONCATENATE($B136,".SP.TER.TOTL.IN"),Area_pop_80_09,Seq!S$1,FALSE)),".",VLOOKUP(CONCATENATE($B136,".SP.TER.TOTL.IN"),Area_pop_80_09,Seq!S$1,FALSE)/VLOOKUP(CONCATENATE($B136,".SP.POP.TOTL"),Area_pop_80_09,Seq!S$1,FALSE))</f>
        <v>#VALUE!</v>
      </c>
      <c r="EM136" s="27">
        <f>IF(ISNA(VLOOKUP(CONCATENATE($B136,".SP.TER.TOTL.IN"),Area_pop_80_09,Seq!T$1,FALSE)),".",VLOOKUP(CONCATENATE($B136,".SP.TER.TOTL.IN"),Area_pop_80_09,Seq!T$1,FALSE)/VLOOKUP(CONCATENATE($B136,".SP.POP.TOTL"),Area_pop_80_09,Seq!T$1,FALSE))</f>
        <v>6.9790935347700506E-2</v>
      </c>
      <c r="EN136" s="27">
        <f>IF(ISNA(VLOOKUP(CONCATENATE($B136,".SP.TER.TOTL.IN"),Area_pop_80_09,Seq!U$1,FALSE)),".",VLOOKUP(CONCATENATE($B136,".SP.TER.TOTL.IN"),Area_pop_80_09,Seq!U$1,FALSE)/VLOOKUP(CONCATENATE($B136,".SP.POP.TOTL"),Area_pop_80_09,Seq!U$1,FALSE))</f>
        <v>6.9013175230566534E-2</v>
      </c>
      <c r="EO136" s="27">
        <f>IF(ISNA(VLOOKUP(CONCATENATE($B136,".SP.TER.TOTL.IN"),Area_pop_80_09,Seq!V$1,FALSE)),".",VLOOKUP(CONCATENATE($B136,".SP.TER.TOTL.IN"),Area_pop_80_09,Seq!V$1,FALSE)/VLOOKUP(CONCATENATE($B136,".SP.POP.TOTL"),Area_pop_80_09,Seq!V$1,FALSE))</f>
        <v>7.0953908721192949E-2</v>
      </c>
      <c r="EP136" s="27">
        <f>IF(ISNA(VLOOKUP(CONCATENATE($B136,".SP.TER.TOTL.IN"),Area_pop_80_09,Seq!W$1,FALSE)),".",VLOOKUP(CONCATENATE($B136,".SP.TER.TOTL.IN"),Area_pop_80_09,Seq!W$1,FALSE)/VLOOKUP(CONCATENATE($B136,".SP.POP.TOTL"),Area_pop_80_09,Seq!W$1,FALSE))</f>
        <v>7.06054054054054E-2</v>
      </c>
      <c r="EQ136" s="27">
        <f>IF(ISNA(VLOOKUP(CONCATENATE($B136,".SP.TER.TOTL.IN"),Area_pop_80_09,Seq!X$1,FALSE)),".",VLOOKUP(CONCATENATE($B136,".SP.TER.TOTL.IN"),Area_pop_80_09,Seq!X$1,FALSE)/VLOOKUP(CONCATENATE($B136,".SP.POP.TOTL"),Area_pop_80_09,Seq!X$1,FALSE))</f>
        <v>7.0427027027027023E-2</v>
      </c>
      <c r="ER136" s="27">
        <f>IF(ISNA(VLOOKUP(CONCATENATE($B136,".SP.TER.TOTL.IN"),Area_pop_80_09,Seq!Y$1,FALSE)),".",VLOOKUP(CONCATENATE($B136,".SP.TER.TOTL.IN"),Area_pop_80_09,Seq!Y$1,FALSE)/VLOOKUP(CONCATENATE($B136,".SP.POP.TOTL"),Area_pop_80_09,Seq!Y$1,FALSE))</f>
        <v>7.0169369369369364E-2</v>
      </c>
      <c r="ES136" s="27">
        <f>IF(ISNA(VLOOKUP(CONCATENATE($B136,".SP.TER.TOTL.IN"),Area_pop_80_09,Seq!Z$1,FALSE)),".",VLOOKUP(CONCATENATE($B136,".SP.TER.TOTL.IN"),Area_pop_80_09,Seq!Z$1,FALSE)/VLOOKUP(CONCATENATE($B136,".SP.POP.TOTL"),Area_pop_80_09,Seq!Z$1,FALSE))</f>
        <v>6.9785762559134934E-2</v>
      </c>
      <c r="ET136" s="27">
        <f>IF(ISNA(VLOOKUP(CONCATENATE($B136,".SP.TER.TOTL.IN"),Area_pop_80_09,Seq!AA$1,FALSE)),".",VLOOKUP(CONCATENATE($B136,".SP.TER.TOTL.IN"),Area_pop_80_09,Seq!AA$1,FALSE)/VLOOKUP(CONCATENATE($B136,".SP.POP.TOTL"),Area_pop_80_09,Seq!AA$1,FALSE))</f>
        <v>6.9115263394867177E-2</v>
      </c>
      <c r="EU136" s="27">
        <f>IF(ISNA(VLOOKUP(CONCATENATE($B136,".SP.TER.TOTL.IN"),Area_pop_80_09,Seq!AB$1,FALSE)),".",VLOOKUP(CONCATENATE($B136,".SP.TER.TOTL.IN"),Area_pop_80_09,Seq!AB$1,FALSE)/VLOOKUP(CONCATENATE($B136,".SP.POP.TOTL"),Area_pop_80_09,Seq!AB$1,FALSE))</f>
        <v>6.8250000000000005E-2</v>
      </c>
      <c r="EV136" s="27">
        <f>IF(ISNA(VLOOKUP(CONCATENATE($B136,".SP.TER.TOTL.IN"),Area_pop_80_09,Seq!AC$1,FALSE)),".",VLOOKUP(CONCATENATE($B136,".SP.TER.TOTL.IN"),Area_pop_80_09,Seq!AC$1,FALSE)/VLOOKUP(CONCATENATE($B136,".SP.POP.TOTL"),Area_pop_80_09,Seq!AC$1,FALSE))</f>
        <v>6.7103697024346251E-2</v>
      </c>
      <c r="EW136" s="27">
        <f>IF(ISNA(VLOOKUP(CONCATENATE($B136,".SP.TER.TOTL.IN"),Area_pop_80_09,Seq!AD$1,FALSE)),".",VLOOKUP(CONCATENATE($B136,".SP.TER.TOTL.IN"),Area_pop_80_09,Seq!AD$1,FALSE)/VLOOKUP(CONCATENATE($B136,".SP.POP.TOTL"),Area_pop_80_09,Seq!AD$1,FALSE))</f>
        <v>6.5664411366711778E-2</v>
      </c>
      <c r="EX136" s="27"/>
      <c r="EY136" s="27"/>
      <c r="EZ136" s="27" t="str">
        <f t="shared" si="174"/>
        <v>.</v>
      </c>
      <c r="FA136" s="27" t="str">
        <f t="shared" si="175"/>
        <v>.</v>
      </c>
      <c r="FB136" s="27" t="str">
        <f t="shared" si="181"/>
        <v>.</v>
      </c>
      <c r="FC136" s="9" t="str">
        <f>IF(VLOOKUP($B136,EM_80!$B$1:$C$201,2,FALSE)&gt;0,VLOOKUP($B136,EM_80!$B$1:$C$201,2,FALSE),".")</f>
        <v>.</v>
      </c>
      <c r="FD136" s="9" t="str">
        <f t="shared" si="176"/>
        <v>.</v>
      </c>
      <c r="FE136" s="9" t="str">
        <f t="shared" si="177"/>
        <v>.</v>
      </c>
      <c r="FF136">
        <f t="shared" si="178"/>
        <v>4588000</v>
      </c>
      <c r="FG136">
        <f t="shared" si="179"/>
        <v>4780000</v>
      </c>
      <c r="FH136">
        <f t="shared" si="180"/>
        <v>4426000</v>
      </c>
      <c r="FJ136" s="9" t="str">
        <f>IF(ISNA(VLOOKUP($B136,Area_EM_90,Seq!C$1,FALSE)),".",VLOOKUP($B136,Area_EM_90,Seq!C$1,FALSE))</f>
        <v>.</v>
      </c>
      <c r="FK136" s="9" t="str">
        <f>IF(ISNA(VLOOKUP($B136,Area_EM_90,Seq!D$1,FALSE)),".",VLOOKUP($B136,Area_EM_90,Seq!D$1,FALSE))</f>
        <v>.</v>
      </c>
      <c r="FL136" s="9" t="str">
        <f>IF(ISNA(VLOOKUP($B136,Area_EM_90,Seq!E$1,FALSE)),".",VLOOKUP($B136,Area_EM_90,Seq!E$1,FALSE))</f>
        <v>.</v>
      </c>
      <c r="FM136" s="9" t="str">
        <f>IF(ISNA(VLOOKUP($B136,Area_EM_90,Seq!F$1,FALSE)),".",VLOOKUP($B136,Area_EM_90,Seq!F$1,FALSE))</f>
        <v>.</v>
      </c>
      <c r="FN136" s="9" t="str">
        <f>IF(ISNA(VLOOKUP($B136,Area_EM_90,Seq!G$1,FALSE)),".",VLOOKUP($B136,Area_EM_90,Seq!G$1,FALSE))</f>
        <v>.</v>
      </c>
      <c r="FO136" s="9" t="str">
        <f>IF(ISNA(VLOOKUP($B136,Area_EM_90,Seq!H$1,FALSE)),".",VLOOKUP($B136,Area_EM_90,Seq!H$1,FALSE))</f>
        <v>.</v>
      </c>
      <c r="FP136" s="9" t="str">
        <f>IF(ISNA(VLOOKUP($B136,Area_EM_90,Seq!I$1,FALSE)),".",VLOOKUP($B136,Area_EM_90,Seq!I$1,FALSE))</f>
        <v>.</v>
      </c>
      <c r="FQ136" s="9" t="str">
        <f>IF(ISNA(VLOOKUP($B136,Area_EM_90,Seq!J$1,FALSE)),".",VLOOKUP($B136,Area_EM_90,Seq!J$1,FALSE))</f>
        <v>.</v>
      </c>
      <c r="FR136" s="9" t="str">
        <f>IF(ISNA(VLOOKUP($B136,Area_EM_00,Seq!C$1,FALSE)),".",VLOOKUP($B136,Area_EM_00,Seq!C$1,FALSE))</f>
        <v>.</v>
      </c>
      <c r="FS136" s="9" t="str">
        <f>IF(ISNA(VLOOKUP($B136,Area_EM_00,Seq!D$1,FALSE)),".",VLOOKUP($B136,Area_EM_00,Seq!D$1,FALSE))</f>
        <v>.</v>
      </c>
      <c r="FT136" s="9" t="str">
        <f>IF(ISNA(VLOOKUP($B136,Area_EM_00,Seq!E$1,FALSE)),".",VLOOKUP($B136,Area_EM_00,Seq!E$1,FALSE))</f>
        <v>.</v>
      </c>
      <c r="FU136" s="9" t="str">
        <f>IF(ISNA(VLOOKUP($B136,Area_EM_00,Seq!F$1,FALSE)),".",VLOOKUP($B136,Area_EM_00,Seq!F$1,FALSE))</f>
        <v>.</v>
      </c>
      <c r="FV136" s="9" t="str">
        <f>IF(ISNA(VLOOKUP($B136,Area_EM_00,Seq!G$1,FALSE)),".",VLOOKUP($B136,Area_EM_00,Seq!G$1,FALSE))</f>
        <v>.</v>
      </c>
      <c r="FW136" s="9" t="str">
        <f>IF(ISNA(VLOOKUP($B136,Area_EM_00,Seq!H$1,FALSE)),".",VLOOKUP($B136,Area_EM_00,Seq!H$1,FALSE))</f>
        <v>.</v>
      </c>
      <c r="FX136" s="9" t="str">
        <f>IF(ISNA(VLOOKUP($B136,Area_EM_00,Seq!I$1,FALSE)),".",VLOOKUP($B136,Area_EM_00,Seq!I$1,FALSE))</f>
        <v>.</v>
      </c>
      <c r="FY136" s="9" t="str">
        <f>IF(ISNA(VLOOKUP($B136,Area_EM_00,Seq!J$1,FALSE)),".",VLOOKUP($B136,Area_EM_00,Seq!J$1,FALSE))</f>
        <v>.</v>
      </c>
      <c r="GA136" s="27"/>
    </row>
    <row r="137" spans="1:183">
      <c r="A137" s="25" t="s">
        <v>2583</v>
      </c>
      <c r="B137" s="26" t="str">
        <f t="shared" si="144"/>
        <v>Czech</v>
      </c>
      <c r="C137" s="27">
        <f>GDP!C$42/10000</f>
        <v>18294194.281532999</v>
      </c>
      <c r="D137" s="27">
        <f>GDP!D$42/10000</f>
        <v>19245492.3841727</v>
      </c>
      <c r="E137" s="27">
        <f>GDP!E$42/10000</f>
        <v>20996832.1911324</v>
      </c>
      <c r="F137" s="27">
        <f>GDP!F$42/10000</f>
        <v>23285486.8999658</v>
      </c>
      <c r="G137" s="27">
        <f>GDP!G$42/10000</f>
        <v>26824880.9087606</v>
      </c>
      <c r="H137" s="27">
        <f>GDP!H$42/10000</f>
        <v>30446239.831443299</v>
      </c>
      <c r="I137" s="27">
        <f>GDP!I$42/10000</f>
        <v>33125508.936610304</v>
      </c>
      <c r="J137" s="27">
        <f>GDP!J$42/10000</f>
        <v>36968067.973257102</v>
      </c>
      <c r="K137" s="27">
        <f>GDP!K$42/10000</f>
        <v>41145459.654235199</v>
      </c>
      <c r="L137" s="27">
        <f>GDP!L$42/10000</f>
        <v>42832423.5000588</v>
      </c>
      <c r="M137" s="27">
        <f>GDP!M$42/10000</f>
        <v>44460055.593061104</v>
      </c>
      <c r="N137" s="27">
        <f>GDP!N$42/10000</f>
        <v>48550380.707622699</v>
      </c>
      <c r="O137" s="27">
        <f>GDP!O$42/10000</f>
        <v>55444534.768105105</v>
      </c>
      <c r="P137" s="27">
        <f>GDP!P$42/10000</f>
        <v>63206769.635639794</v>
      </c>
      <c r="Q137" s="27">
        <f>GDP!Q$42/10000</f>
        <v>71486856.457908601</v>
      </c>
      <c r="R137" s="27">
        <f>GDP!R$42/10000</f>
        <v>79278923.811820701</v>
      </c>
      <c r="S137" s="27">
        <f>GDP!S$42/10000</f>
        <v>87206816.193002701</v>
      </c>
      <c r="T137" s="27">
        <f>GDP!T$42/10000</f>
        <v>95317050.098951995</v>
      </c>
      <c r="U137" s="27">
        <f>GDP!U$42/10000</f>
        <v>102751780.00667</v>
      </c>
      <c r="V137" s="27">
        <f>GDP!V$42/10000</f>
        <v>110560915.287177</v>
      </c>
      <c r="W137" s="27">
        <f>GDP!W$42/10000</f>
        <v>119848032.17129999</v>
      </c>
      <c r="X137" s="27">
        <f>GDP!X$42/10000</f>
        <v>129795418.841518</v>
      </c>
      <c r="Y137" s="27">
        <f>GDP!Y$42/10000</f>
        <v>141606801.95609599</v>
      </c>
      <c r="Z137" s="27">
        <f>GDP!Z$42/10000</f>
        <v>155767482.15170601</v>
      </c>
      <c r="AA137" s="27">
        <f>GDP!AA$42/10000</f>
        <v>171499997.84902799</v>
      </c>
      <c r="AB137" s="27">
        <f>GDP!AB$42/10000</f>
        <v>189335997.62532699</v>
      </c>
      <c r="AC137" s="27">
        <f>GDP!AC$42/10000</f>
        <v>211298973.34986499</v>
      </c>
      <c r="AD137" s="27">
        <f>GDP!AD$42/10000</f>
        <v>238767839.88534701</v>
      </c>
      <c r="AE137" s="27">
        <f>GDP!AE$42/10000</f>
        <v>260256945.47502899</v>
      </c>
      <c r="AF137" s="27">
        <f>GDP!AF$42/10000</f>
        <v>293754553.91439533</v>
      </c>
      <c r="AG137" s="27"/>
      <c r="AH137" s="27" t="str">
        <f>IF(ISNUMBER(VLOOKUP($B137,Area_GDP_80_09,Seq!C$1,FALSE)/10000),VLOOKUP($B137,Area_GDP_80_09,Seq!C$1,FALSE)/10000,".")</f>
        <v>.</v>
      </c>
      <c r="AI137" s="27" t="str">
        <f>IF(ISNUMBER(VLOOKUP($B137,Area_GDP_80_09,Seq!D$1,FALSE)/10000),VLOOKUP($B137,Area_GDP_80_09,Seq!D$1,FALSE)/10000,".")</f>
        <v>.</v>
      </c>
      <c r="AJ137" s="27" t="str">
        <f>IF(ISNUMBER(VLOOKUP($B137,Area_GDP_80_09,Seq!E$1,FALSE)/10000),VLOOKUP($B137,Area_GDP_80_09,Seq!E$1,FALSE)/10000,".")</f>
        <v>.</v>
      </c>
      <c r="AK137" s="27" t="str">
        <f>IF(ISNUMBER(VLOOKUP($B137,Area_GDP_80_09,Seq!F$1,FALSE)/10000),VLOOKUP($B137,Area_GDP_80_09,Seq!F$1,FALSE)/10000,".")</f>
        <v>.</v>
      </c>
      <c r="AL137" s="27" t="str">
        <f>IF(ISNUMBER(VLOOKUP($B137,Area_GDP_80_09,Seq!G$1,FALSE)/10000),VLOOKUP($B137,Area_GDP_80_09,Seq!G$1,FALSE)/10000,".")</f>
        <v>.</v>
      </c>
      <c r="AM137" s="27" t="str">
        <f>IF(ISNUMBER(VLOOKUP($B137,Area_GDP_80_09,Seq!H$1,FALSE)/10000),VLOOKUP($B137,Area_GDP_80_09,Seq!H$1,FALSE)/10000,".")</f>
        <v>.</v>
      </c>
      <c r="AN137" s="27" t="str">
        <f>IF(ISNUMBER(VLOOKUP($B137,Area_GDP_80_09,Seq!I$1,FALSE)/10000),VLOOKUP($B137,Area_GDP_80_09,Seq!I$1,FALSE)/10000,".")</f>
        <v>.</v>
      </c>
      <c r="AO137" s="27" t="str">
        <f>IF(ISNUMBER(VLOOKUP($B137,Area_GDP_80_09,Seq!J$1,FALSE)/10000),VLOOKUP($B137,Area_GDP_80_09,Seq!J$1,FALSE)/10000,".")</f>
        <v>.</v>
      </c>
      <c r="AP137" s="27" t="str">
        <f>IF(ISNUMBER(VLOOKUP($B137,Area_GDP_80_09,Seq!K$1,FALSE)/10000),VLOOKUP($B137,Area_GDP_80_09,Seq!K$1,FALSE)/10000,".")</f>
        <v>.</v>
      </c>
      <c r="AQ137" s="27" t="str">
        <f>IF(ISNUMBER(VLOOKUP($B137,Area_GDP_80_09,Seq!L$1,FALSE)/10000),VLOOKUP($B137,Area_GDP_80_09,Seq!L$1,FALSE)/10000,".")</f>
        <v>.</v>
      </c>
      <c r="AR137" s="27">
        <f>IF(ISNUMBER(VLOOKUP($B137,Area_GDP_80_09,Seq!M$1,FALSE)/10000),VLOOKUP($B137,Area_GDP_80_09,Seq!M$1,FALSE)/10000,".")</f>
        <v>5529847.2529440699</v>
      </c>
      <c r="AS137" s="27">
        <f>IF(ISNUMBER(VLOOKUP($B137,Area_GDP_80_09,Seq!N$1,FALSE)/10000),VLOOKUP($B137,Area_GDP_80_09,Seq!N$1,FALSE)/10000,".")</f>
        <v>4887737.9024055805</v>
      </c>
      <c r="AT137" s="27">
        <f>IF(ISNUMBER(VLOOKUP($B137,Area_GDP_80_09,Seq!O$1,FALSE)/10000),VLOOKUP($B137,Area_GDP_80_09,Seq!O$1,FALSE)/10000,".")</f>
        <v>4862557.1435609302</v>
      </c>
      <c r="AU137" s="27">
        <f>IF(ISNUMBER(VLOOKUP($B137,Area_GDP_80_09,Seq!P$1,FALSE)/10000),VLOOKUP($B137,Area_GDP_80_09,Seq!P$1,FALSE)/10000,".")</f>
        <v>4865609.3567542201</v>
      </c>
      <c r="AV137" s="27">
        <f>IF(ISNUMBER(VLOOKUP($B137,Area_GDP_80_09,Seq!Q$1,FALSE)/10000),VLOOKUP($B137,Area_GDP_80_09,Seq!Q$1,FALSE)/10000,".")</f>
        <v>4973581.3984668702</v>
      </c>
      <c r="AW137" s="27">
        <f>IF(ISNUMBER(VLOOKUP($B137,Area_GDP_80_09,Seq!R$1,FALSE)/10000),VLOOKUP($B137,Area_GDP_80_09,Seq!R$1,FALSE)/10000,".")</f>
        <v>5269264.5515668895</v>
      </c>
      <c r="AX137" s="27">
        <f>IF(ISNUMBER(VLOOKUP($B137,Area_GDP_80_09,Seq!S$1,FALSE)/10000),VLOOKUP($B137,Area_GDP_80_09,Seq!S$1,FALSE)/10000,".")</f>
        <v>5481481.0016711801</v>
      </c>
      <c r="AY137" s="27">
        <f>IF(ISNUMBER(VLOOKUP($B137,Area_GDP_80_09,Seq!T$1,FALSE)/10000),VLOOKUP($B137,Area_GDP_80_09,Seq!T$1,FALSE)/10000,".")</f>
        <v>5441419.3364511402</v>
      </c>
      <c r="AZ137" s="27">
        <f>IF(ISNUMBER(VLOOKUP($B137,Area_GDP_80_09,Seq!U$1,FALSE)/10000),VLOOKUP($B137,Area_GDP_80_09,Seq!U$1,FALSE)/10000,".")</f>
        <v>5400119.1848790701</v>
      </c>
      <c r="BA137" s="27">
        <f>IF(ISNUMBER(VLOOKUP($B137,Area_GDP_80_09,Seq!V$1,FALSE)/10000),VLOOKUP($B137,Area_GDP_80_09,Seq!V$1,FALSE)/10000,".")</f>
        <v>5472454.0425697304</v>
      </c>
      <c r="BB137" s="27">
        <f>IF(ISNUMBER(VLOOKUP($B137,Area_GDP_80_09,Seq!W$1,FALSE)/10000),VLOOKUP($B137,Area_GDP_80_09,Seq!W$1,FALSE)/10000,".")</f>
        <v>5672083.5330543704</v>
      </c>
      <c r="BC137" s="27">
        <f>IF(ISNUMBER(VLOOKUP($B137,Area_GDP_80_09,Seq!X$1,FALSE)/10000),VLOOKUP($B137,Area_GDP_80_09,Seq!X$1,FALSE)/10000,".")</f>
        <v>5811410.6566827698</v>
      </c>
      <c r="BD137" s="27">
        <f>IF(ISNUMBER(VLOOKUP($B137,Area_GDP_80_09,Seq!Y$1,FALSE)/10000),VLOOKUP($B137,Area_GDP_80_09,Seq!Y$1,FALSE)/10000,".")</f>
        <v>5921643.7149408599</v>
      </c>
      <c r="BE137" s="27">
        <f>IF(ISNUMBER(VLOOKUP($B137,Area_GDP_80_09,Seq!Z$1,FALSE)/10000),VLOOKUP($B137,Area_GDP_80_09,Seq!Z$1,FALSE)/10000,".")</f>
        <v>6134958.7387130596</v>
      </c>
      <c r="BF137" s="27">
        <f>IF(ISNUMBER(VLOOKUP($B137,Area_GDP_80_09,Seq!AA$1,FALSE)/10000),VLOOKUP($B137,Area_GDP_80_09,Seq!AA$1,FALSE)/10000,".")</f>
        <v>6410089.2591105206</v>
      </c>
      <c r="BG137" s="27">
        <f>IF(ISNUMBER(VLOOKUP($B137,Area_GDP_80_09,Seq!AB$1,FALSE)/10000),VLOOKUP($B137,Area_GDP_80_09,Seq!AB$1,FALSE)/10000,".")</f>
        <v>6814973.2481765999</v>
      </c>
      <c r="BH137" s="27">
        <f>IF(ISNUMBER(VLOOKUP($B137,Area_GDP_80_09,Seq!AC$1,FALSE)/10000),VLOOKUP($B137,Area_GDP_80_09,Seq!AC$1,FALSE)/10000,".")</f>
        <v>7278926.2996981507</v>
      </c>
      <c r="BI137" s="27">
        <f>IF(ISNUMBER(VLOOKUP($B137,Area_GDP_80_09,Seq!AD$1,FALSE)/10000),VLOOKUP($B137,Area_GDP_80_09,Seq!AD$1,FALSE)/10000,".")</f>
        <v>7725198.5335077895</v>
      </c>
      <c r="BJ137" s="27">
        <f>IF(ISNUMBER(VLOOKUP($B137,Area_GDP_80_09,Seq!AE$1,FALSE)/10000),VLOOKUP($B137,Area_GDP_80_09,Seq!AE$1,FALSE)/10000,".")</f>
        <v>7915521.2395227402</v>
      </c>
      <c r="BK137" s="27">
        <f>IF(ISNUMBER(VLOOKUP($B137,Area_GDP_80_09,Seq!AF$1,FALSE)/10000),VLOOKUP($B137,Area_GDP_80_09,Seq!AF$1,FALSE)/10000,".")</f>
        <v>7579381.0159215452</v>
      </c>
      <c r="BL137" s="27"/>
      <c r="BM137" s="27"/>
      <c r="BN137" s="27">
        <f>CNPop!A$48</f>
        <v>5.0000000000000001E-3</v>
      </c>
      <c r="BO137" s="27">
        <f>CNPop!B$48</f>
        <v>6.0000000000000001E-3</v>
      </c>
      <c r="BP137" s="27">
        <f>CNPop!C$48</f>
        <v>6.0000000000000001E-3</v>
      </c>
      <c r="BQ137" s="27">
        <f>CNPop!D$48</f>
        <v>7.0000000000000001E-3</v>
      </c>
      <c r="BR137" s="27">
        <f>CNPop!E$48</f>
        <v>7.0000000000000001E-3</v>
      </c>
      <c r="BS137" s="27">
        <f>CNPop!F$48</f>
        <v>8.0000000000000002E-3</v>
      </c>
      <c r="BT137" s="27">
        <f>CNPop!G$48</f>
        <v>8.9999999999999993E-3</v>
      </c>
      <c r="BU137" s="27">
        <f>CNPop!H$48</f>
        <v>0.01</v>
      </c>
      <c r="BV137" s="27">
        <f>CNPop!I$48</f>
        <v>1.0999999999999999E-2</v>
      </c>
      <c r="BW137" s="27">
        <f>CNPop!J$48</f>
        <v>1.2E-2</v>
      </c>
      <c r="BX137" s="27">
        <f>CNPop!K$48</f>
        <v>1.4E-2</v>
      </c>
      <c r="BY137" s="27">
        <f>CNPop!L$48</f>
        <v>1.6E-2</v>
      </c>
      <c r="BZ137" s="27">
        <f>CNPop!M$48</f>
        <v>1.7000000000000001E-2</v>
      </c>
      <c r="CA137" s="27">
        <f>CNPop!N$48</f>
        <v>1.9E-2</v>
      </c>
      <c r="CB137" s="27">
        <f>CNPop!O$48</f>
        <v>2.1000000000000001E-2</v>
      </c>
      <c r="CC137" s="27">
        <f>CNPop!P$48</f>
        <v>2.3E-2</v>
      </c>
      <c r="CD137" s="27">
        <f>CNPop!Q$48</f>
        <v>2.5999999999999999E-2</v>
      </c>
      <c r="CE137" s="27">
        <f>CNPop!R$48</f>
        <v>2.8000000000000001E-2</v>
      </c>
      <c r="CF137" s="27">
        <f>CNPop!S$48</f>
        <v>0.03</v>
      </c>
      <c r="CG137" s="27">
        <f>CNPop!T$48</f>
        <v>3.3000000000000002E-2</v>
      </c>
      <c r="CH137" s="27">
        <f>CNPop!U$48</f>
        <v>3.5999999999999997E-2</v>
      </c>
      <c r="CI137" s="27">
        <f>CNPop!V$48</f>
        <v>3.9E-2</v>
      </c>
      <c r="CJ137" s="27">
        <f>CNPop!W$48</f>
        <v>4.2000000000000003E-2</v>
      </c>
      <c r="CK137" s="27">
        <f>CNPop!X$48</f>
        <v>4.4999999999999998E-2</v>
      </c>
      <c r="CL137" s="27">
        <f>CNPop!Y$48</f>
        <v>4.9000000000000002E-2</v>
      </c>
      <c r="CM137" s="27">
        <f>CNPop!Z$48</f>
        <v>5.1999999999999998E-2</v>
      </c>
      <c r="CN137" s="27">
        <f>CNPop!AA$48</f>
        <v>5.6000000000000001E-2</v>
      </c>
      <c r="CO137" s="27">
        <f>CNPop!AB$48</f>
        <v>0.06</v>
      </c>
      <c r="CP137" s="27">
        <f>CNPop!AC$48</f>
        <v>6.3E-2</v>
      </c>
      <c r="CQ137" s="27"/>
      <c r="CR137" s="27">
        <f t="shared" si="146"/>
        <v>7.1780289067804828E-2</v>
      </c>
      <c r="CS137" s="27">
        <f t="shared" si="147"/>
        <v>7.1780289067804828E-2</v>
      </c>
      <c r="CT137" s="27">
        <f t="shared" si="148"/>
        <v>7.1780289067804828E-2</v>
      </c>
      <c r="CU137" s="27">
        <f t="shared" si="149"/>
        <v>7.1780289067804828E-2</v>
      </c>
      <c r="CV137" s="27">
        <f t="shared" si="150"/>
        <v>7.1780289067804828E-2</v>
      </c>
      <c r="CW137" s="27">
        <f t="shared" si="151"/>
        <v>7.1780289067804828E-2</v>
      </c>
      <c r="CX137" s="27">
        <f t="shared" si="152"/>
        <v>7.1780289067804828E-2</v>
      </c>
      <c r="CY137" s="27">
        <f t="shared" si="153"/>
        <v>7.1780289067804828E-2</v>
      </c>
      <c r="CZ137" s="27">
        <f t="shared" si="154"/>
        <v>7.1780289067804828E-2</v>
      </c>
      <c r="DA137" s="27">
        <f t="shared" si="155"/>
        <v>7.1780289067804828E-2</v>
      </c>
      <c r="DB137" s="27">
        <f t="shared" si="156"/>
        <v>7.1780289067804828E-2</v>
      </c>
      <c r="DC137" s="27">
        <f t="shared" si="157"/>
        <v>7.1780289067804828E-2</v>
      </c>
      <c r="DD137" s="27">
        <f t="shared" si="158"/>
        <v>8.5456391028567544E-2</v>
      </c>
      <c r="DE137" s="27">
        <f t="shared" si="159"/>
        <v>8.5456391028567544E-2</v>
      </c>
      <c r="DF137" s="27">
        <f t="shared" si="160"/>
        <v>8.5456391028567544E-2</v>
      </c>
      <c r="DG137" s="27">
        <f t="shared" si="161"/>
        <v>8.5456391028567544E-2</v>
      </c>
      <c r="DH137" s="27">
        <f t="shared" si="162"/>
        <v>8.5456391028567544E-2</v>
      </c>
      <c r="DI137" s="27">
        <f t="shared" si="163"/>
        <v>8.5456391028567544E-2</v>
      </c>
      <c r="DJ137" s="27">
        <f t="shared" si="164"/>
        <v>8.5456391028567544E-2</v>
      </c>
      <c r="DK137" s="27">
        <f t="shared" si="165"/>
        <v>8.5126227754546341E-2</v>
      </c>
      <c r="DL137" s="27">
        <f t="shared" si="166"/>
        <v>8.3932621455617959E-2</v>
      </c>
      <c r="DM137" s="27">
        <f t="shared" si="167"/>
        <v>8.2291373239436624E-2</v>
      </c>
      <c r="DN137" s="27">
        <f t="shared" si="168"/>
        <v>7.9498842364510297E-2</v>
      </c>
      <c r="DO137" s="27">
        <f t="shared" si="169"/>
        <v>7.5736904402920163E-2</v>
      </c>
      <c r="DP137" s="27">
        <f t="shared" si="170"/>
        <v>7.1737554052382066E-2</v>
      </c>
      <c r="DQ137" s="27">
        <f t="shared" si="171"/>
        <v>6.8275863955509997E-2</v>
      </c>
      <c r="DR137" s="27">
        <f t="shared" si="172"/>
        <v>6.5890268838638189E-2</v>
      </c>
      <c r="DS137" s="27">
        <f t="shared" si="173"/>
        <v>6.4737337142060897E-2</v>
      </c>
      <c r="DT137" s="27">
        <f t="shared" si="145"/>
        <v>6.4625890800143054E-2</v>
      </c>
      <c r="DU137" s="27" t="e">
        <f>IF(ISNA(VLOOKUP(CONCATENATE($B137,".SP.TER.TOTL.IN"),Area_pop_80_09,Seq!B$1,FALSE)),".",VLOOKUP(CONCATENATE($B137,".SP.TER.TOTL.IN"),Area_pop_80_09,Seq!B$1,FALSE)/VLOOKUP(CONCATENATE($B137,".SP.POP.TOTL"),Area_pop_80_09,Seq!B$1,FALSE))</f>
        <v>#VALUE!</v>
      </c>
      <c r="DV137" s="27" t="e">
        <f>IF(ISNA(VLOOKUP(CONCATENATE($B137,".SP.TER.TOTL.IN"),Area_pop_80_09,Seq!C$1,FALSE)),".",VLOOKUP(CONCATENATE($B137,".SP.TER.TOTL.IN"),Area_pop_80_09,Seq!C$1,FALSE)/VLOOKUP(CONCATENATE($B137,".SP.POP.TOTL"),Area_pop_80_09,Seq!C$1,FALSE))</f>
        <v>#VALUE!</v>
      </c>
      <c r="DW137" s="27" t="e">
        <f>IF(ISNA(VLOOKUP(CONCATENATE($B137,".SP.TER.TOTL.IN"),Area_pop_80_09,Seq!D$1,FALSE)),".",VLOOKUP(CONCATENATE($B137,".SP.TER.TOTL.IN"),Area_pop_80_09,Seq!D$1,FALSE)/VLOOKUP(CONCATENATE($B137,".SP.POP.TOTL"),Area_pop_80_09,Seq!D$1,FALSE))</f>
        <v>#VALUE!</v>
      </c>
      <c r="DX137" s="27" t="e">
        <f>IF(ISNA(VLOOKUP(CONCATENATE($B137,".SP.TER.TOTL.IN"),Area_pop_80_09,Seq!E$1,FALSE)),".",VLOOKUP(CONCATENATE($B137,".SP.TER.TOTL.IN"),Area_pop_80_09,Seq!E$1,FALSE)/VLOOKUP(CONCATENATE($B137,".SP.POP.TOTL"),Area_pop_80_09,Seq!E$1,FALSE))</f>
        <v>#VALUE!</v>
      </c>
      <c r="DY137" s="27" t="e">
        <f>IF(ISNA(VLOOKUP(CONCATENATE($B137,".SP.TER.TOTL.IN"),Area_pop_80_09,Seq!F$1,FALSE)),".",VLOOKUP(CONCATENATE($B137,".SP.TER.TOTL.IN"),Area_pop_80_09,Seq!F$1,FALSE)/VLOOKUP(CONCATENATE($B137,".SP.POP.TOTL"),Area_pop_80_09,Seq!F$1,FALSE))</f>
        <v>#VALUE!</v>
      </c>
      <c r="DZ137" s="27" t="e">
        <f>IF(ISNA(VLOOKUP(CONCATENATE($B137,".SP.TER.TOTL.IN"),Area_pop_80_09,Seq!G$1,FALSE)),".",VLOOKUP(CONCATENATE($B137,".SP.TER.TOTL.IN"),Area_pop_80_09,Seq!G$1,FALSE)/VLOOKUP(CONCATENATE($B137,".SP.POP.TOTL"),Area_pop_80_09,Seq!G$1,FALSE))</f>
        <v>#VALUE!</v>
      </c>
      <c r="EA137" s="27" t="e">
        <f>IF(ISNA(VLOOKUP(CONCATENATE($B137,".SP.TER.TOTL.IN"),Area_pop_80_09,Seq!H$1,FALSE)),".",VLOOKUP(CONCATENATE($B137,".SP.TER.TOTL.IN"),Area_pop_80_09,Seq!H$1,FALSE)/VLOOKUP(CONCATENATE($B137,".SP.POP.TOTL"),Area_pop_80_09,Seq!H$1,FALSE))</f>
        <v>#VALUE!</v>
      </c>
      <c r="EB137" s="27" t="e">
        <f>IF(ISNA(VLOOKUP(CONCATENATE($B137,".SP.TER.TOTL.IN"),Area_pop_80_09,Seq!I$1,FALSE)),".",VLOOKUP(CONCATENATE($B137,".SP.TER.TOTL.IN"),Area_pop_80_09,Seq!I$1,FALSE)/VLOOKUP(CONCATENATE($B137,".SP.POP.TOTL"),Area_pop_80_09,Seq!I$1,FALSE))</f>
        <v>#VALUE!</v>
      </c>
      <c r="EC137" s="27" t="e">
        <f>IF(ISNA(VLOOKUP(CONCATENATE($B137,".SP.TER.TOTL.IN"),Area_pop_80_09,Seq!J$1,FALSE)),".",VLOOKUP(CONCATENATE($B137,".SP.TER.TOTL.IN"),Area_pop_80_09,Seq!J$1,FALSE)/VLOOKUP(CONCATENATE($B137,".SP.POP.TOTL"),Area_pop_80_09,Seq!J$1,FALSE))</f>
        <v>#VALUE!</v>
      </c>
      <c r="ED137" s="27" t="e">
        <f>IF(ISNA(VLOOKUP(CONCATENATE($B137,".SP.TER.TOTL.IN"),Area_pop_80_09,Seq!K$1,FALSE)),".",VLOOKUP(CONCATENATE($B137,".SP.TER.TOTL.IN"),Area_pop_80_09,Seq!K$1,FALSE)/VLOOKUP(CONCATENATE($B137,".SP.POP.TOTL"),Area_pop_80_09,Seq!K$1,FALSE))</f>
        <v>#VALUE!</v>
      </c>
      <c r="EE137" s="27" t="e">
        <f>IF(ISNA(VLOOKUP(CONCATENATE($B137,".SP.TER.TOTL.IN"),Area_pop_80_09,Seq!L$1,FALSE)),".",VLOOKUP(CONCATENATE($B137,".SP.TER.TOTL.IN"),Area_pop_80_09,Seq!L$1,FALSE)/VLOOKUP(CONCATENATE($B137,".SP.POP.TOTL"),Area_pop_80_09,Seq!L$1,FALSE))</f>
        <v>#VALUE!</v>
      </c>
      <c r="EF137" s="27">
        <f>IF(ISNA(VLOOKUP(CONCATENATE($B137,".SP.TER.TOTL.IN"),Area_pop_80_09,Seq!M$1,FALSE)),".",VLOOKUP(CONCATENATE($B137,".SP.TER.TOTL.IN"),Area_pop_80_09,Seq!M$1,FALSE)/VLOOKUP(CONCATENATE($B137,".SP.POP.TOTL"),Area_pop_80_09,Seq!M$1,FALSE))</f>
        <v>7.1780289067804828E-2</v>
      </c>
      <c r="EG137" s="27" t="e">
        <f>IF(ISNA(VLOOKUP(CONCATENATE($B137,".SP.TER.TOTL.IN"),Area_pop_80_09,Seq!N$1,FALSE)),".",VLOOKUP(CONCATENATE($B137,".SP.TER.TOTL.IN"),Area_pop_80_09,Seq!N$1,FALSE)/VLOOKUP(CONCATENATE($B137,".SP.POP.TOTL"),Area_pop_80_09,Seq!N$1,FALSE))</f>
        <v>#VALUE!</v>
      </c>
      <c r="EH137" s="27" t="e">
        <f>IF(ISNA(VLOOKUP(CONCATENATE($B137,".SP.TER.TOTL.IN"),Area_pop_80_09,Seq!O$1,FALSE)),".",VLOOKUP(CONCATENATE($B137,".SP.TER.TOTL.IN"),Area_pop_80_09,Seq!O$1,FALSE)/VLOOKUP(CONCATENATE($B137,".SP.POP.TOTL"),Area_pop_80_09,Seq!O$1,FALSE))</f>
        <v>#VALUE!</v>
      </c>
      <c r="EI137" s="27" t="e">
        <f>IF(ISNA(VLOOKUP(CONCATENATE($B137,".SP.TER.TOTL.IN"),Area_pop_80_09,Seq!P$1,FALSE)),".",VLOOKUP(CONCATENATE($B137,".SP.TER.TOTL.IN"),Area_pop_80_09,Seq!P$1,FALSE)/VLOOKUP(CONCATENATE($B137,".SP.POP.TOTL"),Area_pop_80_09,Seq!P$1,FALSE))</f>
        <v>#VALUE!</v>
      </c>
      <c r="EJ137" s="27" t="e">
        <f>IF(ISNA(VLOOKUP(CONCATENATE($B137,".SP.TER.TOTL.IN"),Area_pop_80_09,Seq!Q$1,FALSE)),".",VLOOKUP(CONCATENATE($B137,".SP.TER.TOTL.IN"),Area_pop_80_09,Seq!Q$1,FALSE)/VLOOKUP(CONCATENATE($B137,".SP.POP.TOTL"),Area_pop_80_09,Seq!Q$1,FALSE))</f>
        <v>#VALUE!</v>
      </c>
      <c r="EK137" s="27" t="e">
        <f>IF(ISNA(VLOOKUP(CONCATENATE($B137,".SP.TER.TOTL.IN"),Area_pop_80_09,Seq!R$1,FALSE)),".",VLOOKUP(CONCATENATE($B137,".SP.TER.TOTL.IN"),Area_pop_80_09,Seq!R$1,FALSE)/VLOOKUP(CONCATENATE($B137,".SP.POP.TOTL"),Area_pop_80_09,Seq!R$1,FALSE))</f>
        <v>#VALUE!</v>
      </c>
      <c r="EL137" s="27" t="e">
        <f>IF(ISNA(VLOOKUP(CONCATENATE($B137,".SP.TER.TOTL.IN"),Area_pop_80_09,Seq!S$1,FALSE)),".",VLOOKUP(CONCATENATE($B137,".SP.TER.TOTL.IN"),Area_pop_80_09,Seq!S$1,FALSE)/VLOOKUP(CONCATENATE($B137,".SP.POP.TOTL"),Area_pop_80_09,Seq!S$1,FALSE))</f>
        <v>#VALUE!</v>
      </c>
      <c r="EM137" s="27">
        <f>IF(ISNA(VLOOKUP(CONCATENATE($B137,".SP.TER.TOTL.IN"),Area_pop_80_09,Seq!T$1,FALSE)),".",VLOOKUP(CONCATENATE($B137,".SP.TER.TOTL.IN"),Area_pop_80_09,Seq!T$1,FALSE)/VLOOKUP(CONCATENATE($B137,".SP.POP.TOTL"),Area_pop_80_09,Seq!T$1,FALSE))</f>
        <v>8.5456391028567544E-2</v>
      </c>
      <c r="EN137" s="27">
        <f>IF(ISNA(VLOOKUP(CONCATENATE($B137,".SP.TER.TOTL.IN"),Area_pop_80_09,Seq!U$1,FALSE)),".",VLOOKUP(CONCATENATE($B137,".SP.TER.TOTL.IN"),Area_pop_80_09,Seq!U$1,FALSE)/VLOOKUP(CONCATENATE($B137,".SP.POP.TOTL"),Area_pop_80_09,Seq!U$1,FALSE))</f>
        <v>8.5126227754546341E-2</v>
      </c>
      <c r="EO137" s="27">
        <f>IF(ISNA(VLOOKUP(CONCATENATE($B137,".SP.TER.TOTL.IN"),Area_pop_80_09,Seq!V$1,FALSE)),".",VLOOKUP(CONCATENATE($B137,".SP.TER.TOTL.IN"),Area_pop_80_09,Seq!V$1,FALSE)/VLOOKUP(CONCATENATE($B137,".SP.POP.TOTL"),Area_pop_80_09,Seq!V$1,FALSE))</f>
        <v>8.3932621455617959E-2</v>
      </c>
      <c r="EP137" s="27">
        <f>IF(ISNA(VLOOKUP(CONCATENATE($B137,".SP.TER.TOTL.IN"),Area_pop_80_09,Seq!W$1,FALSE)),".",VLOOKUP(CONCATENATE($B137,".SP.TER.TOTL.IN"),Area_pop_80_09,Seq!W$1,FALSE)/VLOOKUP(CONCATENATE($B137,".SP.POP.TOTL"),Area_pop_80_09,Seq!W$1,FALSE))</f>
        <v>8.2291373239436624E-2</v>
      </c>
      <c r="EQ137" s="27">
        <f>IF(ISNA(VLOOKUP(CONCATENATE($B137,".SP.TER.TOTL.IN"),Area_pop_80_09,Seq!X$1,FALSE)),".",VLOOKUP(CONCATENATE($B137,".SP.TER.TOTL.IN"),Area_pop_80_09,Seq!X$1,FALSE)/VLOOKUP(CONCATENATE($B137,".SP.POP.TOTL"),Area_pop_80_09,Seq!X$1,FALSE))</f>
        <v>7.9498842364510297E-2</v>
      </c>
      <c r="ER137" s="27">
        <f>IF(ISNA(VLOOKUP(CONCATENATE($B137,".SP.TER.TOTL.IN"),Area_pop_80_09,Seq!Y$1,FALSE)),".",VLOOKUP(CONCATENATE($B137,".SP.TER.TOTL.IN"),Area_pop_80_09,Seq!Y$1,FALSE)/VLOOKUP(CONCATENATE($B137,".SP.POP.TOTL"),Area_pop_80_09,Seq!Y$1,FALSE))</f>
        <v>7.5736904402920163E-2</v>
      </c>
      <c r="ES137" s="27">
        <f>IF(ISNA(VLOOKUP(CONCATENATE($B137,".SP.TER.TOTL.IN"),Area_pop_80_09,Seq!Z$1,FALSE)),".",VLOOKUP(CONCATENATE($B137,".SP.TER.TOTL.IN"),Area_pop_80_09,Seq!Z$1,FALSE)/VLOOKUP(CONCATENATE($B137,".SP.POP.TOTL"),Area_pop_80_09,Seq!Z$1,FALSE))</f>
        <v>7.1737554052382066E-2</v>
      </c>
      <c r="ET137" s="27">
        <f>IF(ISNA(VLOOKUP(CONCATENATE($B137,".SP.TER.TOTL.IN"),Area_pop_80_09,Seq!AA$1,FALSE)),".",VLOOKUP(CONCATENATE($B137,".SP.TER.TOTL.IN"),Area_pop_80_09,Seq!AA$1,FALSE)/VLOOKUP(CONCATENATE($B137,".SP.POP.TOTL"),Area_pop_80_09,Seq!AA$1,FALSE))</f>
        <v>6.8275863955509997E-2</v>
      </c>
      <c r="EU137" s="27">
        <f>IF(ISNA(VLOOKUP(CONCATENATE($B137,".SP.TER.TOTL.IN"),Area_pop_80_09,Seq!AB$1,FALSE)),".",VLOOKUP(CONCATENATE($B137,".SP.TER.TOTL.IN"),Area_pop_80_09,Seq!AB$1,FALSE)/VLOOKUP(CONCATENATE($B137,".SP.POP.TOTL"),Area_pop_80_09,Seq!AB$1,FALSE))</f>
        <v>6.5890268838638189E-2</v>
      </c>
      <c r="EV137" s="27">
        <f>IF(ISNA(VLOOKUP(CONCATENATE($B137,".SP.TER.TOTL.IN"),Area_pop_80_09,Seq!AC$1,FALSE)),".",VLOOKUP(CONCATENATE($B137,".SP.TER.TOTL.IN"),Area_pop_80_09,Seq!AC$1,FALSE)/VLOOKUP(CONCATENATE($B137,".SP.POP.TOTL"),Area_pop_80_09,Seq!AC$1,FALSE))</f>
        <v>6.4737337142060897E-2</v>
      </c>
      <c r="EW137" s="27">
        <f>IF(ISNA(VLOOKUP(CONCATENATE($B137,".SP.TER.TOTL.IN"),Area_pop_80_09,Seq!AD$1,FALSE)),".",VLOOKUP(CONCATENATE($B137,".SP.TER.TOTL.IN"),Area_pop_80_09,Seq!AD$1,FALSE)/VLOOKUP(CONCATENATE($B137,".SP.POP.TOTL"),Area_pop_80_09,Seq!AD$1,FALSE))</f>
        <v>6.4625890800143054E-2</v>
      </c>
      <c r="EX137" s="27"/>
      <c r="EY137" s="27"/>
      <c r="EZ137" s="27">
        <f t="shared" si="174"/>
        <v>1.5637216575449569E-6</v>
      </c>
      <c r="FA137" s="27" t="str">
        <f t="shared" si="175"/>
        <v>.</v>
      </c>
      <c r="FB137" s="27" t="str">
        <f t="shared" si="181"/>
        <v>.</v>
      </c>
      <c r="FC137" s="9">
        <f>IF(VLOOKUP($B137,EM_80!$B$1:$C$201,2,FALSE)&gt;0,VLOOKUP($B137,EM_80!$B$1:$C$201,2,FALSE),".")</f>
        <v>16</v>
      </c>
      <c r="FD137" s="9" t="str">
        <f t="shared" si="176"/>
        <v>.</v>
      </c>
      <c r="FE137" s="9" t="str">
        <f t="shared" si="177"/>
        <v>.</v>
      </c>
      <c r="FF137">
        <f t="shared" si="178"/>
        <v>10232000</v>
      </c>
      <c r="FG137">
        <f t="shared" si="179"/>
        <v>10363000</v>
      </c>
      <c r="FH137">
        <f t="shared" si="180"/>
        <v>10273300</v>
      </c>
      <c r="FJ137" s="9">
        <f>IF(ISNA(VLOOKUP($B137,Area_EM_90,Seq!C$1,FALSE)),".",VLOOKUP($B137,Area_EM_90,Seq!C$1,FALSE))</f>
        <v>920.62873809229143</v>
      </c>
      <c r="FK137" s="9">
        <f>IF(ISNA(VLOOKUP($B137,Area_EM_90,Seq!D$1,FALSE)),".",VLOOKUP($B137,Area_EM_90,Seq!D$1,FALSE))</f>
        <v>249</v>
      </c>
      <c r="FL137" s="9">
        <f>IF(ISNA(VLOOKUP($B137,Area_EM_90,Seq!E$1,FALSE)),".",VLOOKUP($B137,Area_EM_90,Seq!E$1,FALSE))</f>
        <v>447</v>
      </c>
      <c r="FM137" s="9">
        <f>IF(ISNA(VLOOKUP($B137,Area_EM_90,Seq!F$1,FALSE)),".",VLOOKUP($B137,Area_EM_90,Seq!F$1,FALSE))</f>
        <v>225</v>
      </c>
      <c r="FN137" s="9">
        <f>IF(ISNA(VLOOKUP($B137,Area_EM_90,Seq!G$1,FALSE)),".",VLOOKUP($B137,Area_EM_90,Seq!G$1,FALSE))</f>
        <v>9703000</v>
      </c>
      <c r="FO137" s="9">
        <f>IF(ISNA(VLOOKUP($B137,Area_EM_90,Seq!H$1,FALSE)),".",VLOOKUP($B137,Area_EM_90,Seq!H$1,FALSE))</f>
        <v>3401997</v>
      </c>
      <c r="FP137" s="9">
        <f>IF(ISNA(VLOOKUP($B137,Area_EM_90,Seq!I$1,FALSE)),".",VLOOKUP($B137,Area_EM_90,Seq!I$1,FALSE))</f>
        <v>5444948</v>
      </c>
      <c r="FQ137" s="9">
        <f>IF(ISNA(VLOOKUP($B137,Area_EM_90,Seq!J$1,FALSE)),".",VLOOKUP($B137,Area_EM_90,Seq!J$1,FALSE))</f>
        <v>856055</v>
      </c>
      <c r="FR137" s="9">
        <f>IF(ISNA(VLOOKUP($B137,Area_EM_00,Seq!C$1,FALSE)),".",VLOOKUP($B137,Area_EM_00,Seq!C$1,FALSE))</f>
        <v>988</v>
      </c>
      <c r="FS137" s="9">
        <f>IF(ISNA(VLOOKUP($B137,Area_EM_00,Seq!D$1,FALSE)),".",VLOOKUP($B137,Area_EM_00,Seq!D$1,FALSE))</f>
        <v>122</v>
      </c>
      <c r="FT137" s="9">
        <f>IF(ISNA(VLOOKUP($B137,Area_EM_00,Seq!E$1,FALSE)),".",VLOOKUP($B137,Area_EM_00,Seq!E$1,FALSE))</f>
        <v>429</v>
      </c>
      <c r="FU137" s="9">
        <f>IF(ISNA(VLOOKUP($B137,Area_EM_00,Seq!F$1,FALSE)),".",VLOOKUP($B137,Area_EM_00,Seq!F$1,FALSE))</f>
        <v>436</v>
      </c>
      <c r="FV137" s="9">
        <f>IF(ISNA(VLOOKUP($B137,Area_EM_00,Seq!G$1,FALSE)),".",VLOOKUP($B137,Area_EM_00,Seq!G$1,FALSE))</f>
        <v>7017000</v>
      </c>
      <c r="FW137" s="9">
        <f>IF(ISNA(VLOOKUP($B137,Area_EM_00,Seq!H$1,FALSE)),".",VLOOKUP($B137,Area_EM_00,Seq!H$1,FALSE))</f>
        <v>2385780</v>
      </c>
      <c r="FX137" s="9">
        <f>IF(ISNA(VLOOKUP($B137,Area_EM_00,Seq!I$1,FALSE)),".",VLOOKUP($B137,Area_EM_00,Seq!I$1,FALSE))</f>
        <v>3873384</v>
      </c>
      <c r="FY137" s="9">
        <f>IF(ISNA(VLOOKUP($B137,Area_EM_00,Seq!J$1,FALSE)),".",VLOOKUP($B137,Area_EM_00,Seq!J$1,FALSE))</f>
        <v>757836</v>
      </c>
      <c r="GA137" s="27"/>
    </row>
    <row r="138" spans="1:183">
      <c r="A138" s="25" t="s">
        <v>3158</v>
      </c>
      <c r="B138" s="26" t="str">
        <f t="shared" si="144"/>
        <v>Slovak</v>
      </c>
      <c r="C138" s="27">
        <f>GDP!C$42/10000</f>
        <v>18294194.281532999</v>
      </c>
      <c r="D138" s="27">
        <f>GDP!D$42/10000</f>
        <v>19245492.3841727</v>
      </c>
      <c r="E138" s="27">
        <f>GDP!E$42/10000</f>
        <v>20996832.1911324</v>
      </c>
      <c r="F138" s="27">
        <f>GDP!F$42/10000</f>
        <v>23285486.8999658</v>
      </c>
      <c r="G138" s="27">
        <f>GDP!G$42/10000</f>
        <v>26824880.9087606</v>
      </c>
      <c r="H138" s="27">
        <f>GDP!H$42/10000</f>
        <v>30446239.831443299</v>
      </c>
      <c r="I138" s="27">
        <f>GDP!I$42/10000</f>
        <v>33125508.936610304</v>
      </c>
      <c r="J138" s="27">
        <f>GDP!J$42/10000</f>
        <v>36968067.973257102</v>
      </c>
      <c r="K138" s="27">
        <f>GDP!K$42/10000</f>
        <v>41145459.654235199</v>
      </c>
      <c r="L138" s="27">
        <f>GDP!L$42/10000</f>
        <v>42832423.5000588</v>
      </c>
      <c r="M138" s="27">
        <f>GDP!M$42/10000</f>
        <v>44460055.593061104</v>
      </c>
      <c r="N138" s="27">
        <f>GDP!N$42/10000</f>
        <v>48550380.707622699</v>
      </c>
      <c r="O138" s="27">
        <f>GDP!O$42/10000</f>
        <v>55444534.768105105</v>
      </c>
      <c r="P138" s="27">
        <f>GDP!P$42/10000</f>
        <v>63206769.635639794</v>
      </c>
      <c r="Q138" s="27">
        <f>GDP!Q$42/10000</f>
        <v>71486856.457908601</v>
      </c>
      <c r="R138" s="27">
        <f>GDP!R$42/10000</f>
        <v>79278923.811820701</v>
      </c>
      <c r="S138" s="27">
        <f>GDP!S$42/10000</f>
        <v>87206816.193002701</v>
      </c>
      <c r="T138" s="27">
        <f>GDP!T$42/10000</f>
        <v>95317050.098951995</v>
      </c>
      <c r="U138" s="27">
        <f>GDP!U$42/10000</f>
        <v>102751780.00667</v>
      </c>
      <c r="V138" s="27">
        <f>GDP!V$42/10000</f>
        <v>110560915.287177</v>
      </c>
      <c r="W138" s="27">
        <f>GDP!W$42/10000</f>
        <v>119848032.17129999</v>
      </c>
      <c r="X138" s="27">
        <f>GDP!X$42/10000</f>
        <v>129795418.841518</v>
      </c>
      <c r="Y138" s="27">
        <f>GDP!Y$42/10000</f>
        <v>141606801.95609599</v>
      </c>
      <c r="Z138" s="27">
        <f>GDP!Z$42/10000</f>
        <v>155767482.15170601</v>
      </c>
      <c r="AA138" s="27">
        <f>GDP!AA$42/10000</f>
        <v>171499997.84902799</v>
      </c>
      <c r="AB138" s="27">
        <f>GDP!AB$42/10000</f>
        <v>189335997.62532699</v>
      </c>
      <c r="AC138" s="27">
        <f>GDP!AC$42/10000</f>
        <v>211298973.34986499</v>
      </c>
      <c r="AD138" s="27">
        <f>GDP!AD$42/10000</f>
        <v>238767839.88534701</v>
      </c>
      <c r="AE138" s="27">
        <f>GDP!AE$42/10000</f>
        <v>260256945.47502899</v>
      </c>
      <c r="AF138" s="27">
        <f>GDP!AF$42/10000</f>
        <v>293754553.91439533</v>
      </c>
      <c r="AG138" s="27"/>
      <c r="AH138" s="27" t="str">
        <f>IF(ISNUMBER(VLOOKUP($B138,Area_GDP_80_09,Seq!C$1,FALSE)/10000),VLOOKUP($B138,Area_GDP_80_09,Seq!C$1,FALSE)/10000,".")</f>
        <v>.</v>
      </c>
      <c r="AI138" s="27" t="str">
        <f>IF(ISNUMBER(VLOOKUP($B138,Area_GDP_80_09,Seq!D$1,FALSE)/10000),VLOOKUP($B138,Area_GDP_80_09,Seq!D$1,FALSE)/10000,".")</f>
        <v>.</v>
      </c>
      <c r="AJ138" s="27" t="str">
        <f>IF(ISNUMBER(VLOOKUP($B138,Area_GDP_80_09,Seq!E$1,FALSE)/10000),VLOOKUP($B138,Area_GDP_80_09,Seq!E$1,FALSE)/10000,".")</f>
        <v>.</v>
      </c>
      <c r="AK138" s="27" t="str">
        <f>IF(ISNUMBER(VLOOKUP($B138,Area_GDP_80_09,Seq!F$1,FALSE)/10000),VLOOKUP($B138,Area_GDP_80_09,Seq!F$1,FALSE)/10000,".")</f>
        <v>.</v>
      </c>
      <c r="AL138" s="27">
        <f>IF(ISNUMBER(VLOOKUP($B138,Area_GDP_80_09,Seq!G$1,FALSE)/10000),VLOOKUP($B138,Area_GDP_80_09,Seq!G$1,FALSE)/10000,".")</f>
        <v>2481655.6469608</v>
      </c>
      <c r="AM138" s="27">
        <f>IF(ISNUMBER(VLOOKUP($B138,Area_GDP_80_09,Seq!H$1,FALSE)/10000),VLOOKUP($B138,Area_GDP_80_09,Seq!H$1,FALSE)/10000,".")</f>
        <v>2568473.3139688801</v>
      </c>
      <c r="AN138" s="27">
        <f>IF(ISNUMBER(VLOOKUP($B138,Area_GDP_80_09,Seq!I$1,FALSE)/10000),VLOOKUP($B138,Area_GDP_80_09,Seq!I$1,FALSE)/10000,".")</f>
        <v>2675493.0900806799</v>
      </c>
      <c r="AO138" s="27">
        <f>IF(ISNUMBER(VLOOKUP($B138,Area_GDP_80_09,Seq!J$1,FALSE)/10000),VLOOKUP($B138,Area_GDP_80_09,Seq!J$1,FALSE)/10000,".")</f>
        <v>2741307.3297250099</v>
      </c>
      <c r="AP138" s="27">
        <f>IF(ISNUMBER(VLOOKUP($B138,Area_GDP_80_09,Seq!K$1,FALSE)/10000),VLOOKUP($B138,Area_GDP_80_09,Seq!K$1,FALSE)/10000,".")</f>
        <v>2794530.9523177799</v>
      </c>
      <c r="AQ138" s="27">
        <f>IF(ISNUMBER(VLOOKUP($B138,Area_GDP_80_09,Seq!L$1,FALSE)/10000),VLOOKUP($B138,Area_GDP_80_09,Seq!L$1,FALSE)/10000,".")</f>
        <v>2828296.5872334302</v>
      </c>
      <c r="AR138" s="27">
        <f>IF(ISNUMBER(VLOOKUP($B138,Area_GDP_80_09,Seq!M$1,FALSE)/10000),VLOOKUP($B138,Area_GDP_80_09,Seq!M$1,FALSE)/10000,".")</f>
        <v>2752753.25998525</v>
      </c>
      <c r="AS138" s="27">
        <f>IF(ISNUMBER(VLOOKUP($B138,Area_GDP_80_09,Seq!N$1,FALSE)/10000),VLOOKUP($B138,Area_GDP_80_09,Seq!N$1,FALSE)/10000,".")</f>
        <v>2351572.4198281798</v>
      </c>
      <c r="AT138" s="27">
        <f>IF(ISNUMBER(VLOOKUP($B138,Area_GDP_80_09,Seq!O$1,FALSE)/10000),VLOOKUP($B138,Area_GDP_80_09,Seq!O$1,FALSE)/10000,".")</f>
        <v>2193511.7727393298</v>
      </c>
      <c r="AU138" s="27">
        <f>IF(ISNUMBER(VLOOKUP($B138,Area_GDP_80_09,Seq!P$1,FALSE)/10000),VLOOKUP($B138,Area_GDP_80_09,Seq!P$1,FALSE)/10000,".")</f>
        <v>2112351.83714798</v>
      </c>
      <c r="AV138" s="27">
        <f>IF(ISNUMBER(VLOOKUP($B138,Area_GDP_80_09,Seq!Q$1,FALSE)/10000),VLOOKUP($B138,Area_GDP_80_09,Seq!Q$1,FALSE)/10000,".")</f>
        <v>2243434.8212483698</v>
      </c>
      <c r="AW138" s="27">
        <f>IF(ISNUMBER(VLOOKUP($B138,Area_GDP_80_09,Seq!R$1,FALSE)/10000),VLOOKUP($B138,Area_GDP_80_09,Seq!R$1,FALSE)/10000,".")</f>
        <v>2374520.4450584799</v>
      </c>
      <c r="AX138" s="27">
        <f>IF(ISNUMBER(VLOOKUP($B138,Area_GDP_80_09,Seq!S$1,FALSE)/10000),VLOOKUP($B138,Area_GDP_80_09,Seq!S$1,FALSE)/10000,".")</f>
        <v>2565171.6914735599</v>
      </c>
      <c r="AY138" s="27">
        <f>IF(ISNUMBER(VLOOKUP($B138,Area_GDP_80_09,Seq!T$1,FALSE)/10000),VLOOKUP($B138,Area_GDP_80_09,Seq!T$1,FALSE)/10000,".")</f>
        <v>2712283.02929796</v>
      </c>
      <c r="AZ138" s="27">
        <f>IF(ISNUMBER(VLOOKUP($B138,Area_GDP_80_09,Seq!U$1,FALSE)/10000),VLOOKUP($B138,Area_GDP_80_09,Seq!U$1,FALSE)/10000,".")</f>
        <v>2830468.0302192699</v>
      </c>
      <c r="BA138" s="27">
        <f>IF(ISNUMBER(VLOOKUP($B138,Area_GDP_80_09,Seq!V$1,FALSE)/10000),VLOOKUP($B138,Area_GDP_80_09,Seq!V$1,FALSE)/10000,".")</f>
        <v>2831281.5551870302</v>
      </c>
      <c r="BB138" s="27">
        <f>IF(ISNUMBER(VLOOKUP($B138,Area_GDP_80_09,Seq!W$1,FALSE)/10000),VLOOKUP($B138,Area_GDP_80_09,Seq!W$1,FALSE)/10000,".")</f>
        <v>2870075.5481849997</v>
      </c>
      <c r="BC138" s="27">
        <f>IF(ISNUMBER(VLOOKUP($B138,Area_GDP_80_09,Seq!X$1,FALSE)/10000),VLOOKUP($B138,Area_GDP_80_09,Seq!X$1,FALSE)/10000,".")</f>
        <v>2970088.4466556101</v>
      </c>
      <c r="BD138" s="27">
        <f>IF(ISNUMBER(VLOOKUP($B138,Area_GDP_80_09,Seq!Y$1,FALSE)/10000),VLOOKUP($B138,Area_GDP_80_09,Seq!Y$1,FALSE)/10000,".")</f>
        <v>3106402.2480191602</v>
      </c>
      <c r="BE138" s="27">
        <f>IF(ISNUMBER(VLOOKUP($B138,Area_GDP_80_09,Seq!Z$1,FALSE)/10000),VLOOKUP($B138,Area_GDP_80_09,Seq!Z$1,FALSE)/10000,".")</f>
        <v>3254854.43154597</v>
      </c>
      <c r="BF138" s="27">
        <f>IF(ISNUMBER(VLOOKUP($B138,Area_GDP_80_09,Seq!AA$1,FALSE)/10000),VLOOKUP($B138,Area_GDP_80_09,Seq!AA$1,FALSE)/10000,".")</f>
        <v>3418591.3027455299</v>
      </c>
      <c r="BG138" s="27">
        <f>IF(ISNUMBER(VLOOKUP($B138,Area_GDP_80_09,Seq!AB$1,FALSE)/10000),VLOOKUP($B138,Area_GDP_80_09,Seq!AB$1,FALSE)/10000,".")</f>
        <v>3646452.9205822702</v>
      </c>
      <c r="BH138" s="27">
        <f>IF(ISNUMBER(VLOOKUP($B138,Area_GDP_80_09,Seq!AC$1,FALSE)/10000),VLOOKUP($B138,Area_GDP_80_09,Seq!AC$1,FALSE)/10000,".")</f>
        <v>3956522.9408513</v>
      </c>
      <c r="BI138" s="27">
        <f>IF(ISNUMBER(VLOOKUP($B138,Area_GDP_80_09,Seq!AD$1,FALSE)/10000),VLOOKUP($B138,Area_GDP_80_09,Seq!AD$1,FALSE)/10000,".")</f>
        <v>4375098.5811682297</v>
      </c>
      <c r="BJ138" s="27">
        <f>IF(ISNUMBER(VLOOKUP($B138,Area_GDP_80_09,Seq!AE$1,FALSE)/10000),VLOOKUP($B138,Area_GDP_80_09,Seq!AE$1,FALSE)/10000,".")</f>
        <v>4645062.6497143898</v>
      </c>
      <c r="BK138" s="27">
        <f>IF(ISNUMBER(VLOOKUP($B138,Area_GDP_80_09,Seq!AF$1,FALSE)/10000),VLOOKUP($B138,Area_GDP_80_09,Seq!AF$1,FALSE)/10000,".")</f>
        <v>4357068.7654320989</v>
      </c>
      <c r="BL138" s="27"/>
      <c r="BM138" s="27"/>
      <c r="BN138" s="27">
        <f>CNPop!A$48</f>
        <v>5.0000000000000001E-3</v>
      </c>
      <c r="BO138" s="27">
        <f>CNPop!B$48</f>
        <v>6.0000000000000001E-3</v>
      </c>
      <c r="BP138" s="27">
        <f>CNPop!C$48</f>
        <v>6.0000000000000001E-3</v>
      </c>
      <c r="BQ138" s="27">
        <f>CNPop!D$48</f>
        <v>7.0000000000000001E-3</v>
      </c>
      <c r="BR138" s="27">
        <f>CNPop!E$48</f>
        <v>7.0000000000000001E-3</v>
      </c>
      <c r="BS138" s="27">
        <f>CNPop!F$48</f>
        <v>8.0000000000000002E-3</v>
      </c>
      <c r="BT138" s="27">
        <f>CNPop!G$48</f>
        <v>8.9999999999999993E-3</v>
      </c>
      <c r="BU138" s="27">
        <f>CNPop!H$48</f>
        <v>0.01</v>
      </c>
      <c r="BV138" s="27">
        <f>CNPop!I$48</f>
        <v>1.0999999999999999E-2</v>
      </c>
      <c r="BW138" s="27">
        <f>CNPop!J$48</f>
        <v>1.2E-2</v>
      </c>
      <c r="BX138" s="27">
        <f>CNPop!K$48</f>
        <v>1.4E-2</v>
      </c>
      <c r="BY138" s="27">
        <f>CNPop!L$48</f>
        <v>1.6E-2</v>
      </c>
      <c r="BZ138" s="27">
        <f>CNPop!M$48</f>
        <v>1.7000000000000001E-2</v>
      </c>
      <c r="CA138" s="27">
        <f>CNPop!N$48</f>
        <v>1.9E-2</v>
      </c>
      <c r="CB138" s="27">
        <f>CNPop!O$48</f>
        <v>2.1000000000000001E-2</v>
      </c>
      <c r="CC138" s="27">
        <f>CNPop!P$48</f>
        <v>2.3E-2</v>
      </c>
      <c r="CD138" s="27">
        <f>CNPop!Q$48</f>
        <v>2.5999999999999999E-2</v>
      </c>
      <c r="CE138" s="27">
        <f>CNPop!R$48</f>
        <v>2.8000000000000001E-2</v>
      </c>
      <c r="CF138" s="27">
        <f>CNPop!S$48</f>
        <v>0.03</v>
      </c>
      <c r="CG138" s="27">
        <f>CNPop!T$48</f>
        <v>3.3000000000000002E-2</v>
      </c>
      <c r="CH138" s="27">
        <f>CNPop!U$48</f>
        <v>3.5999999999999997E-2</v>
      </c>
      <c r="CI138" s="27">
        <f>CNPop!V$48</f>
        <v>3.9E-2</v>
      </c>
      <c r="CJ138" s="27">
        <f>CNPop!W$48</f>
        <v>4.2000000000000003E-2</v>
      </c>
      <c r="CK138" s="27">
        <f>CNPop!X$48</f>
        <v>4.4999999999999998E-2</v>
      </c>
      <c r="CL138" s="27">
        <f>CNPop!Y$48</f>
        <v>4.9000000000000002E-2</v>
      </c>
      <c r="CM138" s="27">
        <f>CNPop!Z$48</f>
        <v>5.1999999999999998E-2</v>
      </c>
      <c r="CN138" s="27">
        <f>CNPop!AA$48</f>
        <v>5.6000000000000001E-2</v>
      </c>
      <c r="CO138" s="27">
        <f>CNPop!AB$48</f>
        <v>0.06</v>
      </c>
      <c r="CP138" s="27">
        <f>CNPop!AC$48</f>
        <v>6.3E-2</v>
      </c>
      <c r="CQ138" s="27"/>
      <c r="CR138" s="27">
        <f t="shared" si="146"/>
        <v>7.3315918985424944E-2</v>
      </c>
      <c r="CS138" s="27">
        <f t="shared" si="147"/>
        <v>7.3315918985424944E-2</v>
      </c>
      <c r="CT138" s="27">
        <f t="shared" si="148"/>
        <v>7.3315918985424944E-2</v>
      </c>
      <c r="CU138" s="27">
        <f t="shared" si="149"/>
        <v>7.3315918985424944E-2</v>
      </c>
      <c r="CV138" s="27">
        <f t="shared" si="150"/>
        <v>7.3315918985424944E-2</v>
      </c>
      <c r="CW138" s="27">
        <f t="shared" si="151"/>
        <v>7.3315918985424944E-2</v>
      </c>
      <c r="CX138" s="27">
        <f t="shared" si="152"/>
        <v>7.3315918985424944E-2</v>
      </c>
      <c r="CY138" s="27">
        <f t="shared" si="153"/>
        <v>7.3315918985424944E-2</v>
      </c>
      <c r="CZ138" s="27">
        <f t="shared" si="154"/>
        <v>7.3315918985424944E-2</v>
      </c>
      <c r="DA138" s="27">
        <f t="shared" si="155"/>
        <v>7.3315918985424944E-2</v>
      </c>
      <c r="DB138" s="27">
        <f t="shared" si="156"/>
        <v>7.3315918985424944E-2</v>
      </c>
      <c r="DC138" s="27">
        <f t="shared" si="157"/>
        <v>7.3315918985424944E-2</v>
      </c>
      <c r="DD138" s="27">
        <f t="shared" si="158"/>
        <v>8.5501080851554834E-2</v>
      </c>
      <c r="DE138" s="27">
        <f t="shared" si="159"/>
        <v>8.5501080851554834E-2</v>
      </c>
      <c r="DF138" s="27">
        <f t="shared" si="160"/>
        <v>8.5501080851554834E-2</v>
      </c>
      <c r="DG138" s="27">
        <f t="shared" si="161"/>
        <v>8.5501080851554834E-2</v>
      </c>
      <c r="DH138" s="27">
        <f t="shared" si="162"/>
        <v>8.5501080851554834E-2</v>
      </c>
      <c r="DI138" s="27">
        <f t="shared" si="163"/>
        <v>8.5501080851554834E-2</v>
      </c>
      <c r="DJ138" s="27">
        <f t="shared" si="164"/>
        <v>8.5501080851554834E-2</v>
      </c>
      <c r="DK138" s="27">
        <f t="shared" si="165"/>
        <v>8.6766454468533108E-2</v>
      </c>
      <c r="DL138" s="27">
        <f t="shared" si="166"/>
        <v>8.7687461006882045E-2</v>
      </c>
      <c r="DM138" s="27">
        <f t="shared" si="167"/>
        <v>8.8105188808473664E-2</v>
      </c>
      <c r="DN138" s="27">
        <f t="shared" si="168"/>
        <v>8.7716532520595303E-2</v>
      </c>
      <c r="DO138" s="27">
        <f t="shared" si="169"/>
        <v>8.6702852719382925E-2</v>
      </c>
      <c r="DP138" s="27">
        <f t="shared" si="170"/>
        <v>8.5231826347624356E-2</v>
      </c>
      <c r="DQ138" s="27">
        <f t="shared" si="171"/>
        <v>8.3594208279190646E-2</v>
      </c>
      <c r="DR138" s="27">
        <f t="shared" si="172"/>
        <v>8.202401264678677E-2</v>
      </c>
      <c r="DS138" s="27">
        <f t="shared" si="173"/>
        <v>8.0571683936355054E-2</v>
      </c>
      <c r="DT138" s="27">
        <f t="shared" si="145"/>
        <v>7.9158240277762873E-2</v>
      </c>
      <c r="DU138" s="27" t="e">
        <f>IF(ISNA(VLOOKUP(CONCATENATE($B138,".SP.TER.TOTL.IN"),Area_pop_80_09,Seq!B$1,FALSE)),".",VLOOKUP(CONCATENATE($B138,".SP.TER.TOTL.IN"),Area_pop_80_09,Seq!B$1,FALSE)/VLOOKUP(CONCATENATE($B138,".SP.POP.TOTL"),Area_pop_80_09,Seq!B$1,FALSE))</f>
        <v>#VALUE!</v>
      </c>
      <c r="DV138" s="27" t="e">
        <f>IF(ISNA(VLOOKUP(CONCATENATE($B138,".SP.TER.TOTL.IN"),Area_pop_80_09,Seq!C$1,FALSE)),".",VLOOKUP(CONCATENATE($B138,".SP.TER.TOTL.IN"),Area_pop_80_09,Seq!C$1,FALSE)/VLOOKUP(CONCATENATE($B138,".SP.POP.TOTL"),Area_pop_80_09,Seq!C$1,FALSE))</f>
        <v>#VALUE!</v>
      </c>
      <c r="DW138" s="27" t="e">
        <f>IF(ISNA(VLOOKUP(CONCATENATE($B138,".SP.TER.TOTL.IN"),Area_pop_80_09,Seq!D$1,FALSE)),".",VLOOKUP(CONCATENATE($B138,".SP.TER.TOTL.IN"),Area_pop_80_09,Seq!D$1,FALSE)/VLOOKUP(CONCATENATE($B138,".SP.POP.TOTL"),Area_pop_80_09,Seq!D$1,FALSE))</f>
        <v>#VALUE!</v>
      </c>
      <c r="DX138" s="27" t="e">
        <f>IF(ISNA(VLOOKUP(CONCATENATE($B138,".SP.TER.TOTL.IN"),Area_pop_80_09,Seq!E$1,FALSE)),".",VLOOKUP(CONCATENATE($B138,".SP.TER.TOTL.IN"),Area_pop_80_09,Seq!E$1,FALSE)/VLOOKUP(CONCATENATE($B138,".SP.POP.TOTL"),Area_pop_80_09,Seq!E$1,FALSE))</f>
        <v>#VALUE!</v>
      </c>
      <c r="DY138" s="27" t="e">
        <f>IF(ISNA(VLOOKUP(CONCATENATE($B138,".SP.TER.TOTL.IN"),Area_pop_80_09,Seq!F$1,FALSE)),".",VLOOKUP(CONCATENATE($B138,".SP.TER.TOTL.IN"),Area_pop_80_09,Seq!F$1,FALSE)/VLOOKUP(CONCATENATE($B138,".SP.POP.TOTL"),Area_pop_80_09,Seq!F$1,FALSE))</f>
        <v>#VALUE!</v>
      </c>
      <c r="DZ138" s="27" t="e">
        <f>IF(ISNA(VLOOKUP(CONCATENATE($B138,".SP.TER.TOTL.IN"),Area_pop_80_09,Seq!G$1,FALSE)),".",VLOOKUP(CONCATENATE($B138,".SP.TER.TOTL.IN"),Area_pop_80_09,Seq!G$1,FALSE)/VLOOKUP(CONCATENATE($B138,".SP.POP.TOTL"),Area_pop_80_09,Seq!G$1,FALSE))</f>
        <v>#VALUE!</v>
      </c>
      <c r="EA138" s="27" t="e">
        <f>IF(ISNA(VLOOKUP(CONCATENATE($B138,".SP.TER.TOTL.IN"),Area_pop_80_09,Seq!H$1,FALSE)),".",VLOOKUP(CONCATENATE($B138,".SP.TER.TOTL.IN"),Area_pop_80_09,Seq!H$1,FALSE)/VLOOKUP(CONCATENATE($B138,".SP.POP.TOTL"),Area_pop_80_09,Seq!H$1,FALSE))</f>
        <v>#VALUE!</v>
      </c>
      <c r="EB138" s="27" t="e">
        <f>IF(ISNA(VLOOKUP(CONCATENATE($B138,".SP.TER.TOTL.IN"),Area_pop_80_09,Seq!I$1,FALSE)),".",VLOOKUP(CONCATENATE($B138,".SP.TER.TOTL.IN"),Area_pop_80_09,Seq!I$1,FALSE)/VLOOKUP(CONCATENATE($B138,".SP.POP.TOTL"),Area_pop_80_09,Seq!I$1,FALSE))</f>
        <v>#VALUE!</v>
      </c>
      <c r="EC138" s="27" t="e">
        <f>IF(ISNA(VLOOKUP(CONCATENATE($B138,".SP.TER.TOTL.IN"),Area_pop_80_09,Seq!J$1,FALSE)),".",VLOOKUP(CONCATENATE($B138,".SP.TER.TOTL.IN"),Area_pop_80_09,Seq!J$1,FALSE)/VLOOKUP(CONCATENATE($B138,".SP.POP.TOTL"),Area_pop_80_09,Seq!J$1,FALSE))</f>
        <v>#VALUE!</v>
      </c>
      <c r="ED138" s="27" t="e">
        <f>IF(ISNA(VLOOKUP(CONCATENATE($B138,".SP.TER.TOTL.IN"),Area_pop_80_09,Seq!K$1,FALSE)),".",VLOOKUP(CONCATENATE($B138,".SP.TER.TOTL.IN"),Area_pop_80_09,Seq!K$1,FALSE)/VLOOKUP(CONCATENATE($B138,".SP.POP.TOTL"),Area_pop_80_09,Seq!K$1,FALSE))</f>
        <v>#VALUE!</v>
      </c>
      <c r="EE138" s="27" t="e">
        <f>IF(ISNA(VLOOKUP(CONCATENATE($B138,".SP.TER.TOTL.IN"),Area_pop_80_09,Seq!L$1,FALSE)),".",VLOOKUP(CONCATENATE($B138,".SP.TER.TOTL.IN"),Area_pop_80_09,Seq!L$1,FALSE)/VLOOKUP(CONCATENATE($B138,".SP.POP.TOTL"),Area_pop_80_09,Seq!L$1,FALSE))</f>
        <v>#VALUE!</v>
      </c>
      <c r="EF138" s="27">
        <f>IF(ISNA(VLOOKUP(CONCATENATE($B138,".SP.TER.TOTL.IN"),Area_pop_80_09,Seq!M$1,FALSE)),".",VLOOKUP(CONCATENATE($B138,".SP.TER.TOTL.IN"),Area_pop_80_09,Seq!M$1,FALSE)/VLOOKUP(CONCATENATE($B138,".SP.POP.TOTL"),Area_pop_80_09,Seq!M$1,FALSE))</f>
        <v>7.3315918985424944E-2</v>
      </c>
      <c r="EG138" s="27" t="e">
        <f>IF(ISNA(VLOOKUP(CONCATENATE($B138,".SP.TER.TOTL.IN"),Area_pop_80_09,Seq!N$1,FALSE)),".",VLOOKUP(CONCATENATE($B138,".SP.TER.TOTL.IN"),Area_pop_80_09,Seq!N$1,FALSE)/VLOOKUP(CONCATENATE($B138,".SP.POP.TOTL"),Area_pop_80_09,Seq!N$1,FALSE))</f>
        <v>#VALUE!</v>
      </c>
      <c r="EH138" s="27" t="e">
        <f>IF(ISNA(VLOOKUP(CONCATENATE($B138,".SP.TER.TOTL.IN"),Area_pop_80_09,Seq!O$1,FALSE)),".",VLOOKUP(CONCATENATE($B138,".SP.TER.TOTL.IN"),Area_pop_80_09,Seq!O$1,FALSE)/VLOOKUP(CONCATENATE($B138,".SP.POP.TOTL"),Area_pop_80_09,Seq!O$1,FALSE))</f>
        <v>#VALUE!</v>
      </c>
      <c r="EI138" s="27" t="e">
        <f>IF(ISNA(VLOOKUP(CONCATENATE($B138,".SP.TER.TOTL.IN"),Area_pop_80_09,Seq!P$1,FALSE)),".",VLOOKUP(CONCATENATE($B138,".SP.TER.TOTL.IN"),Area_pop_80_09,Seq!P$1,FALSE)/VLOOKUP(CONCATENATE($B138,".SP.POP.TOTL"),Area_pop_80_09,Seq!P$1,FALSE))</f>
        <v>#VALUE!</v>
      </c>
      <c r="EJ138" s="27" t="e">
        <f>IF(ISNA(VLOOKUP(CONCATENATE($B138,".SP.TER.TOTL.IN"),Area_pop_80_09,Seq!Q$1,FALSE)),".",VLOOKUP(CONCATENATE($B138,".SP.TER.TOTL.IN"),Area_pop_80_09,Seq!Q$1,FALSE)/VLOOKUP(CONCATENATE($B138,".SP.POP.TOTL"),Area_pop_80_09,Seq!Q$1,FALSE))</f>
        <v>#VALUE!</v>
      </c>
      <c r="EK138" s="27" t="e">
        <f>IF(ISNA(VLOOKUP(CONCATENATE($B138,".SP.TER.TOTL.IN"),Area_pop_80_09,Seq!R$1,FALSE)),".",VLOOKUP(CONCATENATE($B138,".SP.TER.TOTL.IN"),Area_pop_80_09,Seq!R$1,FALSE)/VLOOKUP(CONCATENATE($B138,".SP.POP.TOTL"),Area_pop_80_09,Seq!R$1,FALSE))</f>
        <v>#VALUE!</v>
      </c>
      <c r="EL138" s="27" t="e">
        <f>IF(ISNA(VLOOKUP(CONCATENATE($B138,".SP.TER.TOTL.IN"),Area_pop_80_09,Seq!S$1,FALSE)),".",VLOOKUP(CONCATENATE($B138,".SP.TER.TOTL.IN"),Area_pop_80_09,Seq!S$1,FALSE)/VLOOKUP(CONCATENATE($B138,".SP.POP.TOTL"),Area_pop_80_09,Seq!S$1,FALSE))</f>
        <v>#VALUE!</v>
      </c>
      <c r="EM138" s="27">
        <f>IF(ISNA(VLOOKUP(CONCATENATE($B138,".SP.TER.TOTL.IN"),Area_pop_80_09,Seq!T$1,FALSE)),".",VLOOKUP(CONCATENATE($B138,".SP.TER.TOTL.IN"),Area_pop_80_09,Seq!T$1,FALSE)/VLOOKUP(CONCATENATE($B138,".SP.POP.TOTL"),Area_pop_80_09,Seq!T$1,FALSE))</f>
        <v>8.5501080851554834E-2</v>
      </c>
      <c r="EN138" s="27">
        <f>IF(ISNA(VLOOKUP(CONCATENATE($B138,".SP.TER.TOTL.IN"),Area_pop_80_09,Seq!U$1,FALSE)),".",VLOOKUP(CONCATENATE($B138,".SP.TER.TOTL.IN"),Area_pop_80_09,Seq!U$1,FALSE)/VLOOKUP(CONCATENATE($B138,".SP.POP.TOTL"),Area_pop_80_09,Seq!U$1,FALSE))</f>
        <v>8.6766454468533108E-2</v>
      </c>
      <c r="EO138" s="27">
        <f>IF(ISNA(VLOOKUP(CONCATENATE($B138,".SP.TER.TOTL.IN"),Area_pop_80_09,Seq!V$1,FALSE)),".",VLOOKUP(CONCATENATE($B138,".SP.TER.TOTL.IN"),Area_pop_80_09,Seq!V$1,FALSE)/VLOOKUP(CONCATENATE($B138,".SP.POP.TOTL"),Area_pop_80_09,Seq!V$1,FALSE))</f>
        <v>8.7687461006882045E-2</v>
      </c>
      <c r="EP138" s="27">
        <f>IF(ISNA(VLOOKUP(CONCATENATE($B138,".SP.TER.TOTL.IN"),Area_pop_80_09,Seq!W$1,FALSE)),".",VLOOKUP(CONCATENATE($B138,".SP.TER.TOTL.IN"),Area_pop_80_09,Seq!W$1,FALSE)/VLOOKUP(CONCATENATE($B138,".SP.POP.TOTL"),Area_pop_80_09,Seq!W$1,FALSE))</f>
        <v>8.8105188808473664E-2</v>
      </c>
      <c r="EQ138" s="27">
        <f>IF(ISNA(VLOOKUP(CONCATENATE($B138,".SP.TER.TOTL.IN"),Area_pop_80_09,Seq!X$1,FALSE)),".",VLOOKUP(CONCATENATE($B138,".SP.TER.TOTL.IN"),Area_pop_80_09,Seq!X$1,FALSE)/VLOOKUP(CONCATENATE($B138,".SP.POP.TOTL"),Area_pop_80_09,Seq!X$1,FALSE))</f>
        <v>8.7716532520595303E-2</v>
      </c>
      <c r="ER138" s="27">
        <f>IF(ISNA(VLOOKUP(CONCATENATE($B138,".SP.TER.TOTL.IN"),Area_pop_80_09,Seq!Y$1,FALSE)),".",VLOOKUP(CONCATENATE($B138,".SP.TER.TOTL.IN"),Area_pop_80_09,Seq!Y$1,FALSE)/VLOOKUP(CONCATENATE($B138,".SP.POP.TOTL"),Area_pop_80_09,Seq!Y$1,FALSE))</f>
        <v>8.6702852719382925E-2</v>
      </c>
      <c r="ES138" s="27">
        <f>IF(ISNA(VLOOKUP(CONCATENATE($B138,".SP.TER.TOTL.IN"),Area_pop_80_09,Seq!Z$1,FALSE)),".",VLOOKUP(CONCATENATE($B138,".SP.TER.TOTL.IN"),Area_pop_80_09,Seq!Z$1,FALSE)/VLOOKUP(CONCATENATE($B138,".SP.POP.TOTL"),Area_pop_80_09,Seq!Z$1,FALSE))</f>
        <v>8.5231826347624356E-2</v>
      </c>
      <c r="ET138" s="27">
        <f>IF(ISNA(VLOOKUP(CONCATENATE($B138,".SP.TER.TOTL.IN"),Area_pop_80_09,Seq!AA$1,FALSE)),".",VLOOKUP(CONCATENATE($B138,".SP.TER.TOTL.IN"),Area_pop_80_09,Seq!AA$1,FALSE)/VLOOKUP(CONCATENATE($B138,".SP.POP.TOTL"),Area_pop_80_09,Seq!AA$1,FALSE))</f>
        <v>8.3594208279190646E-2</v>
      </c>
      <c r="EU138" s="27">
        <f>IF(ISNA(VLOOKUP(CONCATENATE($B138,".SP.TER.TOTL.IN"),Area_pop_80_09,Seq!AB$1,FALSE)),".",VLOOKUP(CONCATENATE($B138,".SP.TER.TOTL.IN"),Area_pop_80_09,Seq!AB$1,FALSE)/VLOOKUP(CONCATENATE($B138,".SP.POP.TOTL"),Area_pop_80_09,Seq!AB$1,FALSE))</f>
        <v>8.202401264678677E-2</v>
      </c>
      <c r="EV138" s="27">
        <f>IF(ISNA(VLOOKUP(CONCATENATE($B138,".SP.TER.TOTL.IN"),Area_pop_80_09,Seq!AC$1,FALSE)),".",VLOOKUP(CONCATENATE($B138,".SP.TER.TOTL.IN"),Area_pop_80_09,Seq!AC$1,FALSE)/VLOOKUP(CONCATENATE($B138,".SP.POP.TOTL"),Area_pop_80_09,Seq!AC$1,FALSE))</f>
        <v>8.0571683936355054E-2</v>
      </c>
      <c r="EW138" s="27">
        <f>IF(ISNA(VLOOKUP(CONCATENATE($B138,".SP.TER.TOTL.IN"),Area_pop_80_09,Seq!AD$1,FALSE)),".",VLOOKUP(CONCATENATE($B138,".SP.TER.TOTL.IN"),Area_pop_80_09,Seq!AD$1,FALSE)/VLOOKUP(CONCATENATE($B138,".SP.POP.TOTL"),Area_pop_80_09,Seq!AD$1,FALSE))</f>
        <v>7.9158240277762873E-2</v>
      </c>
      <c r="EX138" s="27"/>
      <c r="EY138" s="27"/>
      <c r="EZ138" s="27" t="str">
        <f t="shared" si="174"/>
        <v>.</v>
      </c>
      <c r="FA138" s="27" t="str">
        <f t="shared" si="175"/>
        <v>.</v>
      </c>
      <c r="FB138" s="27" t="str">
        <f t="shared" si="181"/>
        <v>.</v>
      </c>
      <c r="FC138" s="9" t="str">
        <f>IF(VLOOKUP($B138,EM_80!$B$1:$C$201,2,FALSE)&gt;0,VLOOKUP($B138,EM_80!$B$1:$C$201,2,FALSE),".")</f>
        <v>.</v>
      </c>
      <c r="FD138" s="9" t="str">
        <f t="shared" si="176"/>
        <v>.</v>
      </c>
      <c r="FE138" s="9" t="str">
        <f t="shared" si="177"/>
        <v>.</v>
      </c>
      <c r="FF138">
        <f t="shared" si="178"/>
        <v>4984300</v>
      </c>
      <c r="FG138">
        <f t="shared" si="179"/>
        <v>5283000</v>
      </c>
      <c r="FH138">
        <f t="shared" si="180"/>
        <v>5388740.8139564497</v>
      </c>
      <c r="FJ138" s="9" t="str">
        <f>IF(ISNA(VLOOKUP($B138,Area_EM_90,Seq!C$1,FALSE)),".",VLOOKUP($B138,Area_EM_90,Seq!C$1,FALSE))</f>
        <v>.</v>
      </c>
      <c r="FK138" s="9" t="str">
        <f>IF(ISNA(VLOOKUP($B138,Area_EM_90,Seq!D$1,FALSE)),".",VLOOKUP($B138,Area_EM_90,Seq!D$1,FALSE))</f>
        <v>.</v>
      </c>
      <c r="FL138" s="9" t="str">
        <f>IF(ISNA(VLOOKUP($B138,Area_EM_90,Seq!E$1,FALSE)),".",VLOOKUP($B138,Area_EM_90,Seq!E$1,FALSE))</f>
        <v>.</v>
      </c>
      <c r="FM138" s="9" t="str">
        <f>IF(ISNA(VLOOKUP($B138,Area_EM_90,Seq!F$1,FALSE)),".",VLOOKUP($B138,Area_EM_90,Seq!F$1,FALSE))</f>
        <v>.</v>
      </c>
      <c r="FN138" s="9" t="str">
        <f>IF(ISNA(VLOOKUP($B138,Area_EM_90,Seq!G$1,FALSE)),".",VLOOKUP($B138,Area_EM_90,Seq!G$1,FALSE))</f>
        <v>.</v>
      </c>
      <c r="FO138" s="9" t="str">
        <f>IF(ISNA(VLOOKUP($B138,Area_EM_90,Seq!H$1,FALSE)),".",VLOOKUP($B138,Area_EM_90,Seq!H$1,FALSE))</f>
        <v>.</v>
      </c>
      <c r="FP138" s="9" t="str">
        <f>IF(ISNA(VLOOKUP($B138,Area_EM_90,Seq!I$1,FALSE)),".",VLOOKUP($B138,Area_EM_90,Seq!I$1,FALSE))</f>
        <v>.</v>
      </c>
      <c r="FQ138" s="9" t="str">
        <f>IF(ISNA(VLOOKUP($B138,Area_EM_90,Seq!J$1,FALSE)),".",VLOOKUP($B138,Area_EM_90,Seq!J$1,FALSE))</f>
        <v>.</v>
      </c>
      <c r="FR138" s="9" t="str">
        <f>IF(ISNA(VLOOKUP($B138,Area_EM_00,Seq!C$1,FALSE)),".",VLOOKUP($B138,Area_EM_00,Seq!C$1,FALSE))</f>
        <v>.</v>
      </c>
      <c r="FS138" s="9" t="str">
        <f>IF(ISNA(VLOOKUP($B138,Area_EM_00,Seq!D$1,FALSE)),".",VLOOKUP($B138,Area_EM_00,Seq!D$1,FALSE))</f>
        <v>.</v>
      </c>
      <c r="FT138" s="9" t="str">
        <f>IF(ISNA(VLOOKUP($B138,Area_EM_00,Seq!E$1,FALSE)),".",VLOOKUP($B138,Area_EM_00,Seq!E$1,FALSE))</f>
        <v>.</v>
      </c>
      <c r="FU138" s="9" t="str">
        <f>IF(ISNA(VLOOKUP($B138,Area_EM_00,Seq!F$1,FALSE)),".",VLOOKUP($B138,Area_EM_00,Seq!F$1,FALSE))</f>
        <v>.</v>
      </c>
      <c r="FV138" s="9" t="str">
        <f>IF(ISNA(VLOOKUP($B138,Area_EM_00,Seq!G$1,FALSE)),".",VLOOKUP($B138,Area_EM_00,Seq!G$1,FALSE))</f>
        <v>.</v>
      </c>
      <c r="FW138" s="9" t="str">
        <f>IF(ISNA(VLOOKUP($B138,Area_EM_00,Seq!H$1,FALSE)),".",VLOOKUP($B138,Area_EM_00,Seq!H$1,FALSE))</f>
        <v>.</v>
      </c>
      <c r="FX138" s="9" t="str">
        <f>IF(ISNA(VLOOKUP($B138,Area_EM_00,Seq!I$1,FALSE)),".",VLOOKUP($B138,Area_EM_00,Seq!I$1,FALSE))</f>
        <v>.</v>
      </c>
      <c r="FY138" s="9" t="str">
        <f>IF(ISNA(VLOOKUP($B138,Area_EM_00,Seq!J$1,FALSE)),".",VLOOKUP($B138,Area_EM_00,Seq!J$1,FALSE))</f>
        <v>.</v>
      </c>
      <c r="GA138" s="27"/>
    </row>
    <row r="139" spans="1:183">
      <c r="A139" s="25" t="s">
        <v>3159</v>
      </c>
      <c r="B139" s="26" t="str">
        <f t="shared" si="144"/>
        <v>Macedonia</v>
      </c>
      <c r="C139" s="27">
        <f>GDP!C$42/10000</f>
        <v>18294194.281532999</v>
      </c>
      <c r="D139" s="27">
        <f>GDP!D$42/10000</f>
        <v>19245492.3841727</v>
      </c>
      <c r="E139" s="27">
        <f>GDP!E$42/10000</f>
        <v>20996832.1911324</v>
      </c>
      <c r="F139" s="27">
        <f>GDP!F$42/10000</f>
        <v>23285486.8999658</v>
      </c>
      <c r="G139" s="27">
        <f>GDP!G$42/10000</f>
        <v>26824880.9087606</v>
      </c>
      <c r="H139" s="27">
        <f>GDP!H$42/10000</f>
        <v>30446239.831443299</v>
      </c>
      <c r="I139" s="27">
        <f>GDP!I$42/10000</f>
        <v>33125508.936610304</v>
      </c>
      <c r="J139" s="27">
        <f>GDP!J$42/10000</f>
        <v>36968067.973257102</v>
      </c>
      <c r="K139" s="27">
        <f>GDP!K$42/10000</f>
        <v>41145459.654235199</v>
      </c>
      <c r="L139" s="27">
        <f>GDP!L$42/10000</f>
        <v>42832423.5000588</v>
      </c>
      <c r="M139" s="27">
        <f>GDP!M$42/10000</f>
        <v>44460055.593061104</v>
      </c>
      <c r="N139" s="27">
        <f>GDP!N$42/10000</f>
        <v>48550380.707622699</v>
      </c>
      <c r="O139" s="27">
        <f>GDP!O$42/10000</f>
        <v>55444534.768105105</v>
      </c>
      <c r="P139" s="27">
        <f>GDP!P$42/10000</f>
        <v>63206769.635639794</v>
      </c>
      <c r="Q139" s="27">
        <f>GDP!Q$42/10000</f>
        <v>71486856.457908601</v>
      </c>
      <c r="R139" s="27">
        <f>GDP!R$42/10000</f>
        <v>79278923.811820701</v>
      </c>
      <c r="S139" s="27">
        <f>GDP!S$42/10000</f>
        <v>87206816.193002701</v>
      </c>
      <c r="T139" s="27">
        <f>GDP!T$42/10000</f>
        <v>95317050.098951995</v>
      </c>
      <c r="U139" s="27">
        <f>GDP!U$42/10000</f>
        <v>102751780.00667</v>
      </c>
      <c r="V139" s="27">
        <f>GDP!V$42/10000</f>
        <v>110560915.287177</v>
      </c>
      <c r="W139" s="27">
        <f>GDP!W$42/10000</f>
        <v>119848032.17129999</v>
      </c>
      <c r="X139" s="27">
        <f>GDP!X$42/10000</f>
        <v>129795418.841518</v>
      </c>
      <c r="Y139" s="27">
        <f>GDP!Y$42/10000</f>
        <v>141606801.95609599</v>
      </c>
      <c r="Z139" s="27">
        <f>GDP!Z$42/10000</f>
        <v>155767482.15170601</v>
      </c>
      <c r="AA139" s="27">
        <f>GDP!AA$42/10000</f>
        <v>171499997.84902799</v>
      </c>
      <c r="AB139" s="27">
        <f>GDP!AB$42/10000</f>
        <v>189335997.62532699</v>
      </c>
      <c r="AC139" s="27">
        <f>GDP!AC$42/10000</f>
        <v>211298973.34986499</v>
      </c>
      <c r="AD139" s="27">
        <f>GDP!AD$42/10000</f>
        <v>238767839.88534701</v>
      </c>
      <c r="AE139" s="27">
        <f>GDP!AE$42/10000</f>
        <v>260256945.47502899</v>
      </c>
      <c r="AF139" s="27">
        <f>GDP!AF$42/10000</f>
        <v>293754553.91439533</v>
      </c>
      <c r="AG139" s="27"/>
      <c r="AH139" s="27" t="str">
        <f>IF(ISNUMBER(VLOOKUP($B139,Area_GDP_80_09,Seq!C$1,FALSE)/10000),VLOOKUP($B139,Area_GDP_80_09,Seq!C$1,FALSE)/10000,".")</f>
        <v>.</v>
      </c>
      <c r="AI139" s="27" t="str">
        <f>IF(ISNUMBER(VLOOKUP($B139,Area_GDP_80_09,Seq!D$1,FALSE)/10000),VLOOKUP($B139,Area_GDP_80_09,Seq!D$1,FALSE)/10000,".")</f>
        <v>.</v>
      </c>
      <c r="AJ139" s="27" t="str">
        <f>IF(ISNUMBER(VLOOKUP($B139,Area_GDP_80_09,Seq!E$1,FALSE)/10000),VLOOKUP($B139,Area_GDP_80_09,Seq!E$1,FALSE)/10000,".")</f>
        <v>.</v>
      </c>
      <c r="AK139" s="27" t="str">
        <f>IF(ISNUMBER(VLOOKUP($B139,Area_GDP_80_09,Seq!F$1,FALSE)/10000),VLOOKUP($B139,Area_GDP_80_09,Seq!F$1,FALSE)/10000,".")</f>
        <v>.</v>
      </c>
      <c r="AL139" s="27" t="str">
        <f>IF(ISNUMBER(VLOOKUP($B139,Area_GDP_80_09,Seq!G$1,FALSE)/10000),VLOOKUP($B139,Area_GDP_80_09,Seq!G$1,FALSE)/10000,".")</f>
        <v>.</v>
      </c>
      <c r="AM139" s="27" t="str">
        <f>IF(ISNUMBER(VLOOKUP($B139,Area_GDP_80_09,Seq!H$1,FALSE)/10000),VLOOKUP($B139,Area_GDP_80_09,Seq!H$1,FALSE)/10000,".")</f>
        <v>.</v>
      </c>
      <c r="AN139" s="27" t="str">
        <f>IF(ISNUMBER(VLOOKUP($B139,Area_GDP_80_09,Seq!I$1,FALSE)/10000),VLOOKUP($B139,Area_GDP_80_09,Seq!I$1,FALSE)/10000,".")</f>
        <v>.</v>
      </c>
      <c r="AO139" s="27" t="str">
        <f>IF(ISNUMBER(VLOOKUP($B139,Area_GDP_80_09,Seq!J$1,FALSE)/10000),VLOOKUP($B139,Area_GDP_80_09,Seq!J$1,FALSE)/10000,".")</f>
        <v>.</v>
      </c>
      <c r="AP139" s="27" t="str">
        <f>IF(ISNUMBER(VLOOKUP($B139,Area_GDP_80_09,Seq!K$1,FALSE)/10000),VLOOKUP($B139,Area_GDP_80_09,Seq!K$1,FALSE)/10000,".")</f>
        <v>.</v>
      </c>
      <c r="AQ139" s="27" t="str">
        <f>IF(ISNUMBER(VLOOKUP($B139,Area_GDP_80_09,Seq!L$1,FALSE)/10000),VLOOKUP($B139,Area_GDP_80_09,Seq!L$1,FALSE)/10000,".")</f>
        <v>.</v>
      </c>
      <c r="AR139" s="27">
        <f>IF(ISNUMBER(VLOOKUP($B139,Area_GDP_80_09,Seq!M$1,FALSE)/10000),VLOOKUP($B139,Area_GDP_80_09,Seq!M$1,FALSE)/10000,".")</f>
        <v>393215.70675423002</v>
      </c>
      <c r="AS139" s="27">
        <f>IF(ISNUMBER(VLOOKUP($B139,Area_GDP_80_09,Seq!N$1,FALSE)/10000),VLOOKUP($B139,Area_GDP_80_09,Seq!N$1,FALSE)/10000,".")</f>
        <v>368951.699771602</v>
      </c>
      <c r="AT139" s="27">
        <f>IF(ISNUMBER(VLOOKUP($B139,Area_GDP_80_09,Seq!O$1,FALSE)/10000),VLOOKUP($B139,Area_GDP_80_09,Seq!O$1,FALSE)/10000,".")</f>
        <v>344730.03809295996</v>
      </c>
      <c r="AU139" s="27">
        <f>IF(ISNUMBER(VLOOKUP($B139,Area_GDP_80_09,Seq!P$1,FALSE)/10000),VLOOKUP($B139,Area_GDP_80_09,Seq!P$1,FALSE)/10000,".")</f>
        <v>318980.235311208</v>
      </c>
      <c r="AV139" s="27">
        <f>IF(ISNUMBER(VLOOKUP($B139,Area_GDP_80_09,Seq!Q$1,FALSE)/10000),VLOOKUP($B139,Area_GDP_80_09,Seq!Q$1,FALSE)/10000,".")</f>
        <v>313372.44172247098</v>
      </c>
      <c r="AW139" s="27">
        <f>IF(ISNUMBER(VLOOKUP($B139,Area_GDP_80_09,Seq!R$1,FALSE)/10000),VLOOKUP($B139,Area_GDP_80_09,Seq!R$1,FALSE)/10000,".")</f>
        <v>309879.73084098502</v>
      </c>
      <c r="AX139" s="27">
        <f>IF(ISNUMBER(VLOOKUP($B139,Area_GDP_80_09,Seq!S$1,FALSE)/10000),VLOOKUP($B139,Area_GDP_80_09,Seq!S$1,FALSE)/10000,".")</f>
        <v>313551.22387443</v>
      </c>
      <c r="AY139" s="27">
        <f>IF(ISNUMBER(VLOOKUP($B139,Area_GDP_80_09,Seq!T$1,FALSE)/10000),VLOOKUP($B139,Area_GDP_80_09,Seq!T$1,FALSE)/10000,".")</f>
        <v>318066.84315986402</v>
      </c>
      <c r="AZ139" s="27">
        <f>IF(ISNUMBER(VLOOKUP($B139,Area_GDP_80_09,Seq!U$1,FALSE)/10000),VLOOKUP($B139,Area_GDP_80_09,Seq!U$1,FALSE)/10000,".")</f>
        <v>328813.57217834401</v>
      </c>
      <c r="BA139" s="27">
        <f>IF(ISNUMBER(VLOOKUP($B139,Area_GDP_80_09,Seq!V$1,FALSE)/10000),VLOOKUP($B139,Area_GDP_80_09,Seq!V$1,FALSE)/10000,".")</f>
        <v>343081.49026160402</v>
      </c>
      <c r="BB139" s="27">
        <f>IF(ISNUMBER(VLOOKUP($B139,Area_GDP_80_09,Seq!W$1,FALSE)/10000),VLOOKUP($B139,Area_GDP_80_09,Seq!W$1,FALSE)/10000,".")</f>
        <v>358688.39889564598</v>
      </c>
      <c r="BC139" s="27">
        <f>IF(ISNUMBER(VLOOKUP($B139,Area_GDP_80_09,Seq!X$1,FALSE)/10000),VLOOKUP($B139,Area_GDP_80_09,Seq!X$1,FALSE)/10000,".")</f>
        <v>342456.53681209503</v>
      </c>
      <c r="BD139" s="27">
        <f>IF(ISNUMBER(VLOOKUP($B139,Area_GDP_80_09,Seq!Y$1,FALSE)/10000),VLOOKUP($B139,Area_GDP_80_09,Seq!Y$1,FALSE)/10000,".")</f>
        <v>345379.36971658503</v>
      </c>
      <c r="BE139" s="27">
        <f>IF(ISNUMBER(VLOOKUP($B139,Area_GDP_80_09,Seq!Z$1,FALSE)/10000),VLOOKUP($B139,Area_GDP_80_09,Seq!Z$1,FALSE)/10000,".")</f>
        <v>355106.92832015298</v>
      </c>
      <c r="BF139" s="27">
        <f>IF(ISNUMBER(VLOOKUP($B139,Area_GDP_80_09,Seq!AA$1,FALSE)/10000),VLOOKUP($B139,Area_GDP_80_09,Seq!AA$1,FALSE)/10000,".")</f>
        <v>369613.37172819098</v>
      </c>
      <c r="BG139" s="27">
        <f>IF(ISNUMBER(VLOOKUP($B139,Area_GDP_80_09,Seq!AB$1,FALSE)/10000),VLOOKUP($B139,Area_GDP_80_09,Seq!AB$1,FALSE)/10000,".")</f>
        <v>384776.40097647998</v>
      </c>
      <c r="BH139" s="27">
        <f>IF(ISNUMBER(VLOOKUP($B139,Area_GDP_80_09,Seq!AC$1,FALSE)/10000),VLOOKUP($B139,Area_GDP_80_09,Seq!AC$1,FALSE)/10000,".")</f>
        <v>399990.72599353897</v>
      </c>
      <c r="BI139" s="27">
        <f>IF(ISNUMBER(VLOOKUP($B139,Area_GDP_80_09,Seq!AD$1,FALSE)/10000),VLOOKUP($B139,Area_GDP_80_09,Seq!AD$1,FALSE)/10000,".")</f>
        <v>423434.52694640297</v>
      </c>
      <c r="BJ139" s="27">
        <f>IF(ISNUMBER(VLOOKUP($B139,Area_GDP_80_09,Seq!AE$1,FALSE)/10000),VLOOKUP($B139,Area_GDP_80_09,Seq!AE$1,FALSE)/10000,".")</f>
        <v>444551.80868460197</v>
      </c>
      <c r="BK139" s="27">
        <f>IF(ISNUMBER(VLOOKUP($B139,Area_GDP_80_09,Seq!AF$1,FALSE)/10000),VLOOKUP($B139,Area_GDP_80_09,Seq!AF$1,FALSE)/10000,".")</f>
        <v>440815.04985898564</v>
      </c>
      <c r="BL139" s="27"/>
      <c r="BM139" s="27"/>
      <c r="BN139" s="27">
        <f>CNPop!A$48</f>
        <v>5.0000000000000001E-3</v>
      </c>
      <c r="BO139" s="27">
        <f>CNPop!B$48</f>
        <v>6.0000000000000001E-3</v>
      </c>
      <c r="BP139" s="27">
        <f>CNPop!C$48</f>
        <v>6.0000000000000001E-3</v>
      </c>
      <c r="BQ139" s="27">
        <f>CNPop!D$48</f>
        <v>7.0000000000000001E-3</v>
      </c>
      <c r="BR139" s="27">
        <f>CNPop!E$48</f>
        <v>7.0000000000000001E-3</v>
      </c>
      <c r="BS139" s="27">
        <f>CNPop!F$48</f>
        <v>8.0000000000000002E-3</v>
      </c>
      <c r="BT139" s="27">
        <f>CNPop!G$48</f>
        <v>8.9999999999999993E-3</v>
      </c>
      <c r="BU139" s="27">
        <f>CNPop!H$48</f>
        <v>0.01</v>
      </c>
      <c r="BV139" s="27">
        <f>CNPop!I$48</f>
        <v>1.0999999999999999E-2</v>
      </c>
      <c r="BW139" s="27">
        <f>CNPop!J$48</f>
        <v>1.2E-2</v>
      </c>
      <c r="BX139" s="27">
        <f>CNPop!K$48</f>
        <v>1.4E-2</v>
      </c>
      <c r="BY139" s="27">
        <f>CNPop!L$48</f>
        <v>1.6E-2</v>
      </c>
      <c r="BZ139" s="27">
        <f>CNPop!M$48</f>
        <v>1.7000000000000001E-2</v>
      </c>
      <c r="CA139" s="27">
        <f>CNPop!N$48</f>
        <v>1.9E-2</v>
      </c>
      <c r="CB139" s="27">
        <f>CNPop!O$48</f>
        <v>2.1000000000000001E-2</v>
      </c>
      <c r="CC139" s="27">
        <f>CNPop!P$48</f>
        <v>2.3E-2</v>
      </c>
      <c r="CD139" s="27">
        <f>CNPop!Q$48</f>
        <v>2.5999999999999999E-2</v>
      </c>
      <c r="CE139" s="27">
        <f>CNPop!R$48</f>
        <v>2.8000000000000001E-2</v>
      </c>
      <c r="CF139" s="27">
        <f>CNPop!S$48</f>
        <v>0.03</v>
      </c>
      <c r="CG139" s="27">
        <f>CNPop!T$48</f>
        <v>3.3000000000000002E-2</v>
      </c>
      <c r="CH139" s="27">
        <f>CNPop!U$48</f>
        <v>3.5999999999999997E-2</v>
      </c>
      <c r="CI139" s="27">
        <f>CNPop!V$48</f>
        <v>3.9E-2</v>
      </c>
      <c r="CJ139" s="27">
        <f>CNPop!W$48</f>
        <v>4.2000000000000003E-2</v>
      </c>
      <c r="CK139" s="27">
        <f>CNPop!X$48</f>
        <v>4.4999999999999998E-2</v>
      </c>
      <c r="CL139" s="27">
        <f>CNPop!Y$48</f>
        <v>4.9000000000000002E-2</v>
      </c>
      <c r="CM139" s="27">
        <f>CNPop!Z$48</f>
        <v>5.1999999999999998E-2</v>
      </c>
      <c r="CN139" s="27">
        <f>CNPop!AA$48</f>
        <v>5.6000000000000001E-2</v>
      </c>
      <c r="CO139" s="27">
        <f>CNPop!AB$48</f>
        <v>0.06</v>
      </c>
      <c r="CP139" s="27">
        <f>CNPop!AC$48</f>
        <v>6.3E-2</v>
      </c>
      <c r="CQ139" s="27"/>
      <c r="CR139" s="27">
        <f t="shared" si="146"/>
        <v>8.220587355703092E-2</v>
      </c>
      <c r="CS139" s="27">
        <f t="shared" si="147"/>
        <v>8.220587355703092E-2</v>
      </c>
      <c r="CT139" s="27">
        <f t="shared" si="148"/>
        <v>8.220587355703092E-2</v>
      </c>
      <c r="CU139" s="27">
        <f t="shared" si="149"/>
        <v>8.220587355703092E-2</v>
      </c>
      <c r="CV139" s="27">
        <f t="shared" si="150"/>
        <v>8.220587355703092E-2</v>
      </c>
      <c r="CW139" s="27">
        <f t="shared" si="151"/>
        <v>8.220587355703092E-2</v>
      </c>
      <c r="CX139" s="27">
        <f t="shared" si="152"/>
        <v>8.220587355703092E-2</v>
      </c>
      <c r="CY139" s="27">
        <f t="shared" si="153"/>
        <v>8.220587355703092E-2</v>
      </c>
      <c r="CZ139" s="27">
        <f t="shared" si="154"/>
        <v>8.220587355703092E-2</v>
      </c>
      <c r="DA139" s="27">
        <f t="shared" si="155"/>
        <v>8.220587355703092E-2</v>
      </c>
      <c r="DB139" s="27">
        <f t="shared" si="156"/>
        <v>8.220587355703092E-2</v>
      </c>
      <c r="DC139" s="27">
        <f t="shared" si="157"/>
        <v>8.220587355703092E-2</v>
      </c>
      <c r="DD139" s="27">
        <f t="shared" si="158"/>
        <v>7.9972702105457927E-2</v>
      </c>
      <c r="DE139" s="27">
        <f t="shared" si="159"/>
        <v>7.9972702105457927E-2</v>
      </c>
      <c r="DF139" s="27">
        <f t="shared" si="160"/>
        <v>7.9972702105457927E-2</v>
      </c>
      <c r="DG139" s="27">
        <f t="shared" si="161"/>
        <v>7.9972702105457927E-2</v>
      </c>
      <c r="DH139" s="27">
        <f t="shared" si="162"/>
        <v>7.9972702105457927E-2</v>
      </c>
      <c r="DI139" s="27">
        <f t="shared" si="163"/>
        <v>7.9972702105457927E-2</v>
      </c>
      <c r="DJ139" s="27">
        <f t="shared" si="164"/>
        <v>7.9972702105457927E-2</v>
      </c>
      <c r="DK139" s="27">
        <f t="shared" si="165"/>
        <v>8.0583319940546003E-2</v>
      </c>
      <c r="DL139" s="27">
        <f t="shared" si="166"/>
        <v>8.1173624761012794E-2</v>
      </c>
      <c r="DM139" s="27">
        <f t="shared" si="167"/>
        <v>8.1599942923590449E-2</v>
      </c>
      <c r="DN139" s="27">
        <f t="shared" si="168"/>
        <v>8.1816757933764944E-2</v>
      </c>
      <c r="DO139" s="27">
        <f t="shared" si="169"/>
        <v>8.1852112769793303E-2</v>
      </c>
      <c r="DP139" s="27">
        <f t="shared" si="170"/>
        <v>8.1699134135227641E-2</v>
      </c>
      <c r="DQ139" s="27">
        <f t="shared" si="171"/>
        <v>8.1379169385332573E-2</v>
      </c>
      <c r="DR139" s="27">
        <f t="shared" si="172"/>
        <v>8.0913191907404966E-2</v>
      </c>
      <c r="DS139" s="27">
        <f t="shared" si="173"/>
        <v>8.0275492465578149E-2</v>
      </c>
      <c r="DT139" s="27">
        <f t="shared" si="145"/>
        <v>7.9463411814384849E-2</v>
      </c>
      <c r="DU139" s="27" t="e">
        <f>IF(ISNA(VLOOKUP(CONCATENATE($B139,".SP.TER.TOTL.IN"),Area_pop_80_09,Seq!B$1,FALSE)),".",VLOOKUP(CONCATENATE($B139,".SP.TER.TOTL.IN"),Area_pop_80_09,Seq!B$1,FALSE)/VLOOKUP(CONCATENATE($B139,".SP.POP.TOTL"),Area_pop_80_09,Seq!B$1,FALSE))</f>
        <v>#VALUE!</v>
      </c>
      <c r="DV139" s="27" t="e">
        <f>IF(ISNA(VLOOKUP(CONCATENATE($B139,".SP.TER.TOTL.IN"),Area_pop_80_09,Seq!C$1,FALSE)),".",VLOOKUP(CONCATENATE($B139,".SP.TER.TOTL.IN"),Area_pop_80_09,Seq!C$1,FALSE)/VLOOKUP(CONCATENATE($B139,".SP.POP.TOTL"),Area_pop_80_09,Seq!C$1,FALSE))</f>
        <v>#VALUE!</v>
      </c>
      <c r="DW139" s="27" t="e">
        <f>IF(ISNA(VLOOKUP(CONCATENATE($B139,".SP.TER.TOTL.IN"),Area_pop_80_09,Seq!D$1,FALSE)),".",VLOOKUP(CONCATENATE($B139,".SP.TER.TOTL.IN"),Area_pop_80_09,Seq!D$1,FALSE)/VLOOKUP(CONCATENATE($B139,".SP.POP.TOTL"),Area_pop_80_09,Seq!D$1,FALSE))</f>
        <v>#VALUE!</v>
      </c>
      <c r="DX139" s="27" t="e">
        <f>IF(ISNA(VLOOKUP(CONCATENATE($B139,".SP.TER.TOTL.IN"),Area_pop_80_09,Seq!E$1,FALSE)),".",VLOOKUP(CONCATENATE($B139,".SP.TER.TOTL.IN"),Area_pop_80_09,Seq!E$1,FALSE)/VLOOKUP(CONCATENATE($B139,".SP.POP.TOTL"),Area_pop_80_09,Seq!E$1,FALSE))</f>
        <v>#VALUE!</v>
      </c>
      <c r="DY139" s="27" t="e">
        <f>IF(ISNA(VLOOKUP(CONCATENATE($B139,".SP.TER.TOTL.IN"),Area_pop_80_09,Seq!F$1,FALSE)),".",VLOOKUP(CONCATENATE($B139,".SP.TER.TOTL.IN"),Area_pop_80_09,Seq!F$1,FALSE)/VLOOKUP(CONCATENATE($B139,".SP.POP.TOTL"),Area_pop_80_09,Seq!F$1,FALSE))</f>
        <v>#VALUE!</v>
      </c>
      <c r="DZ139" s="27" t="e">
        <f>IF(ISNA(VLOOKUP(CONCATENATE($B139,".SP.TER.TOTL.IN"),Area_pop_80_09,Seq!G$1,FALSE)),".",VLOOKUP(CONCATENATE($B139,".SP.TER.TOTL.IN"),Area_pop_80_09,Seq!G$1,FALSE)/VLOOKUP(CONCATENATE($B139,".SP.POP.TOTL"),Area_pop_80_09,Seq!G$1,FALSE))</f>
        <v>#VALUE!</v>
      </c>
      <c r="EA139" s="27" t="e">
        <f>IF(ISNA(VLOOKUP(CONCATENATE($B139,".SP.TER.TOTL.IN"),Area_pop_80_09,Seq!H$1,FALSE)),".",VLOOKUP(CONCATENATE($B139,".SP.TER.TOTL.IN"),Area_pop_80_09,Seq!H$1,FALSE)/VLOOKUP(CONCATENATE($B139,".SP.POP.TOTL"),Area_pop_80_09,Seq!H$1,FALSE))</f>
        <v>#VALUE!</v>
      </c>
      <c r="EB139" s="27" t="e">
        <f>IF(ISNA(VLOOKUP(CONCATENATE($B139,".SP.TER.TOTL.IN"),Area_pop_80_09,Seq!I$1,FALSE)),".",VLOOKUP(CONCATENATE($B139,".SP.TER.TOTL.IN"),Area_pop_80_09,Seq!I$1,FALSE)/VLOOKUP(CONCATENATE($B139,".SP.POP.TOTL"),Area_pop_80_09,Seq!I$1,FALSE))</f>
        <v>#VALUE!</v>
      </c>
      <c r="EC139" s="27" t="e">
        <f>IF(ISNA(VLOOKUP(CONCATENATE($B139,".SP.TER.TOTL.IN"),Area_pop_80_09,Seq!J$1,FALSE)),".",VLOOKUP(CONCATENATE($B139,".SP.TER.TOTL.IN"),Area_pop_80_09,Seq!J$1,FALSE)/VLOOKUP(CONCATENATE($B139,".SP.POP.TOTL"),Area_pop_80_09,Seq!J$1,FALSE))</f>
        <v>#VALUE!</v>
      </c>
      <c r="ED139" s="27" t="e">
        <f>IF(ISNA(VLOOKUP(CONCATENATE($B139,".SP.TER.TOTL.IN"),Area_pop_80_09,Seq!K$1,FALSE)),".",VLOOKUP(CONCATENATE($B139,".SP.TER.TOTL.IN"),Area_pop_80_09,Seq!K$1,FALSE)/VLOOKUP(CONCATENATE($B139,".SP.POP.TOTL"),Area_pop_80_09,Seq!K$1,FALSE))</f>
        <v>#VALUE!</v>
      </c>
      <c r="EE139" s="27" t="e">
        <f>IF(ISNA(VLOOKUP(CONCATENATE($B139,".SP.TER.TOTL.IN"),Area_pop_80_09,Seq!L$1,FALSE)),".",VLOOKUP(CONCATENATE($B139,".SP.TER.TOTL.IN"),Area_pop_80_09,Seq!L$1,FALSE)/VLOOKUP(CONCATENATE($B139,".SP.POP.TOTL"),Area_pop_80_09,Seq!L$1,FALSE))</f>
        <v>#VALUE!</v>
      </c>
      <c r="EF139" s="27">
        <f>IF(ISNA(VLOOKUP(CONCATENATE($B139,".SP.TER.TOTL.IN"),Area_pop_80_09,Seq!M$1,FALSE)),".",VLOOKUP(CONCATENATE($B139,".SP.TER.TOTL.IN"),Area_pop_80_09,Seq!M$1,FALSE)/VLOOKUP(CONCATENATE($B139,".SP.POP.TOTL"),Area_pop_80_09,Seq!M$1,FALSE))</f>
        <v>8.220587355703092E-2</v>
      </c>
      <c r="EG139" s="27" t="e">
        <f>IF(ISNA(VLOOKUP(CONCATENATE($B139,".SP.TER.TOTL.IN"),Area_pop_80_09,Seq!N$1,FALSE)),".",VLOOKUP(CONCATENATE($B139,".SP.TER.TOTL.IN"),Area_pop_80_09,Seq!N$1,FALSE)/VLOOKUP(CONCATENATE($B139,".SP.POP.TOTL"),Area_pop_80_09,Seq!N$1,FALSE))</f>
        <v>#VALUE!</v>
      </c>
      <c r="EH139" s="27" t="e">
        <f>IF(ISNA(VLOOKUP(CONCATENATE($B139,".SP.TER.TOTL.IN"),Area_pop_80_09,Seq!O$1,FALSE)),".",VLOOKUP(CONCATENATE($B139,".SP.TER.TOTL.IN"),Area_pop_80_09,Seq!O$1,FALSE)/VLOOKUP(CONCATENATE($B139,".SP.POP.TOTL"),Area_pop_80_09,Seq!O$1,FALSE))</f>
        <v>#VALUE!</v>
      </c>
      <c r="EI139" s="27" t="e">
        <f>IF(ISNA(VLOOKUP(CONCATENATE($B139,".SP.TER.TOTL.IN"),Area_pop_80_09,Seq!P$1,FALSE)),".",VLOOKUP(CONCATENATE($B139,".SP.TER.TOTL.IN"),Area_pop_80_09,Seq!P$1,FALSE)/VLOOKUP(CONCATENATE($B139,".SP.POP.TOTL"),Area_pop_80_09,Seq!P$1,FALSE))</f>
        <v>#VALUE!</v>
      </c>
      <c r="EJ139" s="27" t="e">
        <f>IF(ISNA(VLOOKUP(CONCATENATE($B139,".SP.TER.TOTL.IN"),Area_pop_80_09,Seq!Q$1,FALSE)),".",VLOOKUP(CONCATENATE($B139,".SP.TER.TOTL.IN"),Area_pop_80_09,Seq!Q$1,FALSE)/VLOOKUP(CONCATENATE($B139,".SP.POP.TOTL"),Area_pop_80_09,Seq!Q$1,FALSE))</f>
        <v>#VALUE!</v>
      </c>
      <c r="EK139" s="27" t="e">
        <f>IF(ISNA(VLOOKUP(CONCATENATE($B139,".SP.TER.TOTL.IN"),Area_pop_80_09,Seq!R$1,FALSE)),".",VLOOKUP(CONCATENATE($B139,".SP.TER.TOTL.IN"),Area_pop_80_09,Seq!R$1,FALSE)/VLOOKUP(CONCATENATE($B139,".SP.POP.TOTL"),Area_pop_80_09,Seq!R$1,FALSE))</f>
        <v>#VALUE!</v>
      </c>
      <c r="EL139" s="27" t="e">
        <f>IF(ISNA(VLOOKUP(CONCATENATE($B139,".SP.TER.TOTL.IN"),Area_pop_80_09,Seq!S$1,FALSE)),".",VLOOKUP(CONCATENATE($B139,".SP.TER.TOTL.IN"),Area_pop_80_09,Seq!S$1,FALSE)/VLOOKUP(CONCATENATE($B139,".SP.POP.TOTL"),Area_pop_80_09,Seq!S$1,FALSE))</f>
        <v>#VALUE!</v>
      </c>
      <c r="EM139" s="27">
        <f>IF(ISNA(VLOOKUP(CONCATENATE($B139,".SP.TER.TOTL.IN"),Area_pop_80_09,Seq!T$1,FALSE)),".",VLOOKUP(CONCATENATE($B139,".SP.TER.TOTL.IN"),Area_pop_80_09,Seq!T$1,FALSE)/VLOOKUP(CONCATENATE($B139,".SP.POP.TOTL"),Area_pop_80_09,Seq!T$1,FALSE))</f>
        <v>7.9972702105457927E-2</v>
      </c>
      <c r="EN139" s="27">
        <f>IF(ISNA(VLOOKUP(CONCATENATE($B139,".SP.TER.TOTL.IN"),Area_pop_80_09,Seq!U$1,FALSE)),".",VLOOKUP(CONCATENATE($B139,".SP.TER.TOTL.IN"),Area_pop_80_09,Seq!U$1,FALSE)/VLOOKUP(CONCATENATE($B139,".SP.POP.TOTL"),Area_pop_80_09,Seq!U$1,FALSE))</f>
        <v>8.0583319940546003E-2</v>
      </c>
      <c r="EO139" s="27">
        <f>IF(ISNA(VLOOKUP(CONCATENATE($B139,".SP.TER.TOTL.IN"),Area_pop_80_09,Seq!V$1,FALSE)),".",VLOOKUP(CONCATENATE($B139,".SP.TER.TOTL.IN"),Area_pop_80_09,Seq!V$1,FALSE)/VLOOKUP(CONCATENATE($B139,".SP.POP.TOTL"),Area_pop_80_09,Seq!V$1,FALSE))</f>
        <v>8.1173624761012794E-2</v>
      </c>
      <c r="EP139" s="27">
        <f>IF(ISNA(VLOOKUP(CONCATENATE($B139,".SP.TER.TOTL.IN"),Area_pop_80_09,Seq!W$1,FALSE)),".",VLOOKUP(CONCATENATE($B139,".SP.TER.TOTL.IN"),Area_pop_80_09,Seq!W$1,FALSE)/VLOOKUP(CONCATENATE($B139,".SP.POP.TOTL"),Area_pop_80_09,Seq!W$1,FALSE))</f>
        <v>8.1599942923590449E-2</v>
      </c>
      <c r="EQ139" s="27">
        <f>IF(ISNA(VLOOKUP(CONCATENATE($B139,".SP.TER.TOTL.IN"),Area_pop_80_09,Seq!X$1,FALSE)),".",VLOOKUP(CONCATENATE($B139,".SP.TER.TOTL.IN"),Area_pop_80_09,Seq!X$1,FALSE)/VLOOKUP(CONCATENATE($B139,".SP.POP.TOTL"),Area_pop_80_09,Seq!X$1,FALSE))</f>
        <v>8.1816757933764944E-2</v>
      </c>
      <c r="ER139" s="27">
        <f>IF(ISNA(VLOOKUP(CONCATENATE($B139,".SP.TER.TOTL.IN"),Area_pop_80_09,Seq!Y$1,FALSE)),".",VLOOKUP(CONCATENATE($B139,".SP.TER.TOTL.IN"),Area_pop_80_09,Seq!Y$1,FALSE)/VLOOKUP(CONCATENATE($B139,".SP.POP.TOTL"),Area_pop_80_09,Seq!Y$1,FALSE))</f>
        <v>8.1852112769793303E-2</v>
      </c>
      <c r="ES139" s="27">
        <f>IF(ISNA(VLOOKUP(CONCATENATE($B139,".SP.TER.TOTL.IN"),Area_pop_80_09,Seq!Z$1,FALSE)),".",VLOOKUP(CONCATENATE($B139,".SP.TER.TOTL.IN"),Area_pop_80_09,Seq!Z$1,FALSE)/VLOOKUP(CONCATENATE($B139,".SP.POP.TOTL"),Area_pop_80_09,Seq!Z$1,FALSE))</f>
        <v>8.1699134135227641E-2</v>
      </c>
      <c r="ET139" s="27">
        <f>IF(ISNA(VLOOKUP(CONCATENATE($B139,".SP.TER.TOTL.IN"),Area_pop_80_09,Seq!AA$1,FALSE)),".",VLOOKUP(CONCATENATE($B139,".SP.TER.TOTL.IN"),Area_pop_80_09,Seq!AA$1,FALSE)/VLOOKUP(CONCATENATE($B139,".SP.POP.TOTL"),Area_pop_80_09,Seq!AA$1,FALSE))</f>
        <v>8.1379169385332573E-2</v>
      </c>
      <c r="EU139" s="27">
        <f>IF(ISNA(VLOOKUP(CONCATENATE($B139,".SP.TER.TOTL.IN"),Area_pop_80_09,Seq!AB$1,FALSE)),".",VLOOKUP(CONCATENATE($B139,".SP.TER.TOTL.IN"),Area_pop_80_09,Seq!AB$1,FALSE)/VLOOKUP(CONCATENATE($B139,".SP.POP.TOTL"),Area_pop_80_09,Seq!AB$1,FALSE))</f>
        <v>8.0913191907404966E-2</v>
      </c>
      <c r="EV139" s="27">
        <f>IF(ISNA(VLOOKUP(CONCATENATE($B139,".SP.TER.TOTL.IN"),Area_pop_80_09,Seq!AC$1,FALSE)),".",VLOOKUP(CONCATENATE($B139,".SP.TER.TOTL.IN"),Area_pop_80_09,Seq!AC$1,FALSE)/VLOOKUP(CONCATENATE($B139,".SP.POP.TOTL"),Area_pop_80_09,Seq!AC$1,FALSE))</f>
        <v>8.0275492465578149E-2</v>
      </c>
      <c r="EW139" s="27">
        <f>IF(ISNA(VLOOKUP(CONCATENATE($B139,".SP.TER.TOTL.IN"),Area_pop_80_09,Seq!AD$1,FALSE)),".",VLOOKUP(CONCATENATE($B139,".SP.TER.TOTL.IN"),Area_pop_80_09,Seq!AD$1,FALSE)/VLOOKUP(CONCATENATE($B139,".SP.POP.TOTL"),Area_pop_80_09,Seq!AD$1,FALSE))</f>
        <v>7.9463411814384849E-2</v>
      </c>
      <c r="EX139" s="27"/>
      <c r="EY139" s="27"/>
      <c r="EZ139" s="27" t="str">
        <f t="shared" si="174"/>
        <v>.</v>
      </c>
      <c r="FA139" s="27" t="str">
        <f t="shared" si="175"/>
        <v>.</v>
      </c>
      <c r="FB139" s="27" t="str">
        <f t="shared" si="181"/>
        <v>.</v>
      </c>
      <c r="FC139" s="9" t="str">
        <f>IF(VLOOKUP($B139,EM_80!$B$1:$C$201,2,FALSE)&gt;0,VLOOKUP($B139,EM_80!$B$1:$C$201,2,FALSE),".")</f>
        <v>.</v>
      </c>
      <c r="FD139" s="9" t="str">
        <f t="shared" si="176"/>
        <v>.</v>
      </c>
      <c r="FE139" s="9" t="str">
        <f t="shared" si="177"/>
        <v>.</v>
      </c>
      <c r="FF139">
        <f t="shared" si="178"/>
        <v>1794830</v>
      </c>
      <c r="FG139">
        <f t="shared" si="179"/>
        <v>1909349</v>
      </c>
      <c r="FH139">
        <f t="shared" si="180"/>
        <v>2011614</v>
      </c>
      <c r="FJ139" s="9" t="str">
        <f>IF(ISNA(VLOOKUP($B139,Area_EM_90,Seq!C$1,FALSE)),".",VLOOKUP($B139,Area_EM_90,Seq!C$1,FALSE))</f>
        <v>.</v>
      </c>
      <c r="FK139" s="9" t="str">
        <f>IF(ISNA(VLOOKUP($B139,Area_EM_90,Seq!D$1,FALSE)),".",VLOOKUP($B139,Area_EM_90,Seq!D$1,FALSE))</f>
        <v>.</v>
      </c>
      <c r="FL139" s="9" t="str">
        <f>IF(ISNA(VLOOKUP($B139,Area_EM_90,Seq!E$1,FALSE)),".",VLOOKUP($B139,Area_EM_90,Seq!E$1,FALSE))</f>
        <v>.</v>
      </c>
      <c r="FM139" s="9" t="str">
        <f>IF(ISNA(VLOOKUP($B139,Area_EM_90,Seq!F$1,FALSE)),".",VLOOKUP($B139,Area_EM_90,Seq!F$1,FALSE))</f>
        <v>.</v>
      </c>
      <c r="FN139" s="9" t="str">
        <f>IF(ISNA(VLOOKUP($B139,Area_EM_90,Seq!G$1,FALSE)),".",VLOOKUP($B139,Area_EM_90,Seq!G$1,FALSE))</f>
        <v>.</v>
      </c>
      <c r="FO139" s="9" t="str">
        <f>IF(ISNA(VLOOKUP($B139,Area_EM_90,Seq!H$1,FALSE)),".",VLOOKUP($B139,Area_EM_90,Seq!H$1,FALSE))</f>
        <v>.</v>
      </c>
      <c r="FP139" s="9" t="str">
        <f>IF(ISNA(VLOOKUP($B139,Area_EM_90,Seq!I$1,FALSE)),".",VLOOKUP($B139,Area_EM_90,Seq!I$1,FALSE))</f>
        <v>.</v>
      </c>
      <c r="FQ139" s="9" t="str">
        <f>IF(ISNA(VLOOKUP($B139,Area_EM_90,Seq!J$1,FALSE)),".",VLOOKUP($B139,Area_EM_90,Seq!J$1,FALSE))</f>
        <v>.</v>
      </c>
      <c r="FR139" s="9" t="str">
        <f>IF(ISNA(VLOOKUP($B139,Area_EM_00,Seq!C$1,FALSE)),".",VLOOKUP($B139,Area_EM_00,Seq!C$1,FALSE))</f>
        <v>.</v>
      </c>
      <c r="FS139" s="9" t="str">
        <f>IF(ISNA(VLOOKUP($B139,Area_EM_00,Seq!D$1,FALSE)),".",VLOOKUP($B139,Area_EM_00,Seq!D$1,FALSE))</f>
        <v>.</v>
      </c>
      <c r="FT139" s="9" t="str">
        <f>IF(ISNA(VLOOKUP($B139,Area_EM_00,Seq!E$1,FALSE)),".",VLOOKUP($B139,Area_EM_00,Seq!E$1,FALSE))</f>
        <v>.</v>
      </c>
      <c r="FU139" s="9" t="str">
        <f>IF(ISNA(VLOOKUP($B139,Area_EM_00,Seq!F$1,FALSE)),".",VLOOKUP($B139,Area_EM_00,Seq!F$1,FALSE))</f>
        <v>.</v>
      </c>
      <c r="FV139" s="9" t="str">
        <f>IF(ISNA(VLOOKUP($B139,Area_EM_00,Seq!G$1,FALSE)),".",VLOOKUP($B139,Area_EM_00,Seq!G$1,FALSE))</f>
        <v>.</v>
      </c>
      <c r="FW139" s="9" t="str">
        <f>IF(ISNA(VLOOKUP($B139,Area_EM_00,Seq!H$1,FALSE)),".",VLOOKUP($B139,Area_EM_00,Seq!H$1,FALSE))</f>
        <v>.</v>
      </c>
      <c r="FX139" s="9" t="str">
        <f>IF(ISNA(VLOOKUP($B139,Area_EM_00,Seq!I$1,FALSE)),".",VLOOKUP($B139,Area_EM_00,Seq!I$1,FALSE))</f>
        <v>.</v>
      </c>
      <c r="FY139" s="9" t="str">
        <f>IF(ISNA(VLOOKUP($B139,Area_EM_00,Seq!J$1,FALSE)),".",VLOOKUP($B139,Area_EM_00,Seq!J$1,FALSE))</f>
        <v>.</v>
      </c>
      <c r="GA139" s="27"/>
    </row>
    <row r="140" spans="1:183">
      <c r="A140" s="25" t="s">
        <v>3954</v>
      </c>
      <c r="B140" s="26" t="str">
        <f t="shared" si="144"/>
        <v>Bosnia&amp;Hercegovina</v>
      </c>
      <c r="C140" s="27">
        <f>GDP!C$42/10000</f>
        <v>18294194.281532999</v>
      </c>
      <c r="D140" s="27">
        <f>GDP!D$42/10000</f>
        <v>19245492.3841727</v>
      </c>
      <c r="E140" s="27">
        <f>GDP!E$42/10000</f>
        <v>20996832.1911324</v>
      </c>
      <c r="F140" s="27">
        <f>GDP!F$42/10000</f>
        <v>23285486.8999658</v>
      </c>
      <c r="G140" s="27">
        <f>GDP!G$42/10000</f>
        <v>26824880.9087606</v>
      </c>
      <c r="H140" s="27">
        <f>GDP!H$42/10000</f>
        <v>30446239.831443299</v>
      </c>
      <c r="I140" s="27">
        <f>GDP!I$42/10000</f>
        <v>33125508.936610304</v>
      </c>
      <c r="J140" s="27">
        <f>GDP!J$42/10000</f>
        <v>36968067.973257102</v>
      </c>
      <c r="K140" s="27">
        <f>GDP!K$42/10000</f>
        <v>41145459.654235199</v>
      </c>
      <c r="L140" s="27">
        <f>GDP!L$42/10000</f>
        <v>42832423.5000588</v>
      </c>
      <c r="M140" s="27">
        <f>GDP!M$42/10000</f>
        <v>44460055.593061104</v>
      </c>
      <c r="N140" s="27">
        <f>GDP!N$42/10000</f>
        <v>48550380.707622699</v>
      </c>
      <c r="O140" s="27">
        <f>GDP!O$42/10000</f>
        <v>55444534.768105105</v>
      </c>
      <c r="P140" s="27">
        <f>GDP!P$42/10000</f>
        <v>63206769.635639794</v>
      </c>
      <c r="Q140" s="27">
        <f>GDP!Q$42/10000</f>
        <v>71486856.457908601</v>
      </c>
      <c r="R140" s="27">
        <f>GDP!R$42/10000</f>
        <v>79278923.811820701</v>
      </c>
      <c r="S140" s="27">
        <f>GDP!S$42/10000</f>
        <v>87206816.193002701</v>
      </c>
      <c r="T140" s="27">
        <f>GDP!T$42/10000</f>
        <v>95317050.098951995</v>
      </c>
      <c r="U140" s="27">
        <f>GDP!U$42/10000</f>
        <v>102751780.00667</v>
      </c>
      <c r="V140" s="27">
        <f>GDP!V$42/10000</f>
        <v>110560915.287177</v>
      </c>
      <c r="W140" s="27">
        <f>GDP!W$42/10000</f>
        <v>119848032.17129999</v>
      </c>
      <c r="X140" s="27">
        <f>GDP!X$42/10000</f>
        <v>129795418.841518</v>
      </c>
      <c r="Y140" s="27">
        <f>GDP!Y$42/10000</f>
        <v>141606801.95609599</v>
      </c>
      <c r="Z140" s="27">
        <f>GDP!Z$42/10000</f>
        <v>155767482.15170601</v>
      </c>
      <c r="AA140" s="27">
        <f>GDP!AA$42/10000</f>
        <v>171499997.84902799</v>
      </c>
      <c r="AB140" s="27">
        <f>GDP!AB$42/10000</f>
        <v>189335997.62532699</v>
      </c>
      <c r="AC140" s="27">
        <f>GDP!AC$42/10000</f>
        <v>211298973.34986499</v>
      </c>
      <c r="AD140" s="27">
        <f>GDP!AD$42/10000</f>
        <v>238767839.88534701</v>
      </c>
      <c r="AE140" s="27">
        <f>GDP!AE$42/10000</f>
        <v>260256945.47502899</v>
      </c>
      <c r="AF140" s="27">
        <f>GDP!AF$42/10000</f>
        <v>293754553.91439533</v>
      </c>
      <c r="AG140" s="27"/>
      <c r="AH140" s="27" t="str">
        <f>IF(ISNUMBER(VLOOKUP($B140,Area_GDP_80_09,Seq!C$1,FALSE)/10000),VLOOKUP($B140,Area_GDP_80_09,Seq!C$1,FALSE)/10000,".")</f>
        <v>.</v>
      </c>
      <c r="AI140" s="27" t="str">
        <f>IF(ISNUMBER(VLOOKUP($B140,Area_GDP_80_09,Seq!D$1,FALSE)/10000),VLOOKUP($B140,Area_GDP_80_09,Seq!D$1,FALSE)/10000,".")</f>
        <v>.</v>
      </c>
      <c r="AJ140" s="27" t="str">
        <f>IF(ISNUMBER(VLOOKUP($B140,Area_GDP_80_09,Seq!E$1,FALSE)/10000),VLOOKUP($B140,Area_GDP_80_09,Seq!E$1,FALSE)/10000,".")</f>
        <v>.</v>
      </c>
      <c r="AK140" s="27" t="str">
        <f>IF(ISNUMBER(VLOOKUP($B140,Area_GDP_80_09,Seq!F$1,FALSE)/10000),VLOOKUP($B140,Area_GDP_80_09,Seq!F$1,FALSE)/10000,".")</f>
        <v>.</v>
      </c>
      <c r="AL140" s="27" t="str">
        <f>IF(ISNUMBER(VLOOKUP($B140,Area_GDP_80_09,Seq!G$1,FALSE)/10000),VLOOKUP($B140,Area_GDP_80_09,Seq!G$1,FALSE)/10000,".")</f>
        <v>.</v>
      </c>
      <c r="AM140" s="27" t="str">
        <f>IF(ISNUMBER(VLOOKUP($B140,Area_GDP_80_09,Seq!H$1,FALSE)/10000),VLOOKUP($B140,Area_GDP_80_09,Seq!H$1,FALSE)/10000,".")</f>
        <v>.</v>
      </c>
      <c r="AN140" s="27" t="str">
        <f>IF(ISNUMBER(VLOOKUP($B140,Area_GDP_80_09,Seq!I$1,FALSE)/10000),VLOOKUP($B140,Area_GDP_80_09,Seq!I$1,FALSE)/10000,".")</f>
        <v>.</v>
      </c>
      <c r="AO140" s="27" t="str">
        <f>IF(ISNUMBER(VLOOKUP($B140,Area_GDP_80_09,Seq!J$1,FALSE)/10000),VLOOKUP($B140,Area_GDP_80_09,Seq!J$1,FALSE)/10000,".")</f>
        <v>.</v>
      </c>
      <c r="AP140" s="27" t="str">
        <f>IF(ISNUMBER(VLOOKUP($B140,Area_GDP_80_09,Seq!K$1,FALSE)/10000),VLOOKUP($B140,Area_GDP_80_09,Seq!K$1,FALSE)/10000,".")</f>
        <v>.</v>
      </c>
      <c r="AQ140" s="27" t="str">
        <f>IF(ISNUMBER(VLOOKUP($B140,Area_GDP_80_09,Seq!L$1,FALSE)/10000),VLOOKUP($B140,Area_GDP_80_09,Seq!L$1,FALSE)/10000,".")</f>
        <v>.</v>
      </c>
      <c r="AR140" s="27" t="str">
        <f>IF(ISNUMBER(VLOOKUP($B140,Area_GDP_80_09,Seq!M$1,FALSE)/10000),VLOOKUP($B140,Area_GDP_80_09,Seq!M$1,FALSE)/10000,".")</f>
        <v>.</v>
      </c>
      <c r="AS140" s="27" t="str">
        <f>IF(ISNUMBER(VLOOKUP($B140,Area_GDP_80_09,Seq!N$1,FALSE)/10000),VLOOKUP($B140,Area_GDP_80_09,Seq!N$1,FALSE)/10000,".")</f>
        <v>.</v>
      </c>
      <c r="AT140" s="27" t="str">
        <f>IF(ISNUMBER(VLOOKUP($B140,Area_GDP_80_09,Seq!O$1,FALSE)/10000),VLOOKUP($B140,Area_GDP_80_09,Seq!O$1,FALSE)/10000,".")</f>
        <v>.</v>
      </c>
      <c r="AU140" s="27" t="str">
        <f>IF(ISNUMBER(VLOOKUP($B140,Area_GDP_80_09,Seq!P$1,FALSE)/10000),VLOOKUP($B140,Area_GDP_80_09,Seq!P$1,FALSE)/10000,".")</f>
        <v>.</v>
      </c>
      <c r="AV140" s="27" t="str">
        <f>IF(ISNUMBER(VLOOKUP($B140,Area_GDP_80_09,Seq!Q$1,FALSE)/10000),VLOOKUP($B140,Area_GDP_80_09,Seq!Q$1,FALSE)/10000,".")</f>
        <v>.</v>
      </c>
      <c r="AW140" s="27" t="str">
        <f>IF(ISNUMBER(VLOOKUP($B140,Area_GDP_80_09,Seq!R$1,FALSE)/10000),VLOOKUP($B140,Area_GDP_80_09,Seq!R$1,FALSE)/10000,".")</f>
        <v>.</v>
      </c>
      <c r="AX140" s="27" t="str">
        <f>IF(ISNUMBER(VLOOKUP($B140,Area_GDP_80_09,Seq!S$1,FALSE)/10000),VLOOKUP($B140,Area_GDP_80_09,Seq!S$1,FALSE)/10000,".")</f>
        <v>.</v>
      </c>
      <c r="AY140" s="27" t="str">
        <f>IF(ISNUMBER(VLOOKUP($B140,Area_GDP_80_09,Seq!T$1,FALSE)/10000),VLOOKUP($B140,Area_GDP_80_09,Seq!T$1,FALSE)/10000,".")</f>
        <v>.</v>
      </c>
      <c r="AZ140" s="27" t="str">
        <f>IF(ISNUMBER(VLOOKUP($B140,Area_GDP_80_09,Seq!U$1,FALSE)/10000),VLOOKUP($B140,Area_GDP_80_09,Seq!U$1,FALSE)/10000,".")</f>
        <v>.</v>
      </c>
      <c r="BA140" s="27" t="str">
        <f>IF(ISNUMBER(VLOOKUP($B140,Area_GDP_80_09,Seq!V$1,FALSE)/10000),VLOOKUP($B140,Area_GDP_80_09,Seq!V$1,FALSE)/10000,".")</f>
        <v>.</v>
      </c>
      <c r="BB140" s="27" t="str">
        <f>IF(ISNUMBER(VLOOKUP($B140,Area_GDP_80_09,Seq!W$1,FALSE)/10000),VLOOKUP($B140,Area_GDP_80_09,Seq!W$1,FALSE)/10000,".")</f>
        <v>.</v>
      </c>
      <c r="BC140" s="27" t="str">
        <f>IF(ISNUMBER(VLOOKUP($B140,Area_GDP_80_09,Seq!X$1,FALSE)/10000),VLOOKUP($B140,Area_GDP_80_09,Seq!X$1,FALSE)/10000,".")</f>
        <v>.</v>
      </c>
      <c r="BD140" s="27" t="str">
        <f>IF(ISNUMBER(VLOOKUP($B140,Area_GDP_80_09,Seq!Y$1,FALSE)/10000),VLOOKUP($B140,Area_GDP_80_09,Seq!Y$1,FALSE)/10000,".")</f>
        <v>.</v>
      </c>
      <c r="BE140" s="27" t="str">
        <f>IF(ISNUMBER(VLOOKUP($B140,Area_GDP_80_09,Seq!Z$1,FALSE)/10000),VLOOKUP($B140,Area_GDP_80_09,Seq!Z$1,FALSE)/10000,".")</f>
        <v>.</v>
      </c>
      <c r="BF140" s="27" t="str">
        <f>IF(ISNUMBER(VLOOKUP($B140,Area_GDP_80_09,Seq!AA$1,FALSE)/10000),VLOOKUP($B140,Area_GDP_80_09,Seq!AA$1,FALSE)/10000,".")</f>
        <v>.</v>
      </c>
      <c r="BG140" s="27" t="str">
        <f>IF(ISNUMBER(VLOOKUP($B140,Area_GDP_80_09,Seq!AB$1,FALSE)/10000),VLOOKUP($B140,Area_GDP_80_09,Seq!AB$1,FALSE)/10000,".")</f>
        <v>.</v>
      </c>
      <c r="BH140" s="27" t="str">
        <f>IF(ISNUMBER(VLOOKUP($B140,Area_GDP_80_09,Seq!AC$1,FALSE)/10000),VLOOKUP($B140,Area_GDP_80_09,Seq!AC$1,FALSE)/10000,".")</f>
        <v>.</v>
      </c>
      <c r="BI140" s="27" t="str">
        <f>IF(ISNUMBER(VLOOKUP($B140,Area_GDP_80_09,Seq!AD$1,FALSE)/10000),VLOOKUP($B140,Area_GDP_80_09,Seq!AD$1,FALSE)/10000,".")</f>
        <v>.</v>
      </c>
      <c r="BJ140" s="27" t="str">
        <f>IF(ISNUMBER(VLOOKUP($B140,Area_GDP_80_09,Seq!AE$1,FALSE)/10000),VLOOKUP($B140,Area_GDP_80_09,Seq!AE$1,FALSE)/10000,".")</f>
        <v>.</v>
      </c>
      <c r="BK140" s="27" t="str">
        <f>IF(ISNUMBER(VLOOKUP($B140,Area_GDP_80_09,Seq!AF$1,FALSE)/10000),VLOOKUP($B140,Area_GDP_80_09,Seq!AF$1,FALSE)/10000,".")</f>
        <v>.</v>
      </c>
      <c r="BL140" s="27"/>
      <c r="BM140" s="27"/>
      <c r="BN140" s="27">
        <f>CNPop!A$48</f>
        <v>5.0000000000000001E-3</v>
      </c>
      <c r="BO140" s="27">
        <f>CNPop!B$48</f>
        <v>6.0000000000000001E-3</v>
      </c>
      <c r="BP140" s="27">
        <f>CNPop!C$48</f>
        <v>6.0000000000000001E-3</v>
      </c>
      <c r="BQ140" s="27">
        <f>CNPop!D$48</f>
        <v>7.0000000000000001E-3</v>
      </c>
      <c r="BR140" s="27">
        <f>CNPop!E$48</f>
        <v>7.0000000000000001E-3</v>
      </c>
      <c r="BS140" s="27">
        <f>CNPop!F$48</f>
        <v>8.0000000000000002E-3</v>
      </c>
      <c r="BT140" s="27">
        <f>CNPop!G$48</f>
        <v>8.9999999999999993E-3</v>
      </c>
      <c r="BU140" s="27">
        <f>CNPop!H$48</f>
        <v>0.01</v>
      </c>
      <c r="BV140" s="27">
        <f>CNPop!I$48</f>
        <v>1.0999999999999999E-2</v>
      </c>
      <c r="BW140" s="27">
        <f>CNPop!J$48</f>
        <v>1.2E-2</v>
      </c>
      <c r="BX140" s="27">
        <f>CNPop!K$48</f>
        <v>1.4E-2</v>
      </c>
      <c r="BY140" s="27">
        <f>CNPop!L$48</f>
        <v>1.6E-2</v>
      </c>
      <c r="BZ140" s="27">
        <f>CNPop!M$48</f>
        <v>1.7000000000000001E-2</v>
      </c>
      <c r="CA140" s="27">
        <f>CNPop!N$48</f>
        <v>1.9E-2</v>
      </c>
      <c r="CB140" s="27">
        <f>CNPop!O$48</f>
        <v>2.1000000000000001E-2</v>
      </c>
      <c r="CC140" s="27">
        <f>CNPop!P$48</f>
        <v>2.3E-2</v>
      </c>
      <c r="CD140" s="27">
        <f>CNPop!Q$48</f>
        <v>2.5999999999999999E-2</v>
      </c>
      <c r="CE140" s="27">
        <f>CNPop!R$48</f>
        <v>2.8000000000000001E-2</v>
      </c>
      <c r="CF140" s="27">
        <f>CNPop!S$48</f>
        <v>0.03</v>
      </c>
      <c r="CG140" s="27">
        <f>CNPop!T$48</f>
        <v>3.3000000000000002E-2</v>
      </c>
      <c r="CH140" s="27">
        <f>CNPop!U$48</f>
        <v>3.5999999999999997E-2</v>
      </c>
      <c r="CI140" s="27">
        <f>CNPop!V$48</f>
        <v>3.9E-2</v>
      </c>
      <c r="CJ140" s="27">
        <f>CNPop!W$48</f>
        <v>4.2000000000000003E-2</v>
      </c>
      <c r="CK140" s="27">
        <f>CNPop!X$48</f>
        <v>4.4999999999999998E-2</v>
      </c>
      <c r="CL140" s="27">
        <f>CNPop!Y$48</f>
        <v>4.9000000000000002E-2</v>
      </c>
      <c r="CM140" s="27">
        <f>CNPop!Z$48</f>
        <v>5.1999999999999998E-2</v>
      </c>
      <c r="CN140" s="27">
        <f>CNPop!AA$48</f>
        <v>5.6000000000000001E-2</v>
      </c>
      <c r="CO140" s="27">
        <f>CNPop!AB$48</f>
        <v>0.06</v>
      </c>
      <c r="CP140" s="27">
        <f>CNPop!AC$48</f>
        <v>6.3E-2</v>
      </c>
      <c r="CQ140" s="27"/>
      <c r="CR140" s="27">
        <f t="shared" si="146"/>
        <v>9.1059159421719091E-2</v>
      </c>
      <c r="CS140" s="27">
        <f t="shared" si="147"/>
        <v>9.1059159421719091E-2</v>
      </c>
      <c r="CT140" s="27">
        <f t="shared" si="148"/>
        <v>9.1059159421719091E-2</v>
      </c>
      <c r="CU140" s="27">
        <f t="shared" si="149"/>
        <v>9.1059159421719091E-2</v>
      </c>
      <c r="CV140" s="27">
        <f t="shared" si="150"/>
        <v>9.1059159421719091E-2</v>
      </c>
      <c r="CW140" s="27">
        <f t="shared" si="151"/>
        <v>9.1059159421719091E-2</v>
      </c>
      <c r="CX140" s="27">
        <f t="shared" si="152"/>
        <v>9.1059159421719091E-2</v>
      </c>
      <c r="CY140" s="27">
        <f t="shared" si="153"/>
        <v>9.1059159421719091E-2</v>
      </c>
      <c r="CZ140" s="27">
        <f t="shared" si="154"/>
        <v>9.1059159421719091E-2</v>
      </c>
      <c r="DA140" s="27">
        <f t="shared" si="155"/>
        <v>9.1059159421719091E-2</v>
      </c>
      <c r="DB140" s="27">
        <f t="shared" si="156"/>
        <v>9.1059159421719091E-2</v>
      </c>
      <c r="DC140" s="27">
        <f t="shared" si="157"/>
        <v>9.1059159421719091E-2</v>
      </c>
      <c r="DD140" s="27">
        <f t="shared" si="158"/>
        <v>7.4348624148461634E-2</v>
      </c>
      <c r="DE140" s="27">
        <f t="shared" si="159"/>
        <v>7.4348624148461634E-2</v>
      </c>
      <c r="DF140" s="27">
        <f t="shared" si="160"/>
        <v>7.4348624148461634E-2</v>
      </c>
      <c r="DG140" s="27">
        <f t="shared" si="161"/>
        <v>7.4348624148461634E-2</v>
      </c>
      <c r="DH140" s="27">
        <f t="shared" si="162"/>
        <v>7.4348624148461634E-2</v>
      </c>
      <c r="DI140" s="27">
        <f t="shared" si="163"/>
        <v>7.4348624148461634E-2</v>
      </c>
      <c r="DJ140" s="27">
        <f t="shared" si="164"/>
        <v>7.4348624148461634E-2</v>
      </c>
      <c r="DK140" s="27">
        <f t="shared" si="165"/>
        <v>7.342068880107494E-2</v>
      </c>
      <c r="DL140" s="27">
        <f t="shared" si="166"/>
        <v>7.3665697597289137E-2</v>
      </c>
      <c r="DM140" s="27">
        <f t="shared" si="167"/>
        <v>7.4500434057188841E-2</v>
      </c>
      <c r="DN140" s="27">
        <f t="shared" si="168"/>
        <v>7.5597191035189387E-2</v>
      </c>
      <c r="DO140" s="27">
        <f t="shared" si="169"/>
        <v>7.6955285222281289E-2</v>
      </c>
      <c r="DP140" s="27">
        <f t="shared" si="170"/>
        <v>7.8162730408349118E-2</v>
      </c>
      <c r="DQ140" s="27">
        <f t="shared" si="171"/>
        <v>7.8876325809766765E-2</v>
      </c>
      <c r="DR140" s="27">
        <f t="shared" si="172"/>
        <v>7.8987160609791704E-2</v>
      </c>
      <c r="DS140" s="27">
        <f t="shared" si="173"/>
        <v>7.8489893897168386E-2</v>
      </c>
      <c r="DT140" s="27">
        <f t="shared" si="145"/>
        <v>7.7362381065966976E-2</v>
      </c>
      <c r="DU140" s="27" t="e">
        <f>IF(ISNA(VLOOKUP(CONCATENATE($B140,".SP.TER.TOTL.IN"),Area_pop_80_09,Seq!B$1,FALSE)),".",VLOOKUP(CONCATENATE($B140,".SP.TER.TOTL.IN"),Area_pop_80_09,Seq!B$1,FALSE)/VLOOKUP(CONCATENATE($B140,".SP.POP.TOTL"),Area_pop_80_09,Seq!B$1,FALSE))</f>
        <v>#VALUE!</v>
      </c>
      <c r="DV140" s="27" t="e">
        <f>IF(ISNA(VLOOKUP(CONCATENATE($B140,".SP.TER.TOTL.IN"),Area_pop_80_09,Seq!C$1,FALSE)),".",VLOOKUP(CONCATENATE($B140,".SP.TER.TOTL.IN"),Area_pop_80_09,Seq!C$1,FALSE)/VLOOKUP(CONCATENATE($B140,".SP.POP.TOTL"),Area_pop_80_09,Seq!C$1,FALSE))</f>
        <v>#VALUE!</v>
      </c>
      <c r="DW140" s="27" t="e">
        <f>IF(ISNA(VLOOKUP(CONCATENATE($B140,".SP.TER.TOTL.IN"),Area_pop_80_09,Seq!D$1,FALSE)),".",VLOOKUP(CONCATENATE($B140,".SP.TER.TOTL.IN"),Area_pop_80_09,Seq!D$1,FALSE)/VLOOKUP(CONCATENATE($B140,".SP.POP.TOTL"),Area_pop_80_09,Seq!D$1,FALSE))</f>
        <v>#VALUE!</v>
      </c>
      <c r="DX140" s="27" t="e">
        <f>IF(ISNA(VLOOKUP(CONCATENATE($B140,".SP.TER.TOTL.IN"),Area_pop_80_09,Seq!E$1,FALSE)),".",VLOOKUP(CONCATENATE($B140,".SP.TER.TOTL.IN"),Area_pop_80_09,Seq!E$1,FALSE)/VLOOKUP(CONCATENATE($B140,".SP.POP.TOTL"),Area_pop_80_09,Seq!E$1,FALSE))</f>
        <v>#VALUE!</v>
      </c>
      <c r="DY140" s="27" t="e">
        <f>IF(ISNA(VLOOKUP(CONCATENATE($B140,".SP.TER.TOTL.IN"),Area_pop_80_09,Seq!F$1,FALSE)),".",VLOOKUP(CONCATENATE($B140,".SP.TER.TOTL.IN"),Area_pop_80_09,Seq!F$1,FALSE)/VLOOKUP(CONCATENATE($B140,".SP.POP.TOTL"),Area_pop_80_09,Seq!F$1,FALSE))</f>
        <v>#VALUE!</v>
      </c>
      <c r="DZ140" s="27" t="e">
        <f>IF(ISNA(VLOOKUP(CONCATENATE($B140,".SP.TER.TOTL.IN"),Area_pop_80_09,Seq!G$1,FALSE)),".",VLOOKUP(CONCATENATE($B140,".SP.TER.TOTL.IN"),Area_pop_80_09,Seq!G$1,FALSE)/VLOOKUP(CONCATENATE($B140,".SP.POP.TOTL"),Area_pop_80_09,Seq!G$1,FALSE))</f>
        <v>#VALUE!</v>
      </c>
      <c r="EA140" s="27" t="e">
        <f>IF(ISNA(VLOOKUP(CONCATENATE($B140,".SP.TER.TOTL.IN"),Area_pop_80_09,Seq!H$1,FALSE)),".",VLOOKUP(CONCATENATE($B140,".SP.TER.TOTL.IN"),Area_pop_80_09,Seq!H$1,FALSE)/VLOOKUP(CONCATENATE($B140,".SP.POP.TOTL"),Area_pop_80_09,Seq!H$1,FALSE))</f>
        <v>#VALUE!</v>
      </c>
      <c r="EB140" s="27" t="e">
        <f>IF(ISNA(VLOOKUP(CONCATENATE($B140,".SP.TER.TOTL.IN"),Area_pop_80_09,Seq!I$1,FALSE)),".",VLOOKUP(CONCATENATE($B140,".SP.TER.TOTL.IN"),Area_pop_80_09,Seq!I$1,FALSE)/VLOOKUP(CONCATENATE($B140,".SP.POP.TOTL"),Area_pop_80_09,Seq!I$1,FALSE))</f>
        <v>#VALUE!</v>
      </c>
      <c r="EC140" s="27" t="e">
        <f>IF(ISNA(VLOOKUP(CONCATENATE($B140,".SP.TER.TOTL.IN"),Area_pop_80_09,Seq!J$1,FALSE)),".",VLOOKUP(CONCATENATE($B140,".SP.TER.TOTL.IN"),Area_pop_80_09,Seq!J$1,FALSE)/VLOOKUP(CONCATENATE($B140,".SP.POP.TOTL"),Area_pop_80_09,Seq!J$1,FALSE))</f>
        <v>#VALUE!</v>
      </c>
      <c r="ED140" s="27" t="e">
        <f>IF(ISNA(VLOOKUP(CONCATENATE($B140,".SP.TER.TOTL.IN"),Area_pop_80_09,Seq!K$1,FALSE)),".",VLOOKUP(CONCATENATE($B140,".SP.TER.TOTL.IN"),Area_pop_80_09,Seq!K$1,FALSE)/VLOOKUP(CONCATENATE($B140,".SP.POP.TOTL"),Area_pop_80_09,Seq!K$1,FALSE))</f>
        <v>#VALUE!</v>
      </c>
      <c r="EE140" s="27" t="e">
        <f>IF(ISNA(VLOOKUP(CONCATENATE($B140,".SP.TER.TOTL.IN"),Area_pop_80_09,Seq!L$1,FALSE)),".",VLOOKUP(CONCATENATE($B140,".SP.TER.TOTL.IN"),Area_pop_80_09,Seq!L$1,FALSE)/VLOOKUP(CONCATENATE($B140,".SP.POP.TOTL"),Area_pop_80_09,Seq!L$1,FALSE))</f>
        <v>#VALUE!</v>
      </c>
      <c r="EF140" s="27">
        <f>IF(ISNA(VLOOKUP(CONCATENATE($B140,".SP.TER.TOTL.IN"),Area_pop_80_09,Seq!M$1,FALSE)),".",VLOOKUP(CONCATENATE($B140,".SP.TER.TOTL.IN"),Area_pop_80_09,Seq!M$1,FALSE)/VLOOKUP(CONCATENATE($B140,".SP.POP.TOTL"),Area_pop_80_09,Seq!M$1,FALSE))</f>
        <v>9.1059159421719091E-2</v>
      </c>
      <c r="EG140" s="27" t="e">
        <f>IF(ISNA(VLOOKUP(CONCATENATE($B140,".SP.TER.TOTL.IN"),Area_pop_80_09,Seq!N$1,FALSE)),".",VLOOKUP(CONCATENATE($B140,".SP.TER.TOTL.IN"),Area_pop_80_09,Seq!N$1,FALSE)/VLOOKUP(CONCATENATE($B140,".SP.POP.TOTL"),Area_pop_80_09,Seq!N$1,FALSE))</f>
        <v>#VALUE!</v>
      </c>
      <c r="EH140" s="27" t="e">
        <f>IF(ISNA(VLOOKUP(CONCATENATE($B140,".SP.TER.TOTL.IN"),Area_pop_80_09,Seq!O$1,FALSE)),".",VLOOKUP(CONCATENATE($B140,".SP.TER.TOTL.IN"),Area_pop_80_09,Seq!O$1,FALSE)/VLOOKUP(CONCATENATE($B140,".SP.POP.TOTL"),Area_pop_80_09,Seq!O$1,FALSE))</f>
        <v>#VALUE!</v>
      </c>
      <c r="EI140" s="27" t="e">
        <f>IF(ISNA(VLOOKUP(CONCATENATE($B140,".SP.TER.TOTL.IN"),Area_pop_80_09,Seq!P$1,FALSE)),".",VLOOKUP(CONCATENATE($B140,".SP.TER.TOTL.IN"),Area_pop_80_09,Seq!P$1,FALSE)/VLOOKUP(CONCATENATE($B140,".SP.POP.TOTL"),Area_pop_80_09,Seq!P$1,FALSE))</f>
        <v>#VALUE!</v>
      </c>
      <c r="EJ140" s="27" t="e">
        <f>IF(ISNA(VLOOKUP(CONCATENATE($B140,".SP.TER.TOTL.IN"),Area_pop_80_09,Seq!Q$1,FALSE)),".",VLOOKUP(CONCATENATE($B140,".SP.TER.TOTL.IN"),Area_pop_80_09,Seq!Q$1,FALSE)/VLOOKUP(CONCATENATE($B140,".SP.POP.TOTL"),Area_pop_80_09,Seq!Q$1,FALSE))</f>
        <v>#VALUE!</v>
      </c>
      <c r="EK140" s="27" t="e">
        <f>IF(ISNA(VLOOKUP(CONCATENATE($B140,".SP.TER.TOTL.IN"),Area_pop_80_09,Seq!R$1,FALSE)),".",VLOOKUP(CONCATENATE($B140,".SP.TER.TOTL.IN"),Area_pop_80_09,Seq!R$1,FALSE)/VLOOKUP(CONCATENATE($B140,".SP.POP.TOTL"),Area_pop_80_09,Seq!R$1,FALSE))</f>
        <v>#VALUE!</v>
      </c>
      <c r="EL140" s="27" t="e">
        <f>IF(ISNA(VLOOKUP(CONCATENATE($B140,".SP.TER.TOTL.IN"),Area_pop_80_09,Seq!S$1,FALSE)),".",VLOOKUP(CONCATENATE($B140,".SP.TER.TOTL.IN"),Area_pop_80_09,Seq!S$1,FALSE)/VLOOKUP(CONCATENATE($B140,".SP.POP.TOTL"),Area_pop_80_09,Seq!S$1,FALSE))</f>
        <v>#VALUE!</v>
      </c>
      <c r="EM140" s="27">
        <f>IF(ISNA(VLOOKUP(CONCATENATE($B140,".SP.TER.TOTL.IN"),Area_pop_80_09,Seq!T$1,FALSE)),".",VLOOKUP(CONCATENATE($B140,".SP.TER.TOTL.IN"),Area_pop_80_09,Seq!T$1,FALSE)/VLOOKUP(CONCATENATE($B140,".SP.POP.TOTL"),Area_pop_80_09,Seq!T$1,FALSE))</f>
        <v>7.4348624148461634E-2</v>
      </c>
      <c r="EN140" s="27">
        <f>IF(ISNA(VLOOKUP(CONCATENATE($B140,".SP.TER.TOTL.IN"),Area_pop_80_09,Seq!U$1,FALSE)),".",VLOOKUP(CONCATENATE($B140,".SP.TER.TOTL.IN"),Area_pop_80_09,Seq!U$1,FALSE)/VLOOKUP(CONCATENATE($B140,".SP.POP.TOTL"),Area_pop_80_09,Seq!U$1,FALSE))</f>
        <v>7.342068880107494E-2</v>
      </c>
      <c r="EO140" s="27">
        <f>IF(ISNA(VLOOKUP(CONCATENATE($B140,".SP.TER.TOTL.IN"),Area_pop_80_09,Seq!V$1,FALSE)),".",VLOOKUP(CONCATENATE($B140,".SP.TER.TOTL.IN"),Area_pop_80_09,Seq!V$1,FALSE)/VLOOKUP(CONCATENATE($B140,".SP.POP.TOTL"),Area_pop_80_09,Seq!V$1,FALSE))</f>
        <v>7.3665697597289137E-2</v>
      </c>
      <c r="EP140" s="27">
        <f>IF(ISNA(VLOOKUP(CONCATENATE($B140,".SP.TER.TOTL.IN"),Area_pop_80_09,Seq!W$1,FALSE)),".",VLOOKUP(CONCATENATE($B140,".SP.TER.TOTL.IN"),Area_pop_80_09,Seq!W$1,FALSE)/VLOOKUP(CONCATENATE($B140,".SP.POP.TOTL"),Area_pop_80_09,Seq!W$1,FALSE))</f>
        <v>7.4500434057188841E-2</v>
      </c>
      <c r="EQ140" s="27">
        <f>IF(ISNA(VLOOKUP(CONCATENATE($B140,".SP.TER.TOTL.IN"),Area_pop_80_09,Seq!X$1,FALSE)),".",VLOOKUP(CONCATENATE($B140,".SP.TER.TOTL.IN"),Area_pop_80_09,Seq!X$1,FALSE)/VLOOKUP(CONCATENATE($B140,".SP.POP.TOTL"),Area_pop_80_09,Seq!X$1,FALSE))</f>
        <v>7.5597191035189387E-2</v>
      </c>
      <c r="ER140" s="27">
        <f>IF(ISNA(VLOOKUP(CONCATENATE($B140,".SP.TER.TOTL.IN"),Area_pop_80_09,Seq!Y$1,FALSE)),".",VLOOKUP(CONCATENATE($B140,".SP.TER.TOTL.IN"),Area_pop_80_09,Seq!Y$1,FALSE)/VLOOKUP(CONCATENATE($B140,".SP.POP.TOTL"),Area_pop_80_09,Seq!Y$1,FALSE))</f>
        <v>7.6955285222281289E-2</v>
      </c>
      <c r="ES140" s="27">
        <f>IF(ISNA(VLOOKUP(CONCATENATE($B140,".SP.TER.TOTL.IN"),Area_pop_80_09,Seq!Z$1,FALSE)),".",VLOOKUP(CONCATENATE($B140,".SP.TER.TOTL.IN"),Area_pop_80_09,Seq!Z$1,FALSE)/VLOOKUP(CONCATENATE($B140,".SP.POP.TOTL"),Area_pop_80_09,Seq!Z$1,FALSE))</f>
        <v>7.8162730408349118E-2</v>
      </c>
      <c r="ET140" s="27">
        <f>IF(ISNA(VLOOKUP(CONCATENATE($B140,".SP.TER.TOTL.IN"),Area_pop_80_09,Seq!AA$1,FALSE)),".",VLOOKUP(CONCATENATE($B140,".SP.TER.TOTL.IN"),Area_pop_80_09,Seq!AA$1,FALSE)/VLOOKUP(CONCATENATE($B140,".SP.POP.TOTL"),Area_pop_80_09,Seq!AA$1,FALSE))</f>
        <v>7.8876325809766765E-2</v>
      </c>
      <c r="EU140" s="27">
        <f>IF(ISNA(VLOOKUP(CONCATENATE($B140,".SP.TER.TOTL.IN"),Area_pop_80_09,Seq!AB$1,FALSE)),".",VLOOKUP(CONCATENATE($B140,".SP.TER.TOTL.IN"),Area_pop_80_09,Seq!AB$1,FALSE)/VLOOKUP(CONCATENATE($B140,".SP.POP.TOTL"),Area_pop_80_09,Seq!AB$1,FALSE))</f>
        <v>7.8987160609791704E-2</v>
      </c>
      <c r="EV140" s="27">
        <f>IF(ISNA(VLOOKUP(CONCATENATE($B140,".SP.TER.TOTL.IN"),Area_pop_80_09,Seq!AC$1,FALSE)),".",VLOOKUP(CONCATENATE($B140,".SP.TER.TOTL.IN"),Area_pop_80_09,Seq!AC$1,FALSE)/VLOOKUP(CONCATENATE($B140,".SP.POP.TOTL"),Area_pop_80_09,Seq!AC$1,FALSE))</f>
        <v>7.8489893897168386E-2</v>
      </c>
      <c r="EW140" s="27">
        <f>IF(ISNA(VLOOKUP(CONCATENATE($B140,".SP.TER.TOTL.IN"),Area_pop_80_09,Seq!AD$1,FALSE)),".",VLOOKUP(CONCATENATE($B140,".SP.TER.TOTL.IN"),Area_pop_80_09,Seq!AD$1,FALSE)/VLOOKUP(CONCATENATE($B140,".SP.POP.TOTL"),Area_pop_80_09,Seq!AD$1,FALSE))</f>
        <v>7.7362381065966976E-2</v>
      </c>
      <c r="EX140" s="27"/>
      <c r="EY140" s="27"/>
      <c r="EZ140" s="27" t="str">
        <f t="shared" si="174"/>
        <v>.</v>
      </c>
      <c r="FA140" s="27" t="str">
        <f t="shared" si="175"/>
        <v>.</v>
      </c>
      <c r="FB140" s="27" t="str">
        <f t="shared" si="181"/>
        <v>.</v>
      </c>
      <c r="FC140" s="9" t="str">
        <f>IF(VLOOKUP($B140,EM_80!$B$1:$C$201,2,FALSE)&gt;0,VLOOKUP($B140,EM_80!$B$1:$C$201,2,FALSE),".")</f>
        <v>.</v>
      </c>
      <c r="FD140" s="9" t="str">
        <f t="shared" si="176"/>
        <v>.</v>
      </c>
      <c r="FE140" s="9" t="str">
        <f t="shared" si="177"/>
        <v>.</v>
      </c>
      <c r="FF140">
        <f t="shared" si="178"/>
        <v>3913537</v>
      </c>
      <c r="FG140">
        <f t="shared" si="179"/>
        <v>4308199</v>
      </c>
      <c r="FH140">
        <f t="shared" si="180"/>
        <v>3693578</v>
      </c>
      <c r="FJ140" s="9" t="str">
        <f>IF(ISNA(VLOOKUP($B140,Area_EM_90,Seq!C$1,FALSE)),".",VLOOKUP($B140,Area_EM_90,Seq!C$1,FALSE))</f>
        <v>.</v>
      </c>
      <c r="FK140" s="9" t="str">
        <f>IF(ISNA(VLOOKUP($B140,Area_EM_90,Seq!D$1,FALSE)),".",VLOOKUP($B140,Area_EM_90,Seq!D$1,FALSE))</f>
        <v>.</v>
      </c>
      <c r="FL140" s="9" t="str">
        <f>IF(ISNA(VLOOKUP($B140,Area_EM_90,Seq!E$1,FALSE)),".",VLOOKUP($B140,Area_EM_90,Seq!E$1,FALSE))</f>
        <v>.</v>
      </c>
      <c r="FM140" s="9" t="str">
        <f>IF(ISNA(VLOOKUP($B140,Area_EM_90,Seq!F$1,FALSE)),".",VLOOKUP($B140,Area_EM_90,Seq!F$1,FALSE))</f>
        <v>.</v>
      </c>
      <c r="FN140" s="9" t="str">
        <f>IF(ISNA(VLOOKUP($B140,Area_EM_90,Seq!G$1,FALSE)),".",VLOOKUP($B140,Area_EM_90,Seq!G$1,FALSE))</f>
        <v>.</v>
      </c>
      <c r="FO140" s="9" t="str">
        <f>IF(ISNA(VLOOKUP($B140,Area_EM_90,Seq!H$1,FALSE)),".",VLOOKUP($B140,Area_EM_90,Seq!H$1,FALSE))</f>
        <v>.</v>
      </c>
      <c r="FP140" s="9" t="str">
        <f>IF(ISNA(VLOOKUP($B140,Area_EM_90,Seq!I$1,FALSE)),".",VLOOKUP($B140,Area_EM_90,Seq!I$1,FALSE))</f>
        <v>.</v>
      </c>
      <c r="FQ140" s="9" t="str">
        <f>IF(ISNA(VLOOKUP($B140,Area_EM_90,Seq!J$1,FALSE)),".",VLOOKUP($B140,Area_EM_90,Seq!J$1,FALSE))</f>
        <v>.</v>
      </c>
      <c r="FR140" s="9" t="str">
        <f>IF(ISNA(VLOOKUP($B140,Area_EM_00,Seq!C$1,FALSE)),".",VLOOKUP($B140,Area_EM_00,Seq!C$1,FALSE))</f>
        <v>.</v>
      </c>
      <c r="FS140" s="9" t="str">
        <f>IF(ISNA(VLOOKUP($B140,Area_EM_00,Seq!D$1,FALSE)),".",VLOOKUP($B140,Area_EM_00,Seq!D$1,FALSE))</f>
        <v>.</v>
      </c>
      <c r="FT140" s="9" t="str">
        <f>IF(ISNA(VLOOKUP($B140,Area_EM_00,Seq!E$1,FALSE)),".",VLOOKUP($B140,Area_EM_00,Seq!E$1,FALSE))</f>
        <v>.</v>
      </c>
      <c r="FU140" s="9" t="str">
        <f>IF(ISNA(VLOOKUP($B140,Area_EM_00,Seq!F$1,FALSE)),".",VLOOKUP($B140,Area_EM_00,Seq!F$1,FALSE))</f>
        <v>.</v>
      </c>
      <c r="FV140" s="9" t="str">
        <f>IF(ISNA(VLOOKUP($B140,Area_EM_00,Seq!G$1,FALSE)),".",VLOOKUP($B140,Area_EM_00,Seq!G$1,FALSE))</f>
        <v>.</v>
      </c>
      <c r="FW140" s="9" t="str">
        <f>IF(ISNA(VLOOKUP($B140,Area_EM_00,Seq!H$1,FALSE)),".",VLOOKUP($B140,Area_EM_00,Seq!H$1,FALSE))</f>
        <v>.</v>
      </c>
      <c r="FX140" s="9" t="str">
        <f>IF(ISNA(VLOOKUP($B140,Area_EM_00,Seq!I$1,FALSE)),".",VLOOKUP($B140,Area_EM_00,Seq!I$1,FALSE))</f>
        <v>.</v>
      </c>
      <c r="FY140" s="9" t="str">
        <f>IF(ISNA(VLOOKUP($B140,Area_EM_00,Seq!J$1,FALSE)),".",VLOOKUP($B140,Area_EM_00,Seq!J$1,FALSE))</f>
        <v>.</v>
      </c>
      <c r="GA140" s="27"/>
    </row>
    <row r="141" spans="1:183">
      <c r="A141" s="25" t="s">
        <v>3166</v>
      </c>
      <c r="B141" s="26" t="str">
        <f t="shared" si="144"/>
        <v>Antigua&amp;Barbuda</v>
      </c>
      <c r="C141" s="27">
        <f>GDP!C$42/10000</f>
        <v>18294194.281532999</v>
      </c>
      <c r="D141" s="27">
        <f>GDP!D$42/10000</f>
        <v>19245492.3841727</v>
      </c>
      <c r="E141" s="27">
        <f>GDP!E$42/10000</f>
        <v>20996832.1911324</v>
      </c>
      <c r="F141" s="27">
        <f>GDP!F$42/10000</f>
        <v>23285486.8999658</v>
      </c>
      <c r="G141" s="27">
        <f>GDP!G$42/10000</f>
        <v>26824880.9087606</v>
      </c>
      <c r="H141" s="27">
        <f>GDP!H$42/10000</f>
        <v>30446239.831443299</v>
      </c>
      <c r="I141" s="27">
        <f>GDP!I$42/10000</f>
        <v>33125508.936610304</v>
      </c>
      <c r="J141" s="27">
        <f>GDP!J$42/10000</f>
        <v>36968067.973257102</v>
      </c>
      <c r="K141" s="27">
        <f>GDP!K$42/10000</f>
        <v>41145459.654235199</v>
      </c>
      <c r="L141" s="27">
        <f>GDP!L$42/10000</f>
        <v>42832423.5000588</v>
      </c>
      <c r="M141" s="27">
        <f>GDP!M$42/10000</f>
        <v>44460055.593061104</v>
      </c>
      <c r="N141" s="27">
        <f>GDP!N$42/10000</f>
        <v>48550380.707622699</v>
      </c>
      <c r="O141" s="27">
        <f>GDP!O$42/10000</f>
        <v>55444534.768105105</v>
      </c>
      <c r="P141" s="27">
        <f>GDP!P$42/10000</f>
        <v>63206769.635639794</v>
      </c>
      <c r="Q141" s="27">
        <f>GDP!Q$42/10000</f>
        <v>71486856.457908601</v>
      </c>
      <c r="R141" s="27">
        <f>GDP!R$42/10000</f>
        <v>79278923.811820701</v>
      </c>
      <c r="S141" s="27">
        <f>GDP!S$42/10000</f>
        <v>87206816.193002701</v>
      </c>
      <c r="T141" s="27">
        <f>GDP!T$42/10000</f>
        <v>95317050.098951995</v>
      </c>
      <c r="U141" s="27">
        <f>GDP!U$42/10000</f>
        <v>102751780.00667</v>
      </c>
      <c r="V141" s="27">
        <f>GDP!V$42/10000</f>
        <v>110560915.287177</v>
      </c>
      <c r="W141" s="27">
        <f>GDP!W$42/10000</f>
        <v>119848032.17129999</v>
      </c>
      <c r="X141" s="27">
        <f>GDP!X$42/10000</f>
        <v>129795418.841518</v>
      </c>
      <c r="Y141" s="27">
        <f>GDP!Y$42/10000</f>
        <v>141606801.95609599</v>
      </c>
      <c r="Z141" s="27">
        <f>GDP!Z$42/10000</f>
        <v>155767482.15170601</v>
      </c>
      <c r="AA141" s="27">
        <f>GDP!AA$42/10000</f>
        <v>171499997.84902799</v>
      </c>
      <c r="AB141" s="27">
        <f>GDP!AB$42/10000</f>
        <v>189335997.62532699</v>
      </c>
      <c r="AC141" s="27">
        <f>GDP!AC$42/10000</f>
        <v>211298973.34986499</v>
      </c>
      <c r="AD141" s="27">
        <f>GDP!AD$42/10000</f>
        <v>238767839.88534701</v>
      </c>
      <c r="AE141" s="27">
        <f>GDP!AE$42/10000</f>
        <v>260256945.47502899</v>
      </c>
      <c r="AF141" s="27">
        <f>GDP!AF$42/10000</f>
        <v>293754553.91439533</v>
      </c>
      <c r="AG141" s="27"/>
      <c r="AH141" s="27" t="str">
        <f>IF(ISNUMBER(VLOOKUP($B141,Area_GDP_80_09,Seq!C$1,FALSE)/10000),VLOOKUP($B141,Area_GDP_80_09,Seq!C$1,FALSE)/10000,".")</f>
        <v>.</v>
      </c>
      <c r="AI141" s="27" t="str">
        <f>IF(ISNUMBER(VLOOKUP($B141,Area_GDP_80_09,Seq!D$1,FALSE)/10000),VLOOKUP($B141,Area_GDP_80_09,Seq!D$1,FALSE)/10000,".")</f>
        <v>.</v>
      </c>
      <c r="AJ141" s="27" t="str">
        <f>IF(ISNUMBER(VLOOKUP($B141,Area_GDP_80_09,Seq!E$1,FALSE)/10000),VLOOKUP($B141,Area_GDP_80_09,Seq!E$1,FALSE)/10000,".")</f>
        <v>.</v>
      </c>
      <c r="AK141" s="27" t="str">
        <f>IF(ISNUMBER(VLOOKUP($B141,Area_GDP_80_09,Seq!F$1,FALSE)/10000),VLOOKUP($B141,Area_GDP_80_09,Seq!F$1,FALSE)/10000,".")</f>
        <v>.</v>
      </c>
      <c r="AL141" s="27" t="str">
        <f>IF(ISNUMBER(VLOOKUP($B141,Area_GDP_80_09,Seq!G$1,FALSE)/10000),VLOOKUP($B141,Area_GDP_80_09,Seq!G$1,FALSE)/10000,".")</f>
        <v>.</v>
      </c>
      <c r="AM141" s="27" t="str">
        <f>IF(ISNUMBER(VLOOKUP($B141,Area_GDP_80_09,Seq!H$1,FALSE)/10000),VLOOKUP($B141,Area_GDP_80_09,Seq!H$1,FALSE)/10000,".")</f>
        <v>.</v>
      </c>
      <c r="AN141" s="27" t="str">
        <f>IF(ISNUMBER(VLOOKUP($B141,Area_GDP_80_09,Seq!I$1,FALSE)/10000),VLOOKUP($B141,Area_GDP_80_09,Seq!I$1,FALSE)/10000,".")</f>
        <v>.</v>
      </c>
      <c r="AO141" s="27" t="str">
        <f>IF(ISNUMBER(VLOOKUP($B141,Area_GDP_80_09,Seq!J$1,FALSE)/10000),VLOOKUP($B141,Area_GDP_80_09,Seq!J$1,FALSE)/10000,".")</f>
        <v>.</v>
      </c>
      <c r="AP141" s="27" t="str">
        <f>IF(ISNUMBER(VLOOKUP($B141,Area_GDP_80_09,Seq!K$1,FALSE)/10000),VLOOKUP($B141,Area_GDP_80_09,Seq!K$1,FALSE)/10000,".")</f>
        <v>.</v>
      </c>
      <c r="AQ141" s="27" t="str">
        <f>IF(ISNUMBER(VLOOKUP($B141,Area_GDP_80_09,Seq!L$1,FALSE)/10000),VLOOKUP($B141,Area_GDP_80_09,Seq!L$1,FALSE)/10000,".")</f>
        <v>.</v>
      </c>
      <c r="AR141" s="27" t="str">
        <f>IF(ISNUMBER(VLOOKUP($B141,Area_GDP_80_09,Seq!M$1,FALSE)/10000),VLOOKUP($B141,Area_GDP_80_09,Seq!M$1,FALSE)/10000,".")</f>
        <v>.</v>
      </c>
      <c r="AS141" s="27" t="str">
        <f>IF(ISNUMBER(VLOOKUP($B141,Area_GDP_80_09,Seq!N$1,FALSE)/10000),VLOOKUP($B141,Area_GDP_80_09,Seq!N$1,FALSE)/10000,".")</f>
        <v>.</v>
      </c>
      <c r="AT141" s="27" t="str">
        <f>IF(ISNUMBER(VLOOKUP($B141,Area_GDP_80_09,Seq!O$1,FALSE)/10000),VLOOKUP($B141,Area_GDP_80_09,Seq!O$1,FALSE)/10000,".")</f>
        <v>.</v>
      </c>
      <c r="AU141" s="27" t="str">
        <f>IF(ISNUMBER(VLOOKUP($B141,Area_GDP_80_09,Seq!P$1,FALSE)/10000),VLOOKUP($B141,Area_GDP_80_09,Seq!P$1,FALSE)/10000,".")</f>
        <v>.</v>
      </c>
      <c r="AV141" s="27" t="str">
        <f>IF(ISNUMBER(VLOOKUP($B141,Area_GDP_80_09,Seq!Q$1,FALSE)/10000),VLOOKUP($B141,Area_GDP_80_09,Seq!Q$1,FALSE)/10000,".")</f>
        <v>.</v>
      </c>
      <c r="AW141" s="27" t="str">
        <f>IF(ISNUMBER(VLOOKUP($B141,Area_GDP_80_09,Seq!R$1,FALSE)/10000),VLOOKUP($B141,Area_GDP_80_09,Seq!R$1,FALSE)/10000,".")</f>
        <v>.</v>
      </c>
      <c r="AX141" s="27" t="str">
        <f>IF(ISNUMBER(VLOOKUP($B141,Area_GDP_80_09,Seq!S$1,FALSE)/10000),VLOOKUP($B141,Area_GDP_80_09,Seq!S$1,FALSE)/10000,".")</f>
        <v>.</v>
      </c>
      <c r="AY141" s="27" t="str">
        <f>IF(ISNUMBER(VLOOKUP($B141,Area_GDP_80_09,Seq!T$1,FALSE)/10000),VLOOKUP($B141,Area_GDP_80_09,Seq!T$1,FALSE)/10000,".")</f>
        <v>.</v>
      </c>
      <c r="AZ141" s="27" t="str">
        <f>IF(ISNUMBER(VLOOKUP($B141,Area_GDP_80_09,Seq!U$1,FALSE)/10000),VLOOKUP($B141,Area_GDP_80_09,Seq!U$1,FALSE)/10000,".")</f>
        <v>.</v>
      </c>
      <c r="BA141" s="27" t="str">
        <f>IF(ISNUMBER(VLOOKUP($B141,Area_GDP_80_09,Seq!V$1,FALSE)/10000),VLOOKUP($B141,Area_GDP_80_09,Seq!V$1,FALSE)/10000,".")</f>
        <v>.</v>
      </c>
      <c r="BB141" s="27" t="str">
        <f>IF(ISNUMBER(VLOOKUP($B141,Area_GDP_80_09,Seq!W$1,FALSE)/10000),VLOOKUP($B141,Area_GDP_80_09,Seq!W$1,FALSE)/10000,".")</f>
        <v>.</v>
      </c>
      <c r="BC141" s="27" t="str">
        <f>IF(ISNUMBER(VLOOKUP($B141,Area_GDP_80_09,Seq!X$1,FALSE)/10000),VLOOKUP($B141,Area_GDP_80_09,Seq!X$1,FALSE)/10000,".")</f>
        <v>.</v>
      </c>
      <c r="BD141" s="27" t="str">
        <f>IF(ISNUMBER(VLOOKUP($B141,Area_GDP_80_09,Seq!Y$1,FALSE)/10000),VLOOKUP($B141,Area_GDP_80_09,Seq!Y$1,FALSE)/10000,".")</f>
        <v>.</v>
      </c>
      <c r="BE141" s="27" t="str">
        <f>IF(ISNUMBER(VLOOKUP($B141,Area_GDP_80_09,Seq!Z$1,FALSE)/10000),VLOOKUP($B141,Area_GDP_80_09,Seq!Z$1,FALSE)/10000,".")</f>
        <v>.</v>
      </c>
      <c r="BF141" s="27" t="str">
        <f>IF(ISNUMBER(VLOOKUP($B141,Area_GDP_80_09,Seq!AA$1,FALSE)/10000),VLOOKUP($B141,Area_GDP_80_09,Seq!AA$1,FALSE)/10000,".")</f>
        <v>.</v>
      </c>
      <c r="BG141" s="27" t="str">
        <f>IF(ISNUMBER(VLOOKUP($B141,Area_GDP_80_09,Seq!AB$1,FALSE)/10000),VLOOKUP($B141,Area_GDP_80_09,Seq!AB$1,FALSE)/10000,".")</f>
        <v>.</v>
      </c>
      <c r="BH141" s="27" t="str">
        <f>IF(ISNUMBER(VLOOKUP($B141,Area_GDP_80_09,Seq!AC$1,FALSE)/10000),VLOOKUP($B141,Area_GDP_80_09,Seq!AC$1,FALSE)/10000,".")</f>
        <v>.</v>
      </c>
      <c r="BI141" s="27" t="str">
        <f>IF(ISNUMBER(VLOOKUP($B141,Area_GDP_80_09,Seq!AD$1,FALSE)/10000),VLOOKUP($B141,Area_GDP_80_09,Seq!AD$1,FALSE)/10000,".")</f>
        <v>.</v>
      </c>
      <c r="BJ141" s="27" t="str">
        <f>IF(ISNUMBER(VLOOKUP($B141,Area_GDP_80_09,Seq!AE$1,FALSE)/10000),VLOOKUP($B141,Area_GDP_80_09,Seq!AE$1,FALSE)/10000,".")</f>
        <v>.</v>
      </c>
      <c r="BK141" s="27" t="str">
        <f>IF(ISNUMBER(VLOOKUP($B141,Area_GDP_80_09,Seq!AF$1,FALSE)/10000),VLOOKUP($B141,Area_GDP_80_09,Seq!AF$1,FALSE)/10000,".")</f>
        <v>.</v>
      </c>
      <c r="BL141" s="27"/>
      <c r="BM141" s="27"/>
      <c r="BN141" s="27">
        <f>CNPop!A$48</f>
        <v>5.0000000000000001E-3</v>
      </c>
      <c r="BO141" s="27">
        <f>CNPop!B$48</f>
        <v>6.0000000000000001E-3</v>
      </c>
      <c r="BP141" s="27">
        <f>CNPop!C$48</f>
        <v>6.0000000000000001E-3</v>
      </c>
      <c r="BQ141" s="27">
        <f>CNPop!D$48</f>
        <v>7.0000000000000001E-3</v>
      </c>
      <c r="BR141" s="27">
        <f>CNPop!E$48</f>
        <v>7.0000000000000001E-3</v>
      </c>
      <c r="BS141" s="27">
        <f>CNPop!F$48</f>
        <v>8.0000000000000002E-3</v>
      </c>
      <c r="BT141" s="27">
        <f>CNPop!G$48</f>
        <v>8.9999999999999993E-3</v>
      </c>
      <c r="BU141" s="27">
        <f>CNPop!H$48</f>
        <v>0.01</v>
      </c>
      <c r="BV141" s="27">
        <f>CNPop!I$48</f>
        <v>1.0999999999999999E-2</v>
      </c>
      <c r="BW141" s="27">
        <f>CNPop!J$48</f>
        <v>1.2E-2</v>
      </c>
      <c r="BX141" s="27">
        <f>CNPop!K$48</f>
        <v>1.4E-2</v>
      </c>
      <c r="BY141" s="27">
        <f>CNPop!L$48</f>
        <v>1.6E-2</v>
      </c>
      <c r="BZ141" s="27">
        <f>CNPop!M$48</f>
        <v>1.7000000000000001E-2</v>
      </c>
      <c r="CA141" s="27">
        <f>CNPop!N$48</f>
        <v>1.9E-2</v>
      </c>
      <c r="CB141" s="27">
        <f>CNPop!O$48</f>
        <v>2.1000000000000001E-2</v>
      </c>
      <c r="CC141" s="27">
        <f>CNPop!P$48</f>
        <v>2.3E-2</v>
      </c>
      <c r="CD141" s="27">
        <f>CNPop!Q$48</f>
        <v>2.5999999999999999E-2</v>
      </c>
      <c r="CE141" s="27">
        <f>CNPop!R$48</f>
        <v>2.8000000000000001E-2</v>
      </c>
      <c r="CF141" s="27">
        <f>CNPop!S$48</f>
        <v>0.03</v>
      </c>
      <c r="CG141" s="27">
        <f>CNPop!T$48</f>
        <v>3.3000000000000002E-2</v>
      </c>
      <c r="CH141" s="27">
        <f>CNPop!U$48</f>
        <v>3.5999999999999997E-2</v>
      </c>
      <c r="CI141" s="27">
        <f>CNPop!V$48</f>
        <v>3.9E-2</v>
      </c>
      <c r="CJ141" s="27">
        <f>CNPop!W$48</f>
        <v>4.2000000000000003E-2</v>
      </c>
      <c r="CK141" s="27">
        <f>CNPop!X$48</f>
        <v>4.4999999999999998E-2</v>
      </c>
      <c r="CL141" s="27">
        <f>CNPop!Y$48</f>
        <v>4.9000000000000002E-2</v>
      </c>
      <c r="CM141" s="27">
        <f>CNPop!Z$48</f>
        <v>5.1999999999999998E-2</v>
      </c>
      <c r="CN141" s="27">
        <f>CNPop!AA$48</f>
        <v>5.6000000000000001E-2</v>
      </c>
      <c r="CO141" s="27">
        <f>CNPop!AB$48</f>
        <v>0.06</v>
      </c>
      <c r="CP141" s="27">
        <f>CNPop!AC$48</f>
        <v>6.3E-2</v>
      </c>
      <c r="CQ141" s="27"/>
      <c r="CR141" s="27">
        <f t="shared" si="146"/>
        <v>7.6701989403179044E-2</v>
      </c>
      <c r="CS141" s="27">
        <f t="shared" si="147"/>
        <v>7.6701989403179044E-2</v>
      </c>
      <c r="CT141" s="27">
        <f t="shared" si="148"/>
        <v>7.6701989403179044E-2</v>
      </c>
      <c r="CU141" s="27">
        <f t="shared" si="149"/>
        <v>7.6701989403179044E-2</v>
      </c>
      <c r="CV141" s="27">
        <f t="shared" si="150"/>
        <v>7.6701989403179044E-2</v>
      </c>
      <c r="CW141" s="27">
        <f t="shared" si="151"/>
        <v>7.6701989403179044E-2</v>
      </c>
      <c r="CX141" s="27">
        <f t="shared" si="152"/>
        <v>7.6701989403179044E-2</v>
      </c>
      <c r="CY141" s="27">
        <f t="shared" si="153"/>
        <v>7.6701989403179044E-2</v>
      </c>
      <c r="CZ141" s="27">
        <f t="shared" si="154"/>
        <v>7.6701989403179044E-2</v>
      </c>
      <c r="DA141" s="27">
        <f t="shared" si="155"/>
        <v>7.6701989403179044E-2</v>
      </c>
      <c r="DB141" s="27">
        <f t="shared" si="156"/>
        <v>7.6701989403179044E-2</v>
      </c>
      <c r="DC141" s="27">
        <f t="shared" si="157"/>
        <v>7.6701989403179044E-2</v>
      </c>
      <c r="DD141" s="27">
        <f t="shared" si="158"/>
        <v>7.6701989403179044E-2</v>
      </c>
      <c r="DE141" s="27">
        <f t="shared" si="159"/>
        <v>7.6701989403179044E-2</v>
      </c>
      <c r="DF141" s="27">
        <f t="shared" si="160"/>
        <v>7.6701989403179044E-2</v>
      </c>
      <c r="DG141" s="27">
        <f t="shared" si="161"/>
        <v>7.6701989403179044E-2</v>
      </c>
      <c r="DH141" s="27">
        <f t="shared" si="162"/>
        <v>7.6701989403179044E-2</v>
      </c>
      <c r="DI141" s="27">
        <f t="shared" si="163"/>
        <v>7.6701989403179044E-2</v>
      </c>
      <c r="DJ141" s="27">
        <f t="shared" si="164"/>
        <v>7.6701989403179044E-2</v>
      </c>
      <c r="DK141" s="27">
        <f t="shared" si="165"/>
        <v>7.6701989403179044E-2</v>
      </c>
      <c r="DL141" s="27">
        <f t="shared" si="166"/>
        <v>7.6701989403179044E-2</v>
      </c>
      <c r="DM141" s="27">
        <f t="shared" si="167"/>
        <v>7.6701989403179044E-2</v>
      </c>
      <c r="DN141" s="27">
        <f t="shared" si="168"/>
        <v>7.6701989403179044E-2</v>
      </c>
      <c r="DO141" s="27">
        <f t="shared" si="169"/>
        <v>7.6950529165641157E-2</v>
      </c>
      <c r="DP141" s="27">
        <f t="shared" si="170"/>
        <v>7.7288941736028544E-2</v>
      </c>
      <c r="DQ141" s="27">
        <f t="shared" si="171"/>
        <v>7.7680944286158932E-2</v>
      </c>
      <c r="DR141" s="27">
        <f t="shared" si="172"/>
        <v>7.8109488015884271E-2</v>
      </c>
      <c r="DS141" s="27">
        <f t="shared" si="173"/>
        <v>7.861888581403767E-2</v>
      </c>
      <c r="DT141" s="27">
        <f t="shared" si="145"/>
        <v>7.934529168686659E-2</v>
      </c>
      <c r="DU141" s="27" t="e">
        <f>IF(ISNA(VLOOKUP(CONCATENATE($B141,".SP.TER.TOTL.IN"),Area_pop_80_09,Seq!B$1,FALSE)),".",VLOOKUP(CONCATENATE($B141,".SP.TER.TOTL.IN"),Area_pop_80_09,Seq!B$1,FALSE)/VLOOKUP(CONCATENATE($B141,".SP.POP.TOTL"),Area_pop_80_09,Seq!B$1,FALSE))</f>
        <v>#VALUE!</v>
      </c>
      <c r="DV141" s="27" t="e">
        <f>IF(ISNA(VLOOKUP(CONCATENATE($B141,".SP.TER.TOTL.IN"),Area_pop_80_09,Seq!C$1,FALSE)),".",VLOOKUP(CONCATENATE($B141,".SP.TER.TOTL.IN"),Area_pop_80_09,Seq!C$1,FALSE)/VLOOKUP(CONCATENATE($B141,".SP.POP.TOTL"),Area_pop_80_09,Seq!C$1,FALSE))</f>
        <v>#VALUE!</v>
      </c>
      <c r="DW141" s="27" t="e">
        <f>IF(ISNA(VLOOKUP(CONCATENATE($B141,".SP.TER.TOTL.IN"),Area_pop_80_09,Seq!D$1,FALSE)),".",VLOOKUP(CONCATENATE($B141,".SP.TER.TOTL.IN"),Area_pop_80_09,Seq!D$1,FALSE)/VLOOKUP(CONCATENATE($B141,".SP.POP.TOTL"),Area_pop_80_09,Seq!D$1,FALSE))</f>
        <v>#VALUE!</v>
      </c>
      <c r="DX141" s="27" t="e">
        <f>IF(ISNA(VLOOKUP(CONCATENATE($B141,".SP.TER.TOTL.IN"),Area_pop_80_09,Seq!E$1,FALSE)),".",VLOOKUP(CONCATENATE($B141,".SP.TER.TOTL.IN"),Area_pop_80_09,Seq!E$1,FALSE)/VLOOKUP(CONCATENATE($B141,".SP.POP.TOTL"),Area_pop_80_09,Seq!E$1,FALSE))</f>
        <v>#VALUE!</v>
      </c>
      <c r="DY141" s="27" t="e">
        <f>IF(ISNA(VLOOKUP(CONCATENATE($B141,".SP.TER.TOTL.IN"),Area_pop_80_09,Seq!F$1,FALSE)),".",VLOOKUP(CONCATENATE($B141,".SP.TER.TOTL.IN"),Area_pop_80_09,Seq!F$1,FALSE)/VLOOKUP(CONCATENATE($B141,".SP.POP.TOTL"),Area_pop_80_09,Seq!F$1,FALSE))</f>
        <v>#VALUE!</v>
      </c>
      <c r="DZ141" s="27" t="e">
        <f>IF(ISNA(VLOOKUP(CONCATENATE($B141,".SP.TER.TOTL.IN"),Area_pop_80_09,Seq!G$1,FALSE)),".",VLOOKUP(CONCATENATE($B141,".SP.TER.TOTL.IN"),Area_pop_80_09,Seq!G$1,FALSE)/VLOOKUP(CONCATENATE($B141,".SP.POP.TOTL"),Area_pop_80_09,Seq!G$1,FALSE))</f>
        <v>#VALUE!</v>
      </c>
      <c r="EA141" s="27" t="e">
        <f>IF(ISNA(VLOOKUP(CONCATENATE($B141,".SP.TER.TOTL.IN"),Area_pop_80_09,Seq!H$1,FALSE)),".",VLOOKUP(CONCATENATE($B141,".SP.TER.TOTL.IN"),Area_pop_80_09,Seq!H$1,FALSE)/VLOOKUP(CONCATENATE($B141,".SP.POP.TOTL"),Area_pop_80_09,Seq!H$1,FALSE))</f>
        <v>#VALUE!</v>
      </c>
      <c r="EB141" s="27" t="e">
        <f>IF(ISNA(VLOOKUP(CONCATENATE($B141,".SP.TER.TOTL.IN"),Area_pop_80_09,Seq!I$1,FALSE)),".",VLOOKUP(CONCATENATE($B141,".SP.TER.TOTL.IN"),Area_pop_80_09,Seq!I$1,FALSE)/VLOOKUP(CONCATENATE($B141,".SP.POP.TOTL"),Area_pop_80_09,Seq!I$1,FALSE))</f>
        <v>#VALUE!</v>
      </c>
      <c r="EC141" s="27" t="e">
        <f>IF(ISNA(VLOOKUP(CONCATENATE($B141,".SP.TER.TOTL.IN"),Area_pop_80_09,Seq!J$1,FALSE)),".",VLOOKUP(CONCATENATE($B141,".SP.TER.TOTL.IN"),Area_pop_80_09,Seq!J$1,FALSE)/VLOOKUP(CONCATENATE($B141,".SP.POP.TOTL"),Area_pop_80_09,Seq!J$1,FALSE))</f>
        <v>#VALUE!</v>
      </c>
      <c r="ED141" s="27" t="e">
        <f>IF(ISNA(VLOOKUP(CONCATENATE($B141,".SP.TER.TOTL.IN"),Area_pop_80_09,Seq!K$1,FALSE)),".",VLOOKUP(CONCATENATE($B141,".SP.TER.TOTL.IN"),Area_pop_80_09,Seq!K$1,FALSE)/VLOOKUP(CONCATENATE($B141,".SP.POP.TOTL"),Area_pop_80_09,Seq!K$1,FALSE))</f>
        <v>#VALUE!</v>
      </c>
      <c r="EE141" s="27" t="e">
        <f>IF(ISNA(VLOOKUP(CONCATENATE($B141,".SP.TER.TOTL.IN"),Area_pop_80_09,Seq!L$1,FALSE)),".",VLOOKUP(CONCATENATE($B141,".SP.TER.TOTL.IN"),Area_pop_80_09,Seq!L$1,FALSE)/VLOOKUP(CONCATENATE($B141,".SP.POP.TOTL"),Area_pop_80_09,Seq!L$1,FALSE))</f>
        <v>#VALUE!</v>
      </c>
      <c r="EF141" s="27" t="e">
        <f>IF(ISNA(VLOOKUP(CONCATENATE($B141,".SP.TER.TOTL.IN"),Area_pop_80_09,Seq!M$1,FALSE)),".",VLOOKUP(CONCATENATE($B141,".SP.TER.TOTL.IN"),Area_pop_80_09,Seq!M$1,FALSE)/VLOOKUP(CONCATENATE($B141,".SP.POP.TOTL"),Area_pop_80_09,Seq!M$1,FALSE))</f>
        <v>#VALUE!</v>
      </c>
      <c r="EG141" s="27" t="e">
        <f>IF(ISNA(VLOOKUP(CONCATENATE($B141,".SP.TER.TOTL.IN"),Area_pop_80_09,Seq!N$1,FALSE)),".",VLOOKUP(CONCATENATE($B141,".SP.TER.TOTL.IN"),Area_pop_80_09,Seq!N$1,FALSE)/VLOOKUP(CONCATENATE($B141,".SP.POP.TOTL"),Area_pop_80_09,Seq!N$1,FALSE))</f>
        <v>#VALUE!</v>
      </c>
      <c r="EH141" s="27" t="e">
        <f>IF(ISNA(VLOOKUP(CONCATENATE($B141,".SP.TER.TOTL.IN"),Area_pop_80_09,Seq!O$1,FALSE)),".",VLOOKUP(CONCATENATE($B141,".SP.TER.TOTL.IN"),Area_pop_80_09,Seq!O$1,FALSE)/VLOOKUP(CONCATENATE($B141,".SP.POP.TOTL"),Area_pop_80_09,Seq!O$1,FALSE))</f>
        <v>#VALUE!</v>
      </c>
      <c r="EI141" s="27" t="e">
        <f>IF(ISNA(VLOOKUP(CONCATENATE($B141,".SP.TER.TOTL.IN"),Area_pop_80_09,Seq!P$1,FALSE)),".",VLOOKUP(CONCATENATE($B141,".SP.TER.TOTL.IN"),Area_pop_80_09,Seq!P$1,FALSE)/VLOOKUP(CONCATENATE($B141,".SP.POP.TOTL"),Area_pop_80_09,Seq!P$1,FALSE))</f>
        <v>#VALUE!</v>
      </c>
      <c r="EJ141" s="27" t="e">
        <f>IF(ISNA(VLOOKUP(CONCATENATE($B141,".SP.TER.TOTL.IN"),Area_pop_80_09,Seq!Q$1,FALSE)),".",VLOOKUP(CONCATENATE($B141,".SP.TER.TOTL.IN"),Area_pop_80_09,Seq!Q$1,FALSE)/VLOOKUP(CONCATENATE($B141,".SP.POP.TOTL"),Area_pop_80_09,Seq!Q$1,FALSE))</f>
        <v>#VALUE!</v>
      </c>
      <c r="EK141" s="27" t="e">
        <f>IF(ISNA(VLOOKUP(CONCATENATE($B141,".SP.TER.TOTL.IN"),Area_pop_80_09,Seq!R$1,FALSE)),".",VLOOKUP(CONCATENATE($B141,".SP.TER.TOTL.IN"),Area_pop_80_09,Seq!R$1,FALSE)/VLOOKUP(CONCATENATE($B141,".SP.POP.TOTL"),Area_pop_80_09,Seq!R$1,FALSE))</f>
        <v>#VALUE!</v>
      </c>
      <c r="EL141" s="27" t="e">
        <f>IF(ISNA(VLOOKUP(CONCATENATE($B141,".SP.TER.TOTL.IN"),Area_pop_80_09,Seq!S$1,FALSE)),".",VLOOKUP(CONCATENATE($B141,".SP.TER.TOTL.IN"),Area_pop_80_09,Seq!S$1,FALSE)/VLOOKUP(CONCATENATE($B141,".SP.POP.TOTL"),Area_pop_80_09,Seq!S$1,FALSE))</f>
        <v>#VALUE!</v>
      </c>
      <c r="EM141" s="27" t="e">
        <f>IF(ISNA(VLOOKUP(CONCATENATE($B141,".SP.TER.TOTL.IN"),Area_pop_80_09,Seq!T$1,FALSE)),".",VLOOKUP(CONCATENATE($B141,".SP.TER.TOTL.IN"),Area_pop_80_09,Seq!T$1,FALSE)/VLOOKUP(CONCATENATE($B141,".SP.POP.TOTL"),Area_pop_80_09,Seq!T$1,FALSE))</f>
        <v>#VALUE!</v>
      </c>
      <c r="EN141" s="27" t="e">
        <f>IF(ISNA(VLOOKUP(CONCATENATE($B141,".SP.TER.TOTL.IN"),Area_pop_80_09,Seq!U$1,FALSE)),".",VLOOKUP(CONCATENATE($B141,".SP.TER.TOTL.IN"),Area_pop_80_09,Seq!U$1,FALSE)/VLOOKUP(CONCATENATE($B141,".SP.POP.TOTL"),Area_pop_80_09,Seq!U$1,FALSE))</f>
        <v>#VALUE!</v>
      </c>
      <c r="EO141" s="27" t="e">
        <f>IF(ISNA(VLOOKUP(CONCATENATE($B141,".SP.TER.TOTL.IN"),Area_pop_80_09,Seq!V$1,FALSE)),".",VLOOKUP(CONCATENATE($B141,".SP.TER.TOTL.IN"),Area_pop_80_09,Seq!V$1,FALSE)/VLOOKUP(CONCATENATE($B141,".SP.POP.TOTL"),Area_pop_80_09,Seq!V$1,FALSE))</f>
        <v>#VALUE!</v>
      </c>
      <c r="EP141" s="27" t="e">
        <f>IF(ISNA(VLOOKUP(CONCATENATE($B141,".SP.TER.TOTL.IN"),Area_pop_80_09,Seq!W$1,FALSE)),".",VLOOKUP(CONCATENATE($B141,".SP.TER.TOTL.IN"),Area_pop_80_09,Seq!W$1,FALSE)/VLOOKUP(CONCATENATE($B141,".SP.POP.TOTL"),Area_pop_80_09,Seq!W$1,FALSE))</f>
        <v>#VALUE!</v>
      </c>
      <c r="EQ141" s="27">
        <f>IF(ISNA(VLOOKUP(CONCATENATE($B141,".SP.TER.TOTL.IN"),Area_pop_80_09,Seq!X$1,FALSE)),".",VLOOKUP(CONCATENATE($B141,".SP.TER.TOTL.IN"),Area_pop_80_09,Seq!X$1,FALSE)/VLOOKUP(CONCATENATE($B141,".SP.POP.TOTL"),Area_pop_80_09,Seq!X$1,FALSE))</f>
        <v>7.6701989403179044E-2</v>
      </c>
      <c r="ER141" s="27">
        <f>IF(ISNA(VLOOKUP(CONCATENATE($B141,".SP.TER.TOTL.IN"),Area_pop_80_09,Seq!Y$1,FALSE)),".",VLOOKUP(CONCATENATE($B141,".SP.TER.TOTL.IN"),Area_pop_80_09,Seq!Y$1,FALSE)/VLOOKUP(CONCATENATE($B141,".SP.POP.TOTL"),Area_pop_80_09,Seq!Y$1,FALSE))</f>
        <v>7.6950529165641157E-2</v>
      </c>
      <c r="ES141" s="27">
        <f>IF(ISNA(VLOOKUP(CONCATENATE($B141,".SP.TER.TOTL.IN"),Area_pop_80_09,Seq!Z$1,FALSE)),".",VLOOKUP(CONCATENATE($B141,".SP.TER.TOTL.IN"),Area_pop_80_09,Seq!Z$1,FALSE)/VLOOKUP(CONCATENATE($B141,".SP.POP.TOTL"),Area_pop_80_09,Seq!Z$1,FALSE))</f>
        <v>7.7288941736028544E-2</v>
      </c>
      <c r="ET141" s="27">
        <f>IF(ISNA(VLOOKUP(CONCATENATE($B141,".SP.TER.TOTL.IN"),Area_pop_80_09,Seq!AA$1,FALSE)),".",VLOOKUP(CONCATENATE($B141,".SP.TER.TOTL.IN"),Area_pop_80_09,Seq!AA$1,FALSE)/VLOOKUP(CONCATENATE($B141,".SP.POP.TOTL"),Area_pop_80_09,Seq!AA$1,FALSE))</f>
        <v>7.7680944286158932E-2</v>
      </c>
      <c r="EU141" s="27">
        <f>IF(ISNA(VLOOKUP(CONCATENATE($B141,".SP.TER.TOTL.IN"),Area_pop_80_09,Seq!AB$1,FALSE)),".",VLOOKUP(CONCATENATE($B141,".SP.TER.TOTL.IN"),Area_pop_80_09,Seq!AB$1,FALSE)/VLOOKUP(CONCATENATE($B141,".SP.POP.TOTL"),Area_pop_80_09,Seq!AB$1,FALSE))</f>
        <v>7.8109488015884271E-2</v>
      </c>
      <c r="EV141" s="27">
        <f>IF(ISNA(VLOOKUP(CONCATENATE($B141,".SP.TER.TOTL.IN"),Area_pop_80_09,Seq!AC$1,FALSE)),".",VLOOKUP(CONCATENATE($B141,".SP.TER.TOTL.IN"),Area_pop_80_09,Seq!AC$1,FALSE)/VLOOKUP(CONCATENATE($B141,".SP.POP.TOTL"),Area_pop_80_09,Seq!AC$1,FALSE))</f>
        <v>7.861888581403767E-2</v>
      </c>
      <c r="EW141" s="27">
        <f>IF(ISNA(VLOOKUP(CONCATENATE($B141,".SP.TER.TOTL.IN"),Area_pop_80_09,Seq!AD$1,FALSE)),".",VLOOKUP(CONCATENATE($B141,".SP.TER.TOTL.IN"),Area_pop_80_09,Seq!AD$1,FALSE)/VLOOKUP(CONCATENATE($B141,".SP.POP.TOTL"),Area_pop_80_09,Seq!AD$1,FALSE))</f>
        <v>7.934529168686659E-2</v>
      </c>
      <c r="EX141" s="27"/>
      <c r="EY141" s="27"/>
      <c r="EZ141" s="27" t="str">
        <f t="shared" si="174"/>
        <v>.</v>
      </c>
      <c r="FA141" s="27" t="str">
        <f t="shared" si="175"/>
        <v>.</v>
      </c>
      <c r="FB141" s="27" t="str">
        <f t="shared" si="181"/>
        <v>.</v>
      </c>
      <c r="FC141" s="9" t="str">
        <f>IF(VLOOKUP($B141,EM_80!$B$1:$C$201,2,FALSE)&gt;0,VLOOKUP($B141,EM_80!$B$1:$C$201,2,FALSE),".")</f>
        <v>.</v>
      </c>
      <c r="FD141" s="9" t="str">
        <f t="shared" si="176"/>
        <v>.</v>
      </c>
      <c r="FE141" s="9" t="str">
        <f t="shared" si="177"/>
        <v>.</v>
      </c>
      <c r="FF141">
        <f t="shared" si="178"/>
        <v>72280</v>
      </c>
      <c r="FG141">
        <f t="shared" si="179"/>
        <v>61922</v>
      </c>
      <c r="FH141">
        <f t="shared" si="180"/>
        <v>77134</v>
      </c>
      <c r="FJ141" s="9" t="str">
        <f>IF(ISNA(VLOOKUP($B141,Area_EM_90,Seq!C$1,FALSE)),".",VLOOKUP($B141,Area_EM_90,Seq!C$1,FALSE))</f>
        <v>.</v>
      </c>
      <c r="FK141" s="9" t="str">
        <f>IF(ISNA(VLOOKUP($B141,Area_EM_90,Seq!D$1,FALSE)),".",VLOOKUP($B141,Area_EM_90,Seq!D$1,FALSE))</f>
        <v>.</v>
      </c>
      <c r="FL141" s="9" t="str">
        <f>IF(ISNA(VLOOKUP($B141,Area_EM_90,Seq!E$1,FALSE)),".",VLOOKUP($B141,Area_EM_90,Seq!E$1,FALSE))</f>
        <v>.</v>
      </c>
      <c r="FM141" s="9" t="str">
        <f>IF(ISNA(VLOOKUP($B141,Area_EM_90,Seq!F$1,FALSE)),".",VLOOKUP($B141,Area_EM_90,Seq!F$1,FALSE))</f>
        <v>.</v>
      </c>
      <c r="FN141" s="9" t="str">
        <f>IF(ISNA(VLOOKUP($B141,Area_EM_90,Seq!G$1,FALSE)),".",VLOOKUP($B141,Area_EM_90,Seq!G$1,FALSE))</f>
        <v>.</v>
      </c>
      <c r="FO141" s="9" t="str">
        <f>IF(ISNA(VLOOKUP($B141,Area_EM_90,Seq!H$1,FALSE)),".",VLOOKUP($B141,Area_EM_90,Seq!H$1,FALSE))</f>
        <v>.</v>
      </c>
      <c r="FP141" s="9" t="str">
        <f>IF(ISNA(VLOOKUP($B141,Area_EM_90,Seq!I$1,FALSE)),".",VLOOKUP($B141,Area_EM_90,Seq!I$1,FALSE))</f>
        <v>.</v>
      </c>
      <c r="FQ141" s="9" t="str">
        <f>IF(ISNA(VLOOKUP($B141,Area_EM_90,Seq!J$1,FALSE)),".",VLOOKUP($B141,Area_EM_90,Seq!J$1,FALSE))</f>
        <v>.</v>
      </c>
      <c r="FR141" s="9" t="str">
        <f>IF(ISNA(VLOOKUP($B141,Area_EM_00,Seq!C$1,FALSE)),".",VLOOKUP($B141,Area_EM_00,Seq!C$1,FALSE))</f>
        <v>.</v>
      </c>
      <c r="FS141" s="9" t="str">
        <f>IF(ISNA(VLOOKUP($B141,Area_EM_00,Seq!D$1,FALSE)),".",VLOOKUP($B141,Area_EM_00,Seq!D$1,FALSE))</f>
        <v>.</v>
      </c>
      <c r="FT141" s="9" t="str">
        <f>IF(ISNA(VLOOKUP($B141,Area_EM_00,Seq!E$1,FALSE)),".",VLOOKUP($B141,Area_EM_00,Seq!E$1,FALSE))</f>
        <v>.</v>
      </c>
      <c r="FU141" s="9" t="str">
        <f>IF(ISNA(VLOOKUP($B141,Area_EM_00,Seq!F$1,FALSE)),".",VLOOKUP($B141,Area_EM_00,Seq!F$1,FALSE))</f>
        <v>.</v>
      </c>
      <c r="FV141" s="9" t="str">
        <f>IF(ISNA(VLOOKUP($B141,Area_EM_00,Seq!G$1,FALSE)),".",VLOOKUP($B141,Area_EM_00,Seq!G$1,FALSE))</f>
        <v>.</v>
      </c>
      <c r="FW141" s="9" t="str">
        <f>IF(ISNA(VLOOKUP($B141,Area_EM_00,Seq!H$1,FALSE)),".",VLOOKUP($B141,Area_EM_00,Seq!H$1,FALSE))</f>
        <v>.</v>
      </c>
      <c r="FX141" s="9" t="str">
        <f>IF(ISNA(VLOOKUP($B141,Area_EM_00,Seq!I$1,FALSE)),".",VLOOKUP($B141,Area_EM_00,Seq!I$1,FALSE))</f>
        <v>.</v>
      </c>
      <c r="FY141" s="9" t="str">
        <f>IF(ISNA(VLOOKUP($B141,Area_EM_00,Seq!J$1,FALSE)),".",VLOOKUP($B141,Area_EM_00,Seq!J$1,FALSE))</f>
        <v>.</v>
      </c>
      <c r="GA141" s="27"/>
    </row>
    <row r="142" spans="1:183">
      <c r="A142" s="25" t="s">
        <v>2588</v>
      </c>
      <c r="B142" s="26" t="str">
        <f t="shared" si="144"/>
        <v>Argentina</v>
      </c>
      <c r="C142" s="27">
        <f>GDP!C$42/10000</f>
        <v>18294194.281532999</v>
      </c>
      <c r="D142" s="27">
        <f>GDP!D$42/10000</f>
        <v>19245492.3841727</v>
      </c>
      <c r="E142" s="27">
        <f>GDP!E$42/10000</f>
        <v>20996832.1911324</v>
      </c>
      <c r="F142" s="27">
        <f>GDP!F$42/10000</f>
        <v>23285486.8999658</v>
      </c>
      <c r="G142" s="27">
        <f>GDP!G$42/10000</f>
        <v>26824880.9087606</v>
      </c>
      <c r="H142" s="27">
        <f>GDP!H$42/10000</f>
        <v>30446239.831443299</v>
      </c>
      <c r="I142" s="27">
        <f>GDP!I$42/10000</f>
        <v>33125508.936610304</v>
      </c>
      <c r="J142" s="27">
        <f>GDP!J$42/10000</f>
        <v>36968067.973257102</v>
      </c>
      <c r="K142" s="27">
        <f>GDP!K$42/10000</f>
        <v>41145459.654235199</v>
      </c>
      <c r="L142" s="27">
        <f>GDP!L$42/10000</f>
        <v>42832423.5000588</v>
      </c>
      <c r="M142" s="27">
        <f>GDP!M$42/10000</f>
        <v>44460055.593061104</v>
      </c>
      <c r="N142" s="27">
        <f>GDP!N$42/10000</f>
        <v>48550380.707622699</v>
      </c>
      <c r="O142" s="27">
        <f>GDP!O$42/10000</f>
        <v>55444534.768105105</v>
      </c>
      <c r="P142" s="27">
        <f>GDP!P$42/10000</f>
        <v>63206769.635639794</v>
      </c>
      <c r="Q142" s="27">
        <f>GDP!Q$42/10000</f>
        <v>71486856.457908601</v>
      </c>
      <c r="R142" s="27">
        <f>GDP!R$42/10000</f>
        <v>79278923.811820701</v>
      </c>
      <c r="S142" s="27">
        <f>GDP!S$42/10000</f>
        <v>87206816.193002701</v>
      </c>
      <c r="T142" s="27">
        <f>GDP!T$42/10000</f>
        <v>95317050.098951995</v>
      </c>
      <c r="U142" s="27">
        <f>GDP!U$42/10000</f>
        <v>102751780.00667</v>
      </c>
      <c r="V142" s="27">
        <f>GDP!V$42/10000</f>
        <v>110560915.287177</v>
      </c>
      <c r="W142" s="27">
        <f>GDP!W$42/10000</f>
        <v>119848032.17129999</v>
      </c>
      <c r="X142" s="27">
        <f>GDP!X$42/10000</f>
        <v>129795418.841518</v>
      </c>
      <c r="Y142" s="27">
        <f>GDP!Y$42/10000</f>
        <v>141606801.95609599</v>
      </c>
      <c r="Z142" s="27">
        <f>GDP!Z$42/10000</f>
        <v>155767482.15170601</v>
      </c>
      <c r="AA142" s="27">
        <f>GDP!AA$42/10000</f>
        <v>171499997.84902799</v>
      </c>
      <c r="AB142" s="27">
        <f>GDP!AB$42/10000</f>
        <v>189335997.62532699</v>
      </c>
      <c r="AC142" s="27">
        <f>GDP!AC$42/10000</f>
        <v>211298973.34986499</v>
      </c>
      <c r="AD142" s="27">
        <f>GDP!AD$42/10000</f>
        <v>238767839.88534701</v>
      </c>
      <c r="AE142" s="27">
        <f>GDP!AE$42/10000</f>
        <v>260256945.47502899</v>
      </c>
      <c r="AF142" s="27">
        <f>GDP!AF$42/10000</f>
        <v>293754553.91439533</v>
      </c>
      <c r="AG142" s="27"/>
      <c r="AH142" s="27">
        <f>IF(ISNUMBER(VLOOKUP($B142,Area_GDP_80_09,Seq!C$1,FALSE)/10000),VLOOKUP($B142,Area_GDP_80_09,Seq!C$1,FALSE)/10000,".")</f>
        <v>21212731.8773802</v>
      </c>
      <c r="AI142" s="27">
        <f>IF(ISNUMBER(VLOOKUP($B142,Area_GDP_80_09,Seq!D$1,FALSE)/10000),VLOOKUP($B142,Area_GDP_80_09,Seq!D$1,FALSE)/10000,".")</f>
        <v>20005827.5576194</v>
      </c>
      <c r="AJ142" s="27">
        <f>IF(ISNUMBER(VLOOKUP($B142,Area_GDP_80_09,Seq!E$1,FALSE)/10000),VLOOKUP($B142,Area_GDP_80_09,Seq!E$1,FALSE)/10000,".")</f>
        <v>19014102.971457999</v>
      </c>
      <c r="AK142" s="27">
        <f>IF(ISNUMBER(VLOOKUP($B142,Area_GDP_80_09,Seq!F$1,FALSE)/10000),VLOOKUP($B142,Area_GDP_80_09,Seq!F$1,FALSE)/10000,".")</f>
        <v>19750922.9313404</v>
      </c>
      <c r="AL142" s="27">
        <f>IF(ISNUMBER(VLOOKUP($B142,Area_GDP_80_09,Seq!G$1,FALSE)/10000),VLOOKUP($B142,Area_GDP_80_09,Seq!G$1,FALSE)/10000,".")</f>
        <v>20187768.611439299</v>
      </c>
      <c r="AM142" s="27">
        <f>IF(ISNUMBER(VLOOKUP($B142,Area_GDP_80_09,Seq!H$1,FALSE)/10000),VLOOKUP($B142,Area_GDP_80_09,Seq!H$1,FALSE)/10000,".")</f>
        <v>18656187.775035501</v>
      </c>
      <c r="AN142" s="27">
        <f>IF(ISNUMBER(VLOOKUP($B142,Area_GDP_80_09,Seq!I$1,FALSE)/10000),VLOOKUP($B142,Area_GDP_80_09,Seq!I$1,FALSE)/10000,".")</f>
        <v>20125508.048985399</v>
      </c>
      <c r="AO142" s="27">
        <f>IF(ISNUMBER(VLOOKUP($B142,Area_GDP_80_09,Seq!J$1,FALSE)/10000),VLOOKUP($B142,Area_GDP_80_09,Seq!J$1,FALSE)/10000,".")</f>
        <v>20711158.9518346</v>
      </c>
      <c r="AP142" s="27">
        <f>IF(ISNUMBER(VLOOKUP($B142,Area_GDP_80_09,Seq!K$1,FALSE)/10000),VLOOKUP($B142,Area_GDP_80_09,Seq!K$1,FALSE)/10000,".")</f>
        <v>20181594.316757802</v>
      </c>
      <c r="AQ142" s="27">
        <f>IF(ISNUMBER(VLOOKUP($B142,Area_GDP_80_09,Seq!L$1,FALSE)/10000),VLOOKUP($B142,Area_GDP_80_09,Seq!L$1,FALSE)/10000,".")</f>
        <v>18668743.747862797</v>
      </c>
      <c r="AR142" s="27">
        <f>IF(ISNUMBER(VLOOKUP($B142,Area_GDP_80_09,Seq!M$1,FALSE)/10000),VLOOKUP($B142,Area_GDP_80_09,Seq!M$1,FALSE)/10000,".")</f>
        <v>18220888.1976736</v>
      </c>
      <c r="AS142" s="27">
        <f>IF(ISNUMBER(VLOOKUP($B142,Area_GDP_80_09,Seq!N$1,FALSE)/10000),VLOOKUP($B142,Area_GDP_80_09,Seq!N$1,FALSE)/10000,".")</f>
        <v>20529421.909389999</v>
      </c>
      <c r="AT142" s="27">
        <f>IF(ISNUMBER(VLOOKUP($B142,Area_GDP_80_09,Seq!O$1,FALSE)/10000),VLOOKUP($B142,Area_GDP_80_09,Seq!O$1,FALSE)/10000,".")</f>
        <v>22980793.932639401</v>
      </c>
      <c r="AU142" s="27">
        <f>IF(ISNUMBER(VLOOKUP($B142,Area_GDP_80_09,Seq!P$1,FALSE)/10000),VLOOKUP($B142,Area_GDP_80_09,Seq!P$1,FALSE)/10000,".")</f>
        <v>24338250.929253399</v>
      </c>
      <c r="AV142" s="27">
        <f>IF(ISNUMBER(VLOOKUP($B142,Area_GDP_80_09,Seq!Q$1,FALSE)/10000),VLOOKUP($B142,Area_GDP_80_09,Seq!Q$1,FALSE)/10000,".")</f>
        <v>25758680.099626902</v>
      </c>
      <c r="AW142" s="27">
        <f>IF(ISNUMBER(VLOOKUP($B142,Area_GDP_80_09,Seq!R$1,FALSE)/10000),VLOOKUP($B142,Area_GDP_80_09,Seq!R$1,FALSE)/10000,".")</f>
        <v>25025791.657715701</v>
      </c>
      <c r="AX142" s="27">
        <f>IF(ISNUMBER(VLOOKUP($B142,Area_GDP_80_09,Seq!S$1,FALSE)/10000),VLOOKUP($B142,Area_GDP_80_09,Seq!S$1,FALSE)/10000,".")</f>
        <v>26408889.539701</v>
      </c>
      <c r="AY142" s="27">
        <f>IF(ISNUMBER(VLOOKUP($B142,Area_GDP_80_09,Seq!T$1,FALSE)/10000),VLOOKUP($B142,Area_GDP_80_09,Seq!T$1,FALSE)/10000,".")</f>
        <v>28550926.9184292</v>
      </c>
      <c r="AZ142" s="27">
        <f>IF(ISNUMBER(VLOOKUP($B142,Area_GDP_80_09,Seq!U$1,FALSE)/10000),VLOOKUP($B142,Area_GDP_80_09,Seq!U$1,FALSE)/10000,".")</f>
        <v>29650188.673584398</v>
      </c>
      <c r="BA142" s="27">
        <f>IF(ISNUMBER(VLOOKUP($B142,Area_GDP_80_09,Seq!V$1,FALSE)/10000),VLOOKUP($B142,Area_GDP_80_09,Seq!V$1,FALSE)/10000,".")</f>
        <v>28646394.270027503</v>
      </c>
      <c r="BB142" s="27">
        <f>IF(ISNUMBER(VLOOKUP($B142,Area_GDP_80_09,Seq!W$1,FALSE)/10000),VLOOKUP($B142,Area_GDP_80_09,Seq!W$1,FALSE)/10000,".")</f>
        <v>28420374.528000001</v>
      </c>
      <c r="BC142" s="27">
        <f>IF(ISNUMBER(VLOOKUP($B142,Area_GDP_80_09,Seq!X$1,FALSE)/10000),VLOOKUP($B142,Area_GDP_80_09,Seq!X$1,FALSE)/10000,".")</f>
        <v>27167365.773595002</v>
      </c>
      <c r="BD142" s="27">
        <f>IF(ISNUMBER(VLOOKUP($B142,Area_GDP_80_09,Seq!Y$1,FALSE)/10000),VLOOKUP($B142,Area_GDP_80_09,Seq!Y$1,FALSE)/10000,".")</f>
        <v>24207621.2334264</v>
      </c>
      <c r="BE142" s="27">
        <f>IF(ISNUMBER(VLOOKUP($B142,Area_GDP_80_09,Seq!Z$1,FALSE)/10000),VLOOKUP($B142,Area_GDP_80_09,Seq!Z$1,FALSE)/10000,".")</f>
        <v>26346858.594526097</v>
      </c>
      <c r="BF142" s="27">
        <f>IF(ISNUMBER(VLOOKUP($B142,Area_GDP_80_09,Seq!AA$1,FALSE)/10000),VLOOKUP($B142,Area_GDP_80_09,Seq!AA$1,FALSE)/10000,".")</f>
        <v>28725867.509351898</v>
      </c>
      <c r="BG142" s="27">
        <f>IF(ISNUMBER(VLOOKUP($B142,Area_GDP_80_09,Seq!AB$1,FALSE)/10000),VLOOKUP($B142,Area_GDP_80_09,Seq!AB$1,FALSE)/10000,".")</f>
        <v>31362600.587433901</v>
      </c>
      <c r="BH142" s="27">
        <f>IF(ISNUMBER(VLOOKUP($B142,Area_GDP_80_09,Seq!AC$1,FALSE)/10000),VLOOKUP($B142,Area_GDP_80_09,Seq!AC$1,FALSE)/10000,".")</f>
        <v>34017778.021211401</v>
      </c>
      <c r="BI142" s="27">
        <f>IF(ISNUMBER(VLOOKUP($B142,Area_GDP_80_09,Seq!AD$1,FALSE)/10000),VLOOKUP($B142,Area_GDP_80_09,Seq!AD$1,FALSE)/10000,".")</f>
        <v>36961450.941054605</v>
      </c>
      <c r="BJ142" s="27">
        <f>IF(ISNUMBER(VLOOKUP($B142,Area_GDP_80_09,Seq!AE$1,FALSE)/10000),VLOOKUP($B142,Area_GDP_80_09,Seq!AE$1,FALSE)/10000,".")</f>
        <v>39459468.211483195</v>
      </c>
      <c r="BK142" s="27">
        <f>IF(ISNUMBER(VLOOKUP($B142,Area_GDP_80_09,Seq!AF$1,FALSE)/10000),VLOOKUP($B142,Area_GDP_80_09,Seq!AF$1,FALSE)/10000,".")</f>
        <v>39794968.976330198</v>
      </c>
      <c r="BL142" s="27"/>
      <c r="BM142" s="27"/>
      <c r="BN142" s="27">
        <f>CNPop!A$48</f>
        <v>5.0000000000000001E-3</v>
      </c>
      <c r="BO142" s="27">
        <f>CNPop!B$48</f>
        <v>6.0000000000000001E-3</v>
      </c>
      <c r="BP142" s="27">
        <f>CNPop!C$48</f>
        <v>6.0000000000000001E-3</v>
      </c>
      <c r="BQ142" s="27">
        <f>CNPop!D$48</f>
        <v>7.0000000000000001E-3</v>
      </c>
      <c r="BR142" s="27">
        <f>CNPop!E$48</f>
        <v>7.0000000000000001E-3</v>
      </c>
      <c r="BS142" s="27">
        <f>CNPop!F$48</f>
        <v>8.0000000000000002E-3</v>
      </c>
      <c r="BT142" s="27">
        <f>CNPop!G$48</f>
        <v>8.9999999999999993E-3</v>
      </c>
      <c r="BU142" s="27">
        <f>CNPop!H$48</f>
        <v>0.01</v>
      </c>
      <c r="BV142" s="27">
        <f>CNPop!I$48</f>
        <v>1.0999999999999999E-2</v>
      </c>
      <c r="BW142" s="27">
        <f>CNPop!J$48</f>
        <v>1.2E-2</v>
      </c>
      <c r="BX142" s="27">
        <f>CNPop!K$48</f>
        <v>1.4E-2</v>
      </c>
      <c r="BY142" s="27">
        <f>CNPop!L$48</f>
        <v>1.6E-2</v>
      </c>
      <c r="BZ142" s="27">
        <f>CNPop!M$48</f>
        <v>1.7000000000000001E-2</v>
      </c>
      <c r="CA142" s="27">
        <f>CNPop!N$48</f>
        <v>1.9E-2</v>
      </c>
      <c r="CB142" s="27">
        <f>CNPop!O$48</f>
        <v>2.1000000000000001E-2</v>
      </c>
      <c r="CC142" s="27">
        <f>CNPop!P$48</f>
        <v>2.3E-2</v>
      </c>
      <c r="CD142" s="27">
        <f>CNPop!Q$48</f>
        <v>2.5999999999999999E-2</v>
      </c>
      <c r="CE142" s="27">
        <f>CNPop!R$48</f>
        <v>2.8000000000000001E-2</v>
      </c>
      <c r="CF142" s="27">
        <f>CNPop!S$48</f>
        <v>0.03</v>
      </c>
      <c r="CG142" s="27">
        <f>CNPop!T$48</f>
        <v>3.3000000000000002E-2</v>
      </c>
      <c r="CH142" s="27">
        <f>CNPop!U$48</f>
        <v>3.5999999999999997E-2</v>
      </c>
      <c r="CI142" s="27">
        <f>CNPop!V$48</f>
        <v>3.9E-2</v>
      </c>
      <c r="CJ142" s="27">
        <f>CNPop!W$48</f>
        <v>4.2000000000000003E-2</v>
      </c>
      <c r="CK142" s="27">
        <f>CNPop!X$48</f>
        <v>4.4999999999999998E-2</v>
      </c>
      <c r="CL142" s="27">
        <f>CNPop!Y$48</f>
        <v>4.9000000000000002E-2</v>
      </c>
      <c r="CM142" s="27">
        <f>CNPop!Z$48</f>
        <v>5.1999999999999998E-2</v>
      </c>
      <c r="CN142" s="27">
        <f>CNPop!AA$48</f>
        <v>5.6000000000000001E-2</v>
      </c>
      <c r="CO142" s="27">
        <f>CNPop!AB$48</f>
        <v>0.06</v>
      </c>
      <c r="CP142" s="27">
        <f>CNPop!AC$48</f>
        <v>6.3E-2</v>
      </c>
      <c r="CQ142" s="27"/>
      <c r="CR142" s="27">
        <f t="shared" si="146"/>
        <v>7.9217479556075207E-2</v>
      </c>
      <c r="CS142" s="27">
        <f t="shared" si="147"/>
        <v>7.9217479556075207E-2</v>
      </c>
      <c r="CT142" s="27">
        <f t="shared" si="148"/>
        <v>7.9217479556075207E-2</v>
      </c>
      <c r="CU142" s="27">
        <f t="shared" si="149"/>
        <v>7.9217479556075207E-2</v>
      </c>
      <c r="CV142" s="27">
        <f t="shared" si="150"/>
        <v>7.9217479556075207E-2</v>
      </c>
      <c r="CW142" s="27">
        <f t="shared" si="151"/>
        <v>7.9217479556075207E-2</v>
      </c>
      <c r="CX142" s="27">
        <f t="shared" si="152"/>
        <v>7.9217479556075207E-2</v>
      </c>
      <c r="CY142" s="27">
        <f t="shared" si="153"/>
        <v>7.9217479556075207E-2</v>
      </c>
      <c r="CZ142" s="27">
        <f t="shared" si="154"/>
        <v>7.9217479556075207E-2</v>
      </c>
      <c r="DA142" s="27">
        <f t="shared" si="155"/>
        <v>7.9217479556075207E-2</v>
      </c>
      <c r="DB142" s="27">
        <f t="shared" si="156"/>
        <v>7.9217479556075207E-2</v>
      </c>
      <c r="DC142" s="27">
        <f t="shared" si="157"/>
        <v>7.9217479556075207E-2</v>
      </c>
      <c r="DD142" s="27">
        <f t="shared" si="158"/>
        <v>8.9467063728831994E-2</v>
      </c>
      <c r="DE142" s="27">
        <f t="shared" si="159"/>
        <v>8.9467063728831994E-2</v>
      </c>
      <c r="DF142" s="27">
        <f t="shared" si="160"/>
        <v>8.9467063728831994E-2</v>
      </c>
      <c r="DG142" s="27">
        <f t="shared" si="161"/>
        <v>8.9467063728831994E-2</v>
      </c>
      <c r="DH142" s="27">
        <f t="shared" si="162"/>
        <v>8.9467063728831994E-2</v>
      </c>
      <c r="DI142" s="27">
        <f t="shared" si="163"/>
        <v>8.9467063728831994E-2</v>
      </c>
      <c r="DJ142" s="27">
        <f t="shared" si="164"/>
        <v>8.9467063728831994E-2</v>
      </c>
      <c r="DK142" s="27">
        <f t="shared" si="165"/>
        <v>8.9831211019699722E-2</v>
      </c>
      <c r="DL142" s="27">
        <f t="shared" si="166"/>
        <v>8.9632106443946855E-2</v>
      </c>
      <c r="DM142" s="27">
        <f t="shared" si="167"/>
        <v>8.8793062583259127E-2</v>
      </c>
      <c r="DN142" s="27">
        <f t="shared" si="168"/>
        <v>8.7407266716382936E-2</v>
      </c>
      <c r="DO142" s="27">
        <f t="shared" si="169"/>
        <v>8.5772750367319253E-2</v>
      </c>
      <c r="DP142" s="27">
        <f t="shared" si="170"/>
        <v>8.4289235487890773E-2</v>
      </c>
      <c r="DQ142" s="27">
        <f t="shared" si="171"/>
        <v>8.3230843815062336E-2</v>
      </c>
      <c r="DR142" s="27">
        <f t="shared" si="172"/>
        <v>8.2688231867626694E-2</v>
      </c>
      <c r="DS142" s="27">
        <f t="shared" si="173"/>
        <v>8.2558258050392672E-2</v>
      </c>
      <c r="DT142" s="27">
        <f t="shared" si="145"/>
        <v>8.2681083509807948E-2</v>
      </c>
      <c r="DU142" s="27" t="e">
        <f>IF(ISNA(VLOOKUP(CONCATENATE($B142,".SP.TER.TOTL.IN"),Area_pop_80_09,Seq!B$1,FALSE)),".",VLOOKUP(CONCATENATE($B142,".SP.TER.TOTL.IN"),Area_pop_80_09,Seq!B$1,FALSE)/VLOOKUP(CONCATENATE($B142,".SP.POP.TOTL"),Area_pop_80_09,Seq!B$1,FALSE))</f>
        <v>#VALUE!</v>
      </c>
      <c r="DV142" s="27" t="e">
        <f>IF(ISNA(VLOOKUP(CONCATENATE($B142,".SP.TER.TOTL.IN"),Area_pop_80_09,Seq!C$1,FALSE)),".",VLOOKUP(CONCATENATE($B142,".SP.TER.TOTL.IN"),Area_pop_80_09,Seq!C$1,FALSE)/VLOOKUP(CONCATENATE($B142,".SP.POP.TOTL"),Area_pop_80_09,Seq!C$1,FALSE))</f>
        <v>#VALUE!</v>
      </c>
      <c r="DW142" s="27" t="e">
        <f>IF(ISNA(VLOOKUP(CONCATENATE($B142,".SP.TER.TOTL.IN"),Area_pop_80_09,Seq!D$1,FALSE)),".",VLOOKUP(CONCATENATE($B142,".SP.TER.TOTL.IN"),Area_pop_80_09,Seq!D$1,FALSE)/VLOOKUP(CONCATENATE($B142,".SP.POP.TOTL"),Area_pop_80_09,Seq!D$1,FALSE))</f>
        <v>#VALUE!</v>
      </c>
      <c r="DX142" s="27" t="e">
        <f>IF(ISNA(VLOOKUP(CONCATENATE($B142,".SP.TER.TOTL.IN"),Area_pop_80_09,Seq!E$1,FALSE)),".",VLOOKUP(CONCATENATE($B142,".SP.TER.TOTL.IN"),Area_pop_80_09,Seq!E$1,FALSE)/VLOOKUP(CONCATENATE($B142,".SP.POP.TOTL"),Area_pop_80_09,Seq!E$1,FALSE))</f>
        <v>#VALUE!</v>
      </c>
      <c r="DY142" s="27" t="e">
        <f>IF(ISNA(VLOOKUP(CONCATENATE($B142,".SP.TER.TOTL.IN"),Area_pop_80_09,Seq!F$1,FALSE)),".",VLOOKUP(CONCATENATE($B142,".SP.TER.TOTL.IN"),Area_pop_80_09,Seq!F$1,FALSE)/VLOOKUP(CONCATENATE($B142,".SP.POP.TOTL"),Area_pop_80_09,Seq!F$1,FALSE))</f>
        <v>#VALUE!</v>
      </c>
      <c r="DZ142" s="27" t="e">
        <f>IF(ISNA(VLOOKUP(CONCATENATE($B142,".SP.TER.TOTL.IN"),Area_pop_80_09,Seq!G$1,FALSE)),".",VLOOKUP(CONCATENATE($B142,".SP.TER.TOTL.IN"),Area_pop_80_09,Seq!G$1,FALSE)/VLOOKUP(CONCATENATE($B142,".SP.POP.TOTL"),Area_pop_80_09,Seq!G$1,FALSE))</f>
        <v>#VALUE!</v>
      </c>
      <c r="EA142" s="27" t="e">
        <f>IF(ISNA(VLOOKUP(CONCATENATE($B142,".SP.TER.TOTL.IN"),Area_pop_80_09,Seq!H$1,FALSE)),".",VLOOKUP(CONCATENATE($B142,".SP.TER.TOTL.IN"),Area_pop_80_09,Seq!H$1,FALSE)/VLOOKUP(CONCATENATE($B142,".SP.POP.TOTL"),Area_pop_80_09,Seq!H$1,FALSE))</f>
        <v>#VALUE!</v>
      </c>
      <c r="EB142" s="27" t="e">
        <f>IF(ISNA(VLOOKUP(CONCATENATE($B142,".SP.TER.TOTL.IN"),Area_pop_80_09,Seq!I$1,FALSE)),".",VLOOKUP(CONCATENATE($B142,".SP.TER.TOTL.IN"),Area_pop_80_09,Seq!I$1,FALSE)/VLOOKUP(CONCATENATE($B142,".SP.POP.TOTL"),Area_pop_80_09,Seq!I$1,FALSE))</f>
        <v>#VALUE!</v>
      </c>
      <c r="EC142" s="27" t="e">
        <f>IF(ISNA(VLOOKUP(CONCATENATE($B142,".SP.TER.TOTL.IN"),Area_pop_80_09,Seq!J$1,FALSE)),".",VLOOKUP(CONCATENATE($B142,".SP.TER.TOTL.IN"),Area_pop_80_09,Seq!J$1,FALSE)/VLOOKUP(CONCATENATE($B142,".SP.POP.TOTL"),Area_pop_80_09,Seq!J$1,FALSE))</f>
        <v>#VALUE!</v>
      </c>
      <c r="ED142" s="27" t="e">
        <f>IF(ISNA(VLOOKUP(CONCATENATE($B142,".SP.TER.TOTL.IN"),Area_pop_80_09,Seq!K$1,FALSE)),".",VLOOKUP(CONCATENATE($B142,".SP.TER.TOTL.IN"),Area_pop_80_09,Seq!K$1,FALSE)/VLOOKUP(CONCATENATE($B142,".SP.POP.TOTL"),Area_pop_80_09,Seq!K$1,FALSE))</f>
        <v>#VALUE!</v>
      </c>
      <c r="EE142" s="27" t="e">
        <f>IF(ISNA(VLOOKUP(CONCATENATE($B142,".SP.TER.TOTL.IN"),Area_pop_80_09,Seq!L$1,FALSE)),".",VLOOKUP(CONCATENATE($B142,".SP.TER.TOTL.IN"),Area_pop_80_09,Seq!L$1,FALSE)/VLOOKUP(CONCATENATE($B142,".SP.POP.TOTL"),Area_pop_80_09,Seq!L$1,FALSE))</f>
        <v>#VALUE!</v>
      </c>
      <c r="EF142" s="27">
        <f>IF(ISNA(VLOOKUP(CONCATENATE($B142,".SP.TER.TOTL.IN"),Area_pop_80_09,Seq!M$1,FALSE)),".",VLOOKUP(CONCATENATE($B142,".SP.TER.TOTL.IN"),Area_pop_80_09,Seq!M$1,FALSE)/VLOOKUP(CONCATENATE($B142,".SP.POP.TOTL"),Area_pop_80_09,Seq!M$1,FALSE))</f>
        <v>7.9217479556075207E-2</v>
      </c>
      <c r="EG142" s="27" t="e">
        <f>IF(ISNA(VLOOKUP(CONCATENATE($B142,".SP.TER.TOTL.IN"),Area_pop_80_09,Seq!N$1,FALSE)),".",VLOOKUP(CONCATENATE($B142,".SP.TER.TOTL.IN"),Area_pop_80_09,Seq!N$1,FALSE)/VLOOKUP(CONCATENATE($B142,".SP.POP.TOTL"),Area_pop_80_09,Seq!N$1,FALSE))</f>
        <v>#VALUE!</v>
      </c>
      <c r="EH142" s="27" t="e">
        <f>IF(ISNA(VLOOKUP(CONCATENATE($B142,".SP.TER.TOTL.IN"),Area_pop_80_09,Seq!O$1,FALSE)),".",VLOOKUP(CONCATENATE($B142,".SP.TER.TOTL.IN"),Area_pop_80_09,Seq!O$1,FALSE)/VLOOKUP(CONCATENATE($B142,".SP.POP.TOTL"),Area_pop_80_09,Seq!O$1,FALSE))</f>
        <v>#VALUE!</v>
      </c>
      <c r="EI142" s="27" t="e">
        <f>IF(ISNA(VLOOKUP(CONCATENATE($B142,".SP.TER.TOTL.IN"),Area_pop_80_09,Seq!P$1,FALSE)),".",VLOOKUP(CONCATENATE($B142,".SP.TER.TOTL.IN"),Area_pop_80_09,Seq!P$1,FALSE)/VLOOKUP(CONCATENATE($B142,".SP.POP.TOTL"),Area_pop_80_09,Seq!P$1,FALSE))</f>
        <v>#VALUE!</v>
      </c>
      <c r="EJ142" s="27" t="e">
        <f>IF(ISNA(VLOOKUP(CONCATENATE($B142,".SP.TER.TOTL.IN"),Area_pop_80_09,Seq!Q$1,FALSE)),".",VLOOKUP(CONCATENATE($B142,".SP.TER.TOTL.IN"),Area_pop_80_09,Seq!Q$1,FALSE)/VLOOKUP(CONCATENATE($B142,".SP.POP.TOTL"),Area_pop_80_09,Seq!Q$1,FALSE))</f>
        <v>#VALUE!</v>
      </c>
      <c r="EK142" s="27" t="e">
        <f>IF(ISNA(VLOOKUP(CONCATENATE($B142,".SP.TER.TOTL.IN"),Area_pop_80_09,Seq!R$1,FALSE)),".",VLOOKUP(CONCATENATE($B142,".SP.TER.TOTL.IN"),Area_pop_80_09,Seq!R$1,FALSE)/VLOOKUP(CONCATENATE($B142,".SP.POP.TOTL"),Area_pop_80_09,Seq!R$1,FALSE))</f>
        <v>#VALUE!</v>
      </c>
      <c r="EL142" s="27" t="e">
        <f>IF(ISNA(VLOOKUP(CONCATENATE($B142,".SP.TER.TOTL.IN"),Area_pop_80_09,Seq!S$1,FALSE)),".",VLOOKUP(CONCATENATE($B142,".SP.TER.TOTL.IN"),Area_pop_80_09,Seq!S$1,FALSE)/VLOOKUP(CONCATENATE($B142,".SP.POP.TOTL"),Area_pop_80_09,Seq!S$1,FALSE))</f>
        <v>#VALUE!</v>
      </c>
      <c r="EM142" s="27">
        <f>IF(ISNA(VLOOKUP(CONCATENATE($B142,".SP.TER.TOTL.IN"),Area_pop_80_09,Seq!T$1,FALSE)),".",VLOOKUP(CONCATENATE($B142,".SP.TER.TOTL.IN"),Area_pop_80_09,Seq!T$1,FALSE)/VLOOKUP(CONCATENATE($B142,".SP.POP.TOTL"),Area_pop_80_09,Seq!T$1,FALSE))</f>
        <v>8.9467063728831994E-2</v>
      </c>
      <c r="EN142" s="27">
        <f>IF(ISNA(VLOOKUP(CONCATENATE($B142,".SP.TER.TOTL.IN"),Area_pop_80_09,Seq!U$1,FALSE)),".",VLOOKUP(CONCATENATE($B142,".SP.TER.TOTL.IN"),Area_pop_80_09,Seq!U$1,FALSE)/VLOOKUP(CONCATENATE($B142,".SP.POP.TOTL"),Area_pop_80_09,Seq!U$1,FALSE))</f>
        <v>8.9831211019699722E-2</v>
      </c>
      <c r="EO142" s="27">
        <f>IF(ISNA(VLOOKUP(CONCATENATE($B142,".SP.TER.TOTL.IN"),Area_pop_80_09,Seq!V$1,FALSE)),".",VLOOKUP(CONCATENATE($B142,".SP.TER.TOTL.IN"),Area_pop_80_09,Seq!V$1,FALSE)/VLOOKUP(CONCATENATE($B142,".SP.POP.TOTL"),Area_pop_80_09,Seq!V$1,FALSE))</f>
        <v>8.9632106443946855E-2</v>
      </c>
      <c r="EP142" s="27">
        <f>IF(ISNA(VLOOKUP(CONCATENATE($B142,".SP.TER.TOTL.IN"),Area_pop_80_09,Seq!W$1,FALSE)),".",VLOOKUP(CONCATENATE($B142,".SP.TER.TOTL.IN"),Area_pop_80_09,Seq!W$1,FALSE)/VLOOKUP(CONCATENATE($B142,".SP.POP.TOTL"),Area_pop_80_09,Seq!W$1,FALSE))</f>
        <v>8.8793062583259127E-2</v>
      </c>
      <c r="EQ142" s="27">
        <f>IF(ISNA(VLOOKUP(CONCATENATE($B142,".SP.TER.TOTL.IN"),Area_pop_80_09,Seq!X$1,FALSE)),".",VLOOKUP(CONCATENATE($B142,".SP.TER.TOTL.IN"),Area_pop_80_09,Seq!X$1,FALSE)/VLOOKUP(CONCATENATE($B142,".SP.POP.TOTL"),Area_pop_80_09,Seq!X$1,FALSE))</f>
        <v>8.7407266716382936E-2</v>
      </c>
      <c r="ER142" s="27">
        <f>IF(ISNA(VLOOKUP(CONCATENATE($B142,".SP.TER.TOTL.IN"),Area_pop_80_09,Seq!Y$1,FALSE)),".",VLOOKUP(CONCATENATE($B142,".SP.TER.TOTL.IN"),Area_pop_80_09,Seq!Y$1,FALSE)/VLOOKUP(CONCATENATE($B142,".SP.POP.TOTL"),Area_pop_80_09,Seq!Y$1,FALSE))</f>
        <v>8.5772750367319253E-2</v>
      </c>
      <c r="ES142" s="27">
        <f>IF(ISNA(VLOOKUP(CONCATENATE($B142,".SP.TER.TOTL.IN"),Area_pop_80_09,Seq!Z$1,FALSE)),".",VLOOKUP(CONCATENATE($B142,".SP.TER.TOTL.IN"),Area_pop_80_09,Seq!Z$1,FALSE)/VLOOKUP(CONCATENATE($B142,".SP.POP.TOTL"),Area_pop_80_09,Seq!Z$1,FALSE))</f>
        <v>8.4289235487890773E-2</v>
      </c>
      <c r="ET142" s="27">
        <f>IF(ISNA(VLOOKUP(CONCATENATE($B142,".SP.TER.TOTL.IN"),Area_pop_80_09,Seq!AA$1,FALSE)),".",VLOOKUP(CONCATENATE($B142,".SP.TER.TOTL.IN"),Area_pop_80_09,Seq!AA$1,FALSE)/VLOOKUP(CONCATENATE($B142,".SP.POP.TOTL"),Area_pop_80_09,Seq!AA$1,FALSE))</f>
        <v>8.3230843815062336E-2</v>
      </c>
      <c r="EU142" s="27">
        <f>IF(ISNA(VLOOKUP(CONCATENATE($B142,".SP.TER.TOTL.IN"),Area_pop_80_09,Seq!AB$1,FALSE)),".",VLOOKUP(CONCATENATE($B142,".SP.TER.TOTL.IN"),Area_pop_80_09,Seq!AB$1,FALSE)/VLOOKUP(CONCATENATE($B142,".SP.POP.TOTL"),Area_pop_80_09,Seq!AB$1,FALSE))</f>
        <v>8.2688231867626694E-2</v>
      </c>
      <c r="EV142" s="27">
        <f>IF(ISNA(VLOOKUP(CONCATENATE($B142,".SP.TER.TOTL.IN"),Area_pop_80_09,Seq!AC$1,FALSE)),".",VLOOKUP(CONCATENATE($B142,".SP.TER.TOTL.IN"),Area_pop_80_09,Seq!AC$1,FALSE)/VLOOKUP(CONCATENATE($B142,".SP.POP.TOTL"),Area_pop_80_09,Seq!AC$1,FALSE))</f>
        <v>8.2558258050392672E-2</v>
      </c>
      <c r="EW142" s="27">
        <f>IF(ISNA(VLOOKUP(CONCATENATE($B142,".SP.TER.TOTL.IN"),Area_pop_80_09,Seq!AD$1,FALSE)),".",VLOOKUP(CONCATENATE($B142,".SP.TER.TOTL.IN"),Area_pop_80_09,Seq!AD$1,FALSE)/VLOOKUP(CONCATENATE($B142,".SP.POP.TOTL"),Area_pop_80_09,Seq!AD$1,FALSE))</f>
        <v>8.2681083509807948E-2</v>
      </c>
      <c r="EX142" s="27"/>
      <c r="EY142" s="27"/>
      <c r="EZ142" s="27">
        <f t="shared" si="174"/>
        <v>7.1038357729562938E-5</v>
      </c>
      <c r="FA142" s="27" t="str">
        <f t="shared" si="175"/>
        <v>.</v>
      </c>
      <c r="FB142" s="27">
        <f t="shared" si="181"/>
        <v>2.7071858023914631E-3</v>
      </c>
      <c r="FC142" s="9">
        <f>IF(VLOOKUP($B142,EM_80!$B$1:$C$201,2,FALSE)&gt;0,VLOOKUP($B142,EM_80!$B$1:$C$201,2,FALSE),".")</f>
        <v>2000</v>
      </c>
      <c r="FD142" s="9" t="str">
        <f t="shared" si="176"/>
        <v>.</v>
      </c>
      <c r="FE142" s="9">
        <f t="shared" si="177"/>
        <v>100000</v>
      </c>
      <c r="FF142">
        <f t="shared" si="178"/>
        <v>28153804</v>
      </c>
      <c r="FG142">
        <f t="shared" si="179"/>
        <v>32497507</v>
      </c>
      <c r="FH142">
        <f t="shared" si="180"/>
        <v>36938728</v>
      </c>
      <c r="FJ142" s="9" t="str">
        <f>IF(ISNA(VLOOKUP($B142,Area_EM_90,Seq!C$1,FALSE)),".",VLOOKUP($B142,Area_EM_90,Seq!C$1,FALSE))</f>
        <v>.</v>
      </c>
      <c r="FK142" s="9" t="str">
        <f>IF(ISNA(VLOOKUP($B142,Area_EM_90,Seq!D$1,FALSE)),".",VLOOKUP($B142,Area_EM_90,Seq!D$1,FALSE))</f>
        <v>.</v>
      </c>
      <c r="FL142" s="9" t="str">
        <f>IF(ISNA(VLOOKUP($B142,Area_EM_90,Seq!E$1,FALSE)),".",VLOOKUP($B142,Area_EM_90,Seq!E$1,FALSE))</f>
        <v>.</v>
      </c>
      <c r="FM142" s="9" t="str">
        <f>IF(ISNA(VLOOKUP($B142,Area_EM_90,Seq!F$1,FALSE)),".",VLOOKUP($B142,Area_EM_90,Seq!F$1,FALSE))</f>
        <v>.</v>
      </c>
      <c r="FN142" s="9" t="str">
        <f>IF(ISNA(VLOOKUP($B142,Area_EM_90,Seq!G$1,FALSE)),".",VLOOKUP($B142,Area_EM_90,Seq!G$1,FALSE))</f>
        <v>.</v>
      </c>
      <c r="FO142" s="9" t="str">
        <f>IF(ISNA(VLOOKUP($B142,Area_EM_90,Seq!H$1,FALSE)),".",VLOOKUP($B142,Area_EM_90,Seq!H$1,FALSE))</f>
        <v>.</v>
      </c>
      <c r="FP142" s="9" t="str">
        <f>IF(ISNA(VLOOKUP($B142,Area_EM_90,Seq!I$1,FALSE)),".",VLOOKUP($B142,Area_EM_90,Seq!I$1,FALSE))</f>
        <v>.</v>
      </c>
      <c r="FQ142" s="9" t="str">
        <f>IF(ISNA(VLOOKUP($B142,Area_EM_90,Seq!J$1,FALSE)),".",VLOOKUP($B142,Area_EM_90,Seq!J$1,FALSE))</f>
        <v>.</v>
      </c>
      <c r="FR142" s="9" t="str">
        <f>IF(ISNA(VLOOKUP($B142,Area_EM_00,Seq!C$1,FALSE)),".",VLOOKUP($B142,Area_EM_00,Seq!C$1,FALSE))</f>
        <v>.</v>
      </c>
      <c r="FS142" s="9" t="str">
        <f>IF(ISNA(VLOOKUP($B142,Area_EM_00,Seq!D$1,FALSE)),".",VLOOKUP($B142,Area_EM_00,Seq!D$1,FALSE))</f>
        <v>.</v>
      </c>
      <c r="FT142" s="9" t="str">
        <f>IF(ISNA(VLOOKUP($B142,Area_EM_00,Seq!E$1,FALSE)),".",VLOOKUP($B142,Area_EM_00,Seq!E$1,FALSE))</f>
        <v>.</v>
      </c>
      <c r="FU142" s="9" t="str">
        <f>IF(ISNA(VLOOKUP($B142,Area_EM_00,Seq!F$1,FALSE)),".",VLOOKUP($B142,Area_EM_00,Seq!F$1,FALSE))</f>
        <v>.</v>
      </c>
      <c r="FV142" s="9" t="str">
        <f>IF(ISNA(VLOOKUP($B142,Area_EM_00,Seq!G$1,FALSE)),".",VLOOKUP($B142,Area_EM_00,Seq!G$1,FALSE))</f>
        <v>.</v>
      </c>
      <c r="FW142" s="9" t="str">
        <f>IF(ISNA(VLOOKUP($B142,Area_EM_00,Seq!H$1,FALSE)),".",VLOOKUP($B142,Area_EM_00,Seq!H$1,FALSE))</f>
        <v>.</v>
      </c>
      <c r="FX142" s="9" t="str">
        <f>IF(ISNA(VLOOKUP($B142,Area_EM_00,Seq!I$1,FALSE)),".",VLOOKUP($B142,Area_EM_00,Seq!I$1,FALSE))</f>
        <v>.</v>
      </c>
      <c r="FY142" s="9" t="str">
        <f>IF(ISNA(VLOOKUP($B142,Area_EM_00,Seq!J$1,FALSE)),".",VLOOKUP($B142,Area_EM_00,Seq!J$1,FALSE))</f>
        <v>.</v>
      </c>
      <c r="GA142" s="27"/>
    </row>
    <row r="143" spans="1:183">
      <c r="A143" s="25" t="s">
        <v>3170</v>
      </c>
      <c r="B143" s="26" t="str">
        <f t="shared" si="144"/>
        <v>Afrubs.Is</v>
      </c>
      <c r="C143" s="27">
        <f>GDP!C$42/10000</f>
        <v>18294194.281532999</v>
      </c>
      <c r="D143" s="27">
        <f>GDP!D$42/10000</f>
        <v>19245492.3841727</v>
      </c>
      <c r="E143" s="27">
        <f>GDP!E$42/10000</f>
        <v>20996832.1911324</v>
      </c>
      <c r="F143" s="27">
        <f>GDP!F$42/10000</f>
        <v>23285486.8999658</v>
      </c>
      <c r="G143" s="27">
        <f>GDP!G$42/10000</f>
        <v>26824880.9087606</v>
      </c>
      <c r="H143" s="27">
        <f>GDP!H$42/10000</f>
        <v>30446239.831443299</v>
      </c>
      <c r="I143" s="27">
        <f>GDP!I$42/10000</f>
        <v>33125508.936610304</v>
      </c>
      <c r="J143" s="27">
        <f>GDP!J$42/10000</f>
        <v>36968067.973257102</v>
      </c>
      <c r="K143" s="27">
        <f>GDP!K$42/10000</f>
        <v>41145459.654235199</v>
      </c>
      <c r="L143" s="27">
        <f>GDP!L$42/10000</f>
        <v>42832423.5000588</v>
      </c>
      <c r="M143" s="27">
        <f>GDP!M$42/10000</f>
        <v>44460055.593061104</v>
      </c>
      <c r="N143" s="27">
        <f>GDP!N$42/10000</f>
        <v>48550380.707622699</v>
      </c>
      <c r="O143" s="27">
        <f>GDP!O$42/10000</f>
        <v>55444534.768105105</v>
      </c>
      <c r="P143" s="27">
        <f>GDP!P$42/10000</f>
        <v>63206769.635639794</v>
      </c>
      <c r="Q143" s="27">
        <f>GDP!Q$42/10000</f>
        <v>71486856.457908601</v>
      </c>
      <c r="R143" s="27">
        <f>GDP!R$42/10000</f>
        <v>79278923.811820701</v>
      </c>
      <c r="S143" s="27">
        <f>GDP!S$42/10000</f>
        <v>87206816.193002701</v>
      </c>
      <c r="T143" s="27">
        <f>GDP!T$42/10000</f>
        <v>95317050.098951995</v>
      </c>
      <c r="U143" s="27">
        <f>GDP!U$42/10000</f>
        <v>102751780.00667</v>
      </c>
      <c r="V143" s="27">
        <f>GDP!V$42/10000</f>
        <v>110560915.287177</v>
      </c>
      <c r="W143" s="27">
        <f>GDP!W$42/10000</f>
        <v>119848032.17129999</v>
      </c>
      <c r="X143" s="27">
        <f>GDP!X$42/10000</f>
        <v>129795418.841518</v>
      </c>
      <c r="Y143" s="27">
        <f>GDP!Y$42/10000</f>
        <v>141606801.95609599</v>
      </c>
      <c r="Z143" s="27">
        <f>GDP!Z$42/10000</f>
        <v>155767482.15170601</v>
      </c>
      <c r="AA143" s="27">
        <f>GDP!AA$42/10000</f>
        <v>171499997.84902799</v>
      </c>
      <c r="AB143" s="27">
        <f>GDP!AB$42/10000</f>
        <v>189335997.62532699</v>
      </c>
      <c r="AC143" s="27">
        <f>GDP!AC$42/10000</f>
        <v>211298973.34986499</v>
      </c>
      <c r="AD143" s="27">
        <f>GDP!AD$42/10000</f>
        <v>238767839.88534701</v>
      </c>
      <c r="AE143" s="27">
        <f>GDP!AE$42/10000</f>
        <v>260256945.47502899</v>
      </c>
      <c r="AF143" s="27">
        <f>GDP!AF$42/10000</f>
        <v>293754553.91439533</v>
      </c>
      <c r="AG143" s="27"/>
      <c r="AH143" s="27" t="str">
        <f>IF(ISNUMBER(VLOOKUP($B143,Area_GDP_80_09,Seq!C$1,FALSE)/10000),VLOOKUP($B143,Area_GDP_80_09,Seq!C$1,FALSE)/10000,".")</f>
        <v>.</v>
      </c>
      <c r="AI143" s="27" t="str">
        <f>IF(ISNUMBER(VLOOKUP($B143,Area_GDP_80_09,Seq!D$1,FALSE)/10000),VLOOKUP($B143,Area_GDP_80_09,Seq!D$1,FALSE)/10000,".")</f>
        <v>.</v>
      </c>
      <c r="AJ143" s="27" t="str">
        <f>IF(ISNUMBER(VLOOKUP($B143,Area_GDP_80_09,Seq!E$1,FALSE)/10000),VLOOKUP($B143,Area_GDP_80_09,Seq!E$1,FALSE)/10000,".")</f>
        <v>.</v>
      </c>
      <c r="AK143" s="27" t="str">
        <f>IF(ISNUMBER(VLOOKUP($B143,Area_GDP_80_09,Seq!F$1,FALSE)/10000),VLOOKUP($B143,Area_GDP_80_09,Seq!F$1,FALSE)/10000,".")</f>
        <v>.</v>
      </c>
      <c r="AL143" s="27" t="str">
        <f>IF(ISNUMBER(VLOOKUP($B143,Area_GDP_80_09,Seq!G$1,FALSE)/10000),VLOOKUP($B143,Area_GDP_80_09,Seq!G$1,FALSE)/10000,".")</f>
        <v>.</v>
      </c>
      <c r="AM143" s="27" t="str">
        <f>IF(ISNUMBER(VLOOKUP($B143,Area_GDP_80_09,Seq!H$1,FALSE)/10000),VLOOKUP($B143,Area_GDP_80_09,Seq!H$1,FALSE)/10000,".")</f>
        <v>.</v>
      </c>
      <c r="AN143" s="27" t="str">
        <f>IF(ISNUMBER(VLOOKUP($B143,Area_GDP_80_09,Seq!I$1,FALSE)/10000),VLOOKUP($B143,Area_GDP_80_09,Seq!I$1,FALSE)/10000,".")</f>
        <v>.</v>
      </c>
      <c r="AO143" s="27" t="str">
        <f>IF(ISNUMBER(VLOOKUP($B143,Area_GDP_80_09,Seq!J$1,FALSE)/10000),VLOOKUP($B143,Area_GDP_80_09,Seq!J$1,FALSE)/10000,".")</f>
        <v>.</v>
      </c>
      <c r="AP143" s="27" t="str">
        <f>IF(ISNUMBER(VLOOKUP($B143,Area_GDP_80_09,Seq!K$1,FALSE)/10000),VLOOKUP($B143,Area_GDP_80_09,Seq!K$1,FALSE)/10000,".")</f>
        <v>.</v>
      </c>
      <c r="AQ143" s="27" t="str">
        <f>IF(ISNUMBER(VLOOKUP($B143,Area_GDP_80_09,Seq!L$1,FALSE)/10000),VLOOKUP($B143,Area_GDP_80_09,Seq!L$1,FALSE)/10000,".")</f>
        <v>.</v>
      </c>
      <c r="AR143" s="27" t="str">
        <f>IF(ISNUMBER(VLOOKUP($B143,Area_GDP_80_09,Seq!M$1,FALSE)/10000),VLOOKUP($B143,Area_GDP_80_09,Seq!M$1,FALSE)/10000,".")</f>
        <v>.</v>
      </c>
      <c r="AS143" s="27" t="str">
        <f>IF(ISNUMBER(VLOOKUP($B143,Area_GDP_80_09,Seq!N$1,FALSE)/10000),VLOOKUP($B143,Area_GDP_80_09,Seq!N$1,FALSE)/10000,".")</f>
        <v>.</v>
      </c>
      <c r="AT143" s="27" t="str">
        <f>IF(ISNUMBER(VLOOKUP($B143,Area_GDP_80_09,Seq!O$1,FALSE)/10000),VLOOKUP($B143,Area_GDP_80_09,Seq!O$1,FALSE)/10000,".")</f>
        <v>.</v>
      </c>
      <c r="AU143" s="27" t="str">
        <f>IF(ISNUMBER(VLOOKUP($B143,Area_GDP_80_09,Seq!P$1,FALSE)/10000),VLOOKUP($B143,Area_GDP_80_09,Seq!P$1,FALSE)/10000,".")</f>
        <v>.</v>
      </c>
      <c r="AV143" s="27" t="str">
        <f>IF(ISNUMBER(VLOOKUP($B143,Area_GDP_80_09,Seq!Q$1,FALSE)/10000),VLOOKUP($B143,Area_GDP_80_09,Seq!Q$1,FALSE)/10000,".")</f>
        <v>.</v>
      </c>
      <c r="AW143" s="27" t="str">
        <f>IF(ISNUMBER(VLOOKUP($B143,Area_GDP_80_09,Seq!R$1,FALSE)/10000),VLOOKUP($B143,Area_GDP_80_09,Seq!R$1,FALSE)/10000,".")</f>
        <v>.</v>
      </c>
      <c r="AX143" s="27" t="str">
        <f>IF(ISNUMBER(VLOOKUP($B143,Area_GDP_80_09,Seq!S$1,FALSE)/10000),VLOOKUP($B143,Area_GDP_80_09,Seq!S$1,FALSE)/10000,".")</f>
        <v>.</v>
      </c>
      <c r="AY143" s="27" t="str">
        <f>IF(ISNUMBER(VLOOKUP($B143,Area_GDP_80_09,Seq!T$1,FALSE)/10000),VLOOKUP($B143,Area_GDP_80_09,Seq!T$1,FALSE)/10000,".")</f>
        <v>.</v>
      </c>
      <c r="AZ143" s="27" t="str">
        <f>IF(ISNUMBER(VLOOKUP($B143,Area_GDP_80_09,Seq!U$1,FALSE)/10000),VLOOKUP($B143,Area_GDP_80_09,Seq!U$1,FALSE)/10000,".")</f>
        <v>.</v>
      </c>
      <c r="BA143" s="27" t="str">
        <f>IF(ISNUMBER(VLOOKUP($B143,Area_GDP_80_09,Seq!V$1,FALSE)/10000),VLOOKUP($B143,Area_GDP_80_09,Seq!V$1,FALSE)/10000,".")</f>
        <v>.</v>
      </c>
      <c r="BB143" s="27" t="str">
        <f>IF(ISNUMBER(VLOOKUP($B143,Area_GDP_80_09,Seq!W$1,FALSE)/10000),VLOOKUP($B143,Area_GDP_80_09,Seq!W$1,FALSE)/10000,".")</f>
        <v>.</v>
      </c>
      <c r="BC143" s="27" t="str">
        <f>IF(ISNUMBER(VLOOKUP($B143,Area_GDP_80_09,Seq!X$1,FALSE)/10000),VLOOKUP($B143,Area_GDP_80_09,Seq!X$1,FALSE)/10000,".")</f>
        <v>.</v>
      </c>
      <c r="BD143" s="27" t="str">
        <f>IF(ISNUMBER(VLOOKUP($B143,Area_GDP_80_09,Seq!Y$1,FALSE)/10000),VLOOKUP($B143,Area_GDP_80_09,Seq!Y$1,FALSE)/10000,".")</f>
        <v>.</v>
      </c>
      <c r="BE143" s="27" t="str">
        <f>IF(ISNUMBER(VLOOKUP($B143,Area_GDP_80_09,Seq!Z$1,FALSE)/10000),VLOOKUP($B143,Area_GDP_80_09,Seq!Z$1,FALSE)/10000,".")</f>
        <v>.</v>
      </c>
      <c r="BF143" s="27" t="str">
        <f>IF(ISNUMBER(VLOOKUP($B143,Area_GDP_80_09,Seq!AA$1,FALSE)/10000),VLOOKUP($B143,Area_GDP_80_09,Seq!AA$1,FALSE)/10000,".")</f>
        <v>.</v>
      </c>
      <c r="BG143" s="27" t="str">
        <f>IF(ISNUMBER(VLOOKUP($B143,Area_GDP_80_09,Seq!AB$1,FALSE)/10000),VLOOKUP($B143,Area_GDP_80_09,Seq!AB$1,FALSE)/10000,".")</f>
        <v>.</v>
      </c>
      <c r="BH143" s="27" t="str">
        <f>IF(ISNUMBER(VLOOKUP($B143,Area_GDP_80_09,Seq!AC$1,FALSE)/10000),VLOOKUP($B143,Area_GDP_80_09,Seq!AC$1,FALSE)/10000,".")</f>
        <v>.</v>
      </c>
      <c r="BI143" s="27" t="str">
        <f>IF(ISNUMBER(VLOOKUP($B143,Area_GDP_80_09,Seq!AD$1,FALSE)/10000),VLOOKUP($B143,Area_GDP_80_09,Seq!AD$1,FALSE)/10000,".")</f>
        <v>.</v>
      </c>
      <c r="BJ143" s="27" t="str">
        <f>IF(ISNUMBER(VLOOKUP($B143,Area_GDP_80_09,Seq!AE$1,FALSE)/10000),VLOOKUP($B143,Area_GDP_80_09,Seq!AE$1,FALSE)/10000,".")</f>
        <v>.</v>
      </c>
      <c r="BK143" s="27" t="str">
        <f>IF(ISNUMBER(VLOOKUP($B143,Area_GDP_80_09,Seq!AF$1,FALSE)/10000),VLOOKUP($B143,Area_GDP_80_09,Seq!AF$1,FALSE)/10000,".")</f>
        <v>.</v>
      </c>
      <c r="BL143" s="27"/>
      <c r="BM143" s="27"/>
      <c r="BN143" s="27">
        <f>CNPop!A$48</f>
        <v>5.0000000000000001E-3</v>
      </c>
      <c r="BO143" s="27">
        <f>CNPop!B$48</f>
        <v>6.0000000000000001E-3</v>
      </c>
      <c r="BP143" s="27">
        <f>CNPop!C$48</f>
        <v>6.0000000000000001E-3</v>
      </c>
      <c r="BQ143" s="27">
        <f>CNPop!D$48</f>
        <v>7.0000000000000001E-3</v>
      </c>
      <c r="BR143" s="27">
        <f>CNPop!E$48</f>
        <v>7.0000000000000001E-3</v>
      </c>
      <c r="BS143" s="27">
        <f>CNPop!F$48</f>
        <v>8.0000000000000002E-3</v>
      </c>
      <c r="BT143" s="27">
        <f>CNPop!G$48</f>
        <v>8.9999999999999993E-3</v>
      </c>
      <c r="BU143" s="27">
        <f>CNPop!H$48</f>
        <v>0.01</v>
      </c>
      <c r="BV143" s="27">
        <f>CNPop!I$48</f>
        <v>1.0999999999999999E-2</v>
      </c>
      <c r="BW143" s="27">
        <f>CNPop!J$48</f>
        <v>1.2E-2</v>
      </c>
      <c r="BX143" s="27">
        <f>CNPop!K$48</f>
        <v>1.4E-2</v>
      </c>
      <c r="BY143" s="27">
        <f>CNPop!L$48</f>
        <v>1.6E-2</v>
      </c>
      <c r="BZ143" s="27">
        <f>CNPop!M$48</f>
        <v>1.7000000000000001E-2</v>
      </c>
      <c r="CA143" s="27">
        <f>CNPop!N$48</f>
        <v>1.9E-2</v>
      </c>
      <c r="CB143" s="27">
        <f>CNPop!O$48</f>
        <v>2.1000000000000001E-2</v>
      </c>
      <c r="CC143" s="27">
        <f>CNPop!P$48</f>
        <v>2.3E-2</v>
      </c>
      <c r="CD143" s="27">
        <f>CNPop!Q$48</f>
        <v>2.5999999999999999E-2</v>
      </c>
      <c r="CE143" s="27">
        <f>CNPop!R$48</f>
        <v>2.8000000000000001E-2</v>
      </c>
      <c r="CF143" s="27">
        <f>CNPop!S$48</f>
        <v>0.03</v>
      </c>
      <c r="CG143" s="27">
        <f>CNPop!T$48</f>
        <v>3.3000000000000002E-2</v>
      </c>
      <c r="CH143" s="27">
        <f>CNPop!U$48</f>
        <v>3.5999999999999997E-2</v>
      </c>
      <c r="CI143" s="27">
        <f>CNPop!V$48</f>
        <v>3.9E-2</v>
      </c>
      <c r="CJ143" s="27">
        <f>CNPop!W$48</f>
        <v>4.2000000000000003E-2</v>
      </c>
      <c r="CK143" s="27">
        <f>CNPop!X$48</f>
        <v>4.4999999999999998E-2</v>
      </c>
      <c r="CL143" s="27">
        <f>CNPop!Y$48</f>
        <v>4.9000000000000002E-2</v>
      </c>
      <c r="CM143" s="27">
        <f>CNPop!Z$48</f>
        <v>5.1999999999999998E-2</v>
      </c>
      <c r="CN143" s="27">
        <f>CNPop!AA$48</f>
        <v>5.6000000000000001E-2</v>
      </c>
      <c r="CO143" s="27">
        <f>CNPop!AB$48</f>
        <v>0.06</v>
      </c>
      <c r="CP143" s="27">
        <f>CNPop!AC$48</f>
        <v>6.3E-2</v>
      </c>
      <c r="CQ143" s="27"/>
      <c r="CR143" s="27">
        <f t="shared" si="146"/>
        <v>6.0315207227911276E-2</v>
      </c>
      <c r="CS143" s="27">
        <f t="shared" si="147"/>
        <v>6.0315207227911276E-2</v>
      </c>
      <c r="CT143" s="27">
        <f t="shared" si="148"/>
        <v>6.0315207227911276E-2</v>
      </c>
      <c r="CU143" s="27">
        <f t="shared" si="149"/>
        <v>6.0315207227911276E-2</v>
      </c>
      <c r="CV143" s="27">
        <f t="shared" si="150"/>
        <v>6.0315207227911276E-2</v>
      </c>
      <c r="CW143" s="27">
        <f t="shared" si="151"/>
        <v>6.0315207227911276E-2</v>
      </c>
      <c r="CX143" s="27">
        <f t="shared" si="152"/>
        <v>6.0315207227911276E-2</v>
      </c>
      <c r="CY143" s="27">
        <f t="shared" si="153"/>
        <v>6.0315207227911276E-2</v>
      </c>
      <c r="CZ143" s="27">
        <f t="shared" si="154"/>
        <v>6.0315207227911276E-2</v>
      </c>
      <c r="DA143" s="27">
        <f t="shared" si="155"/>
        <v>6.0315207227911276E-2</v>
      </c>
      <c r="DB143" s="27">
        <f t="shared" si="156"/>
        <v>6.0315207227911276E-2</v>
      </c>
      <c r="DC143" s="27">
        <f t="shared" si="157"/>
        <v>6.0315207227911276E-2</v>
      </c>
      <c r="DD143" s="27">
        <f t="shared" si="158"/>
        <v>6.0315207227911276E-2</v>
      </c>
      <c r="DE143" s="27">
        <f t="shared" si="159"/>
        <v>6.0315207227911276E-2</v>
      </c>
      <c r="DF143" s="27">
        <f t="shared" si="160"/>
        <v>6.0315207227911276E-2</v>
      </c>
      <c r="DG143" s="27">
        <f t="shared" si="161"/>
        <v>6.0315207227911276E-2</v>
      </c>
      <c r="DH143" s="27">
        <f t="shared" si="162"/>
        <v>6.0315207227911276E-2</v>
      </c>
      <c r="DI143" s="27">
        <f t="shared" si="163"/>
        <v>6.0315207227911276E-2</v>
      </c>
      <c r="DJ143" s="27">
        <f t="shared" si="164"/>
        <v>6.0315207227911276E-2</v>
      </c>
      <c r="DK143" s="27">
        <f t="shared" si="165"/>
        <v>6.0315207227911276E-2</v>
      </c>
      <c r="DL143" s="27">
        <f t="shared" si="166"/>
        <v>6.0215978909516091E-2</v>
      </c>
      <c r="DM143" s="27">
        <f t="shared" si="167"/>
        <v>6.0244341646987783E-2</v>
      </c>
      <c r="DN143" s="27">
        <f t="shared" si="168"/>
        <v>6.0467174510857542E-2</v>
      </c>
      <c r="DO143" s="27">
        <f t="shared" si="169"/>
        <v>6.0818605034400362E-2</v>
      </c>
      <c r="DP143" s="27">
        <f t="shared" si="170"/>
        <v>6.1362994635149853E-2</v>
      </c>
      <c r="DQ143" s="27">
        <f t="shared" si="171"/>
        <v>6.2096678411655254E-2</v>
      </c>
      <c r="DR143" s="27">
        <f t="shared" si="172"/>
        <v>6.3009990457457796E-2</v>
      </c>
      <c r="DS143" s="27">
        <f t="shared" si="173"/>
        <v>6.4055060666564273E-2</v>
      </c>
      <c r="DT143" s="27">
        <f t="shared" si="145"/>
        <v>6.523161538096818E-2</v>
      </c>
      <c r="DU143" s="27" t="e">
        <f>IF(ISNA(VLOOKUP(CONCATENATE($B143,".SP.TER.TOTL.IN"),Area_pop_80_09,Seq!B$1,FALSE)),".",VLOOKUP(CONCATENATE($B143,".SP.TER.TOTL.IN"),Area_pop_80_09,Seq!B$1,FALSE)/VLOOKUP(CONCATENATE($B143,".SP.POP.TOTL"),Area_pop_80_09,Seq!B$1,FALSE))</f>
        <v>#VALUE!</v>
      </c>
      <c r="DV143" s="27" t="e">
        <f>IF(ISNA(VLOOKUP(CONCATENATE($B143,".SP.TER.TOTL.IN"),Area_pop_80_09,Seq!C$1,FALSE)),".",VLOOKUP(CONCATENATE($B143,".SP.TER.TOTL.IN"),Area_pop_80_09,Seq!C$1,FALSE)/VLOOKUP(CONCATENATE($B143,".SP.POP.TOTL"),Area_pop_80_09,Seq!C$1,FALSE))</f>
        <v>#VALUE!</v>
      </c>
      <c r="DW143" s="27" t="e">
        <f>IF(ISNA(VLOOKUP(CONCATENATE($B143,".SP.TER.TOTL.IN"),Area_pop_80_09,Seq!D$1,FALSE)),".",VLOOKUP(CONCATENATE($B143,".SP.TER.TOTL.IN"),Area_pop_80_09,Seq!D$1,FALSE)/VLOOKUP(CONCATENATE($B143,".SP.POP.TOTL"),Area_pop_80_09,Seq!D$1,FALSE))</f>
        <v>#VALUE!</v>
      </c>
      <c r="DX143" s="27" t="e">
        <f>IF(ISNA(VLOOKUP(CONCATENATE($B143,".SP.TER.TOTL.IN"),Area_pop_80_09,Seq!E$1,FALSE)),".",VLOOKUP(CONCATENATE($B143,".SP.TER.TOTL.IN"),Area_pop_80_09,Seq!E$1,FALSE)/VLOOKUP(CONCATENATE($B143,".SP.POP.TOTL"),Area_pop_80_09,Seq!E$1,FALSE))</f>
        <v>#VALUE!</v>
      </c>
      <c r="DY143" s="27" t="e">
        <f>IF(ISNA(VLOOKUP(CONCATENATE($B143,".SP.TER.TOTL.IN"),Area_pop_80_09,Seq!F$1,FALSE)),".",VLOOKUP(CONCATENATE($B143,".SP.TER.TOTL.IN"),Area_pop_80_09,Seq!F$1,FALSE)/VLOOKUP(CONCATENATE($B143,".SP.POP.TOTL"),Area_pop_80_09,Seq!F$1,FALSE))</f>
        <v>#VALUE!</v>
      </c>
      <c r="DZ143" s="27" t="e">
        <f>IF(ISNA(VLOOKUP(CONCATENATE($B143,".SP.TER.TOTL.IN"),Area_pop_80_09,Seq!G$1,FALSE)),".",VLOOKUP(CONCATENATE($B143,".SP.TER.TOTL.IN"),Area_pop_80_09,Seq!G$1,FALSE)/VLOOKUP(CONCATENATE($B143,".SP.POP.TOTL"),Area_pop_80_09,Seq!G$1,FALSE))</f>
        <v>#VALUE!</v>
      </c>
      <c r="EA143" s="27" t="e">
        <f>IF(ISNA(VLOOKUP(CONCATENATE($B143,".SP.TER.TOTL.IN"),Area_pop_80_09,Seq!H$1,FALSE)),".",VLOOKUP(CONCATENATE($B143,".SP.TER.TOTL.IN"),Area_pop_80_09,Seq!H$1,FALSE)/VLOOKUP(CONCATENATE($B143,".SP.POP.TOTL"),Area_pop_80_09,Seq!H$1,FALSE))</f>
        <v>#VALUE!</v>
      </c>
      <c r="EB143" s="27" t="e">
        <f>IF(ISNA(VLOOKUP(CONCATENATE($B143,".SP.TER.TOTL.IN"),Area_pop_80_09,Seq!I$1,FALSE)),".",VLOOKUP(CONCATENATE($B143,".SP.TER.TOTL.IN"),Area_pop_80_09,Seq!I$1,FALSE)/VLOOKUP(CONCATENATE($B143,".SP.POP.TOTL"),Area_pop_80_09,Seq!I$1,FALSE))</f>
        <v>#VALUE!</v>
      </c>
      <c r="EC143" s="27" t="e">
        <f>IF(ISNA(VLOOKUP(CONCATENATE($B143,".SP.TER.TOTL.IN"),Area_pop_80_09,Seq!J$1,FALSE)),".",VLOOKUP(CONCATENATE($B143,".SP.TER.TOTL.IN"),Area_pop_80_09,Seq!J$1,FALSE)/VLOOKUP(CONCATENATE($B143,".SP.POP.TOTL"),Area_pop_80_09,Seq!J$1,FALSE))</f>
        <v>#VALUE!</v>
      </c>
      <c r="ED143" s="27" t="e">
        <f>IF(ISNA(VLOOKUP(CONCATENATE($B143,".SP.TER.TOTL.IN"),Area_pop_80_09,Seq!K$1,FALSE)),".",VLOOKUP(CONCATENATE($B143,".SP.TER.TOTL.IN"),Area_pop_80_09,Seq!K$1,FALSE)/VLOOKUP(CONCATENATE($B143,".SP.POP.TOTL"),Area_pop_80_09,Seq!K$1,FALSE))</f>
        <v>#VALUE!</v>
      </c>
      <c r="EE143" s="27" t="e">
        <f>IF(ISNA(VLOOKUP(CONCATENATE($B143,".SP.TER.TOTL.IN"),Area_pop_80_09,Seq!L$1,FALSE)),".",VLOOKUP(CONCATENATE($B143,".SP.TER.TOTL.IN"),Area_pop_80_09,Seq!L$1,FALSE)/VLOOKUP(CONCATENATE($B143,".SP.POP.TOTL"),Area_pop_80_09,Seq!L$1,FALSE))</f>
        <v>#VALUE!</v>
      </c>
      <c r="EF143" s="27" t="e">
        <f>IF(ISNA(VLOOKUP(CONCATENATE($B143,".SP.TER.TOTL.IN"),Area_pop_80_09,Seq!M$1,FALSE)),".",VLOOKUP(CONCATENATE($B143,".SP.TER.TOTL.IN"),Area_pop_80_09,Seq!M$1,FALSE)/VLOOKUP(CONCATENATE($B143,".SP.POP.TOTL"),Area_pop_80_09,Seq!M$1,FALSE))</f>
        <v>#VALUE!</v>
      </c>
      <c r="EG143" s="27" t="e">
        <f>IF(ISNA(VLOOKUP(CONCATENATE($B143,".SP.TER.TOTL.IN"),Area_pop_80_09,Seq!N$1,FALSE)),".",VLOOKUP(CONCATENATE($B143,".SP.TER.TOTL.IN"),Area_pop_80_09,Seq!N$1,FALSE)/VLOOKUP(CONCATENATE($B143,".SP.POP.TOTL"),Area_pop_80_09,Seq!N$1,FALSE))</f>
        <v>#VALUE!</v>
      </c>
      <c r="EH143" s="27" t="e">
        <f>IF(ISNA(VLOOKUP(CONCATENATE($B143,".SP.TER.TOTL.IN"),Area_pop_80_09,Seq!O$1,FALSE)),".",VLOOKUP(CONCATENATE($B143,".SP.TER.TOTL.IN"),Area_pop_80_09,Seq!O$1,FALSE)/VLOOKUP(CONCATENATE($B143,".SP.POP.TOTL"),Area_pop_80_09,Seq!O$1,FALSE))</f>
        <v>#VALUE!</v>
      </c>
      <c r="EI143" s="27" t="e">
        <f>IF(ISNA(VLOOKUP(CONCATENATE($B143,".SP.TER.TOTL.IN"),Area_pop_80_09,Seq!P$1,FALSE)),".",VLOOKUP(CONCATENATE($B143,".SP.TER.TOTL.IN"),Area_pop_80_09,Seq!P$1,FALSE)/VLOOKUP(CONCATENATE($B143,".SP.POP.TOTL"),Area_pop_80_09,Seq!P$1,FALSE))</f>
        <v>#VALUE!</v>
      </c>
      <c r="EJ143" s="27" t="e">
        <f>IF(ISNA(VLOOKUP(CONCATENATE($B143,".SP.TER.TOTL.IN"),Area_pop_80_09,Seq!Q$1,FALSE)),".",VLOOKUP(CONCATENATE($B143,".SP.TER.TOTL.IN"),Area_pop_80_09,Seq!Q$1,FALSE)/VLOOKUP(CONCATENATE($B143,".SP.POP.TOTL"),Area_pop_80_09,Seq!Q$1,FALSE))</f>
        <v>#VALUE!</v>
      </c>
      <c r="EK143" s="27" t="e">
        <f>IF(ISNA(VLOOKUP(CONCATENATE($B143,".SP.TER.TOTL.IN"),Area_pop_80_09,Seq!R$1,FALSE)),".",VLOOKUP(CONCATENATE($B143,".SP.TER.TOTL.IN"),Area_pop_80_09,Seq!R$1,FALSE)/VLOOKUP(CONCATENATE($B143,".SP.POP.TOTL"),Area_pop_80_09,Seq!R$1,FALSE))</f>
        <v>#VALUE!</v>
      </c>
      <c r="EL143" s="27" t="e">
        <f>IF(ISNA(VLOOKUP(CONCATENATE($B143,".SP.TER.TOTL.IN"),Area_pop_80_09,Seq!S$1,FALSE)),".",VLOOKUP(CONCATENATE($B143,".SP.TER.TOTL.IN"),Area_pop_80_09,Seq!S$1,FALSE)/VLOOKUP(CONCATENATE($B143,".SP.POP.TOTL"),Area_pop_80_09,Seq!S$1,FALSE))</f>
        <v>#VALUE!</v>
      </c>
      <c r="EM143" s="27" t="e">
        <f>IF(ISNA(VLOOKUP(CONCATENATE($B143,".SP.TER.TOTL.IN"),Area_pop_80_09,Seq!T$1,FALSE)),".",VLOOKUP(CONCATENATE($B143,".SP.TER.TOTL.IN"),Area_pop_80_09,Seq!T$1,FALSE)/VLOOKUP(CONCATENATE($B143,".SP.POP.TOTL"),Area_pop_80_09,Seq!T$1,FALSE))</f>
        <v>#VALUE!</v>
      </c>
      <c r="EN143" s="27">
        <f>IF(ISNA(VLOOKUP(CONCATENATE($B143,".SP.TER.TOTL.IN"),Area_pop_80_09,Seq!U$1,FALSE)),".",VLOOKUP(CONCATENATE($B143,".SP.TER.TOTL.IN"),Area_pop_80_09,Seq!U$1,FALSE)/VLOOKUP(CONCATENATE($B143,".SP.POP.TOTL"),Area_pop_80_09,Seq!U$1,FALSE))</f>
        <v>6.0315207227911276E-2</v>
      </c>
      <c r="EO143" s="27">
        <f>IF(ISNA(VLOOKUP(CONCATENATE($B143,".SP.TER.TOTL.IN"),Area_pop_80_09,Seq!V$1,FALSE)),".",VLOOKUP(CONCATENATE($B143,".SP.TER.TOTL.IN"),Area_pop_80_09,Seq!V$1,FALSE)/VLOOKUP(CONCATENATE($B143,".SP.POP.TOTL"),Area_pop_80_09,Seq!V$1,FALSE))</f>
        <v>6.0215978909516091E-2</v>
      </c>
      <c r="EP143" s="27">
        <f>IF(ISNA(VLOOKUP(CONCATENATE($B143,".SP.TER.TOTL.IN"),Area_pop_80_09,Seq!W$1,FALSE)),".",VLOOKUP(CONCATENATE($B143,".SP.TER.TOTL.IN"),Area_pop_80_09,Seq!W$1,FALSE)/VLOOKUP(CONCATENATE($B143,".SP.POP.TOTL"),Area_pop_80_09,Seq!W$1,FALSE))</f>
        <v>6.0244341646987783E-2</v>
      </c>
      <c r="EQ143" s="27">
        <f>IF(ISNA(VLOOKUP(CONCATENATE($B143,".SP.TER.TOTL.IN"),Area_pop_80_09,Seq!X$1,FALSE)),".",VLOOKUP(CONCATENATE($B143,".SP.TER.TOTL.IN"),Area_pop_80_09,Seq!X$1,FALSE)/VLOOKUP(CONCATENATE($B143,".SP.POP.TOTL"),Area_pop_80_09,Seq!X$1,FALSE))</f>
        <v>6.0467174510857542E-2</v>
      </c>
      <c r="ER143" s="27">
        <f>IF(ISNA(VLOOKUP(CONCATENATE($B143,".SP.TER.TOTL.IN"),Area_pop_80_09,Seq!Y$1,FALSE)),".",VLOOKUP(CONCATENATE($B143,".SP.TER.TOTL.IN"),Area_pop_80_09,Seq!Y$1,FALSE)/VLOOKUP(CONCATENATE($B143,".SP.POP.TOTL"),Area_pop_80_09,Seq!Y$1,FALSE))</f>
        <v>6.0818605034400362E-2</v>
      </c>
      <c r="ES143" s="27">
        <f>IF(ISNA(VLOOKUP(CONCATENATE($B143,".SP.TER.TOTL.IN"),Area_pop_80_09,Seq!Z$1,FALSE)),".",VLOOKUP(CONCATENATE($B143,".SP.TER.TOTL.IN"),Area_pop_80_09,Seq!Z$1,FALSE)/VLOOKUP(CONCATENATE($B143,".SP.POP.TOTL"),Area_pop_80_09,Seq!Z$1,FALSE))</f>
        <v>6.1362994635149853E-2</v>
      </c>
      <c r="ET143" s="27">
        <f>IF(ISNA(VLOOKUP(CONCATENATE($B143,".SP.TER.TOTL.IN"),Area_pop_80_09,Seq!AA$1,FALSE)),".",VLOOKUP(CONCATENATE($B143,".SP.TER.TOTL.IN"),Area_pop_80_09,Seq!AA$1,FALSE)/VLOOKUP(CONCATENATE($B143,".SP.POP.TOTL"),Area_pop_80_09,Seq!AA$1,FALSE))</f>
        <v>6.2096678411655254E-2</v>
      </c>
      <c r="EU143" s="27">
        <f>IF(ISNA(VLOOKUP(CONCATENATE($B143,".SP.TER.TOTL.IN"),Area_pop_80_09,Seq!AB$1,FALSE)),".",VLOOKUP(CONCATENATE($B143,".SP.TER.TOTL.IN"),Area_pop_80_09,Seq!AB$1,FALSE)/VLOOKUP(CONCATENATE($B143,".SP.POP.TOTL"),Area_pop_80_09,Seq!AB$1,FALSE))</f>
        <v>6.3009990457457796E-2</v>
      </c>
      <c r="EV143" s="27">
        <f>IF(ISNA(VLOOKUP(CONCATENATE($B143,".SP.TER.TOTL.IN"),Area_pop_80_09,Seq!AC$1,FALSE)),".",VLOOKUP(CONCATENATE($B143,".SP.TER.TOTL.IN"),Area_pop_80_09,Seq!AC$1,FALSE)/VLOOKUP(CONCATENATE($B143,".SP.POP.TOTL"),Area_pop_80_09,Seq!AC$1,FALSE))</f>
        <v>6.4055060666564273E-2</v>
      </c>
      <c r="EW143" s="27">
        <f>IF(ISNA(VLOOKUP(CONCATENATE($B143,".SP.TER.TOTL.IN"),Area_pop_80_09,Seq!AD$1,FALSE)),".",VLOOKUP(CONCATENATE($B143,".SP.TER.TOTL.IN"),Area_pop_80_09,Seq!AD$1,FALSE)/VLOOKUP(CONCATENATE($B143,".SP.POP.TOTL"),Area_pop_80_09,Seq!AD$1,FALSE))</f>
        <v>6.523161538096818E-2</v>
      </c>
      <c r="EX143" s="27"/>
      <c r="EY143" s="27"/>
      <c r="EZ143" s="27" t="str">
        <f t="shared" si="174"/>
        <v>.</v>
      </c>
      <c r="FA143" s="27" t="str">
        <f t="shared" si="175"/>
        <v>.</v>
      </c>
      <c r="FB143" s="27" t="str">
        <f t="shared" si="181"/>
        <v>.</v>
      </c>
      <c r="FC143" s="9" t="str">
        <f>IF(VLOOKUP($B143,EM_80!$B$1:$C$201,2,FALSE)&gt;0,VLOOKUP($B143,EM_80!$B$1:$C$201,2,FALSE),".")</f>
        <v>.</v>
      </c>
      <c r="FD143" s="9" t="str">
        <f t="shared" si="176"/>
        <v>.</v>
      </c>
      <c r="FE143" s="9" t="str">
        <f t="shared" si="177"/>
        <v>.</v>
      </c>
      <c r="FF143">
        <f t="shared" si="178"/>
        <v>60684</v>
      </c>
      <c r="FG143">
        <f t="shared" si="179"/>
        <v>63233</v>
      </c>
      <c r="FH143">
        <f t="shared" si="180"/>
        <v>90657</v>
      </c>
      <c r="FJ143" s="9" t="str">
        <f>IF(ISNA(VLOOKUP($B143,Area_EM_90,Seq!C$1,FALSE)),".",VLOOKUP($B143,Area_EM_90,Seq!C$1,FALSE))</f>
        <v>.</v>
      </c>
      <c r="FK143" s="9" t="str">
        <f>IF(ISNA(VLOOKUP($B143,Area_EM_90,Seq!D$1,FALSE)),".",VLOOKUP($B143,Area_EM_90,Seq!D$1,FALSE))</f>
        <v>.</v>
      </c>
      <c r="FL143" s="9" t="str">
        <f>IF(ISNA(VLOOKUP($B143,Area_EM_90,Seq!E$1,FALSE)),".",VLOOKUP($B143,Area_EM_90,Seq!E$1,FALSE))</f>
        <v>.</v>
      </c>
      <c r="FM143" s="9" t="str">
        <f>IF(ISNA(VLOOKUP($B143,Area_EM_90,Seq!F$1,FALSE)),".",VLOOKUP($B143,Area_EM_90,Seq!F$1,FALSE))</f>
        <v>.</v>
      </c>
      <c r="FN143" s="9" t="str">
        <f>IF(ISNA(VLOOKUP($B143,Area_EM_90,Seq!G$1,FALSE)),".",VLOOKUP($B143,Area_EM_90,Seq!G$1,FALSE))</f>
        <v>.</v>
      </c>
      <c r="FO143" s="9" t="str">
        <f>IF(ISNA(VLOOKUP($B143,Area_EM_90,Seq!H$1,FALSE)),".",VLOOKUP($B143,Area_EM_90,Seq!H$1,FALSE))</f>
        <v>.</v>
      </c>
      <c r="FP143" s="9" t="str">
        <f>IF(ISNA(VLOOKUP($B143,Area_EM_90,Seq!I$1,FALSE)),".",VLOOKUP($B143,Area_EM_90,Seq!I$1,FALSE))</f>
        <v>.</v>
      </c>
      <c r="FQ143" s="9" t="str">
        <f>IF(ISNA(VLOOKUP($B143,Area_EM_90,Seq!J$1,FALSE)),".",VLOOKUP($B143,Area_EM_90,Seq!J$1,FALSE))</f>
        <v>.</v>
      </c>
      <c r="FR143" s="9" t="str">
        <f>IF(ISNA(VLOOKUP($B143,Area_EM_00,Seq!C$1,FALSE)),".",VLOOKUP($B143,Area_EM_00,Seq!C$1,FALSE))</f>
        <v>.</v>
      </c>
      <c r="FS143" s="9" t="str">
        <f>IF(ISNA(VLOOKUP($B143,Area_EM_00,Seq!D$1,FALSE)),".",VLOOKUP($B143,Area_EM_00,Seq!D$1,FALSE))</f>
        <v>.</v>
      </c>
      <c r="FT143" s="9" t="str">
        <f>IF(ISNA(VLOOKUP($B143,Area_EM_00,Seq!E$1,FALSE)),".",VLOOKUP($B143,Area_EM_00,Seq!E$1,FALSE))</f>
        <v>.</v>
      </c>
      <c r="FU143" s="9" t="str">
        <f>IF(ISNA(VLOOKUP($B143,Area_EM_00,Seq!F$1,FALSE)),".",VLOOKUP($B143,Area_EM_00,Seq!F$1,FALSE))</f>
        <v>.</v>
      </c>
      <c r="FV143" s="9" t="str">
        <f>IF(ISNA(VLOOKUP($B143,Area_EM_00,Seq!G$1,FALSE)),".",VLOOKUP($B143,Area_EM_00,Seq!G$1,FALSE))</f>
        <v>.</v>
      </c>
      <c r="FW143" s="9" t="str">
        <f>IF(ISNA(VLOOKUP($B143,Area_EM_00,Seq!H$1,FALSE)),".",VLOOKUP($B143,Area_EM_00,Seq!H$1,FALSE))</f>
        <v>.</v>
      </c>
      <c r="FX143" s="9" t="str">
        <f>IF(ISNA(VLOOKUP($B143,Area_EM_00,Seq!I$1,FALSE)),".",VLOOKUP($B143,Area_EM_00,Seq!I$1,FALSE))</f>
        <v>.</v>
      </c>
      <c r="FY143" s="9" t="str">
        <f>IF(ISNA(VLOOKUP($B143,Area_EM_00,Seq!J$1,FALSE)),".",VLOOKUP($B143,Area_EM_00,Seq!J$1,FALSE))</f>
        <v>.</v>
      </c>
      <c r="GA143" s="27"/>
    </row>
    <row r="144" spans="1:183">
      <c r="A144" s="25" t="s">
        <v>2593</v>
      </c>
      <c r="B144" s="26" t="str">
        <f t="shared" si="144"/>
        <v>Bahamas</v>
      </c>
      <c r="C144" s="27">
        <f>GDP!C$42/10000</f>
        <v>18294194.281532999</v>
      </c>
      <c r="D144" s="27">
        <f>GDP!D$42/10000</f>
        <v>19245492.3841727</v>
      </c>
      <c r="E144" s="27">
        <f>GDP!E$42/10000</f>
        <v>20996832.1911324</v>
      </c>
      <c r="F144" s="27">
        <f>GDP!F$42/10000</f>
        <v>23285486.8999658</v>
      </c>
      <c r="G144" s="27">
        <f>GDP!G$42/10000</f>
        <v>26824880.9087606</v>
      </c>
      <c r="H144" s="27">
        <f>GDP!H$42/10000</f>
        <v>30446239.831443299</v>
      </c>
      <c r="I144" s="27">
        <f>GDP!I$42/10000</f>
        <v>33125508.936610304</v>
      </c>
      <c r="J144" s="27">
        <f>GDP!J$42/10000</f>
        <v>36968067.973257102</v>
      </c>
      <c r="K144" s="27">
        <f>GDP!K$42/10000</f>
        <v>41145459.654235199</v>
      </c>
      <c r="L144" s="27">
        <f>GDP!L$42/10000</f>
        <v>42832423.5000588</v>
      </c>
      <c r="M144" s="27">
        <f>GDP!M$42/10000</f>
        <v>44460055.593061104</v>
      </c>
      <c r="N144" s="27">
        <f>GDP!N$42/10000</f>
        <v>48550380.707622699</v>
      </c>
      <c r="O144" s="27">
        <f>GDP!O$42/10000</f>
        <v>55444534.768105105</v>
      </c>
      <c r="P144" s="27">
        <f>GDP!P$42/10000</f>
        <v>63206769.635639794</v>
      </c>
      <c r="Q144" s="27">
        <f>GDP!Q$42/10000</f>
        <v>71486856.457908601</v>
      </c>
      <c r="R144" s="27">
        <f>GDP!R$42/10000</f>
        <v>79278923.811820701</v>
      </c>
      <c r="S144" s="27">
        <f>GDP!S$42/10000</f>
        <v>87206816.193002701</v>
      </c>
      <c r="T144" s="27">
        <f>GDP!T$42/10000</f>
        <v>95317050.098951995</v>
      </c>
      <c r="U144" s="27">
        <f>GDP!U$42/10000</f>
        <v>102751780.00667</v>
      </c>
      <c r="V144" s="27">
        <f>GDP!V$42/10000</f>
        <v>110560915.287177</v>
      </c>
      <c r="W144" s="27">
        <f>GDP!W$42/10000</f>
        <v>119848032.17129999</v>
      </c>
      <c r="X144" s="27">
        <f>GDP!X$42/10000</f>
        <v>129795418.841518</v>
      </c>
      <c r="Y144" s="27">
        <f>GDP!Y$42/10000</f>
        <v>141606801.95609599</v>
      </c>
      <c r="Z144" s="27">
        <f>GDP!Z$42/10000</f>
        <v>155767482.15170601</v>
      </c>
      <c r="AA144" s="27">
        <f>GDP!AA$42/10000</f>
        <v>171499997.84902799</v>
      </c>
      <c r="AB144" s="27">
        <f>GDP!AB$42/10000</f>
        <v>189335997.62532699</v>
      </c>
      <c r="AC144" s="27">
        <f>GDP!AC$42/10000</f>
        <v>211298973.34986499</v>
      </c>
      <c r="AD144" s="27">
        <f>GDP!AD$42/10000</f>
        <v>238767839.88534701</v>
      </c>
      <c r="AE144" s="27">
        <f>GDP!AE$42/10000</f>
        <v>260256945.47502899</v>
      </c>
      <c r="AF144" s="27">
        <f>GDP!AF$42/10000</f>
        <v>293754553.91439533</v>
      </c>
      <c r="AG144" s="27"/>
      <c r="AH144" s="27">
        <f>IF(ISNUMBER(VLOOKUP($B144,Area_GDP_80_09,Seq!C$1,FALSE)/10000),VLOOKUP($B144,Area_GDP_80_09,Seq!C$1,FALSE)/10000,".")</f>
        <v>318367.27848012198</v>
      </c>
      <c r="AI144" s="27">
        <f>IF(ISNUMBER(VLOOKUP($B144,Area_GDP_80_09,Seq!D$1,FALSE)/10000),VLOOKUP($B144,Area_GDP_80_09,Seq!D$1,FALSE)/10000,".")</f>
        <v>288993.42313000205</v>
      </c>
      <c r="AJ144" s="27">
        <f>IF(ISNUMBER(VLOOKUP($B144,Area_GDP_80_09,Seq!E$1,FALSE)/10000),VLOOKUP($B144,Area_GDP_80_09,Seq!E$1,FALSE)/10000,".")</f>
        <v>308352.79934724397</v>
      </c>
      <c r="AK144" s="27">
        <f>IF(ISNUMBER(VLOOKUP($B144,Area_GDP_80_09,Seq!F$1,FALSE)/10000),VLOOKUP($B144,Area_GDP_80_09,Seq!F$1,FALSE)/10000,".")</f>
        <v>319444.40790827095</v>
      </c>
      <c r="AL144" s="27">
        <f>IF(ISNUMBER(VLOOKUP($B144,Area_GDP_80_09,Seq!G$1,FALSE)/10000),VLOOKUP($B144,Area_GDP_80_09,Seq!G$1,FALSE)/10000,".")</f>
        <v>364713.35632763099</v>
      </c>
      <c r="AM144" s="27">
        <f>IF(ISNUMBER(VLOOKUP($B144,Area_GDP_80_09,Seq!H$1,FALSE)/10000),VLOOKUP($B144,Area_GDP_80_09,Seq!H$1,FALSE)/10000,".")</f>
        <v>382326.02106820699</v>
      </c>
      <c r="AN144" s="27">
        <f>IF(ISNUMBER(VLOOKUP($B144,Area_GDP_80_09,Seq!I$1,FALSE)/10000),VLOOKUP($B144,Area_GDP_80_09,Seq!I$1,FALSE)/10000,".")</f>
        <v>389196.419543089</v>
      </c>
      <c r="AO144" s="27">
        <f>IF(ISNUMBER(VLOOKUP($B144,Area_GDP_80_09,Seq!J$1,FALSE)/10000),VLOOKUP($B144,Area_GDP_80_09,Seq!J$1,FALSE)/10000,".")</f>
        <v>400812.06017870497</v>
      </c>
      <c r="AP144" s="27">
        <f>IF(ISNUMBER(VLOOKUP($B144,Area_GDP_80_09,Seq!K$1,FALSE)/10000),VLOOKUP($B144,Area_GDP_80_09,Seq!K$1,FALSE)/10000,".")</f>
        <v>410069.64963661897</v>
      </c>
      <c r="AQ144" s="27">
        <f>IF(ISNUMBER(VLOOKUP($B144,Area_GDP_80_09,Seq!L$1,FALSE)/10000),VLOOKUP($B144,Area_GDP_80_09,Seq!L$1,FALSE)/10000,".")</f>
        <v>437656.38157622202</v>
      </c>
      <c r="AR144" s="27">
        <f>IF(ISNUMBER(VLOOKUP($B144,Area_GDP_80_09,Seq!M$1,FALSE)/10000),VLOOKUP($B144,Area_GDP_80_09,Seq!M$1,FALSE)/10000,".")</f>
        <v>430670.29485154303</v>
      </c>
      <c r="AS144" s="27">
        <f>IF(ISNUMBER(VLOOKUP($B144,Area_GDP_80_09,Seq!N$1,FALSE)/10000),VLOOKUP($B144,Area_GDP_80_09,Seq!N$1,FALSE)/10000,".")</f>
        <v>412660.59567787702</v>
      </c>
      <c r="AT144" s="27">
        <f>IF(ISNUMBER(VLOOKUP($B144,Area_GDP_80_09,Seq!O$1,FALSE)/10000),VLOOKUP($B144,Area_GDP_80_09,Seq!O$1,FALSE)/10000,".")</f>
        <v>396873.92315136601</v>
      </c>
      <c r="AU144" s="27">
        <f>IF(ISNUMBER(VLOOKUP($B144,Area_GDP_80_09,Seq!P$1,FALSE)/10000),VLOOKUP($B144,Area_GDP_80_09,Seq!P$1,FALSE)/10000,".")</f>
        <v>398095.52669672901</v>
      </c>
      <c r="AV144" s="27">
        <f>IF(ISNUMBER(VLOOKUP($B144,Area_GDP_80_09,Seq!Q$1,FALSE)/10000),VLOOKUP($B144,Area_GDP_80_09,Seq!Q$1,FALSE)/10000,".")</f>
        <v>410631.22171000898</v>
      </c>
      <c r="AW144" s="27">
        <f>IF(ISNUMBER(VLOOKUP($B144,Area_GDP_80_09,Seq!R$1,FALSE)/10000),VLOOKUP($B144,Area_GDP_80_09,Seq!R$1,FALSE)/10000,".")</f>
        <v>428611.74034296098</v>
      </c>
      <c r="AX144" s="27">
        <f>IF(ISNUMBER(VLOOKUP($B144,Area_GDP_80_09,Seq!S$1,FALSE)/10000),VLOOKUP($B144,Area_GDP_80_09,Seq!S$1,FALSE)/10000,".")</f>
        <v>446714.286691627</v>
      </c>
      <c r="AY144" s="27">
        <f>IF(ISNUMBER(VLOOKUP($B144,Area_GDP_80_09,Seq!T$1,FALSE)/10000),VLOOKUP($B144,Area_GDP_80_09,Seq!T$1,FALSE)/10000,".")</f>
        <v>476270.53351980302</v>
      </c>
      <c r="AZ144" s="27">
        <f>IF(ISNUMBER(VLOOKUP($B144,Area_GDP_80_09,Seq!U$1,FALSE)/10000),VLOOKUP($B144,Area_GDP_80_09,Seq!U$1,FALSE)/10000,".")</f>
        <v>512993.67928847705</v>
      </c>
      <c r="BA144" s="27">
        <f>IF(ISNUMBER(VLOOKUP($B144,Area_GDP_80_09,Seq!V$1,FALSE)/10000),VLOOKUP($B144,Area_GDP_80_09,Seq!V$1,FALSE)/10000,".")</f>
        <v>530035.11261888396</v>
      </c>
      <c r="BB144" s="27">
        <f>IF(ISNUMBER(VLOOKUP($B144,Area_GDP_80_09,Seq!W$1,FALSE)/10000),VLOOKUP($B144,Area_GDP_80_09,Seq!W$1,FALSE)/10000,".")</f>
        <v>552820.049469908</v>
      </c>
      <c r="BC144" s="27">
        <f>IF(ISNUMBER(VLOOKUP($B144,Area_GDP_80_09,Seq!X$1,FALSE)/10000),VLOOKUP($B144,Area_GDP_80_09,Seq!X$1,FALSE)/10000,".")</f>
        <v>551329.15424835496</v>
      </c>
      <c r="BD144" s="27">
        <f>IF(ISNUMBER(VLOOKUP($B144,Area_GDP_80_09,Seq!Y$1,FALSE)/10000),VLOOKUP($B144,Area_GDP_80_09,Seq!Y$1,FALSE)/10000,".")</f>
        <v>562631.13120028598</v>
      </c>
      <c r="BE144" s="27">
        <f>IF(ISNUMBER(VLOOKUP($B144,Area_GDP_80_09,Seq!Z$1,FALSE)/10000),VLOOKUP($B144,Area_GDP_80_09,Seq!Z$1,FALSE)/10000,".")</f>
        <v>549186.55823959201</v>
      </c>
      <c r="BF144" s="27">
        <f>IF(ISNUMBER(VLOOKUP($B144,Area_GDP_80_09,Seq!AA$1,FALSE)/10000),VLOOKUP($B144,Area_GDP_80_09,Seq!AA$1,FALSE)/10000,".")</f>
        <v>548310.10057641601</v>
      </c>
      <c r="BG144" s="27">
        <f>IF(ISNUMBER(VLOOKUP($B144,Area_GDP_80_09,Seq!AB$1,FALSE)/10000),VLOOKUP($B144,Area_GDP_80_09,Seq!AB$1,FALSE)/10000,".")</f>
        <v>566620.85570874903</v>
      </c>
      <c r="BH144" s="27">
        <f>IF(ISNUMBER(VLOOKUP($B144,Area_GDP_80_09,Seq!AC$1,FALSE)/10000),VLOOKUP($B144,Area_GDP_80_09,Seq!AC$1,FALSE)/10000,".")</f>
        <v>592879.08457496401</v>
      </c>
      <c r="BI144" s="27">
        <f>IF(ISNUMBER(VLOOKUP($B144,Area_GDP_80_09,Seq!AD$1,FALSE)/10000),VLOOKUP($B144,Area_GDP_80_09,Seq!AD$1,FALSE)/10000,".")</f>
        <v>609309.08101657697</v>
      </c>
      <c r="BJ144" s="27" t="str">
        <f>IF(ISNUMBER(VLOOKUP($B144,Area_GDP_80_09,Seq!AE$1,FALSE)/10000),VLOOKUP($B144,Area_GDP_80_09,Seq!AE$1,FALSE)/10000,".")</f>
        <v>.</v>
      </c>
      <c r="BK144" s="27" t="str">
        <f>IF(ISNUMBER(VLOOKUP($B144,Area_GDP_80_09,Seq!AF$1,FALSE)/10000),VLOOKUP($B144,Area_GDP_80_09,Seq!AF$1,FALSE)/10000,".")</f>
        <v>.</v>
      </c>
      <c r="BL144" s="27"/>
      <c r="BM144" s="27"/>
      <c r="BN144" s="27">
        <f>CNPop!A$48</f>
        <v>5.0000000000000001E-3</v>
      </c>
      <c r="BO144" s="27">
        <f>CNPop!B$48</f>
        <v>6.0000000000000001E-3</v>
      </c>
      <c r="BP144" s="27">
        <f>CNPop!C$48</f>
        <v>6.0000000000000001E-3</v>
      </c>
      <c r="BQ144" s="27">
        <f>CNPop!D$48</f>
        <v>7.0000000000000001E-3</v>
      </c>
      <c r="BR144" s="27">
        <f>CNPop!E$48</f>
        <v>7.0000000000000001E-3</v>
      </c>
      <c r="BS144" s="27">
        <f>CNPop!F$48</f>
        <v>8.0000000000000002E-3</v>
      </c>
      <c r="BT144" s="27">
        <f>CNPop!G$48</f>
        <v>8.9999999999999993E-3</v>
      </c>
      <c r="BU144" s="27">
        <f>CNPop!H$48</f>
        <v>0.01</v>
      </c>
      <c r="BV144" s="27">
        <f>CNPop!I$48</f>
        <v>1.0999999999999999E-2</v>
      </c>
      <c r="BW144" s="27">
        <f>CNPop!J$48</f>
        <v>1.2E-2</v>
      </c>
      <c r="BX144" s="27">
        <f>CNPop!K$48</f>
        <v>1.4E-2</v>
      </c>
      <c r="BY144" s="27">
        <f>CNPop!L$48</f>
        <v>1.6E-2</v>
      </c>
      <c r="BZ144" s="27">
        <f>CNPop!M$48</f>
        <v>1.7000000000000001E-2</v>
      </c>
      <c r="CA144" s="27">
        <f>CNPop!N$48</f>
        <v>1.9E-2</v>
      </c>
      <c r="CB144" s="27">
        <f>CNPop!O$48</f>
        <v>2.1000000000000001E-2</v>
      </c>
      <c r="CC144" s="27">
        <f>CNPop!P$48</f>
        <v>2.3E-2</v>
      </c>
      <c r="CD144" s="27">
        <f>CNPop!Q$48</f>
        <v>2.5999999999999999E-2</v>
      </c>
      <c r="CE144" s="27">
        <f>CNPop!R$48</f>
        <v>2.8000000000000001E-2</v>
      </c>
      <c r="CF144" s="27">
        <f>CNPop!S$48</f>
        <v>0.03</v>
      </c>
      <c r="CG144" s="27">
        <f>CNPop!T$48</f>
        <v>3.3000000000000002E-2</v>
      </c>
      <c r="CH144" s="27">
        <f>CNPop!U$48</f>
        <v>3.5999999999999997E-2</v>
      </c>
      <c r="CI144" s="27">
        <f>CNPop!V$48</f>
        <v>3.9E-2</v>
      </c>
      <c r="CJ144" s="27">
        <f>CNPop!W$48</f>
        <v>4.2000000000000003E-2</v>
      </c>
      <c r="CK144" s="27">
        <f>CNPop!X$48</f>
        <v>4.4999999999999998E-2</v>
      </c>
      <c r="CL144" s="27">
        <f>CNPop!Y$48</f>
        <v>4.9000000000000002E-2</v>
      </c>
      <c r="CM144" s="27">
        <f>CNPop!Z$48</f>
        <v>5.1999999999999998E-2</v>
      </c>
      <c r="CN144" s="27">
        <f>CNPop!AA$48</f>
        <v>5.6000000000000001E-2</v>
      </c>
      <c r="CO144" s="27">
        <f>CNPop!AB$48</f>
        <v>0.06</v>
      </c>
      <c r="CP144" s="27">
        <f>CNPop!AC$48</f>
        <v>6.3E-2</v>
      </c>
      <c r="CQ144" s="27"/>
      <c r="CR144" s="27">
        <f t="shared" si="146"/>
        <v>0.10545589945759615</v>
      </c>
      <c r="CS144" s="27">
        <f t="shared" si="147"/>
        <v>0.10545589945759615</v>
      </c>
      <c r="CT144" s="27">
        <f t="shared" si="148"/>
        <v>0.10545589945759615</v>
      </c>
      <c r="CU144" s="27">
        <f t="shared" si="149"/>
        <v>0.10545589945759615</v>
      </c>
      <c r="CV144" s="27">
        <f t="shared" si="150"/>
        <v>0.10545589945759615</v>
      </c>
      <c r="CW144" s="27">
        <f t="shared" si="151"/>
        <v>0.10545589945759615</v>
      </c>
      <c r="CX144" s="27">
        <f t="shared" si="152"/>
        <v>0.10545589945759615</v>
      </c>
      <c r="CY144" s="27">
        <f t="shared" si="153"/>
        <v>0.10545589945759615</v>
      </c>
      <c r="CZ144" s="27">
        <f t="shared" si="154"/>
        <v>0.10545589945759615</v>
      </c>
      <c r="DA144" s="27">
        <f t="shared" si="155"/>
        <v>0.10545589945759615</v>
      </c>
      <c r="DB144" s="27">
        <f t="shared" si="156"/>
        <v>0.10545589945759615</v>
      </c>
      <c r="DC144" s="27">
        <f t="shared" si="157"/>
        <v>0.10545589945759615</v>
      </c>
      <c r="DD144" s="27">
        <f t="shared" si="158"/>
        <v>9.0975788701393986E-2</v>
      </c>
      <c r="DE144" s="27">
        <f t="shared" si="159"/>
        <v>9.0975788701393986E-2</v>
      </c>
      <c r="DF144" s="27">
        <f t="shared" si="160"/>
        <v>9.0975788701393986E-2</v>
      </c>
      <c r="DG144" s="27">
        <f t="shared" si="161"/>
        <v>9.0975788701393986E-2</v>
      </c>
      <c r="DH144" s="27">
        <f t="shared" si="162"/>
        <v>9.0975788701393986E-2</v>
      </c>
      <c r="DI144" s="27">
        <f t="shared" si="163"/>
        <v>9.0975788701393986E-2</v>
      </c>
      <c r="DJ144" s="27">
        <f t="shared" si="164"/>
        <v>9.0975788701393986E-2</v>
      </c>
      <c r="DK144" s="27">
        <f t="shared" si="165"/>
        <v>9.1092510837212093E-2</v>
      </c>
      <c r="DL144" s="27">
        <f t="shared" si="166"/>
        <v>9.117423198561736E-2</v>
      </c>
      <c r="DM144" s="27">
        <f t="shared" si="167"/>
        <v>9.0951144005978007E-2</v>
      </c>
      <c r="DN144" s="27">
        <f t="shared" si="168"/>
        <v>9.0339238922631571E-2</v>
      </c>
      <c r="DO144" s="27">
        <f t="shared" si="169"/>
        <v>8.9437220981263804E-2</v>
      </c>
      <c r="DP144" s="27">
        <f t="shared" si="170"/>
        <v>8.8395504163905764E-2</v>
      </c>
      <c r="DQ144" s="27">
        <f t="shared" si="171"/>
        <v>8.7417356895322831E-2</v>
      </c>
      <c r="DR144" s="27">
        <f t="shared" si="172"/>
        <v>8.6651231524104005E-2</v>
      </c>
      <c r="DS144" s="27">
        <f t="shared" si="173"/>
        <v>8.6097797121780284E-2</v>
      </c>
      <c r="DT144" s="27">
        <f t="shared" si="145"/>
        <v>8.5693639906653879E-2</v>
      </c>
      <c r="DU144" s="27" t="e">
        <f>IF(ISNA(VLOOKUP(CONCATENATE($B144,".SP.TER.TOTL.IN"),Area_pop_80_09,Seq!B$1,FALSE)),".",VLOOKUP(CONCATENATE($B144,".SP.TER.TOTL.IN"),Area_pop_80_09,Seq!B$1,FALSE)/VLOOKUP(CONCATENATE($B144,".SP.POP.TOTL"),Area_pop_80_09,Seq!B$1,FALSE))</f>
        <v>#VALUE!</v>
      </c>
      <c r="DV144" s="27" t="e">
        <f>IF(ISNA(VLOOKUP(CONCATENATE($B144,".SP.TER.TOTL.IN"),Area_pop_80_09,Seq!C$1,FALSE)),".",VLOOKUP(CONCATENATE($B144,".SP.TER.TOTL.IN"),Area_pop_80_09,Seq!C$1,FALSE)/VLOOKUP(CONCATENATE($B144,".SP.POP.TOTL"),Area_pop_80_09,Seq!C$1,FALSE))</f>
        <v>#VALUE!</v>
      </c>
      <c r="DW144" s="27" t="e">
        <f>IF(ISNA(VLOOKUP(CONCATENATE($B144,".SP.TER.TOTL.IN"),Area_pop_80_09,Seq!D$1,FALSE)),".",VLOOKUP(CONCATENATE($B144,".SP.TER.TOTL.IN"),Area_pop_80_09,Seq!D$1,FALSE)/VLOOKUP(CONCATENATE($B144,".SP.POP.TOTL"),Area_pop_80_09,Seq!D$1,FALSE))</f>
        <v>#VALUE!</v>
      </c>
      <c r="DX144" s="27" t="e">
        <f>IF(ISNA(VLOOKUP(CONCATENATE($B144,".SP.TER.TOTL.IN"),Area_pop_80_09,Seq!E$1,FALSE)),".",VLOOKUP(CONCATENATE($B144,".SP.TER.TOTL.IN"),Area_pop_80_09,Seq!E$1,FALSE)/VLOOKUP(CONCATENATE($B144,".SP.POP.TOTL"),Area_pop_80_09,Seq!E$1,FALSE))</f>
        <v>#VALUE!</v>
      </c>
      <c r="DY144" s="27" t="e">
        <f>IF(ISNA(VLOOKUP(CONCATENATE($B144,".SP.TER.TOTL.IN"),Area_pop_80_09,Seq!F$1,FALSE)),".",VLOOKUP(CONCATENATE($B144,".SP.TER.TOTL.IN"),Area_pop_80_09,Seq!F$1,FALSE)/VLOOKUP(CONCATENATE($B144,".SP.POP.TOTL"),Area_pop_80_09,Seq!F$1,FALSE))</f>
        <v>#VALUE!</v>
      </c>
      <c r="DZ144" s="27" t="e">
        <f>IF(ISNA(VLOOKUP(CONCATENATE($B144,".SP.TER.TOTL.IN"),Area_pop_80_09,Seq!G$1,FALSE)),".",VLOOKUP(CONCATENATE($B144,".SP.TER.TOTL.IN"),Area_pop_80_09,Seq!G$1,FALSE)/VLOOKUP(CONCATENATE($B144,".SP.POP.TOTL"),Area_pop_80_09,Seq!G$1,FALSE))</f>
        <v>#VALUE!</v>
      </c>
      <c r="EA144" s="27" t="e">
        <f>IF(ISNA(VLOOKUP(CONCATENATE($B144,".SP.TER.TOTL.IN"),Area_pop_80_09,Seq!H$1,FALSE)),".",VLOOKUP(CONCATENATE($B144,".SP.TER.TOTL.IN"),Area_pop_80_09,Seq!H$1,FALSE)/VLOOKUP(CONCATENATE($B144,".SP.POP.TOTL"),Area_pop_80_09,Seq!H$1,FALSE))</f>
        <v>#VALUE!</v>
      </c>
      <c r="EB144" s="27" t="e">
        <f>IF(ISNA(VLOOKUP(CONCATENATE($B144,".SP.TER.TOTL.IN"),Area_pop_80_09,Seq!I$1,FALSE)),".",VLOOKUP(CONCATENATE($B144,".SP.TER.TOTL.IN"),Area_pop_80_09,Seq!I$1,FALSE)/VLOOKUP(CONCATENATE($B144,".SP.POP.TOTL"),Area_pop_80_09,Seq!I$1,FALSE))</f>
        <v>#VALUE!</v>
      </c>
      <c r="EC144" s="27" t="e">
        <f>IF(ISNA(VLOOKUP(CONCATENATE($B144,".SP.TER.TOTL.IN"),Area_pop_80_09,Seq!J$1,FALSE)),".",VLOOKUP(CONCATENATE($B144,".SP.TER.TOTL.IN"),Area_pop_80_09,Seq!J$1,FALSE)/VLOOKUP(CONCATENATE($B144,".SP.POP.TOTL"),Area_pop_80_09,Seq!J$1,FALSE))</f>
        <v>#VALUE!</v>
      </c>
      <c r="ED144" s="27" t="e">
        <f>IF(ISNA(VLOOKUP(CONCATENATE($B144,".SP.TER.TOTL.IN"),Area_pop_80_09,Seq!K$1,FALSE)),".",VLOOKUP(CONCATENATE($B144,".SP.TER.TOTL.IN"),Area_pop_80_09,Seq!K$1,FALSE)/VLOOKUP(CONCATENATE($B144,".SP.POP.TOTL"),Area_pop_80_09,Seq!K$1,FALSE))</f>
        <v>#VALUE!</v>
      </c>
      <c r="EE144" s="27" t="e">
        <f>IF(ISNA(VLOOKUP(CONCATENATE($B144,".SP.TER.TOTL.IN"),Area_pop_80_09,Seq!L$1,FALSE)),".",VLOOKUP(CONCATENATE($B144,".SP.TER.TOTL.IN"),Area_pop_80_09,Seq!L$1,FALSE)/VLOOKUP(CONCATENATE($B144,".SP.POP.TOTL"),Area_pop_80_09,Seq!L$1,FALSE))</f>
        <v>#VALUE!</v>
      </c>
      <c r="EF144" s="27">
        <f>IF(ISNA(VLOOKUP(CONCATENATE($B144,".SP.TER.TOTL.IN"),Area_pop_80_09,Seq!M$1,FALSE)),".",VLOOKUP(CONCATENATE($B144,".SP.TER.TOTL.IN"),Area_pop_80_09,Seq!M$1,FALSE)/VLOOKUP(CONCATENATE($B144,".SP.POP.TOTL"),Area_pop_80_09,Seq!M$1,FALSE))</f>
        <v>0.10545589945759615</v>
      </c>
      <c r="EG144" s="27" t="e">
        <f>IF(ISNA(VLOOKUP(CONCATENATE($B144,".SP.TER.TOTL.IN"),Area_pop_80_09,Seq!N$1,FALSE)),".",VLOOKUP(CONCATENATE($B144,".SP.TER.TOTL.IN"),Area_pop_80_09,Seq!N$1,FALSE)/VLOOKUP(CONCATENATE($B144,".SP.POP.TOTL"),Area_pop_80_09,Seq!N$1,FALSE))</f>
        <v>#VALUE!</v>
      </c>
      <c r="EH144" s="27" t="e">
        <f>IF(ISNA(VLOOKUP(CONCATENATE($B144,".SP.TER.TOTL.IN"),Area_pop_80_09,Seq!O$1,FALSE)),".",VLOOKUP(CONCATENATE($B144,".SP.TER.TOTL.IN"),Area_pop_80_09,Seq!O$1,FALSE)/VLOOKUP(CONCATENATE($B144,".SP.POP.TOTL"),Area_pop_80_09,Seq!O$1,FALSE))</f>
        <v>#VALUE!</v>
      </c>
      <c r="EI144" s="27" t="e">
        <f>IF(ISNA(VLOOKUP(CONCATENATE($B144,".SP.TER.TOTL.IN"),Area_pop_80_09,Seq!P$1,FALSE)),".",VLOOKUP(CONCATENATE($B144,".SP.TER.TOTL.IN"),Area_pop_80_09,Seq!P$1,FALSE)/VLOOKUP(CONCATENATE($B144,".SP.POP.TOTL"),Area_pop_80_09,Seq!P$1,FALSE))</f>
        <v>#VALUE!</v>
      </c>
      <c r="EJ144" s="27" t="e">
        <f>IF(ISNA(VLOOKUP(CONCATENATE($B144,".SP.TER.TOTL.IN"),Area_pop_80_09,Seq!Q$1,FALSE)),".",VLOOKUP(CONCATENATE($B144,".SP.TER.TOTL.IN"),Area_pop_80_09,Seq!Q$1,FALSE)/VLOOKUP(CONCATENATE($B144,".SP.POP.TOTL"),Area_pop_80_09,Seq!Q$1,FALSE))</f>
        <v>#VALUE!</v>
      </c>
      <c r="EK144" s="27" t="e">
        <f>IF(ISNA(VLOOKUP(CONCATENATE($B144,".SP.TER.TOTL.IN"),Area_pop_80_09,Seq!R$1,FALSE)),".",VLOOKUP(CONCATENATE($B144,".SP.TER.TOTL.IN"),Area_pop_80_09,Seq!R$1,FALSE)/VLOOKUP(CONCATENATE($B144,".SP.POP.TOTL"),Area_pop_80_09,Seq!R$1,FALSE))</f>
        <v>#VALUE!</v>
      </c>
      <c r="EL144" s="27" t="e">
        <f>IF(ISNA(VLOOKUP(CONCATENATE($B144,".SP.TER.TOTL.IN"),Area_pop_80_09,Seq!S$1,FALSE)),".",VLOOKUP(CONCATENATE($B144,".SP.TER.TOTL.IN"),Area_pop_80_09,Seq!S$1,FALSE)/VLOOKUP(CONCATENATE($B144,".SP.POP.TOTL"),Area_pop_80_09,Seq!S$1,FALSE))</f>
        <v>#VALUE!</v>
      </c>
      <c r="EM144" s="27">
        <f>IF(ISNA(VLOOKUP(CONCATENATE($B144,".SP.TER.TOTL.IN"),Area_pop_80_09,Seq!T$1,FALSE)),".",VLOOKUP(CONCATENATE($B144,".SP.TER.TOTL.IN"),Area_pop_80_09,Seq!T$1,FALSE)/VLOOKUP(CONCATENATE($B144,".SP.POP.TOTL"),Area_pop_80_09,Seq!T$1,FALSE))</f>
        <v>9.0975788701393986E-2</v>
      </c>
      <c r="EN144" s="27">
        <f>IF(ISNA(VLOOKUP(CONCATENATE($B144,".SP.TER.TOTL.IN"),Area_pop_80_09,Seq!U$1,FALSE)),".",VLOOKUP(CONCATENATE($B144,".SP.TER.TOTL.IN"),Area_pop_80_09,Seq!U$1,FALSE)/VLOOKUP(CONCATENATE($B144,".SP.POP.TOTL"),Area_pop_80_09,Seq!U$1,FALSE))</f>
        <v>9.1092510837212093E-2</v>
      </c>
      <c r="EO144" s="27">
        <f>IF(ISNA(VLOOKUP(CONCATENATE($B144,".SP.TER.TOTL.IN"),Area_pop_80_09,Seq!V$1,FALSE)),".",VLOOKUP(CONCATENATE($B144,".SP.TER.TOTL.IN"),Area_pop_80_09,Seq!V$1,FALSE)/VLOOKUP(CONCATENATE($B144,".SP.POP.TOTL"),Area_pop_80_09,Seq!V$1,FALSE))</f>
        <v>9.117423198561736E-2</v>
      </c>
      <c r="EP144" s="27">
        <f>IF(ISNA(VLOOKUP(CONCATENATE($B144,".SP.TER.TOTL.IN"),Area_pop_80_09,Seq!W$1,FALSE)),".",VLOOKUP(CONCATENATE($B144,".SP.TER.TOTL.IN"),Area_pop_80_09,Seq!W$1,FALSE)/VLOOKUP(CONCATENATE($B144,".SP.POP.TOTL"),Area_pop_80_09,Seq!W$1,FALSE))</f>
        <v>9.0951144005978007E-2</v>
      </c>
      <c r="EQ144" s="27">
        <f>IF(ISNA(VLOOKUP(CONCATENATE($B144,".SP.TER.TOTL.IN"),Area_pop_80_09,Seq!X$1,FALSE)),".",VLOOKUP(CONCATENATE($B144,".SP.TER.TOTL.IN"),Area_pop_80_09,Seq!X$1,FALSE)/VLOOKUP(CONCATENATE($B144,".SP.POP.TOTL"),Area_pop_80_09,Seq!X$1,FALSE))</f>
        <v>9.0339238922631571E-2</v>
      </c>
      <c r="ER144" s="27">
        <f>IF(ISNA(VLOOKUP(CONCATENATE($B144,".SP.TER.TOTL.IN"),Area_pop_80_09,Seq!Y$1,FALSE)),".",VLOOKUP(CONCATENATE($B144,".SP.TER.TOTL.IN"),Area_pop_80_09,Seq!Y$1,FALSE)/VLOOKUP(CONCATENATE($B144,".SP.POP.TOTL"),Area_pop_80_09,Seq!Y$1,FALSE))</f>
        <v>8.9437220981263804E-2</v>
      </c>
      <c r="ES144" s="27">
        <f>IF(ISNA(VLOOKUP(CONCATENATE($B144,".SP.TER.TOTL.IN"),Area_pop_80_09,Seq!Z$1,FALSE)),".",VLOOKUP(CONCATENATE($B144,".SP.TER.TOTL.IN"),Area_pop_80_09,Seq!Z$1,FALSE)/VLOOKUP(CONCATENATE($B144,".SP.POP.TOTL"),Area_pop_80_09,Seq!Z$1,FALSE))</f>
        <v>8.8395504163905764E-2</v>
      </c>
      <c r="ET144" s="27">
        <f>IF(ISNA(VLOOKUP(CONCATENATE($B144,".SP.TER.TOTL.IN"),Area_pop_80_09,Seq!AA$1,FALSE)),".",VLOOKUP(CONCATENATE($B144,".SP.TER.TOTL.IN"),Area_pop_80_09,Seq!AA$1,FALSE)/VLOOKUP(CONCATENATE($B144,".SP.POP.TOTL"),Area_pop_80_09,Seq!AA$1,FALSE))</f>
        <v>8.7417356895322831E-2</v>
      </c>
      <c r="EU144" s="27">
        <f>IF(ISNA(VLOOKUP(CONCATENATE($B144,".SP.TER.TOTL.IN"),Area_pop_80_09,Seq!AB$1,FALSE)),".",VLOOKUP(CONCATENATE($B144,".SP.TER.TOTL.IN"),Area_pop_80_09,Seq!AB$1,FALSE)/VLOOKUP(CONCATENATE($B144,".SP.POP.TOTL"),Area_pop_80_09,Seq!AB$1,FALSE))</f>
        <v>8.6651231524104005E-2</v>
      </c>
      <c r="EV144" s="27">
        <f>IF(ISNA(VLOOKUP(CONCATENATE($B144,".SP.TER.TOTL.IN"),Area_pop_80_09,Seq!AC$1,FALSE)),".",VLOOKUP(CONCATENATE($B144,".SP.TER.TOTL.IN"),Area_pop_80_09,Seq!AC$1,FALSE)/VLOOKUP(CONCATENATE($B144,".SP.POP.TOTL"),Area_pop_80_09,Seq!AC$1,FALSE))</f>
        <v>8.6097797121780284E-2</v>
      </c>
      <c r="EW144" s="27">
        <f>IF(ISNA(VLOOKUP(CONCATENATE($B144,".SP.TER.TOTL.IN"),Area_pop_80_09,Seq!AD$1,FALSE)),".",VLOOKUP(CONCATENATE($B144,".SP.TER.TOTL.IN"),Area_pop_80_09,Seq!AD$1,FALSE)/VLOOKUP(CONCATENATE($B144,".SP.POP.TOTL"),Area_pop_80_09,Seq!AD$1,FALSE))</f>
        <v>8.5693639906653879E-2</v>
      </c>
      <c r="EX144" s="27"/>
      <c r="EY144" s="27"/>
      <c r="EZ144" s="27">
        <f t="shared" si="174"/>
        <v>9.5188687776344655E-4</v>
      </c>
      <c r="FA144" s="27" t="str">
        <f t="shared" si="175"/>
        <v>.</v>
      </c>
      <c r="FB144" s="27" t="str">
        <f t="shared" si="181"/>
        <v>.</v>
      </c>
      <c r="FC144" s="9">
        <f>IF(VLOOKUP($B144,EM_80!$B$1:$C$201,2,FALSE)&gt;0,VLOOKUP($B144,EM_80!$B$1:$C$201,2,FALSE),".")</f>
        <v>200</v>
      </c>
      <c r="FD144" s="9" t="str">
        <f t="shared" si="176"/>
        <v>.</v>
      </c>
      <c r="FE144" s="9" t="str">
        <f t="shared" si="177"/>
        <v>.</v>
      </c>
      <c r="FF144">
        <f t="shared" si="178"/>
        <v>210109</v>
      </c>
      <c r="FG144">
        <f t="shared" si="179"/>
        <v>255603</v>
      </c>
      <c r="FH144">
        <f t="shared" si="180"/>
        <v>304812</v>
      </c>
      <c r="FJ144" s="9" t="str">
        <f>IF(ISNA(VLOOKUP($B144,Area_EM_90,Seq!C$1,FALSE)),".",VLOOKUP($B144,Area_EM_90,Seq!C$1,FALSE))</f>
        <v>.</v>
      </c>
      <c r="FK144" s="9" t="str">
        <f>IF(ISNA(VLOOKUP($B144,Area_EM_90,Seq!D$1,FALSE)),".",VLOOKUP($B144,Area_EM_90,Seq!D$1,FALSE))</f>
        <v>.</v>
      </c>
      <c r="FL144" s="9" t="str">
        <f>IF(ISNA(VLOOKUP($B144,Area_EM_90,Seq!E$1,FALSE)),".",VLOOKUP($B144,Area_EM_90,Seq!E$1,FALSE))</f>
        <v>.</v>
      </c>
      <c r="FM144" s="9" t="str">
        <f>IF(ISNA(VLOOKUP($B144,Area_EM_90,Seq!F$1,FALSE)),".",VLOOKUP($B144,Area_EM_90,Seq!F$1,FALSE))</f>
        <v>.</v>
      </c>
      <c r="FN144" s="9" t="str">
        <f>IF(ISNA(VLOOKUP($B144,Area_EM_90,Seq!G$1,FALSE)),".",VLOOKUP($B144,Area_EM_90,Seq!G$1,FALSE))</f>
        <v>.</v>
      </c>
      <c r="FO144" s="9" t="str">
        <f>IF(ISNA(VLOOKUP($B144,Area_EM_90,Seq!H$1,FALSE)),".",VLOOKUP($B144,Area_EM_90,Seq!H$1,FALSE))</f>
        <v>.</v>
      </c>
      <c r="FP144" s="9" t="str">
        <f>IF(ISNA(VLOOKUP($B144,Area_EM_90,Seq!I$1,FALSE)),".",VLOOKUP($B144,Area_EM_90,Seq!I$1,FALSE))</f>
        <v>.</v>
      </c>
      <c r="FQ144" s="9" t="str">
        <f>IF(ISNA(VLOOKUP($B144,Area_EM_90,Seq!J$1,FALSE)),".",VLOOKUP($B144,Area_EM_90,Seq!J$1,FALSE))</f>
        <v>.</v>
      </c>
      <c r="FR144" s="9" t="str">
        <f>IF(ISNA(VLOOKUP($B144,Area_EM_00,Seq!C$1,FALSE)),".",VLOOKUP($B144,Area_EM_00,Seq!C$1,FALSE))</f>
        <v>.</v>
      </c>
      <c r="FS144" s="9" t="str">
        <f>IF(ISNA(VLOOKUP($B144,Area_EM_00,Seq!D$1,FALSE)),".",VLOOKUP($B144,Area_EM_00,Seq!D$1,FALSE))</f>
        <v>.</v>
      </c>
      <c r="FT144" s="9" t="str">
        <f>IF(ISNA(VLOOKUP($B144,Area_EM_00,Seq!E$1,FALSE)),".",VLOOKUP($B144,Area_EM_00,Seq!E$1,FALSE))</f>
        <v>.</v>
      </c>
      <c r="FU144" s="9" t="str">
        <f>IF(ISNA(VLOOKUP($B144,Area_EM_00,Seq!F$1,FALSE)),".",VLOOKUP($B144,Area_EM_00,Seq!F$1,FALSE))</f>
        <v>.</v>
      </c>
      <c r="FV144" s="9" t="str">
        <f>IF(ISNA(VLOOKUP($B144,Area_EM_00,Seq!G$1,FALSE)),".",VLOOKUP($B144,Area_EM_00,Seq!G$1,FALSE))</f>
        <v>.</v>
      </c>
      <c r="FW144" s="9" t="str">
        <f>IF(ISNA(VLOOKUP($B144,Area_EM_00,Seq!H$1,FALSE)),".",VLOOKUP($B144,Area_EM_00,Seq!H$1,FALSE))</f>
        <v>.</v>
      </c>
      <c r="FX144" s="9" t="str">
        <f>IF(ISNA(VLOOKUP($B144,Area_EM_00,Seq!I$1,FALSE)),".",VLOOKUP($B144,Area_EM_00,Seq!I$1,FALSE))</f>
        <v>.</v>
      </c>
      <c r="FY144" s="9" t="str">
        <f>IF(ISNA(VLOOKUP($B144,Area_EM_00,Seq!J$1,FALSE)),".",VLOOKUP($B144,Area_EM_00,Seq!J$1,FALSE))</f>
        <v>.</v>
      </c>
      <c r="GA144" s="27"/>
    </row>
    <row r="145" spans="1:183">
      <c r="A145" s="25" t="s">
        <v>3174</v>
      </c>
      <c r="B145" s="26" t="str">
        <f t="shared" si="144"/>
        <v>Barbados</v>
      </c>
      <c r="C145" s="27">
        <f>GDP!C$42/10000</f>
        <v>18294194.281532999</v>
      </c>
      <c r="D145" s="27">
        <f>GDP!D$42/10000</f>
        <v>19245492.3841727</v>
      </c>
      <c r="E145" s="27">
        <f>GDP!E$42/10000</f>
        <v>20996832.1911324</v>
      </c>
      <c r="F145" s="27">
        <f>GDP!F$42/10000</f>
        <v>23285486.8999658</v>
      </c>
      <c r="G145" s="27">
        <f>GDP!G$42/10000</f>
        <v>26824880.9087606</v>
      </c>
      <c r="H145" s="27">
        <f>GDP!H$42/10000</f>
        <v>30446239.831443299</v>
      </c>
      <c r="I145" s="27">
        <f>GDP!I$42/10000</f>
        <v>33125508.936610304</v>
      </c>
      <c r="J145" s="27">
        <f>GDP!J$42/10000</f>
        <v>36968067.973257102</v>
      </c>
      <c r="K145" s="27">
        <f>GDP!K$42/10000</f>
        <v>41145459.654235199</v>
      </c>
      <c r="L145" s="27">
        <f>GDP!L$42/10000</f>
        <v>42832423.5000588</v>
      </c>
      <c r="M145" s="27">
        <f>GDP!M$42/10000</f>
        <v>44460055.593061104</v>
      </c>
      <c r="N145" s="27">
        <f>GDP!N$42/10000</f>
        <v>48550380.707622699</v>
      </c>
      <c r="O145" s="27">
        <f>GDP!O$42/10000</f>
        <v>55444534.768105105</v>
      </c>
      <c r="P145" s="27">
        <f>GDP!P$42/10000</f>
        <v>63206769.635639794</v>
      </c>
      <c r="Q145" s="27">
        <f>GDP!Q$42/10000</f>
        <v>71486856.457908601</v>
      </c>
      <c r="R145" s="27">
        <f>GDP!R$42/10000</f>
        <v>79278923.811820701</v>
      </c>
      <c r="S145" s="27">
        <f>GDP!S$42/10000</f>
        <v>87206816.193002701</v>
      </c>
      <c r="T145" s="27">
        <f>GDP!T$42/10000</f>
        <v>95317050.098951995</v>
      </c>
      <c r="U145" s="27">
        <f>GDP!U$42/10000</f>
        <v>102751780.00667</v>
      </c>
      <c r="V145" s="27">
        <f>GDP!V$42/10000</f>
        <v>110560915.287177</v>
      </c>
      <c r="W145" s="27">
        <f>GDP!W$42/10000</f>
        <v>119848032.17129999</v>
      </c>
      <c r="X145" s="27">
        <f>GDP!X$42/10000</f>
        <v>129795418.841518</v>
      </c>
      <c r="Y145" s="27">
        <f>GDP!Y$42/10000</f>
        <v>141606801.95609599</v>
      </c>
      <c r="Z145" s="27">
        <f>GDP!Z$42/10000</f>
        <v>155767482.15170601</v>
      </c>
      <c r="AA145" s="27">
        <f>GDP!AA$42/10000</f>
        <v>171499997.84902799</v>
      </c>
      <c r="AB145" s="27">
        <f>GDP!AB$42/10000</f>
        <v>189335997.62532699</v>
      </c>
      <c r="AC145" s="27">
        <f>GDP!AC$42/10000</f>
        <v>211298973.34986499</v>
      </c>
      <c r="AD145" s="27">
        <f>GDP!AD$42/10000</f>
        <v>238767839.88534701</v>
      </c>
      <c r="AE145" s="27">
        <f>GDP!AE$42/10000</f>
        <v>260256945.47502899</v>
      </c>
      <c r="AF145" s="27">
        <f>GDP!AF$42/10000</f>
        <v>293754553.91439533</v>
      </c>
      <c r="AG145" s="27"/>
      <c r="AH145" s="27">
        <f>IF(ISNUMBER(VLOOKUP($B145,Area_GDP_80_09,Seq!C$1,FALSE)/10000),VLOOKUP($B145,Area_GDP_80_09,Seq!C$1,FALSE)/10000,".")</f>
        <v>194500.36480000001</v>
      </c>
      <c r="AI145" s="27">
        <f>IF(ISNUMBER(VLOOKUP($B145,Area_GDP_80_09,Seq!D$1,FALSE)/10000),VLOOKUP($B145,Area_GDP_80_09,Seq!D$1,FALSE)/10000,".")</f>
        <v>188263.48800000001</v>
      </c>
      <c r="AJ145" s="27">
        <f>IF(ISNUMBER(VLOOKUP($B145,Area_GDP_80_09,Seq!E$1,FALSE)/10000),VLOOKUP($B145,Area_GDP_80_09,Seq!E$1,FALSE)/10000,".")</f>
        <v>178833.1648</v>
      </c>
      <c r="AK145" s="27">
        <f>IF(ISNUMBER(VLOOKUP($B145,Area_GDP_80_09,Seq!F$1,FALSE)/10000),VLOOKUP($B145,Area_GDP_80_09,Seq!F$1,FALSE)/10000,".")</f>
        <v>179154.6624</v>
      </c>
      <c r="AL145" s="27">
        <f>IF(ISNUMBER(VLOOKUP($B145,Area_GDP_80_09,Seq!G$1,FALSE)/10000),VLOOKUP($B145,Area_GDP_80_09,Seq!G$1,FALSE)/10000,".")</f>
        <v>185177.20319999999</v>
      </c>
      <c r="AM145" s="27">
        <f>IF(ISNUMBER(VLOOKUP($B145,Area_GDP_80_09,Seq!H$1,FALSE)/10000),VLOOKUP($B145,Area_GDP_80_09,Seq!H$1,FALSE)/10000,".")</f>
        <v>186120.2304</v>
      </c>
      <c r="AN145" s="27">
        <f>IF(ISNUMBER(VLOOKUP($B145,Area_GDP_80_09,Seq!I$1,FALSE)/10000),VLOOKUP($B145,Area_GDP_80_09,Seq!I$1,FALSE)/10000,".")</f>
        <v>203673.4976</v>
      </c>
      <c r="AO145" s="27">
        <f>IF(ISNUMBER(VLOOKUP($B145,Area_GDP_80_09,Seq!J$1,FALSE)/10000),VLOOKUP($B145,Area_GDP_80_09,Seq!J$1,FALSE)/10000,".")</f>
        <v>205752.448</v>
      </c>
      <c r="AP145" s="27">
        <f>IF(ISNUMBER(VLOOKUP($B145,Area_GDP_80_09,Seq!K$1,FALSE)/10000),VLOOKUP($B145,Area_GDP_80_09,Seq!K$1,FALSE)/10000,".")</f>
        <v>218611.96799999999</v>
      </c>
      <c r="AQ145" s="27">
        <f>IF(ISNUMBER(VLOOKUP($B145,Area_GDP_80_09,Seq!L$1,FALSE)/10000),VLOOKUP($B145,Area_GDP_80_09,Seq!L$1,FALSE)/10000,".")</f>
        <v>229628.31359999999</v>
      </c>
      <c r="AR145" s="27">
        <f>IF(ISNUMBER(VLOOKUP($B145,Area_GDP_80_09,Seq!M$1,FALSE)/10000),VLOOKUP($B145,Area_GDP_80_09,Seq!M$1,FALSE)/10000,".")</f>
        <v>218590.54079999999</v>
      </c>
      <c r="AS145" s="27">
        <f>IF(ISNUMBER(VLOOKUP($B145,Area_GDP_80_09,Seq!N$1,FALSE)/10000),VLOOKUP($B145,Area_GDP_80_09,Seq!N$1,FALSE)/10000,".")</f>
        <v>212225.07519999999</v>
      </c>
      <c r="AT145" s="27">
        <f>IF(ISNUMBER(VLOOKUP($B145,Area_GDP_80_09,Seq!O$1,FALSE)/10000),VLOOKUP($B145,Area_GDP_80_09,Seq!O$1,FALSE)/10000,".")</f>
        <v>201658.82879999999</v>
      </c>
      <c r="AU145" s="27">
        <f>IF(ISNUMBER(VLOOKUP($B145,Area_GDP_80_09,Seq!P$1,FALSE)/10000),VLOOKUP($B145,Area_GDP_80_09,Seq!P$1,FALSE)/10000,".")</f>
        <v>203652.0576</v>
      </c>
      <c r="AV145" s="27">
        <f>IF(ISNUMBER(VLOOKUP($B145,Area_GDP_80_09,Seq!Q$1,FALSE)/10000),VLOOKUP($B145,Area_GDP_80_09,Seq!Q$1,FALSE)/10000,".")</f>
        <v>211746.85440000001</v>
      </c>
      <c r="AW145" s="27">
        <f>IF(ISNUMBER(VLOOKUP($B145,Area_GDP_80_09,Seq!R$1,FALSE)/10000),VLOOKUP($B145,Area_GDP_80_09,Seq!R$1,FALSE)/10000,".")</f>
        <v>214902.16959999999</v>
      </c>
      <c r="AX145" s="27">
        <f>IF(ISNUMBER(VLOOKUP($B145,Area_GDP_80_09,Seq!S$1,FALSE)/10000),VLOOKUP($B145,Area_GDP_80_09,Seq!S$1,FALSE)/10000,".")</f>
        <v>218843.4944</v>
      </c>
      <c r="AY145" s="27">
        <f>IF(ISNUMBER(VLOOKUP($B145,Area_GDP_80_09,Seq!T$1,FALSE)/10000),VLOOKUP($B145,Area_GDP_80_09,Seq!T$1,FALSE)/10000,".")</f>
        <v>232837.93919999999</v>
      </c>
      <c r="AZ145" s="27">
        <f>IF(ISNUMBER(VLOOKUP($B145,Area_GDP_80_09,Seq!U$1,FALSE)/10000),VLOOKUP($B145,Area_GDP_80_09,Seq!U$1,FALSE)/10000,".")</f>
        <v>242413.0816</v>
      </c>
      <c r="BA145" s="27">
        <f>IF(ISNUMBER(VLOOKUP($B145,Area_GDP_80_09,Seq!V$1,FALSE)/10000),VLOOKUP($B145,Area_GDP_80_09,Seq!V$1,FALSE)/10000,".")</f>
        <v>248698.00959999999</v>
      </c>
      <c r="BB145" s="27">
        <f>IF(ISNUMBER(VLOOKUP($B145,Area_GDP_80_09,Seq!W$1,FALSE)/10000),VLOOKUP($B145,Area_GDP_80_09,Seq!W$1,FALSE)/10000,".")</f>
        <v>255885.0048</v>
      </c>
      <c r="BC145" s="27">
        <f>IF(ISNUMBER(VLOOKUP($B145,Area_GDP_80_09,Seq!X$1,FALSE)/10000),VLOOKUP($B145,Area_GDP_80_09,Seq!X$1,FALSE)/10000,".")</f>
        <v>250604.25571647301</v>
      </c>
      <c r="BD145" s="27">
        <f>IF(ISNUMBER(VLOOKUP($B145,Area_GDP_80_09,Seq!Y$1,FALSE)/10000),VLOOKUP($B145,Area_GDP_80_09,Seq!Y$1,FALSE)/10000,".")</f>
        <v>245460.24983204599</v>
      </c>
      <c r="BE145" s="27" t="str">
        <f>IF(ISNUMBER(VLOOKUP($B145,Area_GDP_80_09,Seq!Z$1,FALSE)/10000),VLOOKUP($B145,Area_GDP_80_09,Seq!Z$1,FALSE)/10000,".")</f>
        <v>.</v>
      </c>
      <c r="BF145" s="27" t="str">
        <f>IF(ISNUMBER(VLOOKUP($B145,Area_GDP_80_09,Seq!AA$1,FALSE)/10000),VLOOKUP($B145,Area_GDP_80_09,Seq!AA$1,FALSE)/10000,".")</f>
        <v>.</v>
      </c>
      <c r="BG145" s="27" t="str">
        <f>IF(ISNUMBER(VLOOKUP($B145,Area_GDP_80_09,Seq!AB$1,FALSE)/10000),VLOOKUP($B145,Area_GDP_80_09,Seq!AB$1,FALSE)/10000,".")</f>
        <v>.</v>
      </c>
      <c r="BH145" s="27" t="str">
        <f>IF(ISNUMBER(VLOOKUP($B145,Area_GDP_80_09,Seq!AC$1,FALSE)/10000),VLOOKUP($B145,Area_GDP_80_09,Seq!AC$1,FALSE)/10000,".")</f>
        <v>.</v>
      </c>
      <c r="BI145" s="27" t="str">
        <f>IF(ISNUMBER(VLOOKUP($B145,Area_GDP_80_09,Seq!AD$1,FALSE)/10000),VLOOKUP($B145,Area_GDP_80_09,Seq!AD$1,FALSE)/10000,".")</f>
        <v>.</v>
      </c>
      <c r="BJ145" s="27" t="str">
        <f>IF(ISNUMBER(VLOOKUP($B145,Area_GDP_80_09,Seq!AE$1,FALSE)/10000),VLOOKUP($B145,Area_GDP_80_09,Seq!AE$1,FALSE)/10000,".")</f>
        <v>.</v>
      </c>
      <c r="BK145" s="27" t="str">
        <f>IF(ISNUMBER(VLOOKUP($B145,Area_GDP_80_09,Seq!AF$1,FALSE)/10000),VLOOKUP($B145,Area_GDP_80_09,Seq!AF$1,FALSE)/10000,".")</f>
        <v>.</v>
      </c>
      <c r="BL145" s="27"/>
      <c r="BM145" s="27"/>
      <c r="BN145" s="27">
        <f>CNPop!A$48</f>
        <v>5.0000000000000001E-3</v>
      </c>
      <c r="BO145" s="27">
        <f>CNPop!B$48</f>
        <v>6.0000000000000001E-3</v>
      </c>
      <c r="BP145" s="27">
        <f>CNPop!C$48</f>
        <v>6.0000000000000001E-3</v>
      </c>
      <c r="BQ145" s="27">
        <f>CNPop!D$48</f>
        <v>7.0000000000000001E-3</v>
      </c>
      <c r="BR145" s="27">
        <f>CNPop!E$48</f>
        <v>7.0000000000000001E-3</v>
      </c>
      <c r="BS145" s="27">
        <f>CNPop!F$48</f>
        <v>8.0000000000000002E-3</v>
      </c>
      <c r="BT145" s="27">
        <f>CNPop!G$48</f>
        <v>8.9999999999999993E-3</v>
      </c>
      <c r="BU145" s="27">
        <f>CNPop!H$48</f>
        <v>0.01</v>
      </c>
      <c r="BV145" s="27">
        <f>CNPop!I$48</f>
        <v>1.0999999999999999E-2</v>
      </c>
      <c r="BW145" s="27">
        <f>CNPop!J$48</f>
        <v>1.2E-2</v>
      </c>
      <c r="BX145" s="27">
        <f>CNPop!K$48</f>
        <v>1.4E-2</v>
      </c>
      <c r="BY145" s="27">
        <f>CNPop!L$48</f>
        <v>1.6E-2</v>
      </c>
      <c r="BZ145" s="27">
        <f>CNPop!M$48</f>
        <v>1.7000000000000001E-2</v>
      </c>
      <c r="CA145" s="27">
        <f>CNPop!N$48</f>
        <v>1.9E-2</v>
      </c>
      <c r="CB145" s="27">
        <f>CNPop!O$48</f>
        <v>2.1000000000000001E-2</v>
      </c>
      <c r="CC145" s="27">
        <f>CNPop!P$48</f>
        <v>2.3E-2</v>
      </c>
      <c r="CD145" s="27">
        <f>CNPop!Q$48</f>
        <v>2.5999999999999999E-2</v>
      </c>
      <c r="CE145" s="27">
        <f>CNPop!R$48</f>
        <v>2.8000000000000001E-2</v>
      </c>
      <c r="CF145" s="27">
        <f>CNPop!S$48</f>
        <v>0.03</v>
      </c>
      <c r="CG145" s="27">
        <f>CNPop!T$48</f>
        <v>3.3000000000000002E-2</v>
      </c>
      <c r="CH145" s="27">
        <f>CNPop!U$48</f>
        <v>3.5999999999999997E-2</v>
      </c>
      <c r="CI145" s="27">
        <f>CNPop!V$48</f>
        <v>3.9E-2</v>
      </c>
      <c r="CJ145" s="27">
        <f>CNPop!W$48</f>
        <v>4.2000000000000003E-2</v>
      </c>
      <c r="CK145" s="27">
        <f>CNPop!X$48</f>
        <v>4.4999999999999998E-2</v>
      </c>
      <c r="CL145" s="27">
        <f>CNPop!Y$48</f>
        <v>4.9000000000000002E-2</v>
      </c>
      <c r="CM145" s="27">
        <f>CNPop!Z$48</f>
        <v>5.1999999999999998E-2</v>
      </c>
      <c r="CN145" s="27">
        <f>CNPop!AA$48</f>
        <v>5.6000000000000001E-2</v>
      </c>
      <c r="CO145" s="27">
        <f>CNPop!AB$48</f>
        <v>0.06</v>
      </c>
      <c r="CP145" s="27">
        <f>CNPop!AC$48</f>
        <v>6.3E-2</v>
      </c>
      <c r="CQ145" s="27"/>
      <c r="CR145" s="27" t="str">
        <f t="shared" si="146"/>
        <v>.</v>
      </c>
      <c r="CS145" s="27" t="str">
        <f t="shared" si="147"/>
        <v>.</v>
      </c>
      <c r="CT145" s="27" t="str">
        <f t="shared" si="148"/>
        <v>.</v>
      </c>
      <c r="CU145" s="27" t="str">
        <f t="shared" si="149"/>
        <v>.</v>
      </c>
      <c r="CV145" s="27" t="str">
        <f t="shared" si="150"/>
        <v>.</v>
      </c>
      <c r="CW145" s="27" t="str">
        <f t="shared" si="151"/>
        <v>.</v>
      </c>
      <c r="CX145" s="27" t="str">
        <f t="shared" si="152"/>
        <v>.</v>
      </c>
      <c r="CY145" s="27" t="str">
        <f t="shared" si="153"/>
        <v>.</v>
      </c>
      <c r="CZ145" s="27" t="str">
        <f t="shared" si="154"/>
        <v>.</v>
      </c>
      <c r="DA145" s="27" t="str">
        <f t="shared" si="155"/>
        <v>.</v>
      </c>
      <c r="DB145" s="27" t="str">
        <f t="shared" si="156"/>
        <v>.</v>
      </c>
      <c r="DC145" s="27" t="str">
        <f t="shared" si="157"/>
        <v>.</v>
      </c>
      <c r="DD145" s="27" t="str">
        <f t="shared" si="158"/>
        <v>.</v>
      </c>
      <c r="DE145" s="27" t="str">
        <f t="shared" si="159"/>
        <v>.</v>
      </c>
      <c r="DF145" s="27" t="str">
        <f t="shared" si="160"/>
        <v>.</v>
      </c>
      <c r="DG145" s="27" t="str">
        <f t="shared" si="161"/>
        <v>.</v>
      </c>
      <c r="DH145" s="27" t="str">
        <f t="shared" si="162"/>
        <v>.</v>
      </c>
      <c r="DI145" s="27" t="str">
        <f t="shared" si="163"/>
        <v>.</v>
      </c>
      <c r="DJ145" s="27" t="str">
        <f t="shared" si="164"/>
        <v>.</v>
      </c>
      <c r="DK145" s="27" t="str">
        <f t="shared" si="165"/>
        <v>.</v>
      </c>
      <c r="DL145" s="27" t="str">
        <f t="shared" si="166"/>
        <v>.</v>
      </c>
      <c r="DM145" s="27" t="str">
        <f t="shared" si="167"/>
        <v>.</v>
      </c>
      <c r="DN145" s="27" t="str">
        <f t="shared" si="168"/>
        <v>.</v>
      </c>
      <c r="DO145" s="27" t="str">
        <f t="shared" si="169"/>
        <v>.</v>
      </c>
      <c r="DP145" s="27" t="str">
        <f t="shared" si="170"/>
        <v>.</v>
      </c>
      <c r="DQ145" s="27" t="str">
        <f t="shared" si="171"/>
        <v>.</v>
      </c>
      <c r="DR145" s="27" t="str">
        <f t="shared" si="172"/>
        <v>.</v>
      </c>
      <c r="DS145" s="27" t="str">
        <f t="shared" si="173"/>
        <v>.</v>
      </c>
      <c r="DT145" s="27" t="str">
        <f t="shared" si="145"/>
        <v>.</v>
      </c>
      <c r="DU145" s="27" t="e">
        <f>IF(ISNA(VLOOKUP(CONCATENATE($B145,".SP.TER.TOTL.IN"),Area_pop_80_09,Seq!B$1,FALSE)),".",VLOOKUP(CONCATENATE($B145,".SP.TER.TOTL.IN"),Area_pop_80_09,Seq!B$1,FALSE)/VLOOKUP(CONCATENATE($B145,".SP.POP.TOTL"),Area_pop_80_09,Seq!B$1,FALSE))</f>
        <v>#VALUE!</v>
      </c>
      <c r="DV145" s="27" t="e">
        <f>IF(ISNA(VLOOKUP(CONCATENATE($B145,".SP.TER.TOTL.IN"),Area_pop_80_09,Seq!C$1,FALSE)),".",VLOOKUP(CONCATENATE($B145,".SP.TER.TOTL.IN"),Area_pop_80_09,Seq!C$1,FALSE)/VLOOKUP(CONCATENATE($B145,".SP.POP.TOTL"),Area_pop_80_09,Seq!C$1,FALSE))</f>
        <v>#VALUE!</v>
      </c>
      <c r="DW145" s="27" t="e">
        <f>IF(ISNA(VLOOKUP(CONCATENATE($B145,".SP.TER.TOTL.IN"),Area_pop_80_09,Seq!D$1,FALSE)),".",VLOOKUP(CONCATENATE($B145,".SP.TER.TOTL.IN"),Area_pop_80_09,Seq!D$1,FALSE)/VLOOKUP(CONCATENATE($B145,".SP.POP.TOTL"),Area_pop_80_09,Seq!D$1,FALSE))</f>
        <v>#VALUE!</v>
      </c>
      <c r="DX145" s="27" t="e">
        <f>IF(ISNA(VLOOKUP(CONCATENATE($B145,".SP.TER.TOTL.IN"),Area_pop_80_09,Seq!E$1,FALSE)),".",VLOOKUP(CONCATENATE($B145,".SP.TER.TOTL.IN"),Area_pop_80_09,Seq!E$1,FALSE)/VLOOKUP(CONCATENATE($B145,".SP.POP.TOTL"),Area_pop_80_09,Seq!E$1,FALSE))</f>
        <v>#VALUE!</v>
      </c>
      <c r="DY145" s="27" t="e">
        <f>IF(ISNA(VLOOKUP(CONCATENATE($B145,".SP.TER.TOTL.IN"),Area_pop_80_09,Seq!F$1,FALSE)),".",VLOOKUP(CONCATENATE($B145,".SP.TER.TOTL.IN"),Area_pop_80_09,Seq!F$1,FALSE)/VLOOKUP(CONCATENATE($B145,".SP.POP.TOTL"),Area_pop_80_09,Seq!F$1,FALSE))</f>
        <v>#VALUE!</v>
      </c>
      <c r="DZ145" s="27" t="e">
        <f>IF(ISNA(VLOOKUP(CONCATENATE($B145,".SP.TER.TOTL.IN"),Area_pop_80_09,Seq!G$1,FALSE)),".",VLOOKUP(CONCATENATE($B145,".SP.TER.TOTL.IN"),Area_pop_80_09,Seq!G$1,FALSE)/VLOOKUP(CONCATENATE($B145,".SP.POP.TOTL"),Area_pop_80_09,Seq!G$1,FALSE))</f>
        <v>#VALUE!</v>
      </c>
      <c r="EA145" s="27" t="e">
        <f>IF(ISNA(VLOOKUP(CONCATENATE($B145,".SP.TER.TOTL.IN"),Area_pop_80_09,Seq!H$1,FALSE)),".",VLOOKUP(CONCATENATE($B145,".SP.TER.TOTL.IN"),Area_pop_80_09,Seq!H$1,FALSE)/VLOOKUP(CONCATENATE($B145,".SP.POP.TOTL"),Area_pop_80_09,Seq!H$1,FALSE))</f>
        <v>#VALUE!</v>
      </c>
      <c r="EB145" s="27" t="e">
        <f>IF(ISNA(VLOOKUP(CONCATENATE($B145,".SP.TER.TOTL.IN"),Area_pop_80_09,Seq!I$1,FALSE)),".",VLOOKUP(CONCATENATE($B145,".SP.TER.TOTL.IN"),Area_pop_80_09,Seq!I$1,FALSE)/VLOOKUP(CONCATENATE($B145,".SP.POP.TOTL"),Area_pop_80_09,Seq!I$1,FALSE))</f>
        <v>#VALUE!</v>
      </c>
      <c r="EC145" s="27" t="e">
        <f>IF(ISNA(VLOOKUP(CONCATENATE($B145,".SP.TER.TOTL.IN"),Area_pop_80_09,Seq!J$1,FALSE)),".",VLOOKUP(CONCATENATE($B145,".SP.TER.TOTL.IN"),Area_pop_80_09,Seq!J$1,FALSE)/VLOOKUP(CONCATENATE($B145,".SP.POP.TOTL"),Area_pop_80_09,Seq!J$1,FALSE))</f>
        <v>#VALUE!</v>
      </c>
      <c r="ED145" s="27" t="e">
        <f>IF(ISNA(VLOOKUP(CONCATENATE($B145,".SP.TER.TOTL.IN"),Area_pop_80_09,Seq!K$1,FALSE)),".",VLOOKUP(CONCATENATE($B145,".SP.TER.TOTL.IN"),Area_pop_80_09,Seq!K$1,FALSE)/VLOOKUP(CONCATENATE($B145,".SP.POP.TOTL"),Area_pop_80_09,Seq!K$1,FALSE))</f>
        <v>#VALUE!</v>
      </c>
      <c r="EE145" s="27" t="e">
        <f>IF(ISNA(VLOOKUP(CONCATENATE($B145,".SP.TER.TOTL.IN"),Area_pop_80_09,Seq!L$1,FALSE)),".",VLOOKUP(CONCATENATE($B145,".SP.TER.TOTL.IN"),Area_pop_80_09,Seq!L$1,FALSE)/VLOOKUP(CONCATENATE($B145,".SP.POP.TOTL"),Area_pop_80_09,Seq!L$1,FALSE))</f>
        <v>#VALUE!</v>
      </c>
      <c r="EF145" s="27" t="e">
        <f>IF(ISNA(VLOOKUP(CONCATENATE($B145,".SP.TER.TOTL.IN"),Area_pop_80_09,Seq!M$1,FALSE)),".",VLOOKUP(CONCATENATE($B145,".SP.TER.TOTL.IN"),Area_pop_80_09,Seq!M$1,FALSE)/VLOOKUP(CONCATENATE($B145,".SP.POP.TOTL"),Area_pop_80_09,Seq!M$1,FALSE))</f>
        <v>#VALUE!</v>
      </c>
      <c r="EG145" s="27" t="e">
        <f>IF(ISNA(VLOOKUP(CONCATENATE($B145,".SP.TER.TOTL.IN"),Area_pop_80_09,Seq!N$1,FALSE)),".",VLOOKUP(CONCATENATE($B145,".SP.TER.TOTL.IN"),Area_pop_80_09,Seq!N$1,FALSE)/VLOOKUP(CONCATENATE($B145,".SP.POP.TOTL"),Area_pop_80_09,Seq!N$1,FALSE))</f>
        <v>#VALUE!</v>
      </c>
      <c r="EH145" s="27" t="e">
        <f>IF(ISNA(VLOOKUP(CONCATENATE($B145,".SP.TER.TOTL.IN"),Area_pop_80_09,Seq!O$1,FALSE)),".",VLOOKUP(CONCATENATE($B145,".SP.TER.TOTL.IN"),Area_pop_80_09,Seq!O$1,FALSE)/VLOOKUP(CONCATENATE($B145,".SP.POP.TOTL"),Area_pop_80_09,Seq!O$1,FALSE))</f>
        <v>#VALUE!</v>
      </c>
      <c r="EI145" s="27" t="e">
        <f>IF(ISNA(VLOOKUP(CONCATENATE($B145,".SP.TER.TOTL.IN"),Area_pop_80_09,Seq!P$1,FALSE)),".",VLOOKUP(CONCATENATE($B145,".SP.TER.TOTL.IN"),Area_pop_80_09,Seq!P$1,FALSE)/VLOOKUP(CONCATENATE($B145,".SP.POP.TOTL"),Area_pop_80_09,Seq!P$1,FALSE))</f>
        <v>#VALUE!</v>
      </c>
      <c r="EJ145" s="27" t="e">
        <f>IF(ISNA(VLOOKUP(CONCATENATE($B145,".SP.TER.TOTL.IN"),Area_pop_80_09,Seq!Q$1,FALSE)),".",VLOOKUP(CONCATENATE($B145,".SP.TER.TOTL.IN"),Area_pop_80_09,Seq!Q$1,FALSE)/VLOOKUP(CONCATENATE($B145,".SP.POP.TOTL"),Area_pop_80_09,Seq!Q$1,FALSE))</f>
        <v>#VALUE!</v>
      </c>
      <c r="EK145" s="27" t="e">
        <f>IF(ISNA(VLOOKUP(CONCATENATE($B145,".SP.TER.TOTL.IN"),Area_pop_80_09,Seq!R$1,FALSE)),".",VLOOKUP(CONCATENATE($B145,".SP.TER.TOTL.IN"),Area_pop_80_09,Seq!R$1,FALSE)/VLOOKUP(CONCATENATE($B145,".SP.POP.TOTL"),Area_pop_80_09,Seq!R$1,FALSE))</f>
        <v>#VALUE!</v>
      </c>
      <c r="EL145" s="27" t="e">
        <f>IF(ISNA(VLOOKUP(CONCATENATE($B145,".SP.TER.TOTL.IN"),Area_pop_80_09,Seq!S$1,FALSE)),".",VLOOKUP(CONCATENATE($B145,".SP.TER.TOTL.IN"),Area_pop_80_09,Seq!S$1,FALSE)/VLOOKUP(CONCATENATE($B145,".SP.POP.TOTL"),Area_pop_80_09,Seq!S$1,FALSE))</f>
        <v>#VALUE!</v>
      </c>
      <c r="EM145" s="27" t="e">
        <f>IF(ISNA(VLOOKUP(CONCATENATE($B145,".SP.TER.TOTL.IN"),Area_pop_80_09,Seq!T$1,FALSE)),".",VLOOKUP(CONCATENATE($B145,".SP.TER.TOTL.IN"),Area_pop_80_09,Seq!T$1,FALSE)/VLOOKUP(CONCATENATE($B145,".SP.POP.TOTL"),Area_pop_80_09,Seq!T$1,FALSE))</f>
        <v>#VALUE!</v>
      </c>
      <c r="EN145" s="27" t="e">
        <f>IF(ISNA(VLOOKUP(CONCATENATE($B145,".SP.TER.TOTL.IN"),Area_pop_80_09,Seq!U$1,FALSE)),".",VLOOKUP(CONCATENATE($B145,".SP.TER.TOTL.IN"),Area_pop_80_09,Seq!U$1,FALSE)/VLOOKUP(CONCATENATE($B145,".SP.POP.TOTL"),Area_pop_80_09,Seq!U$1,FALSE))</f>
        <v>#VALUE!</v>
      </c>
      <c r="EO145" s="27" t="e">
        <f>IF(ISNA(VLOOKUP(CONCATENATE($B145,".SP.TER.TOTL.IN"),Area_pop_80_09,Seq!V$1,FALSE)),".",VLOOKUP(CONCATENATE($B145,".SP.TER.TOTL.IN"),Area_pop_80_09,Seq!V$1,FALSE)/VLOOKUP(CONCATENATE($B145,".SP.POP.TOTL"),Area_pop_80_09,Seq!V$1,FALSE))</f>
        <v>#VALUE!</v>
      </c>
      <c r="EP145" s="27" t="e">
        <f>IF(ISNA(VLOOKUP(CONCATENATE($B145,".SP.TER.TOTL.IN"),Area_pop_80_09,Seq!W$1,FALSE)),".",VLOOKUP(CONCATENATE($B145,".SP.TER.TOTL.IN"),Area_pop_80_09,Seq!W$1,FALSE)/VLOOKUP(CONCATENATE($B145,".SP.POP.TOTL"),Area_pop_80_09,Seq!W$1,FALSE))</f>
        <v>#VALUE!</v>
      </c>
      <c r="EQ145" s="27" t="e">
        <f>IF(ISNA(VLOOKUP(CONCATENATE($B145,".SP.TER.TOTL.IN"),Area_pop_80_09,Seq!X$1,FALSE)),".",VLOOKUP(CONCATENATE($B145,".SP.TER.TOTL.IN"),Area_pop_80_09,Seq!X$1,FALSE)/VLOOKUP(CONCATENATE($B145,".SP.POP.TOTL"),Area_pop_80_09,Seq!X$1,FALSE))</f>
        <v>#VALUE!</v>
      </c>
      <c r="ER145" s="27" t="e">
        <f>IF(ISNA(VLOOKUP(CONCATENATE($B145,".SP.TER.TOTL.IN"),Area_pop_80_09,Seq!Y$1,FALSE)),".",VLOOKUP(CONCATENATE($B145,".SP.TER.TOTL.IN"),Area_pop_80_09,Seq!Y$1,FALSE)/VLOOKUP(CONCATENATE($B145,".SP.POP.TOTL"),Area_pop_80_09,Seq!Y$1,FALSE))</f>
        <v>#VALUE!</v>
      </c>
      <c r="ES145" s="27" t="e">
        <f>IF(ISNA(VLOOKUP(CONCATENATE($B145,".SP.TER.TOTL.IN"),Area_pop_80_09,Seq!Z$1,FALSE)),".",VLOOKUP(CONCATENATE($B145,".SP.TER.TOTL.IN"),Area_pop_80_09,Seq!Z$1,FALSE)/VLOOKUP(CONCATENATE($B145,".SP.POP.TOTL"),Area_pop_80_09,Seq!Z$1,FALSE))</f>
        <v>#VALUE!</v>
      </c>
      <c r="ET145" s="27" t="e">
        <f>IF(ISNA(VLOOKUP(CONCATENATE($B145,".SP.TER.TOTL.IN"),Area_pop_80_09,Seq!AA$1,FALSE)),".",VLOOKUP(CONCATENATE($B145,".SP.TER.TOTL.IN"),Area_pop_80_09,Seq!AA$1,FALSE)/VLOOKUP(CONCATENATE($B145,".SP.POP.TOTL"),Area_pop_80_09,Seq!AA$1,FALSE))</f>
        <v>#VALUE!</v>
      </c>
      <c r="EU145" s="27" t="e">
        <f>IF(ISNA(VLOOKUP(CONCATENATE($B145,".SP.TER.TOTL.IN"),Area_pop_80_09,Seq!AB$1,FALSE)),".",VLOOKUP(CONCATENATE($B145,".SP.TER.TOTL.IN"),Area_pop_80_09,Seq!AB$1,FALSE)/VLOOKUP(CONCATENATE($B145,".SP.POP.TOTL"),Area_pop_80_09,Seq!AB$1,FALSE))</f>
        <v>#VALUE!</v>
      </c>
      <c r="EV145" s="27" t="e">
        <f>IF(ISNA(VLOOKUP(CONCATENATE($B145,".SP.TER.TOTL.IN"),Area_pop_80_09,Seq!AC$1,FALSE)),".",VLOOKUP(CONCATENATE($B145,".SP.TER.TOTL.IN"),Area_pop_80_09,Seq!AC$1,FALSE)/VLOOKUP(CONCATENATE($B145,".SP.POP.TOTL"),Area_pop_80_09,Seq!AC$1,FALSE))</f>
        <v>#VALUE!</v>
      </c>
      <c r="EW145" s="27" t="e">
        <f>IF(ISNA(VLOOKUP(CONCATENATE($B145,".SP.TER.TOTL.IN"),Area_pop_80_09,Seq!AD$1,FALSE)),".",VLOOKUP(CONCATENATE($B145,".SP.TER.TOTL.IN"),Area_pop_80_09,Seq!AD$1,FALSE)/VLOOKUP(CONCATENATE($B145,".SP.POP.TOTL"),Area_pop_80_09,Seq!AD$1,FALSE))</f>
        <v>#VALUE!</v>
      </c>
      <c r="EX145" s="27"/>
      <c r="EY145" s="27"/>
      <c r="EZ145" s="27">
        <f t="shared" si="174"/>
        <v>2.4098224362501555E-4</v>
      </c>
      <c r="FA145" s="27" t="str">
        <f t="shared" si="175"/>
        <v>.</v>
      </c>
      <c r="FB145" s="27" t="str">
        <f t="shared" si="181"/>
        <v>.</v>
      </c>
      <c r="FC145" s="9">
        <f>IF(VLOOKUP($B145,EM_80!$B$1:$C$201,2,FALSE)&gt;0,VLOOKUP($B145,EM_80!$B$1:$C$201,2,FALSE),".")</f>
        <v>60</v>
      </c>
      <c r="FD145" s="9" t="str">
        <f t="shared" si="176"/>
        <v>.</v>
      </c>
      <c r="FE145" s="9" t="str">
        <f t="shared" si="177"/>
        <v>.</v>
      </c>
      <c r="FF145">
        <f t="shared" si="178"/>
        <v>248981</v>
      </c>
      <c r="FG145">
        <f t="shared" si="179"/>
        <v>259668</v>
      </c>
      <c r="FH145">
        <f t="shared" si="180"/>
        <v>251656</v>
      </c>
      <c r="FJ145" s="9" t="str">
        <f>IF(ISNA(VLOOKUP($B145,Area_EM_90,Seq!C$1,FALSE)),".",VLOOKUP($B145,Area_EM_90,Seq!C$1,FALSE))</f>
        <v>.</v>
      </c>
      <c r="FK145" s="9" t="str">
        <f>IF(ISNA(VLOOKUP($B145,Area_EM_90,Seq!D$1,FALSE)),".",VLOOKUP($B145,Area_EM_90,Seq!D$1,FALSE))</f>
        <v>.</v>
      </c>
      <c r="FL145" s="9" t="str">
        <f>IF(ISNA(VLOOKUP($B145,Area_EM_90,Seq!E$1,FALSE)),".",VLOOKUP($B145,Area_EM_90,Seq!E$1,FALSE))</f>
        <v>.</v>
      </c>
      <c r="FM145" s="9" t="str">
        <f>IF(ISNA(VLOOKUP($B145,Area_EM_90,Seq!F$1,FALSE)),".",VLOOKUP($B145,Area_EM_90,Seq!F$1,FALSE))</f>
        <v>.</v>
      </c>
      <c r="FN145" s="9" t="str">
        <f>IF(ISNA(VLOOKUP($B145,Area_EM_90,Seq!G$1,FALSE)),".",VLOOKUP($B145,Area_EM_90,Seq!G$1,FALSE))</f>
        <v>.</v>
      </c>
      <c r="FO145" s="9" t="str">
        <f>IF(ISNA(VLOOKUP($B145,Area_EM_90,Seq!H$1,FALSE)),".",VLOOKUP($B145,Area_EM_90,Seq!H$1,FALSE))</f>
        <v>.</v>
      </c>
      <c r="FP145" s="9" t="str">
        <f>IF(ISNA(VLOOKUP($B145,Area_EM_90,Seq!I$1,FALSE)),".",VLOOKUP($B145,Area_EM_90,Seq!I$1,FALSE))</f>
        <v>.</v>
      </c>
      <c r="FQ145" s="9" t="str">
        <f>IF(ISNA(VLOOKUP($B145,Area_EM_90,Seq!J$1,FALSE)),".",VLOOKUP($B145,Area_EM_90,Seq!J$1,FALSE))</f>
        <v>.</v>
      </c>
      <c r="FR145" s="9" t="str">
        <f>IF(ISNA(VLOOKUP($B145,Area_EM_00,Seq!C$1,FALSE)),".",VLOOKUP($B145,Area_EM_00,Seq!C$1,FALSE))</f>
        <v>.</v>
      </c>
      <c r="FS145" s="9" t="str">
        <f>IF(ISNA(VLOOKUP($B145,Area_EM_00,Seq!D$1,FALSE)),".",VLOOKUP($B145,Area_EM_00,Seq!D$1,FALSE))</f>
        <v>.</v>
      </c>
      <c r="FT145" s="9" t="str">
        <f>IF(ISNA(VLOOKUP($B145,Area_EM_00,Seq!E$1,FALSE)),".",VLOOKUP($B145,Area_EM_00,Seq!E$1,FALSE))</f>
        <v>.</v>
      </c>
      <c r="FU145" s="9" t="str">
        <f>IF(ISNA(VLOOKUP($B145,Area_EM_00,Seq!F$1,FALSE)),".",VLOOKUP($B145,Area_EM_00,Seq!F$1,FALSE))</f>
        <v>.</v>
      </c>
      <c r="FV145" s="9" t="str">
        <f>IF(ISNA(VLOOKUP($B145,Area_EM_00,Seq!G$1,FALSE)),".",VLOOKUP($B145,Area_EM_00,Seq!G$1,FALSE))</f>
        <v>.</v>
      </c>
      <c r="FW145" s="9" t="str">
        <f>IF(ISNA(VLOOKUP($B145,Area_EM_00,Seq!H$1,FALSE)),".",VLOOKUP($B145,Area_EM_00,Seq!H$1,FALSE))</f>
        <v>.</v>
      </c>
      <c r="FX145" s="9" t="str">
        <f>IF(ISNA(VLOOKUP($B145,Area_EM_00,Seq!I$1,FALSE)),".",VLOOKUP($B145,Area_EM_00,Seq!I$1,FALSE))</f>
        <v>.</v>
      </c>
      <c r="FY145" s="9" t="str">
        <f>IF(ISNA(VLOOKUP($B145,Area_EM_00,Seq!J$1,FALSE)),".",VLOOKUP($B145,Area_EM_00,Seq!J$1,FALSE))</f>
        <v>.</v>
      </c>
      <c r="GA145" s="27"/>
    </row>
    <row r="146" spans="1:183">
      <c r="A146" s="25" t="s">
        <v>2596</v>
      </c>
      <c r="B146" s="26" t="str">
        <f t="shared" si="144"/>
        <v>Belize</v>
      </c>
      <c r="C146" s="27">
        <f>GDP!C$42/10000</f>
        <v>18294194.281532999</v>
      </c>
      <c r="D146" s="27">
        <f>GDP!D$42/10000</f>
        <v>19245492.3841727</v>
      </c>
      <c r="E146" s="27">
        <f>GDP!E$42/10000</f>
        <v>20996832.1911324</v>
      </c>
      <c r="F146" s="27">
        <f>GDP!F$42/10000</f>
        <v>23285486.8999658</v>
      </c>
      <c r="G146" s="27">
        <f>GDP!G$42/10000</f>
        <v>26824880.9087606</v>
      </c>
      <c r="H146" s="27">
        <f>GDP!H$42/10000</f>
        <v>30446239.831443299</v>
      </c>
      <c r="I146" s="27">
        <f>GDP!I$42/10000</f>
        <v>33125508.936610304</v>
      </c>
      <c r="J146" s="27">
        <f>GDP!J$42/10000</f>
        <v>36968067.973257102</v>
      </c>
      <c r="K146" s="27">
        <f>GDP!K$42/10000</f>
        <v>41145459.654235199</v>
      </c>
      <c r="L146" s="27">
        <f>GDP!L$42/10000</f>
        <v>42832423.5000588</v>
      </c>
      <c r="M146" s="27">
        <f>GDP!M$42/10000</f>
        <v>44460055.593061104</v>
      </c>
      <c r="N146" s="27">
        <f>GDP!N$42/10000</f>
        <v>48550380.707622699</v>
      </c>
      <c r="O146" s="27">
        <f>GDP!O$42/10000</f>
        <v>55444534.768105105</v>
      </c>
      <c r="P146" s="27">
        <f>GDP!P$42/10000</f>
        <v>63206769.635639794</v>
      </c>
      <c r="Q146" s="27">
        <f>GDP!Q$42/10000</f>
        <v>71486856.457908601</v>
      </c>
      <c r="R146" s="27">
        <f>GDP!R$42/10000</f>
        <v>79278923.811820701</v>
      </c>
      <c r="S146" s="27">
        <f>GDP!S$42/10000</f>
        <v>87206816.193002701</v>
      </c>
      <c r="T146" s="27">
        <f>GDP!T$42/10000</f>
        <v>95317050.098951995</v>
      </c>
      <c r="U146" s="27">
        <f>GDP!U$42/10000</f>
        <v>102751780.00667</v>
      </c>
      <c r="V146" s="27">
        <f>GDP!V$42/10000</f>
        <v>110560915.287177</v>
      </c>
      <c r="W146" s="27">
        <f>GDP!W$42/10000</f>
        <v>119848032.17129999</v>
      </c>
      <c r="X146" s="27">
        <f>GDP!X$42/10000</f>
        <v>129795418.841518</v>
      </c>
      <c r="Y146" s="27">
        <f>GDP!Y$42/10000</f>
        <v>141606801.95609599</v>
      </c>
      <c r="Z146" s="27">
        <f>GDP!Z$42/10000</f>
        <v>155767482.15170601</v>
      </c>
      <c r="AA146" s="27">
        <f>GDP!AA$42/10000</f>
        <v>171499997.84902799</v>
      </c>
      <c r="AB146" s="27">
        <f>GDP!AB$42/10000</f>
        <v>189335997.62532699</v>
      </c>
      <c r="AC146" s="27">
        <f>GDP!AC$42/10000</f>
        <v>211298973.34986499</v>
      </c>
      <c r="AD146" s="27">
        <f>GDP!AD$42/10000</f>
        <v>238767839.88534701</v>
      </c>
      <c r="AE146" s="27">
        <f>GDP!AE$42/10000</f>
        <v>260256945.47502899</v>
      </c>
      <c r="AF146" s="27">
        <f>GDP!AF$42/10000</f>
        <v>293754553.91439533</v>
      </c>
      <c r="AG146" s="27"/>
      <c r="AH146" s="27">
        <f>IF(ISNUMBER(VLOOKUP($B146,Area_GDP_80_09,Seq!C$1,FALSE)/10000),VLOOKUP($B146,Area_GDP_80_09,Seq!C$1,FALSE)/10000,".")</f>
        <v>28919.758368257804</v>
      </c>
      <c r="AI146" s="27">
        <f>IF(ISNUMBER(VLOOKUP($B146,Area_GDP_80_09,Seq!D$1,FALSE)/10000),VLOOKUP($B146,Area_GDP_80_09,Seq!D$1,FALSE)/10000,".")</f>
        <v>29293.006440591598</v>
      </c>
      <c r="AJ146" s="27">
        <f>IF(ISNUMBER(VLOOKUP($B146,Area_GDP_80_09,Seq!E$1,FALSE)/10000),VLOOKUP($B146,Area_GDP_80_09,Seq!E$1,FALSE)/10000,".")</f>
        <v>29210.062068919098</v>
      </c>
      <c r="AK146" s="27">
        <f>IF(ISNUMBER(VLOOKUP($B146,Area_GDP_80_09,Seq!F$1,FALSE)/10000),VLOOKUP($B146,Area_GDP_80_09,Seq!F$1,FALSE)/10000,".")</f>
        <v>28594.8937126368</v>
      </c>
      <c r="AL146" s="27">
        <f>IF(ISNUMBER(VLOOKUP($B146,Area_GDP_80_09,Seq!G$1,FALSE)/10000),VLOOKUP($B146,Area_GDP_80_09,Seq!G$1,FALSE)/10000,".")</f>
        <v>29154.7658211374</v>
      </c>
      <c r="AM146" s="27">
        <f>IF(ISNUMBER(VLOOKUP($B146,Area_GDP_80_09,Seq!H$1,FALSE)/10000),VLOOKUP($B146,Area_GDP_80_09,Seq!H$1,FALSE)/10000,".")</f>
        <v>29465.804814620697</v>
      </c>
      <c r="AN146" s="27">
        <f>IF(ISNUMBER(VLOOKUP($B146,Area_GDP_80_09,Seq!I$1,FALSE)/10000),VLOOKUP($B146,Area_GDP_80_09,Seq!I$1,FALSE)/10000,".")</f>
        <v>30813.643653432697</v>
      </c>
      <c r="AO146" s="27">
        <f>IF(ISNUMBER(VLOOKUP($B146,Area_GDP_80_09,Seq!J$1,FALSE)/10000),VLOOKUP($B146,Area_GDP_80_09,Seq!J$1,FALSE)/10000,".")</f>
        <v>34269.636737092696</v>
      </c>
      <c r="AP146" s="27">
        <f>IF(ISNUMBER(VLOOKUP($B146,Area_GDP_80_09,Seq!K$1,FALSE)/10000),VLOOKUP($B146,Area_GDP_80_09,Seq!K$1,FALSE)/10000,".")</f>
        <v>37435.326120091406</v>
      </c>
      <c r="AQ146" s="27">
        <f>IF(ISNUMBER(VLOOKUP($B146,Area_GDP_80_09,Seq!L$1,FALSE)/10000),VLOOKUP($B146,Area_GDP_80_09,Seq!L$1,FALSE)/10000,".")</f>
        <v>42335.924875988901</v>
      </c>
      <c r="AR146" s="27">
        <f>IF(ISNUMBER(VLOOKUP($B146,Area_GDP_80_09,Seq!M$1,FALSE)/10000),VLOOKUP($B146,Area_GDP_80_09,Seq!M$1,FALSE)/10000,".")</f>
        <v>46829.999999906999</v>
      </c>
      <c r="AS146" s="27">
        <f>IF(ISNUMBER(VLOOKUP($B146,Area_GDP_80_09,Seq!N$1,FALSE)/10000),VLOOKUP($B146,Area_GDP_80_09,Seq!N$1,FALSE)/10000,".")</f>
        <v>51745.766239253302</v>
      </c>
      <c r="AT146" s="27">
        <f>IF(ISNUMBER(VLOOKUP($B146,Area_GDP_80_09,Seq!O$1,FALSE)/10000),VLOOKUP($B146,Area_GDP_80_09,Seq!O$1,FALSE)/10000,".")</f>
        <v>57973.761105976198</v>
      </c>
      <c r="AU146" s="27">
        <f>IF(ISNUMBER(VLOOKUP($B146,Area_GDP_80_09,Seq!P$1,FALSE)/10000),VLOOKUP($B146,Area_GDP_80_09,Seq!P$1,FALSE)/10000,".")</f>
        <v>61612.522272303497</v>
      </c>
      <c r="AV146" s="27">
        <f>IF(ISNUMBER(VLOOKUP($B146,Area_GDP_80_09,Seq!Q$1,FALSE)/10000),VLOOKUP($B146,Area_GDP_80_09,Seq!Q$1,FALSE)/10000,".")</f>
        <v>61709.831748775003</v>
      </c>
      <c r="AW146" s="27">
        <f>IF(ISNUMBER(VLOOKUP($B146,Area_GDP_80_09,Seq!R$1,FALSE)/10000),VLOOKUP($B146,Area_GDP_80_09,Seq!R$1,FALSE)/10000,".")</f>
        <v>62107.223061203003</v>
      </c>
      <c r="AX146" s="27">
        <f>IF(ISNUMBER(VLOOKUP($B146,Area_GDP_80_09,Seq!S$1,FALSE)/10000),VLOOKUP($B146,Area_GDP_80_09,Seq!S$1,FALSE)/10000,".")</f>
        <v>62994.563025698808</v>
      </c>
      <c r="AY146" s="27">
        <f>IF(ISNUMBER(VLOOKUP($B146,Area_GDP_80_09,Seq!T$1,FALSE)/10000),VLOOKUP($B146,Area_GDP_80_09,Seq!T$1,FALSE)/10000,".")</f>
        <v>65227.836061487993</v>
      </c>
      <c r="AZ146" s="27">
        <f>IF(ISNUMBER(VLOOKUP($B146,Area_GDP_80_09,Seq!U$1,FALSE)/10000),VLOOKUP($B146,Area_GDP_80_09,Seq!U$1,FALSE)/10000,".")</f>
        <v>67667.980138135506</v>
      </c>
      <c r="BA146" s="27">
        <f>IF(ISNUMBER(VLOOKUP($B146,Area_GDP_80_09,Seq!V$1,FALSE)/10000),VLOOKUP($B146,Area_GDP_80_09,Seq!V$1,FALSE)/10000,".")</f>
        <v>73609.477868661503</v>
      </c>
      <c r="BB146" s="27">
        <f>IF(ISNUMBER(VLOOKUP($B146,Area_GDP_80_09,Seq!W$1,FALSE)/10000),VLOOKUP($B146,Area_GDP_80_09,Seq!W$1,FALSE)/10000,".")</f>
        <v>83207.246465277596</v>
      </c>
      <c r="BC146" s="27">
        <f>IF(ISNUMBER(VLOOKUP($B146,Area_GDP_80_09,Seq!X$1,FALSE)/10000),VLOOKUP($B146,Area_GDP_80_09,Seq!X$1,FALSE)/10000,".")</f>
        <v>87331.974181956597</v>
      </c>
      <c r="BD146" s="27">
        <f>IF(ISNUMBER(VLOOKUP($B146,Area_GDP_80_09,Seq!Y$1,FALSE)/10000),VLOOKUP($B146,Area_GDP_80_09,Seq!Y$1,FALSE)/10000,".")</f>
        <v>91784.811052282297</v>
      </c>
      <c r="BE146" s="27">
        <f>IF(ISNUMBER(VLOOKUP($B146,Area_GDP_80_09,Seq!Z$1,FALSE)/10000),VLOOKUP($B146,Area_GDP_80_09,Seq!Z$1,FALSE)/10000,".")</f>
        <v>100340.400929221</v>
      </c>
      <c r="BF146" s="27">
        <f>IF(ISNUMBER(VLOOKUP($B146,Area_GDP_80_09,Seq!AA$1,FALSE)/10000),VLOOKUP($B146,Area_GDP_80_09,Seq!AA$1,FALSE)/10000,".")</f>
        <v>104976.669938183</v>
      </c>
      <c r="BG146" s="27">
        <f>IF(ISNUMBER(VLOOKUP($B146,Area_GDP_80_09,Seq!AB$1,FALSE)/10000),VLOOKUP($B146,Area_GDP_80_09,Seq!AB$1,FALSE)/10000,".")</f>
        <v>108155.35231614001</v>
      </c>
      <c r="BH146" s="27">
        <f>IF(ISNUMBER(VLOOKUP($B146,Area_GDP_80_09,Seq!AC$1,FALSE)/10000),VLOOKUP($B146,Area_GDP_80_09,Seq!AC$1,FALSE)/10000,".")</f>
        <v>113187.87256660599</v>
      </c>
      <c r="BI146" s="27">
        <f>IF(ISNUMBER(VLOOKUP($B146,Area_GDP_80_09,Seq!AD$1,FALSE)/10000),VLOOKUP($B146,Area_GDP_80_09,Seq!AD$1,FALSE)/10000,".")</f>
        <v>114567.34359440999</v>
      </c>
      <c r="BJ146" s="27">
        <f>IF(ISNUMBER(VLOOKUP($B146,Area_GDP_80_09,Seq!AE$1,FALSE)/10000),VLOOKUP($B146,Area_GDP_80_09,Seq!AE$1,FALSE)/10000,".")</f>
        <v>118884.99999976398</v>
      </c>
      <c r="BK146" s="27">
        <f>IF(ISNUMBER(VLOOKUP($B146,Area_GDP_80_09,Seq!AF$1,FALSE)/10000),VLOOKUP($B146,Area_GDP_80_09,Seq!AF$1,FALSE)/10000,".")</f>
        <v>118844.99999976392</v>
      </c>
      <c r="BL146" s="27"/>
      <c r="BM146" s="27"/>
      <c r="BN146" s="27">
        <f>CNPop!A$48</f>
        <v>5.0000000000000001E-3</v>
      </c>
      <c r="BO146" s="27">
        <f>CNPop!B$48</f>
        <v>6.0000000000000001E-3</v>
      </c>
      <c r="BP146" s="27">
        <f>CNPop!C$48</f>
        <v>6.0000000000000001E-3</v>
      </c>
      <c r="BQ146" s="27">
        <f>CNPop!D$48</f>
        <v>7.0000000000000001E-3</v>
      </c>
      <c r="BR146" s="27">
        <f>CNPop!E$48</f>
        <v>7.0000000000000001E-3</v>
      </c>
      <c r="BS146" s="27">
        <f>CNPop!F$48</f>
        <v>8.0000000000000002E-3</v>
      </c>
      <c r="BT146" s="27">
        <f>CNPop!G$48</f>
        <v>8.9999999999999993E-3</v>
      </c>
      <c r="BU146" s="27">
        <f>CNPop!H$48</f>
        <v>0.01</v>
      </c>
      <c r="BV146" s="27">
        <f>CNPop!I$48</f>
        <v>1.0999999999999999E-2</v>
      </c>
      <c r="BW146" s="27">
        <f>CNPop!J$48</f>
        <v>1.2E-2</v>
      </c>
      <c r="BX146" s="27">
        <f>CNPop!K$48</f>
        <v>1.4E-2</v>
      </c>
      <c r="BY146" s="27">
        <f>CNPop!L$48</f>
        <v>1.6E-2</v>
      </c>
      <c r="BZ146" s="27">
        <f>CNPop!M$48</f>
        <v>1.7000000000000001E-2</v>
      </c>
      <c r="CA146" s="27">
        <f>CNPop!N$48</f>
        <v>1.9E-2</v>
      </c>
      <c r="CB146" s="27">
        <f>CNPop!O$48</f>
        <v>2.1000000000000001E-2</v>
      </c>
      <c r="CC146" s="27">
        <f>CNPop!P$48</f>
        <v>2.3E-2</v>
      </c>
      <c r="CD146" s="27">
        <f>CNPop!Q$48</f>
        <v>2.5999999999999999E-2</v>
      </c>
      <c r="CE146" s="27">
        <f>CNPop!R$48</f>
        <v>2.8000000000000001E-2</v>
      </c>
      <c r="CF146" s="27">
        <f>CNPop!S$48</f>
        <v>0.03</v>
      </c>
      <c r="CG146" s="27">
        <f>CNPop!T$48</f>
        <v>3.3000000000000002E-2</v>
      </c>
      <c r="CH146" s="27">
        <f>CNPop!U$48</f>
        <v>3.5999999999999997E-2</v>
      </c>
      <c r="CI146" s="27">
        <f>CNPop!V$48</f>
        <v>3.9E-2</v>
      </c>
      <c r="CJ146" s="27">
        <f>CNPop!W$48</f>
        <v>4.2000000000000003E-2</v>
      </c>
      <c r="CK146" s="27">
        <f>CNPop!X$48</f>
        <v>4.4999999999999998E-2</v>
      </c>
      <c r="CL146" s="27">
        <f>CNPop!Y$48</f>
        <v>4.9000000000000002E-2</v>
      </c>
      <c r="CM146" s="27">
        <f>CNPop!Z$48</f>
        <v>5.1999999999999998E-2</v>
      </c>
      <c r="CN146" s="27">
        <f>CNPop!AA$48</f>
        <v>5.6000000000000001E-2</v>
      </c>
      <c r="CO146" s="27">
        <f>CNPop!AB$48</f>
        <v>0.06</v>
      </c>
      <c r="CP146" s="27">
        <f>CNPop!AC$48</f>
        <v>6.3E-2</v>
      </c>
      <c r="CQ146" s="27"/>
      <c r="CR146" s="27">
        <f t="shared" si="146"/>
        <v>0.1052319587628866</v>
      </c>
      <c r="CS146" s="27">
        <f t="shared" si="147"/>
        <v>0.1052319587628866</v>
      </c>
      <c r="CT146" s="27">
        <f t="shared" si="148"/>
        <v>0.1052319587628866</v>
      </c>
      <c r="CU146" s="27">
        <f t="shared" si="149"/>
        <v>0.1052319587628866</v>
      </c>
      <c r="CV146" s="27">
        <f t="shared" si="150"/>
        <v>0.1052319587628866</v>
      </c>
      <c r="CW146" s="27">
        <f t="shared" si="151"/>
        <v>0.1052319587628866</v>
      </c>
      <c r="CX146" s="27">
        <f t="shared" si="152"/>
        <v>0.1052319587628866</v>
      </c>
      <c r="CY146" s="27">
        <f t="shared" si="153"/>
        <v>0.1052319587628866</v>
      </c>
      <c r="CZ146" s="27">
        <f t="shared" si="154"/>
        <v>0.1052319587628866</v>
      </c>
      <c r="DA146" s="27">
        <f t="shared" si="155"/>
        <v>0.1052319587628866</v>
      </c>
      <c r="DB146" s="27">
        <f t="shared" si="156"/>
        <v>0.1052319587628866</v>
      </c>
      <c r="DC146" s="27">
        <f t="shared" si="157"/>
        <v>0.1052319587628866</v>
      </c>
      <c r="DD146" s="27">
        <f t="shared" si="158"/>
        <v>9.6016771488469599E-2</v>
      </c>
      <c r="DE146" s="27">
        <f t="shared" si="159"/>
        <v>9.6016771488469599E-2</v>
      </c>
      <c r="DF146" s="27">
        <f t="shared" si="160"/>
        <v>9.6016771488469599E-2</v>
      </c>
      <c r="DG146" s="27">
        <f t="shared" si="161"/>
        <v>9.6016771488469599E-2</v>
      </c>
      <c r="DH146" s="27">
        <f t="shared" si="162"/>
        <v>9.6016771488469599E-2</v>
      </c>
      <c r="DI146" s="27">
        <f t="shared" si="163"/>
        <v>9.6016771488469599E-2</v>
      </c>
      <c r="DJ146" s="27">
        <f t="shared" si="164"/>
        <v>9.6016771488469599E-2</v>
      </c>
      <c r="DK146" s="27">
        <f t="shared" si="165"/>
        <v>9.7910324969148504E-2</v>
      </c>
      <c r="DL146" s="27">
        <f t="shared" si="166"/>
        <v>9.9047237790232182E-2</v>
      </c>
      <c r="DM146" s="27">
        <f t="shared" si="167"/>
        <v>9.9743490089389819E-2</v>
      </c>
      <c r="DN146" s="27">
        <f t="shared" si="168"/>
        <v>0.10011312217194571</v>
      </c>
      <c r="DO146" s="27">
        <f t="shared" si="169"/>
        <v>0.10014614541468761</v>
      </c>
      <c r="DP146" s="27">
        <f t="shared" si="170"/>
        <v>9.9929228591648975E-2</v>
      </c>
      <c r="DQ146" s="27">
        <f t="shared" si="171"/>
        <v>9.9466091013912711E-2</v>
      </c>
      <c r="DR146" s="27">
        <f t="shared" si="172"/>
        <v>9.8880343203718121E-2</v>
      </c>
      <c r="DS146" s="27">
        <f t="shared" si="173"/>
        <v>9.8121990369181386E-2</v>
      </c>
      <c r="DT146" s="27">
        <f t="shared" si="145"/>
        <v>9.7066128531511947E-2</v>
      </c>
      <c r="DU146" s="27" t="e">
        <f>IF(ISNA(VLOOKUP(CONCATENATE($B146,".SP.TER.TOTL.IN"),Area_pop_80_09,Seq!B$1,FALSE)),".",VLOOKUP(CONCATENATE($B146,".SP.TER.TOTL.IN"),Area_pop_80_09,Seq!B$1,FALSE)/VLOOKUP(CONCATENATE($B146,".SP.POP.TOTL"),Area_pop_80_09,Seq!B$1,FALSE))</f>
        <v>#VALUE!</v>
      </c>
      <c r="DV146" s="27" t="e">
        <f>IF(ISNA(VLOOKUP(CONCATENATE($B146,".SP.TER.TOTL.IN"),Area_pop_80_09,Seq!C$1,FALSE)),".",VLOOKUP(CONCATENATE($B146,".SP.TER.TOTL.IN"),Area_pop_80_09,Seq!C$1,FALSE)/VLOOKUP(CONCATENATE($B146,".SP.POP.TOTL"),Area_pop_80_09,Seq!C$1,FALSE))</f>
        <v>#VALUE!</v>
      </c>
      <c r="DW146" s="27" t="e">
        <f>IF(ISNA(VLOOKUP(CONCATENATE($B146,".SP.TER.TOTL.IN"),Area_pop_80_09,Seq!D$1,FALSE)),".",VLOOKUP(CONCATENATE($B146,".SP.TER.TOTL.IN"),Area_pop_80_09,Seq!D$1,FALSE)/VLOOKUP(CONCATENATE($B146,".SP.POP.TOTL"),Area_pop_80_09,Seq!D$1,FALSE))</f>
        <v>#VALUE!</v>
      </c>
      <c r="DX146" s="27" t="e">
        <f>IF(ISNA(VLOOKUP(CONCATENATE($B146,".SP.TER.TOTL.IN"),Area_pop_80_09,Seq!E$1,FALSE)),".",VLOOKUP(CONCATENATE($B146,".SP.TER.TOTL.IN"),Area_pop_80_09,Seq!E$1,FALSE)/VLOOKUP(CONCATENATE($B146,".SP.POP.TOTL"),Area_pop_80_09,Seq!E$1,FALSE))</f>
        <v>#VALUE!</v>
      </c>
      <c r="DY146" s="27" t="e">
        <f>IF(ISNA(VLOOKUP(CONCATENATE($B146,".SP.TER.TOTL.IN"),Area_pop_80_09,Seq!F$1,FALSE)),".",VLOOKUP(CONCATENATE($B146,".SP.TER.TOTL.IN"),Area_pop_80_09,Seq!F$1,FALSE)/VLOOKUP(CONCATENATE($B146,".SP.POP.TOTL"),Area_pop_80_09,Seq!F$1,FALSE))</f>
        <v>#VALUE!</v>
      </c>
      <c r="DZ146" s="27" t="e">
        <f>IF(ISNA(VLOOKUP(CONCATENATE($B146,".SP.TER.TOTL.IN"),Area_pop_80_09,Seq!G$1,FALSE)),".",VLOOKUP(CONCATENATE($B146,".SP.TER.TOTL.IN"),Area_pop_80_09,Seq!G$1,FALSE)/VLOOKUP(CONCATENATE($B146,".SP.POP.TOTL"),Area_pop_80_09,Seq!G$1,FALSE))</f>
        <v>#VALUE!</v>
      </c>
      <c r="EA146" s="27" t="e">
        <f>IF(ISNA(VLOOKUP(CONCATENATE($B146,".SP.TER.TOTL.IN"),Area_pop_80_09,Seq!H$1,FALSE)),".",VLOOKUP(CONCATENATE($B146,".SP.TER.TOTL.IN"),Area_pop_80_09,Seq!H$1,FALSE)/VLOOKUP(CONCATENATE($B146,".SP.POP.TOTL"),Area_pop_80_09,Seq!H$1,FALSE))</f>
        <v>#VALUE!</v>
      </c>
      <c r="EB146" s="27" t="e">
        <f>IF(ISNA(VLOOKUP(CONCATENATE($B146,".SP.TER.TOTL.IN"),Area_pop_80_09,Seq!I$1,FALSE)),".",VLOOKUP(CONCATENATE($B146,".SP.TER.TOTL.IN"),Area_pop_80_09,Seq!I$1,FALSE)/VLOOKUP(CONCATENATE($B146,".SP.POP.TOTL"),Area_pop_80_09,Seq!I$1,FALSE))</f>
        <v>#VALUE!</v>
      </c>
      <c r="EC146" s="27" t="e">
        <f>IF(ISNA(VLOOKUP(CONCATENATE($B146,".SP.TER.TOTL.IN"),Area_pop_80_09,Seq!J$1,FALSE)),".",VLOOKUP(CONCATENATE($B146,".SP.TER.TOTL.IN"),Area_pop_80_09,Seq!J$1,FALSE)/VLOOKUP(CONCATENATE($B146,".SP.POP.TOTL"),Area_pop_80_09,Seq!J$1,FALSE))</f>
        <v>#VALUE!</v>
      </c>
      <c r="ED146" s="27" t="e">
        <f>IF(ISNA(VLOOKUP(CONCATENATE($B146,".SP.TER.TOTL.IN"),Area_pop_80_09,Seq!K$1,FALSE)),".",VLOOKUP(CONCATENATE($B146,".SP.TER.TOTL.IN"),Area_pop_80_09,Seq!K$1,FALSE)/VLOOKUP(CONCATENATE($B146,".SP.POP.TOTL"),Area_pop_80_09,Seq!K$1,FALSE))</f>
        <v>#VALUE!</v>
      </c>
      <c r="EE146" s="27" t="e">
        <f>IF(ISNA(VLOOKUP(CONCATENATE($B146,".SP.TER.TOTL.IN"),Area_pop_80_09,Seq!L$1,FALSE)),".",VLOOKUP(CONCATENATE($B146,".SP.TER.TOTL.IN"),Area_pop_80_09,Seq!L$1,FALSE)/VLOOKUP(CONCATENATE($B146,".SP.POP.TOTL"),Area_pop_80_09,Seq!L$1,FALSE))</f>
        <v>#VALUE!</v>
      </c>
      <c r="EF146" s="27">
        <f>IF(ISNA(VLOOKUP(CONCATENATE($B146,".SP.TER.TOTL.IN"),Area_pop_80_09,Seq!M$1,FALSE)),".",VLOOKUP(CONCATENATE($B146,".SP.TER.TOTL.IN"),Area_pop_80_09,Seq!M$1,FALSE)/VLOOKUP(CONCATENATE($B146,".SP.POP.TOTL"),Area_pop_80_09,Seq!M$1,FALSE))</f>
        <v>0.1052319587628866</v>
      </c>
      <c r="EG146" s="27" t="e">
        <f>IF(ISNA(VLOOKUP(CONCATENATE($B146,".SP.TER.TOTL.IN"),Area_pop_80_09,Seq!N$1,FALSE)),".",VLOOKUP(CONCATENATE($B146,".SP.TER.TOTL.IN"),Area_pop_80_09,Seq!N$1,FALSE)/VLOOKUP(CONCATENATE($B146,".SP.POP.TOTL"),Area_pop_80_09,Seq!N$1,FALSE))</f>
        <v>#VALUE!</v>
      </c>
      <c r="EH146" s="27" t="e">
        <f>IF(ISNA(VLOOKUP(CONCATENATE($B146,".SP.TER.TOTL.IN"),Area_pop_80_09,Seq!O$1,FALSE)),".",VLOOKUP(CONCATENATE($B146,".SP.TER.TOTL.IN"),Area_pop_80_09,Seq!O$1,FALSE)/VLOOKUP(CONCATENATE($B146,".SP.POP.TOTL"),Area_pop_80_09,Seq!O$1,FALSE))</f>
        <v>#VALUE!</v>
      </c>
      <c r="EI146" s="27" t="e">
        <f>IF(ISNA(VLOOKUP(CONCATENATE($B146,".SP.TER.TOTL.IN"),Area_pop_80_09,Seq!P$1,FALSE)),".",VLOOKUP(CONCATENATE($B146,".SP.TER.TOTL.IN"),Area_pop_80_09,Seq!P$1,FALSE)/VLOOKUP(CONCATENATE($B146,".SP.POP.TOTL"),Area_pop_80_09,Seq!P$1,FALSE))</f>
        <v>#VALUE!</v>
      </c>
      <c r="EJ146" s="27" t="e">
        <f>IF(ISNA(VLOOKUP(CONCATENATE($B146,".SP.TER.TOTL.IN"),Area_pop_80_09,Seq!Q$1,FALSE)),".",VLOOKUP(CONCATENATE($B146,".SP.TER.TOTL.IN"),Area_pop_80_09,Seq!Q$1,FALSE)/VLOOKUP(CONCATENATE($B146,".SP.POP.TOTL"),Area_pop_80_09,Seq!Q$1,FALSE))</f>
        <v>#VALUE!</v>
      </c>
      <c r="EK146" s="27" t="e">
        <f>IF(ISNA(VLOOKUP(CONCATENATE($B146,".SP.TER.TOTL.IN"),Area_pop_80_09,Seq!R$1,FALSE)),".",VLOOKUP(CONCATENATE($B146,".SP.TER.TOTL.IN"),Area_pop_80_09,Seq!R$1,FALSE)/VLOOKUP(CONCATENATE($B146,".SP.POP.TOTL"),Area_pop_80_09,Seq!R$1,FALSE))</f>
        <v>#VALUE!</v>
      </c>
      <c r="EL146" s="27" t="e">
        <f>IF(ISNA(VLOOKUP(CONCATENATE($B146,".SP.TER.TOTL.IN"),Area_pop_80_09,Seq!S$1,FALSE)),".",VLOOKUP(CONCATENATE($B146,".SP.TER.TOTL.IN"),Area_pop_80_09,Seq!S$1,FALSE)/VLOOKUP(CONCATENATE($B146,".SP.POP.TOTL"),Area_pop_80_09,Seq!S$1,FALSE))</f>
        <v>#VALUE!</v>
      </c>
      <c r="EM146" s="27">
        <f>IF(ISNA(VLOOKUP(CONCATENATE($B146,".SP.TER.TOTL.IN"),Area_pop_80_09,Seq!T$1,FALSE)),".",VLOOKUP(CONCATENATE($B146,".SP.TER.TOTL.IN"),Area_pop_80_09,Seq!T$1,FALSE)/VLOOKUP(CONCATENATE($B146,".SP.POP.TOTL"),Area_pop_80_09,Seq!T$1,FALSE))</f>
        <v>9.6016771488469599E-2</v>
      </c>
      <c r="EN146" s="27">
        <f>IF(ISNA(VLOOKUP(CONCATENATE($B146,".SP.TER.TOTL.IN"),Area_pop_80_09,Seq!U$1,FALSE)),".",VLOOKUP(CONCATENATE($B146,".SP.TER.TOTL.IN"),Area_pop_80_09,Seq!U$1,FALSE)/VLOOKUP(CONCATENATE($B146,".SP.POP.TOTL"),Area_pop_80_09,Seq!U$1,FALSE))</f>
        <v>9.7910324969148504E-2</v>
      </c>
      <c r="EO146" s="27">
        <f>IF(ISNA(VLOOKUP(CONCATENATE($B146,".SP.TER.TOTL.IN"),Area_pop_80_09,Seq!V$1,FALSE)),".",VLOOKUP(CONCATENATE($B146,".SP.TER.TOTL.IN"),Area_pop_80_09,Seq!V$1,FALSE)/VLOOKUP(CONCATENATE($B146,".SP.POP.TOTL"),Area_pop_80_09,Seq!V$1,FALSE))</f>
        <v>9.9047237790232182E-2</v>
      </c>
      <c r="EP146" s="27">
        <f>IF(ISNA(VLOOKUP(CONCATENATE($B146,".SP.TER.TOTL.IN"),Area_pop_80_09,Seq!W$1,FALSE)),".",VLOOKUP(CONCATENATE($B146,".SP.TER.TOTL.IN"),Area_pop_80_09,Seq!W$1,FALSE)/VLOOKUP(CONCATENATE($B146,".SP.POP.TOTL"),Area_pop_80_09,Seq!W$1,FALSE))</f>
        <v>9.9743490089389819E-2</v>
      </c>
      <c r="EQ146" s="27">
        <f>IF(ISNA(VLOOKUP(CONCATENATE($B146,".SP.TER.TOTL.IN"),Area_pop_80_09,Seq!X$1,FALSE)),".",VLOOKUP(CONCATENATE($B146,".SP.TER.TOTL.IN"),Area_pop_80_09,Seq!X$1,FALSE)/VLOOKUP(CONCATENATE($B146,".SP.POP.TOTL"),Area_pop_80_09,Seq!X$1,FALSE))</f>
        <v>0.10011312217194571</v>
      </c>
      <c r="ER146" s="27">
        <f>IF(ISNA(VLOOKUP(CONCATENATE($B146,".SP.TER.TOTL.IN"),Area_pop_80_09,Seq!Y$1,FALSE)),".",VLOOKUP(CONCATENATE($B146,".SP.TER.TOTL.IN"),Area_pop_80_09,Seq!Y$1,FALSE)/VLOOKUP(CONCATENATE($B146,".SP.POP.TOTL"),Area_pop_80_09,Seq!Y$1,FALSE))</f>
        <v>0.10014614541468761</v>
      </c>
      <c r="ES146" s="27">
        <f>IF(ISNA(VLOOKUP(CONCATENATE($B146,".SP.TER.TOTL.IN"),Area_pop_80_09,Seq!Z$1,FALSE)),".",VLOOKUP(CONCATENATE($B146,".SP.TER.TOTL.IN"),Area_pop_80_09,Seq!Z$1,FALSE)/VLOOKUP(CONCATENATE($B146,".SP.POP.TOTL"),Area_pop_80_09,Seq!Z$1,FALSE))</f>
        <v>9.9929228591648975E-2</v>
      </c>
      <c r="ET146" s="27">
        <f>IF(ISNA(VLOOKUP(CONCATENATE($B146,".SP.TER.TOTL.IN"),Area_pop_80_09,Seq!AA$1,FALSE)),".",VLOOKUP(CONCATENATE($B146,".SP.TER.TOTL.IN"),Area_pop_80_09,Seq!AA$1,FALSE)/VLOOKUP(CONCATENATE($B146,".SP.POP.TOTL"),Area_pop_80_09,Seq!AA$1,FALSE))</f>
        <v>9.9466091013912711E-2</v>
      </c>
      <c r="EU146" s="27">
        <f>IF(ISNA(VLOOKUP(CONCATENATE($B146,".SP.TER.TOTL.IN"),Area_pop_80_09,Seq!AB$1,FALSE)),".",VLOOKUP(CONCATENATE($B146,".SP.TER.TOTL.IN"),Area_pop_80_09,Seq!AB$1,FALSE)/VLOOKUP(CONCATENATE($B146,".SP.POP.TOTL"),Area_pop_80_09,Seq!AB$1,FALSE))</f>
        <v>9.8880343203718121E-2</v>
      </c>
      <c r="EV146" s="27">
        <f>IF(ISNA(VLOOKUP(CONCATENATE($B146,".SP.TER.TOTL.IN"),Area_pop_80_09,Seq!AC$1,FALSE)),".",VLOOKUP(CONCATENATE($B146,".SP.TER.TOTL.IN"),Area_pop_80_09,Seq!AC$1,FALSE)/VLOOKUP(CONCATENATE($B146,".SP.POP.TOTL"),Area_pop_80_09,Seq!AC$1,FALSE))</f>
        <v>9.8121990369181386E-2</v>
      </c>
      <c r="EW146" s="27">
        <f>IF(ISNA(VLOOKUP(CONCATENATE($B146,".SP.TER.TOTL.IN"),Area_pop_80_09,Seq!AD$1,FALSE)),".",VLOOKUP(CONCATENATE($B146,".SP.TER.TOTL.IN"),Area_pop_80_09,Seq!AD$1,FALSE)/VLOOKUP(CONCATENATE($B146,".SP.POP.TOTL"),Area_pop_80_09,Seq!AD$1,FALSE))</f>
        <v>9.7066128531511947E-2</v>
      </c>
      <c r="EX146" s="27"/>
      <c r="EY146" s="27"/>
      <c r="EZ146" s="27">
        <f t="shared" si="174"/>
        <v>1.4657534246575342E-3</v>
      </c>
      <c r="FA146" s="27" t="str">
        <f t="shared" si="175"/>
        <v>.</v>
      </c>
      <c r="FB146" s="27" t="str">
        <f t="shared" si="181"/>
        <v>.</v>
      </c>
      <c r="FC146" s="9">
        <f>IF(VLOOKUP($B146,EM_80!$B$1:$C$201,2,FALSE)&gt;0,VLOOKUP($B146,EM_80!$B$1:$C$201,2,FALSE),".")</f>
        <v>214</v>
      </c>
      <c r="FD146" s="9" t="str">
        <f t="shared" si="176"/>
        <v>.</v>
      </c>
      <c r="FE146" s="9" t="str">
        <f t="shared" si="177"/>
        <v>.</v>
      </c>
      <c r="FF146">
        <f t="shared" si="178"/>
        <v>146000</v>
      </c>
      <c r="FG146">
        <f t="shared" si="179"/>
        <v>189000</v>
      </c>
      <c r="FH146">
        <f t="shared" si="180"/>
        <v>249800</v>
      </c>
      <c r="FJ146" s="9" t="str">
        <f>IF(ISNA(VLOOKUP($B146,Area_EM_90,Seq!C$1,FALSE)),".",VLOOKUP($B146,Area_EM_90,Seq!C$1,FALSE))</f>
        <v>.</v>
      </c>
      <c r="FK146" s="9" t="str">
        <f>IF(ISNA(VLOOKUP($B146,Area_EM_90,Seq!D$1,FALSE)),".",VLOOKUP($B146,Area_EM_90,Seq!D$1,FALSE))</f>
        <v>.</v>
      </c>
      <c r="FL146" s="9" t="str">
        <f>IF(ISNA(VLOOKUP($B146,Area_EM_90,Seq!E$1,FALSE)),".",VLOOKUP($B146,Area_EM_90,Seq!E$1,FALSE))</f>
        <v>.</v>
      </c>
      <c r="FM146" s="9" t="str">
        <f>IF(ISNA(VLOOKUP($B146,Area_EM_90,Seq!F$1,FALSE)),".",VLOOKUP($B146,Area_EM_90,Seq!F$1,FALSE))</f>
        <v>.</v>
      </c>
      <c r="FN146" s="9" t="str">
        <f>IF(ISNA(VLOOKUP($B146,Area_EM_90,Seq!G$1,FALSE)),".",VLOOKUP($B146,Area_EM_90,Seq!G$1,FALSE))</f>
        <v>.</v>
      </c>
      <c r="FO146" s="9" t="str">
        <f>IF(ISNA(VLOOKUP($B146,Area_EM_90,Seq!H$1,FALSE)),".",VLOOKUP($B146,Area_EM_90,Seq!H$1,FALSE))</f>
        <v>.</v>
      </c>
      <c r="FP146" s="9" t="str">
        <f>IF(ISNA(VLOOKUP($B146,Area_EM_90,Seq!I$1,FALSE)),".",VLOOKUP($B146,Area_EM_90,Seq!I$1,FALSE))</f>
        <v>.</v>
      </c>
      <c r="FQ146" s="9" t="str">
        <f>IF(ISNA(VLOOKUP($B146,Area_EM_90,Seq!J$1,FALSE)),".",VLOOKUP($B146,Area_EM_90,Seq!J$1,FALSE))</f>
        <v>.</v>
      </c>
      <c r="FR146" s="9" t="str">
        <f>IF(ISNA(VLOOKUP($B146,Area_EM_00,Seq!C$1,FALSE)),".",VLOOKUP($B146,Area_EM_00,Seq!C$1,FALSE))</f>
        <v>.</v>
      </c>
      <c r="FS146" s="9" t="str">
        <f>IF(ISNA(VLOOKUP($B146,Area_EM_00,Seq!D$1,FALSE)),".",VLOOKUP($B146,Area_EM_00,Seq!D$1,FALSE))</f>
        <v>.</v>
      </c>
      <c r="FT146" s="9" t="str">
        <f>IF(ISNA(VLOOKUP($B146,Area_EM_00,Seq!E$1,FALSE)),".",VLOOKUP($B146,Area_EM_00,Seq!E$1,FALSE))</f>
        <v>.</v>
      </c>
      <c r="FU146" s="9" t="str">
        <f>IF(ISNA(VLOOKUP($B146,Area_EM_00,Seq!F$1,FALSE)),".",VLOOKUP($B146,Area_EM_00,Seq!F$1,FALSE))</f>
        <v>.</v>
      </c>
      <c r="FV146" s="9" t="str">
        <f>IF(ISNA(VLOOKUP($B146,Area_EM_00,Seq!G$1,FALSE)),".",VLOOKUP($B146,Area_EM_00,Seq!G$1,FALSE))</f>
        <v>.</v>
      </c>
      <c r="FW146" s="9" t="str">
        <f>IF(ISNA(VLOOKUP($B146,Area_EM_00,Seq!H$1,FALSE)),".",VLOOKUP($B146,Area_EM_00,Seq!H$1,FALSE))</f>
        <v>.</v>
      </c>
      <c r="FX146" s="9" t="str">
        <f>IF(ISNA(VLOOKUP($B146,Area_EM_00,Seq!I$1,FALSE)),".",VLOOKUP($B146,Area_EM_00,Seq!I$1,FALSE))</f>
        <v>.</v>
      </c>
      <c r="FY146" s="9" t="str">
        <f>IF(ISNA(VLOOKUP($B146,Area_EM_00,Seq!J$1,FALSE)),".",VLOOKUP($B146,Area_EM_00,Seq!J$1,FALSE))</f>
        <v>.</v>
      </c>
      <c r="GA146" s="27"/>
    </row>
    <row r="147" spans="1:183">
      <c r="A147" s="25" t="s">
        <v>2597</v>
      </c>
      <c r="B147" s="26" t="str">
        <f t="shared" si="144"/>
        <v>Bolivia</v>
      </c>
      <c r="C147" s="27">
        <f>GDP!C$42/10000</f>
        <v>18294194.281532999</v>
      </c>
      <c r="D147" s="27">
        <f>GDP!D$42/10000</f>
        <v>19245492.3841727</v>
      </c>
      <c r="E147" s="27">
        <f>GDP!E$42/10000</f>
        <v>20996832.1911324</v>
      </c>
      <c r="F147" s="27">
        <f>GDP!F$42/10000</f>
        <v>23285486.8999658</v>
      </c>
      <c r="G147" s="27">
        <f>GDP!G$42/10000</f>
        <v>26824880.9087606</v>
      </c>
      <c r="H147" s="27">
        <f>GDP!H$42/10000</f>
        <v>30446239.831443299</v>
      </c>
      <c r="I147" s="27">
        <f>GDP!I$42/10000</f>
        <v>33125508.936610304</v>
      </c>
      <c r="J147" s="27">
        <f>GDP!J$42/10000</f>
        <v>36968067.973257102</v>
      </c>
      <c r="K147" s="27">
        <f>GDP!K$42/10000</f>
        <v>41145459.654235199</v>
      </c>
      <c r="L147" s="27">
        <f>GDP!L$42/10000</f>
        <v>42832423.5000588</v>
      </c>
      <c r="M147" s="27">
        <f>GDP!M$42/10000</f>
        <v>44460055.593061104</v>
      </c>
      <c r="N147" s="27">
        <f>GDP!N$42/10000</f>
        <v>48550380.707622699</v>
      </c>
      <c r="O147" s="27">
        <f>GDP!O$42/10000</f>
        <v>55444534.768105105</v>
      </c>
      <c r="P147" s="27">
        <f>GDP!P$42/10000</f>
        <v>63206769.635639794</v>
      </c>
      <c r="Q147" s="27">
        <f>GDP!Q$42/10000</f>
        <v>71486856.457908601</v>
      </c>
      <c r="R147" s="27">
        <f>GDP!R$42/10000</f>
        <v>79278923.811820701</v>
      </c>
      <c r="S147" s="27">
        <f>GDP!S$42/10000</f>
        <v>87206816.193002701</v>
      </c>
      <c r="T147" s="27">
        <f>GDP!T$42/10000</f>
        <v>95317050.098951995</v>
      </c>
      <c r="U147" s="27">
        <f>GDP!U$42/10000</f>
        <v>102751780.00667</v>
      </c>
      <c r="V147" s="27">
        <f>GDP!V$42/10000</f>
        <v>110560915.287177</v>
      </c>
      <c r="W147" s="27">
        <f>GDP!W$42/10000</f>
        <v>119848032.17129999</v>
      </c>
      <c r="X147" s="27">
        <f>GDP!X$42/10000</f>
        <v>129795418.841518</v>
      </c>
      <c r="Y147" s="27">
        <f>GDP!Y$42/10000</f>
        <v>141606801.95609599</v>
      </c>
      <c r="Z147" s="27">
        <f>GDP!Z$42/10000</f>
        <v>155767482.15170601</v>
      </c>
      <c r="AA147" s="27">
        <f>GDP!AA$42/10000</f>
        <v>171499997.84902799</v>
      </c>
      <c r="AB147" s="27">
        <f>GDP!AB$42/10000</f>
        <v>189335997.62532699</v>
      </c>
      <c r="AC147" s="27">
        <f>GDP!AC$42/10000</f>
        <v>211298973.34986499</v>
      </c>
      <c r="AD147" s="27">
        <f>GDP!AD$42/10000</f>
        <v>238767839.88534701</v>
      </c>
      <c r="AE147" s="27">
        <f>GDP!AE$42/10000</f>
        <v>260256945.47502899</v>
      </c>
      <c r="AF147" s="27">
        <f>GDP!AF$42/10000</f>
        <v>293754553.91439533</v>
      </c>
      <c r="AG147" s="27"/>
      <c r="AH147" s="27">
        <f>IF(ISNUMBER(VLOOKUP($B147,Area_GDP_80_09,Seq!C$1,FALSE)/10000),VLOOKUP($B147,Area_GDP_80_09,Seq!C$1,FALSE)/10000,".")</f>
        <v>573269.41648906597</v>
      </c>
      <c r="AI147" s="27">
        <f>IF(ISNUMBER(VLOOKUP($B147,Area_GDP_80_09,Seq!D$1,FALSE)/10000),VLOOKUP($B147,Area_GDP_80_09,Seq!D$1,FALSE)/10000,".")</f>
        <v>574849.44086924801</v>
      </c>
      <c r="AJ147" s="27">
        <f>IF(ISNUMBER(VLOOKUP($B147,Area_GDP_80_09,Seq!E$1,FALSE)/10000),VLOOKUP($B147,Area_GDP_80_09,Seq!E$1,FALSE)/10000,".")</f>
        <v>552207.627915574</v>
      </c>
      <c r="AK147" s="27">
        <f>IF(ISNUMBER(VLOOKUP($B147,Area_GDP_80_09,Seq!F$1,FALSE)/10000),VLOOKUP($B147,Area_GDP_80_09,Seq!F$1,FALSE)/10000,".")</f>
        <v>529886.72521613899</v>
      </c>
      <c r="AL147" s="27">
        <f>IF(ISNUMBER(VLOOKUP($B147,Area_GDP_80_09,Seq!G$1,FALSE)/10000),VLOOKUP($B147,Area_GDP_80_09,Seq!G$1,FALSE)/10000,".")</f>
        <v>528823.39171710401</v>
      </c>
      <c r="AM147" s="27">
        <f>IF(ISNUMBER(VLOOKUP($B147,Area_GDP_80_09,Seq!H$1,FALSE)/10000),VLOOKUP($B147,Area_GDP_80_09,Seq!H$1,FALSE)/10000,".")</f>
        <v>519958.26239301398</v>
      </c>
      <c r="AN147" s="27">
        <f>IF(ISNUMBER(VLOOKUP($B147,Area_GDP_80_09,Seq!I$1,FALSE)/10000),VLOOKUP($B147,Area_GDP_80_09,Seq!I$1,FALSE)/10000,".")</f>
        <v>506575.17429675302</v>
      </c>
      <c r="AO147" s="27">
        <f>IF(ISNUMBER(VLOOKUP($B147,Area_GDP_80_09,Seq!J$1,FALSE)/10000),VLOOKUP($B147,Area_GDP_80_09,Seq!J$1,FALSE)/10000,".")</f>
        <v>519054.55016518297</v>
      </c>
      <c r="AP147" s="27">
        <f>IF(ISNUMBER(VLOOKUP($B147,Area_GDP_80_09,Seq!K$1,FALSE)/10000),VLOOKUP($B147,Area_GDP_80_09,Seq!K$1,FALSE)/10000,".")</f>
        <v>534156.47051442007</v>
      </c>
      <c r="AQ147" s="27">
        <f>IF(ISNUMBER(VLOOKUP($B147,Area_GDP_80_09,Seq!L$1,FALSE)/10000),VLOOKUP($B147,Area_GDP_80_09,Seq!L$1,FALSE)/10000,".")</f>
        <v>554401.68659785495</v>
      </c>
      <c r="AR147" s="27">
        <f>IF(ISNUMBER(VLOOKUP($B147,Area_GDP_80_09,Seq!M$1,FALSE)/10000),VLOOKUP($B147,Area_GDP_80_09,Seq!M$1,FALSE)/10000,".")</f>
        <v>580102.57291614998</v>
      </c>
      <c r="AS147" s="27">
        <f>IF(ISNUMBER(VLOOKUP($B147,Area_GDP_80_09,Seq!N$1,FALSE)/10000),VLOOKUP($B147,Area_GDP_80_09,Seq!N$1,FALSE)/10000,".")</f>
        <v>610653.80296365498</v>
      </c>
      <c r="AT147" s="27">
        <f>IF(ISNUMBER(VLOOKUP($B147,Area_GDP_80_09,Seq!O$1,FALSE)/10000),VLOOKUP($B147,Area_GDP_80_09,Seq!O$1,FALSE)/10000,".")</f>
        <v>620708.21808077605</v>
      </c>
      <c r="AU147" s="27">
        <f>IF(ISNUMBER(VLOOKUP($B147,Area_GDP_80_09,Seq!P$1,FALSE)/10000),VLOOKUP($B147,Area_GDP_80_09,Seq!P$1,FALSE)/10000,".")</f>
        <v>647208.08506832004</v>
      </c>
      <c r="AV147" s="27">
        <f>IF(ISNUMBER(VLOOKUP($B147,Area_GDP_80_09,Seq!Q$1,FALSE)/10000),VLOOKUP($B147,Area_GDP_80_09,Seq!Q$1,FALSE)/10000,".")</f>
        <v>677415.00970358797</v>
      </c>
      <c r="AW147" s="27">
        <f>IF(ISNUMBER(VLOOKUP($B147,Area_GDP_80_09,Seq!R$1,FALSE)/10000),VLOOKUP($B147,Area_GDP_80_09,Seq!R$1,FALSE)/10000,".")</f>
        <v>709106.35965120501</v>
      </c>
      <c r="AX147" s="27">
        <f>IF(ISNUMBER(VLOOKUP($B147,Area_GDP_80_09,Seq!S$1,FALSE)/10000),VLOOKUP($B147,Area_GDP_80_09,Seq!S$1,FALSE)/10000,".")</f>
        <v>740032.90116160503</v>
      </c>
      <c r="AY147" s="27">
        <f>IF(ISNUMBER(VLOOKUP($B147,Area_GDP_80_09,Seq!T$1,FALSE)/10000),VLOOKUP($B147,Area_GDP_80_09,Seq!T$1,FALSE)/10000,".")</f>
        <v>776695.67609732202</v>
      </c>
      <c r="AZ147" s="27">
        <f>IF(ISNUMBER(VLOOKUP($B147,Area_GDP_80_09,Seq!U$1,FALSE)/10000),VLOOKUP($B147,Area_GDP_80_09,Seq!U$1,FALSE)/10000,".")</f>
        <v>815758.45609228895</v>
      </c>
      <c r="BA147" s="27">
        <f>IF(ISNUMBER(VLOOKUP($B147,Area_GDP_80_09,Seq!V$1,FALSE)/10000),VLOOKUP($B147,Area_GDP_80_09,Seq!V$1,FALSE)/10000,".")</f>
        <v>819240.80954350496</v>
      </c>
      <c r="BB147" s="27">
        <f>IF(ISNUMBER(VLOOKUP($B147,Area_GDP_80_09,Seq!W$1,FALSE)/10000),VLOOKUP($B147,Area_GDP_80_09,Seq!W$1,FALSE)/10000,".")</f>
        <v>839785.82058445306</v>
      </c>
      <c r="BC147" s="27">
        <f>IF(ISNUMBER(VLOOKUP($B147,Area_GDP_80_09,Seq!X$1,FALSE)/10000),VLOOKUP($B147,Area_GDP_80_09,Seq!X$1,FALSE)/10000,".")</f>
        <v>853926.12612024904</v>
      </c>
      <c r="BD147" s="27">
        <f>IF(ISNUMBER(VLOOKUP($B147,Area_GDP_80_09,Seq!Y$1,FALSE)/10000),VLOOKUP($B147,Area_GDP_80_09,Seq!Y$1,FALSE)/10000,".")</f>
        <v>875151.0219988079</v>
      </c>
      <c r="BE147" s="27">
        <f>IF(ISNUMBER(VLOOKUP($B147,Area_GDP_80_09,Seq!Z$1,FALSE)/10000),VLOOKUP($B147,Area_GDP_80_09,Seq!Z$1,FALSE)/10000,".")</f>
        <v>898879.340249712</v>
      </c>
      <c r="BF147" s="27">
        <f>IF(ISNUMBER(VLOOKUP($B147,Area_GDP_80_09,Seq!AA$1,FALSE)/10000),VLOOKUP($B147,Area_GDP_80_09,Seq!AA$1,FALSE)/10000,".")</f>
        <v>936392.23185528698</v>
      </c>
      <c r="BG147" s="27">
        <f>IF(ISNUMBER(VLOOKUP($B147,Area_GDP_80_09,Seq!AB$1,FALSE)/10000),VLOOKUP($B147,Area_GDP_80_09,Seq!AB$1,FALSE)/10000,".")</f>
        <v>1024699.0932604601</v>
      </c>
      <c r="BH147" s="27">
        <f>IF(ISNUMBER(VLOOKUP($B147,Area_GDP_80_09,Seq!AC$1,FALSE)/10000),VLOOKUP($B147,Area_GDP_80_09,Seq!AC$1,FALSE)/10000,".")</f>
        <v>1071470.2948411801</v>
      </c>
      <c r="BI147" s="27">
        <f>IF(ISNUMBER(VLOOKUP($B147,Area_GDP_80_09,Seq!AD$1,FALSE)/10000),VLOOKUP($B147,Area_GDP_80_09,Seq!AD$1,FALSE)/10000,".")</f>
        <v>1071470.26549621</v>
      </c>
      <c r="BJ147" s="27">
        <f>IF(ISNUMBER(VLOOKUP($B147,Area_GDP_80_09,Seq!AE$1,FALSE)/10000),VLOOKUP($B147,Area_GDP_80_09,Seq!AE$1,FALSE)/10000,".")</f>
        <v>1137349.5913068501</v>
      </c>
      <c r="BK147" s="27">
        <f>IF(ISNUMBER(VLOOKUP($B147,Area_GDP_80_09,Seq!AF$1,FALSE)/10000),VLOOKUP($B147,Area_GDP_80_09,Seq!AF$1,FALSE)/10000,".")</f>
        <v>1175530.4106037205</v>
      </c>
      <c r="BL147" s="27"/>
      <c r="BM147" s="27"/>
      <c r="BN147" s="27">
        <f>CNPop!A$48</f>
        <v>5.0000000000000001E-3</v>
      </c>
      <c r="BO147" s="27">
        <f>CNPop!B$48</f>
        <v>6.0000000000000001E-3</v>
      </c>
      <c r="BP147" s="27">
        <f>CNPop!C$48</f>
        <v>6.0000000000000001E-3</v>
      </c>
      <c r="BQ147" s="27">
        <f>CNPop!D$48</f>
        <v>7.0000000000000001E-3</v>
      </c>
      <c r="BR147" s="27">
        <f>CNPop!E$48</f>
        <v>7.0000000000000001E-3</v>
      </c>
      <c r="BS147" s="27">
        <f>CNPop!F$48</f>
        <v>8.0000000000000002E-3</v>
      </c>
      <c r="BT147" s="27">
        <f>CNPop!G$48</f>
        <v>8.9999999999999993E-3</v>
      </c>
      <c r="BU147" s="27">
        <f>CNPop!H$48</f>
        <v>0.01</v>
      </c>
      <c r="BV147" s="27">
        <f>CNPop!I$48</f>
        <v>1.0999999999999999E-2</v>
      </c>
      <c r="BW147" s="27">
        <f>CNPop!J$48</f>
        <v>1.2E-2</v>
      </c>
      <c r="BX147" s="27">
        <f>CNPop!K$48</f>
        <v>1.4E-2</v>
      </c>
      <c r="BY147" s="27">
        <f>CNPop!L$48</f>
        <v>1.6E-2</v>
      </c>
      <c r="BZ147" s="27">
        <f>CNPop!M$48</f>
        <v>1.7000000000000001E-2</v>
      </c>
      <c r="CA147" s="27">
        <f>CNPop!N$48</f>
        <v>1.9E-2</v>
      </c>
      <c r="CB147" s="27">
        <f>CNPop!O$48</f>
        <v>2.1000000000000001E-2</v>
      </c>
      <c r="CC147" s="27">
        <f>CNPop!P$48</f>
        <v>2.3E-2</v>
      </c>
      <c r="CD147" s="27">
        <f>CNPop!Q$48</f>
        <v>2.5999999999999999E-2</v>
      </c>
      <c r="CE147" s="27">
        <f>CNPop!R$48</f>
        <v>2.8000000000000001E-2</v>
      </c>
      <c r="CF147" s="27">
        <f>CNPop!S$48</f>
        <v>0.03</v>
      </c>
      <c r="CG147" s="27">
        <f>CNPop!T$48</f>
        <v>3.3000000000000002E-2</v>
      </c>
      <c r="CH147" s="27">
        <f>CNPop!U$48</f>
        <v>3.5999999999999997E-2</v>
      </c>
      <c r="CI147" s="27">
        <f>CNPop!V$48</f>
        <v>3.9E-2</v>
      </c>
      <c r="CJ147" s="27">
        <f>CNPop!W$48</f>
        <v>4.2000000000000003E-2</v>
      </c>
      <c r="CK147" s="27">
        <f>CNPop!X$48</f>
        <v>4.4999999999999998E-2</v>
      </c>
      <c r="CL147" s="27">
        <f>CNPop!Y$48</f>
        <v>4.9000000000000002E-2</v>
      </c>
      <c r="CM147" s="27">
        <f>CNPop!Z$48</f>
        <v>5.1999999999999998E-2</v>
      </c>
      <c r="CN147" s="27">
        <f>CNPop!AA$48</f>
        <v>5.6000000000000001E-2</v>
      </c>
      <c r="CO147" s="27">
        <f>CNPop!AB$48</f>
        <v>0.06</v>
      </c>
      <c r="CP147" s="27">
        <f>CNPop!AC$48</f>
        <v>6.3E-2</v>
      </c>
      <c r="CQ147" s="27"/>
      <c r="CR147" s="27">
        <f t="shared" si="146"/>
        <v>9.7078863878267738E-2</v>
      </c>
      <c r="CS147" s="27">
        <f t="shared" si="147"/>
        <v>9.7078863878267738E-2</v>
      </c>
      <c r="CT147" s="27">
        <f t="shared" si="148"/>
        <v>9.7078863878267738E-2</v>
      </c>
      <c r="CU147" s="27">
        <f t="shared" si="149"/>
        <v>9.7078863878267738E-2</v>
      </c>
      <c r="CV147" s="27">
        <f t="shared" si="150"/>
        <v>9.7078863878267738E-2</v>
      </c>
      <c r="CW147" s="27">
        <f t="shared" si="151"/>
        <v>9.7078863878267738E-2</v>
      </c>
      <c r="CX147" s="27">
        <f t="shared" si="152"/>
        <v>9.7078863878267738E-2</v>
      </c>
      <c r="CY147" s="27">
        <f t="shared" si="153"/>
        <v>9.7078863878267738E-2</v>
      </c>
      <c r="CZ147" s="27">
        <f t="shared" si="154"/>
        <v>9.7078863878267738E-2</v>
      </c>
      <c r="DA147" s="27">
        <f t="shared" si="155"/>
        <v>9.7078863878267738E-2</v>
      </c>
      <c r="DB147" s="27">
        <f t="shared" si="156"/>
        <v>9.7078863878267738E-2</v>
      </c>
      <c r="DC147" s="27">
        <f t="shared" si="157"/>
        <v>9.7078863878267738E-2</v>
      </c>
      <c r="DD147" s="27">
        <f t="shared" si="158"/>
        <v>9.4781776180048516E-2</v>
      </c>
      <c r="DE147" s="27">
        <f t="shared" si="159"/>
        <v>9.4781776180048516E-2</v>
      </c>
      <c r="DF147" s="27">
        <f t="shared" si="160"/>
        <v>9.4781776180048516E-2</v>
      </c>
      <c r="DG147" s="27">
        <f t="shared" si="161"/>
        <v>9.4781776180048516E-2</v>
      </c>
      <c r="DH147" s="27">
        <f t="shared" si="162"/>
        <v>9.4781776180048516E-2</v>
      </c>
      <c r="DI147" s="27">
        <f t="shared" si="163"/>
        <v>9.4781776180048516E-2</v>
      </c>
      <c r="DJ147" s="27">
        <f t="shared" si="164"/>
        <v>9.4781776180048516E-2</v>
      </c>
      <c r="DK147" s="27">
        <f t="shared" si="165"/>
        <v>9.4218667178519649E-2</v>
      </c>
      <c r="DL147" s="27">
        <f t="shared" si="166"/>
        <v>9.3875697020128115E-2</v>
      </c>
      <c r="DM147" s="27">
        <f t="shared" si="167"/>
        <v>9.376473279698197E-2</v>
      </c>
      <c r="DN147" s="27">
        <f t="shared" si="168"/>
        <v>9.3851983441009257E-2</v>
      </c>
      <c r="DO147" s="27">
        <f t="shared" si="169"/>
        <v>9.412443655903123E-2</v>
      </c>
      <c r="DP147" s="27">
        <f t="shared" si="170"/>
        <v>9.4555742254385039E-2</v>
      </c>
      <c r="DQ147" s="27">
        <f t="shared" si="171"/>
        <v>9.5116652446912253E-2</v>
      </c>
      <c r="DR147" s="27">
        <f t="shared" si="172"/>
        <v>9.5801760691293592E-2</v>
      </c>
      <c r="DS147" s="27">
        <f t="shared" si="173"/>
        <v>9.6585908229255196E-2</v>
      </c>
      <c r="DT147" s="27">
        <f t="shared" si="145"/>
        <v>9.7394676542351011E-2</v>
      </c>
      <c r="DU147" s="27" t="e">
        <f>IF(ISNA(VLOOKUP(CONCATENATE($B147,".SP.TER.TOTL.IN"),Area_pop_80_09,Seq!B$1,FALSE)),".",VLOOKUP(CONCATENATE($B147,".SP.TER.TOTL.IN"),Area_pop_80_09,Seq!B$1,FALSE)/VLOOKUP(CONCATENATE($B147,".SP.POP.TOTL"),Area_pop_80_09,Seq!B$1,FALSE))</f>
        <v>#VALUE!</v>
      </c>
      <c r="DV147" s="27" t="e">
        <f>IF(ISNA(VLOOKUP(CONCATENATE($B147,".SP.TER.TOTL.IN"),Area_pop_80_09,Seq!C$1,FALSE)),".",VLOOKUP(CONCATENATE($B147,".SP.TER.TOTL.IN"),Area_pop_80_09,Seq!C$1,FALSE)/VLOOKUP(CONCATENATE($B147,".SP.POP.TOTL"),Area_pop_80_09,Seq!C$1,FALSE))</f>
        <v>#VALUE!</v>
      </c>
      <c r="DW147" s="27" t="e">
        <f>IF(ISNA(VLOOKUP(CONCATENATE($B147,".SP.TER.TOTL.IN"),Area_pop_80_09,Seq!D$1,FALSE)),".",VLOOKUP(CONCATENATE($B147,".SP.TER.TOTL.IN"),Area_pop_80_09,Seq!D$1,FALSE)/VLOOKUP(CONCATENATE($B147,".SP.POP.TOTL"),Area_pop_80_09,Seq!D$1,FALSE))</f>
        <v>#VALUE!</v>
      </c>
      <c r="DX147" s="27" t="e">
        <f>IF(ISNA(VLOOKUP(CONCATENATE($B147,".SP.TER.TOTL.IN"),Area_pop_80_09,Seq!E$1,FALSE)),".",VLOOKUP(CONCATENATE($B147,".SP.TER.TOTL.IN"),Area_pop_80_09,Seq!E$1,FALSE)/VLOOKUP(CONCATENATE($B147,".SP.POP.TOTL"),Area_pop_80_09,Seq!E$1,FALSE))</f>
        <v>#VALUE!</v>
      </c>
      <c r="DY147" s="27" t="e">
        <f>IF(ISNA(VLOOKUP(CONCATENATE($B147,".SP.TER.TOTL.IN"),Area_pop_80_09,Seq!F$1,FALSE)),".",VLOOKUP(CONCATENATE($B147,".SP.TER.TOTL.IN"),Area_pop_80_09,Seq!F$1,FALSE)/VLOOKUP(CONCATENATE($B147,".SP.POP.TOTL"),Area_pop_80_09,Seq!F$1,FALSE))</f>
        <v>#VALUE!</v>
      </c>
      <c r="DZ147" s="27" t="e">
        <f>IF(ISNA(VLOOKUP(CONCATENATE($B147,".SP.TER.TOTL.IN"),Area_pop_80_09,Seq!G$1,FALSE)),".",VLOOKUP(CONCATENATE($B147,".SP.TER.TOTL.IN"),Area_pop_80_09,Seq!G$1,FALSE)/VLOOKUP(CONCATENATE($B147,".SP.POP.TOTL"),Area_pop_80_09,Seq!G$1,FALSE))</f>
        <v>#VALUE!</v>
      </c>
      <c r="EA147" s="27" t="e">
        <f>IF(ISNA(VLOOKUP(CONCATENATE($B147,".SP.TER.TOTL.IN"),Area_pop_80_09,Seq!H$1,FALSE)),".",VLOOKUP(CONCATENATE($B147,".SP.TER.TOTL.IN"),Area_pop_80_09,Seq!H$1,FALSE)/VLOOKUP(CONCATENATE($B147,".SP.POP.TOTL"),Area_pop_80_09,Seq!H$1,FALSE))</f>
        <v>#VALUE!</v>
      </c>
      <c r="EB147" s="27" t="e">
        <f>IF(ISNA(VLOOKUP(CONCATENATE($B147,".SP.TER.TOTL.IN"),Area_pop_80_09,Seq!I$1,FALSE)),".",VLOOKUP(CONCATENATE($B147,".SP.TER.TOTL.IN"),Area_pop_80_09,Seq!I$1,FALSE)/VLOOKUP(CONCATENATE($B147,".SP.POP.TOTL"),Area_pop_80_09,Seq!I$1,FALSE))</f>
        <v>#VALUE!</v>
      </c>
      <c r="EC147" s="27" t="e">
        <f>IF(ISNA(VLOOKUP(CONCATENATE($B147,".SP.TER.TOTL.IN"),Area_pop_80_09,Seq!J$1,FALSE)),".",VLOOKUP(CONCATENATE($B147,".SP.TER.TOTL.IN"),Area_pop_80_09,Seq!J$1,FALSE)/VLOOKUP(CONCATENATE($B147,".SP.POP.TOTL"),Area_pop_80_09,Seq!J$1,FALSE))</f>
        <v>#VALUE!</v>
      </c>
      <c r="ED147" s="27" t="e">
        <f>IF(ISNA(VLOOKUP(CONCATENATE($B147,".SP.TER.TOTL.IN"),Area_pop_80_09,Seq!K$1,FALSE)),".",VLOOKUP(CONCATENATE($B147,".SP.TER.TOTL.IN"),Area_pop_80_09,Seq!K$1,FALSE)/VLOOKUP(CONCATENATE($B147,".SP.POP.TOTL"),Area_pop_80_09,Seq!K$1,FALSE))</f>
        <v>#VALUE!</v>
      </c>
      <c r="EE147" s="27" t="e">
        <f>IF(ISNA(VLOOKUP(CONCATENATE($B147,".SP.TER.TOTL.IN"),Area_pop_80_09,Seq!L$1,FALSE)),".",VLOOKUP(CONCATENATE($B147,".SP.TER.TOTL.IN"),Area_pop_80_09,Seq!L$1,FALSE)/VLOOKUP(CONCATENATE($B147,".SP.POP.TOTL"),Area_pop_80_09,Seq!L$1,FALSE))</f>
        <v>#VALUE!</v>
      </c>
      <c r="EF147" s="27">
        <f>IF(ISNA(VLOOKUP(CONCATENATE($B147,".SP.TER.TOTL.IN"),Area_pop_80_09,Seq!M$1,FALSE)),".",VLOOKUP(CONCATENATE($B147,".SP.TER.TOTL.IN"),Area_pop_80_09,Seq!M$1,FALSE)/VLOOKUP(CONCATENATE($B147,".SP.POP.TOTL"),Area_pop_80_09,Seq!M$1,FALSE))</f>
        <v>9.7078863878267738E-2</v>
      </c>
      <c r="EG147" s="27" t="e">
        <f>IF(ISNA(VLOOKUP(CONCATENATE($B147,".SP.TER.TOTL.IN"),Area_pop_80_09,Seq!N$1,FALSE)),".",VLOOKUP(CONCATENATE($B147,".SP.TER.TOTL.IN"),Area_pop_80_09,Seq!N$1,FALSE)/VLOOKUP(CONCATENATE($B147,".SP.POP.TOTL"),Area_pop_80_09,Seq!N$1,FALSE))</f>
        <v>#VALUE!</v>
      </c>
      <c r="EH147" s="27" t="e">
        <f>IF(ISNA(VLOOKUP(CONCATENATE($B147,".SP.TER.TOTL.IN"),Area_pop_80_09,Seq!O$1,FALSE)),".",VLOOKUP(CONCATENATE($B147,".SP.TER.TOTL.IN"),Area_pop_80_09,Seq!O$1,FALSE)/VLOOKUP(CONCATENATE($B147,".SP.POP.TOTL"),Area_pop_80_09,Seq!O$1,FALSE))</f>
        <v>#VALUE!</v>
      </c>
      <c r="EI147" s="27" t="e">
        <f>IF(ISNA(VLOOKUP(CONCATENATE($B147,".SP.TER.TOTL.IN"),Area_pop_80_09,Seq!P$1,FALSE)),".",VLOOKUP(CONCATENATE($B147,".SP.TER.TOTL.IN"),Area_pop_80_09,Seq!P$1,FALSE)/VLOOKUP(CONCATENATE($B147,".SP.POP.TOTL"),Area_pop_80_09,Seq!P$1,FALSE))</f>
        <v>#VALUE!</v>
      </c>
      <c r="EJ147" s="27" t="e">
        <f>IF(ISNA(VLOOKUP(CONCATENATE($B147,".SP.TER.TOTL.IN"),Area_pop_80_09,Seq!Q$1,FALSE)),".",VLOOKUP(CONCATENATE($B147,".SP.TER.TOTL.IN"),Area_pop_80_09,Seq!Q$1,FALSE)/VLOOKUP(CONCATENATE($B147,".SP.POP.TOTL"),Area_pop_80_09,Seq!Q$1,FALSE))</f>
        <v>#VALUE!</v>
      </c>
      <c r="EK147" s="27" t="e">
        <f>IF(ISNA(VLOOKUP(CONCATENATE($B147,".SP.TER.TOTL.IN"),Area_pop_80_09,Seq!R$1,FALSE)),".",VLOOKUP(CONCATENATE($B147,".SP.TER.TOTL.IN"),Area_pop_80_09,Seq!R$1,FALSE)/VLOOKUP(CONCATENATE($B147,".SP.POP.TOTL"),Area_pop_80_09,Seq!R$1,FALSE))</f>
        <v>#VALUE!</v>
      </c>
      <c r="EL147" s="27" t="e">
        <f>IF(ISNA(VLOOKUP(CONCATENATE($B147,".SP.TER.TOTL.IN"),Area_pop_80_09,Seq!S$1,FALSE)),".",VLOOKUP(CONCATENATE($B147,".SP.TER.TOTL.IN"),Area_pop_80_09,Seq!S$1,FALSE)/VLOOKUP(CONCATENATE($B147,".SP.POP.TOTL"),Area_pop_80_09,Seq!S$1,FALSE))</f>
        <v>#VALUE!</v>
      </c>
      <c r="EM147" s="27">
        <f>IF(ISNA(VLOOKUP(CONCATENATE($B147,".SP.TER.TOTL.IN"),Area_pop_80_09,Seq!T$1,FALSE)),".",VLOOKUP(CONCATENATE($B147,".SP.TER.TOTL.IN"),Area_pop_80_09,Seq!T$1,FALSE)/VLOOKUP(CONCATENATE($B147,".SP.POP.TOTL"),Area_pop_80_09,Seq!T$1,FALSE))</f>
        <v>9.4781776180048516E-2</v>
      </c>
      <c r="EN147" s="27">
        <f>IF(ISNA(VLOOKUP(CONCATENATE($B147,".SP.TER.TOTL.IN"),Area_pop_80_09,Seq!U$1,FALSE)),".",VLOOKUP(CONCATENATE($B147,".SP.TER.TOTL.IN"),Area_pop_80_09,Seq!U$1,FALSE)/VLOOKUP(CONCATENATE($B147,".SP.POP.TOTL"),Area_pop_80_09,Seq!U$1,FALSE))</f>
        <v>9.4218667178519649E-2</v>
      </c>
      <c r="EO147" s="27">
        <f>IF(ISNA(VLOOKUP(CONCATENATE($B147,".SP.TER.TOTL.IN"),Area_pop_80_09,Seq!V$1,FALSE)),".",VLOOKUP(CONCATENATE($B147,".SP.TER.TOTL.IN"),Area_pop_80_09,Seq!V$1,FALSE)/VLOOKUP(CONCATENATE($B147,".SP.POP.TOTL"),Area_pop_80_09,Seq!V$1,FALSE))</f>
        <v>9.3875697020128115E-2</v>
      </c>
      <c r="EP147" s="27">
        <f>IF(ISNA(VLOOKUP(CONCATENATE($B147,".SP.TER.TOTL.IN"),Area_pop_80_09,Seq!W$1,FALSE)),".",VLOOKUP(CONCATENATE($B147,".SP.TER.TOTL.IN"),Area_pop_80_09,Seq!W$1,FALSE)/VLOOKUP(CONCATENATE($B147,".SP.POP.TOTL"),Area_pop_80_09,Seq!W$1,FALSE))</f>
        <v>9.376473279698197E-2</v>
      </c>
      <c r="EQ147" s="27">
        <f>IF(ISNA(VLOOKUP(CONCATENATE($B147,".SP.TER.TOTL.IN"),Area_pop_80_09,Seq!X$1,FALSE)),".",VLOOKUP(CONCATENATE($B147,".SP.TER.TOTL.IN"),Area_pop_80_09,Seq!X$1,FALSE)/VLOOKUP(CONCATENATE($B147,".SP.POP.TOTL"),Area_pop_80_09,Seq!X$1,FALSE))</f>
        <v>9.3851983441009257E-2</v>
      </c>
      <c r="ER147" s="27">
        <f>IF(ISNA(VLOOKUP(CONCATENATE($B147,".SP.TER.TOTL.IN"),Area_pop_80_09,Seq!Y$1,FALSE)),".",VLOOKUP(CONCATENATE($B147,".SP.TER.TOTL.IN"),Area_pop_80_09,Seq!Y$1,FALSE)/VLOOKUP(CONCATENATE($B147,".SP.POP.TOTL"),Area_pop_80_09,Seq!Y$1,FALSE))</f>
        <v>9.412443655903123E-2</v>
      </c>
      <c r="ES147" s="27">
        <f>IF(ISNA(VLOOKUP(CONCATENATE($B147,".SP.TER.TOTL.IN"),Area_pop_80_09,Seq!Z$1,FALSE)),".",VLOOKUP(CONCATENATE($B147,".SP.TER.TOTL.IN"),Area_pop_80_09,Seq!Z$1,FALSE)/VLOOKUP(CONCATENATE($B147,".SP.POP.TOTL"),Area_pop_80_09,Seq!Z$1,FALSE))</f>
        <v>9.4555742254385039E-2</v>
      </c>
      <c r="ET147" s="27">
        <f>IF(ISNA(VLOOKUP(CONCATENATE($B147,".SP.TER.TOTL.IN"),Area_pop_80_09,Seq!AA$1,FALSE)),".",VLOOKUP(CONCATENATE($B147,".SP.TER.TOTL.IN"),Area_pop_80_09,Seq!AA$1,FALSE)/VLOOKUP(CONCATENATE($B147,".SP.POP.TOTL"),Area_pop_80_09,Seq!AA$1,FALSE))</f>
        <v>9.5116652446912253E-2</v>
      </c>
      <c r="EU147" s="27">
        <f>IF(ISNA(VLOOKUP(CONCATENATE($B147,".SP.TER.TOTL.IN"),Area_pop_80_09,Seq!AB$1,FALSE)),".",VLOOKUP(CONCATENATE($B147,".SP.TER.TOTL.IN"),Area_pop_80_09,Seq!AB$1,FALSE)/VLOOKUP(CONCATENATE($B147,".SP.POP.TOTL"),Area_pop_80_09,Seq!AB$1,FALSE))</f>
        <v>9.5801760691293592E-2</v>
      </c>
      <c r="EV147" s="27">
        <f>IF(ISNA(VLOOKUP(CONCATENATE($B147,".SP.TER.TOTL.IN"),Area_pop_80_09,Seq!AC$1,FALSE)),".",VLOOKUP(CONCATENATE($B147,".SP.TER.TOTL.IN"),Area_pop_80_09,Seq!AC$1,FALSE)/VLOOKUP(CONCATENATE($B147,".SP.POP.TOTL"),Area_pop_80_09,Seq!AC$1,FALSE))</f>
        <v>9.6585908229255196E-2</v>
      </c>
      <c r="EW147" s="27">
        <f>IF(ISNA(VLOOKUP(CONCATENATE($B147,".SP.TER.TOTL.IN"),Area_pop_80_09,Seq!AD$1,FALSE)),".",VLOOKUP(CONCATENATE($B147,".SP.TER.TOTL.IN"),Area_pop_80_09,Seq!AD$1,FALSE)/VLOOKUP(CONCATENATE($B147,".SP.POP.TOTL"),Area_pop_80_09,Seq!AD$1,FALSE))</f>
        <v>9.7394676542351011E-2</v>
      </c>
      <c r="EX147" s="27"/>
      <c r="EY147" s="27"/>
      <c r="EZ147" s="27">
        <f t="shared" si="174"/>
        <v>3.7341167012290284E-4</v>
      </c>
      <c r="FA147" s="27">
        <f t="shared" si="175"/>
        <v>5.9965016409426744E-4</v>
      </c>
      <c r="FB147" s="27" t="str">
        <f t="shared" si="181"/>
        <v>.</v>
      </c>
      <c r="FC147" s="9">
        <f>IF(VLOOKUP($B147,EM_80!$B$1:$C$201,2,FALSE)&gt;0,VLOOKUP($B147,EM_80!$B$1:$C$201,2,FALSE),".")</f>
        <v>2000</v>
      </c>
      <c r="FD147" s="9">
        <f t="shared" si="176"/>
        <v>4000</v>
      </c>
      <c r="FE147" s="9" t="str">
        <f t="shared" si="177"/>
        <v>.</v>
      </c>
      <c r="FF147">
        <f t="shared" si="178"/>
        <v>5356019</v>
      </c>
      <c r="FG147">
        <f t="shared" si="179"/>
        <v>6670556</v>
      </c>
      <c r="FH147">
        <f t="shared" si="180"/>
        <v>8317371</v>
      </c>
      <c r="FJ147" s="9" t="str">
        <f>IF(ISNA(VLOOKUP($B147,Area_EM_90,Seq!C$1,FALSE)),".",VLOOKUP($B147,Area_EM_90,Seq!C$1,FALSE))</f>
        <v>.</v>
      </c>
      <c r="FK147" s="9" t="str">
        <f>IF(ISNA(VLOOKUP($B147,Area_EM_90,Seq!D$1,FALSE)),".",VLOOKUP($B147,Area_EM_90,Seq!D$1,FALSE))</f>
        <v>.</v>
      </c>
      <c r="FL147" s="9" t="str">
        <f>IF(ISNA(VLOOKUP($B147,Area_EM_90,Seq!E$1,FALSE)),".",VLOOKUP($B147,Area_EM_90,Seq!E$1,FALSE))</f>
        <v>.</v>
      </c>
      <c r="FM147" s="9" t="str">
        <f>IF(ISNA(VLOOKUP($B147,Area_EM_90,Seq!F$1,FALSE)),".",VLOOKUP($B147,Area_EM_90,Seq!F$1,FALSE))</f>
        <v>.</v>
      </c>
      <c r="FN147" s="9" t="str">
        <f>IF(ISNA(VLOOKUP($B147,Area_EM_90,Seq!G$1,FALSE)),".",VLOOKUP($B147,Area_EM_90,Seq!G$1,FALSE))</f>
        <v>.</v>
      </c>
      <c r="FO147" s="9" t="str">
        <f>IF(ISNA(VLOOKUP($B147,Area_EM_90,Seq!H$1,FALSE)),".",VLOOKUP($B147,Area_EM_90,Seq!H$1,FALSE))</f>
        <v>.</v>
      </c>
      <c r="FP147" s="9" t="str">
        <f>IF(ISNA(VLOOKUP($B147,Area_EM_90,Seq!I$1,FALSE)),".",VLOOKUP($B147,Area_EM_90,Seq!I$1,FALSE))</f>
        <v>.</v>
      </c>
      <c r="FQ147" s="9" t="str">
        <f>IF(ISNA(VLOOKUP($B147,Area_EM_90,Seq!J$1,FALSE)),".",VLOOKUP($B147,Area_EM_90,Seq!J$1,FALSE))</f>
        <v>.</v>
      </c>
      <c r="FR147" s="9" t="str">
        <f>IF(ISNA(VLOOKUP($B147,Area_EM_00,Seq!C$1,FALSE)),".",VLOOKUP($B147,Area_EM_00,Seq!C$1,FALSE))</f>
        <v>.</v>
      </c>
      <c r="FS147" s="9" t="str">
        <f>IF(ISNA(VLOOKUP($B147,Area_EM_00,Seq!D$1,FALSE)),".",VLOOKUP($B147,Area_EM_00,Seq!D$1,FALSE))</f>
        <v>.</v>
      </c>
      <c r="FT147" s="9" t="str">
        <f>IF(ISNA(VLOOKUP($B147,Area_EM_00,Seq!E$1,FALSE)),".",VLOOKUP($B147,Area_EM_00,Seq!E$1,FALSE))</f>
        <v>.</v>
      </c>
      <c r="FU147" s="9" t="str">
        <f>IF(ISNA(VLOOKUP($B147,Area_EM_00,Seq!F$1,FALSE)),".",VLOOKUP($B147,Area_EM_00,Seq!F$1,FALSE))</f>
        <v>.</v>
      </c>
      <c r="FV147" s="9" t="str">
        <f>IF(ISNA(VLOOKUP($B147,Area_EM_00,Seq!G$1,FALSE)),".",VLOOKUP($B147,Area_EM_00,Seq!G$1,FALSE))</f>
        <v>.</v>
      </c>
      <c r="FW147" s="9" t="str">
        <f>IF(ISNA(VLOOKUP($B147,Area_EM_00,Seq!H$1,FALSE)),".",VLOOKUP($B147,Area_EM_00,Seq!H$1,FALSE))</f>
        <v>.</v>
      </c>
      <c r="FX147" s="9" t="str">
        <f>IF(ISNA(VLOOKUP($B147,Area_EM_00,Seq!I$1,FALSE)),".",VLOOKUP($B147,Area_EM_00,Seq!I$1,FALSE))</f>
        <v>.</v>
      </c>
      <c r="FY147" s="9" t="str">
        <f>IF(ISNA(VLOOKUP($B147,Area_EM_00,Seq!J$1,FALSE)),".",VLOOKUP($B147,Area_EM_00,Seq!J$1,FALSE))</f>
        <v>.</v>
      </c>
      <c r="GA147" s="27"/>
    </row>
    <row r="148" spans="1:183">
      <c r="A148" s="25" t="s">
        <v>2602</v>
      </c>
      <c r="B148" s="26" t="str">
        <f t="shared" si="144"/>
        <v>Brazil</v>
      </c>
      <c r="C148" s="27">
        <f>GDP!C$42/10000</f>
        <v>18294194.281532999</v>
      </c>
      <c r="D148" s="27">
        <f>GDP!D$42/10000</f>
        <v>19245492.3841727</v>
      </c>
      <c r="E148" s="27">
        <f>GDP!E$42/10000</f>
        <v>20996832.1911324</v>
      </c>
      <c r="F148" s="27">
        <f>GDP!F$42/10000</f>
        <v>23285486.8999658</v>
      </c>
      <c r="G148" s="27">
        <f>GDP!G$42/10000</f>
        <v>26824880.9087606</v>
      </c>
      <c r="H148" s="27">
        <f>GDP!H$42/10000</f>
        <v>30446239.831443299</v>
      </c>
      <c r="I148" s="27">
        <f>GDP!I$42/10000</f>
        <v>33125508.936610304</v>
      </c>
      <c r="J148" s="27">
        <f>GDP!J$42/10000</f>
        <v>36968067.973257102</v>
      </c>
      <c r="K148" s="27">
        <f>GDP!K$42/10000</f>
        <v>41145459.654235199</v>
      </c>
      <c r="L148" s="27">
        <f>GDP!L$42/10000</f>
        <v>42832423.5000588</v>
      </c>
      <c r="M148" s="27">
        <f>GDP!M$42/10000</f>
        <v>44460055.593061104</v>
      </c>
      <c r="N148" s="27">
        <f>GDP!N$42/10000</f>
        <v>48550380.707622699</v>
      </c>
      <c r="O148" s="27">
        <f>GDP!O$42/10000</f>
        <v>55444534.768105105</v>
      </c>
      <c r="P148" s="27">
        <f>GDP!P$42/10000</f>
        <v>63206769.635639794</v>
      </c>
      <c r="Q148" s="27">
        <f>GDP!Q$42/10000</f>
        <v>71486856.457908601</v>
      </c>
      <c r="R148" s="27">
        <f>GDP!R$42/10000</f>
        <v>79278923.811820701</v>
      </c>
      <c r="S148" s="27">
        <f>GDP!S$42/10000</f>
        <v>87206816.193002701</v>
      </c>
      <c r="T148" s="27">
        <f>GDP!T$42/10000</f>
        <v>95317050.098951995</v>
      </c>
      <c r="U148" s="27">
        <f>GDP!U$42/10000</f>
        <v>102751780.00667</v>
      </c>
      <c r="V148" s="27">
        <f>GDP!V$42/10000</f>
        <v>110560915.287177</v>
      </c>
      <c r="W148" s="27">
        <f>GDP!W$42/10000</f>
        <v>119848032.17129999</v>
      </c>
      <c r="X148" s="27">
        <f>GDP!X$42/10000</f>
        <v>129795418.841518</v>
      </c>
      <c r="Y148" s="27">
        <f>GDP!Y$42/10000</f>
        <v>141606801.95609599</v>
      </c>
      <c r="Z148" s="27">
        <f>GDP!Z$42/10000</f>
        <v>155767482.15170601</v>
      </c>
      <c r="AA148" s="27">
        <f>GDP!AA$42/10000</f>
        <v>171499997.84902799</v>
      </c>
      <c r="AB148" s="27">
        <f>GDP!AB$42/10000</f>
        <v>189335997.62532699</v>
      </c>
      <c r="AC148" s="27">
        <f>GDP!AC$42/10000</f>
        <v>211298973.34986499</v>
      </c>
      <c r="AD148" s="27">
        <f>GDP!AD$42/10000</f>
        <v>238767839.88534701</v>
      </c>
      <c r="AE148" s="27">
        <f>GDP!AE$42/10000</f>
        <v>260256945.47502899</v>
      </c>
      <c r="AF148" s="27">
        <f>GDP!AF$42/10000</f>
        <v>293754553.91439533</v>
      </c>
      <c r="AG148" s="27"/>
      <c r="AH148" s="27">
        <f>IF(ISNUMBER(VLOOKUP($B148,Area_GDP_80_09,Seq!C$1,FALSE)/10000),VLOOKUP($B148,Area_GDP_80_09,Seq!C$1,FALSE)/10000,".")</f>
        <v>43037873.406339303</v>
      </c>
      <c r="AI148" s="27">
        <f>IF(ISNUMBER(VLOOKUP($B148,Area_GDP_80_09,Seq!D$1,FALSE)/10000),VLOOKUP($B148,Area_GDP_80_09,Seq!D$1,FALSE)/10000,".")</f>
        <v>41147065.899069801</v>
      </c>
      <c r="AJ148" s="27">
        <f>IF(ISNUMBER(VLOOKUP($B148,Area_GDP_80_09,Seq!E$1,FALSE)/10000),VLOOKUP($B148,Area_GDP_80_09,Seq!E$1,FALSE)/10000,".")</f>
        <v>41385819.919666901</v>
      </c>
      <c r="AK148" s="27">
        <f>IF(ISNUMBER(VLOOKUP($B148,Area_GDP_80_09,Seq!F$1,FALSE)/10000),VLOOKUP($B148,Area_GDP_80_09,Seq!F$1,FALSE)/10000,".")</f>
        <v>39974648.930371299</v>
      </c>
      <c r="AL148" s="27">
        <f>IF(ISNUMBER(VLOOKUP($B148,Area_GDP_80_09,Seq!G$1,FALSE)/10000),VLOOKUP($B148,Area_GDP_80_09,Seq!G$1,FALSE)/10000,".")</f>
        <v>42080970.408775702</v>
      </c>
      <c r="AM148" s="27">
        <f>IF(ISNUMBER(VLOOKUP($B148,Area_GDP_80_09,Seq!H$1,FALSE)/10000),VLOOKUP($B148,Area_GDP_80_09,Seq!H$1,FALSE)/10000,".")</f>
        <v>45424666.138666399</v>
      </c>
      <c r="AN148" s="27">
        <f>IF(ISNUMBER(VLOOKUP($B148,Area_GDP_80_09,Seq!I$1,FALSE)/10000),VLOOKUP($B148,Area_GDP_80_09,Seq!I$1,FALSE)/10000,".")</f>
        <v>49053322.522110999</v>
      </c>
      <c r="AO148" s="27">
        <f>IF(ISNUMBER(VLOOKUP($B148,Area_GDP_80_09,Seq!J$1,FALSE)/10000),VLOOKUP($B148,Area_GDP_80_09,Seq!J$1,FALSE)/10000,".")</f>
        <v>50819060.369194001</v>
      </c>
      <c r="AP148" s="27">
        <f>IF(ISNUMBER(VLOOKUP($B148,Area_GDP_80_09,Seq!K$1,FALSE)/10000),VLOOKUP($B148,Area_GDP_80_09,Seq!K$1,FALSE)/10000,".")</f>
        <v>50766883.0626157</v>
      </c>
      <c r="AQ148" s="27">
        <f>IF(ISNUMBER(VLOOKUP($B148,Area_GDP_80_09,Seq!L$1,FALSE)/10000),VLOOKUP($B148,Area_GDP_80_09,Seq!L$1,FALSE)/10000,".")</f>
        <v>52431762.103158697</v>
      </c>
      <c r="AR148" s="27">
        <f>IF(ISNUMBER(VLOOKUP($B148,Area_GDP_80_09,Seq!M$1,FALSE)/10000),VLOOKUP($B148,Area_GDP_80_09,Seq!M$1,FALSE)/10000,".")</f>
        <v>50177196.332722902</v>
      </c>
      <c r="AS148" s="27">
        <f>IF(ISNUMBER(VLOOKUP($B148,Area_GDP_80_09,Seq!N$1,FALSE)/10000),VLOOKUP($B148,Area_GDP_80_09,Seq!N$1,FALSE)/10000,".")</f>
        <v>50935909.391548604</v>
      </c>
      <c r="AT148" s="27">
        <f>IF(ISNUMBER(VLOOKUP($B148,Area_GDP_80_09,Seq!O$1,FALSE)/10000),VLOOKUP($B148,Area_GDP_80_09,Seq!O$1,FALSE)/10000,".")</f>
        <v>50698082.028878197</v>
      </c>
      <c r="AU148" s="27">
        <f>IF(ISNUMBER(VLOOKUP($B148,Area_GDP_80_09,Seq!P$1,FALSE)/10000),VLOOKUP($B148,Area_GDP_80_09,Seq!P$1,FALSE)/10000,".")</f>
        <v>53063224.083409898</v>
      </c>
      <c r="AV148" s="27">
        <f>IF(ISNUMBER(VLOOKUP($B148,Area_GDP_80_09,Seq!Q$1,FALSE)/10000),VLOOKUP($B148,Area_GDP_80_09,Seq!Q$1,FALSE)/10000,".")</f>
        <v>55893807.418259598</v>
      </c>
      <c r="AW148" s="27">
        <f>IF(ISNUMBER(VLOOKUP($B148,Area_GDP_80_09,Seq!R$1,FALSE)/10000),VLOOKUP($B148,Area_GDP_80_09,Seq!R$1,FALSE)/10000,".")</f>
        <v>58362542.986592501</v>
      </c>
      <c r="AX148" s="27">
        <f>IF(ISNUMBER(VLOOKUP($B148,Area_GDP_80_09,Seq!S$1,FALSE)/10000),VLOOKUP($B148,Area_GDP_80_09,Seq!S$1,FALSE)/10000,".")</f>
        <v>59617337.660804197</v>
      </c>
      <c r="AY148" s="27">
        <f>IF(ISNUMBER(VLOOKUP($B148,Area_GDP_80_09,Seq!T$1,FALSE)/10000),VLOOKUP($B148,Area_GDP_80_09,Seq!T$1,FALSE)/10000,".")</f>
        <v>61629386.330267005</v>
      </c>
      <c r="AZ148" s="27">
        <f>IF(ISNUMBER(VLOOKUP($B148,Area_GDP_80_09,Seq!U$1,FALSE)/10000),VLOOKUP($B148,Area_GDP_80_09,Seq!U$1,FALSE)/10000,".")</f>
        <v>61652731.347461596</v>
      </c>
      <c r="BA148" s="27">
        <f>IF(ISNUMBER(VLOOKUP($B148,Area_GDP_80_09,Seq!V$1,FALSE)/10000),VLOOKUP($B148,Area_GDP_80_09,Seq!V$1,FALSE)/10000,".")</f>
        <v>61807392.086376101</v>
      </c>
      <c r="BB148" s="27">
        <f>IF(ISNUMBER(VLOOKUP($B148,Area_GDP_80_09,Seq!W$1,FALSE)/10000),VLOOKUP($B148,Area_GDP_80_09,Seq!W$1,FALSE)/10000,".")</f>
        <v>64470183.110139407</v>
      </c>
      <c r="BC148" s="27">
        <f>IF(ISNUMBER(VLOOKUP($B148,Area_GDP_80_09,Seq!X$1,FALSE)/10000),VLOOKUP($B148,Area_GDP_80_09,Seq!X$1,FALSE)/10000,".")</f>
        <v>65314980.919870302</v>
      </c>
      <c r="BD148" s="27">
        <f>IF(ISNUMBER(VLOOKUP($B148,Area_GDP_80_09,Seq!Y$1,FALSE)/10000),VLOOKUP($B148,Area_GDP_80_09,Seq!Y$1,FALSE)/10000,".")</f>
        <v>67051266.573721401</v>
      </c>
      <c r="BE148" s="27">
        <f>IF(ISNUMBER(VLOOKUP($B148,Area_GDP_80_09,Seq!Z$1,FALSE)/10000),VLOOKUP($B148,Area_GDP_80_09,Seq!Z$1,FALSE)/10000,".")</f>
        <v>67820193.077569798</v>
      </c>
      <c r="BF148" s="27">
        <f>IF(ISNUMBER(VLOOKUP($B148,Area_GDP_80_09,Seq!AA$1,FALSE)/10000),VLOOKUP($B148,Area_GDP_80_09,Seq!AA$1,FALSE)/10000,".")</f>
        <v>71696924.995454192</v>
      </c>
      <c r="BG148" s="27">
        <f>IF(ISNUMBER(VLOOKUP($B148,Area_GDP_80_09,Seq!AB$1,FALSE)/10000),VLOOKUP($B148,Area_GDP_80_09,Seq!AB$1,FALSE)/10000,".")</f>
        <v>73961391.663333997</v>
      </c>
      <c r="BH148" s="27">
        <f>IF(ISNUMBER(VLOOKUP($B148,Area_GDP_80_09,Seq!AC$1,FALSE)/10000),VLOOKUP($B148,Area_GDP_80_09,Seq!AC$1,FALSE)/10000,".")</f>
        <v>76897027.575559497</v>
      </c>
      <c r="BI148" s="27">
        <f>IF(ISNUMBER(VLOOKUP($B148,Area_GDP_80_09,Seq!AD$1,FALSE)/10000),VLOOKUP($B148,Area_GDP_80_09,Seq!AD$1,FALSE)/10000,".")</f>
        <v>81256709.536657989</v>
      </c>
      <c r="BJ148" s="27">
        <f>IF(ISNUMBER(VLOOKUP($B148,Area_GDP_80_09,Seq!AE$1,FALSE)/10000),VLOOKUP($B148,Area_GDP_80_09,Seq!AE$1,FALSE)/10000,".")</f>
        <v>85381482.262235403</v>
      </c>
      <c r="BK148" s="27">
        <f>IF(ISNUMBER(VLOOKUP($B148,Area_GDP_80_09,Seq!AF$1,FALSE)/10000),VLOOKUP($B148,Area_GDP_80_09,Seq!AF$1,FALSE)/10000,".")</f>
        <v>85601728.286251277</v>
      </c>
      <c r="BL148" s="27"/>
      <c r="BM148" s="27"/>
      <c r="BN148" s="27">
        <f>CNPop!A$48</f>
        <v>5.0000000000000001E-3</v>
      </c>
      <c r="BO148" s="27">
        <f>CNPop!B$48</f>
        <v>6.0000000000000001E-3</v>
      </c>
      <c r="BP148" s="27">
        <f>CNPop!C$48</f>
        <v>6.0000000000000001E-3</v>
      </c>
      <c r="BQ148" s="27">
        <f>CNPop!D$48</f>
        <v>7.0000000000000001E-3</v>
      </c>
      <c r="BR148" s="27">
        <f>CNPop!E$48</f>
        <v>7.0000000000000001E-3</v>
      </c>
      <c r="BS148" s="27">
        <f>CNPop!F$48</f>
        <v>8.0000000000000002E-3</v>
      </c>
      <c r="BT148" s="27">
        <f>CNPop!G$48</f>
        <v>8.9999999999999993E-3</v>
      </c>
      <c r="BU148" s="27">
        <f>CNPop!H$48</f>
        <v>0.01</v>
      </c>
      <c r="BV148" s="27">
        <f>CNPop!I$48</f>
        <v>1.0999999999999999E-2</v>
      </c>
      <c r="BW148" s="27">
        <f>CNPop!J$48</f>
        <v>1.2E-2</v>
      </c>
      <c r="BX148" s="27">
        <f>CNPop!K$48</f>
        <v>1.4E-2</v>
      </c>
      <c r="BY148" s="27">
        <f>CNPop!L$48</f>
        <v>1.6E-2</v>
      </c>
      <c r="BZ148" s="27">
        <f>CNPop!M$48</f>
        <v>1.7000000000000001E-2</v>
      </c>
      <c r="CA148" s="27">
        <f>CNPop!N$48</f>
        <v>1.9E-2</v>
      </c>
      <c r="CB148" s="27">
        <f>CNPop!O$48</f>
        <v>2.1000000000000001E-2</v>
      </c>
      <c r="CC148" s="27">
        <f>CNPop!P$48</f>
        <v>2.3E-2</v>
      </c>
      <c r="CD148" s="27">
        <f>CNPop!Q$48</f>
        <v>2.5999999999999999E-2</v>
      </c>
      <c r="CE148" s="27">
        <f>CNPop!R$48</f>
        <v>2.8000000000000001E-2</v>
      </c>
      <c r="CF148" s="27">
        <f>CNPop!S$48</f>
        <v>0.03</v>
      </c>
      <c r="CG148" s="27">
        <f>CNPop!T$48</f>
        <v>3.3000000000000002E-2</v>
      </c>
      <c r="CH148" s="27">
        <f>CNPop!U$48</f>
        <v>3.5999999999999997E-2</v>
      </c>
      <c r="CI148" s="27">
        <f>CNPop!V$48</f>
        <v>3.9E-2</v>
      </c>
      <c r="CJ148" s="27">
        <f>CNPop!W$48</f>
        <v>4.2000000000000003E-2</v>
      </c>
      <c r="CK148" s="27">
        <f>CNPop!X$48</f>
        <v>4.4999999999999998E-2</v>
      </c>
      <c r="CL148" s="27">
        <f>CNPop!Y$48</f>
        <v>4.9000000000000002E-2</v>
      </c>
      <c r="CM148" s="27">
        <f>CNPop!Z$48</f>
        <v>5.1999999999999998E-2</v>
      </c>
      <c r="CN148" s="27">
        <f>CNPop!AA$48</f>
        <v>5.6000000000000001E-2</v>
      </c>
      <c r="CO148" s="27">
        <f>CNPop!AB$48</f>
        <v>0.06</v>
      </c>
      <c r="CP148" s="27">
        <f>CNPop!AC$48</f>
        <v>6.3E-2</v>
      </c>
      <c r="CQ148" s="27"/>
      <c r="CR148" s="27">
        <f t="shared" si="146"/>
        <v>9.4670373776622935E-2</v>
      </c>
      <c r="CS148" s="27">
        <f t="shared" si="147"/>
        <v>9.4670373776622935E-2</v>
      </c>
      <c r="CT148" s="27">
        <f t="shared" si="148"/>
        <v>9.4670373776622935E-2</v>
      </c>
      <c r="CU148" s="27">
        <f t="shared" si="149"/>
        <v>9.4670373776622935E-2</v>
      </c>
      <c r="CV148" s="27">
        <f t="shared" si="150"/>
        <v>9.4670373776622935E-2</v>
      </c>
      <c r="CW148" s="27">
        <f t="shared" si="151"/>
        <v>9.4670373776622935E-2</v>
      </c>
      <c r="CX148" s="27">
        <f t="shared" si="152"/>
        <v>9.4670373776622935E-2</v>
      </c>
      <c r="CY148" s="27">
        <f t="shared" si="153"/>
        <v>9.4670373776622935E-2</v>
      </c>
      <c r="CZ148" s="27">
        <f t="shared" si="154"/>
        <v>9.4670373776622935E-2</v>
      </c>
      <c r="DA148" s="27">
        <f t="shared" si="155"/>
        <v>9.4670373776622935E-2</v>
      </c>
      <c r="DB148" s="27">
        <f t="shared" si="156"/>
        <v>9.4670373776622935E-2</v>
      </c>
      <c r="DC148" s="27">
        <f t="shared" si="157"/>
        <v>9.4670373776622935E-2</v>
      </c>
      <c r="DD148" s="27">
        <f t="shared" si="158"/>
        <v>9.8223891057016843E-2</v>
      </c>
      <c r="DE148" s="27">
        <f t="shared" si="159"/>
        <v>9.8223891057016843E-2</v>
      </c>
      <c r="DF148" s="27">
        <f t="shared" si="160"/>
        <v>9.8223891057016843E-2</v>
      </c>
      <c r="DG148" s="27">
        <f t="shared" si="161"/>
        <v>9.8223891057016843E-2</v>
      </c>
      <c r="DH148" s="27">
        <f t="shared" si="162"/>
        <v>9.8223891057016843E-2</v>
      </c>
      <c r="DI148" s="27">
        <f t="shared" si="163"/>
        <v>9.8223891057016843E-2</v>
      </c>
      <c r="DJ148" s="27">
        <f t="shared" si="164"/>
        <v>9.8223891057016843E-2</v>
      </c>
      <c r="DK148" s="27">
        <f t="shared" si="165"/>
        <v>9.8997217538315932E-2</v>
      </c>
      <c r="DL148" s="27">
        <f t="shared" si="166"/>
        <v>9.9442491699141156E-2</v>
      </c>
      <c r="DM148" s="27">
        <f t="shared" si="167"/>
        <v>9.9548583781723196E-2</v>
      </c>
      <c r="DN148" s="27">
        <f t="shared" si="168"/>
        <v>9.9339162701298972E-2</v>
      </c>
      <c r="DO148" s="27">
        <f t="shared" si="169"/>
        <v>9.8769333754601993E-2</v>
      </c>
      <c r="DP148" s="27">
        <f t="shared" si="170"/>
        <v>9.7797190050594271E-2</v>
      </c>
      <c r="DQ148" s="27">
        <f t="shared" si="171"/>
        <v>9.6418015794673018E-2</v>
      </c>
      <c r="DR148" s="27">
        <f t="shared" si="172"/>
        <v>9.4604925451177477E-2</v>
      </c>
      <c r="DS148" s="27">
        <f t="shared" si="173"/>
        <v>9.2430441101158251E-2</v>
      </c>
      <c r="DT148" s="27">
        <f t="shared" si="145"/>
        <v>9.0109768686192415E-2</v>
      </c>
      <c r="DU148" s="27" t="e">
        <f>IF(ISNA(VLOOKUP(CONCATENATE($B148,".SP.TER.TOTL.IN"),Area_pop_80_09,Seq!B$1,FALSE)),".",VLOOKUP(CONCATENATE($B148,".SP.TER.TOTL.IN"),Area_pop_80_09,Seq!B$1,FALSE)/VLOOKUP(CONCATENATE($B148,".SP.POP.TOTL"),Area_pop_80_09,Seq!B$1,FALSE))</f>
        <v>#VALUE!</v>
      </c>
      <c r="DV148" s="27" t="e">
        <f>IF(ISNA(VLOOKUP(CONCATENATE($B148,".SP.TER.TOTL.IN"),Area_pop_80_09,Seq!C$1,FALSE)),".",VLOOKUP(CONCATENATE($B148,".SP.TER.TOTL.IN"),Area_pop_80_09,Seq!C$1,FALSE)/VLOOKUP(CONCATENATE($B148,".SP.POP.TOTL"),Area_pop_80_09,Seq!C$1,FALSE))</f>
        <v>#VALUE!</v>
      </c>
      <c r="DW148" s="27" t="e">
        <f>IF(ISNA(VLOOKUP(CONCATENATE($B148,".SP.TER.TOTL.IN"),Area_pop_80_09,Seq!D$1,FALSE)),".",VLOOKUP(CONCATENATE($B148,".SP.TER.TOTL.IN"),Area_pop_80_09,Seq!D$1,FALSE)/VLOOKUP(CONCATENATE($B148,".SP.POP.TOTL"),Area_pop_80_09,Seq!D$1,FALSE))</f>
        <v>#VALUE!</v>
      </c>
      <c r="DX148" s="27" t="e">
        <f>IF(ISNA(VLOOKUP(CONCATENATE($B148,".SP.TER.TOTL.IN"),Area_pop_80_09,Seq!E$1,FALSE)),".",VLOOKUP(CONCATENATE($B148,".SP.TER.TOTL.IN"),Area_pop_80_09,Seq!E$1,FALSE)/VLOOKUP(CONCATENATE($B148,".SP.POP.TOTL"),Area_pop_80_09,Seq!E$1,FALSE))</f>
        <v>#VALUE!</v>
      </c>
      <c r="DY148" s="27" t="e">
        <f>IF(ISNA(VLOOKUP(CONCATENATE($B148,".SP.TER.TOTL.IN"),Area_pop_80_09,Seq!F$1,FALSE)),".",VLOOKUP(CONCATENATE($B148,".SP.TER.TOTL.IN"),Area_pop_80_09,Seq!F$1,FALSE)/VLOOKUP(CONCATENATE($B148,".SP.POP.TOTL"),Area_pop_80_09,Seq!F$1,FALSE))</f>
        <v>#VALUE!</v>
      </c>
      <c r="DZ148" s="27" t="e">
        <f>IF(ISNA(VLOOKUP(CONCATENATE($B148,".SP.TER.TOTL.IN"),Area_pop_80_09,Seq!G$1,FALSE)),".",VLOOKUP(CONCATENATE($B148,".SP.TER.TOTL.IN"),Area_pop_80_09,Seq!G$1,FALSE)/VLOOKUP(CONCATENATE($B148,".SP.POP.TOTL"),Area_pop_80_09,Seq!G$1,FALSE))</f>
        <v>#VALUE!</v>
      </c>
      <c r="EA148" s="27" t="e">
        <f>IF(ISNA(VLOOKUP(CONCATENATE($B148,".SP.TER.TOTL.IN"),Area_pop_80_09,Seq!H$1,FALSE)),".",VLOOKUP(CONCATENATE($B148,".SP.TER.TOTL.IN"),Area_pop_80_09,Seq!H$1,FALSE)/VLOOKUP(CONCATENATE($B148,".SP.POP.TOTL"),Area_pop_80_09,Seq!H$1,FALSE))</f>
        <v>#VALUE!</v>
      </c>
      <c r="EB148" s="27" t="e">
        <f>IF(ISNA(VLOOKUP(CONCATENATE($B148,".SP.TER.TOTL.IN"),Area_pop_80_09,Seq!I$1,FALSE)),".",VLOOKUP(CONCATENATE($B148,".SP.TER.TOTL.IN"),Area_pop_80_09,Seq!I$1,FALSE)/VLOOKUP(CONCATENATE($B148,".SP.POP.TOTL"),Area_pop_80_09,Seq!I$1,FALSE))</f>
        <v>#VALUE!</v>
      </c>
      <c r="EC148" s="27" t="e">
        <f>IF(ISNA(VLOOKUP(CONCATENATE($B148,".SP.TER.TOTL.IN"),Area_pop_80_09,Seq!J$1,FALSE)),".",VLOOKUP(CONCATENATE($B148,".SP.TER.TOTL.IN"),Area_pop_80_09,Seq!J$1,FALSE)/VLOOKUP(CONCATENATE($B148,".SP.POP.TOTL"),Area_pop_80_09,Seq!J$1,FALSE))</f>
        <v>#VALUE!</v>
      </c>
      <c r="ED148" s="27" t="e">
        <f>IF(ISNA(VLOOKUP(CONCATENATE($B148,".SP.TER.TOTL.IN"),Area_pop_80_09,Seq!K$1,FALSE)),".",VLOOKUP(CONCATENATE($B148,".SP.TER.TOTL.IN"),Area_pop_80_09,Seq!K$1,FALSE)/VLOOKUP(CONCATENATE($B148,".SP.POP.TOTL"),Area_pop_80_09,Seq!K$1,FALSE))</f>
        <v>#VALUE!</v>
      </c>
      <c r="EE148" s="27" t="e">
        <f>IF(ISNA(VLOOKUP(CONCATENATE($B148,".SP.TER.TOTL.IN"),Area_pop_80_09,Seq!L$1,FALSE)),".",VLOOKUP(CONCATENATE($B148,".SP.TER.TOTL.IN"),Area_pop_80_09,Seq!L$1,FALSE)/VLOOKUP(CONCATENATE($B148,".SP.POP.TOTL"),Area_pop_80_09,Seq!L$1,FALSE))</f>
        <v>#VALUE!</v>
      </c>
      <c r="EF148" s="27">
        <f>IF(ISNA(VLOOKUP(CONCATENATE($B148,".SP.TER.TOTL.IN"),Area_pop_80_09,Seq!M$1,FALSE)),".",VLOOKUP(CONCATENATE($B148,".SP.TER.TOTL.IN"),Area_pop_80_09,Seq!M$1,FALSE)/VLOOKUP(CONCATENATE($B148,".SP.POP.TOTL"),Area_pop_80_09,Seq!M$1,FALSE))</f>
        <v>9.4670373776622935E-2</v>
      </c>
      <c r="EG148" s="27" t="e">
        <f>IF(ISNA(VLOOKUP(CONCATENATE($B148,".SP.TER.TOTL.IN"),Area_pop_80_09,Seq!N$1,FALSE)),".",VLOOKUP(CONCATENATE($B148,".SP.TER.TOTL.IN"),Area_pop_80_09,Seq!N$1,FALSE)/VLOOKUP(CONCATENATE($B148,".SP.POP.TOTL"),Area_pop_80_09,Seq!N$1,FALSE))</f>
        <v>#VALUE!</v>
      </c>
      <c r="EH148" s="27" t="e">
        <f>IF(ISNA(VLOOKUP(CONCATENATE($B148,".SP.TER.TOTL.IN"),Area_pop_80_09,Seq!O$1,FALSE)),".",VLOOKUP(CONCATENATE($B148,".SP.TER.TOTL.IN"),Area_pop_80_09,Seq!O$1,FALSE)/VLOOKUP(CONCATENATE($B148,".SP.POP.TOTL"),Area_pop_80_09,Seq!O$1,FALSE))</f>
        <v>#VALUE!</v>
      </c>
      <c r="EI148" s="27" t="e">
        <f>IF(ISNA(VLOOKUP(CONCATENATE($B148,".SP.TER.TOTL.IN"),Area_pop_80_09,Seq!P$1,FALSE)),".",VLOOKUP(CONCATENATE($B148,".SP.TER.TOTL.IN"),Area_pop_80_09,Seq!P$1,FALSE)/VLOOKUP(CONCATENATE($B148,".SP.POP.TOTL"),Area_pop_80_09,Seq!P$1,FALSE))</f>
        <v>#VALUE!</v>
      </c>
      <c r="EJ148" s="27" t="e">
        <f>IF(ISNA(VLOOKUP(CONCATENATE($B148,".SP.TER.TOTL.IN"),Area_pop_80_09,Seq!Q$1,FALSE)),".",VLOOKUP(CONCATENATE($B148,".SP.TER.TOTL.IN"),Area_pop_80_09,Seq!Q$1,FALSE)/VLOOKUP(CONCATENATE($B148,".SP.POP.TOTL"),Area_pop_80_09,Seq!Q$1,FALSE))</f>
        <v>#VALUE!</v>
      </c>
      <c r="EK148" s="27" t="e">
        <f>IF(ISNA(VLOOKUP(CONCATENATE($B148,".SP.TER.TOTL.IN"),Area_pop_80_09,Seq!R$1,FALSE)),".",VLOOKUP(CONCATENATE($B148,".SP.TER.TOTL.IN"),Area_pop_80_09,Seq!R$1,FALSE)/VLOOKUP(CONCATENATE($B148,".SP.POP.TOTL"),Area_pop_80_09,Seq!R$1,FALSE))</f>
        <v>#VALUE!</v>
      </c>
      <c r="EL148" s="27" t="e">
        <f>IF(ISNA(VLOOKUP(CONCATENATE($B148,".SP.TER.TOTL.IN"),Area_pop_80_09,Seq!S$1,FALSE)),".",VLOOKUP(CONCATENATE($B148,".SP.TER.TOTL.IN"),Area_pop_80_09,Seq!S$1,FALSE)/VLOOKUP(CONCATENATE($B148,".SP.POP.TOTL"),Area_pop_80_09,Seq!S$1,FALSE))</f>
        <v>#VALUE!</v>
      </c>
      <c r="EM148" s="27">
        <f>IF(ISNA(VLOOKUP(CONCATENATE($B148,".SP.TER.TOTL.IN"),Area_pop_80_09,Seq!T$1,FALSE)),".",VLOOKUP(CONCATENATE($B148,".SP.TER.TOTL.IN"),Area_pop_80_09,Seq!T$1,FALSE)/VLOOKUP(CONCATENATE($B148,".SP.POP.TOTL"),Area_pop_80_09,Seq!T$1,FALSE))</f>
        <v>9.8223891057016843E-2</v>
      </c>
      <c r="EN148" s="27">
        <f>IF(ISNA(VLOOKUP(CONCATENATE($B148,".SP.TER.TOTL.IN"),Area_pop_80_09,Seq!U$1,FALSE)),".",VLOOKUP(CONCATENATE($B148,".SP.TER.TOTL.IN"),Area_pop_80_09,Seq!U$1,FALSE)/VLOOKUP(CONCATENATE($B148,".SP.POP.TOTL"),Area_pop_80_09,Seq!U$1,FALSE))</f>
        <v>9.8997217538315932E-2</v>
      </c>
      <c r="EO148" s="27">
        <f>IF(ISNA(VLOOKUP(CONCATENATE($B148,".SP.TER.TOTL.IN"),Area_pop_80_09,Seq!V$1,FALSE)),".",VLOOKUP(CONCATENATE($B148,".SP.TER.TOTL.IN"),Area_pop_80_09,Seq!V$1,FALSE)/VLOOKUP(CONCATENATE($B148,".SP.POP.TOTL"),Area_pop_80_09,Seq!V$1,FALSE))</f>
        <v>9.9442491699141156E-2</v>
      </c>
      <c r="EP148" s="27">
        <f>IF(ISNA(VLOOKUP(CONCATENATE($B148,".SP.TER.TOTL.IN"),Area_pop_80_09,Seq!W$1,FALSE)),".",VLOOKUP(CONCATENATE($B148,".SP.TER.TOTL.IN"),Area_pop_80_09,Seq!W$1,FALSE)/VLOOKUP(CONCATENATE($B148,".SP.POP.TOTL"),Area_pop_80_09,Seq!W$1,FALSE))</f>
        <v>9.9548583781723196E-2</v>
      </c>
      <c r="EQ148" s="27">
        <f>IF(ISNA(VLOOKUP(CONCATENATE($B148,".SP.TER.TOTL.IN"),Area_pop_80_09,Seq!X$1,FALSE)),".",VLOOKUP(CONCATENATE($B148,".SP.TER.TOTL.IN"),Area_pop_80_09,Seq!X$1,FALSE)/VLOOKUP(CONCATENATE($B148,".SP.POP.TOTL"),Area_pop_80_09,Seq!X$1,FALSE))</f>
        <v>9.9339162701298972E-2</v>
      </c>
      <c r="ER148" s="27">
        <f>IF(ISNA(VLOOKUP(CONCATENATE($B148,".SP.TER.TOTL.IN"),Area_pop_80_09,Seq!Y$1,FALSE)),".",VLOOKUP(CONCATENATE($B148,".SP.TER.TOTL.IN"),Area_pop_80_09,Seq!Y$1,FALSE)/VLOOKUP(CONCATENATE($B148,".SP.POP.TOTL"),Area_pop_80_09,Seq!Y$1,FALSE))</f>
        <v>9.8769333754601993E-2</v>
      </c>
      <c r="ES148" s="27">
        <f>IF(ISNA(VLOOKUP(CONCATENATE($B148,".SP.TER.TOTL.IN"),Area_pop_80_09,Seq!Z$1,FALSE)),".",VLOOKUP(CONCATENATE($B148,".SP.TER.TOTL.IN"),Area_pop_80_09,Seq!Z$1,FALSE)/VLOOKUP(CONCATENATE($B148,".SP.POP.TOTL"),Area_pop_80_09,Seq!Z$1,FALSE))</f>
        <v>9.7797190050594271E-2</v>
      </c>
      <c r="ET148" s="27">
        <f>IF(ISNA(VLOOKUP(CONCATENATE($B148,".SP.TER.TOTL.IN"),Area_pop_80_09,Seq!AA$1,FALSE)),".",VLOOKUP(CONCATENATE($B148,".SP.TER.TOTL.IN"),Area_pop_80_09,Seq!AA$1,FALSE)/VLOOKUP(CONCATENATE($B148,".SP.POP.TOTL"),Area_pop_80_09,Seq!AA$1,FALSE))</f>
        <v>9.6418015794673018E-2</v>
      </c>
      <c r="EU148" s="27">
        <f>IF(ISNA(VLOOKUP(CONCATENATE($B148,".SP.TER.TOTL.IN"),Area_pop_80_09,Seq!AB$1,FALSE)),".",VLOOKUP(CONCATENATE($B148,".SP.TER.TOTL.IN"),Area_pop_80_09,Seq!AB$1,FALSE)/VLOOKUP(CONCATENATE($B148,".SP.POP.TOTL"),Area_pop_80_09,Seq!AB$1,FALSE))</f>
        <v>9.4604925451177477E-2</v>
      </c>
      <c r="EV148" s="27">
        <f>IF(ISNA(VLOOKUP(CONCATENATE($B148,".SP.TER.TOTL.IN"),Area_pop_80_09,Seq!AC$1,FALSE)),".",VLOOKUP(CONCATENATE($B148,".SP.TER.TOTL.IN"),Area_pop_80_09,Seq!AC$1,FALSE)/VLOOKUP(CONCATENATE($B148,".SP.POP.TOTL"),Area_pop_80_09,Seq!AC$1,FALSE))</f>
        <v>9.2430441101158251E-2</v>
      </c>
      <c r="EW148" s="27">
        <f>IF(ISNA(VLOOKUP(CONCATENATE($B148,".SP.TER.TOTL.IN"),Area_pop_80_09,Seq!AD$1,FALSE)),".",VLOOKUP(CONCATENATE($B148,".SP.TER.TOTL.IN"),Area_pop_80_09,Seq!AD$1,FALSE)/VLOOKUP(CONCATENATE($B148,".SP.POP.TOTL"),Area_pop_80_09,Seq!AD$1,FALSE))</f>
        <v>9.0109768686192415E-2</v>
      </c>
      <c r="EX148" s="27"/>
      <c r="EY148" s="27"/>
      <c r="EZ148" s="27">
        <f t="shared" si="174"/>
        <v>5.3445873789016198E-4</v>
      </c>
      <c r="FA148" s="27">
        <f t="shared" si="175"/>
        <v>6.6858110408614369E-4</v>
      </c>
      <c r="FB148" s="27">
        <f t="shared" si="181"/>
        <v>8.7067306721519259E-4</v>
      </c>
      <c r="FC148" s="9">
        <f>IF(VLOOKUP($B148,EM_80!$B$1:$C$201,2,FALSE)&gt;0,VLOOKUP($B148,EM_80!$B$1:$C$201,2,FALSE),".")</f>
        <v>65000</v>
      </c>
      <c r="FD148" s="9">
        <f t="shared" si="176"/>
        <v>100000</v>
      </c>
      <c r="FE148" s="9">
        <f t="shared" si="177"/>
        <v>151649</v>
      </c>
      <c r="FF148">
        <f t="shared" si="178"/>
        <v>121618369</v>
      </c>
      <c r="FG148">
        <f t="shared" si="179"/>
        <v>149570485</v>
      </c>
      <c r="FH148">
        <f t="shared" si="180"/>
        <v>174174447</v>
      </c>
      <c r="FJ148" s="9" t="str">
        <f>IF(ISNA(VLOOKUP($B148,Area_EM_90,Seq!C$1,FALSE)),".",VLOOKUP($B148,Area_EM_90,Seq!C$1,FALSE))</f>
        <v>.</v>
      </c>
      <c r="FK148" s="9" t="str">
        <f>IF(ISNA(VLOOKUP($B148,Area_EM_90,Seq!D$1,FALSE)),".",VLOOKUP($B148,Area_EM_90,Seq!D$1,FALSE))</f>
        <v>.</v>
      </c>
      <c r="FL148" s="9" t="str">
        <f>IF(ISNA(VLOOKUP($B148,Area_EM_90,Seq!E$1,FALSE)),".",VLOOKUP($B148,Area_EM_90,Seq!E$1,FALSE))</f>
        <v>.</v>
      </c>
      <c r="FM148" s="9" t="str">
        <f>IF(ISNA(VLOOKUP($B148,Area_EM_90,Seq!F$1,FALSE)),".",VLOOKUP($B148,Area_EM_90,Seq!F$1,FALSE))</f>
        <v>.</v>
      </c>
      <c r="FN148" s="9" t="str">
        <f>IF(ISNA(VLOOKUP($B148,Area_EM_90,Seq!G$1,FALSE)),".",VLOOKUP($B148,Area_EM_90,Seq!G$1,FALSE))</f>
        <v>.</v>
      </c>
      <c r="FO148" s="9" t="str">
        <f>IF(ISNA(VLOOKUP($B148,Area_EM_90,Seq!H$1,FALSE)),".",VLOOKUP($B148,Area_EM_90,Seq!H$1,FALSE))</f>
        <v>.</v>
      </c>
      <c r="FP148" s="9" t="str">
        <f>IF(ISNA(VLOOKUP($B148,Area_EM_90,Seq!I$1,FALSE)),".",VLOOKUP($B148,Area_EM_90,Seq!I$1,FALSE))</f>
        <v>.</v>
      </c>
      <c r="FQ148" s="9" t="str">
        <f>IF(ISNA(VLOOKUP($B148,Area_EM_90,Seq!J$1,FALSE)),".",VLOOKUP($B148,Area_EM_90,Seq!J$1,FALSE))</f>
        <v>.</v>
      </c>
      <c r="FR148" s="9" t="str">
        <f>IF(ISNA(VLOOKUP($B148,Area_EM_00,Seq!C$1,FALSE)),".",VLOOKUP($B148,Area_EM_00,Seq!C$1,FALSE))</f>
        <v>.</v>
      </c>
      <c r="FS148" s="9" t="str">
        <f>IF(ISNA(VLOOKUP($B148,Area_EM_00,Seq!D$1,FALSE)),".",VLOOKUP($B148,Area_EM_00,Seq!D$1,FALSE))</f>
        <v>.</v>
      </c>
      <c r="FT148" s="9" t="str">
        <f>IF(ISNA(VLOOKUP($B148,Area_EM_00,Seq!E$1,FALSE)),".",VLOOKUP($B148,Area_EM_00,Seq!E$1,FALSE))</f>
        <v>.</v>
      </c>
      <c r="FU148" s="9" t="str">
        <f>IF(ISNA(VLOOKUP($B148,Area_EM_00,Seq!F$1,FALSE)),".",VLOOKUP($B148,Area_EM_00,Seq!F$1,FALSE))</f>
        <v>.</v>
      </c>
      <c r="FV148" s="9" t="str">
        <f>IF(ISNA(VLOOKUP($B148,Area_EM_00,Seq!G$1,FALSE)),".",VLOOKUP($B148,Area_EM_00,Seq!G$1,FALSE))</f>
        <v>.</v>
      </c>
      <c r="FW148" s="9" t="str">
        <f>IF(ISNA(VLOOKUP($B148,Area_EM_00,Seq!H$1,FALSE)),".",VLOOKUP($B148,Area_EM_00,Seq!H$1,FALSE))</f>
        <v>.</v>
      </c>
      <c r="FX148" s="9" t="str">
        <f>IF(ISNA(VLOOKUP($B148,Area_EM_00,Seq!I$1,FALSE)),".",VLOOKUP($B148,Area_EM_00,Seq!I$1,FALSE))</f>
        <v>.</v>
      </c>
      <c r="FY148" s="9" t="str">
        <f>IF(ISNA(VLOOKUP($B148,Area_EM_00,Seq!J$1,FALSE)),".",VLOOKUP($B148,Area_EM_00,Seq!J$1,FALSE))</f>
        <v>.</v>
      </c>
      <c r="GA148" s="27"/>
    </row>
    <row r="149" spans="1:183">
      <c r="A149" s="25" t="s">
        <v>3971</v>
      </c>
      <c r="B149" s="26" t="str">
        <f t="shared" si="144"/>
        <v>Cayman Is</v>
      </c>
      <c r="C149" s="27">
        <f>GDP!C$42/10000</f>
        <v>18294194.281532999</v>
      </c>
      <c r="D149" s="27">
        <f>GDP!D$42/10000</f>
        <v>19245492.3841727</v>
      </c>
      <c r="E149" s="27">
        <f>GDP!E$42/10000</f>
        <v>20996832.1911324</v>
      </c>
      <c r="F149" s="27">
        <f>GDP!F$42/10000</f>
        <v>23285486.8999658</v>
      </c>
      <c r="G149" s="27">
        <f>GDP!G$42/10000</f>
        <v>26824880.9087606</v>
      </c>
      <c r="H149" s="27">
        <f>GDP!H$42/10000</f>
        <v>30446239.831443299</v>
      </c>
      <c r="I149" s="27">
        <f>GDP!I$42/10000</f>
        <v>33125508.936610304</v>
      </c>
      <c r="J149" s="27">
        <f>GDP!J$42/10000</f>
        <v>36968067.973257102</v>
      </c>
      <c r="K149" s="27">
        <f>GDP!K$42/10000</f>
        <v>41145459.654235199</v>
      </c>
      <c r="L149" s="27">
        <f>GDP!L$42/10000</f>
        <v>42832423.5000588</v>
      </c>
      <c r="M149" s="27">
        <f>GDP!M$42/10000</f>
        <v>44460055.593061104</v>
      </c>
      <c r="N149" s="27">
        <f>GDP!N$42/10000</f>
        <v>48550380.707622699</v>
      </c>
      <c r="O149" s="27">
        <f>GDP!O$42/10000</f>
        <v>55444534.768105105</v>
      </c>
      <c r="P149" s="27">
        <f>GDP!P$42/10000</f>
        <v>63206769.635639794</v>
      </c>
      <c r="Q149" s="27">
        <f>GDP!Q$42/10000</f>
        <v>71486856.457908601</v>
      </c>
      <c r="R149" s="27">
        <f>GDP!R$42/10000</f>
        <v>79278923.811820701</v>
      </c>
      <c r="S149" s="27">
        <f>GDP!S$42/10000</f>
        <v>87206816.193002701</v>
      </c>
      <c r="T149" s="27">
        <f>GDP!T$42/10000</f>
        <v>95317050.098951995</v>
      </c>
      <c r="U149" s="27">
        <f>GDP!U$42/10000</f>
        <v>102751780.00667</v>
      </c>
      <c r="V149" s="27">
        <f>GDP!V$42/10000</f>
        <v>110560915.287177</v>
      </c>
      <c r="W149" s="27">
        <f>GDP!W$42/10000</f>
        <v>119848032.17129999</v>
      </c>
      <c r="X149" s="27">
        <f>GDP!X$42/10000</f>
        <v>129795418.841518</v>
      </c>
      <c r="Y149" s="27">
        <f>GDP!Y$42/10000</f>
        <v>141606801.95609599</v>
      </c>
      <c r="Z149" s="27">
        <f>GDP!Z$42/10000</f>
        <v>155767482.15170601</v>
      </c>
      <c r="AA149" s="27">
        <f>GDP!AA$42/10000</f>
        <v>171499997.84902799</v>
      </c>
      <c r="AB149" s="27">
        <f>GDP!AB$42/10000</f>
        <v>189335997.62532699</v>
      </c>
      <c r="AC149" s="27">
        <f>GDP!AC$42/10000</f>
        <v>211298973.34986499</v>
      </c>
      <c r="AD149" s="27">
        <f>GDP!AD$42/10000</f>
        <v>238767839.88534701</v>
      </c>
      <c r="AE149" s="27">
        <f>GDP!AE$42/10000</f>
        <v>260256945.47502899</v>
      </c>
      <c r="AF149" s="27">
        <f>GDP!AF$42/10000</f>
        <v>293754553.91439533</v>
      </c>
      <c r="AG149" s="27"/>
      <c r="AH149" s="27" t="str">
        <f>IF(ISNUMBER(VLOOKUP($B149,Area_GDP_80_09,Seq!C$1,FALSE)/10000),VLOOKUP($B149,Area_GDP_80_09,Seq!C$1,FALSE)/10000,".")</f>
        <v>.</v>
      </c>
      <c r="AI149" s="27" t="str">
        <f>IF(ISNUMBER(VLOOKUP($B149,Area_GDP_80_09,Seq!D$1,FALSE)/10000),VLOOKUP($B149,Area_GDP_80_09,Seq!D$1,FALSE)/10000,".")</f>
        <v>.</v>
      </c>
      <c r="AJ149" s="27" t="str">
        <f>IF(ISNUMBER(VLOOKUP($B149,Area_GDP_80_09,Seq!E$1,FALSE)/10000),VLOOKUP($B149,Area_GDP_80_09,Seq!E$1,FALSE)/10000,".")</f>
        <v>.</v>
      </c>
      <c r="AK149" s="27" t="str">
        <f>IF(ISNUMBER(VLOOKUP($B149,Area_GDP_80_09,Seq!F$1,FALSE)/10000),VLOOKUP($B149,Area_GDP_80_09,Seq!F$1,FALSE)/10000,".")</f>
        <v>.</v>
      </c>
      <c r="AL149" s="27" t="str">
        <f>IF(ISNUMBER(VLOOKUP($B149,Area_GDP_80_09,Seq!G$1,FALSE)/10000),VLOOKUP($B149,Area_GDP_80_09,Seq!G$1,FALSE)/10000,".")</f>
        <v>.</v>
      </c>
      <c r="AM149" s="27" t="str">
        <f>IF(ISNUMBER(VLOOKUP($B149,Area_GDP_80_09,Seq!H$1,FALSE)/10000),VLOOKUP($B149,Area_GDP_80_09,Seq!H$1,FALSE)/10000,".")</f>
        <v>.</v>
      </c>
      <c r="AN149" s="27" t="str">
        <f>IF(ISNUMBER(VLOOKUP($B149,Area_GDP_80_09,Seq!I$1,FALSE)/10000),VLOOKUP($B149,Area_GDP_80_09,Seq!I$1,FALSE)/10000,".")</f>
        <v>.</v>
      </c>
      <c r="AO149" s="27" t="str">
        <f>IF(ISNUMBER(VLOOKUP($B149,Area_GDP_80_09,Seq!J$1,FALSE)/10000),VLOOKUP($B149,Area_GDP_80_09,Seq!J$1,FALSE)/10000,".")</f>
        <v>.</v>
      </c>
      <c r="AP149" s="27" t="str">
        <f>IF(ISNUMBER(VLOOKUP($B149,Area_GDP_80_09,Seq!K$1,FALSE)/10000),VLOOKUP($B149,Area_GDP_80_09,Seq!K$1,FALSE)/10000,".")</f>
        <v>.</v>
      </c>
      <c r="AQ149" s="27" t="str">
        <f>IF(ISNUMBER(VLOOKUP($B149,Area_GDP_80_09,Seq!L$1,FALSE)/10000),VLOOKUP($B149,Area_GDP_80_09,Seq!L$1,FALSE)/10000,".")</f>
        <v>.</v>
      </c>
      <c r="AR149" s="27" t="str">
        <f>IF(ISNUMBER(VLOOKUP($B149,Area_GDP_80_09,Seq!M$1,FALSE)/10000),VLOOKUP($B149,Area_GDP_80_09,Seq!M$1,FALSE)/10000,".")</f>
        <v>.</v>
      </c>
      <c r="AS149" s="27" t="str">
        <f>IF(ISNUMBER(VLOOKUP($B149,Area_GDP_80_09,Seq!N$1,FALSE)/10000),VLOOKUP($B149,Area_GDP_80_09,Seq!N$1,FALSE)/10000,".")</f>
        <v>.</v>
      </c>
      <c r="AT149" s="27" t="str">
        <f>IF(ISNUMBER(VLOOKUP($B149,Area_GDP_80_09,Seq!O$1,FALSE)/10000),VLOOKUP($B149,Area_GDP_80_09,Seq!O$1,FALSE)/10000,".")</f>
        <v>.</v>
      </c>
      <c r="AU149" s="27" t="str">
        <f>IF(ISNUMBER(VLOOKUP($B149,Area_GDP_80_09,Seq!P$1,FALSE)/10000),VLOOKUP($B149,Area_GDP_80_09,Seq!P$1,FALSE)/10000,".")</f>
        <v>.</v>
      </c>
      <c r="AV149" s="27" t="str">
        <f>IF(ISNUMBER(VLOOKUP($B149,Area_GDP_80_09,Seq!Q$1,FALSE)/10000),VLOOKUP($B149,Area_GDP_80_09,Seq!Q$1,FALSE)/10000,".")</f>
        <v>.</v>
      </c>
      <c r="AW149" s="27" t="str">
        <f>IF(ISNUMBER(VLOOKUP($B149,Area_GDP_80_09,Seq!R$1,FALSE)/10000),VLOOKUP($B149,Area_GDP_80_09,Seq!R$1,FALSE)/10000,".")</f>
        <v>.</v>
      </c>
      <c r="AX149" s="27" t="str">
        <f>IF(ISNUMBER(VLOOKUP($B149,Area_GDP_80_09,Seq!S$1,FALSE)/10000),VLOOKUP($B149,Area_GDP_80_09,Seq!S$1,FALSE)/10000,".")</f>
        <v>.</v>
      </c>
      <c r="AY149" s="27" t="str">
        <f>IF(ISNUMBER(VLOOKUP($B149,Area_GDP_80_09,Seq!T$1,FALSE)/10000),VLOOKUP($B149,Area_GDP_80_09,Seq!T$1,FALSE)/10000,".")</f>
        <v>.</v>
      </c>
      <c r="AZ149" s="27" t="str">
        <f>IF(ISNUMBER(VLOOKUP($B149,Area_GDP_80_09,Seq!U$1,FALSE)/10000),VLOOKUP($B149,Area_GDP_80_09,Seq!U$1,FALSE)/10000,".")</f>
        <v>.</v>
      </c>
      <c r="BA149" s="27" t="str">
        <f>IF(ISNUMBER(VLOOKUP($B149,Area_GDP_80_09,Seq!V$1,FALSE)/10000),VLOOKUP($B149,Area_GDP_80_09,Seq!V$1,FALSE)/10000,".")</f>
        <v>.</v>
      </c>
      <c r="BB149" s="27" t="str">
        <f>IF(ISNUMBER(VLOOKUP($B149,Area_GDP_80_09,Seq!W$1,FALSE)/10000),VLOOKUP($B149,Area_GDP_80_09,Seq!W$1,FALSE)/10000,".")</f>
        <v>.</v>
      </c>
      <c r="BC149" s="27" t="str">
        <f>IF(ISNUMBER(VLOOKUP($B149,Area_GDP_80_09,Seq!X$1,FALSE)/10000),VLOOKUP($B149,Area_GDP_80_09,Seq!X$1,FALSE)/10000,".")</f>
        <v>.</v>
      </c>
      <c r="BD149" s="27" t="str">
        <f>IF(ISNUMBER(VLOOKUP($B149,Area_GDP_80_09,Seq!Y$1,FALSE)/10000),VLOOKUP($B149,Area_GDP_80_09,Seq!Y$1,FALSE)/10000,".")</f>
        <v>.</v>
      </c>
      <c r="BE149" s="27" t="str">
        <f>IF(ISNUMBER(VLOOKUP($B149,Area_GDP_80_09,Seq!Z$1,FALSE)/10000),VLOOKUP($B149,Area_GDP_80_09,Seq!Z$1,FALSE)/10000,".")</f>
        <v>.</v>
      </c>
      <c r="BF149" s="27" t="str">
        <f>IF(ISNUMBER(VLOOKUP($B149,Area_GDP_80_09,Seq!AA$1,FALSE)/10000),VLOOKUP($B149,Area_GDP_80_09,Seq!AA$1,FALSE)/10000,".")</f>
        <v>.</v>
      </c>
      <c r="BG149" s="27" t="str">
        <f>IF(ISNUMBER(VLOOKUP($B149,Area_GDP_80_09,Seq!AB$1,FALSE)/10000),VLOOKUP($B149,Area_GDP_80_09,Seq!AB$1,FALSE)/10000,".")</f>
        <v>.</v>
      </c>
      <c r="BH149" s="27" t="str">
        <f>IF(ISNUMBER(VLOOKUP($B149,Area_GDP_80_09,Seq!AC$1,FALSE)/10000),VLOOKUP($B149,Area_GDP_80_09,Seq!AC$1,FALSE)/10000,".")</f>
        <v>.</v>
      </c>
      <c r="BI149" s="27" t="str">
        <f>IF(ISNUMBER(VLOOKUP($B149,Area_GDP_80_09,Seq!AD$1,FALSE)/10000),VLOOKUP($B149,Area_GDP_80_09,Seq!AD$1,FALSE)/10000,".")</f>
        <v>.</v>
      </c>
      <c r="BJ149" s="27" t="str">
        <f>IF(ISNUMBER(VLOOKUP($B149,Area_GDP_80_09,Seq!AE$1,FALSE)/10000),VLOOKUP($B149,Area_GDP_80_09,Seq!AE$1,FALSE)/10000,".")</f>
        <v>.</v>
      </c>
      <c r="BK149" s="27" t="str">
        <f>IF(ISNUMBER(VLOOKUP($B149,Area_GDP_80_09,Seq!AF$1,FALSE)/10000),VLOOKUP($B149,Area_GDP_80_09,Seq!AF$1,FALSE)/10000,".")</f>
        <v>.</v>
      </c>
      <c r="BL149" s="27"/>
      <c r="BM149" s="27"/>
      <c r="BN149" s="27">
        <f>CNPop!A$48</f>
        <v>5.0000000000000001E-3</v>
      </c>
      <c r="BO149" s="27">
        <f>CNPop!B$48</f>
        <v>6.0000000000000001E-3</v>
      </c>
      <c r="BP149" s="27">
        <f>CNPop!C$48</f>
        <v>6.0000000000000001E-3</v>
      </c>
      <c r="BQ149" s="27">
        <f>CNPop!D$48</f>
        <v>7.0000000000000001E-3</v>
      </c>
      <c r="BR149" s="27">
        <f>CNPop!E$48</f>
        <v>7.0000000000000001E-3</v>
      </c>
      <c r="BS149" s="27">
        <f>CNPop!F$48</f>
        <v>8.0000000000000002E-3</v>
      </c>
      <c r="BT149" s="27">
        <f>CNPop!G$48</f>
        <v>8.9999999999999993E-3</v>
      </c>
      <c r="BU149" s="27">
        <f>CNPop!H$48</f>
        <v>0.01</v>
      </c>
      <c r="BV149" s="27">
        <f>CNPop!I$48</f>
        <v>1.0999999999999999E-2</v>
      </c>
      <c r="BW149" s="27">
        <f>CNPop!J$48</f>
        <v>1.2E-2</v>
      </c>
      <c r="BX149" s="27">
        <f>CNPop!K$48</f>
        <v>1.4E-2</v>
      </c>
      <c r="BY149" s="27">
        <f>CNPop!L$48</f>
        <v>1.6E-2</v>
      </c>
      <c r="BZ149" s="27">
        <f>CNPop!M$48</f>
        <v>1.7000000000000001E-2</v>
      </c>
      <c r="CA149" s="27">
        <f>CNPop!N$48</f>
        <v>1.9E-2</v>
      </c>
      <c r="CB149" s="27">
        <f>CNPop!O$48</f>
        <v>2.1000000000000001E-2</v>
      </c>
      <c r="CC149" s="27">
        <f>CNPop!P$48</f>
        <v>2.3E-2</v>
      </c>
      <c r="CD149" s="27">
        <f>CNPop!Q$48</f>
        <v>2.5999999999999999E-2</v>
      </c>
      <c r="CE149" s="27">
        <f>CNPop!R$48</f>
        <v>2.8000000000000001E-2</v>
      </c>
      <c r="CF149" s="27">
        <f>CNPop!S$48</f>
        <v>0.03</v>
      </c>
      <c r="CG149" s="27">
        <f>CNPop!T$48</f>
        <v>3.3000000000000002E-2</v>
      </c>
      <c r="CH149" s="27">
        <f>CNPop!U$48</f>
        <v>3.5999999999999997E-2</v>
      </c>
      <c r="CI149" s="27">
        <f>CNPop!V$48</f>
        <v>3.9E-2</v>
      </c>
      <c r="CJ149" s="27">
        <f>CNPop!W$48</f>
        <v>4.2000000000000003E-2</v>
      </c>
      <c r="CK149" s="27">
        <f>CNPop!X$48</f>
        <v>4.4999999999999998E-2</v>
      </c>
      <c r="CL149" s="27">
        <f>CNPop!Y$48</f>
        <v>4.9000000000000002E-2</v>
      </c>
      <c r="CM149" s="27">
        <f>CNPop!Z$48</f>
        <v>5.1999999999999998E-2</v>
      </c>
      <c r="CN149" s="27">
        <f>CNPop!AA$48</f>
        <v>5.6000000000000001E-2</v>
      </c>
      <c r="CO149" s="27">
        <f>CNPop!AB$48</f>
        <v>0.06</v>
      </c>
      <c r="CP149" s="27">
        <f>CNPop!AC$48</f>
        <v>6.3E-2</v>
      </c>
      <c r="CQ149" s="27"/>
      <c r="CR149" s="27">
        <f t="shared" si="146"/>
        <v>4.9278606965174131E-2</v>
      </c>
      <c r="CS149" s="27">
        <f t="shared" si="147"/>
        <v>4.9278606965174131E-2</v>
      </c>
      <c r="CT149" s="27">
        <f t="shared" si="148"/>
        <v>4.9278606965174131E-2</v>
      </c>
      <c r="CU149" s="27">
        <f t="shared" si="149"/>
        <v>4.9278606965174131E-2</v>
      </c>
      <c r="CV149" s="27">
        <f t="shared" si="150"/>
        <v>4.9278606965174131E-2</v>
      </c>
      <c r="CW149" s="27">
        <f t="shared" si="151"/>
        <v>4.9278606965174131E-2</v>
      </c>
      <c r="CX149" s="27">
        <f t="shared" si="152"/>
        <v>4.9278606965174131E-2</v>
      </c>
      <c r="CY149" s="27">
        <f t="shared" si="153"/>
        <v>4.9278606965174131E-2</v>
      </c>
      <c r="CZ149" s="27">
        <f t="shared" si="154"/>
        <v>4.9278606965174131E-2</v>
      </c>
      <c r="DA149" s="27">
        <f t="shared" si="155"/>
        <v>4.9278606965174131E-2</v>
      </c>
      <c r="DB149" s="27">
        <f t="shared" si="156"/>
        <v>4.9278606965174131E-2</v>
      </c>
      <c r="DC149" s="27">
        <f t="shared" si="157"/>
        <v>4.9278606965174131E-2</v>
      </c>
      <c r="DD149" s="27">
        <f t="shared" si="158"/>
        <v>4.9278606965174131E-2</v>
      </c>
      <c r="DE149" s="27">
        <f t="shared" si="159"/>
        <v>4.9278606965174131E-2</v>
      </c>
      <c r="DF149" s="27">
        <f t="shared" si="160"/>
        <v>4.9278606965174131E-2</v>
      </c>
      <c r="DG149" s="27">
        <f t="shared" si="161"/>
        <v>4.9278606965174131E-2</v>
      </c>
      <c r="DH149" s="27">
        <f t="shared" si="162"/>
        <v>4.9278606965174131E-2</v>
      </c>
      <c r="DI149" s="27">
        <f t="shared" si="163"/>
        <v>4.9278606965174131E-2</v>
      </c>
      <c r="DJ149" s="27">
        <f t="shared" si="164"/>
        <v>4.9278606965174131E-2</v>
      </c>
      <c r="DK149" s="27">
        <f t="shared" si="165"/>
        <v>4.9278606965174131E-2</v>
      </c>
      <c r="DL149" s="27">
        <f t="shared" si="166"/>
        <v>4.9278606965174131E-2</v>
      </c>
      <c r="DM149" s="27">
        <f t="shared" si="167"/>
        <v>5.010882708585248E-2</v>
      </c>
      <c r="DN149" s="27">
        <f t="shared" si="168"/>
        <v>5.0127202487515309E-2</v>
      </c>
      <c r="DO149" s="27">
        <f t="shared" si="169"/>
        <v>5.0121632165970535E-2</v>
      </c>
      <c r="DP149" s="27">
        <f t="shared" si="170"/>
        <v>5.5688087073207097E-2</v>
      </c>
      <c r="DQ149" s="27">
        <f t="shared" si="171"/>
        <v>5.0582167871540212E-2</v>
      </c>
      <c r="DR149" s="27">
        <f t="shared" si="172"/>
        <v>5.0417940683661976E-2</v>
      </c>
      <c r="DS149" s="27">
        <f t="shared" si="173"/>
        <v>4.6367822748629238E-2</v>
      </c>
      <c r="DT149" s="27">
        <f t="shared" si="145"/>
        <v>4.6287383187367699E-2</v>
      </c>
      <c r="DU149" s="27" t="e">
        <f>IF(ISNA(VLOOKUP(CONCATENATE($B149,".SP.TER.TOTL.IN"),Area_pop_80_09,Seq!B$1,FALSE)),".",VLOOKUP(CONCATENATE($B149,".SP.TER.TOTL.IN"),Area_pop_80_09,Seq!B$1,FALSE)/VLOOKUP(CONCATENATE($B149,".SP.POP.TOTL"),Area_pop_80_09,Seq!B$1,FALSE))</f>
        <v>#VALUE!</v>
      </c>
      <c r="DV149" s="27" t="e">
        <f>IF(ISNA(VLOOKUP(CONCATENATE($B149,".SP.TER.TOTL.IN"),Area_pop_80_09,Seq!C$1,FALSE)),".",VLOOKUP(CONCATENATE($B149,".SP.TER.TOTL.IN"),Area_pop_80_09,Seq!C$1,FALSE)/VLOOKUP(CONCATENATE($B149,".SP.POP.TOTL"),Area_pop_80_09,Seq!C$1,FALSE))</f>
        <v>#VALUE!</v>
      </c>
      <c r="DW149" s="27" t="e">
        <f>IF(ISNA(VLOOKUP(CONCATENATE($B149,".SP.TER.TOTL.IN"),Area_pop_80_09,Seq!D$1,FALSE)),".",VLOOKUP(CONCATENATE($B149,".SP.TER.TOTL.IN"),Area_pop_80_09,Seq!D$1,FALSE)/VLOOKUP(CONCATENATE($B149,".SP.POP.TOTL"),Area_pop_80_09,Seq!D$1,FALSE))</f>
        <v>#VALUE!</v>
      </c>
      <c r="DX149" s="27" t="e">
        <f>IF(ISNA(VLOOKUP(CONCATENATE($B149,".SP.TER.TOTL.IN"),Area_pop_80_09,Seq!E$1,FALSE)),".",VLOOKUP(CONCATENATE($B149,".SP.TER.TOTL.IN"),Area_pop_80_09,Seq!E$1,FALSE)/VLOOKUP(CONCATENATE($B149,".SP.POP.TOTL"),Area_pop_80_09,Seq!E$1,FALSE))</f>
        <v>#VALUE!</v>
      </c>
      <c r="DY149" s="27" t="e">
        <f>IF(ISNA(VLOOKUP(CONCATENATE($B149,".SP.TER.TOTL.IN"),Area_pop_80_09,Seq!F$1,FALSE)),".",VLOOKUP(CONCATENATE($B149,".SP.TER.TOTL.IN"),Area_pop_80_09,Seq!F$1,FALSE)/VLOOKUP(CONCATENATE($B149,".SP.POP.TOTL"),Area_pop_80_09,Seq!F$1,FALSE))</f>
        <v>#VALUE!</v>
      </c>
      <c r="DZ149" s="27" t="e">
        <f>IF(ISNA(VLOOKUP(CONCATENATE($B149,".SP.TER.TOTL.IN"),Area_pop_80_09,Seq!G$1,FALSE)),".",VLOOKUP(CONCATENATE($B149,".SP.TER.TOTL.IN"),Area_pop_80_09,Seq!G$1,FALSE)/VLOOKUP(CONCATENATE($B149,".SP.POP.TOTL"),Area_pop_80_09,Seq!G$1,FALSE))</f>
        <v>#VALUE!</v>
      </c>
      <c r="EA149" s="27" t="e">
        <f>IF(ISNA(VLOOKUP(CONCATENATE($B149,".SP.TER.TOTL.IN"),Area_pop_80_09,Seq!H$1,FALSE)),".",VLOOKUP(CONCATENATE($B149,".SP.TER.TOTL.IN"),Area_pop_80_09,Seq!H$1,FALSE)/VLOOKUP(CONCATENATE($B149,".SP.POP.TOTL"),Area_pop_80_09,Seq!H$1,FALSE))</f>
        <v>#VALUE!</v>
      </c>
      <c r="EB149" s="27" t="e">
        <f>IF(ISNA(VLOOKUP(CONCATENATE($B149,".SP.TER.TOTL.IN"),Area_pop_80_09,Seq!I$1,FALSE)),".",VLOOKUP(CONCATENATE($B149,".SP.TER.TOTL.IN"),Area_pop_80_09,Seq!I$1,FALSE)/VLOOKUP(CONCATENATE($B149,".SP.POP.TOTL"),Area_pop_80_09,Seq!I$1,FALSE))</f>
        <v>#VALUE!</v>
      </c>
      <c r="EC149" s="27" t="e">
        <f>IF(ISNA(VLOOKUP(CONCATENATE($B149,".SP.TER.TOTL.IN"),Area_pop_80_09,Seq!J$1,FALSE)),".",VLOOKUP(CONCATENATE($B149,".SP.TER.TOTL.IN"),Area_pop_80_09,Seq!J$1,FALSE)/VLOOKUP(CONCATENATE($B149,".SP.POP.TOTL"),Area_pop_80_09,Seq!J$1,FALSE))</f>
        <v>#VALUE!</v>
      </c>
      <c r="ED149" s="27" t="e">
        <f>IF(ISNA(VLOOKUP(CONCATENATE($B149,".SP.TER.TOTL.IN"),Area_pop_80_09,Seq!K$1,FALSE)),".",VLOOKUP(CONCATENATE($B149,".SP.TER.TOTL.IN"),Area_pop_80_09,Seq!K$1,FALSE)/VLOOKUP(CONCATENATE($B149,".SP.POP.TOTL"),Area_pop_80_09,Seq!K$1,FALSE))</f>
        <v>#VALUE!</v>
      </c>
      <c r="EE149" s="27" t="e">
        <f>IF(ISNA(VLOOKUP(CONCATENATE($B149,".SP.TER.TOTL.IN"),Area_pop_80_09,Seq!L$1,FALSE)),".",VLOOKUP(CONCATENATE($B149,".SP.TER.TOTL.IN"),Area_pop_80_09,Seq!L$1,FALSE)/VLOOKUP(CONCATENATE($B149,".SP.POP.TOTL"),Area_pop_80_09,Seq!L$1,FALSE))</f>
        <v>#VALUE!</v>
      </c>
      <c r="EF149" s="27" t="e">
        <f>IF(ISNA(VLOOKUP(CONCATENATE($B149,".SP.TER.TOTL.IN"),Area_pop_80_09,Seq!M$1,FALSE)),".",VLOOKUP(CONCATENATE($B149,".SP.TER.TOTL.IN"),Area_pop_80_09,Seq!M$1,FALSE)/VLOOKUP(CONCATENATE($B149,".SP.POP.TOTL"),Area_pop_80_09,Seq!M$1,FALSE))</f>
        <v>#VALUE!</v>
      </c>
      <c r="EG149" s="27" t="e">
        <f>IF(ISNA(VLOOKUP(CONCATENATE($B149,".SP.TER.TOTL.IN"),Area_pop_80_09,Seq!N$1,FALSE)),".",VLOOKUP(CONCATENATE($B149,".SP.TER.TOTL.IN"),Area_pop_80_09,Seq!N$1,FALSE)/VLOOKUP(CONCATENATE($B149,".SP.POP.TOTL"),Area_pop_80_09,Seq!N$1,FALSE))</f>
        <v>#VALUE!</v>
      </c>
      <c r="EH149" s="27" t="e">
        <f>IF(ISNA(VLOOKUP(CONCATENATE($B149,".SP.TER.TOTL.IN"),Area_pop_80_09,Seq!O$1,FALSE)),".",VLOOKUP(CONCATENATE($B149,".SP.TER.TOTL.IN"),Area_pop_80_09,Seq!O$1,FALSE)/VLOOKUP(CONCATENATE($B149,".SP.POP.TOTL"),Area_pop_80_09,Seq!O$1,FALSE))</f>
        <v>#VALUE!</v>
      </c>
      <c r="EI149" s="27" t="e">
        <f>IF(ISNA(VLOOKUP(CONCATENATE($B149,".SP.TER.TOTL.IN"),Area_pop_80_09,Seq!P$1,FALSE)),".",VLOOKUP(CONCATENATE($B149,".SP.TER.TOTL.IN"),Area_pop_80_09,Seq!P$1,FALSE)/VLOOKUP(CONCATENATE($B149,".SP.POP.TOTL"),Area_pop_80_09,Seq!P$1,FALSE))</f>
        <v>#VALUE!</v>
      </c>
      <c r="EJ149" s="27" t="e">
        <f>IF(ISNA(VLOOKUP(CONCATENATE($B149,".SP.TER.TOTL.IN"),Area_pop_80_09,Seq!Q$1,FALSE)),".",VLOOKUP(CONCATENATE($B149,".SP.TER.TOTL.IN"),Area_pop_80_09,Seq!Q$1,FALSE)/VLOOKUP(CONCATENATE($B149,".SP.POP.TOTL"),Area_pop_80_09,Seq!Q$1,FALSE))</f>
        <v>#VALUE!</v>
      </c>
      <c r="EK149" s="27" t="e">
        <f>IF(ISNA(VLOOKUP(CONCATENATE($B149,".SP.TER.TOTL.IN"),Area_pop_80_09,Seq!R$1,FALSE)),".",VLOOKUP(CONCATENATE($B149,".SP.TER.TOTL.IN"),Area_pop_80_09,Seq!R$1,FALSE)/VLOOKUP(CONCATENATE($B149,".SP.POP.TOTL"),Area_pop_80_09,Seq!R$1,FALSE))</f>
        <v>#VALUE!</v>
      </c>
      <c r="EL149" s="27" t="e">
        <f>IF(ISNA(VLOOKUP(CONCATENATE($B149,".SP.TER.TOTL.IN"),Area_pop_80_09,Seq!S$1,FALSE)),".",VLOOKUP(CONCATENATE($B149,".SP.TER.TOTL.IN"),Area_pop_80_09,Seq!S$1,FALSE)/VLOOKUP(CONCATENATE($B149,".SP.POP.TOTL"),Area_pop_80_09,Seq!S$1,FALSE))</f>
        <v>#VALUE!</v>
      </c>
      <c r="EM149" s="27" t="e">
        <f>IF(ISNA(VLOOKUP(CONCATENATE($B149,".SP.TER.TOTL.IN"),Area_pop_80_09,Seq!T$1,FALSE)),".",VLOOKUP(CONCATENATE($B149,".SP.TER.TOTL.IN"),Area_pop_80_09,Seq!T$1,FALSE)/VLOOKUP(CONCATENATE($B149,".SP.POP.TOTL"),Area_pop_80_09,Seq!T$1,FALSE))</f>
        <v>#VALUE!</v>
      </c>
      <c r="EN149" s="27" t="e">
        <f>IF(ISNA(VLOOKUP(CONCATENATE($B149,".SP.TER.TOTL.IN"),Area_pop_80_09,Seq!U$1,FALSE)),".",VLOOKUP(CONCATENATE($B149,".SP.TER.TOTL.IN"),Area_pop_80_09,Seq!U$1,FALSE)/VLOOKUP(CONCATENATE($B149,".SP.POP.TOTL"),Area_pop_80_09,Seq!U$1,FALSE))</f>
        <v>#VALUE!</v>
      </c>
      <c r="EO149" s="27">
        <f>IF(ISNA(VLOOKUP(CONCATENATE($B149,".SP.TER.TOTL.IN"),Area_pop_80_09,Seq!V$1,FALSE)),".",VLOOKUP(CONCATENATE($B149,".SP.TER.TOTL.IN"),Area_pop_80_09,Seq!V$1,FALSE)/VLOOKUP(CONCATENATE($B149,".SP.POP.TOTL"),Area_pop_80_09,Seq!V$1,FALSE))</f>
        <v>4.9278606965174131E-2</v>
      </c>
      <c r="EP149" s="27">
        <f>IF(ISNA(VLOOKUP(CONCATENATE($B149,".SP.TER.TOTL.IN"),Area_pop_80_09,Seq!W$1,FALSE)),".",VLOOKUP(CONCATENATE($B149,".SP.TER.TOTL.IN"),Area_pop_80_09,Seq!W$1,FALSE)/VLOOKUP(CONCATENATE($B149,".SP.POP.TOTL"),Area_pop_80_09,Seq!W$1,FALSE))</f>
        <v>5.010882708585248E-2</v>
      </c>
      <c r="EQ149" s="27">
        <f>IF(ISNA(VLOOKUP(CONCATENATE($B149,".SP.TER.TOTL.IN"),Area_pop_80_09,Seq!X$1,FALSE)),".",VLOOKUP(CONCATENATE($B149,".SP.TER.TOTL.IN"),Area_pop_80_09,Seq!X$1,FALSE)/VLOOKUP(CONCATENATE($B149,".SP.POP.TOTL"),Area_pop_80_09,Seq!X$1,FALSE))</f>
        <v>5.0127202487515309E-2</v>
      </c>
      <c r="ER149" s="27">
        <f>IF(ISNA(VLOOKUP(CONCATENATE($B149,".SP.TER.TOTL.IN"),Area_pop_80_09,Seq!Y$1,FALSE)),".",VLOOKUP(CONCATENATE($B149,".SP.TER.TOTL.IN"),Area_pop_80_09,Seq!Y$1,FALSE)/VLOOKUP(CONCATENATE($B149,".SP.POP.TOTL"),Area_pop_80_09,Seq!Y$1,FALSE))</f>
        <v>5.0121632165970535E-2</v>
      </c>
      <c r="ES149" s="27">
        <f>IF(ISNA(VLOOKUP(CONCATENATE($B149,".SP.TER.TOTL.IN"),Area_pop_80_09,Seq!Z$1,FALSE)),".",VLOOKUP(CONCATENATE($B149,".SP.TER.TOTL.IN"),Area_pop_80_09,Seq!Z$1,FALSE)/VLOOKUP(CONCATENATE($B149,".SP.POP.TOTL"),Area_pop_80_09,Seq!Z$1,FALSE))</f>
        <v>5.5688087073207097E-2</v>
      </c>
      <c r="ET149" s="27">
        <f>IF(ISNA(VLOOKUP(CONCATENATE($B149,".SP.TER.TOTL.IN"),Area_pop_80_09,Seq!AA$1,FALSE)),".",VLOOKUP(CONCATENATE($B149,".SP.TER.TOTL.IN"),Area_pop_80_09,Seq!AA$1,FALSE)/VLOOKUP(CONCATENATE($B149,".SP.POP.TOTL"),Area_pop_80_09,Seq!AA$1,FALSE))</f>
        <v>5.0582167871540212E-2</v>
      </c>
      <c r="EU149" s="27">
        <f>IF(ISNA(VLOOKUP(CONCATENATE($B149,".SP.TER.TOTL.IN"),Area_pop_80_09,Seq!AB$1,FALSE)),".",VLOOKUP(CONCATENATE($B149,".SP.TER.TOTL.IN"),Area_pop_80_09,Seq!AB$1,FALSE)/VLOOKUP(CONCATENATE($B149,".SP.POP.TOTL"),Area_pop_80_09,Seq!AB$1,FALSE))</f>
        <v>5.0417940683661976E-2</v>
      </c>
      <c r="EV149" s="27">
        <f>IF(ISNA(VLOOKUP(CONCATENATE($B149,".SP.TER.TOTL.IN"),Area_pop_80_09,Seq!AC$1,FALSE)),".",VLOOKUP(CONCATENATE($B149,".SP.TER.TOTL.IN"),Area_pop_80_09,Seq!AC$1,FALSE)/VLOOKUP(CONCATENATE($B149,".SP.POP.TOTL"),Area_pop_80_09,Seq!AC$1,FALSE))</f>
        <v>4.6367822748629238E-2</v>
      </c>
      <c r="EW149" s="27">
        <f>IF(ISNA(VLOOKUP(CONCATENATE($B149,".SP.TER.TOTL.IN"),Area_pop_80_09,Seq!AD$1,FALSE)),".",VLOOKUP(CONCATENATE($B149,".SP.TER.TOTL.IN"),Area_pop_80_09,Seq!AD$1,FALSE)/VLOOKUP(CONCATENATE($B149,".SP.POP.TOTL"),Area_pop_80_09,Seq!AD$1,FALSE))</f>
        <v>4.6287383187367699E-2</v>
      </c>
      <c r="EX149" s="27"/>
      <c r="EY149" s="27"/>
      <c r="EZ149" s="27" t="str">
        <f t="shared" si="174"/>
        <v>.</v>
      </c>
      <c r="FA149" s="27" t="str">
        <f t="shared" si="175"/>
        <v>.</v>
      </c>
      <c r="FB149" s="27" t="str">
        <f t="shared" si="181"/>
        <v>.</v>
      </c>
      <c r="FC149" s="9" t="str">
        <f>IF(VLOOKUP($B149,EM_80!$B$1:$C$201,2,FALSE)&gt;0,VLOOKUP($B149,EM_80!$B$1:$C$201,2,FALSE),".")</f>
        <v>.</v>
      </c>
      <c r="FD149" s="9" t="str">
        <f t="shared" si="176"/>
        <v>.</v>
      </c>
      <c r="FE149" s="9" t="str">
        <f t="shared" si="177"/>
        <v>.</v>
      </c>
      <c r="FF149" t="str">
        <f t="shared" si="178"/>
        <v>.</v>
      </c>
      <c r="FG149">
        <f t="shared" si="179"/>
        <v>26332</v>
      </c>
      <c r="FH149">
        <f t="shared" si="180"/>
        <v>40200</v>
      </c>
      <c r="FJ149" s="9" t="str">
        <f>IF(ISNA(VLOOKUP($B149,Area_EM_90,Seq!C$1,FALSE)),".",VLOOKUP($B149,Area_EM_90,Seq!C$1,FALSE))</f>
        <v>.</v>
      </c>
      <c r="FK149" s="9" t="str">
        <f>IF(ISNA(VLOOKUP($B149,Area_EM_90,Seq!D$1,FALSE)),".",VLOOKUP($B149,Area_EM_90,Seq!D$1,FALSE))</f>
        <v>.</v>
      </c>
      <c r="FL149" s="9" t="str">
        <f>IF(ISNA(VLOOKUP($B149,Area_EM_90,Seq!E$1,FALSE)),".",VLOOKUP($B149,Area_EM_90,Seq!E$1,FALSE))</f>
        <v>.</v>
      </c>
      <c r="FM149" s="9" t="str">
        <f>IF(ISNA(VLOOKUP($B149,Area_EM_90,Seq!F$1,FALSE)),".",VLOOKUP($B149,Area_EM_90,Seq!F$1,FALSE))</f>
        <v>.</v>
      </c>
      <c r="FN149" s="9" t="str">
        <f>IF(ISNA(VLOOKUP($B149,Area_EM_90,Seq!G$1,FALSE)),".",VLOOKUP($B149,Area_EM_90,Seq!G$1,FALSE))</f>
        <v>.</v>
      </c>
      <c r="FO149" s="9" t="str">
        <f>IF(ISNA(VLOOKUP($B149,Area_EM_90,Seq!H$1,FALSE)),".",VLOOKUP($B149,Area_EM_90,Seq!H$1,FALSE))</f>
        <v>.</v>
      </c>
      <c r="FP149" s="9" t="str">
        <f>IF(ISNA(VLOOKUP($B149,Area_EM_90,Seq!I$1,FALSE)),".",VLOOKUP($B149,Area_EM_90,Seq!I$1,FALSE))</f>
        <v>.</v>
      </c>
      <c r="FQ149" s="9" t="str">
        <f>IF(ISNA(VLOOKUP($B149,Area_EM_90,Seq!J$1,FALSE)),".",VLOOKUP($B149,Area_EM_90,Seq!J$1,FALSE))</f>
        <v>.</v>
      </c>
      <c r="FR149" s="9" t="str">
        <f>IF(ISNA(VLOOKUP($B149,Area_EM_00,Seq!C$1,FALSE)),".",VLOOKUP($B149,Area_EM_00,Seq!C$1,FALSE))</f>
        <v>.</v>
      </c>
      <c r="FS149" s="9" t="str">
        <f>IF(ISNA(VLOOKUP($B149,Area_EM_00,Seq!D$1,FALSE)),".",VLOOKUP($B149,Area_EM_00,Seq!D$1,FALSE))</f>
        <v>.</v>
      </c>
      <c r="FT149" s="9" t="str">
        <f>IF(ISNA(VLOOKUP($B149,Area_EM_00,Seq!E$1,FALSE)),".",VLOOKUP($B149,Area_EM_00,Seq!E$1,FALSE))</f>
        <v>.</v>
      </c>
      <c r="FU149" s="9" t="str">
        <f>IF(ISNA(VLOOKUP($B149,Area_EM_00,Seq!F$1,FALSE)),".",VLOOKUP($B149,Area_EM_00,Seq!F$1,FALSE))</f>
        <v>.</v>
      </c>
      <c r="FV149" s="9" t="str">
        <f>IF(ISNA(VLOOKUP($B149,Area_EM_00,Seq!G$1,FALSE)),".",VLOOKUP($B149,Area_EM_00,Seq!G$1,FALSE))</f>
        <v>.</v>
      </c>
      <c r="FW149" s="9" t="str">
        <f>IF(ISNA(VLOOKUP($B149,Area_EM_00,Seq!H$1,FALSE)),".",VLOOKUP($B149,Area_EM_00,Seq!H$1,FALSE))</f>
        <v>.</v>
      </c>
      <c r="FX149" s="9" t="str">
        <f>IF(ISNA(VLOOKUP($B149,Area_EM_00,Seq!I$1,FALSE)),".",VLOOKUP($B149,Area_EM_00,Seq!I$1,FALSE))</f>
        <v>.</v>
      </c>
      <c r="FY149" s="9" t="str">
        <f>IF(ISNA(VLOOKUP($B149,Area_EM_00,Seq!J$1,FALSE)),".",VLOOKUP($B149,Area_EM_00,Seq!J$1,FALSE))</f>
        <v>.</v>
      </c>
      <c r="GA149" s="27"/>
    </row>
    <row r="150" spans="1:183">
      <c r="A150" s="25" t="s">
        <v>2609</v>
      </c>
      <c r="B150" s="26" t="str">
        <f t="shared" si="144"/>
        <v>Chile</v>
      </c>
      <c r="C150" s="27">
        <f>GDP!C$42/10000</f>
        <v>18294194.281532999</v>
      </c>
      <c r="D150" s="27">
        <f>GDP!D$42/10000</f>
        <v>19245492.3841727</v>
      </c>
      <c r="E150" s="27">
        <f>GDP!E$42/10000</f>
        <v>20996832.1911324</v>
      </c>
      <c r="F150" s="27">
        <f>GDP!F$42/10000</f>
        <v>23285486.8999658</v>
      </c>
      <c r="G150" s="27">
        <f>GDP!G$42/10000</f>
        <v>26824880.9087606</v>
      </c>
      <c r="H150" s="27">
        <f>GDP!H$42/10000</f>
        <v>30446239.831443299</v>
      </c>
      <c r="I150" s="27">
        <f>GDP!I$42/10000</f>
        <v>33125508.936610304</v>
      </c>
      <c r="J150" s="27">
        <f>GDP!J$42/10000</f>
        <v>36968067.973257102</v>
      </c>
      <c r="K150" s="27">
        <f>GDP!K$42/10000</f>
        <v>41145459.654235199</v>
      </c>
      <c r="L150" s="27">
        <f>GDP!L$42/10000</f>
        <v>42832423.5000588</v>
      </c>
      <c r="M150" s="27">
        <f>GDP!M$42/10000</f>
        <v>44460055.593061104</v>
      </c>
      <c r="N150" s="27">
        <f>GDP!N$42/10000</f>
        <v>48550380.707622699</v>
      </c>
      <c r="O150" s="27">
        <f>GDP!O$42/10000</f>
        <v>55444534.768105105</v>
      </c>
      <c r="P150" s="27">
        <f>GDP!P$42/10000</f>
        <v>63206769.635639794</v>
      </c>
      <c r="Q150" s="27">
        <f>GDP!Q$42/10000</f>
        <v>71486856.457908601</v>
      </c>
      <c r="R150" s="27">
        <f>GDP!R$42/10000</f>
        <v>79278923.811820701</v>
      </c>
      <c r="S150" s="27">
        <f>GDP!S$42/10000</f>
        <v>87206816.193002701</v>
      </c>
      <c r="T150" s="27">
        <f>GDP!T$42/10000</f>
        <v>95317050.098951995</v>
      </c>
      <c r="U150" s="27">
        <f>GDP!U$42/10000</f>
        <v>102751780.00667</v>
      </c>
      <c r="V150" s="27">
        <f>GDP!V$42/10000</f>
        <v>110560915.287177</v>
      </c>
      <c r="W150" s="27">
        <f>GDP!W$42/10000</f>
        <v>119848032.17129999</v>
      </c>
      <c r="X150" s="27">
        <f>GDP!X$42/10000</f>
        <v>129795418.841518</v>
      </c>
      <c r="Y150" s="27">
        <f>GDP!Y$42/10000</f>
        <v>141606801.95609599</v>
      </c>
      <c r="Z150" s="27">
        <f>GDP!Z$42/10000</f>
        <v>155767482.15170601</v>
      </c>
      <c r="AA150" s="27">
        <f>GDP!AA$42/10000</f>
        <v>171499997.84902799</v>
      </c>
      <c r="AB150" s="27">
        <f>GDP!AB$42/10000</f>
        <v>189335997.62532699</v>
      </c>
      <c r="AC150" s="27">
        <f>GDP!AC$42/10000</f>
        <v>211298973.34986499</v>
      </c>
      <c r="AD150" s="27">
        <f>GDP!AD$42/10000</f>
        <v>238767839.88534701</v>
      </c>
      <c r="AE150" s="27">
        <f>GDP!AE$42/10000</f>
        <v>260256945.47502899</v>
      </c>
      <c r="AF150" s="27">
        <f>GDP!AF$42/10000</f>
        <v>293754553.91439533</v>
      </c>
      <c r="AG150" s="27"/>
      <c r="AH150" s="27">
        <f>IF(ISNUMBER(VLOOKUP($B150,Area_GDP_80_09,Seq!C$1,FALSE)/10000),VLOOKUP($B150,Area_GDP_80_09,Seq!C$1,FALSE)/10000,".")</f>
        <v>2795003.5374905104</v>
      </c>
      <c r="AI150" s="27">
        <f>IF(ISNUMBER(VLOOKUP($B150,Area_GDP_80_09,Seq!D$1,FALSE)/10000),VLOOKUP($B150,Area_GDP_80_09,Seq!D$1,FALSE)/10000,".")</f>
        <v>2927411.5494391499</v>
      </c>
      <c r="AJ150" s="27">
        <f>IF(ISNUMBER(VLOOKUP($B150,Area_GDP_80_09,Seq!E$1,FALSE)/10000),VLOOKUP($B150,Area_GDP_80_09,Seq!E$1,FALSE)/10000,".")</f>
        <v>2625208.05054995</v>
      </c>
      <c r="AK150" s="27">
        <f>IF(ISNUMBER(VLOOKUP($B150,Area_GDP_80_09,Seq!F$1,FALSE)/10000),VLOOKUP($B150,Area_GDP_80_09,Seq!F$1,FALSE)/10000,".")</f>
        <v>2525802.64895833</v>
      </c>
      <c r="AL150" s="27">
        <f>IF(ISNUMBER(VLOOKUP($B150,Area_GDP_80_09,Seq!G$1,FALSE)/10000),VLOOKUP($B150,Area_GDP_80_09,Seq!G$1,FALSE)/10000,".")</f>
        <v>2727193.5216292799</v>
      </c>
      <c r="AM150" s="27">
        <f>IF(ISNUMBER(VLOOKUP($B150,Area_GDP_80_09,Seq!H$1,FALSE)/10000),VLOOKUP($B150,Area_GDP_80_09,Seq!H$1,FALSE)/10000,".")</f>
        <v>2921348.6581276199</v>
      </c>
      <c r="AN150" s="27">
        <f>IF(ISNUMBER(VLOOKUP($B150,Area_GDP_80_09,Seq!I$1,FALSE)/10000),VLOOKUP($B150,Area_GDP_80_09,Seq!I$1,FALSE)/10000,".")</f>
        <v>3084837.65016582</v>
      </c>
      <c r="AO150" s="27">
        <f>IF(ISNUMBER(VLOOKUP($B150,Area_GDP_80_09,Seq!J$1,FALSE)/10000),VLOOKUP($B150,Area_GDP_80_09,Seq!J$1,FALSE)/10000,".")</f>
        <v>3288258.4739242299</v>
      </c>
      <c r="AP150" s="27">
        <f>IF(ISNUMBER(VLOOKUP($B150,Area_GDP_80_09,Seq!K$1,FALSE)/10000),VLOOKUP($B150,Area_GDP_80_09,Seq!K$1,FALSE)/10000,".")</f>
        <v>3528669.6751706703</v>
      </c>
      <c r="AQ150" s="27">
        <f>IF(ISNUMBER(VLOOKUP($B150,Area_GDP_80_09,Seq!L$1,FALSE)/10000),VLOOKUP($B150,Area_GDP_80_09,Seq!L$1,FALSE)/10000,".")</f>
        <v>3901308.6690102099</v>
      </c>
      <c r="AR150" s="27">
        <f>IF(ISNUMBER(VLOOKUP($B150,Area_GDP_80_09,Seq!M$1,FALSE)/10000),VLOOKUP($B150,Area_GDP_80_09,Seq!M$1,FALSE)/10000,".")</f>
        <v>4045562.6742149596</v>
      </c>
      <c r="AS150" s="27">
        <f>IF(ISNUMBER(VLOOKUP($B150,Area_GDP_80_09,Seq!N$1,FALSE)/10000),VLOOKUP($B150,Area_GDP_80_09,Seq!N$1,FALSE)/10000,".")</f>
        <v>4367993.5489347996</v>
      </c>
      <c r="AT150" s="27">
        <f>IF(ISNUMBER(VLOOKUP($B150,Area_GDP_80_09,Seq!O$1,FALSE)/10000),VLOOKUP($B150,Area_GDP_80_09,Seq!O$1,FALSE)/10000,".")</f>
        <v>4904292.7668511402</v>
      </c>
      <c r="AU150" s="27">
        <f>IF(ISNUMBER(VLOOKUP($B150,Area_GDP_80_09,Seq!P$1,FALSE)/10000),VLOOKUP($B150,Area_GDP_80_09,Seq!P$1,FALSE)/10000,".")</f>
        <v>5246920.7192743104</v>
      </c>
      <c r="AV150" s="27">
        <f>IF(ISNUMBER(VLOOKUP($B150,Area_GDP_80_09,Seq!Q$1,FALSE)/10000),VLOOKUP($B150,Area_GDP_80_09,Seq!Q$1,FALSE)/10000,".")</f>
        <v>5546421.2029098701</v>
      </c>
      <c r="AW150" s="27">
        <f>IF(ISNUMBER(VLOOKUP($B150,Area_GDP_80_09,Seq!R$1,FALSE)/10000),VLOOKUP($B150,Area_GDP_80_09,Seq!R$1,FALSE)/10000,".")</f>
        <v>6135871.3992547095</v>
      </c>
      <c r="AX150" s="27">
        <f>IF(ISNUMBER(VLOOKUP($B150,Area_GDP_80_09,Seq!S$1,FALSE)/10000),VLOOKUP($B150,Area_GDP_80_09,Seq!S$1,FALSE)/10000,".")</f>
        <v>6590753.7052976601</v>
      </c>
      <c r="AY150" s="27">
        <f>IF(ISNUMBER(VLOOKUP($B150,Area_GDP_80_09,Seq!T$1,FALSE)/10000),VLOOKUP($B150,Area_GDP_80_09,Seq!T$1,FALSE)/10000,".")</f>
        <v>7026111.1896979902</v>
      </c>
      <c r="AZ150" s="27">
        <f>IF(ISNUMBER(VLOOKUP($B150,Area_GDP_80_09,Seq!U$1,FALSE)/10000),VLOOKUP($B150,Area_GDP_80_09,Seq!U$1,FALSE)/10000,".")</f>
        <v>7253116.3201783709</v>
      </c>
      <c r="BA150" s="27">
        <f>IF(ISNUMBER(VLOOKUP($B150,Area_GDP_80_09,Seq!V$1,FALSE)/10000),VLOOKUP($B150,Area_GDP_80_09,Seq!V$1,FALSE)/10000,".")</f>
        <v>7197930.6356542492</v>
      </c>
      <c r="BB150" s="27">
        <f>IF(ISNUMBER(VLOOKUP($B150,Area_GDP_80_09,Seq!W$1,FALSE)/10000),VLOOKUP($B150,Area_GDP_80_09,Seq!W$1,FALSE)/10000,".")</f>
        <v>7521051.1779643707</v>
      </c>
      <c r="BC150" s="27">
        <f>IF(ISNUMBER(VLOOKUP($B150,Area_GDP_80_09,Seq!X$1,FALSE)/10000),VLOOKUP($B150,Area_GDP_80_09,Seq!X$1,FALSE)/10000,".")</f>
        <v>7775040.0227524899</v>
      </c>
      <c r="BD150" s="27">
        <f>IF(ISNUMBER(VLOOKUP($B150,Area_GDP_80_09,Seq!Y$1,FALSE)/10000),VLOOKUP($B150,Area_GDP_80_09,Seq!Y$1,FALSE)/10000,".")</f>
        <v>7944855.4862667099</v>
      </c>
      <c r="BE150" s="27">
        <f>IF(ISNUMBER(VLOOKUP($B150,Area_GDP_80_09,Seq!Z$1,FALSE)/10000),VLOOKUP($B150,Area_GDP_80_09,Seq!Z$1,FALSE)/10000,".")</f>
        <v>8256048.5563267805</v>
      </c>
      <c r="BF150" s="27">
        <f>IF(ISNUMBER(VLOOKUP($B150,Area_GDP_80_09,Seq!AA$1,FALSE)/10000),VLOOKUP($B150,Area_GDP_80_09,Seq!AA$1,FALSE)/10000,".")</f>
        <v>8754803.6111485604</v>
      </c>
      <c r="BG150" s="27">
        <f>IF(ISNUMBER(VLOOKUP($B150,Area_GDP_80_09,Seq!AB$1,FALSE)/10000),VLOOKUP($B150,Area_GDP_80_09,Seq!AB$1,FALSE)/10000,".")</f>
        <v>9241522.7619297896</v>
      </c>
      <c r="BH150" s="27">
        <f>IF(ISNUMBER(VLOOKUP($B150,Area_GDP_80_09,Seq!AC$1,FALSE)/10000),VLOOKUP($B150,Area_GDP_80_09,Seq!AC$1,FALSE)/10000,".")</f>
        <v>9665703.9428778701</v>
      </c>
      <c r="BI150" s="27">
        <f>IF(ISNUMBER(VLOOKUP($B150,Area_GDP_80_09,Seq!AD$1,FALSE)/10000),VLOOKUP($B150,Area_GDP_80_09,Seq!AD$1,FALSE)/10000,".")</f>
        <v>10118093.5144333</v>
      </c>
      <c r="BJ150" s="27">
        <f>IF(ISNUMBER(VLOOKUP($B150,Area_GDP_80_09,Seq!AE$1,FALSE)/10000),VLOOKUP($B150,Area_GDP_80_09,Seq!AE$1,FALSE)/10000,".")</f>
        <v>10438115.764808299</v>
      </c>
      <c r="BK150" s="27">
        <f>IF(ISNUMBER(VLOOKUP($B150,Area_GDP_80_09,Seq!AF$1,FALSE)/10000),VLOOKUP($B150,Area_GDP_80_09,Seq!AF$1,FALSE)/10000,".")</f>
        <v>10322960.947649039</v>
      </c>
      <c r="BL150" s="27"/>
      <c r="BM150" s="27"/>
      <c r="BN150" s="27">
        <f>CNPop!A$48</f>
        <v>5.0000000000000001E-3</v>
      </c>
      <c r="BO150" s="27">
        <f>CNPop!B$48</f>
        <v>6.0000000000000001E-3</v>
      </c>
      <c r="BP150" s="27">
        <f>CNPop!C$48</f>
        <v>6.0000000000000001E-3</v>
      </c>
      <c r="BQ150" s="27">
        <f>CNPop!D$48</f>
        <v>7.0000000000000001E-3</v>
      </c>
      <c r="BR150" s="27">
        <f>CNPop!E$48</f>
        <v>7.0000000000000001E-3</v>
      </c>
      <c r="BS150" s="27">
        <f>CNPop!F$48</f>
        <v>8.0000000000000002E-3</v>
      </c>
      <c r="BT150" s="27">
        <f>CNPop!G$48</f>
        <v>8.9999999999999993E-3</v>
      </c>
      <c r="BU150" s="27">
        <f>CNPop!H$48</f>
        <v>0.01</v>
      </c>
      <c r="BV150" s="27">
        <f>CNPop!I$48</f>
        <v>1.0999999999999999E-2</v>
      </c>
      <c r="BW150" s="27">
        <f>CNPop!J$48</f>
        <v>1.2E-2</v>
      </c>
      <c r="BX150" s="27">
        <f>CNPop!K$48</f>
        <v>1.4E-2</v>
      </c>
      <c r="BY150" s="27">
        <f>CNPop!L$48</f>
        <v>1.6E-2</v>
      </c>
      <c r="BZ150" s="27">
        <f>CNPop!M$48</f>
        <v>1.7000000000000001E-2</v>
      </c>
      <c r="CA150" s="27">
        <f>CNPop!N$48</f>
        <v>1.9E-2</v>
      </c>
      <c r="CB150" s="27">
        <f>CNPop!O$48</f>
        <v>2.1000000000000001E-2</v>
      </c>
      <c r="CC150" s="27">
        <f>CNPop!P$48</f>
        <v>2.3E-2</v>
      </c>
      <c r="CD150" s="27">
        <f>CNPop!Q$48</f>
        <v>2.5999999999999999E-2</v>
      </c>
      <c r="CE150" s="27">
        <f>CNPop!R$48</f>
        <v>2.8000000000000001E-2</v>
      </c>
      <c r="CF150" s="27">
        <f>CNPop!S$48</f>
        <v>0.03</v>
      </c>
      <c r="CG150" s="27">
        <f>CNPop!T$48</f>
        <v>3.3000000000000002E-2</v>
      </c>
      <c r="CH150" s="27">
        <f>CNPop!U$48</f>
        <v>3.5999999999999997E-2</v>
      </c>
      <c r="CI150" s="27">
        <f>CNPop!V$48</f>
        <v>3.9E-2</v>
      </c>
      <c r="CJ150" s="27">
        <f>CNPop!W$48</f>
        <v>4.2000000000000003E-2</v>
      </c>
      <c r="CK150" s="27">
        <f>CNPop!X$48</f>
        <v>4.4999999999999998E-2</v>
      </c>
      <c r="CL150" s="27">
        <f>CNPop!Y$48</f>
        <v>4.9000000000000002E-2</v>
      </c>
      <c r="CM150" s="27">
        <f>CNPop!Z$48</f>
        <v>5.1999999999999998E-2</v>
      </c>
      <c r="CN150" s="27">
        <f>CNPop!AA$48</f>
        <v>5.6000000000000001E-2</v>
      </c>
      <c r="CO150" s="27">
        <f>CNPop!AB$48</f>
        <v>0.06</v>
      </c>
      <c r="CP150" s="27">
        <f>CNPop!AC$48</f>
        <v>6.3E-2</v>
      </c>
      <c r="CQ150" s="27"/>
      <c r="CR150" s="27">
        <f t="shared" si="146"/>
        <v>9.1440278530146551E-2</v>
      </c>
      <c r="CS150" s="27">
        <f t="shared" si="147"/>
        <v>9.1440278530146551E-2</v>
      </c>
      <c r="CT150" s="27">
        <f t="shared" si="148"/>
        <v>9.1440278530146551E-2</v>
      </c>
      <c r="CU150" s="27">
        <f t="shared" si="149"/>
        <v>9.1440278530146551E-2</v>
      </c>
      <c r="CV150" s="27">
        <f t="shared" si="150"/>
        <v>9.1440278530146551E-2</v>
      </c>
      <c r="CW150" s="27">
        <f t="shared" si="151"/>
        <v>9.1440278530146551E-2</v>
      </c>
      <c r="CX150" s="27">
        <f t="shared" si="152"/>
        <v>9.1440278530146551E-2</v>
      </c>
      <c r="CY150" s="27">
        <f t="shared" si="153"/>
        <v>9.1440278530146551E-2</v>
      </c>
      <c r="CZ150" s="27">
        <f t="shared" si="154"/>
        <v>9.1440278530146551E-2</v>
      </c>
      <c r="DA150" s="27">
        <f t="shared" si="155"/>
        <v>9.1440278530146551E-2</v>
      </c>
      <c r="DB150" s="27">
        <f t="shared" si="156"/>
        <v>9.1440278530146551E-2</v>
      </c>
      <c r="DC150" s="27">
        <f t="shared" si="157"/>
        <v>9.1440278530146551E-2</v>
      </c>
      <c r="DD150" s="27">
        <f t="shared" si="158"/>
        <v>7.9313572713023903E-2</v>
      </c>
      <c r="DE150" s="27">
        <f t="shared" si="159"/>
        <v>7.9313572713023903E-2</v>
      </c>
      <c r="DF150" s="27">
        <f t="shared" si="160"/>
        <v>7.9313572713023903E-2</v>
      </c>
      <c r="DG150" s="27">
        <f t="shared" si="161"/>
        <v>7.9313572713023903E-2</v>
      </c>
      <c r="DH150" s="27">
        <f t="shared" si="162"/>
        <v>7.9313572713023903E-2</v>
      </c>
      <c r="DI150" s="27">
        <f t="shared" si="163"/>
        <v>7.9313572713023903E-2</v>
      </c>
      <c r="DJ150" s="27">
        <f t="shared" si="164"/>
        <v>7.9313572713023903E-2</v>
      </c>
      <c r="DK150" s="27">
        <f t="shared" si="165"/>
        <v>7.8646725143127261E-2</v>
      </c>
      <c r="DL150" s="27">
        <f t="shared" si="166"/>
        <v>7.8642666724777904E-2</v>
      </c>
      <c r="DM150" s="27">
        <f t="shared" si="167"/>
        <v>7.9338286673731634E-2</v>
      </c>
      <c r="DN150" s="27">
        <f t="shared" si="168"/>
        <v>8.0604103179741232E-2</v>
      </c>
      <c r="DO150" s="27">
        <f t="shared" si="169"/>
        <v>8.2197095526709993E-2</v>
      </c>
      <c r="DP150" s="27">
        <f t="shared" si="170"/>
        <v>8.3792914621651629E-2</v>
      </c>
      <c r="DQ150" s="27">
        <f t="shared" si="171"/>
        <v>8.5149783466696383E-2</v>
      </c>
      <c r="DR150" s="27">
        <f t="shared" si="172"/>
        <v>8.6206773004561296E-2</v>
      </c>
      <c r="DS150" s="27">
        <f t="shared" si="173"/>
        <v>8.6983424936140516E-2</v>
      </c>
      <c r="DT150" s="27">
        <f t="shared" si="145"/>
        <v>8.7425505619154353E-2</v>
      </c>
      <c r="DU150" s="27" t="e">
        <f>IF(ISNA(VLOOKUP(CONCATENATE($B150,".SP.TER.TOTL.IN"),Area_pop_80_09,Seq!B$1,FALSE)),".",VLOOKUP(CONCATENATE($B150,".SP.TER.TOTL.IN"),Area_pop_80_09,Seq!B$1,FALSE)/VLOOKUP(CONCATENATE($B150,".SP.POP.TOTL"),Area_pop_80_09,Seq!B$1,FALSE))</f>
        <v>#VALUE!</v>
      </c>
      <c r="DV150" s="27" t="e">
        <f>IF(ISNA(VLOOKUP(CONCATENATE($B150,".SP.TER.TOTL.IN"),Area_pop_80_09,Seq!C$1,FALSE)),".",VLOOKUP(CONCATENATE($B150,".SP.TER.TOTL.IN"),Area_pop_80_09,Seq!C$1,FALSE)/VLOOKUP(CONCATENATE($B150,".SP.POP.TOTL"),Area_pop_80_09,Seq!C$1,FALSE))</f>
        <v>#VALUE!</v>
      </c>
      <c r="DW150" s="27" t="e">
        <f>IF(ISNA(VLOOKUP(CONCATENATE($B150,".SP.TER.TOTL.IN"),Area_pop_80_09,Seq!D$1,FALSE)),".",VLOOKUP(CONCATENATE($B150,".SP.TER.TOTL.IN"),Area_pop_80_09,Seq!D$1,FALSE)/VLOOKUP(CONCATENATE($B150,".SP.POP.TOTL"),Area_pop_80_09,Seq!D$1,FALSE))</f>
        <v>#VALUE!</v>
      </c>
      <c r="DX150" s="27" t="e">
        <f>IF(ISNA(VLOOKUP(CONCATENATE($B150,".SP.TER.TOTL.IN"),Area_pop_80_09,Seq!E$1,FALSE)),".",VLOOKUP(CONCATENATE($B150,".SP.TER.TOTL.IN"),Area_pop_80_09,Seq!E$1,FALSE)/VLOOKUP(CONCATENATE($B150,".SP.POP.TOTL"),Area_pop_80_09,Seq!E$1,FALSE))</f>
        <v>#VALUE!</v>
      </c>
      <c r="DY150" s="27" t="e">
        <f>IF(ISNA(VLOOKUP(CONCATENATE($B150,".SP.TER.TOTL.IN"),Area_pop_80_09,Seq!F$1,FALSE)),".",VLOOKUP(CONCATENATE($B150,".SP.TER.TOTL.IN"),Area_pop_80_09,Seq!F$1,FALSE)/VLOOKUP(CONCATENATE($B150,".SP.POP.TOTL"),Area_pop_80_09,Seq!F$1,FALSE))</f>
        <v>#VALUE!</v>
      </c>
      <c r="DZ150" s="27" t="e">
        <f>IF(ISNA(VLOOKUP(CONCATENATE($B150,".SP.TER.TOTL.IN"),Area_pop_80_09,Seq!G$1,FALSE)),".",VLOOKUP(CONCATENATE($B150,".SP.TER.TOTL.IN"),Area_pop_80_09,Seq!G$1,FALSE)/VLOOKUP(CONCATENATE($B150,".SP.POP.TOTL"),Area_pop_80_09,Seq!G$1,FALSE))</f>
        <v>#VALUE!</v>
      </c>
      <c r="EA150" s="27" t="e">
        <f>IF(ISNA(VLOOKUP(CONCATENATE($B150,".SP.TER.TOTL.IN"),Area_pop_80_09,Seq!H$1,FALSE)),".",VLOOKUP(CONCATENATE($B150,".SP.TER.TOTL.IN"),Area_pop_80_09,Seq!H$1,FALSE)/VLOOKUP(CONCATENATE($B150,".SP.POP.TOTL"),Area_pop_80_09,Seq!H$1,FALSE))</f>
        <v>#VALUE!</v>
      </c>
      <c r="EB150" s="27" t="e">
        <f>IF(ISNA(VLOOKUP(CONCATENATE($B150,".SP.TER.TOTL.IN"),Area_pop_80_09,Seq!I$1,FALSE)),".",VLOOKUP(CONCATENATE($B150,".SP.TER.TOTL.IN"),Area_pop_80_09,Seq!I$1,FALSE)/VLOOKUP(CONCATENATE($B150,".SP.POP.TOTL"),Area_pop_80_09,Seq!I$1,FALSE))</f>
        <v>#VALUE!</v>
      </c>
      <c r="EC150" s="27" t="e">
        <f>IF(ISNA(VLOOKUP(CONCATENATE($B150,".SP.TER.TOTL.IN"),Area_pop_80_09,Seq!J$1,FALSE)),".",VLOOKUP(CONCATENATE($B150,".SP.TER.TOTL.IN"),Area_pop_80_09,Seq!J$1,FALSE)/VLOOKUP(CONCATENATE($B150,".SP.POP.TOTL"),Area_pop_80_09,Seq!J$1,FALSE))</f>
        <v>#VALUE!</v>
      </c>
      <c r="ED150" s="27" t="e">
        <f>IF(ISNA(VLOOKUP(CONCATENATE($B150,".SP.TER.TOTL.IN"),Area_pop_80_09,Seq!K$1,FALSE)),".",VLOOKUP(CONCATENATE($B150,".SP.TER.TOTL.IN"),Area_pop_80_09,Seq!K$1,FALSE)/VLOOKUP(CONCATENATE($B150,".SP.POP.TOTL"),Area_pop_80_09,Seq!K$1,FALSE))</f>
        <v>#VALUE!</v>
      </c>
      <c r="EE150" s="27" t="e">
        <f>IF(ISNA(VLOOKUP(CONCATENATE($B150,".SP.TER.TOTL.IN"),Area_pop_80_09,Seq!L$1,FALSE)),".",VLOOKUP(CONCATENATE($B150,".SP.TER.TOTL.IN"),Area_pop_80_09,Seq!L$1,FALSE)/VLOOKUP(CONCATENATE($B150,".SP.POP.TOTL"),Area_pop_80_09,Seq!L$1,FALSE))</f>
        <v>#VALUE!</v>
      </c>
      <c r="EF150" s="27">
        <f>IF(ISNA(VLOOKUP(CONCATENATE($B150,".SP.TER.TOTL.IN"),Area_pop_80_09,Seq!M$1,FALSE)),".",VLOOKUP(CONCATENATE($B150,".SP.TER.TOTL.IN"),Area_pop_80_09,Seq!M$1,FALSE)/VLOOKUP(CONCATENATE($B150,".SP.POP.TOTL"),Area_pop_80_09,Seq!M$1,FALSE))</f>
        <v>9.1440278530146551E-2</v>
      </c>
      <c r="EG150" s="27" t="e">
        <f>IF(ISNA(VLOOKUP(CONCATENATE($B150,".SP.TER.TOTL.IN"),Area_pop_80_09,Seq!N$1,FALSE)),".",VLOOKUP(CONCATENATE($B150,".SP.TER.TOTL.IN"),Area_pop_80_09,Seq!N$1,FALSE)/VLOOKUP(CONCATENATE($B150,".SP.POP.TOTL"),Area_pop_80_09,Seq!N$1,FALSE))</f>
        <v>#VALUE!</v>
      </c>
      <c r="EH150" s="27" t="e">
        <f>IF(ISNA(VLOOKUP(CONCATENATE($B150,".SP.TER.TOTL.IN"),Area_pop_80_09,Seq!O$1,FALSE)),".",VLOOKUP(CONCATENATE($B150,".SP.TER.TOTL.IN"),Area_pop_80_09,Seq!O$1,FALSE)/VLOOKUP(CONCATENATE($B150,".SP.POP.TOTL"),Area_pop_80_09,Seq!O$1,FALSE))</f>
        <v>#VALUE!</v>
      </c>
      <c r="EI150" s="27" t="e">
        <f>IF(ISNA(VLOOKUP(CONCATENATE($B150,".SP.TER.TOTL.IN"),Area_pop_80_09,Seq!P$1,FALSE)),".",VLOOKUP(CONCATENATE($B150,".SP.TER.TOTL.IN"),Area_pop_80_09,Seq!P$1,FALSE)/VLOOKUP(CONCATENATE($B150,".SP.POP.TOTL"),Area_pop_80_09,Seq!P$1,FALSE))</f>
        <v>#VALUE!</v>
      </c>
      <c r="EJ150" s="27" t="e">
        <f>IF(ISNA(VLOOKUP(CONCATENATE($B150,".SP.TER.TOTL.IN"),Area_pop_80_09,Seq!Q$1,FALSE)),".",VLOOKUP(CONCATENATE($B150,".SP.TER.TOTL.IN"),Area_pop_80_09,Seq!Q$1,FALSE)/VLOOKUP(CONCATENATE($B150,".SP.POP.TOTL"),Area_pop_80_09,Seq!Q$1,FALSE))</f>
        <v>#VALUE!</v>
      </c>
      <c r="EK150" s="27" t="e">
        <f>IF(ISNA(VLOOKUP(CONCATENATE($B150,".SP.TER.TOTL.IN"),Area_pop_80_09,Seq!R$1,FALSE)),".",VLOOKUP(CONCATENATE($B150,".SP.TER.TOTL.IN"),Area_pop_80_09,Seq!R$1,FALSE)/VLOOKUP(CONCATENATE($B150,".SP.POP.TOTL"),Area_pop_80_09,Seq!R$1,FALSE))</f>
        <v>#VALUE!</v>
      </c>
      <c r="EL150" s="27" t="e">
        <f>IF(ISNA(VLOOKUP(CONCATENATE($B150,".SP.TER.TOTL.IN"),Area_pop_80_09,Seq!S$1,FALSE)),".",VLOOKUP(CONCATENATE($B150,".SP.TER.TOTL.IN"),Area_pop_80_09,Seq!S$1,FALSE)/VLOOKUP(CONCATENATE($B150,".SP.POP.TOTL"),Area_pop_80_09,Seq!S$1,FALSE))</f>
        <v>#VALUE!</v>
      </c>
      <c r="EM150" s="27">
        <f>IF(ISNA(VLOOKUP(CONCATENATE($B150,".SP.TER.TOTL.IN"),Area_pop_80_09,Seq!T$1,FALSE)),".",VLOOKUP(CONCATENATE($B150,".SP.TER.TOTL.IN"),Area_pop_80_09,Seq!T$1,FALSE)/VLOOKUP(CONCATENATE($B150,".SP.POP.TOTL"),Area_pop_80_09,Seq!T$1,FALSE))</f>
        <v>7.9313572713023903E-2</v>
      </c>
      <c r="EN150" s="27">
        <f>IF(ISNA(VLOOKUP(CONCATENATE($B150,".SP.TER.TOTL.IN"),Area_pop_80_09,Seq!U$1,FALSE)),".",VLOOKUP(CONCATENATE($B150,".SP.TER.TOTL.IN"),Area_pop_80_09,Seq!U$1,FALSE)/VLOOKUP(CONCATENATE($B150,".SP.POP.TOTL"),Area_pop_80_09,Seq!U$1,FALSE))</f>
        <v>7.8646725143127261E-2</v>
      </c>
      <c r="EO150" s="27">
        <f>IF(ISNA(VLOOKUP(CONCATENATE($B150,".SP.TER.TOTL.IN"),Area_pop_80_09,Seq!V$1,FALSE)),".",VLOOKUP(CONCATENATE($B150,".SP.TER.TOTL.IN"),Area_pop_80_09,Seq!V$1,FALSE)/VLOOKUP(CONCATENATE($B150,".SP.POP.TOTL"),Area_pop_80_09,Seq!V$1,FALSE))</f>
        <v>7.8642666724777904E-2</v>
      </c>
      <c r="EP150" s="27">
        <f>IF(ISNA(VLOOKUP(CONCATENATE($B150,".SP.TER.TOTL.IN"),Area_pop_80_09,Seq!W$1,FALSE)),".",VLOOKUP(CONCATENATE($B150,".SP.TER.TOTL.IN"),Area_pop_80_09,Seq!W$1,FALSE)/VLOOKUP(CONCATENATE($B150,".SP.POP.TOTL"),Area_pop_80_09,Seq!W$1,FALSE))</f>
        <v>7.9338286673731634E-2</v>
      </c>
      <c r="EQ150" s="27">
        <f>IF(ISNA(VLOOKUP(CONCATENATE($B150,".SP.TER.TOTL.IN"),Area_pop_80_09,Seq!X$1,FALSE)),".",VLOOKUP(CONCATENATE($B150,".SP.TER.TOTL.IN"),Area_pop_80_09,Seq!X$1,FALSE)/VLOOKUP(CONCATENATE($B150,".SP.POP.TOTL"),Area_pop_80_09,Seq!X$1,FALSE))</f>
        <v>8.0604103179741232E-2</v>
      </c>
      <c r="ER150" s="27">
        <f>IF(ISNA(VLOOKUP(CONCATENATE($B150,".SP.TER.TOTL.IN"),Area_pop_80_09,Seq!Y$1,FALSE)),".",VLOOKUP(CONCATENATE($B150,".SP.TER.TOTL.IN"),Area_pop_80_09,Seq!Y$1,FALSE)/VLOOKUP(CONCATENATE($B150,".SP.POP.TOTL"),Area_pop_80_09,Seq!Y$1,FALSE))</f>
        <v>8.2197095526709993E-2</v>
      </c>
      <c r="ES150" s="27">
        <f>IF(ISNA(VLOOKUP(CONCATENATE($B150,".SP.TER.TOTL.IN"),Area_pop_80_09,Seq!Z$1,FALSE)),".",VLOOKUP(CONCATENATE($B150,".SP.TER.TOTL.IN"),Area_pop_80_09,Seq!Z$1,FALSE)/VLOOKUP(CONCATENATE($B150,".SP.POP.TOTL"),Area_pop_80_09,Seq!Z$1,FALSE))</f>
        <v>8.3792914621651629E-2</v>
      </c>
      <c r="ET150" s="27">
        <f>IF(ISNA(VLOOKUP(CONCATENATE($B150,".SP.TER.TOTL.IN"),Area_pop_80_09,Seq!AA$1,FALSE)),".",VLOOKUP(CONCATENATE($B150,".SP.TER.TOTL.IN"),Area_pop_80_09,Seq!AA$1,FALSE)/VLOOKUP(CONCATENATE($B150,".SP.POP.TOTL"),Area_pop_80_09,Seq!AA$1,FALSE))</f>
        <v>8.5149783466696383E-2</v>
      </c>
      <c r="EU150" s="27">
        <f>IF(ISNA(VLOOKUP(CONCATENATE($B150,".SP.TER.TOTL.IN"),Area_pop_80_09,Seq!AB$1,FALSE)),".",VLOOKUP(CONCATENATE($B150,".SP.TER.TOTL.IN"),Area_pop_80_09,Seq!AB$1,FALSE)/VLOOKUP(CONCATENATE($B150,".SP.POP.TOTL"),Area_pop_80_09,Seq!AB$1,FALSE))</f>
        <v>8.6206773004561296E-2</v>
      </c>
      <c r="EV150" s="27">
        <f>IF(ISNA(VLOOKUP(CONCATENATE($B150,".SP.TER.TOTL.IN"),Area_pop_80_09,Seq!AC$1,FALSE)),".",VLOOKUP(CONCATENATE($B150,".SP.TER.TOTL.IN"),Area_pop_80_09,Seq!AC$1,FALSE)/VLOOKUP(CONCATENATE($B150,".SP.POP.TOTL"),Area_pop_80_09,Seq!AC$1,FALSE))</f>
        <v>8.6983424936140516E-2</v>
      </c>
      <c r="EW150" s="27">
        <f>IF(ISNA(VLOOKUP(CONCATENATE($B150,".SP.TER.TOTL.IN"),Area_pop_80_09,Seq!AD$1,FALSE)),".",VLOOKUP(CONCATENATE($B150,".SP.TER.TOTL.IN"),Area_pop_80_09,Seq!AD$1,FALSE)/VLOOKUP(CONCATENATE($B150,".SP.POP.TOTL"),Area_pop_80_09,Seq!AD$1,FALSE))</f>
        <v>8.7425505619154353E-2</v>
      </c>
      <c r="EX150" s="27"/>
      <c r="EY150" s="27"/>
      <c r="EZ150" s="27">
        <f t="shared" si="174"/>
        <v>1.7886911788905823E-4</v>
      </c>
      <c r="FA150" s="27">
        <f t="shared" si="175"/>
        <v>9.8555666704446335E-4</v>
      </c>
      <c r="FB150" s="27">
        <f t="shared" si="181"/>
        <v>3.2428147008983375E-4</v>
      </c>
      <c r="FC150" s="9">
        <f>IF(VLOOKUP($B150,EM_80!$B$1:$C$201,2,FALSE)&gt;0,VLOOKUP($B150,EM_80!$B$1:$C$201,2,FALSE),".")</f>
        <v>2000</v>
      </c>
      <c r="FD150" s="9">
        <f t="shared" si="176"/>
        <v>13000</v>
      </c>
      <c r="FE150" s="9">
        <f t="shared" si="177"/>
        <v>5000</v>
      </c>
      <c r="FF150">
        <f t="shared" si="178"/>
        <v>11181360</v>
      </c>
      <c r="FG150">
        <f t="shared" si="179"/>
        <v>13190515</v>
      </c>
      <c r="FH150">
        <f t="shared" si="180"/>
        <v>15418704</v>
      </c>
      <c r="FJ150" s="9" t="str">
        <f>IF(ISNA(VLOOKUP($B150,Area_EM_90,Seq!C$1,FALSE)),".",VLOOKUP($B150,Area_EM_90,Seq!C$1,FALSE))</f>
        <v>.</v>
      </c>
      <c r="FK150" s="9" t="str">
        <f>IF(ISNA(VLOOKUP($B150,Area_EM_90,Seq!D$1,FALSE)),".",VLOOKUP($B150,Area_EM_90,Seq!D$1,FALSE))</f>
        <v>.</v>
      </c>
      <c r="FL150" s="9" t="str">
        <f>IF(ISNA(VLOOKUP($B150,Area_EM_90,Seq!E$1,FALSE)),".",VLOOKUP($B150,Area_EM_90,Seq!E$1,FALSE))</f>
        <v>.</v>
      </c>
      <c r="FM150" s="9" t="str">
        <f>IF(ISNA(VLOOKUP($B150,Area_EM_90,Seq!F$1,FALSE)),".",VLOOKUP($B150,Area_EM_90,Seq!F$1,FALSE))</f>
        <v>.</v>
      </c>
      <c r="FN150" s="9" t="str">
        <f>IF(ISNA(VLOOKUP($B150,Area_EM_90,Seq!G$1,FALSE)),".",VLOOKUP($B150,Area_EM_90,Seq!G$1,FALSE))</f>
        <v>.</v>
      </c>
      <c r="FO150" s="9" t="str">
        <f>IF(ISNA(VLOOKUP($B150,Area_EM_90,Seq!H$1,FALSE)),".",VLOOKUP($B150,Area_EM_90,Seq!H$1,FALSE))</f>
        <v>.</v>
      </c>
      <c r="FP150" s="9" t="str">
        <f>IF(ISNA(VLOOKUP($B150,Area_EM_90,Seq!I$1,FALSE)),".",VLOOKUP($B150,Area_EM_90,Seq!I$1,FALSE))</f>
        <v>.</v>
      </c>
      <c r="FQ150" s="9" t="str">
        <f>IF(ISNA(VLOOKUP($B150,Area_EM_90,Seq!J$1,FALSE)),".",VLOOKUP($B150,Area_EM_90,Seq!J$1,FALSE))</f>
        <v>.</v>
      </c>
      <c r="FR150" s="9" t="str">
        <f>IF(ISNA(VLOOKUP($B150,Area_EM_00,Seq!C$1,FALSE)),".",VLOOKUP($B150,Area_EM_00,Seq!C$1,FALSE))</f>
        <v>.</v>
      </c>
      <c r="FS150" s="9" t="str">
        <f>IF(ISNA(VLOOKUP($B150,Area_EM_00,Seq!D$1,FALSE)),".",VLOOKUP($B150,Area_EM_00,Seq!D$1,FALSE))</f>
        <v>.</v>
      </c>
      <c r="FT150" s="9" t="str">
        <f>IF(ISNA(VLOOKUP($B150,Area_EM_00,Seq!E$1,FALSE)),".",VLOOKUP($B150,Area_EM_00,Seq!E$1,FALSE))</f>
        <v>.</v>
      </c>
      <c r="FU150" s="9" t="str">
        <f>IF(ISNA(VLOOKUP($B150,Area_EM_00,Seq!F$1,FALSE)),".",VLOOKUP($B150,Area_EM_00,Seq!F$1,FALSE))</f>
        <v>.</v>
      </c>
      <c r="FV150" s="9" t="str">
        <f>IF(ISNA(VLOOKUP($B150,Area_EM_00,Seq!G$1,FALSE)),".",VLOOKUP($B150,Area_EM_00,Seq!G$1,FALSE))</f>
        <v>.</v>
      </c>
      <c r="FW150" s="9" t="str">
        <f>IF(ISNA(VLOOKUP($B150,Area_EM_00,Seq!H$1,FALSE)),".",VLOOKUP($B150,Area_EM_00,Seq!H$1,FALSE))</f>
        <v>.</v>
      </c>
      <c r="FX150" s="9" t="str">
        <f>IF(ISNA(VLOOKUP($B150,Area_EM_00,Seq!I$1,FALSE)),".",VLOOKUP($B150,Area_EM_00,Seq!I$1,FALSE))</f>
        <v>.</v>
      </c>
      <c r="FY150" s="9" t="str">
        <f>IF(ISNA(VLOOKUP($B150,Area_EM_00,Seq!J$1,FALSE)),".",VLOOKUP($B150,Area_EM_00,Seq!J$1,FALSE))</f>
        <v>.</v>
      </c>
      <c r="GA150" s="27"/>
    </row>
    <row r="151" spans="1:183">
      <c r="A151" s="25" t="s">
        <v>3973</v>
      </c>
      <c r="B151" s="26" t="str">
        <f t="shared" si="144"/>
        <v>Dominica</v>
      </c>
      <c r="C151" s="27">
        <f>GDP!C$42/10000</f>
        <v>18294194.281532999</v>
      </c>
      <c r="D151" s="27">
        <f>GDP!D$42/10000</f>
        <v>19245492.3841727</v>
      </c>
      <c r="E151" s="27">
        <f>GDP!E$42/10000</f>
        <v>20996832.1911324</v>
      </c>
      <c r="F151" s="27">
        <f>GDP!F$42/10000</f>
        <v>23285486.8999658</v>
      </c>
      <c r="G151" s="27">
        <f>GDP!G$42/10000</f>
        <v>26824880.9087606</v>
      </c>
      <c r="H151" s="27">
        <f>GDP!H$42/10000</f>
        <v>30446239.831443299</v>
      </c>
      <c r="I151" s="27">
        <f>GDP!I$42/10000</f>
        <v>33125508.936610304</v>
      </c>
      <c r="J151" s="27">
        <f>GDP!J$42/10000</f>
        <v>36968067.973257102</v>
      </c>
      <c r="K151" s="27">
        <f>GDP!K$42/10000</f>
        <v>41145459.654235199</v>
      </c>
      <c r="L151" s="27">
        <f>GDP!L$42/10000</f>
        <v>42832423.5000588</v>
      </c>
      <c r="M151" s="27">
        <f>GDP!M$42/10000</f>
        <v>44460055.593061104</v>
      </c>
      <c r="N151" s="27">
        <f>GDP!N$42/10000</f>
        <v>48550380.707622699</v>
      </c>
      <c r="O151" s="27">
        <f>GDP!O$42/10000</f>
        <v>55444534.768105105</v>
      </c>
      <c r="P151" s="27">
        <f>GDP!P$42/10000</f>
        <v>63206769.635639794</v>
      </c>
      <c r="Q151" s="27">
        <f>GDP!Q$42/10000</f>
        <v>71486856.457908601</v>
      </c>
      <c r="R151" s="27">
        <f>GDP!R$42/10000</f>
        <v>79278923.811820701</v>
      </c>
      <c r="S151" s="27">
        <f>GDP!S$42/10000</f>
        <v>87206816.193002701</v>
      </c>
      <c r="T151" s="27">
        <f>GDP!T$42/10000</f>
        <v>95317050.098951995</v>
      </c>
      <c r="U151" s="27">
        <f>GDP!U$42/10000</f>
        <v>102751780.00667</v>
      </c>
      <c r="V151" s="27">
        <f>GDP!V$42/10000</f>
        <v>110560915.287177</v>
      </c>
      <c r="W151" s="27">
        <f>GDP!W$42/10000</f>
        <v>119848032.17129999</v>
      </c>
      <c r="X151" s="27">
        <f>GDP!X$42/10000</f>
        <v>129795418.841518</v>
      </c>
      <c r="Y151" s="27">
        <f>GDP!Y$42/10000</f>
        <v>141606801.95609599</v>
      </c>
      <c r="Z151" s="27">
        <f>GDP!Z$42/10000</f>
        <v>155767482.15170601</v>
      </c>
      <c r="AA151" s="27">
        <f>GDP!AA$42/10000</f>
        <v>171499997.84902799</v>
      </c>
      <c r="AB151" s="27">
        <f>GDP!AB$42/10000</f>
        <v>189335997.62532699</v>
      </c>
      <c r="AC151" s="27">
        <f>GDP!AC$42/10000</f>
        <v>211298973.34986499</v>
      </c>
      <c r="AD151" s="27">
        <f>GDP!AD$42/10000</f>
        <v>238767839.88534701</v>
      </c>
      <c r="AE151" s="27">
        <f>GDP!AE$42/10000</f>
        <v>260256945.47502899</v>
      </c>
      <c r="AF151" s="27">
        <f>GDP!AF$42/10000</f>
        <v>293754553.91439533</v>
      </c>
      <c r="AG151" s="27"/>
      <c r="AH151" s="27">
        <f>IF(ISNUMBER(VLOOKUP($B151,Area_GDP_80_09,Seq!C$1,FALSE)/10000),VLOOKUP($B151,Area_GDP_80_09,Seq!C$1,FALSE)/10000,".")</f>
        <v>13488.8809336124</v>
      </c>
      <c r="AI151" s="27">
        <f>IF(ISNUMBER(VLOOKUP($B151,Area_GDP_80_09,Seq!D$1,FALSE)/10000),VLOOKUP($B151,Area_GDP_80_09,Seq!D$1,FALSE)/10000,".")</f>
        <v>15118.9282200134</v>
      </c>
      <c r="AJ151" s="27">
        <f>IF(ISNUMBER(VLOOKUP($B151,Area_GDP_80_09,Seq!E$1,FALSE)/10000),VLOOKUP($B151,Area_GDP_80_09,Seq!E$1,FALSE)/10000,".")</f>
        <v>15744.0075130887</v>
      </c>
      <c r="AK151" s="27">
        <f>IF(ISNUMBER(VLOOKUP($B151,Area_GDP_80_09,Seq!F$1,FALSE)/10000),VLOOKUP($B151,Area_GDP_80_09,Seq!F$1,FALSE)/10000,".")</f>
        <v>16167.7895374084</v>
      </c>
      <c r="AL151" s="27">
        <f>IF(ISNUMBER(VLOOKUP($B151,Area_GDP_80_09,Seq!G$1,FALSE)/10000),VLOOKUP($B151,Area_GDP_80_09,Seq!G$1,FALSE)/10000,".")</f>
        <v>17045.118421028201</v>
      </c>
      <c r="AM151" s="27">
        <f>IF(ISNUMBER(VLOOKUP($B151,Area_GDP_80_09,Seq!H$1,FALSE)/10000),VLOOKUP($B151,Area_GDP_80_09,Seq!H$1,FALSE)/10000,".")</f>
        <v>17264.0724669267</v>
      </c>
      <c r="AN151" s="27">
        <f>IF(ISNUMBER(VLOOKUP($B151,Area_GDP_80_09,Seq!I$1,FALSE)/10000),VLOOKUP($B151,Area_GDP_80_09,Seq!I$1,FALSE)/10000,".")</f>
        <v>18485.977303715001</v>
      </c>
      <c r="AO151" s="27">
        <f>IF(ISNUMBER(VLOOKUP($B151,Area_GDP_80_09,Seq!J$1,FALSE)/10000),VLOOKUP($B151,Area_GDP_80_09,Seq!J$1,FALSE)/10000,".")</f>
        <v>19875.880635797599</v>
      </c>
      <c r="AP151" s="27">
        <f>IF(ISNUMBER(VLOOKUP($B151,Area_GDP_80_09,Seq!K$1,FALSE)/10000),VLOOKUP($B151,Area_GDP_80_09,Seq!K$1,FALSE)/10000,".")</f>
        <v>21577.062761994999</v>
      </c>
      <c r="AQ151" s="27">
        <f>IF(ISNUMBER(VLOOKUP($B151,Area_GDP_80_09,Seq!L$1,FALSE)/10000),VLOOKUP($B151,Area_GDP_80_09,Seq!L$1,FALSE)/10000,".")</f>
        <v>21524.594511364998</v>
      </c>
      <c r="AR151" s="27">
        <f>IF(ISNUMBER(VLOOKUP($B151,Area_GDP_80_09,Seq!M$1,FALSE)/10000),VLOOKUP($B151,Area_GDP_80_09,Seq!M$1,FALSE)/10000,".")</f>
        <v>22655.690528778203</v>
      </c>
      <c r="AS151" s="27">
        <f>IF(ISNUMBER(VLOOKUP($B151,Area_GDP_80_09,Seq!N$1,FALSE)/10000),VLOOKUP($B151,Area_GDP_80_09,Seq!N$1,FALSE)/10000,".")</f>
        <v>22793.4188794783</v>
      </c>
      <c r="AT151" s="27">
        <f>IF(ISNUMBER(VLOOKUP($B151,Area_GDP_80_09,Seq!O$1,FALSE)/10000),VLOOKUP($B151,Area_GDP_80_09,Seq!O$1,FALSE)/10000,".")</f>
        <v>23260.082801435899</v>
      </c>
      <c r="AU151" s="27">
        <f>IF(ISNUMBER(VLOOKUP($B151,Area_GDP_80_09,Seq!P$1,FALSE)/10000),VLOOKUP($B151,Area_GDP_80_09,Seq!P$1,FALSE)/10000,".")</f>
        <v>23651.0729763157</v>
      </c>
      <c r="AV151" s="27">
        <f>IF(ISNUMBER(VLOOKUP($B151,Area_GDP_80_09,Seq!Q$1,FALSE)/10000),VLOOKUP($B151,Area_GDP_80_09,Seq!Q$1,FALSE)/10000,".")</f>
        <v>23989.594900565298</v>
      </c>
      <c r="AW151" s="27">
        <f>IF(ISNUMBER(VLOOKUP($B151,Area_GDP_80_09,Seq!R$1,FALSE)/10000),VLOOKUP($B151,Area_GDP_80_09,Seq!R$1,FALSE)/10000,".")</f>
        <v>24463.3218562617</v>
      </c>
      <c r="AX151" s="27">
        <f>IF(ISNUMBER(VLOOKUP($B151,Area_GDP_80_09,Seq!S$1,FALSE)/10000),VLOOKUP($B151,Area_GDP_80_09,Seq!S$1,FALSE)/10000,".")</f>
        <v>25109.590250552999</v>
      </c>
      <c r="AY151" s="27">
        <f>IF(ISNUMBER(VLOOKUP($B151,Area_GDP_80_09,Seq!T$1,FALSE)/10000),VLOOKUP($B151,Area_GDP_80_09,Seq!T$1,FALSE)/10000,".")</f>
        <v>25483.9294242943</v>
      </c>
      <c r="AZ151" s="27">
        <f>IF(ISNUMBER(VLOOKUP($B151,Area_GDP_80_09,Seq!U$1,FALSE)/10000),VLOOKUP($B151,Area_GDP_80_09,Seq!U$1,FALSE)/10000,".")</f>
        <v>26752.540690589602</v>
      </c>
      <c r="BA151" s="27">
        <f>IF(ISNUMBER(VLOOKUP($B151,Area_GDP_80_09,Seq!V$1,FALSE)/10000),VLOOKUP($B151,Area_GDP_80_09,Seq!V$1,FALSE)/10000,".")</f>
        <v>26935.340075784701</v>
      </c>
      <c r="BB151" s="27">
        <f>IF(ISNUMBER(VLOOKUP($B151,Area_GDP_80_09,Seq!W$1,FALSE)/10000),VLOOKUP($B151,Area_GDP_80_09,Seq!W$1,FALSE)/10000,".")</f>
        <v>27116.666187769097</v>
      </c>
      <c r="BC151" s="27">
        <f>IF(ISNUMBER(VLOOKUP($B151,Area_GDP_80_09,Seq!X$1,FALSE)/10000),VLOOKUP($B151,Area_GDP_80_09,Seq!X$1,FALSE)/10000,".")</f>
        <v>26099.6209414566</v>
      </c>
      <c r="BD151" s="27">
        <f>IF(ISNUMBER(VLOOKUP($B151,Area_GDP_80_09,Seq!Y$1,FALSE)/10000),VLOOKUP($B151,Area_GDP_80_09,Seq!Y$1,FALSE)/10000,".")</f>
        <v>25052.810978114103</v>
      </c>
      <c r="BE151" s="27">
        <f>IF(ISNUMBER(VLOOKUP($B151,Area_GDP_80_09,Seq!Z$1,FALSE)/10000),VLOOKUP($B151,Area_GDP_80_09,Seq!Z$1,FALSE)/10000,".")</f>
        <v>25599.427394201401</v>
      </c>
      <c r="BF151" s="27">
        <f>IF(ISNUMBER(VLOOKUP($B151,Area_GDP_80_09,Seq!AA$1,FALSE)/10000),VLOOKUP($B151,Area_GDP_80_09,Seq!AA$1,FALSE)/10000,".")</f>
        <v>27207.474275282402</v>
      </c>
      <c r="BG151" s="27">
        <f>IF(ISNUMBER(VLOOKUP($B151,Area_GDP_80_09,Seq!AB$1,FALSE)/10000),VLOOKUP($B151,Area_GDP_80_09,Seq!AB$1,FALSE)/10000,".")</f>
        <v>28124.680425778104</v>
      </c>
      <c r="BH151" s="27">
        <f>IF(ISNUMBER(VLOOKUP($B151,Area_GDP_80_09,Seq!AC$1,FALSE)/10000),VLOOKUP($B151,Area_GDP_80_09,Seq!AC$1,FALSE)/10000,".")</f>
        <v>29573.6005014455</v>
      </c>
      <c r="BI151" s="27">
        <f>IF(ISNUMBER(VLOOKUP($B151,Area_GDP_80_09,Seq!AD$1,FALSE)/10000),VLOOKUP($B151,Area_GDP_80_09,Seq!AD$1,FALSE)/10000,".")</f>
        <v>30587.534885502202</v>
      </c>
      <c r="BJ151" s="27">
        <f>IF(ISNUMBER(VLOOKUP($B151,Area_GDP_80_09,Seq!AE$1,FALSE)/10000),VLOOKUP($B151,Area_GDP_80_09,Seq!AE$1,FALSE)/10000,".")</f>
        <v>31907.046361147601</v>
      </c>
      <c r="BK151" s="27">
        <f>IF(ISNUMBER(VLOOKUP($B151,Area_GDP_80_09,Seq!AF$1,FALSE)/10000),VLOOKUP($B151,Area_GDP_80_09,Seq!AF$1,FALSE)/10000,".")</f>
        <v>32185.244357263888</v>
      </c>
      <c r="BL151" s="27"/>
      <c r="BM151" s="27"/>
      <c r="BN151" s="27">
        <f>CNPop!A$48</f>
        <v>5.0000000000000001E-3</v>
      </c>
      <c r="BO151" s="27">
        <f>CNPop!B$48</f>
        <v>6.0000000000000001E-3</v>
      </c>
      <c r="BP151" s="27">
        <f>CNPop!C$48</f>
        <v>6.0000000000000001E-3</v>
      </c>
      <c r="BQ151" s="27">
        <f>CNPop!D$48</f>
        <v>7.0000000000000001E-3</v>
      </c>
      <c r="BR151" s="27">
        <f>CNPop!E$48</f>
        <v>7.0000000000000001E-3</v>
      </c>
      <c r="BS151" s="27">
        <f>CNPop!F$48</f>
        <v>8.0000000000000002E-3</v>
      </c>
      <c r="BT151" s="27">
        <f>CNPop!G$48</f>
        <v>8.9999999999999993E-3</v>
      </c>
      <c r="BU151" s="27">
        <f>CNPop!H$48</f>
        <v>0.01</v>
      </c>
      <c r="BV151" s="27">
        <f>CNPop!I$48</f>
        <v>1.0999999999999999E-2</v>
      </c>
      <c r="BW151" s="27">
        <f>CNPop!J$48</f>
        <v>1.2E-2</v>
      </c>
      <c r="BX151" s="27">
        <f>CNPop!K$48</f>
        <v>1.4E-2</v>
      </c>
      <c r="BY151" s="27">
        <f>CNPop!L$48</f>
        <v>1.6E-2</v>
      </c>
      <c r="BZ151" s="27">
        <f>CNPop!M$48</f>
        <v>1.7000000000000001E-2</v>
      </c>
      <c r="CA151" s="27">
        <f>CNPop!N$48</f>
        <v>1.9E-2</v>
      </c>
      <c r="CB151" s="27">
        <f>CNPop!O$48</f>
        <v>2.1000000000000001E-2</v>
      </c>
      <c r="CC151" s="27">
        <f>CNPop!P$48</f>
        <v>2.3E-2</v>
      </c>
      <c r="CD151" s="27">
        <f>CNPop!Q$48</f>
        <v>2.5999999999999999E-2</v>
      </c>
      <c r="CE151" s="27">
        <f>CNPop!R$48</f>
        <v>2.8000000000000001E-2</v>
      </c>
      <c r="CF151" s="27">
        <f>CNPop!S$48</f>
        <v>0.03</v>
      </c>
      <c r="CG151" s="27">
        <f>CNPop!T$48</f>
        <v>3.3000000000000002E-2</v>
      </c>
      <c r="CH151" s="27">
        <f>CNPop!U$48</f>
        <v>3.5999999999999997E-2</v>
      </c>
      <c r="CI151" s="27">
        <f>CNPop!V$48</f>
        <v>3.9E-2</v>
      </c>
      <c r="CJ151" s="27">
        <f>CNPop!W$48</f>
        <v>4.2000000000000003E-2</v>
      </c>
      <c r="CK151" s="27">
        <f>CNPop!X$48</f>
        <v>4.4999999999999998E-2</v>
      </c>
      <c r="CL151" s="27">
        <f>CNPop!Y$48</f>
        <v>4.9000000000000002E-2</v>
      </c>
      <c r="CM151" s="27">
        <f>CNPop!Z$48</f>
        <v>5.1999999999999998E-2</v>
      </c>
      <c r="CN151" s="27">
        <f>CNPop!AA$48</f>
        <v>5.6000000000000001E-2</v>
      </c>
      <c r="CO151" s="27">
        <f>CNPop!AB$48</f>
        <v>0.06</v>
      </c>
      <c r="CP151" s="27">
        <f>CNPop!AC$48</f>
        <v>6.3E-2</v>
      </c>
      <c r="CQ151" s="27"/>
      <c r="CR151" s="27">
        <f t="shared" si="146"/>
        <v>0.10213896267300433</v>
      </c>
      <c r="CS151" s="27">
        <f t="shared" si="147"/>
        <v>0.10213896267300433</v>
      </c>
      <c r="CT151" s="27">
        <f t="shared" si="148"/>
        <v>0.10213896267300433</v>
      </c>
      <c r="CU151" s="27">
        <f t="shared" si="149"/>
        <v>0.10213896267300433</v>
      </c>
      <c r="CV151" s="27">
        <f t="shared" si="150"/>
        <v>0.10213896267300433</v>
      </c>
      <c r="CW151" s="27">
        <f t="shared" si="151"/>
        <v>0.10213896267300433</v>
      </c>
      <c r="CX151" s="27">
        <f t="shared" si="152"/>
        <v>0.10213896267300433</v>
      </c>
      <c r="CY151" s="27">
        <f t="shared" si="153"/>
        <v>0.10213896267300433</v>
      </c>
      <c r="CZ151" s="27">
        <f t="shared" si="154"/>
        <v>0.10213896267300433</v>
      </c>
      <c r="DA151" s="27">
        <f t="shared" si="155"/>
        <v>0.10213896267300433</v>
      </c>
      <c r="DB151" s="27">
        <f t="shared" si="156"/>
        <v>0.10213896267300433</v>
      </c>
      <c r="DC151" s="27">
        <f t="shared" si="157"/>
        <v>0.10213896267300433</v>
      </c>
      <c r="DD151" s="27">
        <f t="shared" si="158"/>
        <v>0.10213896267300433</v>
      </c>
      <c r="DE151" s="27">
        <f t="shared" si="159"/>
        <v>0.10213896267300433</v>
      </c>
      <c r="DF151" s="27">
        <f t="shared" si="160"/>
        <v>0.10213896267300433</v>
      </c>
      <c r="DG151" s="27">
        <f t="shared" si="161"/>
        <v>0.10213896267300433</v>
      </c>
      <c r="DH151" s="27">
        <f t="shared" si="162"/>
        <v>0.10213896267300433</v>
      </c>
      <c r="DI151" s="27">
        <f t="shared" si="163"/>
        <v>0.10213896267300433</v>
      </c>
      <c r="DJ151" s="27">
        <f t="shared" si="164"/>
        <v>0.10213896267300433</v>
      </c>
      <c r="DK151" s="27">
        <f t="shared" si="165"/>
        <v>0.10213896267300433</v>
      </c>
      <c r="DL151" s="27">
        <f t="shared" si="166"/>
        <v>0.10217872865434764</v>
      </c>
      <c r="DM151" s="27">
        <f t="shared" si="167"/>
        <v>0.10213987253619213</v>
      </c>
      <c r="DN151" s="27">
        <f t="shared" si="168"/>
        <v>8.2443478383207411E-2</v>
      </c>
      <c r="DO151" s="27">
        <f t="shared" si="169"/>
        <v>8.2246417397553437E-2</v>
      </c>
      <c r="DP151" s="27">
        <f t="shared" si="170"/>
        <v>8.2061255614165191E-2</v>
      </c>
      <c r="DQ151" s="27">
        <f t="shared" si="171"/>
        <v>8.1513888888888886E-2</v>
      </c>
      <c r="DR151" s="27">
        <f t="shared" si="172"/>
        <v>8.151044676545105E-2</v>
      </c>
      <c r="DS151" s="27">
        <f t="shared" si="173"/>
        <v>8.1449657908113066E-2</v>
      </c>
      <c r="DT151" s="27">
        <f t="shared" si="145"/>
        <v>8.2411781507836235E-2</v>
      </c>
      <c r="DU151" s="27" t="e">
        <f>IF(ISNA(VLOOKUP(CONCATENATE($B151,".SP.TER.TOTL.IN"),Area_pop_80_09,Seq!B$1,FALSE)),".",VLOOKUP(CONCATENATE($B151,".SP.TER.TOTL.IN"),Area_pop_80_09,Seq!B$1,FALSE)/VLOOKUP(CONCATENATE($B151,".SP.POP.TOTL"),Area_pop_80_09,Seq!B$1,FALSE))</f>
        <v>#VALUE!</v>
      </c>
      <c r="DV151" s="27" t="e">
        <f>IF(ISNA(VLOOKUP(CONCATENATE($B151,".SP.TER.TOTL.IN"),Area_pop_80_09,Seq!C$1,FALSE)),".",VLOOKUP(CONCATENATE($B151,".SP.TER.TOTL.IN"),Area_pop_80_09,Seq!C$1,FALSE)/VLOOKUP(CONCATENATE($B151,".SP.POP.TOTL"),Area_pop_80_09,Seq!C$1,FALSE))</f>
        <v>#VALUE!</v>
      </c>
      <c r="DW151" s="27" t="e">
        <f>IF(ISNA(VLOOKUP(CONCATENATE($B151,".SP.TER.TOTL.IN"),Area_pop_80_09,Seq!D$1,FALSE)),".",VLOOKUP(CONCATENATE($B151,".SP.TER.TOTL.IN"),Area_pop_80_09,Seq!D$1,FALSE)/VLOOKUP(CONCATENATE($B151,".SP.POP.TOTL"),Area_pop_80_09,Seq!D$1,FALSE))</f>
        <v>#VALUE!</v>
      </c>
      <c r="DX151" s="27" t="e">
        <f>IF(ISNA(VLOOKUP(CONCATENATE($B151,".SP.TER.TOTL.IN"),Area_pop_80_09,Seq!E$1,FALSE)),".",VLOOKUP(CONCATENATE($B151,".SP.TER.TOTL.IN"),Area_pop_80_09,Seq!E$1,FALSE)/VLOOKUP(CONCATENATE($B151,".SP.POP.TOTL"),Area_pop_80_09,Seq!E$1,FALSE))</f>
        <v>#VALUE!</v>
      </c>
      <c r="DY151" s="27" t="e">
        <f>IF(ISNA(VLOOKUP(CONCATENATE($B151,".SP.TER.TOTL.IN"),Area_pop_80_09,Seq!F$1,FALSE)),".",VLOOKUP(CONCATENATE($B151,".SP.TER.TOTL.IN"),Area_pop_80_09,Seq!F$1,FALSE)/VLOOKUP(CONCATENATE($B151,".SP.POP.TOTL"),Area_pop_80_09,Seq!F$1,FALSE))</f>
        <v>#VALUE!</v>
      </c>
      <c r="DZ151" s="27" t="e">
        <f>IF(ISNA(VLOOKUP(CONCATENATE($B151,".SP.TER.TOTL.IN"),Area_pop_80_09,Seq!G$1,FALSE)),".",VLOOKUP(CONCATENATE($B151,".SP.TER.TOTL.IN"),Area_pop_80_09,Seq!G$1,FALSE)/VLOOKUP(CONCATENATE($B151,".SP.POP.TOTL"),Area_pop_80_09,Seq!G$1,FALSE))</f>
        <v>#VALUE!</v>
      </c>
      <c r="EA151" s="27" t="e">
        <f>IF(ISNA(VLOOKUP(CONCATENATE($B151,".SP.TER.TOTL.IN"),Area_pop_80_09,Seq!H$1,FALSE)),".",VLOOKUP(CONCATENATE($B151,".SP.TER.TOTL.IN"),Area_pop_80_09,Seq!H$1,FALSE)/VLOOKUP(CONCATENATE($B151,".SP.POP.TOTL"),Area_pop_80_09,Seq!H$1,FALSE))</f>
        <v>#VALUE!</v>
      </c>
      <c r="EB151" s="27" t="e">
        <f>IF(ISNA(VLOOKUP(CONCATENATE($B151,".SP.TER.TOTL.IN"),Area_pop_80_09,Seq!I$1,FALSE)),".",VLOOKUP(CONCATENATE($B151,".SP.TER.TOTL.IN"),Area_pop_80_09,Seq!I$1,FALSE)/VLOOKUP(CONCATENATE($B151,".SP.POP.TOTL"),Area_pop_80_09,Seq!I$1,FALSE))</f>
        <v>#VALUE!</v>
      </c>
      <c r="EC151" s="27" t="e">
        <f>IF(ISNA(VLOOKUP(CONCATENATE($B151,".SP.TER.TOTL.IN"),Area_pop_80_09,Seq!J$1,FALSE)),".",VLOOKUP(CONCATENATE($B151,".SP.TER.TOTL.IN"),Area_pop_80_09,Seq!J$1,FALSE)/VLOOKUP(CONCATENATE($B151,".SP.POP.TOTL"),Area_pop_80_09,Seq!J$1,FALSE))</f>
        <v>#VALUE!</v>
      </c>
      <c r="ED151" s="27" t="e">
        <f>IF(ISNA(VLOOKUP(CONCATENATE($B151,".SP.TER.TOTL.IN"),Area_pop_80_09,Seq!K$1,FALSE)),".",VLOOKUP(CONCATENATE($B151,".SP.TER.TOTL.IN"),Area_pop_80_09,Seq!K$1,FALSE)/VLOOKUP(CONCATENATE($B151,".SP.POP.TOTL"),Area_pop_80_09,Seq!K$1,FALSE))</f>
        <v>#VALUE!</v>
      </c>
      <c r="EE151" s="27" t="e">
        <f>IF(ISNA(VLOOKUP(CONCATENATE($B151,".SP.TER.TOTL.IN"),Area_pop_80_09,Seq!L$1,FALSE)),".",VLOOKUP(CONCATENATE($B151,".SP.TER.TOTL.IN"),Area_pop_80_09,Seq!L$1,FALSE)/VLOOKUP(CONCATENATE($B151,".SP.POP.TOTL"),Area_pop_80_09,Seq!L$1,FALSE))</f>
        <v>#VALUE!</v>
      </c>
      <c r="EF151" s="27" t="e">
        <f>IF(ISNA(VLOOKUP(CONCATENATE($B151,".SP.TER.TOTL.IN"),Area_pop_80_09,Seq!M$1,FALSE)),".",VLOOKUP(CONCATENATE($B151,".SP.TER.TOTL.IN"),Area_pop_80_09,Seq!M$1,FALSE)/VLOOKUP(CONCATENATE($B151,".SP.POP.TOTL"),Area_pop_80_09,Seq!M$1,FALSE))</f>
        <v>#VALUE!</v>
      </c>
      <c r="EG151" s="27" t="e">
        <f>IF(ISNA(VLOOKUP(CONCATENATE($B151,".SP.TER.TOTL.IN"),Area_pop_80_09,Seq!N$1,FALSE)),".",VLOOKUP(CONCATENATE($B151,".SP.TER.TOTL.IN"),Area_pop_80_09,Seq!N$1,FALSE)/VLOOKUP(CONCATENATE($B151,".SP.POP.TOTL"),Area_pop_80_09,Seq!N$1,FALSE))</f>
        <v>#VALUE!</v>
      </c>
      <c r="EH151" s="27" t="e">
        <f>IF(ISNA(VLOOKUP(CONCATENATE($B151,".SP.TER.TOTL.IN"),Area_pop_80_09,Seq!O$1,FALSE)),".",VLOOKUP(CONCATENATE($B151,".SP.TER.TOTL.IN"),Area_pop_80_09,Seq!O$1,FALSE)/VLOOKUP(CONCATENATE($B151,".SP.POP.TOTL"),Area_pop_80_09,Seq!O$1,FALSE))</f>
        <v>#VALUE!</v>
      </c>
      <c r="EI151" s="27" t="e">
        <f>IF(ISNA(VLOOKUP(CONCATENATE($B151,".SP.TER.TOTL.IN"),Area_pop_80_09,Seq!P$1,FALSE)),".",VLOOKUP(CONCATENATE($B151,".SP.TER.TOTL.IN"),Area_pop_80_09,Seq!P$1,FALSE)/VLOOKUP(CONCATENATE($B151,".SP.POP.TOTL"),Area_pop_80_09,Seq!P$1,FALSE))</f>
        <v>#VALUE!</v>
      </c>
      <c r="EJ151" s="27" t="e">
        <f>IF(ISNA(VLOOKUP(CONCATENATE($B151,".SP.TER.TOTL.IN"),Area_pop_80_09,Seq!Q$1,FALSE)),".",VLOOKUP(CONCATENATE($B151,".SP.TER.TOTL.IN"),Area_pop_80_09,Seq!Q$1,FALSE)/VLOOKUP(CONCATENATE($B151,".SP.POP.TOTL"),Area_pop_80_09,Seq!Q$1,FALSE))</f>
        <v>#VALUE!</v>
      </c>
      <c r="EK151" s="27" t="e">
        <f>IF(ISNA(VLOOKUP(CONCATENATE($B151,".SP.TER.TOTL.IN"),Area_pop_80_09,Seq!R$1,FALSE)),".",VLOOKUP(CONCATENATE($B151,".SP.TER.TOTL.IN"),Area_pop_80_09,Seq!R$1,FALSE)/VLOOKUP(CONCATENATE($B151,".SP.POP.TOTL"),Area_pop_80_09,Seq!R$1,FALSE))</f>
        <v>#VALUE!</v>
      </c>
      <c r="EL151" s="27" t="e">
        <f>IF(ISNA(VLOOKUP(CONCATENATE($B151,".SP.TER.TOTL.IN"),Area_pop_80_09,Seq!S$1,FALSE)),".",VLOOKUP(CONCATENATE($B151,".SP.TER.TOTL.IN"),Area_pop_80_09,Seq!S$1,FALSE)/VLOOKUP(CONCATENATE($B151,".SP.POP.TOTL"),Area_pop_80_09,Seq!S$1,FALSE))</f>
        <v>#VALUE!</v>
      </c>
      <c r="EM151" s="27" t="e">
        <f>IF(ISNA(VLOOKUP(CONCATENATE($B151,".SP.TER.TOTL.IN"),Area_pop_80_09,Seq!T$1,FALSE)),".",VLOOKUP(CONCATENATE($B151,".SP.TER.TOTL.IN"),Area_pop_80_09,Seq!T$1,FALSE)/VLOOKUP(CONCATENATE($B151,".SP.POP.TOTL"),Area_pop_80_09,Seq!T$1,FALSE))</f>
        <v>#VALUE!</v>
      </c>
      <c r="EN151" s="27">
        <f>IF(ISNA(VLOOKUP(CONCATENATE($B151,".SP.TER.TOTL.IN"),Area_pop_80_09,Seq!U$1,FALSE)),".",VLOOKUP(CONCATENATE($B151,".SP.TER.TOTL.IN"),Area_pop_80_09,Seq!U$1,FALSE)/VLOOKUP(CONCATENATE($B151,".SP.POP.TOTL"),Area_pop_80_09,Seq!U$1,FALSE))</f>
        <v>0.10213896267300433</v>
      </c>
      <c r="EO151" s="27">
        <f>IF(ISNA(VLOOKUP(CONCATENATE($B151,".SP.TER.TOTL.IN"),Area_pop_80_09,Seq!V$1,FALSE)),".",VLOOKUP(CONCATENATE($B151,".SP.TER.TOTL.IN"),Area_pop_80_09,Seq!V$1,FALSE)/VLOOKUP(CONCATENATE($B151,".SP.POP.TOTL"),Area_pop_80_09,Seq!V$1,FALSE))</f>
        <v>0.10217872865434764</v>
      </c>
      <c r="EP151" s="27">
        <f>IF(ISNA(VLOOKUP(CONCATENATE($B151,".SP.TER.TOTL.IN"),Area_pop_80_09,Seq!W$1,FALSE)),".",VLOOKUP(CONCATENATE($B151,".SP.TER.TOTL.IN"),Area_pop_80_09,Seq!W$1,FALSE)/VLOOKUP(CONCATENATE($B151,".SP.POP.TOTL"),Area_pop_80_09,Seq!W$1,FALSE))</f>
        <v>0.10213987253619213</v>
      </c>
      <c r="EQ151" s="27">
        <f>IF(ISNA(VLOOKUP(CONCATENATE($B151,".SP.TER.TOTL.IN"),Area_pop_80_09,Seq!X$1,FALSE)),".",VLOOKUP(CONCATENATE($B151,".SP.TER.TOTL.IN"),Area_pop_80_09,Seq!X$1,FALSE)/VLOOKUP(CONCATENATE($B151,".SP.POP.TOTL"),Area_pop_80_09,Seq!X$1,FALSE))</f>
        <v>8.2443478383207411E-2</v>
      </c>
      <c r="ER151" s="27">
        <f>IF(ISNA(VLOOKUP(CONCATENATE($B151,".SP.TER.TOTL.IN"),Area_pop_80_09,Seq!Y$1,FALSE)),".",VLOOKUP(CONCATENATE($B151,".SP.TER.TOTL.IN"),Area_pop_80_09,Seq!Y$1,FALSE)/VLOOKUP(CONCATENATE($B151,".SP.POP.TOTL"),Area_pop_80_09,Seq!Y$1,FALSE))</f>
        <v>8.2246417397553437E-2</v>
      </c>
      <c r="ES151" s="27">
        <f>IF(ISNA(VLOOKUP(CONCATENATE($B151,".SP.TER.TOTL.IN"),Area_pop_80_09,Seq!Z$1,FALSE)),".",VLOOKUP(CONCATENATE($B151,".SP.TER.TOTL.IN"),Area_pop_80_09,Seq!Z$1,FALSE)/VLOOKUP(CONCATENATE($B151,".SP.POP.TOTL"),Area_pop_80_09,Seq!Z$1,FALSE))</f>
        <v>8.2061255614165191E-2</v>
      </c>
      <c r="ET151" s="27">
        <f>IF(ISNA(VLOOKUP(CONCATENATE($B151,".SP.TER.TOTL.IN"),Area_pop_80_09,Seq!AA$1,FALSE)),".",VLOOKUP(CONCATENATE($B151,".SP.TER.TOTL.IN"),Area_pop_80_09,Seq!AA$1,FALSE)/VLOOKUP(CONCATENATE($B151,".SP.POP.TOTL"),Area_pop_80_09,Seq!AA$1,FALSE))</f>
        <v>8.1513888888888886E-2</v>
      </c>
      <c r="EU151" s="27">
        <f>IF(ISNA(VLOOKUP(CONCATENATE($B151,".SP.TER.TOTL.IN"),Area_pop_80_09,Seq!AB$1,FALSE)),".",VLOOKUP(CONCATENATE($B151,".SP.TER.TOTL.IN"),Area_pop_80_09,Seq!AB$1,FALSE)/VLOOKUP(CONCATENATE($B151,".SP.POP.TOTL"),Area_pop_80_09,Seq!AB$1,FALSE))</f>
        <v>8.151044676545105E-2</v>
      </c>
      <c r="EV151" s="27">
        <f>IF(ISNA(VLOOKUP(CONCATENATE($B151,".SP.TER.TOTL.IN"),Area_pop_80_09,Seq!AC$1,FALSE)),".",VLOOKUP(CONCATENATE($B151,".SP.TER.TOTL.IN"),Area_pop_80_09,Seq!AC$1,FALSE)/VLOOKUP(CONCATENATE($B151,".SP.POP.TOTL"),Area_pop_80_09,Seq!AC$1,FALSE))</f>
        <v>8.1449657908113066E-2</v>
      </c>
      <c r="EW151" s="27">
        <f>IF(ISNA(VLOOKUP(CONCATENATE($B151,".SP.TER.TOTL.IN"),Area_pop_80_09,Seq!AD$1,FALSE)),".",VLOOKUP(CONCATENATE($B151,".SP.TER.TOTL.IN"),Area_pop_80_09,Seq!AD$1,FALSE)/VLOOKUP(CONCATENATE($B151,".SP.POP.TOTL"),Area_pop_80_09,Seq!AD$1,FALSE))</f>
        <v>8.2411781507836235E-2</v>
      </c>
      <c r="EX151" s="27"/>
      <c r="EY151" s="27"/>
      <c r="EZ151" s="27" t="str">
        <f t="shared" si="174"/>
        <v>.</v>
      </c>
      <c r="FA151" s="27" t="str">
        <f t="shared" si="175"/>
        <v>.</v>
      </c>
      <c r="FB151" s="27" t="str">
        <f t="shared" si="181"/>
        <v>.</v>
      </c>
      <c r="FC151" s="9" t="str">
        <f>IF(VLOOKUP($B151,EM_80!$B$1:$C$201,2,FALSE)&gt;0,VLOOKUP($B151,EM_80!$B$1:$C$201,2,FALSE),".")</f>
        <v>.</v>
      </c>
      <c r="FD151" s="9" t="str">
        <f t="shared" si="176"/>
        <v>.</v>
      </c>
      <c r="FE151" s="9" t="str">
        <f t="shared" si="177"/>
        <v>.</v>
      </c>
      <c r="FF151">
        <f t="shared" si="178"/>
        <v>73350</v>
      </c>
      <c r="FG151">
        <f t="shared" si="179"/>
        <v>72258</v>
      </c>
      <c r="FH151">
        <f t="shared" si="180"/>
        <v>71326</v>
      </c>
      <c r="FJ151" s="9" t="str">
        <f>IF(ISNA(VLOOKUP($B151,Area_EM_90,Seq!C$1,FALSE)),".",VLOOKUP($B151,Area_EM_90,Seq!C$1,FALSE))</f>
        <v>.</v>
      </c>
      <c r="FK151" s="9" t="str">
        <f>IF(ISNA(VLOOKUP($B151,Area_EM_90,Seq!D$1,FALSE)),".",VLOOKUP($B151,Area_EM_90,Seq!D$1,FALSE))</f>
        <v>.</v>
      </c>
      <c r="FL151" s="9" t="str">
        <f>IF(ISNA(VLOOKUP($B151,Area_EM_90,Seq!E$1,FALSE)),".",VLOOKUP($B151,Area_EM_90,Seq!E$1,FALSE))</f>
        <v>.</v>
      </c>
      <c r="FM151" s="9" t="str">
        <f>IF(ISNA(VLOOKUP($B151,Area_EM_90,Seq!F$1,FALSE)),".",VLOOKUP($B151,Area_EM_90,Seq!F$1,FALSE))</f>
        <v>.</v>
      </c>
      <c r="FN151" s="9" t="str">
        <f>IF(ISNA(VLOOKUP($B151,Area_EM_90,Seq!G$1,FALSE)),".",VLOOKUP($B151,Area_EM_90,Seq!G$1,FALSE))</f>
        <v>.</v>
      </c>
      <c r="FO151" s="9" t="str">
        <f>IF(ISNA(VLOOKUP($B151,Area_EM_90,Seq!H$1,FALSE)),".",VLOOKUP($B151,Area_EM_90,Seq!H$1,FALSE))</f>
        <v>.</v>
      </c>
      <c r="FP151" s="9" t="str">
        <f>IF(ISNA(VLOOKUP($B151,Area_EM_90,Seq!I$1,FALSE)),".",VLOOKUP($B151,Area_EM_90,Seq!I$1,FALSE))</f>
        <v>.</v>
      </c>
      <c r="FQ151" s="9" t="str">
        <f>IF(ISNA(VLOOKUP($B151,Area_EM_90,Seq!J$1,FALSE)),".",VLOOKUP($B151,Area_EM_90,Seq!J$1,FALSE))</f>
        <v>.</v>
      </c>
      <c r="FR151" s="9" t="str">
        <f>IF(ISNA(VLOOKUP($B151,Area_EM_00,Seq!C$1,FALSE)),".",VLOOKUP($B151,Area_EM_00,Seq!C$1,FALSE))</f>
        <v>.</v>
      </c>
      <c r="FS151" s="9" t="str">
        <f>IF(ISNA(VLOOKUP($B151,Area_EM_00,Seq!D$1,FALSE)),".",VLOOKUP($B151,Area_EM_00,Seq!D$1,FALSE))</f>
        <v>.</v>
      </c>
      <c r="FT151" s="9" t="str">
        <f>IF(ISNA(VLOOKUP($B151,Area_EM_00,Seq!E$1,FALSE)),".",VLOOKUP($B151,Area_EM_00,Seq!E$1,FALSE))</f>
        <v>.</v>
      </c>
      <c r="FU151" s="9" t="str">
        <f>IF(ISNA(VLOOKUP($B151,Area_EM_00,Seq!F$1,FALSE)),".",VLOOKUP($B151,Area_EM_00,Seq!F$1,FALSE))</f>
        <v>.</v>
      </c>
      <c r="FV151" s="9" t="str">
        <f>IF(ISNA(VLOOKUP($B151,Area_EM_00,Seq!G$1,FALSE)),".",VLOOKUP($B151,Area_EM_00,Seq!G$1,FALSE))</f>
        <v>.</v>
      </c>
      <c r="FW151" s="9" t="str">
        <f>IF(ISNA(VLOOKUP($B151,Area_EM_00,Seq!H$1,FALSE)),".",VLOOKUP($B151,Area_EM_00,Seq!H$1,FALSE))</f>
        <v>.</v>
      </c>
      <c r="FX151" s="9" t="str">
        <f>IF(ISNA(VLOOKUP($B151,Area_EM_00,Seq!I$1,FALSE)),".",VLOOKUP($B151,Area_EM_00,Seq!I$1,FALSE))</f>
        <v>.</v>
      </c>
      <c r="FY151" s="9" t="str">
        <f>IF(ISNA(VLOOKUP($B151,Area_EM_00,Seq!J$1,FALSE)),".",VLOOKUP($B151,Area_EM_00,Seq!J$1,FALSE))</f>
        <v>.</v>
      </c>
      <c r="GA151" s="27"/>
    </row>
    <row r="152" spans="1:183">
      <c r="A152" s="25" t="s">
        <v>2612</v>
      </c>
      <c r="B152" s="26" t="str">
        <f t="shared" si="144"/>
        <v>Colombia</v>
      </c>
      <c r="C152" s="27">
        <f>GDP!C$42/10000</f>
        <v>18294194.281532999</v>
      </c>
      <c r="D152" s="27">
        <f>GDP!D$42/10000</f>
        <v>19245492.3841727</v>
      </c>
      <c r="E152" s="27">
        <f>GDP!E$42/10000</f>
        <v>20996832.1911324</v>
      </c>
      <c r="F152" s="27">
        <f>GDP!F$42/10000</f>
        <v>23285486.8999658</v>
      </c>
      <c r="G152" s="27">
        <f>GDP!G$42/10000</f>
        <v>26824880.9087606</v>
      </c>
      <c r="H152" s="27">
        <f>GDP!H$42/10000</f>
        <v>30446239.831443299</v>
      </c>
      <c r="I152" s="27">
        <f>GDP!I$42/10000</f>
        <v>33125508.936610304</v>
      </c>
      <c r="J152" s="27">
        <f>GDP!J$42/10000</f>
        <v>36968067.973257102</v>
      </c>
      <c r="K152" s="27">
        <f>GDP!K$42/10000</f>
        <v>41145459.654235199</v>
      </c>
      <c r="L152" s="27">
        <f>GDP!L$42/10000</f>
        <v>42832423.5000588</v>
      </c>
      <c r="M152" s="27">
        <f>GDP!M$42/10000</f>
        <v>44460055.593061104</v>
      </c>
      <c r="N152" s="27">
        <f>GDP!N$42/10000</f>
        <v>48550380.707622699</v>
      </c>
      <c r="O152" s="27">
        <f>GDP!O$42/10000</f>
        <v>55444534.768105105</v>
      </c>
      <c r="P152" s="27">
        <f>GDP!P$42/10000</f>
        <v>63206769.635639794</v>
      </c>
      <c r="Q152" s="27">
        <f>GDP!Q$42/10000</f>
        <v>71486856.457908601</v>
      </c>
      <c r="R152" s="27">
        <f>GDP!R$42/10000</f>
        <v>79278923.811820701</v>
      </c>
      <c r="S152" s="27">
        <f>GDP!S$42/10000</f>
        <v>87206816.193002701</v>
      </c>
      <c r="T152" s="27">
        <f>GDP!T$42/10000</f>
        <v>95317050.098951995</v>
      </c>
      <c r="U152" s="27">
        <f>GDP!U$42/10000</f>
        <v>102751780.00667</v>
      </c>
      <c r="V152" s="27">
        <f>GDP!V$42/10000</f>
        <v>110560915.287177</v>
      </c>
      <c r="W152" s="27">
        <f>GDP!W$42/10000</f>
        <v>119848032.17129999</v>
      </c>
      <c r="X152" s="27">
        <f>GDP!X$42/10000</f>
        <v>129795418.841518</v>
      </c>
      <c r="Y152" s="27">
        <f>GDP!Y$42/10000</f>
        <v>141606801.95609599</v>
      </c>
      <c r="Z152" s="27">
        <f>GDP!Z$42/10000</f>
        <v>155767482.15170601</v>
      </c>
      <c r="AA152" s="27">
        <f>GDP!AA$42/10000</f>
        <v>171499997.84902799</v>
      </c>
      <c r="AB152" s="27">
        <f>GDP!AB$42/10000</f>
        <v>189335997.62532699</v>
      </c>
      <c r="AC152" s="27">
        <f>GDP!AC$42/10000</f>
        <v>211298973.34986499</v>
      </c>
      <c r="AD152" s="27">
        <f>GDP!AD$42/10000</f>
        <v>238767839.88534701</v>
      </c>
      <c r="AE152" s="27">
        <f>GDP!AE$42/10000</f>
        <v>260256945.47502899</v>
      </c>
      <c r="AF152" s="27">
        <f>GDP!AF$42/10000</f>
        <v>293754553.91439533</v>
      </c>
      <c r="AG152" s="27"/>
      <c r="AH152" s="27">
        <f>IF(ISNUMBER(VLOOKUP($B152,Area_GDP_80_09,Seq!C$1,FALSE)/10000),VLOOKUP($B152,Area_GDP_80_09,Seq!C$1,FALSE)/10000,".")</f>
        <v>5160931.3925051596</v>
      </c>
      <c r="AI152" s="27">
        <f>IF(ISNUMBER(VLOOKUP($B152,Area_GDP_80_09,Seq!D$1,FALSE)/10000),VLOOKUP($B152,Area_GDP_80_09,Seq!D$1,FALSE)/10000,".")</f>
        <v>5277734.4574891096</v>
      </c>
      <c r="AJ152" s="27">
        <f>IF(ISNUMBER(VLOOKUP($B152,Area_GDP_80_09,Seq!E$1,FALSE)/10000),VLOOKUP($B152,Area_GDP_80_09,Seq!E$1,FALSE)/10000,".")</f>
        <v>5327792.7301218696</v>
      </c>
      <c r="AK152" s="27">
        <f>IF(ISNUMBER(VLOOKUP($B152,Area_GDP_80_09,Seq!F$1,FALSE)/10000),VLOOKUP($B152,Area_GDP_80_09,Seq!F$1,FALSE)/10000,".")</f>
        <v>5412205.0156720001</v>
      </c>
      <c r="AL152" s="27">
        <f>IF(ISNUMBER(VLOOKUP($B152,Area_GDP_80_09,Seq!G$1,FALSE)/10000),VLOOKUP($B152,Area_GDP_80_09,Seq!G$1,FALSE)/10000,".")</f>
        <v>5593789.9611542299</v>
      </c>
      <c r="AM152" s="27">
        <f>IF(ISNUMBER(VLOOKUP($B152,Area_GDP_80_09,Seq!H$1,FALSE)/10000),VLOOKUP($B152,Area_GDP_80_09,Seq!H$1,FALSE)/10000,".")</f>
        <v>5766540.9992216602</v>
      </c>
      <c r="AN152" s="27">
        <f>IF(ISNUMBER(VLOOKUP($B152,Area_GDP_80_09,Seq!I$1,FALSE)/10000),VLOOKUP($B152,Area_GDP_80_09,Seq!I$1,FALSE)/10000,".")</f>
        <v>6103208.5246804301</v>
      </c>
      <c r="AO152" s="27">
        <f>IF(ISNUMBER(VLOOKUP($B152,Area_GDP_80_09,Seq!J$1,FALSE)/10000),VLOOKUP($B152,Area_GDP_80_09,Seq!J$1,FALSE)/10000,".")</f>
        <v>6431042.7859857101</v>
      </c>
      <c r="AP152" s="27">
        <f>IF(ISNUMBER(VLOOKUP($B152,Area_GDP_80_09,Seq!K$1,FALSE)/10000),VLOOKUP($B152,Area_GDP_80_09,Seq!K$1,FALSE)/10000,".")</f>
        <v>6692131.6116784895</v>
      </c>
      <c r="AQ152" s="27">
        <f>IF(ISNUMBER(VLOOKUP($B152,Area_GDP_80_09,Seq!L$1,FALSE)/10000),VLOOKUP($B152,Area_GDP_80_09,Seq!L$1,FALSE)/10000,".")</f>
        <v>6920830.3011987396</v>
      </c>
      <c r="AR152" s="27">
        <f>IF(ISNUMBER(VLOOKUP($B152,Area_GDP_80_09,Seq!M$1,FALSE)/10000),VLOOKUP($B152,Area_GDP_80_09,Seq!M$1,FALSE)/10000,".")</f>
        <v>7338989.5309672505</v>
      </c>
      <c r="AS152" s="27">
        <f>IF(ISNUMBER(VLOOKUP($B152,Area_GDP_80_09,Seq!N$1,FALSE)/10000),VLOOKUP($B152,Area_GDP_80_09,Seq!N$1,FALSE)/10000,".")</f>
        <v>7506115.3121000109</v>
      </c>
      <c r="AT152" s="27">
        <f>IF(ISNUMBER(VLOOKUP($B152,Area_GDP_80_09,Seq!O$1,FALSE)/10000),VLOOKUP($B152,Area_GDP_80_09,Seq!O$1,FALSE)/10000,".")</f>
        <v>7883873.8882814702</v>
      </c>
      <c r="AU152" s="27">
        <f>IF(ISNUMBER(VLOOKUP($B152,Area_GDP_80_09,Seq!P$1,FALSE)/10000),VLOOKUP($B152,Area_GDP_80_09,Seq!P$1,FALSE)/10000,".")</f>
        <v>8070378.7961954605</v>
      </c>
      <c r="AV152" s="27">
        <f>IF(ISNUMBER(VLOOKUP($B152,Area_GDP_80_09,Seq!Q$1,FALSE)/10000),VLOOKUP($B152,Area_GDP_80_09,Seq!Q$1,FALSE)/10000,".")</f>
        <v>8541350.889631141</v>
      </c>
      <c r="AW152" s="27">
        <f>IF(ISNUMBER(VLOOKUP($B152,Area_GDP_80_09,Seq!R$1,FALSE)/10000),VLOOKUP($B152,Area_GDP_80_09,Seq!R$1,FALSE)/10000,".")</f>
        <v>8985709.3392232805</v>
      </c>
      <c r="AX152" s="27">
        <f>IF(ISNUMBER(VLOOKUP($B152,Area_GDP_80_09,Seq!S$1,FALSE)/10000),VLOOKUP($B152,Area_GDP_80_09,Seq!S$1,FALSE)/10000,".")</f>
        <v>9170442.4680939615</v>
      </c>
      <c r="AY152" s="27">
        <f>IF(ISNUMBER(VLOOKUP($B152,Area_GDP_80_09,Seq!T$1,FALSE)/10000),VLOOKUP($B152,Area_GDP_80_09,Seq!T$1,FALSE)/10000,".")</f>
        <v>9485015.5763480999</v>
      </c>
      <c r="AZ152" s="27">
        <f>IF(ISNUMBER(VLOOKUP($B152,Area_GDP_80_09,Seq!U$1,FALSE)/10000),VLOOKUP($B152,Area_GDP_80_09,Seq!U$1,FALSE)/10000,".")</f>
        <v>9539059.6860223301</v>
      </c>
      <c r="BA152" s="27">
        <f>IF(ISNUMBER(VLOOKUP($B152,Area_GDP_80_09,Seq!V$1,FALSE)/10000),VLOOKUP($B152,Area_GDP_80_09,Seq!V$1,FALSE)/10000,".")</f>
        <v>9138036.1627163794</v>
      </c>
      <c r="BB152" s="27">
        <f>IF(ISNUMBER(VLOOKUP($B152,Area_GDP_80_09,Seq!W$1,FALSE)/10000),VLOOKUP($B152,Area_GDP_80_09,Seq!W$1,FALSE)/10000,".")</f>
        <v>9405311.0627568215</v>
      </c>
      <c r="BC152" s="27">
        <f>IF(ISNUMBER(VLOOKUP($B152,Area_GDP_80_09,Seq!X$1,FALSE)/10000),VLOOKUP($B152,Area_GDP_80_09,Seq!X$1,FALSE)/10000,".")</f>
        <v>9610457.4066541791</v>
      </c>
      <c r="BD152" s="27">
        <f>IF(ISNUMBER(VLOOKUP($B152,Area_GDP_80_09,Seq!Y$1,FALSE)/10000),VLOOKUP($B152,Area_GDP_80_09,Seq!Y$1,FALSE)/10000,".")</f>
        <v>9846779.1905534696</v>
      </c>
      <c r="BE152" s="27">
        <f>IF(ISNUMBER(VLOOKUP($B152,Area_GDP_80_09,Seq!Z$1,FALSE)/10000),VLOOKUP($B152,Area_GDP_80_09,Seq!Z$1,FALSE)/10000,".")</f>
        <v>10300936.7916253</v>
      </c>
      <c r="BF152" s="27">
        <f>IF(ISNUMBER(VLOOKUP($B152,Area_GDP_80_09,Seq!AA$1,FALSE)/10000),VLOOKUP($B152,Area_GDP_80_09,Seq!AA$1,FALSE)/10000,".")</f>
        <v>10781346.942697799</v>
      </c>
      <c r="BG152" s="27">
        <f>IF(ISNUMBER(VLOOKUP($B152,Area_GDP_80_09,Seq!AB$1,FALSE)/10000),VLOOKUP($B152,Area_GDP_80_09,Seq!AB$1,FALSE)/10000,".")</f>
        <v>11398144.5050664</v>
      </c>
      <c r="BH152" s="27">
        <f>IF(ISNUMBER(VLOOKUP($B152,Area_GDP_80_09,Seq!AC$1,FALSE)/10000),VLOOKUP($B152,Area_GDP_80_09,Seq!AC$1,FALSE)/10000,".")</f>
        <v>12189524.3890562</v>
      </c>
      <c r="BI152" s="27">
        <f>IF(ISNUMBER(VLOOKUP($B152,Area_GDP_80_09,Seq!AD$1,FALSE)/10000),VLOOKUP($B152,Area_GDP_80_09,Seq!AD$1,FALSE)/10000,".")</f>
        <v>13109332.5055387</v>
      </c>
      <c r="BJ152" s="27">
        <f>IF(ISNUMBER(VLOOKUP($B152,Area_GDP_80_09,Seq!AE$1,FALSE)/10000),VLOOKUP($B152,Area_GDP_80_09,Seq!AE$1,FALSE)/10000,".")</f>
        <v>13441608.823133001</v>
      </c>
      <c r="BK152" s="27">
        <f>IF(ISNUMBER(VLOOKUP($B152,Area_GDP_80_09,Seq!AF$1,FALSE)/10000),VLOOKUP($B152,Area_GDP_80_09,Seq!AF$1,FALSE)/10000,".")</f>
        <v>14165166.301410425</v>
      </c>
      <c r="BL152" s="27"/>
      <c r="BM152" s="27"/>
      <c r="BN152" s="27">
        <f>CNPop!A$48</f>
        <v>5.0000000000000001E-3</v>
      </c>
      <c r="BO152" s="27">
        <f>CNPop!B$48</f>
        <v>6.0000000000000001E-3</v>
      </c>
      <c r="BP152" s="27">
        <f>CNPop!C$48</f>
        <v>6.0000000000000001E-3</v>
      </c>
      <c r="BQ152" s="27">
        <f>CNPop!D$48</f>
        <v>7.0000000000000001E-3</v>
      </c>
      <c r="BR152" s="27">
        <f>CNPop!E$48</f>
        <v>7.0000000000000001E-3</v>
      </c>
      <c r="BS152" s="27">
        <f>CNPop!F$48</f>
        <v>8.0000000000000002E-3</v>
      </c>
      <c r="BT152" s="27">
        <f>CNPop!G$48</f>
        <v>8.9999999999999993E-3</v>
      </c>
      <c r="BU152" s="27">
        <f>CNPop!H$48</f>
        <v>0.01</v>
      </c>
      <c r="BV152" s="27">
        <f>CNPop!I$48</f>
        <v>1.0999999999999999E-2</v>
      </c>
      <c r="BW152" s="27">
        <f>CNPop!J$48</f>
        <v>1.2E-2</v>
      </c>
      <c r="BX152" s="27">
        <f>CNPop!K$48</f>
        <v>1.4E-2</v>
      </c>
      <c r="BY152" s="27">
        <f>CNPop!L$48</f>
        <v>1.6E-2</v>
      </c>
      <c r="BZ152" s="27">
        <f>CNPop!M$48</f>
        <v>1.7000000000000001E-2</v>
      </c>
      <c r="CA152" s="27">
        <f>CNPop!N$48</f>
        <v>1.9E-2</v>
      </c>
      <c r="CB152" s="27">
        <f>CNPop!O$48</f>
        <v>2.1000000000000001E-2</v>
      </c>
      <c r="CC152" s="27">
        <f>CNPop!P$48</f>
        <v>2.3E-2</v>
      </c>
      <c r="CD152" s="27">
        <f>CNPop!Q$48</f>
        <v>2.5999999999999999E-2</v>
      </c>
      <c r="CE152" s="27">
        <f>CNPop!R$48</f>
        <v>2.8000000000000001E-2</v>
      </c>
      <c r="CF152" s="27">
        <f>CNPop!S$48</f>
        <v>0.03</v>
      </c>
      <c r="CG152" s="27">
        <f>CNPop!T$48</f>
        <v>3.3000000000000002E-2</v>
      </c>
      <c r="CH152" s="27">
        <f>CNPop!U$48</f>
        <v>3.5999999999999997E-2</v>
      </c>
      <c r="CI152" s="27">
        <f>CNPop!V$48</f>
        <v>3.9E-2</v>
      </c>
      <c r="CJ152" s="27">
        <f>CNPop!W$48</f>
        <v>4.2000000000000003E-2</v>
      </c>
      <c r="CK152" s="27">
        <f>CNPop!X$48</f>
        <v>4.4999999999999998E-2</v>
      </c>
      <c r="CL152" s="27">
        <f>CNPop!Y$48</f>
        <v>4.9000000000000002E-2</v>
      </c>
      <c r="CM152" s="27">
        <f>CNPop!Z$48</f>
        <v>5.1999999999999998E-2</v>
      </c>
      <c r="CN152" s="27">
        <f>CNPop!AA$48</f>
        <v>5.6000000000000001E-2</v>
      </c>
      <c r="CO152" s="27">
        <f>CNPop!AB$48</f>
        <v>0.06</v>
      </c>
      <c r="CP152" s="27">
        <f>CNPop!AC$48</f>
        <v>6.3E-2</v>
      </c>
      <c r="CQ152" s="27"/>
      <c r="CR152" s="27">
        <f t="shared" si="146"/>
        <v>0.1017869788025266</v>
      </c>
      <c r="CS152" s="27">
        <f t="shared" si="147"/>
        <v>0.1017869788025266</v>
      </c>
      <c r="CT152" s="27">
        <f t="shared" si="148"/>
        <v>0.1017869788025266</v>
      </c>
      <c r="CU152" s="27">
        <f t="shared" si="149"/>
        <v>0.1017869788025266</v>
      </c>
      <c r="CV152" s="27">
        <f t="shared" si="150"/>
        <v>0.1017869788025266</v>
      </c>
      <c r="CW152" s="27">
        <f t="shared" si="151"/>
        <v>0.1017869788025266</v>
      </c>
      <c r="CX152" s="27">
        <f t="shared" si="152"/>
        <v>0.1017869788025266</v>
      </c>
      <c r="CY152" s="27">
        <f t="shared" si="153"/>
        <v>0.1017869788025266</v>
      </c>
      <c r="CZ152" s="27">
        <f t="shared" si="154"/>
        <v>0.1017869788025266</v>
      </c>
      <c r="DA152" s="27">
        <f t="shared" si="155"/>
        <v>0.1017869788025266</v>
      </c>
      <c r="DB152" s="27">
        <f t="shared" si="156"/>
        <v>0.1017869788025266</v>
      </c>
      <c r="DC152" s="27">
        <f t="shared" si="157"/>
        <v>0.1017869788025266</v>
      </c>
      <c r="DD152" s="27">
        <f t="shared" si="158"/>
        <v>9.8297199449757039E-2</v>
      </c>
      <c r="DE152" s="27">
        <f t="shared" si="159"/>
        <v>9.8297199449757039E-2</v>
      </c>
      <c r="DF152" s="27">
        <f t="shared" si="160"/>
        <v>9.8297199449757039E-2</v>
      </c>
      <c r="DG152" s="27">
        <f t="shared" si="161"/>
        <v>9.8297199449757039E-2</v>
      </c>
      <c r="DH152" s="27">
        <f t="shared" si="162"/>
        <v>9.8297199449757039E-2</v>
      </c>
      <c r="DI152" s="27">
        <f t="shared" si="163"/>
        <v>9.8297199449757039E-2</v>
      </c>
      <c r="DJ152" s="27">
        <f t="shared" si="164"/>
        <v>9.8297199449757039E-2</v>
      </c>
      <c r="DK152" s="27">
        <f t="shared" si="165"/>
        <v>9.8191405340130392E-2</v>
      </c>
      <c r="DL152" s="27">
        <f t="shared" si="166"/>
        <v>9.7917941875254016E-2</v>
      </c>
      <c r="DM152" s="27">
        <f t="shared" si="167"/>
        <v>9.7433977766672619E-2</v>
      </c>
      <c r="DN152" s="27">
        <f t="shared" si="168"/>
        <v>9.6776035411711384E-2</v>
      </c>
      <c r="DO152" s="27">
        <f t="shared" si="169"/>
        <v>9.6029161916873246E-2</v>
      </c>
      <c r="DP152" s="27">
        <f t="shared" si="170"/>
        <v>9.5312658332709049E-2</v>
      </c>
      <c r="DQ152" s="27">
        <f t="shared" si="171"/>
        <v>9.470342627379412E-2</v>
      </c>
      <c r="DR152" s="27">
        <f t="shared" si="172"/>
        <v>9.4220556672374542E-2</v>
      </c>
      <c r="DS152" s="27">
        <f t="shared" si="173"/>
        <v>9.3820740994392512E-2</v>
      </c>
      <c r="DT152" s="27">
        <f t="shared" si="145"/>
        <v>9.344306028317366E-2</v>
      </c>
      <c r="DU152" s="27" t="e">
        <f>IF(ISNA(VLOOKUP(CONCATENATE($B152,".SP.TER.TOTL.IN"),Area_pop_80_09,Seq!B$1,FALSE)),".",VLOOKUP(CONCATENATE($B152,".SP.TER.TOTL.IN"),Area_pop_80_09,Seq!B$1,FALSE)/VLOOKUP(CONCATENATE($B152,".SP.POP.TOTL"),Area_pop_80_09,Seq!B$1,FALSE))</f>
        <v>#VALUE!</v>
      </c>
      <c r="DV152" s="27" t="e">
        <f>IF(ISNA(VLOOKUP(CONCATENATE($B152,".SP.TER.TOTL.IN"),Area_pop_80_09,Seq!C$1,FALSE)),".",VLOOKUP(CONCATENATE($B152,".SP.TER.TOTL.IN"),Area_pop_80_09,Seq!C$1,FALSE)/VLOOKUP(CONCATENATE($B152,".SP.POP.TOTL"),Area_pop_80_09,Seq!C$1,FALSE))</f>
        <v>#VALUE!</v>
      </c>
      <c r="DW152" s="27" t="e">
        <f>IF(ISNA(VLOOKUP(CONCATENATE($B152,".SP.TER.TOTL.IN"),Area_pop_80_09,Seq!D$1,FALSE)),".",VLOOKUP(CONCATENATE($B152,".SP.TER.TOTL.IN"),Area_pop_80_09,Seq!D$1,FALSE)/VLOOKUP(CONCATENATE($B152,".SP.POP.TOTL"),Area_pop_80_09,Seq!D$1,FALSE))</f>
        <v>#VALUE!</v>
      </c>
      <c r="DX152" s="27" t="e">
        <f>IF(ISNA(VLOOKUP(CONCATENATE($B152,".SP.TER.TOTL.IN"),Area_pop_80_09,Seq!E$1,FALSE)),".",VLOOKUP(CONCATENATE($B152,".SP.TER.TOTL.IN"),Area_pop_80_09,Seq!E$1,FALSE)/VLOOKUP(CONCATENATE($B152,".SP.POP.TOTL"),Area_pop_80_09,Seq!E$1,FALSE))</f>
        <v>#VALUE!</v>
      </c>
      <c r="DY152" s="27" t="e">
        <f>IF(ISNA(VLOOKUP(CONCATENATE($B152,".SP.TER.TOTL.IN"),Area_pop_80_09,Seq!F$1,FALSE)),".",VLOOKUP(CONCATENATE($B152,".SP.TER.TOTL.IN"),Area_pop_80_09,Seq!F$1,FALSE)/VLOOKUP(CONCATENATE($B152,".SP.POP.TOTL"),Area_pop_80_09,Seq!F$1,FALSE))</f>
        <v>#VALUE!</v>
      </c>
      <c r="DZ152" s="27" t="e">
        <f>IF(ISNA(VLOOKUP(CONCATENATE($B152,".SP.TER.TOTL.IN"),Area_pop_80_09,Seq!G$1,FALSE)),".",VLOOKUP(CONCATENATE($B152,".SP.TER.TOTL.IN"),Area_pop_80_09,Seq!G$1,FALSE)/VLOOKUP(CONCATENATE($B152,".SP.POP.TOTL"),Area_pop_80_09,Seq!G$1,FALSE))</f>
        <v>#VALUE!</v>
      </c>
      <c r="EA152" s="27" t="e">
        <f>IF(ISNA(VLOOKUP(CONCATENATE($B152,".SP.TER.TOTL.IN"),Area_pop_80_09,Seq!H$1,FALSE)),".",VLOOKUP(CONCATENATE($B152,".SP.TER.TOTL.IN"),Area_pop_80_09,Seq!H$1,FALSE)/VLOOKUP(CONCATENATE($B152,".SP.POP.TOTL"),Area_pop_80_09,Seq!H$1,FALSE))</f>
        <v>#VALUE!</v>
      </c>
      <c r="EB152" s="27" t="e">
        <f>IF(ISNA(VLOOKUP(CONCATENATE($B152,".SP.TER.TOTL.IN"),Area_pop_80_09,Seq!I$1,FALSE)),".",VLOOKUP(CONCATENATE($B152,".SP.TER.TOTL.IN"),Area_pop_80_09,Seq!I$1,FALSE)/VLOOKUP(CONCATENATE($B152,".SP.POP.TOTL"),Area_pop_80_09,Seq!I$1,FALSE))</f>
        <v>#VALUE!</v>
      </c>
      <c r="EC152" s="27" t="e">
        <f>IF(ISNA(VLOOKUP(CONCATENATE($B152,".SP.TER.TOTL.IN"),Area_pop_80_09,Seq!J$1,FALSE)),".",VLOOKUP(CONCATENATE($B152,".SP.TER.TOTL.IN"),Area_pop_80_09,Seq!J$1,FALSE)/VLOOKUP(CONCATENATE($B152,".SP.POP.TOTL"),Area_pop_80_09,Seq!J$1,FALSE))</f>
        <v>#VALUE!</v>
      </c>
      <c r="ED152" s="27" t="e">
        <f>IF(ISNA(VLOOKUP(CONCATENATE($B152,".SP.TER.TOTL.IN"),Area_pop_80_09,Seq!K$1,FALSE)),".",VLOOKUP(CONCATENATE($B152,".SP.TER.TOTL.IN"),Area_pop_80_09,Seq!K$1,FALSE)/VLOOKUP(CONCATENATE($B152,".SP.POP.TOTL"),Area_pop_80_09,Seq!K$1,FALSE))</f>
        <v>#VALUE!</v>
      </c>
      <c r="EE152" s="27" t="e">
        <f>IF(ISNA(VLOOKUP(CONCATENATE($B152,".SP.TER.TOTL.IN"),Area_pop_80_09,Seq!L$1,FALSE)),".",VLOOKUP(CONCATENATE($B152,".SP.TER.TOTL.IN"),Area_pop_80_09,Seq!L$1,FALSE)/VLOOKUP(CONCATENATE($B152,".SP.POP.TOTL"),Area_pop_80_09,Seq!L$1,FALSE))</f>
        <v>#VALUE!</v>
      </c>
      <c r="EF152" s="27">
        <f>IF(ISNA(VLOOKUP(CONCATENATE($B152,".SP.TER.TOTL.IN"),Area_pop_80_09,Seq!M$1,FALSE)),".",VLOOKUP(CONCATENATE($B152,".SP.TER.TOTL.IN"),Area_pop_80_09,Seq!M$1,FALSE)/VLOOKUP(CONCATENATE($B152,".SP.POP.TOTL"),Area_pop_80_09,Seq!M$1,FALSE))</f>
        <v>0.1017869788025266</v>
      </c>
      <c r="EG152" s="27" t="e">
        <f>IF(ISNA(VLOOKUP(CONCATENATE($B152,".SP.TER.TOTL.IN"),Area_pop_80_09,Seq!N$1,FALSE)),".",VLOOKUP(CONCATENATE($B152,".SP.TER.TOTL.IN"),Area_pop_80_09,Seq!N$1,FALSE)/VLOOKUP(CONCATENATE($B152,".SP.POP.TOTL"),Area_pop_80_09,Seq!N$1,FALSE))</f>
        <v>#VALUE!</v>
      </c>
      <c r="EH152" s="27" t="e">
        <f>IF(ISNA(VLOOKUP(CONCATENATE($B152,".SP.TER.TOTL.IN"),Area_pop_80_09,Seq!O$1,FALSE)),".",VLOOKUP(CONCATENATE($B152,".SP.TER.TOTL.IN"),Area_pop_80_09,Seq!O$1,FALSE)/VLOOKUP(CONCATENATE($B152,".SP.POP.TOTL"),Area_pop_80_09,Seq!O$1,FALSE))</f>
        <v>#VALUE!</v>
      </c>
      <c r="EI152" s="27" t="e">
        <f>IF(ISNA(VLOOKUP(CONCATENATE($B152,".SP.TER.TOTL.IN"),Area_pop_80_09,Seq!P$1,FALSE)),".",VLOOKUP(CONCATENATE($B152,".SP.TER.TOTL.IN"),Area_pop_80_09,Seq!P$1,FALSE)/VLOOKUP(CONCATENATE($B152,".SP.POP.TOTL"),Area_pop_80_09,Seq!P$1,FALSE))</f>
        <v>#VALUE!</v>
      </c>
      <c r="EJ152" s="27" t="e">
        <f>IF(ISNA(VLOOKUP(CONCATENATE($B152,".SP.TER.TOTL.IN"),Area_pop_80_09,Seq!Q$1,FALSE)),".",VLOOKUP(CONCATENATE($B152,".SP.TER.TOTL.IN"),Area_pop_80_09,Seq!Q$1,FALSE)/VLOOKUP(CONCATENATE($B152,".SP.POP.TOTL"),Area_pop_80_09,Seq!Q$1,FALSE))</f>
        <v>#VALUE!</v>
      </c>
      <c r="EK152" s="27" t="e">
        <f>IF(ISNA(VLOOKUP(CONCATENATE($B152,".SP.TER.TOTL.IN"),Area_pop_80_09,Seq!R$1,FALSE)),".",VLOOKUP(CONCATENATE($B152,".SP.TER.TOTL.IN"),Area_pop_80_09,Seq!R$1,FALSE)/VLOOKUP(CONCATENATE($B152,".SP.POP.TOTL"),Area_pop_80_09,Seq!R$1,FALSE))</f>
        <v>#VALUE!</v>
      </c>
      <c r="EL152" s="27" t="e">
        <f>IF(ISNA(VLOOKUP(CONCATENATE($B152,".SP.TER.TOTL.IN"),Area_pop_80_09,Seq!S$1,FALSE)),".",VLOOKUP(CONCATENATE($B152,".SP.TER.TOTL.IN"),Area_pop_80_09,Seq!S$1,FALSE)/VLOOKUP(CONCATENATE($B152,".SP.POP.TOTL"),Area_pop_80_09,Seq!S$1,FALSE))</f>
        <v>#VALUE!</v>
      </c>
      <c r="EM152" s="27">
        <f>IF(ISNA(VLOOKUP(CONCATENATE($B152,".SP.TER.TOTL.IN"),Area_pop_80_09,Seq!T$1,FALSE)),".",VLOOKUP(CONCATENATE($B152,".SP.TER.TOTL.IN"),Area_pop_80_09,Seq!T$1,FALSE)/VLOOKUP(CONCATENATE($B152,".SP.POP.TOTL"),Area_pop_80_09,Seq!T$1,FALSE))</f>
        <v>9.8297199449757039E-2</v>
      </c>
      <c r="EN152" s="27">
        <f>IF(ISNA(VLOOKUP(CONCATENATE($B152,".SP.TER.TOTL.IN"),Area_pop_80_09,Seq!U$1,FALSE)),".",VLOOKUP(CONCATENATE($B152,".SP.TER.TOTL.IN"),Area_pop_80_09,Seq!U$1,FALSE)/VLOOKUP(CONCATENATE($B152,".SP.POP.TOTL"),Area_pop_80_09,Seq!U$1,FALSE))</f>
        <v>9.8191405340130392E-2</v>
      </c>
      <c r="EO152" s="27">
        <f>IF(ISNA(VLOOKUP(CONCATENATE($B152,".SP.TER.TOTL.IN"),Area_pop_80_09,Seq!V$1,FALSE)),".",VLOOKUP(CONCATENATE($B152,".SP.TER.TOTL.IN"),Area_pop_80_09,Seq!V$1,FALSE)/VLOOKUP(CONCATENATE($B152,".SP.POP.TOTL"),Area_pop_80_09,Seq!V$1,FALSE))</f>
        <v>9.7917941875254016E-2</v>
      </c>
      <c r="EP152" s="27">
        <f>IF(ISNA(VLOOKUP(CONCATENATE($B152,".SP.TER.TOTL.IN"),Area_pop_80_09,Seq!W$1,FALSE)),".",VLOOKUP(CONCATENATE($B152,".SP.TER.TOTL.IN"),Area_pop_80_09,Seq!W$1,FALSE)/VLOOKUP(CONCATENATE($B152,".SP.POP.TOTL"),Area_pop_80_09,Seq!W$1,FALSE))</f>
        <v>9.7433977766672619E-2</v>
      </c>
      <c r="EQ152" s="27">
        <f>IF(ISNA(VLOOKUP(CONCATENATE($B152,".SP.TER.TOTL.IN"),Area_pop_80_09,Seq!X$1,FALSE)),".",VLOOKUP(CONCATENATE($B152,".SP.TER.TOTL.IN"),Area_pop_80_09,Seq!X$1,FALSE)/VLOOKUP(CONCATENATE($B152,".SP.POP.TOTL"),Area_pop_80_09,Seq!X$1,FALSE))</f>
        <v>9.6776035411711384E-2</v>
      </c>
      <c r="ER152" s="27">
        <f>IF(ISNA(VLOOKUP(CONCATENATE($B152,".SP.TER.TOTL.IN"),Area_pop_80_09,Seq!Y$1,FALSE)),".",VLOOKUP(CONCATENATE($B152,".SP.TER.TOTL.IN"),Area_pop_80_09,Seq!Y$1,FALSE)/VLOOKUP(CONCATENATE($B152,".SP.POP.TOTL"),Area_pop_80_09,Seq!Y$1,FALSE))</f>
        <v>9.6029161916873246E-2</v>
      </c>
      <c r="ES152" s="27">
        <f>IF(ISNA(VLOOKUP(CONCATENATE($B152,".SP.TER.TOTL.IN"),Area_pop_80_09,Seq!Z$1,FALSE)),".",VLOOKUP(CONCATENATE($B152,".SP.TER.TOTL.IN"),Area_pop_80_09,Seq!Z$1,FALSE)/VLOOKUP(CONCATENATE($B152,".SP.POP.TOTL"),Area_pop_80_09,Seq!Z$1,FALSE))</f>
        <v>9.5312658332709049E-2</v>
      </c>
      <c r="ET152" s="27">
        <f>IF(ISNA(VLOOKUP(CONCATENATE($B152,".SP.TER.TOTL.IN"),Area_pop_80_09,Seq!AA$1,FALSE)),".",VLOOKUP(CONCATENATE($B152,".SP.TER.TOTL.IN"),Area_pop_80_09,Seq!AA$1,FALSE)/VLOOKUP(CONCATENATE($B152,".SP.POP.TOTL"),Area_pop_80_09,Seq!AA$1,FALSE))</f>
        <v>9.470342627379412E-2</v>
      </c>
      <c r="EU152" s="27">
        <f>IF(ISNA(VLOOKUP(CONCATENATE($B152,".SP.TER.TOTL.IN"),Area_pop_80_09,Seq!AB$1,FALSE)),".",VLOOKUP(CONCATENATE($B152,".SP.TER.TOTL.IN"),Area_pop_80_09,Seq!AB$1,FALSE)/VLOOKUP(CONCATENATE($B152,".SP.POP.TOTL"),Area_pop_80_09,Seq!AB$1,FALSE))</f>
        <v>9.4220556672374542E-2</v>
      </c>
      <c r="EV152" s="27">
        <f>IF(ISNA(VLOOKUP(CONCATENATE($B152,".SP.TER.TOTL.IN"),Area_pop_80_09,Seq!AC$1,FALSE)),".",VLOOKUP(CONCATENATE($B152,".SP.TER.TOTL.IN"),Area_pop_80_09,Seq!AC$1,FALSE)/VLOOKUP(CONCATENATE($B152,".SP.POP.TOTL"),Area_pop_80_09,Seq!AC$1,FALSE))</f>
        <v>9.3820740994392512E-2</v>
      </c>
      <c r="EW152" s="27">
        <f>IF(ISNA(VLOOKUP(CONCATENATE($B152,".SP.TER.TOTL.IN"),Area_pop_80_09,Seq!AD$1,FALSE)),".",VLOOKUP(CONCATENATE($B152,".SP.TER.TOTL.IN"),Area_pop_80_09,Seq!AD$1,FALSE)/VLOOKUP(CONCATENATE($B152,".SP.POP.TOTL"),Area_pop_80_09,Seq!AD$1,FALSE))</f>
        <v>9.344306028317366E-2</v>
      </c>
      <c r="EX152" s="27"/>
      <c r="EY152" s="27"/>
      <c r="EZ152" s="27">
        <f t="shared" si="174"/>
        <v>2.0825053670068007E-4</v>
      </c>
      <c r="FA152" s="27">
        <f t="shared" si="175"/>
        <v>1.204679722945348E-4</v>
      </c>
      <c r="FB152" s="27" t="str">
        <f t="shared" si="181"/>
        <v>.</v>
      </c>
      <c r="FC152" s="9">
        <f>IF(VLOOKUP($B152,EM_80!$B$1:$C$201,2,FALSE)&gt;0,VLOOKUP($B152,EM_80!$B$1:$C$201,2,FALSE),".")</f>
        <v>5600</v>
      </c>
      <c r="FD152" s="9">
        <f t="shared" si="176"/>
        <v>4000</v>
      </c>
      <c r="FE152" s="9" t="str">
        <f t="shared" si="177"/>
        <v>.</v>
      </c>
      <c r="FF152">
        <f t="shared" si="178"/>
        <v>26890687</v>
      </c>
      <c r="FG152">
        <f t="shared" si="179"/>
        <v>33203846</v>
      </c>
      <c r="FH152">
        <f t="shared" si="180"/>
        <v>39772905</v>
      </c>
      <c r="FJ152" s="9" t="str">
        <f>IF(ISNA(VLOOKUP($B152,Area_EM_90,Seq!C$1,FALSE)),".",VLOOKUP($B152,Area_EM_90,Seq!C$1,FALSE))</f>
        <v>.</v>
      </c>
      <c r="FK152" s="9" t="str">
        <f>IF(ISNA(VLOOKUP($B152,Area_EM_90,Seq!D$1,FALSE)),".",VLOOKUP($B152,Area_EM_90,Seq!D$1,FALSE))</f>
        <v>.</v>
      </c>
      <c r="FL152" s="9" t="str">
        <f>IF(ISNA(VLOOKUP($B152,Area_EM_90,Seq!E$1,FALSE)),".",VLOOKUP($B152,Area_EM_90,Seq!E$1,FALSE))</f>
        <v>.</v>
      </c>
      <c r="FM152" s="9" t="str">
        <f>IF(ISNA(VLOOKUP($B152,Area_EM_90,Seq!F$1,FALSE)),".",VLOOKUP($B152,Area_EM_90,Seq!F$1,FALSE))</f>
        <v>.</v>
      </c>
      <c r="FN152" s="9" t="str">
        <f>IF(ISNA(VLOOKUP($B152,Area_EM_90,Seq!G$1,FALSE)),".",VLOOKUP($B152,Area_EM_90,Seq!G$1,FALSE))</f>
        <v>.</v>
      </c>
      <c r="FO152" s="9" t="str">
        <f>IF(ISNA(VLOOKUP($B152,Area_EM_90,Seq!H$1,FALSE)),".",VLOOKUP($B152,Area_EM_90,Seq!H$1,FALSE))</f>
        <v>.</v>
      </c>
      <c r="FP152" s="9" t="str">
        <f>IF(ISNA(VLOOKUP($B152,Area_EM_90,Seq!I$1,FALSE)),".",VLOOKUP($B152,Area_EM_90,Seq!I$1,FALSE))</f>
        <v>.</v>
      </c>
      <c r="FQ152" s="9" t="str">
        <f>IF(ISNA(VLOOKUP($B152,Area_EM_90,Seq!J$1,FALSE)),".",VLOOKUP($B152,Area_EM_90,Seq!J$1,FALSE))</f>
        <v>.</v>
      </c>
      <c r="FR152" s="9" t="str">
        <f>IF(ISNA(VLOOKUP($B152,Area_EM_00,Seq!C$1,FALSE)),".",VLOOKUP($B152,Area_EM_00,Seq!C$1,FALSE))</f>
        <v>.</v>
      </c>
      <c r="FS152" s="9" t="str">
        <f>IF(ISNA(VLOOKUP($B152,Area_EM_00,Seq!D$1,FALSE)),".",VLOOKUP($B152,Area_EM_00,Seq!D$1,FALSE))</f>
        <v>.</v>
      </c>
      <c r="FT152" s="9" t="str">
        <f>IF(ISNA(VLOOKUP($B152,Area_EM_00,Seq!E$1,FALSE)),".",VLOOKUP($B152,Area_EM_00,Seq!E$1,FALSE))</f>
        <v>.</v>
      </c>
      <c r="FU152" s="9" t="str">
        <f>IF(ISNA(VLOOKUP($B152,Area_EM_00,Seq!F$1,FALSE)),".",VLOOKUP($B152,Area_EM_00,Seq!F$1,FALSE))</f>
        <v>.</v>
      </c>
      <c r="FV152" s="9" t="str">
        <f>IF(ISNA(VLOOKUP($B152,Area_EM_00,Seq!G$1,FALSE)),".",VLOOKUP($B152,Area_EM_00,Seq!G$1,FALSE))</f>
        <v>.</v>
      </c>
      <c r="FW152" s="9" t="str">
        <f>IF(ISNA(VLOOKUP($B152,Area_EM_00,Seq!H$1,FALSE)),".",VLOOKUP($B152,Area_EM_00,Seq!H$1,FALSE))</f>
        <v>.</v>
      </c>
      <c r="FX152" s="9" t="str">
        <f>IF(ISNA(VLOOKUP($B152,Area_EM_00,Seq!I$1,FALSE)),".",VLOOKUP($B152,Area_EM_00,Seq!I$1,FALSE))</f>
        <v>.</v>
      </c>
      <c r="FY152" s="9" t="str">
        <f>IF(ISNA(VLOOKUP($B152,Area_EM_00,Seq!J$1,FALSE)),".",VLOOKUP($B152,Area_EM_00,Seq!J$1,FALSE))</f>
        <v>.</v>
      </c>
      <c r="GA152" s="27"/>
    </row>
    <row r="153" spans="1:183">
      <c r="A153" s="25" t="s">
        <v>3997</v>
      </c>
      <c r="B153" s="26" t="str">
        <f t="shared" si="144"/>
        <v>DominicanRep</v>
      </c>
      <c r="C153" s="27">
        <f>GDP!C$42/10000</f>
        <v>18294194.281532999</v>
      </c>
      <c r="D153" s="27">
        <f>GDP!D$42/10000</f>
        <v>19245492.3841727</v>
      </c>
      <c r="E153" s="27">
        <f>GDP!E$42/10000</f>
        <v>20996832.1911324</v>
      </c>
      <c r="F153" s="27">
        <f>GDP!F$42/10000</f>
        <v>23285486.8999658</v>
      </c>
      <c r="G153" s="27">
        <f>GDP!G$42/10000</f>
        <v>26824880.9087606</v>
      </c>
      <c r="H153" s="27">
        <f>GDP!H$42/10000</f>
        <v>30446239.831443299</v>
      </c>
      <c r="I153" s="27">
        <f>GDP!I$42/10000</f>
        <v>33125508.936610304</v>
      </c>
      <c r="J153" s="27">
        <f>GDP!J$42/10000</f>
        <v>36968067.973257102</v>
      </c>
      <c r="K153" s="27">
        <f>GDP!K$42/10000</f>
        <v>41145459.654235199</v>
      </c>
      <c r="L153" s="27">
        <f>GDP!L$42/10000</f>
        <v>42832423.5000588</v>
      </c>
      <c r="M153" s="27">
        <f>GDP!M$42/10000</f>
        <v>44460055.593061104</v>
      </c>
      <c r="N153" s="27">
        <f>GDP!N$42/10000</f>
        <v>48550380.707622699</v>
      </c>
      <c r="O153" s="27">
        <f>GDP!O$42/10000</f>
        <v>55444534.768105105</v>
      </c>
      <c r="P153" s="27">
        <f>GDP!P$42/10000</f>
        <v>63206769.635639794</v>
      </c>
      <c r="Q153" s="27">
        <f>GDP!Q$42/10000</f>
        <v>71486856.457908601</v>
      </c>
      <c r="R153" s="27">
        <f>GDP!R$42/10000</f>
        <v>79278923.811820701</v>
      </c>
      <c r="S153" s="27">
        <f>GDP!S$42/10000</f>
        <v>87206816.193002701</v>
      </c>
      <c r="T153" s="27">
        <f>GDP!T$42/10000</f>
        <v>95317050.098951995</v>
      </c>
      <c r="U153" s="27">
        <f>GDP!U$42/10000</f>
        <v>102751780.00667</v>
      </c>
      <c r="V153" s="27">
        <f>GDP!V$42/10000</f>
        <v>110560915.287177</v>
      </c>
      <c r="W153" s="27">
        <f>GDP!W$42/10000</f>
        <v>119848032.17129999</v>
      </c>
      <c r="X153" s="27">
        <f>GDP!X$42/10000</f>
        <v>129795418.841518</v>
      </c>
      <c r="Y153" s="27">
        <f>GDP!Y$42/10000</f>
        <v>141606801.95609599</v>
      </c>
      <c r="Z153" s="27">
        <f>GDP!Z$42/10000</f>
        <v>155767482.15170601</v>
      </c>
      <c r="AA153" s="27">
        <f>GDP!AA$42/10000</f>
        <v>171499997.84902799</v>
      </c>
      <c r="AB153" s="27">
        <f>GDP!AB$42/10000</f>
        <v>189335997.62532699</v>
      </c>
      <c r="AC153" s="27">
        <f>GDP!AC$42/10000</f>
        <v>211298973.34986499</v>
      </c>
      <c r="AD153" s="27">
        <f>GDP!AD$42/10000</f>
        <v>238767839.88534701</v>
      </c>
      <c r="AE153" s="27">
        <f>GDP!AE$42/10000</f>
        <v>260256945.47502899</v>
      </c>
      <c r="AF153" s="27">
        <f>GDP!AF$42/10000</f>
        <v>293754553.91439533</v>
      </c>
      <c r="AG153" s="27"/>
      <c r="AH153" s="27">
        <f>IF(ISNUMBER(VLOOKUP($B153,Area_GDP_80_09,Seq!C$1,FALSE)/10000),VLOOKUP($B153,Area_GDP_80_09,Seq!C$1,FALSE)/10000,".")</f>
        <v>1053404.28980726</v>
      </c>
      <c r="AI153" s="27">
        <f>IF(ISNUMBER(VLOOKUP($B153,Area_GDP_80_09,Seq!D$1,FALSE)/10000),VLOOKUP($B153,Area_GDP_80_09,Seq!D$1,FALSE)/10000,".")</f>
        <v>1098488.59666334</v>
      </c>
      <c r="AJ153" s="27">
        <f>IF(ISNUMBER(VLOOKUP($B153,Area_GDP_80_09,Seq!E$1,FALSE)/10000),VLOOKUP($B153,Area_GDP_80_09,Seq!E$1,FALSE)/10000,".")</f>
        <v>1117148.71797886</v>
      </c>
      <c r="AK153" s="27">
        <f>IF(ISNUMBER(VLOOKUP($B153,Area_GDP_80_09,Seq!F$1,FALSE)/10000),VLOOKUP($B153,Area_GDP_80_09,Seq!F$1,FALSE)/10000,".")</f>
        <v>1168849.7606155199</v>
      </c>
      <c r="AL153" s="27">
        <f>IF(ISNUMBER(VLOOKUP($B153,Area_GDP_80_09,Seq!G$1,FALSE)/10000),VLOOKUP($B153,Area_GDP_80_09,Seq!G$1,FALSE)/10000,".")</f>
        <v>1183494.23237546</v>
      </c>
      <c r="AM153" s="27">
        <f>IF(ISNUMBER(VLOOKUP($B153,Area_GDP_80_09,Seq!H$1,FALSE)/10000),VLOOKUP($B153,Area_GDP_80_09,Seq!H$1,FALSE)/10000,".")</f>
        <v>1158374.1530792201</v>
      </c>
      <c r="AN153" s="27">
        <f>IF(ISNUMBER(VLOOKUP($B153,Area_GDP_80_09,Seq!I$1,FALSE)/10000),VLOOKUP($B153,Area_GDP_80_09,Seq!I$1,FALSE)/10000,".")</f>
        <v>1199172.01236177</v>
      </c>
      <c r="AO153" s="27">
        <f>IF(ISNUMBER(VLOOKUP($B153,Area_GDP_80_09,Seq!J$1,FALSE)/10000),VLOOKUP($B153,Area_GDP_80_09,Seq!J$1,FALSE)/10000,".")</f>
        <v>1320496.6506649</v>
      </c>
      <c r="AP153" s="27">
        <f>IF(ISNUMBER(VLOOKUP($B153,Area_GDP_80_09,Seq!K$1,FALSE)/10000),VLOOKUP($B153,Area_GDP_80_09,Seq!K$1,FALSE)/10000,".")</f>
        <v>1348966.0738673001</v>
      </c>
      <c r="AQ153" s="27">
        <f>IF(ISNUMBER(VLOOKUP($B153,Area_GDP_80_09,Seq!L$1,FALSE)/10000),VLOOKUP($B153,Area_GDP_80_09,Seq!L$1,FALSE)/10000,".")</f>
        <v>1408327.84990637</v>
      </c>
      <c r="AR153" s="27">
        <f>IF(ISNUMBER(VLOOKUP($B153,Area_GDP_80_09,Seq!M$1,FALSE)/10000),VLOOKUP($B153,Area_GDP_80_09,Seq!M$1,FALSE)/10000,".")</f>
        <v>1331513.2485046801</v>
      </c>
      <c r="AS153" s="27">
        <f>IF(ISNUMBER(VLOOKUP($B153,Area_GDP_80_09,Seq!N$1,FALSE)/10000),VLOOKUP($B153,Area_GDP_80_09,Seq!N$1,FALSE)/10000,".")</f>
        <v>1344084.58328066</v>
      </c>
      <c r="AT153" s="27">
        <f>IF(ISNUMBER(VLOOKUP($B153,Area_GDP_80_09,Seq!O$1,FALSE)/10000),VLOOKUP($B153,Area_GDP_80_09,Seq!O$1,FALSE)/10000,".")</f>
        <v>1485390.64158806</v>
      </c>
      <c r="AU153" s="27">
        <f>IF(ISNUMBER(VLOOKUP($B153,Area_GDP_80_09,Seq!P$1,FALSE)/10000),VLOOKUP($B153,Area_GDP_80_09,Seq!P$1,FALSE)/10000,".")</f>
        <v>1592674.7834833299</v>
      </c>
      <c r="AV153" s="27">
        <f>IF(ISNUMBER(VLOOKUP($B153,Area_GDP_80_09,Seq!Q$1,FALSE)/10000),VLOOKUP($B153,Area_GDP_80_09,Seq!Q$1,FALSE)/10000,".")</f>
        <v>1629358.16726988</v>
      </c>
      <c r="AW153" s="27">
        <f>IF(ISNUMBER(VLOOKUP($B153,Area_GDP_80_09,Seq!R$1,FALSE)/10000),VLOOKUP($B153,Area_GDP_80_09,Seq!R$1,FALSE)/10000,".")</f>
        <v>1718869.0648862</v>
      </c>
      <c r="AX153" s="27">
        <f>IF(ISNUMBER(VLOOKUP($B153,Area_GDP_80_09,Seq!S$1,FALSE)/10000),VLOOKUP($B153,Area_GDP_80_09,Seq!S$1,FALSE)/10000,".")</f>
        <v>1841447.9323434799</v>
      </c>
      <c r="AY153" s="27">
        <f>IF(ISNUMBER(VLOOKUP($B153,Area_GDP_80_09,Seq!T$1,FALSE)/10000),VLOOKUP($B153,Area_GDP_80_09,Seq!T$1,FALSE)/10000,".")</f>
        <v>1988842.4784128799</v>
      </c>
      <c r="AZ153" s="27">
        <f>IF(ISNUMBER(VLOOKUP($B153,Area_GDP_80_09,Seq!U$1,FALSE)/10000),VLOOKUP($B153,Area_GDP_80_09,Seq!U$1,FALSE)/10000,".")</f>
        <v>2128272.2240009299</v>
      </c>
      <c r="BA153" s="27">
        <f>IF(ISNUMBER(VLOOKUP($B153,Area_GDP_80_09,Seq!V$1,FALSE)/10000),VLOOKUP($B153,Area_GDP_80_09,Seq!V$1,FALSE)/10000,".")</f>
        <v>2271193.2398027098</v>
      </c>
      <c r="BB153" s="27">
        <f>IF(ISNUMBER(VLOOKUP($B153,Area_GDP_80_09,Seq!W$1,FALSE)/10000),VLOOKUP($B153,Area_GDP_80_09,Seq!W$1,FALSE)/10000,".")</f>
        <v>2399665.6675833501</v>
      </c>
      <c r="BC153" s="27">
        <f>IF(ISNUMBER(VLOOKUP($B153,Area_GDP_80_09,Seq!X$1,FALSE)/10000),VLOOKUP($B153,Area_GDP_80_09,Seq!X$1,FALSE)/10000,".")</f>
        <v>2443081.12637342</v>
      </c>
      <c r="BD153" s="27">
        <f>IF(ISNUMBER(VLOOKUP($B153,Area_GDP_80_09,Seq!Y$1,FALSE)/10000),VLOOKUP($B153,Area_GDP_80_09,Seq!Y$1,FALSE)/10000,".")</f>
        <v>2584491.7267708196</v>
      </c>
      <c r="BE153" s="27">
        <f>IF(ISNUMBER(VLOOKUP($B153,Area_GDP_80_09,Seq!Z$1,FALSE)/10000),VLOOKUP($B153,Area_GDP_80_09,Seq!Z$1,FALSE)/10000,".")</f>
        <v>2577943.6894049002</v>
      </c>
      <c r="BF153" s="27">
        <f>IF(ISNUMBER(VLOOKUP($B153,Area_GDP_80_09,Seq!AA$1,FALSE)/10000),VLOOKUP($B153,Area_GDP_80_09,Seq!AA$1,FALSE)/10000,".")</f>
        <v>2611765.23347789</v>
      </c>
      <c r="BG153" s="27">
        <f>IF(ISNUMBER(VLOOKUP($B153,Area_GDP_80_09,Seq!AB$1,FALSE)/10000),VLOOKUP($B153,Area_GDP_80_09,Seq!AB$1,FALSE)/10000,".")</f>
        <v>2853686.5195230702</v>
      </c>
      <c r="BH153" s="27">
        <f>IF(ISNUMBER(VLOOKUP($B153,Area_GDP_80_09,Seq!AC$1,FALSE)/10000),VLOOKUP($B153,Area_GDP_80_09,Seq!AC$1,FALSE)/10000,".")</f>
        <v>3158207.8268521801</v>
      </c>
      <c r="BI153" s="27">
        <f>IF(ISNUMBER(VLOOKUP($B153,Area_GDP_80_09,Seq!AD$1,FALSE)/10000),VLOOKUP($B153,Area_GDP_80_09,Seq!AD$1,FALSE)/10000,".")</f>
        <v>3425854.0898964098</v>
      </c>
      <c r="BJ153" s="27">
        <f>IF(ISNUMBER(VLOOKUP($B153,Area_GDP_80_09,Seq!AE$1,FALSE)/10000),VLOOKUP($B153,Area_GDP_80_09,Seq!AE$1,FALSE)/10000,".")</f>
        <v>3605904.9713274199</v>
      </c>
      <c r="BK153" s="27">
        <f>IF(ISNUMBER(VLOOKUP($B153,Area_GDP_80_09,Seq!AF$1,FALSE)/10000),VLOOKUP($B153,Area_GDP_80_09,Seq!AF$1,FALSE)/10000,".")</f>
        <v>3730454.8927731123</v>
      </c>
      <c r="BL153" s="27"/>
      <c r="BM153" s="27"/>
      <c r="BN153" s="27">
        <f>CNPop!A$48</f>
        <v>5.0000000000000001E-3</v>
      </c>
      <c r="BO153" s="27">
        <f>CNPop!B$48</f>
        <v>6.0000000000000001E-3</v>
      </c>
      <c r="BP153" s="27">
        <f>CNPop!C$48</f>
        <v>6.0000000000000001E-3</v>
      </c>
      <c r="BQ153" s="27">
        <f>CNPop!D$48</f>
        <v>7.0000000000000001E-3</v>
      </c>
      <c r="BR153" s="27">
        <f>CNPop!E$48</f>
        <v>7.0000000000000001E-3</v>
      </c>
      <c r="BS153" s="27">
        <f>CNPop!F$48</f>
        <v>8.0000000000000002E-3</v>
      </c>
      <c r="BT153" s="27">
        <f>CNPop!G$48</f>
        <v>8.9999999999999993E-3</v>
      </c>
      <c r="BU153" s="27">
        <f>CNPop!H$48</f>
        <v>0.01</v>
      </c>
      <c r="BV153" s="27">
        <f>CNPop!I$48</f>
        <v>1.0999999999999999E-2</v>
      </c>
      <c r="BW153" s="27">
        <f>CNPop!J$48</f>
        <v>1.2E-2</v>
      </c>
      <c r="BX153" s="27">
        <f>CNPop!K$48</f>
        <v>1.4E-2</v>
      </c>
      <c r="BY153" s="27">
        <f>CNPop!L$48</f>
        <v>1.6E-2</v>
      </c>
      <c r="BZ153" s="27">
        <f>CNPop!M$48</f>
        <v>1.7000000000000001E-2</v>
      </c>
      <c r="CA153" s="27">
        <f>CNPop!N$48</f>
        <v>1.9E-2</v>
      </c>
      <c r="CB153" s="27">
        <f>CNPop!O$48</f>
        <v>2.1000000000000001E-2</v>
      </c>
      <c r="CC153" s="27">
        <f>CNPop!P$48</f>
        <v>2.3E-2</v>
      </c>
      <c r="CD153" s="27">
        <f>CNPop!Q$48</f>
        <v>2.5999999999999999E-2</v>
      </c>
      <c r="CE153" s="27">
        <f>CNPop!R$48</f>
        <v>2.8000000000000001E-2</v>
      </c>
      <c r="CF153" s="27">
        <f>CNPop!S$48</f>
        <v>0.03</v>
      </c>
      <c r="CG153" s="27">
        <f>CNPop!T$48</f>
        <v>3.3000000000000002E-2</v>
      </c>
      <c r="CH153" s="27">
        <f>CNPop!U$48</f>
        <v>3.5999999999999997E-2</v>
      </c>
      <c r="CI153" s="27">
        <f>CNPop!V$48</f>
        <v>3.9E-2</v>
      </c>
      <c r="CJ153" s="27">
        <f>CNPop!W$48</f>
        <v>4.2000000000000003E-2</v>
      </c>
      <c r="CK153" s="27">
        <f>CNPop!X$48</f>
        <v>4.4999999999999998E-2</v>
      </c>
      <c r="CL153" s="27">
        <f>CNPop!Y$48</f>
        <v>4.9000000000000002E-2</v>
      </c>
      <c r="CM153" s="27">
        <f>CNPop!Z$48</f>
        <v>5.1999999999999998E-2</v>
      </c>
      <c r="CN153" s="27">
        <f>CNPop!AA$48</f>
        <v>5.6000000000000001E-2</v>
      </c>
      <c r="CO153" s="27">
        <f>CNPop!AB$48</f>
        <v>0.06</v>
      </c>
      <c r="CP153" s="27">
        <f>CNPop!AC$48</f>
        <v>6.3E-2</v>
      </c>
      <c r="CQ153" s="27"/>
      <c r="CR153" s="27">
        <f t="shared" si="146"/>
        <v>9.9024151989075285E-2</v>
      </c>
      <c r="CS153" s="27">
        <f t="shared" si="147"/>
        <v>9.9024151989075285E-2</v>
      </c>
      <c r="CT153" s="27">
        <f t="shared" si="148"/>
        <v>9.9024151989075285E-2</v>
      </c>
      <c r="CU153" s="27">
        <f t="shared" si="149"/>
        <v>9.9024151989075285E-2</v>
      </c>
      <c r="CV153" s="27">
        <f t="shared" si="150"/>
        <v>9.9024151989075285E-2</v>
      </c>
      <c r="CW153" s="27">
        <f t="shared" si="151"/>
        <v>9.9024151989075285E-2</v>
      </c>
      <c r="CX153" s="27">
        <f t="shared" si="152"/>
        <v>9.9024151989075285E-2</v>
      </c>
      <c r="CY153" s="27">
        <f t="shared" si="153"/>
        <v>9.9024151989075285E-2</v>
      </c>
      <c r="CZ153" s="27">
        <f t="shared" si="154"/>
        <v>9.9024151989075285E-2</v>
      </c>
      <c r="DA153" s="27">
        <f t="shared" si="155"/>
        <v>9.9024151989075285E-2</v>
      </c>
      <c r="DB153" s="27">
        <f t="shared" si="156"/>
        <v>9.9024151989075285E-2</v>
      </c>
      <c r="DC153" s="27">
        <f t="shared" si="157"/>
        <v>9.9024151989075285E-2</v>
      </c>
      <c r="DD153" s="27">
        <f t="shared" si="158"/>
        <v>9.4829630939549089E-2</v>
      </c>
      <c r="DE153" s="27">
        <f t="shared" si="159"/>
        <v>9.4829630939549089E-2</v>
      </c>
      <c r="DF153" s="27">
        <f t="shared" si="160"/>
        <v>9.4829630939549089E-2</v>
      </c>
      <c r="DG153" s="27">
        <f t="shared" si="161"/>
        <v>9.4829630939549089E-2</v>
      </c>
      <c r="DH153" s="27">
        <f t="shared" si="162"/>
        <v>9.4829630939549089E-2</v>
      </c>
      <c r="DI153" s="27">
        <f t="shared" si="163"/>
        <v>9.4829630939549089E-2</v>
      </c>
      <c r="DJ153" s="27">
        <f t="shared" si="164"/>
        <v>9.4829630939549089E-2</v>
      </c>
      <c r="DK153" s="27">
        <f t="shared" si="165"/>
        <v>9.4460319383755459E-2</v>
      </c>
      <c r="DL153" s="27">
        <f t="shared" si="166"/>
        <v>9.4199106234107141E-2</v>
      </c>
      <c r="DM153" s="27">
        <f t="shared" si="167"/>
        <v>9.4029391856038147E-2</v>
      </c>
      <c r="DN153" s="27">
        <f t="shared" si="168"/>
        <v>9.3951720844500528E-2</v>
      </c>
      <c r="DO153" s="27">
        <f t="shared" si="169"/>
        <v>9.3952745958348183E-2</v>
      </c>
      <c r="DP153" s="27">
        <f t="shared" si="170"/>
        <v>9.3992560953940499E-2</v>
      </c>
      <c r="DQ153" s="27">
        <f t="shared" si="171"/>
        <v>9.4021970239080488E-2</v>
      </c>
      <c r="DR153" s="27">
        <f t="shared" si="172"/>
        <v>9.4001657060779398E-2</v>
      </c>
      <c r="DS153" s="27">
        <f t="shared" si="173"/>
        <v>9.3921794522465865E-2</v>
      </c>
      <c r="DT153" s="27">
        <f t="shared" si="145"/>
        <v>9.3784095609728849E-2</v>
      </c>
      <c r="DU153" s="27" t="e">
        <f>IF(ISNA(VLOOKUP(CONCATENATE($B153,".SP.TER.TOTL.IN"),Area_pop_80_09,Seq!B$1,FALSE)),".",VLOOKUP(CONCATENATE($B153,".SP.TER.TOTL.IN"),Area_pop_80_09,Seq!B$1,FALSE)/VLOOKUP(CONCATENATE($B153,".SP.POP.TOTL"),Area_pop_80_09,Seq!B$1,FALSE))</f>
        <v>#VALUE!</v>
      </c>
      <c r="DV153" s="27" t="e">
        <f>IF(ISNA(VLOOKUP(CONCATENATE($B153,".SP.TER.TOTL.IN"),Area_pop_80_09,Seq!C$1,FALSE)),".",VLOOKUP(CONCATENATE($B153,".SP.TER.TOTL.IN"),Area_pop_80_09,Seq!C$1,FALSE)/VLOOKUP(CONCATENATE($B153,".SP.POP.TOTL"),Area_pop_80_09,Seq!C$1,FALSE))</f>
        <v>#VALUE!</v>
      </c>
      <c r="DW153" s="27" t="e">
        <f>IF(ISNA(VLOOKUP(CONCATENATE($B153,".SP.TER.TOTL.IN"),Area_pop_80_09,Seq!D$1,FALSE)),".",VLOOKUP(CONCATENATE($B153,".SP.TER.TOTL.IN"),Area_pop_80_09,Seq!D$1,FALSE)/VLOOKUP(CONCATENATE($B153,".SP.POP.TOTL"),Area_pop_80_09,Seq!D$1,FALSE))</f>
        <v>#VALUE!</v>
      </c>
      <c r="DX153" s="27" t="e">
        <f>IF(ISNA(VLOOKUP(CONCATENATE($B153,".SP.TER.TOTL.IN"),Area_pop_80_09,Seq!E$1,FALSE)),".",VLOOKUP(CONCATENATE($B153,".SP.TER.TOTL.IN"),Area_pop_80_09,Seq!E$1,FALSE)/VLOOKUP(CONCATENATE($B153,".SP.POP.TOTL"),Area_pop_80_09,Seq!E$1,FALSE))</f>
        <v>#VALUE!</v>
      </c>
      <c r="DY153" s="27" t="e">
        <f>IF(ISNA(VLOOKUP(CONCATENATE($B153,".SP.TER.TOTL.IN"),Area_pop_80_09,Seq!F$1,FALSE)),".",VLOOKUP(CONCATENATE($B153,".SP.TER.TOTL.IN"),Area_pop_80_09,Seq!F$1,FALSE)/VLOOKUP(CONCATENATE($B153,".SP.POP.TOTL"),Area_pop_80_09,Seq!F$1,FALSE))</f>
        <v>#VALUE!</v>
      </c>
      <c r="DZ153" s="27" t="e">
        <f>IF(ISNA(VLOOKUP(CONCATENATE($B153,".SP.TER.TOTL.IN"),Area_pop_80_09,Seq!G$1,FALSE)),".",VLOOKUP(CONCATENATE($B153,".SP.TER.TOTL.IN"),Area_pop_80_09,Seq!G$1,FALSE)/VLOOKUP(CONCATENATE($B153,".SP.POP.TOTL"),Area_pop_80_09,Seq!G$1,FALSE))</f>
        <v>#VALUE!</v>
      </c>
      <c r="EA153" s="27" t="e">
        <f>IF(ISNA(VLOOKUP(CONCATENATE($B153,".SP.TER.TOTL.IN"),Area_pop_80_09,Seq!H$1,FALSE)),".",VLOOKUP(CONCATENATE($B153,".SP.TER.TOTL.IN"),Area_pop_80_09,Seq!H$1,FALSE)/VLOOKUP(CONCATENATE($B153,".SP.POP.TOTL"),Area_pop_80_09,Seq!H$1,FALSE))</f>
        <v>#VALUE!</v>
      </c>
      <c r="EB153" s="27" t="e">
        <f>IF(ISNA(VLOOKUP(CONCATENATE($B153,".SP.TER.TOTL.IN"),Area_pop_80_09,Seq!I$1,FALSE)),".",VLOOKUP(CONCATENATE($B153,".SP.TER.TOTL.IN"),Area_pop_80_09,Seq!I$1,FALSE)/VLOOKUP(CONCATENATE($B153,".SP.POP.TOTL"),Area_pop_80_09,Seq!I$1,FALSE))</f>
        <v>#VALUE!</v>
      </c>
      <c r="EC153" s="27" t="e">
        <f>IF(ISNA(VLOOKUP(CONCATENATE($B153,".SP.TER.TOTL.IN"),Area_pop_80_09,Seq!J$1,FALSE)),".",VLOOKUP(CONCATENATE($B153,".SP.TER.TOTL.IN"),Area_pop_80_09,Seq!J$1,FALSE)/VLOOKUP(CONCATENATE($B153,".SP.POP.TOTL"),Area_pop_80_09,Seq!J$1,FALSE))</f>
        <v>#VALUE!</v>
      </c>
      <c r="ED153" s="27" t="e">
        <f>IF(ISNA(VLOOKUP(CONCATENATE($B153,".SP.TER.TOTL.IN"),Area_pop_80_09,Seq!K$1,FALSE)),".",VLOOKUP(CONCATENATE($B153,".SP.TER.TOTL.IN"),Area_pop_80_09,Seq!K$1,FALSE)/VLOOKUP(CONCATENATE($B153,".SP.POP.TOTL"),Area_pop_80_09,Seq!K$1,FALSE))</f>
        <v>#VALUE!</v>
      </c>
      <c r="EE153" s="27" t="e">
        <f>IF(ISNA(VLOOKUP(CONCATENATE($B153,".SP.TER.TOTL.IN"),Area_pop_80_09,Seq!L$1,FALSE)),".",VLOOKUP(CONCATENATE($B153,".SP.TER.TOTL.IN"),Area_pop_80_09,Seq!L$1,FALSE)/VLOOKUP(CONCATENATE($B153,".SP.POP.TOTL"),Area_pop_80_09,Seq!L$1,FALSE))</f>
        <v>#VALUE!</v>
      </c>
      <c r="EF153" s="27">
        <f>IF(ISNA(VLOOKUP(CONCATENATE($B153,".SP.TER.TOTL.IN"),Area_pop_80_09,Seq!M$1,FALSE)),".",VLOOKUP(CONCATENATE($B153,".SP.TER.TOTL.IN"),Area_pop_80_09,Seq!M$1,FALSE)/VLOOKUP(CONCATENATE($B153,".SP.POP.TOTL"),Area_pop_80_09,Seq!M$1,FALSE))</f>
        <v>9.9024151989075285E-2</v>
      </c>
      <c r="EG153" s="27" t="e">
        <f>IF(ISNA(VLOOKUP(CONCATENATE($B153,".SP.TER.TOTL.IN"),Area_pop_80_09,Seq!N$1,FALSE)),".",VLOOKUP(CONCATENATE($B153,".SP.TER.TOTL.IN"),Area_pop_80_09,Seq!N$1,FALSE)/VLOOKUP(CONCATENATE($B153,".SP.POP.TOTL"),Area_pop_80_09,Seq!N$1,FALSE))</f>
        <v>#VALUE!</v>
      </c>
      <c r="EH153" s="27" t="e">
        <f>IF(ISNA(VLOOKUP(CONCATENATE($B153,".SP.TER.TOTL.IN"),Area_pop_80_09,Seq!O$1,FALSE)),".",VLOOKUP(CONCATENATE($B153,".SP.TER.TOTL.IN"),Area_pop_80_09,Seq!O$1,FALSE)/VLOOKUP(CONCATENATE($B153,".SP.POP.TOTL"),Area_pop_80_09,Seq!O$1,FALSE))</f>
        <v>#VALUE!</v>
      </c>
      <c r="EI153" s="27" t="e">
        <f>IF(ISNA(VLOOKUP(CONCATENATE($B153,".SP.TER.TOTL.IN"),Area_pop_80_09,Seq!P$1,FALSE)),".",VLOOKUP(CONCATENATE($B153,".SP.TER.TOTL.IN"),Area_pop_80_09,Seq!P$1,FALSE)/VLOOKUP(CONCATENATE($B153,".SP.POP.TOTL"),Area_pop_80_09,Seq!P$1,FALSE))</f>
        <v>#VALUE!</v>
      </c>
      <c r="EJ153" s="27" t="e">
        <f>IF(ISNA(VLOOKUP(CONCATENATE($B153,".SP.TER.TOTL.IN"),Area_pop_80_09,Seq!Q$1,FALSE)),".",VLOOKUP(CONCATENATE($B153,".SP.TER.TOTL.IN"),Area_pop_80_09,Seq!Q$1,FALSE)/VLOOKUP(CONCATENATE($B153,".SP.POP.TOTL"),Area_pop_80_09,Seq!Q$1,FALSE))</f>
        <v>#VALUE!</v>
      </c>
      <c r="EK153" s="27" t="e">
        <f>IF(ISNA(VLOOKUP(CONCATENATE($B153,".SP.TER.TOTL.IN"),Area_pop_80_09,Seq!R$1,FALSE)),".",VLOOKUP(CONCATENATE($B153,".SP.TER.TOTL.IN"),Area_pop_80_09,Seq!R$1,FALSE)/VLOOKUP(CONCATENATE($B153,".SP.POP.TOTL"),Area_pop_80_09,Seq!R$1,FALSE))</f>
        <v>#VALUE!</v>
      </c>
      <c r="EL153" s="27" t="e">
        <f>IF(ISNA(VLOOKUP(CONCATENATE($B153,".SP.TER.TOTL.IN"),Area_pop_80_09,Seq!S$1,FALSE)),".",VLOOKUP(CONCATENATE($B153,".SP.TER.TOTL.IN"),Area_pop_80_09,Seq!S$1,FALSE)/VLOOKUP(CONCATENATE($B153,".SP.POP.TOTL"),Area_pop_80_09,Seq!S$1,FALSE))</f>
        <v>#VALUE!</v>
      </c>
      <c r="EM153" s="27">
        <f>IF(ISNA(VLOOKUP(CONCATENATE($B153,".SP.TER.TOTL.IN"),Area_pop_80_09,Seq!T$1,FALSE)),".",VLOOKUP(CONCATENATE($B153,".SP.TER.TOTL.IN"),Area_pop_80_09,Seq!T$1,FALSE)/VLOOKUP(CONCATENATE($B153,".SP.POP.TOTL"),Area_pop_80_09,Seq!T$1,FALSE))</f>
        <v>9.4829630939549089E-2</v>
      </c>
      <c r="EN153" s="27">
        <f>IF(ISNA(VLOOKUP(CONCATENATE($B153,".SP.TER.TOTL.IN"),Area_pop_80_09,Seq!U$1,FALSE)),".",VLOOKUP(CONCATENATE($B153,".SP.TER.TOTL.IN"),Area_pop_80_09,Seq!U$1,FALSE)/VLOOKUP(CONCATENATE($B153,".SP.POP.TOTL"),Area_pop_80_09,Seq!U$1,FALSE))</f>
        <v>9.4460319383755459E-2</v>
      </c>
      <c r="EO153" s="27">
        <f>IF(ISNA(VLOOKUP(CONCATENATE($B153,".SP.TER.TOTL.IN"),Area_pop_80_09,Seq!V$1,FALSE)),".",VLOOKUP(CONCATENATE($B153,".SP.TER.TOTL.IN"),Area_pop_80_09,Seq!V$1,FALSE)/VLOOKUP(CONCATENATE($B153,".SP.POP.TOTL"),Area_pop_80_09,Seq!V$1,FALSE))</f>
        <v>9.4199106234107141E-2</v>
      </c>
      <c r="EP153" s="27">
        <f>IF(ISNA(VLOOKUP(CONCATENATE($B153,".SP.TER.TOTL.IN"),Area_pop_80_09,Seq!W$1,FALSE)),".",VLOOKUP(CONCATENATE($B153,".SP.TER.TOTL.IN"),Area_pop_80_09,Seq!W$1,FALSE)/VLOOKUP(CONCATENATE($B153,".SP.POP.TOTL"),Area_pop_80_09,Seq!W$1,FALSE))</f>
        <v>9.4029391856038147E-2</v>
      </c>
      <c r="EQ153" s="27">
        <f>IF(ISNA(VLOOKUP(CONCATENATE($B153,".SP.TER.TOTL.IN"),Area_pop_80_09,Seq!X$1,FALSE)),".",VLOOKUP(CONCATENATE($B153,".SP.TER.TOTL.IN"),Area_pop_80_09,Seq!X$1,FALSE)/VLOOKUP(CONCATENATE($B153,".SP.POP.TOTL"),Area_pop_80_09,Seq!X$1,FALSE))</f>
        <v>9.3951720844500528E-2</v>
      </c>
      <c r="ER153" s="27">
        <f>IF(ISNA(VLOOKUP(CONCATENATE($B153,".SP.TER.TOTL.IN"),Area_pop_80_09,Seq!Y$1,FALSE)),".",VLOOKUP(CONCATENATE($B153,".SP.TER.TOTL.IN"),Area_pop_80_09,Seq!Y$1,FALSE)/VLOOKUP(CONCATENATE($B153,".SP.POP.TOTL"),Area_pop_80_09,Seq!Y$1,FALSE))</f>
        <v>9.3952745958348183E-2</v>
      </c>
      <c r="ES153" s="27">
        <f>IF(ISNA(VLOOKUP(CONCATENATE($B153,".SP.TER.TOTL.IN"),Area_pop_80_09,Seq!Z$1,FALSE)),".",VLOOKUP(CONCATENATE($B153,".SP.TER.TOTL.IN"),Area_pop_80_09,Seq!Z$1,FALSE)/VLOOKUP(CONCATENATE($B153,".SP.POP.TOTL"),Area_pop_80_09,Seq!Z$1,FALSE))</f>
        <v>9.3992560953940499E-2</v>
      </c>
      <c r="ET153" s="27">
        <f>IF(ISNA(VLOOKUP(CONCATENATE($B153,".SP.TER.TOTL.IN"),Area_pop_80_09,Seq!AA$1,FALSE)),".",VLOOKUP(CONCATENATE($B153,".SP.TER.TOTL.IN"),Area_pop_80_09,Seq!AA$1,FALSE)/VLOOKUP(CONCATENATE($B153,".SP.POP.TOTL"),Area_pop_80_09,Seq!AA$1,FALSE))</f>
        <v>9.4021970239080488E-2</v>
      </c>
      <c r="EU153" s="27">
        <f>IF(ISNA(VLOOKUP(CONCATENATE($B153,".SP.TER.TOTL.IN"),Area_pop_80_09,Seq!AB$1,FALSE)),".",VLOOKUP(CONCATENATE($B153,".SP.TER.TOTL.IN"),Area_pop_80_09,Seq!AB$1,FALSE)/VLOOKUP(CONCATENATE($B153,".SP.POP.TOTL"),Area_pop_80_09,Seq!AB$1,FALSE))</f>
        <v>9.4001657060779398E-2</v>
      </c>
      <c r="EV153" s="27">
        <f>IF(ISNA(VLOOKUP(CONCATENATE($B153,".SP.TER.TOTL.IN"),Area_pop_80_09,Seq!AC$1,FALSE)),".",VLOOKUP(CONCATENATE($B153,".SP.TER.TOTL.IN"),Area_pop_80_09,Seq!AC$1,FALSE)/VLOOKUP(CONCATENATE($B153,".SP.POP.TOTL"),Area_pop_80_09,Seq!AC$1,FALSE))</f>
        <v>9.3921794522465865E-2</v>
      </c>
      <c r="EW153" s="27">
        <f>IF(ISNA(VLOOKUP(CONCATENATE($B153,".SP.TER.TOTL.IN"),Area_pop_80_09,Seq!AD$1,FALSE)),".",VLOOKUP(CONCATENATE($B153,".SP.TER.TOTL.IN"),Area_pop_80_09,Seq!AD$1,FALSE)/VLOOKUP(CONCATENATE($B153,".SP.POP.TOTL"),Area_pop_80_09,Seq!AD$1,FALSE))</f>
        <v>9.3784095609728849E-2</v>
      </c>
      <c r="EX153" s="27"/>
      <c r="EY153" s="27"/>
      <c r="EZ153" s="27">
        <f t="shared" si="174"/>
        <v>9.2798029307304892E-4</v>
      </c>
      <c r="FA153" s="27">
        <f t="shared" si="175"/>
        <v>7.458975296823141E-4</v>
      </c>
      <c r="FB153" s="27" t="str">
        <f t="shared" si="181"/>
        <v>.</v>
      </c>
      <c r="FC153" s="9">
        <f>IF(VLOOKUP($B153,EM_80!$B$1:$C$201,2,FALSE)&gt;0,VLOOKUP($B153,EM_80!$B$1:$C$201,2,FALSE),".")</f>
        <v>5500</v>
      </c>
      <c r="FD153" s="9">
        <f t="shared" si="176"/>
        <v>5500</v>
      </c>
      <c r="FE153" s="9" t="str">
        <f t="shared" si="177"/>
        <v>.</v>
      </c>
      <c r="FF153">
        <f t="shared" si="178"/>
        <v>5926850</v>
      </c>
      <c r="FG153">
        <f t="shared" si="179"/>
        <v>7373667</v>
      </c>
      <c r="FH153">
        <f t="shared" si="180"/>
        <v>8829829</v>
      </c>
      <c r="FJ153" s="9" t="str">
        <f>IF(ISNA(VLOOKUP($B153,Area_EM_90,Seq!C$1,FALSE)),".",VLOOKUP($B153,Area_EM_90,Seq!C$1,FALSE))</f>
        <v>.</v>
      </c>
      <c r="FK153" s="9" t="str">
        <f>IF(ISNA(VLOOKUP($B153,Area_EM_90,Seq!D$1,FALSE)),".",VLOOKUP($B153,Area_EM_90,Seq!D$1,FALSE))</f>
        <v>.</v>
      </c>
      <c r="FL153" s="9" t="str">
        <f>IF(ISNA(VLOOKUP($B153,Area_EM_90,Seq!E$1,FALSE)),".",VLOOKUP($B153,Area_EM_90,Seq!E$1,FALSE))</f>
        <v>.</v>
      </c>
      <c r="FM153" s="9" t="str">
        <f>IF(ISNA(VLOOKUP($B153,Area_EM_90,Seq!F$1,FALSE)),".",VLOOKUP($B153,Area_EM_90,Seq!F$1,FALSE))</f>
        <v>.</v>
      </c>
      <c r="FN153" s="9" t="str">
        <f>IF(ISNA(VLOOKUP($B153,Area_EM_90,Seq!G$1,FALSE)),".",VLOOKUP($B153,Area_EM_90,Seq!G$1,FALSE))</f>
        <v>.</v>
      </c>
      <c r="FO153" s="9" t="str">
        <f>IF(ISNA(VLOOKUP($B153,Area_EM_90,Seq!H$1,FALSE)),".",VLOOKUP($B153,Area_EM_90,Seq!H$1,FALSE))</f>
        <v>.</v>
      </c>
      <c r="FP153" s="9" t="str">
        <f>IF(ISNA(VLOOKUP($B153,Area_EM_90,Seq!I$1,FALSE)),".",VLOOKUP($B153,Area_EM_90,Seq!I$1,FALSE))</f>
        <v>.</v>
      </c>
      <c r="FQ153" s="9" t="str">
        <f>IF(ISNA(VLOOKUP($B153,Area_EM_90,Seq!J$1,FALSE)),".",VLOOKUP($B153,Area_EM_90,Seq!J$1,FALSE))</f>
        <v>.</v>
      </c>
      <c r="FR153" s="9" t="str">
        <f>IF(ISNA(VLOOKUP($B153,Area_EM_00,Seq!C$1,FALSE)),".",VLOOKUP($B153,Area_EM_00,Seq!C$1,FALSE))</f>
        <v>.</v>
      </c>
      <c r="FS153" s="9" t="str">
        <f>IF(ISNA(VLOOKUP($B153,Area_EM_00,Seq!D$1,FALSE)),".",VLOOKUP($B153,Area_EM_00,Seq!D$1,FALSE))</f>
        <v>.</v>
      </c>
      <c r="FT153" s="9" t="str">
        <f>IF(ISNA(VLOOKUP($B153,Area_EM_00,Seq!E$1,FALSE)),".",VLOOKUP($B153,Area_EM_00,Seq!E$1,FALSE))</f>
        <v>.</v>
      </c>
      <c r="FU153" s="9" t="str">
        <f>IF(ISNA(VLOOKUP($B153,Area_EM_00,Seq!F$1,FALSE)),".",VLOOKUP($B153,Area_EM_00,Seq!F$1,FALSE))</f>
        <v>.</v>
      </c>
      <c r="FV153" s="9" t="str">
        <f>IF(ISNA(VLOOKUP($B153,Area_EM_00,Seq!G$1,FALSE)),".",VLOOKUP($B153,Area_EM_00,Seq!G$1,FALSE))</f>
        <v>.</v>
      </c>
      <c r="FW153" s="9" t="str">
        <f>IF(ISNA(VLOOKUP($B153,Area_EM_00,Seq!H$1,FALSE)),".",VLOOKUP($B153,Area_EM_00,Seq!H$1,FALSE))</f>
        <v>.</v>
      </c>
      <c r="FX153" s="9" t="str">
        <f>IF(ISNA(VLOOKUP($B153,Area_EM_00,Seq!I$1,FALSE)),".",VLOOKUP($B153,Area_EM_00,Seq!I$1,FALSE))</f>
        <v>.</v>
      </c>
      <c r="FY153" s="9" t="str">
        <f>IF(ISNA(VLOOKUP($B153,Area_EM_00,Seq!J$1,FALSE)),".",VLOOKUP($B153,Area_EM_00,Seq!J$1,FALSE))</f>
        <v>.</v>
      </c>
      <c r="GA153" s="27"/>
    </row>
    <row r="154" spans="1:183">
      <c r="A154" s="25" t="s">
        <v>2614</v>
      </c>
      <c r="B154" s="26" t="str">
        <f t="shared" si="144"/>
        <v>Costa Rica</v>
      </c>
      <c r="C154" s="27">
        <f>GDP!C$42/10000</f>
        <v>18294194.281532999</v>
      </c>
      <c r="D154" s="27">
        <f>GDP!D$42/10000</f>
        <v>19245492.3841727</v>
      </c>
      <c r="E154" s="27">
        <f>GDP!E$42/10000</f>
        <v>20996832.1911324</v>
      </c>
      <c r="F154" s="27">
        <f>GDP!F$42/10000</f>
        <v>23285486.8999658</v>
      </c>
      <c r="G154" s="27">
        <f>GDP!G$42/10000</f>
        <v>26824880.9087606</v>
      </c>
      <c r="H154" s="27">
        <f>GDP!H$42/10000</f>
        <v>30446239.831443299</v>
      </c>
      <c r="I154" s="27">
        <f>GDP!I$42/10000</f>
        <v>33125508.936610304</v>
      </c>
      <c r="J154" s="27">
        <f>GDP!J$42/10000</f>
        <v>36968067.973257102</v>
      </c>
      <c r="K154" s="27">
        <f>GDP!K$42/10000</f>
        <v>41145459.654235199</v>
      </c>
      <c r="L154" s="27">
        <f>GDP!L$42/10000</f>
        <v>42832423.5000588</v>
      </c>
      <c r="M154" s="27">
        <f>GDP!M$42/10000</f>
        <v>44460055.593061104</v>
      </c>
      <c r="N154" s="27">
        <f>GDP!N$42/10000</f>
        <v>48550380.707622699</v>
      </c>
      <c r="O154" s="27">
        <f>GDP!O$42/10000</f>
        <v>55444534.768105105</v>
      </c>
      <c r="P154" s="27">
        <f>GDP!P$42/10000</f>
        <v>63206769.635639794</v>
      </c>
      <c r="Q154" s="27">
        <f>GDP!Q$42/10000</f>
        <v>71486856.457908601</v>
      </c>
      <c r="R154" s="27">
        <f>GDP!R$42/10000</f>
        <v>79278923.811820701</v>
      </c>
      <c r="S154" s="27">
        <f>GDP!S$42/10000</f>
        <v>87206816.193002701</v>
      </c>
      <c r="T154" s="27">
        <f>GDP!T$42/10000</f>
        <v>95317050.098951995</v>
      </c>
      <c r="U154" s="27">
        <f>GDP!U$42/10000</f>
        <v>102751780.00667</v>
      </c>
      <c r="V154" s="27">
        <f>GDP!V$42/10000</f>
        <v>110560915.287177</v>
      </c>
      <c r="W154" s="27">
        <f>GDP!W$42/10000</f>
        <v>119848032.17129999</v>
      </c>
      <c r="X154" s="27">
        <f>GDP!X$42/10000</f>
        <v>129795418.841518</v>
      </c>
      <c r="Y154" s="27">
        <f>GDP!Y$42/10000</f>
        <v>141606801.95609599</v>
      </c>
      <c r="Z154" s="27">
        <f>GDP!Z$42/10000</f>
        <v>155767482.15170601</v>
      </c>
      <c r="AA154" s="27">
        <f>GDP!AA$42/10000</f>
        <v>171499997.84902799</v>
      </c>
      <c r="AB154" s="27">
        <f>GDP!AB$42/10000</f>
        <v>189335997.62532699</v>
      </c>
      <c r="AC154" s="27">
        <f>GDP!AC$42/10000</f>
        <v>211298973.34986499</v>
      </c>
      <c r="AD154" s="27">
        <f>GDP!AD$42/10000</f>
        <v>238767839.88534701</v>
      </c>
      <c r="AE154" s="27">
        <f>GDP!AE$42/10000</f>
        <v>260256945.47502899</v>
      </c>
      <c r="AF154" s="27">
        <f>GDP!AF$42/10000</f>
        <v>293754553.91439533</v>
      </c>
      <c r="AG154" s="27"/>
      <c r="AH154" s="27">
        <f>IF(ISNUMBER(VLOOKUP($B154,Area_GDP_80_09,Seq!C$1,FALSE)/10000),VLOOKUP($B154,Area_GDP_80_09,Seq!C$1,FALSE)/10000,".")</f>
        <v>747302.053104733</v>
      </c>
      <c r="AI154" s="27">
        <f>IF(ISNUMBER(VLOOKUP($B154,Area_GDP_80_09,Seq!D$1,FALSE)/10000),VLOOKUP($B154,Area_GDP_80_09,Seq!D$1,FALSE)/10000,".")</f>
        <v>730400.65506710298</v>
      </c>
      <c r="AJ154" s="27">
        <f>IF(ISNUMBER(VLOOKUP($B154,Area_GDP_80_09,Seq!E$1,FALSE)/10000),VLOOKUP($B154,Area_GDP_80_09,Seq!E$1,FALSE)/10000,".")</f>
        <v>677186.81248299498</v>
      </c>
      <c r="AK154" s="27">
        <f>IF(ISNUMBER(VLOOKUP($B154,Area_GDP_80_09,Seq!F$1,FALSE)/10000),VLOOKUP($B154,Area_GDP_80_09,Seq!F$1,FALSE)/10000,".")</f>
        <v>696574.62150599703</v>
      </c>
      <c r="AL154" s="27">
        <f>IF(ISNUMBER(VLOOKUP($B154,Area_GDP_80_09,Seq!G$1,FALSE)/10000),VLOOKUP($B154,Area_GDP_80_09,Seq!G$1,FALSE)/10000,".")</f>
        <v>739774.11476345197</v>
      </c>
      <c r="AM154" s="27">
        <f>IF(ISNUMBER(VLOOKUP($B154,Area_GDP_80_09,Seq!H$1,FALSE)/10000),VLOOKUP($B154,Area_GDP_80_09,Seq!H$1,FALSE)/10000,".")</f>
        <v>747478.21306604706</v>
      </c>
      <c r="AN154" s="27">
        <f>IF(ISNUMBER(VLOOKUP($B154,Area_GDP_80_09,Seq!I$1,FALSE)/10000),VLOOKUP($B154,Area_GDP_80_09,Seq!I$1,FALSE)/10000,".")</f>
        <v>790719.45023068506</v>
      </c>
      <c r="AO154" s="27">
        <f>IF(ISNUMBER(VLOOKUP($B154,Area_GDP_80_09,Seq!J$1,FALSE)/10000),VLOOKUP($B154,Area_GDP_80_09,Seq!J$1,FALSE)/10000,".")</f>
        <v>845084.88899862801</v>
      </c>
      <c r="AP154" s="27">
        <f>IF(ISNUMBER(VLOOKUP($B154,Area_GDP_80_09,Seq!K$1,FALSE)/10000),VLOOKUP($B154,Area_GDP_80_09,Seq!K$1,FALSE)/10000,".")</f>
        <v>877362.001721067</v>
      </c>
      <c r="AQ154" s="27">
        <f>IF(ISNUMBER(VLOOKUP($B154,Area_GDP_80_09,Seq!L$1,FALSE)/10000),VLOOKUP($B154,Area_GDP_80_09,Seq!L$1,FALSE)/10000,".")</f>
        <v>921806.29046617914</v>
      </c>
      <c r="AR154" s="27">
        <f>IF(ISNUMBER(VLOOKUP($B154,Area_GDP_80_09,Seq!M$1,FALSE)/10000),VLOOKUP($B154,Area_GDP_80_09,Seq!M$1,FALSE)/10000,".")</f>
        <v>957802.06841086899</v>
      </c>
      <c r="AS154" s="27">
        <f>IF(ISNUMBER(VLOOKUP($B154,Area_GDP_80_09,Seq!N$1,FALSE)/10000),VLOOKUP($B154,Area_GDP_80_09,Seq!N$1,FALSE)/10000,".")</f>
        <v>982435.93105664197</v>
      </c>
      <c r="AT154" s="27">
        <f>IF(ISNUMBER(VLOOKUP($B154,Area_GDP_80_09,Seq!O$1,FALSE)/10000),VLOOKUP($B154,Area_GDP_80_09,Seq!O$1,FALSE)/10000,".")</f>
        <v>1072348.6281234801</v>
      </c>
      <c r="AU154" s="27">
        <f>IF(ISNUMBER(VLOOKUP($B154,Area_GDP_80_09,Seq!P$1,FALSE)/10000),VLOOKUP($B154,Area_GDP_80_09,Seq!P$1,FALSE)/10000,".")</f>
        <v>1151849.19520258</v>
      </c>
      <c r="AV154" s="27">
        <f>IF(ISNUMBER(VLOOKUP($B154,Area_GDP_80_09,Seq!Q$1,FALSE)/10000),VLOOKUP($B154,Area_GDP_80_09,Seq!Q$1,FALSE)/10000,".")</f>
        <v>1206327.00982</v>
      </c>
      <c r="AW154" s="27">
        <f>IF(ISNUMBER(VLOOKUP($B154,Area_GDP_80_09,Seq!R$1,FALSE)/10000),VLOOKUP($B154,Area_GDP_80_09,Seq!R$1,FALSE)/10000,".")</f>
        <v>1253625.68601415</v>
      </c>
      <c r="AX154" s="27">
        <f>IF(ISNUMBER(VLOOKUP($B154,Area_GDP_80_09,Seq!S$1,FALSE)/10000),VLOOKUP($B154,Area_GDP_80_09,Seq!S$1,FALSE)/10000,".")</f>
        <v>1264740.24446159</v>
      </c>
      <c r="AY154" s="27">
        <f>IF(ISNUMBER(VLOOKUP($B154,Area_GDP_80_09,Seq!T$1,FALSE)/10000),VLOOKUP($B154,Area_GDP_80_09,Seq!T$1,FALSE)/10000,".")</f>
        <v>1335289.8208133499</v>
      </c>
      <c r="AZ154" s="27">
        <f>IF(ISNUMBER(VLOOKUP($B154,Area_GDP_80_09,Seq!U$1,FALSE)/10000),VLOOKUP($B154,Area_GDP_80_09,Seq!U$1,FALSE)/10000,".")</f>
        <v>1447425.4065082399</v>
      </c>
      <c r="BA154" s="27">
        <f>IF(ISNUMBER(VLOOKUP($B154,Area_GDP_80_09,Seq!V$1,FALSE)/10000),VLOOKUP($B154,Area_GDP_80_09,Seq!V$1,FALSE)/10000,".")</f>
        <v>1566435.46993547</v>
      </c>
      <c r="BB154" s="27">
        <f>IF(ISNUMBER(VLOOKUP($B154,Area_GDP_80_09,Seq!W$1,FALSE)/10000),VLOOKUP($B154,Area_GDP_80_09,Seq!W$1,FALSE)/10000,".")</f>
        <v>1594644.32608335</v>
      </c>
      <c r="BC154" s="27">
        <f>IF(ISNUMBER(VLOOKUP($B154,Area_GDP_80_09,Seq!X$1,FALSE)/10000),VLOOKUP($B154,Area_GDP_80_09,Seq!X$1,FALSE)/10000,".")</f>
        <v>1611809.0925291299</v>
      </c>
      <c r="BD154" s="27">
        <f>IF(ISNUMBER(VLOOKUP($B154,Area_GDP_80_09,Seq!Y$1,FALSE)/10000),VLOOKUP($B154,Area_GDP_80_09,Seq!Y$1,FALSE)/10000,".")</f>
        <v>1658586.7507482001</v>
      </c>
      <c r="BE154" s="27">
        <f>IF(ISNUMBER(VLOOKUP($B154,Area_GDP_80_09,Seq!Z$1,FALSE)/10000),VLOOKUP($B154,Area_GDP_80_09,Seq!Z$1,FALSE)/10000,".")</f>
        <v>1764811.1590793598</v>
      </c>
      <c r="BF154" s="27">
        <f>IF(ISNUMBER(VLOOKUP($B154,Area_GDP_80_09,Seq!AA$1,FALSE)/10000),VLOOKUP($B154,Area_GDP_80_09,Seq!AA$1,FALSE)/10000,".")</f>
        <v>1839982.4531014801</v>
      </c>
      <c r="BG154" s="27">
        <f>IF(ISNUMBER(VLOOKUP($B154,Area_GDP_80_09,Seq!AB$1,FALSE)/10000),VLOOKUP($B154,Area_GDP_80_09,Seq!AB$1,FALSE)/10000,".")</f>
        <v>1948290.77111028</v>
      </c>
      <c r="BH154" s="27">
        <f>IF(ISNUMBER(VLOOKUP($B154,Area_GDP_80_09,Seq!AC$1,FALSE)/10000),VLOOKUP($B154,Area_GDP_80_09,Seq!AC$1,FALSE)/10000,".")</f>
        <v>2119343.6300876802</v>
      </c>
      <c r="BI154" s="27">
        <f>IF(ISNUMBER(VLOOKUP($B154,Area_GDP_80_09,Seq!AD$1,FALSE)/10000),VLOOKUP($B154,Area_GDP_80_09,Seq!AD$1,FALSE)/10000,".")</f>
        <v>2284556.4459936903</v>
      </c>
      <c r="BJ154" s="27">
        <f>IF(ISNUMBER(VLOOKUP($B154,Area_GDP_80_09,Seq!AE$1,FALSE)/10000),VLOOKUP($B154,Area_GDP_80_09,Seq!AE$1,FALSE)/10000,".")</f>
        <v>2344154.84778444</v>
      </c>
      <c r="BK154" s="27">
        <f>IF(ISNUMBER(VLOOKUP($B154,Area_GDP_80_09,Seq!AF$1,FALSE)/10000),VLOOKUP($B154,Area_GDP_80_09,Seq!AF$1,FALSE)/10000,".")</f>
        <v>2308992.5250676824</v>
      </c>
      <c r="BL154" s="27"/>
      <c r="BM154" s="27"/>
      <c r="BN154" s="27">
        <f>CNPop!A$48</f>
        <v>5.0000000000000001E-3</v>
      </c>
      <c r="BO154" s="27">
        <f>CNPop!B$48</f>
        <v>6.0000000000000001E-3</v>
      </c>
      <c r="BP154" s="27">
        <f>CNPop!C$48</f>
        <v>6.0000000000000001E-3</v>
      </c>
      <c r="BQ154" s="27">
        <f>CNPop!D$48</f>
        <v>7.0000000000000001E-3</v>
      </c>
      <c r="BR154" s="27">
        <f>CNPop!E$48</f>
        <v>7.0000000000000001E-3</v>
      </c>
      <c r="BS154" s="27">
        <f>CNPop!F$48</f>
        <v>8.0000000000000002E-3</v>
      </c>
      <c r="BT154" s="27">
        <f>CNPop!G$48</f>
        <v>8.9999999999999993E-3</v>
      </c>
      <c r="BU154" s="27">
        <f>CNPop!H$48</f>
        <v>0.01</v>
      </c>
      <c r="BV154" s="27">
        <f>CNPop!I$48</f>
        <v>1.0999999999999999E-2</v>
      </c>
      <c r="BW154" s="27">
        <f>CNPop!J$48</f>
        <v>1.2E-2</v>
      </c>
      <c r="BX154" s="27">
        <f>CNPop!K$48</f>
        <v>1.4E-2</v>
      </c>
      <c r="BY154" s="27">
        <f>CNPop!L$48</f>
        <v>1.6E-2</v>
      </c>
      <c r="BZ154" s="27">
        <f>CNPop!M$48</f>
        <v>1.7000000000000001E-2</v>
      </c>
      <c r="CA154" s="27">
        <f>CNPop!N$48</f>
        <v>1.9E-2</v>
      </c>
      <c r="CB154" s="27">
        <f>CNPop!O$48</f>
        <v>2.1000000000000001E-2</v>
      </c>
      <c r="CC154" s="27">
        <f>CNPop!P$48</f>
        <v>2.3E-2</v>
      </c>
      <c r="CD154" s="27">
        <f>CNPop!Q$48</f>
        <v>2.5999999999999999E-2</v>
      </c>
      <c r="CE154" s="27">
        <f>CNPop!R$48</f>
        <v>2.8000000000000001E-2</v>
      </c>
      <c r="CF154" s="27">
        <f>CNPop!S$48</f>
        <v>0.03</v>
      </c>
      <c r="CG154" s="27">
        <f>CNPop!T$48</f>
        <v>3.3000000000000002E-2</v>
      </c>
      <c r="CH154" s="27">
        <f>CNPop!U$48</f>
        <v>3.5999999999999997E-2</v>
      </c>
      <c r="CI154" s="27">
        <f>CNPop!V$48</f>
        <v>3.9E-2</v>
      </c>
      <c r="CJ154" s="27">
        <f>CNPop!W$48</f>
        <v>4.2000000000000003E-2</v>
      </c>
      <c r="CK154" s="27">
        <f>CNPop!X$48</f>
        <v>4.4999999999999998E-2</v>
      </c>
      <c r="CL154" s="27">
        <f>CNPop!Y$48</f>
        <v>4.9000000000000002E-2</v>
      </c>
      <c r="CM154" s="27">
        <f>CNPop!Z$48</f>
        <v>5.1999999999999998E-2</v>
      </c>
      <c r="CN154" s="27">
        <f>CNPop!AA$48</f>
        <v>5.6000000000000001E-2</v>
      </c>
      <c r="CO154" s="27">
        <f>CNPop!AB$48</f>
        <v>0.06</v>
      </c>
      <c r="CP154" s="27">
        <f>CNPop!AC$48</f>
        <v>6.3E-2</v>
      </c>
      <c r="CQ154" s="27"/>
      <c r="CR154" s="27">
        <f t="shared" si="146"/>
        <v>9.1260333727632897E-2</v>
      </c>
      <c r="CS154" s="27">
        <f t="shared" si="147"/>
        <v>9.1260333727632897E-2</v>
      </c>
      <c r="CT154" s="27">
        <f t="shared" si="148"/>
        <v>9.1260333727632897E-2</v>
      </c>
      <c r="CU154" s="27">
        <f t="shared" si="149"/>
        <v>9.1260333727632897E-2</v>
      </c>
      <c r="CV154" s="27">
        <f t="shared" si="150"/>
        <v>9.1260333727632897E-2</v>
      </c>
      <c r="CW154" s="27">
        <f t="shared" si="151"/>
        <v>9.1260333727632897E-2</v>
      </c>
      <c r="CX154" s="27">
        <f t="shared" si="152"/>
        <v>9.1260333727632897E-2</v>
      </c>
      <c r="CY154" s="27">
        <f t="shared" si="153"/>
        <v>9.1260333727632897E-2</v>
      </c>
      <c r="CZ154" s="27">
        <f t="shared" si="154"/>
        <v>9.1260333727632897E-2</v>
      </c>
      <c r="DA154" s="27">
        <f t="shared" si="155"/>
        <v>9.1260333727632897E-2</v>
      </c>
      <c r="DB154" s="27">
        <f t="shared" si="156"/>
        <v>9.1260333727632897E-2</v>
      </c>
      <c r="DC154" s="27">
        <f t="shared" si="157"/>
        <v>9.1260333727632897E-2</v>
      </c>
      <c r="DD154" s="27">
        <f t="shared" si="158"/>
        <v>9.3902925150750383E-2</v>
      </c>
      <c r="DE154" s="27">
        <f t="shared" si="159"/>
        <v>9.3902925150750383E-2</v>
      </c>
      <c r="DF154" s="27">
        <f t="shared" si="160"/>
        <v>9.3902925150750383E-2</v>
      </c>
      <c r="DG154" s="27">
        <f t="shared" si="161"/>
        <v>9.3902925150750383E-2</v>
      </c>
      <c r="DH154" s="27">
        <f t="shared" si="162"/>
        <v>9.3902925150750383E-2</v>
      </c>
      <c r="DI154" s="27">
        <f t="shared" si="163"/>
        <v>9.3902925150750383E-2</v>
      </c>
      <c r="DJ154" s="27">
        <f t="shared" si="164"/>
        <v>9.3902925150750383E-2</v>
      </c>
      <c r="DK154" s="27">
        <f t="shared" si="165"/>
        <v>9.5444305479457398E-2</v>
      </c>
      <c r="DL154" s="27">
        <f t="shared" si="166"/>
        <v>9.6893481151594449E-2</v>
      </c>
      <c r="DM154" s="27">
        <f t="shared" si="167"/>
        <v>9.8217953205339173E-2</v>
      </c>
      <c r="DN154" s="27">
        <f t="shared" si="168"/>
        <v>9.9390237061743561E-2</v>
      </c>
      <c r="DO154" s="27">
        <f t="shared" si="169"/>
        <v>0.10030572187920876</v>
      </c>
      <c r="DP154" s="27">
        <f t="shared" si="170"/>
        <v>0.10085020564413627</v>
      </c>
      <c r="DQ154" s="27">
        <f t="shared" si="171"/>
        <v>0.10095389433693393</v>
      </c>
      <c r="DR154" s="27">
        <f t="shared" si="172"/>
        <v>0.10059874136688839</v>
      </c>
      <c r="DS154" s="27">
        <f t="shared" si="173"/>
        <v>9.9818964013042133E-2</v>
      </c>
      <c r="DT154" s="27">
        <f t="shared" si="145"/>
        <v>9.8661997917296393E-2</v>
      </c>
      <c r="DU154" s="27" t="e">
        <f>IF(ISNA(VLOOKUP(CONCATENATE($B154,".SP.TER.TOTL.IN"),Area_pop_80_09,Seq!B$1,FALSE)),".",VLOOKUP(CONCATENATE($B154,".SP.TER.TOTL.IN"),Area_pop_80_09,Seq!B$1,FALSE)/VLOOKUP(CONCATENATE($B154,".SP.POP.TOTL"),Area_pop_80_09,Seq!B$1,FALSE))</f>
        <v>#VALUE!</v>
      </c>
      <c r="DV154" s="27" t="e">
        <f>IF(ISNA(VLOOKUP(CONCATENATE($B154,".SP.TER.TOTL.IN"),Area_pop_80_09,Seq!C$1,FALSE)),".",VLOOKUP(CONCATENATE($B154,".SP.TER.TOTL.IN"),Area_pop_80_09,Seq!C$1,FALSE)/VLOOKUP(CONCATENATE($B154,".SP.POP.TOTL"),Area_pop_80_09,Seq!C$1,FALSE))</f>
        <v>#VALUE!</v>
      </c>
      <c r="DW154" s="27" t="e">
        <f>IF(ISNA(VLOOKUP(CONCATENATE($B154,".SP.TER.TOTL.IN"),Area_pop_80_09,Seq!D$1,FALSE)),".",VLOOKUP(CONCATENATE($B154,".SP.TER.TOTL.IN"),Area_pop_80_09,Seq!D$1,FALSE)/VLOOKUP(CONCATENATE($B154,".SP.POP.TOTL"),Area_pop_80_09,Seq!D$1,FALSE))</f>
        <v>#VALUE!</v>
      </c>
      <c r="DX154" s="27" t="e">
        <f>IF(ISNA(VLOOKUP(CONCATENATE($B154,".SP.TER.TOTL.IN"),Area_pop_80_09,Seq!E$1,FALSE)),".",VLOOKUP(CONCATENATE($B154,".SP.TER.TOTL.IN"),Area_pop_80_09,Seq!E$1,FALSE)/VLOOKUP(CONCATENATE($B154,".SP.POP.TOTL"),Area_pop_80_09,Seq!E$1,FALSE))</f>
        <v>#VALUE!</v>
      </c>
      <c r="DY154" s="27" t="e">
        <f>IF(ISNA(VLOOKUP(CONCATENATE($B154,".SP.TER.TOTL.IN"),Area_pop_80_09,Seq!F$1,FALSE)),".",VLOOKUP(CONCATENATE($B154,".SP.TER.TOTL.IN"),Area_pop_80_09,Seq!F$1,FALSE)/VLOOKUP(CONCATENATE($B154,".SP.POP.TOTL"),Area_pop_80_09,Seq!F$1,FALSE))</f>
        <v>#VALUE!</v>
      </c>
      <c r="DZ154" s="27" t="e">
        <f>IF(ISNA(VLOOKUP(CONCATENATE($B154,".SP.TER.TOTL.IN"),Area_pop_80_09,Seq!G$1,FALSE)),".",VLOOKUP(CONCATENATE($B154,".SP.TER.TOTL.IN"),Area_pop_80_09,Seq!G$1,FALSE)/VLOOKUP(CONCATENATE($B154,".SP.POP.TOTL"),Area_pop_80_09,Seq!G$1,FALSE))</f>
        <v>#VALUE!</v>
      </c>
      <c r="EA154" s="27" t="e">
        <f>IF(ISNA(VLOOKUP(CONCATENATE($B154,".SP.TER.TOTL.IN"),Area_pop_80_09,Seq!H$1,FALSE)),".",VLOOKUP(CONCATENATE($B154,".SP.TER.TOTL.IN"),Area_pop_80_09,Seq!H$1,FALSE)/VLOOKUP(CONCATENATE($B154,".SP.POP.TOTL"),Area_pop_80_09,Seq!H$1,FALSE))</f>
        <v>#VALUE!</v>
      </c>
      <c r="EB154" s="27" t="e">
        <f>IF(ISNA(VLOOKUP(CONCATENATE($B154,".SP.TER.TOTL.IN"),Area_pop_80_09,Seq!I$1,FALSE)),".",VLOOKUP(CONCATENATE($B154,".SP.TER.TOTL.IN"),Area_pop_80_09,Seq!I$1,FALSE)/VLOOKUP(CONCATENATE($B154,".SP.POP.TOTL"),Area_pop_80_09,Seq!I$1,FALSE))</f>
        <v>#VALUE!</v>
      </c>
      <c r="EC154" s="27" t="e">
        <f>IF(ISNA(VLOOKUP(CONCATENATE($B154,".SP.TER.TOTL.IN"),Area_pop_80_09,Seq!J$1,FALSE)),".",VLOOKUP(CONCATENATE($B154,".SP.TER.TOTL.IN"),Area_pop_80_09,Seq!J$1,FALSE)/VLOOKUP(CONCATENATE($B154,".SP.POP.TOTL"),Area_pop_80_09,Seq!J$1,FALSE))</f>
        <v>#VALUE!</v>
      </c>
      <c r="ED154" s="27" t="e">
        <f>IF(ISNA(VLOOKUP(CONCATENATE($B154,".SP.TER.TOTL.IN"),Area_pop_80_09,Seq!K$1,FALSE)),".",VLOOKUP(CONCATENATE($B154,".SP.TER.TOTL.IN"),Area_pop_80_09,Seq!K$1,FALSE)/VLOOKUP(CONCATENATE($B154,".SP.POP.TOTL"),Area_pop_80_09,Seq!K$1,FALSE))</f>
        <v>#VALUE!</v>
      </c>
      <c r="EE154" s="27" t="e">
        <f>IF(ISNA(VLOOKUP(CONCATENATE($B154,".SP.TER.TOTL.IN"),Area_pop_80_09,Seq!L$1,FALSE)),".",VLOOKUP(CONCATENATE($B154,".SP.TER.TOTL.IN"),Area_pop_80_09,Seq!L$1,FALSE)/VLOOKUP(CONCATENATE($B154,".SP.POP.TOTL"),Area_pop_80_09,Seq!L$1,FALSE))</f>
        <v>#VALUE!</v>
      </c>
      <c r="EF154" s="27">
        <f>IF(ISNA(VLOOKUP(CONCATENATE($B154,".SP.TER.TOTL.IN"),Area_pop_80_09,Seq!M$1,FALSE)),".",VLOOKUP(CONCATENATE($B154,".SP.TER.TOTL.IN"),Area_pop_80_09,Seq!M$1,FALSE)/VLOOKUP(CONCATENATE($B154,".SP.POP.TOTL"),Area_pop_80_09,Seq!M$1,FALSE))</f>
        <v>9.1260333727632897E-2</v>
      </c>
      <c r="EG154" s="27" t="e">
        <f>IF(ISNA(VLOOKUP(CONCATENATE($B154,".SP.TER.TOTL.IN"),Area_pop_80_09,Seq!N$1,FALSE)),".",VLOOKUP(CONCATENATE($B154,".SP.TER.TOTL.IN"),Area_pop_80_09,Seq!N$1,FALSE)/VLOOKUP(CONCATENATE($B154,".SP.POP.TOTL"),Area_pop_80_09,Seq!N$1,FALSE))</f>
        <v>#VALUE!</v>
      </c>
      <c r="EH154" s="27" t="e">
        <f>IF(ISNA(VLOOKUP(CONCATENATE($B154,".SP.TER.TOTL.IN"),Area_pop_80_09,Seq!O$1,FALSE)),".",VLOOKUP(CONCATENATE($B154,".SP.TER.TOTL.IN"),Area_pop_80_09,Seq!O$1,FALSE)/VLOOKUP(CONCATENATE($B154,".SP.POP.TOTL"),Area_pop_80_09,Seq!O$1,FALSE))</f>
        <v>#VALUE!</v>
      </c>
      <c r="EI154" s="27" t="e">
        <f>IF(ISNA(VLOOKUP(CONCATENATE($B154,".SP.TER.TOTL.IN"),Area_pop_80_09,Seq!P$1,FALSE)),".",VLOOKUP(CONCATENATE($B154,".SP.TER.TOTL.IN"),Area_pop_80_09,Seq!P$1,FALSE)/VLOOKUP(CONCATENATE($B154,".SP.POP.TOTL"),Area_pop_80_09,Seq!P$1,FALSE))</f>
        <v>#VALUE!</v>
      </c>
      <c r="EJ154" s="27" t="e">
        <f>IF(ISNA(VLOOKUP(CONCATENATE($B154,".SP.TER.TOTL.IN"),Area_pop_80_09,Seq!Q$1,FALSE)),".",VLOOKUP(CONCATENATE($B154,".SP.TER.TOTL.IN"),Area_pop_80_09,Seq!Q$1,FALSE)/VLOOKUP(CONCATENATE($B154,".SP.POP.TOTL"),Area_pop_80_09,Seq!Q$1,FALSE))</f>
        <v>#VALUE!</v>
      </c>
      <c r="EK154" s="27" t="e">
        <f>IF(ISNA(VLOOKUP(CONCATENATE($B154,".SP.TER.TOTL.IN"),Area_pop_80_09,Seq!R$1,FALSE)),".",VLOOKUP(CONCATENATE($B154,".SP.TER.TOTL.IN"),Area_pop_80_09,Seq!R$1,FALSE)/VLOOKUP(CONCATENATE($B154,".SP.POP.TOTL"),Area_pop_80_09,Seq!R$1,FALSE))</f>
        <v>#VALUE!</v>
      </c>
      <c r="EL154" s="27" t="e">
        <f>IF(ISNA(VLOOKUP(CONCATENATE($B154,".SP.TER.TOTL.IN"),Area_pop_80_09,Seq!S$1,FALSE)),".",VLOOKUP(CONCATENATE($B154,".SP.TER.TOTL.IN"),Area_pop_80_09,Seq!S$1,FALSE)/VLOOKUP(CONCATENATE($B154,".SP.POP.TOTL"),Area_pop_80_09,Seq!S$1,FALSE))</f>
        <v>#VALUE!</v>
      </c>
      <c r="EM154" s="27">
        <f>IF(ISNA(VLOOKUP(CONCATENATE($B154,".SP.TER.TOTL.IN"),Area_pop_80_09,Seq!T$1,FALSE)),".",VLOOKUP(CONCATENATE($B154,".SP.TER.TOTL.IN"),Area_pop_80_09,Seq!T$1,FALSE)/VLOOKUP(CONCATENATE($B154,".SP.POP.TOTL"),Area_pop_80_09,Seq!T$1,FALSE))</f>
        <v>9.3902925150750383E-2</v>
      </c>
      <c r="EN154" s="27">
        <f>IF(ISNA(VLOOKUP(CONCATENATE($B154,".SP.TER.TOTL.IN"),Area_pop_80_09,Seq!U$1,FALSE)),".",VLOOKUP(CONCATENATE($B154,".SP.TER.TOTL.IN"),Area_pop_80_09,Seq!U$1,FALSE)/VLOOKUP(CONCATENATE($B154,".SP.POP.TOTL"),Area_pop_80_09,Seq!U$1,FALSE))</f>
        <v>9.5444305479457398E-2</v>
      </c>
      <c r="EO154" s="27">
        <f>IF(ISNA(VLOOKUP(CONCATENATE($B154,".SP.TER.TOTL.IN"),Area_pop_80_09,Seq!V$1,FALSE)),".",VLOOKUP(CONCATENATE($B154,".SP.TER.TOTL.IN"),Area_pop_80_09,Seq!V$1,FALSE)/VLOOKUP(CONCATENATE($B154,".SP.POP.TOTL"),Area_pop_80_09,Seq!V$1,FALSE))</f>
        <v>9.6893481151594449E-2</v>
      </c>
      <c r="EP154" s="27">
        <f>IF(ISNA(VLOOKUP(CONCATENATE($B154,".SP.TER.TOTL.IN"),Area_pop_80_09,Seq!W$1,FALSE)),".",VLOOKUP(CONCATENATE($B154,".SP.TER.TOTL.IN"),Area_pop_80_09,Seq!W$1,FALSE)/VLOOKUP(CONCATENATE($B154,".SP.POP.TOTL"),Area_pop_80_09,Seq!W$1,FALSE))</f>
        <v>9.8217953205339173E-2</v>
      </c>
      <c r="EQ154" s="27">
        <f>IF(ISNA(VLOOKUP(CONCATENATE($B154,".SP.TER.TOTL.IN"),Area_pop_80_09,Seq!X$1,FALSE)),".",VLOOKUP(CONCATENATE($B154,".SP.TER.TOTL.IN"),Area_pop_80_09,Seq!X$1,FALSE)/VLOOKUP(CONCATENATE($B154,".SP.POP.TOTL"),Area_pop_80_09,Seq!X$1,FALSE))</f>
        <v>9.9390237061743561E-2</v>
      </c>
      <c r="ER154" s="27">
        <f>IF(ISNA(VLOOKUP(CONCATENATE($B154,".SP.TER.TOTL.IN"),Area_pop_80_09,Seq!Y$1,FALSE)),".",VLOOKUP(CONCATENATE($B154,".SP.TER.TOTL.IN"),Area_pop_80_09,Seq!Y$1,FALSE)/VLOOKUP(CONCATENATE($B154,".SP.POP.TOTL"),Area_pop_80_09,Seq!Y$1,FALSE))</f>
        <v>0.10030572187920876</v>
      </c>
      <c r="ES154" s="27">
        <f>IF(ISNA(VLOOKUP(CONCATENATE($B154,".SP.TER.TOTL.IN"),Area_pop_80_09,Seq!Z$1,FALSE)),".",VLOOKUP(CONCATENATE($B154,".SP.TER.TOTL.IN"),Area_pop_80_09,Seq!Z$1,FALSE)/VLOOKUP(CONCATENATE($B154,".SP.POP.TOTL"),Area_pop_80_09,Seq!Z$1,FALSE))</f>
        <v>0.10085020564413627</v>
      </c>
      <c r="ET154" s="27">
        <f>IF(ISNA(VLOOKUP(CONCATENATE($B154,".SP.TER.TOTL.IN"),Area_pop_80_09,Seq!AA$1,FALSE)),".",VLOOKUP(CONCATENATE($B154,".SP.TER.TOTL.IN"),Area_pop_80_09,Seq!AA$1,FALSE)/VLOOKUP(CONCATENATE($B154,".SP.POP.TOTL"),Area_pop_80_09,Seq!AA$1,FALSE))</f>
        <v>0.10095389433693393</v>
      </c>
      <c r="EU154" s="27">
        <f>IF(ISNA(VLOOKUP(CONCATENATE($B154,".SP.TER.TOTL.IN"),Area_pop_80_09,Seq!AB$1,FALSE)),".",VLOOKUP(CONCATENATE($B154,".SP.TER.TOTL.IN"),Area_pop_80_09,Seq!AB$1,FALSE)/VLOOKUP(CONCATENATE($B154,".SP.POP.TOTL"),Area_pop_80_09,Seq!AB$1,FALSE))</f>
        <v>0.10059874136688839</v>
      </c>
      <c r="EV154" s="27">
        <f>IF(ISNA(VLOOKUP(CONCATENATE($B154,".SP.TER.TOTL.IN"),Area_pop_80_09,Seq!AC$1,FALSE)),".",VLOOKUP(CONCATENATE($B154,".SP.TER.TOTL.IN"),Area_pop_80_09,Seq!AC$1,FALSE)/VLOOKUP(CONCATENATE($B154,".SP.POP.TOTL"),Area_pop_80_09,Seq!AC$1,FALSE))</f>
        <v>9.9818964013042133E-2</v>
      </c>
      <c r="EW154" s="27">
        <f>IF(ISNA(VLOOKUP(CONCATENATE($B154,".SP.TER.TOTL.IN"),Area_pop_80_09,Seq!AD$1,FALSE)),".",VLOOKUP(CONCATENATE($B154,".SP.TER.TOTL.IN"),Area_pop_80_09,Seq!AD$1,FALSE)/VLOOKUP(CONCATENATE($B154,".SP.POP.TOTL"),Area_pop_80_09,Seq!AD$1,FALSE))</f>
        <v>9.8661997917296393E-2</v>
      </c>
      <c r="EX154" s="27"/>
      <c r="EY154" s="27"/>
      <c r="EZ154" s="27">
        <f t="shared" si="174"/>
        <v>2.5546764629993434E-3</v>
      </c>
      <c r="FA154" s="27">
        <f t="shared" si="175"/>
        <v>1.9491347303648228E-3</v>
      </c>
      <c r="FB154" s="27">
        <f t="shared" si="181"/>
        <v>2.0028680724817932E-3</v>
      </c>
      <c r="FC154" s="9">
        <f>IF(VLOOKUP($B154,EM_80!$B$1:$C$201,2,FALSE)&gt;0,VLOOKUP($B154,EM_80!$B$1:$C$201,2,FALSE),".")</f>
        <v>6000</v>
      </c>
      <c r="FD154" s="9">
        <f t="shared" si="176"/>
        <v>6000</v>
      </c>
      <c r="FE154" s="9">
        <f t="shared" si="177"/>
        <v>7873</v>
      </c>
      <c r="FF154">
        <f t="shared" si="178"/>
        <v>2348634</v>
      </c>
      <c r="FG154">
        <f t="shared" si="179"/>
        <v>3078289</v>
      </c>
      <c r="FH154">
        <f t="shared" si="180"/>
        <v>3930863</v>
      </c>
      <c r="FJ154" s="9" t="str">
        <f>IF(ISNA(VLOOKUP($B154,Area_EM_90,Seq!C$1,FALSE)),".",VLOOKUP($B154,Area_EM_90,Seq!C$1,FALSE))</f>
        <v>.</v>
      </c>
      <c r="FK154" s="9" t="str">
        <f>IF(ISNA(VLOOKUP($B154,Area_EM_90,Seq!D$1,FALSE)),".",VLOOKUP($B154,Area_EM_90,Seq!D$1,FALSE))</f>
        <v>.</v>
      </c>
      <c r="FL154" s="9" t="str">
        <f>IF(ISNA(VLOOKUP($B154,Area_EM_90,Seq!E$1,FALSE)),".",VLOOKUP($B154,Area_EM_90,Seq!E$1,FALSE))</f>
        <v>.</v>
      </c>
      <c r="FM154" s="9" t="str">
        <f>IF(ISNA(VLOOKUP($B154,Area_EM_90,Seq!F$1,FALSE)),".",VLOOKUP($B154,Area_EM_90,Seq!F$1,FALSE))</f>
        <v>.</v>
      </c>
      <c r="FN154" s="9" t="str">
        <f>IF(ISNA(VLOOKUP($B154,Area_EM_90,Seq!G$1,FALSE)),".",VLOOKUP($B154,Area_EM_90,Seq!G$1,FALSE))</f>
        <v>.</v>
      </c>
      <c r="FO154" s="9" t="str">
        <f>IF(ISNA(VLOOKUP($B154,Area_EM_90,Seq!H$1,FALSE)),".",VLOOKUP($B154,Area_EM_90,Seq!H$1,FALSE))</f>
        <v>.</v>
      </c>
      <c r="FP154" s="9" t="str">
        <f>IF(ISNA(VLOOKUP($B154,Area_EM_90,Seq!I$1,FALSE)),".",VLOOKUP($B154,Area_EM_90,Seq!I$1,FALSE))</f>
        <v>.</v>
      </c>
      <c r="FQ154" s="9" t="str">
        <f>IF(ISNA(VLOOKUP($B154,Area_EM_90,Seq!J$1,FALSE)),".",VLOOKUP($B154,Area_EM_90,Seq!J$1,FALSE))</f>
        <v>.</v>
      </c>
      <c r="FR154" s="9" t="str">
        <f>IF(ISNA(VLOOKUP($B154,Area_EM_00,Seq!C$1,FALSE)),".",VLOOKUP($B154,Area_EM_00,Seq!C$1,FALSE))</f>
        <v>.</v>
      </c>
      <c r="FS154" s="9" t="str">
        <f>IF(ISNA(VLOOKUP($B154,Area_EM_00,Seq!D$1,FALSE)),".",VLOOKUP($B154,Area_EM_00,Seq!D$1,FALSE))</f>
        <v>.</v>
      </c>
      <c r="FT154" s="9" t="str">
        <f>IF(ISNA(VLOOKUP($B154,Area_EM_00,Seq!E$1,FALSE)),".",VLOOKUP($B154,Area_EM_00,Seq!E$1,FALSE))</f>
        <v>.</v>
      </c>
      <c r="FU154" s="9" t="str">
        <f>IF(ISNA(VLOOKUP($B154,Area_EM_00,Seq!F$1,FALSE)),".",VLOOKUP($B154,Area_EM_00,Seq!F$1,FALSE))</f>
        <v>.</v>
      </c>
      <c r="FV154" s="9" t="str">
        <f>IF(ISNA(VLOOKUP($B154,Area_EM_00,Seq!G$1,FALSE)),".",VLOOKUP($B154,Area_EM_00,Seq!G$1,FALSE))</f>
        <v>.</v>
      </c>
      <c r="FW154" s="9" t="str">
        <f>IF(ISNA(VLOOKUP($B154,Area_EM_00,Seq!H$1,FALSE)),".",VLOOKUP($B154,Area_EM_00,Seq!H$1,FALSE))</f>
        <v>.</v>
      </c>
      <c r="FX154" s="9" t="str">
        <f>IF(ISNA(VLOOKUP($B154,Area_EM_00,Seq!I$1,FALSE)),".",VLOOKUP($B154,Area_EM_00,Seq!I$1,FALSE))</f>
        <v>.</v>
      </c>
      <c r="FY154" s="9" t="str">
        <f>IF(ISNA(VLOOKUP($B154,Area_EM_00,Seq!J$1,FALSE)),".",VLOOKUP($B154,Area_EM_00,Seq!J$1,FALSE))</f>
        <v>.</v>
      </c>
      <c r="GA154" s="27"/>
    </row>
    <row r="155" spans="1:183">
      <c r="A155" s="25" t="s">
        <v>3186</v>
      </c>
      <c r="B155" s="26" t="str">
        <f t="shared" si="144"/>
        <v>Cuba</v>
      </c>
      <c r="C155" s="27">
        <f>GDP!C$42/10000</f>
        <v>18294194.281532999</v>
      </c>
      <c r="D155" s="27">
        <f>GDP!D$42/10000</f>
        <v>19245492.3841727</v>
      </c>
      <c r="E155" s="27">
        <f>GDP!E$42/10000</f>
        <v>20996832.1911324</v>
      </c>
      <c r="F155" s="27">
        <f>GDP!F$42/10000</f>
        <v>23285486.8999658</v>
      </c>
      <c r="G155" s="27">
        <f>GDP!G$42/10000</f>
        <v>26824880.9087606</v>
      </c>
      <c r="H155" s="27">
        <f>GDP!H$42/10000</f>
        <v>30446239.831443299</v>
      </c>
      <c r="I155" s="27">
        <f>GDP!I$42/10000</f>
        <v>33125508.936610304</v>
      </c>
      <c r="J155" s="27">
        <f>GDP!J$42/10000</f>
        <v>36968067.973257102</v>
      </c>
      <c r="K155" s="27">
        <f>GDP!K$42/10000</f>
        <v>41145459.654235199</v>
      </c>
      <c r="L155" s="27">
        <f>GDP!L$42/10000</f>
        <v>42832423.5000588</v>
      </c>
      <c r="M155" s="27">
        <f>GDP!M$42/10000</f>
        <v>44460055.593061104</v>
      </c>
      <c r="N155" s="27">
        <f>GDP!N$42/10000</f>
        <v>48550380.707622699</v>
      </c>
      <c r="O155" s="27">
        <f>GDP!O$42/10000</f>
        <v>55444534.768105105</v>
      </c>
      <c r="P155" s="27">
        <f>GDP!P$42/10000</f>
        <v>63206769.635639794</v>
      </c>
      <c r="Q155" s="27">
        <f>GDP!Q$42/10000</f>
        <v>71486856.457908601</v>
      </c>
      <c r="R155" s="27">
        <f>GDP!R$42/10000</f>
        <v>79278923.811820701</v>
      </c>
      <c r="S155" s="27">
        <f>GDP!S$42/10000</f>
        <v>87206816.193002701</v>
      </c>
      <c r="T155" s="27">
        <f>GDP!T$42/10000</f>
        <v>95317050.098951995</v>
      </c>
      <c r="U155" s="27">
        <f>GDP!U$42/10000</f>
        <v>102751780.00667</v>
      </c>
      <c r="V155" s="27">
        <f>GDP!V$42/10000</f>
        <v>110560915.287177</v>
      </c>
      <c r="W155" s="27">
        <f>GDP!W$42/10000</f>
        <v>119848032.17129999</v>
      </c>
      <c r="X155" s="27">
        <f>GDP!X$42/10000</f>
        <v>129795418.841518</v>
      </c>
      <c r="Y155" s="27">
        <f>GDP!Y$42/10000</f>
        <v>141606801.95609599</v>
      </c>
      <c r="Z155" s="27">
        <f>GDP!Z$42/10000</f>
        <v>155767482.15170601</v>
      </c>
      <c r="AA155" s="27">
        <f>GDP!AA$42/10000</f>
        <v>171499997.84902799</v>
      </c>
      <c r="AB155" s="27">
        <f>GDP!AB$42/10000</f>
        <v>189335997.62532699</v>
      </c>
      <c r="AC155" s="27">
        <f>GDP!AC$42/10000</f>
        <v>211298973.34986499</v>
      </c>
      <c r="AD155" s="27">
        <f>GDP!AD$42/10000</f>
        <v>238767839.88534701</v>
      </c>
      <c r="AE155" s="27">
        <f>GDP!AE$42/10000</f>
        <v>260256945.47502899</v>
      </c>
      <c r="AF155" s="27">
        <f>GDP!AF$42/10000</f>
        <v>293754553.91439533</v>
      </c>
      <c r="AG155" s="27"/>
      <c r="AH155" s="27" t="str">
        <f>IF(ISNUMBER(VLOOKUP($B155,Area_GDP_80_09,Seq!C$1,FALSE)/10000),VLOOKUP($B155,Area_GDP_80_09,Seq!C$1,FALSE)/10000,".")</f>
        <v>.</v>
      </c>
      <c r="AI155" s="27" t="str">
        <f>IF(ISNUMBER(VLOOKUP($B155,Area_GDP_80_09,Seq!D$1,FALSE)/10000),VLOOKUP($B155,Area_GDP_80_09,Seq!D$1,FALSE)/10000,".")</f>
        <v>.</v>
      </c>
      <c r="AJ155" s="27" t="str">
        <f>IF(ISNUMBER(VLOOKUP($B155,Area_GDP_80_09,Seq!E$1,FALSE)/10000),VLOOKUP($B155,Area_GDP_80_09,Seq!E$1,FALSE)/10000,".")</f>
        <v>.</v>
      </c>
      <c r="AK155" s="27" t="str">
        <f>IF(ISNUMBER(VLOOKUP($B155,Area_GDP_80_09,Seq!F$1,FALSE)/10000),VLOOKUP($B155,Area_GDP_80_09,Seq!F$1,FALSE)/10000,".")</f>
        <v>.</v>
      </c>
      <c r="AL155" s="27" t="str">
        <f>IF(ISNUMBER(VLOOKUP($B155,Area_GDP_80_09,Seq!G$1,FALSE)/10000),VLOOKUP($B155,Area_GDP_80_09,Seq!G$1,FALSE)/10000,".")</f>
        <v>.</v>
      </c>
      <c r="AM155" s="27" t="str">
        <f>IF(ISNUMBER(VLOOKUP($B155,Area_GDP_80_09,Seq!H$1,FALSE)/10000),VLOOKUP($B155,Area_GDP_80_09,Seq!H$1,FALSE)/10000,".")</f>
        <v>.</v>
      </c>
      <c r="AN155" s="27" t="str">
        <f>IF(ISNUMBER(VLOOKUP($B155,Area_GDP_80_09,Seq!I$1,FALSE)/10000),VLOOKUP($B155,Area_GDP_80_09,Seq!I$1,FALSE)/10000,".")</f>
        <v>.</v>
      </c>
      <c r="AO155" s="27" t="str">
        <f>IF(ISNUMBER(VLOOKUP($B155,Area_GDP_80_09,Seq!J$1,FALSE)/10000),VLOOKUP($B155,Area_GDP_80_09,Seq!J$1,FALSE)/10000,".")</f>
        <v>.</v>
      </c>
      <c r="AP155" s="27" t="str">
        <f>IF(ISNUMBER(VLOOKUP($B155,Area_GDP_80_09,Seq!K$1,FALSE)/10000),VLOOKUP($B155,Area_GDP_80_09,Seq!K$1,FALSE)/10000,".")</f>
        <v>.</v>
      </c>
      <c r="AQ155" s="27" t="str">
        <f>IF(ISNUMBER(VLOOKUP($B155,Area_GDP_80_09,Seq!L$1,FALSE)/10000),VLOOKUP($B155,Area_GDP_80_09,Seq!L$1,FALSE)/10000,".")</f>
        <v>.</v>
      </c>
      <c r="AR155" s="27" t="str">
        <f>IF(ISNUMBER(VLOOKUP($B155,Area_GDP_80_09,Seq!M$1,FALSE)/10000),VLOOKUP($B155,Area_GDP_80_09,Seq!M$1,FALSE)/10000,".")</f>
        <v>.</v>
      </c>
      <c r="AS155" s="27" t="str">
        <f>IF(ISNUMBER(VLOOKUP($B155,Area_GDP_80_09,Seq!N$1,FALSE)/10000),VLOOKUP($B155,Area_GDP_80_09,Seq!N$1,FALSE)/10000,".")</f>
        <v>.</v>
      </c>
      <c r="AT155" s="27" t="str">
        <f>IF(ISNUMBER(VLOOKUP($B155,Area_GDP_80_09,Seq!O$1,FALSE)/10000),VLOOKUP($B155,Area_GDP_80_09,Seq!O$1,FALSE)/10000,".")</f>
        <v>.</v>
      </c>
      <c r="AU155" s="27" t="str">
        <f>IF(ISNUMBER(VLOOKUP($B155,Area_GDP_80_09,Seq!P$1,FALSE)/10000),VLOOKUP($B155,Area_GDP_80_09,Seq!P$1,FALSE)/10000,".")</f>
        <v>.</v>
      </c>
      <c r="AV155" s="27" t="str">
        <f>IF(ISNUMBER(VLOOKUP($B155,Area_GDP_80_09,Seq!Q$1,FALSE)/10000),VLOOKUP($B155,Area_GDP_80_09,Seq!Q$1,FALSE)/10000,".")</f>
        <v>.</v>
      </c>
      <c r="AW155" s="27" t="str">
        <f>IF(ISNUMBER(VLOOKUP($B155,Area_GDP_80_09,Seq!R$1,FALSE)/10000),VLOOKUP($B155,Area_GDP_80_09,Seq!R$1,FALSE)/10000,".")</f>
        <v>.</v>
      </c>
      <c r="AX155" s="27" t="str">
        <f>IF(ISNUMBER(VLOOKUP($B155,Area_GDP_80_09,Seq!S$1,FALSE)/10000),VLOOKUP($B155,Area_GDP_80_09,Seq!S$1,FALSE)/10000,".")</f>
        <v>.</v>
      </c>
      <c r="AY155" s="27" t="str">
        <f>IF(ISNUMBER(VLOOKUP($B155,Area_GDP_80_09,Seq!T$1,FALSE)/10000),VLOOKUP($B155,Area_GDP_80_09,Seq!T$1,FALSE)/10000,".")</f>
        <v>.</v>
      </c>
      <c r="AZ155" s="27" t="str">
        <f>IF(ISNUMBER(VLOOKUP($B155,Area_GDP_80_09,Seq!U$1,FALSE)/10000),VLOOKUP($B155,Area_GDP_80_09,Seq!U$1,FALSE)/10000,".")</f>
        <v>.</v>
      </c>
      <c r="BA155" s="27" t="str">
        <f>IF(ISNUMBER(VLOOKUP($B155,Area_GDP_80_09,Seq!V$1,FALSE)/10000),VLOOKUP($B155,Area_GDP_80_09,Seq!V$1,FALSE)/10000,".")</f>
        <v>.</v>
      </c>
      <c r="BB155" s="27" t="str">
        <f>IF(ISNUMBER(VLOOKUP($B155,Area_GDP_80_09,Seq!W$1,FALSE)/10000),VLOOKUP($B155,Area_GDP_80_09,Seq!W$1,FALSE)/10000,".")</f>
        <v>.</v>
      </c>
      <c r="BC155" s="27" t="str">
        <f>IF(ISNUMBER(VLOOKUP($B155,Area_GDP_80_09,Seq!X$1,FALSE)/10000),VLOOKUP($B155,Area_GDP_80_09,Seq!X$1,FALSE)/10000,".")</f>
        <v>.</v>
      </c>
      <c r="BD155" s="27" t="str">
        <f>IF(ISNUMBER(VLOOKUP($B155,Area_GDP_80_09,Seq!Y$1,FALSE)/10000),VLOOKUP($B155,Area_GDP_80_09,Seq!Y$1,FALSE)/10000,".")</f>
        <v>.</v>
      </c>
      <c r="BE155" s="27" t="str">
        <f>IF(ISNUMBER(VLOOKUP($B155,Area_GDP_80_09,Seq!Z$1,FALSE)/10000),VLOOKUP($B155,Area_GDP_80_09,Seq!Z$1,FALSE)/10000,".")</f>
        <v>.</v>
      </c>
      <c r="BF155" s="27" t="str">
        <f>IF(ISNUMBER(VLOOKUP($B155,Area_GDP_80_09,Seq!AA$1,FALSE)/10000),VLOOKUP($B155,Area_GDP_80_09,Seq!AA$1,FALSE)/10000,".")</f>
        <v>.</v>
      </c>
      <c r="BG155" s="27" t="str">
        <f>IF(ISNUMBER(VLOOKUP($B155,Area_GDP_80_09,Seq!AB$1,FALSE)/10000),VLOOKUP($B155,Area_GDP_80_09,Seq!AB$1,FALSE)/10000,".")</f>
        <v>.</v>
      </c>
      <c r="BH155" s="27" t="str">
        <f>IF(ISNUMBER(VLOOKUP($B155,Area_GDP_80_09,Seq!AC$1,FALSE)/10000),VLOOKUP($B155,Area_GDP_80_09,Seq!AC$1,FALSE)/10000,".")</f>
        <v>.</v>
      </c>
      <c r="BI155" s="27" t="str">
        <f>IF(ISNUMBER(VLOOKUP($B155,Area_GDP_80_09,Seq!AD$1,FALSE)/10000),VLOOKUP($B155,Area_GDP_80_09,Seq!AD$1,FALSE)/10000,".")</f>
        <v>.</v>
      </c>
      <c r="BJ155" s="27" t="str">
        <f>IF(ISNUMBER(VLOOKUP($B155,Area_GDP_80_09,Seq!AE$1,FALSE)/10000),VLOOKUP($B155,Area_GDP_80_09,Seq!AE$1,FALSE)/10000,".")</f>
        <v>.</v>
      </c>
      <c r="BK155" s="27" t="str">
        <f>IF(ISNUMBER(VLOOKUP($B155,Area_GDP_80_09,Seq!AF$1,FALSE)/10000),VLOOKUP($B155,Area_GDP_80_09,Seq!AF$1,FALSE)/10000,".")</f>
        <v>.</v>
      </c>
      <c r="BL155" s="27"/>
      <c r="BM155" s="27"/>
      <c r="BN155" s="27">
        <f>CNPop!A$48</f>
        <v>5.0000000000000001E-3</v>
      </c>
      <c r="BO155" s="27">
        <f>CNPop!B$48</f>
        <v>6.0000000000000001E-3</v>
      </c>
      <c r="BP155" s="27">
        <f>CNPop!C$48</f>
        <v>6.0000000000000001E-3</v>
      </c>
      <c r="BQ155" s="27">
        <f>CNPop!D$48</f>
        <v>7.0000000000000001E-3</v>
      </c>
      <c r="BR155" s="27">
        <f>CNPop!E$48</f>
        <v>7.0000000000000001E-3</v>
      </c>
      <c r="BS155" s="27">
        <f>CNPop!F$48</f>
        <v>8.0000000000000002E-3</v>
      </c>
      <c r="BT155" s="27">
        <f>CNPop!G$48</f>
        <v>8.9999999999999993E-3</v>
      </c>
      <c r="BU155" s="27">
        <f>CNPop!H$48</f>
        <v>0.01</v>
      </c>
      <c r="BV155" s="27">
        <f>CNPop!I$48</f>
        <v>1.0999999999999999E-2</v>
      </c>
      <c r="BW155" s="27">
        <f>CNPop!J$48</f>
        <v>1.2E-2</v>
      </c>
      <c r="BX155" s="27">
        <f>CNPop!K$48</f>
        <v>1.4E-2</v>
      </c>
      <c r="BY155" s="27">
        <f>CNPop!L$48</f>
        <v>1.6E-2</v>
      </c>
      <c r="BZ155" s="27">
        <f>CNPop!M$48</f>
        <v>1.7000000000000001E-2</v>
      </c>
      <c r="CA155" s="27">
        <f>CNPop!N$48</f>
        <v>1.9E-2</v>
      </c>
      <c r="CB155" s="27">
        <f>CNPop!O$48</f>
        <v>2.1000000000000001E-2</v>
      </c>
      <c r="CC155" s="27">
        <f>CNPop!P$48</f>
        <v>2.3E-2</v>
      </c>
      <c r="CD155" s="27">
        <f>CNPop!Q$48</f>
        <v>2.5999999999999999E-2</v>
      </c>
      <c r="CE155" s="27">
        <f>CNPop!R$48</f>
        <v>2.8000000000000001E-2</v>
      </c>
      <c r="CF155" s="27">
        <f>CNPop!S$48</f>
        <v>0.03</v>
      </c>
      <c r="CG155" s="27">
        <f>CNPop!T$48</f>
        <v>3.3000000000000002E-2</v>
      </c>
      <c r="CH155" s="27">
        <f>CNPop!U$48</f>
        <v>3.5999999999999997E-2</v>
      </c>
      <c r="CI155" s="27">
        <f>CNPop!V$48</f>
        <v>3.9E-2</v>
      </c>
      <c r="CJ155" s="27">
        <f>CNPop!W$48</f>
        <v>4.2000000000000003E-2</v>
      </c>
      <c r="CK155" s="27">
        <f>CNPop!X$48</f>
        <v>4.4999999999999998E-2</v>
      </c>
      <c r="CL155" s="27">
        <f>CNPop!Y$48</f>
        <v>4.9000000000000002E-2</v>
      </c>
      <c r="CM155" s="27">
        <f>CNPop!Z$48</f>
        <v>5.1999999999999998E-2</v>
      </c>
      <c r="CN155" s="27">
        <f>CNPop!AA$48</f>
        <v>5.6000000000000001E-2</v>
      </c>
      <c r="CO155" s="27">
        <f>CNPop!AB$48</f>
        <v>0.06</v>
      </c>
      <c r="CP155" s="27">
        <f>CNPop!AC$48</f>
        <v>6.3E-2</v>
      </c>
      <c r="CQ155" s="27"/>
      <c r="CR155" s="27">
        <f t="shared" si="146"/>
        <v>0.10546978013481866</v>
      </c>
      <c r="CS155" s="27">
        <f t="shared" si="147"/>
        <v>0.10546978013481866</v>
      </c>
      <c r="CT155" s="27">
        <f t="shared" si="148"/>
        <v>0.10546978013481866</v>
      </c>
      <c r="CU155" s="27">
        <f t="shared" si="149"/>
        <v>0.10546978013481866</v>
      </c>
      <c r="CV155" s="27">
        <f t="shared" si="150"/>
        <v>0.10546978013481866</v>
      </c>
      <c r="CW155" s="27">
        <f t="shared" si="151"/>
        <v>0.10546978013481866</v>
      </c>
      <c r="CX155" s="27">
        <f t="shared" si="152"/>
        <v>0.10546978013481866</v>
      </c>
      <c r="CY155" s="27">
        <f t="shared" si="153"/>
        <v>0.10546978013481866</v>
      </c>
      <c r="CZ155" s="27">
        <f t="shared" si="154"/>
        <v>0.10546978013481866</v>
      </c>
      <c r="DA155" s="27">
        <f t="shared" si="155"/>
        <v>0.10546978013481866</v>
      </c>
      <c r="DB155" s="27">
        <f t="shared" si="156"/>
        <v>0.10546978013481866</v>
      </c>
      <c r="DC155" s="27">
        <f t="shared" si="157"/>
        <v>0.10546978013481866</v>
      </c>
      <c r="DD155" s="27">
        <f t="shared" si="158"/>
        <v>7.2248309254704615E-2</v>
      </c>
      <c r="DE155" s="27">
        <f t="shared" si="159"/>
        <v>7.2248309254704615E-2</v>
      </c>
      <c r="DF155" s="27">
        <f t="shared" si="160"/>
        <v>7.2248309254704615E-2</v>
      </c>
      <c r="DG155" s="27">
        <f t="shared" si="161"/>
        <v>7.2248309254704615E-2</v>
      </c>
      <c r="DH155" s="27">
        <f t="shared" si="162"/>
        <v>7.2248309254704615E-2</v>
      </c>
      <c r="DI155" s="27">
        <f t="shared" si="163"/>
        <v>7.2248309254704615E-2</v>
      </c>
      <c r="DJ155" s="27">
        <f t="shared" si="164"/>
        <v>7.2248309254704615E-2</v>
      </c>
      <c r="DK155" s="27">
        <f t="shared" si="165"/>
        <v>6.7665700620962208E-2</v>
      </c>
      <c r="DL155" s="27">
        <f t="shared" si="166"/>
        <v>6.4162873578313448E-2</v>
      </c>
      <c r="DM155" s="27">
        <f t="shared" si="167"/>
        <v>6.2121715732684428E-2</v>
      </c>
      <c r="DN155" s="27">
        <f t="shared" si="168"/>
        <v>6.1722232671131819E-2</v>
      </c>
      <c r="DO155" s="27">
        <f t="shared" si="169"/>
        <v>6.2769886158740212E-2</v>
      </c>
      <c r="DP155" s="27">
        <f t="shared" si="170"/>
        <v>6.4797118458397779E-2</v>
      </c>
      <c r="DQ155" s="27">
        <f t="shared" si="171"/>
        <v>6.7124820158539225E-2</v>
      </c>
      <c r="DR155" s="27">
        <f t="shared" si="172"/>
        <v>6.9231131145224181E-2</v>
      </c>
      <c r="DS155" s="27">
        <f t="shared" si="173"/>
        <v>7.1010701295326009E-2</v>
      </c>
      <c r="DT155" s="27">
        <f t="shared" si="145"/>
        <v>7.2514700258417539E-2</v>
      </c>
      <c r="DU155" s="27" t="e">
        <f>IF(ISNA(VLOOKUP(CONCATENATE($B155,".SP.TER.TOTL.IN"),Area_pop_80_09,Seq!B$1,FALSE)),".",VLOOKUP(CONCATENATE($B155,".SP.TER.TOTL.IN"),Area_pop_80_09,Seq!B$1,FALSE)/VLOOKUP(CONCATENATE($B155,".SP.POP.TOTL"),Area_pop_80_09,Seq!B$1,FALSE))</f>
        <v>#VALUE!</v>
      </c>
      <c r="DV155" s="27" t="e">
        <f>IF(ISNA(VLOOKUP(CONCATENATE($B155,".SP.TER.TOTL.IN"),Area_pop_80_09,Seq!C$1,FALSE)),".",VLOOKUP(CONCATENATE($B155,".SP.TER.TOTL.IN"),Area_pop_80_09,Seq!C$1,FALSE)/VLOOKUP(CONCATENATE($B155,".SP.POP.TOTL"),Area_pop_80_09,Seq!C$1,FALSE))</f>
        <v>#VALUE!</v>
      </c>
      <c r="DW155" s="27" t="e">
        <f>IF(ISNA(VLOOKUP(CONCATENATE($B155,".SP.TER.TOTL.IN"),Area_pop_80_09,Seq!D$1,FALSE)),".",VLOOKUP(CONCATENATE($B155,".SP.TER.TOTL.IN"),Area_pop_80_09,Seq!D$1,FALSE)/VLOOKUP(CONCATENATE($B155,".SP.POP.TOTL"),Area_pop_80_09,Seq!D$1,FALSE))</f>
        <v>#VALUE!</v>
      </c>
      <c r="DX155" s="27" t="e">
        <f>IF(ISNA(VLOOKUP(CONCATENATE($B155,".SP.TER.TOTL.IN"),Area_pop_80_09,Seq!E$1,FALSE)),".",VLOOKUP(CONCATENATE($B155,".SP.TER.TOTL.IN"),Area_pop_80_09,Seq!E$1,FALSE)/VLOOKUP(CONCATENATE($B155,".SP.POP.TOTL"),Area_pop_80_09,Seq!E$1,FALSE))</f>
        <v>#VALUE!</v>
      </c>
      <c r="DY155" s="27" t="e">
        <f>IF(ISNA(VLOOKUP(CONCATENATE($B155,".SP.TER.TOTL.IN"),Area_pop_80_09,Seq!F$1,FALSE)),".",VLOOKUP(CONCATENATE($B155,".SP.TER.TOTL.IN"),Area_pop_80_09,Seq!F$1,FALSE)/VLOOKUP(CONCATENATE($B155,".SP.POP.TOTL"),Area_pop_80_09,Seq!F$1,FALSE))</f>
        <v>#VALUE!</v>
      </c>
      <c r="DZ155" s="27" t="e">
        <f>IF(ISNA(VLOOKUP(CONCATENATE($B155,".SP.TER.TOTL.IN"),Area_pop_80_09,Seq!G$1,FALSE)),".",VLOOKUP(CONCATENATE($B155,".SP.TER.TOTL.IN"),Area_pop_80_09,Seq!G$1,FALSE)/VLOOKUP(CONCATENATE($B155,".SP.POP.TOTL"),Area_pop_80_09,Seq!G$1,FALSE))</f>
        <v>#VALUE!</v>
      </c>
      <c r="EA155" s="27" t="e">
        <f>IF(ISNA(VLOOKUP(CONCATENATE($B155,".SP.TER.TOTL.IN"),Area_pop_80_09,Seq!H$1,FALSE)),".",VLOOKUP(CONCATENATE($B155,".SP.TER.TOTL.IN"),Area_pop_80_09,Seq!H$1,FALSE)/VLOOKUP(CONCATENATE($B155,".SP.POP.TOTL"),Area_pop_80_09,Seq!H$1,FALSE))</f>
        <v>#VALUE!</v>
      </c>
      <c r="EB155" s="27" t="e">
        <f>IF(ISNA(VLOOKUP(CONCATENATE($B155,".SP.TER.TOTL.IN"),Area_pop_80_09,Seq!I$1,FALSE)),".",VLOOKUP(CONCATENATE($B155,".SP.TER.TOTL.IN"),Area_pop_80_09,Seq!I$1,FALSE)/VLOOKUP(CONCATENATE($B155,".SP.POP.TOTL"),Area_pop_80_09,Seq!I$1,FALSE))</f>
        <v>#VALUE!</v>
      </c>
      <c r="EC155" s="27" t="e">
        <f>IF(ISNA(VLOOKUP(CONCATENATE($B155,".SP.TER.TOTL.IN"),Area_pop_80_09,Seq!J$1,FALSE)),".",VLOOKUP(CONCATENATE($B155,".SP.TER.TOTL.IN"),Area_pop_80_09,Seq!J$1,FALSE)/VLOOKUP(CONCATENATE($B155,".SP.POP.TOTL"),Area_pop_80_09,Seq!J$1,FALSE))</f>
        <v>#VALUE!</v>
      </c>
      <c r="ED155" s="27" t="e">
        <f>IF(ISNA(VLOOKUP(CONCATENATE($B155,".SP.TER.TOTL.IN"),Area_pop_80_09,Seq!K$1,FALSE)),".",VLOOKUP(CONCATENATE($B155,".SP.TER.TOTL.IN"),Area_pop_80_09,Seq!K$1,FALSE)/VLOOKUP(CONCATENATE($B155,".SP.POP.TOTL"),Area_pop_80_09,Seq!K$1,FALSE))</f>
        <v>#VALUE!</v>
      </c>
      <c r="EE155" s="27" t="e">
        <f>IF(ISNA(VLOOKUP(CONCATENATE($B155,".SP.TER.TOTL.IN"),Area_pop_80_09,Seq!L$1,FALSE)),".",VLOOKUP(CONCATENATE($B155,".SP.TER.TOTL.IN"),Area_pop_80_09,Seq!L$1,FALSE)/VLOOKUP(CONCATENATE($B155,".SP.POP.TOTL"),Area_pop_80_09,Seq!L$1,FALSE))</f>
        <v>#VALUE!</v>
      </c>
      <c r="EF155" s="27">
        <f>IF(ISNA(VLOOKUP(CONCATENATE($B155,".SP.TER.TOTL.IN"),Area_pop_80_09,Seq!M$1,FALSE)),".",VLOOKUP(CONCATENATE($B155,".SP.TER.TOTL.IN"),Area_pop_80_09,Seq!M$1,FALSE)/VLOOKUP(CONCATENATE($B155,".SP.POP.TOTL"),Area_pop_80_09,Seq!M$1,FALSE))</f>
        <v>0.10546978013481866</v>
      </c>
      <c r="EG155" s="27" t="e">
        <f>IF(ISNA(VLOOKUP(CONCATENATE($B155,".SP.TER.TOTL.IN"),Area_pop_80_09,Seq!N$1,FALSE)),".",VLOOKUP(CONCATENATE($B155,".SP.TER.TOTL.IN"),Area_pop_80_09,Seq!N$1,FALSE)/VLOOKUP(CONCATENATE($B155,".SP.POP.TOTL"),Area_pop_80_09,Seq!N$1,FALSE))</f>
        <v>#VALUE!</v>
      </c>
      <c r="EH155" s="27" t="e">
        <f>IF(ISNA(VLOOKUP(CONCATENATE($B155,".SP.TER.TOTL.IN"),Area_pop_80_09,Seq!O$1,FALSE)),".",VLOOKUP(CONCATENATE($B155,".SP.TER.TOTL.IN"),Area_pop_80_09,Seq!O$1,FALSE)/VLOOKUP(CONCATENATE($B155,".SP.POP.TOTL"),Area_pop_80_09,Seq!O$1,FALSE))</f>
        <v>#VALUE!</v>
      </c>
      <c r="EI155" s="27" t="e">
        <f>IF(ISNA(VLOOKUP(CONCATENATE($B155,".SP.TER.TOTL.IN"),Area_pop_80_09,Seq!P$1,FALSE)),".",VLOOKUP(CONCATENATE($B155,".SP.TER.TOTL.IN"),Area_pop_80_09,Seq!P$1,FALSE)/VLOOKUP(CONCATENATE($B155,".SP.POP.TOTL"),Area_pop_80_09,Seq!P$1,FALSE))</f>
        <v>#VALUE!</v>
      </c>
      <c r="EJ155" s="27" t="e">
        <f>IF(ISNA(VLOOKUP(CONCATENATE($B155,".SP.TER.TOTL.IN"),Area_pop_80_09,Seq!Q$1,FALSE)),".",VLOOKUP(CONCATENATE($B155,".SP.TER.TOTL.IN"),Area_pop_80_09,Seq!Q$1,FALSE)/VLOOKUP(CONCATENATE($B155,".SP.POP.TOTL"),Area_pop_80_09,Seq!Q$1,FALSE))</f>
        <v>#VALUE!</v>
      </c>
      <c r="EK155" s="27" t="e">
        <f>IF(ISNA(VLOOKUP(CONCATENATE($B155,".SP.TER.TOTL.IN"),Area_pop_80_09,Seq!R$1,FALSE)),".",VLOOKUP(CONCATENATE($B155,".SP.TER.TOTL.IN"),Area_pop_80_09,Seq!R$1,FALSE)/VLOOKUP(CONCATENATE($B155,".SP.POP.TOTL"),Area_pop_80_09,Seq!R$1,FALSE))</f>
        <v>#VALUE!</v>
      </c>
      <c r="EL155" s="27" t="e">
        <f>IF(ISNA(VLOOKUP(CONCATENATE($B155,".SP.TER.TOTL.IN"),Area_pop_80_09,Seq!S$1,FALSE)),".",VLOOKUP(CONCATENATE($B155,".SP.TER.TOTL.IN"),Area_pop_80_09,Seq!S$1,FALSE)/VLOOKUP(CONCATENATE($B155,".SP.POP.TOTL"),Area_pop_80_09,Seq!S$1,FALSE))</f>
        <v>#VALUE!</v>
      </c>
      <c r="EM155" s="27">
        <f>IF(ISNA(VLOOKUP(CONCATENATE($B155,".SP.TER.TOTL.IN"),Area_pop_80_09,Seq!T$1,FALSE)),".",VLOOKUP(CONCATENATE($B155,".SP.TER.TOTL.IN"),Area_pop_80_09,Seq!T$1,FALSE)/VLOOKUP(CONCATENATE($B155,".SP.POP.TOTL"),Area_pop_80_09,Seq!T$1,FALSE))</f>
        <v>7.2248309254704615E-2</v>
      </c>
      <c r="EN155" s="27">
        <f>IF(ISNA(VLOOKUP(CONCATENATE($B155,".SP.TER.TOTL.IN"),Area_pop_80_09,Seq!U$1,FALSE)),".",VLOOKUP(CONCATENATE($B155,".SP.TER.TOTL.IN"),Area_pop_80_09,Seq!U$1,FALSE)/VLOOKUP(CONCATENATE($B155,".SP.POP.TOTL"),Area_pop_80_09,Seq!U$1,FALSE))</f>
        <v>6.7665700620962208E-2</v>
      </c>
      <c r="EO155" s="27">
        <f>IF(ISNA(VLOOKUP(CONCATENATE($B155,".SP.TER.TOTL.IN"),Area_pop_80_09,Seq!V$1,FALSE)),".",VLOOKUP(CONCATENATE($B155,".SP.TER.TOTL.IN"),Area_pop_80_09,Seq!V$1,FALSE)/VLOOKUP(CONCATENATE($B155,".SP.POP.TOTL"),Area_pop_80_09,Seq!V$1,FALSE))</f>
        <v>6.4162873578313448E-2</v>
      </c>
      <c r="EP155" s="27">
        <f>IF(ISNA(VLOOKUP(CONCATENATE($B155,".SP.TER.TOTL.IN"),Area_pop_80_09,Seq!W$1,FALSE)),".",VLOOKUP(CONCATENATE($B155,".SP.TER.TOTL.IN"),Area_pop_80_09,Seq!W$1,FALSE)/VLOOKUP(CONCATENATE($B155,".SP.POP.TOTL"),Area_pop_80_09,Seq!W$1,FALSE))</f>
        <v>6.2121715732684428E-2</v>
      </c>
      <c r="EQ155" s="27">
        <f>IF(ISNA(VLOOKUP(CONCATENATE($B155,".SP.TER.TOTL.IN"),Area_pop_80_09,Seq!X$1,FALSE)),".",VLOOKUP(CONCATENATE($B155,".SP.TER.TOTL.IN"),Area_pop_80_09,Seq!X$1,FALSE)/VLOOKUP(CONCATENATE($B155,".SP.POP.TOTL"),Area_pop_80_09,Seq!X$1,FALSE))</f>
        <v>6.1722232671131819E-2</v>
      </c>
      <c r="ER155" s="27">
        <f>IF(ISNA(VLOOKUP(CONCATENATE($B155,".SP.TER.TOTL.IN"),Area_pop_80_09,Seq!Y$1,FALSE)),".",VLOOKUP(CONCATENATE($B155,".SP.TER.TOTL.IN"),Area_pop_80_09,Seq!Y$1,FALSE)/VLOOKUP(CONCATENATE($B155,".SP.POP.TOTL"),Area_pop_80_09,Seq!Y$1,FALSE))</f>
        <v>6.2769886158740212E-2</v>
      </c>
      <c r="ES155" s="27">
        <f>IF(ISNA(VLOOKUP(CONCATENATE($B155,".SP.TER.TOTL.IN"),Area_pop_80_09,Seq!Z$1,FALSE)),".",VLOOKUP(CONCATENATE($B155,".SP.TER.TOTL.IN"),Area_pop_80_09,Seq!Z$1,FALSE)/VLOOKUP(CONCATENATE($B155,".SP.POP.TOTL"),Area_pop_80_09,Seq!Z$1,FALSE))</f>
        <v>6.4797118458397779E-2</v>
      </c>
      <c r="ET155" s="27">
        <f>IF(ISNA(VLOOKUP(CONCATENATE($B155,".SP.TER.TOTL.IN"),Area_pop_80_09,Seq!AA$1,FALSE)),".",VLOOKUP(CONCATENATE($B155,".SP.TER.TOTL.IN"),Area_pop_80_09,Seq!AA$1,FALSE)/VLOOKUP(CONCATENATE($B155,".SP.POP.TOTL"),Area_pop_80_09,Seq!AA$1,FALSE))</f>
        <v>6.7124820158539225E-2</v>
      </c>
      <c r="EU155" s="27">
        <f>IF(ISNA(VLOOKUP(CONCATENATE($B155,".SP.TER.TOTL.IN"),Area_pop_80_09,Seq!AB$1,FALSE)),".",VLOOKUP(CONCATENATE($B155,".SP.TER.TOTL.IN"),Area_pop_80_09,Seq!AB$1,FALSE)/VLOOKUP(CONCATENATE($B155,".SP.POP.TOTL"),Area_pop_80_09,Seq!AB$1,FALSE))</f>
        <v>6.9231131145224181E-2</v>
      </c>
      <c r="EV155" s="27">
        <f>IF(ISNA(VLOOKUP(CONCATENATE($B155,".SP.TER.TOTL.IN"),Area_pop_80_09,Seq!AC$1,FALSE)),".",VLOOKUP(CONCATENATE($B155,".SP.TER.TOTL.IN"),Area_pop_80_09,Seq!AC$1,FALSE)/VLOOKUP(CONCATENATE($B155,".SP.POP.TOTL"),Area_pop_80_09,Seq!AC$1,FALSE))</f>
        <v>7.1010701295326009E-2</v>
      </c>
      <c r="EW155" s="27">
        <f>IF(ISNA(VLOOKUP(CONCATENATE($B155,".SP.TER.TOTL.IN"),Area_pop_80_09,Seq!AD$1,FALSE)),".",VLOOKUP(CONCATENATE($B155,".SP.TER.TOTL.IN"),Area_pop_80_09,Seq!AD$1,FALSE)/VLOOKUP(CONCATENATE($B155,".SP.POP.TOTL"),Area_pop_80_09,Seq!AD$1,FALSE))</f>
        <v>7.2514700258417539E-2</v>
      </c>
      <c r="EX155" s="27"/>
      <c r="EY155" s="27"/>
      <c r="EZ155" s="27">
        <f t="shared" si="174"/>
        <v>7.1172531876397709E-4</v>
      </c>
      <c r="FA155" s="27" t="str">
        <f t="shared" si="175"/>
        <v>.</v>
      </c>
      <c r="FB155" s="27">
        <f t="shared" si="181"/>
        <v>1.0304115729362545E-2</v>
      </c>
      <c r="FC155" s="9">
        <f>IF(VLOOKUP($B155,EM_80!$B$1:$C$201,2,FALSE)&gt;0,VLOOKUP($B155,EM_80!$B$1:$C$201,2,FALSE),".")</f>
        <v>7000</v>
      </c>
      <c r="FD155" s="9" t="str">
        <f t="shared" si="176"/>
        <v>.</v>
      </c>
      <c r="FE155" s="9">
        <f t="shared" si="177"/>
        <v>114240</v>
      </c>
      <c r="FF155">
        <f t="shared" si="178"/>
        <v>9835255</v>
      </c>
      <c r="FG155">
        <f t="shared" si="179"/>
        <v>10587115</v>
      </c>
      <c r="FH155">
        <f t="shared" si="180"/>
        <v>11086832</v>
      </c>
      <c r="FJ155" s="9" t="str">
        <f>IF(ISNA(VLOOKUP($B155,Area_EM_90,Seq!C$1,FALSE)),".",VLOOKUP($B155,Area_EM_90,Seq!C$1,FALSE))</f>
        <v>.</v>
      </c>
      <c r="FK155" s="9" t="str">
        <f>IF(ISNA(VLOOKUP($B155,Area_EM_90,Seq!D$1,FALSE)),".",VLOOKUP($B155,Area_EM_90,Seq!D$1,FALSE))</f>
        <v>.</v>
      </c>
      <c r="FL155" s="9" t="str">
        <f>IF(ISNA(VLOOKUP($B155,Area_EM_90,Seq!E$1,FALSE)),".",VLOOKUP($B155,Area_EM_90,Seq!E$1,FALSE))</f>
        <v>.</v>
      </c>
      <c r="FM155" s="9" t="str">
        <f>IF(ISNA(VLOOKUP($B155,Area_EM_90,Seq!F$1,FALSE)),".",VLOOKUP($B155,Area_EM_90,Seq!F$1,FALSE))</f>
        <v>.</v>
      </c>
      <c r="FN155" s="9" t="str">
        <f>IF(ISNA(VLOOKUP($B155,Area_EM_90,Seq!G$1,FALSE)),".",VLOOKUP($B155,Area_EM_90,Seq!G$1,FALSE))</f>
        <v>.</v>
      </c>
      <c r="FO155" s="9" t="str">
        <f>IF(ISNA(VLOOKUP($B155,Area_EM_90,Seq!H$1,FALSE)),".",VLOOKUP($B155,Area_EM_90,Seq!H$1,FALSE))</f>
        <v>.</v>
      </c>
      <c r="FP155" s="9" t="str">
        <f>IF(ISNA(VLOOKUP($B155,Area_EM_90,Seq!I$1,FALSE)),".",VLOOKUP($B155,Area_EM_90,Seq!I$1,FALSE))</f>
        <v>.</v>
      </c>
      <c r="FQ155" s="9" t="str">
        <f>IF(ISNA(VLOOKUP($B155,Area_EM_90,Seq!J$1,FALSE)),".",VLOOKUP($B155,Area_EM_90,Seq!J$1,FALSE))</f>
        <v>.</v>
      </c>
      <c r="FR155" s="9" t="str">
        <f>IF(ISNA(VLOOKUP($B155,Area_EM_00,Seq!C$1,FALSE)),".",VLOOKUP($B155,Area_EM_00,Seq!C$1,FALSE))</f>
        <v>.</v>
      </c>
      <c r="FS155" s="9" t="str">
        <f>IF(ISNA(VLOOKUP($B155,Area_EM_00,Seq!D$1,FALSE)),".",VLOOKUP($B155,Area_EM_00,Seq!D$1,FALSE))</f>
        <v>.</v>
      </c>
      <c r="FT155" s="9" t="str">
        <f>IF(ISNA(VLOOKUP($B155,Area_EM_00,Seq!E$1,FALSE)),".",VLOOKUP($B155,Area_EM_00,Seq!E$1,FALSE))</f>
        <v>.</v>
      </c>
      <c r="FU155" s="9" t="str">
        <f>IF(ISNA(VLOOKUP($B155,Area_EM_00,Seq!F$1,FALSE)),".",VLOOKUP($B155,Area_EM_00,Seq!F$1,FALSE))</f>
        <v>.</v>
      </c>
      <c r="FV155" s="9" t="str">
        <f>IF(ISNA(VLOOKUP($B155,Area_EM_00,Seq!G$1,FALSE)),".",VLOOKUP($B155,Area_EM_00,Seq!G$1,FALSE))</f>
        <v>.</v>
      </c>
      <c r="FW155" s="9" t="str">
        <f>IF(ISNA(VLOOKUP($B155,Area_EM_00,Seq!H$1,FALSE)),".",VLOOKUP($B155,Area_EM_00,Seq!H$1,FALSE))</f>
        <v>.</v>
      </c>
      <c r="FX155" s="9" t="str">
        <f>IF(ISNA(VLOOKUP($B155,Area_EM_00,Seq!I$1,FALSE)),".",VLOOKUP($B155,Area_EM_00,Seq!I$1,FALSE))</f>
        <v>.</v>
      </c>
      <c r="FY155" s="9" t="str">
        <f>IF(ISNA(VLOOKUP($B155,Area_EM_00,Seq!J$1,FALSE)),".",VLOOKUP($B155,Area_EM_00,Seq!J$1,FALSE))</f>
        <v>.</v>
      </c>
      <c r="GA155" s="27"/>
    </row>
    <row r="156" spans="1:183">
      <c r="A156" s="25" t="s">
        <v>2618</v>
      </c>
      <c r="B156" s="26" t="str">
        <f t="shared" si="144"/>
        <v>Ecuador</v>
      </c>
      <c r="C156" s="27">
        <f>GDP!C$42/10000</f>
        <v>18294194.281532999</v>
      </c>
      <c r="D156" s="27">
        <f>GDP!D$42/10000</f>
        <v>19245492.3841727</v>
      </c>
      <c r="E156" s="27">
        <f>GDP!E$42/10000</f>
        <v>20996832.1911324</v>
      </c>
      <c r="F156" s="27">
        <f>GDP!F$42/10000</f>
        <v>23285486.8999658</v>
      </c>
      <c r="G156" s="27">
        <f>GDP!G$42/10000</f>
        <v>26824880.9087606</v>
      </c>
      <c r="H156" s="27">
        <f>GDP!H$42/10000</f>
        <v>30446239.831443299</v>
      </c>
      <c r="I156" s="27">
        <f>GDP!I$42/10000</f>
        <v>33125508.936610304</v>
      </c>
      <c r="J156" s="27">
        <f>GDP!J$42/10000</f>
        <v>36968067.973257102</v>
      </c>
      <c r="K156" s="27">
        <f>GDP!K$42/10000</f>
        <v>41145459.654235199</v>
      </c>
      <c r="L156" s="27">
        <f>GDP!L$42/10000</f>
        <v>42832423.5000588</v>
      </c>
      <c r="M156" s="27">
        <f>GDP!M$42/10000</f>
        <v>44460055.593061104</v>
      </c>
      <c r="N156" s="27">
        <f>GDP!N$42/10000</f>
        <v>48550380.707622699</v>
      </c>
      <c r="O156" s="27">
        <f>GDP!O$42/10000</f>
        <v>55444534.768105105</v>
      </c>
      <c r="P156" s="27">
        <f>GDP!P$42/10000</f>
        <v>63206769.635639794</v>
      </c>
      <c r="Q156" s="27">
        <f>GDP!Q$42/10000</f>
        <v>71486856.457908601</v>
      </c>
      <c r="R156" s="27">
        <f>GDP!R$42/10000</f>
        <v>79278923.811820701</v>
      </c>
      <c r="S156" s="27">
        <f>GDP!S$42/10000</f>
        <v>87206816.193002701</v>
      </c>
      <c r="T156" s="27">
        <f>GDP!T$42/10000</f>
        <v>95317050.098951995</v>
      </c>
      <c r="U156" s="27">
        <f>GDP!U$42/10000</f>
        <v>102751780.00667</v>
      </c>
      <c r="V156" s="27">
        <f>GDP!V$42/10000</f>
        <v>110560915.287177</v>
      </c>
      <c r="W156" s="27">
        <f>GDP!W$42/10000</f>
        <v>119848032.17129999</v>
      </c>
      <c r="X156" s="27">
        <f>GDP!X$42/10000</f>
        <v>129795418.841518</v>
      </c>
      <c r="Y156" s="27">
        <f>GDP!Y$42/10000</f>
        <v>141606801.95609599</v>
      </c>
      <c r="Z156" s="27">
        <f>GDP!Z$42/10000</f>
        <v>155767482.15170601</v>
      </c>
      <c r="AA156" s="27">
        <f>GDP!AA$42/10000</f>
        <v>171499997.84902799</v>
      </c>
      <c r="AB156" s="27">
        <f>GDP!AB$42/10000</f>
        <v>189335997.62532699</v>
      </c>
      <c r="AC156" s="27">
        <f>GDP!AC$42/10000</f>
        <v>211298973.34986499</v>
      </c>
      <c r="AD156" s="27">
        <f>GDP!AD$42/10000</f>
        <v>238767839.88534701</v>
      </c>
      <c r="AE156" s="27">
        <f>GDP!AE$42/10000</f>
        <v>260256945.47502899</v>
      </c>
      <c r="AF156" s="27">
        <f>GDP!AF$42/10000</f>
        <v>293754553.91439533</v>
      </c>
      <c r="AG156" s="27"/>
      <c r="AH156" s="27">
        <f>IF(ISNUMBER(VLOOKUP($B156,Area_GDP_80_09,Seq!C$1,FALSE)/10000),VLOOKUP($B156,Area_GDP_80_09,Seq!C$1,FALSE)/10000,".")</f>
        <v>1088244.41709271</v>
      </c>
      <c r="AI156" s="27">
        <f>IF(ISNUMBER(VLOOKUP($B156,Area_GDP_80_09,Seq!D$1,FALSE)/10000),VLOOKUP($B156,Area_GDP_80_09,Seq!D$1,FALSE)/10000,".")</f>
        <v>1124862.7500585199</v>
      </c>
      <c r="AJ156" s="27">
        <f>IF(ISNUMBER(VLOOKUP($B156,Area_GDP_80_09,Seq!E$1,FALSE)/10000),VLOOKUP($B156,Area_GDP_80_09,Seq!E$1,FALSE)/10000,".")</f>
        <v>1118459.5465333699</v>
      </c>
      <c r="AK156" s="27">
        <f>IF(ISNUMBER(VLOOKUP($B156,Area_GDP_80_09,Seq!F$1,FALSE)/10000),VLOOKUP($B156,Area_GDP_80_09,Seq!F$1,FALSE)/10000,".")</f>
        <v>1090145.40015525</v>
      </c>
      <c r="AL156" s="27">
        <f>IF(ISNUMBER(VLOOKUP($B156,Area_GDP_80_09,Seq!G$1,FALSE)/10000),VLOOKUP($B156,Area_GDP_80_09,Seq!G$1,FALSE)/10000,".")</f>
        <v>1131966.3103724199</v>
      </c>
      <c r="AM156" s="27">
        <f>IF(ISNUMBER(VLOOKUP($B156,Area_GDP_80_09,Seq!H$1,FALSE)/10000),VLOOKUP($B156,Area_GDP_80_09,Seq!H$1,FALSE)/10000,".")</f>
        <v>1164982.86696815</v>
      </c>
      <c r="AN156" s="27">
        <f>IF(ISNUMBER(VLOOKUP($B156,Area_GDP_80_09,Seq!I$1,FALSE)/10000),VLOOKUP($B156,Area_GDP_80_09,Seq!I$1,FALSE)/10000,".")</f>
        <v>1212406.52904419</v>
      </c>
      <c r="AO156" s="27">
        <f>IF(ISNUMBER(VLOOKUP($B156,Area_GDP_80_09,Seq!J$1,FALSE)/10000),VLOOKUP($B156,Area_GDP_80_09,Seq!J$1,FALSE)/10000,".")</f>
        <v>1186393.5403361199</v>
      </c>
      <c r="AP156" s="27">
        <f>IF(ISNUMBER(VLOOKUP($B156,Area_GDP_80_09,Seq!K$1,FALSE)/10000),VLOOKUP($B156,Area_GDP_80_09,Seq!K$1,FALSE)/10000,".")</f>
        <v>1285643.1949758101</v>
      </c>
      <c r="AQ156" s="27">
        <f>IF(ISNUMBER(VLOOKUP($B156,Area_GDP_80_09,Seq!L$1,FALSE)/10000),VLOOKUP($B156,Area_GDP_80_09,Seq!L$1,FALSE)/10000,".")</f>
        <v>1298249.51472233</v>
      </c>
      <c r="AR156" s="27">
        <f>IF(ISNUMBER(VLOOKUP($B156,Area_GDP_80_09,Seq!M$1,FALSE)/10000),VLOOKUP($B156,Area_GDP_80_09,Seq!M$1,FALSE)/10000,".")</f>
        <v>1333066.9595031</v>
      </c>
      <c r="AS156" s="27">
        <f>IF(ISNUMBER(VLOOKUP($B156,Area_GDP_80_09,Seq!N$1,FALSE)/10000),VLOOKUP($B156,Area_GDP_80_09,Seq!N$1,FALSE)/10000,".")</f>
        <v>1402301.5720058801</v>
      </c>
      <c r="AT156" s="27">
        <f>IF(ISNUMBER(VLOOKUP($B156,Area_GDP_80_09,Seq!O$1,FALSE)/10000),VLOOKUP($B156,Area_GDP_80_09,Seq!O$1,FALSE)/10000,".")</f>
        <v>1423512.15807009</v>
      </c>
      <c r="AU156" s="27">
        <f>IF(ISNUMBER(VLOOKUP($B156,Area_GDP_80_09,Seq!P$1,FALSE)/10000),VLOOKUP($B156,Area_GDP_80_09,Seq!P$1,FALSE)/10000,".")</f>
        <v>1427714.2988026899</v>
      </c>
      <c r="AV156" s="27">
        <f>IF(ISNUMBER(VLOOKUP($B156,Area_GDP_80_09,Seq!Q$1,FALSE)/10000),VLOOKUP($B156,Area_GDP_80_09,Seq!Q$1,FALSE)/10000,".")</f>
        <v>1494847.84093916</v>
      </c>
      <c r="AW156" s="27">
        <f>IF(ISNUMBER(VLOOKUP($B156,Area_GDP_80_09,Seq!R$1,FALSE)/10000),VLOOKUP($B156,Area_GDP_80_09,Seq!R$1,FALSE)/10000,".")</f>
        <v>1521061.0194022399</v>
      </c>
      <c r="AX156" s="27">
        <f>IF(ISNUMBER(VLOOKUP($B156,Area_GDP_80_09,Seq!S$1,FALSE)/10000),VLOOKUP($B156,Area_GDP_80_09,Seq!S$1,FALSE)/10000,".")</f>
        <v>1557579.2574905399</v>
      </c>
      <c r="AY156" s="27">
        <f>IF(ISNUMBER(VLOOKUP($B156,Area_GDP_80_09,Seq!T$1,FALSE)/10000),VLOOKUP($B156,Area_GDP_80_09,Seq!T$1,FALSE)/10000,".")</f>
        <v>1620710.8486494301</v>
      </c>
      <c r="AZ156" s="27">
        <f>IF(ISNUMBER(VLOOKUP($B156,Area_GDP_80_09,Seq!U$1,FALSE)/10000),VLOOKUP($B156,Area_GDP_80_09,Seq!U$1,FALSE)/10000,".")</f>
        <v>1654952.72227173</v>
      </c>
      <c r="BA156" s="27">
        <f>IF(ISNUMBER(VLOOKUP($B156,Area_GDP_80_09,Seq!V$1,FALSE)/10000),VLOOKUP($B156,Area_GDP_80_09,Seq!V$1,FALSE)/10000,".")</f>
        <v>1550699.75807439</v>
      </c>
      <c r="BB156" s="27">
        <f>IF(ISNUMBER(VLOOKUP($B156,Area_GDP_80_09,Seq!W$1,FALSE)/10000),VLOOKUP($B156,Area_GDP_80_09,Seq!W$1,FALSE)/10000,".")</f>
        <v>1594164.1913467599</v>
      </c>
      <c r="BC156" s="27">
        <f>IF(ISNUMBER(VLOOKUP($B156,Area_GDP_80_09,Seq!X$1,FALSE)/10000),VLOOKUP($B156,Area_GDP_80_09,Seq!X$1,FALSE)/10000,".")</f>
        <v>1679240.1244682199</v>
      </c>
      <c r="BD156" s="27">
        <f>IF(ISNUMBER(VLOOKUP($B156,Area_GDP_80_09,Seq!Y$1,FALSE)/10000),VLOOKUP($B156,Area_GDP_80_09,Seq!Y$1,FALSE)/10000,".")</f>
        <v>1750542.6971722599</v>
      </c>
      <c r="BE156" s="27">
        <f>IF(ISNUMBER(VLOOKUP($B156,Area_GDP_80_09,Seq!Z$1,FALSE)/10000),VLOOKUP($B156,Area_GDP_80_09,Seq!Z$1,FALSE)/10000,".")</f>
        <v>1813138.4138329399</v>
      </c>
      <c r="BF156" s="27">
        <f>IF(ISNUMBER(VLOOKUP($B156,Area_GDP_80_09,Seq!AA$1,FALSE)/10000),VLOOKUP($B156,Area_GDP_80_09,Seq!AA$1,FALSE)/10000,".")</f>
        <v>1958202.58949479</v>
      </c>
      <c r="BG156" s="27">
        <f>IF(ISNUMBER(VLOOKUP($B156,Area_GDP_80_09,Seq!AB$1,FALSE)/10000),VLOOKUP($B156,Area_GDP_80_09,Seq!AB$1,FALSE)/10000,".")</f>
        <v>2075756.1015612599</v>
      </c>
      <c r="BH156" s="27">
        <f>IF(ISNUMBER(VLOOKUP($B156,Area_GDP_80_09,Seq!AC$1,FALSE)/10000),VLOOKUP($B156,Area_GDP_80_09,Seq!AC$1,FALSE)/10000,".")</f>
        <v>2156408.9522128897</v>
      </c>
      <c r="BI156" s="27">
        <f>IF(ISNUMBER(VLOOKUP($B156,Area_GDP_80_09,Seq!AD$1,FALSE)/10000),VLOOKUP($B156,Area_GDP_80_09,Seq!AD$1,FALSE)/10000,".")</f>
        <v>2210123.7257343601</v>
      </c>
      <c r="BJ156" s="27">
        <f>IF(ISNUMBER(VLOOKUP($B156,Area_GDP_80_09,Seq!AE$1,FALSE)/10000),VLOOKUP($B156,Area_GDP_80_09,Seq!AE$1,FALSE)/10000,".")</f>
        <v>2354131.0726643903</v>
      </c>
      <c r="BK156" s="27">
        <f>IF(ISNUMBER(VLOOKUP($B156,Area_GDP_80_09,Seq!AF$1,FALSE)/10000),VLOOKUP($B156,Area_GDP_80_09,Seq!AF$1,FALSE)/10000,".")</f>
        <v>2413153.0013575987</v>
      </c>
      <c r="BL156" s="27"/>
      <c r="BM156" s="27"/>
      <c r="BN156" s="27">
        <f>CNPop!A$48</f>
        <v>5.0000000000000001E-3</v>
      </c>
      <c r="BO156" s="27">
        <f>CNPop!B$48</f>
        <v>6.0000000000000001E-3</v>
      </c>
      <c r="BP156" s="27">
        <f>CNPop!C$48</f>
        <v>6.0000000000000001E-3</v>
      </c>
      <c r="BQ156" s="27">
        <f>CNPop!D$48</f>
        <v>7.0000000000000001E-3</v>
      </c>
      <c r="BR156" s="27">
        <f>CNPop!E$48</f>
        <v>7.0000000000000001E-3</v>
      </c>
      <c r="BS156" s="27">
        <f>CNPop!F$48</f>
        <v>8.0000000000000002E-3</v>
      </c>
      <c r="BT156" s="27">
        <f>CNPop!G$48</f>
        <v>8.9999999999999993E-3</v>
      </c>
      <c r="BU156" s="27">
        <f>CNPop!H$48</f>
        <v>0.01</v>
      </c>
      <c r="BV156" s="27">
        <f>CNPop!I$48</f>
        <v>1.0999999999999999E-2</v>
      </c>
      <c r="BW156" s="27">
        <f>CNPop!J$48</f>
        <v>1.2E-2</v>
      </c>
      <c r="BX156" s="27">
        <f>CNPop!K$48</f>
        <v>1.4E-2</v>
      </c>
      <c r="BY156" s="27">
        <f>CNPop!L$48</f>
        <v>1.6E-2</v>
      </c>
      <c r="BZ156" s="27">
        <f>CNPop!M$48</f>
        <v>1.7000000000000001E-2</v>
      </c>
      <c r="CA156" s="27">
        <f>CNPop!N$48</f>
        <v>1.9E-2</v>
      </c>
      <c r="CB156" s="27">
        <f>CNPop!O$48</f>
        <v>2.1000000000000001E-2</v>
      </c>
      <c r="CC156" s="27">
        <f>CNPop!P$48</f>
        <v>2.3E-2</v>
      </c>
      <c r="CD156" s="27">
        <f>CNPop!Q$48</f>
        <v>2.5999999999999999E-2</v>
      </c>
      <c r="CE156" s="27">
        <f>CNPop!R$48</f>
        <v>2.8000000000000001E-2</v>
      </c>
      <c r="CF156" s="27">
        <f>CNPop!S$48</f>
        <v>0.03</v>
      </c>
      <c r="CG156" s="27">
        <f>CNPop!T$48</f>
        <v>3.3000000000000002E-2</v>
      </c>
      <c r="CH156" s="27">
        <f>CNPop!U$48</f>
        <v>3.5999999999999997E-2</v>
      </c>
      <c r="CI156" s="27">
        <f>CNPop!V$48</f>
        <v>3.9E-2</v>
      </c>
      <c r="CJ156" s="27">
        <f>CNPop!W$48</f>
        <v>4.2000000000000003E-2</v>
      </c>
      <c r="CK156" s="27">
        <f>CNPop!X$48</f>
        <v>4.4999999999999998E-2</v>
      </c>
      <c r="CL156" s="27">
        <f>CNPop!Y$48</f>
        <v>4.9000000000000002E-2</v>
      </c>
      <c r="CM156" s="27">
        <f>CNPop!Z$48</f>
        <v>5.1999999999999998E-2</v>
      </c>
      <c r="CN156" s="27">
        <f>CNPop!AA$48</f>
        <v>5.6000000000000001E-2</v>
      </c>
      <c r="CO156" s="27">
        <f>CNPop!AB$48</f>
        <v>0.06</v>
      </c>
      <c r="CP156" s="27">
        <f>CNPop!AC$48</f>
        <v>6.3E-2</v>
      </c>
      <c r="CQ156" s="27"/>
      <c r="CR156" s="27">
        <f t="shared" si="146"/>
        <v>9.8468903863309962E-2</v>
      </c>
      <c r="CS156" s="27">
        <f t="shared" si="147"/>
        <v>9.8468903863309962E-2</v>
      </c>
      <c r="CT156" s="27">
        <f t="shared" si="148"/>
        <v>9.8468903863309962E-2</v>
      </c>
      <c r="CU156" s="27">
        <f t="shared" si="149"/>
        <v>9.8468903863309962E-2</v>
      </c>
      <c r="CV156" s="27">
        <f t="shared" si="150"/>
        <v>9.8468903863309962E-2</v>
      </c>
      <c r="CW156" s="27">
        <f t="shared" si="151"/>
        <v>9.8468903863309962E-2</v>
      </c>
      <c r="CX156" s="27">
        <f t="shared" si="152"/>
        <v>9.8468903863309962E-2</v>
      </c>
      <c r="CY156" s="27">
        <f t="shared" si="153"/>
        <v>9.8468903863309962E-2</v>
      </c>
      <c r="CZ156" s="27">
        <f t="shared" si="154"/>
        <v>9.8468903863309962E-2</v>
      </c>
      <c r="DA156" s="27">
        <f t="shared" si="155"/>
        <v>9.8468903863309962E-2</v>
      </c>
      <c r="DB156" s="27">
        <f t="shared" si="156"/>
        <v>9.8468903863309962E-2</v>
      </c>
      <c r="DC156" s="27">
        <f t="shared" si="157"/>
        <v>9.8468903863309962E-2</v>
      </c>
      <c r="DD156" s="27">
        <f t="shared" si="158"/>
        <v>9.9910379859612652E-2</v>
      </c>
      <c r="DE156" s="27">
        <f t="shared" si="159"/>
        <v>9.9910379859612652E-2</v>
      </c>
      <c r="DF156" s="27">
        <f t="shared" si="160"/>
        <v>9.9910379859612652E-2</v>
      </c>
      <c r="DG156" s="27">
        <f t="shared" si="161"/>
        <v>9.9910379859612652E-2</v>
      </c>
      <c r="DH156" s="27">
        <f t="shared" si="162"/>
        <v>9.9910379859612652E-2</v>
      </c>
      <c r="DI156" s="27">
        <f t="shared" si="163"/>
        <v>9.9910379859612652E-2</v>
      </c>
      <c r="DJ156" s="27">
        <f t="shared" si="164"/>
        <v>9.9910379859612652E-2</v>
      </c>
      <c r="DK156" s="27">
        <f t="shared" si="165"/>
        <v>9.9328342822965876E-2</v>
      </c>
      <c r="DL156" s="27">
        <f t="shared" si="166"/>
        <v>9.8717384463142044E-2</v>
      </c>
      <c r="DM156" s="27">
        <f t="shared" si="167"/>
        <v>9.8090688908709159E-2</v>
      </c>
      <c r="DN156" s="27">
        <f t="shared" si="168"/>
        <v>9.7448794367342786E-2</v>
      </c>
      <c r="DO156" s="27">
        <f t="shared" si="169"/>
        <v>9.679606848368974E-2</v>
      </c>
      <c r="DP156" s="27">
        <f t="shared" si="170"/>
        <v>9.6133871657254816E-2</v>
      </c>
      <c r="DQ156" s="27">
        <f t="shared" si="171"/>
        <v>9.5467049319093195E-2</v>
      </c>
      <c r="DR156" s="27">
        <f t="shared" si="172"/>
        <v>9.4789168977624697E-2</v>
      </c>
      <c r="DS156" s="27">
        <f t="shared" si="173"/>
        <v>9.4113268080352169E-2</v>
      </c>
      <c r="DT156" s="27" t="str">
        <f t="shared" si="145"/>
        <v>.</v>
      </c>
      <c r="DU156" s="27" t="e">
        <f>IF(ISNA(VLOOKUP(CONCATENATE($B156,".SP.TER.TOTL.IN"),Area_pop_80_09,Seq!B$1,FALSE)),".",VLOOKUP(CONCATENATE($B156,".SP.TER.TOTL.IN"),Area_pop_80_09,Seq!B$1,FALSE)/VLOOKUP(CONCATENATE($B156,".SP.POP.TOTL"),Area_pop_80_09,Seq!B$1,FALSE))</f>
        <v>#VALUE!</v>
      </c>
      <c r="DV156" s="27" t="e">
        <f>IF(ISNA(VLOOKUP(CONCATENATE($B156,".SP.TER.TOTL.IN"),Area_pop_80_09,Seq!C$1,FALSE)),".",VLOOKUP(CONCATENATE($B156,".SP.TER.TOTL.IN"),Area_pop_80_09,Seq!C$1,FALSE)/VLOOKUP(CONCATENATE($B156,".SP.POP.TOTL"),Area_pop_80_09,Seq!C$1,FALSE))</f>
        <v>#VALUE!</v>
      </c>
      <c r="DW156" s="27" t="e">
        <f>IF(ISNA(VLOOKUP(CONCATENATE($B156,".SP.TER.TOTL.IN"),Area_pop_80_09,Seq!D$1,FALSE)),".",VLOOKUP(CONCATENATE($B156,".SP.TER.TOTL.IN"),Area_pop_80_09,Seq!D$1,FALSE)/VLOOKUP(CONCATENATE($B156,".SP.POP.TOTL"),Area_pop_80_09,Seq!D$1,FALSE))</f>
        <v>#VALUE!</v>
      </c>
      <c r="DX156" s="27" t="e">
        <f>IF(ISNA(VLOOKUP(CONCATENATE($B156,".SP.TER.TOTL.IN"),Area_pop_80_09,Seq!E$1,FALSE)),".",VLOOKUP(CONCATENATE($B156,".SP.TER.TOTL.IN"),Area_pop_80_09,Seq!E$1,FALSE)/VLOOKUP(CONCATENATE($B156,".SP.POP.TOTL"),Area_pop_80_09,Seq!E$1,FALSE))</f>
        <v>#VALUE!</v>
      </c>
      <c r="DY156" s="27" t="e">
        <f>IF(ISNA(VLOOKUP(CONCATENATE($B156,".SP.TER.TOTL.IN"),Area_pop_80_09,Seq!F$1,FALSE)),".",VLOOKUP(CONCATENATE($B156,".SP.TER.TOTL.IN"),Area_pop_80_09,Seq!F$1,FALSE)/VLOOKUP(CONCATENATE($B156,".SP.POP.TOTL"),Area_pop_80_09,Seq!F$1,FALSE))</f>
        <v>#VALUE!</v>
      </c>
      <c r="DZ156" s="27" t="e">
        <f>IF(ISNA(VLOOKUP(CONCATENATE($B156,".SP.TER.TOTL.IN"),Area_pop_80_09,Seq!G$1,FALSE)),".",VLOOKUP(CONCATENATE($B156,".SP.TER.TOTL.IN"),Area_pop_80_09,Seq!G$1,FALSE)/VLOOKUP(CONCATENATE($B156,".SP.POP.TOTL"),Area_pop_80_09,Seq!G$1,FALSE))</f>
        <v>#VALUE!</v>
      </c>
      <c r="EA156" s="27" t="e">
        <f>IF(ISNA(VLOOKUP(CONCATENATE($B156,".SP.TER.TOTL.IN"),Area_pop_80_09,Seq!H$1,FALSE)),".",VLOOKUP(CONCATENATE($B156,".SP.TER.TOTL.IN"),Area_pop_80_09,Seq!H$1,FALSE)/VLOOKUP(CONCATENATE($B156,".SP.POP.TOTL"),Area_pop_80_09,Seq!H$1,FALSE))</f>
        <v>#VALUE!</v>
      </c>
      <c r="EB156" s="27" t="e">
        <f>IF(ISNA(VLOOKUP(CONCATENATE($B156,".SP.TER.TOTL.IN"),Area_pop_80_09,Seq!I$1,FALSE)),".",VLOOKUP(CONCATENATE($B156,".SP.TER.TOTL.IN"),Area_pop_80_09,Seq!I$1,FALSE)/VLOOKUP(CONCATENATE($B156,".SP.POP.TOTL"),Area_pop_80_09,Seq!I$1,FALSE))</f>
        <v>#VALUE!</v>
      </c>
      <c r="EC156" s="27" t="e">
        <f>IF(ISNA(VLOOKUP(CONCATENATE($B156,".SP.TER.TOTL.IN"),Area_pop_80_09,Seq!J$1,FALSE)),".",VLOOKUP(CONCATENATE($B156,".SP.TER.TOTL.IN"),Area_pop_80_09,Seq!J$1,FALSE)/VLOOKUP(CONCATENATE($B156,".SP.POP.TOTL"),Area_pop_80_09,Seq!J$1,FALSE))</f>
        <v>#VALUE!</v>
      </c>
      <c r="ED156" s="27" t="e">
        <f>IF(ISNA(VLOOKUP(CONCATENATE($B156,".SP.TER.TOTL.IN"),Area_pop_80_09,Seq!K$1,FALSE)),".",VLOOKUP(CONCATENATE($B156,".SP.TER.TOTL.IN"),Area_pop_80_09,Seq!K$1,FALSE)/VLOOKUP(CONCATENATE($B156,".SP.POP.TOTL"),Area_pop_80_09,Seq!K$1,FALSE))</f>
        <v>#VALUE!</v>
      </c>
      <c r="EE156" s="27" t="e">
        <f>IF(ISNA(VLOOKUP(CONCATENATE($B156,".SP.TER.TOTL.IN"),Area_pop_80_09,Seq!L$1,FALSE)),".",VLOOKUP(CONCATENATE($B156,".SP.TER.TOTL.IN"),Area_pop_80_09,Seq!L$1,FALSE)/VLOOKUP(CONCATENATE($B156,".SP.POP.TOTL"),Area_pop_80_09,Seq!L$1,FALSE))</f>
        <v>#VALUE!</v>
      </c>
      <c r="EF156" s="27">
        <f>IF(ISNA(VLOOKUP(CONCATENATE($B156,".SP.TER.TOTL.IN"),Area_pop_80_09,Seq!M$1,FALSE)),".",VLOOKUP(CONCATENATE($B156,".SP.TER.TOTL.IN"),Area_pop_80_09,Seq!M$1,FALSE)/VLOOKUP(CONCATENATE($B156,".SP.POP.TOTL"),Area_pop_80_09,Seq!M$1,FALSE))</f>
        <v>9.8468903863309962E-2</v>
      </c>
      <c r="EG156" s="27" t="e">
        <f>IF(ISNA(VLOOKUP(CONCATENATE($B156,".SP.TER.TOTL.IN"),Area_pop_80_09,Seq!N$1,FALSE)),".",VLOOKUP(CONCATENATE($B156,".SP.TER.TOTL.IN"),Area_pop_80_09,Seq!N$1,FALSE)/VLOOKUP(CONCATENATE($B156,".SP.POP.TOTL"),Area_pop_80_09,Seq!N$1,FALSE))</f>
        <v>#VALUE!</v>
      </c>
      <c r="EH156" s="27" t="e">
        <f>IF(ISNA(VLOOKUP(CONCATENATE($B156,".SP.TER.TOTL.IN"),Area_pop_80_09,Seq!O$1,FALSE)),".",VLOOKUP(CONCATENATE($B156,".SP.TER.TOTL.IN"),Area_pop_80_09,Seq!O$1,FALSE)/VLOOKUP(CONCATENATE($B156,".SP.POP.TOTL"),Area_pop_80_09,Seq!O$1,FALSE))</f>
        <v>#VALUE!</v>
      </c>
      <c r="EI156" s="27" t="e">
        <f>IF(ISNA(VLOOKUP(CONCATENATE($B156,".SP.TER.TOTL.IN"),Area_pop_80_09,Seq!P$1,FALSE)),".",VLOOKUP(CONCATENATE($B156,".SP.TER.TOTL.IN"),Area_pop_80_09,Seq!P$1,FALSE)/VLOOKUP(CONCATENATE($B156,".SP.POP.TOTL"),Area_pop_80_09,Seq!P$1,FALSE))</f>
        <v>#VALUE!</v>
      </c>
      <c r="EJ156" s="27" t="e">
        <f>IF(ISNA(VLOOKUP(CONCATENATE($B156,".SP.TER.TOTL.IN"),Area_pop_80_09,Seq!Q$1,FALSE)),".",VLOOKUP(CONCATENATE($B156,".SP.TER.TOTL.IN"),Area_pop_80_09,Seq!Q$1,FALSE)/VLOOKUP(CONCATENATE($B156,".SP.POP.TOTL"),Area_pop_80_09,Seq!Q$1,FALSE))</f>
        <v>#VALUE!</v>
      </c>
      <c r="EK156" s="27" t="e">
        <f>IF(ISNA(VLOOKUP(CONCATENATE($B156,".SP.TER.TOTL.IN"),Area_pop_80_09,Seq!R$1,FALSE)),".",VLOOKUP(CONCATENATE($B156,".SP.TER.TOTL.IN"),Area_pop_80_09,Seq!R$1,FALSE)/VLOOKUP(CONCATENATE($B156,".SP.POP.TOTL"),Area_pop_80_09,Seq!R$1,FALSE))</f>
        <v>#VALUE!</v>
      </c>
      <c r="EL156" s="27" t="e">
        <f>IF(ISNA(VLOOKUP(CONCATENATE($B156,".SP.TER.TOTL.IN"),Area_pop_80_09,Seq!S$1,FALSE)),".",VLOOKUP(CONCATENATE($B156,".SP.TER.TOTL.IN"),Area_pop_80_09,Seq!S$1,FALSE)/VLOOKUP(CONCATENATE($B156,".SP.POP.TOTL"),Area_pop_80_09,Seq!S$1,FALSE))</f>
        <v>#VALUE!</v>
      </c>
      <c r="EM156" s="27">
        <f>IF(ISNA(VLOOKUP(CONCATENATE($B156,".SP.TER.TOTL.IN"),Area_pop_80_09,Seq!T$1,FALSE)),".",VLOOKUP(CONCATENATE($B156,".SP.TER.TOTL.IN"),Area_pop_80_09,Seq!T$1,FALSE)/VLOOKUP(CONCATENATE($B156,".SP.POP.TOTL"),Area_pop_80_09,Seq!T$1,FALSE))</f>
        <v>9.9910379859612652E-2</v>
      </c>
      <c r="EN156" s="27">
        <f>IF(ISNA(VLOOKUP(CONCATENATE($B156,".SP.TER.TOTL.IN"),Area_pop_80_09,Seq!U$1,FALSE)),".",VLOOKUP(CONCATENATE($B156,".SP.TER.TOTL.IN"),Area_pop_80_09,Seq!U$1,FALSE)/VLOOKUP(CONCATENATE($B156,".SP.POP.TOTL"),Area_pop_80_09,Seq!U$1,FALSE))</f>
        <v>9.9328342822965876E-2</v>
      </c>
      <c r="EO156" s="27">
        <f>IF(ISNA(VLOOKUP(CONCATENATE($B156,".SP.TER.TOTL.IN"),Area_pop_80_09,Seq!V$1,FALSE)),".",VLOOKUP(CONCATENATE($B156,".SP.TER.TOTL.IN"),Area_pop_80_09,Seq!V$1,FALSE)/VLOOKUP(CONCATENATE($B156,".SP.POP.TOTL"),Area_pop_80_09,Seq!V$1,FALSE))</f>
        <v>9.8717384463142044E-2</v>
      </c>
      <c r="EP156" s="27">
        <f>IF(ISNA(VLOOKUP(CONCATENATE($B156,".SP.TER.TOTL.IN"),Area_pop_80_09,Seq!W$1,FALSE)),".",VLOOKUP(CONCATENATE($B156,".SP.TER.TOTL.IN"),Area_pop_80_09,Seq!W$1,FALSE)/VLOOKUP(CONCATENATE($B156,".SP.POP.TOTL"),Area_pop_80_09,Seq!W$1,FALSE))</f>
        <v>9.8090688908709159E-2</v>
      </c>
      <c r="EQ156" s="27">
        <f>IF(ISNA(VLOOKUP(CONCATENATE($B156,".SP.TER.TOTL.IN"),Area_pop_80_09,Seq!X$1,FALSE)),".",VLOOKUP(CONCATENATE($B156,".SP.TER.TOTL.IN"),Area_pop_80_09,Seq!X$1,FALSE)/VLOOKUP(CONCATENATE($B156,".SP.POP.TOTL"),Area_pop_80_09,Seq!X$1,FALSE))</f>
        <v>9.7448794367342786E-2</v>
      </c>
      <c r="ER156" s="27">
        <f>IF(ISNA(VLOOKUP(CONCATENATE($B156,".SP.TER.TOTL.IN"),Area_pop_80_09,Seq!Y$1,FALSE)),".",VLOOKUP(CONCATENATE($B156,".SP.TER.TOTL.IN"),Area_pop_80_09,Seq!Y$1,FALSE)/VLOOKUP(CONCATENATE($B156,".SP.POP.TOTL"),Area_pop_80_09,Seq!Y$1,FALSE))</f>
        <v>9.679606848368974E-2</v>
      </c>
      <c r="ES156" s="27">
        <f>IF(ISNA(VLOOKUP(CONCATENATE($B156,".SP.TER.TOTL.IN"),Area_pop_80_09,Seq!Z$1,FALSE)),".",VLOOKUP(CONCATENATE($B156,".SP.TER.TOTL.IN"),Area_pop_80_09,Seq!Z$1,FALSE)/VLOOKUP(CONCATENATE($B156,".SP.POP.TOTL"),Area_pop_80_09,Seq!Z$1,FALSE))</f>
        <v>9.6133871657254816E-2</v>
      </c>
      <c r="ET156" s="27">
        <f>IF(ISNA(VLOOKUP(CONCATENATE($B156,".SP.TER.TOTL.IN"),Area_pop_80_09,Seq!AA$1,FALSE)),".",VLOOKUP(CONCATENATE($B156,".SP.TER.TOTL.IN"),Area_pop_80_09,Seq!AA$1,FALSE)/VLOOKUP(CONCATENATE($B156,".SP.POP.TOTL"),Area_pop_80_09,Seq!AA$1,FALSE))</f>
        <v>9.5467049319093195E-2</v>
      </c>
      <c r="EU156" s="27">
        <f>IF(ISNA(VLOOKUP(CONCATENATE($B156,".SP.TER.TOTL.IN"),Area_pop_80_09,Seq!AB$1,FALSE)),".",VLOOKUP(CONCATENATE($B156,".SP.TER.TOTL.IN"),Area_pop_80_09,Seq!AB$1,FALSE)/VLOOKUP(CONCATENATE($B156,".SP.POP.TOTL"),Area_pop_80_09,Seq!AB$1,FALSE))</f>
        <v>9.4789168977624697E-2</v>
      </c>
      <c r="EV156" s="27">
        <f>IF(ISNA(VLOOKUP(CONCATENATE($B156,".SP.TER.TOTL.IN"),Area_pop_80_09,Seq!AC$1,FALSE)),".",VLOOKUP(CONCATENATE($B156,".SP.TER.TOTL.IN"),Area_pop_80_09,Seq!AC$1,FALSE)/VLOOKUP(CONCATENATE($B156,".SP.POP.TOTL"),Area_pop_80_09,Seq!AC$1,FALSE))</f>
        <v>9.4113268080352169E-2</v>
      </c>
      <c r="EW156" s="27" t="e">
        <f>IF(ISNA(VLOOKUP(CONCATENATE($B156,".SP.TER.TOTL.IN"),Area_pop_80_09,Seq!AD$1,FALSE)),".",VLOOKUP(CONCATENATE($B156,".SP.TER.TOTL.IN"),Area_pop_80_09,Seq!AD$1,FALSE)/VLOOKUP(CONCATENATE($B156,".SP.POP.TOTL"),Area_pop_80_09,Seq!AD$1,FALSE))</f>
        <v>#VALUE!</v>
      </c>
      <c r="EX156" s="27"/>
      <c r="EY156" s="27"/>
      <c r="EZ156" s="27">
        <f t="shared" si="174"/>
        <v>1.607164942207981E-3</v>
      </c>
      <c r="FA156" s="27">
        <f t="shared" si="175"/>
        <v>1.5566494909853455E-3</v>
      </c>
      <c r="FB156" s="27" t="str">
        <f t="shared" si="181"/>
        <v>.</v>
      </c>
      <c r="FC156" s="9">
        <f>IF(VLOOKUP($B156,EM_80!$B$1:$C$201,2,FALSE)&gt;0,VLOOKUP($B156,EM_80!$B$1:$C$201,2,FALSE),".")</f>
        <v>12800</v>
      </c>
      <c r="FD156" s="9">
        <f t="shared" si="176"/>
        <v>16000</v>
      </c>
      <c r="FE156" s="9" t="str">
        <f t="shared" si="177"/>
        <v>.</v>
      </c>
      <c r="FF156">
        <f t="shared" si="178"/>
        <v>7964335</v>
      </c>
      <c r="FG156">
        <f t="shared" si="179"/>
        <v>10278486</v>
      </c>
      <c r="FH156">
        <f t="shared" si="180"/>
        <v>12310314</v>
      </c>
      <c r="FJ156" s="9" t="str">
        <f>IF(ISNA(VLOOKUP($B156,Area_EM_90,Seq!C$1,FALSE)),".",VLOOKUP($B156,Area_EM_90,Seq!C$1,FALSE))</f>
        <v>.</v>
      </c>
      <c r="FK156" s="9" t="str">
        <f>IF(ISNA(VLOOKUP($B156,Area_EM_90,Seq!D$1,FALSE)),".",VLOOKUP($B156,Area_EM_90,Seq!D$1,FALSE))</f>
        <v>.</v>
      </c>
      <c r="FL156" s="9" t="str">
        <f>IF(ISNA(VLOOKUP($B156,Area_EM_90,Seq!E$1,FALSE)),".",VLOOKUP($B156,Area_EM_90,Seq!E$1,FALSE))</f>
        <v>.</v>
      </c>
      <c r="FM156" s="9" t="str">
        <f>IF(ISNA(VLOOKUP($B156,Area_EM_90,Seq!F$1,FALSE)),".",VLOOKUP($B156,Area_EM_90,Seq!F$1,FALSE))</f>
        <v>.</v>
      </c>
      <c r="FN156" s="9" t="str">
        <f>IF(ISNA(VLOOKUP($B156,Area_EM_90,Seq!G$1,FALSE)),".",VLOOKUP($B156,Area_EM_90,Seq!G$1,FALSE))</f>
        <v>.</v>
      </c>
      <c r="FO156" s="9" t="str">
        <f>IF(ISNA(VLOOKUP($B156,Area_EM_90,Seq!H$1,FALSE)),".",VLOOKUP($B156,Area_EM_90,Seq!H$1,FALSE))</f>
        <v>.</v>
      </c>
      <c r="FP156" s="9" t="str">
        <f>IF(ISNA(VLOOKUP($B156,Area_EM_90,Seq!I$1,FALSE)),".",VLOOKUP($B156,Area_EM_90,Seq!I$1,FALSE))</f>
        <v>.</v>
      </c>
      <c r="FQ156" s="9" t="str">
        <f>IF(ISNA(VLOOKUP($B156,Area_EM_90,Seq!J$1,FALSE)),".",VLOOKUP($B156,Area_EM_90,Seq!J$1,FALSE))</f>
        <v>.</v>
      </c>
      <c r="FR156" s="9" t="str">
        <f>IF(ISNA(VLOOKUP($B156,Area_EM_00,Seq!C$1,FALSE)),".",VLOOKUP($B156,Area_EM_00,Seq!C$1,FALSE))</f>
        <v>.</v>
      </c>
      <c r="FS156" s="9" t="str">
        <f>IF(ISNA(VLOOKUP($B156,Area_EM_00,Seq!D$1,FALSE)),".",VLOOKUP($B156,Area_EM_00,Seq!D$1,FALSE))</f>
        <v>.</v>
      </c>
      <c r="FT156" s="9" t="str">
        <f>IF(ISNA(VLOOKUP($B156,Area_EM_00,Seq!E$1,FALSE)),".",VLOOKUP($B156,Area_EM_00,Seq!E$1,FALSE))</f>
        <v>.</v>
      </c>
      <c r="FU156" s="9" t="str">
        <f>IF(ISNA(VLOOKUP($B156,Area_EM_00,Seq!F$1,FALSE)),".",VLOOKUP($B156,Area_EM_00,Seq!F$1,FALSE))</f>
        <v>.</v>
      </c>
      <c r="FV156" s="9" t="str">
        <f>IF(ISNA(VLOOKUP($B156,Area_EM_00,Seq!G$1,FALSE)),".",VLOOKUP($B156,Area_EM_00,Seq!G$1,FALSE))</f>
        <v>.</v>
      </c>
      <c r="FW156" s="9" t="str">
        <f>IF(ISNA(VLOOKUP($B156,Area_EM_00,Seq!H$1,FALSE)),".",VLOOKUP($B156,Area_EM_00,Seq!H$1,FALSE))</f>
        <v>.</v>
      </c>
      <c r="FX156" s="9" t="str">
        <f>IF(ISNA(VLOOKUP($B156,Area_EM_00,Seq!I$1,FALSE)),".",VLOOKUP($B156,Area_EM_00,Seq!I$1,FALSE))</f>
        <v>.</v>
      </c>
      <c r="FY156" s="9" t="str">
        <f>IF(ISNA(VLOOKUP($B156,Area_EM_00,Seq!J$1,FALSE)),".",VLOOKUP($B156,Area_EM_00,Seq!J$1,FALSE))</f>
        <v>.</v>
      </c>
      <c r="GA156" s="27"/>
    </row>
    <row r="157" spans="1:183">
      <c r="A157" s="25" t="s">
        <v>3999</v>
      </c>
      <c r="B157" s="26" t="str">
        <f t="shared" si="144"/>
        <v>FrenchGuyana</v>
      </c>
      <c r="C157" s="27">
        <f>GDP!C$42/10000</f>
        <v>18294194.281532999</v>
      </c>
      <c r="D157" s="27">
        <f>GDP!D$42/10000</f>
        <v>19245492.3841727</v>
      </c>
      <c r="E157" s="27">
        <f>GDP!E$42/10000</f>
        <v>20996832.1911324</v>
      </c>
      <c r="F157" s="27">
        <f>GDP!F$42/10000</f>
        <v>23285486.8999658</v>
      </c>
      <c r="G157" s="27">
        <f>GDP!G$42/10000</f>
        <v>26824880.9087606</v>
      </c>
      <c r="H157" s="27">
        <f>GDP!H$42/10000</f>
        <v>30446239.831443299</v>
      </c>
      <c r="I157" s="27">
        <f>GDP!I$42/10000</f>
        <v>33125508.936610304</v>
      </c>
      <c r="J157" s="27">
        <f>GDP!J$42/10000</f>
        <v>36968067.973257102</v>
      </c>
      <c r="K157" s="27">
        <f>GDP!K$42/10000</f>
        <v>41145459.654235199</v>
      </c>
      <c r="L157" s="27">
        <f>GDP!L$42/10000</f>
        <v>42832423.5000588</v>
      </c>
      <c r="M157" s="27">
        <f>GDP!M$42/10000</f>
        <v>44460055.593061104</v>
      </c>
      <c r="N157" s="27">
        <f>GDP!N$42/10000</f>
        <v>48550380.707622699</v>
      </c>
      <c r="O157" s="27">
        <f>GDP!O$42/10000</f>
        <v>55444534.768105105</v>
      </c>
      <c r="P157" s="27">
        <f>GDP!P$42/10000</f>
        <v>63206769.635639794</v>
      </c>
      <c r="Q157" s="27">
        <f>GDP!Q$42/10000</f>
        <v>71486856.457908601</v>
      </c>
      <c r="R157" s="27">
        <f>GDP!R$42/10000</f>
        <v>79278923.811820701</v>
      </c>
      <c r="S157" s="27">
        <f>GDP!S$42/10000</f>
        <v>87206816.193002701</v>
      </c>
      <c r="T157" s="27">
        <f>GDP!T$42/10000</f>
        <v>95317050.098951995</v>
      </c>
      <c r="U157" s="27">
        <f>GDP!U$42/10000</f>
        <v>102751780.00667</v>
      </c>
      <c r="V157" s="27">
        <f>GDP!V$42/10000</f>
        <v>110560915.287177</v>
      </c>
      <c r="W157" s="27">
        <f>GDP!W$42/10000</f>
        <v>119848032.17129999</v>
      </c>
      <c r="X157" s="27">
        <f>GDP!X$42/10000</f>
        <v>129795418.841518</v>
      </c>
      <c r="Y157" s="27">
        <f>GDP!Y$42/10000</f>
        <v>141606801.95609599</v>
      </c>
      <c r="Z157" s="27">
        <f>GDP!Z$42/10000</f>
        <v>155767482.15170601</v>
      </c>
      <c r="AA157" s="27">
        <f>GDP!AA$42/10000</f>
        <v>171499997.84902799</v>
      </c>
      <c r="AB157" s="27">
        <f>GDP!AB$42/10000</f>
        <v>189335997.62532699</v>
      </c>
      <c r="AC157" s="27">
        <f>GDP!AC$42/10000</f>
        <v>211298973.34986499</v>
      </c>
      <c r="AD157" s="27">
        <f>GDP!AD$42/10000</f>
        <v>238767839.88534701</v>
      </c>
      <c r="AE157" s="27">
        <f>GDP!AE$42/10000</f>
        <v>260256945.47502899</v>
      </c>
      <c r="AF157" s="27">
        <f>GDP!AF$42/10000</f>
        <v>293754553.91439533</v>
      </c>
      <c r="AG157" s="27"/>
      <c r="AH157" s="27" t="str">
        <f>IF(ISNUMBER(VLOOKUP($B157,Area_GDP_80_09,Seq!C$1,FALSE)/10000),VLOOKUP($B157,Area_GDP_80_09,Seq!C$1,FALSE)/10000,".")</f>
        <v>.</v>
      </c>
      <c r="AI157" s="27" t="str">
        <f>IF(ISNUMBER(VLOOKUP($B157,Area_GDP_80_09,Seq!D$1,FALSE)/10000),VLOOKUP($B157,Area_GDP_80_09,Seq!D$1,FALSE)/10000,".")</f>
        <v>.</v>
      </c>
      <c r="AJ157" s="27" t="str">
        <f>IF(ISNUMBER(VLOOKUP($B157,Area_GDP_80_09,Seq!E$1,FALSE)/10000),VLOOKUP($B157,Area_GDP_80_09,Seq!E$1,FALSE)/10000,".")</f>
        <v>.</v>
      </c>
      <c r="AK157" s="27" t="str">
        <f>IF(ISNUMBER(VLOOKUP($B157,Area_GDP_80_09,Seq!F$1,FALSE)/10000),VLOOKUP($B157,Area_GDP_80_09,Seq!F$1,FALSE)/10000,".")</f>
        <v>.</v>
      </c>
      <c r="AL157" s="27" t="str">
        <f>IF(ISNUMBER(VLOOKUP($B157,Area_GDP_80_09,Seq!G$1,FALSE)/10000),VLOOKUP($B157,Area_GDP_80_09,Seq!G$1,FALSE)/10000,".")</f>
        <v>.</v>
      </c>
      <c r="AM157" s="27" t="str">
        <f>IF(ISNUMBER(VLOOKUP($B157,Area_GDP_80_09,Seq!H$1,FALSE)/10000),VLOOKUP($B157,Area_GDP_80_09,Seq!H$1,FALSE)/10000,".")</f>
        <v>.</v>
      </c>
      <c r="AN157" s="27" t="str">
        <f>IF(ISNUMBER(VLOOKUP($B157,Area_GDP_80_09,Seq!I$1,FALSE)/10000),VLOOKUP($B157,Area_GDP_80_09,Seq!I$1,FALSE)/10000,".")</f>
        <v>.</v>
      </c>
      <c r="AO157" s="27" t="str">
        <f>IF(ISNUMBER(VLOOKUP($B157,Area_GDP_80_09,Seq!J$1,FALSE)/10000),VLOOKUP($B157,Area_GDP_80_09,Seq!J$1,FALSE)/10000,".")</f>
        <v>.</v>
      </c>
      <c r="AP157" s="27" t="str">
        <f>IF(ISNUMBER(VLOOKUP($B157,Area_GDP_80_09,Seq!K$1,FALSE)/10000),VLOOKUP($B157,Area_GDP_80_09,Seq!K$1,FALSE)/10000,".")</f>
        <v>.</v>
      </c>
      <c r="AQ157" s="27" t="str">
        <f>IF(ISNUMBER(VLOOKUP($B157,Area_GDP_80_09,Seq!L$1,FALSE)/10000),VLOOKUP($B157,Area_GDP_80_09,Seq!L$1,FALSE)/10000,".")</f>
        <v>.</v>
      </c>
      <c r="AR157" s="27" t="str">
        <f>IF(ISNUMBER(VLOOKUP($B157,Area_GDP_80_09,Seq!M$1,FALSE)/10000),VLOOKUP($B157,Area_GDP_80_09,Seq!M$1,FALSE)/10000,".")</f>
        <v>.</v>
      </c>
      <c r="AS157" s="27" t="str">
        <f>IF(ISNUMBER(VLOOKUP($B157,Area_GDP_80_09,Seq!N$1,FALSE)/10000),VLOOKUP($B157,Area_GDP_80_09,Seq!N$1,FALSE)/10000,".")</f>
        <v>.</v>
      </c>
      <c r="AT157" s="27" t="str">
        <f>IF(ISNUMBER(VLOOKUP($B157,Area_GDP_80_09,Seq!O$1,FALSE)/10000),VLOOKUP($B157,Area_GDP_80_09,Seq!O$1,FALSE)/10000,".")</f>
        <v>.</v>
      </c>
      <c r="AU157" s="27" t="str">
        <f>IF(ISNUMBER(VLOOKUP($B157,Area_GDP_80_09,Seq!P$1,FALSE)/10000),VLOOKUP($B157,Area_GDP_80_09,Seq!P$1,FALSE)/10000,".")</f>
        <v>.</v>
      </c>
      <c r="AV157" s="27" t="str">
        <f>IF(ISNUMBER(VLOOKUP($B157,Area_GDP_80_09,Seq!Q$1,FALSE)/10000),VLOOKUP($B157,Area_GDP_80_09,Seq!Q$1,FALSE)/10000,".")</f>
        <v>.</v>
      </c>
      <c r="AW157" s="27" t="str">
        <f>IF(ISNUMBER(VLOOKUP($B157,Area_GDP_80_09,Seq!R$1,FALSE)/10000),VLOOKUP($B157,Area_GDP_80_09,Seq!R$1,FALSE)/10000,".")</f>
        <v>.</v>
      </c>
      <c r="AX157" s="27" t="str">
        <f>IF(ISNUMBER(VLOOKUP($B157,Area_GDP_80_09,Seq!S$1,FALSE)/10000),VLOOKUP($B157,Area_GDP_80_09,Seq!S$1,FALSE)/10000,".")</f>
        <v>.</v>
      </c>
      <c r="AY157" s="27" t="str">
        <f>IF(ISNUMBER(VLOOKUP($B157,Area_GDP_80_09,Seq!T$1,FALSE)/10000),VLOOKUP($B157,Area_GDP_80_09,Seq!T$1,FALSE)/10000,".")</f>
        <v>.</v>
      </c>
      <c r="AZ157" s="27" t="str">
        <f>IF(ISNUMBER(VLOOKUP($B157,Area_GDP_80_09,Seq!U$1,FALSE)/10000),VLOOKUP($B157,Area_GDP_80_09,Seq!U$1,FALSE)/10000,".")</f>
        <v>.</v>
      </c>
      <c r="BA157" s="27" t="str">
        <f>IF(ISNUMBER(VLOOKUP($B157,Area_GDP_80_09,Seq!V$1,FALSE)/10000),VLOOKUP($B157,Area_GDP_80_09,Seq!V$1,FALSE)/10000,".")</f>
        <v>.</v>
      </c>
      <c r="BB157" s="27" t="str">
        <f>IF(ISNUMBER(VLOOKUP($B157,Area_GDP_80_09,Seq!W$1,FALSE)/10000),VLOOKUP($B157,Area_GDP_80_09,Seq!W$1,FALSE)/10000,".")</f>
        <v>.</v>
      </c>
      <c r="BC157" s="27" t="str">
        <f>IF(ISNUMBER(VLOOKUP($B157,Area_GDP_80_09,Seq!X$1,FALSE)/10000),VLOOKUP($B157,Area_GDP_80_09,Seq!X$1,FALSE)/10000,".")</f>
        <v>.</v>
      </c>
      <c r="BD157" s="27" t="str">
        <f>IF(ISNUMBER(VLOOKUP($B157,Area_GDP_80_09,Seq!Y$1,FALSE)/10000),VLOOKUP($B157,Area_GDP_80_09,Seq!Y$1,FALSE)/10000,".")</f>
        <v>.</v>
      </c>
      <c r="BE157" s="27" t="str">
        <f>IF(ISNUMBER(VLOOKUP($B157,Area_GDP_80_09,Seq!Z$1,FALSE)/10000),VLOOKUP($B157,Area_GDP_80_09,Seq!Z$1,FALSE)/10000,".")</f>
        <v>.</v>
      </c>
      <c r="BF157" s="27" t="str">
        <f>IF(ISNUMBER(VLOOKUP($B157,Area_GDP_80_09,Seq!AA$1,FALSE)/10000),VLOOKUP($B157,Area_GDP_80_09,Seq!AA$1,FALSE)/10000,".")</f>
        <v>.</v>
      </c>
      <c r="BG157" s="27" t="str">
        <f>IF(ISNUMBER(VLOOKUP($B157,Area_GDP_80_09,Seq!AB$1,FALSE)/10000),VLOOKUP($B157,Area_GDP_80_09,Seq!AB$1,FALSE)/10000,".")</f>
        <v>.</v>
      </c>
      <c r="BH157" s="27" t="str">
        <f>IF(ISNUMBER(VLOOKUP($B157,Area_GDP_80_09,Seq!AC$1,FALSE)/10000),VLOOKUP($B157,Area_GDP_80_09,Seq!AC$1,FALSE)/10000,".")</f>
        <v>.</v>
      </c>
      <c r="BI157" s="27" t="str">
        <f>IF(ISNUMBER(VLOOKUP($B157,Area_GDP_80_09,Seq!AD$1,FALSE)/10000),VLOOKUP($B157,Area_GDP_80_09,Seq!AD$1,FALSE)/10000,".")</f>
        <v>.</v>
      </c>
      <c r="BJ157" s="27" t="str">
        <f>IF(ISNUMBER(VLOOKUP($B157,Area_GDP_80_09,Seq!AE$1,FALSE)/10000),VLOOKUP($B157,Area_GDP_80_09,Seq!AE$1,FALSE)/10000,".")</f>
        <v>.</v>
      </c>
      <c r="BK157" s="27" t="str">
        <f>IF(ISNUMBER(VLOOKUP($B157,Area_GDP_80_09,Seq!AF$1,FALSE)/10000),VLOOKUP($B157,Area_GDP_80_09,Seq!AF$1,FALSE)/10000,".")</f>
        <v>.</v>
      </c>
      <c r="BL157" s="27"/>
      <c r="BM157" s="27"/>
      <c r="BN157" s="27">
        <f>CNPop!A$48</f>
        <v>5.0000000000000001E-3</v>
      </c>
      <c r="BO157" s="27">
        <f>CNPop!B$48</f>
        <v>6.0000000000000001E-3</v>
      </c>
      <c r="BP157" s="27">
        <f>CNPop!C$48</f>
        <v>6.0000000000000001E-3</v>
      </c>
      <c r="BQ157" s="27">
        <f>CNPop!D$48</f>
        <v>7.0000000000000001E-3</v>
      </c>
      <c r="BR157" s="27">
        <f>CNPop!E$48</f>
        <v>7.0000000000000001E-3</v>
      </c>
      <c r="BS157" s="27">
        <f>CNPop!F$48</f>
        <v>8.0000000000000002E-3</v>
      </c>
      <c r="BT157" s="27">
        <f>CNPop!G$48</f>
        <v>8.9999999999999993E-3</v>
      </c>
      <c r="BU157" s="27">
        <f>CNPop!H$48</f>
        <v>0.01</v>
      </c>
      <c r="BV157" s="27">
        <f>CNPop!I$48</f>
        <v>1.0999999999999999E-2</v>
      </c>
      <c r="BW157" s="27">
        <f>CNPop!J$48</f>
        <v>1.2E-2</v>
      </c>
      <c r="BX157" s="27">
        <f>CNPop!K$48</f>
        <v>1.4E-2</v>
      </c>
      <c r="BY157" s="27">
        <f>CNPop!L$48</f>
        <v>1.6E-2</v>
      </c>
      <c r="BZ157" s="27">
        <f>CNPop!M$48</f>
        <v>1.7000000000000001E-2</v>
      </c>
      <c r="CA157" s="27">
        <f>CNPop!N$48</f>
        <v>1.9E-2</v>
      </c>
      <c r="CB157" s="27">
        <f>CNPop!O$48</f>
        <v>2.1000000000000001E-2</v>
      </c>
      <c r="CC157" s="27">
        <f>CNPop!P$48</f>
        <v>2.3E-2</v>
      </c>
      <c r="CD157" s="27">
        <f>CNPop!Q$48</f>
        <v>2.5999999999999999E-2</v>
      </c>
      <c r="CE157" s="27">
        <f>CNPop!R$48</f>
        <v>2.8000000000000001E-2</v>
      </c>
      <c r="CF157" s="27">
        <f>CNPop!S$48</f>
        <v>0.03</v>
      </c>
      <c r="CG157" s="27">
        <f>CNPop!T$48</f>
        <v>3.3000000000000002E-2</v>
      </c>
      <c r="CH157" s="27">
        <f>CNPop!U$48</f>
        <v>3.5999999999999997E-2</v>
      </c>
      <c r="CI157" s="27">
        <f>CNPop!V$48</f>
        <v>3.9E-2</v>
      </c>
      <c r="CJ157" s="27">
        <f>CNPop!W$48</f>
        <v>4.2000000000000003E-2</v>
      </c>
      <c r="CK157" s="27">
        <f>CNPop!X$48</f>
        <v>4.4999999999999998E-2</v>
      </c>
      <c r="CL157" s="27">
        <f>CNPop!Y$48</f>
        <v>4.9000000000000002E-2</v>
      </c>
      <c r="CM157" s="27">
        <f>CNPop!Z$48</f>
        <v>5.1999999999999998E-2</v>
      </c>
      <c r="CN157" s="27">
        <f>CNPop!AA$48</f>
        <v>5.6000000000000001E-2</v>
      </c>
      <c r="CO157" s="27">
        <f>CNPop!AB$48</f>
        <v>0.06</v>
      </c>
      <c r="CP157" s="27">
        <f>CNPop!AC$48</f>
        <v>6.3E-2</v>
      </c>
      <c r="CQ157" s="27"/>
      <c r="CR157" s="27" t="str">
        <f t="shared" si="146"/>
        <v>.</v>
      </c>
      <c r="CS157" s="27" t="str">
        <f t="shared" si="147"/>
        <v>.</v>
      </c>
      <c r="CT157" s="27" t="str">
        <f t="shared" si="148"/>
        <v>.</v>
      </c>
      <c r="CU157" s="27" t="str">
        <f t="shared" si="149"/>
        <v>.</v>
      </c>
      <c r="CV157" s="27" t="str">
        <f t="shared" si="150"/>
        <v>.</v>
      </c>
      <c r="CW157" s="27" t="str">
        <f t="shared" si="151"/>
        <v>.</v>
      </c>
      <c r="CX157" s="27" t="str">
        <f t="shared" si="152"/>
        <v>.</v>
      </c>
      <c r="CY157" s="27" t="str">
        <f t="shared" si="153"/>
        <v>.</v>
      </c>
      <c r="CZ157" s="27" t="str">
        <f t="shared" si="154"/>
        <v>.</v>
      </c>
      <c r="DA157" s="27" t="str">
        <f t="shared" si="155"/>
        <v>.</v>
      </c>
      <c r="DB157" s="27" t="str">
        <f t="shared" si="156"/>
        <v>.</v>
      </c>
      <c r="DC157" s="27" t="str">
        <f t="shared" si="157"/>
        <v>.</v>
      </c>
      <c r="DD157" s="27" t="str">
        <f t="shared" si="158"/>
        <v>.</v>
      </c>
      <c r="DE157" s="27" t="str">
        <f t="shared" si="159"/>
        <v>.</v>
      </c>
      <c r="DF157" s="27" t="str">
        <f t="shared" si="160"/>
        <v>.</v>
      </c>
      <c r="DG157" s="27" t="str">
        <f t="shared" si="161"/>
        <v>.</v>
      </c>
      <c r="DH157" s="27" t="str">
        <f t="shared" si="162"/>
        <v>.</v>
      </c>
      <c r="DI157" s="27" t="str">
        <f t="shared" si="163"/>
        <v>.</v>
      </c>
      <c r="DJ157" s="27" t="str">
        <f t="shared" si="164"/>
        <v>.</v>
      </c>
      <c r="DK157" s="27" t="str">
        <f t="shared" si="165"/>
        <v>.</v>
      </c>
      <c r="DL157" s="27" t="str">
        <f t="shared" si="166"/>
        <v>.</v>
      </c>
      <c r="DM157" s="27" t="str">
        <f t="shared" si="167"/>
        <v>.</v>
      </c>
      <c r="DN157" s="27" t="str">
        <f t="shared" si="168"/>
        <v>.</v>
      </c>
      <c r="DO157" s="27" t="str">
        <f t="shared" si="169"/>
        <v>.</v>
      </c>
      <c r="DP157" s="27" t="str">
        <f t="shared" si="170"/>
        <v>.</v>
      </c>
      <c r="DQ157" s="27" t="str">
        <f t="shared" si="171"/>
        <v>.</v>
      </c>
      <c r="DR157" s="27" t="str">
        <f t="shared" si="172"/>
        <v>.</v>
      </c>
      <c r="DS157" s="27" t="str">
        <f t="shared" si="173"/>
        <v>.</v>
      </c>
      <c r="DT157" s="27" t="str">
        <f t="shared" si="145"/>
        <v>.</v>
      </c>
      <c r="DU157" s="27" t="str">
        <f>IF(ISNA(VLOOKUP(CONCATENATE($B157,".SP.TER.TOTL.IN"),Area_pop_80_09,Seq!B$1,FALSE)),".",VLOOKUP(CONCATENATE($B157,".SP.TER.TOTL.IN"),Area_pop_80_09,Seq!B$1,FALSE)/VLOOKUP(CONCATENATE($B157,".SP.POP.TOTL"),Area_pop_80_09,Seq!B$1,FALSE))</f>
        <v>.</v>
      </c>
      <c r="DV157" s="27" t="str">
        <f>IF(ISNA(VLOOKUP(CONCATENATE($B157,".SP.TER.TOTL.IN"),Area_pop_80_09,Seq!C$1,FALSE)),".",VLOOKUP(CONCATENATE($B157,".SP.TER.TOTL.IN"),Area_pop_80_09,Seq!C$1,FALSE)/VLOOKUP(CONCATENATE($B157,".SP.POP.TOTL"),Area_pop_80_09,Seq!C$1,FALSE))</f>
        <v>.</v>
      </c>
      <c r="DW157" s="27" t="str">
        <f>IF(ISNA(VLOOKUP(CONCATENATE($B157,".SP.TER.TOTL.IN"),Area_pop_80_09,Seq!D$1,FALSE)),".",VLOOKUP(CONCATENATE($B157,".SP.TER.TOTL.IN"),Area_pop_80_09,Seq!D$1,FALSE)/VLOOKUP(CONCATENATE($B157,".SP.POP.TOTL"),Area_pop_80_09,Seq!D$1,FALSE))</f>
        <v>.</v>
      </c>
      <c r="DX157" s="27" t="str">
        <f>IF(ISNA(VLOOKUP(CONCATENATE($B157,".SP.TER.TOTL.IN"),Area_pop_80_09,Seq!E$1,FALSE)),".",VLOOKUP(CONCATENATE($B157,".SP.TER.TOTL.IN"),Area_pop_80_09,Seq!E$1,FALSE)/VLOOKUP(CONCATENATE($B157,".SP.POP.TOTL"),Area_pop_80_09,Seq!E$1,FALSE))</f>
        <v>.</v>
      </c>
      <c r="DY157" s="27" t="str">
        <f>IF(ISNA(VLOOKUP(CONCATENATE($B157,".SP.TER.TOTL.IN"),Area_pop_80_09,Seq!F$1,FALSE)),".",VLOOKUP(CONCATENATE($B157,".SP.TER.TOTL.IN"),Area_pop_80_09,Seq!F$1,FALSE)/VLOOKUP(CONCATENATE($B157,".SP.POP.TOTL"),Area_pop_80_09,Seq!F$1,FALSE))</f>
        <v>.</v>
      </c>
      <c r="DZ157" s="27" t="str">
        <f>IF(ISNA(VLOOKUP(CONCATENATE($B157,".SP.TER.TOTL.IN"),Area_pop_80_09,Seq!G$1,FALSE)),".",VLOOKUP(CONCATENATE($B157,".SP.TER.TOTL.IN"),Area_pop_80_09,Seq!G$1,FALSE)/VLOOKUP(CONCATENATE($B157,".SP.POP.TOTL"),Area_pop_80_09,Seq!G$1,FALSE))</f>
        <v>.</v>
      </c>
      <c r="EA157" s="27" t="str">
        <f>IF(ISNA(VLOOKUP(CONCATENATE($B157,".SP.TER.TOTL.IN"),Area_pop_80_09,Seq!H$1,FALSE)),".",VLOOKUP(CONCATENATE($B157,".SP.TER.TOTL.IN"),Area_pop_80_09,Seq!H$1,FALSE)/VLOOKUP(CONCATENATE($B157,".SP.POP.TOTL"),Area_pop_80_09,Seq!H$1,FALSE))</f>
        <v>.</v>
      </c>
      <c r="EB157" s="27" t="str">
        <f>IF(ISNA(VLOOKUP(CONCATENATE($B157,".SP.TER.TOTL.IN"),Area_pop_80_09,Seq!I$1,FALSE)),".",VLOOKUP(CONCATENATE($B157,".SP.TER.TOTL.IN"),Area_pop_80_09,Seq!I$1,FALSE)/VLOOKUP(CONCATENATE($B157,".SP.POP.TOTL"),Area_pop_80_09,Seq!I$1,FALSE))</f>
        <v>.</v>
      </c>
      <c r="EC157" s="27" t="str">
        <f>IF(ISNA(VLOOKUP(CONCATENATE($B157,".SP.TER.TOTL.IN"),Area_pop_80_09,Seq!J$1,FALSE)),".",VLOOKUP(CONCATENATE($B157,".SP.TER.TOTL.IN"),Area_pop_80_09,Seq!J$1,FALSE)/VLOOKUP(CONCATENATE($B157,".SP.POP.TOTL"),Area_pop_80_09,Seq!J$1,FALSE))</f>
        <v>.</v>
      </c>
      <c r="ED157" s="27" t="str">
        <f>IF(ISNA(VLOOKUP(CONCATENATE($B157,".SP.TER.TOTL.IN"),Area_pop_80_09,Seq!K$1,FALSE)),".",VLOOKUP(CONCATENATE($B157,".SP.TER.TOTL.IN"),Area_pop_80_09,Seq!K$1,FALSE)/VLOOKUP(CONCATENATE($B157,".SP.POP.TOTL"),Area_pop_80_09,Seq!K$1,FALSE))</f>
        <v>.</v>
      </c>
      <c r="EE157" s="27" t="str">
        <f>IF(ISNA(VLOOKUP(CONCATENATE($B157,".SP.TER.TOTL.IN"),Area_pop_80_09,Seq!L$1,FALSE)),".",VLOOKUP(CONCATENATE($B157,".SP.TER.TOTL.IN"),Area_pop_80_09,Seq!L$1,FALSE)/VLOOKUP(CONCATENATE($B157,".SP.POP.TOTL"),Area_pop_80_09,Seq!L$1,FALSE))</f>
        <v>.</v>
      </c>
      <c r="EF157" s="27" t="str">
        <f>IF(ISNA(VLOOKUP(CONCATENATE($B157,".SP.TER.TOTL.IN"),Area_pop_80_09,Seq!M$1,FALSE)),".",VLOOKUP(CONCATENATE($B157,".SP.TER.TOTL.IN"),Area_pop_80_09,Seq!M$1,FALSE)/VLOOKUP(CONCATENATE($B157,".SP.POP.TOTL"),Area_pop_80_09,Seq!M$1,FALSE))</f>
        <v>.</v>
      </c>
      <c r="EG157" s="27" t="str">
        <f>IF(ISNA(VLOOKUP(CONCATENATE($B157,".SP.TER.TOTL.IN"),Area_pop_80_09,Seq!N$1,FALSE)),".",VLOOKUP(CONCATENATE($B157,".SP.TER.TOTL.IN"),Area_pop_80_09,Seq!N$1,FALSE)/VLOOKUP(CONCATENATE($B157,".SP.POP.TOTL"),Area_pop_80_09,Seq!N$1,FALSE))</f>
        <v>.</v>
      </c>
      <c r="EH157" s="27" t="str">
        <f>IF(ISNA(VLOOKUP(CONCATENATE($B157,".SP.TER.TOTL.IN"),Area_pop_80_09,Seq!O$1,FALSE)),".",VLOOKUP(CONCATENATE($B157,".SP.TER.TOTL.IN"),Area_pop_80_09,Seq!O$1,FALSE)/VLOOKUP(CONCATENATE($B157,".SP.POP.TOTL"),Area_pop_80_09,Seq!O$1,FALSE))</f>
        <v>.</v>
      </c>
      <c r="EI157" s="27" t="str">
        <f>IF(ISNA(VLOOKUP(CONCATENATE($B157,".SP.TER.TOTL.IN"),Area_pop_80_09,Seq!P$1,FALSE)),".",VLOOKUP(CONCATENATE($B157,".SP.TER.TOTL.IN"),Area_pop_80_09,Seq!P$1,FALSE)/VLOOKUP(CONCATENATE($B157,".SP.POP.TOTL"),Area_pop_80_09,Seq!P$1,FALSE))</f>
        <v>.</v>
      </c>
      <c r="EJ157" s="27" t="str">
        <f>IF(ISNA(VLOOKUP(CONCATENATE($B157,".SP.TER.TOTL.IN"),Area_pop_80_09,Seq!Q$1,FALSE)),".",VLOOKUP(CONCATENATE($B157,".SP.TER.TOTL.IN"),Area_pop_80_09,Seq!Q$1,FALSE)/VLOOKUP(CONCATENATE($B157,".SP.POP.TOTL"),Area_pop_80_09,Seq!Q$1,FALSE))</f>
        <v>.</v>
      </c>
      <c r="EK157" s="27" t="str">
        <f>IF(ISNA(VLOOKUP(CONCATENATE($B157,".SP.TER.TOTL.IN"),Area_pop_80_09,Seq!R$1,FALSE)),".",VLOOKUP(CONCATENATE($B157,".SP.TER.TOTL.IN"),Area_pop_80_09,Seq!R$1,FALSE)/VLOOKUP(CONCATENATE($B157,".SP.POP.TOTL"),Area_pop_80_09,Seq!R$1,FALSE))</f>
        <v>.</v>
      </c>
      <c r="EL157" s="27" t="str">
        <f>IF(ISNA(VLOOKUP(CONCATENATE($B157,".SP.TER.TOTL.IN"),Area_pop_80_09,Seq!S$1,FALSE)),".",VLOOKUP(CONCATENATE($B157,".SP.TER.TOTL.IN"),Area_pop_80_09,Seq!S$1,FALSE)/VLOOKUP(CONCATENATE($B157,".SP.POP.TOTL"),Area_pop_80_09,Seq!S$1,FALSE))</f>
        <v>.</v>
      </c>
      <c r="EM157" s="27" t="str">
        <f>IF(ISNA(VLOOKUP(CONCATENATE($B157,".SP.TER.TOTL.IN"),Area_pop_80_09,Seq!T$1,FALSE)),".",VLOOKUP(CONCATENATE($B157,".SP.TER.TOTL.IN"),Area_pop_80_09,Seq!T$1,FALSE)/VLOOKUP(CONCATENATE($B157,".SP.POP.TOTL"),Area_pop_80_09,Seq!T$1,FALSE))</f>
        <v>.</v>
      </c>
      <c r="EN157" s="27" t="str">
        <f>IF(ISNA(VLOOKUP(CONCATENATE($B157,".SP.TER.TOTL.IN"),Area_pop_80_09,Seq!U$1,FALSE)),".",VLOOKUP(CONCATENATE($B157,".SP.TER.TOTL.IN"),Area_pop_80_09,Seq!U$1,FALSE)/VLOOKUP(CONCATENATE($B157,".SP.POP.TOTL"),Area_pop_80_09,Seq!U$1,FALSE))</f>
        <v>.</v>
      </c>
      <c r="EO157" s="27" t="str">
        <f>IF(ISNA(VLOOKUP(CONCATENATE($B157,".SP.TER.TOTL.IN"),Area_pop_80_09,Seq!V$1,FALSE)),".",VLOOKUP(CONCATENATE($B157,".SP.TER.TOTL.IN"),Area_pop_80_09,Seq!V$1,FALSE)/VLOOKUP(CONCATENATE($B157,".SP.POP.TOTL"),Area_pop_80_09,Seq!V$1,FALSE))</f>
        <v>.</v>
      </c>
      <c r="EP157" s="27" t="str">
        <f>IF(ISNA(VLOOKUP(CONCATENATE($B157,".SP.TER.TOTL.IN"),Area_pop_80_09,Seq!W$1,FALSE)),".",VLOOKUP(CONCATENATE($B157,".SP.TER.TOTL.IN"),Area_pop_80_09,Seq!W$1,FALSE)/VLOOKUP(CONCATENATE($B157,".SP.POP.TOTL"),Area_pop_80_09,Seq!W$1,FALSE))</f>
        <v>.</v>
      </c>
      <c r="EQ157" s="27" t="str">
        <f>IF(ISNA(VLOOKUP(CONCATENATE($B157,".SP.TER.TOTL.IN"),Area_pop_80_09,Seq!X$1,FALSE)),".",VLOOKUP(CONCATENATE($B157,".SP.TER.TOTL.IN"),Area_pop_80_09,Seq!X$1,FALSE)/VLOOKUP(CONCATENATE($B157,".SP.POP.TOTL"),Area_pop_80_09,Seq!X$1,FALSE))</f>
        <v>.</v>
      </c>
      <c r="ER157" s="27" t="str">
        <f>IF(ISNA(VLOOKUP(CONCATENATE($B157,".SP.TER.TOTL.IN"),Area_pop_80_09,Seq!Y$1,FALSE)),".",VLOOKUP(CONCATENATE($B157,".SP.TER.TOTL.IN"),Area_pop_80_09,Seq!Y$1,FALSE)/VLOOKUP(CONCATENATE($B157,".SP.POP.TOTL"),Area_pop_80_09,Seq!Y$1,FALSE))</f>
        <v>.</v>
      </c>
      <c r="ES157" s="27" t="str">
        <f>IF(ISNA(VLOOKUP(CONCATENATE($B157,".SP.TER.TOTL.IN"),Area_pop_80_09,Seq!Z$1,FALSE)),".",VLOOKUP(CONCATENATE($B157,".SP.TER.TOTL.IN"),Area_pop_80_09,Seq!Z$1,FALSE)/VLOOKUP(CONCATENATE($B157,".SP.POP.TOTL"),Area_pop_80_09,Seq!Z$1,FALSE))</f>
        <v>.</v>
      </c>
      <c r="ET157" s="27" t="str">
        <f>IF(ISNA(VLOOKUP(CONCATENATE($B157,".SP.TER.TOTL.IN"),Area_pop_80_09,Seq!AA$1,FALSE)),".",VLOOKUP(CONCATENATE($B157,".SP.TER.TOTL.IN"),Area_pop_80_09,Seq!AA$1,FALSE)/VLOOKUP(CONCATENATE($B157,".SP.POP.TOTL"),Area_pop_80_09,Seq!AA$1,FALSE))</f>
        <v>.</v>
      </c>
      <c r="EU157" s="27" t="str">
        <f>IF(ISNA(VLOOKUP(CONCATENATE($B157,".SP.TER.TOTL.IN"),Area_pop_80_09,Seq!AB$1,FALSE)),".",VLOOKUP(CONCATENATE($B157,".SP.TER.TOTL.IN"),Area_pop_80_09,Seq!AB$1,FALSE)/VLOOKUP(CONCATENATE($B157,".SP.POP.TOTL"),Area_pop_80_09,Seq!AB$1,FALSE))</f>
        <v>.</v>
      </c>
      <c r="EV157" s="27" t="str">
        <f>IF(ISNA(VLOOKUP(CONCATENATE($B157,".SP.TER.TOTL.IN"),Area_pop_80_09,Seq!AC$1,FALSE)),".",VLOOKUP(CONCATENATE($B157,".SP.TER.TOTL.IN"),Area_pop_80_09,Seq!AC$1,FALSE)/VLOOKUP(CONCATENATE($B157,".SP.POP.TOTL"),Area_pop_80_09,Seq!AC$1,FALSE))</f>
        <v>.</v>
      </c>
      <c r="EW157" s="27" t="str">
        <f>IF(ISNA(VLOOKUP(CONCATENATE($B157,".SP.TER.TOTL.IN"),Area_pop_80_09,Seq!AD$1,FALSE)),".",VLOOKUP(CONCATENATE($B157,".SP.TER.TOTL.IN"),Area_pop_80_09,Seq!AD$1,FALSE)/VLOOKUP(CONCATENATE($B157,".SP.POP.TOTL"),Area_pop_80_09,Seq!AD$1,FALSE))</f>
        <v>.</v>
      </c>
      <c r="EX157" s="27"/>
      <c r="EY157" s="27"/>
      <c r="EZ157" s="27" t="str">
        <f t="shared" si="174"/>
        <v>.</v>
      </c>
      <c r="FA157" s="27" t="str">
        <f t="shared" si="175"/>
        <v>.</v>
      </c>
      <c r="FB157" s="27" t="str">
        <f t="shared" si="181"/>
        <v>.</v>
      </c>
      <c r="FC157" s="9">
        <f>IF(VLOOKUP($B157,EM_80!$B$1:$C$201,2,FALSE)&gt;0,VLOOKUP($B157,EM_80!$B$1:$C$201,2,FALSE),".")</f>
        <v>700</v>
      </c>
      <c r="FD157" s="9" t="str">
        <f t="shared" si="176"/>
        <v>.</v>
      </c>
      <c r="FE157" s="9" t="str">
        <f t="shared" si="177"/>
        <v>.</v>
      </c>
      <c r="FF157" t="e">
        <f t="shared" si="178"/>
        <v>#N/A</v>
      </c>
      <c r="FG157" t="e">
        <f t="shared" si="179"/>
        <v>#N/A</v>
      </c>
      <c r="FH157" t="e">
        <f t="shared" si="180"/>
        <v>#N/A</v>
      </c>
      <c r="FJ157" s="9" t="str">
        <f>IF(ISNA(VLOOKUP($B157,Area_EM_90,Seq!C$1,FALSE)),".",VLOOKUP($B157,Area_EM_90,Seq!C$1,FALSE))</f>
        <v>.</v>
      </c>
      <c r="FK157" s="9" t="str">
        <f>IF(ISNA(VLOOKUP($B157,Area_EM_90,Seq!D$1,FALSE)),".",VLOOKUP($B157,Area_EM_90,Seq!D$1,FALSE))</f>
        <v>.</v>
      </c>
      <c r="FL157" s="9" t="str">
        <f>IF(ISNA(VLOOKUP($B157,Area_EM_90,Seq!E$1,FALSE)),".",VLOOKUP($B157,Area_EM_90,Seq!E$1,FALSE))</f>
        <v>.</v>
      </c>
      <c r="FM157" s="9" t="str">
        <f>IF(ISNA(VLOOKUP($B157,Area_EM_90,Seq!F$1,FALSE)),".",VLOOKUP($B157,Area_EM_90,Seq!F$1,FALSE))</f>
        <v>.</v>
      </c>
      <c r="FN157" s="9" t="str">
        <f>IF(ISNA(VLOOKUP($B157,Area_EM_90,Seq!G$1,FALSE)),".",VLOOKUP($B157,Area_EM_90,Seq!G$1,FALSE))</f>
        <v>.</v>
      </c>
      <c r="FO157" s="9" t="str">
        <f>IF(ISNA(VLOOKUP($B157,Area_EM_90,Seq!H$1,FALSE)),".",VLOOKUP($B157,Area_EM_90,Seq!H$1,FALSE))</f>
        <v>.</v>
      </c>
      <c r="FP157" s="9" t="str">
        <f>IF(ISNA(VLOOKUP($B157,Area_EM_90,Seq!I$1,FALSE)),".",VLOOKUP($B157,Area_EM_90,Seq!I$1,FALSE))</f>
        <v>.</v>
      </c>
      <c r="FQ157" s="9" t="str">
        <f>IF(ISNA(VLOOKUP($B157,Area_EM_90,Seq!J$1,FALSE)),".",VLOOKUP($B157,Area_EM_90,Seq!J$1,FALSE))</f>
        <v>.</v>
      </c>
      <c r="FR157" s="9" t="str">
        <f>IF(ISNA(VLOOKUP($B157,Area_EM_00,Seq!C$1,FALSE)),".",VLOOKUP($B157,Area_EM_00,Seq!C$1,FALSE))</f>
        <v>.</v>
      </c>
      <c r="FS157" s="9" t="str">
        <f>IF(ISNA(VLOOKUP($B157,Area_EM_00,Seq!D$1,FALSE)),".",VLOOKUP($B157,Area_EM_00,Seq!D$1,FALSE))</f>
        <v>.</v>
      </c>
      <c r="FT157" s="9" t="str">
        <f>IF(ISNA(VLOOKUP($B157,Area_EM_00,Seq!E$1,FALSE)),".",VLOOKUP($B157,Area_EM_00,Seq!E$1,FALSE))</f>
        <v>.</v>
      </c>
      <c r="FU157" s="9" t="str">
        <f>IF(ISNA(VLOOKUP($B157,Area_EM_00,Seq!F$1,FALSE)),".",VLOOKUP($B157,Area_EM_00,Seq!F$1,FALSE))</f>
        <v>.</v>
      </c>
      <c r="FV157" s="9" t="str">
        <f>IF(ISNA(VLOOKUP($B157,Area_EM_00,Seq!G$1,FALSE)),".",VLOOKUP($B157,Area_EM_00,Seq!G$1,FALSE))</f>
        <v>.</v>
      </c>
      <c r="FW157" s="9" t="str">
        <f>IF(ISNA(VLOOKUP($B157,Area_EM_00,Seq!H$1,FALSE)),".",VLOOKUP($B157,Area_EM_00,Seq!H$1,FALSE))</f>
        <v>.</v>
      </c>
      <c r="FX157" s="9" t="str">
        <f>IF(ISNA(VLOOKUP($B157,Area_EM_00,Seq!I$1,FALSE)),".",VLOOKUP($B157,Area_EM_00,Seq!I$1,FALSE))</f>
        <v>.</v>
      </c>
      <c r="FY157" s="9" t="str">
        <f>IF(ISNA(VLOOKUP($B157,Area_EM_00,Seq!J$1,FALSE)),".",VLOOKUP($B157,Area_EM_00,Seq!J$1,FALSE))</f>
        <v>.</v>
      </c>
      <c r="GA157" s="27"/>
    </row>
    <row r="158" spans="1:183">
      <c r="A158" s="25" t="s">
        <v>3974</v>
      </c>
      <c r="B158" s="26" t="str">
        <f t="shared" si="144"/>
        <v>Grenada</v>
      </c>
      <c r="C158" s="27">
        <f>GDP!C$42/10000</f>
        <v>18294194.281532999</v>
      </c>
      <c r="D158" s="27">
        <f>GDP!D$42/10000</f>
        <v>19245492.3841727</v>
      </c>
      <c r="E158" s="27">
        <f>GDP!E$42/10000</f>
        <v>20996832.1911324</v>
      </c>
      <c r="F158" s="27">
        <f>GDP!F$42/10000</f>
        <v>23285486.8999658</v>
      </c>
      <c r="G158" s="27">
        <f>GDP!G$42/10000</f>
        <v>26824880.9087606</v>
      </c>
      <c r="H158" s="27">
        <f>GDP!H$42/10000</f>
        <v>30446239.831443299</v>
      </c>
      <c r="I158" s="27">
        <f>GDP!I$42/10000</f>
        <v>33125508.936610304</v>
      </c>
      <c r="J158" s="27">
        <f>GDP!J$42/10000</f>
        <v>36968067.973257102</v>
      </c>
      <c r="K158" s="27">
        <f>GDP!K$42/10000</f>
        <v>41145459.654235199</v>
      </c>
      <c r="L158" s="27">
        <f>GDP!L$42/10000</f>
        <v>42832423.5000588</v>
      </c>
      <c r="M158" s="27">
        <f>GDP!M$42/10000</f>
        <v>44460055.593061104</v>
      </c>
      <c r="N158" s="27">
        <f>GDP!N$42/10000</f>
        <v>48550380.707622699</v>
      </c>
      <c r="O158" s="27">
        <f>GDP!O$42/10000</f>
        <v>55444534.768105105</v>
      </c>
      <c r="P158" s="27">
        <f>GDP!P$42/10000</f>
        <v>63206769.635639794</v>
      </c>
      <c r="Q158" s="27">
        <f>GDP!Q$42/10000</f>
        <v>71486856.457908601</v>
      </c>
      <c r="R158" s="27">
        <f>GDP!R$42/10000</f>
        <v>79278923.811820701</v>
      </c>
      <c r="S158" s="27">
        <f>GDP!S$42/10000</f>
        <v>87206816.193002701</v>
      </c>
      <c r="T158" s="27">
        <f>GDP!T$42/10000</f>
        <v>95317050.098951995</v>
      </c>
      <c r="U158" s="27">
        <f>GDP!U$42/10000</f>
        <v>102751780.00667</v>
      </c>
      <c r="V158" s="27">
        <f>GDP!V$42/10000</f>
        <v>110560915.287177</v>
      </c>
      <c r="W158" s="27">
        <f>GDP!W$42/10000</f>
        <v>119848032.17129999</v>
      </c>
      <c r="X158" s="27">
        <f>GDP!X$42/10000</f>
        <v>129795418.841518</v>
      </c>
      <c r="Y158" s="27">
        <f>GDP!Y$42/10000</f>
        <v>141606801.95609599</v>
      </c>
      <c r="Z158" s="27">
        <f>GDP!Z$42/10000</f>
        <v>155767482.15170601</v>
      </c>
      <c r="AA158" s="27">
        <f>GDP!AA$42/10000</f>
        <v>171499997.84902799</v>
      </c>
      <c r="AB158" s="27">
        <f>GDP!AB$42/10000</f>
        <v>189335997.62532699</v>
      </c>
      <c r="AC158" s="27">
        <f>GDP!AC$42/10000</f>
        <v>211298973.34986499</v>
      </c>
      <c r="AD158" s="27">
        <f>GDP!AD$42/10000</f>
        <v>238767839.88534701</v>
      </c>
      <c r="AE158" s="27">
        <f>GDP!AE$42/10000</f>
        <v>260256945.47502899</v>
      </c>
      <c r="AF158" s="27">
        <f>GDP!AF$42/10000</f>
        <v>293754553.91439533</v>
      </c>
      <c r="AG158" s="27"/>
      <c r="AH158" s="27">
        <f>IF(ISNUMBER(VLOOKUP($B158,Area_GDP_80_09,Seq!C$1,FALSE)/10000),VLOOKUP($B158,Area_GDP_80_09,Seq!C$1,FALSE)/10000,".")</f>
        <v>16633.3487918871</v>
      </c>
      <c r="AI158" s="27">
        <f>IF(ISNUMBER(VLOOKUP($B158,Area_GDP_80_09,Seq!D$1,FALSE)/10000),VLOOKUP($B158,Area_GDP_80_09,Seq!D$1,FALSE)/10000,".")</f>
        <v>16775.113585155101</v>
      </c>
      <c r="AJ158" s="27">
        <f>IF(ISNUMBER(VLOOKUP($B158,Area_GDP_80_09,Seq!E$1,FALSE)/10000),VLOOKUP($B158,Area_GDP_80_09,Seq!E$1,FALSE)/10000,".")</f>
        <v>17601.364110311202</v>
      </c>
      <c r="AK158" s="27">
        <f>IF(ISNUMBER(VLOOKUP($B158,Area_GDP_80_09,Seq!F$1,FALSE)/10000),VLOOKUP($B158,Area_GDP_80_09,Seq!F$1,FALSE)/10000,".")</f>
        <v>18116.3971378038</v>
      </c>
      <c r="AL158" s="27">
        <f>IF(ISNUMBER(VLOOKUP($B158,Area_GDP_80_09,Seq!G$1,FALSE)/10000),VLOOKUP($B158,Area_GDP_80_09,Seq!G$1,FALSE)/10000,".")</f>
        <v>18983.219533394502</v>
      </c>
      <c r="AM158" s="27">
        <f>IF(ISNUMBER(VLOOKUP($B158,Area_GDP_80_09,Seq!H$1,FALSE)/10000),VLOOKUP($B158,Area_GDP_80_09,Seq!H$1,FALSE)/10000,".")</f>
        <v>20517.342429555698</v>
      </c>
      <c r="AN158" s="27">
        <f>IF(ISNUMBER(VLOOKUP($B158,Area_GDP_80_09,Seq!I$1,FALSE)/10000),VLOOKUP($B158,Area_GDP_80_09,Seq!I$1,FALSE)/10000,".")</f>
        <v>22209.937261474697</v>
      </c>
      <c r="AO158" s="27">
        <f>IF(ISNUMBER(VLOOKUP($B158,Area_GDP_80_09,Seq!J$1,FALSE)/10000),VLOOKUP($B158,Area_GDP_80_09,Seq!J$1,FALSE)/10000,".")</f>
        <v>24686.299920243902</v>
      </c>
      <c r="AP158" s="27">
        <f>IF(ISNUMBER(VLOOKUP($B158,Area_GDP_80_09,Seq!K$1,FALSE)/10000),VLOOKUP($B158,Area_GDP_80_09,Seq!K$1,FALSE)/10000,".")</f>
        <v>25532.5980999235</v>
      </c>
      <c r="AQ158" s="27">
        <f>IF(ISNUMBER(VLOOKUP($B158,Area_GDP_80_09,Seq!L$1,FALSE)/10000),VLOOKUP($B158,Area_GDP_80_09,Seq!L$1,FALSE)/10000,".")</f>
        <v>27082.950049746603</v>
      </c>
      <c r="AR158" s="27">
        <f>IF(ISNUMBER(VLOOKUP($B158,Area_GDP_80_09,Seq!M$1,FALSE)/10000),VLOOKUP($B158,Area_GDP_80_09,Seq!M$1,FALSE)/10000,".")</f>
        <v>28491.057590033604</v>
      </c>
      <c r="AS158" s="27">
        <f>IF(ISNUMBER(VLOOKUP($B158,Area_GDP_80_09,Seq!N$1,FALSE)/10000),VLOOKUP($B158,Area_GDP_80_09,Seq!N$1,FALSE)/10000,".")</f>
        <v>29145.471076416099</v>
      </c>
      <c r="AT158" s="27">
        <f>IF(ISNUMBER(VLOOKUP($B158,Area_GDP_80_09,Seq!O$1,FALSE)/10000),VLOOKUP($B158,Area_GDP_80_09,Seq!O$1,FALSE)/10000,".")</f>
        <v>29059.075995641899</v>
      </c>
      <c r="AU158" s="27">
        <f>IF(ISNUMBER(VLOOKUP($B158,Area_GDP_80_09,Seq!P$1,FALSE)/10000),VLOOKUP($B158,Area_GDP_80_09,Seq!P$1,FALSE)/10000,".")</f>
        <v>28292.013783841096</v>
      </c>
      <c r="AV158" s="27">
        <f>IF(ISNUMBER(VLOOKUP($B158,Area_GDP_80_09,Seq!Q$1,FALSE)/10000),VLOOKUP($B158,Area_GDP_80_09,Seq!Q$1,FALSE)/10000,".")</f>
        <v>29071.008359614301</v>
      </c>
      <c r="AW158" s="27">
        <f>IF(ISNUMBER(VLOOKUP($B158,Area_GDP_80_09,Seq!R$1,FALSE)/10000),VLOOKUP($B158,Area_GDP_80_09,Seq!R$1,FALSE)/10000,".")</f>
        <v>29798.928385143001</v>
      </c>
      <c r="AX158" s="27">
        <f>IF(ISNUMBER(VLOOKUP($B158,Area_GDP_80_09,Seq!S$1,FALSE)/10000),VLOOKUP($B158,Area_GDP_80_09,Seq!S$1,FALSE)/10000,".")</f>
        <v>31007.992119237399</v>
      </c>
      <c r="AY158" s="27">
        <f>IF(ISNUMBER(VLOOKUP($B158,Area_GDP_80_09,Seq!T$1,FALSE)/10000),VLOOKUP($B158,Area_GDP_80_09,Seq!T$1,FALSE)/10000,".")</f>
        <v>32437.105019143997</v>
      </c>
      <c r="AZ158" s="27">
        <f>IF(ISNUMBER(VLOOKUP($B158,Area_GDP_80_09,Seq!U$1,FALSE)/10000),VLOOKUP($B158,Area_GDP_80_09,Seq!U$1,FALSE)/10000,".")</f>
        <v>34559.110682595703</v>
      </c>
      <c r="BA158" s="27">
        <f>IF(ISNUMBER(VLOOKUP($B158,Area_GDP_80_09,Seq!V$1,FALSE)/10000),VLOOKUP($B158,Area_GDP_80_09,Seq!V$1,FALSE)/10000,".")</f>
        <v>38040.076202084601</v>
      </c>
      <c r="BB158" s="27">
        <f>IF(ISNUMBER(VLOOKUP($B158,Area_GDP_80_09,Seq!W$1,FALSE)/10000),VLOOKUP($B158,Area_GDP_80_09,Seq!W$1,FALSE)/10000,".")</f>
        <v>42957.925982609704</v>
      </c>
      <c r="BC158" s="27">
        <f>IF(ISNUMBER(VLOOKUP($B158,Area_GDP_80_09,Seq!X$1,FALSE)/10000),VLOOKUP($B158,Area_GDP_80_09,Seq!X$1,FALSE)/10000,".")</f>
        <v>41277.402766474297</v>
      </c>
      <c r="BD158" s="27">
        <f>IF(ISNUMBER(VLOOKUP($B158,Area_GDP_80_09,Seq!Y$1,FALSE)/10000),VLOOKUP($B158,Area_GDP_80_09,Seq!Y$1,FALSE)/10000,".")</f>
        <v>42161.460408229395</v>
      </c>
      <c r="BE158" s="27">
        <f>IF(ISNUMBER(VLOOKUP($B158,Area_GDP_80_09,Seq!Z$1,FALSE)/10000),VLOOKUP($B158,Area_GDP_80_09,Seq!Z$1,FALSE)/10000,".")</f>
        <v>45721.623234095401</v>
      </c>
      <c r="BF158" s="27">
        <f>IF(ISNUMBER(VLOOKUP($B158,Area_GDP_80_09,Seq!AA$1,FALSE)/10000),VLOOKUP($B158,Area_GDP_80_09,Seq!AA$1,FALSE)/10000,".")</f>
        <v>42762.638750429898</v>
      </c>
      <c r="BG158" s="27">
        <f>IF(ISNUMBER(VLOOKUP($B158,Area_GDP_80_09,Seq!AB$1,FALSE)/10000),VLOOKUP($B158,Area_GDP_80_09,Seq!AB$1,FALSE)/10000,".")</f>
        <v>47910.946273287598</v>
      </c>
      <c r="BH158" s="27">
        <f>IF(ISNUMBER(VLOOKUP($B158,Area_GDP_80_09,Seq!AC$1,FALSE)/10000),VLOOKUP($B158,Area_GDP_80_09,Seq!AC$1,FALSE)/10000,".")</f>
        <v>46986.682436671901</v>
      </c>
      <c r="BI158" s="27">
        <f>IF(ISNUMBER(VLOOKUP($B158,Area_GDP_80_09,Seq!AD$1,FALSE)/10000),VLOOKUP($B158,Area_GDP_80_09,Seq!AD$1,FALSE)/10000,".")</f>
        <v>48700.710815191196</v>
      </c>
      <c r="BJ158" s="27">
        <f>IF(ISNUMBER(VLOOKUP($B158,Area_GDP_80_09,Seq!AE$1,FALSE)/10000),VLOOKUP($B158,Area_GDP_80_09,Seq!AE$1,FALSE)/10000,".")</f>
        <v>49721.660977542902</v>
      </c>
      <c r="BK158" s="27">
        <f>IF(ISNUMBER(VLOOKUP($B158,Area_GDP_80_09,Seq!AF$1,FALSE)/10000),VLOOKUP($B158,Area_GDP_80_09,Seq!AF$1,FALSE)/10000,".")</f>
        <v>46195.481959237593</v>
      </c>
      <c r="BL158" s="27"/>
      <c r="BM158" s="27"/>
      <c r="BN158" s="27">
        <f>CNPop!A$48</f>
        <v>5.0000000000000001E-3</v>
      </c>
      <c r="BO158" s="27">
        <f>CNPop!B$48</f>
        <v>6.0000000000000001E-3</v>
      </c>
      <c r="BP158" s="27">
        <f>CNPop!C$48</f>
        <v>6.0000000000000001E-3</v>
      </c>
      <c r="BQ158" s="27">
        <f>CNPop!D$48</f>
        <v>7.0000000000000001E-3</v>
      </c>
      <c r="BR158" s="27">
        <f>CNPop!E$48</f>
        <v>7.0000000000000001E-3</v>
      </c>
      <c r="BS158" s="27">
        <f>CNPop!F$48</f>
        <v>8.0000000000000002E-3</v>
      </c>
      <c r="BT158" s="27">
        <f>CNPop!G$48</f>
        <v>8.9999999999999993E-3</v>
      </c>
      <c r="BU158" s="27">
        <f>CNPop!H$48</f>
        <v>0.01</v>
      </c>
      <c r="BV158" s="27">
        <f>CNPop!I$48</f>
        <v>1.0999999999999999E-2</v>
      </c>
      <c r="BW158" s="27">
        <f>CNPop!J$48</f>
        <v>1.2E-2</v>
      </c>
      <c r="BX158" s="27">
        <f>CNPop!K$48</f>
        <v>1.4E-2</v>
      </c>
      <c r="BY158" s="27">
        <f>CNPop!L$48</f>
        <v>1.6E-2</v>
      </c>
      <c r="BZ158" s="27">
        <f>CNPop!M$48</f>
        <v>1.7000000000000001E-2</v>
      </c>
      <c r="CA158" s="27">
        <f>CNPop!N$48</f>
        <v>1.9E-2</v>
      </c>
      <c r="CB158" s="27">
        <f>CNPop!O$48</f>
        <v>2.1000000000000001E-2</v>
      </c>
      <c r="CC158" s="27">
        <f>CNPop!P$48</f>
        <v>2.3E-2</v>
      </c>
      <c r="CD158" s="27">
        <f>CNPop!Q$48</f>
        <v>2.5999999999999999E-2</v>
      </c>
      <c r="CE158" s="27">
        <f>CNPop!R$48</f>
        <v>2.8000000000000001E-2</v>
      </c>
      <c r="CF158" s="27">
        <f>CNPop!S$48</f>
        <v>0.03</v>
      </c>
      <c r="CG158" s="27">
        <f>CNPop!T$48</f>
        <v>3.3000000000000002E-2</v>
      </c>
      <c r="CH158" s="27">
        <f>CNPop!U$48</f>
        <v>3.5999999999999997E-2</v>
      </c>
      <c r="CI158" s="27">
        <f>CNPop!V$48</f>
        <v>3.9E-2</v>
      </c>
      <c r="CJ158" s="27">
        <f>CNPop!W$48</f>
        <v>4.2000000000000003E-2</v>
      </c>
      <c r="CK158" s="27">
        <f>CNPop!X$48</f>
        <v>4.4999999999999998E-2</v>
      </c>
      <c r="CL158" s="27">
        <f>CNPop!Y$48</f>
        <v>4.9000000000000002E-2</v>
      </c>
      <c r="CM158" s="27">
        <f>CNPop!Z$48</f>
        <v>5.1999999999999998E-2</v>
      </c>
      <c r="CN158" s="27">
        <f>CNPop!AA$48</f>
        <v>5.6000000000000001E-2</v>
      </c>
      <c r="CO158" s="27">
        <f>CNPop!AB$48</f>
        <v>0.06</v>
      </c>
      <c r="CP158" s="27">
        <f>CNPop!AC$48</f>
        <v>6.3E-2</v>
      </c>
      <c r="CQ158" s="27"/>
      <c r="CR158" s="27">
        <f t="shared" si="146"/>
        <v>0.1013998120393728</v>
      </c>
      <c r="CS158" s="27">
        <f t="shared" si="147"/>
        <v>0.1013998120393728</v>
      </c>
      <c r="CT158" s="27">
        <f t="shared" si="148"/>
        <v>0.1013998120393728</v>
      </c>
      <c r="CU158" s="27">
        <f t="shared" si="149"/>
        <v>0.1013998120393728</v>
      </c>
      <c r="CV158" s="27">
        <f t="shared" si="150"/>
        <v>0.1013998120393728</v>
      </c>
      <c r="CW158" s="27">
        <f t="shared" si="151"/>
        <v>0.1013998120393728</v>
      </c>
      <c r="CX158" s="27">
        <f t="shared" si="152"/>
        <v>0.1013998120393728</v>
      </c>
      <c r="CY158" s="27">
        <f t="shared" si="153"/>
        <v>0.1013998120393728</v>
      </c>
      <c r="CZ158" s="27">
        <f t="shared" si="154"/>
        <v>0.1013998120393728</v>
      </c>
      <c r="DA158" s="27">
        <f t="shared" si="155"/>
        <v>0.1013998120393728</v>
      </c>
      <c r="DB158" s="27">
        <f t="shared" si="156"/>
        <v>0.1013998120393728</v>
      </c>
      <c r="DC158" s="27">
        <f t="shared" si="157"/>
        <v>0.1013998120393728</v>
      </c>
      <c r="DD158" s="27">
        <f t="shared" si="158"/>
        <v>0.1013998120393728</v>
      </c>
      <c r="DE158" s="27">
        <f t="shared" si="159"/>
        <v>0.1013998120393728</v>
      </c>
      <c r="DF158" s="27">
        <f t="shared" si="160"/>
        <v>0.1013998120393728</v>
      </c>
      <c r="DG158" s="27">
        <f t="shared" si="161"/>
        <v>0.1013998120393728</v>
      </c>
      <c r="DH158" s="27">
        <f t="shared" si="162"/>
        <v>0.1013998120393728</v>
      </c>
      <c r="DI158" s="27">
        <f t="shared" si="163"/>
        <v>0.1013998120393728</v>
      </c>
      <c r="DJ158" s="27">
        <f t="shared" si="164"/>
        <v>0.1013998120393728</v>
      </c>
      <c r="DK158" s="27">
        <f t="shared" si="165"/>
        <v>0.1013998120393728</v>
      </c>
      <c r="DL158" s="27">
        <f t="shared" si="166"/>
        <v>0.10302545253339657</v>
      </c>
      <c r="DM158" s="27">
        <f t="shared" si="167"/>
        <v>0.10556004812528352</v>
      </c>
      <c r="DN158" s="27">
        <f t="shared" si="168"/>
        <v>0.10917606312848063</v>
      </c>
      <c r="DO158" s="27">
        <f t="shared" si="169"/>
        <v>0.11353934624103314</v>
      </c>
      <c r="DP158" s="27">
        <f t="shared" si="170"/>
        <v>0.1179619155723428</v>
      </c>
      <c r="DQ158" s="27">
        <f t="shared" si="171"/>
        <v>0.12154146341463415</v>
      </c>
      <c r="DR158" s="27">
        <f t="shared" si="172"/>
        <v>0.12358129990371804</v>
      </c>
      <c r="DS158" s="27">
        <f t="shared" si="173"/>
        <v>0.12390349814382227</v>
      </c>
      <c r="DT158" s="27">
        <f t="shared" si="145"/>
        <v>0.12274720392512894</v>
      </c>
      <c r="DU158" s="27" t="e">
        <f>IF(ISNA(VLOOKUP(CONCATENATE($B158,".SP.TER.TOTL.IN"),Area_pop_80_09,Seq!B$1,FALSE)),".",VLOOKUP(CONCATENATE($B158,".SP.TER.TOTL.IN"),Area_pop_80_09,Seq!B$1,FALSE)/VLOOKUP(CONCATENATE($B158,".SP.POP.TOTL"),Area_pop_80_09,Seq!B$1,FALSE))</f>
        <v>#VALUE!</v>
      </c>
      <c r="DV158" s="27" t="e">
        <f>IF(ISNA(VLOOKUP(CONCATENATE($B158,".SP.TER.TOTL.IN"),Area_pop_80_09,Seq!C$1,FALSE)),".",VLOOKUP(CONCATENATE($B158,".SP.TER.TOTL.IN"),Area_pop_80_09,Seq!C$1,FALSE)/VLOOKUP(CONCATENATE($B158,".SP.POP.TOTL"),Area_pop_80_09,Seq!C$1,FALSE))</f>
        <v>#VALUE!</v>
      </c>
      <c r="DW158" s="27" t="e">
        <f>IF(ISNA(VLOOKUP(CONCATENATE($B158,".SP.TER.TOTL.IN"),Area_pop_80_09,Seq!D$1,FALSE)),".",VLOOKUP(CONCATENATE($B158,".SP.TER.TOTL.IN"),Area_pop_80_09,Seq!D$1,FALSE)/VLOOKUP(CONCATENATE($B158,".SP.POP.TOTL"),Area_pop_80_09,Seq!D$1,FALSE))</f>
        <v>#VALUE!</v>
      </c>
      <c r="DX158" s="27" t="e">
        <f>IF(ISNA(VLOOKUP(CONCATENATE($B158,".SP.TER.TOTL.IN"),Area_pop_80_09,Seq!E$1,FALSE)),".",VLOOKUP(CONCATENATE($B158,".SP.TER.TOTL.IN"),Area_pop_80_09,Seq!E$1,FALSE)/VLOOKUP(CONCATENATE($B158,".SP.POP.TOTL"),Area_pop_80_09,Seq!E$1,FALSE))</f>
        <v>#VALUE!</v>
      </c>
      <c r="DY158" s="27" t="e">
        <f>IF(ISNA(VLOOKUP(CONCATENATE($B158,".SP.TER.TOTL.IN"),Area_pop_80_09,Seq!F$1,FALSE)),".",VLOOKUP(CONCATENATE($B158,".SP.TER.TOTL.IN"),Area_pop_80_09,Seq!F$1,FALSE)/VLOOKUP(CONCATENATE($B158,".SP.POP.TOTL"),Area_pop_80_09,Seq!F$1,FALSE))</f>
        <v>#VALUE!</v>
      </c>
      <c r="DZ158" s="27" t="e">
        <f>IF(ISNA(VLOOKUP(CONCATENATE($B158,".SP.TER.TOTL.IN"),Area_pop_80_09,Seq!G$1,FALSE)),".",VLOOKUP(CONCATENATE($B158,".SP.TER.TOTL.IN"),Area_pop_80_09,Seq!G$1,FALSE)/VLOOKUP(CONCATENATE($B158,".SP.POP.TOTL"),Area_pop_80_09,Seq!G$1,FALSE))</f>
        <v>#VALUE!</v>
      </c>
      <c r="EA158" s="27" t="e">
        <f>IF(ISNA(VLOOKUP(CONCATENATE($B158,".SP.TER.TOTL.IN"),Area_pop_80_09,Seq!H$1,FALSE)),".",VLOOKUP(CONCATENATE($B158,".SP.TER.TOTL.IN"),Area_pop_80_09,Seq!H$1,FALSE)/VLOOKUP(CONCATENATE($B158,".SP.POP.TOTL"),Area_pop_80_09,Seq!H$1,FALSE))</f>
        <v>#VALUE!</v>
      </c>
      <c r="EB158" s="27" t="e">
        <f>IF(ISNA(VLOOKUP(CONCATENATE($B158,".SP.TER.TOTL.IN"),Area_pop_80_09,Seq!I$1,FALSE)),".",VLOOKUP(CONCATENATE($B158,".SP.TER.TOTL.IN"),Area_pop_80_09,Seq!I$1,FALSE)/VLOOKUP(CONCATENATE($B158,".SP.POP.TOTL"),Area_pop_80_09,Seq!I$1,FALSE))</f>
        <v>#VALUE!</v>
      </c>
      <c r="EC158" s="27" t="e">
        <f>IF(ISNA(VLOOKUP(CONCATENATE($B158,".SP.TER.TOTL.IN"),Area_pop_80_09,Seq!J$1,FALSE)),".",VLOOKUP(CONCATENATE($B158,".SP.TER.TOTL.IN"),Area_pop_80_09,Seq!J$1,FALSE)/VLOOKUP(CONCATENATE($B158,".SP.POP.TOTL"),Area_pop_80_09,Seq!J$1,FALSE))</f>
        <v>#VALUE!</v>
      </c>
      <c r="ED158" s="27" t="e">
        <f>IF(ISNA(VLOOKUP(CONCATENATE($B158,".SP.TER.TOTL.IN"),Area_pop_80_09,Seq!K$1,FALSE)),".",VLOOKUP(CONCATENATE($B158,".SP.TER.TOTL.IN"),Area_pop_80_09,Seq!K$1,FALSE)/VLOOKUP(CONCATENATE($B158,".SP.POP.TOTL"),Area_pop_80_09,Seq!K$1,FALSE))</f>
        <v>#VALUE!</v>
      </c>
      <c r="EE158" s="27" t="e">
        <f>IF(ISNA(VLOOKUP(CONCATENATE($B158,".SP.TER.TOTL.IN"),Area_pop_80_09,Seq!L$1,FALSE)),".",VLOOKUP(CONCATENATE($B158,".SP.TER.TOTL.IN"),Area_pop_80_09,Seq!L$1,FALSE)/VLOOKUP(CONCATENATE($B158,".SP.POP.TOTL"),Area_pop_80_09,Seq!L$1,FALSE))</f>
        <v>#VALUE!</v>
      </c>
      <c r="EF158" s="27" t="e">
        <f>IF(ISNA(VLOOKUP(CONCATENATE($B158,".SP.TER.TOTL.IN"),Area_pop_80_09,Seq!M$1,FALSE)),".",VLOOKUP(CONCATENATE($B158,".SP.TER.TOTL.IN"),Area_pop_80_09,Seq!M$1,FALSE)/VLOOKUP(CONCATENATE($B158,".SP.POP.TOTL"),Area_pop_80_09,Seq!M$1,FALSE))</f>
        <v>#VALUE!</v>
      </c>
      <c r="EG158" s="27" t="e">
        <f>IF(ISNA(VLOOKUP(CONCATENATE($B158,".SP.TER.TOTL.IN"),Area_pop_80_09,Seq!N$1,FALSE)),".",VLOOKUP(CONCATENATE($B158,".SP.TER.TOTL.IN"),Area_pop_80_09,Seq!N$1,FALSE)/VLOOKUP(CONCATENATE($B158,".SP.POP.TOTL"),Area_pop_80_09,Seq!N$1,FALSE))</f>
        <v>#VALUE!</v>
      </c>
      <c r="EH158" s="27" t="e">
        <f>IF(ISNA(VLOOKUP(CONCATENATE($B158,".SP.TER.TOTL.IN"),Area_pop_80_09,Seq!O$1,FALSE)),".",VLOOKUP(CONCATENATE($B158,".SP.TER.TOTL.IN"),Area_pop_80_09,Seq!O$1,FALSE)/VLOOKUP(CONCATENATE($B158,".SP.POP.TOTL"),Area_pop_80_09,Seq!O$1,FALSE))</f>
        <v>#VALUE!</v>
      </c>
      <c r="EI158" s="27" t="e">
        <f>IF(ISNA(VLOOKUP(CONCATENATE($B158,".SP.TER.TOTL.IN"),Area_pop_80_09,Seq!P$1,FALSE)),".",VLOOKUP(CONCATENATE($B158,".SP.TER.TOTL.IN"),Area_pop_80_09,Seq!P$1,FALSE)/VLOOKUP(CONCATENATE($B158,".SP.POP.TOTL"),Area_pop_80_09,Seq!P$1,FALSE))</f>
        <v>#VALUE!</v>
      </c>
      <c r="EJ158" s="27" t="e">
        <f>IF(ISNA(VLOOKUP(CONCATENATE($B158,".SP.TER.TOTL.IN"),Area_pop_80_09,Seq!Q$1,FALSE)),".",VLOOKUP(CONCATENATE($B158,".SP.TER.TOTL.IN"),Area_pop_80_09,Seq!Q$1,FALSE)/VLOOKUP(CONCATENATE($B158,".SP.POP.TOTL"),Area_pop_80_09,Seq!Q$1,FALSE))</f>
        <v>#VALUE!</v>
      </c>
      <c r="EK158" s="27" t="e">
        <f>IF(ISNA(VLOOKUP(CONCATENATE($B158,".SP.TER.TOTL.IN"),Area_pop_80_09,Seq!R$1,FALSE)),".",VLOOKUP(CONCATENATE($B158,".SP.TER.TOTL.IN"),Area_pop_80_09,Seq!R$1,FALSE)/VLOOKUP(CONCATENATE($B158,".SP.POP.TOTL"),Area_pop_80_09,Seq!R$1,FALSE))</f>
        <v>#VALUE!</v>
      </c>
      <c r="EL158" s="27" t="e">
        <f>IF(ISNA(VLOOKUP(CONCATENATE($B158,".SP.TER.TOTL.IN"),Area_pop_80_09,Seq!S$1,FALSE)),".",VLOOKUP(CONCATENATE($B158,".SP.TER.TOTL.IN"),Area_pop_80_09,Seq!S$1,FALSE)/VLOOKUP(CONCATENATE($B158,".SP.POP.TOTL"),Area_pop_80_09,Seq!S$1,FALSE))</f>
        <v>#VALUE!</v>
      </c>
      <c r="EM158" s="27" t="e">
        <f>IF(ISNA(VLOOKUP(CONCATENATE($B158,".SP.TER.TOTL.IN"),Area_pop_80_09,Seq!T$1,FALSE)),".",VLOOKUP(CONCATENATE($B158,".SP.TER.TOTL.IN"),Area_pop_80_09,Seq!T$1,FALSE)/VLOOKUP(CONCATENATE($B158,".SP.POP.TOTL"),Area_pop_80_09,Seq!T$1,FALSE))</f>
        <v>#VALUE!</v>
      </c>
      <c r="EN158" s="27">
        <f>IF(ISNA(VLOOKUP(CONCATENATE($B158,".SP.TER.TOTL.IN"),Area_pop_80_09,Seq!U$1,FALSE)),".",VLOOKUP(CONCATENATE($B158,".SP.TER.TOTL.IN"),Area_pop_80_09,Seq!U$1,FALSE)/VLOOKUP(CONCATENATE($B158,".SP.POP.TOTL"),Area_pop_80_09,Seq!U$1,FALSE))</f>
        <v>0.1013998120393728</v>
      </c>
      <c r="EO158" s="27">
        <f>IF(ISNA(VLOOKUP(CONCATENATE($B158,".SP.TER.TOTL.IN"),Area_pop_80_09,Seq!V$1,FALSE)),".",VLOOKUP(CONCATENATE($B158,".SP.TER.TOTL.IN"),Area_pop_80_09,Seq!V$1,FALSE)/VLOOKUP(CONCATENATE($B158,".SP.POP.TOTL"),Area_pop_80_09,Seq!V$1,FALSE))</f>
        <v>0.10302545253339657</v>
      </c>
      <c r="EP158" s="27">
        <f>IF(ISNA(VLOOKUP(CONCATENATE($B158,".SP.TER.TOTL.IN"),Area_pop_80_09,Seq!W$1,FALSE)),".",VLOOKUP(CONCATENATE($B158,".SP.TER.TOTL.IN"),Area_pop_80_09,Seq!W$1,FALSE)/VLOOKUP(CONCATENATE($B158,".SP.POP.TOTL"),Area_pop_80_09,Seq!W$1,FALSE))</f>
        <v>0.10556004812528352</v>
      </c>
      <c r="EQ158" s="27">
        <f>IF(ISNA(VLOOKUP(CONCATENATE($B158,".SP.TER.TOTL.IN"),Area_pop_80_09,Seq!X$1,FALSE)),".",VLOOKUP(CONCATENATE($B158,".SP.TER.TOTL.IN"),Area_pop_80_09,Seq!X$1,FALSE)/VLOOKUP(CONCATENATE($B158,".SP.POP.TOTL"),Area_pop_80_09,Seq!X$1,FALSE))</f>
        <v>0.10917606312848063</v>
      </c>
      <c r="ER158" s="27">
        <f>IF(ISNA(VLOOKUP(CONCATENATE($B158,".SP.TER.TOTL.IN"),Area_pop_80_09,Seq!Y$1,FALSE)),".",VLOOKUP(CONCATENATE($B158,".SP.TER.TOTL.IN"),Area_pop_80_09,Seq!Y$1,FALSE)/VLOOKUP(CONCATENATE($B158,".SP.POP.TOTL"),Area_pop_80_09,Seq!Y$1,FALSE))</f>
        <v>0.11353934624103314</v>
      </c>
      <c r="ES158" s="27">
        <f>IF(ISNA(VLOOKUP(CONCATENATE($B158,".SP.TER.TOTL.IN"),Area_pop_80_09,Seq!Z$1,FALSE)),".",VLOOKUP(CONCATENATE($B158,".SP.TER.TOTL.IN"),Area_pop_80_09,Seq!Z$1,FALSE)/VLOOKUP(CONCATENATE($B158,".SP.POP.TOTL"),Area_pop_80_09,Seq!Z$1,FALSE))</f>
        <v>0.1179619155723428</v>
      </c>
      <c r="ET158" s="27">
        <f>IF(ISNA(VLOOKUP(CONCATENATE($B158,".SP.TER.TOTL.IN"),Area_pop_80_09,Seq!AA$1,FALSE)),".",VLOOKUP(CONCATENATE($B158,".SP.TER.TOTL.IN"),Area_pop_80_09,Seq!AA$1,FALSE)/VLOOKUP(CONCATENATE($B158,".SP.POP.TOTL"),Area_pop_80_09,Seq!AA$1,FALSE))</f>
        <v>0.12154146341463415</v>
      </c>
      <c r="EU158" s="27">
        <f>IF(ISNA(VLOOKUP(CONCATENATE($B158,".SP.TER.TOTL.IN"),Area_pop_80_09,Seq!AB$1,FALSE)),".",VLOOKUP(CONCATENATE($B158,".SP.TER.TOTL.IN"),Area_pop_80_09,Seq!AB$1,FALSE)/VLOOKUP(CONCATENATE($B158,".SP.POP.TOTL"),Area_pop_80_09,Seq!AB$1,FALSE))</f>
        <v>0.12358129990371804</v>
      </c>
      <c r="EV158" s="27">
        <f>IF(ISNA(VLOOKUP(CONCATENATE($B158,".SP.TER.TOTL.IN"),Area_pop_80_09,Seq!AC$1,FALSE)),".",VLOOKUP(CONCATENATE($B158,".SP.TER.TOTL.IN"),Area_pop_80_09,Seq!AC$1,FALSE)/VLOOKUP(CONCATENATE($B158,".SP.POP.TOTL"),Area_pop_80_09,Seq!AC$1,FALSE))</f>
        <v>0.12390349814382227</v>
      </c>
      <c r="EW158" s="27">
        <f>IF(ISNA(VLOOKUP(CONCATENATE($B158,".SP.TER.TOTL.IN"),Area_pop_80_09,Seq!AD$1,FALSE)),".",VLOOKUP(CONCATENATE($B158,".SP.TER.TOTL.IN"),Area_pop_80_09,Seq!AD$1,FALSE)/VLOOKUP(CONCATENATE($B158,".SP.POP.TOTL"),Area_pop_80_09,Seq!AD$1,FALSE))</f>
        <v>0.12274720392512894</v>
      </c>
      <c r="EX158" s="27"/>
      <c r="EY158" s="27"/>
      <c r="EZ158" s="27" t="str">
        <f t="shared" si="174"/>
        <v>.</v>
      </c>
      <c r="FA158" s="27" t="str">
        <f t="shared" si="175"/>
        <v>.</v>
      </c>
      <c r="FB158" s="27" t="str">
        <f t="shared" si="181"/>
        <v>.</v>
      </c>
      <c r="FC158" s="9" t="str">
        <f>IF(VLOOKUP($B158,EM_80!$B$1:$C$201,2,FALSE)&gt;0,VLOOKUP($B158,EM_80!$B$1:$C$201,2,FALSE),".")</f>
        <v>.</v>
      </c>
      <c r="FD158" s="9" t="str">
        <f t="shared" si="176"/>
        <v>.</v>
      </c>
      <c r="FE158" s="9" t="str">
        <f t="shared" si="177"/>
        <v>.</v>
      </c>
      <c r="FF158">
        <f t="shared" si="178"/>
        <v>88929</v>
      </c>
      <c r="FG158">
        <f t="shared" si="179"/>
        <v>96180</v>
      </c>
      <c r="FH158">
        <f t="shared" si="180"/>
        <v>101208</v>
      </c>
      <c r="FJ158" s="9" t="str">
        <f>IF(ISNA(VLOOKUP($B158,Area_EM_90,Seq!C$1,FALSE)),".",VLOOKUP($B158,Area_EM_90,Seq!C$1,FALSE))</f>
        <v>.</v>
      </c>
      <c r="FK158" s="9" t="str">
        <f>IF(ISNA(VLOOKUP($B158,Area_EM_90,Seq!D$1,FALSE)),".",VLOOKUP($B158,Area_EM_90,Seq!D$1,FALSE))</f>
        <v>.</v>
      </c>
      <c r="FL158" s="9" t="str">
        <f>IF(ISNA(VLOOKUP($B158,Area_EM_90,Seq!E$1,FALSE)),".",VLOOKUP($B158,Area_EM_90,Seq!E$1,FALSE))</f>
        <v>.</v>
      </c>
      <c r="FM158" s="9" t="str">
        <f>IF(ISNA(VLOOKUP($B158,Area_EM_90,Seq!F$1,FALSE)),".",VLOOKUP($B158,Area_EM_90,Seq!F$1,FALSE))</f>
        <v>.</v>
      </c>
      <c r="FN158" s="9" t="str">
        <f>IF(ISNA(VLOOKUP($B158,Area_EM_90,Seq!G$1,FALSE)),".",VLOOKUP($B158,Area_EM_90,Seq!G$1,FALSE))</f>
        <v>.</v>
      </c>
      <c r="FO158" s="9" t="str">
        <f>IF(ISNA(VLOOKUP($B158,Area_EM_90,Seq!H$1,FALSE)),".",VLOOKUP($B158,Area_EM_90,Seq!H$1,FALSE))</f>
        <v>.</v>
      </c>
      <c r="FP158" s="9" t="str">
        <f>IF(ISNA(VLOOKUP($B158,Area_EM_90,Seq!I$1,FALSE)),".",VLOOKUP($B158,Area_EM_90,Seq!I$1,FALSE))</f>
        <v>.</v>
      </c>
      <c r="FQ158" s="9" t="str">
        <f>IF(ISNA(VLOOKUP($B158,Area_EM_90,Seq!J$1,FALSE)),".",VLOOKUP($B158,Area_EM_90,Seq!J$1,FALSE))</f>
        <v>.</v>
      </c>
      <c r="FR158" s="9" t="str">
        <f>IF(ISNA(VLOOKUP($B158,Area_EM_00,Seq!C$1,FALSE)),".",VLOOKUP($B158,Area_EM_00,Seq!C$1,FALSE))</f>
        <v>.</v>
      </c>
      <c r="FS158" s="9" t="str">
        <f>IF(ISNA(VLOOKUP($B158,Area_EM_00,Seq!D$1,FALSE)),".",VLOOKUP($B158,Area_EM_00,Seq!D$1,FALSE))</f>
        <v>.</v>
      </c>
      <c r="FT158" s="9" t="str">
        <f>IF(ISNA(VLOOKUP($B158,Area_EM_00,Seq!E$1,FALSE)),".",VLOOKUP($B158,Area_EM_00,Seq!E$1,FALSE))</f>
        <v>.</v>
      </c>
      <c r="FU158" s="9" t="str">
        <f>IF(ISNA(VLOOKUP($B158,Area_EM_00,Seq!F$1,FALSE)),".",VLOOKUP($B158,Area_EM_00,Seq!F$1,FALSE))</f>
        <v>.</v>
      </c>
      <c r="FV158" s="9" t="str">
        <f>IF(ISNA(VLOOKUP($B158,Area_EM_00,Seq!G$1,FALSE)),".",VLOOKUP($B158,Area_EM_00,Seq!G$1,FALSE))</f>
        <v>.</v>
      </c>
      <c r="FW158" s="9" t="str">
        <f>IF(ISNA(VLOOKUP($B158,Area_EM_00,Seq!H$1,FALSE)),".",VLOOKUP($B158,Area_EM_00,Seq!H$1,FALSE))</f>
        <v>.</v>
      </c>
      <c r="FX158" s="9" t="str">
        <f>IF(ISNA(VLOOKUP($B158,Area_EM_00,Seq!I$1,FALSE)),".",VLOOKUP($B158,Area_EM_00,Seq!I$1,FALSE))</f>
        <v>.</v>
      </c>
      <c r="FY158" s="9" t="str">
        <f>IF(ISNA(VLOOKUP($B158,Area_EM_00,Seq!J$1,FALSE)),".",VLOOKUP($B158,Area_EM_00,Seq!J$1,FALSE))</f>
        <v>.</v>
      </c>
      <c r="GA158" s="27"/>
    </row>
    <row r="159" spans="1:183">
      <c r="A159" s="25" t="s">
        <v>2619</v>
      </c>
      <c r="B159" s="26" t="str">
        <f t="shared" si="144"/>
        <v>Guatemala</v>
      </c>
      <c r="C159" s="27">
        <f>GDP!C$42/10000</f>
        <v>18294194.281532999</v>
      </c>
      <c r="D159" s="27">
        <f>GDP!D$42/10000</f>
        <v>19245492.3841727</v>
      </c>
      <c r="E159" s="27">
        <f>GDP!E$42/10000</f>
        <v>20996832.1911324</v>
      </c>
      <c r="F159" s="27">
        <f>GDP!F$42/10000</f>
        <v>23285486.8999658</v>
      </c>
      <c r="G159" s="27">
        <f>GDP!G$42/10000</f>
        <v>26824880.9087606</v>
      </c>
      <c r="H159" s="27">
        <f>GDP!H$42/10000</f>
        <v>30446239.831443299</v>
      </c>
      <c r="I159" s="27">
        <f>GDP!I$42/10000</f>
        <v>33125508.936610304</v>
      </c>
      <c r="J159" s="27">
        <f>GDP!J$42/10000</f>
        <v>36968067.973257102</v>
      </c>
      <c r="K159" s="27">
        <f>GDP!K$42/10000</f>
        <v>41145459.654235199</v>
      </c>
      <c r="L159" s="27">
        <f>GDP!L$42/10000</f>
        <v>42832423.5000588</v>
      </c>
      <c r="M159" s="27">
        <f>GDP!M$42/10000</f>
        <v>44460055.593061104</v>
      </c>
      <c r="N159" s="27">
        <f>GDP!N$42/10000</f>
        <v>48550380.707622699</v>
      </c>
      <c r="O159" s="27">
        <f>GDP!O$42/10000</f>
        <v>55444534.768105105</v>
      </c>
      <c r="P159" s="27">
        <f>GDP!P$42/10000</f>
        <v>63206769.635639794</v>
      </c>
      <c r="Q159" s="27">
        <f>GDP!Q$42/10000</f>
        <v>71486856.457908601</v>
      </c>
      <c r="R159" s="27">
        <f>GDP!R$42/10000</f>
        <v>79278923.811820701</v>
      </c>
      <c r="S159" s="27">
        <f>GDP!S$42/10000</f>
        <v>87206816.193002701</v>
      </c>
      <c r="T159" s="27">
        <f>GDP!T$42/10000</f>
        <v>95317050.098951995</v>
      </c>
      <c r="U159" s="27">
        <f>GDP!U$42/10000</f>
        <v>102751780.00667</v>
      </c>
      <c r="V159" s="27">
        <f>GDP!V$42/10000</f>
        <v>110560915.287177</v>
      </c>
      <c r="W159" s="27">
        <f>GDP!W$42/10000</f>
        <v>119848032.17129999</v>
      </c>
      <c r="X159" s="27">
        <f>GDP!X$42/10000</f>
        <v>129795418.841518</v>
      </c>
      <c r="Y159" s="27">
        <f>GDP!Y$42/10000</f>
        <v>141606801.95609599</v>
      </c>
      <c r="Z159" s="27">
        <f>GDP!Z$42/10000</f>
        <v>155767482.15170601</v>
      </c>
      <c r="AA159" s="27">
        <f>GDP!AA$42/10000</f>
        <v>171499997.84902799</v>
      </c>
      <c r="AB159" s="27">
        <f>GDP!AB$42/10000</f>
        <v>189335997.62532699</v>
      </c>
      <c r="AC159" s="27">
        <f>GDP!AC$42/10000</f>
        <v>211298973.34986499</v>
      </c>
      <c r="AD159" s="27">
        <f>GDP!AD$42/10000</f>
        <v>238767839.88534701</v>
      </c>
      <c r="AE159" s="27">
        <f>GDP!AE$42/10000</f>
        <v>260256945.47502899</v>
      </c>
      <c r="AF159" s="27">
        <f>GDP!AF$42/10000</f>
        <v>293754553.91439533</v>
      </c>
      <c r="AG159" s="27"/>
      <c r="AH159" s="27">
        <f>IF(ISNUMBER(VLOOKUP($B159,Area_GDP_80_09,Seq!C$1,FALSE)/10000),VLOOKUP($B159,Area_GDP_80_09,Seq!C$1,FALSE)/10000,".")</f>
        <v>1181441.4541313401</v>
      </c>
      <c r="AI159" s="27">
        <f>IF(ISNUMBER(VLOOKUP($B159,Area_GDP_80_09,Seq!D$1,FALSE)/10000),VLOOKUP($B159,Area_GDP_80_09,Seq!D$1,FALSE)/10000,".")</f>
        <v>1189083.71058027</v>
      </c>
      <c r="AJ159" s="27">
        <f>IF(ISNUMBER(VLOOKUP($B159,Area_GDP_80_09,Seq!E$1,FALSE)/10000),VLOOKUP($B159,Area_GDP_80_09,Seq!E$1,FALSE)/10000,".")</f>
        <v>1147107.9977406901</v>
      </c>
      <c r="AK159" s="27">
        <f>IF(ISNUMBER(VLOOKUP($B159,Area_GDP_80_09,Seq!F$1,FALSE)/10000),VLOOKUP($B159,Area_GDP_80_09,Seq!F$1,FALSE)/10000,".")</f>
        <v>1117603.3300201099</v>
      </c>
      <c r="AL159" s="27">
        <f>IF(ISNUMBER(VLOOKUP($B159,Area_GDP_80_09,Seq!G$1,FALSE)/10000),VLOOKUP($B159,Area_GDP_80_09,Seq!G$1,FALSE)/10000,".")</f>
        <v>1123154.4416234801</v>
      </c>
      <c r="AM159" s="27">
        <f>IF(ISNUMBER(VLOOKUP($B159,Area_GDP_80_09,Seq!H$1,FALSE)/10000),VLOOKUP($B159,Area_GDP_80_09,Seq!H$1,FALSE)/10000,".")</f>
        <v>1116310.62406713</v>
      </c>
      <c r="AN159" s="27">
        <f>IF(ISNUMBER(VLOOKUP($B159,Area_GDP_80_09,Seq!I$1,FALSE)/10000),VLOOKUP($B159,Area_GDP_80_09,Seq!I$1,FALSE)/10000,".")</f>
        <v>1117907.50185228</v>
      </c>
      <c r="AO159" s="27">
        <f>IF(ISNUMBER(VLOOKUP($B159,Area_GDP_80_09,Seq!J$1,FALSE)/10000),VLOOKUP($B159,Area_GDP_80_09,Seq!J$1,FALSE)/10000,".")</f>
        <v>1157525.9559937799</v>
      </c>
      <c r="AP159" s="27">
        <f>IF(ISNUMBER(VLOOKUP($B159,Area_GDP_80_09,Seq!K$1,FALSE)/10000),VLOOKUP($B159,Area_GDP_80_09,Seq!K$1,FALSE)/10000,".")</f>
        <v>1202581.34779972</v>
      </c>
      <c r="AQ159" s="27">
        <f>IF(ISNUMBER(VLOOKUP($B159,Area_GDP_80_09,Seq!L$1,FALSE)/10000),VLOOKUP($B159,Area_GDP_80_09,Seq!L$1,FALSE)/10000,".")</f>
        <v>1249994.1929737302</v>
      </c>
      <c r="AR159" s="27">
        <f>IF(ISNUMBER(VLOOKUP($B159,Area_GDP_80_09,Seq!M$1,FALSE)/10000),VLOOKUP($B159,Area_GDP_80_09,Seq!M$1,FALSE)/10000,".")</f>
        <v>1288776.0529080201</v>
      </c>
      <c r="AS159" s="27">
        <f>IF(ISNUMBER(VLOOKUP($B159,Area_GDP_80_09,Seq!N$1,FALSE)/10000),VLOOKUP($B159,Area_GDP_80_09,Seq!N$1,FALSE)/10000,".")</f>
        <v>1335922.6868945102</v>
      </c>
      <c r="AT159" s="27">
        <f>IF(ISNUMBER(VLOOKUP($B159,Area_GDP_80_09,Seq!O$1,FALSE)/10000),VLOOKUP($B159,Area_GDP_80_09,Seq!O$1,FALSE)/10000,".")</f>
        <v>1400559.15256332</v>
      </c>
      <c r="AU159" s="27">
        <f>IF(ISNUMBER(VLOOKUP($B159,Area_GDP_80_09,Seq!P$1,FALSE)/10000),VLOOKUP($B159,Area_GDP_80_09,Seq!P$1,FALSE)/10000,".")</f>
        <v>1455560.9587186801</v>
      </c>
      <c r="AV159" s="27">
        <f>IF(ISNUMBER(VLOOKUP($B159,Area_GDP_80_09,Seq!Q$1,FALSE)/10000),VLOOKUP($B159,Area_GDP_80_09,Seq!Q$1,FALSE)/10000,".")</f>
        <v>1514274.5250745199</v>
      </c>
      <c r="AW159" s="27">
        <f>IF(ISNUMBER(VLOOKUP($B159,Area_GDP_80_09,Seq!R$1,FALSE)/10000),VLOOKUP($B159,Area_GDP_80_09,Seq!R$1,FALSE)/10000,".")</f>
        <v>1589209.1189822902</v>
      </c>
      <c r="AX159" s="27">
        <f>IF(ISNUMBER(VLOOKUP($B159,Area_GDP_80_09,Seq!S$1,FALSE)/10000),VLOOKUP($B159,Area_GDP_80_09,Seq!S$1,FALSE)/10000,".")</f>
        <v>1636214.4271312598</v>
      </c>
      <c r="AY159" s="27">
        <f>IF(ISNUMBER(VLOOKUP($B159,Area_GDP_80_09,Seq!T$1,FALSE)/10000),VLOOKUP($B159,Area_GDP_80_09,Seq!T$1,FALSE)/10000,".")</f>
        <v>1707620.2965731299</v>
      </c>
      <c r="AZ159" s="27">
        <f>IF(ISNUMBER(VLOOKUP($B159,Area_GDP_80_09,Seq!U$1,FALSE)/10000),VLOOKUP($B159,Area_GDP_80_09,Seq!U$1,FALSE)/10000,".")</f>
        <v>1792890.7904433799</v>
      </c>
      <c r="BA159" s="27">
        <f>IF(ISNUMBER(VLOOKUP($B159,Area_GDP_80_09,Seq!V$1,FALSE)/10000),VLOOKUP($B159,Area_GDP_80_09,Seq!V$1,FALSE)/10000,".")</f>
        <v>1861864.41489166</v>
      </c>
      <c r="BB159" s="27">
        <f>IF(ISNUMBER(VLOOKUP($B159,Area_GDP_80_09,Seq!W$1,FALSE)/10000),VLOOKUP($B159,Area_GDP_80_09,Seq!W$1,FALSE)/10000,".")</f>
        <v>1929056.6570048302</v>
      </c>
      <c r="BC159" s="27">
        <f>IF(ISNUMBER(VLOOKUP($B159,Area_GDP_80_09,Seq!X$1,FALSE)/10000),VLOOKUP($B159,Area_GDP_80_09,Seq!X$1,FALSE)/10000,".")</f>
        <v>1974052.7581163899</v>
      </c>
      <c r="BD159" s="27">
        <f>IF(ISNUMBER(VLOOKUP($B159,Area_GDP_80_09,Seq!Y$1,FALSE)/10000),VLOOKUP($B159,Area_GDP_80_09,Seq!Y$1,FALSE)/10000,".")</f>
        <v>2050382.2393690101</v>
      </c>
      <c r="BE159" s="27">
        <f>IF(ISNUMBER(VLOOKUP($B159,Area_GDP_80_09,Seq!Z$1,FALSE)/10000),VLOOKUP($B159,Area_GDP_80_09,Seq!Z$1,FALSE)/10000,".")</f>
        <v>2102274.0913103102</v>
      </c>
      <c r="BF159" s="27">
        <f>IF(ISNUMBER(VLOOKUP($B159,Area_GDP_80_09,Seq!AA$1,FALSE)/10000),VLOOKUP($B159,Area_GDP_80_09,Seq!AA$1,FALSE)/10000,".")</f>
        <v>2168538.4121310003</v>
      </c>
      <c r="BG159" s="27">
        <f>IF(ISNUMBER(VLOOKUP($B159,Area_GDP_80_09,Seq!AB$1,FALSE)/10000),VLOOKUP($B159,Area_GDP_80_09,Seq!AB$1,FALSE)/10000,".")</f>
        <v>2239236.2924106997</v>
      </c>
      <c r="BH159" s="27">
        <f>IF(ISNUMBER(VLOOKUP($B159,Area_GDP_80_09,Seq!AC$1,FALSE)/10000),VLOOKUP($B159,Area_GDP_80_09,Seq!AC$1,FALSE)/10000,".")</f>
        <v>2359702.5900649899</v>
      </c>
      <c r="BI159" s="27">
        <f>IF(ISNUMBER(VLOOKUP($B159,Area_GDP_80_09,Seq!AD$1,FALSE)/10000),VLOOKUP($B159,Area_GDP_80_09,Seq!AD$1,FALSE)/10000,".")</f>
        <v>2507625.79654101</v>
      </c>
      <c r="BJ159" s="27">
        <f>IF(ISNUMBER(VLOOKUP($B159,Area_GDP_80_09,Seq!AE$1,FALSE)/10000),VLOOKUP($B159,Area_GDP_80_09,Seq!AE$1,FALSE)/10000,".")</f>
        <v>2608642.7229363201</v>
      </c>
      <c r="BK159" s="27">
        <f>IF(ISNUMBER(VLOOKUP($B159,Area_GDP_80_09,Seq!AF$1,FALSE)/10000),VLOOKUP($B159,Area_GDP_80_09,Seq!AF$1,FALSE)/10000,".")</f>
        <v>2606097.556267187</v>
      </c>
      <c r="BL159" s="27"/>
      <c r="BM159" s="27"/>
      <c r="BN159" s="27">
        <f>CNPop!A$48</f>
        <v>5.0000000000000001E-3</v>
      </c>
      <c r="BO159" s="27">
        <f>CNPop!B$48</f>
        <v>6.0000000000000001E-3</v>
      </c>
      <c r="BP159" s="27">
        <f>CNPop!C$48</f>
        <v>6.0000000000000001E-3</v>
      </c>
      <c r="BQ159" s="27">
        <f>CNPop!D$48</f>
        <v>7.0000000000000001E-3</v>
      </c>
      <c r="BR159" s="27">
        <f>CNPop!E$48</f>
        <v>7.0000000000000001E-3</v>
      </c>
      <c r="BS159" s="27">
        <f>CNPop!F$48</f>
        <v>8.0000000000000002E-3</v>
      </c>
      <c r="BT159" s="27">
        <f>CNPop!G$48</f>
        <v>8.9999999999999993E-3</v>
      </c>
      <c r="BU159" s="27">
        <f>CNPop!H$48</f>
        <v>0.01</v>
      </c>
      <c r="BV159" s="27">
        <f>CNPop!I$48</f>
        <v>1.0999999999999999E-2</v>
      </c>
      <c r="BW159" s="27">
        <f>CNPop!J$48</f>
        <v>1.2E-2</v>
      </c>
      <c r="BX159" s="27">
        <f>CNPop!K$48</f>
        <v>1.4E-2</v>
      </c>
      <c r="BY159" s="27">
        <f>CNPop!L$48</f>
        <v>1.6E-2</v>
      </c>
      <c r="BZ159" s="27">
        <f>CNPop!M$48</f>
        <v>1.7000000000000001E-2</v>
      </c>
      <c r="CA159" s="27">
        <f>CNPop!N$48</f>
        <v>1.9E-2</v>
      </c>
      <c r="CB159" s="27">
        <f>CNPop!O$48</f>
        <v>2.1000000000000001E-2</v>
      </c>
      <c r="CC159" s="27">
        <f>CNPop!P$48</f>
        <v>2.3E-2</v>
      </c>
      <c r="CD159" s="27">
        <f>CNPop!Q$48</f>
        <v>2.5999999999999999E-2</v>
      </c>
      <c r="CE159" s="27">
        <f>CNPop!R$48</f>
        <v>2.8000000000000001E-2</v>
      </c>
      <c r="CF159" s="27">
        <f>CNPop!S$48</f>
        <v>0.03</v>
      </c>
      <c r="CG159" s="27">
        <f>CNPop!T$48</f>
        <v>3.3000000000000002E-2</v>
      </c>
      <c r="CH159" s="27">
        <f>CNPop!U$48</f>
        <v>3.5999999999999997E-2</v>
      </c>
      <c r="CI159" s="27">
        <f>CNPop!V$48</f>
        <v>3.9E-2</v>
      </c>
      <c r="CJ159" s="27">
        <f>CNPop!W$48</f>
        <v>4.2000000000000003E-2</v>
      </c>
      <c r="CK159" s="27">
        <f>CNPop!X$48</f>
        <v>4.4999999999999998E-2</v>
      </c>
      <c r="CL159" s="27">
        <f>CNPop!Y$48</f>
        <v>4.9000000000000002E-2</v>
      </c>
      <c r="CM159" s="27">
        <f>CNPop!Z$48</f>
        <v>5.1999999999999998E-2</v>
      </c>
      <c r="CN159" s="27">
        <f>CNPop!AA$48</f>
        <v>5.6000000000000001E-2</v>
      </c>
      <c r="CO159" s="27">
        <f>CNPop!AB$48</f>
        <v>0.06</v>
      </c>
      <c r="CP159" s="27">
        <f>CNPop!AC$48</f>
        <v>6.3E-2</v>
      </c>
      <c r="CQ159" s="27"/>
      <c r="CR159" s="27">
        <f t="shared" si="146"/>
        <v>9.0457274883520122E-2</v>
      </c>
      <c r="CS159" s="27">
        <f t="shared" si="147"/>
        <v>9.0457274883520122E-2</v>
      </c>
      <c r="CT159" s="27">
        <f t="shared" si="148"/>
        <v>9.0457274883520122E-2</v>
      </c>
      <c r="CU159" s="27">
        <f t="shared" si="149"/>
        <v>9.0457274883520122E-2</v>
      </c>
      <c r="CV159" s="27">
        <f t="shared" si="150"/>
        <v>9.0457274883520122E-2</v>
      </c>
      <c r="CW159" s="27">
        <f t="shared" si="151"/>
        <v>9.0457274883520122E-2</v>
      </c>
      <c r="CX159" s="27">
        <f t="shared" si="152"/>
        <v>9.0457274883520122E-2</v>
      </c>
      <c r="CY159" s="27">
        <f t="shared" si="153"/>
        <v>9.0457274883520122E-2</v>
      </c>
      <c r="CZ159" s="27">
        <f t="shared" si="154"/>
        <v>9.0457274883520122E-2</v>
      </c>
      <c r="DA159" s="27">
        <f t="shared" si="155"/>
        <v>9.0457274883520122E-2</v>
      </c>
      <c r="DB159" s="27">
        <f t="shared" si="156"/>
        <v>9.0457274883520122E-2</v>
      </c>
      <c r="DC159" s="27">
        <f t="shared" si="157"/>
        <v>9.0457274883520122E-2</v>
      </c>
      <c r="DD159" s="27">
        <f t="shared" si="158"/>
        <v>9.897512475695304E-2</v>
      </c>
      <c r="DE159" s="27">
        <f t="shared" si="159"/>
        <v>9.897512475695304E-2</v>
      </c>
      <c r="DF159" s="27">
        <f t="shared" si="160"/>
        <v>9.897512475695304E-2</v>
      </c>
      <c r="DG159" s="27">
        <f t="shared" si="161"/>
        <v>9.897512475695304E-2</v>
      </c>
      <c r="DH159" s="27">
        <f t="shared" si="162"/>
        <v>9.897512475695304E-2</v>
      </c>
      <c r="DI159" s="27">
        <f t="shared" si="163"/>
        <v>9.897512475695304E-2</v>
      </c>
      <c r="DJ159" s="27">
        <f t="shared" si="164"/>
        <v>9.897512475695304E-2</v>
      </c>
      <c r="DK159" s="27">
        <f t="shared" si="165"/>
        <v>9.9376684103124169E-2</v>
      </c>
      <c r="DL159" s="27">
        <f t="shared" si="166"/>
        <v>9.9612544324914981E-2</v>
      </c>
      <c r="DM159" s="27">
        <f t="shared" si="167"/>
        <v>9.967857172654887E-2</v>
      </c>
      <c r="DN159" s="27">
        <f t="shared" si="168"/>
        <v>9.9610161163063718E-2</v>
      </c>
      <c r="DO159" s="27">
        <f t="shared" si="169"/>
        <v>9.9456081012624722E-2</v>
      </c>
      <c r="DP159" s="27">
        <f t="shared" si="170"/>
        <v>9.9279305673483462E-2</v>
      </c>
      <c r="DQ159" s="27">
        <f t="shared" si="171"/>
        <v>9.9127377763412586E-2</v>
      </c>
      <c r="DR159" s="27">
        <f t="shared" si="172"/>
        <v>9.8993612349713073E-2</v>
      </c>
      <c r="DS159" s="27">
        <f t="shared" si="173"/>
        <v>9.8879200321647015E-2</v>
      </c>
      <c r="DT159" s="27">
        <f t="shared" si="145"/>
        <v>9.8838911926002734E-2</v>
      </c>
      <c r="DU159" s="27" t="e">
        <f>IF(ISNA(VLOOKUP(CONCATENATE($B159,".SP.TER.TOTL.IN"),Area_pop_80_09,Seq!B$1,FALSE)),".",VLOOKUP(CONCATENATE($B159,".SP.TER.TOTL.IN"),Area_pop_80_09,Seq!B$1,FALSE)/VLOOKUP(CONCATENATE($B159,".SP.POP.TOTL"),Area_pop_80_09,Seq!B$1,FALSE))</f>
        <v>#VALUE!</v>
      </c>
      <c r="DV159" s="27" t="e">
        <f>IF(ISNA(VLOOKUP(CONCATENATE($B159,".SP.TER.TOTL.IN"),Area_pop_80_09,Seq!C$1,FALSE)),".",VLOOKUP(CONCATENATE($B159,".SP.TER.TOTL.IN"),Area_pop_80_09,Seq!C$1,FALSE)/VLOOKUP(CONCATENATE($B159,".SP.POP.TOTL"),Area_pop_80_09,Seq!C$1,FALSE))</f>
        <v>#VALUE!</v>
      </c>
      <c r="DW159" s="27" t="e">
        <f>IF(ISNA(VLOOKUP(CONCATENATE($B159,".SP.TER.TOTL.IN"),Area_pop_80_09,Seq!D$1,FALSE)),".",VLOOKUP(CONCATENATE($B159,".SP.TER.TOTL.IN"),Area_pop_80_09,Seq!D$1,FALSE)/VLOOKUP(CONCATENATE($B159,".SP.POP.TOTL"),Area_pop_80_09,Seq!D$1,FALSE))</f>
        <v>#VALUE!</v>
      </c>
      <c r="DX159" s="27" t="e">
        <f>IF(ISNA(VLOOKUP(CONCATENATE($B159,".SP.TER.TOTL.IN"),Area_pop_80_09,Seq!E$1,FALSE)),".",VLOOKUP(CONCATENATE($B159,".SP.TER.TOTL.IN"),Area_pop_80_09,Seq!E$1,FALSE)/VLOOKUP(CONCATENATE($B159,".SP.POP.TOTL"),Area_pop_80_09,Seq!E$1,FALSE))</f>
        <v>#VALUE!</v>
      </c>
      <c r="DY159" s="27" t="e">
        <f>IF(ISNA(VLOOKUP(CONCATENATE($B159,".SP.TER.TOTL.IN"),Area_pop_80_09,Seq!F$1,FALSE)),".",VLOOKUP(CONCATENATE($B159,".SP.TER.TOTL.IN"),Area_pop_80_09,Seq!F$1,FALSE)/VLOOKUP(CONCATENATE($B159,".SP.POP.TOTL"),Area_pop_80_09,Seq!F$1,FALSE))</f>
        <v>#VALUE!</v>
      </c>
      <c r="DZ159" s="27" t="e">
        <f>IF(ISNA(VLOOKUP(CONCATENATE($B159,".SP.TER.TOTL.IN"),Area_pop_80_09,Seq!G$1,FALSE)),".",VLOOKUP(CONCATENATE($B159,".SP.TER.TOTL.IN"),Area_pop_80_09,Seq!G$1,FALSE)/VLOOKUP(CONCATENATE($B159,".SP.POP.TOTL"),Area_pop_80_09,Seq!G$1,FALSE))</f>
        <v>#VALUE!</v>
      </c>
      <c r="EA159" s="27" t="e">
        <f>IF(ISNA(VLOOKUP(CONCATENATE($B159,".SP.TER.TOTL.IN"),Area_pop_80_09,Seq!H$1,FALSE)),".",VLOOKUP(CONCATENATE($B159,".SP.TER.TOTL.IN"),Area_pop_80_09,Seq!H$1,FALSE)/VLOOKUP(CONCATENATE($B159,".SP.POP.TOTL"),Area_pop_80_09,Seq!H$1,FALSE))</f>
        <v>#VALUE!</v>
      </c>
      <c r="EB159" s="27" t="e">
        <f>IF(ISNA(VLOOKUP(CONCATENATE($B159,".SP.TER.TOTL.IN"),Area_pop_80_09,Seq!I$1,FALSE)),".",VLOOKUP(CONCATENATE($B159,".SP.TER.TOTL.IN"),Area_pop_80_09,Seq!I$1,FALSE)/VLOOKUP(CONCATENATE($B159,".SP.POP.TOTL"),Area_pop_80_09,Seq!I$1,FALSE))</f>
        <v>#VALUE!</v>
      </c>
      <c r="EC159" s="27" t="e">
        <f>IF(ISNA(VLOOKUP(CONCATENATE($B159,".SP.TER.TOTL.IN"),Area_pop_80_09,Seq!J$1,FALSE)),".",VLOOKUP(CONCATENATE($B159,".SP.TER.TOTL.IN"),Area_pop_80_09,Seq!J$1,FALSE)/VLOOKUP(CONCATENATE($B159,".SP.POP.TOTL"),Area_pop_80_09,Seq!J$1,FALSE))</f>
        <v>#VALUE!</v>
      </c>
      <c r="ED159" s="27" t="e">
        <f>IF(ISNA(VLOOKUP(CONCATENATE($B159,".SP.TER.TOTL.IN"),Area_pop_80_09,Seq!K$1,FALSE)),".",VLOOKUP(CONCATENATE($B159,".SP.TER.TOTL.IN"),Area_pop_80_09,Seq!K$1,FALSE)/VLOOKUP(CONCATENATE($B159,".SP.POP.TOTL"),Area_pop_80_09,Seq!K$1,FALSE))</f>
        <v>#VALUE!</v>
      </c>
      <c r="EE159" s="27" t="e">
        <f>IF(ISNA(VLOOKUP(CONCATENATE($B159,".SP.TER.TOTL.IN"),Area_pop_80_09,Seq!L$1,FALSE)),".",VLOOKUP(CONCATENATE($B159,".SP.TER.TOTL.IN"),Area_pop_80_09,Seq!L$1,FALSE)/VLOOKUP(CONCATENATE($B159,".SP.POP.TOTL"),Area_pop_80_09,Seq!L$1,FALSE))</f>
        <v>#VALUE!</v>
      </c>
      <c r="EF159" s="27">
        <f>IF(ISNA(VLOOKUP(CONCATENATE($B159,".SP.TER.TOTL.IN"),Area_pop_80_09,Seq!M$1,FALSE)),".",VLOOKUP(CONCATENATE($B159,".SP.TER.TOTL.IN"),Area_pop_80_09,Seq!M$1,FALSE)/VLOOKUP(CONCATENATE($B159,".SP.POP.TOTL"),Area_pop_80_09,Seq!M$1,FALSE))</f>
        <v>9.0457274883520122E-2</v>
      </c>
      <c r="EG159" s="27" t="e">
        <f>IF(ISNA(VLOOKUP(CONCATENATE($B159,".SP.TER.TOTL.IN"),Area_pop_80_09,Seq!N$1,FALSE)),".",VLOOKUP(CONCATENATE($B159,".SP.TER.TOTL.IN"),Area_pop_80_09,Seq!N$1,FALSE)/VLOOKUP(CONCATENATE($B159,".SP.POP.TOTL"),Area_pop_80_09,Seq!N$1,FALSE))</f>
        <v>#VALUE!</v>
      </c>
      <c r="EH159" s="27" t="e">
        <f>IF(ISNA(VLOOKUP(CONCATENATE($B159,".SP.TER.TOTL.IN"),Area_pop_80_09,Seq!O$1,FALSE)),".",VLOOKUP(CONCATENATE($B159,".SP.TER.TOTL.IN"),Area_pop_80_09,Seq!O$1,FALSE)/VLOOKUP(CONCATENATE($B159,".SP.POP.TOTL"),Area_pop_80_09,Seq!O$1,FALSE))</f>
        <v>#VALUE!</v>
      </c>
      <c r="EI159" s="27" t="e">
        <f>IF(ISNA(VLOOKUP(CONCATENATE($B159,".SP.TER.TOTL.IN"),Area_pop_80_09,Seq!P$1,FALSE)),".",VLOOKUP(CONCATENATE($B159,".SP.TER.TOTL.IN"),Area_pop_80_09,Seq!P$1,FALSE)/VLOOKUP(CONCATENATE($B159,".SP.POP.TOTL"),Area_pop_80_09,Seq!P$1,FALSE))</f>
        <v>#VALUE!</v>
      </c>
      <c r="EJ159" s="27" t="e">
        <f>IF(ISNA(VLOOKUP(CONCATENATE($B159,".SP.TER.TOTL.IN"),Area_pop_80_09,Seq!Q$1,FALSE)),".",VLOOKUP(CONCATENATE($B159,".SP.TER.TOTL.IN"),Area_pop_80_09,Seq!Q$1,FALSE)/VLOOKUP(CONCATENATE($B159,".SP.POP.TOTL"),Area_pop_80_09,Seq!Q$1,FALSE))</f>
        <v>#VALUE!</v>
      </c>
      <c r="EK159" s="27" t="e">
        <f>IF(ISNA(VLOOKUP(CONCATENATE($B159,".SP.TER.TOTL.IN"),Area_pop_80_09,Seq!R$1,FALSE)),".",VLOOKUP(CONCATENATE($B159,".SP.TER.TOTL.IN"),Area_pop_80_09,Seq!R$1,FALSE)/VLOOKUP(CONCATENATE($B159,".SP.POP.TOTL"),Area_pop_80_09,Seq!R$1,FALSE))</f>
        <v>#VALUE!</v>
      </c>
      <c r="EL159" s="27" t="e">
        <f>IF(ISNA(VLOOKUP(CONCATENATE($B159,".SP.TER.TOTL.IN"),Area_pop_80_09,Seq!S$1,FALSE)),".",VLOOKUP(CONCATENATE($B159,".SP.TER.TOTL.IN"),Area_pop_80_09,Seq!S$1,FALSE)/VLOOKUP(CONCATENATE($B159,".SP.POP.TOTL"),Area_pop_80_09,Seq!S$1,FALSE))</f>
        <v>#VALUE!</v>
      </c>
      <c r="EM159" s="27">
        <f>IF(ISNA(VLOOKUP(CONCATENATE($B159,".SP.TER.TOTL.IN"),Area_pop_80_09,Seq!T$1,FALSE)),".",VLOOKUP(CONCATENATE($B159,".SP.TER.TOTL.IN"),Area_pop_80_09,Seq!T$1,FALSE)/VLOOKUP(CONCATENATE($B159,".SP.POP.TOTL"),Area_pop_80_09,Seq!T$1,FALSE))</f>
        <v>9.897512475695304E-2</v>
      </c>
      <c r="EN159" s="27">
        <f>IF(ISNA(VLOOKUP(CONCATENATE($B159,".SP.TER.TOTL.IN"),Area_pop_80_09,Seq!U$1,FALSE)),".",VLOOKUP(CONCATENATE($B159,".SP.TER.TOTL.IN"),Area_pop_80_09,Seq!U$1,FALSE)/VLOOKUP(CONCATENATE($B159,".SP.POP.TOTL"),Area_pop_80_09,Seq!U$1,FALSE))</f>
        <v>9.9376684103124169E-2</v>
      </c>
      <c r="EO159" s="27">
        <f>IF(ISNA(VLOOKUP(CONCATENATE($B159,".SP.TER.TOTL.IN"),Area_pop_80_09,Seq!V$1,FALSE)),".",VLOOKUP(CONCATENATE($B159,".SP.TER.TOTL.IN"),Area_pop_80_09,Seq!V$1,FALSE)/VLOOKUP(CONCATENATE($B159,".SP.POP.TOTL"),Area_pop_80_09,Seq!V$1,FALSE))</f>
        <v>9.9612544324914981E-2</v>
      </c>
      <c r="EP159" s="27">
        <f>IF(ISNA(VLOOKUP(CONCATENATE($B159,".SP.TER.TOTL.IN"),Area_pop_80_09,Seq!W$1,FALSE)),".",VLOOKUP(CONCATENATE($B159,".SP.TER.TOTL.IN"),Area_pop_80_09,Seq!W$1,FALSE)/VLOOKUP(CONCATENATE($B159,".SP.POP.TOTL"),Area_pop_80_09,Seq!W$1,FALSE))</f>
        <v>9.967857172654887E-2</v>
      </c>
      <c r="EQ159" s="27">
        <f>IF(ISNA(VLOOKUP(CONCATENATE($B159,".SP.TER.TOTL.IN"),Area_pop_80_09,Seq!X$1,FALSE)),".",VLOOKUP(CONCATENATE($B159,".SP.TER.TOTL.IN"),Area_pop_80_09,Seq!X$1,FALSE)/VLOOKUP(CONCATENATE($B159,".SP.POP.TOTL"),Area_pop_80_09,Seq!X$1,FALSE))</f>
        <v>9.9610161163063718E-2</v>
      </c>
      <c r="ER159" s="27">
        <f>IF(ISNA(VLOOKUP(CONCATENATE($B159,".SP.TER.TOTL.IN"),Area_pop_80_09,Seq!Y$1,FALSE)),".",VLOOKUP(CONCATENATE($B159,".SP.TER.TOTL.IN"),Area_pop_80_09,Seq!Y$1,FALSE)/VLOOKUP(CONCATENATE($B159,".SP.POP.TOTL"),Area_pop_80_09,Seq!Y$1,FALSE))</f>
        <v>9.9456081012624722E-2</v>
      </c>
      <c r="ES159" s="27">
        <f>IF(ISNA(VLOOKUP(CONCATENATE($B159,".SP.TER.TOTL.IN"),Area_pop_80_09,Seq!Z$1,FALSE)),".",VLOOKUP(CONCATENATE($B159,".SP.TER.TOTL.IN"),Area_pop_80_09,Seq!Z$1,FALSE)/VLOOKUP(CONCATENATE($B159,".SP.POP.TOTL"),Area_pop_80_09,Seq!Z$1,FALSE))</f>
        <v>9.9279305673483462E-2</v>
      </c>
      <c r="ET159" s="27">
        <f>IF(ISNA(VLOOKUP(CONCATENATE($B159,".SP.TER.TOTL.IN"),Area_pop_80_09,Seq!AA$1,FALSE)),".",VLOOKUP(CONCATENATE($B159,".SP.TER.TOTL.IN"),Area_pop_80_09,Seq!AA$1,FALSE)/VLOOKUP(CONCATENATE($B159,".SP.POP.TOTL"),Area_pop_80_09,Seq!AA$1,FALSE))</f>
        <v>9.9127377763412586E-2</v>
      </c>
      <c r="EU159" s="27">
        <f>IF(ISNA(VLOOKUP(CONCATENATE($B159,".SP.TER.TOTL.IN"),Area_pop_80_09,Seq!AB$1,FALSE)),".",VLOOKUP(CONCATENATE($B159,".SP.TER.TOTL.IN"),Area_pop_80_09,Seq!AB$1,FALSE)/VLOOKUP(CONCATENATE($B159,".SP.POP.TOTL"),Area_pop_80_09,Seq!AB$1,FALSE))</f>
        <v>9.8993612349713073E-2</v>
      </c>
      <c r="EV159" s="27">
        <f>IF(ISNA(VLOOKUP(CONCATENATE($B159,".SP.TER.TOTL.IN"),Area_pop_80_09,Seq!AC$1,FALSE)),".",VLOOKUP(CONCATENATE($B159,".SP.TER.TOTL.IN"),Area_pop_80_09,Seq!AC$1,FALSE)/VLOOKUP(CONCATENATE($B159,".SP.POP.TOTL"),Area_pop_80_09,Seq!AC$1,FALSE))</f>
        <v>9.8879200321647015E-2</v>
      </c>
      <c r="EW159" s="27">
        <f>IF(ISNA(VLOOKUP(CONCATENATE($B159,".SP.TER.TOTL.IN"),Area_pop_80_09,Seq!AD$1,FALSE)),".",VLOOKUP(CONCATENATE($B159,".SP.TER.TOTL.IN"),Area_pop_80_09,Seq!AD$1,FALSE)/VLOOKUP(CONCATENATE($B159,".SP.POP.TOTL"),Area_pop_80_09,Seq!AD$1,FALSE))</f>
        <v>9.8838911926002734E-2</v>
      </c>
      <c r="EX159" s="27"/>
      <c r="EY159" s="27"/>
      <c r="EZ159" s="27">
        <f t="shared" si="174"/>
        <v>1.9527619751346407E-3</v>
      </c>
      <c r="FA159" s="27">
        <f t="shared" si="175"/>
        <v>1.5039077471562957E-3</v>
      </c>
      <c r="FB159" s="27" t="str">
        <f t="shared" si="181"/>
        <v>.</v>
      </c>
      <c r="FC159" s="9">
        <f>IF(VLOOKUP($B159,EM_80!$B$1:$C$201,2,FALSE)&gt;0,VLOOKUP($B159,EM_80!$B$1:$C$201,2,FALSE),".")</f>
        <v>13700</v>
      </c>
      <c r="FD159" s="9">
        <f t="shared" si="176"/>
        <v>13400</v>
      </c>
      <c r="FE159" s="9" t="str">
        <f t="shared" si="177"/>
        <v>.</v>
      </c>
      <c r="FF159">
        <f t="shared" si="178"/>
        <v>7015704</v>
      </c>
      <c r="FG159">
        <f t="shared" si="179"/>
        <v>8910121</v>
      </c>
      <c r="FH159">
        <f t="shared" si="180"/>
        <v>11230704</v>
      </c>
      <c r="FJ159" s="9" t="str">
        <f>IF(ISNA(VLOOKUP($B159,Area_EM_90,Seq!C$1,FALSE)),".",VLOOKUP($B159,Area_EM_90,Seq!C$1,FALSE))</f>
        <v>.</v>
      </c>
      <c r="FK159" s="9" t="str">
        <f>IF(ISNA(VLOOKUP($B159,Area_EM_90,Seq!D$1,FALSE)),".",VLOOKUP($B159,Area_EM_90,Seq!D$1,FALSE))</f>
        <v>.</v>
      </c>
      <c r="FL159" s="9" t="str">
        <f>IF(ISNA(VLOOKUP($B159,Area_EM_90,Seq!E$1,FALSE)),".",VLOOKUP($B159,Area_EM_90,Seq!E$1,FALSE))</f>
        <v>.</v>
      </c>
      <c r="FM159" s="9" t="str">
        <f>IF(ISNA(VLOOKUP($B159,Area_EM_90,Seq!F$1,FALSE)),".",VLOOKUP($B159,Area_EM_90,Seq!F$1,FALSE))</f>
        <v>.</v>
      </c>
      <c r="FN159" s="9" t="str">
        <f>IF(ISNA(VLOOKUP($B159,Area_EM_90,Seq!G$1,FALSE)),".",VLOOKUP($B159,Area_EM_90,Seq!G$1,FALSE))</f>
        <v>.</v>
      </c>
      <c r="FO159" s="9" t="str">
        <f>IF(ISNA(VLOOKUP($B159,Area_EM_90,Seq!H$1,FALSE)),".",VLOOKUP($B159,Area_EM_90,Seq!H$1,FALSE))</f>
        <v>.</v>
      </c>
      <c r="FP159" s="9" t="str">
        <f>IF(ISNA(VLOOKUP($B159,Area_EM_90,Seq!I$1,FALSE)),".",VLOOKUP($B159,Area_EM_90,Seq!I$1,FALSE))</f>
        <v>.</v>
      </c>
      <c r="FQ159" s="9" t="str">
        <f>IF(ISNA(VLOOKUP($B159,Area_EM_90,Seq!J$1,FALSE)),".",VLOOKUP($B159,Area_EM_90,Seq!J$1,FALSE))</f>
        <v>.</v>
      </c>
      <c r="FR159" s="9" t="str">
        <f>IF(ISNA(VLOOKUP($B159,Area_EM_00,Seq!C$1,FALSE)),".",VLOOKUP($B159,Area_EM_00,Seq!C$1,FALSE))</f>
        <v>.</v>
      </c>
      <c r="FS159" s="9" t="str">
        <f>IF(ISNA(VLOOKUP($B159,Area_EM_00,Seq!D$1,FALSE)),".",VLOOKUP($B159,Area_EM_00,Seq!D$1,FALSE))</f>
        <v>.</v>
      </c>
      <c r="FT159" s="9" t="str">
        <f>IF(ISNA(VLOOKUP($B159,Area_EM_00,Seq!E$1,FALSE)),".",VLOOKUP($B159,Area_EM_00,Seq!E$1,FALSE))</f>
        <v>.</v>
      </c>
      <c r="FU159" s="9" t="str">
        <f>IF(ISNA(VLOOKUP($B159,Area_EM_00,Seq!F$1,FALSE)),".",VLOOKUP($B159,Area_EM_00,Seq!F$1,FALSE))</f>
        <v>.</v>
      </c>
      <c r="FV159" s="9" t="str">
        <f>IF(ISNA(VLOOKUP($B159,Area_EM_00,Seq!G$1,FALSE)),".",VLOOKUP($B159,Area_EM_00,Seq!G$1,FALSE))</f>
        <v>.</v>
      </c>
      <c r="FW159" s="9" t="str">
        <f>IF(ISNA(VLOOKUP($B159,Area_EM_00,Seq!H$1,FALSE)),".",VLOOKUP($B159,Area_EM_00,Seq!H$1,FALSE))</f>
        <v>.</v>
      </c>
      <c r="FX159" s="9" t="str">
        <f>IF(ISNA(VLOOKUP($B159,Area_EM_00,Seq!I$1,FALSE)),".",VLOOKUP($B159,Area_EM_00,Seq!I$1,FALSE))</f>
        <v>.</v>
      </c>
      <c r="FY159" s="9" t="str">
        <f>IF(ISNA(VLOOKUP($B159,Area_EM_00,Seq!J$1,FALSE)),".",VLOOKUP($B159,Area_EM_00,Seq!J$1,FALSE))</f>
        <v>.</v>
      </c>
      <c r="GA159" s="27"/>
    </row>
    <row r="160" spans="1:183">
      <c r="A160" s="25" t="s">
        <v>3942</v>
      </c>
      <c r="B160" s="26" t="str">
        <f t="shared" si="144"/>
        <v>Guyana</v>
      </c>
      <c r="C160" s="27">
        <f>GDP!C$42/10000</f>
        <v>18294194.281532999</v>
      </c>
      <c r="D160" s="27">
        <f>GDP!D$42/10000</f>
        <v>19245492.3841727</v>
      </c>
      <c r="E160" s="27">
        <f>GDP!E$42/10000</f>
        <v>20996832.1911324</v>
      </c>
      <c r="F160" s="27">
        <f>GDP!F$42/10000</f>
        <v>23285486.8999658</v>
      </c>
      <c r="G160" s="27">
        <f>GDP!G$42/10000</f>
        <v>26824880.9087606</v>
      </c>
      <c r="H160" s="27">
        <f>GDP!H$42/10000</f>
        <v>30446239.831443299</v>
      </c>
      <c r="I160" s="27">
        <f>GDP!I$42/10000</f>
        <v>33125508.936610304</v>
      </c>
      <c r="J160" s="27">
        <f>GDP!J$42/10000</f>
        <v>36968067.973257102</v>
      </c>
      <c r="K160" s="27">
        <f>GDP!K$42/10000</f>
        <v>41145459.654235199</v>
      </c>
      <c r="L160" s="27">
        <f>GDP!L$42/10000</f>
        <v>42832423.5000588</v>
      </c>
      <c r="M160" s="27">
        <f>GDP!M$42/10000</f>
        <v>44460055.593061104</v>
      </c>
      <c r="N160" s="27">
        <f>GDP!N$42/10000</f>
        <v>48550380.707622699</v>
      </c>
      <c r="O160" s="27">
        <f>GDP!O$42/10000</f>
        <v>55444534.768105105</v>
      </c>
      <c r="P160" s="27">
        <f>GDP!P$42/10000</f>
        <v>63206769.635639794</v>
      </c>
      <c r="Q160" s="27">
        <f>GDP!Q$42/10000</f>
        <v>71486856.457908601</v>
      </c>
      <c r="R160" s="27">
        <f>GDP!R$42/10000</f>
        <v>79278923.811820701</v>
      </c>
      <c r="S160" s="27">
        <f>GDP!S$42/10000</f>
        <v>87206816.193002701</v>
      </c>
      <c r="T160" s="27">
        <f>GDP!T$42/10000</f>
        <v>95317050.098951995</v>
      </c>
      <c r="U160" s="27">
        <f>GDP!U$42/10000</f>
        <v>102751780.00667</v>
      </c>
      <c r="V160" s="27">
        <f>GDP!V$42/10000</f>
        <v>110560915.287177</v>
      </c>
      <c r="W160" s="27">
        <f>GDP!W$42/10000</f>
        <v>119848032.17129999</v>
      </c>
      <c r="X160" s="27">
        <f>GDP!X$42/10000</f>
        <v>129795418.841518</v>
      </c>
      <c r="Y160" s="27">
        <f>GDP!Y$42/10000</f>
        <v>141606801.95609599</v>
      </c>
      <c r="Z160" s="27">
        <f>GDP!Z$42/10000</f>
        <v>155767482.15170601</v>
      </c>
      <c r="AA160" s="27">
        <f>GDP!AA$42/10000</f>
        <v>171499997.84902799</v>
      </c>
      <c r="AB160" s="27">
        <f>GDP!AB$42/10000</f>
        <v>189335997.62532699</v>
      </c>
      <c r="AC160" s="27">
        <f>GDP!AC$42/10000</f>
        <v>211298973.34986499</v>
      </c>
      <c r="AD160" s="27">
        <f>GDP!AD$42/10000</f>
        <v>238767839.88534701</v>
      </c>
      <c r="AE160" s="27">
        <f>GDP!AE$42/10000</f>
        <v>260256945.47502899</v>
      </c>
      <c r="AF160" s="27">
        <f>GDP!AF$42/10000</f>
        <v>293754553.91439533</v>
      </c>
      <c r="AG160" s="27"/>
      <c r="AH160" s="27">
        <f>IF(ISNUMBER(VLOOKUP($B160,Area_GDP_80_09,Seq!C$1,FALSE)/10000),VLOOKUP($B160,Area_GDP_80_09,Seq!C$1,FALSE)/10000,".")</f>
        <v>62375.040927010501</v>
      </c>
      <c r="AI160" s="27">
        <f>IF(ISNUMBER(VLOOKUP($B160,Area_GDP_80_09,Seq!D$1,FALSE)/10000),VLOOKUP($B160,Area_GDP_80_09,Seq!D$1,FALSE)/10000,".")</f>
        <v>63308.275019486595</v>
      </c>
      <c r="AJ160" s="27">
        <f>IF(ISNUMBER(VLOOKUP($B160,Area_GDP_80_09,Seq!E$1,FALSE)/10000),VLOOKUP($B160,Area_GDP_80_09,Seq!E$1,FALSE)/10000,".")</f>
        <v>54957.828415726697</v>
      </c>
      <c r="AK160" s="27">
        <f>IF(ISNUMBER(VLOOKUP($B160,Area_GDP_80_09,Seq!F$1,FALSE)/10000),VLOOKUP($B160,Area_GDP_80_09,Seq!F$1,FALSE)/10000,".")</f>
        <v>51224.880174578298</v>
      </c>
      <c r="AL160" s="27">
        <f>IF(ISNUMBER(VLOOKUP($B160,Area_GDP_80_09,Seq!G$1,FALSE)/10000),VLOOKUP($B160,Area_GDP_80_09,Seq!G$1,FALSE)/10000,".")</f>
        <v>48648.915229917999</v>
      </c>
      <c r="AM160" s="27">
        <f>IF(ISNUMBER(VLOOKUP($B160,Area_GDP_80_09,Seq!H$1,FALSE)/10000),VLOOKUP($B160,Area_GDP_80_09,Seq!H$1,FALSE)/10000,".")</f>
        <v>49816.327414124898</v>
      </c>
      <c r="AN160" s="27">
        <f>IF(ISNUMBER(VLOOKUP($B160,Area_GDP_80_09,Seq!I$1,FALSE)/10000),VLOOKUP($B160,Area_GDP_80_09,Seq!I$1,FALSE)/10000,".")</f>
        <v>49367.680463258897</v>
      </c>
      <c r="AO160" s="27">
        <f>IF(ISNUMBER(VLOOKUP($B160,Area_GDP_80_09,Seq!J$1,FALSE)/10000),VLOOKUP($B160,Area_GDP_80_09,Seq!J$1,FALSE)/10000,".")</f>
        <v>49811.691693403001</v>
      </c>
      <c r="AP160" s="27">
        <f>IF(ISNUMBER(VLOOKUP($B160,Area_GDP_80_09,Seq!K$1,FALSE)/10000),VLOOKUP($B160,Area_GDP_80_09,Seq!K$1,FALSE)/10000,".")</f>
        <v>47971.880386507204</v>
      </c>
      <c r="AQ160" s="27">
        <f>IF(ISNUMBER(VLOOKUP($B160,Area_GDP_80_09,Seq!L$1,FALSE)/10000),VLOOKUP($B160,Area_GDP_80_09,Seq!L$1,FALSE)/10000,".")</f>
        <v>45599.952445452305</v>
      </c>
      <c r="AR160" s="27">
        <f>IF(ISNUMBER(VLOOKUP($B160,Area_GDP_80_09,Seq!M$1,FALSE)/10000),VLOOKUP($B160,Area_GDP_80_09,Seq!M$1,FALSE)/10000,".")</f>
        <v>44214.587192041399</v>
      </c>
      <c r="AS160" s="27">
        <f>IF(ISNUMBER(VLOOKUP($B160,Area_GDP_80_09,Seq!N$1,FALSE)/10000),VLOOKUP($B160,Area_GDP_80_09,Seq!N$1,FALSE)/10000,".")</f>
        <v>46860.657767234996</v>
      </c>
      <c r="AT160" s="27">
        <f>IF(ISNUMBER(VLOOKUP($B160,Area_GDP_80_09,Seq!O$1,FALSE)/10000),VLOOKUP($B160,Area_GDP_80_09,Seq!O$1,FALSE)/10000,".")</f>
        <v>50530.525186396</v>
      </c>
      <c r="AU160" s="27">
        <f>IF(ISNUMBER(VLOOKUP($B160,Area_GDP_80_09,Seq!P$1,FALSE)/10000),VLOOKUP($B160,Area_GDP_80_09,Seq!P$1,FALSE)/10000,".")</f>
        <v>54681.020687344506</v>
      </c>
      <c r="AV160" s="27">
        <f>IF(ISNUMBER(VLOOKUP($B160,Area_GDP_80_09,Seq!Q$1,FALSE)/10000),VLOOKUP($B160,Area_GDP_80_09,Seq!Q$1,FALSE)/10000,".")</f>
        <v>59341.653214470898</v>
      </c>
      <c r="AW160" s="27">
        <f>IF(ISNUMBER(VLOOKUP($B160,Area_GDP_80_09,Seq!R$1,FALSE)/10000),VLOOKUP($B160,Area_GDP_80_09,Seq!R$1,FALSE)/10000,".")</f>
        <v>62300.614163717102</v>
      </c>
      <c r="AX160" s="27">
        <f>IF(ISNUMBER(VLOOKUP($B160,Area_GDP_80_09,Seq!S$1,FALSE)/10000),VLOOKUP($B160,Area_GDP_80_09,Seq!S$1,FALSE)/10000,".")</f>
        <v>67212.062330824701</v>
      </c>
      <c r="AY160" s="27">
        <f>IF(ISNUMBER(VLOOKUP($B160,Area_GDP_80_09,Seq!T$1,FALSE)/10000),VLOOKUP($B160,Area_GDP_80_09,Seq!T$1,FALSE)/10000,".")</f>
        <v>71397.322769376595</v>
      </c>
      <c r="AZ160" s="27">
        <f>IF(ISNUMBER(VLOOKUP($B160,Area_GDP_80_09,Seq!U$1,FALSE)/10000),VLOOKUP($B160,Area_GDP_80_09,Seq!U$1,FALSE)/10000,".")</f>
        <v>70177.451558613597</v>
      </c>
      <c r="BA160" s="27">
        <f>IF(ISNUMBER(VLOOKUP($B160,Area_GDP_80_09,Seq!V$1,FALSE)/10000),VLOOKUP($B160,Area_GDP_80_09,Seq!V$1,FALSE)/10000,".")</f>
        <v>72261.638355703995</v>
      </c>
      <c r="BB160" s="27">
        <f>IF(ISNUMBER(VLOOKUP($B160,Area_GDP_80_09,Seq!W$1,FALSE)/10000),VLOOKUP($B160,Area_GDP_80_09,Seq!W$1,FALSE)/10000,".")</f>
        <v>71266.792507666396</v>
      </c>
      <c r="BC160" s="27">
        <f>IF(ISNUMBER(VLOOKUP($B160,Area_GDP_80_09,Seq!X$1,FALSE)/10000),VLOOKUP($B160,Area_GDP_80_09,Seq!X$1,FALSE)/10000,".")</f>
        <v>72870.294834561006</v>
      </c>
      <c r="BD160" s="27">
        <f>IF(ISNUMBER(VLOOKUP($B160,Area_GDP_80_09,Seq!Y$1,FALSE)/10000),VLOOKUP($B160,Area_GDP_80_09,Seq!Y$1,FALSE)/10000,".")</f>
        <v>73636.162195672398</v>
      </c>
      <c r="BE160" s="27">
        <f>IF(ISNUMBER(VLOOKUP($B160,Area_GDP_80_09,Seq!Z$1,FALSE)/10000),VLOOKUP($B160,Area_GDP_80_09,Seq!Z$1,FALSE)/10000,".")</f>
        <v>72895.930785646706</v>
      </c>
      <c r="BF160" s="27">
        <f>IF(ISNUMBER(VLOOKUP($B160,Area_GDP_80_09,Seq!AA$1,FALSE)/10000),VLOOKUP($B160,Area_GDP_80_09,Seq!AA$1,FALSE)/10000,".")</f>
        <v>75297.067922185</v>
      </c>
      <c r="BG160" s="27">
        <f>IF(ISNUMBER(VLOOKUP($B160,Area_GDP_80_09,Seq!AB$1,FALSE)/10000),VLOOKUP($B160,Area_GDP_80_09,Seq!AB$1,FALSE)/10000,".")</f>
        <v>73823.571218482801</v>
      </c>
      <c r="BH160" s="27">
        <f>IF(ISNUMBER(VLOOKUP($B160,Area_GDP_80_09,Seq!AC$1,FALSE)/10000),VLOOKUP($B160,Area_GDP_80_09,Seq!AC$1,FALSE)/10000,".")</f>
        <v>77610.432027609102</v>
      </c>
      <c r="BI160" s="27">
        <f>IF(ISNUMBER(VLOOKUP($B160,Area_GDP_80_09,Seq!AD$1,FALSE)/10000),VLOOKUP($B160,Area_GDP_80_09,Seq!AD$1,FALSE)/10000,".")</f>
        <v>81774.631280349393</v>
      </c>
      <c r="BJ160" s="27">
        <f>IF(ISNUMBER(VLOOKUP($B160,Area_GDP_80_09,Seq!AE$1,FALSE)/10000),VLOOKUP($B160,Area_GDP_80_09,Seq!AE$1,FALSE)/10000,".")</f>
        <v>84267.760282799107</v>
      </c>
      <c r="BK160" s="27" t="str">
        <f>IF(ISNUMBER(VLOOKUP($B160,Area_GDP_80_09,Seq!AF$1,FALSE)/10000),VLOOKUP($B160,Area_GDP_80_09,Seq!AF$1,FALSE)/10000,".")</f>
        <v>.</v>
      </c>
      <c r="BL160" s="27"/>
      <c r="BM160" s="27"/>
      <c r="BN160" s="27">
        <f>CNPop!A$48</f>
        <v>5.0000000000000001E-3</v>
      </c>
      <c r="BO160" s="27">
        <f>CNPop!B$48</f>
        <v>6.0000000000000001E-3</v>
      </c>
      <c r="BP160" s="27">
        <f>CNPop!C$48</f>
        <v>6.0000000000000001E-3</v>
      </c>
      <c r="BQ160" s="27">
        <f>CNPop!D$48</f>
        <v>7.0000000000000001E-3</v>
      </c>
      <c r="BR160" s="27">
        <f>CNPop!E$48</f>
        <v>7.0000000000000001E-3</v>
      </c>
      <c r="BS160" s="27">
        <f>CNPop!F$48</f>
        <v>8.0000000000000002E-3</v>
      </c>
      <c r="BT160" s="27">
        <f>CNPop!G$48</f>
        <v>8.9999999999999993E-3</v>
      </c>
      <c r="BU160" s="27">
        <f>CNPop!H$48</f>
        <v>0.01</v>
      </c>
      <c r="BV160" s="27">
        <f>CNPop!I$48</f>
        <v>1.0999999999999999E-2</v>
      </c>
      <c r="BW160" s="27">
        <f>CNPop!J$48</f>
        <v>1.2E-2</v>
      </c>
      <c r="BX160" s="27">
        <f>CNPop!K$48</f>
        <v>1.4E-2</v>
      </c>
      <c r="BY160" s="27">
        <f>CNPop!L$48</f>
        <v>1.6E-2</v>
      </c>
      <c r="BZ160" s="27">
        <f>CNPop!M$48</f>
        <v>1.7000000000000001E-2</v>
      </c>
      <c r="CA160" s="27">
        <f>CNPop!N$48</f>
        <v>1.9E-2</v>
      </c>
      <c r="CB160" s="27">
        <f>CNPop!O$48</f>
        <v>2.1000000000000001E-2</v>
      </c>
      <c r="CC160" s="27">
        <f>CNPop!P$48</f>
        <v>2.3E-2</v>
      </c>
      <c r="CD160" s="27">
        <f>CNPop!Q$48</f>
        <v>2.5999999999999999E-2</v>
      </c>
      <c r="CE160" s="27">
        <f>CNPop!R$48</f>
        <v>2.8000000000000001E-2</v>
      </c>
      <c r="CF160" s="27">
        <f>CNPop!S$48</f>
        <v>0.03</v>
      </c>
      <c r="CG160" s="27">
        <f>CNPop!T$48</f>
        <v>3.3000000000000002E-2</v>
      </c>
      <c r="CH160" s="27">
        <f>CNPop!U$48</f>
        <v>3.5999999999999997E-2</v>
      </c>
      <c r="CI160" s="27">
        <f>CNPop!V$48</f>
        <v>3.9E-2</v>
      </c>
      <c r="CJ160" s="27">
        <f>CNPop!W$48</f>
        <v>4.2000000000000003E-2</v>
      </c>
      <c r="CK160" s="27">
        <f>CNPop!X$48</f>
        <v>4.4999999999999998E-2</v>
      </c>
      <c r="CL160" s="27">
        <f>CNPop!Y$48</f>
        <v>4.9000000000000002E-2</v>
      </c>
      <c r="CM160" s="27">
        <f>CNPop!Z$48</f>
        <v>5.1999999999999998E-2</v>
      </c>
      <c r="CN160" s="27">
        <f>CNPop!AA$48</f>
        <v>5.6000000000000001E-2</v>
      </c>
      <c r="CO160" s="27">
        <f>CNPop!AB$48</f>
        <v>0.06</v>
      </c>
      <c r="CP160" s="27">
        <f>CNPop!AC$48</f>
        <v>6.3E-2</v>
      </c>
      <c r="CQ160" s="27"/>
      <c r="CR160" s="27">
        <f t="shared" si="146"/>
        <v>0.11186147001226768</v>
      </c>
      <c r="CS160" s="27">
        <f t="shared" si="147"/>
        <v>0.11186147001226768</v>
      </c>
      <c r="CT160" s="27">
        <f t="shared" si="148"/>
        <v>0.11186147001226768</v>
      </c>
      <c r="CU160" s="27">
        <f t="shared" si="149"/>
        <v>0.11186147001226768</v>
      </c>
      <c r="CV160" s="27">
        <f t="shared" si="150"/>
        <v>0.11186147001226768</v>
      </c>
      <c r="CW160" s="27">
        <f t="shared" si="151"/>
        <v>0.11186147001226768</v>
      </c>
      <c r="CX160" s="27">
        <f t="shared" si="152"/>
        <v>0.11186147001226768</v>
      </c>
      <c r="CY160" s="27">
        <f t="shared" si="153"/>
        <v>0.11186147001226768</v>
      </c>
      <c r="CZ160" s="27">
        <f t="shared" si="154"/>
        <v>0.11186147001226768</v>
      </c>
      <c r="DA160" s="27">
        <f t="shared" si="155"/>
        <v>0.11186147001226768</v>
      </c>
      <c r="DB160" s="27">
        <f t="shared" si="156"/>
        <v>0.11186147001226768</v>
      </c>
      <c r="DC160" s="27">
        <f t="shared" si="157"/>
        <v>0.11186147001226768</v>
      </c>
      <c r="DD160" s="27">
        <f t="shared" si="158"/>
        <v>0.11312610339313608</v>
      </c>
      <c r="DE160" s="27">
        <f t="shared" si="159"/>
        <v>0.11312610339313608</v>
      </c>
      <c r="DF160" s="27">
        <f t="shared" si="160"/>
        <v>0.11312610339313608</v>
      </c>
      <c r="DG160" s="27">
        <f t="shared" si="161"/>
        <v>0.11312610339313608</v>
      </c>
      <c r="DH160" s="27">
        <f t="shared" si="162"/>
        <v>0.11312610339313608</v>
      </c>
      <c r="DI160" s="27">
        <f t="shared" si="163"/>
        <v>0.11312610339313608</v>
      </c>
      <c r="DJ160" s="27">
        <f t="shared" si="164"/>
        <v>0.11312610339313608</v>
      </c>
      <c r="DK160" s="27">
        <f t="shared" si="165"/>
        <v>0.11282031619779946</v>
      </c>
      <c r="DL160" s="27">
        <f t="shared" si="166"/>
        <v>0.11150148295755818</v>
      </c>
      <c r="DM160" s="27">
        <f t="shared" si="167"/>
        <v>0.10892726252187407</v>
      </c>
      <c r="DN160" s="27">
        <f t="shared" si="168"/>
        <v>0.10499661322502682</v>
      </c>
      <c r="DO160" s="27">
        <f t="shared" si="169"/>
        <v>9.9986856804889265E-2</v>
      </c>
      <c r="DP160" s="27">
        <f t="shared" si="170"/>
        <v>9.4632690577902953E-2</v>
      </c>
      <c r="DQ160" s="27">
        <f t="shared" si="171"/>
        <v>8.9858529471063084E-2</v>
      </c>
      <c r="DR160" s="27">
        <f t="shared" si="172"/>
        <v>8.6316015350535735E-2</v>
      </c>
      <c r="DS160" s="27">
        <f t="shared" si="173"/>
        <v>8.4142127993718105E-2</v>
      </c>
      <c r="DT160" s="27">
        <f t="shared" si="145"/>
        <v>8.3164688114408913E-2</v>
      </c>
      <c r="DU160" s="27" t="e">
        <f>IF(ISNA(VLOOKUP(CONCATENATE($B160,".SP.TER.TOTL.IN"),Area_pop_80_09,Seq!B$1,FALSE)),".",VLOOKUP(CONCATENATE($B160,".SP.TER.TOTL.IN"),Area_pop_80_09,Seq!B$1,FALSE)/VLOOKUP(CONCATENATE($B160,".SP.POP.TOTL"),Area_pop_80_09,Seq!B$1,FALSE))</f>
        <v>#VALUE!</v>
      </c>
      <c r="DV160" s="27" t="e">
        <f>IF(ISNA(VLOOKUP(CONCATENATE($B160,".SP.TER.TOTL.IN"),Area_pop_80_09,Seq!C$1,FALSE)),".",VLOOKUP(CONCATENATE($B160,".SP.TER.TOTL.IN"),Area_pop_80_09,Seq!C$1,FALSE)/VLOOKUP(CONCATENATE($B160,".SP.POP.TOTL"),Area_pop_80_09,Seq!C$1,FALSE))</f>
        <v>#VALUE!</v>
      </c>
      <c r="DW160" s="27" t="e">
        <f>IF(ISNA(VLOOKUP(CONCATENATE($B160,".SP.TER.TOTL.IN"),Area_pop_80_09,Seq!D$1,FALSE)),".",VLOOKUP(CONCATENATE($B160,".SP.TER.TOTL.IN"),Area_pop_80_09,Seq!D$1,FALSE)/VLOOKUP(CONCATENATE($B160,".SP.POP.TOTL"),Area_pop_80_09,Seq!D$1,FALSE))</f>
        <v>#VALUE!</v>
      </c>
      <c r="DX160" s="27" t="e">
        <f>IF(ISNA(VLOOKUP(CONCATENATE($B160,".SP.TER.TOTL.IN"),Area_pop_80_09,Seq!E$1,FALSE)),".",VLOOKUP(CONCATENATE($B160,".SP.TER.TOTL.IN"),Area_pop_80_09,Seq!E$1,FALSE)/VLOOKUP(CONCATENATE($B160,".SP.POP.TOTL"),Area_pop_80_09,Seq!E$1,FALSE))</f>
        <v>#VALUE!</v>
      </c>
      <c r="DY160" s="27" t="e">
        <f>IF(ISNA(VLOOKUP(CONCATENATE($B160,".SP.TER.TOTL.IN"),Area_pop_80_09,Seq!F$1,FALSE)),".",VLOOKUP(CONCATENATE($B160,".SP.TER.TOTL.IN"),Area_pop_80_09,Seq!F$1,FALSE)/VLOOKUP(CONCATENATE($B160,".SP.POP.TOTL"),Area_pop_80_09,Seq!F$1,FALSE))</f>
        <v>#VALUE!</v>
      </c>
      <c r="DZ160" s="27" t="e">
        <f>IF(ISNA(VLOOKUP(CONCATENATE($B160,".SP.TER.TOTL.IN"),Area_pop_80_09,Seq!G$1,FALSE)),".",VLOOKUP(CONCATENATE($B160,".SP.TER.TOTL.IN"),Area_pop_80_09,Seq!G$1,FALSE)/VLOOKUP(CONCATENATE($B160,".SP.POP.TOTL"),Area_pop_80_09,Seq!G$1,FALSE))</f>
        <v>#VALUE!</v>
      </c>
      <c r="EA160" s="27" t="e">
        <f>IF(ISNA(VLOOKUP(CONCATENATE($B160,".SP.TER.TOTL.IN"),Area_pop_80_09,Seq!H$1,FALSE)),".",VLOOKUP(CONCATENATE($B160,".SP.TER.TOTL.IN"),Area_pop_80_09,Seq!H$1,FALSE)/VLOOKUP(CONCATENATE($B160,".SP.POP.TOTL"),Area_pop_80_09,Seq!H$1,FALSE))</f>
        <v>#VALUE!</v>
      </c>
      <c r="EB160" s="27" t="e">
        <f>IF(ISNA(VLOOKUP(CONCATENATE($B160,".SP.TER.TOTL.IN"),Area_pop_80_09,Seq!I$1,FALSE)),".",VLOOKUP(CONCATENATE($B160,".SP.TER.TOTL.IN"),Area_pop_80_09,Seq!I$1,FALSE)/VLOOKUP(CONCATENATE($B160,".SP.POP.TOTL"),Area_pop_80_09,Seq!I$1,FALSE))</f>
        <v>#VALUE!</v>
      </c>
      <c r="EC160" s="27" t="e">
        <f>IF(ISNA(VLOOKUP(CONCATENATE($B160,".SP.TER.TOTL.IN"),Area_pop_80_09,Seq!J$1,FALSE)),".",VLOOKUP(CONCATENATE($B160,".SP.TER.TOTL.IN"),Area_pop_80_09,Seq!J$1,FALSE)/VLOOKUP(CONCATENATE($B160,".SP.POP.TOTL"),Area_pop_80_09,Seq!J$1,FALSE))</f>
        <v>#VALUE!</v>
      </c>
      <c r="ED160" s="27" t="e">
        <f>IF(ISNA(VLOOKUP(CONCATENATE($B160,".SP.TER.TOTL.IN"),Area_pop_80_09,Seq!K$1,FALSE)),".",VLOOKUP(CONCATENATE($B160,".SP.TER.TOTL.IN"),Area_pop_80_09,Seq!K$1,FALSE)/VLOOKUP(CONCATENATE($B160,".SP.POP.TOTL"),Area_pop_80_09,Seq!K$1,FALSE))</f>
        <v>#VALUE!</v>
      </c>
      <c r="EE160" s="27" t="e">
        <f>IF(ISNA(VLOOKUP(CONCATENATE($B160,".SP.TER.TOTL.IN"),Area_pop_80_09,Seq!L$1,FALSE)),".",VLOOKUP(CONCATENATE($B160,".SP.TER.TOTL.IN"),Area_pop_80_09,Seq!L$1,FALSE)/VLOOKUP(CONCATENATE($B160,".SP.POP.TOTL"),Area_pop_80_09,Seq!L$1,FALSE))</f>
        <v>#VALUE!</v>
      </c>
      <c r="EF160" s="27">
        <f>IF(ISNA(VLOOKUP(CONCATENATE($B160,".SP.TER.TOTL.IN"),Area_pop_80_09,Seq!M$1,FALSE)),".",VLOOKUP(CONCATENATE($B160,".SP.TER.TOTL.IN"),Area_pop_80_09,Seq!M$1,FALSE)/VLOOKUP(CONCATENATE($B160,".SP.POP.TOTL"),Area_pop_80_09,Seq!M$1,FALSE))</f>
        <v>0.11186147001226768</v>
      </c>
      <c r="EG160" s="27" t="e">
        <f>IF(ISNA(VLOOKUP(CONCATENATE($B160,".SP.TER.TOTL.IN"),Area_pop_80_09,Seq!N$1,FALSE)),".",VLOOKUP(CONCATENATE($B160,".SP.TER.TOTL.IN"),Area_pop_80_09,Seq!N$1,FALSE)/VLOOKUP(CONCATENATE($B160,".SP.POP.TOTL"),Area_pop_80_09,Seq!N$1,FALSE))</f>
        <v>#VALUE!</v>
      </c>
      <c r="EH160" s="27" t="e">
        <f>IF(ISNA(VLOOKUP(CONCATENATE($B160,".SP.TER.TOTL.IN"),Area_pop_80_09,Seq!O$1,FALSE)),".",VLOOKUP(CONCATENATE($B160,".SP.TER.TOTL.IN"),Area_pop_80_09,Seq!O$1,FALSE)/VLOOKUP(CONCATENATE($B160,".SP.POP.TOTL"),Area_pop_80_09,Seq!O$1,FALSE))</f>
        <v>#VALUE!</v>
      </c>
      <c r="EI160" s="27" t="e">
        <f>IF(ISNA(VLOOKUP(CONCATENATE($B160,".SP.TER.TOTL.IN"),Area_pop_80_09,Seq!P$1,FALSE)),".",VLOOKUP(CONCATENATE($B160,".SP.TER.TOTL.IN"),Area_pop_80_09,Seq!P$1,FALSE)/VLOOKUP(CONCATENATE($B160,".SP.POP.TOTL"),Area_pop_80_09,Seq!P$1,FALSE))</f>
        <v>#VALUE!</v>
      </c>
      <c r="EJ160" s="27" t="e">
        <f>IF(ISNA(VLOOKUP(CONCATENATE($B160,".SP.TER.TOTL.IN"),Area_pop_80_09,Seq!Q$1,FALSE)),".",VLOOKUP(CONCATENATE($B160,".SP.TER.TOTL.IN"),Area_pop_80_09,Seq!Q$1,FALSE)/VLOOKUP(CONCATENATE($B160,".SP.POP.TOTL"),Area_pop_80_09,Seq!Q$1,FALSE))</f>
        <v>#VALUE!</v>
      </c>
      <c r="EK160" s="27" t="e">
        <f>IF(ISNA(VLOOKUP(CONCATENATE($B160,".SP.TER.TOTL.IN"),Area_pop_80_09,Seq!R$1,FALSE)),".",VLOOKUP(CONCATENATE($B160,".SP.TER.TOTL.IN"),Area_pop_80_09,Seq!R$1,FALSE)/VLOOKUP(CONCATENATE($B160,".SP.POP.TOTL"),Area_pop_80_09,Seq!R$1,FALSE))</f>
        <v>#VALUE!</v>
      </c>
      <c r="EL160" s="27" t="e">
        <f>IF(ISNA(VLOOKUP(CONCATENATE($B160,".SP.TER.TOTL.IN"),Area_pop_80_09,Seq!S$1,FALSE)),".",VLOOKUP(CONCATENATE($B160,".SP.TER.TOTL.IN"),Area_pop_80_09,Seq!S$1,FALSE)/VLOOKUP(CONCATENATE($B160,".SP.POP.TOTL"),Area_pop_80_09,Seq!S$1,FALSE))</f>
        <v>#VALUE!</v>
      </c>
      <c r="EM160" s="27">
        <f>IF(ISNA(VLOOKUP(CONCATENATE($B160,".SP.TER.TOTL.IN"),Area_pop_80_09,Seq!T$1,FALSE)),".",VLOOKUP(CONCATENATE($B160,".SP.TER.TOTL.IN"),Area_pop_80_09,Seq!T$1,FALSE)/VLOOKUP(CONCATENATE($B160,".SP.POP.TOTL"),Area_pop_80_09,Seq!T$1,FALSE))</f>
        <v>0.11312610339313608</v>
      </c>
      <c r="EN160" s="27">
        <f>IF(ISNA(VLOOKUP(CONCATENATE($B160,".SP.TER.TOTL.IN"),Area_pop_80_09,Seq!U$1,FALSE)),".",VLOOKUP(CONCATENATE($B160,".SP.TER.TOTL.IN"),Area_pop_80_09,Seq!U$1,FALSE)/VLOOKUP(CONCATENATE($B160,".SP.POP.TOTL"),Area_pop_80_09,Seq!U$1,FALSE))</f>
        <v>0.11282031619779946</v>
      </c>
      <c r="EO160" s="27">
        <f>IF(ISNA(VLOOKUP(CONCATENATE($B160,".SP.TER.TOTL.IN"),Area_pop_80_09,Seq!V$1,FALSE)),".",VLOOKUP(CONCATENATE($B160,".SP.TER.TOTL.IN"),Area_pop_80_09,Seq!V$1,FALSE)/VLOOKUP(CONCATENATE($B160,".SP.POP.TOTL"),Area_pop_80_09,Seq!V$1,FALSE))</f>
        <v>0.11150148295755818</v>
      </c>
      <c r="EP160" s="27">
        <f>IF(ISNA(VLOOKUP(CONCATENATE($B160,".SP.TER.TOTL.IN"),Area_pop_80_09,Seq!W$1,FALSE)),".",VLOOKUP(CONCATENATE($B160,".SP.TER.TOTL.IN"),Area_pop_80_09,Seq!W$1,FALSE)/VLOOKUP(CONCATENATE($B160,".SP.POP.TOTL"),Area_pop_80_09,Seq!W$1,FALSE))</f>
        <v>0.10892726252187407</v>
      </c>
      <c r="EQ160" s="27">
        <f>IF(ISNA(VLOOKUP(CONCATENATE($B160,".SP.TER.TOTL.IN"),Area_pop_80_09,Seq!X$1,FALSE)),".",VLOOKUP(CONCATENATE($B160,".SP.TER.TOTL.IN"),Area_pop_80_09,Seq!X$1,FALSE)/VLOOKUP(CONCATENATE($B160,".SP.POP.TOTL"),Area_pop_80_09,Seq!X$1,FALSE))</f>
        <v>0.10499661322502682</v>
      </c>
      <c r="ER160" s="27">
        <f>IF(ISNA(VLOOKUP(CONCATENATE($B160,".SP.TER.TOTL.IN"),Area_pop_80_09,Seq!Y$1,FALSE)),".",VLOOKUP(CONCATENATE($B160,".SP.TER.TOTL.IN"),Area_pop_80_09,Seq!Y$1,FALSE)/VLOOKUP(CONCATENATE($B160,".SP.POP.TOTL"),Area_pop_80_09,Seq!Y$1,FALSE))</f>
        <v>9.9986856804889265E-2</v>
      </c>
      <c r="ES160" s="27">
        <f>IF(ISNA(VLOOKUP(CONCATENATE($B160,".SP.TER.TOTL.IN"),Area_pop_80_09,Seq!Z$1,FALSE)),".",VLOOKUP(CONCATENATE($B160,".SP.TER.TOTL.IN"),Area_pop_80_09,Seq!Z$1,FALSE)/VLOOKUP(CONCATENATE($B160,".SP.POP.TOTL"),Area_pop_80_09,Seq!Z$1,FALSE))</f>
        <v>9.4632690577902953E-2</v>
      </c>
      <c r="ET160" s="27">
        <f>IF(ISNA(VLOOKUP(CONCATENATE($B160,".SP.TER.TOTL.IN"),Area_pop_80_09,Seq!AA$1,FALSE)),".",VLOOKUP(CONCATENATE($B160,".SP.TER.TOTL.IN"),Area_pop_80_09,Seq!AA$1,FALSE)/VLOOKUP(CONCATENATE($B160,".SP.POP.TOTL"),Area_pop_80_09,Seq!AA$1,FALSE))</f>
        <v>8.9858529471063084E-2</v>
      </c>
      <c r="EU160" s="27">
        <f>IF(ISNA(VLOOKUP(CONCATENATE($B160,".SP.TER.TOTL.IN"),Area_pop_80_09,Seq!AB$1,FALSE)),".",VLOOKUP(CONCATENATE($B160,".SP.TER.TOTL.IN"),Area_pop_80_09,Seq!AB$1,FALSE)/VLOOKUP(CONCATENATE($B160,".SP.POP.TOTL"),Area_pop_80_09,Seq!AB$1,FALSE))</f>
        <v>8.6316015350535735E-2</v>
      </c>
      <c r="EV160" s="27">
        <f>IF(ISNA(VLOOKUP(CONCATENATE($B160,".SP.TER.TOTL.IN"),Area_pop_80_09,Seq!AC$1,FALSE)),".",VLOOKUP(CONCATENATE($B160,".SP.TER.TOTL.IN"),Area_pop_80_09,Seq!AC$1,FALSE)/VLOOKUP(CONCATENATE($B160,".SP.POP.TOTL"),Area_pop_80_09,Seq!AC$1,FALSE))</f>
        <v>8.4142127993718105E-2</v>
      </c>
      <c r="EW160" s="27">
        <f>IF(ISNA(VLOOKUP(CONCATENATE($B160,".SP.TER.TOTL.IN"),Area_pop_80_09,Seq!AD$1,FALSE)),".",VLOOKUP(CONCATENATE($B160,".SP.TER.TOTL.IN"),Area_pop_80_09,Seq!AD$1,FALSE)/VLOOKUP(CONCATENATE($B160,".SP.POP.TOTL"),Area_pop_80_09,Seq!AD$1,FALSE))</f>
        <v>8.3164688114408913E-2</v>
      </c>
      <c r="EX160" s="27"/>
      <c r="EY160" s="27"/>
      <c r="EZ160" s="27">
        <f t="shared" si="174"/>
        <v>7.7311816595754552E-3</v>
      </c>
      <c r="FA160" s="27" t="str">
        <f t="shared" si="175"/>
        <v>.</v>
      </c>
      <c r="FB160" s="27">
        <f t="shared" si="181"/>
        <v>3.5992960083780822E-3</v>
      </c>
      <c r="FC160" s="9">
        <f>IF(VLOOKUP($B160,EM_80!$B$1:$C$201,2,FALSE)&gt;0,VLOOKUP($B160,EM_80!$B$1:$C$201,2,FALSE),".")</f>
        <v>6000</v>
      </c>
      <c r="FD160" s="9" t="str">
        <f t="shared" si="176"/>
        <v>.</v>
      </c>
      <c r="FE160" s="9">
        <f t="shared" si="177"/>
        <v>2722</v>
      </c>
      <c r="FF160">
        <f t="shared" si="178"/>
        <v>776078</v>
      </c>
      <c r="FG160">
        <f t="shared" si="179"/>
        <v>749188</v>
      </c>
      <c r="FH160">
        <f t="shared" si="180"/>
        <v>756259</v>
      </c>
      <c r="FJ160" s="9" t="str">
        <f>IF(ISNA(VLOOKUP($B160,Area_EM_90,Seq!C$1,FALSE)),".",VLOOKUP($B160,Area_EM_90,Seq!C$1,FALSE))</f>
        <v>.</v>
      </c>
      <c r="FK160" s="9" t="str">
        <f>IF(ISNA(VLOOKUP($B160,Area_EM_90,Seq!D$1,FALSE)),".",VLOOKUP($B160,Area_EM_90,Seq!D$1,FALSE))</f>
        <v>.</v>
      </c>
      <c r="FL160" s="9" t="str">
        <f>IF(ISNA(VLOOKUP($B160,Area_EM_90,Seq!E$1,FALSE)),".",VLOOKUP($B160,Area_EM_90,Seq!E$1,FALSE))</f>
        <v>.</v>
      </c>
      <c r="FM160" s="9" t="str">
        <f>IF(ISNA(VLOOKUP($B160,Area_EM_90,Seq!F$1,FALSE)),".",VLOOKUP($B160,Area_EM_90,Seq!F$1,FALSE))</f>
        <v>.</v>
      </c>
      <c r="FN160" s="9" t="str">
        <f>IF(ISNA(VLOOKUP($B160,Area_EM_90,Seq!G$1,FALSE)),".",VLOOKUP($B160,Area_EM_90,Seq!G$1,FALSE))</f>
        <v>.</v>
      </c>
      <c r="FO160" s="9" t="str">
        <f>IF(ISNA(VLOOKUP($B160,Area_EM_90,Seq!H$1,FALSE)),".",VLOOKUP($B160,Area_EM_90,Seq!H$1,FALSE))</f>
        <v>.</v>
      </c>
      <c r="FP160" s="9" t="str">
        <f>IF(ISNA(VLOOKUP($B160,Area_EM_90,Seq!I$1,FALSE)),".",VLOOKUP($B160,Area_EM_90,Seq!I$1,FALSE))</f>
        <v>.</v>
      </c>
      <c r="FQ160" s="9" t="str">
        <f>IF(ISNA(VLOOKUP($B160,Area_EM_90,Seq!J$1,FALSE)),".",VLOOKUP($B160,Area_EM_90,Seq!J$1,FALSE))</f>
        <v>.</v>
      </c>
      <c r="FR160" s="9" t="str">
        <f>IF(ISNA(VLOOKUP($B160,Area_EM_00,Seq!C$1,FALSE)),".",VLOOKUP($B160,Area_EM_00,Seq!C$1,FALSE))</f>
        <v>.</v>
      </c>
      <c r="FS160" s="9" t="str">
        <f>IF(ISNA(VLOOKUP($B160,Area_EM_00,Seq!D$1,FALSE)),".",VLOOKUP($B160,Area_EM_00,Seq!D$1,FALSE))</f>
        <v>.</v>
      </c>
      <c r="FT160" s="9" t="str">
        <f>IF(ISNA(VLOOKUP($B160,Area_EM_00,Seq!E$1,FALSE)),".",VLOOKUP($B160,Area_EM_00,Seq!E$1,FALSE))</f>
        <v>.</v>
      </c>
      <c r="FU160" s="9" t="str">
        <f>IF(ISNA(VLOOKUP($B160,Area_EM_00,Seq!F$1,FALSE)),".",VLOOKUP($B160,Area_EM_00,Seq!F$1,FALSE))</f>
        <v>.</v>
      </c>
      <c r="FV160" s="9" t="str">
        <f>IF(ISNA(VLOOKUP($B160,Area_EM_00,Seq!G$1,FALSE)),".",VLOOKUP($B160,Area_EM_00,Seq!G$1,FALSE))</f>
        <v>.</v>
      </c>
      <c r="FW160" s="9" t="str">
        <f>IF(ISNA(VLOOKUP($B160,Area_EM_00,Seq!H$1,FALSE)),".",VLOOKUP($B160,Area_EM_00,Seq!H$1,FALSE))</f>
        <v>.</v>
      </c>
      <c r="FX160" s="9" t="str">
        <f>IF(ISNA(VLOOKUP($B160,Area_EM_00,Seq!I$1,FALSE)),".",VLOOKUP($B160,Area_EM_00,Seq!I$1,FALSE))</f>
        <v>.</v>
      </c>
      <c r="FY160" s="9" t="str">
        <f>IF(ISNA(VLOOKUP($B160,Area_EM_00,Seq!J$1,FALSE)),".",VLOOKUP($B160,Area_EM_00,Seq!J$1,FALSE))</f>
        <v>.</v>
      </c>
      <c r="GA160" s="27"/>
    </row>
    <row r="161" spans="1:183">
      <c r="A161" s="25" t="s">
        <v>2621</v>
      </c>
      <c r="B161" s="26" t="str">
        <f t="shared" si="144"/>
        <v>Honduras</v>
      </c>
      <c r="C161" s="27">
        <f>GDP!C$42/10000</f>
        <v>18294194.281532999</v>
      </c>
      <c r="D161" s="27">
        <f>GDP!D$42/10000</f>
        <v>19245492.3841727</v>
      </c>
      <c r="E161" s="27">
        <f>GDP!E$42/10000</f>
        <v>20996832.1911324</v>
      </c>
      <c r="F161" s="27">
        <f>GDP!F$42/10000</f>
        <v>23285486.8999658</v>
      </c>
      <c r="G161" s="27">
        <f>GDP!G$42/10000</f>
        <v>26824880.9087606</v>
      </c>
      <c r="H161" s="27">
        <f>GDP!H$42/10000</f>
        <v>30446239.831443299</v>
      </c>
      <c r="I161" s="27">
        <f>GDP!I$42/10000</f>
        <v>33125508.936610304</v>
      </c>
      <c r="J161" s="27">
        <f>GDP!J$42/10000</f>
        <v>36968067.973257102</v>
      </c>
      <c r="K161" s="27">
        <f>GDP!K$42/10000</f>
        <v>41145459.654235199</v>
      </c>
      <c r="L161" s="27">
        <f>GDP!L$42/10000</f>
        <v>42832423.5000588</v>
      </c>
      <c r="M161" s="27">
        <f>GDP!M$42/10000</f>
        <v>44460055.593061104</v>
      </c>
      <c r="N161" s="27">
        <f>GDP!N$42/10000</f>
        <v>48550380.707622699</v>
      </c>
      <c r="O161" s="27">
        <f>GDP!O$42/10000</f>
        <v>55444534.768105105</v>
      </c>
      <c r="P161" s="27">
        <f>GDP!P$42/10000</f>
        <v>63206769.635639794</v>
      </c>
      <c r="Q161" s="27">
        <f>GDP!Q$42/10000</f>
        <v>71486856.457908601</v>
      </c>
      <c r="R161" s="27">
        <f>GDP!R$42/10000</f>
        <v>79278923.811820701</v>
      </c>
      <c r="S161" s="27">
        <f>GDP!S$42/10000</f>
        <v>87206816.193002701</v>
      </c>
      <c r="T161" s="27">
        <f>GDP!T$42/10000</f>
        <v>95317050.098951995</v>
      </c>
      <c r="U161" s="27">
        <f>GDP!U$42/10000</f>
        <v>102751780.00667</v>
      </c>
      <c r="V161" s="27">
        <f>GDP!V$42/10000</f>
        <v>110560915.287177</v>
      </c>
      <c r="W161" s="27">
        <f>GDP!W$42/10000</f>
        <v>119848032.17129999</v>
      </c>
      <c r="X161" s="27">
        <f>GDP!X$42/10000</f>
        <v>129795418.841518</v>
      </c>
      <c r="Y161" s="27">
        <f>GDP!Y$42/10000</f>
        <v>141606801.95609599</v>
      </c>
      <c r="Z161" s="27">
        <f>GDP!Z$42/10000</f>
        <v>155767482.15170601</v>
      </c>
      <c r="AA161" s="27">
        <f>GDP!AA$42/10000</f>
        <v>171499997.84902799</v>
      </c>
      <c r="AB161" s="27">
        <f>GDP!AB$42/10000</f>
        <v>189335997.62532699</v>
      </c>
      <c r="AC161" s="27">
        <f>GDP!AC$42/10000</f>
        <v>211298973.34986499</v>
      </c>
      <c r="AD161" s="27">
        <f>GDP!AD$42/10000</f>
        <v>238767839.88534701</v>
      </c>
      <c r="AE161" s="27">
        <f>GDP!AE$42/10000</f>
        <v>260256945.47502899</v>
      </c>
      <c r="AF161" s="27">
        <f>GDP!AF$42/10000</f>
        <v>293754553.91439533</v>
      </c>
      <c r="AG161" s="27"/>
      <c r="AH161" s="27">
        <f>IF(ISNUMBER(VLOOKUP($B161,Area_GDP_80_09,Seq!C$1,FALSE)/10000),VLOOKUP($B161,Area_GDP_80_09,Seq!C$1,FALSE)/10000,".")</f>
        <v>404751.05191821797</v>
      </c>
      <c r="AI161" s="27">
        <f>IF(ISNUMBER(VLOOKUP($B161,Area_GDP_80_09,Seq!D$1,FALSE)/10000),VLOOKUP($B161,Area_GDP_80_09,Seq!D$1,FALSE)/10000,".")</f>
        <v>415004.21448678197</v>
      </c>
      <c r="AJ161" s="27">
        <f>IF(ISNUMBER(VLOOKUP($B161,Area_GDP_80_09,Seq!E$1,FALSE)/10000),VLOOKUP($B161,Area_GDP_80_09,Seq!E$1,FALSE)/10000,".")</f>
        <v>409230.608075428</v>
      </c>
      <c r="AK161" s="27">
        <f>IF(ISNUMBER(VLOOKUP($B161,Area_GDP_80_09,Seq!F$1,FALSE)/10000),VLOOKUP($B161,Area_GDP_80_09,Seq!F$1,FALSE)/10000,".")</f>
        <v>405447.875162707</v>
      </c>
      <c r="AL161" s="27">
        <f>IF(ISNUMBER(VLOOKUP($B161,Area_GDP_80_09,Seq!G$1,FALSE)/10000),VLOOKUP($B161,Area_GDP_80_09,Seq!G$1,FALSE)/10000,".")</f>
        <v>423067.38753781101</v>
      </c>
      <c r="AM161" s="27">
        <f>IF(ISNUMBER(VLOOKUP($B161,Area_GDP_80_09,Seq!H$1,FALSE)/10000),VLOOKUP($B161,Area_GDP_80_09,Seq!H$1,FALSE)/10000,".")</f>
        <v>440786.438809674</v>
      </c>
      <c r="AN161" s="27">
        <f>IF(ISNUMBER(VLOOKUP($B161,Area_GDP_80_09,Seq!I$1,FALSE)/10000),VLOOKUP($B161,Area_GDP_80_09,Seq!I$1,FALSE)/10000,".")</f>
        <v>443971.900116459</v>
      </c>
      <c r="AO161" s="27">
        <f>IF(ISNUMBER(VLOOKUP($B161,Area_GDP_80_09,Seq!J$1,FALSE)/10000),VLOOKUP($B161,Area_GDP_80_09,Seq!J$1,FALSE)/10000,".")</f>
        <v>470749.577115911</v>
      </c>
      <c r="AP161" s="27">
        <f>IF(ISNUMBER(VLOOKUP($B161,Area_GDP_80_09,Seq!K$1,FALSE)/10000),VLOOKUP($B161,Area_GDP_80_09,Seq!K$1,FALSE)/10000,".")</f>
        <v>492450.43909401196</v>
      </c>
      <c r="AQ161" s="27">
        <f>IF(ISNUMBER(VLOOKUP($B161,Area_GDP_80_09,Seq!L$1,FALSE)/10000),VLOOKUP($B161,Area_GDP_80_09,Seq!L$1,FALSE)/10000,".")</f>
        <v>513753.12000149</v>
      </c>
      <c r="AR161" s="27">
        <f>IF(ISNUMBER(VLOOKUP($B161,Area_GDP_80_09,Seq!M$1,FALSE)/10000),VLOOKUP($B161,Area_GDP_80_09,Seq!M$1,FALSE)/10000,".")</f>
        <v>514250.84633977001</v>
      </c>
      <c r="AS161" s="27">
        <f>IF(ISNUMBER(VLOOKUP($B161,Area_GDP_80_09,Seq!N$1,FALSE)/10000),VLOOKUP($B161,Area_GDP_80_09,Seq!N$1,FALSE)/10000,".")</f>
        <v>530974.45767686702</v>
      </c>
      <c r="AT161" s="27">
        <f>IF(ISNUMBER(VLOOKUP($B161,Area_GDP_80_09,Seq!O$1,FALSE)/10000),VLOOKUP($B161,Area_GDP_80_09,Seq!O$1,FALSE)/10000,".")</f>
        <v>560838.03160275694</v>
      </c>
      <c r="AU161" s="27">
        <f>IF(ISNUMBER(VLOOKUP($B161,Area_GDP_80_09,Seq!P$1,FALSE)/10000),VLOOKUP($B161,Area_GDP_80_09,Seq!P$1,FALSE)/10000,".")</f>
        <v>595778.42054999701</v>
      </c>
      <c r="AV161" s="27">
        <f>IF(ISNUMBER(VLOOKUP($B161,Area_GDP_80_09,Seq!Q$1,FALSE)/10000),VLOOKUP($B161,Area_GDP_80_09,Seq!Q$1,FALSE)/10000,".")</f>
        <v>588013.89604372997</v>
      </c>
      <c r="AW161" s="27">
        <f>IF(ISNUMBER(VLOOKUP($B161,Area_GDP_80_09,Seq!R$1,FALSE)/10000),VLOOKUP($B161,Area_GDP_80_09,Seq!R$1,FALSE)/10000,".")</f>
        <v>611904.76028115908</v>
      </c>
      <c r="AX161" s="27">
        <f>IF(ISNUMBER(VLOOKUP($B161,Area_GDP_80_09,Seq!S$1,FALSE)/10000),VLOOKUP($B161,Area_GDP_80_09,Seq!S$1,FALSE)/10000,".")</f>
        <v>633904.26443312503</v>
      </c>
      <c r="AY161" s="27">
        <f>IF(ISNUMBER(VLOOKUP($B161,Area_GDP_80_09,Seq!T$1,FALSE)/10000),VLOOKUP($B161,Area_GDP_80_09,Seq!T$1,FALSE)/10000,".")</f>
        <v>665559.65954771906</v>
      </c>
      <c r="AZ161" s="27">
        <f>IF(ISNUMBER(VLOOKUP($B161,Area_GDP_80_09,Seq!U$1,FALSE)/10000),VLOOKUP($B161,Area_GDP_80_09,Seq!U$1,FALSE)/10000,".")</f>
        <v>684871.44147297496</v>
      </c>
      <c r="BA161" s="27">
        <f>IF(ISNUMBER(VLOOKUP($B161,Area_GDP_80_09,Seq!V$1,FALSE)/10000),VLOOKUP($B161,Area_GDP_80_09,Seq!V$1,FALSE)/10000,".")</f>
        <v>671930.55667770002</v>
      </c>
      <c r="BB161" s="27">
        <f>IF(ISNUMBER(VLOOKUP($B161,Area_GDP_80_09,Seq!W$1,FALSE)/10000),VLOOKUP($B161,Area_GDP_80_09,Seq!W$1,FALSE)/10000,".")</f>
        <v>710554.120528211</v>
      </c>
      <c r="BC161" s="27">
        <f>IF(ISNUMBER(VLOOKUP($B161,Area_GDP_80_09,Seq!X$1,FALSE)/10000),VLOOKUP($B161,Area_GDP_80_09,Seq!X$1,FALSE)/10000,".")</f>
        <v>729904.06395736197</v>
      </c>
      <c r="BD161" s="27">
        <f>IF(ISNUMBER(VLOOKUP($B161,Area_GDP_80_09,Seq!Y$1,FALSE)/10000),VLOOKUP($B161,Area_GDP_80_09,Seq!Y$1,FALSE)/10000,".")</f>
        <v>757307.20898678398</v>
      </c>
      <c r="BE161" s="27">
        <f>IF(ISNUMBER(VLOOKUP($B161,Area_GDP_80_09,Seq!Z$1,FALSE)/10000),VLOOKUP($B161,Area_GDP_80_09,Seq!Z$1,FALSE)/10000,".")</f>
        <v>791742.24076039798</v>
      </c>
      <c r="BF161" s="27">
        <f>IF(ISNUMBER(VLOOKUP($B161,Area_GDP_80_09,Seq!AA$1,FALSE)/10000),VLOOKUP($B161,Area_GDP_80_09,Seq!AA$1,FALSE)/10000,".")</f>
        <v>841086.16733126598</v>
      </c>
      <c r="BG161" s="27">
        <f>IF(ISNUMBER(VLOOKUP($B161,Area_GDP_80_09,Seq!AB$1,FALSE)/10000),VLOOKUP($B161,Area_GDP_80_09,Seq!AB$1,FALSE)/10000,".")</f>
        <v>891979.279113419</v>
      </c>
      <c r="BH161" s="27">
        <f>IF(ISNUMBER(VLOOKUP($B161,Area_GDP_80_09,Seq!AC$1,FALSE)/10000),VLOOKUP($B161,Area_GDP_80_09,Seq!AC$1,FALSE)/10000,".")</f>
        <v>951292.47168554307</v>
      </c>
      <c r="BI161" s="27">
        <f>IF(ISNUMBER(VLOOKUP($B161,Area_GDP_80_09,Seq!AD$1,FALSE)/10000),VLOOKUP($B161,Area_GDP_80_09,Seq!AD$1,FALSE)/10000,".")</f>
        <v>1011658.89407062</v>
      </c>
      <c r="BJ161" s="27">
        <f>IF(ISNUMBER(VLOOKUP($B161,Area_GDP_80_09,Seq!AE$1,FALSE)/10000),VLOOKUP($B161,Area_GDP_80_09,Seq!AE$1,FALSE)/10000,".")</f>
        <v>1051660.8000189599</v>
      </c>
      <c r="BK161" s="27">
        <f>IF(ISNUMBER(VLOOKUP($B161,Area_GDP_80_09,Seq!AF$1,FALSE)/10000),VLOOKUP($B161,Area_GDP_80_09,Seq!AF$1,FALSE)/10000,".")</f>
        <v>1030555.6166298973</v>
      </c>
      <c r="BL161" s="27"/>
      <c r="BM161" s="27"/>
      <c r="BN161" s="27">
        <f>CNPop!A$48</f>
        <v>5.0000000000000001E-3</v>
      </c>
      <c r="BO161" s="27">
        <f>CNPop!B$48</f>
        <v>6.0000000000000001E-3</v>
      </c>
      <c r="BP161" s="27">
        <f>CNPop!C$48</f>
        <v>6.0000000000000001E-3</v>
      </c>
      <c r="BQ161" s="27">
        <f>CNPop!D$48</f>
        <v>7.0000000000000001E-3</v>
      </c>
      <c r="BR161" s="27">
        <f>CNPop!E$48</f>
        <v>7.0000000000000001E-3</v>
      </c>
      <c r="BS161" s="27">
        <f>CNPop!F$48</f>
        <v>8.0000000000000002E-3</v>
      </c>
      <c r="BT161" s="27">
        <f>CNPop!G$48</f>
        <v>8.9999999999999993E-3</v>
      </c>
      <c r="BU161" s="27">
        <f>CNPop!H$48</f>
        <v>0.01</v>
      </c>
      <c r="BV161" s="27">
        <f>CNPop!I$48</f>
        <v>1.0999999999999999E-2</v>
      </c>
      <c r="BW161" s="27">
        <f>CNPop!J$48</f>
        <v>1.2E-2</v>
      </c>
      <c r="BX161" s="27">
        <f>CNPop!K$48</f>
        <v>1.4E-2</v>
      </c>
      <c r="BY161" s="27">
        <f>CNPop!L$48</f>
        <v>1.6E-2</v>
      </c>
      <c r="BZ161" s="27">
        <f>CNPop!M$48</f>
        <v>1.7000000000000001E-2</v>
      </c>
      <c r="CA161" s="27">
        <f>CNPop!N$48</f>
        <v>1.9E-2</v>
      </c>
      <c r="CB161" s="27">
        <f>CNPop!O$48</f>
        <v>2.1000000000000001E-2</v>
      </c>
      <c r="CC161" s="27">
        <f>CNPop!P$48</f>
        <v>2.3E-2</v>
      </c>
      <c r="CD161" s="27">
        <f>CNPop!Q$48</f>
        <v>2.5999999999999999E-2</v>
      </c>
      <c r="CE161" s="27">
        <f>CNPop!R$48</f>
        <v>2.8000000000000001E-2</v>
      </c>
      <c r="CF161" s="27">
        <f>CNPop!S$48</f>
        <v>0.03</v>
      </c>
      <c r="CG161" s="27">
        <f>CNPop!T$48</f>
        <v>3.3000000000000002E-2</v>
      </c>
      <c r="CH161" s="27">
        <f>CNPop!U$48</f>
        <v>3.5999999999999997E-2</v>
      </c>
      <c r="CI161" s="27">
        <f>CNPop!V$48</f>
        <v>3.9E-2</v>
      </c>
      <c r="CJ161" s="27">
        <f>CNPop!W$48</f>
        <v>4.2000000000000003E-2</v>
      </c>
      <c r="CK161" s="27">
        <f>CNPop!X$48</f>
        <v>4.4999999999999998E-2</v>
      </c>
      <c r="CL161" s="27">
        <f>CNPop!Y$48</f>
        <v>4.9000000000000002E-2</v>
      </c>
      <c r="CM161" s="27">
        <f>CNPop!Z$48</f>
        <v>5.1999999999999998E-2</v>
      </c>
      <c r="CN161" s="27">
        <f>CNPop!AA$48</f>
        <v>5.6000000000000001E-2</v>
      </c>
      <c r="CO161" s="27">
        <f>CNPop!AB$48</f>
        <v>0.06</v>
      </c>
      <c r="CP161" s="27">
        <f>CNPop!AC$48</f>
        <v>6.3E-2</v>
      </c>
      <c r="CQ161" s="27"/>
      <c r="CR161" s="27">
        <f t="shared" si="146"/>
        <v>9.8462092899939985E-2</v>
      </c>
      <c r="CS161" s="27">
        <f t="shared" si="147"/>
        <v>9.8462092899939985E-2</v>
      </c>
      <c r="CT161" s="27">
        <f t="shared" si="148"/>
        <v>9.8462092899939985E-2</v>
      </c>
      <c r="CU161" s="27">
        <f t="shared" si="149"/>
        <v>9.8462092899939985E-2</v>
      </c>
      <c r="CV161" s="27">
        <f t="shared" si="150"/>
        <v>9.8462092899939985E-2</v>
      </c>
      <c r="CW161" s="27">
        <f t="shared" si="151"/>
        <v>9.8462092899939985E-2</v>
      </c>
      <c r="CX161" s="27">
        <f t="shared" si="152"/>
        <v>9.8462092899939985E-2</v>
      </c>
      <c r="CY161" s="27">
        <f t="shared" si="153"/>
        <v>9.8462092899939985E-2</v>
      </c>
      <c r="CZ161" s="27">
        <f t="shared" si="154"/>
        <v>9.8462092899939985E-2</v>
      </c>
      <c r="DA161" s="27">
        <f t="shared" si="155"/>
        <v>9.8462092899939985E-2</v>
      </c>
      <c r="DB161" s="27">
        <f t="shared" si="156"/>
        <v>9.8462092899939985E-2</v>
      </c>
      <c r="DC161" s="27">
        <f t="shared" si="157"/>
        <v>9.8462092899939985E-2</v>
      </c>
      <c r="DD161" s="27">
        <f t="shared" si="158"/>
        <v>9.5911255248605096E-2</v>
      </c>
      <c r="DE161" s="27">
        <f t="shared" si="159"/>
        <v>9.5911255248605096E-2</v>
      </c>
      <c r="DF161" s="27">
        <f t="shared" si="160"/>
        <v>9.5911255248605096E-2</v>
      </c>
      <c r="DG161" s="27">
        <f t="shared" si="161"/>
        <v>9.5911255248605096E-2</v>
      </c>
      <c r="DH161" s="27">
        <f t="shared" si="162"/>
        <v>9.5911255248605096E-2</v>
      </c>
      <c r="DI161" s="27">
        <f t="shared" si="163"/>
        <v>9.5911255248605096E-2</v>
      </c>
      <c r="DJ161" s="27">
        <f t="shared" si="164"/>
        <v>9.5911255248605096E-2</v>
      </c>
      <c r="DK161" s="27">
        <f t="shared" si="165"/>
        <v>9.676709918627667E-2</v>
      </c>
      <c r="DL161" s="27">
        <f t="shared" si="166"/>
        <v>9.758103596142588E-2</v>
      </c>
      <c r="DM161" s="27">
        <f t="shared" si="167"/>
        <v>9.8332373300423312E-2</v>
      </c>
      <c r="DN161" s="27">
        <f t="shared" si="168"/>
        <v>9.9040304735606113E-2</v>
      </c>
      <c r="DO161" s="27">
        <f t="shared" si="169"/>
        <v>0.10621691821246555</v>
      </c>
      <c r="DP161" s="27">
        <f t="shared" si="170"/>
        <v>0.10648987946717538</v>
      </c>
      <c r="DQ161" s="27">
        <f t="shared" si="171"/>
        <v>0.1068453525625913</v>
      </c>
      <c r="DR161" s="27">
        <f t="shared" si="172"/>
        <v>0.10729402623427976</v>
      </c>
      <c r="DS161" s="27">
        <f t="shared" si="173"/>
        <v>0.10778158575068834</v>
      </c>
      <c r="DT161" s="27">
        <f t="shared" si="145"/>
        <v>0.10821899633942172</v>
      </c>
      <c r="DU161" s="27" t="e">
        <f>IF(ISNA(VLOOKUP(CONCATENATE($B161,".SP.TER.TOTL.IN"),Area_pop_80_09,Seq!B$1,FALSE)),".",VLOOKUP(CONCATENATE($B161,".SP.TER.TOTL.IN"),Area_pop_80_09,Seq!B$1,FALSE)/VLOOKUP(CONCATENATE($B161,".SP.POP.TOTL"),Area_pop_80_09,Seq!B$1,FALSE))</f>
        <v>#VALUE!</v>
      </c>
      <c r="DV161" s="27" t="e">
        <f>IF(ISNA(VLOOKUP(CONCATENATE($B161,".SP.TER.TOTL.IN"),Area_pop_80_09,Seq!C$1,FALSE)),".",VLOOKUP(CONCATENATE($B161,".SP.TER.TOTL.IN"),Area_pop_80_09,Seq!C$1,FALSE)/VLOOKUP(CONCATENATE($B161,".SP.POP.TOTL"),Area_pop_80_09,Seq!C$1,FALSE))</f>
        <v>#VALUE!</v>
      </c>
      <c r="DW161" s="27" t="e">
        <f>IF(ISNA(VLOOKUP(CONCATENATE($B161,".SP.TER.TOTL.IN"),Area_pop_80_09,Seq!D$1,FALSE)),".",VLOOKUP(CONCATENATE($B161,".SP.TER.TOTL.IN"),Area_pop_80_09,Seq!D$1,FALSE)/VLOOKUP(CONCATENATE($B161,".SP.POP.TOTL"),Area_pop_80_09,Seq!D$1,FALSE))</f>
        <v>#VALUE!</v>
      </c>
      <c r="DX161" s="27" t="e">
        <f>IF(ISNA(VLOOKUP(CONCATENATE($B161,".SP.TER.TOTL.IN"),Area_pop_80_09,Seq!E$1,FALSE)),".",VLOOKUP(CONCATENATE($B161,".SP.TER.TOTL.IN"),Area_pop_80_09,Seq!E$1,FALSE)/VLOOKUP(CONCATENATE($B161,".SP.POP.TOTL"),Area_pop_80_09,Seq!E$1,FALSE))</f>
        <v>#VALUE!</v>
      </c>
      <c r="DY161" s="27" t="e">
        <f>IF(ISNA(VLOOKUP(CONCATENATE($B161,".SP.TER.TOTL.IN"),Area_pop_80_09,Seq!F$1,FALSE)),".",VLOOKUP(CONCATENATE($B161,".SP.TER.TOTL.IN"),Area_pop_80_09,Seq!F$1,FALSE)/VLOOKUP(CONCATENATE($B161,".SP.POP.TOTL"),Area_pop_80_09,Seq!F$1,FALSE))</f>
        <v>#VALUE!</v>
      </c>
      <c r="DZ161" s="27" t="e">
        <f>IF(ISNA(VLOOKUP(CONCATENATE($B161,".SP.TER.TOTL.IN"),Area_pop_80_09,Seq!G$1,FALSE)),".",VLOOKUP(CONCATENATE($B161,".SP.TER.TOTL.IN"),Area_pop_80_09,Seq!G$1,FALSE)/VLOOKUP(CONCATENATE($B161,".SP.POP.TOTL"),Area_pop_80_09,Seq!G$1,FALSE))</f>
        <v>#VALUE!</v>
      </c>
      <c r="EA161" s="27" t="e">
        <f>IF(ISNA(VLOOKUP(CONCATENATE($B161,".SP.TER.TOTL.IN"),Area_pop_80_09,Seq!H$1,FALSE)),".",VLOOKUP(CONCATENATE($B161,".SP.TER.TOTL.IN"),Area_pop_80_09,Seq!H$1,FALSE)/VLOOKUP(CONCATENATE($B161,".SP.POP.TOTL"),Area_pop_80_09,Seq!H$1,FALSE))</f>
        <v>#VALUE!</v>
      </c>
      <c r="EB161" s="27" t="e">
        <f>IF(ISNA(VLOOKUP(CONCATENATE($B161,".SP.TER.TOTL.IN"),Area_pop_80_09,Seq!I$1,FALSE)),".",VLOOKUP(CONCATENATE($B161,".SP.TER.TOTL.IN"),Area_pop_80_09,Seq!I$1,FALSE)/VLOOKUP(CONCATENATE($B161,".SP.POP.TOTL"),Area_pop_80_09,Seq!I$1,FALSE))</f>
        <v>#VALUE!</v>
      </c>
      <c r="EC161" s="27" t="e">
        <f>IF(ISNA(VLOOKUP(CONCATENATE($B161,".SP.TER.TOTL.IN"),Area_pop_80_09,Seq!J$1,FALSE)),".",VLOOKUP(CONCATENATE($B161,".SP.TER.TOTL.IN"),Area_pop_80_09,Seq!J$1,FALSE)/VLOOKUP(CONCATENATE($B161,".SP.POP.TOTL"),Area_pop_80_09,Seq!J$1,FALSE))</f>
        <v>#VALUE!</v>
      </c>
      <c r="ED161" s="27" t="e">
        <f>IF(ISNA(VLOOKUP(CONCATENATE($B161,".SP.TER.TOTL.IN"),Area_pop_80_09,Seq!K$1,FALSE)),".",VLOOKUP(CONCATENATE($B161,".SP.TER.TOTL.IN"),Area_pop_80_09,Seq!K$1,FALSE)/VLOOKUP(CONCATENATE($B161,".SP.POP.TOTL"),Area_pop_80_09,Seq!K$1,FALSE))</f>
        <v>#VALUE!</v>
      </c>
      <c r="EE161" s="27" t="e">
        <f>IF(ISNA(VLOOKUP(CONCATENATE($B161,".SP.TER.TOTL.IN"),Area_pop_80_09,Seq!L$1,FALSE)),".",VLOOKUP(CONCATENATE($B161,".SP.TER.TOTL.IN"),Area_pop_80_09,Seq!L$1,FALSE)/VLOOKUP(CONCATENATE($B161,".SP.POP.TOTL"),Area_pop_80_09,Seq!L$1,FALSE))</f>
        <v>#VALUE!</v>
      </c>
      <c r="EF161" s="27">
        <f>IF(ISNA(VLOOKUP(CONCATENATE($B161,".SP.TER.TOTL.IN"),Area_pop_80_09,Seq!M$1,FALSE)),".",VLOOKUP(CONCATENATE($B161,".SP.TER.TOTL.IN"),Area_pop_80_09,Seq!M$1,FALSE)/VLOOKUP(CONCATENATE($B161,".SP.POP.TOTL"),Area_pop_80_09,Seq!M$1,FALSE))</f>
        <v>9.8462092899939985E-2</v>
      </c>
      <c r="EG161" s="27" t="e">
        <f>IF(ISNA(VLOOKUP(CONCATENATE($B161,".SP.TER.TOTL.IN"),Area_pop_80_09,Seq!N$1,FALSE)),".",VLOOKUP(CONCATENATE($B161,".SP.TER.TOTL.IN"),Area_pop_80_09,Seq!N$1,FALSE)/VLOOKUP(CONCATENATE($B161,".SP.POP.TOTL"),Area_pop_80_09,Seq!N$1,FALSE))</f>
        <v>#VALUE!</v>
      </c>
      <c r="EH161" s="27" t="e">
        <f>IF(ISNA(VLOOKUP(CONCATENATE($B161,".SP.TER.TOTL.IN"),Area_pop_80_09,Seq!O$1,FALSE)),".",VLOOKUP(CONCATENATE($B161,".SP.TER.TOTL.IN"),Area_pop_80_09,Seq!O$1,FALSE)/VLOOKUP(CONCATENATE($B161,".SP.POP.TOTL"),Area_pop_80_09,Seq!O$1,FALSE))</f>
        <v>#VALUE!</v>
      </c>
      <c r="EI161" s="27" t="e">
        <f>IF(ISNA(VLOOKUP(CONCATENATE($B161,".SP.TER.TOTL.IN"),Area_pop_80_09,Seq!P$1,FALSE)),".",VLOOKUP(CONCATENATE($B161,".SP.TER.TOTL.IN"),Area_pop_80_09,Seq!P$1,FALSE)/VLOOKUP(CONCATENATE($B161,".SP.POP.TOTL"),Area_pop_80_09,Seq!P$1,FALSE))</f>
        <v>#VALUE!</v>
      </c>
      <c r="EJ161" s="27" t="e">
        <f>IF(ISNA(VLOOKUP(CONCATENATE($B161,".SP.TER.TOTL.IN"),Area_pop_80_09,Seq!Q$1,FALSE)),".",VLOOKUP(CONCATENATE($B161,".SP.TER.TOTL.IN"),Area_pop_80_09,Seq!Q$1,FALSE)/VLOOKUP(CONCATENATE($B161,".SP.POP.TOTL"),Area_pop_80_09,Seq!Q$1,FALSE))</f>
        <v>#VALUE!</v>
      </c>
      <c r="EK161" s="27" t="e">
        <f>IF(ISNA(VLOOKUP(CONCATENATE($B161,".SP.TER.TOTL.IN"),Area_pop_80_09,Seq!R$1,FALSE)),".",VLOOKUP(CONCATENATE($B161,".SP.TER.TOTL.IN"),Area_pop_80_09,Seq!R$1,FALSE)/VLOOKUP(CONCATENATE($B161,".SP.POP.TOTL"),Area_pop_80_09,Seq!R$1,FALSE))</f>
        <v>#VALUE!</v>
      </c>
      <c r="EL161" s="27" t="e">
        <f>IF(ISNA(VLOOKUP(CONCATENATE($B161,".SP.TER.TOTL.IN"),Area_pop_80_09,Seq!S$1,FALSE)),".",VLOOKUP(CONCATENATE($B161,".SP.TER.TOTL.IN"),Area_pop_80_09,Seq!S$1,FALSE)/VLOOKUP(CONCATENATE($B161,".SP.POP.TOTL"),Area_pop_80_09,Seq!S$1,FALSE))</f>
        <v>#VALUE!</v>
      </c>
      <c r="EM161" s="27">
        <f>IF(ISNA(VLOOKUP(CONCATENATE($B161,".SP.TER.TOTL.IN"),Area_pop_80_09,Seq!T$1,FALSE)),".",VLOOKUP(CONCATENATE($B161,".SP.TER.TOTL.IN"),Area_pop_80_09,Seq!T$1,FALSE)/VLOOKUP(CONCATENATE($B161,".SP.POP.TOTL"),Area_pop_80_09,Seq!T$1,FALSE))</f>
        <v>9.5911255248605096E-2</v>
      </c>
      <c r="EN161" s="27">
        <f>IF(ISNA(VLOOKUP(CONCATENATE($B161,".SP.TER.TOTL.IN"),Area_pop_80_09,Seq!U$1,FALSE)),".",VLOOKUP(CONCATENATE($B161,".SP.TER.TOTL.IN"),Area_pop_80_09,Seq!U$1,FALSE)/VLOOKUP(CONCATENATE($B161,".SP.POP.TOTL"),Area_pop_80_09,Seq!U$1,FALSE))</f>
        <v>9.676709918627667E-2</v>
      </c>
      <c r="EO161" s="27">
        <f>IF(ISNA(VLOOKUP(CONCATENATE($B161,".SP.TER.TOTL.IN"),Area_pop_80_09,Seq!V$1,FALSE)),".",VLOOKUP(CONCATENATE($B161,".SP.TER.TOTL.IN"),Area_pop_80_09,Seq!V$1,FALSE)/VLOOKUP(CONCATENATE($B161,".SP.POP.TOTL"),Area_pop_80_09,Seq!V$1,FALSE))</f>
        <v>9.758103596142588E-2</v>
      </c>
      <c r="EP161" s="27">
        <f>IF(ISNA(VLOOKUP(CONCATENATE($B161,".SP.TER.TOTL.IN"),Area_pop_80_09,Seq!W$1,FALSE)),".",VLOOKUP(CONCATENATE($B161,".SP.TER.TOTL.IN"),Area_pop_80_09,Seq!W$1,FALSE)/VLOOKUP(CONCATENATE($B161,".SP.POP.TOTL"),Area_pop_80_09,Seq!W$1,FALSE))</f>
        <v>9.8332373300423312E-2</v>
      </c>
      <c r="EQ161" s="27">
        <f>IF(ISNA(VLOOKUP(CONCATENATE($B161,".SP.TER.TOTL.IN"),Area_pop_80_09,Seq!X$1,FALSE)),".",VLOOKUP(CONCATENATE($B161,".SP.TER.TOTL.IN"),Area_pop_80_09,Seq!X$1,FALSE)/VLOOKUP(CONCATENATE($B161,".SP.POP.TOTL"),Area_pop_80_09,Seq!X$1,FALSE))</f>
        <v>9.9040304735606113E-2</v>
      </c>
      <c r="ER161" s="27">
        <f>IF(ISNA(VLOOKUP(CONCATENATE($B161,".SP.TER.TOTL.IN"),Area_pop_80_09,Seq!Y$1,FALSE)),".",VLOOKUP(CONCATENATE($B161,".SP.TER.TOTL.IN"),Area_pop_80_09,Seq!Y$1,FALSE)/VLOOKUP(CONCATENATE($B161,".SP.POP.TOTL"),Area_pop_80_09,Seq!Y$1,FALSE))</f>
        <v>0.10621691821246555</v>
      </c>
      <c r="ES161" s="27">
        <f>IF(ISNA(VLOOKUP(CONCATENATE($B161,".SP.TER.TOTL.IN"),Area_pop_80_09,Seq!Z$1,FALSE)),".",VLOOKUP(CONCATENATE($B161,".SP.TER.TOTL.IN"),Area_pop_80_09,Seq!Z$1,FALSE)/VLOOKUP(CONCATENATE($B161,".SP.POP.TOTL"),Area_pop_80_09,Seq!Z$1,FALSE))</f>
        <v>0.10648987946717538</v>
      </c>
      <c r="ET161" s="27">
        <f>IF(ISNA(VLOOKUP(CONCATENATE($B161,".SP.TER.TOTL.IN"),Area_pop_80_09,Seq!AA$1,FALSE)),".",VLOOKUP(CONCATENATE($B161,".SP.TER.TOTL.IN"),Area_pop_80_09,Seq!AA$1,FALSE)/VLOOKUP(CONCATENATE($B161,".SP.POP.TOTL"),Area_pop_80_09,Seq!AA$1,FALSE))</f>
        <v>0.1068453525625913</v>
      </c>
      <c r="EU161" s="27">
        <f>IF(ISNA(VLOOKUP(CONCATENATE($B161,".SP.TER.TOTL.IN"),Area_pop_80_09,Seq!AB$1,FALSE)),".",VLOOKUP(CONCATENATE($B161,".SP.TER.TOTL.IN"),Area_pop_80_09,Seq!AB$1,FALSE)/VLOOKUP(CONCATENATE($B161,".SP.POP.TOTL"),Area_pop_80_09,Seq!AB$1,FALSE))</f>
        <v>0.10729402623427976</v>
      </c>
      <c r="EV161" s="27">
        <f>IF(ISNA(VLOOKUP(CONCATENATE($B161,".SP.TER.TOTL.IN"),Area_pop_80_09,Seq!AC$1,FALSE)),".",VLOOKUP(CONCATENATE($B161,".SP.TER.TOTL.IN"),Area_pop_80_09,Seq!AC$1,FALSE)/VLOOKUP(CONCATENATE($B161,".SP.POP.TOTL"),Area_pop_80_09,Seq!AC$1,FALSE))</f>
        <v>0.10778158575068834</v>
      </c>
      <c r="EW161" s="27">
        <f>IF(ISNA(VLOOKUP(CONCATENATE($B161,".SP.TER.TOTL.IN"),Area_pop_80_09,Seq!AD$1,FALSE)),".",VLOOKUP(CONCATENATE($B161,".SP.TER.TOTL.IN"),Area_pop_80_09,Seq!AD$1,FALSE)/VLOOKUP(CONCATENATE($B161,".SP.POP.TOTL"),Area_pop_80_09,Seq!AD$1,FALSE))</f>
        <v>0.10821899633942172</v>
      </c>
      <c r="EX161" s="27"/>
      <c r="EY161" s="27"/>
      <c r="EZ161" s="27">
        <f t="shared" si="174"/>
        <v>2.7514244812395497E-4</v>
      </c>
      <c r="FA161" s="27">
        <f t="shared" si="175"/>
        <v>2.040315408278335E-4</v>
      </c>
      <c r="FB161" s="27" t="str">
        <f t="shared" si="181"/>
        <v>.</v>
      </c>
      <c r="FC161" s="9">
        <f>IF(VLOOKUP($B161,EM_80!$B$1:$C$201,2,FALSE)&gt;0,VLOOKUP($B161,EM_80!$B$1:$C$201,2,FALSE),".")</f>
        <v>1000</v>
      </c>
      <c r="FD161" s="9">
        <f t="shared" si="176"/>
        <v>1000</v>
      </c>
      <c r="FE161" s="9" t="str">
        <f t="shared" si="177"/>
        <v>.</v>
      </c>
      <c r="FF161">
        <f t="shared" si="178"/>
        <v>3634481</v>
      </c>
      <c r="FG161">
        <f t="shared" si="179"/>
        <v>4901203</v>
      </c>
      <c r="FH161">
        <f t="shared" si="180"/>
        <v>6229981</v>
      </c>
      <c r="FJ161" s="9" t="str">
        <f>IF(ISNA(VLOOKUP($B161,Area_EM_90,Seq!C$1,FALSE)),".",VLOOKUP($B161,Area_EM_90,Seq!C$1,FALSE))</f>
        <v>.</v>
      </c>
      <c r="FK161" s="9" t="str">
        <f>IF(ISNA(VLOOKUP($B161,Area_EM_90,Seq!D$1,FALSE)),".",VLOOKUP($B161,Area_EM_90,Seq!D$1,FALSE))</f>
        <v>.</v>
      </c>
      <c r="FL161" s="9" t="str">
        <f>IF(ISNA(VLOOKUP($B161,Area_EM_90,Seq!E$1,FALSE)),".",VLOOKUP($B161,Area_EM_90,Seq!E$1,FALSE))</f>
        <v>.</v>
      </c>
      <c r="FM161" s="9" t="str">
        <f>IF(ISNA(VLOOKUP($B161,Area_EM_90,Seq!F$1,FALSE)),".",VLOOKUP($B161,Area_EM_90,Seq!F$1,FALSE))</f>
        <v>.</v>
      </c>
      <c r="FN161" s="9" t="str">
        <f>IF(ISNA(VLOOKUP($B161,Area_EM_90,Seq!G$1,FALSE)),".",VLOOKUP($B161,Area_EM_90,Seq!G$1,FALSE))</f>
        <v>.</v>
      </c>
      <c r="FO161" s="9" t="str">
        <f>IF(ISNA(VLOOKUP($B161,Area_EM_90,Seq!H$1,FALSE)),".",VLOOKUP($B161,Area_EM_90,Seq!H$1,FALSE))</f>
        <v>.</v>
      </c>
      <c r="FP161" s="9" t="str">
        <f>IF(ISNA(VLOOKUP($B161,Area_EM_90,Seq!I$1,FALSE)),".",VLOOKUP($B161,Area_EM_90,Seq!I$1,FALSE))</f>
        <v>.</v>
      </c>
      <c r="FQ161" s="9" t="str">
        <f>IF(ISNA(VLOOKUP($B161,Area_EM_90,Seq!J$1,FALSE)),".",VLOOKUP($B161,Area_EM_90,Seq!J$1,FALSE))</f>
        <v>.</v>
      </c>
      <c r="FR161" s="9" t="str">
        <f>IF(ISNA(VLOOKUP($B161,Area_EM_00,Seq!C$1,FALSE)),".",VLOOKUP($B161,Area_EM_00,Seq!C$1,FALSE))</f>
        <v>.</v>
      </c>
      <c r="FS161" s="9" t="str">
        <f>IF(ISNA(VLOOKUP($B161,Area_EM_00,Seq!D$1,FALSE)),".",VLOOKUP($B161,Area_EM_00,Seq!D$1,FALSE))</f>
        <v>.</v>
      </c>
      <c r="FT161" s="9" t="str">
        <f>IF(ISNA(VLOOKUP($B161,Area_EM_00,Seq!E$1,FALSE)),".",VLOOKUP($B161,Area_EM_00,Seq!E$1,FALSE))</f>
        <v>.</v>
      </c>
      <c r="FU161" s="9" t="str">
        <f>IF(ISNA(VLOOKUP($B161,Area_EM_00,Seq!F$1,FALSE)),".",VLOOKUP($B161,Area_EM_00,Seq!F$1,FALSE))</f>
        <v>.</v>
      </c>
      <c r="FV161" s="9" t="str">
        <f>IF(ISNA(VLOOKUP($B161,Area_EM_00,Seq!G$1,FALSE)),".",VLOOKUP($B161,Area_EM_00,Seq!G$1,FALSE))</f>
        <v>.</v>
      </c>
      <c r="FW161" s="9" t="str">
        <f>IF(ISNA(VLOOKUP($B161,Area_EM_00,Seq!H$1,FALSE)),".",VLOOKUP($B161,Area_EM_00,Seq!H$1,FALSE))</f>
        <v>.</v>
      </c>
      <c r="FX161" s="9" t="str">
        <f>IF(ISNA(VLOOKUP($B161,Area_EM_00,Seq!I$1,FALSE)),".",VLOOKUP($B161,Area_EM_00,Seq!I$1,FALSE))</f>
        <v>.</v>
      </c>
      <c r="FY161" s="9" t="str">
        <f>IF(ISNA(VLOOKUP($B161,Area_EM_00,Seq!J$1,FALSE)),".",VLOOKUP($B161,Area_EM_00,Seq!J$1,FALSE))</f>
        <v>.</v>
      </c>
      <c r="GA161" s="27"/>
    </row>
    <row r="162" spans="1:183">
      <c r="A162" s="25" t="s">
        <v>3191</v>
      </c>
      <c r="B162" s="26" t="str">
        <f t="shared" si="144"/>
        <v>Jamaica</v>
      </c>
      <c r="C162" s="27">
        <f>GDP!C$42/10000</f>
        <v>18294194.281532999</v>
      </c>
      <c r="D162" s="27">
        <f>GDP!D$42/10000</f>
        <v>19245492.3841727</v>
      </c>
      <c r="E162" s="27">
        <f>GDP!E$42/10000</f>
        <v>20996832.1911324</v>
      </c>
      <c r="F162" s="27">
        <f>GDP!F$42/10000</f>
        <v>23285486.8999658</v>
      </c>
      <c r="G162" s="27">
        <f>GDP!G$42/10000</f>
        <v>26824880.9087606</v>
      </c>
      <c r="H162" s="27">
        <f>GDP!H$42/10000</f>
        <v>30446239.831443299</v>
      </c>
      <c r="I162" s="27">
        <f>GDP!I$42/10000</f>
        <v>33125508.936610304</v>
      </c>
      <c r="J162" s="27">
        <f>GDP!J$42/10000</f>
        <v>36968067.973257102</v>
      </c>
      <c r="K162" s="27">
        <f>GDP!K$42/10000</f>
        <v>41145459.654235199</v>
      </c>
      <c r="L162" s="27">
        <f>GDP!L$42/10000</f>
        <v>42832423.5000588</v>
      </c>
      <c r="M162" s="27">
        <f>GDP!M$42/10000</f>
        <v>44460055.593061104</v>
      </c>
      <c r="N162" s="27">
        <f>GDP!N$42/10000</f>
        <v>48550380.707622699</v>
      </c>
      <c r="O162" s="27">
        <f>GDP!O$42/10000</f>
        <v>55444534.768105105</v>
      </c>
      <c r="P162" s="27">
        <f>GDP!P$42/10000</f>
        <v>63206769.635639794</v>
      </c>
      <c r="Q162" s="27">
        <f>GDP!Q$42/10000</f>
        <v>71486856.457908601</v>
      </c>
      <c r="R162" s="27">
        <f>GDP!R$42/10000</f>
        <v>79278923.811820701</v>
      </c>
      <c r="S162" s="27">
        <f>GDP!S$42/10000</f>
        <v>87206816.193002701</v>
      </c>
      <c r="T162" s="27">
        <f>GDP!T$42/10000</f>
        <v>95317050.098951995</v>
      </c>
      <c r="U162" s="27">
        <f>GDP!U$42/10000</f>
        <v>102751780.00667</v>
      </c>
      <c r="V162" s="27">
        <f>GDP!V$42/10000</f>
        <v>110560915.287177</v>
      </c>
      <c r="W162" s="27">
        <f>GDP!W$42/10000</f>
        <v>119848032.17129999</v>
      </c>
      <c r="X162" s="27">
        <f>GDP!X$42/10000</f>
        <v>129795418.841518</v>
      </c>
      <c r="Y162" s="27">
        <f>GDP!Y$42/10000</f>
        <v>141606801.95609599</v>
      </c>
      <c r="Z162" s="27">
        <f>GDP!Z$42/10000</f>
        <v>155767482.15170601</v>
      </c>
      <c r="AA162" s="27">
        <f>GDP!AA$42/10000</f>
        <v>171499997.84902799</v>
      </c>
      <c r="AB162" s="27">
        <f>GDP!AB$42/10000</f>
        <v>189335997.62532699</v>
      </c>
      <c r="AC162" s="27">
        <f>GDP!AC$42/10000</f>
        <v>211298973.34986499</v>
      </c>
      <c r="AD162" s="27">
        <f>GDP!AD$42/10000</f>
        <v>238767839.88534701</v>
      </c>
      <c r="AE162" s="27">
        <f>GDP!AE$42/10000</f>
        <v>260256945.47502899</v>
      </c>
      <c r="AF162" s="27">
        <f>GDP!AF$42/10000</f>
        <v>293754553.91439533</v>
      </c>
      <c r="AG162" s="27"/>
      <c r="AH162" s="27">
        <f>IF(ISNUMBER(VLOOKUP($B162,Area_GDP_80_09,Seq!C$1,FALSE)/10000),VLOOKUP($B162,Area_GDP_80_09,Seq!C$1,FALSE)/10000,".")</f>
        <v>580093.10982413299</v>
      </c>
      <c r="AI162" s="27">
        <f>IF(ISNUMBER(VLOOKUP($B162,Area_GDP_80_09,Seq!D$1,FALSE)/10000),VLOOKUP($B162,Area_GDP_80_09,Seq!D$1,FALSE)/10000,".")</f>
        <v>595404.36566544708</v>
      </c>
      <c r="AJ162" s="27">
        <f>IF(ISNUMBER(VLOOKUP($B162,Area_GDP_80_09,Seq!E$1,FALSE)/10000),VLOOKUP($B162,Area_GDP_80_09,Seq!E$1,FALSE)/10000,".")</f>
        <v>607724.66119557305</v>
      </c>
      <c r="AK162" s="27">
        <f>IF(ISNUMBER(VLOOKUP($B162,Area_GDP_80_09,Seq!F$1,FALSE)/10000),VLOOKUP($B162,Area_GDP_80_09,Seq!F$1,FALSE)/10000,".")</f>
        <v>619326.60137996997</v>
      </c>
      <c r="AL162" s="27">
        <f>IF(ISNUMBER(VLOOKUP($B162,Area_GDP_80_09,Seq!G$1,FALSE)/10000),VLOOKUP($B162,Area_GDP_80_09,Seq!G$1,FALSE)/10000,".")</f>
        <v>609774.44354819204</v>
      </c>
      <c r="AM162" s="27">
        <f>IF(ISNUMBER(VLOOKUP($B162,Area_GDP_80_09,Seq!H$1,FALSE)/10000),VLOOKUP($B162,Area_GDP_80_09,Seq!H$1,FALSE)/10000,".")</f>
        <v>591824.90607567993</v>
      </c>
      <c r="AN162" s="27">
        <f>IF(ISNUMBER(VLOOKUP($B162,Area_GDP_80_09,Seq!I$1,FALSE)/10000),VLOOKUP($B162,Area_GDP_80_09,Seq!I$1,FALSE)/10000,".")</f>
        <v>602966.53187905194</v>
      </c>
      <c r="AO162" s="27">
        <f>IF(ISNUMBER(VLOOKUP($B162,Area_GDP_80_09,Seq!J$1,FALSE)/10000),VLOOKUP($B162,Area_GDP_80_09,Seq!J$1,FALSE)/10000,".")</f>
        <v>650301.54416190705</v>
      </c>
      <c r="AP162" s="27">
        <f>IF(ISNUMBER(VLOOKUP($B162,Area_GDP_80_09,Seq!K$1,FALSE)/10000),VLOOKUP($B162,Area_GDP_80_09,Seq!K$1,FALSE)/10000,".")</f>
        <v>676146.49144456</v>
      </c>
      <c r="AQ162" s="27">
        <f>IF(ISNUMBER(VLOOKUP($B162,Area_GDP_80_09,Seq!L$1,FALSE)/10000),VLOOKUP($B162,Area_GDP_80_09,Seq!L$1,FALSE)/10000,".")</f>
        <v>724648.53716216492</v>
      </c>
      <c r="AR162" s="27">
        <f>IF(ISNUMBER(VLOOKUP($B162,Area_GDP_80_09,Seq!M$1,FALSE)/10000),VLOOKUP($B162,Area_GDP_80_09,Seq!M$1,FALSE)/10000,".")</f>
        <v>755087.65345539106</v>
      </c>
      <c r="AS162" s="27">
        <f>IF(ISNUMBER(VLOOKUP($B162,Area_GDP_80_09,Seq!N$1,FALSE)/10000),VLOOKUP($B162,Area_GDP_80_09,Seq!N$1,FALSE)/10000,".")</f>
        <v>791620.59683877497</v>
      </c>
      <c r="AT162" s="27">
        <f>IF(ISNUMBER(VLOOKUP($B162,Area_GDP_80_09,Seq!O$1,FALSE)/10000),VLOOKUP($B162,Area_GDP_80_09,Seq!O$1,FALSE)/10000,".")</f>
        <v>807101.074075507</v>
      </c>
      <c r="AU162" s="27">
        <f>IF(ISNUMBER(VLOOKUP($B162,Area_GDP_80_09,Seq!P$1,FALSE)/10000),VLOOKUP($B162,Area_GDP_80_09,Seq!P$1,FALSE)/10000,".")</f>
        <v>883106.61005733896</v>
      </c>
      <c r="AV162" s="27">
        <f>IF(ISNUMBER(VLOOKUP($B162,Area_GDP_80_09,Seq!Q$1,FALSE)/10000),VLOOKUP($B162,Area_GDP_80_09,Seq!Q$1,FALSE)/10000,".")</f>
        <v>895323.41686283494</v>
      </c>
      <c r="AW162" s="27">
        <f>IF(ISNUMBER(VLOOKUP($B162,Area_GDP_80_09,Seq!R$1,FALSE)/10000),VLOOKUP($B162,Area_GDP_80_09,Seq!R$1,FALSE)/10000,".")</f>
        <v>916363.1326044189</v>
      </c>
      <c r="AX162" s="27">
        <f>IF(ISNUMBER(VLOOKUP($B162,Area_GDP_80_09,Seq!S$1,FALSE)/10000),VLOOKUP($B162,Area_GDP_80_09,Seq!S$1,FALSE)/10000,".")</f>
        <v>915320.94172802905</v>
      </c>
      <c r="AY162" s="27">
        <f>IF(ISNUMBER(VLOOKUP($B162,Area_GDP_80_09,Seq!T$1,FALSE)/10000),VLOOKUP($B162,Area_GDP_80_09,Seq!T$1,FALSE)/10000,".")</f>
        <v>904882.07368748705</v>
      </c>
      <c r="AZ162" s="27">
        <f>IF(ISNUMBER(VLOOKUP($B162,Area_GDP_80_09,Seq!U$1,FALSE)/10000),VLOOKUP($B162,Area_GDP_80_09,Seq!U$1,FALSE)/10000,".")</f>
        <v>883757.11719101504</v>
      </c>
      <c r="BA162" s="27">
        <f>IF(ISNUMBER(VLOOKUP($B162,Area_GDP_80_09,Seq!V$1,FALSE)/10000),VLOOKUP($B162,Area_GDP_80_09,Seq!V$1,FALSE)/10000,".")</f>
        <v>893016.00959468307</v>
      </c>
      <c r="BB162" s="27">
        <f>IF(ISNUMBER(VLOOKUP($B162,Area_GDP_80_09,Seq!W$1,FALSE)/10000),VLOOKUP($B162,Area_GDP_80_09,Seq!W$1,FALSE)/10000,".")</f>
        <v>900862.9729410311</v>
      </c>
      <c r="BC162" s="27">
        <f>IF(ISNUMBER(VLOOKUP($B162,Area_GDP_80_09,Seq!X$1,FALSE)/10000),VLOOKUP($B162,Area_GDP_80_09,Seq!X$1,FALSE)/10000,".")</f>
        <v>912978.94531951193</v>
      </c>
      <c r="BD162" s="27">
        <f>IF(ISNUMBER(VLOOKUP($B162,Area_GDP_80_09,Seq!Y$1,FALSE)/10000),VLOOKUP($B162,Area_GDP_80_09,Seq!Y$1,FALSE)/10000,".")</f>
        <v>921838.57500604994</v>
      </c>
      <c r="BE162" s="27">
        <f>IF(ISNUMBER(VLOOKUP($B162,Area_GDP_80_09,Seq!Z$1,FALSE)/10000),VLOOKUP($B162,Area_GDP_80_09,Seq!Z$1,FALSE)/10000,".")</f>
        <v>968230.72820346511</v>
      </c>
      <c r="BF162" s="27">
        <f>IF(ISNUMBER(VLOOKUP($B162,Area_GDP_80_09,Seq!AA$1,FALSE)/10000),VLOOKUP($B162,Area_GDP_80_09,Seq!AA$1,FALSE)/10000,".")</f>
        <v>981716.01121019712</v>
      </c>
      <c r="BG162" s="27">
        <f>IF(ISNUMBER(VLOOKUP($B162,Area_GDP_80_09,Seq!AB$1,FALSE)/10000),VLOOKUP($B162,Area_GDP_80_09,Seq!AB$1,FALSE)/10000,".")</f>
        <v>991824.08380851091</v>
      </c>
      <c r="BH162" s="27">
        <f>IF(ISNUMBER(VLOOKUP($B162,Area_GDP_80_09,Seq!AC$1,FALSE)/10000),VLOOKUP($B162,Area_GDP_80_09,Seq!AC$1,FALSE)/10000,".")</f>
        <v>1018705.89878773</v>
      </c>
      <c r="BI162" s="27">
        <f>IF(ISNUMBER(VLOOKUP($B162,Area_GDP_80_09,Seq!AD$1,FALSE)/10000),VLOOKUP($B162,Area_GDP_80_09,Seq!AD$1,FALSE)/10000,".")</f>
        <v>1033260.66222087</v>
      </c>
      <c r="BJ162" s="27">
        <f>IF(ISNUMBER(VLOOKUP($B162,Area_GDP_80_09,Seq!AE$1,FALSE)/10000),VLOOKUP($B162,Area_GDP_80_09,Seq!AE$1,FALSE)/10000,".")</f>
        <v>1019828.273612</v>
      </c>
      <c r="BK162" s="27">
        <f>IF(ISNUMBER(VLOOKUP($B162,Area_GDP_80_09,Seq!AF$1,FALSE)/10000),VLOOKUP($B162,Area_GDP_80_09,Seq!AF$1,FALSE)/10000,".")</f>
        <v>996355.26075373997</v>
      </c>
      <c r="BL162" s="27"/>
      <c r="BM162" s="27"/>
      <c r="BN162" s="27">
        <f>CNPop!A$48</f>
        <v>5.0000000000000001E-3</v>
      </c>
      <c r="BO162" s="27">
        <f>CNPop!B$48</f>
        <v>6.0000000000000001E-3</v>
      </c>
      <c r="BP162" s="27">
        <f>CNPop!C$48</f>
        <v>6.0000000000000001E-3</v>
      </c>
      <c r="BQ162" s="27">
        <f>CNPop!D$48</f>
        <v>7.0000000000000001E-3</v>
      </c>
      <c r="BR162" s="27">
        <f>CNPop!E$48</f>
        <v>7.0000000000000001E-3</v>
      </c>
      <c r="BS162" s="27">
        <f>CNPop!F$48</f>
        <v>8.0000000000000002E-3</v>
      </c>
      <c r="BT162" s="27">
        <f>CNPop!G$48</f>
        <v>8.9999999999999993E-3</v>
      </c>
      <c r="BU162" s="27">
        <f>CNPop!H$48</f>
        <v>0.01</v>
      </c>
      <c r="BV162" s="27">
        <f>CNPop!I$48</f>
        <v>1.0999999999999999E-2</v>
      </c>
      <c r="BW162" s="27">
        <f>CNPop!J$48</f>
        <v>1.2E-2</v>
      </c>
      <c r="BX162" s="27">
        <f>CNPop!K$48</f>
        <v>1.4E-2</v>
      </c>
      <c r="BY162" s="27">
        <f>CNPop!L$48</f>
        <v>1.6E-2</v>
      </c>
      <c r="BZ162" s="27">
        <f>CNPop!M$48</f>
        <v>1.7000000000000001E-2</v>
      </c>
      <c r="CA162" s="27">
        <f>CNPop!N$48</f>
        <v>1.9E-2</v>
      </c>
      <c r="CB162" s="27">
        <f>CNPop!O$48</f>
        <v>2.1000000000000001E-2</v>
      </c>
      <c r="CC162" s="27">
        <f>CNPop!P$48</f>
        <v>2.3E-2</v>
      </c>
      <c r="CD162" s="27">
        <f>CNPop!Q$48</f>
        <v>2.5999999999999999E-2</v>
      </c>
      <c r="CE162" s="27">
        <f>CNPop!R$48</f>
        <v>2.8000000000000001E-2</v>
      </c>
      <c r="CF162" s="27">
        <f>CNPop!S$48</f>
        <v>0.03</v>
      </c>
      <c r="CG162" s="27">
        <f>CNPop!T$48</f>
        <v>3.3000000000000002E-2</v>
      </c>
      <c r="CH162" s="27">
        <f>CNPop!U$48</f>
        <v>3.5999999999999997E-2</v>
      </c>
      <c r="CI162" s="27">
        <f>CNPop!V$48</f>
        <v>3.9E-2</v>
      </c>
      <c r="CJ162" s="27">
        <f>CNPop!W$48</f>
        <v>4.2000000000000003E-2</v>
      </c>
      <c r="CK162" s="27">
        <f>CNPop!X$48</f>
        <v>4.4999999999999998E-2</v>
      </c>
      <c r="CL162" s="27">
        <f>CNPop!Y$48</f>
        <v>4.9000000000000002E-2</v>
      </c>
      <c r="CM162" s="27">
        <f>CNPop!Z$48</f>
        <v>5.1999999999999998E-2</v>
      </c>
      <c r="CN162" s="27">
        <f>CNPop!AA$48</f>
        <v>5.6000000000000001E-2</v>
      </c>
      <c r="CO162" s="27">
        <f>CNPop!AB$48</f>
        <v>0.06</v>
      </c>
      <c r="CP162" s="27">
        <f>CNPop!AC$48</f>
        <v>6.3E-2</v>
      </c>
      <c r="CQ162" s="27"/>
      <c r="CR162" s="27">
        <f t="shared" si="146"/>
        <v>0.10116697931645917</v>
      </c>
      <c r="CS162" s="27">
        <f t="shared" si="147"/>
        <v>0.10116697931645917</v>
      </c>
      <c r="CT162" s="27">
        <f t="shared" si="148"/>
        <v>0.10116697931645917</v>
      </c>
      <c r="CU162" s="27">
        <f t="shared" si="149"/>
        <v>0.10116697931645917</v>
      </c>
      <c r="CV162" s="27">
        <f t="shared" si="150"/>
        <v>0.10116697931645917</v>
      </c>
      <c r="CW162" s="27">
        <f t="shared" si="151"/>
        <v>0.10116697931645917</v>
      </c>
      <c r="CX162" s="27">
        <f t="shared" si="152"/>
        <v>0.10116697931645917</v>
      </c>
      <c r="CY162" s="27">
        <f t="shared" si="153"/>
        <v>0.10116697931645917</v>
      </c>
      <c r="CZ162" s="27">
        <f t="shared" si="154"/>
        <v>0.10116697931645917</v>
      </c>
      <c r="DA162" s="27">
        <f t="shared" si="155"/>
        <v>0.10116697931645917</v>
      </c>
      <c r="DB162" s="27">
        <f t="shared" si="156"/>
        <v>0.10116697931645917</v>
      </c>
      <c r="DC162" s="27">
        <f t="shared" si="157"/>
        <v>0.10116697931645917</v>
      </c>
      <c r="DD162" s="27">
        <f t="shared" si="158"/>
        <v>9.2835517819566532E-2</v>
      </c>
      <c r="DE162" s="27">
        <f t="shared" si="159"/>
        <v>9.2835517819566532E-2</v>
      </c>
      <c r="DF162" s="27">
        <f t="shared" si="160"/>
        <v>9.2835517819566532E-2</v>
      </c>
      <c r="DG162" s="27">
        <f t="shared" si="161"/>
        <v>9.2835517819566532E-2</v>
      </c>
      <c r="DH162" s="27">
        <f t="shared" si="162"/>
        <v>9.2835517819566532E-2</v>
      </c>
      <c r="DI162" s="27">
        <f t="shared" si="163"/>
        <v>9.2835517819566532E-2</v>
      </c>
      <c r="DJ162" s="27">
        <f t="shared" si="164"/>
        <v>9.2835517819566532E-2</v>
      </c>
      <c r="DK162" s="27">
        <f t="shared" si="165"/>
        <v>9.2112799481273225E-2</v>
      </c>
      <c r="DL162" s="27">
        <f t="shared" si="166"/>
        <v>9.1569108032840282E-2</v>
      </c>
      <c r="DM162" s="27">
        <f t="shared" si="167"/>
        <v>9.1043472113030627E-2</v>
      </c>
      <c r="DN162" s="27">
        <f t="shared" si="168"/>
        <v>9.0573995240100708E-2</v>
      </c>
      <c r="DO162" s="27">
        <f t="shared" si="169"/>
        <v>9.0266976425334197E-2</v>
      </c>
      <c r="DP162" s="27">
        <f t="shared" si="170"/>
        <v>8.9997346575186682E-2</v>
      </c>
      <c r="DQ162" s="27">
        <f t="shared" si="171"/>
        <v>9.0152807123453069E-2</v>
      </c>
      <c r="DR162" s="27">
        <f t="shared" si="172"/>
        <v>9.0858022605234498E-2</v>
      </c>
      <c r="DS162" s="27">
        <f t="shared" si="173"/>
        <v>9.2172060692129451E-2</v>
      </c>
      <c r="DT162" s="27">
        <f t="shared" si="145"/>
        <v>9.4007144983626084E-2</v>
      </c>
      <c r="DU162" s="27" t="e">
        <f>IF(ISNA(VLOOKUP(CONCATENATE($B162,".SP.TER.TOTL.IN"),Area_pop_80_09,Seq!B$1,FALSE)),".",VLOOKUP(CONCATENATE($B162,".SP.TER.TOTL.IN"),Area_pop_80_09,Seq!B$1,FALSE)/VLOOKUP(CONCATENATE($B162,".SP.POP.TOTL"),Area_pop_80_09,Seq!B$1,FALSE))</f>
        <v>#VALUE!</v>
      </c>
      <c r="DV162" s="27" t="e">
        <f>IF(ISNA(VLOOKUP(CONCATENATE($B162,".SP.TER.TOTL.IN"),Area_pop_80_09,Seq!C$1,FALSE)),".",VLOOKUP(CONCATENATE($B162,".SP.TER.TOTL.IN"),Area_pop_80_09,Seq!C$1,FALSE)/VLOOKUP(CONCATENATE($B162,".SP.POP.TOTL"),Area_pop_80_09,Seq!C$1,FALSE))</f>
        <v>#VALUE!</v>
      </c>
      <c r="DW162" s="27" t="e">
        <f>IF(ISNA(VLOOKUP(CONCATENATE($B162,".SP.TER.TOTL.IN"),Area_pop_80_09,Seq!D$1,FALSE)),".",VLOOKUP(CONCATENATE($B162,".SP.TER.TOTL.IN"),Area_pop_80_09,Seq!D$1,FALSE)/VLOOKUP(CONCATENATE($B162,".SP.POP.TOTL"),Area_pop_80_09,Seq!D$1,FALSE))</f>
        <v>#VALUE!</v>
      </c>
      <c r="DX162" s="27" t="e">
        <f>IF(ISNA(VLOOKUP(CONCATENATE($B162,".SP.TER.TOTL.IN"),Area_pop_80_09,Seq!E$1,FALSE)),".",VLOOKUP(CONCATENATE($B162,".SP.TER.TOTL.IN"),Area_pop_80_09,Seq!E$1,FALSE)/VLOOKUP(CONCATENATE($B162,".SP.POP.TOTL"),Area_pop_80_09,Seq!E$1,FALSE))</f>
        <v>#VALUE!</v>
      </c>
      <c r="DY162" s="27" t="e">
        <f>IF(ISNA(VLOOKUP(CONCATENATE($B162,".SP.TER.TOTL.IN"),Area_pop_80_09,Seq!F$1,FALSE)),".",VLOOKUP(CONCATENATE($B162,".SP.TER.TOTL.IN"),Area_pop_80_09,Seq!F$1,FALSE)/VLOOKUP(CONCATENATE($B162,".SP.POP.TOTL"),Area_pop_80_09,Seq!F$1,FALSE))</f>
        <v>#VALUE!</v>
      </c>
      <c r="DZ162" s="27" t="e">
        <f>IF(ISNA(VLOOKUP(CONCATENATE($B162,".SP.TER.TOTL.IN"),Area_pop_80_09,Seq!G$1,FALSE)),".",VLOOKUP(CONCATENATE($B162,".SP.TER.TOTL.IN"),Area_pop_80_09,Seq!G$1,FALSE)/VLOOKUP(CONCATENATE($B162,".SP.POP.TOTL"),Area_pop_80_09,Seq!G$1,FALSE))</f>
        <v>#VALUE!</v>
      </c>
      <c r="EA162" s="27" t="e">
        <f>IF(ISNA(VLOOKUP(CONCATENATE($B162,".SP.TER.TOTL.IN"),Area_pop_80_09,Seq!H$1,FALSE)),".",VLOOKUP(CONCATENATE($B162,".SP.TER.TOTL.IN"),Area_pop_80_09,Seq!H$1,FALSE)/VLOOKUP(CONCATENATE($B162,".SP.POP.TOTL"),Area_pop_80_09,Seq!H$1,FALSE))</f>
        <v>#VALUE!</v>
      </c>
      <c r="EB162" s="27" t="e">
        <f>IF(ISNA(VLOOKUP(CONCATENATE($B162,".SP.TER.TOTL.IN"),Area_pop_80_09,Seq!I$1,FALSE)),".",VLOOKUP(CONCATENATE($B162,".SP.TER.TOTL.IN"),Area_pop_80_09,Seq!I$1,FALSE)/VLOOKUP(CONCATENATE($B162,".SP.POP.TOTL"),Area_pop_80_09,Seq!I$1,FALSE))</f>
        <v>#VALUE!</v>
      </c>
      <c r="EC162" s="27" t="e">
        <f>IF(ISNA(VLOOKUP(CONCATENATE($B162,".SP.TER.TOTL.IN"),Area_pop_80_09,Seq!J$1,FALSE)),".",VLOOKUP(CONCATENATE($B162,".SP.TER.TOTL.IN"),Area_pop_80_09,Seq!J$1,FALSE)/VLOOKUP(CONCATENATE($B162,".SP.POP.TOTL"),Area_pop_80_09,Seq!J$1,FALSE))</f>
        <v>#VALUE!</v>
      </c>
      <c r="ED162" s="27" t="e">
        <f>IF(ISNA(VLOOKUP(CONCATENATE($B162,".SP.TER.TOTL.IN"),Area_pop_80_09,Seq!K$1,FALSE)),".",VLOOKUP(CONCATENATE($B162,".SP.TER.TOTL.IN"),Area_pop_80_09,Seq!K$1,FALSE)/VLOOKUP(CONCATENATE($B162,".SP.POP.TOTL"),Area_pop_80_09,Seq!K$1,FALSE))</f>
        <v>#VALUE!</v>
      </c>
      <c r="EE162" s="27" t="e">
        <f>IF(ISNA(VLOOKUP(CONCATENATE($B162,".SP.TER.TOTL.IN"),Area_pop_80_09,Seq!L$1,FALSE)),".",VLOOKUP(CONCATENATE($B162,".SP.TER.TOTL.IN"),Area_pop_80_09,Seq!L$1,FALSE)/VLOOKUP(CONCATENATE($B162,".SP.POP.TOTL"),Area_pop_80_09,Seq!L$1,FALSE))</f>
        <v>#VALUE!</v>
      </c>
      <c r="EF162" s="27">
        <f>IF(ISNA(VLOOKUP(CONCATENATE($B162,".SP.TER.TOTL.IN"),Area_pop_80_09,Seq!M$1,FALSE)),".",VLOOKUP(CONCATENATE($B162,".SP.TER.TOTL.IN"),Area_pop_80_09,Seq!M$1,FALSE)/VLOOKUP(CONCATENATE($B162,".SP.POP.TOTL"),Area_pop_80_09,Seq!M$1,FALSE))</f>
        <v>0.10116697931645917</v>
      </c>
      <c r="EG162" s="27" t="e">
        <f>IF(ISNA(VLOOKUP(CONCATENATE($B162,".SP.TER.TOTL.IN"),Area_pop_80_09,Seq!N$1,FALSE)),".",VLOOKUP(CONCATENATE($B162,".SP.TER.TOTL.IN"),Area_pop_80_09,Seq!N$1,FALSE)/VLOOKUP(CONCATENATE($B162,".SP.POP.TOTL"),Area_pop_80_09,Seq!N$1,FALSE))</f>
        <v>#VALUE!</v>
      </c>
      <c r="EH162" s="27" t="e">
        <f>IF(ISNA(VLOOKUP(CONCATENATE($B162,".SP.TER.TOTL.IN"),Area_pop_80_09,Seq!O$1,FALSE)),".",VLOOKUP(CONCATENATE($B162,".SP.TER.TOTL.IN"),Area_pop_80_09,Seq!O$1,FALSE)/VLOOKUP(CONCATENATE($B162,".SP.POP.TOTL"),Area_pop_80_09,Seq!O$1,FALSE))</f>
        <v>#VALUE!</v>
      </c>
      <c r="EI162" s="27" t="e">
        <f>IF(ISNA(VLOOKUP(CONCATENATE($B162,".SP.TER.TOTL.IN"),Area_pop_80_09,Seq!P$1,FALSE)),".",VLOOKUP(CONCATENATE($B162,".SP.TER.TOTL.IN"),Area_pop_80_09,Seq!P$1,FALSE)/VLOOKUP(CONCATENATE($B162,".SP.POP.TOTL"),Area_pop_80_09,Seq!P$1,FALSE))</f>
        <v>#VALUE!</v>
      </c>
      <c r="EJ162" s="27" t="e">
        <f>IF(ISNA(VLOOKUP(CONCATENATE($B162,".SP.TER.TOTL.IN"),Area_pop_80_09,Seq!Q$1,FALSE)),".",VLOOKUP(CONCATENATE($B162,".SP.TER.TOTL.IN"),Area_pop_80_09,Seq!Q$1,FALSE)/VLOOKUP(CONCATENATE($B162,".SP.POP.TOTL"),Area_pop_80_09,Seq!Q$1,FALSE))</f>
        <v>#VALUE!</v>
      </c>
      <c r="EK162" s="27" t="e">
        <f>IF(ISNA(VLOOKUP(CONCATENATE($B162,".SP.TER.TOTL.IN"),Area_pop_80_09,Seq!R$1,FALSE)),".",VLOOKUP(CONCATENATE($B162,".SP.TER.TOTL.IN"),Area_pop_80_09,Seq!R$1,FALSE)/VLOOKUP(CONCATENATE($B162,".SP.POP.TOTL"),Area_pop_80_09,Seq!R$1,FALSE))</f>
        <v>#VALUE!</v>
      </c>
      <c r="EL162" s="27" t="e">
        <f>IF(ISNA(VLOOKUP(CONCATENATE($B162,".SP.TER.TOTL.IN"),Area_pop_80_09,Seq!S$1,FALSE)),".",VLOOKUP(CONCATENATE($B162,".SP.TER.TOTL.IN"),Area_pop_80_09,Seq!S$1,FALSE)/VLOOKUP(CONCATENATE($B162,".SP.POP.TOTL"),Area_pop_80_09,Seq!S$1,FALSE))</f>
        <v>#VALUE!</v>
      </c>
      <c r="EM162" s="27">
        <f>IF(ISNA(VLOOKUP(CONCATENATE($B162,".SP.TER.TOTL.IN"),Area_pop_80_09,Seq!T$1,FALSE)),".",VLOOKUP(CONCATENATE($B162,".SP.TER.TOTL.IN"),Area_pop_80_09,Seq!T$1,FALSE)/VLOOKUP(CONCATENATE($B162,".SP.POP.TOTL"),Area_pop_80_09,Seq!T$1,FALSE))</f>
        <v>9.2835517819566532E-2</v>
      </c>
      <c r="EN162" s="27">
        <f>IF(ISNA(VLOOKUP(CONCATENATE($B162,".SP.TER.TOTL.IN"),Area_pop_80_09,Seq!U$1,FALSE)),".",VLOOKUP(CONCATENATE($B162,".SP.TER.TOTL.IN"),Area_pop_80_09,Seq!U$1,FALSE)/VLOOKUP(CONCATENATE($B162,".SP.POP.TOTL"),Area_pop_80_09,Seq!U$1,FALSE))</f>
        <v>9.2112799481273225E-2</v>
      </c>
      <c r="EO162" s="27">
        <f>IF(ISNA(VLOOKUP(CONCATENATE($B162,".SP.TER.TOTL.IN"),Area_pop_80_09,Seq!V$1,FALSE)),".",VLOOKUP(CONCATENATE($B162,".SP.TER.TOTL.IN"),Area_pop_80_09,Seq!V$1,FALSE)/VLOOKUP(CONCATENATE($B162,".SP.POP.TOTL"),Area_pop_80_09,Seq!V$1,FALSE))</f>
        <v>9.1569108032840282E-2</v>
      </c>
      <c r="EP162" s="27">
        <f>IF(ISNA(VLOOKUP(CONCATENATE($B162,".SP.TER.TOTL.IN"),Area_pop_80_09,Seq!W$1,FALSE)),".",VLOOKUP(CONCATENATE($B162,".SP.TER.TOTL.IN"),Area_pop_80_09,Seq!W$1,FALSE)/VLOOKUP(CONCATENATE($B162,".SP.POP.TOTL"),Area_pop_80_09,Seq!W$1,FALSE))</f>
        <v>9.1043472113030627E-2</v>
      </c>
      <c r="EQ162" s="27">
        <f>IF(ISNA(VLOOKUP(CONCATENATE($B162,".SP.TER.TOTL.IN"),Area_pop_80_09,Seq!X$1,FALSE)),".",VLOOKUP(CONCATENATE($B162,".SP.TER.TOTL.IN"),Area_pop_80_09,Seq!X$1,FALSE)/VLOOKUP(CONCATENATE($B162,".SP.POP.TOTL"),Area_pop_80_09,Seq!X$1,FALSE))</f>
        <v>9.0573995240100708E-2</v>
      </c>
      <c r="ER162" s="27">
        <f>IF(ISNA(VLOOKUP(CONCATENATE($B162,".SP.TER.TOTL.IN"),Area_pop_80_09,Seq!Y$1,FALSE)),".",VLOOKUP(CONCATENATE($B162,".SP.TER.TOTL.IN"),Area_pop_80_09,Seq!Y$1,FALSE)/VLOOKUP(CONCATENATE($B162,".SP.POP.TOTL"),Area_pop_80_09,Seq!Y$1,FALSE))</f>
        <v>9.0266976425334197E-2</v>
      </c>
      <c r="ES162" s="27">
        <f>IF(ISNA(VLOOKUP(CONCATENATE($B162,".SP.TER.TOTL.IN"),Area_pop_80_09,Seq!Z$1,FALSE)),".",VLOOKUP(CONCATENATE($B162,".SP.TER.TOTL.IN"),Area_pop_80_09,Seq!Z$1,FALSE)/VLOOKUP(CONCATENATE($B162,".SP.POP.TOTL"),Area_pop_80_09,Seq!Z$1,FALSE))</f>
        <v>8.9997346575186682E-2</v>
      </c>
      <c r="ET162" s="27">
        <f>IF(ISNA(VLOOKUP(CONCATENATE($B162,".SP.TER.TOTL.IN"),Area_pop_80_09,Seq!AA$1,FALSE)),".",VLOOKUP(CONCATENATE($B162,".SP.TER.TOTL.IN"),Area_pop_80_09,Seq!AA$1,FALSE)/VLOOKUP(CONCATENATE($B162,".SP.POP.TOTL"),Area_pop_80_09,Seq!AA$1,FALSE))</f>
        <v>9.0152807123453069E-2</v>
      </c>
      <c r="EU162" s="27">
        <f>IF(ISNA(VLOOKUP(CONCATENATE($B162,".SP.TER.TOTL.IN"),Area_pop_80_09,Seq!AB$1,FALSE)),".",VLOOKUP(CONCATENATE($B162,".SP.TER.TOTL.IN"),Area_pop_80_09,Seq!AB$1,FALSE)/VLOOKUP(CONCATENATE($B162,".SP.POP.TOTL"),Area_pop_80_09,Seq!AB$1,FALSE))</f>
        <v>9.0858022605234498E-2</v>
      </c>
      <c r="EV162" s="27">
        <f>IF(ISNA(VLOOKUP(CONCATENATE($B162,".SP.TER.TOTL.IN"),Area_pop_80_09,Seq!AC$1,FALSE)),".",VLOOKUP(CONCATENATE($B162,".SP.TER.TOTL.IN"),Area_pop_80_09,Seq!AC$1,FALSE)/VLOOKUP(CONCATENATE($B162,".SP.POP.TOTL"),Area_pop_80_09,Seq!AC$1,FALSE))</f>
        <v>9.2172060692129451E-2</v>
      </c>
      <c r="EW162" s="27">
        <f>IF(ISNA(VLOOKUP(CONCATENATE($B162,".SP.TER.TOTL.IN"),Area_pop_80_09,Seq!AD$1,FALSE)),".",VLOOKUP(CONCATENATE($B162,".SP.TER.TOTL.IN"),Area_pop_80_09,Seq!AD$1,FALSE)/VLOOKUP(CONCATENATE($B162,".SP.POP.TOTL"),Area_pop_80_09,Seq!AD$1,FALSE))</f>
        <v>9.4007144983626084E-2</v>
      </c>
      <c r="EX162" s="27"/>
      <c r="EY162" s="27"/>
      <c r="EZ162" s="27">
        <f t="shared" si="174"/>
        <v>9.3764650726676051E-3</v>
      </c>
      <c r="FA162" s="27">
        <f t="shared" si="175"/>
        <v>8.368200836820083E-3</v>
      </c>
      <c r="FB162" s="27">
        <f t="shared" si="181"/>
        <v>2.7033409089102095E-2</v>
      </c>
      <c r="FC162" s="9">
        <f>IF(VLOOKUP($B162,EM_80!$B$1:$C$201,2,FALSE)&gt;0,VLOOKUP($B162,EM_80!$B$1:$C$201,2,FALSE),".")</f>
        <v>20000</v>
      </c>
      <c r="FD162" s="9">
        <f t="shared" si="176"/>
        <v>20000</v>
      </c>
      <c r="FE162" s="9">
        <f t="shared" si="177"/>
        <v>70000</v>
      </c>
      <c r="FF162">
        <f t="shared" si="178"/>
        <v>2133000</v>
      </c>
      <c r="FG162">
        <f t="shared" si="179"/>
        <v>2390000</v>
      </c>
      <c r="FH162">
        <f t="shared" si="180"/>
        <v>2589388.5513765598</v>
      </c>
      <c r="FJ162" s="9" t="str">
        <f>IF(ISNA(VLOOKUP($B162,Area_EM_90,Seq!C$1,FALSE)),".",VLOOKUP($B162,Area_EM_90,Seq!C$1,FALSE))</f>
        <v>.</v>
      </c>
      <c r="FK162" s="9" t="str">
        <f>IF(ISNA(VLOOKUP($B162,Area_EM_90,Seq!D$1,FALSE)),".",VLOOKUP($B162,Area_EM_90,Seq!D$1,FALSE))</f>
        <v>.</v>
      </c>
      <c r="FL162" s="9" t="str">
        <f>IF(ISNA(VLOOKUP($B162,Area_EM_90,Seq!E$1,FALSE)),".",VLOOKUP($B162,Area_EM_90,Seq!E$1,FALSE))</f>
        <v>.</v>
      </c>
      <c r="FM162" s="9" t="str">
        <f>IF(ISNA(VLOOKUP($B162,Area_EM_90,Seq!F$1,FALSE)),".",VLOOKUP($B162,Area_EM_90,Seq!F$1,FALSE))</f>
        <v>.</v>
      </c>
      <c r="FN162" s="9" t="str">
        <f>IF(ISNA(VLOOKUP($B162,Area_EM_90,Seq!G$1,FALSE)),".",VLOOKUP($B162,Area_EM_90,Seq!G$1,FALSE))</f>
        <v>.</v>
      </c>
      <c r="FO162" s="9" t="str">
        <f>IF(ISNA(VLOOKUP($B162,Area_EM_90,Seq!H$1,FALSE)),".",VLOOKUP($B162,Area_EM_90,Seq!H$1,FALSE))</f>
        <v>.</v>
      </c>
      <c r="FP162" s="9" t="str">
        <f>IF(ISNA(VLOOKUP($B162,Area_EM_90,Seq!I$1,FALSE)),".",VLOOKUP($B162,Area_EM_90,Seq!I$1,FALSE))</f>
        <v>.</v>
      </c>
      <c r="FQ162" s="9" t="str">
        <f>IF(ISNA(VLOOKUP($B162,Area_EM_90,Seq!J$1,FALSE)),".",VLOOKUP($B162,Area_EM_90,Seq!J$1,FALSE))</f>
        <v>.</v>
      </c>
      <c r="FR162" s="9" t="str">
        <f>IF(ISNA(VLOOKUP($B162,Area_EM_00,Seq!C$1,FALSE)),".",VLOOKUP($B162,Area_EM_00,Seq!C$1,FALSE))</f>
        <v>.</v>
      </c>
      <c r="FS162" s="9" t="str">
        <f>IF(ISNA(VLOOKUP($B162,Area_EM_00,Seq!D$1,FALSE)),".",VLOOKUP($B162,Area_EM_00,Seq!D$1,FALSE))</f>
        <v>.</v>
      </c>
      <c r="FT162" s="9" t="str">
        <f>IF(ISNA(VLOOKUP($B162,Area_EM_00,Seq!E$1,FALSE)),".",VLOOKUP($B162,Area_EM_00,Seq!E$1,FALSE))</f>
        <v>.</v>
      </c>
      <c r="FU162" s="9" t="str">
        <f>IF(ISNA(VLOOKUP($B162,Area_EM_00,Seq!F$1,FALSE)),".",VLOOKUP($B162,Area_EM_00,Seq!F$1,FALSE))</f>
        <v>.</v>
      </c>
      <c r="FV162" s="9" t="str">
        <f>IF(ISNA(VLOOKUP($B162,Area_EM_00,Seq!G$1,FALSE)),".",VLOOKUP($B162,Area_EM_00,Seq!G$1,FALSE))</f>
        <v>.</v>
      </c>
      <c r="FW162" s="9" t="str">
        <f>IF(ISNA(VLOOKUP($B162,Area_EM_00,Seq!H$1,FALSE)),".",VLOOKUP($B162,Area_EM_00,Seq!H$1,FALSE))</f>
        <v>.</v>
      </c>
      <c r="FX162" s="9" t="str">
        <f>IF(ISNA(VLOOKUP($B162,Area_EM_00,Seq!I$1,FALSE)),".",VLOOKUP($B162,Area_EM_00,Seq!I$1,FALSE))</f>
        <v>.</v>
      </c>
      <c r="FY162" s="9" t="str">
        <f>IF(ISNA(VLOOKUP($B162,Area_EM_00,Seq!J$1,FALSE)),".",VLOOKUP($B162,Area_EM_00,Seq!J$1,FALSE))</f>
        <v>.</v>
      </c>
      <c r="GA162" s="27"/>
    </row>
    <row r="163" spans="1:183">
      <c r="A163" s="25" t="s">
        <v>2623</v>
      </c>
      <c r="B163" s="26" t="str">
        <f t="shared" si="144"/>
        <v>Mexico</v>
      </c>
      <c r="C163" s="27">
        <f>GDP!C$42/10000</f>
        <v>18294194.281532999</v>
      </c>
      <c r="D163" s="27">
        <f>GDP!D$42/10000</f>
        <v>19245492.3841727</v>
      </c>
      <c r="E163" s="27">
        <f>GDP!E$42/10000</f>
        <v>20996832.1911324</v>
      </c>
      <c r="F163" s="27">
        <f>GDP!F$42/10000</f>
        <v>23285486.8999658</v>
      </c>
      <c r="G163" s="27">
        <f>GDP!G$42/10000</f>
        <v>26824880.9087606</v>
      </c>
      <c r="H163" s="27">
        <f>GDP!H$42/10000</f>
        <v>30446239.831443299</v>
      </c>
      <c r="I163" s="27">
        <f>GDP!I$42/10000</f>
        <v>33125508.936610304</v>
      </c>
      <c r="J163" s="27">
        <f>GDP!J$42/10000</f>
        <v>36968067.973257102</v>
      </c>
      <c r="K163" s="27">
        <f>GDP!K$42/10000</f>
        <v>41145459.654235199</v>
      </c>
      <c r="L163" s="27">
        <f>GDP!L$42/10000</f>
        <v>42832423.5000588</v>
      </c>
      <c r="M163" s="27">
        <f>GDP!M$42/10000</f>
        <v>44460055.593061104</v>
      </c>
      <c r="N163" s="27">
        <f>GDP!N$42/10000</f>
        <v>48550380.707622699</v>
      </c>
      <c r="O163" s="27">
        <f>GDP!O$42/10000</f>
        <v>55444534.768105105</v>
      </c>
      <c r="P163" s="27">
        <f>GDP!P$42/10000</f>
        <v>63206769.635639794</v>
      </c>
      <c r="Q163" s="27">
        <f>GDP!Q$42/10000</f>
        <v>71486856.457908601</v>
      </c>
      <c r="R163" s="27">
        <f>GDP!R$42/10000</f>
        <v>79278923.811820701</v>
      </c>
      <c r="S163" s="27">
        <f>GDP!S$42/10000</f>
        <v>87206816.193002701</v>
      </c>
      <c r="T163" s="27">
        <f>GDP!T$42/10000</f>
        <v>95317050.098951995</v>
      </c>
      <c r="U163" s="27">
        <f>GDP!U$42/10000</f>
        <v>102751780.00667</v>
      </c>
      <c r="V163" s="27">
        <f>GDP!V$42/10000</f>
        <v>110560915.287177</v>
      </c>
      <c r="W163" s="27">
        <f>GDP!W$42/10000</f>
        <v>119848032.17129999</v>
      </c>
      <c r="X163" s="27">
        <f>GDP!X$42/10000</f>
        <v>129795418.841518</v>
      </c>
      <c r="Y163" s="27">
        <f>GDP!Y$42/10000</f>
        <v>141606801.95609599</v>
      </c>
      <c r="Z163" s="27">
        <f>GDP!Z$42/10000</f>
        <v>155767482.15170601</v>
      </c>
      <c r="AA163" s="27">
        <f>GDP!AA$42/10000</f>
        <v>171499997.84902799</v>
      </c>
      <c r="AB163" s="27">
        <f>GDP!AB$42/10000</f>
        <v>189335997.62532699</v>
      </c>
      <c r="AC163" s="27">
        <f>GDP!AC$42/10000</f>
        <v>211298973.34986499</v>
      </c>
      <c r="AD163" s="27">
        <f>GDP!AD$42/10000</f>
        <v>238767839.88534701</v>
      </c>
      <c r="AE163" s="27">
        <f>GDP!AE$42/10000</f>
        <v>260256945.47502899</v>
      </c>
      <c r="AF163" s="27">
        <f>GDP!AF$42/10000</f>
        <v>293754553.91439533</v>
      </c>
      <c r="AG163" s="27"/>
      <c r="AH163" s="27">
        <f>IF(ISNUMBER(VLOOKUP($B163,Area_GDP_80_09,Seq!C$1,FALSE)/10000),VLOOKUP($B163,Area_GDP_80_09,Seq!C$1,FALSE)/10000,".")</f>
        <v>34556328.074697495</v>
      </c>
      <c r="AI163" s="27">
        <f>IF(ISNUMBER(VLOOKUP($B163,Area_GDP_80_09,Seq!D$1,FALSE)/10000),VLOOKUP($B163,Area_GDP_80_09,Seq!D$1,FALSE)/10000,".")</f>
        <v>37587816.705400705</v>
      </c>
      <c r="AJ163" s="27">
        <f>IF(ISNUMBER(VLOOKUP($B163,Area_GDP_80_09,Seq!E$1,FALSE)/10000),VLOOKUP($B163,Area_GDP_80_09,Seq!E$1,FALSE)/10000,".")</f>
        <v>37351801.823303498</v>
      </c>
      <c r="AK163" s="27">
        <f>IF(ISNUMBER(VLOOKUP($B163,Area_GDP_80_09,Seq!F$1,FALSE)/10000),VLOOKUP($B163,Area_GDP_80_09,Seq!F$1,FALSE)/10000,".")</f>
        <v>35784409.4428588</v>
      </c>
      <c r="AL163" s="27">
        <f>IF(ISNUMBER(VLOOKUP($B163,Area_GDP_80_09,Seq!G$1,FALSE)/10000),VLOOKUP($B163,Area_GDP_80_09,Seq!G$1,FALSE)/10000,".")</f>
        <v>37076291.362017497</v>
      </c>
      <c r="AM163" s="27">
        <f>IF(ISNUMBER(VLOOKUP($B163,Area_GDP_80_09,Seq!H$1,FALSE)/10000),VLOOKUP($B163,Area_GDP_80_09,Seq!H$1,FALSE)/10000,".")</f>
        <v>38037822.021540999</v>
      </c>
      <c r="AN163" s="27">
        <f>IF(ISNUMBER(VLOOKUP($B163,Area_GDP_80_09,Seq!I$1,FALSE)/10000),VLOOKUP($B163,Area_GDP_80_09,Seq!I$1,FALSE)/10000,".")</f>
        <v>36609912.6583803</v>
      </c>
      <c r="AO163" s="27">
        <f>IF(ISNUMBER(VLOOKUP($B163,Area_GDP_80_09,Seq!J$1,FALSE)/10000),VLOOKUP($B163,Area_GDP_80_09,Seq!J$1,FALSE)/10000,".")</f>
        <v>37289300.011257797</v>
      </c>
      <c r="AP163" s="27">
        <f>IF(ISNUMBER(VLOOKUP($B163,Area_GDP_80_09,Seq!K$1,FALSE)/10000),VLOOKUP($B163,Area_GDP_80_09,Seq!K$1,FALSE)/10000,".")</f>
        <v>37753715.1452896</v>
      </c>
      <c r="AQ163" s="27">
        <f>IF(ISNUMBER(VLOOKUP($B163,Area_GDP_80_09,Seq!L$1,FALSE)/10000),VLOOKUP($B163,Area_GDP_80_09,Seq!L$1,FALSE)/10000,".")</f>
        <v>39338726.823308602</v>
      </c>
      <c r="AR163" s="27">
        <f>IF(ISNUMBER(VLOOKUP($B163,Area_GDP_80_09,Seq!M$1,FALSE)/10000),VLOOKUP($B163,Area_GDP_80_09,Seq!M$1,FALSE)/10000,".")</f>
        <v>41332533.998080403</v>
      </c>
      <c r="AS163" s="27">
        <f>IF(ISNUMBER(VLOOKUP($B163,Area_GDP_80_09,Seq!N$1,FALSE)/10000),VLOOKUP($B163,Area_GDP_80_09,Seq!N$1,FALSE)/10000,".")</f>
        <v>43077697.210614204</v>
      </c>
      <c r="AT163" s="27">
        <f>IF(ISNUMBER(VLOOKUP($B163,Area_GDP_80_09,Seq!O$1,FALSE)/10000),VLOOKUP($B163,Area_GDP_80_09,Seq!O$1,FALSE)/10000,".")</f>
        <v>44640839.824175999</v>
      </c>
      <c r="AU163" s="27">
        <f>IF(ISNUMBER(VLOOKUP($B163,Area_GDP_80_09,Seq!P$1,FALSE)/10000),VLOOKUP($B163,Area_GDP_80_09,Seq!P$1,FALSE)/10000,".")</f>
        <v>45511570.402058102</v>
      </c>
      <c r="AV163" s="27">
        <f>IF(ISNUMBER(VLOOKUP($B163,Area_GDP_80_09,Seq!Q$1,FALSE)/10000),VLOOKUP($B163,Area_GDP_80_09,Seq!Q$1,FALSE)/10000,".")</f>
        <v>47540593.689387001</v>
      </c>
      <c r="AW163" s="27">
        <f>IF(ISNUMBER(VLOOKUP($B163,Area_GDP_80_09,Seq!R$1,FALSE)/10000),VLOOKUP($B163,Area_GDP_80_09,Seq!R$1,FALSE)/10000,".")</f>
        <v>44584525.868230298</v>
      </c>
      <c r="AX163" s="27">
        <f>IF(ISNUMBER(VLOOKUP($B163,Area_GDP_80_09,Seq!S$1,FALSE)/10000),VLOOKUP($B163,Area_GDP_80_09,Seq!S$1,FALSE)/10000,".")</f>
        <v>46876093.646625198</v>
      </c>
      <c r="AY163" s="27">
        <f>IF(ISNUMBER(VLOOKUP($B163,Area_GDP_80_09,Seq!T$1,FALSE)/10000),VLOOKUP($B163,Area_GDP_80_09,Seq!T$1,FALSE)/10000,".")</f>
        <v>50052206.486254901</v>
      </c>
      <c r="AZ163" s="27">
        <f>IF(ISNUMBER(VLOOKUP($B163,Area_GDP_80_09,Seq!U$1,FALSE)/10000),VLOOKUP($B163,Area_GDP_80_09,Seq!U$1,FALSE)/10000,".")</f>
        <v>52508030.865769394</v>
      </c>
      <c r="BA163" s="27">
        <f>IF(ISNUMBER(VLOOKUP($B163,Area_GDP_80_09,Seq!V$1,FALSE)/10000),VLOOKUP($B163,Area_GDP_80_09,Seq!V$1,FALSE)/10000,".")</f>
        <v>54541801.028376505</v>
      </c>
      <c r="BB163" s="27">
        <f>IF(ISNUMBER(VLOOKUP($B163,Area_GDP_80_09,Seq!W$1,FALSE)/10000),VLOOKUP($B163,Area_GDP_80_09,Seq!W$1,FALSE)/10000,".")</f>
        <v>58142642.197145298</v>
      </c>
      <c r="BC163" s="27">
        <f>IF(ISNUMBER(VLOOKUP($B163,Area_GDP_80_09,Seq!X$1,FALSE)/10000),VLOOKUP($B163,Area_GDP_80_09,Seq!X$1,FALSE)/10000,".")</f>
        <v>58051367.439154506</v>
      </c>
      <c r="BD163" s="27">
        <f>IF(ISNUMBER(VLOOKUP($B163,Area_GDP_80_09,Seq!Y$1,FALSE)/10000),VLOOKUP($B163,Area_GDP_80_09,Seq!Y$1,FALSE)/10000,".")</f>
        <v>58531269.141645201</v>
      </c>
      <c r="BE163" s="27">
        <f>IF(ISNUMBER(VLOOKUP($B163,Area_GDP_80_09,Seq!Z$1,FALSE)/10000),VLOOKUP($B163,Area_GDP_80_09,Seq!Z$1,FALSE)/10000,".")</f>
        <v>59322336.0014088</v>
      </c>
      <c r="BF163" s="27">
        <f>IF(ISNUMBER(VLOOKUP($B163,Area_GDP_80_09,Seq!AA$1,FALSE)/10000),VLOOKUP($B163,Area_GDP_80_09,Seq!AA$1,FALSE)/10000,".")</f>
        <v>61702334.176117398</v>
      </c>
      <c r="BG163" s="27">
        <f>IF(ISNUMBER(VLOOKUP($B163,Area_GDP_80_09,Seq!AB$1,FALSE)/10000),VLOOKUP($B163,Area_GDP_80_09,Seq!AB$1,FALSE)/10000,".")</f>
        <v>63676926.261337496</v>
      </c>
      <c r="BH163" s="27">
        <f>IF(ISNUMBER(VLOOKUP($B163,Area_GDP_80_09,Seq!AC$1,FALSE)/10000),VLOOKUP($B163,Area_GDP_80_09,Seq!AC$1,FALSE)/10000,".")</f>
        <v>66742854.957663596</v>
      </c>
      <c r="BI163" s="27">
        <f>IF(ISNUMBER(VLOOKUP($B163,Area_GDP_80_09,Seq!AD$1,FALSE)/10000),VLOOKUP($B163,Area_GDP_80_09,Seq!AD$1,FALSE)/10000,".")</f>
        <v>68880577.927837297</v>
      </c>
      <c r="BJ163" s="27">
        <f>IF(ISNUMBER(VLOOKUP($B163,Area_GDP_80_09,Seq!AE$1,FALSE)/10000),VLOOKUP($B163,Area_GDP_80_09,Seq!AE$1,FALSE)/10000,".")</f>
        <v>70100700.587546393</v>
      </c>
      <c r="BK163" s="27">
        <f>IF(ISNUMBER(VLOOKUP($B163,Area_GDP_80_09,Seq!AF$1,FALSE)/10000),VLOOKUP($B163,Area_GDP_80_09,Seq!AF$1,FALSE)/10000,".")</f>
        <v>65523601.40385095</v>
      </c>
      <c r="BL163" s="27"/>
      <c r="BM163" s="27"/>
      <c r="BN163" s="27">
        <f>CNPop!A$48</f>
        <v>5.0000000000000001E-3</v>
      </c>
      <c r="BO163" s="27">
        <f>CNPop!B$48</f>
        <v>6.0000000000000001E-3</v>
      </c>
      <c r="BP163" s="27">
        <f>CNPop!C$48</f>
        <v>6.0000000000000001E-3</v>
      </c>
      <c r="BQ163" s="27">
        <f>CNPop!D$48</f>
        <v>7.0000000000000001E-3</v>
      </c>
      <c r="BR163" s="27">
        <f>CNPop!E$48</f>
        <v>7.0000000000000001E-3</v>
      </c>
      <c r="BS163" s="27">
        <f>CNPop!F$48</f>
        <v>8.0000000000000002E-3</v>
      </c>
      <c r="BT163" s="27">
        <f>CNPop!G$48</f>
        <v>8.9999999999999993E-3</v>
      </c>
      <c r="BU163" s="27">
        <f>CNPop!H$48</f>
        <v>0.01</v>
      </c>
      <c r="BV163" s="27">
        <f>CNPop!I$48</f>
        <v>1.0999999999999999E-2</v>
      </c>
      <c r="BW163" s="27">
        <f>CNPop!J$48</f>
        <v>1.2E-2</v>
      </c>
      <c r="BX163" s="27">
        <f>CNPop!K$48</f>
        <v>1.4E-2</v>
      </c>
      <c r="BY163" s="27">
        <f>CNPop!L$48</f>
        <v>1.6E-2</v>
      </c>
      <c r="BZ163" s="27">
        <f>CNPop!M$48</f>
        <v>1.7000000000000001E-2</v>
      </c>
      <c r="CA163" s="27">
        <f>CNPop!N$48</f>
        <v>1.9E-2</v>
      </c>
      <c r="CB163" s="27">
        <f>CNPop!O$48</f>
        <v>2.1000000000000001E-2</v>
      </c>
      <c r="CC163" s="27">
        <f>CNPop!P$48</f>
        <v>2.3E-2</v>
      </c>
      <c r="CD163" s="27">
        <f>CNPop!Q$48</f>
        <v>2.5999999999999999E-2</v>
      </c>
      <c r="CE163" s="27">
        <f>CNPop!R$48</f>
        <v>2.8000000000000001E-2</v>
      </c>
      <c r="CF163" s="27">
        <f>CNPop!S$48</f>
        <v>0.03</v>
      </c>
      <c r="CG163" s="27">
        <f>CNPop!T$48</f>
        <v>3.3000000000000002E-2</v>
      </c>
      <c r="CH163" s="27">
        <f>CNPop!U$48</f>
        <v>3.5999999999999997E-2</v>
      </c>
      <c r="CI163" s="27">
        <f>CNPop!V$48</f>
        <v>3.9E-2</v>
      </c>
      <c r="CJ163" s="27">
        <f>CNPop!W$48</f>
        <v>4.2000000000000003E-2</v>
      </c>
      <c r="CK163" s="27">
        <f>CNPop!X$48</f>
        <v>4.4999999999999998E-2</v>
      </c>
      <c r="CL163" s="27">
        <f>CNPop!Y$48</f>
        <v>4.9000000000000002E-2</v>
      </c>
      <c r="CM163" s="27">
        <f>CNPop!Z$48</f>
        <v>5.1999999999999998E-2</v>
      </c>
      <c r="CN163" s="27">
        <f>CNPop!AA$48</f>
        <v>5.6000000000000001E-2</v>
      </c>
      <c r="CO163" s="27">
        <f>CNPop!AB$48</f>
        <v>0.06</v>
      </c>
      <c r="CP163" s="27">
        <f>CNPop!AC$48</f>
        <v>6.3E-2</v>
      </c>
      <c r="CQ163" s="27"/>
      <c r="CR163" s="27">
        <f t="shared" si="146"/>
        <v>0.10517719326821245</v>
      </c>
      <c r="CS163" s="27">
        <f t="shared" si="147"/>
        <v>0.10517719326821245</v>
      </c>
      <c r="CT163" s="27">
        <f t="shared" si="148"/>
        <v>0.10517719326821245</v>
      </c>
      <c r="CU163" s="27">
        <f t="shared" si="149"/>
        <v>0.10517719326821245</v>
      </c>
      <c r="CV163" s="27">
        <f t="shared" si="150"/>
        <v>0.10517719326821245</v>
      </c>
      <c r="CW163" s="27">
        <f t="shared" si="151"/>
        <v>0.10517719326821245</v>
      </c>
      <c r="CX163" s="27">
        <f t="shared" si="152"/>
        <v>0.10517719326821245</v>
      </c>
      <c r="CY163" s="27">
        <f t="shared" si="153"/>
        <v>0.10517719326821245</v>
      </c>
      <c r="CZ163" s="27">
        <f t="shared" si="154"/>
        <v>0.10517719326821245</v>
      </c>
      <c r="DA163" s="27">
        <f t="shared" si="155"/>
        <v>0.10517719326821245</v>
      </c>
      <c r="DB163" s="27">
        <f t="shared" si="156"/>
        <v>0.10517719326821245</v>
      </c>
      <c r="DC163" s="27">
        <f t="shared" si="157"/>
        <v>0.10517719326821245</v>
      </c>
      <c r="DD163" s="27">
        <f t="shared" si="158"/>
        <v>0.10612177518562942</v>
      </c>
      <c r="DE163" s="27">
        <f t="shared" si="159"/>
        <v>0.10612177518562942</v>
      </c>
      <c r="DF163" s="27">
        <f t="shared" si="160"/>
        <v>0.10612177518562942</v>
      </c>
      <c r="DG163" s="27">
        <f t="shared" si="161"/>
        <v>0.10612177518562942</v>
      </c>
      <c r="DH163" s="27">
        <f t="shared" si="162"/>
        <v>0.10612177518562942</v>
      </c>
      <c r="DI163" s="27">
        <f t="shared" si="163"/>
        <v>0.10612177518562942</v>
      </c>
      <c r="DJ163" s="27">
        <f t="shared" si="164"/>
        <v>0.10612177518562942</v>
      </c>
      <c r="DK163" s="27">
        <f t="shared" si="165"/>
        <v>0.10444493943996473</v>
      </c>
      <c r="DL163" s="27">
        <f t="shared" si="166"/>
        <v>0.10247537921319641</v>
      </c>
      <c r="DM163" s="27">
        <f t="shared" si="167"/>
        <v>0.10076484630185062</v>
      </c>
      <c r="DN163" s="27">
        <f t="shared" si="168"/>
        <v>9.8971913791891394E-2</v>
      </c>
      <c r="DO163" s="27">
        <f t="shared" si="169"/>
        <v>9.708927232931959E-2</v>
      </c>
      <c r="DP163" s="27">
        <f t="shared" si="170"/>
        <v>9.5257286402889302E-2</v>
      </c>
      <c r="DQ163" s="27">
        <f t="shared" si="171"/>
        <v>9.3638783835554726E-2</v>
      </c>
      <c r="DR163" s="27">
        <f t="shared" si="172"/>
        <v>9.2268513101293637E-2</v>
      </c>
      <c r="DS163" s="27">
        <f t="shared" si="173"/>
        <v>9.1335457105729823E-2</v>
      </c>
      <c r="DT163" s="27">
        <f t="shared" si="145"/>
        <v>9.0722638975892167E-2</v>
      </c>
      <c r="DU163" s="27" t="e">
        <f>IF(ISNA(VLOOKUP(CONCATENATE($B163,".SP.TER.TOTL.IN"),Area_pop_80_09,Seq!B$1,FALSE)),".",VLOOKUP(CONCATENATE($B163,".SP.TER.TOTL.IN"),Area_pop_80_09,Seq!B$1,FALSE)/VLOOKUP(CONCATENATE($B163,".SP.POP.TOTL"),Area_pop_80_09,Seq!B$1,FALSE))</f>
        <v>#VALUE!</v>
      </c>
      <c r="DV163" s="27" t="e">
        <f>IF(ISNA(VLOOKUP(CONCATENATE($B163,".SP.TER.TOTL.IN"),Area_pop_80_09,Seq!C$1,FALSE)),".",VLOOKUP(CONCATENATE($B163,".SP.TER.TOTL.IN"),Area_pop_80_09,Seq!C$1,FALSE)/VLOOKUP(CONCATENATE($B163,".SP.POP.TOTL"),Area_pop_80_09,Seq!C$1,FALSE))</f>
        <v>#VALUE!</v>
      </c>
      <c r="DW163" s="27" t="e">
        <f>IF(ISNA(VLOOKUP(CONCATENATE($B163,".SP.TER.TOTL.IN"),Area_pop_80_09,Seq!D$1,FALSE)),".",VLOOKUP(CONCATENATE($B163,".SP.TER.TOTL.IN"),Area_pop_80_09,Seq!D$1,FALSE)/VLOOKUP(CONCATENATE($B163,".SP.POP.TOTL"),Area_pop_80_09,Seq!D$1,FALSE))</f>
        <v>#VALUE!</v>
      </c>
      <c r="DX163" s="27" t="e">
        <f>IF(ISNA(VLOOKUP(CONCATENATE($B163,".SP.TER.TOTL.IN"),Area_pop_80_09,Seq!E$1,FALSE)),".",VLOOKUP(CONCATENATE($B163,".SP.TER.TOTL.IN"),Area_pop_80_09,Seq!E$1,FALSE)/VLOOKUP(CONCATENATE($B163,".SP.POP.TOTL"),Area_pop_80_09,Seq!E$1,FALSE))</f>
        <v>#VALUE!</v>
      </c>
      <c r="DY163" s="27" t="e">
        <f>IF(ISNA(VLOOKUP(CONCATENATE($B163,".SP.TER.TOTL.IN"),Area_pop_80_09,Seq!F$1,FALSE)),".",VLOOKUP(CONCATENATE($B163,".SP.TER.TOTL.IN"),Area_pop_80_09,Seq!F$1,FALSE)/VLOOKUP(CONCATENATE($B163,".SP.POP.TOTL"),Area_pop_80_09,Seq!F$1,FALSE))</f>
        <v>#VALUE!</v>
      </c>
      <c r="DZ163" s="27" t="e">
        <f>IF(ISNA(VLOOKUP(CONCATENATE($B163,".SP.TER.TOTL.IN"),Area_pop_80_09,Seq!G$1,FALSE)),".",VLOOKUP(CONCATENATE($B163,".SP.TER.TOTL.IN"),Area_pop_80_09,Seq!G$1,FALSE)/VLOOKUP(CONCATENATE($B163,".SP.POP.TOTL"),Area_pop_80_09,Seq!G$1,FALSE))</f>
        <v>#VALUE!</v>
      </c>
      <c r="EA163" s="27" t="e">
        <f>IF(ISNA(VLOOKUP(CONCATENATE($B163,".SP.TER.TOTL.IN"),Area_pop_80_09,Seq!H$1,FALSE)),".",VLOOKUP(CONCATENATE($B163,".SP.TER.TOTL.IN"),Area_pop_80_09,Seq!H$1,FALSE)/VLOOKUP(CONCATENATE($B163,".SP.POP.TOTL"),Area_pop_80_09,Seq!H$1,FALSE))</f>
        <v>#VALUE!</v>
      </c>
      <c r="EB163" s="27" t="e">
        <f>IF(ISNA(VLOOKUP(CONCATENATE($B163,".SP.TER.TOTL.IN"),Area_pop_80_09,Seq!I$1,FALSE)),".",VLOOKUP(CONCATENATE($B163,".SP.TER.TOTL.IN"),Area_pop_80_09,Seq!I$1,FALSE)/VLOOKUP(CONCATENATE($B163,".SP.POP.TOTL"),Area_pop_80_09,Seq!I$1,FALSE))</f>
        <v>#VALUE!</v>
      </c>
      <c r="EC163" s="27" t="e">
        <f>IF(ISNA(VLOOKUP(CONCATENATE($B163,".SP.TER.TOTL.IN"),Area_pop_80_09,Seq!J$1,FALSE)),".",VLOOKUP(CONCATENATE($B163,".SP.TER.TOTL.IN"),Area_pop_80_09,Seq!J$1,FALSE)/VLOOKUP(CONCATENATE($B163,".SP.POP.TOTL"),Area_pop_80_09,Seq!J$1,FALSE))</f>
        <v>#VALUE!</v>
      </c>
      <c r="ED163" s="27" t="e">
        <f>IF(ISNA(VLOOKUP(CONCATENATE($B163,".SP.TER.TOTL.IN"),Area_pop_80_09,Seq!K$1,FALSE)),".",VLOOKUP(CONCATENATE($B163,".SP.TER.TOTL.IN"),Area_pop_80_09,Seq!K$1,FALSE)/VLOOKUP(CONCATENATE($B163,".SP.POP.TOTL"),Area_pop_80_09,Seq!K$1,FALSE))</f>
        <v>#VALUE!</v>
      </c>
      <c r="EE163" s="27" t="e">
        <f>IF(ISNA(VLOOKUP(CONCATENATE($B163,".SP.TER.TOTL.IN"),Area_pop_80_09,Seq!L$1,FALSE)),".",VLOOKUP(CONCATENATE($B163,".SP.TER.TOTL.IN"),Area_pop_80_09,Seq!L$1,FALSE)/VLOOKUP(CONCATENATE($B163,".SP.POP.TOTL"),Area_pop_80_09,Seq!L$1,FALSE))</f>
        <v>#VALUE!</v>
      </c>
      <c r="EF163" s="27">
        <f>IF(ISNA(VLOOKUP(CONCATENATE($B163,".SP.TER.TOTL.IN"),Area_pop_80_09,Seq!M$1,FALSE)),".",VLOOKUP(CONCATENATE($B163,".SP.TER.TOTL.IN"),Area_pop_80_09,Seq!M$1,FALSE)/VLOOKUP(CONCATENATE($B163,".SP.POP.TOTL"),Area_pop_80_09,Seq!M$1,FALSE))</f>
        <v>0.10517719326821245</v>
      </c>
      <c r="EG163" s="27" t="e">
        <f>IF(ISNA(VLOOKUP(CONCATENATE($B163,".SP.TER.TOTL.IN"),Area_pop_80_09,Seq!N$1,FALSE)),".",VLOOKUP(CONCATENATE($B163,".SP.TER.TOTL.IN"),Area_pop_80_09,Seq!N$1,FALSE)/VLOOKUP(CONCATENATE($B163,".SP.POP.TOTL"),Area_pop_80_09,Seq!N$1,FALSE))</f>
        <v>#VALUE!</v>
      </c>
      <c r="EH163" s="27" t="e">
        <f>IF(ISNA(VLOOKUP(CONCATENATE($B163,".SP.TER.TOTL.IN"),Area_pop_80_09,Seq!O$1,FALSE)),".",VLOOKUP(CONCATENATE($B163,".SP.TER.TOTL.IN"),Area_pop_80_09,Seq!O$1,FALSE)/VLOOKUP(CONCATENATE($B163,".SP.POP.TOTL"),Area_pop_80_09,Seq!O$1,FALSE))</f>
        <v>#VALUE!</v>
      </c>
      <c r="EI163" s="27" t="e">
        <f>IF(ISNA(VLOOKUP(CONCATENATE($B163,".SP.TER.TOTL.IN"),Area_pop_80_09,Seq!P$1,FALSE)),".",VLOOKUP(CONCATENATE($B163,".SP.TER.TOTL.IN"),Area_pop_80_09,Seq!P$1,FALSE)/VLOOKUP(CONCATENATE($B163,".SP.POP.TOTL"),Area_pop_80_09,Seq!P$1,FALSE))</f>
        <v>#VALUE!</v>
      </c>
      <c r="EJ163" s="27" t="e">
        <f>IF(ISNA(VLOOKUP(CONCATENATE($B163,".SP.TER.TOTL.IN"),Area_pop_80_09,Seq!Q$1,FALSE)),".",VLOOKUP(CONCATENATE($B163,".SP.TER.TOTL.IN"),Area_pop_80_09,Seq!Q$1,FALSE)/VLOOKUP(CONCATENATE($B163,".SP.POP.TOTL"),Area_pop_80_09,Seq!Q$1,FALSE))</f>
        <v>#VALUE!</v>
      </c>
      <c r="EK163" s="27" t="e">
        <f>IF(ISNA(VLOOKUP(CONCATENATE($B163,".SP.TER.TOTL.IN"),Area_pop_80_09,Seq!R$1,FALSE)),".",VLOOKUP(CONCATENATE($B163,".SP.TER.TOTL.IN"),Area_pop_80_09,Seq!R$1,FALSE)/VLOOKUP(CONCATENATE($B163,".SP.POP.TOTL"),Area_pop_80_09,Seq!R$1,FALSE))</f>
        <v>#VALUE!</v>
      </c>
      <c r="EL163" s="27" t="e">
        <f>IF(ISNA(VLOOKUP(CONCATENATE($B163,".SP.TER.TOTL.IN"),Area_pop_80_09,Seq!S$1,FALSE)),".",VLOOKUP(CONCATENATE($B163,".SP.TER.TOTL.IN"),Area_pop_80_09,Seq!S$1,FALSE)/VLOOKUP(CONCATENATE($B163,".SP.POP.TOTL"),Area_pop_80_09,Seq!S$1,FALSE))</f>
        <v>#VALUE!</v>
      </c>
      <c r="EM163" s="27">
        <f>IF(ISNA(VLOOKUP(CONCATENATE($B163,".SP.TER.TOTL.IN"),Area_pop_80_09,Seq!T$1,FALSE)),".",VLOOKUP(CONCATENATE($B163,".SP.TER.TOTL.IN"),Area_pop_80_09,Seq!T$1,FALSE)/VLOOKUP(CONCATENATE($B163,".SP.POP.TOTL"),Area_pop_80_09,Seq!T$1,FALSE))</f>
        <v>0.10612177518562942</v>
      </c>
      <c r="EN163" s="27">
        <f>IF(ISNA(VLOOKUP(CONCATENATE($B163,".SP.TER.TOTL.IN"),Area_pop_80_09,Seq!U$1,FALSE)),".",VLOOKUP(CONCATENATE($B163,".SP.TER.TOTL.IN"),Area_pop_80_09,Seq!U$1,FALSE)/VLOOKUP(CONCATENATE($B163,".SP.POP.TOTL"),Area_pop_80_09,Seq!U$1,FALSE))</f>
        <v>0.10444493943996473</v>
      </c>
      <c r="EO163" s="27">
        <f>IF(ISNA(VLOOKUP(CONCATENATE($B163,".SP.TER.TOTL.IN"),Area_pop_80_09,Seq!V$1,FALSE)),".",VLOOKUP(CONCATENATE($B163,".SP.TER.TOTL.IN"),Area_pop_80_09,Seq!V$1,FALSE)/VLOOKUP(CONCATENATE($B163,".SP.POP.TOTL"),Area_pop_80_09,Seq!V$1,FALSE))</f>
        <v>0.10247537921319641</v>
      </c>
      <c r="EP163" s="27">
        <f>IF(ISNA(VLOOKUP(CONCATENATE($B163,".SP.TER.TOTL.IN"),Area_pop_80_09,Seq!W$1,FALSE)),".",VLOOKUP(CONCATENATE($B163,".SP.TER.TOTL.IN"),Area_pop_80_09,Seq!W$1,FALSE)/VLOOKUP(CONCATENATE($B163,".SP.POP.TOTL"),Area_pop_80_09,Seq!W$1,FALSE))</f>
        <v>0.10076484630185062</v>
      </c>
      <c r="EQ163" s="27">
        <f>IF(ISNA(VLOOKUP(CONCATENATE($B163,".SP.TER.TOTL.IN"),Area_pop_80_09,Seq!X$1,FALSE)),".",VLOOKUP(CONCATENATE($B163,".SP.TER.TOTL.IN"),Area_pop_80_09,Seq!X$1,FALSE)/VLOOKUP(CONCATENATE($B163,".SP.POP.TOTL"),Area_pop_80_09,Seq!X$1,FALSE))</f>
        <v>9.8971913791891394E-2</v>
      </c>
      <c r="ER163" s="27">
        <f>IF(ISNA(VLOOKUP(CONCATENATE($B163,".SP.TER.TOTL.IN"),Area_pop_80_09,Seq!Y$1,FALSE)),".",VLOOKUP(CONCATENATE($B163,".SP.TER.TOTL.IN"),Area_pop_80_09,Seq!Y$1,FALSE)/VLOOKUP(CONCATENATE($B163,".SP.POP.TOTL"),Area_pop_80_09,Seq!Y$1,FALSE))</f>
        <v>9.708927232931959E-2</v>
      </c>
      <c r="ES163" s="27">
        <f>IF(ISNA(VLOOKUP(CONCATENATE($B163,".SP.TER.TOTL.IN"),Area_pop_80_09,Seq!Z$1,FALSE)),".",VLOOKUP(CONCATENATE($B163,".SP.TER.TOTL.IN"),Area_pop_80_09,Seq!Z$1,FALSE)/VLOOKUP(CONCATENATE($B163,".SP.POP.TOTL"),Area_pop_80_09,Seq!Z$1,FALSE))</f>
        <v>9.5257286402889302E-2</v>
      </c>
      <c r="ET163" s="27">
        <f>IF(ISNA(VLOOKUP(CONCATENATE($B163,".SP.TER.TOTL.IN"),Area_pop_80_09,Seq!AA$1,FALSE)),".",VLOOKUP(CONCATENATE($B163,".SP.TER.TOTL.IN"),Area_pop_80_09,Seq!AA$1,FALSE)/VLOOKUP(CONCATENATE($B163,".SP.POP.TOTL"),Area_pop_80_09,Seq!AA$1,FALSE))</f>
        <v>9.3638783835554726E-2</v>
      </c>
      <c r="EU163" s="27">
        <f>IF(ISNA(VLOOKUP(CONCATENATE($B163,".SP.TER.TOTL.IN"),Area_pop_80_09,Seq!AB$1,FALSE)),".",VLOOKUP(CONCATENATE($B163,".SP.TER.TOTL.IN"),Area_pop_80_09,Seq!AB$1,FALSE)/VLOOKUP(CONCATENATE($B163,".SP.POP.TOTL"),Area_pop_80_09,Seq!AB$1,FALSE))</f>
        <v>9.2268513101293637E-2</v>
      </c>
      <c r="EV163" s="27">
        <f>IF(ISNA(VLOOKUP(CONCATENATE($B163,".SP.TER.TOTL.IN"),Area_pop_80_09,Seq!AC$1,FALSE)),".",VLOOKUP(CONCATENATE($B163,".SP.TER.TOTL.IN"),Area_pop_80_09,Seq!AC$1,FALSE)/VLOOKUP(CONCATENATE($B163,".SP.POP.TOTL"),Area_pop_80_09,Seq!AC$1,FALSE))</f>
        <v>9.1335457105729823E-2</v>
      </c>
      <c r="EW163" s="27">
        <f>IF(ISNA(VLOOKUP(CONCATENATE($B163,".SP.TER.TOTL.IN"),Area_pop_80_09,Seq!AD$1,FALSE)),".",VLOOKUP(CONCATENATE($B163,".SP.TER.TOTL.IN"),Area_pop_80_09,Seq!AD$1,FALSE)/VLOOKUP(CONCATENATE($B163,".SP.POP.TOTL"),Area_pop_80_09,Seq!AD$1,FALSE))</f>
        <v>9.0722638975892167E-2</v>
      </c>
      <c r="EX163" s="27"/>
      <c r="EY163" s="27"/>
      <c r="EZ163" s="27">
        <f t="shared" si="174"/>
        <v>2.9598934438360218E-4</v>
      </c>
      <c r="FA163" s="27">
        <f t="shared" si="175"/>
        <v>2.4030951866003413E-4</v>
      </c>
      <c r="FB163" s="27">
        <f t="shared" si="181"/>
        <v>2.3477533021660577E-4</v>
      </c>
      <c r="FC163" s="9">
        <f>IF(VLOOKUP($B163,EM_80!$B$1:$C$201,2,FALSE)&gt;0,VLOOKUP($B163,EM_80!$B$1:$C$201,2,FALSE),".")</f>
        <v>20000</v>
      </c>
      <c r="FD163" s="9">
        <f t="shared" si="176"/>
        <v>20000</v>
      </c>
      <c r="FE163" s="9">
        <f t="shared" si="177"/>
        <v>23000</v>
      </c>
      <c r="FF163">
        <f t="shared" si="178"/>
        <v>67570000</v>
      </c>
      <c r="FG163">
        <f t="shared" si="179"/>
        <v>83226000</v>
      </c>
      <c r="FH163">
        <f t="shared" si="180"/>
        <v>97966000</v>
      </c>
      <c r="FJ163" s="9">
        <f>IF(ISNA(VLOOKUP($B163,Area_EM_90,Seq!C$1,FALSE)),".",VLOOKUP($B163,Area_EM_90,Seq!C$1,FALSE))</f>
        <v>2292.6626099999999</v>
      </c>
      <c r="FK163" s="9">
        <f>IF(ISNA(VLOOKUP($B163,Area_EM_90,Seq!D$1,FALSE)),".",VLOOKUP($B163,Area_EM_90,Seq!D$1,FALSE))</f>
        <v>1764</v>
      </c>
      <c r="FL163" s="9">
        <f>IF(ISNA(VLOOKUP($B163,Area_EM_90,Seq!E$1,FALSE)),".",VLOOKUP($B163,Area_EM_90,Seq!E$1,FALSE))</f>
        <v>252</v>
      </c>
      <c r="FM163" s="9">
        <f>IF(ISNA(VLOOKUP($B163,Area_EM_90,Seq!F$1,FALSE)),".",VLOOKUP($B163,Area_EM_90,Seq!F$1,FALSE))</f>
        <v>277</v>
      </c>
      <c r="FN163" s="9">
        <f>IF(ISNA(VLOOKUP($B163,Area_EM_90,Seq!G$1,FALSE)),".",VLOOKUP($B163,Area_EM_90,Seq!G$1,FALSE))</f>
        <v>32797000</v>
      </c>
      <c r="FO163" s="9">
        <f>IF(ISNA(VLOOKUP($B163,Area_EM_90,Seq!H$1,FALSE)),".",VLOOKUP($B163,Area_EM_90,Seq!H$1,FALSE))</f>
        <v>22105178</v>
      </c>
      <c r="FP163" s="9">
        <f>IF(ISNA(VLOOKUP($B163,Area_EM_90,Seq!I$1,FALSE)),".",VLOOKUP($B163,Area_EM_90,Seq!I$1,FALSE))</f>
        <v>7674498</v>
      </c>
      <c r="FQ163" s="9">
        <f>IF(ISNA(VLOOKUP($B163,Area_EM_90,Seq!J$1,FALSE)),".",VLOOKUP($B163,Area_EM_90,Seq!J$1,FALSE))</f>
        <v>3017324</v>
      </c>
      <c r="FR163" s="9">
        <f>IF(ISNA(VLOOKUP($B163,Area_EM_00,Seq!C$1,FALSE)),".",VLOOKUP($B163,Area_EM_00,Seq!C$1,FALSE))</f>
        <v>3292.4202500000001</v>
      </c>
      <c r="FS163" s="9">
        <f>IF(ISNA(VLOOKUP($B163,Area_EM_00,Seq!D$1,FALSE)),".",VLOOKUP($B163,Area_EM_00,Seq!D$1,FALSE))</f>
        <v>1282</v>
      </c>
      <c r="FT163" s="9">
        <f>IF(ISNA(VLOOKUP($B163,Area_EM_00,Seq!E$1,FALSE)),".",VLOOKUP($B163,Area_EM_00,Seq!E$1,FALSE))</f>
        <v>697</v>
      </c>
      <c r="FU163" s="9">
        <f>IF(ISNA(VLOOKUP($B163,Area_EM_00,Seq!F$1,FALSE)),".",VLOOKUP($B163,Area_EM_00,Seq!F$1,FALSE))</f>
        <v>1313</v>
      </c>
      <c r="FV163" s="9">
        <f>IF(ISNA(VLOOKUP($B163,Area_EM_00,Seq!G$1,FALSE)),".",VLOOKUP($B163,Area_EM_00,Seq!G$1,FALSE))</f>
        <v>45226000</v>
      </c>
      <c r="FW163" s="9">
        <f>IF(ISNA(VLOOKUP($B163,Area_EM_00,Seq!H$1,FALSE)),".",VLOOKUP($B163,Area_EM_00,Seq!H$1,FALSE))</f>
        <v>26999922</v>
      </c>
      <c r="FX163" s="9">
        <f>IF(ISNA(VLOOKUP($B163,Area_EM_00,Seq!I$1,FALSE)),".",VLOOKUP($B163,Area_EM_00,Seq!I$1,FALSE))</f>
        <v>13100000</v>
      </c>
      <c r="FY163" s="9">
        <f>IF(ISNA(VLOOKUP($B163,Area_EM_00,Seq!J$1,FALSE)),".",VLOOKUP($B163,Area_EM_00,Seq!J$1,FALSE))</f>
        <v>5110538</v>
      </c>
      <c r="GA163" s="27"/>
    </row>
    <row r="164" spans="1:183">
      <c r="A164" s="25" t="s">
        <v>3944</v>
      </c>
      <c r="B164" s="26" t="str">
        <f t="shared" si="144"/>
        <v>Nicaragua</v>
      </c>
      <c r="C164" s="27">
        <f>GDP!C$42/10000</f>
        <v>18294194.281532999</v>
      </c>
      <c r="D164" s="27">
        <f>GDP!D$42/10000</f>
        <v>19245492.3841727</v>
      </c>
      <c r="E164" s="27">
        <f>GDP!E$42/10000</f>
        <v>20996832.1911324</v>
      </c>
      <c r="F164" s="27">
        <f>GDP!F$42/10000</f>
        <v>23285486.8999658</v>
      </c>
      <c r="G164" s="27">
        <f>GDP!G$42/10000</f>
        <v>26824880.9087606</v>
      </c>
      <c r="H164" s="27">
        <f>GDP!H$42/10000</f>
        <v>30446239.831443299</v>
      </c>
      <c r="I164" s="27">
        <f>GDP!I$42/10000</f>
        <v>33125508.936610304</v>
      </c>
      <c r="J164" s="27">
        <f>GDP!J$42/10000</f>
        <v>36968067.973257102</v>
      </c>
      <c r="K164" s="27">
        <f>GDP!K$42/10000</f>
        <v>41145459.654235199</v>
      </c>
      <c r="L164" s="27">
        <f>GDP!L$42/10000</f>
        <v>42832423.5000588</v>
      </c>
      <c r="M164" s="27">
        <f>GDP!M$42/10000</f>
        <v>44460055.593061104</v>
      </c>
      <c r="N164" s="27">
        <f>GDP!N$42/10000</f>
        <v>48550380.707622699</v>
      </c>
      <c r="O164" s="27">
        <f>GDP!O$42/10000</f>
        <v>55444534.768105105</v>
      </c>
      <c r="P164" s="27">
        <f>GDP!P$42/10000</f>
        <v>63206769.635639794</v>
      </c>
      <c r="Q164" s="27">
        <f>GDP!Q$42/10000</f>
        <v>71486856.457908601</v>
      </c>
      <c r="R164" s="27">
        <f>GDP!R$42/10000</f>
        <v>79278923.811820701</v>
      </c>
      <c r="S164" s="27">
        <f>GDP!S$42/10000</f>
        <v>87206816.193002701</v>
      </c>
      <c r="T164" s="27">
        <f>GDP!T$42/10000</f>
        <v>95317050.098951995</v>
      </c>
      <c r="U164" s="27">
        <f>GDP!U$42/10000</f>
        <v>102751780.00667</v>
      </c>
      <c r="V164" s="27">
        <f>GDP!V$42/10000</f>
        <v>110560915.287177</v>
      </c>
      <c r="W164" s="27">
        <f>GDP!W$42/10000</f>
        <v>119848032.17129999</v>
      </c>
      <c r="X164" s="27">
        <f>GDP!X$42/10000</f>
        <v>129795418.841518</v>
      </c>
      <c r="Y164" s="27">
        <f>GDP!Y$42/10000</f>
        <v>141606801.95609599</v>
      </c>
      <c r="Z164" s="27">
        <f>GDP!Z$42/10000</f>
        <v>155767482.15170601</v>
      </c>
      <c r="AA164" s="27">
        <f>GDP!AA$42/10000</f>
        <v>171499997.84902799</v>
      </c>
      <c r="AB164" s="27">
        <f>GDP!AB$42/10000</f>
        <v>189335997.62532699</v>
      </c>
      <c r="AC164" s="27">
        <f>GDP!AC$42/10000</f>
        <v>211298973.34986499</v>
      </c>
      <c r="AD164" s="27">
        <f>GDP!AD$42/10000</f>
        <v>238767839.88534701</v>
      </c>
      <c r="AE164" s="27">
        <f>GDP!AE$42/10000</f>
        <v>260256945.47502899</v>
      </c>
      <c r="AF164" s="27">
        <f>GDP!AF$42/10000</f>
        <v>293754553.91439533</v>
      </c>
      <c r="AG164" s="27"/>
      <c r="AH164" s="27">
        <f>IF(ISNUMBER(VLOOKUP($B164,Area_GDP_80_09,Seq!C$1,FALSE)/10000),VLOOKUP($B164,Area_GDP_80_09,Seq!C$1,FALSE)/10000,".")</f>
        <v>323345.90676140599</v>
      </c>
      <c r="AI164" s="27">
        <f>IF(ISNUMBER(VLOOKUP($B164,Area_GDP_80_09,Seq!D$1,FALSE)/10000),VLOOKUP($B164,Area_GDP_80_09,Seq!D$1,FALSE)/10000,".")</f>
        <v>340687.88605792099</v>
      </c>
      <c r="AJ164" s="27">
        <f>IF(ISNUMBER(VLOOKUP($B164,Area_GDP_80_09,Seq!E$1,FALSE)/10000),VLOOKUP($B164,Area_GDP_80_09,Seq!E$1,FALSE)/10000,".")</f>
        <v>337906.63989373797</v>
      </c>
      <c r="AK164" s="27">
        <f>IF(ISNUMBER(VLOOKUP($B164,Area_GDP_80_09,Seq!F$1,FALSE)/10000),VLOOKUP($B164,Area_GDP_80_09,Seq!F$1,FALSE)/10000,".")</f>
        <v>353494.98829410999</v>
      </c>
      <c r="AL164" s="27">
        <f>IF(ISNUMBER(VLOOKUP($B164,Area_GDP_80_09,Seq!G$1,FALSE)/10000),VLOOKUP($B164,Area_GDP_80_09,Seq!G$1,FALSE)/10000,".")</f>
        <v>347958.92480017099</v>
      </c>
      <c r="AM164" s="27">
        <f>IF(ISNUMBER(VLOOKUP($B164,Area_GDP_80_09,Seq!H$1,FALSE)/10000),VLOOKUP($B164,Area_GDP_80_09,Seq!H$1,FALSE)/10000,".")</f>
        <v>333755.75825127302</v>
      </c>
      <c r="AN164" s="27">
        <f>IF(ISNUMBER(VLOOKUP($B164,Area_GDP_80_09,Seq!I$1,FALSE)/10000),VLOOKUP($B164,Area_GDP_80_09,Seq!I$1,FALSE)/10000,".")</f>
        <v>330360.43034597603</v>
      </c>
      <c r="AO164" s="27">
        <f>IF(ISNUMBER(VLOOKUP($B164,Area_GDP_80_09,Seq!J$1,FALSE)/10000),VLOOKUP($B164,Area_GDP_80_09,Seq!J$1,FALSE)/10000,".")</f>
        <v>328026.91972974403</v>
      </c>
      <c r="AP164" s="27">
        <f>IF(ISNUMBER(VLOOKUP($B164,Area_GDP_80_09,Seq!K$1,FALSE)/10000),VLOOKUP($B164,Area_GDP_80_09,Seq!K$1,FALSE)/10000,".")</f>
        <v>287188.151989704</v>
      </c>
      <c r="AQ164" s="27">
        <f>IF(ISNUMBER(VLOOKUP($B164,Area_GDP_80_09,Seq!L$1,FALSE)/10000),VLOOKUP($B164,Area_GDP_80_09,Seq!L$1,FALSE)/10000,".")</f>
        <v>282312.80935645697</v>
      </c>
      <c r="AR164" s="27">
        <f>IF(ISNUMBER(VLOOKUP($B164,Area_GDP_80_09,Seq!M$1,FALSE)/10000),VLOOKUP($B164,Area_GDP_80_09,Seq!M$1,FALSE)/10000,".")</f>
        <v>282050.07564950001</v>
      </c>
      <c r="AS164" s="27">
        <f>IF(ISNUMBER(VLOOKUP($B164,Area_GDP_80_09,Seq!N$1,FALSE)/10000),VLOOKUP($B164,Area_GDP_80_09,Seq!N$1,FALSE)/10000,".")</f>
        <v>281512.17113703</v>
      </c>
      <c r="AT164" s="27">
        <f>IF(ISNUMBER(VLOOKUP($B164,Area_GDP_80_09,Seq!O$1,FALSE)/10000),VLOOKUP($B164,Area_GDP_80_09,Seq!O$1,FALSE)/10000,".")</f>
        <v>282597.30798588402</v>
      </c>
      <c r="AU164" s="27">
        <f>IF(ISNUMBER(VLOOKUP($B164,Area_GDP_80_09,Seq!P$1,FALSE)/10000),VLOOKUP($B164,Area_GDP_80_09,Seq!P$1,FALSE)/10000,".")</f>
        <v>281491.96085187997</v>
      </c>
      <c r="AV164" s="27">
        <f>IF(ISNUMBER(VLOOKUP($B164,Area_GDP_80_09,Seq!Q$1,FALSE)/10000),VLOOKUP($B164,Area_GDP_80_09,Seq!Q$1,FALSE)/10000,".")</f>
        <v>290886.63417226</v>
      </c>
      <c r="AW164" s="27">
        <f>IF(ISNUMBER(VLOOKUP($B164,Area_GDP_80_09,Seq!R$1,FALSE)/10000),VLOOKUP($B164,Area_GDP_80_09,Seq!R$1,FALSE)/10000,".")</f>
        <v>308083.31976915896</v>
      </c>
      <c r="AX164" s="27">
        <f>IF(ISNUMBER(VLOOKUP($B164,Area_GDP_80_09,Seq!S$1,FALSE)/10000),VLOOKUP($B164,Area_GDP_80_09,Seq!S$1,FALSE)/10000,".")</f>
        <v>327628.65572043601</v>
      </c>
      <c r="AY164" s="27">
        <f>IF(ISNUMBER(VLOOKUP($B164,Area_GDP_80_09,Seq!T$1,FALSE)/10000),VLOOKUP($B164,Area_GDP_80_09,Seq!T$1,FALSE)/10000,".")</f>
        <v>340624.957161428</v>
      </c>
      <c r="AZ164" s="27">
        <f>IF(ISNUMBER(VLOOKUP($B164,Area_GDP_80_09,Seq!U$1,FALSE)/10000),VLOOKUP($B164,Area_GDP_80_09,Seq!U$1,FALSE)/10000,".")</f>
        <v>353267.54357226199</v>
      </c>
      <c r="BA164" s="27">
        <f>IF(ISNUMBER(VLOOKUP($B164,Area_GDP_80_09,Seq!V$1,FALSE)/10000),VLOOKUP($B164,Area_GDP_80_09,Seq!V$1,FALSE)/10000,".")</f>
        <v>378122.53029683401</v>
      </c>
      <c r="BB164" s="27">
        <f>IF(ISNUMBER(VLOOKUP($B164,Area_GDP_80_09,Seq!W$1,FALSE)/10000),VLOOKUP($B164,Area_GDP_80_09,Seq!W$1,FALSE)/10000,".")</f>
        <v>393632.78171788802</v>
      </c>
      <c r="BC164" s="27">
        <f>IF(ISNUMBER(VLOOKUP($B164,Area_GDP_80_09,Seq!X$1,FALSE)/10000),VLOOKUP($B164,Area_GDP_80_09,Seq!X$1,FALSE)/10000,".")</f>
        <v>405287.20493103098</v>
      </c>
      <c r="BD164" s="27">
        <f>IF(ISNUMBER(VLOOKUP($B164,Area_GDP_80_09,Seq!Y$1,FALSE)/10000),VLOOKUP($B164,Area_GDP_80_09,Seq!Y$1,FALSE)/10000,".")</f>
        <v>408342.70381669799</v>
      </c>
      <c r="BE164" s="27">
        <f>IF(ISNUMBER(VLOOKUP($B164,Area_GDP_80_09,Seq!Z$1,FALSE)/10000),VLOOKUP($B164,Area_GDP_80_09,Seq!Z$1,FALSE)/10000,".")</f>
        <v>418635.47681510303</v>
      </c>
      <c r="BF164" s="27">
        <f>IF(ISNUMBER(VLOOKUP($B164,Area_GDP_80_09,Seq!AA$1,FALSE)/10000),VLOOKUP($B164,Area_GDP_80_09,Seq!AA$1,FALSE)/10000,".")</f>
        <v>440874.60059777898</v>
      </c>
      <c r="BG164" s="27">
        <f>IF(ISNUMBER(VLOOKUP($B164,Area_GDP_80_09,Seq!AB$1,FALSE)/10000),VLOOKUP($B164,Area_GDP_80_09,Seq!AB$1,FALSE)/10000,".")</f>
        <v>460033.07436440804</v>
      </c>
      <c r="BH164" s="27">
        <f>IF(ISNUMBER(VLOOKUP($B164,Area_GDP_80_09,Seq!AC$1,FALSE)/10000),VLOOKUP($B164,Area_GDP_80_09,Seq!AC$1,FALSE)/10000,".")</f>
        <v>477012.268105525</v>
      </c>
      <c r="BI164" s="27">
        <f>IF(ISNUMBER(VLOOKUP($B164,Area_GDP_80_09,Seq!AD$1,FALSE)/10000),VLOOKUP($B164,Area_GDP_80_09,Seq!AD$1,FALSE)/10000,".")</f>
        <v>495619.74311987305</v>
      </c>
      <c r="BJ164" s="27">
        <f>IF(ISNUMBER(VLOOKUP($B164,Area_GDP_80_09,Seq!AE$1,FALSE)/10000),VLOOKUP($B164,Area_GDP_80_09,Seq!AE$1,FALSE)/10000,".")</f>
        <v>512966.43412906904</v>
      </c>
      <c r="BK164" s="27">
        <f>IF(ISNUMBER(VLOOKUP($B164,Area_GDP_80_09,Seq!AF$1,FALSE)/10000),VLOOKUP($B164,Area_GDP_80_09,Seq!AF$1,FALSE)/10000,".")</f>
        <v>499853.27443027095</v>
      </c>
      <c r="BL164" s="27"/>
      <c r="BM164" s="27"/>
      <c r="BN164" s="27">
        <f>CNPop!A$48</f>
        <v>5.0000000000000001E-3</v>
      </c>
      <c r="BO164" s="27">
        <f>CNPop!B$48</f>
        <v>6.0000000000000001E-3</v>
      </c>
      <c r="BP164" s="27">
        <f>CNPop!C$48</f>
        <v>6.0000000000000001E-3</v>
      </c>
      <c r="BQ164" s="27">
        <f>CNPop!D$48</f>
        <v>7.0000000000000001E-3</v>
      </c>
      <c r="BR164" s="27">
        <f>CNPop!E$48</f>
        <v>7.0000000000000001E-3</v>
      </c>
      <c r="BS164" s="27">
        <f>CNPop!F$48</f>
        <v>8.0000000000000002E-3</v>
      </c>
      <c r="BT164" s="27">
        <f>CNPop!G$48</f>
        <v>8.9999999999999993E-3</v>
      </c>
      <c r="BU164" s="27">
        <f>CNPop!H$48</f>
        <v>0.01</v>
      </c>
      <c r="BV164" s="27">
        <f>CNPop!I$48</f>
        <v>1.0999999999999999E-2</v>
      </c>
      <c r="BW164" s="27">
        <f>CNPop!J$48</f>
        <v>1.2E-2</v>
      </c>
      <c r="BX164" s="27">
        <f>CNPop!K$48</f>
        <v>1.4E-2</v>
      </c>
      <c r="BY164" s="27">
        <f>CNPop!L$48</f>
        <v>1.6E-2</v>
      </c>
      <c r="BZ164" s="27">
        <f>CNPop!M$48</f>
        <v>1.7000000000000001E-2</v>
      </c>
      <c r="CA164" s="27">
        <f>CNPop!N$48</f>
        <v>1.9E-2</v>
      </c>
      <c r="CB164" s="27">
        <f>CNPop!O$48</f>
        <v>2.1000000000000001E-2</v>
      </c>
      <c r="CC164" s="27">
        <f>CNPop!P$48</f>
        <v>2.3E-2</v>
      </c>
      <c r="CD164" s="27">
        <f>CNPop!Q$48</f>
        <v>2.5999999999999999E-2</v>
      </c>
      <c r="CE164" s="27">
        <f>CNPop!R$48</f>
        <v>2.8000000000000001E-2</v>
      </c>
      <c r="CF164" s="27">
        <f>CNPop!S$48</f>
        <v>0.03</v>
      </c>
      <c r="CG164" s="27">
        <f>CNPop!T$48</f>
        <v>3.3000000000000002E-2</v>
      </c>
      <c r="CH164" s="27">
        <f>CNPop!U$48</f>
        <v>3.5999999999999997E-2</v>
      </c>
      <c r="CI164" s="27">
        <f>CNPop!V$48</f>
        <v>3.9E-2</v>
      </c>
      <c r="CJ164" s="27">
        <f>CNPop!W$48</f>
        <v>4.2000000000000003E-2</v>
      </c>
      <c r="CK164" s="27">
        <f>CNPop!X$48</f>
        <v>4.4999999999999998E-2</v>
      </c>
      <c r="CL164" s="27">
        <f>CNPop!Y$48</f>
        <v>4.9000000000000002E-2</v>
      </c>
      <c r="CM164" s="27">
        <f>CNPop!Z$48</f>
        <v>5.1999999999999998E-2</v>
      </c>
      <c r="CN164" s="27">
        <f>CNPop!AA$48</f>
        <v>5.6000000000000001E-2</v>
      </c>
      <c r="CO164" s="27">
        <f>CNPop!AB$48</f>
        <v>0.06</v>
      </c>
      <c r="CP164" s="27">
        <f>CNPop!AC$48</f>
        <v>6.3E-2</v>
      </c>
      <c r="CQ164" s="27"/>
      <c r="CR164" s="27">
        <f t="shared" si="146"/>
        <v>9.7050604889146921E-2</v>
      </c>
      <c r="CS164" s="27">
        <f t="shared" si="147"/>
        <v>9.7050604889146921E-2</v>
      </c>
      <c r="CT164" s="27">
        <f t="shared" si="148"/>
        <v>9.7050604889146921E-2</v>
      </c>
      <c r="CU164" s="27">
        <f t="shared" si="149"/>
        <v>9.7050604889146921E-2</v>
      </c>
      <c r="CV164" s="27">
        <f t="shared" si="150"/>
        <v>9.7050604889146921E-2</v>
      </c>
      <c r="CW164" s="27">
        <f t="shared" si="151"/>
        <v>9.7050604889146921E-2</v>
      </c>
      <c r="CX164" s="27">
        <f t="shared" si="152"/>
        <v>9.7050604889146921E-2</v>
      </c>
      <c r="CY164" s="27">
        <f t="shared" si="153"/>
        <v>9.7050604889146921E-2</v>
      </c>
      <c r="CZ164" s="27">
        <f t="shared" si="154"/>
        <v>9.7050604889146921E-2</v>
      </c>
      <c r="DA164" s="27">
        <f t="shared" si="155"/>
        <v>9.7050604889146921E-2</v>
      </c>
      <c r="DB164" s="27">
        <f t="shared" si="156"/>
        <v>9.7050604889146921E-2</v>
      </c>
      <c r="DC164" s="27">
        <f t="shared" si="157"/>
        <v>9.7050604889146921E-2</v>
      </c>
      <c r="DD164" s="27">
        <f t="shared" si="158"/>
        <v>0.10477358838704372</v>
      </c>
      <c r="DE164" s="27">
        <f t="shared" si="159"/>
        <v>0.10477358838704372</v>
      </c>
      <c r="DF164" s="27">
        <f t="shared" si="160"/>
        <v>0.10477358838704372</v>
      </c>
      <c r="DG164" s="27">
        <f t="shared" si="161"/>
        <v>0.10477358838704372</v>
      </c>
      <c r="DH164" s="27">
        <f t="shared" si="162"/>
        <v>0.10477358838704372</v>
      </c>
      <c r="DI164" s="27">
        <f t="shared" si="163"/>
        <v>0.10477358838704372</v>
      </c>
      <c r="DJ164" s="27">
        <f t="shared" si="164"/>
        <v>0.10477358838704372</v>
      </c>
      <c r="DK164" s="27">
        <f t="shared" si="165"/>
        <v>0.10574056695462643</v>
      </c>
      <c r="DL164" s="27">
        <f t="shared" si="166"/>
        <v>0.10654208245816338</v>
      </c>
      <c r="DM164" s="27">
        <f t="shared" si="167"/>
        <v>0.10717001178356868</v>
      </c>
      <c r="DN164" s="27">
        <f t="shared" si="168"/>
        <v>0.10763148022507159</v>
      </c>
      <c r="DO164" s="27">
        <f t="shared" si="169"/>
        <v>0.10792063606082157</v>
      </c>
      <c r="DP164" s="27">
        <f t="shared" si="170"/>
        <v>0.10803863368179195</v>
      </c>
      <c r="DQ164" s="27">
        <f t="shared" si="171"/>
        <v>0.10799004109094855</v>
      </c>
      <c r="DR164" s="27">
        <f t="shared" si="172"/>
        <v>0.10971817928082483</v>
      </c>
      <c r="DS164" s="27">
        <f t="shared" si="173"/>
        <v>0.10972659414068002</v>
      </c>
      <c r="DT164" s="27">
        <f t="shared" si="145"/>
        <v>0.10974277988292537</v>
      </c>
      <c r="DU164" s="27" t="e">
        <f>IF(ISNA(VLOOKUP(CONCATENATE($B164,".SP.TER.TOTL.IN"),Area_pop_80_09,Seq!B$1,FALSE)),".",VLOOKUP(CONCATENATE($B164,".SP.TER.TOTL.IN"),Area_pop_80_09,Seq!B$1,FALSE)/VLOOKUP(CONCATENATE($B164,".SP.POP.TOTL"),Area_pop_80_09,Seq!B$1,FALSE))</f>
        <v>#VALUE!</v>
      </c>
      <c r="DV164" s="27" t="e">
        <f>IF(ISNA(VLOOKUP(CONCATENATE($B164,".SP.TER.TOTL.IN"),Area_pop_80_09,Seq!C$1,FALSE)),".",VLOOKUP(CONCATENATE($B164,".SP.TER.TOTL.IN"),Area_pop_80_09,Seq!C$1,FALSE)/VLOOKUP(CONCATENATE($B164,".SP.POP.TOTL"),Area_pop_80_09,Seq!C$1,FALSE))</f>
        <v>#VALUE!</v>
      </c>
      <c r="DW164" s="27" t="e">
        <f>IF(ISNA(VLOOKUP(CONCATENATE($B164,".SP.TER.TOTL.IN"),Area_pop_80_09,Seq!D$1,FALSE)),".",VLOOKUP(CONCATENATE($B164,".SP.TER.TOTL.IN"),Area_pop_80_09,Seq!D$1,FALSE)/VLOOKUP(CONCATENATE($B164,".SP.POP.TOTL"),Area_pop_80_09,Seq!D$1,FALSE))</f>
        <v>#VALUE!</v>
      </c>
      <c r="DX164" s="27" t="e">
        <f>IF(ISNA(VLOOKUP(CONCATENATE($B164,".SP.TER.TOTL.IN"),Area_pop_80_09,Seq!E$1,FALSE)),".",VLOOKUP(CONCATENATE($B164,".SP.TER.TOTL.IN"),Area_pop_80_09,Seq!E$1,FALSE)/VLOOKUP(CONCATENATE($B164,".SP.POP.TOTL"),Area_pop_80_09,Seq!E$1,FALSE))</f>
        <v>#VALUE!</v>
      </c>
      <c r="DY164" s="27" t="e">
        <f>IF(ISNA(VLOOKUP(CONCATENATE($B164,".SP.TER.TOTL.IN"),Area_pop_80_09,Seq!F$1,FALSE)),".",VLOOKUP(CONCATENATE($B164,".SP.TER.TOTL.IN"),Area_pop_80_09,Seq!F$1,FALSE)/VLOOKUP(CONCATENATE($B164,".SP.POP.TOTL"),Area_pop_80_09,Seq!F$1,FALSE))</f>
        <v>#VALUE!</v>
      </c>
      <c r="DZ164" s="27" t="e">
        <f>IF(ISNA(VLOOKUP(CONCATENATE($B164,".SP.TER.TOTL.IN"),Area_pop_80_09,Seq!G$1,FALSE)),".",VLOOKUP(CONCATENATE($B164,".SP.TER.TOTL.IN"),Area_pop_80_09,Seq!G$1,FALSE)/VLOOKUP(CONCATENATE($B164,".SP.POP.TOTL"),Area_pop_80_09,Seq!G$1,FALSE))</f>
        <v>#VALUE!</v>
      </c>
      <c r="EA164" s="27" t="e">
        <f>IF(ISNA(VLOOKUP(CONCATENATE($B164,".SP.TER.TOTL.IN"),Area_pop_80_09,Seq!H$1,FALSE)),".",VLOOKUP(CONCATENATE($B164,".SP.TER.TOTL.IN"),Area_pop_80_09,Seq!H$1,FALSE)/VLOOKUP(CONCATENATE($B164,".SP.POP.TOTL"),Area_pop_80_09,Seq!H$1,FALSE))</f>
        <v>#VALUE!</v>
      </c>
      <c r="EB164" s="27" t="e">
        <f>IF(ISNA(VLOOKUP(CONCATENATE($B164,".SP.TER.TOTL.IN"),Area_pop_80_09,Seq!I$1,FALSE)),".",VLOOKUP(CONCATENATE($B164,".SP.TER.TOTL.IN"),Area_pop_80_09,Seq!I$1,FALSE)/VLOOKUP(CONCATENATE($B164,".SP.POP.TOTL"),Area_pop_80_09,Seq!I$1,FALSE))</f>
        <v>#VALUE!</v>
      </c>
      <c r="EC164" s="27" t="e">
        <f>IF(ISNA(VLOOKUP(CONCATENATE($B164,".SP.TER.TOTL.IN"),Area_pop_80_09,Seq!J$1,FALSE)),".",VLOOKUP(CONCATENATE($B164,".SP.TER.TOTL.IN"),Area_pop_80_09,Seq!J$1,FALSE)/VLOOKUP(CONCATENATE($B164,".SP.POP.TOTL"),Area_pop_80_09,Seq!J$1,FALSE))</f>
        <v>#VALUE!</v>
      </c>
      <c r="ED164" s="27" t="e">
        <f>IF(ISNA(VLOOKUP(CONCATENATE($B164,".SP.TER.TOTL.IN"),Area_pop_80_09,Seq!K$1,FALSE)),".",VLOOKUP(CONCATENATE($B164,".SP.TER.TOTL.IN"),Area_pop_80_09,Seq!K$1,FALSE)/VLOOKUP(CONCATENATE($B164,".SP.POP.TOTL"),Area_pop_80_09,Seq!K$1,FALSE))</f>
        <v>#VALUE!</v>
      </c>
      <c r="EE164" s="27" t="e">
        <f>IF(ISNA(VLOOKUP(CONCATENATE($B164,".SP.TER.TOTL.IN"),Area_pop_80_09,Seq!L$1,FALSE)),".",VLOOKUP(CONCATENATE($B164,".SP.TER.TOTL.IN"),Area_pop_80_09,Seq!L$1,FALSE)/VLOOKUP(CONCATENATE($B164,".SP.POP.TOTL"),Area_pop_80_09,Seq!L$1,FALSE))</f>
        <v>#VALUE!</v>
      </c>
      <c r="EF164" s="27">
        <f>IF(ISNA(VLOOKUP(CONCATENATE($B164,".SP.TER.TOTL.IN"),Area_pop_80_09,Seq!M$1,FALSE)),".",VLOOKUP(CONCATENATE($B164,".SP.TER.TOTL.IN"),Area_pop_80_09,Seq!M$1,FALSE)/VLOOKUP(CONCATENATE($B164,".SP.POP.TOTL"),Area_pop_80_09,Seq!M$1,FALSE))</f>
        <v>9.7050604889146921E-2</v>
      </c>
      <c r="EG164" s="27" t="e">
        <f>IF(ISNA(VLOOKUP(CONCATENATE($B164,".SP.TER.TOTL.IN"),Area_pop_80_09,Seq!N$1,FALSE)),".",VLOOKUP(CONCATENATE($B164,".SP.TER.TOTL.IN"),Area_pop_80_09,Seq!N$1,FALSE)/VLOOKUP(CONCATENATE($B164,".SP.POP.TOTL"),Area_pop_80_09,Seq!N$1,FALSE))</f>
        <v>#VALUE!</v>
      </c>
      <c r="EH164" s="27" t="e">
        <f>IF(ISNA(VLOOKUP(CONCATENATE($B164,".SP.TER.TOTL.IN"),Area_pop_80_09,Seq!O$1,FALSE)),".",VLOOKUP(CONCATENATE($B164,".SP.TER.TOTL.IN"),Area_pop_80_09,Seq!O$1,FALSE)/VLOOKUP(CONCATENATE($B164,".SP.POP.TOTL"),Area_pop_80_09,Seq!O$1,FALSE))</f>
        <v>#VALUE!</v>
      </c>
      <c r="EI164" s="27" t="e">
        <f>IF(ISNA(VLOOKUP(CONCATENATE($B164,".SP.TER.TOTL.IN"),Area_pop_80_09,Seq!P$1,FALSE)),".",VLOOKUP(CONCATENATE($B164,".SP.TER.TOTL.IN"),Area_pop_80_09,Seq!P$1,FALSE)/VLOOKUP(CONCATENATE($B164,".SP.POP.TOTL"),Area_pop_80_09,Seq!P$1,FALSE))</f>
        <v>#VALUE!</v>
      </c>
      <c r="EJ164" s="27" t="e">
        <f>IF(ISNA(VLOOKUP(CONCATENATE($B164,".SP.TER.TOTL.IN"),Area_pop_80_09,Seq!Q$1,FALSE)),".",VLOOKUP(CONCATENATE($B164,".SP.TER.TOTL.IN"),Area_pop_80_09,Seq!Q$1,FALSE)/VLOOKUP(CONCATENATE($B164,".SP.POP.TOTL"),Area_pop_80_09,Seq!Q$1,FALSE))</f>
        <v>#VALUE!</v>
      </c>
      <c r="EK164" s="27" t="e">
        <f>IF(ISNA(VLOOKUP(CONCATENATE($B164,".SP.TER.TOTL.IN"),Area_pop_80_09,Seq!R$1,FALSE)),".",VLOOKUP(CONCATENATE($B164,".SP.TER.TOTL.IN"),Area_pop_80_09,Seq!R$1,FALSE)/VLOOKUP(CONCATENATE($B164,".SP.POP.TOTL"),Area_pop_80_09,Seq!R$1,FALSE))</f>
        <v>#VALUE!</v>
      </c>
      <c r="EL164" s="27" t="e">
        <f>IF(ISNA(VLOOKUP(CONCATENATE($B164,".SP.TER.TOTL.IN"),Area_pop_80_09,Seq!S$1,FALSE)),".",VLOOKUP(CONCATENATE($B164,".SP.TER.TOTL.IN"),Area_pop_80_09,Seq!S$1,FALSE)/VLOOKUP(CONCATENATE($B164,".SP.POP.TOTL"),Area_pop_80_09,Seq!S$1,FALSE))</f>
        <v>#VALUE!</v>
      </c>
      <c r="EM164" s="27">
        <f>IF(ISNA(VLOOKUP(CONCATENATE($B164,".SP.TER.TOTL.IN"),Area_pop_80_09,Seq!T$1,FALSE)),".",VLOOKUP(CONCATENATE($B164,".SP.TER.TOTL.IN"),Area_pop_80_09,Seq!T$1,FALSE)/VLOOKUP(CONCATENATE($B164,".SP.POP.TOTL"),Area_pop_80_09,Seq!T$1,FALSE))</f>
        <v>0.10477358838704372</v>
      </c>
      <c r="EN164" s="27">
        <f>IF(ISNA(VLOOKUP(CONCATENATE($B164,".SP.TER.TOTL.IN"),Area_pop_80_09,Seq!U$1,FALSE)),".",VLOOKUP(CONCATENATE($B164,".SP.TER.TOTL.IN"),Area_pop_80_09,Seq!U$1,FALSE)/VLOOKUP(CONCATENATE($B164,".SP.POP.TOTL"),Area_pop_80_09,Seq!U$1,FALSE))</f>
        <v>0.10574056695462643</v>
      </c>
      <c r="EO164" s="27">
        <f>IF(ISNA(VLOOKUP(CONCATENATE($B164,".SP.TER.TOTL.IN"),Area_pop_80_09,Seq!V$1,FALSE)),".",VLOOKUP(CONCATENATE($B164,".SP.TER.TOTL.IN"),Area_pop_80_09,Seq!V$1,FALSE)/VLOOKUP(CONCATENATE($B164,".SP.POP.TOTL"),Area_pop_80_09,Seq!V$1,FALSE))</f>
        <v>0.10654208245816338</v>
      </c>
      <c r="EP164" s="27">
        <f>IF(ISNA(VLOOKUP(CONCATENATE($B164,".SP.TER.TOTL.IN"),Area_pop_80_09,Seq!W$1,FALSE)),".",VLOOKUP(CONCATENATE($B164,".SP.TER.TOTL.IN"),Area_pop_80_09,Seq!W$1,FALSE)/VLOOKUP(CONCATENATE($B164,".SP.POP.TOTL"),Area_pop_80_09,Seq!W$1,FALSE))</f>
        <v>0.10717001178356868</v>
      </c>
      <c r="EQ164" s="27">
        <f>IF(ISNA(VLOOKUP(CONCATENATE($B164,".SP.TER.TOTL.IN"),Area_pop_80_09,Seq!X$1,FALSE)),".",VLOOKUP(CONCATENATE($B164,".SP.TER.TOTL.IN"),Area_pop_80_09,Seq!X$1,FALSE)/VLOOKUP(CONCATENATE($B164,".SP.POP.TOTL"),Area_pop_80_09,Seq!X$1,FALSE))</f>
        <v>0.10763148022507159</v>
      </c>
      <c r="ER164" s="27">
        <f>IF(ISNA(VLOOKUP(CONCATENATE($B164,".SP.TER.TOTL.IN"),Area_pop_80_09,Seq!Y$1,FALSE)),".",VLOOKUP(CONCATENATE($B164,".SP.TER.TOTL.IN"),Area_pop_80_09,Seq!Y$1,FALSE)/VLOOKUP(CONCATENATE($B164,".SP.POP.TOTL"),Area_pop_80_09,Seq!Y$1,FALSE))</f>
        <v>0.10792063606082157</v>
      </c>
      <c r="ES164" s="27">
        <f>IF(ISNA(VLOOKUP(CONCATENATE($B164,".SP.TER.TOTL.IN"),Area_pop_80_09,Seq!Z$1,FALSE)),".",VLOOKUP(CONCATENATE($B164,".SP.TER.TOTL.IN"),Area_pop_80_09,Seq!Z$1,FALSE)/VLOOKUP(CONCATENATE($B164,".SP.POP.TOTL"),Area_pop_80_09,Seq!Z$1,FALSE))</f>
        <v>0.10803863368179195</v>
      </c>
      <c r="ET164" s="27">
        <f>IF(ISNA(VLOOKUP(CONCATENATE($B164,".SP.TER.TOTL.IN"),Area_pop_80_09,Seq!AA$1,FALSE)),".",VLOOKUP(CONCATENATE($B164,".SP.TER.TOTL.IN"),Area_pop_80_09,Seq!AA$1,FALSE)/VLOOKUP(CONCATENATE($B164,".SP.POP.TOTL"),Area_pop_80_09,Seq!AA$1,FALSE))</f>
        <v>0.10799004109094855</v>
      </c>
      <c r="EU164" s="27">
        <f>IF(ISNA(VLOOKUP(CONCATENATE($B164,".SP.TER.TOTL.IN"),Area_pop_80_09,Seq!AB$1,FALSE)),".",VLOOKUP(CONCATENATE($B164,".SP.TER.TOTL.IN"),Area_pop_80_09,Seq!AB$1,FALSE)/VLOOKUP(CONCATENATE($B164,".SP.POP.TOTL"),Area_pop_80_09,Seq!AB$1,FALSE))</f>
        <v>0.10971817928082483</v>
      </c>
      <c r="EV164" s="27">
        <f>IF(ISNA(VLOOKUP(CONCATENATE($B164,".SP.TER.TOTL.IN"),Area_pop_80_09,Seq!AC$1,FALSE)),".",VLOOKUP(CONCATENATE($B164,".SP.TER.TOTL.IN"),Area_pop_80_09,Seq!AC$1,FALSE)/VLOOKUP(CONCATENATE($B164,".SP.POP.TOTL"),Area_pop_80_09,Seq!AC$1,FALSE))</f>
        <v>0.10972659414068002</v>
      </c>
      <c r="EW164" s="27">
        <f>IF(ISNA(VLOOKUP(CONCATENATE($B164,".SP.TER.TOTL.IN"),Area_pop_80_09,Seq!AD$1,FALSE)),".",VLOOKUP(CONCATENATE($B164,".SP.TER.TOTL.IN"),Area_pop_80_09,Seq!AD$1,FALSE)/VLOOKUP(CONCATENATE($B164,".SP.POP.TOTL"),Area_pop_80_09,Seq!AD$1,FALSE))</f>
        <v>0.10974277988292537</v>
      </c>
      <c r="EX164" s="27"/>
      <c r="EY164" s="27"/>
      <c r="EZ164" s="27">
        <f t="shared" si="174"/>
        <v>2.4611772364486811E-4</v>
      </c>
      <c r="FA164" s="27">
        <f t="shared" si="175"/>
        <v>1.9334067061178305E-4</v>
      </c>
      <c r="FB164" s="27">
        <f t="shared" si="181"/>
        <v>2.3525195680617239E-3</v>
      </c>
      <c r="FC164" s="9">
        <f>IF(VLOOKUP($B164,EM_80!$B$1:$C$201,2,FALSE)&gt;0,VLOOKUP($B164,EM_80!$B$1:$C$201,2,FALSE),".")</f>
        <v>800</v>
      </c>
      <c r="FD164" s="9">
        <f t="shared" si="176"/>
        <v>800</v>
      </c>
      <c r="FE164" s="9">
        <f t="shared" si="177"/>
        <v>12000</v>
      </c>
      <c r="FF164">
        <f t="shared" si="178"/>
        <v>3250477</v>
      </c>
      <c r="FG164">
        <f t="shared" si="179"/>
        <v>4137774</v>
      </c>
      <c r="FH164">
        <f t="shared" si="180"/>
        <v>5100914</v>
      </c>
      <c r="FJ164" s="9" t="str">
        <f>IF(ISNA(VLOOKUP($B164,Area_EM_90,Seq!C$1,FALSE)),".",VLOOKUP($B164,Area_EM_90,Seq!C$1,FALSE))</f>
        <v>.</v>
      </c>
      <c r="FK164" s="9" t="str">
        <f>IF(ISNA(VLOOKUP($B164,Area_EM_90,Seq!D$1,FALSE)),".",VLOOKUP($B164,Area_EM_90,Seq!D$1,FALSE))</f>
        <v>.</v>
      </c>
      <c r="FL164" s="9" t="str">
        <f>IF(ISNA(VLOOKUP($B164,Area_EM_90,Seq!E$1,FALSE)),".",VLOOKUP($B164,Area_EM_90,Seq!E$1,FALSE))</f>
        <v>.</v>
      </c>
      <c r="FM164" s="9" t="str">
        <f>IF(ISNA(VLOOKUP($B164,Area_EM_90,Seq!F$1,FALSE)),".",VLOOKUP($B164,Area_EM_90,Seq!F$1,FALSE))</f>
        <v>.</v>
      </c>
      <c r="FN164" s="9" t="str">
        <f>IF(ISNA(VLOOKUP($B164,Area_EM_90,Seq!G$1,FALSE)),".",VLOOKUP($B164,Area_EM_90,Seq!G$1,FALSE))</f>
        <v>.</v>
      </c>
      <c r="FO164" s="9" t="str">
        <f>IF(ISNA(VLOOKUP($B164,Area_EM_90,Seq!H$1,FALSE)),".",VLOOKUP($B164,Area_EM_90,Seq!H$1,FALSE))</f>
        <v>.</v>
      </c>
      <c r="FP164" s="9" t="str">
        <f>IF(ISNA(VLOOKUP($B164,Area_EM_90,Seq!I$1,FALSE)),".",VLOOKUP($B164,Area_EM_90,Seq!I$1,FALSE))</f>
        <v>.</v>
      </c>
      <c r="FQ164" s="9" t="str">
        <f>IF(ISNA(VLOOKUP($B164,Area_EM_90,Seq!J$1,FALSE)),".",VLOOKUP($B164,Area_EM_90,Seq!J$1,FALSE))</f>
        <v>.</v>
      </c>
      <c r="FR164" s="9" t="str">
        <f>IF(ISNA(VLOOKUP($B164,Area_EM_00,Seq!C$1,FALSE)),".",VLOOKUP($B164,Area_EM_00,Seq!C$1,FALSE))</f>
        <v>.</v>
      </c>
      <c r="FS164" s="9" t="str">
        <f>IF(ISNA(VLOOKUP($B164,Area_EM_00,Seq!D$1,FALSE)),".",VLOOKUP($B164,Area_EM_00,Seq!D$1,FALSE))</f>
        <v>.</v>
      </c>
      <c r="FT164" s="9" t="str">
        <f>IF(ISNA(VLOOKUP($B164,Area_EM_00,Seq!E$1,FALSE)),".",VLOOKUP($B164,Area_EM_00,Seq!E$1,FALSE))</f>
        <v>.</v>
      </c>
      <c r="FU164" s="9" t="str">
        <f>IF(ISNA(VLOOKUP($B164,Area_EM_00,Seq!F$1,FALSE)),".",VLOOKUP($B164,Area_EM_00,Seq!F$1,FALSE))</f>
        <v>.</v>
      </c>
      <c r="FV164" s="9" t="str">
        <f>IF(ISNA(VLOOKUP($B164,Area_EM_00,Seq!G$1,FALSE)),".",VLOOKUP($B164,Area_EM_00,Seq!G$1,FALSE))</f>
        <v>.</v>
      </c>
      <c r="FW164" s="9" t="str">
        <f>IF(ISNA(VLOOKUP($B164,Area_EM_00,Seq!H$1,FALSE)),".",VLOOKUP($B164,Area_EM_00,Seq!H$1,FALSE))</f>
        <v>.</v>
      </c>
      <c r="FX164" s="9" t="str">
        <f>IF(ISNA(VLOOKUP($B164,Area_EM_00,Seq!I$1,FALSE)),".",VLOOKUP($B164,Area_EM_00,Seq!I$1,FALSE))</f>
        <v>.</v>
      </c>
      <c r="FY164" s="9" t="str">
        <f>IF(ISNA(VLOOKUP($B164,Area_EM_00,Seq!J$1,FALSE)),".",VLOOKUP($B164,Area_EM_00,Seq!J$1,FALSE))</f>
        <v>.</v>
      </c>
      <c r="GA164" s="27"/>
    </row>
    <row r="165" spans="1:183">
      <c r="A165" s="25" t="s">
        <v>2626</v>
      </c>
      <c r="B165" s="26" t="str">
        <f t="shared" si="144"/>
        <v>Panama</v>
      </c>
      <c r="C165" s="27">
        <f>GDP!C$42/10000</f>
        <v>18294194.281532999</v>
      </c>
      <c r="D165" s="27">
        <f>GDP!D$42/10000</f>
        <v>19245492.3841727</v>
      </c>
      <c r="E165" s="27">
        <f>GDP!E$42/10000</f>
        <v>20996832.1911324</v>
      </c>
      <c r="F165" s="27">
        <f>GDP!F$42/10000</f>
        <v>23285486.8999658</v>
      </c>
      <c r="G165" s="27">
        <f>GDP!G$42/10000</f>
        <v>26824880.9087606</v>
      </c>
      <c r="H165" s="27">
        <f>GDP!H$42/10000</f>
        <v>30446239.831443299</v>
      </c>
      <c r="I165" s="27">
        <f>GDP!I$42/10000</f>
        <v>33125508.936610304</v>
      </c>
      <c r="J165" s="27">
        <f>GDP!J$42/10000</f>
        <v>36968067.973257102</v>
      </c>
      <c r="K165" s="27">
        <f>GDP!K$42/10000</f>
        <v>41145459.654235199</v>
      </c>
      <c r="L165" s="27">
        <f>GDP!L$42/10000</f>
        <v>42832423.5000588</v>
      </c>
      <c r="M165" s="27">
        <f>GDP!M$42/10000</f>
        <v>44460055.593061104</v>
      </c>
      <c r="N165" s="27">
        <f>GDP!N$42/10000</f>
        <v>48550380.707622699</v>
      </c>
      <c r="O165" s="27">
        <f>GDP!O$42/10000</f>
        <v>55444534.768105105</v>
      </c>
      <c r="P165" s="27">
        <f>GDP!P$42/10000</f>
        <v>63206769.635639794</v>
      </c>
      <c r="Q165" s="27">
        <f>GDP!Q$42/10000</f>
        <v>71486856.457908601</v>
      </c>
      <c r="R165" s="27">
        <f>GDP!R$42/10000</f>
        <v>79278923.811820701</v>
      </c>
      <c r="S165" s="27">
        <f>GDP!S$42/10000</f>
        <v>87206816.193002701</v>
      </c>
      <c r="T165" s="27">
        <f>GDP!T$42/10000</f>
        <v>95317050.098951995</v>
      </c>
      <c r="U165" s="27">
        <f>GDP!U$42/10000</f>
        <v>102751780.00667</v>
      </c>
      <c r="V165" s="27">
        <f>GDP!V$42/10000</f>
        <v>110560915.287177</v>
      </c>
      <c r="W165" s="27">
        <f>GDP!W$42/10000</f>
        <v>119848032.17129999</v>
      </c>
      <c r="X165" s="27">
        <f>GDP!X$42/10000</f>
        <v>129795418.841518</v>
      </c>
      <c r="Y165" s="27">
        <f>GDP!Y$42/10000</f>
        <v>141606801.95609599</v>
      </c>
      <c r="Z165" s="27">
        <f>GDP!Z$42/10000</f>
        <v>155767482.15170601</v>
      </c>
      <c r="AA165" s="27">
        <f>GDP!AA$42/10000</f>
        <v>171499997.84902799</v>
      </c>
      <c r="AB165" s="27">
        <f>GDP!AB$42/10000</f>
        <v>189335997.62532699</v>
      </c>
      <c r="AC165" s="27">
        <f>GDP!AC$42/10000</f>
        <v>211298973.34986499</v>
      </c>
      <c r="AD165" s="27">
        <f>GDP!AD$42/10000</f>
        <v>238767839.88534701</v>
      </c>
      <c r="AE165" s="27">
        <f>GDP!AE$42/10000</f>
        <v>260256945.47502899</v>
      </c>
      <c r="AF165" s="27">
        <f>GDP!AF$42/10000</f>
        <v>293754553.91439533</v>
      </c>
      <c r="AG165" s="27"/>
      <c r="AH165" s="27">
        <f>IF(ISNUMBER(VLOOKUP($B165,Area_GDP_80_09,Seq!C$1,FALSE)/10000),VLOOKUP($B165,Area_GDP_80_09,Seq!C$1,FALSE)/10000,".")</f>
        <v>619172.98523639608</v>
      </c>
      <c r="AI165" s="27">
        <f>IF(ISNUMBER(VLOOKUP($B165,Area_GDP_80_09,Seq!D$1,FALSE)/10000),VLOOKUP($B165,Area_GDP_80_09,Seq!D$1,FALSE)/10000,".")</f>
        <v>676179.06015385001</v>
      </c>
      <c r="AJ165" s="27">
        <f>IF(ISNUMBER(VLOOKUP($B165,Area_GDP_80_09,Seq!E$1,FALSE)/10000),VLOOKUP($B165,Area_GDP_80_09,Seq!E$1,FALSE)/10000,".")</f>
        <v>712344.20445632096</v>
      </c>
      <c r="AK165" s="27">
        <f>IF(ISNUMBER(VLOOKUP($B165,Area_GDP_80_09,Seq!F$1,FALSE)/10000),VLOOKUP($B165,Area_GDP_80_09,Seq!F$1,FALSE)/10000,".")</f>
        <v>680350.23636732297</v>
      </c>
      <c r="AL165" s="27">
        <f>IF(ISNUMBER(VLOOKUP($B165,Area_GDP_80_09,Seq!G$1,FALSE)/10000),VLOOKUP($B165,Area_GDP_80_09,Seq!G$1,FALSE)/10000,".")</f>
        <v>698784.14414944197</v>
      </c>
      <c r="AM165" s="27">
        <f>IF(ISNUMBER(VLOOKUP($B165,Area_GDP_80_09,Seq!H$1,FALSE)/10000),VLOOKUP($B165,Area_GDP_80_09,Seq!H$1,FALSE)/10000,".")</f>
        <v>733319.68914270692</v>
      </c>
      <c r="AN165" s="27">
        <f>IF(ISNUMBER(VLOOKUP($B165,Area_GDP_80_09,Seq!I$1,FALSE)/10000),VLOOKUP($B165,Area_GDP_80_09,Seq!I$1,FALSE)/10000,".")</f>
        <v>759482.98080427106</v>
      </c>
      <c r="AO165" s="27">
        <f>IF(ISNUMBER(VLOOKUP($B165,Area_GDP_80_09,Seq!J$1,FALSE)/10000),VLOOKUP($B165,Area_GDP_80_09,Seq!J$1,FALSE)/10000,".")</f>
        <v>745743.51506885595</v>
      </c>
      <c r="AP165" s="27">
        <f>IF(ISNUMBER(VLOOKUP($B165,Area_GDP_80_09,Seq!K$1,FALSE)/10000),VLOOKUP($B165,Area_GDP_80_09,Seq!K$1,FALSE)/10000,".")</f>
        <v>645964.19589783798</v>
      </c>
      <c r="AQ165" s="27">
        <f>IF(ISNUMBER(VLOOKUP($B165,Area_GDP_80_09,Seq!L$1,FALSE)/10000),VLOOKUP($B165,Area_GDP_80_09,Seq!L$1,FALSE)/10000,".")</f>
        <v>656055.75125301303</v>
      </c>
      <c r="AR165" s="27">
        <f>IF(ISNUMBER(VLOOKUP($B165,Area_GDP_80_09,Seq!M$1,FALSE)/10000),VLOOKUP($B165,Area_GDP_80_09,Seq!M$1,FALSE)/10000,".")</f>
        <v>709189.65900455602</v>
      </c>
      <c r="AS165" s="27">
        <f>IF(ISNUMBER(VLOOKUP($B165,Area_GDP_80_09,Seq!N$1,FALSE)/10000),VLOOKUP($B165,Area_GDP_80_09,Seq!N$1,FALSE)/10000,".")</f>
        <v>775988.28022962401</v>
      </c>
      <c r="AT165" s="27">
        <f>IF(ISNUMBER(VLOOKUP($B165,Area_GDP_80_09,Seq!O$1,FALSE)/10000),VLOOKUP($B165,Area_GDP_80_09,Seq!O$1,FALSE)/10000,".")</f>
        <v>839632.35600292706</v>
      </c>
      <c r="AU165" s="27">
        <f>IF(ISNUMBER(VLOOKUP($B165,Area_GDP_80_09,Seq!P$1,FALSE)/10000),VLOOKUP($B165,Area_GDP_80_09,Seq!P$1,FALSE)/10000,".")</f>
        <v>885440.54208923201</v>
      </c>
      <c r="AV165" s="27">
        <f>IF(ISNUMBER(VLOOKUP($B165,Area_GDP_80_09,Seq!Q$1,FALSE)/10000),VLOOKUP($B165,Area_GDP_80_09,Seq!Q$1,FALSE)/10000,".")</f>
        <v>910676.90570335812</v>
      </c>
      <c r="AW165" s="27">
        <f>IF(ISNUMBER(VLOOKUP($B165,Area_GDP_80_09,Seq!R$1,FALSE)/10000),VLOOKUP($B165,Area_GDP_80_09,Seq!R$1,FALSE)/10000,".")</f>
        <v>926629.03839072399</v>
      </c>
      <c r="AX165" s="27">
        <f>IF(ISNUMBER(VLOOKUP($B165,Area_GDP_80_09,Seq!S$1,FALSE)/10000),VLOOKUP($B165,Area_GDP_80_09,Seq!S$1,FALSE)/10000,".")</f>
        <v>952672.72643326398</v>
      </c>
      <c r="AY165" s="27">
        <f>IF(ISNUMBER(VLOOKUP($B165,Area_GDP_80_09,Seq!T$1,FALSE)/10000),VLOOKUP($B165,Area_GDP_80_09,Seq!T$1,FALSE)/10000,".")</f>
        <v>1014224.82125425</v>
      </c>
      <c r="AZ165" s="27">
        <f>IF(ISNUMBER(VLOOKUP($B165,Area_GDP_80_09,Seq!U$1,FALSE)/10000),VLOOKUP($B165,Area_GDP_80_09,Seq!U$1,FALSE)/10000,".")</f>
        <v>1088684.1542885799</v>
      </c>
      <c r="BA165" s="27">
        <f>IF(ISNUMBER(VLOOKUP($B165,Area_GDP_80_09,Seq!V$1,FALSE)/10000),VLOOKUP($B165,Area_GDP_80_09,Seq!V$1,FALSE)/10000,".")</f>
        <v>1131330.1598818002</v>
      </c>
      <c r="BB165" s="27">
        <f>IF(ISNUMBER(VLOOKUP($B165,Area_GDP_80_09,Seq!W$1,FALSE)/10000),VLOOKUP($B165,Area_GDP_80_09,Seq!W$1,FALSE)/10000,".")</f>
        <v>1162050</v>
      </c>
      <c r="BC165" s="27">
        <f>IF(ISNUMBER(VLOOKUP($B165,Area_GDP_80_09,Seq!X$1,FALSE)/10000),VLOOKUP($B165,Area_GDP_80_09,Seq!X$1,FALSE)/10000,".")</f>
        <v>1168723.33852202</v>
      </c>
      <c r="BD165" s="27">
        <f>IF(ISNUMBER(VLOOKUP($B165,Area_GDP_80_09,Seq!Y$1,FALSE)/10000),VLOOKUP($B165,Area_GDP_80_09,Seq!Y$1,FALSE)/10000,".")</f>
        <v>1194772.86362557</v>
      </c>
      <c r="BE165" s="27">
        <f>IF(ISNUMBER(VLOOKUP($B165,Area_GDP_80_09,Seq!Z$1,FALSE)/10000),VLOOKUP($B165,Area_GDP_80_09,Seq!Z$1,FALSE)/10000,".")</f>
        <v>1245022.18294066</v>
      </c>
      <c r="BF165" s="27">
        <f>IF(ISNUMBER(VLOOKUP($B165,Area_GDP_80_09,Seq!AA$1,FALSE)/10000),VLOOKUP($B165,Area_GDP_80_09,Seq!AA$1,FALSE)/10000,".")</f>
        <v>1338673.75141809</v>
      </c>
      <c r="BG165" s="27">
        <f>IF(ISNUMBER(VLOOKUP($B165,Area_GDP_80_09,Seq!AB$1,FALSE)/10000),VLOOKUP($B165,Area_GDP_80_09,Seq!AB$1,FALSE)/10000,".")</f>
        <v>1434941.51386434</v>
      </c>
      <c r="BH165" s="27">
        <f>IF(ISNUMBER(VLOOKUP($B165,Area_GDP_80_09,Seq!AC$1,FALSE)/10000),VLOOKUP($B165,Area_GDP_80_09,Seq!AC$1,FALSE)/10000,".")</f>
        <v>1557309.8989525901</v>
      </c>
      <c r="BI165" s="27">
        <f>IF(ISNUMBER(VLOOKUP($B165,Area_GDP_80_09,Seq!AD$1,FALSE)/10000),VLOOKUP($B165,Area_GDP_80_09,Seq!AD$1,FALSE)/10000,".")</f>
        <v>1737071.0392317199</v>
      </c>
      <c r="BJ165" s="27">
        <f>IF(ISNUMBER(VLOOKUP($B165,Area_GDP_80_09,Seq!AE$1,FALSE)/10000),VLOOKUP($B165,Area_GDP_80_09,Seq!AE$1,FALSE)/10000,".")</f>
        <v>1896546.4567448501</v>
      </c>
      <c r="BK165" s="27">
        <f>IF(ISNUMBER(VLOOKUP($B165,Area_GDP_80_09,Seq!AF$1,FALSE)/10000),VLOOKUP($B165,Area_GDP_80_09,Seq!AF$1,FALSE)/10000,".")</f>
        <v>1979610.6152547295</v>
      </c>
      <c r="BL165" s="27"/>
      <c r="BM165" s="27"/>
      <c r="BN165" s="27">
        <f>CNPop!A$48</f>
        <v>5.0000000000000001E-3</v>
      </c>
      <c r="BO165" s="27">
        <f>CNPop!B$48</f>
        <v>6.0000000000000001E-3</v>
      </c>
      <c r="BP165" s="27">
        <f>CNPop!C$48</f>
        <v>6.0000000000000001E-3</v>
      </c>
      <c r="BQ165" s="27">
        <f>CNPop!D$48</f>
        <v>7.0000000000000001E-3</v>
      </c>
      <c r="BR165" s="27">
        <f>CNPop!E$48</f>
        <v>7.0000000000000001E-3</v>
      </c>
      <c r="BS165" s="27">
        <f>CNPop!F$48</f>
        <v>8.0000000000000002E-3</v>
      </c>
      <c r="BT165" s="27">
        <f>CNPop!G$48</f>
        <v>8.9999999999999993E-3</v>
      </c>
      <c r="BU165" s="27">
        <f>CNPop!H$48</f>
        <v>0.01</v>
      </c>
      <c r="BV165" s="27">
        <f>CNPop!I$48</f>
        <v>1.0999999999999999E-2</v>
      </c>
      <c r="BW165" s="27">
        <f>CNPop!J$48</f>
        <v>1.2E-2</v>
      </c>
      <c r="BX165" s="27">
        <f>CNPop!K$48</f>
        <v>1.4E-2</v>
      </c>
      <c r="BY165" s="27">
        <f>CNPop!L$48</f>
        <v>1.6E-2</v>
      </c>
      <c r="BZ165" s="27">
        <f>CNPop!M$48</f>
        <v>1.7000000000000001E-2</v>
      </c>
      <c r="CA165" s="27">
        <f>CNPop!N$48</f>
        <v>1.9E-2</v>
      </c>
      <c r="CB165" s="27">
        <f>CNPop!O$48</f>
        <v>2.1000000000000001E-2</v>
      </c>
      <c r="CC165" s="27">
        <f>CNPop!P$48</f>
        <v>2.3E-2</v>
      </c>
      <c r="CD165" s="27">
        <f>CNPop!Q$48</f>
        <v>2.5999999999999999E-2</v>
      </c>
      <c r="CE165" s="27">
        <f>CNPop!R$48</f>
        <v>2.8000000000000001E-2</v>
      </c>
      <c r="CF165" s="27">
        <f>CNPop!S$48</f>
        <v>0.03</v>
      </c>
      <c r="CG165" s="27">
        <f>CNPop!T$48</f>
        <v>3.3000000000000002E-2</v>
      </c>
      <c r="CH165" s="27">
        <f>CNPop!U$48</f>
        <v>3.5999999999999997E-2</v>
      </c>
      <c r="CI165" s="27">
        <f>CNPop!V$48</f>
        <v>3.9E-2</v>
      </c>
      <c r="CJ165" s="27">
        <f>CNPop!W$48</f>
        <v>4.2000000000000003E-2</v>
      </c>
      <c r="CK165" s="27">
        <f>CNPop!X$48</f>
        <v>4.4999999999999998E-2</v>
      </c>
      <c r="CL165" s="27">
        <f>CNPop!Y$48</f>
        <v>4.9000000000000002E-2</v>
      </c>
      <c r="CM165" s="27">
        <f>CNPop!Z$48</f>
        <v>5.1999999999999998E-2</v>
      </c>
      <c r="CN165" s="27">
        <f>CNPop!AA$48</f>
        <v>5.6000000000000001E-2</v>
      </c>
      <c r="CO165" s="27">
        <f>CNPop!AB$48</f>
        <v>0.06</v>
      </c>
      <c r="CP165" s="27">
        <f>CNPop!AC$48</f>
        <v>6.3E-2</v>
      </c>
      <c r="CQ165" s="27"/>
      <c r="CR165" s="27">
        <f t="shared" ref="CR165:CR196" si="182">IF(ISNUMBER(DU165),DU165,CS165)</f>
        <v>0.10435169622469652</v>
      </c>
      <c r="CS165" s="27">
        <f t="shared" ref="CS165:CS196" si="183">IF(ISNUMBER(DV165),DV165,CT165)</f>
        <v>0.10435169622469652</v>
      </c>
      <c r="CT165" s="27">
        <f t="shared" ref="CT165:CT196" si="184">IF(ISNUMBER(DW165),DW165,CU165)</f>
        <v>0.10435169622469652</v>
      </c>
      <c r="CU165" s="27">
        <f t="shared" ref="CU165:CU196" si="185">IF(ISNUMBER(DX165),DX165,CV165)</f>
        <v>0.10435169622469652</v>
      </c>
      <c r="CV165" s="27">
        <f t="shared" ref="CV165:CV196" si="186">IF(ISNUMBER(DY165),DY165,CW165)</f>
        <v>0.10435169622469652</v>
      </c>
      <c r="CW165" s="27">
        <f t="shared" ref="CW165:CW196" si="187">IF(ISNUMBER(DZ165),DZ165,CX165)</f>
        <v>0.10435169622469652</v>
      </c>
      <c r="CX165" s="27">
        <f t="shared" ref="CX165:CX196" si="188">IF(ISNUMBER(EA165),EA165,CY165)</f>
        <v>0.10435169622469652</v>
      </c>
      <c r="CY165" s="27">
        <f t="shared" ref="CY165:CY196" si="189">IF(ISNUMBER(EB165),EB165,CZ165)</f>
        <v>0.10435169622469652</v>
      </c>
      <c r="CZ165" s="27">
        <f t="shared" ref="CZ165:CZ196" si="190">IF(ISNUMBER(EC165),EC165,DA165)</f>
        <v>0.10435169622469652</v>
      </c>
      <c r="DA165" s="27">
        <f t="shared" ref="DA165:DA196" si="191">IF(ISNUMBER(ED165),ED165,DB165)</f>
        <v>0.10435169622469652</v>
      </c>
      <c r="DB165" s="27">
        <f t="shared" ref="DB165:DB196" si="192">IF(ISNUMBER(EE165),EE165,DC165)</f>
        <v>0.10435169622469652</v>
      </c>
      <c r="DC165" s="27">
        <f t="shared" ref="DC165:DC196" si="193">IF(ISNUMBER(EF165),EF165,DD165)</f>
        <v>0.10435169622469652</v>
      </c>
      <c r="DD165" s="27">
        <f t="shared" ref="DD165:DD196" si="194">IF(ISNUMBER(EG165),EG165,DE165)</f>
        <v>9.4091012541475505E-2</v>
      </c>
      <c r="DE165" s="27">
        <f t="shared" ref="DE165:DE196" si="195">IF(ISNUMBER(EH165),EH165,DF165)</f>
        <v>9.4091012541475505E-2</v>
      </c>
      <c r="DF165" s="27">
        <f t="shared" ref="DF165:DF196" si="196">IF(ISNUMBER(EI165),EI165,DG165)</f>
        <v>9.4091012541475505E-2</v>
      </c>
      <c r="DG165" s="27">
        <f t="shared" ref="DG165:DG196" si="197">IF(ISNUMBER(EJ165),EJ165,DH165)</f>
        <v>9.4091012541475505E-2</v>
      </c>
      <c r="DH165" s="27">
        <f t="shared" ref="DH165:DH196" si="198">IF(ISNUMBER(EK165),EK165,DI165)</f>
        <v>9.4091012541475505E-2</v>
      </c>
      <c r="DI165" s="27">
        <f t="shared" ref="DI165:DI196" si="199">IF(ISNUMBER(EL165),EL165,DJ165)</f>
        <v>9.4091012541475505E-2</v>
      </c>
      <c r="DJ165" s="27">
        <f t="shared" ref="DJ165:DJ196" si="200">IF(ISNUMBER(EM165),EM165,DK165)</f>
        <v>9.4091012541475505E-2</v>
      </c>
      <c r="DK165" s="27">
        <f t="shared" ref="DK165:DK196" si="201">IF(ISNUMBER(EN165),EN165,DL165)</f>
        <v>9.2554942027278153E-2</v>
      </c>
      <c r="DL165" s="27">
        <f t="shared" ref="DL165:DL196" si="202">IF(ISNUMBER(EO165),EO165,DM165)</f>
        <v>9.1348078030338203E-2</v>
      </c>
      <c r="DM165" s="27">
        <f t="shared" ref="DM165:DM196" si="203">IF(ISNUMBER(EP165),EP165,DN165)</f>
        <v>9.0509394896939141E-2</v>
      </c>
      <c r="DN165" s="27">
        <f t="shared" ref="DN165:DN196" si="204">IF(ISNUMBER(EQ165),EQ165,DO165)</f>
        <v>8.9980527440313263E-2</v>
      </c>
      <c r="DO165" s="27">
        <f t="shared" ref="DO165:DO196" si="205">IF(ISNUMBER(ER165),ER165,DP165)</f>
        <v>8.9647447805753122E-2</v>
      </c>
      <c r="DP165" s="27">
        <f t="shared" ref="DP165:DP196" si="206">IF(ISNUMBER(ES165),ES165,DQ165)</f>
        <v>8.9359677361961043E-2</v>
      </c>
      <c r="DQ165" s="27">
        <f t="shared" ref="DQ165:DQ196" si="207">IF(ISNUMBER(ET165),ET165,DR165)</f>
        <v>8.900911739732098E-2</v>
      </c>
      <c r="DR165" s="27">
        <f t="shared" ref="DR165:DR196" si="208">IF(ISNUMBER(EU165),EU165,DS165)</f>
        <v>8.8581401184763847E-2</v>
      </c>
      <c r="DS165" s="27">
        <f t="shared" ref="DS165:DS196" si="209">IF(ISNUMBER(EV165),EV165,DT165)</f>
        <v>8.8110366247415389E-2</v>
      </c>
      <c r="DT165" s="27">
        <f t="shared" si="145"/>
        <v>8.7593852342413833E-2</v>
      </c>
      <c r="DU165" s="27" t="e">
        <f>IF(ISNA(VLOOKUP(CONCATENATE($B165,".SP.TER.TOTL.IN"),Area_pop_80_09,Seq!B$1,FALSE)),".",VLOOKUP(CONCATENATE($B165,".SP.TER.TOTL.IN"),Area_pop_80_09,Seq!B$1,FALSE)/VLOOKUP(CONCATENATE($B165,".SP.POP.TOTL"),Area_pop_80_09,Seq!B$1,FALSE))</f>
        <v>#VALUE!</v>
      </c>
      <c r="DV165" s="27" t="e">
        <f>IF(ISNA(VLOOKUP(CONCATENATE($B165,".SP.TER.TOTL.IN"),Area_pop_80_09,Seq!C$1,FALSE)),".",VLOOKUP(CONCATENATE($B165,".SP.TER.TOTL.IN"),Area_pop_80_09,Seq!C$1,FALSE)/VLOOKUP(CONCATENATE($B165,".SP.POP.TOTL"),Area_pop_80_09,Seq!C$1,FALSE))</f>
        <v>#VALUE!</v>
      </c>
      <c r="DW165" s="27" t="e">
        <f>IF(ISNA(VLOOKUP(CONCATENATE($B165,".SP.TER.TOTL.IN"),Area_pop_80_09,Seq!D$1,FALSE)),".",VLOOKUP(CONCATENATE($B165,".SP.TER.TOTL.IN"),Area_pop_80_09,Seq!D$1,FALSE)/VLOOKUP(CONCATENATE($B165,".SP.POP.TOTL"),Area_pop_80_09,Seq!D$1,FALSE))</f>
        <v>#VALUE!</v>
      </c>
      <c r="DX165" s="27" t="e">
        <f>IF(ISNA(VLOOKUP(CONCATENATE($B165,".SP.TER.TOTL.IN"),Area_pop_80_09,Seq!E$1,FALSE)),".",VLOOKUP(CONCATENATE($B165,".SP.TER.TOTL.IN"),Area_pop_80_09,Seq!E$1,FALSE)/VLOOKUP(CONCATENATE($B165,".SP.POP.TOTL"),Area_pop_80_09,Seq!E$1,FALSE))</f>
        <v>#VALUE!</v>
      </c>
      <c r="DY165" s="27" t="e">
        <f>IF(ISNA(VLOOKUP(CONCATENATE($B165,".SP.TER.TOTL.IN"),Area_pop_80_09,Seq!F$1,FALSE)),".",VLOOKUP(CONCATENATE($B165,".SP.TER.TOTL.IN"),Area_pop_80_09,Seq!F$1,FALSE)/VLOOKUP(CONCATENATE($B165,".SP.POP.TOTL"),Area_pop_80_09,Seq!F$1,FALSE))</f>
        <v>#VALUE!</v>
      </c>
      <c r="DZ165" s="27" t="e">
        <f>IF(ISNA(VLOOKUP(CONCATENATE($B165,".SP.TER.TOTL.IN"),Area_pop_80_09,Seq!G$1,FALSE)),".",VLOOKUP(CONCATENATE($B165,".SP.TER.TOTL.IN"),Area_pop_80_09,Seq!G$1,FALSE)/VLOOKUP(CONCATENATE($B165,".SP.POP.TOTL"),Area_pop_80_09,Seq!G$1,FALSE))</f>
        <v>#VALUE!</v>
      </c>
      <c r="EA165" s="27" t="e">
        <f>IF(ISNA(VLOOKUP(CONCATENATE($B165,".SP.TER.TOTL.IN"),Area_pop_80_09,Seq!H$1,FALSE)),".",VLOOKUP(CONCATENATE($B165,".SP.TER.TOTL.IN"),Area_pop_80_09,Seq!H$1,FALSE)/VLOOKUP(CONCATENATE($B165,".SP.POP.TOTL"),Area_pop_80_09,Seq!H$1,FALSE))</f>
        <v>#VALUE!</v>
      </c>
      <c r="EB165" s="27" t="e">
        <f>IF(ISNA(VLOOKUP(CONCATENATE($B165,".SP.TER.TOTL.IN"),Area_pop_80_09,Seq!I$1,FALSE)),".",VLOOKUP(CONCATENATE($B165,".SP.TER.TOTL.IN"),Area_pop_80_09,Seq!I$1,FALSE)/VLOOKUP(CONCATENATE($B165,".SP.POP.TOTL"),Area_pop_80_09,Seq!I$1,FALSE))</f>
        <v>#VALUE!</v>
      </c>
      <c r="EC165" s="27" t="e">
        <f>IF(ISNA(VLOOKUP(CONCATENATE($B165,".SP.TER.TOTL.IN"),Area_pop_80_09,Seq!J$1,FALSE)),".",VLOOKUP(CONCATENATE($B165,".SP.TER.TOTL.IN"),Area_pop_80_09,Seq!J$1,FALSE)/VLOOKUP(CONCATENATE($B165,".SP.POP.TOTL"),Area_pop_80_09,Seq!J$1,FALSE))</f>
        <v>#VALUE!</v>
      </c>
      <c r="ED165" s="27" t="e">
        <f>IF(ISNA(VLOOKUP(CONCATENATE($B165,".SP.TER.TOTL.IN"),Area_pop_80_09,Seq!K$1,FALSE)),".",VLOOKUP(CONCATENATE($B165,".SP.TER.TOTL.IN"),Area_pop_80_09,Seq!K$1,FALSE)/VLOOKUP(CONCATENATE($B165,".SP.POP.TOTL"),Area_pop_80_09,Seq!K$1,FALSE))</f>
        <v>#VALUE!</v>
      </c>
      <c r="EE165" s="27" t="e">
        <f>IF(ISNA(VLOOKUP(CONCATENATE($B165,".SP.TER.TOTL.IN"),Area_pop_80_09,Seq!L$1,FALSE)),".",VLOOKUP(CONCATENATE($B165,".SP.TER.TOTL.IN"),Area_pop_80_09,Seq!L$1,FALSE)/VLOOKUP(CONCATENATE($B165,".SP.POP.TOTL"),Area_pop_80_09,Seq!L$1,FALSE))</f>
        <v>#VALUE!</v>
      </c>
      <c r="EF165" s="27">
        <f>IF(ISNA(VLOOKUP(CONCATENATE($B165,".SP.TER.TOTL.IN"),Area_pop_80_09,Seq!M$1,FALSE)),".",VLOOKUP(CONCATENATE($B165,".SP.TER.TOTL.IN"),Area_pop_80_09,Seq!M$1,FALSE)/VLOOKUP(CONCATENATE($B165,".SP.POP.TOTL"),Area_pop_80_09,Seq!M$1,FALSE))</f>
        <v>0.10435169622469652</v>
      </c>
      <c r="EG165" s="27" t="e">
        <f>IF(ISNA(VLOOKUP(CONCATENATE($B165,".SP.TER.TOTL.IN"),Area_pop_80_09,Seq!N$1,FALSE)),".",VLOOKUP(CONCATENATE($B165,".SP.TER.TOTL.IN"),Area_pop_80_09,Seq!N$1,FALSE)/VLOOKUP(CONCATENATE($B165,".SP.POP.TOTL"),Area_pop_80_09,Seq!N$1,FALSE))</f>
        <v>#VALUE!</v>
      </c>
      <c r="EH165" s="27" t="e">
        <f>IF(ISNA(VLOOKUP(CONCATENATE($B165,".SP.TER.TOTL.IN"),Area_pop_80_09,Seq!O$1,FALSE)),".",VLOOKUP(CONCATENATE($B165,".SP.TER.TOTL.IN"),Area_pop_80_09,Seq!O$1,FALSE)/VLOOKUP(CONCATENATE($B165,".SP.POP.TOTL"),Area_pop_80_09,Seq!O$1,FALSE))</f>
        <v>#VALUE!</v>
      </c>
      <c r="EI165" s="27" t="e">
        <f>IF(ISNA(VLOOKUP(CONCATENATE($B165,".SP.TER.TOTL.IN"),Area_pop_80_09,Seq!P$1,FALSE)),".",VLOOKUP(CONCATENATE($B165,".SP.TER.TOTL.IN"),Area_pop_80_09,Seq!P$1,FALSE)/VLOOKUP(CONCATENATE($B165,".SP.POP.TOTL"),Area_pop_80_09,Seq!P$1,FALSE))</f>
        <v>#VALUE!</v>
      </c>
      <c r="EJ165" s="27" t="e">
        <f>IF(ISNA(VLOOKUP(CONCATENATE($B165,".SP.TER.TOTL.IN"),Area_pop_80_09,Seq!Q$1,FALSE)),".",VLOOKUP(CONCATENATE($B165,".SP.TER.TOTL.IN"),Area_pop_80_09,Seq!Q$1,FALSE)/VLOOKUP(CONCATENATE($B165,".SP.POP.TOTL"),Area_pop_80_09,Seq!Q$1,FALSE))</f>
        <v>#VALUE!</v>
      </c>
      <c r="EK165" s="27" t="e">
        <f>IF(ISNA(VLOOKUP(CONCATENATE($B165,".SP.TER.TOTL.IN"),Area_pop_80_09,Seq!R$1,FALSE)),".",VLOOKUP(CONCATENATE($B165,".SP.TER.TOTL.IN"),Area_pop_80_09,Seq!R$1,FALSE)/VLOOKUP(CONCATENATE($B165,".SP.POP.TOTL"),Area_pop_80_09,Seq!R$1,FALSE))</f>
        <v>#VALUE!</v>
      </c>
      <c r="EL165" s="27" t="e">
        <f>IF(ISNA(VLOOKUP(CONCATENATE($B165,".SP.TER.TOTL.IN"),Area_pop_80_09,Seq!S$1,FALSE)),".",VLOOKUP(CONCATENATE($B165,".SP.TER.TOTL.IN"),Area_pop_80_09,Seq!S$1,FALSE)/VLOOKUP(CONCATENATE($B165,".SP.POP.TOTL"),Area_pop_80_09,Seq!S$1,FALSE))</f>
        <v>#VALUE!</v>
      </c>
      <c r="EM165" s="27">
        <f>IF(ISNA(VLOOKUP(CONCATENATE($B165,".SP.TER.TOTL.IN"),Area_pop_80_09,Seq!T$1,FALSE)),".",VLOOKUP(CONCATENATE($B165,".SP.TER.TOTL.IN"),Area_pop_80_09,Seq!T$1,FALSE)/VLOOKUP(CONCATENATE($B165,".SP.POP.TOTL"),Area_pop_80_09,Seq!T$1,FALSE))</f>
        <v>9.4091012541475505E-2</v>
      </c>
      <c r="EN165" s="27">
        <f>IF(ISNA(VLOOKUP(CONCATENATE($B165,".SP.TER.TOTL.IN"),Area_pop_80_09,Seq!U$1,FALSE)),".",VLOOKUP(CONCATENATE($B165,".SP.TER.TOTL.IN"),Area_pop_80_09,Seq!U$1,FALSE)/VLOOKUP(CONCATENATE($B165,".SP.POP.TOTL"),Area_pop_80_09,Seq!U$1,FALSE))</f>
        <v>9.2554942027278153E-2</v>
      </c>
      <c r="EO165" s="27">
        <f>IF(ISNA(VLOOKUP(CONCATENATE($B165,".SP.TER.TOTL.IN"),Area_pop_80_09,Seq!V$1,FALSE)),".",VLOOKUP(CONCATENATE($B165,".SP.TER.TOTL.IN"),Area_pop_80_09,Seq!V$1,FALSE)/VLOOKUP(CONCATENATE($B165,".SP.POP.TOTL"),Area_pop_80_09,Seq!V$1,FALSE))</f>
        <v>9.1348078030338203E-2</v>
      </c>
      <c r="EP165" s="27">
        <f>IF(ISNA(VLOOKUP(CONCATENATE($B165,".SP.TER.TOTL.IN"),Area_pop_80_09,Seq!W$1,FALSE)),".",VLOOKUP(CONCATENATE($B165,".SP.TER.TOTL.IN"),Area_pop_80_09,Seq!W$1,FALSE)/VLOOKUP(CONCATENATE($B165,".SP.POP.TOTL"),Area_pop_80_09,Seq!W$1,FALSE))</f>
        <v>9.0509394896939141E-2</v>
      </c>
      <c r="EQ165" s="27">
        <f>IF(ISNA(VLOOKUP(CONCATENATE($B165,".SP.TER.TOTL.IN"),Area_pop_80_09,Seq!X$1,FALSE)),".",VLOOKUP(CONCATENATE($B165,".SP.TER.TOTL.IN"),Area_pop_80_09,Seq!X$1,FALSE)/VLOOKUP(CONCATENATE($B165,".SP.POP.TOTL"),Area_pop_80_09,Seq!X$1,FALSE))</f>
        <v>8.9980527440313263E-2</v>
      </c>
      <c r="ER165" s="27">
        <f>IF(ISNA(VLOOKUP(CONCATENATE($B165,".SP.TER.TOTL.IN"),Area_pop_80_09,Seq!Y$1,FALSE)),".",VLOOKUP(CONCATENATE($B165,".SP.TER.TOTL.IN"),Area_pop_80_09,Seq!Y$1,FALSE)/VLOOKUP(CONCATENATE($B165,".SP.POP.TOTL"),Area_pop_80_09,Seq!Y$1,FALSE))</f>
        <v>8.9647447805753122E-2</v>
      </c>
      <c r="ES165" s="27">
        <f>IF(ISNA(VLOOKUP(CONCATENATE($B165,".SP.TER.TOTL.IN"),Area_pop_80_09,Seq!Z$1,FALSE)),".",VLOOKUP(CONCATENATE($B165,".SP.TER.TOTL.IN"),Area_pop_80_09,Seq!Z$1,FALSE)/VLOOKUP(CONCATENATE($B165,".SP.POP.TOTL"),Area_pop_80_09,Seq!Z$1,FALSE))</f>
        <v>8.9359677361961043E-2</v>
      </c>
      <c r="ET165" s="27">
        <f>IF(ISNA(VLOOKUP(CONCATENATE($B165,".SP.TER.TOTL.IN"),Area_pop_80_09,Seq!AA$1,FALSE)),".",VLOOKUP(CONCATENATE($B165,".SP.TER.TOTL.IN"),Area_pop_80_09,Seq!AA$1,FALSE)/VLOOKUP(CONCATENATE($B165,".SP.POP.TOTL"),Area_pop_80_09,Seq!AA$1,FALSE))</f>
        <v>8.900911739732098E-2</v>
      </c>
      <c r="EU165" s="27">
        <f>IF(ISNA(VLOOKUP(CONCATENATE($B165,".SP.TER.TOTL.IN"),Area_pop_80_09,Seq!AB$1,FALSE)),".",VLOOKUP(CONCATENATE($B165,".SP.TER.TOTL.IN"),Area_pop_80_09,Seq!AB$1,FALSE)/VLOOKUP(CONCATENATE($B165,".SP.POP.TOTL"),Area_pop_80_09,Seq!AB$1,FALSE))</f>
        <v>8.8581401184763847E-2</v>
      </c>
      <c r="EV165" s="27">
        <f>IF(ISNA(VLOOKUP(CONCATENATE($B165,".SP.TER.TOTL.IN"),Area_pop_80_09,Seq!AC$1,FALSE)),".",VLOOKUP(CONCATENATE($B165,".SP.TER.TOTL.IN"),Area_pop_80_09,Seq!AC$1,FALSE)/VLOOKUP(CONCATENATE($B165,".SP.POP.TOTL"),Area_pop_80_09,Seq!AC$1,FALSE))</f>
        <v>8.8110366247415389E-2</v>
      </c>
      <c r="EW165" s="27">
        <f>IF(ISNA(VLOOKUP(CONCATENATE($B165,".SP.TER.TOTL.IN"),Area_pop_80_09,Seq!AD$1,FALSE)),".",VLOOKUP(CONCATENATE($B165,".SP.TER.TOTL.IN"),Area_pop_80_09,Seq!AD$1,FALSE)/VLOOKUP(CONCATENATE($B165,".SP.POP.TOTL"),Area_pop_80_09,Seq!AD$1,FALSE))</f>
        <v>8.7593852342413833E-2</v>
      </c>
      <c r="EX165" s="27"/>
      <c r="EY165" s="27"/>
      <c r="EZ165" s="27">
        <f t="shared" ref="EZ165:EZ196" si="210">IF(ISNUMBER(FC165/FF165),FC165/FF165,".")</f>
        <v>1.6917992849328357E-2</v>
      </c>
      <c r="FA165" s="27">
        <f t="shared" ref="FA165:FA196" si="211" xml:space="preserve"> IF(ISNUMBER(FD165/FG165), FD165/FG165,".")</f>
        <v>1.3678450306190037E-2</v>
      </c>
      <c r="FB165" s="27">
        <f t="shared" si="181"/>
        <v>4.5750289497665207E-2</v>
      </c>
      <c r="FC165" s="9">
        <f>IF(VLOOKUP($B165,EM_80!$B$1:$C$201,2,FALSE)&gt;0,VLOOKUP($B165,EM_80!$B$1:$C$201,2,FALSE),".")</f>
        <v>33000</v>
      </c>
      <c r="FD165" s="9">
        <f t="shared" ref="FD165:FD196" si="212">IF(ISNA(VLOOKUP($B165,Area_EM_90_2,2,FALSE)),".",VLOOKUP($B165,Area_EM_90_2,2,FALSE))</f>
        <v>33000</v>
      </c>
      <c r="FE165" s="9">
        <f t="shared" si="177"/>
        <v>135000</v>
      </c>
      <c r="FF165">
        <f t="shared" ref="FF165:FF196" si="213">VLOOKUP(CONCATENATE($B165,".SP.POP.TOTL"),Area_pop_80_09,2,FALSE)</f>
        <v>1950586</v>
      </c>
      <c r="FG165">
        <f t="shared" ref="FG165:FG196" si="214">VLOOKUP(CONCATENATE($B165,".SP.POP.TOTL"),Area_pop_80_09,12,FALSE)</f>
        <v>2412554</v>
      </c>
      <c r="FH165">
        <f t="shared" ref="FH165:FH196" si="215">VLOOKUP(CONCATENATE($B165,".SP.POP.TOTL"),Area_pop_80_09,22,FALSE)</f>
        <v>2950801</v>
      </c>
      <c r="FJ165" s="9" t="str">
        <f>IF(ISNA(VLOOKUP($B165,Area_EM_90,Seq!C$1,FALSE)),".",VLOOKUP($B165,Area_EM_90,Seq!C$1,FALSE))</f>
        <v>.</v>
      </c>
      <c r="FK165" s="9" t="str">
        <f>IF(ISNA(VLOOKUP($B165,Area_EM_90,Seq!D$1,FALSE)),".",VLOOKUP($B165,Area_EM_90,Seq!D$1,FALSE))</f>
        <v>.</v>
      </c>
      <c r="FL165" s="9" t="str">
        <f>IF(ISNA(VLOOKUP($B165,Area_EM_90,Seq!E$1,FALSE)),".",VLOOKUP($B165,Area_EM_90,Seq!E$1,FALSE))</f>
        <v>.</v>
      </c>
      <c r="FM165" s="9" t="str">
        <f>IF(ISNA(VLOOKUP($B165,Area_EM_90,Seq!F$1,FALSE)),".",VLOOKUP($B165,Area_EM_90,Seq!F$1,FALSE))</f>
        <v>.</v>
      </c>
      <c r="FN165" s="9" t="str">
        <f>IF(ISNA(VLOOKUP($B165,Area_EM_90,Seq!G$1,FALSE)),".",VLOOKUP($B165,Area_EM_90,Seq!G$1,FALSE))</f>
        <v>.</v>
      </c>
      <c r="FO165" s="9" t="str">
        <f>IF(ISNA(VLOOKUP($B165,Area_EM_90,Seq!H$1,FALSE)),".",VLOOKUP($B165,Area_EM_90,Seq!H$1,FALSE))</f>
        <v>.</v>
      </c>
      <c r="FP165" s="9" t="str">
        <f>IF(ISNA(VLOOKUP($B165,Area_EM_90,Seq!I$1,FALSE)),".",VLOOKUP($B165,Area_EM_90,Seq!I$1,FALSE))</f>
        <v>.</v>
      </c>
      <c r="FQ165" s="9" t="str">
        <f>IF(ISNA(VLOOKUP($B165,Area_EM_90,Seq!J$1,FALSE)),".",VLOOKUP($B165,Area_EM_90,Seq!J$1,FALSE))</f>
        <v>.</v>
      </c>
      <c r="FR165" s="9" t="str">
        <f>IF(ISNA(VLOOKUP($B165,Area_EM_00,Seq!C$1,FALSE)),".",VLOOKUP($B165,Area_EM_00,Seq!C$1,FALSE))</f>
        <v>.</v>
      </c>
      <c r="FS165" s="9" t="str">
        <f>IF(ISNA(VLOOKUP($B165,Area_EM_00,Seq!D$1,FALSE)),".",VLOOKUP($B165,Area_EM_00,Seq!D$1,FALSE))</f>
        <v>.</v>
      </c>
      <c r="FT165" s="9" t="str">
        <f>IF(ISNA(VLOOKUP($B165,Area_EM_00,Seq!E$1,FALSE)),".",VLOOKUP($B165,Area_EM_00,Seq!E$1,FALSE))</f>
        <v>.</v>
      </c>
      <c r="FU165" s="9" t="str">
        <f>IF(ISNA(VLOOKUP($B165,Area_EM_00,Seq!F$1,FALSE)),".",VLOOKUP($B165,Area_EM_00,Seq!F$1,FALSE))</f>
        <v>.</v>
      </c>
      <c r="FV165" s="9" t="str">
        <f>IF(ISNA(VLOOKUP($B165,Area_EM_00,Seq!G$1,FALSE)),".",VLOOKUP($B165,Area_EM_00,Seq!G$1,FALSE))</f>
        <v>.</v>
      </c>
      <c r="FW165" s="9" t="str">
        <f>IF(ISNA(VLOOKUP($B165,Area_EM_00,Seq!H$1,FALSE)),".",VLOOKUP($B165,Area_EM_00,Seq!H$1,FALSE))</f>
        <v>.</v>
      </c>
      <c r="FX165" s="9" t="str">
        <f>IF(ISNA(VLOOKUP($B165,Area_EM_00,Seq!I$1,FALSE)),".",VLOOKUP($B165,Area_EM_00,Seq!I$1,FALSE))</f>
        <v>.</v>
      </c>
      <c r="FY165" s="9" t="str">
        <f>IF(ISNA(VLOOKUP($B165,Area_EM_00,Seq!J$1,FALSE)),".",VLOOKUP($B165,Area_EM_00,Seq!J$1,FALSE))</f>
        <v>.</v>
      </c>
      <c r="GA165" s="27"/>
    </row>
    <row r="166" spans="1:183">
      <c r="A166" s="25" t="s">
        <v>2631</v>
      </c>
      <c r="B166" s="26" t="str">
        <f t="shared" si="144"/>
        <v>Paraguay</v>
      </c>
      <c r="C166" s="27">
        <f>GDP!C$42/10000</f>
        <v>18294194.281532999</v>
      </c>
      <c r="D166" s="27">
        <f>GDP!D$42/10000</f>
        <v>19245492.3841727</v>
      </c>
      <c r="E166" s="27">
        <f>GDP!E$42/10000</f>
        <v>20996832.1911324</v>
      </c>
      <c r="F166" s="27">
        <f>GDP!F$42/10000</f>
        <v>23285486.8999658</v>
      </c>
      <c r="G166" s="27">
        <f>GDP!G$42/10000</f>
        <v>26824880.9087606</v>
      </c>
      <c r="H166" s="27">
        <f>GDP!H$42/10000</f>
        <v>30446239.831443299</v>
      </c>
      <c r="I166" s="27">
        <f>GDP!I$42/10000</f>
        <v>33125508.936610304</v>
      </c>
      <c r="J166" s="27">
        <f>GDP!J$42/10000</f>
        <v>36968067.973257102</v>
      </c>
      <c r="K166" s="27">
        <f>GDP!K$42/10000</f>
        <v>41145459.654235199</v>
      </c>
      <c r="L166" s="27">
        <f>GDP!L$42/10000</f>
        <v>42832423.5000588</v>
      </c>
      <c r="M166" s="27">
        <f>GDP!M$42/10000</f>
        <v>44460055.593061104</v>
      </c>
      <c r="N166" s="27">
        <f>GDP!N$42/10000</f>
        <v>48550380.707622699</v>
      </c>
      <c r="O166" s="27">
        <f>GDP!O$42/10000</f>
        <v>55444534.768105105</v>
      </c>
      <c r="P166" s="27">
        <f>GDP!P$42/10000</f>
        <v>63206769.635639794</v>
      </c>
      <c r="Q166" s="27">
        <f>GDP!Q$42/10000</f>
        <v>71486856.457908601</v>
      </c>
      <c r="R166" s="27">
        <f>GDP!R$42/10000</f>
        <v>79278923.811820701</v>
      </c>
      <c r="S166" s="27">
        <f>GDP!S$42/10000</f>
        <v>87206816.193002701</v>
      </c>
      <c r="T166" s="27">
        <f>GDP!T$42/10000</f>
        <v>95317050.098951995</v>
      </c>
      <c r="U166" s="27">
        <f>GDP!U$42/10000</f>
        <v>102751780.00667</v>
      </c>
      <c r="V166" s="27">
        <f>GDP!V$42/10000</f>
        <v>110560915.287177</v>
      </c>
      <c r="W166" s="27">
        <f>GDP!W$42/10000</f>
        <v>119848032.17129999</v>
      </c>
      <c r="X166" s="27">
        <f>GDP!X$42/10000</f>
        <v>129795418.841518</v>
      </c>
      <c r="Y166" s="27">
        <f>GDP!Y$42/10000</f>
        <v>141606801.95609599</v>
      </c>
      <c r="Z166" s="27">
        <f>GDP!Z$42/10000</f>
        <v>155767482.15170601</v>
      </c>
      <c r="AA166" s="27">
        <f>GDP!AA$42/10000</f>
        <v>171499997.84902799</v>
      </c>
      <c r="AB166" s="27">
        <f>GDP!AB$42/10000</f>
        <v>189335997.62532699</v>
      </c>
      <c r="AC166" s="27">
        <f>GDP!AC$42/10000</f>
        <v>211298973.34986499</v>
      </c>
      <c r="AD166" s="27">
        <f>GDP!AD$42/10000</f>
        <v>238767839.88534701</v>
      </c>
      <c r="AE166" s="27">
        <f>GDP!AE$42/10000</f>
        <v>260256945.47502899</v>
      </c>
      <c r="AF166" s="27">
        <f>GDP!AF$42/10000</f>
        <v>293754553.91439533</v>
      </c>
      <c r="AG166" s="27"/>
      <c r="AH166" s="27">
        <f>IF(ISNUMBER(VLOOKUP($B166,Area_GDP_80_09,Seq!C$1,FALSE)/10000),VLOOKUP($B166,Area_GDP_80_09,Seq!C$1,FALSE)/10000,".")</f>
        <v>450937.25957892201</v>
      </c>
      <c r="AI166" s="27">
        <f>IF(ISNUMBER(VLOOKUP($B166,Area_GDP_80_09,Seq!D$1,FALSE)/10000),VLOOKUP($B166,Area_GDP_80_09,Seq!D$1,FALSE)/10000,".")</f>
        <v>489430.389425539</v>
      </c>
      <c r="AJ166" s="27">
        <f>IF(ISNUMBER(VLOOKUP($B166,Area_GDP_80_09,Seq!E$1,FALSE)/10000),VLOOKUP($B166,Area_GDP_80_09,Seq!E$1,FALSE)/10000,".")</f>
        <v>471240.46029441501</v>
      </c>
      <c r="AK166" s="27">
        <f>IF(ISNUMBER(VLOOKUP($B166,Area_GDP_80_09,Seq!F$1,FALSE)/10000),VLOOKUP($B166,Area_GDP_80_09,Seq!F$1,FALSE)/10000,".")</f>
        <v>456985.62759969902</v>
      </c>
      <c r="AL166" s="27">
        <f>IF(ISNUMBER(VLOOKUP($B166,Area_GDP_80_09,Seq!G$1,FALSE)/10000),VLOOKUP($B166,Area_GDP_80_09,Seq!G$1,FALSE)/10000,".")</f>
        <v>471048.717920708</v>
      </c>
      <c r="AM166" s="27">
        <f>IF(ISNUMBER(VLOOKUP($B166,Area_GDP_80_09,Seq!H$1,FALSE)/10000),VLOOKUP($B166,Area_GDP_80_09,Seq!H$1,FALSE)/10000,".")</f>
        <v>489778.13979568193</v>
      </c>
      <c r="AN166" s="27">
        <f>IF(ISNUMBER(VLOOKUP($B166,Area_GDP_80_09,Seq!I$1,FALSE)/10000),VLOOKUP($B166,Area_GDP_80_09,Seq!I$1,FALSE)/10000,".")</f>
        <v>489778.13979568193</v>
      </c>
      <c r="AO166" s="27">
        <f>IF(ISNUMBER(VLOOKUP($B166,Area_GDP_80_09,Seq!J$1,FALSE)/10000),VLOOKUP($B166,Area_GDP_80_09,Seq!J$1,FALSE)/10000,".")</f>
        <v>511000.58956213796</v>
      </c>
      <c r="AP166" s="27">
        <f>IF(ISNUMBER(VLOOKUP($B166,Area_GDP_80_09,Seq!K$1,FALSE)/10000),VLOOKUP($B166,Area_GDP_80_09,Seq!K$1,FALSE)/10000,".")</f>
        <v>543473.46131429705</v>
      </c>
      <c r="AQ166" s="27">
        <f>IF(ISNUMBER(VLOOKUP($B166,Area_GDP_80_09,Seq!L$1,FALSE)/10000),VLOOKUP($B166,Area_GDP_80_09,Seq!L$1,FALSE)/10000,".")</f>
        <v>574987.53741274402</v>
      </c>
      <c r="AR166" s="27">
        <f>IF(ISNUMBER(VLOOKUP($B166,Area_GDP_80_09,Seq!M$1,FALSE)/10000),VLOOKUP($B166,Area_GDP_80_09,Seq!M$1,FALSE)/10000,".")</f>
        <v>592758.12174141908</v>
      </c>
      <c r="AS166" s="27">
        <f>IF(ISNUMBER(VLOOKUP($B166,Area_GDP_80_09,Seq!N$1,FALSE)/10000),VLOOKUP($B166,Area_GDP_80_09,Seq!N$1,FALSE)/10000,".")</f>
        <v>607396.48107613798</v>
      </c>
      <c r="AT166" s="27">
        <f>IF(ISNUMBER(VLOOKUP($B166,Area_GDP_80_09,Seq!O$1,FALSE)/10000),VLOOKUP($B166,Area_GDP_80_09,Seq!O$1,FALSE)/10000,".")</f>
        <v>628186.94441406406</v>
      </c>
      <c r="AU166" s="27">
        <f>IF(ISNUMBER(VLOOKUP($B166,Area_GDP_80_09,Seq!P$1,FALSE)/10000),VLOOKUP($B166,Area_GDP_80_09,Seq!P$1,FALSE)/10000,".")</f>
        <v>652760.37188607303</v>
      </c>
      <c r="AV166" s="27">
        <f>IF(ISNUMBER(VLOOKUP($B166,Area_GDP_80_09,Seq!Q$1,FALSE)/10000),VLOOKUP($B166,Area_GDP_80_09,Seq!Q$1,FALSE)/10000,".")</f>
        <v>677089.15928818402</v>
      </c>
      <c r="AW166" s="27">
        <f>IF(ISNUMBER(VLOOKUP($B166,Area_GDP_80_09,Seq!R$1,FALSE)/10000),VLOOKUP($B166,Area_GDP_80_09,Seq!R$1,FALSE)/10000,".")</f>
        <v>714005.82900974306</v>
      </c>
      <c r="AX166" s="27">
        <f>IF(ISNUMBER(VLOOKUP($B166,Area_GDP_80_09,Seq!S$1,FALSE)/10000),VLOOKUP($B166,Area_GDP_80_09,Seq!S$1,FALSE)/10000,".")</f>
        <v>716880.11187514197</v>
      </c>
      <c r="AY166" s="27">
        <f>IF(ISNUMBER(VLOOKUP($B166,Area_GDP_80_09,Seq!T$1,FALSE)/10000),VLOOKUP($B166,Area_GDP_80_09,Seq!T$1,FALSE)/10000,".")</f>
        <v>738328.89502254396</v>
      </c>
      <c r="AZ166" s="27">
        <f>IF(ISNUMBER(VLOOKUP($B166,Area_GDP_80_09,Seq!U$1,FALSE)/10000),VLOOKUP($B166,Area_GDP_80_09,Seq!U$1,FALSE)/10000,".")</f>
        <v>742606.646557434</v>
      </c>
      <c r="BA166" s="27">
        <f>IF(ISNUMBER(VLOOKUP($B166,Area_GDP_80_09,Seq!V$1,FALSE)/10000),VLOOKUP($B166,Area_GDP_80_09,Seq!V$1,FALSE)/10000,".")</f>
        <v>731603.04159286804</v>
      </c>
      <c r="BB166" s="27">
        <f>IF(ISNUMBER(VLOOKUP($B166,Area_GDP_80_09,Seq!W$1,FALSE)/10000),VLOOKUP($B166,Area_GDP_80_09,Seq!W$1,FALSE)/10000,".")</f>
        <v>707126.59390775603</v>
      </c>
      <c r="BC166" s="27">
        <f>IF(ISNUMBER(VLOOKUP($B166,Area_GDP_80_09,Seq!X$1,FALSE)/10000),VLOOKUP($B166,Area_GDP_80_09,Seq!X$1,FALSE)/10000,".")</f>
        <v>721723.67738758598</v>
      </c>
      <c r="BD166" s="27">
        <f>IF(ISNUMBER(VLOOKUP($B166,Area_GDP_80_09,Seq!Y$1,FALSE)/10000),VLOOKUP($B166,Area_GDP_80_09,Seq!Y$1,FALSE)/10000,".")</f>
        <v>721373.14736601198</v>
      </c>
      <c r="BE166" s="27">
        <f>IF(ISNUMBER(VLOOKUP($B166,Area_GDP_80_09,Seq!Z$1,FALSE)/10000),VLOOKUP($B166,Area_GDP_80_09,Seq!Z$1,FALSE)/10000,".")</f>
        <v>749071.03494366398</v>
      </c>
      <c r="BF166" s="27">
        <f>IF(ISNUMBER(VLOOKUP($B166,Area_GDP_80_09,Seq!AA$1,FALSE)/10000),VLOOKUP($B166,Area_GDP_80_09,Seq!AA$1,FALSE)/10000,".")</f>
        <v>780047.20228664193</v>
      </c>
      <c r="BG166" s="27">
        <f>IF(ISNUMBER(VLOOKUP($B166,Area_GDP_80_09,Seq!AB$1,FALSE)/10000),VLOOKUP($B166,Area_GDP_80_09,Seq!AB$1,FALSE)/10000,".")</f>
        <v>802482.74746713694</v>
      </c>
      <c r="BH166" s="27">
        <f>IF(ISNUMBER(VLOOKUP($B166,Area_GDP_80_09,Seq!AC$1,FALSE)/10000),VLOOKUP($B166,Area_GDP_80_09,Seq!AC$1,FALSE)/10000,".")</f>
        <v>837170.77523362602</v>
      </c>
      <c r="BI166" s="27">
        <f>IF(ISNUMBER(VLOOKUP($B166,Area_GDP_80_09,Seq!AD$1,FALSE)/10000),VLOOKUP($B166,Area_GDP_80_09,Seq!AD$1,FALSE)/10000,".")</f>
        <v>893774.43992013298</v>
      </c>
      <c r="BJ166" s="27">
        <f>IF(ISNUMBER(VLOOKUP($B166,Area_GDP_80_09,Seq!AE$1,FALSE)/10000),VLOOKUP($B166,Area_GDP_80_09,Seq!AE$1,FALSE)/10000,".")</f>
        <v>945389.85054400994</v>
      </c>
      <c r="BK166" s="27">
        <f>IF(ISNUMBER(VLOOKUP($B166,Area_GDP_80_09,Seq!AF$1,FALSE)/10000),VLOOKUP($B166,Area_GDP_80_09,Seq!AF$1,FALSE)/10000,".")</f>
        <v>909470.14570266439</v>
      </c>
      <c r="BL166" s="27"/>
      <c r="BM166" s="27"/>
      <c r="BN166" s="27">
        <f>CNPop!A$48</f>
        <v>5.0000000000000001E-3</v>
      </c>
      <c r="BO166" s="27">
        <f>CNPop!B$48</f>
        <v>6.0000000000000001E-3</v>
      </c>
      <c r="BP166" s="27">
        <f>CNPop!C$48</f>
        <v>6.0000000000000001E-3</v>
      </c>
      <c r="BQ166" s="27">
        <f>CNPop!D$48</f>
        <v>7.0000000000000001E-3</v>
      </c>
      <c r="BR166" s="27">
        <f>CNPop!E$48</f>
        <v>7.0000000000000001E-3</v>
      </c>
      <c r="BS166" s="27">
        <f>CNPop!F$48</f>
        <v>8.0000000000000002E-3</v>
      </c>
      <c r="BT166" s="27">
        <f>CNPop!G$48</f>
        <v>8.9999999999999993E-3</v>
      </c>
      <c r="BU166" s="27">
        <f>CNPop!H$48</f>
        <v>0.01</v>
      </c>
      <c r="BV166" s="27">
        <f>CNPop!I$48</f>
        <v>1.0999999999999999E-2</v>
      </c>
      <c r="BW166" s="27">
        <f>CNPop!J$48</f>
        <v>1.2E-2</v>
      </c>
      <c r="BX166" s="27">
        <f>CNPop!K$48</f>
        <v>1.4E-2</v>
      </c>
      <c r="BY166" s="27">
        <f>CNPop!L$48</f>
        <v>1.6E-2</v>
      </c>
      <c r="BZ166" s="27">
        <f>CNPop!M$48</f>
        <v>1.7000000000000001E-2</v>
      </c>
      <c r="CA166" s="27">
        <f>CNPop!N$48</f>
        <v>1.9E-2</v>
      </c>
      <c r="CB166" s="27">
        <f>CNPop!O$48</f>
        <v>2.1000000000000001E-2</v>
      </c>
      <c r="CC166" s="27">
        <f>CNPop!P$48</f>
        <v>2.3E-2</v>
      </c>
      <c r="CD166" s="27">
        <f>CNPop!Q$48</f>
        <v>2.5999999999999999E-2</v>
      </c>
      <c r="CE166" s="27">
        <f>CNPop!R$48</f>
        <v>2.8000000000000001E-2</v>
      </c>
      <c r="CF166" s="27">
        <f>CNPop!S$48</f>
        <v>0.03</v>
      </c>
      <c r="CG166" s="27">
        <f>CNPop!T$48</f>
        <v>3.3000000000000002E-2</v>
      </c>
      <c r="CH166" s="27">
        <f>CNPop!U$48</f>
        <v>3.5999999999999997E-2</v>
      </c>
      <c r="CI166" s="27">
        <f>CNPop!V$48</f>
        <v>3.9E-2</v>
      </c>
      <c r="CJ166" s="27">
        <f>CNPop!W$48</f>
        <v>4.2000000000000003E-2</v>
      </c>
      <c r="CK166" s="27">
        <f>CNPop!X$48</f>
        <v>4.4999999999999998E-2</v>
      </c>
      <c r="CL166" s="27">
        <f>CNPop!Y$48</f>
        <v>4.9000000000000002E-2</v>
      </c>
      <c r="CM166" s="27">
        <f>CNPop!Z$48</f>
        <v>5.1999999999999998E-2</v>
      </c>
      <c r="CN166" s="27">
        <f>CNPop!AA$48</f>
        <v>5.6000000000000001E-2</v>
      </c>
      <c r="CO166" s="27">
        <f>CNPop!AB$48</f>
        <v>0.06</v>
      </c>
      <c r="CP166" s="27">
        <f>CNPop!AC$48</f>
        <v>6.3E-2</v>
      </c>
      <c r="CQ166" s="27"/>
      <c r="CR166" s="27">
        <f t="shared" si="182"/>
        <v>9.2279187146702191E-2</v>
      </c>
      <c r="CS166" s="27">
        <f t="shared" si="183"/>
        <v>9.2279187146702191E-2</v>
      </c>
      <c r="CT166" s="27">
        <f t="shared" si="184"/>
        <v>9.2279187146702191E-2</v>
      </c>
      <c r="CU166" s="27">
        <f t="shared" si="185"/>
        <v>9.2279187146702191E-2</v>
      </c>
      <c r="CV166" s="27">
        <f t="shared" si="186"/>
        <v>9.2279187146702191E-2</v>
      </c>
      <c r="CW166" s="27">
        <f t="shared" si="187"/>
        <v>9.2279187146702191E-2</v>
      </c>
      <c r="CX166" s="27">
        <f t="shared" si="188"/>
        <v>9.2279187146702191E-2</v>
      </c>
      <c r="CY166" s="27">
        <f t="shared" si="189"/>
        <v>9.2279187146702191E-2</v>
      </c>
      <c r="CZ166" s="27">
        <f t="shared" si="190"/>
        <v>9.2279187146702191E-2</v>
      </c>
      <c r="DA166" s="27">
        <f t="shared" si="191"/>
        <v>9.2279187146702191E-2</v>
      </c>
      <c r="DB166" s="27">
        <f t="shared" si="192"/>
        <v>9.2279187146702191E-2</v>
      </c>
      <c r="DC166" s="27">
        <f t="shared" si="193"/>
        <v>9.2279187146702191E-2</v>
      </c>
      <c r="DD166" s="27">
        <f t="shared" si="194"/>
        <v>9.5427997628396558E-2</v>
      </c>
      <c r="DE166" s="27">
        <f t="shared" si="195"/>
        <v>9.5427997628396558E-2</v>
      </c>
      <c r="DF166" s="27">
        <f t="shared" si="196"/>
        <v>9.5427997628396558E-2</v>
      </c>
      <c r="DG166" s="27">
        <f t="shared" si="197"/>
        <v>9.5427997628396558E-2</v>
      </c>
      <c r="DH166" s="27">
        <f t="shared" si="198"/>
        <v>9.5427997628396558E-2</v>
      </c>
      <c r="DI166" s="27">
        <f t="shared" si="199"/>
        <v>9.5427997628396558E-2</v>
      </c>
      <c r="DJ166" s="27">
        <f t="shared" si="200"/>
        <v>9.5427997628396558E-2</v>
      </c>
      <c r="DK166" s="27">
        <f t="shared" si="201"/>
        <v>9.7183502557008625E-2</v>
      </c>
      <c r="DL166" s="27">
        <f t="shared" si="202"/>
        <v>9.880201523858298E-2</v>
      </c>
      <c r="DM166" s="27">
        <f t="shared" si="203"/>
        <v>0.10025541462710691</v>
      </c>
      <c r="DN166" s="27">
        <f t="shared" si="204"/>
        <v>0.10155686688056721</v>
      </c>
      <c r="DO166" s="27">
        <f t="shared" si="205"/>
        <v>0.10261961775960256</v>
      </c>
      <c r="DP166" s="27">
        <f t="shared" si="206"/>
        <v>0.10335582194186888</v>
      </c>
      <c r="DQ166" s="27">
        <f t="shared" si="207"/>
        <v>0.1037171280225536</v>
      </c>
      <c r="DR166" s="27">
        <f t="shared" si="208"/>
        <v>0.10367391586233954</v>
      </c>
      <c r="DS166" s="27">
        <f t="shared" si="209"/>
        <v>0.10326438148917767</v>
      </c>
      <c r="DT166" s="27">
        <f t="shared" si="145"/>
        <v>0.10259696642515737</v>
      </c>
      <c r="DU166" s="27" t="e">
        <f>IF(ISNA(VLOOKUP(CONCATENATE($B166,".SP.TER.TOTL.IN"),Area_pop_80_09,Seq!B$1,FALSE)),".",VLOOKUP(CONCATENATE($B166,".SP.TER.TOTL.IN"),Area_pop_80_09,Seq!B$1,FALSE)/VLOOKUP(CONCATENATE($B166,".SP.POP.TOTL"),Area_pop_80_09,Seq!B$1,FALSE))</f>
        <v>#VALUE!</v>
      </c>
      <c r="DV166" s="27" t="e">
        <f>IF(ISNA(VLOOKUP(CONCATENATE($B166,".SP.TER.TOTL.IN"),Area_pop_80_09,Seq!C$1,FALSE)),".",VLOOKUP(CONCATENATE($B166,".SP.TER.TOTL.IN"),Area_pop_80_09,Seq!C$1,FALSE)/VLOOKUP(CONCATENATE($B166,".SP.POP.TOTL"),Area_pop_80_09,Seq!C$1,FALSE))</f>
        <v>#VALUE!</v>
      </c>
      <c r="DW166" s="27" t="e">
        <f>IF(ISNA(VLOOKUP(CONCATENATE($B166,".SP.TER.TOTL.IN"),Area_pop_80_09,Seq!D$1,FALSE)),".",VLOOKUP(CONCATENATE($B166,".SP.TER.TOTL.IN"),Area_pop_80_09,Seq!D$1,FALSE)/VLOOKUP(CONCATENATE($B166,".SP.POP.TOTL"),Area_pop_80_09,Seq!D$1,FALSE))</f>
        <v>#VALUE!</v>
      </c>
      <c r="DX166" s="27" t="e">
        <f>IF(ISNA(VLOOKUP(CONCATENATE($B166,".SP.TER.TOTL.IN"),Area_pop_80_09,Seq!E$1,FALSE)),".",VLOOKUP(CONCATENATE($B166,".SP.TER.TOTL.IN"),Area_pop_80_09,Seq!E$1,FALSE)/VLOOKUP(CONCATENATE($B166,".SP.POP.TOTL"),Area_pop_80_09,Seq!E$1,FALSE))</f>
        <v>#VALUE!</v>
      </c>
      <c r="DY166" s="27" t="e">
        <f>IF(ISNA(VLOOKUP(CONCATENATE($B166,".SP.TER.TOTL.IN"),Area_pop_80_09,Seq!F$1,FALSE)),".",VLOOKUP(CONCATENATE($B166,".SP.TER.TOTL.IN"),Area_pop_80_09,Seq!F$1,FALSE)/VLOOKUP(CONCATENATE($B166,".SP.POP.TOTL"),Area_pop_80_09,Seq!F$1,FALSE))</f>
        <v>#VALUE!</v>
      </c>
      <c r="DZ166" s="27" t="e">
        <f>IF(ISNA(VLOOKUP(CONCATENATE($B166,".SP.TER.TOTL.IN"),Area_pop_80_09,Seq!G$1,FALSE)),".",VLOOKUP(CONCATENATE($B166,".SP.TER.TOTL.IN"),Area_pop_80_09,Seq!G$1,FALSE)/VLOOKUP(CONCATENATE($B166,".SP.POP.TOTL"),Area_pop_80_09,Seq!G$1,FALSE))</f>
        <v>#VALUE!</v>
      </c>
      <c r="EA166" s="27" t="e">
        <f>IF(ISNA(VLOOKUP(CONCATENATE($B166,".SP.TER.TOTL.IN"),Area_pop_80_09,Seq!H$1,FALSE)),".",VLOOKUP(CONCATENATE($B166,".SP.TER.TOTL.IN"),Area_pop_80_09,Seq!H$1,FALSE)/VLOOKUP(CONCATENATE($B166,".SP.POP.TOTL"),Area_pop_80_09,Seq!H$1,FALSE))</f>
        <v>#VALUE!</v>
      </c>
      <c r="EB166" s="27" t="e">
        <f>IF(ISNA(VLOOKUP(CONCATENATE($B166,".SP.TER.TOTL.IN"),Area_pop_80_09,Seq!I$1,FALSE)),".",VLOOKUP(CONCATENATE($B166,".SP.TER.TOTL.IN"),Area_pop_80_09,Seq!I$1,FALSE)/VLOOKUP(CONCATENATE($B166,".SP.POP.TOTL"),Area_pop_80_09,Seq!I$1,FALSE))</f>
        <v>#VALUE!</v>
      </c>
      <c r="EC166" s="27" t="e">
        <f>IF(ISNA(VLOOKUP(CONCATENATE($B166,".SP.TER.TOTL.IN"),Area_pop_80_09,Seq!J$1,FALSE)),".",VLOOKUP(CONCATENATE($B166,".SP.TER.TOTL.IN"),Area_pop_80_09,Seq!J$1,FALSE)/VLOOKUP(CONCATENATE($B166,".SP.POP.TOTL"),Area_pop_80_09,Seq!J$1,FALSE))</f>
        <v>#VALUE!</v>
      </c>
      <c r="ED166" s="27" t="e">
        <f>IF(ISNA(VLOOKUP(CONCATENATE($B166,".SP.TER.TOTL.IN"),Area_pop_80_09,Seq!K$1,FALSE)),".",VLOOKUP(CONCATENATE($B166,".SP.TER.TOTL.IN"),Area_pop_80_09,Seq!K$1,FALSE)/VLOOKUP(CONCATENATE($B166,".SP.POP.TOTL"),Area_pop_80_09,Seq!K$1,FALSE))</f>
        <v>#VALUE!</v>
      </c>
      <c r="EE166" s="27" t="e">
        <f>IF(ISNA(VLOOKUP(CONCATENATE($B166,".SP.TER.TOTL.IN"),Area_pop_80_09,Seq!L$1,FALSE)),".",VLOOKUP(CONCATENATE($B166,".SP.TER.TOTL.IN"),Area_pop_80_09,Seq!L$1,FALSE)/VLOOKUP(CONCATENATE($B166,".SP.POP.TOTL"),Area_pop_80_09,Seq!L$1,FALSE))</f>
        <v>#VALUE!</v>
      </c>
      <c r="EF166" s="27">
        <f>IF(ISNA(VLOOKUP(CONCATENATE($B166,".SP.TER.TOTL.IN"),Area_pop_80_09,Seq!M$1,FALSE)),".",VLOOKUP(CONCATENATE($B166,".SP.TER.TOTL.IN"),Area_pop_80_09,Seq!M$1,FALSE)/VLOOKUP(CONCATENATE($B166,".SP.POP.TOTL"),Area_pop_80_09,Seq!M$1,FALSE))</f>
        <v>9.2279187146702191E-2</v>
      </c>
      <c r="EG166" s="27" t="e">
        <f>IF(ISNA(VLOOKUP(CONCATENATE($B166,".SP.TER.TOTL.IN"),Area_pop_80_09,Seq!N$1,FALSE)),".",VLOOKUP(CONCATENATE($B166,".SP.TER.TOTL.IN"),Area_pop_80_09,Seq!N$1,FALSE)/VLOOKUP(CONCATENATE($B166,".SP.POP.TOTL"),Area_pop_80_09,Seq!N$1,FALSE))</f>
        <v>#VALUE!</v>
      </c>
      <c r="EH166" s="27" t="e">
        <f>IF(ISNA(VLOOKUP(CONCATENATE($B166,".SP.TER.TOTL.IN"),Area_pop_80_09,Seq!O$1,FALSE)),".",VLOOKUP(CONCATENATE($B166,".SP.TER.TOTL.IN"),Area_pop_80_09,Seq!O$1,FALSE)/VLOOKUP(CONCATENATE($B166,".SP.POP.TOTL"),Area_pop_80_09,Seq!O$1,FALSE))</f>
        <v>#VALUE!</v>
      </c>
      <c r="EI166" s="27" t="e">
        <f>IF(ISNA(VLOOKUP(CONCATENATE($B166,".SP.TER.TOTL.IN"),Area_pop_80_09,Seq!P$1,FALSE)),".",VLOOKUP(CONCATENATE($B166,".SP.TER.TOTL.IN"),Area_pop_80_09,Seq!P$1,FALSE)/VLOOKUP(CONCATENATE($B166,".SP.POP.TOTL"),Area_pop_80_09,Seq!P$1,FALSE))</f>
        <v>#VALUE!</v>
      </c>
      <c r="EJ166" s="27" t="e">
        <f>IF(ISNA(VLOOKUP(CONCATENATE($B166,".SP.TER.TOTL.IN"),Area_pop_80_09,Seq!Q$1,FALSE)),".",VLOOKUP(CONCATENATE($B166,".SP.TER.TOTL.IN"),Area_pop_80_09,Seq!Q$1,FALSE)/VLOOKUP(CONCATENATE($B166,".SP.POP.TOTL"),Area_pop_80_09,Seq!Q$1,FALSE))</f>
        <v>#VALUE!</v>
      </c>
      <c r="EK166" s="27" t="e">
        <f>IF(ISNA(VLOOKUP(CONCATENATE($B166,".SP.TER.TOTL.IN"),Area_pop_80_09,Seq!R$1,FALSE)),".",VLOOKUP(CONCATENATE($B166,".SP.TER.TOTL.IN"),Area_pop_80_09,Seq!R$1,FALSE)/VLOOKUP(CONCATENATE($B166,".SP.POP.TOTL"),Area_pop_80_09,Seq!R$1,FALSE))</f>
        <v>#VALUE!</v>
      </c>
      <c r="EL166" s="27" t="e">
        <f>IF(ISNA(VLOOKUP(CONCATENATE($B166,".SP.TER.TOTL.IN"),Area_pop_80_09,Seq!S$1,FALSE)),".",VLOOKUP(CONCATENATE($B166,".SP.TER.TOTL.IN"),Area_pop_80_09,Seq!S$1,FALSE)/VLOOKUP(CONCATENATE($B166,".SP.POP.TOTL"),Area_pop_80_09,Seq!S$1,FALSE))</f>
        <v>#VALUE!</v>
      </c>
      <c r="EM166" s="27">
        <f>IF(ISNA(VLOOKUP(CONCATENATE($B166,".SP.TER.TOTL.IN"),Area_pop_80_09,Seq!T$1,FALSE)),".",VLOOKUP(CONCATENATE($B166,".SP.TER.TOTL.IN"),Area_pop_80_09,Seq!T$1,FALSE)/VLOOKUP(CONCATENATE($B166,".SP.POP.TOTL"),Area_pop_80_09,Seq!T$1,FALSE))</f>
        <v>9.5427997628396558E-2</v>
      </c>
      <c r="EN166" s="27">
        <f>IF(ISNA(VLOOKUP(CONCATENATE($B166,".SP.TER.TOTL.IN"),Area_pop_80_09,Seq!U$1,FALSE)),".",VLOOKUP(CONCATENATE($B166,".SP.TER.TOTL.IN"),Area_pop_80_09,Seq!U$1,FALSE)/VLOOKUP(CONCATENATE($B166,".SP.POP.TOTL"),Area_pop_80_09,Seq!U$1,FALSE))</f>
        <v>9.7183502557008625E-2</v>
      </c>
      <c r="EO166" s="27">
        <f>IF(ISNA(VLOOKUP(CONCATENATE($B166,".SP.TER.TOTL.IN"),Area_pop_80_09,Seq!V$1,FALSE)),".",VLOOKUP(CONCATENATE($B166,".SP.TER.TOTL.IN"),Area_pop_80_09,Seq!V$1,FALSE)/VLOOKUP(CONCATENATE($B166,".SP.POP.TOTL"),Area_pop_80_09,Seq!V$1,FALSE))</f>
        <v>9.880201523858298E-2</v>
      </c>
      <c r="EP166" s="27">
        <f>IF(ISNA(VLOOKUP(CONCATENATE($B166,".SP.TER.TOTL.IN"),Area_pop_80_09,Seq!W$1,FALSE)),".",VLOOKUP(CONCATENATE($B166,".SP.TER.TOTL.IN"),Area_pop_80_09,Seq!W$1,FALSE)/VLOOKUP(CONCATENATE($B166,".SP.POP.TOTL"),Area_pop_80_09,Seq!W$1,FALSE))</f>
        <v>0.10025541462710691</v>
      </c>
      <c r="EQ166" s="27">
        <f>IF(ISNA(VLOOKUP(CONCATENATE($B166,".SP.TER.TOTL.IN"),Area_pop_80_09,Seq!X$1,FALSE)),".",VLOOKUP(CONCATENATE($B166,".SP.TER.TOTL.IN"),Area_pop_80_09,Seq!X$1,FALSE)/VLOOKUP(CONCATENATE($B166,".SP.POP.TOTL"),Area_pop_80_09,Seq!X$1,FALSE))</f>
        <v>0.10155686688056721</v>
      </c>
      <c r="ER166" s="27">
        <f>IF(ISNA(VLOOKUP(CONCATENATE($B166,".SP.TER.TOTL.IN"),Area_pop_80_09,Seq!Y$1,FALSE)),".",VLOOKUP(CONCATENATE($B166,".SP.TER.TOTL.IN"),Area_pop_80_09,Seq!Y$1,FALSE)/VLOOKUP(CONCATENATE($B166,".SP.POP.TOTL"),Area_pop_80_09,Seq!Y$1,FALSE))</f>
        <v>0.10261961775960256</v>
      </c>
      <c r="ES166" s="27">
        <f>IF(ISNA(VLOOKUP(CONCATENATE($B166,".SP.TER.TOTL.IN"),Area_pop_80_09,Seq!Z$1,FALSE)),".",VLOOKUP(CONCATENATE($B166,".SP.TER.TOTL.IN"),Area_pop_80_09,Seq!Z$1,FALSE)/VLOOKUP(CONCATENATE($B166,".SP.POP.TOTL"),Area_pop_80_09,Seq!Z$1,FALSE))</f>
        <v>0.10335582194186888</v>
      </c>
      <c r="ET166" s="27">
        <f>IF(ISNA(VLOOKUP(CONCATENATE($B166,".SP.TER.TOTL.IN"),Area_pop_80_09,Seq!AA$1,FALSE)),".",VLOOKUP(CONCATENATE($B166,".SP.TER.TOTL.IN"),Area_pop_80_09,Seq!AA$1,FALSE)/VLOOKUP(CONCATENATE($B166,".SP.POP.TOTL"),Area_pop_80_09,Seq!AA$1,FALSE))</f>
        <v>0.1037171280225536</v>
      </c>
      <c r="EU166" s="27">
        <f>IF(ISNA(VLOOKUP(CONCATENATE($B166,".SP.TER.TOTL.IN"),Area_pop_80_09,Seq!AB$1,FALSE)),".",VLOOKUP(CONCATENATE($B166,".SP.TER.TOTL.IN"),Area_pop_80_09,Seq!AB$1,FALSE)/VLOOKUP(CONCATENATE($B166,".SP.POP.TOTL"),Area_pop_80_09,Seq!AB$1,FALSE))</f>
        <v>0.10367391586233954</v>
      </c>
      <c r="EV166" s="27">
        <f>IF(ISNA(VLOOKUP(CONCATENATE($B166,".SP.TER.TOTL.IN"),Area_pop_80_09,Seq!AC$1,FALSE)),".",VLOOKUP(CONCATENATE($B166,".SP.TER.TOTL.IN"),Area_pop_80_09,Seq!AC$1,FALSE)/VLOOKUP(CONCATENATE($B166,".SP.POP.TOTL"),Area_pop_80_09,Seq!AC$1,FALSE))</f>
        <v>0.10326438148917767</v>
      </c>
      <c r="EW166" s="27">
        <f>IF(ISNA(VLOOKUP(CONCATENATE($B166,".SP.TER.TOTL.IN"),Area_pop_80_09,Seq!AD$1,FALSE)),".",VLOOKUP(CONCATENATE($B166,".SP.TER.TOTL.IN"),Area_pop_80_09,Seq!AD$1,FALSE)/VLOOKUP(CONCATENATE($B166,".SP.POP.TOTL"),Area_pop_80_09,Seq!AD$1,FALSE))</f>
        <v>0.10259696642515737</v>
      </c>
      <c r="EX166" s="27"/>
      <c r="EY166" s="27"/>
      <c r="EZ166" s="27">
        <f t="shared" si="210"/>
        <v>1.2504544620435491E-3</v>
      </c>
      <c r="FA166" s="27">
        <f t="shared" si="211"/>
        <v>1.4118530712745785E-3</v>
      </c>
      <c r="FB166" s="27" t="str">
        <f t="shared" si="181"/>
        <v>.</v>
      </c>
      <c r="FC166" s="9">
        <f>IF(VLOOKUP($B166,EM_80!$B$1:$C$201,2,FALSE)&gt;0,VLOOKUP($B166,EM_80!$B$1:$C$201,2,FALSE),".")</f>
        <v>4000</v>
      </c>
      <c r="FD166" s="9">
        <f t="shared" si="212"/>
        <v>6000</v>
      </c>
      <c r="FE166" s="9" t="str">
        <f t="shared" si="177"/>
        <v>.</v>
      </c>
      <c r="FF166">
        <f t="shared" si="213"/>
        <v>3198837</v>
      </c>
      <c r="FG166">
        <f t="shared" si="214"/>
        <v>4249734</v>
      </c>
      <c r="FH166">
        <f t="shared" si="215"/>
        <v>5350235</v>
      </c>
      <c r="FJ166" s="9" t="str">
        <f>IF(ISNA(VLOOKUP($B166,Area_EM_90,Seq!C$1,FALSE)),".",VLOOKUP($B166,Area_EM_90,Seq!C$1,FALSE))</f>
        <v>.</v>
      </c>
      <c r="FK166" s="9" t="str">
        <f>IF(ISNA(VLOOKUP($B166,Area_EM_90,Seq!D$1,FALSE)),".",VLOOKUP($B166,Area_EM_90,Seq!D$1,FALSE))</f>
        <v>.</v>
      </c>
      <c r="FL166" s="9" t="str">
        <f>IF(ISNA(VLOOKUP($B166,Area_EM_90,Seq!E$1,FALSE)),".",VLOOKUP($B166,Area_EM_90,Seq!E$1,FALSE))</f>
        <v>.</v>
      </c>
      <c r="FM166" s="9" t="str">
        <f>IF(ISNA(VLOOKUP($B166,Area_EM_90,Seq!F$1,FALSE)),".",VLOOKUP($B166,Area_EM_90,Seq!F$1,FALSE))</f>
        <v>.</v>
      </c>
      <c r="FN166" s="9" t="str">
        <f>IF(ISNA(VLOOKUP($B166,Area_EM_90,Seq!G$1,FALSE)),".",VLOOKUP($B166,Area_EM_90,Seq!G$1,FALSE))</f>
        <v>.</v>
      </c>
      <c r="FO166" s="9" t="str">
        <f>IF(ISNA(VLOOKUP($B166,Area_EM_90,Seq!H$1,FALSE)),".",VLOOKUP($B166,Area_EM_90,Seq!H$1,FALSE))</f>
        <v>.</v>
      </c>
      <c r="FP166" s="9" t="str">
        <f>IF(ISNA(VLOOKUP($B166,Area_EM_90,Seq!I$1,FALSE)),".",VLOOKUP($B166,Area_EM_90,Seq!I$1,FALSE))</f>
        <v>.</v>
      </c>
      <c r="FQ166" s="9" t="str">
        <f>IF(ISNA(VLOOKUP($B166,Area_EM_90,Seq!J$1,FALSE)),".",VLOOKUP($B166,Area_EM_90,Seq!J$1,FALSE))</f>
        <v>.</v>
      </c>
      <c r="FR166" s="9" t="str">
        <f>IF(ISNA(VLOOKUP($B166,Area_EM_00,Seq!C$1,FALSE)),".",VLOOKUP($B166,Area_EM_00,Seq!C$1,FALSE))</f>
        <v>.</v>
      </c>
      <c r="FS166" s="9" t="str">
        <f>IF(ISNA(VLOOKUP($B166,Area_EM_00,Seq!D$1,FALSE)),".",VLOOKUP($B166,Area_EM_00,Seq!D$1,FALSE))</f>
        <v>.</v>
      </c>
      <c r="FT166" s="9" t="str">
        <f>IF(ISNA(VLOOKUP($B166,Area_EM_00,Seq!E$1,FALSE)),".",VLOOKUP($B166,Area_EM_00,Seq!E$1,FALSE))</f>
        <v>.</v>
      </c>
      <c r="FU166" s="9" t="str">
        <f>IF(ISNA(VLOOKUP($B166,Area_EM_00,Seq!F$1,FALSE)),".",VLOOKUP($B166,Area_EM_00,Seq!F$1,FALSE))</f>
        <v>.</v>
      </c>
      <c r="FV166" s="9" t="str">
        <f>IF(ISNA(VLOOKUP($B166,Area_EM_00,Seq!G$1,FALSE)),".",VLOOKUP($B166,Area_EM_00,Seq!G$1,FALSE))</f>
        <v>.</v>
      </c>
      <c r="FW166" s="9" t="str">
        <f>IF(ISNA(VLOOKUP($B166,Area_EM_00,Seq!H$1,FALSE)),".",VLOOKUP($B166,Area_EM_00,Seq!H$1,FALSE))</f>
        <v>.</v>
      </c>
      <c r="FX166" s="9" t="str">
        <f>IF(ISNA(VLOOKUP($B166,Area_EM_00,Seq!I$1,FALSE)),".",VLOOKUP($B166,Area_EM_00,Seq!I$1,FALSE))</f>
        <v>.</v>
      </c>
      <c r="FY166" s="9" t="str">
        <f>IF(ISNA(VLOOKUP($B166,Area_EM_00,Seq!J$1,FALSE)),".",VLOOKUP($B166,Area_EM_00,Seq!J$1,FALSE))</f>
        <v>.</v>
      </c>
      <c r="GA166" s="27"/>
    </row>
    <row r="167" spans="1:183">
      <c r="A167" s="25" t="s">
        <v>2635</v>
      </c>
      <c r="B167" s="26" t="str">
        <f t="shared" si="144"/>
        <v>Peru</v>
      </c>
      <c r="C167" s="27">
        <f>GDP!C$42/10000</f>
        <v>18294194.281532999</v>
      </c>
      <c r="D167" s="27">
        <f>GDP!D$42/10000</f>
        <v>19245492.3841727</v>
      </c>
      <c r="E167" s="27">
        <f>GDP!E$42/10000</f>
        <v>20996832.1911324</v>
      </c>
      <c r="F167" s="27">
        <f>GDP!F$42/10000</f>
        <v>23285486.8999658</v>
      </c>
      <c r="G167" s="27">
        <f>GDP!G$42/10000</f>
        <v>26824880.9087606</v>
      </c>
      <c r="H167" s="27">
        <f>GDP!H$42/10000</f>
        <v>30446239.831443299</v>
      </c>
      <c r="I167" s="27">
        <f>GDP!I$42/10000</f>
        <v>33125508.936610304</v>
      </c>
      <c r="J167" s="27">
        <f>GDP!J$42/10000</f>
        <v>36968067.973257102</v>
      </c>
      <c r="K167" s="27">
        <f>GDP!K$42/10000</f>
        <v>41145459.654235199</v>
      </c>
      <c r="L167" s="27">
        <f>GDP!L$42/10000</f>
        <v>42832423.5000588</v>
      </c>
      <c r="M167" s="27">
        <f>GDP!M$42/10000</f>
        <v>44460055.593061104</v>
      </c>
      <c r="N167" s="27">
        <f>GDP!N$42/10000</f>
        <v>48550380.707622699</v>
      </c>
      <c r="O167" s="27">
        <f>GDP!O$42/10000</f>
        <v>55444534.768105105</v>
      </c>
      <c r="P167" s="27">
        <f>GDP!P$42/10000</f>
        <v>63206769.635639794</v>
      </c>
      <c r="Q167" s="27">
        <f>GDP!Q$42/10000</f>
        <v>71486856.457908601</v>
      </c>
      <c r="R167" s="27">
        <f>GDP!R$42/10000</f>
        <v>79278923.811820701</v>
      </c>
      <c r="S167" s="27">
        <f>GDP!S$42/10000</f>
        <v>87206816.193002701</v>
      </c>
      <c r="T167" s="27">
        <f>GDP!T$42/10000</f>
        <v>95317050.098951995</v>
      </c>
      <c r="U167" s="27">
        <f>GDP!U$42/10000</f>
        <v>102751780.00667</v>
      </c>
      <c r="V167" s="27">
        <f>GDP!V$42/10000</f>
        <v>110560915.287177</v>
      </c>
      <c r="W167" s="27">
        <f>GDP!W$42/10000</f>
        <v>119848032.17129999</v>
      </c>
      <c r="X167" s="27">
        <f>GDP!X$42/10000</f>
        <v>129795418.841518</v>
      </c>
      <c r="Y167" s="27">
        <f>GDP!Y$42/10000</f>
        <v>141606801.95609599</v>
      </c>
      <c r="Z167" s="27">
        <f>GDP!Z$42/10000</f>
        <v>155767482.15170601</v>
      </c>
      <c r="AA167" s="27">
        <f>GDP!AA$42/10000</f>
        <v>171499997.84902799</v>
      </c>
      <c r="AB167" s="27">
        <f>GDP!AB$42/10000</f>
        <v>189335997.62532699</v>
      </c>
      <c r="AC167" s="27">
        <f>GDP!AC$42/10000</f>
        <v>211298973.34986499</v>
      </c>
      <c r="AD167" s="27">
        <f>GDP!AD$42/10000</f>
        <v>238767839.88534701</v>
      </c>
      <c r="AE167" s="27">
        <f>GDP!AE$42/10000</f>
        <v>260256945.47502899</v>
      </c>
      <c r="AF167" s="27">
        <f>GDP!AF$42/10000</f>
        <v>293754553.91439533</v>
      </c>
      <c r="AG167" s="27"/>
      <c r="AH167" s="27">
        <f>IF(ISNUMBER(VLOOKUP($B167,Area_GDP_80_09,Seq!C$1,FALSE)/10000),VLOOKUP($B167,Area_GDP_80_09,Seq!C$1,FALSE)/10000,".")</f>
        <v>3909238.4025816903</v>
      </c>
      <c r="AI167" s="27">
        <f>IF(ISNUMBER(VLOOKUP($B167,Area_GDP_80_09,Seq!D$1,FALSE)/10000),VLOOKUP($B167,Area_GDP_80_09,Seq!D$1,FALSE)/10000,".")</f>
        <v>4189944.6418716903</v>
      </c>
      <c r="AJ167" s="27">
        <f>IF(ISNUMBER(VLOOKUP($B167,Area_GDP_80_09,Seq!E$1,FALSE)/10000),VLOOKUP($B167,Area_GDP_80_09,Seq!E$1,FALSE)/10000,".")</f>
        <v>4164804.9740204597</v>
      </c>
      <c r="AK167" s="27">
        <f>IF(ISNUMBER(VLOOKUP($B167,Area_GDP_80_09,Seq!F$1,FALSE)/10000),VLOOKUP($B167,Area_GDP_80_09,Seq!F$1,FALSE)/10000,".")</f>
        <v>3673357.9870860497</v>
      </c>
      <c r="AL167" s="27">
        <f>IF(ISNUMBER(VLOOKUP($B167,Area_GDP_80_09,Seq!G$1,FALSE)/10000),VLOOKUP($B167,Area_GDP_80_09,Seq!G$1,FALSE)/10000,".")</f>
        <v>3864372.6024145205</v>
      </c>
      <c r="AM167" s="27">
        <f>IF(ISNUMBER(VLOOKUP($B167,Area_GDP_80_09,Seq!H$1,FALSE)/10000),VLOOKUP($B167,Area_GDP_80_09,Seq!H$1,FALSE)/10000,".")</f>
        <v>3972575.0352821299</v>
      </c>
      <c r="AN167" s="27">
        <f>IF(ISNUMBER(VLOOKUP($B167,Area_GDP_80_09,Seq!I$1,FALSE)/10000),VLOOKUP($B167,Area_GDP_80_09,Seq!I$1,FALSE)/10000,".")</f>
        <v>4369832.5388103398</v>
      </c>
      <c r="AO167" s="27">
        <f>IF(ISNUMBER(VLOOKUP($B167,Area_GDP_80_09,Seq!J$1,FALSE)/10000),VLOOKUP($B167,Area_GDP_80_09,Seq!J$1,FALSE)/10000,".")</f>
        <v>4719419.1419151705</v>
      </c>
      <c r="AP167" s="27">
        <f>IF(ISNUMBER(VLOOKUP($B167,Area_GDP_80_09,Seq!K$1,FALSE)/10000),VLOOKUP($B167,Area_GDP_80_09,Seq!K$1,FALSE)/10000,".")</f>
        <v>4308829.6765685501</v>
      </c>
      <c r="AQ167" s="27">
        <f>IF(ISNUMBER(VLOOKUP($B167,Area_GDP_80_09,Seq!L$1,FALSE)/10000),VLOOKUP($B167,Area_GDP_80_09,Seq!L$1,FALSE)/10000,".")</f>
        <v>3804696.6044100304</v>
      </c>
      <c r="AR167" s="27">
        <f>IF(ISNUMBER(VLOOKUP($B167,Area_GDP_80_09,Seq!M$1,FALSE)/10000),VLOOKUP($B167,Area_GDP_80_09,Seq!M$1,FALSE)/10000,".")</f>
        <v>3609011.8316659303</v>
      </c>
      <c r="AS167" s="27">
        <f>IF(ISNUMBER(VLOOKUP($B167,Area_GDP_80_09,Seq!N$1,FALSE)/10000),VLOOKUP($B167,Area_GDP_80_09,Seq!N$1,FALSE)/10000,".")</f>
        <v>3687179.3988544401</v>
      </c>
      <c r="AT167" s="27">
        <f>IF(ISNUMBER(VLOOKUP($B167,Area_GDP_80_09,Seq!O$1,FALSE)/10000),VLOOKUP($B167,Area_GDP_80_09,Seq!O$1,FALSE)/10000,".")</f>
        <v>3671369.9865891901</v>
      </c>
      <c r="AU167" s="27">
        <f>IF(ISNUMBER(VLOOKUP($B167,Area_GDP_80_09,Seq!P$1,FALSE)/10000),VLOOKUP($B167,Area_GDP_80_09,Seq!P$1,FALSE)/10000,".")</f>
        <v>3846310.5665489305</v>
      </c>
      <c r="AV167" s="27">
        <f>IF(ISNUMBER(VLOOKUP($B167,Area_GDP_80_09,Seq!Q$1,FALSE)/10000),VLOOKUP($B167,Area_GDP_80_09,Seq!Q$1,FALSE)/10000,".")</f>
        <v>4339470.6495338799</v>
      </c>
      <c r="AW167" s="27">
        <f>IF(ISNUMBER(VLOOKUP($B167,Area_GDP_80_09,Seq!R$1,FALSE)/10000),VLOOKUP($B167,Area_GDP_80_09,Seq!R$1,FALSE)/10000,".")</f>
        <v>4713051.84115397</v>
      </c>
      <c r="AX167" s="27">
        <f>IF(ISNUMBER(VLOOKUP($B167,Area_GDP_80_09,Seq!S$1,FALSE)/10000),VLOOKUP($B167,Area_GDP_80_09,Seq!S$1,FALSE)/10000,".")</f>
        <v>4831736.8875583196</v>
      </c>
      <c r="AY167" s="27">
        <f>IF(ISNUMBER(VLOOKUP($B167,Area_GDP_80_09,Seq!T$1,FALSE)/10000),VLOOKUP($B167,Area_GDP_80_09,Seq!T$1,FALSE)/10000,".")</f>
        <v>5163390.2574437596</v>
      </c>
      <c r="AZ167" s="27">
        <f>IF(ISNUMBER(VLOOKUP($B167,Area_GDP_80_09,Seq!U$1,FALSE)/10000),VLOOKUP($B167,Area_GDP_80_09,Seq!U$1,FALSE)/10000,".")</f>
        <v>5129417.6778680608</v>
      </c>
      <c r="BA167" s="27">
        <f>IF(ISNUMBER(VLOOKUP($B167,Area_GDP_80_09,Seq!V$1,FALSE)/10000),VLOOKUP($B167,Area_GDP_80_09,Seq!V$1,FALSE)/10000,".")</f>
        <v>5176307.27457825</v>
      </c>
      <c r="BB167" s="27">
        <f>IF(ISNUMBER(VLOOKUP($B167,Area_GDP_80_09,Seq!W$1,FALSE)/10000),VLOOKUP($B167,Area_GDP_80_09,Seq!W$1,FALSE)/10000,".")</f>
        <v>5329039.0318024904</v>
      </c>
      <c r="BC167" s="27">
        <f>IF(ISNUMBER(VLOOKUP($B167,Area_GDP_80_09,Seq!X$1,FALSE)/10000),VLOOKUP($B167,Area_GDP_80_09,Seq!X$1,FALSE)/10000,".")</f>
        <v>5340490.8563408097</v>
      </c>
      <c r="BD167" s="27">
        <f>IF(ISNUMBER(VLOOKUP($B167,Area_GDP_80_09,Seq!Y$1,FALSE)/10000),VLOOKUP($B167,Area_GDP_80_09,Seq!Y$1,FALSE)/10000,".")</f>
        <v>5608593.28021459</v>
      </c>
      <c r="BE167" s="27">
        <f>IF(ISNUMBER(VLOOKUP($B167,Area_GDP_80_09,Seq!Z$1,FALSE)/10000),VLOOKUP($B167,Area_GDP_80_09,Seq!Z$1,FALSE)/10000,".")</f>
        <v>5834747.4126217999</v>
      </c>
      <c r="BF167" s="27">
        <f>IF(ISNUMBER(VLOOKUP($B167,Area_GDP_80_09,Seq!AA$1,FALSE)/10000),VLOOKUP($B167,Area_GDP_80_09,Seq!AA$1,FALSE)/10000,".")</f>
        <v>6125127.1117754504</v>
      </c>
      <c r="BG167" s="27">
        <f>IF(ISNUMBER(VLOOKUP($B167,Area_GDP_80_09,Seq!AB$1,FALSE)/10000),VLOOKUP($B167,Area_GDP_80_09,Seq!AB$1,FALSE)/10000,".")</f>
        <v>6543270.4695759807</v>
      </c>
      <c r="BH167" s="27">
        <f>IF(ISNUMBER(VLOOKUP($B167,Area_GDP_80_09,Seq!AC$1,FALSE)/10000),VLOOKUP($B167,Area_GDP_80_09,Seq!AC$1,FALSE)/10000,".")</f>
        <v>7049752.0780106997</v>
      </c>
      <c r="BI167" s="27">
        <f>IF(ISNUMBER(VLOOKUP($B167,Area_GDP_80_09,Seq!AD$1,FALSE)/10000),VLOOKUP($B167,Area_GDP_80_09,Seq!AD$1,FALSE)/10000,".")</f>
        <v>7674961.1690251995</v>
      </c>
      <c r="BJ167" s="27">
        <f>IF(ISNUMBER(VLOOKUP($B167,Area_GDP_80_09,Seq!AE$1,FALSE)/10000),VLOOKUP($B167,Area_GDP_80_09,Seq!AE$1,FALSE)/10000,".")</f>
        <v>8424134.6924213003</v>
      </c>
      <c r="BK167" s="27">
        <f>IF(ISNUMBER(VLOOKUP($B167,Area_GDP_80_09,Seq!AF$1,FALSE)/10000),VLOOKUP($B167,Area_GDP_80_09,Seq!AF$1,FALSE)/10000,".")</f>
        <v>8495767.4407623857</v>
      </c>
      <c r="BL167" s="27"/>
      <c r="BM167" s="27"/>
      <c r="BN167" s="27">
        <f>CNPop!A$48</f>
        <v>5.0000000000000001E-3</v>
      </c>
      <c r="BO167" s="27">
        <f>CNPop!B$48</f>
        <v>6.0000000000000001E-3</v>
      </c>
      <c r="BP167" s="27">
        <f>CNPop!C$48</f>
        <v>6.0000000000000001E-3</v>
      </c>
      <c r="BQ167" s="27">
        <f>CNPop!D$48</f>
        <v>7.0000000000000001E-3</v>
      </c>
      <c r="BR167" s="27">
        <f>CNPop!E$48</f>
        <v>7.0000000000000001E-3</v>
      </c>
      <c r="BS167" s="27">
        <f>CNPop!F$48</f>
        <v>8.0000000000000002E-3</v>
      </c>
      <c r="BT167" s="27">
        <f>CNPop!G$48</f>
        <v>8.9999999999999993E-3</v>
      </c>
      <c r="BU167" s="27">
        <f>CNPop!H$48</f>
        <v>0.01</v>
      </c>
      <c r="BV167" s="27">
        <f>CNPop!I$48</f>
        <v>1.0999999999999999E-2</v>
      </c>
      <c r="BW167" s="27">
        <f>CNPop!J$48</f>
        <v>1.2E-2</v>
      </c>
      <c r="BX167" s="27">
        <f>CNPop!K$48</f>
        <v>1.4E-2</v>
      </c>
      <c r="BY167" s="27">
        <f>CNPop!L$48</f>
        <v>1.6E-2</v>
      </c>
      <c r="BZ167" s="27">
        <f>CNPop!M$48</f>
        <v>1.7000000000000001E-2</v>
      </c>
      <c r="CA167" s="27">
        <f>CNPop!N$48</f>
        <v>1.9E-2</v>
      </c>
      <c r="CB167" s="27">
        <f>CNPop!O$48</f>
        <v>2.1000000000000001E-2</v>
      </c>
      <c r="CC167" s="27">
        <f>CNPop!P$48</f>
        <v>2.3E-2</v>
      </c>
      <c r="CD167" s="27">
        <f>CNPop!Q$48</f>
        <v>2.5999999999999999E-2</v>
      </c>
      <c r="CE167" s="27">
        <f>CNPop!R$48</f>
        <v>2.8000000000000001E-2</v>
      </c>
      <c r="CF167" s="27">
        <f>CNPop!S$48</f>
        <v>0.03</v>
      </c>
      <c r="CG167" s="27">
        <f>CNPop!T$48</f>
        <v>3.3000000000000002E-2</v>
      </c>
      <c r="CH167" s="27">
        <f>CNPop!U$48</f>
        <v>3.5999999999999997E-2</v>
      </c>
      <c r="CI167" s="27">
        <f>CNPop!V$48</f>
        <v>3.9E-2</v>
      </c>
      <c r="CJ167" s="27">
        <f>CNPop!W$48</f>
        <v>4.2000000000000003E-2</v>
      </c>
      <c r="CK167" s="27">
        <f>CNPop!X$48</f>
        <v>4.4999999999999998E-2</v>
      </c>
      <c r="CL167" s="27">
        <f>CNPop!Y$48</f>
        <v>4.9000000000000002E-2</v>
      </c>
      <c r="CM167" s="27">
        <f>CNPop!Z$48</f>
        <v>5.1999999999999998E-2</v>
      </c>
      <c r="CN167" s="27">
        <f>CNPop!AA$48</f>
        <v>5.6000000000000001E-2</v>
      </c>
      <c r="CO167" s="27">
        <f>CNPop!AB$48</f>
        <v>0.06</v>
      </c>
      <c r="CP167" s="27">
        <f>CNPop!AC$48</f>
        <v>6.3E-2</v>
      </c>
      <c r="CQ167" s="27"/>
      <c r="CR167" s="27">
        <f t="shared" si="182"/>
        <v>0.10302719716438642</v>
      </c>
      <c r="CS167" s="27">
        <f t="shared" si="183"/>
        <v>0.10302719716438642</v>
      </c>
      <c r="CT167" s="27">
        <f t="shared" si="184"/>
        <v>0.10302719716438642</v>
      </c>
      <c r="CU167" s="27">
        <f t="shared" si="185"/>
        <v>0.10302719716438642</v>
      </c>
      <c r="CV167" s="27">
        <f t="shared" si="186"/>
        <v>0.10302719716438642</v>
      </c>
      <c r="CW167" s="27">
        <f t="shared" si="187"/>
        <v>0.10302719716438642</v>
      </c>
      <c r="CX167" s="27">
        <f t="shared" si="188"/>
        <v>0.10302719716438642</v>
      </c>
      <c r="CY167" s="27">
        <f t="shared" si="189"/>
        <v>0.10302719716438642</v>
      </c>
      <c r="CZ167" s="27">
        <f t="shared" si="190"/>
        <v>0.10302719716438642</v>
      </c>
      <c r="DA167" s="27">
        <f t="shared" si="191"/>
        <v>0.10302719716438642</v>
      </c>
      <c r="DB167" s="27">
        <f t="shared" si="192"/>
        <v>0.10302719716438642</v>
      </c>
      <c r="DC167" s="27">
        <f t="shared" si="193"/>
        <v>0.10302719716438642</v>
      </c>
      <c r="DD167" s="27">
        <f t="shared" si="194"/>
        <v>0.10199096286977234</v>
      </c>
      <c r="DE167" s="27">
        <f t="shared" si="195"/>
        <v>0.10199096286977234</v>
      </c>
      <c r="DF167" s="27">
        <f t="shared" si="196"/>
        <v>0.10199096286977234</v>
      </c>
      <c r="DG167" s="27">
        <f t="shared" si="197"/>
        <v>0.10199096286977234</v>
      </c>
      <c r="DH167" s="27">
        <f t="shared" si="198"/>
        <v>0.10199096286977234</v>
      </c>
      <c r="DI167" s="27">
        <f t="shared" si="199"/>
        <v>0.10199096286977234</v>
      </c>
      <c r="DJ167" s="27">
        <f t="shared" si="200"/>
        <v>0.10199096286977234</v>
      </c>
      <c r="DK167" s="27">
        <f t="shared" si="201"/>
        <v>0.10125211328578559</v>
      </c>
      <c r="DL167" s="27">
        <f t="shared" si="202"/>
        <v>0.10059731976750491</v>
      </c>
      <c r="DM167" s="27">
        <f t="shared" si="203"/>
        <v>0.10003694268003474</v>
      </c>
      <c r="DN167" s="27">
        <f t="shared" si="204"/>
        <v>9.9541953291460664E-2</v>
      </c>
      <c r="DO167" s="27">
        <f t="shared" si="205"/>
        <v>9.9107653611846647E-2</v>
      </c>
      <c r="DP167" s="27">
        <f t="shared" si="206"/>
        <v>9.8720295430952856E-2</v>
      </c>
      <c r="DQ167" s="27">
        <f t="shared" si="207"/>
        <v>9.8364642212202952E-2</v>
      </c>
      <c r="DR167" s="27">
        <f t="shared" si="208"/>
        <v>9.805067308745441E-2</v>
      </c>
      <c r="DS167" s="27">
        <f t="shared" si="209"/>
        <v>9.7769046340981824E-2</v>
      </c>
      <c r="DT167" s="27">
        <f t="shared" si="145"/>
        <v>9.7462851158419656E-2</v>
      </c>
      <c r="DU167" s="27" t="e">
        <f>IF(ISNA(VLOOKUP(CONCATENATE($B167,".SP.TER.TOTL.IN"),Area_pop_80_09,Seq!B$1,FALSE)),".",VLOOKUP(CONCATENATE($B167,".SP.TER.TOTL.IN"),Area_pop_80_09,Seq!B$1,FALSE)/VLOOKUP(CONCATENATE($B167,".SP.POP.TOTL"),Area_pop_80_09,Seq!B$1,FALSE))</f>
        <v>#VALUE!</v>
      </c>
      <c r="DV167" s="27" t="e">
        <f>IF(ISNA(VLOOKUP(CONCATENATE($B167,".SP.TER.TOTL.IN"),Area_pop_80_09,Seq!C$1,FALSE)),".",VLOOKUP(CONCATENATE($B167,".SP.TER.TOTL.IN"),Area_pop_80_09,Seq!C$1,FALSE)/VLOOKUP(CONCATENATE($B167,".SP.POP.TOTL"),Area_pop_80_09,Seq!C$1,FALSE))</f>
        <v>#VALUE!</v>
      </c>
      <c r="DW167" s="27" t="e">
        <f>IF(ISNA(VLOOKUP(CONCATENATE($B167,".SP.TER.TOTL.IN"),Area_pop_80_09,Seq!D$1,FALSE)),".",VLOOKUP(CONCATENATE($B167,".SP.TER.TOTL.IN"),Area_pop_80_09,Seq!D$1,FALSE)/VLOOKUP(CONCATENATE($B167,".SP.POP.TOTL"),Area_pop_80_09,Seq!D$1,FALSE))</f>
        <v>#VALUE!</v>
      </c>
      <c r="DX167" s="27" t="e">
        <f>IF(ISNA(VLOOKUP(CONCATENATE($B167,".SP.TER.TOTL.IN"),Area_pop_80_09,Seq!E$1,FALSE)),".",VLOOKUP(CONCATENATE($B167,".SP.TER.TOTL.IN"),Area_pop_80_09,Seq!E$1,FALSE)/VLOOKUP(CONCATENATE($B167,".SP.POP.TOTL"),Area_pop_80_09,Seq!E$1,FALSE))</f>
        <v>#VALUE!</v>
      </c>
      <c r="DY167" s="27" t="e">
        <f>IF(ISNA(VLOOKUP(CONCATENATE($B167,".SP.TER.TOTL.IN"),Area_pop_80_09,Seq!F$1,FALSE)),".",VLOOKUP(CONCATENATE($B167,".SP.TER.TOTL.IN"),Area_pop_80_09,Seq!F$1,FALSE)/VLOOKUP(CONCATENATE($B167,".SP.POP.TOTL"),Area_pop_80_09,Seq!F$1,FALSE))</f>
        <v>#VALUE!</v>
      </c>
      <c r="DZ167" s="27" t="e">
        <f>IF(ISNA(VLOOKUP(CONCATENATE($B167,".SP.TER.TOTL.IN"),Area_pop_80_09,Seq!G$1,FALSE)),".",VLOOKUP(CONCATENATE($B167,".SP.TER.TOTL.IN"),Area_pop_80_09,Seq!G$1,FALSE)/VLOOKUP(CONCATENATE($B167,".SP.POP.TOTL"),Area_pop_80_09,Seq!G$1,FALSE))</f>
        <v>#VALUE!</v>
      </c>
      <c r="EA167" s="27" t="e">
        <f>IF(ISNA(VLOOKUP(CONCATENATE($B167,".SP.TER.TOTL.IN"),Area_pop_80_09,Seq!H$1,FALSE)),".",VLOOKUP(CONCATENATE($B167,".SP.TER.TOTL.IN"),Area_pop_80_09,Seq!H$1,FALSE)/VLOOKUP(CONCATENATE($B167,".SP.POP.TOTL"),Area_pop_80_09,Seq!H$1,FALSE))</f>
        <v>#VALUE!</v>
      </c>
      <c r="EB167" s="27" t="e">
        <f>IF(ISNA(VLOOKUP(CONCATENATE($B167,".SP.TER.TOTL.IN"),Area_pop_80_09,Seq!I$1,FALSE)),".",VLOOKUP(CONCATENATE($B167,".SP.TER.TOTL.IN"),Area_pop_80_09,Seq!I$1,FALSE)/VLOOKUP(CONCATENATE($B167,".SP.POP.TOTL"),Area_pop_80_09,Seq!I$1,FALSE))</f>
        <v>#VALUE!</v>
      </c>
      <c r="EC167" s="27" t="e">
        <f>IF(ISNA(VLOOKUP(CONCATENATE($B167,".SP.TER.TOTL.IN"),Area_pop_80_09,Seq!J$1,FALSE)),".",VLOOKUP(CONCATENATE($B167,".SP.TER.TOTL.IN"),Area_pop_80_09,Seq!J$1,FALSE)/VLOOKUP(CONCATENATE($B167,".SP.POP.TOTL"),Area_pop_80_09,Seq!J$1,FALSE))</f>
        <v>#VALUE!</v>
      </c>
      <c r="ED167" s="27" t="e">
        <f>IF(ISNA(VLOOKUP(CONCATENATE($B167,".SP.TER.TOTL.IN"),Area_pop_80_09,Seq!K$1,FALSE)),".",VLOOKUP(CONCATENATE($B167,".SP.TER.TOTL.IN"),Area_pop_80_09,Seq!K$1,FALSE)/VLOOKUP(CONCATENATE($B167,".SP.POP.TOTL"),Area_pop_80_09,Seq!K$1,FALSE))</f>
        <v>#VALUE!</v>
      </c>
      <c r="EE167" s="27" t="e">
        <f>IF(ISNA(VLOOKUP(CONCATENATE($B167,".SP.TER.TOTL.IN"),Area_pop_80_09,Seq!L$1,FALSE)),".",VLOOKUP(CONCATENATE($B167,".SP.TER.TOTL.IN"),Area_pop_80_09,Seq!L$1,FALSE)/VLOOKUP(CONCATENATE($B167,".SP.POP.TOTL"),Area_pop_80_09,Seq!L$1,FALSE))</f>
        <v>#VALUE!</v>
      </c>
      <c r="EF167" s="27">
        <f>IF(ISNA(VLOOKUP(CONCATENATE($B167,".SP.TER.TOTL.IN"),Area_pop_80_09,Seq!M$1,FALSE)),".",VLOOKUP(CONCATENATE($B167,".SP.TER.TOTL.IN"),Area_pop_80_09,Seq!M$1,FALSE)/VLOOKUP(CONCATENATE($B167,".SP.POP.TOTL"),Area_pop_80_09,Seq!M$1,FALSE))</f>
        <v>0.10302719716438642</v>
      </c>
      <c r="EG167" s="27" t="e">
        <f>IF(ISNA(VLOOKUP(CONCATENATE($B167,".SP.TER.TOTL.IN"),Area_pop_80_09,Seq!N$1,FALSE)),".",VLOOKUP(CONCATENATE($B167,".SP.TER.TOTL.IN"),Area_pop_80_09,Seq!N$1,FALSE)/VLOOKUP(CONCATENATE($B167,".SP.POP.TOTL"),Area_pop_80_09,Seq!N$1,FALSE))</f>
        <v>#VALUE!</v>
      </c>
      <c r="EH167" s="27" t="e">
        <f>IF(ISNA(VLOOKUP(CONCATENATE($B167,".SP.TER.TOTL.IN"),Area_pop_80_09,Seq!O$1,FALSE)),".",VLOOKUP(CONCATENATE($B167,".SP.TER.TOTL.IN"),Area_pop_80_09,Seq!O$1,FALSE)/VLOOKUP(CONCATENATE($B167,".SP.POP.TOTL"),Area_pop_80_09,Seq!O$1,FALSE))</f>
        <v>#VALUE!</v>
      </c>
      <c r="EI167" s="27" t="e">
        <f>IF(ISNA(VLOOKUP(CONCATENATE($B167,".SP.TER.TOTL.IN"),Area_pop_80_09,Seq!P$1,FALSE)),".",VLOOKUP(CONCATENATE($B167,".SP.TER.TOTL.IN"),Area_pop_80_09,Seq!P$1,FALSE)/VLOOKUP(CONCATENATE($B167,".SP.POP.TOTL"),Area_pop_80_09,Seq!P$1,FALSE))</f>
        <v>#VALUE!</v>
      </c>
      <c r="EJ167" s="27" t="e">
        <f>IF(ISNA(VLOOKUP(CONCATENATE($B167,".SP.TER.TOTL.IN"),Area_pop_80_09,Seq!Q$1,FALSE)),".",VLOOKUP(CONCATENATE($B167,".SP.TER.TOTL.IN"),Area_pop_80_09,Seq!Q$1,FALSE)/VLOOKUP(CONCATENATE($B167,".SP.POP.TOTL"),Area_pop_80_09,Seq!Q$1,FALSE))</f>
        <v>#VALUE!</v>
      </c>
      <c r="EK167" s="27" t="e">
        <f>IF(ISNA(VLOOKUP(CONCATENATE($B167,".SP.TER.TOTL.IN"),Area_pop_80_09,Seq!R$1,FALSE)),".",VLOOKUP(CONCATENATE($B167,".SP.TER.TOTL.IN"),Area_pop_80_09,Seq!R$1,FALSE)/VLOOKUP(CONCATENATE($B167,".SP.POP.TOTL"),Area_pop_80_09,Seq!R$1,FALSE))</f>
        <v>#VALUE!</v>
      </c>
      <c r="EL167" s="27" t="e">
        <f>IF(ISNA(VLOOKUP(CONCATENATE($B167,".SP.TER.TOTL.IN"),Area_pop_80_09,Seq!S$1,FALSE)),".",VLOOKUP(CONCATENATE($B167,".SP.TER.TOTL.IN"),Area_pop_80_09,Seq!S$1,FALSE)/VLOOKUP(CONCATENATE($B167,".SP.POP.TOTL"),Area_pop_80_09,Seq!S$1,FALSE))</f>
        <v>#VALUE!</v>
      </c>
      <c r="EM167" s="27">
        <f>IF(ISNA(VLOOKUP(CONCATENATE($B167,".SP.TER.TOTL.IN"),Area_pop_80_09,Seq!T$1,FALSE)),".",VLOOKUP(CONCATENATE($B167,".SP.TER.TOTL.IN"),Area_pop_80_09,Seq!T$1,FALSE)/VLOOKUP(CONCATENATE($B167,".SP.POP.TOTL"),Area_pop_80_09,Seq!T$1,FALSE))</f>
        <v>0.10199096286977234</v>
      </c>
      <c r="EN167" s="27">
        <f>IF(ISNA(VLOOKUP(CONCATENATE($B167,".SP.TER.TOTL.IN"),Area_pop_80_09,Seq!U$1,FALSE)),".",VLOOKUP(CONCATENATE($B167,".SP.TER.TOTL.IN"),Area_pop_80_09,Seq!U$1,FALSE)/VLOOKUP(CONCATENATE($B167,".SP.POP.TOTL"),Area_pop_80_09,Seq!U$1,FALSE))</f>
        <v>0.10125211328578559</v>
      </c>
      <c r="EO167" s="27">
        <f>IF(ISNA(VLOOKUP(CONCATENATE($B167,".SP.TER.TOTL.IN"),Area_pop_80_09,Seq!V$1,FALSE)),".",VLOOKUP(CONCATENATE($B167,".SP.TER.TOTL.IN"),Area_pop_80_09,Seq!V$1,FALSE)/VLOOKUP(CONCATENATE($B167,".SP.POP.TOTL"),Area_pop_80_09,Seq!V$1,FALSE))</f>
        <v>0.10059731976750491</v>
      </c>
      <c r="EP167" s="27">
        <f>IF(ISNA(VLOOKUP(CONCATENATE($B167,".SP.TER.TOTL.IN"),Area_pop_80_09,Seq!W$1,FALSE)),".",VLOOKUP(CONCATENATE($B167,".SP.TER.TOTL.IN"),Area_pop_80_09,Seq!W$1,FALSE)/VLOOKUP(CONCATENATE($B167,".SP.POP.TOTL"),Area_pop_80_09,Seq!W$1,FALSE))</f>
        <v>0.10003694268003474</v>
      </c>
      <c r="EQ167" s="27">
        <f>IF(ISNA(VLOOKUP(CONCATENATE($B167,".SP.TER.TOTL.IN"),Area_pop_80_09,Seq!X$1,FALSE)),".",VLOOKUP(CONCATENATE($B167,".SP.TER.TOTL.IN"),Area_pop_80_09,Seq!X$1,FALSE)/VLOOKUP(CONCATENATE($B167,".SP.POP.TOTL"),Area_pop_80_09,Seq!X$1,FALSE))</f>
        <v>9.9541953291460664E-2</v>
      </c>
      <c r="ER167" s="27">
        <f>IF(ISNA(VLOOKUP(CONCATENATE($B167,".SP.TER.TOTL.IN"),Area_pop_80_09,Seq!Y$1,FALSE)),".",VLOOKUP(CONCATENATE($B167,".SP.TER.TOTL.IN"),Area_pop_80_09,Seq!Y$1,FALSE)/VLOOKUP(CONCATENATE($B167,".SP.POP.TOTL"),Area_pop_80_09,Seq!Y$1,FALSE))</f>
        <v>9.9107653611846647E-2</v>
      </c>
      <c r="ES167" s="27">
        <f>IF(ISNA(VLOOKUP(CONCATENATE($B167,".SP.TER.TOTL.IN"),Area_pop_80_09,Seq!Z$1,FALSE)),".",VLOOKUP(CONCATENATE($B167,".SP.TER.TOTL.IN"),Area_pop_80_09,Seq!Z$1,FALSE)/VLOOKUP(CONCATENATE($B167,".SP.POP.TOTL"),Area_pop_80_09,Seq!Z$1,FALSE))</f>
        <v>9.8720295430952856E-2</v>
      </c>
      <c r="ET167" s="27">
        <f>IF(ISNA(VLOOKUP(CONCATENATE($B167,".SP.TER.TOTL.IN"),Area_pop_80_09,Seq!AA$1,FALSE)),".",VLOOKUP(CONCATENATE($B167,".SP.TER.TOTL.IN"),Area_pop_80_09,Seq!AA$1,FALSE)/VLOOKUP(CONCATENATE($B167,".SP.POP.TOTL"),Area_pop_80_09,Seq!AA$1,FALSE))</f>
        <v>9.8364642212202952E-2</v>
      </c>
      <c r="EU167" s="27">
        <f>IF(ISNA(VLOOKUP(CONCATENATE($B167,".SP.TER.TOTL.IN"),Area_pop_80_09,Seq!AB$1,FALSE)),".",VLOOKUP(CONCATENATE($B167,".SP.TER.TOTL.IN"),Area_pop_80_09,Seq!AB$1,FALSE)/VLOOKUP(CONCATENATE($B167,".SP.POP.TOTL"),Area_pop_80_09,Seq!AB$1,FALSE))</f>
        <v>9.805067308745441E-2</v>
      </c>
      <c r="EV167" s="27">
        <f>IF(ISNA(VLOOKUP(CONCATENATE($B167,".SP.TER.TOTL.IN"),Area_pop_80_09,Seq!AC$1,FALSE)),".",VLOOKUP(CONCATENATE($B167,".SP.TER.TOTL.IN"),Area_pop_80_09,Seq!AC$1,FALSE)/VLOOKUP(CONCATENATE($B167,".SP.POP.TOTL"),Area_pop_80_09,Seq!AC$1,FALSE))</f>
        <v>9.7769046340981824E-2</v>
      </c>
      <c r="EW167" s="27">
        <f>IF(ISNA(VLOOKUP(CONCATENATE($B167,".SP.TER.TOTL.IN"),Area_pop_80_09,Seq!AD$1,FALSE)),".",VLOOKUP(CONCATENATE($B167,".SP.TER.TOTL.IN"),Area_pop_80_09,Seq!AD$1,FALSE)/VLOOKUP(CONCATENATE($B167,".SP.POP.TOTL"),Area_pop_80_09,Seq!AD$1,FALSE))</f>
        <v>9.7462851158419656E-2</v>
      </c>
      <c r="EX167" s="27"/>
      <c r="EY167" s="27"/>
      <c r="EZ167" s="27">
        <f t="shared" si="210"/>
        <v>3.0008400620919976E-3</v>
      </c>
      <c r="FA167" s="27">
        <f t="shared" si="211"/>
        <v>2.2960991617263414E-2</v>
      </c>
      <c r="FB167" s="27">
        <f t="shared" si="181"/>
        <v>4.9991997434872155E-2</v>
      </c>
      <c r="FC167" s="9">
        <f>IF(VLOOKUP($B167,EM_80!$B$1:$C$201,2,FALSE)&gt;0,VLOOKUP($B167,EM_80!$B$1:$C$201,2,FALSE),".")</f>
        <v>52000</v>
      </c>
      <c r="FD167" s="9">
        <f t="shared" si="212"/>
        <v>500000</v>
      </c>
      <c r="FE167" s="9">
        <f t="shared" si="177"/>
        <v>1300000</v>
      </c>
      <c r="FF167">
        <f t="shared" si="213"/>
        <v>17328481</v>
      </c>
      <c r="FG167">
        <f t="shared" si="214"/>
        <v>21776063</v>
      </c>
      <c r="FH167">
        <f t="shared" si="215"/>
        <v>26004162</v>
      </c>
      <c r="FJ167" s="9" t="str">
        <f>IF(ISNA(VLOOKUP($B167,Area_EM_90,Seq!C$1,FALSE)),".",VLOOKUP($B167,Area_EM_90,Seq!C$1,FALSE))</f>
        <v>.</v>
      </c>
      <c r="FK167" s="9" t="str">
        <f>IF(ISNA(VLOOKUP($B167,Area_EM_90,Seq!D$1,FALSE)),".",VLOOKUP($B167,Area_EM_90,Seq!D$1,FALSE))</f>
        <v>.</v>
      </c>
      <c r="FL167" s="9" t="str">
        <f>IF(ISNA(VLOOKUP($B167,Area_EM_90,Seq!E$1,FALSE)),".",VLOOKUP($B167,Area_EM_90,Seq!E$1,FALSE))</f>
        <v>.</v>
      </c>
      <c r="FM167" s="9" t="str">
        <f>IF(ISNA(VLOOKUP($B167,Area_EM_90,Seq!F$1,FALSE)),".",VLOOKUP($B167,Area_EM_90,Seq!F$1,FALSE))</f>
        <v>.</v>
      </c>
      <c r="FN167" s="9" t="str">
        <f>IF(ISNA(VLOOKUP($B167,Area_EM_90,Seq!G$1,FALSE)),".",VLOOKUP($B167,Area_EM_90,Seq!G$1,FALSE))</f>
        <v>.</v>
      </c>
      <c r="FO167" s="9" t="str">
        <f>IF(ISNA(VLOOKUP($B167,Area_EM_90,Seq!H$1,FALSE)),".",VLOOKUP($B167,Area_EM_90,Seq!H$1,FALSE))</f>
        <v>.</v>
      </c>
      <c r="FP167" s="9" t="str">
        <f>IF(ISNA(VLOOKUP($B167,Area_EM_90,Seq!I$1,FALSE)),".",VLOOKUP($B167,Area_EM_90,Seq!I$1,FALSE))</f>
        <v>.</v>
      </c>
      <c r="FQ167" s="9" t="str">
        <f>IF(ISNA(VLOOKUP($B167,Area_EM_90,Seq!J$1,FALSE)),".",VLOOKUP($B167,Area_EM_90,Seq!J$1,FALSE))</f>
        <v>.</v>
      </c>
      <c r="FR167" s="9" t="str">
        <f>IF(ISNA(VLOOKUP($B167,Area_EM_00,Seq!C$1,FALSE)),".",VLOOKUP($B167,Area_EM_00,Seq!C$1,FALSE))</f>
        <v>.</v>
      </c>
      <c r="FS167" s="9" t="str">
        <f>IF(ISNA(VLOOKUP($B167,Area_EM_00,Seq!D$1,FALSE)),".",VLOOKUP($B167,Area_EM_00,Seq!D$1,FALSE))</f>
        <v>.</v>
      </c>
      <c r="FT167" s="9" t="str">
        <f>IF(ISNA(VLOOKUP($B167,Area_EM_00,Seq!E$1,FALSE)),".",VLOOKUP($B167,Area_EM_00,Seq!E$1,FALSE))</f>
        <v>.</v>
      </c>
      <c r="FU167" s="9" t="str">
        <f>IF(ISNA(VLOOKUP($B167,Area_EM_00,Seq!F$1,FALSE)),".",VLOOKUP($B167,Area_EM_00,Seq!F$1,FALSE))</f>
        <v>.</v>
      </c>
      <c r="FV167" s="9" t="str">
        <f>IF(ISNA(VLOOKUP($B167,Area_EM_00,Seq!G$1,FALSE)),".",VLOOKUP($B167,Area_EM_00,Seq!G$1,FALSE))</f>
        <v>.</v>
      </c>
      <c r="FW167" s="9" t="str">
        <f>IF(ISNA(VLOOKUP($B167,Area_EM_00,Seq!H$1,FALSE)),".",VLOOKUP($B167,Area_EM_00,Seq!H$1,FALSE))</f>
        <v>.</v>
      </c>
      <c r="FX167" s="9" t="str">
        <f>IF(ISNA(VLOOKUP($B167,Area_EM_00,Seq!I$1,FALSE)),".",VLOOKUP($B167,Area_EM_00,Seq!I$1,FALSE))</f>
        <v>.</v>
      </c>
      <c r="FY167" s="9" t="str">
        <f>IF(ISNA(VLOOKUP($B167,Area_EM_00,Seq!J$1,FALSE)),".",VLOOKUP($B167,Area_EM_00,Seq!J$1,FALSE))</f>
        <v>.</v>
      </c>
      <c r="GA167" s="27"/>
    </row>
    <row r="168" spans="1:183">
      <c r="A168" s="25" t="s">
        <v>3975</v>
      </c>
      <c r="B168" s="26" t="str">
        <f t="shared" si="144"/>
        <v>Puerto Rico</v>
      </c>
      <c r="C168" s="27">
        <f>GDP!C$42/10000</f>
        <v>18294194.281532999</v>
      </c>
      <c r="D168" s="27">
        <f>GDP!D$42/10000</f>
        <v>19245492.3841727</v>
      </c>
      <c r="E168" s="27">
        <f>GDP!E$42/10000</f>
        <v>20996832.1911324</v>
      </c>
      <c r="F168" s="27">
        <f>GDP!F$42/10000</f>
        <v>23285486.8999658</v>
      </c>
      <c r="G168" s="27">
        <f>GDP!G$42/10000</f>
        <v>26824880.9087606</v>
      </c>
      <c r="H168" s="27">
        <f>GDP!H$42/10000</f>
        <v>30446239.831443299</v>
      </c>
      <c r="I168" s="27">
        <f>GDP!I$42/10000</f>
        <v>33125508.936610304</v>
      </c>
      <c r="J168" s="27">
        <f>GDP!J$42/10000</f>
        <v>36968067.973257102</v>
      </c>
      <c r="K168" s="27">
        <f>GDP!K$42/10000</f>
        <v>41145459.654235199</v>
      </c>
      <c r="L168" s="27">
        <f>GDP!L$42/10000</f>
        <v>42832423.5000588</v>
      </c>
      <c r="M168" s="27">
        <f>GDP!M$42/10000</f>
        <v>44460055.593061104</v>
      </c>
      <c r="N168" s="27">
        <f>GDP!N$42/10000</f>
        <v>48550380.707622699</v>
      </c>
      <c r="O168" s="27">
        <f>GDP!O$42/10000</f>
        <v>55444534.768105105</v>
      </c>
      <c r="P168" s="27">
        <f>GDP!P$42/10000</f>
        <v>63206769.635639794</v>
      </c>
      <c r="Q168" s="27">
        <f>GDP!Q$42/10000</f>
        <v>71486856.457908601</v>
      </c>
      <c r="R168" s="27">
        <f>GDP!R$42/10000</f>
        <v>79278923.811820701</v>
      </c>
      <c r="S168" s="27">
        <f>GDP!S$42/10000</f>
        <v>87206816.193002701</v>
      </c>
      <c r="T168" s="27">
        <f>GDP!T$42/10000</f>
        <v>95317050.098951995</v>
      </c>
      <c r="U168" s="27">
        <f>GDP!U$42/10000</f>
        <v>102751780.00667</v>
      </c>
      <c r="V168" s="27">
        <f>GDP!V$42/10000</f>
        <v>110560915.287177</v>
      </c>
      <c r="W168" s="27">
        <f>GDP!W$42/10000</f>
        <v>119848032.17129999</v>
      </c>
      <c r="X168" s="27">
        <f>GDP!X$42/10000</f>
        <v>129795418.841518</v>
      </c>
      <c r="Y168" s="27">
        <f>GDP!Y$42/10000</f>
        <v>141606801.95609599</v>
      </c>
      <c r="Z168" s="27">
        <f>GDP!Z$42/10000</f>
        <v>155767482.15170601</v>
      </c>
      <c r="AA168" s="27">
        <f>GDP!AA$42/10000</f>
        <v>171499997.84902799</v>
      </c>
      <c r="AB168" s="27">
        <f>GDP!AB$42/10000</f>
        <v>189335997.62532699</v>
      </c>
      <c r="AC168" s="27">
        <f>GDP!AC$42/10000</f>
        <v>211298973.34986499</v>
      </c>
      <c r="AD168" s="27">
        <f>GDP!AD$42/10000</f>
        <v>238767839.88534701</v>
      </c>
      <c r="AE168" s="27">
        <f>GDP!AE$42/10000</f>
        <v>260256945.47502899</v>
      </c>
      <c r="AF168" s="27">
        <f>GDP!AF$42/10000</f>
        <v>293754553.91439533</v>
      </c>
      <c r="AG168" s="27"/>
      <c r="AH168" s="27">
        <f>IF(ISNUMBER(VLOOKUP($B168,Area_GDP_80_09,Seq!C$1,FALSE)/10000),VLOOKUP($B168,Area_GDP_80_09,Seq!C$1,FALSE)/10000,".")</f>
        <v>2886098.3295999998</v>
      </c>
      <c r="AI168" s="27">
        <f>IF(ISNUMBER(VLOOKUP($B168,Area_GDP_80_09,Seq!D$1,FALSE)/10000),VLOOKUP($B168,Area_GDP_80_09,Seq!D$1,FALSE)/10000,".")</f>
        <v>2916987.2895999998</v>
      </c>
      <c r="AJ168" s="27">
        <f>IF(ISNUMBER(VLOOKUP($B168,Area_GDP_80_09,Seq!E$1,FALSE)/10000),VLOOKUP($B168,Area_GDP_80_09,Seq!E$1,FALSE)/10000,".")</f>
        <v>2828096.5120000001</v>
      </c>
      <c r="AK168" s="27">
        <f>IF(ISNUMBER(VLOOKUP($B168,Area_GDP_80_09,Seq!F$1,FALSE)/10000),VLOOKUP($B168,Area_GDP_80_09,Seq!F$1,FALSE)/10000,".")</f>
        <v>2841281.7407999998</v>
      </c>
      <c r="AL168" s="27">
        <f>IF(ISNUMBER(VLOOKUP($B168,Area_GDP_80_09,Seq!G$1,FALSE)/10000),VLOOKUP($B168,Area_GDP_80_09,Seq!G$1,FALSE)/10000,".")</f>
        <v>3049208.8319999999</v>
      </c>
      <c r="AM168" s="27">
        <f>IF(ISNUMBER(VLOOKUP($B168,Area_GDP_80_09,Seq!H$1,FALSE)/10000),VLOOKUP($B168,Area_GDP_80_09,Seq!H$1,FALSE)/10000,".")</f>
        <v>3111977.1647999999</v>
      </c>
      <c r="AN168" s="27">
        <f>IF(ISNUMBER(VLOOKUP($B168,Area_GDP_80_09,Seq!I$1,FALSE)/10000),VLOOKUP($B168,Area_GDP_80_09,Seq!I$1,FALSE)/10000,".")</f>
        <v>3366083.1743999999</v>
      </c>
      <c r="AO168" s="27">
        <f>IF(ISNUMBER(VLOOKUP($B168,Area_GDP_80_09,Seq!J$1,FALSE)/10000),VLOOKUP($B168,Area_GDP_80_09,Seq!J$1,FALSE)/10000,".")</f>
        <v>3531669.9136000001</v>
      </c>
      <c r="AP168" s="27">
        <f>IF(ISNUMBER(VLOOKUP($B168,Area_GDP_80_09,Seq!K$1,FALSE)/10000),VLOOKUP($B168,Area_GDP_80_09,Seq!K$1,FALSE)/10000,".")</f>
        <v>3761448.5504000001</v>
      </c>
      <c r="AQ168" s="27">
        <f>IF(ISNUMBER(VLOOKUP($B168,Area_GDP_80_09,Seq!L$1,FALSE)/10000),VLOOKUP($B168,Area_GDP_80_09,Seq!L$1,FALSE)/10000,".")</f>
        <v>3947214.8480000002</v>
      </c>
      <c r="AR168" s="27">
        <f>IF(ISNUMBER(VLOOKUP($B168,Area_GDP_80_09,Seq!M$1,FALSE)/10000),VLOOKUP($B168,Area_GDP_80_09,Seq!M$1,FALSE)/10000,".")</f>
        <v>4096521.8303999999</v>
      </c>
      <c r="AS168" s="27">
        <f>IF(ISNUMBER(VLOOKUP($B168,Area_GDP_80_09,Seq!N$1,FALSE)/10000),VLOOKUP($B168,Area_GDP_80_09,Seq!N$1,FALSE)/10000,".")</f>
        <v>4190921.5232000002</v>
      </c>
      <c r="AT168" s="27">
        <f>IF(ISNUMBER(VLOOKUP($B168,Area_GDP_80_09,Seq!O$1,FALSE)/10000),VLOOKUP($B168,Area_GDP_80_09,Seq!O$1,FALSE)/10000,".")</f>
        <v>4382181.3760000002</v>
      </c>
      <c r="AU168" s="27">
        <f>IF(ISNUMBER(VLOOKUP($B168,Area_GDP_80_09,Seq!P$1,FALSE)/10000),VLOOKUP($B168,Area_GDP_80_09,Seq!P$1,FALSE)/10000,".")</f>
        <v>4585737.8304000003</v>
      </c>
      <c r="AV168" s="27">
        <f>IF(ISNUMBER(VLOOKUP($B168,Area_GDP_80_09,Seq!Q$1,FALSE)/10000),VLOOKUP($B168,Area_GDP_80_09,Seq!Q$1,FALSE)/10000,".")</f>
        <v>4777663.2832000004</v>
      </c>
      <c r="AW168" s="27">
        <f>IF(ISNUMBER(VLOOKUP($B168,Area_GDP_80_09,Seq!R$1,FALSE)/10000),VLOOKUP($B168,Area_GDP_80_09,Seq!R$1,FALSE)/10000,".")</f>
        <v>4995023.6672</v>
      </c>
      <c r="AX168" s="27">
        <f>IF(ISNUMBER(VLOOKUP($B168,Area_GDP_80_09,Seq!S$1,FALSE)/10000),VLOOKUP($B168,Area_GDP_80_09,Seq!S$1,FALSE)/10000,".")</f>
        <v>5110571.4176000003</v>
      </c>
      <c r="AY168" s="27">
        <f>IF(ISNUMBER(VLOOKUP($B168,Area_GDP_80_09,Seq!T$1,FALSE)/10000),VLOOKUP($B168,Area_GDP_80_09,Seq!T$1,FALSE)/10000,".")</f>
        <v>5359985.8688000003</v>
      </c>
      <c r="AZ168" s="27">
        <f>IF(ISNUMBER(VLOOKUP($B168,Area_GDP_80_09,Seq!U$1,FALSE)/10000),VLOOKUP($B168,Area_GDP_80_09,Seq!U$1,FALSE)/10000,".")</f>
        <v>5656411.3408000004</v>
      </c>
      <c r="BA168" s="27">
        <f>IF(ISNUMBER(VLOOKUP($B168,Area_GDP_80_09,Seq!V$1,FALSE)/10000),VLOOKUP($B168,Area_GDP_80_09,Seq!V$1,FALSE)/10000,".")</f>
        <v>5961320.4479999999</v>
      </c>
      <c r="BB168" s="27">
        <f>IF(ISNUMBER(VLOOKUP($B168,Area_GDP_80_09,Seq!W$1,FALSE)/10000),VLOOKUP($B168,Area_GDP_80_09,Seq!W$1,FALSE)/10000,".")</f>
        <v>6104489.9840000002</v>
      </c>
      <c r="BC168" s="27">
        <f>IF(ISNUMBER(VLOOKUP($B168,Area_GDP_80_09,Seq!X$1,FALSE)/10000),VLOOKUP($B168,Area_GDP_80_09,Seq!X$1,FALSE)/10000,".")</f>
        <v>6445058.8672000002</v>
      </c>
      <c r="BD168" s="27" t="str">
        <f>IF(ISNUMBER(VLOOKUP($B168,Area_GDP_80_09,Seq!Y$1,FALSE)/10000),VLOOKUP($B168,Area_GDP_80_09,Seq!Y$1,FALSE)/10000,".")</f>
        <v>.</v>
      </c>
      <c r="BE168" s="27" t="str">
        <f>IF(ISNUMBER(VLOOKUP($B168,Area_GDP_80_09,Seq!Z$1,FALSE)/10000),VLOOKUP($B168,Area_GDP_80_09,Seq!Z$1,FALSE)/10000,".")</f>
        <v>.</v>
      </c>
      <c r="BF168" s="27" t="str">
        <f>IF(ISNUMBER(VLOOKUP($B168,Area_GDP_80_09,Seq!AA$1,FALSE)/10000),VLOOKUP($B168,Area_GDP_80_09,Seq!AA$1,FALSE)/10000,".")</f>
        <v>.</v>
      </c>
      <c r="BG168" s="27" t="str">
        <f>IF(ISNUMBER(VLOOKUP($B168,Area_GDP_80_09,Seq!AB$1,FALSE)/10000),VLOOKUP($B168,Area_GDP_80_09,Seq!AB$1,FALSE)/10000,".")</f>
        <v>.</v>
      </c>
      <c r="BH168" s="27" t="str">
        <f>IF(ISNUMBER(VLOOKUP($B168,Area_GDP_80_09,Seq!AC$1,FALSE)/10000),VLOOKUP($B168,Area_GDP_80_09,Seq!AC$1,FALSE)/10000,".")</f>
        <v>.</v>
      </c>
      <c r="BI168" s="27" t="str">
        <f>IF(ISNUMBER(VLOOKUP($B168,Area_GDP_80_09,Seq!AD$1,FALSE)/10000),VLOOKUP($B168,Area_GDP_80_09,Seq!AD$1,FALSE)/10000,".")</f>
        <v>.</v>
      </c>
      <c r="BJ168" s="27" t="str">
        <f>IF(ISNUMBER(VLOOKUP($B168,Area_GDP_80_09,Seq!AE$1,FALSE)/10000),VLOOKUP($B168,Area_GDP_80_09,Seq!AE$1,FALSE)/10000,".")</f>
        <v>.</v>
      </c>
      <c r="BK168" s="27" t="str">
        <f>IF(ISNUMBER(VLOOKUP($B168,Area_GDP_80_09,Seq!AF$1,FALSE)/10000),VLOOKUP($B168,Area_GDP_80_09,Seq!AF$1,FALSE)/10000,".")</f>
        <v>.</v>
      </c>
      <c r="BL168" s="27"/>
      <c r="BM168" s="27"/>
      <c r="BN168" s="27">
        <f>CNPop!A$48</f>
        <v>5.0000000000000001E-3</v>
      </c>
      <c r="BO168" s="27">
        <f>CNPop!B$48</f>
        <v>6.0000000000000001E-3</v>
      </c>
      <c r="BP168" s="27">
        <f>CNPop!C$48</f>
        <v>6.0000000000000001E-3</v>
      </c>
      <c r="BQ168" s="27">
        <f>CNPop!D$48</f>
        <v>7.0000000000000001E-3</v>
      </c>
      <c r="BR168" s="27">
        <f>CNPop!E$48</f>
        <v>7.0000000000000001E-3</v>
      </c>
      <c r="BS168" s="27">
        <f>CNPop!F$48</f>
        <v>8.0000000000000002E-3</v>
      </c>
      <c r="BT168" s="27">
        <f>CNPop!G$48</f>
        <v>8.9999999999999993E-3</v>
      </c>
      <c r="BU168" s="27">
        <f>CNPop!H$48</f>
        <v>0.01</v>
      </c>
      <c r="BV168" s="27">
        <f>CNPop!I$48</f>
        <v>1.0999999999999999E-2</v>
      </c>
      <c r="BW168" s="27">
        <f>CNPop!J$48</f>
        <v>1.2E-2</v>
      </c>
      <c r="BX168" s="27">
        <f>CNPop!K$48</f>
        <v>1.4E-2</v>
      </c>
      <c r="BY168" s="27">
        <f>CNPop!L$48</f>
        <v>1.6E-2</v>
      </c>
      <c r="BZ168" s="27">
        <f>CNPop!M$48</f>
        <v>1.7000000000000001E-2</v>
      </c>
      <c r="CA168" s="27">
        <f>CNPop!N$48</f>
        <v>1.9E-2</v>
      </c>
      <c r="CB168" s="27">
        <f>CNPop!O$48</f>
        <v>2.1000000000000001E-2</v>
      </c>
      <c r="CC168" s="27">
        <f>CNPop!P$48</f>
        <v>2.3E-2</v>
      </c>
      <c r="CD168" s="27">
        <f>CNPop!Q$48</f>
        <v>2.5999999999999999E-2</v>
      </c>
      <c r="CE168" s="27">
        <f>CNPop!R$48</f>
        <v>2.8000000000000001E-2</v>
      </c>
      <c r="CF168" s="27">
        <f>CNPop!S$48</f>
        <v>0.03</v>
      </c>
      <c r="CG168" s="27">
        <f>CNPop!T$48</f>
        <v>3.3000000000000002E-2</v>
      </c>
      <c r="CH168" s="27">
        <f>CNPop!U$48</f>
        <v>3.5999999999999997E-2</v>
      </c>
      <c r="CI168" s="27">
        <f>CNPop!V$48</f>
        <v>3.9E-2</v>
      </c>
      <c r="CJ168" s="27">
        <f>CNPop!W$48</f>
        <v>4.2000000000000003E-2</v>
      </c>
      <c r="CK168" s="27">
        <f>CNPop!X$48</f>
        <v>4.4999999999999998E-2</v>
      </c>
      <c r="CL168" s="27">
        <f>CNPop!Y$48</f>
        <v>4.9000000000000002E-2</v>
      </c>
      <c r="CM168" s="27">
        <f>CNPop!Z$48</f>
        <v>5.1999999999999998E-2</v>
      </c>
      <c r="CN168" s="27">
        <f>CNPop!AA$48</f>
        <v>5.6000000000000001E-2</v>
      </c>
      <c r="CO168" s="27">
        <f>CNPop!AB$48</f>
        <v>0.06</v>
      </c>
      <c r="CP168" s="27">
        <f>CNPop!AC$48</f>
        <v>6.3E-2</v>
      </c>
      <c r="CQ168" s="27"/>
      <c r="CR168" s="27" t="str">
        <f t="shared" si="182"/>
        <v>.</v>
      </c>
      <c r="CS168" s="27" t="str">
        <f t="shared" si="183"/>
        <v>.</v>
      </c>
      <c r="CT168" s="27" t="str">
        <f t="shared" si="184"/>
        <v>.</v>
      </c>
      <c r="CU168" s="27" t="str">
        <f t="shared" si="185"/>
        <v>.</v>
      </c>
      <c r="CV168" s="27" t="str">
        <f t="shared" si="186"/>
        <v>.</v>
      </c>
      <c r="CW168" s="27" t="str">
        <f t="shared" si="187"/>
        <v>.</v>
      </c>
      <c r="CX168" s="27" t="str">
        <f t="shared" si="188"/>
        <v>.</v>
      </c>
      <c r="CY168" s="27" t="str">
        <f t="shared" si="189"/>
        <v>.</v>
      </c>
      <c r="CZ168" s="27" t="str">
        <f t="shared" si="190"/>
        <v>.</v>
      </c>
      <c r="DA168" s="27" t="str">
        <f t="shared" si="191"/>
        <v>.</v>
      </c>
      <c r="DB168" s="27" t="str">
        <f t="shared" si="192"/>
        <v>.</v>
      </c>
      <c r="DC168" s="27" t="str">
        <f t="shared" si="193"/>
        <v>.</v>
      </c>
      <c r="DD168" s="27" t="str">
        <f t="shared" si="194"/>
        <v>.</v>
      </c>
      <c r="DE168" s="27" t="str">
        <f t="shared" si="195"/>
        <v>.</v>
      </c>
      <c r="DF168" s="27" t="str">
        <f t="shared" si="196"/>
        <v>.</v>
      </c>
      <c r="DG168" s="27" t="str">
        <f t="shared" si="197"/>
        <v>.</v>
      </c>
      <c r="DH168" s="27" t="str">
        <f t="shared" si="198"/>
        <v>.</v>
      </c>
      <c r="DI168" s="27" t="str">
        <f t="shared" si="199"/>
        <v>.</v>
      </c>
      <c r="DJ168" s="27" t="str">
        <f t="shared" si="200"/>
        <v>.</v>
      </c>
      <c r="DK168" s="27" t="str">
        <f t="shared" si="201"/>
        <v>.</v>
      </c>
      <c r="DL168" s="27" t="str">
        <f t="shared" si="202"/>
        <v>.</v>
      </c>
      <c r="DM168" s="27" t="str">
        <f t="shared" si="203"/>
        <v>.</v>
      </c>
      <c r="DN168" s="27" t="str">
        <f t="shared" si="204"/>
        <v>.</v>
      </c>
      <c r="DO168" s="27" t="str">
        <f t="shared" si="205"/>
        <v>.</v>
      </c>
      <c r="DP168" s="27" t="str">
        <f t="shared" si="206"/>
        <v>.</v>
      </c>
      <c r="DQ168" s="27" t="str">
        <f t="shared" si="207"/>
        <v>.</v>
      </c>
      <c r="DR168" s="27" t="str">
        <f t="shared" si="208"/>
        <v>.</v>
      </c>
      <c r="DS168" s="27" t="str">
        <f t="shared" si="209"/>
        <v>.</v>
      </c>
      <c r="DT168" s="27" t="str">
        <f t="shared" si="145"/>
        <v>.</v>
      </c>
      <c r="DU168" s="27" t="e">
        <f>IF(ISNA(VLOOKUP(CONCATENATE($B168,".SP.TER.TOTL.IN"),Area_pop_80_09,Seq!B$1,FALSE)),".",VLOOKUP(CONCATENATE($B168,".SP.TER.TOTL.IN"),Area_pop_80_09,Seq!B$1,FALSE)/VLOOKUP(CONCATENATE($B168,".SP.POP.TOTL"),Area_pop_80_09,Seq!B$1,FALSE))</f>
        <v>#VALUE!</v>
      </c>
      <c r="DV168" s="27" t="e">
        <f>IF(ISNA(VLOOKUP(CONCATENATE($B168,".SP.TER.TOTL.IN"),Area_pop_80_09,Seq!C$1,FALSE)),".",VLOOKUP(CONCATENATE($B168,".SP.TER.TOTL.IN"),Area_pop_80_09,Seq!C$1,FALSE)/VLOOKUP(CONCATENATE($B168,".SP.POP.TOTL"),Area_pop_80_09,Seq!C$1,FALSE))</f>
        <v>#VALUE!</v>
      </c>
      <c r="DW168" s="27" t="e">
        <f>IF(ISNA(VLOOKUP(CONCATENATE($B168,".SP.TER.TOTL.IN"),Area_pop_80_09,Seq!D$1,FALSE)),".",VLOOKUP(CONCATENATE($B168,".SP.TER.TOTL.IN"),Area_pop_80_09,Seq!D$1,FALSE)/VLOOKUP(CONCATENATE($B168,".SP.POP.TOTL"),Area_pop_80_09,Seq!D$1,FALSE))</f>
        <v>#VALUE!</v>
      </c>
      <c r="DX168" s="27" t="e">
        <f>IF(ISNA(VLOOKUP(CONCATENATE($B168,".SP.TER.TOTL.IN"),Area_pop_80_09,Seq!E$1,FALSE)),".",VLOOKUP(CONCATENATE($B168,".SP.TER.TOTL.IN"),Area_pop_80_09,Seq!E$1,FALSE)/VLOOKUP(CONCATENATE($B168,".SP.POP.TOTL"),Area_pop_80_09,Seq!E$1,FALSE))</f>
        <v>#VALUE!</v>
      </c>
      <c r="DY168" s="27" t="e">
        <f>IF(ISNA(VLOOKUP(CONCATENATE($B168,".SP.TER.TOTL.IN"),Area_pop_80_09,Seq!F$1,FALSE)),".",VLOOKUP(CONCATENATE($B168,".SP.TER.TOTL.IN"),Area_pop_80_09,Seq!F$1,FALSE)/VLOOKUP(CONCATENATE($B168,".SP.POP.TOTL"),Area_pop_80_09,Seq!F$1,FALSE))</f>
        <v>#VALUE!</v>
      </c>
      <c r="DZ168" s="27" t="e">
        <f>IF(ISNA(VLOOKUP(CONCATENATE($B168,".SP.TER.TOTL.IN"),Area_pop_80_09,Seq!G$1,FALSE)),".",VLOOKUP(CONCATENATE($B168,".SP.TER.TOTL.IN"),Area_pop_80_09,Seq!G$1,FALSE)/VLOOKUP(CONCATENATE($B168,".SP.POP.TOTL"),Area_pop_80_09,Seq!G$1,FALSE))</f>
        <v>#VALUE!</v>
      </c>
      <c r="EA168" s="27" t="e">
        <f>IF(ISNA(VLOOKUP(CONCATENATE($B168,".SP.TER.TOTL.IN"),Area_pop_80_09,Seq!H$1,FALSE)),".",VLOOKUP(CONCATENATE($B168,".SP.TER.TOTL.IN"),Area_pop_80_09,Seq!H$1,FALSE)/VLOOKUP(CONCATENATE($B168,".SP.POP.TOTL"),Area_pop_80_09,Seq!H$1,FALSE))</f>
        <v>#VALUE!</v>
      </c>
      <c r="EB168" s="27" t="e">
        <f>IF(ISNA(VLOOKUP(CONCATENATE($B168,".SP.TER.TOTL.IN"),Area_pop_80_09,Seq!I$1,FALSE)),".",VLOOKUP(CONCATENATE($B168,".SP.TER.TOTL.IN"),Area_pop_80_09,Seq!I$1,FALSE)/VLOOKUP(CONCATENATE($B168,".SP.POP.TOTL"),Area_pop_80_09,Seq!I$1,FALSE))</f>
        <v>#VALUE!</v>
      </c>
      <c r="EC168" s="27" t="e">
        <f>IF(ISNA(VLOOKUP(CONCATENATE($B168,".SP.TER.TOTL.IN"),Area_pop_80_09,Seq!J$1,FALSE)),".",VLOOKUP(CONCATENATE($B168,".SP.TER.TOTL.IN"),Area_pop_80_09,Seq!J$1,FALSE)/VLOOKUP(CONCATENATE($B168,".SP.POP.TOTL"),Area_pop_80_09,Seq!J$1,FALSE))</f>
        <v>#VALUE!</v>
      </c>
      <c r="ED168" s="27" t="e">
        <f>IF(ISNA(VLOOKUP(CONCATENATE($B168,".SP.TER.TOTL.IN"),Area_pop_80_09,Seq!K$1,FALSE)),".",VLOOKUP(CONCATENATE($B168,".SP.TER.TOTL.IN"),Area_pop_80_09,Seq!K$1,FALSE)/VLOOKUP(CONCATENATE($B168,".SP.POP.TOTL"),Area_pop_80_09,Seq!K$1,FALSE))</f>
        <v>#VALUE!</v>
      </c>
      <c r="EE168" s="27" t="e">
        <f>IF(ISNA(VLOOKUP(CONCATENATE($B168,".SP.TER.TOTL.IN"),Area_pop_80_09,Seq!L$1,FALSE)),".",VLOOKUP(CONCATENATE($B168,".SP.TER.TOTL.IN"),Area_pop_80_09,Seq!L$1,FALSE)/VLOOKUP(CONCATENATE($B168,".SP.POP.TOTL"),Area_pop_80_09,Seq!L$1,FALSE))</f>
        <v>#VALUE!</v>
      </c>
      <c r="EF168" s="27" t="e">
        <f>IF(ISNA(VLOOKUP(CONCATENATE($B168,".SP.TER.TOTL.IN"),Area_pop_80_09,Seq!M$1,FALSE)),".",VLOOKUP(CONCATENATE($B168,".SP.TER.TOTL.IN"),Area_pop_80_09,Seq!M$1,FALSE)/VLOOKUP(CONCATENATE($B168,".SP.POP.TOTL"),Area_pop_80_09,Seq!M$1,FALSE))</f>
        <v>#VALUE!</v>
      </c>
      <c r="EG168" s="27" t="e">
        <f>IF(ISNA(VLOOKUP(CONCATENATE($B168,".SP.TER.TOTL.IN"),Area_pop_80_09,Seq!N$1,FALSE)),".",VLOOKUP(CONCATENATE($B168,".SP.TER.TOTL.IN"),Area_pop_80_09,Seq!N$1,FALSE)/VLOOKUP(CONCATENATE($B168,".SP.POP.TOTL"),Area_pop_80_09,Seq!N$1,FALSE))</f>
        <v>#VALUE!</v>
      </c>
      <c r="EH168" s="27" t="e">
        <f>IF(ISNA(VLOOKUP(CONCATENATE($B168,".SP.TER.TOTL.IN"),Area_pop_80_09,Seq!O$1,FALSE)),".",VLOOKUP(CONCATENATE($B168,".SP.TER.TOTL.IN"),Area_pop_80_09,Seq!O$1,FALSE)/VLOOKUP(CONCATENATE($B168,".SP.POP.TOTL"),Area_pop_80_09,Seq!O$1,FALSE))</f>
        <v>#VALUE!</v>
      </c>
      <c r="EI168" s="27" t="e">
        <f>IF(ISNA(VLOOKUP(CONCATENATE($B168,".SP.TER.TOTL.IN"),Area_pop_80_09,Seq!P$1,FALSE)),".",VLOOKUP(CONCATENATE($B168,".SP.TER.TOTL.IN"),Area_pop_80_09,Seq!P$1,FALSE)/VLOOKUP(CONCATENATE($B168,".SP.POP.TOTL"),Area_pop_80_09,Seq!P$1,FALSE))</f>
        <v>#VALUE!</v>
      </c>
      <c r="EJ168" s="27" t="e">
        <f>IF(ISNA(VLOOKUP(CONCATENATE($B168,".SP.TER.TOTL.IN"),Area_pop_80_09,Seq!Q$1,FALSE)),".",VLOOKUP(CONCATENATE($B168,".SP.TER.TOTL.IN"),Area_pop_80_09,Seq!Q$1,FALSE)/VLOOKUP(CONCATENATE($B168,".SP.POP.TOTL"),Area_pop_80_09,Seq!Q$1,FALSE))</f>
        <v>#VALUE!</v>
      </c>
      <c r="EK168" s="27" t="e">
        <f>IF(ISNA(VLOOKUP(CONCATENATE($B168,".SP.TER.TOTL.IN"),Area_pop_80_09,Seq!R$1,FALSE)),".",VLOOKUP(CONCATENATE($B168,".SP.TER.TOTL.IN"),Area_pop_80_09,Seq!R$1,FALSE)/VLOOKUP(CONCATENATE($B168,".SP.POP.TOTL"),Area_pop_80_09,Seq!R$1,FALSE))</f>
        <v>#VALUE!</v>
      </c>
      <c r="EL168" s="27" t="e">
        <f>IF(ISNA(VLOOKUP(CONCATENATE($B168,".SP.TER.TOTL.IN"),Area_pop_80_09,Seq!S$1,FALSE)),".",VLOOKUP(CONCATENATE($B168,".SP.TER.TOTL.IN"),Area_pop_80_09,Seq!S$1,FALSE)/VLOOKUP(CONCATENATE($B168,".SP.POP.TOTL"),Area_pop_80_09,Seq!S$1,FALSE))</f>
        <v>#VALUE!</v>
      </c>
      <c r="EM168" s="27" t="e">
        <f>IF(ISNA(VLOOKUP(CONCATENATE($B168,".SP.TER.TOTL.IN"),Area_pop_80_09,Seq!T$1,FALSE)),".",VLOOKUP(CONCATENATE($B168,".SP.TER.TOTL.IN"),Area_pop_80_09,Seq!T$1,FALSE)/VLOOKUP(CONCATENATE($B168,".SP.POP.TOTL"),Area_pop_80_09,Seq!T$1,FALSE))</f>
        <v>#VALUE!</v>
      </c>
      <c r="EN168" s="27" t="e">
        <f>IF(ISNA(VLOOKUP(CONCATENATE($B168,".SP.TER.TOTL.IN"),Area_pop_80_09,Seq!U$1,FALSE)),".",VLOOKUP(CONCATENATE($B168,".SP.TER.TOTL.IN"),Area_pop_80_09,Seq!U$1,FALSE)/VLOOKUP(CONCATENATE($B168,".SP.POP.TOTL"),Area_pop_80_09,Seq!U$1,FALSE))</f>
        <v>#VALUE!</v>
      </c>
      <c r="EO168" s="27" t="e">
        <f>IF(ISNA(VLOOKUP(CONCATENATE($B168,".SP.TER.TOTL.IN"),Area_pop_80_09,Seq!V$1,FALSE)),".",VLOOKUP(CONCATENATE($B168,".SP.TER.TOTL.IN"),Area_pop_80_09,Seq!V$1,FALSE)/VLOOKUP(CONCATENATE($B168,".SP.POP.TOTL"),Area_pop_80_09,Seq!V$1,FALSE))</f>
        <v>#VALUE!</v>
      </c>
      <c r="EP168" s="27" t="e">
        <f>IF(ISNA(VLOOKUP(CONCATENATE($B168,".SP.TER.TOTL.IN"),Area_pop_80_09,Seq!W$1,FALSE)),".",VLOOKUP(CONCATENATE($B168,".SP.TER.TOTL.IN"),Area_pop_80_09,Seq!W$1,FALSE)/VLOOKUP(CONCATENATE($B168,".SP.POP.TOTL"),Area_pop_80_09,Seq!W$1,FALSE))</f>
        <v>#VALUE!</v>
      </c>
      <c r="EQ168" s="27" t="e">
        <f>IF(ISNA(VLOOKUP(CONCATENATE($B168,".SP.TER.TOTL.IN"),Area_pop_80_09,Seq!X$1,FALSE)),".",VLOOKUP(CONCATENATE($B168,".SP.TER.TOTL.IN"),Area_pop_80_09,Seq!X$1,FALSE)/VLOOKUP(CONCATENATE($B168,".SP.POP.TOTL"),Area_pop_80_09,Seq!X$1,FALSE))</f>
        <v>#VALUE!</v>
      </c>
      <c r="ER168" s="27" t="e">
        <f>IF(ISNA(VLOOKUP(CONCATENATE($B168,".SP.TER.TOTL.IN"),Area_pop_80_09,Seq!Y$1,FALSE)),".",VLOOKUP(CONCATENATE($B168,".SP.TER.TOTL.IN"),Area_pop_80_09,Seq!Y$1,FALSE)/VLOOKUP(CONCATENATE($B168,".SP.POP.TOTL"),Area_pop_80_09,Seq!Y$1,FALSE))</f>
        <v>#VALUE!</v>
      </c>
      <c r="ES168" s="27" t="e">
        <f>IF(ISNA(VLOOKUP(CONCATENATE($B168,".SP.TER.TOTL.IN"),Area_pop_80_09,Seq!Z$1,FALSE)),".",VLOOKUP(CONCATENATE($B168,".SP.TER.TOTL.IN"),Area_pop_80_09,Seq!Z$1,FALSE)/VLOOKUP(CONCATENATE($B168,".SP.POP.TOTL"),Area_pop_80_09,Seq!Z$1,FALSE))</f>
        <v>#VALUE!</v>
      </c>
      <c r="ET168" s="27" t="e">
        <f>IF(ISNA(VLOOKUP(CONCATENATE($B168,".SP.TER.TOTL.IN"),Area_pop_80_09,Seq!AA$1,FALSE)),".",VLOOKUP(CONCATENATE($B168,".SP.TER.TOTL.IN"),Area_pop_80_09,Seq!AA$1,FALSE)/VLOOKUP(CONCATENATE($B168,".SP.POP.TOTL"),Area_pop_80_09,Seq!AA$1,FALSE))</f>
        <v>#VALUE!</v>
      </c>
      <c r="EU168" s="27" t="e">
        <f>IF(ISNA(VLOOKUP(CONCATENATE($B168,".SP.TER.TOTL.IN"),Area_pop_80_09,Seq!AB$1,FALSE)),".",VLOOKUP(CONCATENATE($B168,".SP.TER.TOTL.IN"),Area_pop_80_09,Seq!AB$1,FALSE)/VLOOKUP(CONCATENATE($B168,".SP.POP.TOTL"),Area_pop_80_09,Seq!AB$1,FALSE))</f>
        <v>#VALUE!</v>
      </c>
      <c r="EV168" s="27" t="e">
        <f>IF(ISNA(VLOOKUP(CONCATENATE($B168,".SP.TER.TOTL.IN"),Area_pop_80_09,Seq!AC$1,FALSE)),".",VLOOKUP(CONCATENATE($B168,".SP.TER.TOTL.IN"),Area_pop_80_09,Seq!AC$1,FALSE)/VLOOKUP(CONCATENATE($B168,".SP.POP.TOTL"),Area_pop_80_09,Seq!AC$1,FALSE))</f>
        <v>#VALUE!</v>
      </c>
      <c r="EW168" s="27" t="e">
        <f>IF(ISNA(VLOOKUP(CONCATENATE($B168,".SP.TER.TOTL.IN"),Area_pop_80_09,Seq!AD$1,FALSE)),".",VLOOKUP(CONCATENATE($B168,".SP.TER.TOTL.IN"),Area_pop_80_09,Seq!AD$1,FALSE)/VLOOKUP(CONCATENATE($B168,".SP.POP.TOTL"),Area_pop_80_09,Seq!AD$1,FALSE))</f>
        <v>#VALUE!</v>
      </c>
      <c r="EX168" s="27"/>
      <c r="EY168" s="27"/>
      <c r="EZ168" s="27" t="str">
        <f t="shared" si="210"/>
        <v>.</v>
      </c>
      <c r="FA168" s="27" t="str">
        <f t="shared" si="211"/>
        <v>.</v>
      </c>
      <c r="FB168" s="27" t="str">
        <f t="shared" si="181"/>
        <v>.</v>
      </c>
      <c r="FC168" s="9" t="str">
        <f>IF(VLOOKUP($B168,EM_80!$B$1:$C$201,2,FALSE)&gt;0,VLOOKUP($B168,EM_80!$B$1:$C$201,2,FALSE),".")</f>
        <v>.</v>
      </c>
      <c r="FD168" s="9" t="str">
        <f t="shared" si="212"/>
        <v>.</v>
      </c>
      <c r="FE168" s="9" t="str">
        <f t="shared" si="177"/>
        <v xml:space="preserve">-- </v>
      </c>
      <c r="FF168">
        <f t="shared" si="213"/>
        <v>3206000</v>
      </c>
      <c r="FG168">
        <f t="shared" si="214"/>
        <v>3537000</v>
      </c>
      <c r="FH168">
        <f t="shared" si="215"/>
        <v>3814413</v>
      </c>
      <c r="FJ168" s="9" t="str">
        <f>IF(ISNA(VLOOKUP($B168,Area_EM_90,Seq!C$1,FALSE)),".",VLOOKUP($B168,Area_EM_90,Seq!C$1,FALSE))</f>
        <v>.</v>
      </c>
      <c r="FK168" s="9" t="str">
        <f>IF(ISNA(VLOOKUP($B168,Area_EM_90,Seq!D$1,FALSE)),".",VLOOKUP($B168,Area_EM_90,Seq!D$1,FALSE))</f>
        <v>.</v>
      </c>
      <c r="FL168" s="9" t="str">
        <f>IF(ISNA(VLOOKUP($B168,Area_EM_90,Seq!E$1,FALSE)),".",VLOOKUP($B168,Area_EM_90,Seq!E$1,FALSE))</f>
        <v>.</v>
      </c>
      <c r="FM168" s="9" t="str">
        <f>IF(ISNA(VLOOKUP($B168,Area_EM_90,Seq!F$1,FALSE)),".",VLOOKUP($B168,Area_EM_90,Seq!F$1,FALSE))</f>
        <v>.</v>
      </c>
      <c r="FN168" s="9" t="str">
        <f>IF(ISNA(VLOOKUP($B168,Area_EM_90,Seq!G$1,FALSE)),".",VLOOKUP($B168,Area_EM_90,Seq!G$1,FALSE))</f>
        <v>.</v>
      </c>
      <c r="FO168" s="9" t="str">
        <f>IF(ISNA(VLOOKUP($B168,Area_EM_90,Seq!H$1,FALSE)),".",VLOOKUP($B168,Area_EM_90,Seq!H$1,FALSE))</f>
        <v>.</v>
      </c>
      <c r="FP168" s="9" t="str">
        <f>IF(ISNA(VLOOKUP($B168,Area_EM_90,Seq!I$1,FALSE)),".",VLOOKUP($B168,Area_EM_90,Seq!I$1,FALSE))</f>
        <v>.</v>
      </c>
      <c r="FQ168" s="9" t="str">
        <f>IF(ISNA(VLOOKUP($B168,Area_EM_90,Seq!J$1,FALSE)),".",VLOOKUP($B168,Area_EM_90,Seq!J$1,FALSE))</f>
        <v>.</v>
      </c>
      <c r="FR168" s="9" t="str">
        <f>IF(ISNA(VLOOKUP($B168,Area_EM_00,Seq!C$1,FALSE)),".",VLOOKUP($B168,Area_EM_00,Seq!C$1,FALSE))</f>
        <v>.</v>
      </c>
      <c r="FS168" s="9" t="str">
        <f>IF(ISNA(VLOOKUP($B168,Area_EM_00,Seq!D$1,FALSE)),".",VLOOKUP($B168,Area_EM_00,Seq!D$1,FALSE))</f>
        <v>.</v>
      </c>
      <c r="FT168" s="9" t="str">
        <f>IF(ISNA(VLOOKUP($B168,Area_EM_00,Seq!E$1,FALSE)),".",VLOOKUP($B168,Area_EM_00,Seq!E$1,FALSE))</f>
        <v>.</v>
      </c>
      <c r="FU168" s="9" t="str">
        <f>IF(ISNA(VLOOKUP($B168,Area_EM_00,Seq!F$1,FALSE)),".",VLOOKUP($B168,Area_EM_00,Seq!F$1,FALSE))</f>
        <v>.</v>
      </c>
      <c r="FV168" s="9" t="str">
        <f>IF(ISNA(VLOOKUP($B168,Area_EM_00,Seq!G$1,FALSE)),".",VLOOKUP($B168,Area_EM_00,Seq!G$1,FALSE))</f>
        <v>.</v>
      </c>
      <c r="FW168" s="9" t="str">
        <f>IF(ISNA(VLOOKUP($B168,Area_EM_00,Seq!H$1,FALSE)),".",VLOOKUP($B168,Area_EM_00,Seq!H$1,FALSE))</f>
        <v>.</v>
      </c>
      <c r="FX168" s="9" t="str">
        <f>IF(ISNA(VLOOKUP($B168,Area_EM_00,Seq!I$1,FALSE)),".",VLOOKUP($B168,Area_EM_00,Seq!I$1,FALSE))</f>
        <v>.</v>
      </c>
      <c r="FY168" s="9" t="str">
        <f>IF(ISNA(VLOOKUP($B168,Area_EM_00,Seq!J$1,FALSE)),".",VLOOKUP($B168,Area_EM_00,Seq!J$1,FALSE))</f>
        <v>.</v>
      </c>
      <c r="GA168" s="27"/>
    </row>
    <row r="169" spans="1:183">
      <c r="A169" s="25" t="s">
        <v>3957</v>
      </c>
      <c r="B169" s="26" t="str">
        <f t="shared" si="144"/>
        <v>ElSalvador</v>
      </c>
      <c r="C169" s="27">
        <f>GDP!C$42/10000</f>
        <v>18294194.281532999</v>
      </c>
      <c r="D169" s="27">
        <f>GDP!D$42/10000</f>
        <v>19245492.3841727</v>
      </c>
      <c r="E169" s="27">
        <f>GDP!E$42/10000</f>
        <v>20996832.1911324</v>
      </c>
      <c r="F169" s="27">
        <f>GDP!F$42/10000</f>
        <v>23285486.8999658</v>
      </c>
      <c r="G169" s="27">
        <f>GDP!G$42/10000</f>
        <v>26824880.9087606</v>
      </c>
      <c r="H169" s="27">
        <f>GDP!H$42/10000</f>
        <v>30446239.831443299</v>
      </c>
      <c r="I169" s="27">
        <f>GDP!I$42/10000</f>
        <v>33125508.936610304</v>
      </c>
      <c r="J169" s="27">
        <f>GDP!J$42/10000</f>
        <v>36968067.973257102</v>
      </c>
      <c r="K169" s="27">
        <f>GDP!K$42/10000</f>
        <v>41145459.654235199</v>
      </c>
      <c r="L169" s="27">
        <f>GDP!L$42/10000</f>
        <v>42832423.5000588</v>
      </c>
      <c r="M169" s="27">
        <f>GDP!M$42/10000</f>
        <v>44460055.593061104</v>
      </c>
      <c r="N169" s="27">
        <f>GDP!N$42/10000</f>
        <v>48550380.707622699</v>
      </c>
      <c r="O169" s="27">
        <f>GDP!O$42/10000</f>
        <v>55444534.768105105</v>
      </c>
      <c r="P169" s="27">
        <f>GDP!P$42/10000</f>
        <v>63206769.635639794</v>
      </c>
      <c r="Q169" s="27">
        <f>GDP!Q$42/10000</f>
        <v>71486856.457908601</v>
      </c>
      <c r="R169" s="27">
        <f>GDP!R$42/10000</f>
        <v>79278923.811820701</v>
      </c>
      <c r="S169" s="27">
        <f>GDP!S$42/10000</f>
        <v>87206816.193002701</v>
      </c>
      <c r="T169" s="27">
        <f>GDP!T$42/10000</f>
        <v>95317050.098951995</v>
      </c>
      <c r="U169" s="27">
        <f>GDP!U$42/10000</f>
        <v>102751780.00667</v>
      </c>
      <c r="V169" s="27">
        <f>GDP!V$42/10000</f>
        <v>110560915.287177</v>
      </c>
      <c r="W169" s="27">
        <f>GDP!W$42/10000</f>
        <v>119848032.17129999</v>
      </c>
      <c r="X169" s="27">
        <f>GDP!X$42/10000</f>
        <v>129795418.841518</v>
      </c>
      <c r="Y169" s="27">
        <f>GDP!Y$42/10000</f>
        <v>141606801.95609599</v>
      </c>
      <c r="Z169" s="27">
        <f>GDP!Z$42/10000</f>
        <v>155767482.15170601</v>
      </c>
      <c r="AA169" s="27">
        <f>GDP!AA$42/10000</f>
        <v>171499997.84902799</v>
      </c>
      <c r="AB169" s="27">
        <f>GDP!AB$42/10000</f>
        <v>189335997.62532699</v>
      </c>
      <c r="AC169" s="27">
        <f>GDP!AC$42/10000</f>
        <v>211298973.34986499</v>
      </c>
      <c r="AD169" s="27">
        <f>GDP!AD$42/10000</f>
        <v>238767839.88534701</v>
      </c>
      <c r="AE169" s="27">
        <f>GDP!AE$42/10000</f>
        <v>260256945.47502899</v>
      </c>
      <c r="AF169" s="27">
        <f>GDP!AF$42/10000</f>
        <v>293754553.91439533</v>
      </c>
      <c r="AG169" s="27"/>
      <c r="AH169" s="27">
        <f>IF(ISNUMBER(VLOOKUP($B169,Area_GDP_80_09,Seq!C$1,FALSE)/10000),VLOOKUP($B169,Area_GDP_80_09,Seq!C$1,FALSE)/10000,".")</f>
        <v>870384.86796382105</v>
      </c>
      <c r="AI169" s="27">
        <f>IF(ISNUMBER(VLOOKUP($B169,Area_GDP_80_09,Seq!D$1,FALSE)/10000),VLOOKUP($B169,Area_GDP_80_09,Seq!D$1,FALSE)/10000,".")</f>
        <v>779421.50030306506</v>
      </c>
      <c r="AJ169" s="27">
        <f>IF(ISNUMBER(VLOOKUP($B169,Area_GDP_80_09,Seq!E$1,FALSE)/10000),VLOOKUP($B169,Area_GDP_80_09,Seq!E$1,FALSE)/10000,".")</f>
        <v>730272.79453064501</v>
      </c>
      <c r="AK169" s="27">
        <f>IF(ISNUMBER(VLOOKUP($B169,Area_GDP_80_09,Seq!F$1,FALSE)/10000),VLOOKUP($B169,Area_GDP_80_09,Seq!F$1,FALSE)/10000,".")</f>
        <v>741482.57062032807</v>
      </c>
      <c r="AL169" s="27">
        <f>IF(ISNUMBER(VLOOKUP($B169,Area_GDP_80_09,Seq!G$1,FALSE)/10000),VLOOKUP($B169,Area_GDP_80_09,Seq!G$1,FALSE)/10000,".")</f>
        <v>751395.86167495698</v>
      </c>
      <c r="AM169" s="27">
        <f>IF(ISNUMBER(VLOOKUP($B169,Area_GDP_80_09,Seq!H$1,FALSE)/10000),VLOOKUP($B169,Area_GDP_80_09,Seq!H$1,FALSE)/10000,".")</f>
        <v>756028.93814922799</v>
      </c>
      <c r="AN169" s="27">
        <f>IF(ISNUMBER(VLOOKUP($B169,Area_GDP_80_09,Seq!I$1,FALSE)/10000),VLOOKUP($B169,Area_GDP_80_09,Seq!I$1,FALSE)/10000,".")</f>
        <v>757460.819326884</v>
      </c>
      <c r="AO169" s="27">
        <f>IF(ISNUMBER(VLOOKUP($B169,Area_GDP_80_09,Seq!J$1,FALSE)/10000),VLOOKUP($B169,Area_GDP_80_09,Seq!J$1,FALSE)/10000,".")</f>
        <v>776500.26155677601</v>
      </c>
      <c r="AP169" s="27">
        <f>IF(ISNUMBER(VLOOKUP($B169,Area_GDP_80_09,Seq!K$1,FALSE)/10000),VLOOKUP($B169,Area_GDP_80_09,Seq!K$1,FALSE)/10000,".")</f>
        <v>791078.72751170793</v>
      </c>
      <c r="AQ169" s="27">
        <f>IF(ISNUMBER(VLOOKUP($B169,Area_GDP_80_09,Seq!L$1,FALSE)/10000),VLOOKUP($B169,Area_GDP_80_09,Seq!L$1,FALSE)/10000,".")</f>
        <v>798690.42513078102</v>
      </c>
      <c r="AR169" s="27">
        <f>IF(ISNUMBER(VLOOKUP($B169,Area_GDP_80_09,Seq!M$1,FALSE)/10000),VLOOKUP($B169,Area_GDP_80_09,Seq!M$1,FALSE)/10000,".")</f>
        <v>837281.00749508501</v>
      </c>
      <c r="AS169" s="27">
        <f>IF(ISNUMBER(VLOOKUP($B169,Area_GDP_80_09,Seq!N$1,FALSE)/10000),VLOOKUP($B169,Area_GDP_80_09,Seq!N$1,FALSE)/10000,".")</f>
        <v>867215.94508302305</v>
      </c>
      <c r="AT169" s="27">
        <f>IF(ISNUMBER(VLOOKUP($B169,Area_GDP_80_09,Seq!O$1,FALSE)/10000),VLOOKUP($B169,Area_GDP_80_09,Seq!O$1,FALSE)/10000,".")</f>
        <v>932645.98536243092</v>
      </c>
      <c r="AU169" s="27">
        <f>IF(ISNUMBER(VLOOKUP($B169,Area_GDP_80_09,Seq!P$1,FALSE)/10000),VLOOKUP($B169,Area_GDP_80_09,Seq!P$1,FALSE)/10000,".")</f>
        <v>1001380.45723453</v>
      </c>
      <c r="AV169" s="27">
        <f>IF(ISNUMBER(VLOOKUP($B169,Area_GDP_80_09,Seq!Q$1,FALSE)/10000),VLOOKUP($B169,Area_GDP_80_09,Seq!Q$1,FALSE)/10000,".")</f>
        <v>1061966.29258882</v>
      </c>
      <c r="AW169" s="27">
        <f>IF(ISNUMBER(VLOOKUP($B169,Area_GDP_80_09,Seq!R$1,FALSE)/10000),VLOOKUP($B169,Area_GDP_80_09,Seq!R$1,FALSE)/10000,".")</f>
        <v>1129881.5407952298</v>
      </c>
      <c r="AX169" s="27">
        <f>IF(ISNUMBER(VLOOKUP($B169,Area_GDP_80_09,Seq!S$1,FALSE)/10000),VLOOKUP($B169,Area_GDP_80_09,Seq!S$1,FALSE)/10000,".")</f>
        <v>1149159.68649675</v>
      </c>
      <c r="AY169" s="27">
        <f>IF(ISNUMBER(VLOOKUP($B169,Area_GDP_80_09,Seq!T$1,FALSE)/10000),VLOOKUP($B169,Area_GDP_80_09,Seq!T$1,FALSE)/10000,".")</f>
        <v>1197952.8543225999</v>
      </c>
      <c r="AZ169" s="27">
        <f>IF(ISNUMBER(VLOOKUP($B169,Area_GDP_80_09,Seq!U$1,FALSE)/10000),VLOOKUP($B169,Area_GDP_80_09,Seq!U$1,FALSE)/10000,".")</f>
        <v>1242869.5150127099</v>
      </c>
      <c r="BA169" s="27">
        <f>IF(ISNUMBER(VLOOKUP($B169,Area_GDP_80_09,Seq!V$1,FALSE)/10000),VLOOKUP($B169,Area_GDP_80_09,Seq!V$1,FALSE)/10000,".")</f>
        <v>1285734.46023094</v>
      </c>
      <c r="BB169" s="27">
        <f>IF(ISNUMBER(VLOOKUP($B169,Area_GDP_80_09,Seq!W$1,FALSE)/10000),VLOOKUP($B169,Area_GDP_80_09,Seq!W$1,FALSE)/10000,".")</f>
        <v>1313414.7768000001</v>
      </c>
      <c r="BC169" s="27">
        <f>IF(ISNUMBER(VLOOKUP($B169,Area_GDP_80_09,Seq!X$1,FALSE)/10000),VLOOKUP($B169,Area_GDP_80_09,Seq!X$1,FALSE)/10000,".")</f>
        <v>1335864.2293198099</v>
      </c>
      <c r="BD169" s="27">
        <f>IF(ISNUMBER(VLOOKUP($B169,Area_GDP_80_09,Seq!Y$1,FALSE)/10000),VLOOKUP($B169,Area_GDP_80_09,Seq!Y$1,FALSE)/10000,".")</f>
        <v>1367125.96068535</v>
      </c>
      <c r="BE169" s="27">
        <f>IF(ISNUMBER(VLOOKUP($B169,Area_GDP_80_09,Seq!Z$1,FALSE)/10000),VLOOKUP($B169,Area_GDP_80_09,Seq!Z$1,FALSE)/10000,".")</f>
        <v>1398570.3809827801</v>
      </c>
      <c r="BF169" s="27">
        <f>IF(ISNUMBER(VLOOKUP($B169,Area_GDP_80_09,Seq!AA$1,FALSE)/10000),VLOOKUP($B169,Area_GDP_80_09,Seq!AA$1,FALSE)/10000,".")</f>
        <v>1424451.4235348499</v>
      </c>
      <c r="BG169" s="27">
        <f>IF(ISNUMBER(VLOOKUP($B169,Area_GDP_80_09,Seq!AB$1,FALSE)/10000),VLOOKUP($B169,Area_GDP_80_09,Seq!AB$1,FALSE)/10000,".")</f>
        <v>1468400.36371762</v>
      </c>
      <c r="BH169" s="27">
        <f>IF(ISNUMBER(VLOOKUP($B169,Area_GDP_80_09,Seq!AC$1,FALSE)/10000),VLOOKUP($B169,Area_GDP_80_09,Seq!AC$1,FALSE)/10000,".")</f>
        <v>1529841.6796953501</v>
      </c>
      <c r="BI169" s="27">
        <f>IF(ISNUMBER(VLOOKUP($B169,Area_GDP_80_09,Seq!AD$1,FALSE)/10000),VLOOKUP($B169,Area_GDP_80_09,Seq!AD$1,FALSE)/10000,".")</f>
        <v>1600979.6666023</v>
      </c>
      <c r="BJ169" s="27">
        <f>IF(ISNUMBER(VLOOKUP($B169,Area_GDP_80_09,Seq!AE$1,FALSE)/10000),VLOOKUP($B169,Area_GDP_80_09,Seq!AE$1,FALSE)/10000,".")</f>
        <v>1641737.07660513</v>
      </c>
      <c r="BK169" s="27">
        <f>IF(ISNUMBER(VLOOKUP($B169,Area_GDP_80_09,Seq!AF$1,FALSE)/10000),VLOOKUP($B169,Area_GDP_80_09,Seq!AF$1,FALSE)/10000,".")</f>
        <v>1581220.0835756813</v>
      </c>
      <c r="BL169" s="27"/>
      <c r="BM169" s="27"/>
      <c r="BN169" s="27">
        <f>CNPop!A$48</f>
        <v>5.0000000000000001E-3</v>
      </c>
      <c r="BO169" s="27">
        <f>CNPop!B$48</f>
        <v>6.0000000000000001E-3</v>
      </c>
      <c r="BP169" s="27">
        <f>CNPop!C$48</f>
        <v>6.0000000000000001E-3</v>
      </c>
      <c r="BQ169" s="27">
        <f>CNPop!D$48</f>
        <v>7.0000000000000001E-3</v>
      </c>
      <c r="BR169" s="27">
        <f>CNPop!E$48</f>
        <v>7.0000000000000001E-3</v>
      </c>
      <c r="BS169" s="27">
        <f>CNPop!F$48</f>
        <v>8.0000000000000002E-3</v>
      </c>
      <c r="BT169" s="27">
        <f>CNPop!G$48</f>
        <v>8.9999999999999993E-3</v>
      </c>
      <c r="BU169" s="27">
        <f>CNPop!H$48</f>
        <v>0.01</v>
      </c>
      <c r="BV169" s="27">
        <f>CNPop!I$48</f>
        <v>1.0999999999999999E-2</v>
      </c>
      <c r="BW169" s="27">
        <f>CNPop!J$48</f>
        <v>1.2E-2</v>
      </c>
      <c r="BX169" s="27">
        <f>CNPop!K$48</f>
        <v>1.4E-2</v>
      </c>
      <c r="BY169" s="27">
        <f>CNPop!L$48</f>
        <v>1.6E-2</v>
      </c>
      <c r="BZ169" s="27">
        <f>CNPop!M$48</f>
        <v>1.7000000000000001E-2</v>
      </c>
      <c r="CA169" s="27">
        <f>CNPop!N$48</f>
        <v>1.9E-2</v>
      </c>
      <c r="CB169" s="27">
        <f>CNPop!O$48</f>
        <v>2.1000000000000001E-2</v>
      </c>
      <c r="CC169" s="27">
        <f>CNPop!P$48</f>
        <v>2.3E-2</v>
      </c>
      <c r="CD169" s="27">
        <f>CNPop!Q$48</f>
        <v>2.5999999999999999E-2</v>
      </c>
      <c r="CE169" s="27">
        <f>CNPop!R$48</f>
        <v>2.8000000000000001E-2</v>
      </c>
      <c r="CF169" s="27">
        <f>CNPop!S$48</f>
        <v>0.03</v>
      </c>
      <c r="CG169" s="27">
        <f>CNPop!T$48</f>
        <v>3.3000000000000002E-2</v>
      </c>
      <c r="CH169" s="27">
        <f>CNPop!U$48</f>
        <v>3.5999999999999997E-2</v>
      </c>
      <c r="CI169" s="27">
        <f>CNPop!V$48</f>
        <v>3.9E-2</v>
      </c>
      <c r="CJ169" s="27">
        <f>CNPop!W$48</f>
        <v>4.2000000000000003E-2</v>
      </c>
      <c r="CK169" s="27">
        <f>CNPop!X$48</f>
        <v>4.4999999999999998E-2</v>
      </c>
      <c r="CL169" s="27">
        <f>CNPop!Y$48</f>
        <v>4.9000000000000002E-2</v>
      </c>
      <c r="CM169" s="27">
        <f>CNPop!Z$48</f>
        <v>5.1999999999999998E-2</v>
      </c>
      <c r="CN169" s="27">
        <f>CNPop!AA$48</f>
        <v>5.6000000000000001E-2</v>
      </c>
      <c r="CO169" s="27">
        <f>CNPop!AB$48</f>
        <v>0.06</v>
      </c>
      <c r="CP169" s="27">
        <f>CNPop!AC$48</f>
        <v>6.3E-2</v>
      </c>
      <c r="CQ169" s="27"/>
      <c r="CR169" s="27">
        <f t="shared" si="182"/>
        <v>9.2044266940871602E-2</v>
      </c>
      <c r="CS169" s="27">
        <f t="shared" si="183"/>
        <v>9.2044266940871602E-2</v>
      </c>
      <c r="CT169" s="27">
        <f t="shared" si="184"/>
        <v>9.2044266940871602E-2</v>
      </c>
      <c r="CU169" s="27">
        <f t="shared" si="185"/>
        <v>9.2044266940871602E-2</v>
      </c>
      <c r="CV169" s="27">
        <f t="shared" si="186"/>
        <v>9.2044266940871602E-2</v>
      </c>
      <c r="CW169" s="27">
        <f t="shared" si="187"/>
        <v>9.2044266940871602E-2</v>
      </c>
      <c r="CX169" s="27">
        <f t="shared" si="188"/>
        <v>9.2044266940871602E-2</v>
      </c>
      <c r="CY169" s="27">
        <f t="shared" si="189"/>
        <v>9.2044266940871602E-2</v>
      </c>
      <c r="CZ169" s="27">
        <f t="shared" si="190"/>
        <v>9.2044266940871602E-2</v>
      </c>
      <c r="DA169" s="27">
        <f t="shared" si="191"/>
        <v>9.2044266940871602E-2</v>
      </c>
      <c r="DB169" s="27">
        <f t="shared" si="192"/>
        <v>9.2044266940871602E-2</v>
      </c>
      <c r="DC169" s="27">
        <f t="shared" si="193"/>
        <v>9.2044266940871602E-2</v>
      </c>
      <c r="DD169" s="27">
        <f t="shared" si="194"/>
        <v>9.1264030819664541E-2</v>
      </c>
      <c r="DE169" s="27">
        <f t="shared" si="195"/>
        <v>9.1264030819664541E-2</v>
      </c>
      <c r="DF169" s="27">
        <f t="shared" si="196"/>
        <v>9.1264030819664541E-2</v>
      </c>
      <c r="DG169" s="27">
        <f t="shared" si="197"/>
        <v>9.1264030819664541E-2</v>
      </c>
      <c r="DH169" s="27">
        <f t="shared" si="198"/>
        <v>9.1264030819664541E-2</v>
      </c>
      <c r="DI169" s="27">
        <f t="shared" si="199"/>
        <v>9.1264030819664541E-2</v>
      </c>
      <c r="DJ169" s="27">
        <f t="shared" si="200"/>
        <v>9.1264030819664541E-2</v>
      </c>
      <c r="DK169" s="27">
        <f t="shared" si="201"/>
        <v>9.004593890695195E-2</v>
      </c>
      <c r="DL169" s="27">
        <f t="shared" si="202"/>
        <v>8.9052778850984726E-2</v>
      </c>
      <c r="DM169" s="27">
        <f t="shared" si="203"/>
        <v>8.8326224968568651E-2</v>
      </c>
      <c r="DN169" s="27">
        <f t="shared" si="204"/>
        <v>8.7842860461823297E-2</v>
      </c>
      <c r="DO169" s="27">
        <f t="shared" si="205"/>
        <v>8.7658963976032331E-2</v>
      </c>
      <c r="DP169" s="27">
        <f t="shared" si="206"/>
        <v>8.7821593939171078E-2</v>
      </c>
      <c r="DQ169" s="27">
        <f t="shared" si="207"/>
        <v>8.8355357195910589E-2</v>
      </c>
      <c r="DR169" s="27">
        <f t="shared" si="208"/>
        <v>8.9250165619728553E-2</v>
      </c>
      <c r="DS169" s="27">
        <f t="shared" si="209"/>
        <v>9.0474967007878646E-2</v>
      </c>
      <c r="DT169" s="27">
        <f t="shared" si="145"/>
        <v>9.1999393535281734E-2</v>
      </c>
      <c r="DU169" s="27" t="e">
        <f>IF(ISNA(VLOOKUP(CONCATENATE($B169,".SP.TER.TOTL.IN"),Area_pop_80_09,Seq!B$1,FALSE)),".",VLOOKUP(CONCATENATE($B169,".SP.TER.TOTL.IN"),Area_pop_80_09,Seq!B$1,FALSE)/VLOOKUP(CONCATENATE($B169,".SP.POP.TOTL"),Area_pop_80_09,Seq!B$1,FALSE))</f>
        <v>#VALUE!</v>
      </c>
      <c r="DV169" s="27" t="e">
        <f>IF(ISNA(VLOOKUP(CONCATENATE($B169,".SP.TER.TOTL.IN"),Area_pop_80_09,Seq!C$1,FALSE)),".",VLOOKUP(CONCATENATE($B169,".SP.TER.TOTL.IN"),Area_pop_80_09,Seq!C$1,FALSE)/VLOOKUP(CONCATENATE($B169,".SP.POP.TOTL"),Area_pop_80_09,Seq!C$1,FALSE))</f>
        <v>#VALUE!</v>
      </c>
      <c r="DW169" s="27" t="e">
        <f>IF(ISNA(VLOOKUP(CONCATENATE($B169,".SP.TER.TOTL.IN"),Area_pop_80_09,Seq!D$1,FALSE)),".",VLOOKUP(CONCATENATE($B169,".SP.TER.TOTL.IN"),Area_pop_80_09,Seq!D$1,FALSE)/VLOOKUP(CONCATENATE($B169,".SP.POP.TOTL"),Area_pop_80_09,Seq!D$1,FALSE))</f>
        <v>#VALUE!</v>
      </c>
      <c r="DX169" s="27" t="e">
        <f>IF(ISNA(VLOOKUP(CONCATENATE($B169,".SP.TER.TOTL.IN"),Area_pop_80_09,Seq!E$1,FALSE)),".",VLOOKUP(CONCATENATE($B169,".SP.TER.TOTL.IN"),Area_pop_80_09,Seq!E$1,FALSE)/VLOOKUP(CONCATENATE($B169,".SP.POP.TOTL"),Area_pop_80_09,Seq!E$1,FALSE))</f>
        <v>#VALUE!</v>
      </c>
      <c r="DY169" s="27" t="e">
        <f>IF(ISNA(VLOOKUP(CONCATENATE($B169,".SP.TER.TOTL.IN"),Area_pop_80_09,Seq!F$1,FALSE)),".",VLOOKUP(CONCATENATE($B169,".SP.TER.TOTL.IN"),Area_pop_80_09,Seq!F$1,FALSE)/VLOOKUP(CONCATENATE($B169,".SP.POP.TOTL"),Area_pop_80_09,Seq!F$1,FALSE))</f>
        <v>#VALUE!</v>
      </c>
      <c r="DZ169" s="27" t="e">
        <f>IF(ISNA(VLOOKUP(CONCATENATE($B169,".SP.TER.TOTL.IN"),Area_pop_80_09,Seq!G$1,FALSE)),".",VLOOKUP(CONCATENATE($B169,".SP.TER.TOTL.IN"),Area_pop_80_09,Seq!G$1,FALSE)/VLOOKUP(CONCATENATE($B169,".SP.POP.TOTL"),Area_pop_80_09,Seq!G$1,FALSE))</f>
        <v>#VALUE!</v>
      </c>
      <c r="EA169" s="27" t="e">
        <f>IF(ISNA(VLOOKUP(CONCATENATE($B169,".SP.TER.TOTL.IN"),Area_pop_80_09,Seq!H$1,FALSE)),".",VLOOKUP(CONCATENATE($B169,".SP.TER.TOTL.IN"),Area_pop_80_09,Seq!H$1,FALSE)/VLOOKUP(CONCATENATE($B169,".SP.POP.TOTL"),Area_pop_80_09,Seq!H$1,FALSE))</f>
        <v>#VALUE!</v>
      </c>
      <c r="EB169" s="27" t="e">
        <f>IF(ISNA(VLOOKUP(CONCATENATE($B169,".SP.TER.TOTL.IN"),Area_pop_80_09,Seq!I$1,FALSE)),".",VLOOKUP(CONCATENATE($B169,".SP.TER.TOTL.IN"),Area_pop_80_09,Seq!I$1,FALSE)/VLOOKUP(CONCATENATE($B169,".SP.POP.TOTL"),Area_pop_80_09,Seq!I$1,FALSE))</f>
        <v>#VALUE!</v>
      </c>
      <c r="EC169" s="27" t="e">
        <f>IF(ISNA(VLOOKUP(CONCATENATE($B169,".SP.TER.TOTL.IN"),Area_pop_80_09,Seq!J$1,FALSE)),".",VLOOKUP(CONCATENATE($B169,".SP.TER.TOTL.IN"),Area_pop_80_09,Seq!J$1,FALSE)/VLOOKUP(CONCATENATE($B169,".SP.POP.TOTL"),Area_pop_80_09,Seq!J$1,FALSE))</f>
        <v>#VALUE!</v>
      </c>
      <c r="ED169" s="27" t="e">
        <f>IF(ISNA(VLOOKUP(CONCATENATE($B169,".SP.TER.TOTL.IN"),Area_pop_80_09,Seq!K$1,FALSE)),".",VLOOKUP(CONCATENATE($B169,".SP.TER.TOTL.IN"),Area_pop_80_09,Seq!K$1,FALSE)/VLOOKUP(CONCATENATE($B169,".SP.POP.TOTL"),Area_pop_80_09,Seq!K$1,FALSE))</f>
        <v>#VALUE!</v>
      </c>
      <c r="EE169" s="27" t="e">
        <f>IF(ISNA(VLOOKUP(CONCATENATE($B169,".SP.TER.TOTL.IN"),Area_pop_80_09,Seq!L$1,FALSE)),".",VLOOKUP(CONCATENATE($B169,".SP.TER.TOTL.IN"),Area_pop_80_09,Seq!L$1,FALSE)/VLOOKUP(CONCATENATE($B169,".SP.POP.TOTL"),Area_pop_80_09,Seq!L$1,FALSE))</f>
        <v>#VALUE!</v>
      </c>
      <c r="EF169" s="27">
        <f>IF(ISNA(VLOOKUP(CONCATENATE($B169,".SP.TER.TOTL.IN"),Area_pop_80_09,Seq!M$1,FALSE)),".",VLOOKUP(CONCATENATE($B169,".SP.TER.TOTL.IN"),Area_pop_80_09,Seq!M$1,FALSE)/VLOOKUP(CONCATENATE($B169,".SP.POP.TOTL"),Area_pop_80_09,Seq!M$1,FALSE))</f>
        <v>9.2044266940871602E-2</v>
      </c>
      <c r="EG169" s="27" t="e">
        <f>IF(ISNA(VLOOKUP(CONCATENATE($B169,".SP.TER.TOTL.IN"),Area_pop_80_09,Seq!N$1,FALSE)),".",VLOOKUP(CONCATENATE($B169,".SP.TER.TOTL.IN"),Area_pop_80_09,Seq!N$1,FALSE)/VLOOKUP(CONCATENATE($B169,".SP.POP.TOTL"),Area_pop_80_09,Seq!N$1,FALSE))</f>
        <v>#VALUE!</v>
      </c>
      <c r="EH169" s="27" t="e">
        <f>IF(ISNA(VLOOKUP(CONCATENATE($B169,".SP.TER.TOTL.IN"),Area_pop_80_09,Seq!O$1,FALSE)),".",VLOOKUP(CONCATENATE($B169,".SP.TER.TOTL.IN"),Area_pop_80_09,Seq!O$1,FALSE)/VLOOKUP(CONCATENATE($B169,".SP.POP.TOTL"),Area_pop_80_09,Seq!O$1,FALSE))</f>
        <v>#VALUE!</v>
      </c>
      <c r="EI169" s="27" t="e">
        <f>IF(ISNA(VLOOKUP(CONCATENATE($B169,".SP.TER.TOTL.IN"),Area_pop_80_09,Seq!P$1,FALSE)),".",VLOOKUP(CONCATENATE($B169,".SP.TER.TOTL.IN"),Area_pop_80_09,Seq!P$1,FALSE)/VLOOKUP(CONCATENATE($B169,".SP.POP.TOTL"),Area_pop_80_09,Seq!P$1,FALSE))</f>
        <v>#VALUE!</v>
      </c>
      <c r="EJ169" s="27" t="e">
        <f>IF(ISNA(VLOOKUP(CONCATENATE($B169,".SP.TER.TOTL.IN"),Area_pop_80_09,Seq!Q$1,FALSE)),".",VLOOKUP(CONCATENATE($B169,".SP.TER.TOTL.IN"),Area_pop_80_09,Seq!Q$1,FALSE)/VLOOKUP(CONCATENATE($B169,".SP.POP.TOTL"),Area_pop_80_09,Seq!Q$1,FALSE))</f>
        <v>#VALUE!</v>
      </c>
      <c r="EK169" s="27" t="e">
        <f>IF(ISNA(VLOOKUP(CONCATENATE($B169,".SP.TER.TOTL.IN"),Area_pop_80_09,Seq!R$1,FALSE)),".",VLOOKUP(CONCATENATE($B169,".SP.TER.TOTL.IN"),Area_pop_80_09,Seq!R$1,FALSE)/VLOOKUP(CONCATENATE($B169,".SP.POP.TOTL"),Area_pop_80_09,Seq!R$1,FALSE))</f>
        <v>#VALUE!</v>
      </c>
      <c r="EL169" s="27" t="e">
        <f>IF(ISNA(VLOOKUP(CONCATENATE($B169,".SP.TER.TOTL.IN"),Area_pop_80_09,Seq!S$1,FALSE)),".",VLOOKUP(CONCATENATE($B169,".SP.TER.TOTL.IN"),Area_pop_80_09,Seq!S$1,FALSE)/VLOOKUP(CONCATENATE($B169,".SP.POP.TOTL"),Area_pop_80_09,Seq!S$1,FALSE))</f>
        <v>#VALUE!</v>
      </c>
      <c r="EM169" s="27">
        <f>IF(ISNA(VLOOKUP(CONCATENATE($B169,".SP.TER.TOTL.IN"),Area_pop_80_09,Seq!T$1,FALSE)),".",VLOOKUP(CONCATENATE($B169,".SP.TER.TOTL.IN"),Area_pop_80_09,Seq!T$1,FALSE)/VLOOKUP(CONCATENATE($B169,".SP.POP.TOTL"),Area_pop_80_09,Seq!T$1,FALSE))</f>
        <v>9.1264030819664541E-2</v>
      </c>
      <c r="EN169" s="27">
        <f>IF(ISNA(VLOOKUP(CONCATENATE($B169,".SP.TER.TOTL.IN"),Area_pop_80_09,Seq!U$1,FALSE)),".",VLOOKUP(CONCATENATE($B169,".SP.TER.TOTL.IN"),Area_pop_80_09,Seq!U$1,FALSE)/VLOOKUP(CONCATENATE($B169,".SP.POP.TOTL"),Area_pop_80_09,Seq!U$1,FALSE))</f>
        <v>9.004593890695195E-2</v>
      </c>
      <c r="EO169" s="27">
        <f>IF(ISNA(VLOOKUP(CONCATENATE($B169,".SP.TER.TOTL.IN"),Area_pop_80_09,Seq!V$1,FALSE)),".",VLOOKUP(CONCATENATE($B169,".SP.TER.TOTL.IN"),Area_pop_80_09,Seq!V$1,FALSE)/VLOOKUP(CONCATENATE($B169,".SP.POP.TOTL"),Area_pop_80_09,Seq!V$1,FALSE))</f>
        <v>8.9052778850984726E-2</v>
      </c>
      <c r="EP169" s="27">
        <f>IF(ISNA(VLOOKUP(CONCATENATE($B169,".SP.TER.TOTL.IN"),Area_pop_80_09,Seq!W$1,FALSE)),".",VLOOKUP(CONCATENATE($B169,".SP.TER.TOTL.IN"),Area_pop_80_09,Seq!W$1,FALSE)/VLOOKUP(CONCATENATE($B169,".SP.POP.TOTL"),Area_pop_80_09,Seq!W$1,FALSE))</f>
        <v>8.8326224968568651E-2</v>
      </c>
      <c r="EQ169" s="27">
        <f>IF(ISNA(VLOOKUP(CONCATENATE($B169,".SP.TER.TOTL.IN"),Area_pop_80_09,Seq!X$1,FALSE)),".",VLOOKUP(CONCATENATE($B169,".SP.TER.TOTL.IN"),Area_pop_80_09,Seq!X$1,FALSE)/VLOOKUP(CONCATENATE($B169,".SP.POP.TOTL"),Area_pop_80_09,Seq!X$1,FALSE))</f>
        <v>8.7842860461823297E-2</v>
      </c>
      <c r="ER169" s="27">
        <f>IF(ISNA(VLOOKUP(CONCATENATE($B169,".SP.TER.TOTL.IN"),Area_pop_80_09,Seq!Y$1,FALSE)),".",VLOOKUP(CONCATENATE($B169,".SP.TER.TOTL.IN"),Area_pop_80_09,Seq!Y$1,FALSE)/VLOOKUP(CONCATENATE($B169,".SP.POP.TOTL"),Area_pop_80_09,Seq!Y$1,FALSE))</f>
        <v>8.7658963976032331E-2</v>
      </c>
      <c r="ES169" s="27">
        <f>IF(ISNA(VLOOKUP(CONCATENATE($B169,".SP.TER.TOTL.IN"),Area_pop_80_09,Seq!Z$1,FALSE)),".",VLOOKUP(CONCATENATE($B169,".SP.TER.TOTL.IN"),Area_pop_80_09,Seq!Z$1,FALSE)/VLOOKUP(CONCATENATE($B169,".SP.POP.TOTL"),Area_pop_80_09,Seq!Z$1,FALSE))</f>
        <v>8.7821593939171078E-2</v>
      </c>
      <c r="ET169" s="27">
        <f>IF(ISNA(VLOOKUP(CONCATENATE($B169,".SP.TER.TOTL.IN"),Area_pop_80_09,Seq!AA$1,FALSE)),".",VLOOKUP(CONCATENATE($B169,".SP.TER.TOTL.IN"),Area_pop_80_09,Seq!AA$1,FALSE)/VLOOKUP(CONCATENATE($B169,".SP.POP.TOTL"),Area_pop_80_09,Seq!AA$1,FALSE))</f>
        <v>8.8355357195910589E-2</v>
      </c>
      <c r="EU169" s="27">
        <f>IF(ISNA(VLOOKUP(CONCATENATE($B169,".SP.TER.TOTL.IN"),Area_pop_80_09,Seq!AB$1,FALSE)),".",VLOOKUP(CONCATENATE($B169,".SP.TER.TOTL.IN"),Area_pop_80_09,Seq!AB$1,FALSE)/VLOOKUP(CONCATENATE($B169,".SP.POP.TOTL"),Area_pop_80_09,Seq!AB$1,FALSE))</f>
        <v>8.9250165619728553E-2</v>
      </c>
      <c r="EV169" s="27">
        <f>IF(ISNA(VLOOKUP(CONCATENATE($B169,".SP.TER.TOTL.IN"),Area_pop_80_09,Seq!AC$1,FALSE)),".",VLOOKUP(CONCATENATE($B169,".SP.TER.TOTL.IN"),Area_pop_80_09,Seq!AC$1,FALSE)/VLOOKUP(CONCATENATE($B169,".SP.POP.TOTL"),Area_pop_80_09,Seq!AC$1,FALSE))</f>
        <v>9.0474967007878646E-2</v>
      </c>
      <c r="EW169" s="27">
        <f>IF(ISNA(VLOOKUP(CONCATENATE($B169,".SP.TER.TOTL.IN"),Area_pop_80_09,Seq!AD$1,FALSE)),".",VLOOKUP(CONCATENATE($B169,".SP.TER.TOTL.IN"),Area_pop_80_09,Seq!AD$1,FALSE)/VLOOKUP(CONCATENATE($B169,".SP.POP.TOTL"),Area_pop_80_09,Seq!AD$1,FALSE))</f>
        <v>9.1999393535281734E-2</v>
      </c>
      <c r="EX169" s="27"/>
      <c r="EY169" s="27"/>
      <c r="EZ169" s="27">
        <f t="shared" si="210"/>
        <v>1.072381918954522E-4</v>
      </c>
      <c r="FA169" s="27" t="str">
        <f t="shared" si="211"/>
        <v>.</v>
      </c>
      <c r="FB169" s="27" t="str">
        <f t="shared" si="181"/>
        <v>.</v>
      </c>
      <c r="FC169" s="9">
        <f>IF(VLOOKUP($B169,EM_80!$B$1:$C$201,2,FALSE)&gt;0,VLOOKUP($B169,EM_80!$B$1:$C$201,2,FALSE),".")</f>
        <v>500</v>
      </c>
      <c r="FD169" s="9" t="str">
        <f t="shared" si="212"/>
        <v>.</v>
      </c>
      <c r="FE169" s="9" t="str">
        <f t="shared" si="177"/>
        <v>.</v>
      </c>
      <c r="FF169">
        <f t="shared" si="213"/>
        <v>4662518</v>
      </c>
      <c r="FG169">
        <f t="shared" si="214"/>
        <v>5329703</v>
      </c>
      <c r="FH169">
        <f t="shared" si="215"/>
        <v>5945317</v>
      </c>
      <c r="FJ169" s="9" t="str">
        <f>IF(ISNA(VLOOKUP($B169,Area_EM_90,Seq!C$1,FALSE)),".",VLOOKUP($B169,Area_EM_90,Seq!C$1,FALSE))</f>
        <v>.</v>
      </c>
      <c r="FK169" s="9" t="str">
        <f>IF(ISNA(VLOOKUP($B169,Area_EM_90,Seq!D$1,FALSE)),".",VLOOKUP($B169,Area_EM_90,Seq!D$1,FALSE))</f>
        <v>.</v>
      </c>
      <c r="FL169" s="9" t="str">
        <f>IF(ISNA(VLOOKUP($B169,Area_EM_90,Seq!E$1,FALSE)),".",VLOOKUP($B169,Area_EM_90,Seq!E$1,FALSE))</f>
        <v>.</v>
      </c>
      <c r="FM169" s="9" t="str">
        <f>IF(ISNA(VLOOKUP($B169,Area_EM_90,Seq!F$1,FALSE)),".",VLOOKUP($B169,Area_EM_90,Seq!F$1,FALSE))</f>
        <v>.</v>
      </c>
      <c r="FN169" s="9" t="str">
        <f>IF(ISNA(VLOOKUP($B169,Area_EM_90,Seq!G$1,FALSE)),".",VLOOKUP($B169,Area_EM_90,Seq!G$1,FALSE))</f>
        <v>.</v>
      </c>
      <c r="FO169" s="9" t="str">
        <f>IF(ISNA(VLOOKUP($B169,Area_EM_90,Seq!H$1,FALSE)),".",VLOOKUP($B169,Area_EM_90,Seq!H$1,FALSE))</f>
        <v>.</v>
      </c>
      <c r="FP169" s="9" t="str">
        <f>IF(ISNA(VLOOKUP($B169,Area_EM_90,Seq!I$1,FALSE)),".",VLOOKUP($B169,Area_EM_90,Seq!I$1,FALSE))</f>
        <v>.</v>
      </c>
      <c r="FQ169" s="9" t="str">
        <f>IF(ISNA(VLOOKUP($B169,Area_EM_90,Seq!J$1,FALSE)),".",VLOOKUP($B169,Area_EM_90,Seq!J$1,FALSE))</f>
        <v>.</v>
      </c>
      <c r="FR169" s="9" t="str">
        <f>IF(ISNA(VLOOKUP($B169,Area_EM_00,Seq!C$1,FALSE)),".",VLOOKUP($B169,Area_EM_00,Seq!C$1,FALSE))</f>
        <v>.</v>
      </c>
      <c r="FS169" s="9" t="str">
        <f>IF(ISNA(VLOOKUP($B169,Area_EM_00,Seq!D$1,FALSE)),".",VLOOKUP($B169,Area_EM_00,Seq!D$1,FALSE))</f>
        <v>.</v>
      </c>
      <c r="FT169" s="9" t="str">
        <f>IF(ISNA(VLOOKUP($B169,Area_EM_00,Seq!E$1,FALSE)),".",VLOOKUP($B169,Area_EM_00,Seq!E$1,FALSE))</f>
        <v>.</v>
      </c>
      <c r="FU169" s="9" t="str">
        <f>IF(ISNA(VLOOKUP($B169,Area_EM_00,Seq!F$1,FALSE)),".",VLOOKUP($B169,Area_EM_00,Seq!F$1,FALSE))</f>
        <v>.</v>
      </c>
      <c r="FV169" s="9" t="str">
        <f>IF(ISNA(VLOOKUP($B169,Area_EM_00,Seq!G$1,FALSE)),".",VLOOKUP($B169,Area_EM_00,Seq!G$1,FALSE))</f>
        <v>.</v>
      </c>
      <c r="FW169" s="9" t="str">
        <f>IF(ISNA(VLOOKUP($B169,Area_EM_00,Seq!H$1,FALSE)),".",VLOOKUP($B169,Area_EM_00,Seq!H$1,FALSE))</f>
        <v>.</v>
      </c>
      <c r="FX169" s="9" t="str">
        <f>IF(ISNA(VLOOKUP($B169,Area_EM_00,Seq!I$1,FALSE)),".",VLOOKUP($B169,Area_EM_00,Seq!I$1,FALSE))</f>
        <v>.</v>
      </c>
      <c r="FY169" s="9" t="str">
        <f>IF(ISNA(VLOOKUP($B169,Area_EM_00,Seq!J$1,FALSE)),".",VLOOKUP($B169,Area_EM_00,Seq!J$1,FALSE))</f>
        <v>.</v>
      </c>
      <c r="GA169" s="27"/>
    </row>
    <row r="170" spans="1:183">
      <c r="A170" s="25" t="s">
        <v>3955</v>
      </c>
      <c r="B170" s="26" t="str">
        <f t="shared" si="144"/>
        <v>saintVincent&amp;Grenadines</v>
      </c>
      <c r="C170" s="27">
        <f>GDP!C$42/10000</f>
        <v>18294194.281532999</v>
      </c>
      <c r="D170" s="27">
        <f>GDP!D$42/10000</f>
        <v>19245492.3841727</v>
      </c>
      <c r="E170" s="27">
        <f>GDP!E$42/10000</f>
        <v>20996832.1911324</v>
      </c>
      <c r="F170" s="27">
        <f>GDP!F$42/10000</f>
        <v>23285486.8999658</v>
      </c>
      <c r="G170" s="27">
        <f>GDP!G$42/10000</f>
        <v>26824880.9087606</v>
      </c>
      <c r="H170" s="27">
        <f>GDP!H$42/10000</f>
        <v>30446239.831443299</v>
      </c>
      <c r="I170" s="27">
        <f>GDP!I$42/10000</f>
        <v>33125508.936610304</v>
      </c>
      <c r="J170" s="27">
        <f>GDP!J$42/10000</f>
        <v>36968067.973257102</v>
      </c>
      <c r="K170" s="27">
        <f>GDP!K$42/10000</f>
        <v>41145459.654235199</v>
      </c>
      <c r="L170" s="27">
        <f>GDP!L$42/10000</f>
        <v>42832423.5000588</v>
      </c>
      <c r="M170" s="27">
        <f>GDP!M$42/10000</f>
        <v>44460055.593061104</v>
      </c>
      <c r="N170" s="27">
        <f>GDP!N$42/10000</f>
        <v>48550380.707622699</v>
      </c>
      <c r="O170" s="27">
        <f>GDP!O$42/10000</f>
        <v>55444534.768105105</v>
      </c>
      <c r="P170" s="27">
        <f>GDP!P$42/10000</f>
        <v>63206769.635639794</v>
      </c>
      <c r="Q170" s="27">
        <f>GDP!Q$42/10000</f>
        <v>71486856.457908601</v>
      </c>
      <c r="R170" s="27">
        <f>GDP!R$42/10000</f>
        <v>79278923.811820701</v>
      </c>
      <c r="S170" s="27">
        <f>GDP!S$42/10000</f>
        <v>87206816.193002701</v>
      </c>
      <c r="T170" s="27">
        <f>GDP!T$42/10000</f>
        <v>95317050.098951995</v>
      </c>
      <c r="U170" s="27">
        <f>GDP!U$42/10000</f>
        <v>102751780.00667</v>
      </c>
      <c r="V170" s="27">
        <f>GDP!V$42/10000</f>
        <v>110560915.287177</v>
      </c>
      <c r="W170" s="27">
        <f>GDP!W$42/10000</f>
        <v>119848032.17129999</v>
      </c>
      <c r="X170" s="27">
        <f>GDP!X$42/10000</f>
        <v>129795418.841518</v>
      </c>
      <c r="Y170" s="27">
        <f>GDP!Y$42/10000</f>
        <v>141606801.95609599</v>
      </c>
      <c r="Z170" s="27">
        <f>GDP!Z$42/10000</f>
        <v>155767482.15170601</v>
      </c>
      <c r="AA170" s="27">
        <f>GDP!AA$42/10000</f>
        <v>171499997.84902799</v>
      </c>
      <c r="AB170" s="27">
        <f>GDP!AB$42/10000</f>
        <v>189335997.62532699</v>
      </c>
      <c r="AC170" s="27">
        <f>GDP!AC$42/10000</f>
        <v>211298973.34986499</v>
      </c>
      <c r="AD170" s="27">
        <f>GDP!AD$42/10000</f>
        <v>238767839.88534701</v>
      </c>
      <c r="AE170" s="27">
        <f>GDP!AE$42/10000</f>
        <v>260256945.47502899</v>
      </c>
      <c r="AF170" s="27">
        <f>GDP!AF$42/10000</f>
        <v>293754553.91439533</v>
      </c>
      <c r="AG170" s="27"/>
      <c r="AH170" s="27" t="str">
        <f>IF(ISNUMBER(VLOOKUP($B170,Area_GDP_80_09,Seq!C$1,FALSE)/10000),VLOOKUP($B170,Area_GDP_80_09,Seq!C$1,FALSE)/10000,".")</f>
        <v>.</v>
      </c>
      <c r="AI170" s="27" t="str">
        <f>IF(ISNUMBER(VLOOKUP($B170,Area_GDP_80_09,Seq!D$1,FALSE)/10000),VLOOKUP($B170,Area_GDP_80_09,Seq!D$1,FALSE)/10000,".")</f>
        <v>.</v>
      </c>
      <c r="AJ170" s="27" t="str">
        <f>IF(ISNUMBER(VLOOKUP($B170,Area_GDP_80_09,Seq!E$1,FALSE)/10000),VLOOKUP($B170,Area_GDP_80_09,Seq!E$1,FALSE)/10000,".")</f>
        <v>.</v>
      </c>
      <c r="AK170" s="27" t="str">
        <f>IF(ISNUMBER(VLOOKUP($B170,Area_GDP_80_09,Seq!F$1,FALSE)/10000),VLOOKUP($B170,Area_GDP_80_09,Seq!F$1,FALSE)/10000,".")</f>
        <v>.</v>
      </c>
      <c r="AL170" s="27" t="str">
        <f>IF(ISNUMBER(VLOOKUP($B170,Area_GDP_80_09,Seq!G$1,FALSE)/10000),VLOOKUP($B170,Area_GDP_80_09,Seq!G$1,FALSE)/10000,".")</f>
        <v>.</v>
      </c>
      <c r="AM170" s="27" t="str">
        <f>IF(ISNUMBER(VLOOKUP($B170,Area_GDP_80_09,Seq!H$1,FALSE)/10000),VLOOKUP($B170,Area_GDP_80_09,Seq!H$1,FALSE)/10000,".")</f>
        <v>.</v>
      </c>
      <c r="AN170" s="27" t="str">
        <f>IF(ISNUMBER(VLOOKUP($B170,Area_GDP_80_09,Seq!I$1,FALSE)/10000),VLOOKUP($B170,Area_GDP_80_09,Seq!I$1,FALSE)/10000,".")</f>
        <v>.</v>
      </c>
      <c r="AO170" s="27" t="str">
        <f>IF(ISNUMBER(VLOOKUP($B170,Area_GDP_80_09,Seq!J$1,FALSE)/10000),VLOOKUP($B170,Area_GDP_80_09,Seq!J$1,FALSE)/10000,".")</f>
        <v>.</v>
      </c>
      <c r="AP170" s="27" t="str">
        <f>IF(ISNUMBER(VLOOKUP($B170,Area_GDP_80_09,Seq!K$1,FALSE)/10000),VLOOKUP($B170,Area_GDP_80_09,Seq!K$1,FALSE)/10000,".")</f>
        <v>.</v>
      </c>
      <c r="AQ170" s="27" t="str">
        <f>IF(ISNUMBER(VLOOKUP($B170,Area_GDP_80_09,Seq!L$1,FALSE)/10000),VLOOKUP($B170,Area_GDP_80_09,Seq!L$1,FALSE)/10000,".")</f>
        <v>.</v>
      </c>
      <c r="AR170" s="27" t="str">
        <f>IF(ISNUMBER(VLOOKUP($B170,Area_GDP_80_09,Seq!M$1,FALSE)/10000),VLOOKUP($B170,Area_GDP_80_09,Seq!M$1,FALSE)/10000,".")</f>
        <v>.</v>
      </c>
      <c r="AS170" s="27" t="str">
        <f>IF(ISNUMBER(VLOOKUP($B170,Area_GDP_80_09,Seq!N$1,FALSE)/10000),VLOOKUP($B170,Area_GDP_80_09,Seq!N$1,FALSE)/10000,".")</f>
        <v>.</v>
      </c>
      <c r="AT170" s="27" t="str">
        <f>IF(ISNUMBER(VLOOKUP($B170,Area_GDP_80_09,Seq!O$1,FALSE)/10000),VLOOKUP($B170,Area_GDP_80_09,Seq!O$1,FALSE)/10000,".")</f>
        <v>.</v>
      </c>
      <c r="AU170" s="27" t="str">
        <f>IF(ISNUMBER(VLOOKUP($B170,Area_GDP_80_09,Seq!P$1,FALSE)/10000),VLOOKUP($B170,Area_GDP_80_09,Seq!P$1,FALSE)/10000,".")</f>
        <v>.</v>
      </c>
      <c r="AV170" s="27" t="str">
        <f>IF(ISNUMBER(VLOOKUP($B170,Area_GDP_80_09,Seq!Q$1,FALSE)/10000),VLOOKUP($B170,Area_GDP_80_09,Seq!Q$1,FALSE)/10000,".")</f>
        <v>.</v>
      </c>
      <c r="AW170" s="27" t="str">
        <f>IF(ISNUMBER(VLOOKUP($B170,Area_GDP_80_09,Seq!R$1,FALSE)/10000),VLOOKUP($B170,Area_GDP_80_09,Seq!R$1,FALSE)/10000,".")</f>
        <v>.</v>
      </c>
      <c r="AX170" s="27" t="str">
        <f>IF(ISNUMBER(VLOOKUP($B170,Area_GDP_80_09,Seq!S$1,FALSE)/10000),VLOOKUP($B170,Area_GDP_80_09,Seq!S$1,FALSE)/10000,".")</f>
        <v>.</v>
      </c>
      <c r="AY170" s="27" t="str">
        <f>IF(ISNUMBER(VLOOKUP($B170,Area_GDP_80_09,Seq!T$1,FALSE)/10000),VLOOKUP($B170,Area_GDP_80_09,Seq!T$1,FALSE)/10000,".")</f>
        <v>.</v>
      </c>
      <c r="AZ170" s="27" t="str">
        <f>IF(ISNUMBER(VLOOKUP($B170,Area_GDP_80_09,Seq!U$1,FALSE)/10000),VLOOKUP($B170,Area_GDP_80_09,Seq!U$1,FALSE)/10000,".")</f>
        <v>.</v>
      </c>
      <c r="BA170" s="27" t="str">
        <f>IF(ISNUMBER(VLOOKUP($B170,Area_GDP_80_09,Seq!V$1,FALSE)/10000),VLOOKUP($B170,Area_GDP_80_09,Seq!V$1,FALSE)/10000,".")</f>
        <v>.</v>
      </c>
      <c r="BB170" s="27" t="str">
        <f>IF(ISNUMBER(VLOOKUP($B170,Area_GDP_80_09,Seq!W$1,FALSE)/10000),VLOOKUP($B170,Area_GDP_80_09,Seq!W$1,FALSE)/10000,".")</f>
        <v>.</v>
      </c>
      <c r="BC170" s="27" t="str">
        <f>IF(ISNUMBER(VLOOKUP($B170,Area_GDP_80_09,Seq!X$1,FALSE)/10000),VLOOKUP($B170,Area_GDP_80_09,Seq!X$1,FALSE)/10000,".")</f>
        <v>.</v>
      </c>
      <c r="BD170" s="27" t="str">
        <f>IF(ISNUMBER(VLOOKUP($B170,Area_GDP_80_09,Seq!Y$1,FALSE)/10000),VLOOKUP($B170,Area_GDP_80_09,Seq!Y$1,FALSE)/10000,".")</f>
        <v>.</v>
      </c>
      <c r="BE170" s="27" t="str">
        <f>IF(ISNUMBER(VLOOKUP($B170,Area_GDP_80_09,Seq!Z$1,FALSE)/10000),VLOOKUP($B170,Area_GDP_80_09,Seq!Z$1,FALSE)/10000,".")</f>
        <v>.</v>
      </c>
      <c r="BF170" s="27" t="str">
        <f>IF(ISNUMBER(VLOOKUP($B170,Area_GDP_80_09,Seq!AA$1,FALSE)/10000),VLOOKUP($B170,Area_GDP_80_09,Seq!AA$1,FALSE)/10000,".")</f>
        <v>.</v>
      </c>
      <c r="BG170" s="27" t="str">
        <f>IF(ISNUMBER(VLOOKUP($B170,Area_GDP_80_09,Seq!AB$1,FALSE)/10000),VLOOKUP($B170,Area_GDP_80_09,Seq!AB$1,FALSE)/10000,".")</f>
        <v>.</v>
      </c>
      <c r="BH170" s="27" t="str">
        <f>IF(ISNUMBER(VLOOKUP($B170,Area_GDP_80_09,Seq!AC$1,FALSE)/10000),VLOOKUP($B170,Area_GDP_80_09,Seq!AC$1,FALSE)/10000,".")</f>
        <v>.</v>
      </c>
      <c r="BI170" s="27" t="str">
        <f>IF(ISNUMBER(VLOOKUP($B170,Area_GDP_80_09,Seq!AD$1,FALSE)/10000),VLOOKUP($B170,Area_GDP_80_09,Seq!AD$1,FALSE)/10000,".")</f>
        <v>.</v>
      </c>
      <c r="BJ170" s="27" t="str">
        <f>IF(ISNUMBER(VLOOKUP($B170,Area_GDP_80_09,Seq!AE$1,FALSE)/10000),VLOOKUP($B170,Area_GDP_80_09,Seq!AE$1,FALSE)/10000,".")</f>
        <v>.</v>
      </c>
      <c r="BK170" s="27" t="str">
        <f>IF(ISNUMBER(VLOOKUP($B170,Area_GDP_80_09,Seq!AF$1,FALSE)/10000),VLOOKUP($B170,Area_GDP_80_09,Seq!AF$1,FALSE)/10000,".")</f>
        <v>.</v>
      </c>
      <c r="BL170" s="27"/>
      <c r="BM170" s="27"/>
      <c r="BN170" s="27">
        <f>CNPop!A$48</f>
        <v>5.0000000000000001E-3</v>
      </c>
      <c r="BO170" s="27">
        <f>CNPop!B$48</f>
        <v>6.0000000000000001E-3</v>
      </c>
      <c r="BP170" s="27">
        <f>CNPop!C$48</f>
        <v>6.0000000000000001E-3</v>
      </c>
      <c r="BQ170" s="27">
        <f>CNPop!D$48</f>
        <v>7.0000000000000001E-3</v>
      </c>
      <c r="BR170" s="27">
        <f>CNPop!E$48</f>
        <v>7.0000000000000001E-3</v>
      </c>
      <c r="BS170" s="27">
        <f>CNPop!F$48</f>
        <v>8.0000000000000002E-3</v>
      </c>
      <c r="BT170" s="27">
        <f>CNPop!G$48</f>
        <v>8.9999999999999993E-3</v>
      </c>
      <c r="BU170" s="27">
        <f>CNPop!H$48</f>
        <v>0.01</v>
      </c>
      <c r="BV170" s="27">
        <f>CNPop!I$48</f>
        <v>1.0999999999999999E-2</v>
      </c>
      <c r="BW170" s="27">
        <f>CNPop!J$48</f>
        <v>1.2E-2</v>
      </c>
      <c r="BX170" s="27">
        <f>CNPop!K$48</f>
        <v>1.4E-2</v>
      </c>
      <c r="BY170" s="27">
        <f>CNPop!L$48</f>
        <v>1.6E-2</v>
      </c>
      <c r="BZ170" s="27">
        <f>CNPop!M$48</f>
        <v>1.7000000000000001E-2</v>
      </c>
      <c r="CA170" s="27">
        <f>CNPop!N$48</f>
        <v>1.9E-2</v>
      </c>
      <c r="CB170" s="27">
        <f>CNPop!O$48</f>
        <v>2.1000000000000001E-2</v>
      </c>
      <c r="CC170" s="27">
        <f>CNPop!P$48</f>
        <v>2.3E-2</v>
      </c>
      <c r="CD170" s="27">
        <f>CNPop!Q$48</f>
        <v>2.5999999999999999E-2</v>
      </c>
      <c r="CE170" s="27">
        <f>CNPop!R$48</f>
        <v>2.8000000000000001E-2</v>
      </c>
      <c r="CF170" s="27">
        <f>CNPop!S$48</f>
        <v>0.03</v>
      </c>
      <c r="CG170" s="27">
        <f>CNPop!T$48</f>
        <v>3.3000000000000002E-2</v>
      </c>
      <c r="CH170" s="27">
        <f>CNPop!U$48</f>
        <v>3.5999999999999997E-2</v>
      </c>
      <c r="CI170" s="27">
        <f>CNPop!V$48</f>
        <v>3.9E-2</v>
      </c>
      <c r="CJ170" s="27">
        <f>CNPop!W$48</f>
        <v>4.2000000000000003E-2</v>
      </c>
      <c r="CK170" s="27">
        <f>CNPop!X$48</f>
        <v>4.4999999999999998E-2</v>
      </c>
      <c r="CL170" s="27">
        <f>CNPop!Y$48</f>
        <v>4.9000000000000002E-2</v>
      </c>
      <c r="CM170" s="27">
        <f>CNPop!Z$48</f>
        <v>5.1999999999999998E-2</v>
      </c>
      <c r="CN170" s="27">
        <f>CNPop!AA$48</f>
        <v>5.6000000000000001E-2</v>
      </c>
      <c r="CO170" s="27">
        <f>CNPop!AB$48</f>
        <v>0.06</v>
      </c>
      <c r="CP170" s="27">
        <f>CNPop!AC$48</f>
        <v>6.3E-2</v>
      </c>
      <c r="CQ170" s="27"/>
      <c r="CR170" s="27">
        <f t="shared" si="182"/>
        <v>9.9397562401953049E-2</v>
      </c>
      <c r="CS170" s="27">
        <f t="shared" si="183"/>
        <v>9.9397562401953049E-2</v>
      </c>
      <c r="CT170" s="27">
        <f t="shared" si="184"/>
        <v>9.9397562401953049E-2</v>
      </c>
      <c r="CU170" s="27">
        <f t="shared" si="185"/>
        <v>9.9397562401953049E-2</v>
      </c>
      <c r="CV170" s="27">
        <f t="shared" si="186"/>
        <v>9.9397562401953049E-2</v>
      </c>
      <c r="CW170" s="27">
        <f t="shared" si="187"/>
        <v>9.9397562401953049E-2</v>
      </c>
      <c r="CX170" s="27">
        <f t="shared" si="188"/>
        <v>9.9397562401953049E-2</v>
      </c>
      <c r="CY170" s="27">
        <f t="shared" si="189"/>
        <v>9.9397562401953049E-2</v>
      </c>
      <c r="CZ170" s="27">
        <f t="shared" si="190"/>
        <v>9.9397562401953049E-2</v>
      </c>
      <c r="DA170" s="27">
        <f t="shared" si="191"/>
        <v>9.9397562401953049E-2</v>
      </c>
      <c r="DB170" s="27">
        <f t="shared" si="192"/>
        <v>9.9397562401953049E-2</v>
      </c>
      <c r="DC170" s="27">
        <f t="shared" si="193"/>
        <v>9.9397562401953049E-2</v>
      </c>
      <c r="DD170" s="27">
        <f t="shared" si="194"/>
        <v>0.10512166859791425</v>
      </c>
      <c r="DE170" s="27">
        <f t="shared" si="195"/>
        <v>0.10512166859791425</v>
      </c>
      <c r="DF170" s="27">
        <f t="shared" si="196"/>
        <v>0.10512166859791425</v>
      </c>
      <c r="DG170" s="27">
        <f t="shared" si="197"/>
        <v>0.10512166859791425</v>
      </c>
      <c r="DH170" s="27">
        <f t="shared" si="198"/>
        <v>0.10512166859791425</v>
      </c>
      <c r="DI170" s="27">
        <f t="shared" si="199"/>
        <v>0.10512166859791425</v>
      </c>
      <c r="DJ170" s="27">
        <f t="shared" si="200"/>
        <v>0.10512166859791425</v>
      </c>
      <c r="DK170" s="27">
        <f t="shared" si="201"/>
        <v>0.10433435958307059</v>
      </c>
      <c r="DL170" s="27">
        <f t="shared" si="202"/>
        <v>0.10335907729679113</v>
      </c>
      <c r="DM170" s="27">
        <f t="shared" si="203"/>
        <v>0.10233157022037367</v>
      </c>
      <c r="DN170" s="27">
        <f t="shared" si="204"/>
        <v>0.10123385992822524</v>
      </c>
      <c r="DO170" s="27">
        <f t="shared" si="205"/>
        <v>0.10004523591916618</v>
      </c>
      <c r="DP170" s="27">
        <f t="shared" si="206"/>
        <v>9.8884189770664599E-2</v>
      </c>
      <c r="DQ170" s="27">
        <f t="shared" si="207"/>
        <v>9.7860480518047022E-2</v>
      </c>
      <c r="DR170" s="27">
        <f t="shared" si="208"/>
        <v>9.6948710412227204E-2</v>
      </c>
      <c r="DS170" s="27">
        <f t="shared" si="209"/>
        <v>9.6252465483234712E-2</v>
      </c>
      <c r="DT170" s="27">
        <f t="shared" si="145"/>
        <v>9.5686281697627315E-2</v>
      </c>
      <c r="DU170" s="27" t="e">
        <f>IF(ISNA(VLOOKUP(CONCATENATE($B170,".SP.TER.TOTL.IN"),Area_pop_80_09,Seq!B$1,FALSE)),".",VLOOKUP(CONCATENATE($B170,".SP.TER.TOTL.IN"),Area_pop_80_09,Seq!B$1,FALSE)/VLOOKUP(CONCATENATE($B170,".SP.POP.TOTL"),Area_pop_80_09,Seq!B$1,FALSE))</f>
        <v>#VALUE!</v>
      </c>
      <c r="DV170" s="27" t="e">
        <f>IF(ISNA(VLOOKUP(CONCATENATE($B170,".SP.TER.TOTL.IN"),Area_pop_80_09,Seq!C$1,FALSE)),".",VLOOKUP(CONCATENATE($B170,".SP.TER.TOTL.IN"),Area_pop_80_09,Seq!C$1,FALSE)/VLOOKUP(CONCATENATE($B170,".SP.POP.TOTL"),Area_pop_80_09,Seq!C$1,FALSE))</f>
        <v>#VALUE!</v>
      </c>
      <c r="DW170" s="27" t="e">
        <f>IF(ISNA(VLOOKUP(CONCATENATE($B170,".SP.TER.TOTL.IN"),Area_pop_80_09,Seq!D$1,FALSE)),".",VLOOKUP(CONCATENATE($B170,".SP.TER.TOTL.IN"),Area_pop_80_09,Seq!D$1,FALSE)/VLOOKUP(CONCATENATE($B170,".SP.POP.TOTL"),Area_pop_80_09,Seq!D$1,FALSE))</f>
        <v>#VALUE!</v>
      </c>
      <c r="DX170" s="27" t="e">
        <f>IF(ISNA(VLOOKUP(CONCATENATE($B170,".SP.TER.TOTL.IN"),Area_pop_80_09,Seq!E$1,FALSE)),".",VLOOKUP(CONCATENATE($B170,".SP.TER.TOTL.IN"),Area_pop_80_09,Seq!E$1,FALSE)/VLOOKUP(CONCATENATE($B170,".SP.POP.TOTL"),Area_pop_80_09,Seq!E$1,FALSE))</f>
        <v>#VALUE!</v>
      </c>
      <c r="DY170" s="27" t="e">
        <f>IF(ISNA(VLOOKUP(CONCATENATE($B170,".SP.TER.TOTL.IN"),Area_pop_80_09,Seq!F$1,FALSE)),".",VLOOKUP(CONCATENATE($B170,".SP.TER.TOTL.IN"),Area_pop_80_09,Seq!F$1,FALSE)/VLOOKUP(CONCATENATE($B170,".SP.POP.TOTL"),Area_pop_80_09,Seq!F$1,FALSE))</f>
        <v>#VALUE!</v>
      </c>
      <c r="DZ170" s="27" t="e">
        <f>IF(ISNA(VLOOKUP(CONCATENATE($B170,".SP.TER.TOTL.IN"),Area_pop_80_09,Seq!G$1,FALSE)),".",VLOOKUP(CONCATENATE($B170,".SP.TER.TOTL.IN"),Area_pop_80_09,Seq!G$1,FALSE)/VLOOKUP(CONCATENATE($B170,".SP.POP.TOTL"),Area_pop_80_09,Seq!G$1,FALSE))</f>
        <v>#VALUE!</v>
      </c>
      <c r="EA170" s="27" t="e">
        <f>IF(ISNA(VLOOKUP(CONCATENATE($B170,".SP.TER.TOTL.IN"),Area_pop_80_09,Seq!H$1,FALSE)),".",VLOOKUP(CONCATENATE($B170,".SP.TER.TOTL.IN"),Area_pop_80_09,Seq!H$1,FALSE)/VLOOKUP(CONCATENATE($B170,".SP.POP.TOTL"),Area_pop_80_09,Seq!H$1,FALSE))</f>
        <v>#VALUE!</v>
      </c>
      <c r="EB170" s="27" t="e">
        <f>IF(ISNA(VLOOKUP(CONCATENATE($B170,".SP.TER.TOTL.IN"),Area_pop_80_09,Seq!I$1,FALSE)),".",VLOOKUP(CONCATENATE($B170,".SP.TER.TOTL.IN"),Area_pop_80_09,Seq!I$1,FALSE)/VLOOKUP(CONCATENATE($B170,".SP.POP.TOTL"),Area_pop_80_09,Seq!I$1,FALSE))</f>
        <v>#VALUE!</v>
      </c>
      <c r="EC170" s="27" t="e">
        <f>IF(ISNA(VLOOKUP(CONCATENATE($B170,".SP.TER.TOTL.IN"),Area_pop_80_09,Seq!J$1,FALSE)),".",VLOOKUP(CONCATENATE($B170,".SP.TER.TOTL.IN"),Area_pop_80_09,Seq!J$1,FALSE)/VLOOKUP(CONCATENATE($B170,".SP.POP.TOTL"),Area_pop_80_09,Seq!J$1,FALSE))</f>
        <v>#VALUE!</v>
      </c>
      <c r="ED170" s="27" t="e">
        <f>IF(ISNA(VLOOKUP(CONCATENATE($B170,".SP.TER.TOTL.IN"),Area_pop_80_09,Seq!K$1,FALSE)),".",VLOOKUP(CONCATENATE($B170,".SP.TER.TOTL.IN"),Area_pop_80_09,Seq!K$1,FALSE)/VLOOKUP(CONCATENATE($B170,".SP.POP.TOTL"),Area_pop_80_09,Seq!K$1,FALSE))</f>
        <v>#VALUE!</v>
      </c>
      <c r="EE170" s="27" t="e">
        <f>IF(ISNA(VLOOKUP(CONCATENATE($B170,".SP.TER.TOTL.IN"),Area_pop_80_09,Seq!L$1,FALSE)),".",VLOOKUP(CONCATENATE($B170,".SP.TER.TOTL.IN"),Area_pop_80_09,Seq!L$1,FALSE)/VLOOKUP(CONCATENATE($B170,".SP.POP.TOTL"),Area_pop_80_09,Seq!L$1,FALSE))</f>
        <v>#VALUE!</v>
      </c>
      <c r="EF170" s="27">
        <f>IF(ISNA(VLOOKUP(CONCATENATE($B170,".SP.TER.TOTL.IN"),Area_pop_80_09,Seq!M$1,FALSE)),".",VLOOKUP(CONCATENATE($B170,".SP.TER.TOTL.IN"),Area_pop_80_09,Seq!M$1,FALSE)/VLOOKUP(CONCATENATE($B170,".SP.POP.TOTL"),Area_pop_80_09,Seq!M$1,FALSE))</f>
        <v>9.9397562401953049E-2</v>
      </c>
      <c r="EG170" s="27" t="e">
        <f>IF(ISNA(VLOOKUP(CONCATENATE($B170,".SP.TER.TOTL.IN"),Area_pop_80_09,Seq!N$1,FALSE)),".",VLOOKUP(CONCATENATE($B170,".SP.TER.TOTL.IN"),Area_pop_80_09,Seq!N$1,FALSE)/VLOOKUP(CONCATENATE($B170,".SP.POP.TOTL"),Area_pop_80_09,Seq!N$1,FALSE))</f>
        <v>#VALUE!</v>
      </c>
      <c r="EH170" s="27" t="e">
        <f>IF(ISNA(VLOOKUP(CONCATENATE($B170,".SP.TER.TOTL.IN"),Area_pop_80_09,Seq!O$1,FALSE)),".",VLOOKUP(CONCATENATE($B170,".SP.TER.TOTL.IN"),Area_pop_80_09,Seq!O$1,FALSE)/VLOOKUP(CONCATENATE($B170,".SP.POP.TOTL"),Area_pop_80_09,Seq!O$1,FALSE))</f>
        <v>#VALUE!</v>
      </c>
      <c r="EI170" s="27" t="e">
        <f>IF(ISNA(VLOOKUP(CONCATENATE($B170,".SP.TER.TOTL.IN"),Area_pop_80_09,Seq!P$1,FALSE)),".",VLOOKUP(CONCATENATE($B170,".SP.TER.TOTL.IN"),Area_pop_80_09,Seq!P$1,FALSE)/VLOOKUP(CONCATENATE($B170,".SP.POP.TOTL"),Area_pop_80_09,Seq!P$1,FALSE))</f>
        <v>#VALUE!</v>
      </c>
      <c r="EJ170" s="27" t="e">
        <f>IF(ISNA(VLOOKUP(CONCATENATE($B170,".SP.TER.TOTL.IN"),Area_pop_80_09,Seq!Q$1,FALSE)),".",VLOOKUP(CONCATENATE($B170,".SP.TER.TOTL.IN"),Area_pop_80_09,Seq!Q$1,FALSE)/VLOOKUP(CONCATENATE($B170,".SP.POP.TOTL"),Area_pop_80_09,Seq!Q$1,FALSE))</f>
        <v>#VALUE!</v>
      </c>
      <c r="EK170" s="27" t="e">
        <f>IF(ISNA(VLOOKUP(CONCATENATE($B170,".SP.TER.TOTL.IN"),Area_pop_80_09,Seq!R$1,FALSE)),".",VLOOKUP(CONCATENATE($B170,".SP.TER.TOTL.IN"),Area_pop_80_09,Seq!R$1,FALSE)/VLOOKUP(CONCATENATE($B170,".SP.POP.TOTL"),Area_pop_80_09,Seq!R$1,FALSE))</f>
        <v>#VALUE!</v>
      </c>
      <c r="EL170" s="27" t="e">
        <f>IF(ISNA(VLOOKUP(CONCATENATE($B170,".SP.TER.TOTL.IN"),Area_pop_80_09,Seq!S$1,FALSE)),".",VLOOKUP(CONCATENATE($B170,".SP.TER.TOTL.IN"),Area_pop_80_09,Seq!S$1,FALSE)/VLOOKUP(CONCATENATE($B170,".SP.POP.TOTL"),Area_pop_80_09,Seq!S$1,FALSE))</f>
        <v>#VALUE!</v>
      </c>
      <c r="EM170" s="27">
        <f>IF(ISNA(VLOOKUP(CONCATENATE($B170,".SP.TER.TOTL.IN"),Area_pop_80_09,Seq!T$1,FALSE)),".",VLOOKUP(CONCATENATE($B170,".SP.TER.TOTL.IN"),Area_pop_80_09,Seq!T$1,FALSE)/VLOOKUP(CONCATENATE($B170,".SP.POP.TOTL"),Area_pop_80_09,Seq!T$1,FALSE))</f>
        <v>0.10512166859791425</v>
      </c>
      <c r="EN170" s="27">
        <f>IF(ISNA(VLOOKUP(CONCATENATE($B170,".SP.TER.TOTL.IN"),Area_pop_80_09,Seq!U$1,FALSE)),".",VLOOKUP(CONCATENATE($B170,".SP.TER.TOTL.IN"),Area_pop_80_09,Seq!U$1,FALSE)/VLOOKUP(CONCATENATE($B170,".SP.POP.TOTL"),Area_pop_80_09,Seq!U$1,FALSE))</f>
        <v>0.10433435958307059</v>
      </c>
      <c r="EO170" s="27">
        <f>IF(ISNA(VLOOKUP(CONCATENATE($B170,".SP.TER.TOTL.IN"),Area_pop_80_09,Seq!V$1,FALSE)),".",VLOOKUP(CONCATENATE($B170,".SP.TER.TOTL.IN"),Area_pop_80_09,Seq!V$1,FALSE)/VLOOKUP(CONCATENATE($B170,".SP.POP.TOTL"),Area_pop_80_09,Seq!V$1,FALSE))</f>
        <v>0.10335907729679113</v>
      </c>
      <c r="EP170" s="27">
        <f>IF(ISNA(VLOOKUP(CONCATENATE($B170,".SP.TER.TOTL.IN"),Area_pop_80_09,Seq!W$1,FALSE)),".",VLOOKUP(CONCATENATE($B170,".SP.TER.TOTL.IN"),Area_pop_80_09,Seq!W$1,FALSE)/VLOOKUP(CONCATENATE($B170,".SP.POP.TOTL"),Area_pop_80_09,Seq!W$1,FALSE))</f>
        <v>0.10233157022037367</v>
      </c>
      <c r="EQ170" s="27">
        <f>IF(ISNA(VLOOKUP(CONCATENATE($B170,".SP.TER.TOTL.IN"),Area_pop_80_09,Seq!X$1,FALSE)),".",VLOOKUP(CONCATENATE($B170,".SP.TER.TOTL.IN"),Area_pop_80_09,Seq!X$1,FALSE)/VLOOKUP(CONCATENATE($B170,".SP.POP.TOTL"),Area_pop_80_09,Seq!X$1,FALSE))</f>
        <v>0.10123385992822524</v>
      </c>
      <c r="ER170" s="27">
        <f>IF(ISNA(VLOOKUP(CONCATENATE($B170,".SP.TER.TOTL.IN"),Area_pop_80_09,Seq!Y$1,FALSE)),".",VLOOKUP(CONCATENATE($B170,".SP.TER.TOTL.IN"),Area_pop_80_09,Seq!Y$1,FALSE)/VLOOKUP(CONCATENATE($B170,".SP.POP.TOTL"),Area_pop_80_09,Seq!Y$1,FALSE))</f>
        <v>0.10004523591916618</v>
      </c>
      <c r="ES170" s="27">
        <f>IF(ISNA(VLOOKUP(CONCATENATE($B170,".SP.TER.TOTL.IN"),Area_pop_80_09,Seq!Z$1,FALSE)),".",VLOOKUP(CONCATENATE($B170,".SP.TER.TOTL.IN"),Area_pop_80_09,Seq!Z$1,FALSE)/VLOOKUP(CONCATENATE($B170,".SP.POP.TOTL"),Area_pop_80_09,Seq!Z$1,FALSE))</f>
        <v>9.8884189770664599E-2</v>
      </c>
      <c r="ET170" s="27">
        <f>IF(ISNA(VLOOKUP(CONCATENATE($B170,".SP.TER.TOTL.IN"),Area_pop_80_09,Seq!AA$1,FALSE)),".",VLOOKUP(CONCATENATE($B170,".SP.TER.TOTL.IN"),Area_pop_80_09,Seq!AA$1,FALSE)/VLOOKUP(CONCATENATE($B170,".SP.POP.TOTL"),Area_pop_80_09,Seq!AA$1,FALSE))</f>
        <v>9.7860480518047022E-2</v>
      </c>
      <c r="EU170" s="27">
        <f>IF(ISNA(VLOOKUP(CONCATENATE($B170,".SP.TER.TOTL.IN"),Area_pop_80_09,Seq!AB$1,FALSE)),".",VLOOKUP(CONCATENATE($B170,".SP.TER.TOTL.IN"),Area_pop_80_09,Seq!AB$1,FALSE)/VLOOKUP(CONCATENATE($B170,".SP.POP.TOTL"),Area_pop_80_09,Seq!AB$1,FALSE))</f>
        <v>9.6948710412227204E-2</v>
      </c>
      <c r="EV170" s="27">
        <f>IF(ISNA(VLOOKUP(CONCATENATE($B170,".SP.TER.TOTL.IN"),Area_pop_80_09,Seq!AC$1,FALSE)),".",VLOOKUP(CONCATENATE($B170,".SP.TER.TOTL.IN"),Area_pop_80_09,Seq!AC$1,FALSE)/VLOOKUP(CONCATENATE($B170,".SP.POP.TOTL"),Area_pop_80_09,Seq!AC$1,FALSE))</f>
        <v>9.6252465483234712E-2</v>
      </c>
      <c r="EW170" s="27">
        <f>IF(ISNA(VLOOKUP(CONCATENATE($B170,".SP.TER.TOTL.IN"),Area_pop_80_09,Seq!AD$1,FALSE)),".",VLOOKUP(CONCATENATE($B170,".SP.TER.TOTL.IN"),Area_pop_80_09,Seq!AD$1,FALSE)/VLOOKUP(CONCATENATE($B170,".SP.POP.TOTL"),Area_pop_80_09,Seq!AD$1,FALSE))</f>
        <v>9.5686281697627315E-2</v>
      </c>
      <c r="EX170" s="27"/>
      <c r="EY170" s="27"/>
      <c r="EZ170" s="27" t="str">
        <f t="shared" si="210"/>
        <v>.</v>
      </c>
      <c r="FA170" s="27" t="str">
        <f t="shared" si="211"/>
        <v>.</v>
      </c>
      <c r="FB170" s="27" t="str">
        <f t="shared" si="181"/>
        <v>.</v>
      </c>
      <c r="FC170" s="9" t="str">
        <f>IF(VLOOKUP($B170,EM_80!$B$1:$C$201,2,FALSE)&gt;0,VLOOKUP($B170,EM_80!$B$1:$C$201,2,FALSE),".")</f>
        <v>.</v>
      </c>
      <c r="FD170" s="9" t="str">
        <f t="shared" si="212"/>
        <v>.</v>
      </c>
      <c r="FE170" s="9" t="str">
        <f t="shared" si="177"/>
        <v>.</v>
      </c>
      <c r="FF170">
        <f t="shared" si="213"/>
        <v>100433</v>
      </c>
      <c r="FG170">
        <f t="shared" si="214"/>
        <v>107423</v>
      </c>
      <c r="FH170">
        <f t="shared" si="215"/>
        <v>107857</v>
      </c>
      <c r="FJ170" s="9" t="str">
        <f>IF(ISNA(VLOOKUP($B170,Area_EM_90,Seq!C$1,FALSE)),".",VLOOKUP($B170,Area_EM_90,Seq!C$1,FALSE))</f>
        <v>.</v>
      </c>
      <c r="FK170" s="9" t="str">
        <f>IF(ISNA(VLOOKUP($B170,Area_EM_90,Seq!D$1,FALSE)),".",VLOOKUP($B170,Area_EM_90,Seq!D$1,FALSE))</f>
        <v>.</v>
      </c>
      <c r="FL170" s="9" t="str">
        <f>IF(ISNA(VLOOKUP($B170,Area_EM_90,Seq!E$1,FALSE)),".",VLOOKUP($B170,Area_EM_90,Seq!E$1,FALSE))</f>
        <v>.</v>
      </c>
      <c r="FM170" s="9" t="str">
        <f>IF(ISNA(VLOOKUP($B170,Area_EM_90,Seq!F$1,FALSE)),".",VLOOKUP($B170,Area_EM_90,Seq!F$1,FALSE))</f>
        <v>.</v>
      </c>
      <c r="FN170" s="9" t="str">
        <f>IF(ISNA(VLOOKUP($B170,Area_EM_90,Seq!G$1,FALSE)),".",VLOOKUP($B170,Area_EM_90,Seq!G$1,FALSE))</f>
        <v>.</v>
      </c>
      <c r="FO170" s="9" t="str">
        <f>IF(ISNA(VLOOKUP($B170,Area_EM_90,Seq!H$1,FALSE)),".",VLOOKUP($B170,Area_EM_90,Seq!H$1,FALSE))</f>
        <v>.</v>
      </c>
      <c r="FP170" s="9" t="str">
        <f>IF(ISNA(VLOOKUP($B170,Area_EM_90,Seq!I$1,FALSE)),".",VLOOKUP($B170,Area_EM_90,Seq!I$1,FALSE))</f>
        <v>.</v>
      </c>
      <c r="FQ170" s="9" t="str">
        <f>IF(ISNA(VLOOKUP($B170,Area_EM_90,Seq!J$1,FALSE)),".",VLOOKUP($B170,Area_EM_90,Seq!J$1,FALSE))</f>
        <v>.</v>
      </c>
      <c r="FR170" s="9" t="str">
        <f>IF(ISNA(VLOOKUP($B170,Area_EM_00,Seq!C$1,FALSE)),".",VLOOKUP($B170,Area_EM_00,Seq!C$1,FALSE))</f>
        <v>.</v>
      </c>
      <c r="FS170" s="9" t="str">
        <f>IF(ISNA(VLOOKUP($B170,Area_EM_00,Seq!D$1,FALSE)),".",VLOOKUP($B170,Area_EM_00,Seq!D$1,FALSE))</f>
        <v>.</v>
      </c>
      <c r="FT170" s="9" t="str">
        <f>IF(ISNA(VLOOKUP($B170,Area_EM_00,Seq!E$1,FALSE)),".",VLOOKUP($B170,Area_EM_00,Seq!E$1,FALSE))</f>
        <v>.</v>
      </c>
      <c r="FU170" s="9" t="str">
        <f>IF(ISNA(VLOOKUP($B170,Area_EM_00,Seq!F$1,FALSE)),".",VLOOKUP($B170,Area_EM_00,Seq!F$1,FALSE))</f>
        <v>.</v>
      </c>
      <c r="FV170" s="9" t="str">
        <f>IF(ISNA(VLOOKUP($B170,Area_EM_00,Seq!G$1,FALSE)),".",VLOOKUP($B170,Area_EM_00,Seq!G$1,FALSE))</f>
        <v>.</v>
      </c>
      <c r="FW170" s="9" t="str">
        <f>IF(ISNA(VLOOKUP($B170,Area_EM_00,Seq!H$1,FALSE)),".",VLOOKUP($B170,Area_EM_00,Seq!H$1,FALSE))</f>
        <v>.</v>
      </c>
      <c r="FX170" s="9" t="str">
        <f>IF(ISNA(VLOOKUP($B170,Area_EM_00,Seq!I$1,FALSE)),".",VLOOKUP($B170,Area_EM_00,Seq!I$1,FALSE))</f>
        <v>.</v>
      </c>
      <c r="FY170" s="9" t="str">
        <f>IF(ISNA(VLOOKUP($B170,Area_EM_00,Seq!J$1,FALSE)),".",VLOOKUP($B170,Area_EM_00,Seq!J$1,FALSE))</f>
        <v>.</v>
      </c>
      <c r="GA170" s="27"/>
    </row>
    <row r="171" spans="1:183">
      <c r="A171" s="25" t="s">
        <v>3203</v>
      </c>
      <c r="B171" s="26" t="str">
        <f t="shared" si="144"/>
        <v>Suriname</v>
      </c>
      <c r="C171" s="27">
        <f>GDP!C$42/10000</f>
        <v>18294194.281532999</v>
      </c>
      <c r="D171" s="27">
        <f>GDP!D$42/10000</f>
        <v>19245492.3841727</v>
      </c>
      <c r="E171" s="27">
        <f>GDP!E$42/10000</f>
        <v>20996832.1911324</v>
      </c>
      <c r="F171" s="27">
        <f>GDP!F$42/10000</f>
        <v>23285486.8999658</v>
      </c>
      <c r="G171" s="27">
        <f>GDP!G$42/10000</f>
        <v>26824880.9087606</v>
      </c>
      <c r="H171" s="27">
        <f>GDP!H$42/10000</f>
        <v>30446239.831443299</v>
      </c>
      <c r="I171" s="27">
        <f>GDP!I$42/10000</f>
        <v>33125508.936610304</v>
      </c>
      <c r="J171" s="27">
        <f>GDP!J$42/10000</f>
        <v>36968067.973257102</v>
      </c>
      <c r="K171" s="27">
        <f>GDP!K$42/10000</f>
        <v>41145459.654235199</v>
      </c>
      <c r="L171" s="27">
        <f>GDP!L$42/10000</f>
        <v>42832423.5000588</v>
      </c>
      <c r="M171" s="27">
        <f>GDP!M$42/10000</f>
        <v>44460055.593061104</v>
      </c>
      <c r="N171" s="27">
        <f>GDP!N$42/10000</f>
        <v>48550380.707622699</v>
      </c>
      <c r="O171" s="27">
        <f>GDP!O$42/10000</f>
        <v>55444534.768105105</v>
      </c>
      <c r="P171" s="27">
        <f>GDP!P$42/10000</f>
        <v>63206769.635639794</v>
      </c>
      <c r="Q171" s="27">
        <f>GDP!Q$42/10000</f>
        <v>71486856.457908601</v>
      </c>
      <c r="R171" s="27">
        <f>GDP!R$42/10000</f>
        <v>79278923.811820701</v>
      </c>
      <c r="S171" s="27">
        <f>GDP!S$42/10000</f>
        <v>87206816.193002701</v>
      </c>
      <c r="T171" s="27">
        <f>GDP!T$42/10000</f>
        <v>95317050.098951995</v>
      </c>
      <c r="U171" s="27">
        <f>GDP!U$42/10000</f>
        <v>102751780.00667</v>
      </c>
      <c r="V171" s="27">
        <f>GDP!V$42/10000</f>
        <v>110560915.287177</v>
      </c>
      <c r="W171" s="27">
        <f>GDP!W$42/10000</f>
        <v>119848032.17129999</v>
      </c>
      <c r="X171" s="27">
        <f>GDP!X$42/10000</f>
        <v>129795418.841518</v>
      </c>
      <c r="Y171" s="27">
        <f>GDP!Y$42/10000</f>
        <v>141606801.95609599</v>
      </c>
      <c r="Z171" s="27">
        <f>GDP!Z$42/10000</f>
        <v>155767482.15170601</v>
      </c>
      <c r="AA171" s="27">
        <f>GDP!AA$42/10000</f>
        <v>171499997.84902799</v>
      </c>
      <c r="AB171" s="27">
        <f>GDP!AB$42/10000</f>
        <v>189335997.62532699</v>
      </c>
      <c r="AC171" s="27">
        <f>GDP!AC$42/10000</f>
        <v>211298973.34986499</v>
      </c>
      <c r="AD171" s="27">
        <f>GDP!AD$42/10000</f>
        <v>238767839.88534701</v>
      </c>
      <c r="AE171" s="27">
        <f>GDP!AE$42/10000</f>
        <v>260256945.47502899</v>
      </c>
      <c r="AF171" s="27">
        <f>GDP!AF$42/10000</f>
        <v>293754553.91439533</v>
      </c>
      <c r="AG171" s="27"/>
      <c r="AH171" s="27">
        <f>IF(ISNUMBER(VLOOKUP($B171,Area_GDP_80_09,Seq!C$1,FALSE)/10000),VLOOKUP($B171,Area_GDP_80_09,Seq!C$1,FALSE)/10000,".")</f>
        <v>92762.493899079098</v>
      </c>
      <c r="AI171" s="27">
        <f>IF(ISNUMBER(VLOOKUP($B171,Area_GDP_80_09,Seq!D$1,FALSE)/10000),VLOOKUP($B171,Area_GDP_80_09,Seq!D$1,FALSE)/10000,".")</f>
        <v>92879.491470524794</v>
      </c>
      <c r="AJ171" s="27">
        <f>IF(ISNUMBER(VLOOKUP($B171,Area_GDP_80_09,Seq!E$1,FALSE)/10000),VLOOKUP($B171,Area_GDP_80_09,Seq!E$1,FALSE)/10000,".")</f>
        <v>91172.285214781703</v>
      </c>
      <c r="AK171" s="27">
        <f>IF(ISNUMBER(VLOOKUP($B171,Area_GDP_80_09,Seq!F$1,FALSE)/10000),VLOOKUP($B171,Area_GDP_80_09,Seq!F$1,FALSE)/10000,".")</f>
        <v>88419.158017211608</v>
      </c>
      <c r="AL171" s="27">
        <f>IF(ISNUMBER(VLOOKUP($B171,Area_GDP_80_09,Seq!G$1,FALSE)/10000),VLOOKUP($B171,Area_GDP_80_09,Seq!G$1,FALSE)/10000,".")</f>
        <v>85026.821837789001</v>
      </c>
      <c r="AM171" s="27">
        <f>IF(ISNUMBER(VLOOKUP($B171,Area_GDP_80_09,Seq!H$1,FALSE)/10000),VLOOKUP($B171,Area_GDP_80_09,Seq!H$1,FALSE)/10000,".")</f>
        <v>83617.240556255609</v>
      </c>
      <c r="AN171" s="27">
        <f>IF(ISNUMBER(VLOOKUP($B171,Area_GDP_80_09,Seq!I$1,FALSE)/10000),VLOOKUP($B171,Area_GDP_80_09,Seq!I$1,FALSE)/10000,".")</f>
        <v>80838.956553564887</v>
      </c>
      <c r="AO171" s="27">
        <f>IF(ISNUMBER(VLOOKUP($B171,Area_GDP_80_09,Seq!J$1,FALSE)/10000),VLOOKUP($B171,Area_GDP_80_09,Seq!J$1,FALSE)/10000,".")</f>
        <v>69973.151873887298</v>
      </c>
      <c r="AP171" s="27">
        <f>IF(ISNUMBER(VLOOKUP($B171,Area_GDP_80_09,Seq!K$1,FALSE)/10000),VLOOKUP($B171,Area_GDP_80_09,Seq!K$1,FALSE)/10000,".")</f>
        <v>75879.808620154407</v>
      </c>
      <c r="AQ171" s="27">
        <f>IF(ISNUMBER(VLOOKUP($B171,Area_GDP_80_09,Seq!L$1,FALSE)/10000),VLOOKUP($B171,Area_GDP_80_09,Seq!L$1,FALSE)/10000,".")</f>
        <v>83809.203072989199</v>
      </c>
      <c r="AR171" s="27">
        <f>IF(ISNUMBER(VLOOKUP($B171,Area_GDP_80_09,Seq!M$1,FALSE)/10000),VLOOKUP($B171,Area_GDP_80_09,Seq!M$1,FALSE)/10000,".")</f>
        <v>83396.102222968402</v>
      </c>
      <c r="AS171" s="27">
        <f>IF(ISNUMBER(VLOOKUP($B171,Area_GDP_80_09,Seq!N$1,FALSE)/10000),VLOOKUP($B171,Area_GDP_80_09,Seq!N$1,FALSE)/10000,".")</f>
        <v>85715.643567310603</v>
      </c>
      <c r="AT171" s="27">
        <f>IF(ISNUMBER(VLOOKUP($B171,Area_GDP_80_09,Seq!O$1,FALSE)/10000),VLOOKUP($B171,Area_GDP_80_09,Seq!O$1,FALSE)/10000,".")</f>
        <v>85543.825689951904</v>
      </c>
      <c r="AU171" s="27">
        <f>IF(ISNUMBER(VLOOKUP($B171,Area_GDP_80_09,Seq!P$1,FALSE)/10000),VLOOKUP($B171,Area_GDP_80_09,Seq!P$1,FALSE)/10000,".")</f>
        <v>79336.904870369603</v>
      </c>
      <c r="AV171" s="27">
        <f>IF(ISNUMBER(VLOOKUP($B171,Area_GDP_80_09,Seq!Q$1,FALSE)/10000),VLOOKUP($B171,Area_GDP_80_09,Seq!Q$1,FALSE)/10000,".")</f>
        <v>81914.173030749793</v>
      </c>
      <c r="AW171" s="27">
        <f>IF(ISNUMBER(VLOOKUP($B171,Area_GDP_80_09,Seq!R$1,FALSE)/10000),VLOOKUP($B171,Area_GDP_80_09,Seq!R$1,FALSE)/10000,".")</f>
        <v>82816.216886882903</v>
      </c>
      <c r="AX171" s="27">
        <f>IF(ISNUMBER(VLOOKUP($B171,Area_GDP_80_09,Seq!S$1,FALSE)/10000),VLOOKUP($B171,Area_GDP_80_09,Seq!S$1,FALSE)/10000,".")</f>
        <v>83868.601385704809</v>
      </c>
      <c r="AY171" s="27">
        <f>IF(ISNUMBER(VLOOKUP($B171,Area_GDP_80_09,Seq!T$1,FALSE)/10000),VLOOKUP($B171,Area_GDP_80_09,Seq!T$1,FALSE)/10000,".")</f>
        <v>88679.501951747792</v>
      </c>
      <c r="AZ171" s="27">
        <f>IF(ISNUMBER(VLOOKUP($B171,Area_GDP_80_09,Seq!U$1,FALSE)/10000),VLOOKUP($B171,Area_GDP_80_09,Seq!U$1,FALSE)/10000,".")</f>
        <v>90054.044970617193</v>
      </c>
      <c r="BA171" s="27">
        <f>IF(ISNUMBER(VLOOKUP($B171,Area_GDP_80_09,Seq!V$1,FALSE)/10000),VLOOKUP($B171,Area_GDP_80_09,Seq!V$1,FALSE)/10000,".")</f>
        <v>89272.273628635201</v>
      </c>
      <c r="BB171" s="27">
        <f>IF(ISNUMBER(VLOOKUP($B171,Area_GDP_80_09,Seq!W$1,FALSE)/10000),VLOOKUP($B171,Area_GDP_80_09,Seq!W$1,FALSE)/10000,".")</f>
        <v>89216.432818493704</v>
      </c>
      <c r="BC171" s="27">
        <f>IF(ISNUMBER(VLOOKUP($B171,Area_GDP_80_09,Seq!X$1,FALSE)/10000),VLOOKUP($B171,Area_GDP_80_09,Seq!X$1,FALSE)/10000,".")</f>
        <v>93275.630171092402</v>
      </c>
      <c r="BD171" s="27">
        <f>IF(ISNUMBER(VLOOKUP($B171,Area_GDP_80_09,Seq!Y$1,FALSE)/10000),VLOOKUP($B171,Area_GDP_80_09,Seq!Y$1,FALSE)/10000,".")</f>
        <v>97779.406281356802</v>
      </c>
      <c r="BE171" s="27">
        <f>IF(ISNUMBER(VLOOKUP($B171,Area_GDP_80_09,Seq!Z$1,FALSE)/10000),VLOOKUP($B171,Area_GDP_80_09,Seq!Z$1,FALSE)/10000,".")</f>
        <v>103649.134516623</v>
      </c>
      <c r="BF171" s="27">
        <f>IF(ISNUMBER(VLOOKUP($B171,Area_GDP_80_09,Seq!AA$1,FALSE)/10000),VLOOKUP($B171,Area_GDP_80_09,Seq!AA$1,FALSE)/10000,".")</f>
        <v>111960.824333849</v>
      </c>
      <c r="BG171" s="27">
        <f>IF(ISNUMBER(VLOOKUP($B171,Area_GDP_80_09,Seq!AB$1,FALSE)/10000),VLOOKUP($B171,Area_GDP_80_09,Seq!AB$1,FALSE)/10000,".")</f>
        <v>116353.545671349</v>
      </c>
      <c r="BH171" s="27">
        <f>IF(ISNUMBER(VLOOKUP($B171,Area_GDP_80_09,Seq!AC$1,FALSE)/10000),VLOOKUP($B171,Area_GDP_80_09,Seq!AC$1,FALSE)/10000,".")</f>
        <v>122172.03739540301</v>
      </c>
      <c r="BI171" s="27">
        <f>IF(ISNUMBER(VLOOKUP($B171,Area_GDP_80_09,Seq!AD$1,FALSE)/10000),VLOOKUP($B171,Area_GDP_80_09,Seq!AD$1,FALSE)/10000,".")</f>
        <v>128502.78927860201</v>
      </c>
      <c r="BJ171" s="27">
        <f>IF(ISNUMBER(VLOOKUP($B171,Area_GDP_80_09,Seq!AE$1,FALSE)/10000),VLOOKUP($B171,Area_GDP_80_09,Seq!AE$1,FALSE)/10000,".")</f>
        <v>135109.58731638201</v>
      </c>
      <c r="BK171" s="27" t="str">
        <f>IF(ISNUMBER(VLOOKUP($B171,Area_GDP_80_09,Seq!AF$1,FALSE)/10000),VLOOKUP($B171,Area_GDP_80_09,Seq!AF$1,FALSE)/10000,".")</f>
        <v>.</v>
      </c>
      <c r="BL171" s="27"/>
      <c r="BM171" s="27"/>
      <c r="BN171" s="27">
        <f>CNPop!A$48</f>
        <v>5.0000000000000001E-3</v>
      </c>
      <c r="BO171" s="27">
        <f>CNPop!B$48</f>
        <v>6.0000000000000001E-3</v>
      </c>
      <c r="BP171" s="27">
        <f>CNPop!C$48</f>
        <v>6.0000000000000001E-3</v>
      </c>
      <c r="BQ171" s="27">
        <f>CNPop!D$48</f>
        <v>7.0000000000000001E-3</v>
      </c>
      <c r="BR171" s="27">
        <f>CNPop!E$48</f>
        <v>7.0000000000000001E-3</v>
      </c>
      <c r="BS171" s="27">
        <f>CNPop!F$48</f>
        <v>8.0000000000000002E-3</v>
      </c>
      <c r="BT171" s="27">
        <f>CNPop!G$48</f>
        <v>8.9999999999999993E-3</v>
      </c>
      <c r="BU171" s="27">
        <f>CNPop!H$48</f>
        <v>0.01</v>
      </c>
      <c r="BV171" s="27">
        <f>CNPop!I$48</f>
        <v>1.0999999999999999E-2</v>
      </c>
      <c r="BW171" s="27">
        <f>CNPop!J$48</f>
        <v>1.2E-2</v>
      </c>
      <c r="BX171" s="27">
        <f>CNPop!K$48</f>
        <v>1.4E-2</v>
      </c>
      <c r="BY171" s="27">
        <f>CNPop!L$48</f>
        <v>1.6E-2</v>
      </c>
      <c r="BZ171" s="27">
        <f>CNPop!M$48</f>
        <v>1.7000000000000001E-2</v>
      </c>
      <c r="CA171" s="27">
        <f>CNPop!N$48</f>
        <v>1.9E-2</v>
      </c>
      <c r="CB171" s="27">
        <f>CNPop!O$48</f>
        <v>2.1000000000000001E-2</v>
      </c>
      <c r="CC171" s="27">
        <f>CNPop!P$48</f>
        <v>2.3E-2</v>
      </c>
      <c r="CD171" s="27">
        <f>CNPop!Q$48</f>
        <v>2.5999999999999999E-2</v>
      </c>
      <c r="CE171" s="27">
        <f>CNPop!R$48</f>
        <v>2.8000000000000001E-2</v>
      </c>
      <c r="CF171" s="27">
        <f>CNPop!S$48</f>
        <v>0.03</v>
      </c>
      <c r="CG171" s="27">
        <f>CNPop!T$48</f>
        <v>3.3000000000000002E-2</v>
      </c>
      <c r="CH171" s="27">
        <f>CNPop!U$48</f>
        <v>3.5999999999999997E-2</v>
      </c>
      <c r="CI171" s="27">
        <f>CNPop!V$48</f>
        <v>3.9E-2</v>
      </c>
      <c r="CJ171" s="27">
        <f>CNPop!W$48</f>
        <v>4.2000000000000003E-2</v>
      </c>
      <c r="CK171" s="27">
        <f>CNPop!X$48</f>
        <v>4.4999999999999998E-2</v>
      </c>
      <c r="CL171" s="27">
        <f>CNPop!Y$48</f>
        <v>4.9000000000000002E-2</v>
      </c>
      <c r="CM171" s="27">
        <f>CNPop!Z$48</f>
        <v>5.1999999999999998E-2</v>
      </c>
      <c r="CN171" s="27">
        <f>CNPop!AA$48</f>
        <v>5.6000000000000001E-2</v>
      </c>
      <c r="CO171" s="27">
        <f>CNPop!AB$48</f>
        <v>0.06</v>
      </c>
      <c r="CP171" s="27">
        <f>CNPop!AC$48</f>
        <v>6.3E-2</v>
      </c>
      <c r="CQ171" s="27"/>
      <c r="CR171" s="27">
        <f t="shared" si="182"/>
        <v>0.10165722839329745</v>
      </c>
      <c r="CS171" s="27">
        <f t="shared" si="183"/>
        <v>0.10165722839329745</v>
      </c>
      <c r="CT171" s="27">
        <f t="shared" si="184"/>
        <v>0.10165722839329745</v>
      </c>
      <c r="CU171" s="27">
        <f t="shared" si="185"/>
        <v>0.10165722839329745</v>
      </c>
      <c r="CV171" s="27">
        <f t="shared" si="186"/>
        <v>0.10165722839329745</v>
      </c>
      <c r="CW171" s="27">
        <f t="shared" si="187"/>
        <v>0.10165722839329745</v>
      </c>
      <c r="CX171" s="27">
        <f t="shared" si="188"/>
        <v>0.10165722839329745</v>
      </c>
      <c r="CY171" s="27">
        <f t="shared" si="189"/>
        <v>0.10165722839329745</v>
      </c>
      <c r="CZ171" s="27">
        <f t="shared" si="190"/>
        <v>0.10165722839329745</v>
      </c>
      <c r="DA171" s="27">
        <f t="shared" si="191"/>
        <v>0.10165722839329745</v>
      </c>
      <c r="DB171" s="27">
        <f t="shared" si="192"/>
        <v>0.10165722839329745</v>
      </c>
      <c r="DC171" s="27">
        <f t="shared" si="193"/>
        <v>0.10165722839329745</v>
      </c>
      <c r="DD171" s="27">
        <f t="shared" si="194"/>
        <v>8.8913886204490269E-2</v>
      </c>
      <c r="DE171" s="27">
        <f t="shared" si="195"/>
        <v>8.8913886204490269E-2</v>
      </c>
      <c r="DF171" s="27">
        <f t="shared" si="196"/>
        <v>8.8913886204490269E-2</v>
      </c>
      <c r="DG171" s="27">
        <f t="shared" si="197"/>
        <v>8.8913886204490269E-2</v>
      </c>
      <c r="DH171" s="27">
        <f t="shared" si="198"/>
        <v>8.8913886204490269E-2</v>
      </c>
      <c r="DI171" s="27">
        <f t="shared" si="199"/>
        <v>8.8913886204490269E-2</v>
      </c>
      <c r="DJ171" s="27">
        <f t="shared" si="200"/>
        <v>8.8913886204490269E-2</v>
      </c>
      <c r="DK171" s="27">
        <f t="shared" si="201"/>
        <v>8.7499321618130704E-2</v>
      </c>
      <c r="DL171" s="27">
        <f t="shared" si="202"/>
        <v>8.671724155646221E-2</v>
      </c>
      <c r="DM171" s="27">
        <f t="shared" si="203"/>
        <v>8.6709960090413887E-2</v>
      </c>
      <c r="DN171" s="27">
        <f t="shared" si="204"/>
        <v>8.7607264434401186E-2</v>
      </c>
      <c r="DO171" s="27">
        <f t="shared" si="205"/>
        <v>8.9242583126240255E-2</v>
      </c>
      <c r="DP171" s="27">
        <f t="shared" si="206"/>
        <v>9.1110336977611783E-2</v>
      </c>
      <c r="DQ171" s="27">
        <f t="shared" si="207"/>
        <v>9.0359553304692863E-2</v>
      </c>
      <c r="DR171" s="27">
        <f t="shared" si="208"/>
        <v>9.1562550095688949E-2</v>
      </c>
      <c r="DS171" s="27">
        <f t="shared" si="209"/>
        <v>9.1693020303076619E-2</v>
      </c>
      <c r="DT171" s="27">
        <f t="shared" si="145"/>
        <v>9.0970329474068384E-2</v>
      </c>
      <c r="DU171" s="27" t="e">
        <f>IF(ISNA(VLOOKUP(CONCATENATE($B171,".SP.TER.TOTL.IN"),Area_pop_80_09,Seq!B$1,FALSE)),".",VLOOKUP(CONCATENATE($B171,".SP.TER.TOTL.IN"),Area_pop_80_09,Seq!B$1,FALSE)/VLOOKUP(CONCATENATE($B171,".SP.POP.TOTL"),Area_pop_80_09,Seq!B$1,FALSE))</f>
        <v>#VALUE!</v>
      </c>
      <c r="DV171" s="27" t="e">
        <f>IF(ISNA(VLOOKUP(CONCATENATE($B171,".SP.TER.TOTL.IN"),Area_pop_80_09,Seq!C$1,FALSE)),".",VLOOKUP(CONCATENATE($B171,".SP.TER.TOTL.IN"),Area_pop_80_09,Seq!C$1,FALSE)/VLOOKUP(CONCATENATE($B171,".SP.POP.TOTL"),Area_pop_80_09,Seq!C$1,FALSE))</f>
        <v>#VALUE!</v>
      </c>
      <c r="DW171" s="27" t="e">
        <f>IF(ISNA(VLOOKUP(CONCATENATE($B171,".SP.TER.TOTL.IN"),Area_pop_80_09,Seq!D$1,FALSE)),".",VLOOKUP(CONCATENATE($B171,".SP.TER.TOTL.IN"),Area_pop_80_09,Seq!D$1,FALSE)/VLOOKUP(CONCATENATE($B171,".SP.POP.TOTL"),Area_pop_80_09,Seq!D$1,FALSE))</f>
        <v>#VALUE!</v>
      </c>
      <c r="DX171" s="27" t="e">
        <f>IF(ISNA(VLOOKUP(CONCATENATE($B171,".SP.TER.TOTL.IN"),Area_pop_80_09,Seq!E$1,FALSE)),".",VLOOKUP(CONCATENATE($B171,".SP.TER.TOTL.IN"),Area_pop_80_09,Seq!E$1,FALSE)/VLOOKUP(CONCATENATE($B171,".SP.POP.TOTL"),Area_pop_80_09,Seq!E$1,FALSE))</f>
        <v>#VALUE!</v>
      </c>
      <c r="DY171" s="27" t="e">
        <f>IF(ISNA(VLOOKUP(CONCATENATE($B171,".SP.TER.TOTL.IN"),Area_pop_80_09,Seq!F$1,FALSE)),".",VLOOKUP(CONCATENATE($B171,".SP.TER.TOTL.IN"),Area_pop_80_09,Seq!F$1,FALSE)/VLOOKUP(CONCATENATE($B171,".SP.POP.TOTL"),Area_pop_80_09,Seq!F$1,FALSE))</f>
        <v>#VALUE!</v>
      </c>
      <c r="DZ171" s="27" t="e">
        <f>IF(ISNA(VLOOKUP(CONCATENATE($B171,".SP.TER.TOTL.IN"),Area_pop_80_09,Seq!G$1,FALSE)),".",VLOOKUP(CONCATENATE($B171,".SP.TER.TOTL.IN"),Area_pop_80_09,Seq!G$1,FALSE)/VLOOKUP(CONCATENATE($B171,".SP.POP.TOTL"),Area_pop_80_09,Seq!G$1,FALSE))</f>
        <v>#VALUE!</v>
      </c>
      <c r="EA171" s="27" t="e">
        <f>IF(ISNA(VLOOKUP(CONCATENATE($B171,".SP.TER.TOTL.IN"),Area_pop_80_09,Seq!H$1,FALSE)),".",VLOOKUP(CONCATENATE($B171,".SP.TER.TOTL.IN"),Area_pop_80_09,Seq!H$1,FALSE)/VLOOKUP(CONCATENATE($B171,".SP.POP.TOTL"),Area_pop_80_09,Seq!H$1,FALSE))</f>
        <v>#VALUE!</v>
      </c>
      <c r="EB171" s="27" t="e">
        <f>IF(ISNA(VLOOKUP(CONCATENATE($B171,".SP.TER.TOTL.IN"),Area_pop_80_09,Seq!I$1,FALSE)),".",VLOOKUP(CONCATENATE($B171,".SP.TER.TOTL.IN"),Area_pop_80_09,Seq!I$1,FALSE)/VLOOKUP(CONCATENATE($B171,".SP.POP.TOTL"),Area_pop_80_09,Seq!I$1,FALSE))</f>
        <v>#VALUE!</v>
      </c>
      <c r="EC171" s="27" t="e">
        <f>IF(ISNA(VLOOKUP(CONCATENATE($B171,".SP.TER.TOTL.IN"),Area_pop_80_09,Seq!J$1,FALSE)),".",VLOOKUP(CONCATENATE($B171,".SP.TER.TOTL.IN"),Area_pop_80_09,Seq!J$1,FALSE)/VLOOKUP(CONCATENATE($B171,".SP.POP.TOTL"),Area_pop_80_09,Seq!J$1,FALSE))</f>
        <v>#VALUE!</v>
      </c>
      <c r="ED171" s="27" t="e">
        <f>IF(ISNA(VLOOKUP(CONCATENATE($B171,".SP.TER.TOTL.IN"),Area_pop_80_09,Seq!K$1,FALSE)),".",VLOOKUP(CONCATENATE($B171,".SP.TER.TOTL.IN"),Area_pop_80_09,Seq!K$1,FALSE)/VLOOKUP(CONCATENATE($B171,".SP.POP.TOTL"),Area_pop_80_09,Seq!K$1,FALSE))</f>
        <v>#VALUE!</v>
      </c>
      <c r="EE171" s="27" t="e">
        <f>IF(ISNA(VLOOKUP(CONCATENATE($B171,".SP.TER.TOTL.IN"),Area_pop_80_09,Seq!L$1,FALSE)),".",VLOOKUP(CONCATENATE($B171,".SP.TER.TOTL.IN"),Area_pop_80_09,Seq!L$1,FALSE)/VLOOKUP(CONCATENATE($B171,".SP.POP.TOTL"),Area_pop_80_09,Seq!L$1,FALSE))</f>
        <v>#VALUE!</v>
      </c>
      <c r="EF171" s="27">
        <f>IF(ISNA(VLOOKUP(CONCATENATE($B171,".SP.TER.TOTL.IN"),Area_pop_80_09,Seq!M$1,FALSE)),".",VLOOKUP(CONCATENATE($B171,".SP.TER.TOTL.IN"),Area_pop_80_09,Seq!M$1,FALSE)/VLOOKUP(CONCATENATE($B171,".SP.POP.TOTL"),Area_pop_80_09,Seq!M$1,FALSE))</f>
        <v>0.10165722839329745</v>
      </c>
      <c r="EG171" s="27" t="e">
        <f>IF(ISNA(VLOOKUP(CONCATENATE($B171,".SP.TER.TOTL.IN"),Area_pop_80_09,Seq!N$1,FALSE)),".",VLOOKUP(CONCATENATE($B171,".SP.TER.TOTL.IN"),Area_pop_80_09,Seq!N$1,FALSE)/VLOOKUP(CONCATENATE($B171,".SP.POP.TOTL"),Area_pop_80_09,Seq!N$1,FALSE))</f>
        <v>#VALUE!</v>
      </c>
      <c r="EH171" s="27" t="e">
        <f>IF(ISNA(VLOOKUP(CONCATENATE($B171,".SP.TER.TOTL.IN"),Area_pop_80_09,Seq!O$1,FALSE)),".",VLOOKUP(CONCATENATE($B171,".SP.TER.TOTL.IN"),Area_pop_80_09,Seq!O$1,FALSE)/VLOOKUP(CONCATENATE($B171,".SP.POP.TOTL"),Area_pop_80_09,Seq!O$1,FALSE))</f>
        <v>#VALUE!</v>
      </c>
      <c r="EI171" s="27" t="e">
        <f>IF(ISNA(VLOOKUP(CONCATENATE($B171,".SP.TER.TOTL.IN"),Area_pop_80_09,Seq!P$1,FALSE)),".",VLOOKUP(CONCATENATE($B171,".SP.TER.TOTL.IN"),Area_pop_80_09,Seq!P$1,FALSE)/VLOOKUP(CONCATENATE($B171,".SP.POP.TOTL"),Area_pop_80_09,Seq!P$1,FALSE))</f>
        <v>#VALUE!</v>
      </c>
      <c r="EJ171" s="27" t="e">
        <f>IF(ISNA(VLOOKUP(CONCATENATE($B171,".SP.TER.TOTL.IN"),Area_pop_80_09,Seq!Q$1,FALSE)),".",VLOOKUP(CONCATENATE($B171,".SP.TER.TOTL.IN"),Area_pop_80_09,Seq!Q$1,FALSE)/VLOOKUP(CONCATENATE($B171,".SP.POP.TOTL"),Area_pop_80_09,Seq!Q$1,FALSE))</f>
        <v>#VALUE!</v>
      </c>
      <c r="EK171" s="27" t="e">
        <f>IF(ISNA(VLOOKUP(CONCATENATE($B171,".SP.TER.TOTL.IN"),Area_pop_80_09,Seq!R$1,FALSE)),".",VLOOKUP(CONCATENATE($B171,".SP.TER.TOTL.IN"),Area_pop_80_09,Seq!R$1,FALSE)/VLOOKUP(CONCATENATE($B171,".SP.POP.TOTL"),Area_pop_80_09,Seq!R$1,FALSE))</f>
        <v>#VALUE!</v>
      </c>
      <c r="EL171" s="27" t="e">
        <f>IF(ISNA(VLOOKUP(CONCATENATE($B171,".SP.TER.TOTL.IN"),Area_pop_80_09,Seq!S$1,FALSE)),".",VLOOKUP(CONCATENATE($B171,".SP.TER.TOTL.IN"),Area_pop_80_09,Seq!S$1,FALSE)/VLOOKUP(CONCATENATE($B171,".SP.POP.TOTL"),Area_pop_80_09,Seq!S$1,FALSE))</f>
        <v>#VALUE!</v>
      </c>
      <c r="EM171" s="27">
        <f>IF(ISNA(VLOOKUP(CONCATENATE($B171,".SP.TER.TOTL.IN"),Area_pop_80_09,Seq!T$1,FALSE)),".",VLOOKUP(CONCATENATE($B171,".SP.TER.TOTL.IN"),Area_pop_80_09,Seq!T$1,FALSE)/VLOOKUP(CONCATENATE($B171,".SP.POP.TOTL"),Area_pop_80_09,Seq!T$1,FALSE))</f>
        <v>8.8913886204490269E-2</v>
      </c>
      <c r="EN171" s="27">
        <f>IF(ISNA(VLOOKUP(CONCATENATE($B171,".SP.TER.TOTL.IN"),Area_pop_80_09,Seq!U$1,FALSE)),".",VLOOKUP(CONCATENATE($B171,".SP.TER.TOTL.IN"),Area_pop_80_09,Seq!U$1,FALSE)/VLOOKUP(CONCATENATE($B171,".SP.POP.TOTL"),Area_pop_80_09,Seq!U$1,FALSE))</f>
        <v>8.7499321618130704E-2</v>
      </c>
      <c r="EO171" s="27">
        <f>IF(ISNA(VLOOKUP(CONCATENATE($B171,".SP.TER.TOTL.IN"),Area_pop_80_09,Seq!V$1,FALSE)),".",VLOOKUP(CONCATENATE($B171,".SP.TER.TOTL.IN"),Area_pop_80_09,Seq!V$1,FALSE)/VLOOKUP(CONCATENATE($B171,".SP.POP.TOTL"),Area_pop_80_09,Seq!V$1,FALSE))</f>
        <v>8.671724155646221E-2</v>
      </c>
      <c r="EP171" s="27">
        <f>IF(ISNA(VLOOKUP(CONCATENATE($B171,".SP.TER.TOTL.IN"),Area_pop_80_09,Seq!W$1,FALSE)),".",VLOOKUP(CONCATENATE($B171,".SP.TER.TOTL.IN"),Area_pop_80_09,Seq!W$1,FALSE)/VLOOKUP(CONCATENATE($B171,".SP.POP.TOTL"),Area_pop_80_09,Seq!W$1,FALSE))</f>
        <v>8.6709960090413887E-2</v>
      </c>
      <c r="EQ171" s="27">
        <f>IF(ISNA(VLOOKUP(CONCATENATE($B171,".SP.TER.TOTL.IN"),Area_pop_80_09,Seq!X$1,FALSE)),".",VLOOKUP(CONCATENATE($B171,".SP.TER.TOTL.IN"),Area_pop_80_09,Seq!X$1,FALSE)/VLOOKUP(CONCATENATE($B171,".SP.POP.TOTL"),Area_pop_80_09,Seq!X$1,FALSE))</f>
        <v>8.7607264434401186E-2</v>
      </c>
      <c r="ER171" s="27">
        <f>IF(ISNA(VLOOKUP(CONCATENATE($B171,".SP.TER.TOTL.IN"),Area_pop_80_09,Seq!Y$1,FALSE)),".",VLOOKUP(CONCATENATE($B171,".SP.TER.TOTL.IN"),Area_pop_80_09,Seq!Y$1,FALSE)/VLOOKUP(CONCATENATE($B171,".SP.POP.TOTL"),Area_pop_80_09,Seq!Y$1,FALSE))</f>
        <v>8.9242583126240255E-2</v>
      </c>
      <c r="ES171" s="27">
        <f>IF(ISNA(VLOOKUP(CONCATENATE($B171,".SP.TER.TOTL.IN"),Area_pop_80_09,Seq!Z$1,FALSE)),".",VLOOKUP(CONCATENATE($B171,".SP.TER.TOTL.IN"),Area_pop_80_09,Seq!Z$1,FALSE)/VLOOKUP(CONCATENATE($B171,".SP.POP.TOTL"),Area_pop_80_09,Seq!Z$1,FALSE))</f>
        <v>9.1110336977611783E-2</v>
      </c>
      <c r="ET171" s="27">
        <f>IF(ISNA(VLOOKUP(CONCATENATE($B171,".SP.TER.TOTL.IN"),Area_pop_80_09,Seq!AA$1,FALSE)),".",VLOOKUP(CONCATENATE($B171,".SP.TER.TOTL.IN"),Area_pop_80_09,Seq!AA$1,FALSE)/VLOOKUP(CONCATENATE($B171,".SP.POP.TOTL"),Area_pop_80_09,Seq!AA$1,FALSE))</f>
        <v>9.0359553304692863E-2</v>
      </c>
      <c r="EU171" s="27">
        <f>IF(ISNA(VLOOKUP(CONCATENATE($B171,".SP.TER.TOTL.IN"),Area_pop_80_09,Seq!AB$1,FALSE)),".",VLOOKUP(CONCATENATE($B171,".SP.TER.TOTL.IN"),Area_pop_80_09,Seq!AB$1,FALSE)/VLOOKUP(CONCATENATE($B171,".SP.POP.TOTL"),Area_pop_80_09,Seq!AB$1,FALSE))</f>
        <v>9.1562550095688949E-2</v>
      </c>
      <c r="EV171" s="27">
        <f>IF(ISNA(VLOOKUP(CONCATENATE($B171,".SP.TER.TOTL.IN"),Area_pop_80_09,Seq!AC$1,FALSE)),".",VLOOKUP(CONCATENATE($B171,".SP.TER.TOTL.IN"),Area_pop_80_09,Seq!AC$1,FALSE)/VLOOKUP(CONCATENATE($B171,".SP.POP.TOTL"),Area_pop_80_09,Seq!AC$1,FALSE))</f>
        <v>9.1693020303076619E-2</v>
      </c>
      <c r="EW171" s="27">
        <f>IF(ISNA(VLOOKUP(CONCATENATE($B171,".SP.TER.TOTL.IN"),Area_pop_80_09,Seq!AD$1,FALSE)),".",VLOOKUP(CONCATENATE($B171,".SP.TER.TOTL.IN"),Area_pop_80_09,Seq!AD$1,FALSE)/VLOOKUP(CONCATENATE($B171,".SP.POP.TOTL"),Area_pop_80_09,Seq!AD$1,FALSE))</f>
        <v>9.0970329474068384E-2</v>
      </c>
      <c r="EX171" s="27"/>
      <c r="EY171" s="27"/>
      <c r="EZ171" s="27">
        <f t="shared" si="210"/>
        <v>2.7341154726328712E-2</v>
      </c>
      <c r="FA171" s="27" t="str">
        <f t="shared" si="211"/>
        <v>.</v>
      </c>
      <c r="FB171" s="27">
        <f t="shared" si="181"/>
        <v>0.14984095452969207</v>
      </c>
      <c r="FC171" s="9">
        <f>IF(VLOOKUP($B171,EM_80!$B$1:$C$201,2,FALSE)&gt;0,VLOOKUP($B171,EM_80!$B$1:$C$201,2,FALSE),".")</f>
        <v>10000</v>
      </c>
      <c r="FD171" s="9" t="str">
        <f t="shared" si="212"/>
        <v>.</v>
      </c>
      <c r="FE171" s="9">
        <f t="shared" si="177"/>
        <v>70000</v>
      </c>
      <c r="FF171">
        <f t="shared" si="213"/>
        <v>365749</v>
      </c>
      <c r="FG171">
        <f t="shared" si="214"/>
        <v>406734</v>
      </c>
      <c r="FH171">
        <f t="shared" si="215"/>
        <v>467162</v>
      </c>
      <c r="FJ171" s="9" t="str">
        <f>IF(ISNA(VLOOKUP($B171,Area_EM_90,Seq!C$1,FALSE)),".",VLOOKUP($B171,Area_EM_90,Seq!C$1,FALSE))</f>
        <v>.</v>
      </c>
      <c r="FK171" s="9" t="str">
        <f>IF(ISNA(VLOOKUP($B171,Area_EM_90,Seq!D$1,FALSE)),".",VLOOKUP($B171,Area_EM_90,Seq!D$1,FALSE))</f>
        <v>.</v>
      </c>
      <c r="FL171" s="9" t="str">
        <f>IF(ISNA(VLOOKUP($B171,Area_EM_90,Seq!E$1,FALSE)),".",VLOOKUP($B171,Area_EM_90,Seq!E$1,FALSE))</f>
        <v>.</v>
      </c>
      <c r="FM171" s="9" t="str">
        <f>IF(ISNA(VLOOKUP($B171,Area_EM_90,Seq!F$1,FALSE)),".",VLOOKUP($B171,Area_EM_90,Seq!F$1,FALSE))</f>
        <v>.</v>
      </c>
      <c r="FN171" s="9" t="str">
        <f>IF(ISNA(VLOOKUP($B171,Area_EM_90,Seq!G$1,FALSE)),".",VLOOKUP($B171,Area_EM_90,Seq!G$1,FALSE))</f>
        <v>.</v>
      </c>
      <c r="FO171" s="9" t="str">
        <f>IF(ISNA(VLOOKUP($B171,Area_EM_90,Seq!H$1,FALSE)),".",VLOOKUP($B171,Area_EM_90,Seq!H$1,FALSE))</f>
        <v>.</v>
      </c>
      <c r="FP171" s="9" t="str">
        <f>IF(ISNA(VLOOKUP($B171,Area_EM_90,Seq!I$1,FALSE)),".",VLOOKUP($B171,Area_EM_90,Seq!I$1,FALSE))</f>
        <v>.</v>
      </c>
      <c r="FQ171" s="9" t="str">
        <f>IF(ISNA(VLOOKUP($B171,Area_EM_90,Seq!J$1,FALSE)),".",VLOOKUP($B171,Area_EM_90,Seq!J$1,FALSE))</f>
        <v>.</v>
      </c>
      <c r="FR171" s="9" t="str">
        <f>IF(ISNA(VLOOKUP($B171,Area_EM_00,Seq!C$1,FALSE)),".",VLOOKUP($B171,Area_EM_00,Seq!C$1,FALSE))</f>
        <v>.</v>
      </c>
      <c r="FS171" s="9" t="str">
        <f>IF(ISNA(VLOOKUP($B171,Area_EM_00,Seq!D$1,FALSE)),".",VLOOKUP($B171,Area_EM_00,Seq!D$1,FALSE))</f>
        <v>.</v>
      </c>
      <c r="FT171" s="9" t="str">
        <f>IF(ISNA(VLOOKUP($B171,Area_EM_00,Seq!E$1,FALSE)),".",VLOOKUP($B171,Area_EM_00,Seq!E$1,FALSE))</f>
        <v>.</v>
      </c>
      <c r="FU171" s="9" t="str">
        <f>IF(ISNA(VLOOKUP($B171,Area_EM_00,Seq!F$1,FALSE)),".",VLOOKUP($B171,Area_EM_00,Seq!F$1,FALSE))</f>
        <v>.</v>
      </c>
      <c r="FV171" s="9" t="str">
        <f>IF(ISNA(VLOOKUP($B171,Area_EM_00,Seq!G$1,FALSE)),".",VLOOKUP($B171,Area_EM_00,Seq!G$1,FALSE))</f>
        <v>.</v>
      </c>
      <c r="FW171" s="9" t="str">
        <f>IF(ISNA(VLOOKUP($B171,Area_EM_00,Seq!H$1,FALSE)),".",VLOOKUP($B171,Area_EM_00,Seq!H$1,FALSE))</f>
        <v>.</v>
      </c>
      <c r="FX171" s="9" t="str">
        <f>IF(ISNA(VLOOKUP($B171,Area_EM_00,Seq!I$1,FALSE)),".",VLOOKUP($B171,Area_EM_00,Seq!I$1,FALSE))</f>
        <v>.</v>
      </c>
      <c r="FY171" s="9" t="str">
        <f>IF(ISNA(VLOOKUP($B171,Area_EM_00,Seq!J$1,FALSE)),".",VLOOKUP($B171,Area_EM_00,Seq!J$1,FALSE))</f>
        <v>.</v>
      </c>
      <c r="GA171" s="27"/>
    </row>
    <row r="172" spans="1:183">
      <c r="A172" s="25" t="s">
        <v>3204</v>
      </c>
      <c r="B172" s="26" t="str">
        <f t="shared" si="144"/>
        <v>Turks&amp;CaicosIs.</v>
      </c>
      <c r="C172" s="27">
        <f>GDP!C$42/10000</f>
        <v>18294194.281532999</v>
      </c>
      <c r="D172" s="27">
        <f>GDP!D$42/10000</f>
        <v>19245492.3841727</v>
      </c>
      <c r="E172" s="27">
        <f>GDP!E$42/10000</f>
        <v>20996832.1911324</v>
      </c>
      <c r="F172" s="27">
        <f>GDP!F$42/10000</f>
        <v>23285486.8999658</v>
      </c>
      <c r="G172" s="27">
        <f>GDP!G$42/10000</f>
        <v>26824880.9087606</v>
      </c>
      <c r="H172" s="27">
        <f>GDP!H$42/10000</f>
        <v>30446239.831443299</v>
      </c>
      <c r="I172" s="27">
        <f>GDP!I$42/10000</f>
        <v>33125508.936610304</v>
      </c>
      <c r="J172" s="27">
        <f>GDP!J$42/10000</f>
        <v>36968067.973257102</v>
      </c>
      <c r="K172" s="27">
        <f>GDP!K$42/10000</f>
        <v>41145459.654235199</v>
      </c>
      <c r="L172" s="27">
        <f>GDP!L$42/10000</f>
        <v>42832423.5000588</v>
      </c>
      <c r="M172" s="27">
        <f>GDP!M$42/10000</f>
        <v>44460055.593061104</v>
      </c>
      <c r="N172" s="27">
        <f>GDP!N$42/10000</f>
        <v>48550380.707622699</v>
      </c>
      <c r="O172" s="27">
        <f>GDP!O$42/10000</f>
        <v>55444534.768105105</v>
      </c>
      <c r="P172" s="27">
        <f>GDP!P$42/10000</f>
        <v>63206769.635639794</v>
      </c>
      <c r="Q172" s="27">
        <f>GDP!Q$42/10000</f>
        <v>71486856.457908601</v>
      </c>
      <c r="R172" s="27">
        <f>GDP!R$42/10000</f>
        <v>79278923.811820701</v>
      </c>
      <c r="S172" s="27">
        <f>GDP!S$42/10000</f>
        <v>87206816.193002701</v>
      </c>
      <c r="T172" s="27">
        <f>GDP!T$42/10000</f>
        <v>95317050.098951995</v>
      </c>
      <c r="U172" s="27">
        <f>GDP!U$42/10000</f>
        <v>102751780.00667</v>
      </c>
      <c r="V172" s="27">
        <f>GDP!V$42/10000</f>
        <v>110560915.287177</v>
      </c>
      <c r="W172" s="27">
        <f>GDP!W$42/10000</f>
        <v>119848032.17129999</v>
      </c>
      <c r="X172" s="27">
        <f>GDP!X$42/10000</f>
        <v>129795418.841518</v>
      </c>
      <c r="Y172" s="27">
        <f>GDP!Y$42/10000</f>
        <v>141606801.95609599</v>
      </c>
      <c r="Z172" s="27">
        <f>GDP!Z$42/10000</f>
        <v>155767482.15170601</v>
      </c>
      <c r="AA172" s="27">
        <f>GDP!AA$42/10000</f>
        <v>171499997.84902799</v>
      </c>
      <c r="AB172" s="27">
        <f>GDP!AB$42/10000</f>
        <v>189335997.62532699</v>
      </c>
      <c r="AC172" s="27">
        <f>GDP!AC$42/10000</f>
        <v>211298973.34986499</v>
      </c>
      <c r="AD172" s="27">
        <f>GDP!AD$42/10000</f>
        <v>238767839.88534701</v>
      </c>
      <c r="AE172" s="27">
        <f>GDP!AE$42/10000</f>
        <v>260256945.47502899</v>
      </c>
      <c r="AF172" s="27">
        <f>GDP!AF$42/10000</f>
        <v>293754553.91439533</v>
      </c>
      <c r="AG172" s="27"/>
      <c r="AH172" s="27" t="str">
        <f>IF(ISNUMBER(VLOOKUP($B172,Area_GDP_80_09,Seq!C$1,FALSE)/10000),VLOOKUP($B172,Area_GDP_80_09,Seq!C$1,FALSE)/10000,".")</f>
        <v>.</v>
      </c>
      <c r="AI172" s="27" t="str">
        <f>IF(ISNUMBER(VLOOKUP($B172,Area_GDP_80_09,Seq!D$1,FALSE)/10000),VLOOKUP($B172,Area_GDP_80_09,Seq!D$1,FALSE)/10000,".")</f>
        <v>.</v>
      </c>
      <c r="AJ172" s="27" t="str">
        <f>IF(ISNUMBER(VLOOKUP($B172,Area_GDP_80_09,Seq!E$1,FALSE)/10000),VLOOKUP($B172,Area_GDP_80_09,Seq!E$1,FALSE)/10000,".")</f>
        <v>.</v>
      </c>
      <c r="AK172" s="27" t="str">
        <f>IF(ISNUMBER(VLOOKUP($B172,Area_GDP_80_09,Seq!F$1,FALSE)/10000),VLOOKUP($B172,Area_GDP_80_09,Seq!F$1,FALSE)/10000,".")</f>
        <v>.</v>
      </c>
      <c r="AL172" s="27" t="str">
        <f>IF(ISNUMBER(VLOOKUP($B172,Area_GDP_80_09,Seq!G$1,FALSE)/10000),VLOOKUP($B172,Area_GDP_80_09,Seq!G$1,FALSE)/10000,".")</f>
        <v>.</v>
      </c>
      <c r="AM172" s="27" t="str">
        <f>IF(ISNUMBER(VLOOKUP($B172,Area_GDP_80_09,Seq!H$1,FALSE)/10000),VLOOKUP($B172,Area_GDP_80_09,Seq!H$1,FALSE)/10000,".")</f>
        <v>.</v>
      </c>
      <c r="AN172" s="27" t="str">
        <f>IF(ISNUMBER(VLOOKUP($B172,Area_GDP_80_09,Seq!I$1,FALSE)/10000),VLOOKUP($B172,Area_GDP_80_09,Seq!I$1,FALSE)/10000,".")</f>
        <v>.</v>
      </c>
      <c r="AO172" s="27" t="str">
        <f>IF(ISNUMBER(VLOOKUP($B172,Area_GDP_80_09,Seq!J$1,FALSE)/10000),VLOOKUP($B172,Area_GDP_80_09,Seq!J$1,FALSE)/10000,".")</f>
        <v>.</v>
      </c>
      <c r="AP172" s="27" t="str">
        <f>IF(ISNUMBER(VLOOKUP($B172,Area_GDP_80_09,Seq!K$1,FALSE)/10000),VLOOKUP($B172,Area_GDP_80_09,Seq!K$1,FALSE)/10000,".")</f>
        <v>.</v>
      </c>
      <c r="AQ172" s="27" t="str">
        <f>IF(ISNUMBER(VLOOKUP($B172,Area_GDP_80_09,Seq!L$1,FALSE)/10000),VLOOKUP($B172,Area_GDP_80_09,Seq!L$1,FALSE)/10000,".")</f>
        <v>.</v>
      </c>
      <c r="AR172" s="27" t="str">
        <f>IF(ISNUMBER(VLOOKUP($B172,Area_GDP_80_09,Seq!M$1,FALSE)/10000),VLOOKUP($B172,Area_GDP_80_09,Seq!M$1,FALSE)/10000,".")</f>
        <v>.</v>
      </c>
      <c r="AS172" s="27" t="str">
        <f>IF(ISNUMBER(VLOOKUP($B172,Area_GDP_80_09,Seq!N$1,FALSE)/10000),VLOOKUP($B172,Area_GDP_80_09,Seq!N$1,FALSE)/10000,".")</f>
        <v>.</v>
      </c>
      <c r="AT172" s="27" t="str">
        <f>IF(ISNUMBER(VLOOKUP($B172,Area_GDP_80_09,Seq!O$1,FALSE)/10000),VLOOKUP($B172,Area_GDP_80_09,Seq!O$1,FALSE)/10000,".")</f>
        <v>.</v>
      </c>
      <c r="AU172" s="27" t="str">
        <f>IF(ISNUMBER(VLOOKUP($B172,Area_GDP_80_09,Seq!P$1,FALSE)/10000),VLOOKUP($B172,Area_GDP_80_09,Seq!P$1,FALSE)/10000,".")</f>
        <v>.</v>
      </c>
      <c r="AV172" s="27" t="str">
        <f>IF(ISNUMBER(VLOOKUP($B172,Area_GDP_80_09,Seq!Q$1,FALSE)/10000),VLOOKUP($B172,Area_GDP_80_09,Seq!Q$1,FALSE)/10000,".")</f>
        <v>.</v>
      </c>
      <c r="AW172" s="27" t="str">
        <f>IF(ISNUMBER(VLOOKUP($B172,Area_GDP_80_09,Seq!R$1,FALSE)/10000),VLOOKUP($B172,Area_GDP_80_09,Seq!R$1,FALSE)/10000,".")</f>
        <v>.</v>
      </c>
      <c r="AX172" s="27" t="str">
        <f>IF(ISNUMBER(VLOOKUP($B172,Area_GDP_80_09,Seq!S$1,FALSE)/10000),VLOOKUP($B172,Area_GDP_80_09,Seq!S$1,FALSE)/10000,".")</f>
        <v>.</v>
      </c>
      <c r="AY172" s="27" t="str">
        <f>IF(ISNUMBER(VLOOKUP($B172,Area_GDP_80_09,Seq!T$1,FALSE)/10000),VLOOKUP($B172,Area_GDP_80_09,Seq!T$1,FALSE)/10000,".")</f>
        <v>.</v>
      </c>
      <c r="AZ172" s="27" t="str">
        <f>IF(ISNUMBER(VLOOKUP($B172,Area_GDP_80_09,Seq!U$1,FALSE)/10000),VLOOKUP($B172,Area_GDP_80_09,Seq!U$1,FALSE)/10000,".")</f>
        <v>.</v>
      </c>
      <c r="BA172" s="27" t="str">
        <f>IF(ISNUMBER(VLOOKUP($B172,Area_GDP_80_09,Seq!V$1,FALSE)/10000),VLOOKUP($B172,Area_GDP_80_09,Seq!V$1,FALSE)/10000,".")</f>
        <v>.</v>
      </c>
      <c r="BB172" s="27" t="str">
        <f>IF(ISNUMBER(VLOOKUP($B172,Area_GDP_80_09,Seq!W$1,FALSE)/10000),VLOOKUP($B172,Area_GDP_80_09,Seq!W$1,FALSE)/10000,".")</f>
        <v>.</v>
      </c>
      <c r="BC172" s="27" t="str">
        <f>IF(ISNUMBER(VLOOKUP($B172,Area_GDP_80_09,Seq!X$1,FALSE)/10000),VLOOKUP($B172,Area_GDP_80_09,Seq!X$1,FALSE)/10000,".")</f>
        <v>.</v>
      </c>
      <c r="BD172" s="27" t="str">
        <f>IF(ISNUMBER(VLOOKUP($B172,Area_GDP_80_09,Seq!Y$1,FALSE)/10000),VLOOKUP($B172,Area_GDP_80_09,Seq!Y$1,FALSE)/10000,".")</f>
        <v>.</v>
      </c>
      <c r="BE172" s="27" t="str">
        <f>IF(ISNUMBER(VLOOKUP($B172,Area_GDP_80_09,Seq!Z$1,FALSE)/10000),VLOOKUP($B172,Area_GDP_80_09,Seq!Z$1,FALSE)/10000,".")</f>
        <v>.</v>
      </c>
      <c r="BF172" s="27" t="str">
        <f>IF(ISNUMBER(VLOOKUP($B172,Area_GDP_80_09,Seq!AA$1,FALSE)/10000),VLOOKUP($B172,Area_GDP_80_09,Seq!AA$1,FALSE)/10000,".")</f>
        <v>.</v>
      </c>
      <c r="BG172" s="27" t="str">
        <f>IF(ISNUMBER(VLOOKUP($B172,Area_GDP_80_09,Seq!AB$1,FALSE)/10000),VLOOKUP($B172,Area_GDP_80_09,Seq!AB$1,FALSE)/10000,".")</f>
        <v>.</v>
      </c>
      <c r="BH172" s="27" t="str">
        <f>IF(ISNUMBER(VLOOKUP($B172,Area_GDP_80_09,Seq!AC$1,FALSE)/10000),VLOOKUP($B172,Area_GDP_80_09,Seq!AC$1,FALSE)/10000,".")</f>
        <v>.</v>
      </c>
      <c r="BI172" s="27" t="str">
        <f>IF(ISNUMBER(VLOOKUP($B172,Area_GDP_80_09,Seq!AD$1,FALSE)/10000),VLOOKUP($B172,Area_GDP_80_09,Seq!AD$1,FALSE)/10000,".")</f>
        <v>.</v>
      </c>
      <c r="BJ172" s="27" t="str">
        <f>IF(ISNUMBER(VLOOKUP($B172,Area_GDP_80_09,Seq!AE$1,FALSE)/10000),VLOOKUP($B172,Area_GDP_80_09,Seq!AE$1,FALSE)/10000,".")</f>
        <v>.</v>
      </c>
      <c r="BK172" s="27" t="str">
        <f>IF(ISNUMBER(VLOOKUP($B172,Area_GDP_80_09,Seq!AF$1,FALSE)/10000),VLOOKUP($B172,Area_GDP_80_09,Seq!AF$1,FALSE)/10000,".")</f>
        <v>.</v>
      </c>
      <c r="BL172" s="27"/>
      <c r="BM172" s="27"/>
      <c r="BN172" s="27">
        <f>CNPop!A$48</f>
        <v>5.0000000000000001E-3</v>
      </c>
      <c r="BO172" s="27">
        <f>CNPop!B$48</f>
        <v>6.0000000000000001E-3</v>
      </c>
      <c r="BP172" s="27">
        <f>CNPop!C$48</f>
        <v>6.0000000000000001E-3</v>
      </c>
      <c r="BQ172" s="27">
        <f>CNPop!D$48</f>
        <v>7.0000000000000001E-3</v>
      </c>
      <c r="BR172" s="27">
        <f>CNPop!E$48</f>
        <v>7.0000000000000001E-3</v>
      </c>
      <c r="BS172" s="27">
        <f>CNPop!F$48</f>
        <v>8.0000000000000002E-3</v>
      </c>
      <c r="BT172" s="27">
        <f>CNPop!G$48</f>
        <v>8.9999999999999993E-3</v>
      </c>
      <c r="BU172" s="27">
        <f>CNPop!H$48</f>
        <v>0.01</v>
      </c>
      <c r="BV172" s="27">
        <f>CNPop!I$48</f>
        <v>1.0999999999999999E-2</v>
      </c>
      <c r="BW172" s="27">
        <f>CNPop!J$48</f>
        <v>1.2E-2</v>
      </c>
      <c r="BX172" s="27">
        <f>CNPop!K$48</f>
        <v>1.4E-2</v>
      </c>
      <c r="BY172" s="27">
        <f>CNPop!L$48</f>
        <v>1.6E-2</v>
      </c>
      <c r="BZ172" s="27">
        <f>CNPop!M$48</f>
        <v>1.7000000000000001E-2</v>
      </c>
      <c r="CA172" s="27">
        <f>CNPop!N$48</f>
        <v>1.9E-2</v>
      </c>
      <c r="CB172" s="27">
        <f>CNPop!O$48</f>
        <v>2.1000000000000001E-2</v>
      </c>
      <c r="CC172" s="27">
        <f>CNPop!P$48</f>
        <v>2.3E-2</v>
      </c>
      <c r="CD172" s="27">
        <f>CNPop!Q$48</f>
        <v>2.5999999999999999E-2</v>
      </c>
      <c r="CE172" s="27">
        <f>CNPop!R$48</f>
        <v>2.8000000000000001E-2</v>
      </c>
      <c r="CF172" s="27">
        <f>CNPop!S$48</f>
        <v>0.03</v>
      </c>
      <c r="CG172" s="27">
        <f>CNPop!T$48</f>
        <v>3.3000000000000002E-2</v>
      </c>
      <c r="CH172" s="27">
        <f>CNPop!U$48</f>
        <v>3.5999999999999997E-2</v>
      </c>
      <c r="CI172" s="27">
        <f>CNPop!V$48</f>
        <v>3.9E-2</v>
      </c>
      <c r="CJ172" s="27">
        <f>CNPop!W$48</f>
        <v>4.2000000000000003E-2</v>
      </c>
      <c r="CK172" s="27">
        <f>CNPop!X$48</f>
        <v>4.4999999999999998E-2</v>
      </c>
      <c r="CL172" s="27">
        <f>CNPop!Y$48</f>
        <v>4.9000000000000002E-2</v>
      </c>
      <c r="CM172" s="27">
        <f>CNPop!Z$48</f>
        <v>5.1999999999999998E-2</v>
      </c>
      <c r="CN172" s="27">
        <f>CNPop!AA$48</f>
        <v>5.6000000000000001E-2</v>
      </c>
      <c r="CO172" s="27">
        <f>CNPop!AB$48</f>
        <v>0.06</v>
      </c>
      <c r="CP172" s="27">
        <f>CNPop!AC$48</f>
        <v>6.3E-2</v>
      </c>
      <c r="CQ172" s="27"/>
      <c r="CR172" s="27" t="str">
        <f t="shared" si="182"/>
        <v>.</v>
      </c>
      <c r="CS172" s="27" t="str">
        <f t="shared" si="183"/>
        <v>.</v>
      </c>
      <c r="CT172" s="27" t="str">
        <f t="shared" si="184"/>
        <v>.</v>
      </c>
      <c r="CU172" s="27" t="str">
        <f t="shared" si="185"/>
        <v>.</v>
      </c>
      <c r="CV172" s="27" t="str">
        <f t="shared" si="186"/>
        <v>.</v>
      </c>
      <c r="CW172" s="27" t="str">
        <f t="shared" si="187"/>
        <v>.</v>
      </c>
      <c r="CX172" s="27" t="str">
        <f t="shared" si="188"/>
        <v>.</v>
      </c>
      <c r="CY172" s="27" t="str">
        <f t="shared" si="189"/>
        <v>.</v>
      </c>
      <c r="CZ172" s="27" t="str">
        <f t="shared" si="190"/>
        <v>.</v>
      </c>
      <c r="DA172" s="27" t="str">
        <f t="shared" si="191"/>
        <v>.</v>
      </c>
      <c r="DB172" s="27" t="str">
        <f t="shared" si="192"/>
        <v>.</v>
      </c>
      <c r="DC172" s="27" t="str">
        <f t="shared" si="193"/>
        <v>.</v>
      </c>
      <c r="DD172" s="27" t="str">
        <f t="shared" si="194"/>
        <v>.</v>
      </c>
      <c r="DE172" s="27" t="str">
        <f t="shared" si="195"/>
        <v>.</v>
      </c>
      <c r="DF172" s="27" t="str">
        <f t="shared" si="196"/>
        <v>.</v>
      </c>
      <c r="DG172" s="27" t="str">
        <f t="shared" si="197"/>
        <v>.</v>
      </c>
      <c r="DH172" s="27" t="str">
        <f t="shared" si="198"/>
        <v>.</v>
      </c>
      <c r="DI172" s="27" t="str">
        <f t="shared" si="199"/>
        <v>.</v>
      </c>
      <c r="DJ172" s="27" t="str">
        <f t="shared" si="200"/>
        <v>.</v>
      </c>
      <c r="DK172" s="27" t="str">
        <f t="shared" si="201"/>
        <v>.</v>
      </c>
      <c r="DL172" s="27" t="str">
        <f t="shared" si="202"/>
        <v>.</v>
      </c>
      <c r="DM172" s="27" t="str">
        <f t="shared" si="203"/>
        <v>.</v>
      </c>
      <c r="DN172" s="27" t="str">
        <f t="shared" si="204"/>
        <v>.</v>
      </c>
      <c r="DO172" s="27" t="str">
        <f t="shared" si="205"/>
        <v>.</v>
      </c>
      <c r="DP172" s="27" t="str">
        <f t="shared" si="206"/>
        <v>.</v>
      </c>
      <c r="DQ172" s="27" t="str">
        <f t="shared" si="207"/>
        <v>.</v>
      </c>
      <c r="DR172" s="27" t="str">
        <f t="shared" si="208"/>
        <v>.</v>
      </c>
      <c r="DS172" s="27" t="str">
        <f t="shared" si="209"/>
        <v>.</v>
      </c>
      <c r="DT172" s="27" t="str">
        <f t="shared" si="145"/>
        <v>.</v>
      </c>
      <c r="DU172" s="27" t="str">
        <f>IF(ISNA(VLOOKUP(CONCATENATE($B172,".SP.TER.TOTL.IN"),Area_pop_80_09,Seq!B$1,FALSE)),".",VLOOKUP(CONCATENATE($B172,".SP.TER.TOTL.IN"),Area_pop_80_09,Seq!B$1,FALSE)/VLOOKUP(CONCATENATE($B172,".SP.POP.TOTL"),Area_pop_80_09,Seq!B$1,FALSE))</f>
        <v>.</v>
      </c>
      <c r="DV172" s="27" t="str">
        <f>IF(ISNA(VLOOKUP(CONCATENATE($B172,".SP.TER.TOTL.IN"),Area_pop_80_09,Seq!C$1,FALSE)),".",VLOOKUP(CONCATENATE($B172,".SP.TER.TOTL.IN"),Area_pop_80_09,Seq!C$1,FALSE)/VLOOKUP(CONCATENATE($B172,".SP.POP.TOTL"),Area_pop_80_09,Seq!C$1,FALSE))</f>
        <v>.</v>
      </c>
      <c r="DW172" s="27" t="str">
        <f>IF(ISNA(VLOOKUP(CONCATENATE($B172,".SP.TER.TOTL.IN"),Area_pop_80_09,Seq!D$1,FALSE)),".",VLOOKUP(CONCATENATE($B172,".SP.TER.TOTL.IN"),Area_pop_80_09,Seq!D$1,FALSE)/VLOOKUP(CONCATENATE($B172,".SP.POP.TOTL"),Area_pop_80_09,Seq!D$1,FALSE))</f>
        <v>.</v>
      </c>
      <c r="DX172" s="27" t="str">
        <f>IF(ISNA(VLOOKUP(CONCATENATE($B172,".SP.TER.TOTL.IN"),Area_pop_80_09,Seq!E$1,FALSE)),".",VLOOKUP(CONCATENATE($B172,".SP.TER.TOTL.IN"),Area_pop_80_09,Seq!E$1,FALSE)/VLOOKUP(CONCATENATE($B172,".SP.POP.TOTL"),Area_pop_80_09,Seq!E$1,FALSE))</f>
        <v>.</v>
      </c>
      <c r="DY172" s="27" t="str">
        <f>IF(ISNA(VLOOKUP(CONCATENATE($B172,".SP.TER.TOTL.IN"),Area_pop_80_09,Seq!F$1,FALSE)),".",VLOOKUP(CONCATENATE($B172,".SP.TER.TOTL.IN"),Area_pop_80_09,Seq!F$1,FALSE)/VLOOKUP(CONCATENATE($B172,".SP.POP.TOTL"),Area_pop_80_09,Seq!F$1,FALSE))</f>
        <v>.</v>
      </c>
      <c r="DZ172" s="27" t="str">
        <f>IF(ISNA(VLOOKUP(CONCATENATE($B172,".SP.TER.TOTL.IN"),Area_pop_80_09,Seq!G$1,FALSE)),".",VLOOKUP(CONCATENATE($B172,".SP.TER.TOTL.IN"),Area_pop_80_09,Seq!G$1,FALSE)/VLOOKUP(CONCATENATE($B172,".SP.POP.TOTL"),Area_pop_80_09,Seq!G$1,FALSE))</f>
        <v>.</v>
      </c>
      <c r="EA172" s="27" t="str">
        <f>IF(ISNA(VLOOKUP(CONCATENATE($B172,".SP.TER.TOTL.IN"),Area_pop_80_09,Seq!H$1,FALSE)),".",VLOOKUP(CONCATENATE($B172,".SP.TER.TOTL.IN"),Area_pop_80_09,Seq!H$1,FALSE)/VLOOKUP(CONCATENATE($B172,".SP.POP.TOTL"),Area_pop_80_09,Seq!H$1,FALSE))</f>
        <v>.</v>
      </c>
      <c r="EB172" s="27" t="str">
        <f>IF(ISNA(VLOOKUP(CONCATENATE($B172,".SP.TER.TOTL.IN"),Area_pop_80_09,Seq!I$1,FALSE)),".",VLOOKUP(CONCATENATE($B172,".SP.TER.TOTL.IN"),Area_pop_80_09,Seq!I$1,FALSE)/VLOOKUP(CONCATENATE($B172,".SP.POP.TOTL"),Area_pop_80_09,Seq!I$1,FALSE))</f>
        <v>.</v>
      </c>
      <c r="EC172" s="27" t="str">
        <f>IF(ISNA(VLOOKUP(CONCATENATE($B172,".SP.TER.TOTL.IN"),Area_pop_80_09,Seq!J$1,FALSE)),".",VLOOKUP(CONCATENATE($B172,".SP.TER.TOTL.IN"),Area_pop_80_09,Seq!J$1,FALSE)/VLOOKUP(CONCATENATE($B172,".SP.POP.TOTL"),Area_pop_80_09,Seq!J$1,FALSE))</f>
        <v>.</v>
      </c>
      <c r="ED172" s="27" t="str">
        <f>IF(ISNA(VLOOKUP(CONCATENATE($B172,".SP.TER.TOTL.IN"),Area_pop_80_09,Seq!K$1,FALSE)),".",VLOOKUP(CONCATENATE($B172,".SP.TER.TOTL.IN"),Area_pop_80_09,Seq!K$1,FALSE)/VLOOKUP(CONCATENATE($B172,".SP.POP.TOTL"),Area_pop_80_09,Seq!K$1,FALSE))</f>
        <v>.</v>
      </c>
      <c r="EE172" s="27" t="str">
        <f>IF(ISNA(VLOOKUP(CONCATENATE($B172,".SP.TER.TOTL.IN"),Area_pop_80_09,Seq!L$1,FALSE)),".",VLOOKUP(CONCATENATE($B172,".SP.TER.TOTL.IN"),Area_pop_80_09,Seq!L$1,FALSE)/VLOOKUP(CONCATENATE($B172,".SP.POP.TOTL"),Area_pop_80_09,Seq!L$1,FALSE))</f>
        <v>.</v>
      </c>
      <c r="EF172" s="27" t="str">
        <f>IF(ISNA(VLOOKUP(CONCATENATE($B172,".SP.TER.TOTL.IN"),Area_pop_80_09,Seq!M$1,FALSE)),".",VLOOKUP(CONCATENATE($B172,".SP.TER.TOTL.IN"),Area_pop_80_09,Seq!M$1,FALSE)/VLOOKUP(CONCATENATE($B172,".SP.POP.TOTL"),Area_pop_80_09,Seq!M$1,FALSE))</f>
        <v>.</v>
      </c>
      <c r="EG172" s="27" t="str">
        <f>IF(ISNA(VLOOKUP(CONCATENATE($B172,".SP.TER.TOTL.IN"),Area_pop_80_09,Seq!N$1,FALSE)),".",VLOOKUP(CONCATENATE($B172,".SP.TER.TOTL.IN"),Area_pop_80_09,Seq!N$1,FALSE)/VLOOKUP(CONCATENATE($B172,".SP.POP.TOTL"),Area_pop_80_09,Seq!N$1,FALSE))</f>
        <v>.</v>
      </c>
      <c r="EH172" s="27" t="str">
        <f>IF(ISNA(VLOOKUP(CONCATENATE($B172,".SP.TER.TOTL.IN"),Area_pop_80_09,Seq!O$1,FALSE)),".",VLOOKUP(CONCATENATE($B172,".SP.TER.TOTL.IN"),Area_pop_80_09,Seq!O$1,FALSE)/VLOOKUP(CONCATENATE($B172,".SP.POP.TOTL"),Area_pop_80_09,Seq!O$1,FALSE))</f>
        <v>.</v>
      </c>
      <c r="EI172" s="27" t="str">
        <f>IF(ISNA(VLOOKUP(CONCATENATE($B172,".SP.TER.TOTL.IN"),Area_pop_80_09,Seq!P$1,FALSE)),".",VLOOKUP(CONCATENATE($B172,".SP.TER.TOTL.IN"),Area_pop_80_09,Seq!P$1,FALSE)/VLOOKUP(CONCATENATE($B172,".SP.POP.TOTL"),Area_pop_80_09,Seq!P$1,FALSE))</f>
        <v>.</v>
      </c>
      <c r="EJ172" s="27" t="str">
        <f>IF(ISNA(VLOOKUP(CONCATENATE($B172,".SP.TER.TOTL.IN"),Area_pop_80_09,Seq!Q$1,FALSE)),".",VLOOKUP(CONCATENATE($B172,".SP.TER.TOTL.IN"),Area_pop_80_09,Seq!Q$1,FALSE)/VLOOKUP(CONCATENATE($B172,".SP.POP.TOTL"),Area_pop_80_09,Seq!Q$1,FALSE))</f>
        <v>.</v>
      </c>
      <c r="EK172" s="27" t="str">
        <f>IF(ISNA(VLOOKUP(CONCATENATE($B172,".SP.TER.TOTL.IN"),Area_pop_80_09,Seq!R$1,FALSE)),".",VLOOKUP(CONCATENATE($B172,".SP.TER.TOTL.IN"),Area_pop_80_09,Seq!R$1,FALSE)/VLOOKUP(CONCATENATE($B172,".SP.POP.TOTL"),Area_pop_80_09,Seq!R$1,FALSE))</f>
        <v>.</v>
      </c>
      <c r="EL172" s="27" t="str">
        <f>IF(ISNA(VLOOKUP(CONCATENATE($B172,".SP.TER.TOTL.IN"),Area_pop_80_09,Seq!S$1,FALSE)),".",VLOOKUP(CONCATENATE($B172,".SP.TER.TOTL.IN"),Area_pop_80_09,Seq!S$1,FALSE)/VLOOKUP(CONCATENATE($B172,".SP.POP.TOTL"),Area_pop_80_09,Seq!S$1,FALSE))</f>
        <v>.</v>
      </c>
      <c r="EM172" s="27" t="str">
        <f>IF(ISNA(VLOOKUP(CONCATENATE($B172,".SP.TER.TOTL.IN"),Area_pop_80_09,Seq!T$1,FALSE)),".",VLOOKUP(CONCATENATE($B172,".SP.TER.TOTL.IN"),Area_pop_80_09,Seq!T$1,FALSE)/VLOOKUP(CONCATENATE($B172,".SP.POP.TOTL"),Area_pop_80_09,Seq!T$1,FALSE))</f>
        <v>.</v>
      </c>
      <c r="EN172" s="27" t="str">
        <f>IF(ISNA(VLOOKUP(CONCATENATE($B172,".SP.TER.TOTL.IN"),Area_pop_80_09,Seq!U$1,FALSE)),".",VLOOKUP(CONCATENATE($B172,".SP.TER.TOTL.IN"),Area_pop_80_09,Seq!U$1,FALSE)/VLOOKUP(CONCATENATE($B172,".SP.POP.TOTL"),Area_pop_80_09,Seq!U$1,FALSE))</f>
        <v>.</v>
      </c>
      <c r="EO172" s="27" t="str">
        <f>IF(ISNA(VLOOKUP(CONCATENATE($B172,".SP.TER.TOTL.IN"),Area_pop_80_09,Seq!V$1,FALSE)),".",VLOOKUP(CONCATENATE($B172,".SP.TER.TOTL.IN"),Area_pop_80_09,Seq!V$1,FALSE)/VLOOKUP(CONCATENATE($B172,".SP.POP.TOTL"),Area_pop_80_09,Seq!V$1,FALSE))</f>
        <v>.</v>
      </c>
      <c r="EP172" s="27" t="str">
        <f>IF(ISNA(VLOOKUP(CONCATENATE($B172,".SP.TER.TOTL.IN"),Area_pop_80_09,Seq!W$1,FALSE)),".",VLOOKUP(CONCATENATE($B172,".SP.TER.TOTL.IN"),Area_pop_80_09,Seq!W$1,FALSE)/VLOOKUP(CONCATENATE($B172,".SP.POP.TOTL"),Area_pop_80_09,Seq!W$1,FALSE))</f>
        <v>.</v>
      </c>
      <c r="EQ172" s="27" t="str">
        <f>IF(ISNA(VLOOKUP(CONCATENATE($B172,".SP.TER.TOTL.IN"),Area_pop_80_09,Seq!X$1,FALSE)),".",VLOOKUP(CONCATENATE($B172,".SP.TER.TOTL.IN"),Area_pop_80_09,Seq!X$1,FALSE)/VLOOKUP(CONCATENATE($B172,".SP.POP.TOTL"),Area_pop_80_09,Seq!X$1,FALSE))</f>
        <v>.</v>
      </c>
      <c r="ER172" s="27" t="str">
        <f>IF(ISNA(VLOOKUP(CONCATENATE($B172,".SP.TER.TOTL.IN"),Area_pop_80_09,Seq!Y$1,FALSE)),".",VLOOKUP(CONCATENATE($B172,".SP.TER.TOTL.IN"),Area_pop_80_09,Seq!Y$1,FALSE)/VLOOKUP(CONCATENATE($B172,".SP.POP.TOTL"),Area_pop_80_09,Seq!Y$1,FALSE))</f>
        <v>.</v>
      </c>
      <c r="ES172" s="27" t="str">
        <f>IF(ISNA(VLOOKUP(CONCATENATE($B172,".SP.TER.TOTL.IN"),Area_pop_80_09,Seq!Z$1,FALSE)),".",VLOOKUP(CONCATENATE($B172,".SP.TER.TOTL.IN"),Area_pop_80_09,Seq!Z$1,FALSE)/VLOOKUP(CONCATENATE($B172,".SP.POP.TOTL"),Area_pop_80_09,Seq!Z$1,FALSE))</f>
        <v>.</v>
      </c>
      <c r="ET172" s="27" t="str">
        <f>IF(ISNA(VLOOKUP(CONCATENATE($B172,".SP.TER.TOTL.IN"),Area_pop_80_09,Seq!AA$1,FALSE)),".",VLOOKUP(CONCATENATE($B172,".SP.TER.TOTL.IN"),Area_pop_80_09,Seq!AA$1,FALSE)/VLOOKUP(CONCATENATE($B172,".SP.POP.TOTL"),Area_pop_80_09,Seq!AA$1,FALSE))</f>
        <v>.</v>
      </c>
      <c r="EU172" s="27" t="str">
        <f>IF(ISNA(VLOOKUP(CONCATENATE($B172,".SP.TER.TOTL.IN"),Area_pop_80_09,Seq!AB$1,FALSE)),".",VLOOKUP(CONCATENATE($B172,".SP.TER.TOTL.IN"),Area_pop_80_09,Seq!AB$1,FALSE)/VLOOKUP(CONCATENATE($B172,".SP.POP.TOTL"),Area_pop_80_09,Seq!AB$1,FALSE))</f>
        <v>.</v>
      </c>
      <c r="EV172" s="27" t="str">
        <f>IF(ISNA(VLOOKUP(CONCATENATE($B172,".SP.TER.TOTL.IN"),Area_pop_80_09,Seq!AC$1,FALSE)),".",VLOOKUP(CONCATENATE($B172,".SP.TER.TOTL.IN"),Area_pop_80_09,Seq!AC$1,FALSE)/VLOOKUP(CONCATENATE($B172,".SP.POP.TOTL"),Area_pop_80_09,Seq!AC$1,FALSE))</f>
        <v>.</v>
      </c>
      <c r="EW172" s="27" t="str">
        <f>IF(ISNA(VLOOKUP(CONCATENATE($B172,".SP.TER.TOTL.IN"),Area_pop_80_09,Seq!AD$1,FALSE)),".",VLOOKUP(CONCATENATE($B172,".SP.TER.TOTL.IN"),Area_pop_80_09,Seq!AD$1,FALSE)/VLOOKUP(CONCATENATE($B172,".SP.POP.TOTL"),Area_pop_80_09,Seq!AD$1,FALSE))</f>
        <v>.</v>
      </c>
      <c r="EX172" s="27"/>
      <c r="EY172" s="27"/>
      <c r="EZ172" s="27" t="str">
        <f t="shared" si="210"/>
        <v>.</v>
      </c>
      <c r="FA172" s="27" t="str">
        <f t="shared" si="211"/>
        <v>.</v>
      </c>
      <c r="FB172" s="27" t="str">
        <f t="shared" si="181"/>
        <v>.</v>
      </c>
      <c r="FC172" s="9" t="str">
        <f>IF(VLOOKUP($B172,EM_80!$B$1:$C$201,2,FALSE)&gt;0,VLOOKUP($B172,EM_80!$B$1:$C$201,2,FALSE),".")</f>
        <v>.</v>
      </c>
      <c r="FD172" s="9" t="str">
        <f t="shared" si="212"/>
        <v>.</v>
      </c>
      <c r="FE172" s="9" t="str">
        <f t="shared" si="177"/>
        <v>.</v>
      </c>
      <c r="FF172" t="e">
        <f t="shared" si="213"/>
        <v>#N/A</v>
      </c>
      <c r="FG172" t="e">
        <f t="shared" si="214"/>
        <v>#N/A</v>
      </c>
      <c r="FH172" t="e">
        <f t="shared" si="215"/>
        <v>#N/A</v>
      </c>
      <c r="FJ172" s="9" t="str">
        <f>IF(ISNA(VLOOKUP($B172,Area_EM_90,Seq!C$1,FALSE)),".",VLOOKUP($B172,Area_EM_90,Seq!C$1,FALSE))</f>
        <v>.</v>
      </c>
      <c r="FK172" s="9" t="str">
        <f>IF(ISNA(VLOOKUP($B172,Area_EM_90,Seq!D$1,FALSE)),".",VLOOKUP($B172,Area_EM_90,Seq!D$1,FALSE))</f>
        <v>.</v>
      </c>
      <c r="FL172" s="9" t="str">
        <f>IF(ISNA(VLOOKUP($B172,Area_EM_90,Seq!E$1,FALSE)),".",VLOOKUP($B172,Area_EM_90,Seq!E$1,FALSE))</f>
        <v>.</v>
      </c>
      <c r="FM172" s="9" t="str">
        <f>IF(ISNA(VLOOKUP($B172,Area_EM_90,Seq!F$1,FALSE)),".",VLOOKUP($B172,Area_EM_90,Seq!F$1,FALSE))</f>
        <v>.</v>
      </c>
      <c r="FN172" s="9" t="str">
        <f>IF(ISNA(VLOOKUP($B172,Area_EM_90,Seq!G$1,FALSE)),".",VLOOKUP($B172,Area_EM_90,Seq!G$1,FALSE))</f>
        <v>.</v>
      </c>
      <c r="FO172" s="9" t="str">
        <f>IF(ISNA(VLOOKUP($B172,Area_EM_90,Seq!H$1,FALSE)),".",VLOOKUP($B172,Area_EM_90,Seq!H$1,FALSE))</f>
        <v>.</v>
      </c>
      <c r="FP172" s="9" t="str">
        <f>IF(ISNA(VLOOKUP($B172,Area_EM_90,Seq!I$1,FALSE)),".",VLOOKUP($B172,Area_EM_90,Seq!I$1,FALSE))</f>
        <v>.</v>
      </c>
      <c r="FQ172" s="9" t="str">
        <f>IF(ISNA(VLOOKUP($B172,Area_EM_90,Seq!J$1,FALSE)),".",VLOOKUP($B172,Area_EM_90,Seq!J$1,FALSE))</f>
        <v>.</v>
      </c>
      <c r="FR172" s="9" t="str">
        <f>IF(ISNA(VLOOKUP($B172,Area_EM_00,Seq!C$1,FALSE)),".",VLOOKUP($B172,Area_EM_00,Seq!C$1,FALSE))</f>
        <v>.</v>
      </c>
      <c r="FS172" s="9" t="str">
        <f>IF(ISNA(VLOOKUP($B172,Area_EM_00,Seq!D$1,FALSE)),".",VLOOKUP($B172,Area_EM_00,Seq!D$1,FALSE))</f>
        <v>.</v>
      </c>
      <c r="FT172" s="9" t="str">
        <f>IF(ISNA(VLOOKUP($B172,Area_EM_00,Seq!E$1,FALSE)),".",VLOOKUP($B172,Area_EM_00,Seq!E$1,FALSE))</f>
        <v>.</v>
      </c>
      <c r="FU172" s="9" t="str">
        <f>IF(ISNA(VLOOKUP($B172,Area_EM_00,Seq!F$1,FALSE)),".",VLOOKUP($B172,Area_EM_00,Seq!F$1,FALSE))</f>
        <v>.</v>
      </c>
      <c r="FV172" s="9" t="str">
        <f>IF(ISNA(VLOOKUP($B172,Area_EM_00,Seq!G$1,FALSE)),".",VLOOKUP($B172,Area_EM_00,Seq!G$1,FALSE))</f>
        <v>.</v>
      </c>
      <c r="FW172" s="9" t="str">
        <f>IF(ISNA(VLOOKUP($B172,Area_EM_00,Seq!H$1,FALSE)),".",VLOOKUP($B172,Area_EM_00,Seq!H$1,FALSE))</f>
        <v>.</v>
      </c>
      <c r="FX172" s="9" t="str">
        <f>IF(ISNA(VLOOKUP($B172,Area_EM_00,Seq!I$1,FALSE)),".",VLOOKUP($B172,Area_EM_00,Seq!I$1,FALSE))</f>
        <v>.</v>
      </c>
      <c r="FY172" s="9" t="str">
        <f>IF(ISNA(VLOOKUP($B172,Area_EM_00,Seq!J$1,FALSE)),".",VLOOKUP($B172,Area_EM_00,Seq!J$1,FALSE))</f>
        <v>.</v>
      </c>
      <c r="GA172" s="27"/>
    </row>
    <row r="173" spans="1:183">
      <c r="A173" s="25" t="s">
        <v>2639</v>
      </c>
      <c r="B173" s="26" t="str">
        <f t="shared" si="144"/>
        <v>Uruguay</v>
      </c>
      <c r="C173" s="27">
        <f>GDP!C$42/10000</f>
        <v>18294194.281532999</v>
      </c>
      <c r="D173" s="27">
        <f>GDP!D$42/10000</f>
        <v>19245492.3841727</v>
      </c>
      <c r="E173" s="27">
        <f>GDP!E$42/10000</f>
        <v>20996832.1911324</v>
      </c>
      <c r="F173" s="27">
        <f>GDP!F$42/10000</f>
        <v>23285486.8999658</v>
      </c>
      <c r="G173" s="27">
        <f>GDP!G$42/10000</f>
        <v>26824880.9087606</v>
      </c>
      <c r="H173" s="27">
        <f>GDP!H$42/10000</f>
        <v>30446239.831443299</v>
      </c>
      <c r="I173" s="27">
        <f>GDP!I$42/10000</f>
        <v>33125508.936610304</v>
      </c>
      <c r="J173" s="27">
        <f>GDP!J$42/10000</f>
        <v>36968067.973257102</v>
      </c>
      <c r="K173" s="27">
        <f>GDP!K$42/10000</f>
        <v>41145459.654235199</v>
      </c>
      <c r="L173" s="27">
        <f>GDP!L$42/10000</f>
        <v>42832423.5000588</v>
      </c>
      <c r="M173" s="27">
        <f>GDP!M$42/10000</f>
        <v>44460055.593061104</v>
      </c>
      <c r="N173" s="27">
        <f>GDP!N$42/10000</f>
        <v>48550380.707622699</v>
      </c>
      <c r="O173" s="27">
        <f>GDP!O$42/10000</f>
        <v>55444534.768105105</v>
      </c>
      <c r="P173" s="27">
        <f>GDP!P$42/10000</f>
        <v>63206769.635639794</v>
      </c>
      <c r="Q173" s="27">
        <f>GDP!Q$42/10000</f>
        <v>71486856.457908601</v>
      </c>
      <c r="R173" s="27">
        <f>GDP!R$42/10000</f>
        <v>79278923.811820701</v>
      </c>
      <c r="S173" s="27">
        <f>GDP!S$42/10000</f>
        <v>87206816.193002701</v>
      </c>
      <c r="T173" s="27">
        <f>GDP!T$42/10000</f>
        <v>95317050.098951995</v>
      </c>
      <c r="U173" s="27">
        <f>GDP!U$42/10000</f>
        <v>102751780.00667</v>
      </c>
      <c r="V173" s="27">
        <f>GDP!V$42/10000</f>
        <v>110560915.287177</v>
      </c>
      <c r="W173" s="27">
        <f>GDP!W$42/10000</f>
        <v>119848032.17129999</v>
      </c>
      <c r="X173" s="27">
        <f>GDP!X$42/10000</f>
        <v>129795418.841518</v>
      </c>
      <c r="Y173" s="27">
        <f>GDP!Y$42/10000</f>
        <v>141606801.95609599</v>
      </c>
      <c r="Z173" s="27">
        <f>GDP!Z$42/10000</f>
        <v>155767482.15170601</v>
      </c>
      <c r="AA173" s="27">
        <f>GDP!AA$42/10000</f>
        <v>171499997.84902799</v>
      </c>
      <c r="AB173" s="27">
        <f>GDP!AB$42/10000</f>
        <v>189335997.62532699</v>
      </c>
      <c r="AC173" s="27">
        <f>GDP!AC$42/10000</f>
        <v>211298973.34986499</v>
      </c>
      <c r="AD173" s="27">
        <f>GDP!AD$42/10000</f>
        <v>238767839.88534701</v>
      </c>
      <c r="AE173" s="27">
        <f>GDP!AE$42/10000</f>
        <v>260256945.47502899</v>
      </c>
      <c r="AF173" s="27">
        <f>GDP!AF$42/10000</f>
        <v>293754553.91439533</v>
      </c>
      <c r="AG173" s="27"/>
      <c r="AH173" s="27">
        <f>IF(ISNUMBER(VLOOKUP($B173,Area_GDP_80_09,Seq!C$1,FALSE)/10000),VLOOKUP($B173,Area_GDP_80_09,Seq!C$1,FALSE)/10000,".")</f>
        <v>1699300.4303503199</v>
      </c>
      <c r="AI173" s="27">
        <f>IF(ISNUMBER(VLOOKUP($B173,Area_GDP_80_09,Seq!D$1,FALSE)/10000),VLOOKUP($B173,Area_GDP_80_09,Seq!D$1,FALSE)/10000,".")</f>
        <v>1725802.0368715001</v>
      </c>
      <c r="AJ173" s="27">
        <f>IF(ISNUMBER(VLOOKUP($B173,Area_GDP_80_09,Seq!E$1,FALSE)/10000),VLOOKUP($B173,Area_GDP_80_09,Seq!E$1,FALSE)/10000,".")</f>
        <v>1557400.49260157</v>
      </c>
      <c r="AK173" s="27">
        <f>IF(ISNUMBER(VLOOKUP($B173,Area_GDP_80_09,Seq!F$1,FALSE)/10000),VLOOKUP($B173,Area_GDP_80_09,Seq!F$1,FALSE)/10000,".")</f>
        <v>1397386.94875715</v>
      </c>
      <c r="AL173" s="27">
        <f>IF(ISNUMBER(VLOOKUP($B173,Area_GDP_80_09,Seq!G$1,FALSE)/10000),VLOOKUP($B173,Area_GDP_80_09,Seq!G$1,FALSE)/10000,".")</f>
        <v>1381420.16212875</v>
      </c>
      <c r="AM173" s="27">
        <f>IF(ISNUMBER(VLOOKUP($B173,Area_GDP_80_09,Seq!H$1,FALSE)/10000),VLOOKUP($B173,Area_GDP_80_09,Seq!H$1,FALSE)/10000,".")</f>
        <v>1401679.18612399</v>
      </c>
      <c r="AN173" s="27">
        <f>IF(ISNUMBER(VLOOKUP($B173,Area_GDP_80_09,Seq!I$1,FALSE)/10000),VLOOKUP($B173,Area_GDP_80_09,Seq!I$1,FALSE)/10000,".")</f>
        <v>1525164.43555253</v>
      </c>
      <c r="AO173" s="27">
        <f>IF(ISNUMBER(VLOOKUP($B173,Area_GDP_80_09,Seq!J$1,FALSE)/10000),VLOOKUP($B173,Area_GDP_80_09,Seq!J$1,FALSE)/10000,".")</f>
        <v>1647072.92132106</v>
      </c>
      <c r="AP173" s="27">
        <f>IF(ISNUMBER(VLOOKUP($B173,Area_GDP_80_09,Seq!K$1,FALSE)/10000),VLOOKUP($B173,Area_GDP_80_09,Seq!K$1,FALSE)/10000,".")</f>
        <v>1671465.0410418301</v>
      </c>
      <c r="AQ173" s="27">
        <f>IF(ISNUMBER(VLOOKUP($B173,Area_GDP_80_09,Seq!L$1,FALSE)/10000),VLOOKUP($B173,Area_GDP_80_09,Seq!L$1,FALSE)/10000,".")</f>
        <v>1689916.3612450501</v>
      </c>
      <c r="AR173" s="27">
        <f>IF(ISNUMBER(VLOOKUP($B173,Area_GDP_80_09,Seq!M$1,FALSE)/10000),VLOOKUP($B173,Area_GDP_80_09,Seq!M$1,FALSE)/10000,".")</f>
        <v>1694941.29997972</v>
      </c>
      <c r="AS173" s="27">
        <f>IF(ISNUMBER(VLOOKUP($B173,Area_GDP_80_09,Seq!N$1,FALSE)/10000),VLOOKUP($B173,Area_GDP_80_09,Seq!N$1,FALSE)/10000,".")</f>
        <v>1754922.0266826302</v>
      </c>
      <c r="AT173" s="27">
        <f>IF(ISNUMBER(VLOOKUP($B173,Area_GDP_80_09,Seq!O$1,FALSE)/10000),VLOOKUP($B173,Area_GDP_80_09,Seq!O$1,FALSE)/10000,".")</f>
        <v>1894115.2186688401</v>
      </c>
      <c r="AU173" s="27">
        <f>IF(ISNUMBER(VLOOKUP($B173,Area_GDP_80_09,Seq!P$1,FALSE)/10000),VLOOKUP($B173,Area_GDP_80_09,Seq!P$1,FALSE)/10000,".")</f>
        <v>1944452.20399666</v>
      </c>
      <c r="AV173" s="27">
        <f>IF(ISNUMBER(VLOOKUP($B173,Area_GDP_80_09,Seq!Q$1,FALSE)/10000),VLOOKUP($B173,Area_GDP_80_09,Seq!Q$1,FALSE)/10000,".")</f>
        <v>2086034.4318313701</v>
      </c>
      <c r="AW173" s="27">
        <f>IF(ISNUMBER(VLOOKUP($B173,Area_GDP_80_09,Seq!R$1,FALSE)/10000),VLOOKUP($B173,Area_GDP_80_09,Seq!R$1,FALSE)/10000,".")</f>
        <v>2055837.0187063701</v>
      </c>
      <c r="AX173" s="27">
        <f>IF(ISNUMBER(VLOOKUP($B173,Area_GDP_80_09,Seq!S$1,FALSE)/10000),VLOOKUP($B173,Area_GDP_80_09,Seq!S$1,FALSE)/10000,".")</f>
        <v>2170510.7394341901</v>
      </c>
      <c r="AY173" s="27">
        <f>IF(ISNUMBER(VLOOKUP($B173,Area_GDP_80_09,Seq!T$1,FALSE)/10000),VLOOKUP($B173,Area_GDP_80_09,Seq!T$1,FALSE)/10000,".")</f>
        <v>2280071.9234462199</v>
      </c>
      <c r="AZ173" s="27">
        <f>IF(ISNUMBER(VLOOKUP($B173,Area_GDP_80_09,Seq!U$1,FALSE)/10000),VLOOKUP($B173,Area_GDP_80_09,Seq!U$1,FALSE)/10000,".")</f>
        <v>2383549.0294974199</v>
      </c>
      <c r="BA173" s="27">
        <f>IF(ISNUMBER(VLOOKUP($B173,Area_GDP_80_09,Seq!V$1,FALSE)/10000),VLOOKUP($B173,Area_GDP_80_09,Seq!V$1,FALSE)/10000,".")</f>
        <v>2315700.41140013</v>
      </c>
      <c r="BB173" s="27">
        <f>IF(ISNUMBER(VLOOKUP($B173,Area_GDP_80_09,Seq!W$1,FALSE)/10000),VLOOKUP($B173,Area_GDP_80_09,Seq!W$1,FALSE)/10000,".")</f>
        <v>2282325.5805966402</v>
      </c>
      <c r="BC173" s="27">
        <f>IF(ISNUMBER(VLOOKUP($B173,Area_GDP_80_09,Seq!X$1,FALSE)/10000),VLOOKUP($B173,Area_GDP_80_09,Seq!X$1,FALSE)/10000,".")</f>
        <v>2205064.16125627</v>
      </c>
      <c r="BD173" s="27">
        <f>IF(ISNUMBER(VLOOKUP($B173,Area_GDP_80_09,Seq!Y$1,FALSE)/10000),VLOOKUP($B173,Area_GDP_80_09,Seq!Y$1,FALSE)/10000,".")</f>
        <v>1961804.5677095698</v>
      </c>
      <c r="BE173" s="27">
        <f>IF(ISNUMBER(VLOOKUP($B173,Area_GDP_80_09,Seq!Z$1,FALSE)/10000),VLOOKUP($B173,Area_GDP_80_09,Seq!Z$1,FALSE)/10000,".")</f>
        <v>2004472.74796371</v>
      </c>
      <c r="BF173" s="27">
        <f>IF(ISNUMBER(VLOOKUP($B173,Area_GDP_80_09,Seq!AA$1,FALSE)/10000),VLOOKUP($B173,Area_GDP_80_09,Seq!AA$1,FALSE)/10000,".")</f>
        <v>2241401.3965118998</v>
      </c>
      <c r="BG173" s="27">
        <f>IF(ISNUMBER(VLOOKUP($B173,Area_GDP_80_09,Seq!AB$1,FALSE)/10000),VLOOKUP($B173,Area_GDP_80_09,Seq!AB$1,FALSE)/10000,".")</f>
        <v>2389864.0475902697</v>
      </c>
      <c r="BH173" s="27">
        <f>IF(ISNUMBER(VLOOKUP($B173,Area_GDP_80_09,Seq!AC$1,FALSE)/10000),VLOOKUP($B173,Area_GDP_80_09,Seq!AC$1,FALSE)/10000,".")</f>
        <v>2500950.25744751</v>
      </c>
      <c r="BI173" s="27">
        <f>IF(ISNUMBER(VLOOKUP($B173,Area_GDP_80_09,Seq!AD$1,FALSE)/10000),VLOOKUP($B173,Area_GDP_80_09,Seq!AD$1,FALSE)/10000,".")</f>
        <v>2690563.6204725499</v>
      </c>
      <c r="BJ173" s="27">
        <f>IF(ISNUMBER(VLOOKUP($B173,Area_GDP_80_09,Seq!AE$1,FALSE)/10000),VLOOKUP($B173,Area_GDP_80_09,Seq!AE$1,FALSE)/10000,".")</f>
        <v>2929977.1777394102</v>
      </c>
      <c r="BK173" s="27">
        <f>IF(ISNUMBER(VLOOKUP($B173,Area_GDP_80_09,Seq!AF$1,FALSE)/10000),VLOOKUP($B173,Area_GDP_80_09,Seq!AF$1,FALSE)/10000,".")</f>
        <v>2991068.3994737398</v>
      </c>
      <c r="BL173" s="27"/>
      <c r="BM173" s="27"/>
      <c r="BN173" s="27">
        <f>CNPop!A$48</f>
        <v>5.0000000000000001E-3</v>
      </c>
      <c r="BO173" s="27">
        <f>CNPop!B$48</f>
        <v>6.0000000000000001E-3</v>
      </c>
      <c r="BP173" s="27">
        <f>CNPop!C$48</f>
        <v>6.0000000000000001E-3</v>
      </c>
      <c r="BQ173" s="27">
        <f>CNPop!D$48</f>
        <v>7.0000000000000001E-3</v>
      </c>
      <c r="BR173" s="27">
        <f>CNPop!E$48</f>
        <v>7.0000000000000001E-3</v>
      </c>
      <c r="BS173" s="27">
        <f>CNPop!F$48</f>
        <v>8.0000000000000002E-3</v>
      </c>
      <c r="BT173" s="27">
        <f>CNPop!G$48</f>
        <v>8.9999999999999993E-3</v>
      </c>
      <c r="BU173" s="27">
        <f>CNPop!H$48</f>
        <v>0.01</v>
      </c>
      <c r="BV173" s="27">
        <f>CNPop!I$48</f>
        <v>1.0999999999999999E-2</v>
      </c>
      <c r="BW173" s="27">
        <f>CNPop!J$48</f>
        <v>1.2E-2</v>
      </c>
      <c r="BX173" s="27">
        <f>CNPop!K$48</f>
        <v>1.4E-2</v>
      </c>
      <c r="BY173" s="27">
        <f>CNPop!L$48</f>
        <v>1.6E-2</v>
      </c>
      <c r="BZ173" s="27">
        <f>CNPop!M$48</f>
        <v>1.7000000000000001E-2</v>
      </c>
      <c r="CA173" s="27">
        <f>CNPop!N$48</f>
        <v>1.9E-2</v>
      </c>
      <c r="CB173" s="27">
        <f>CNPop!O$48</f>
        <v>2.1000000000000001E-2</v>
      </c>
      <c r="CC173" s="27">
        <f>CNPop!P$48</f>
        <v>2.3E-2</v>
      </c>
      <c r="CD173" s="27">
        <f>CNPop!Q$48</f>
        <v>2.5999999999999999E-2</v>
      </c>
      <c r="CE173" s="27">
        <f>CNPop!R$48</f>
        <v>2.8000000000000001E-2</v>
      </c>
      <c r="CF173" s="27">
        <f>CNPop!S$48</f>
        <v>0.03</v>
      </c>
      <c r="CG173" s="27">
        <f>CNPop!T$48</f>
        <v>3.3000000000000002E-2</v>
      </c>
      <c r="CH173" s="27">
        <f>CNPop!U$48</f>
        <v>3.5999999999999997E-2</v>
      </c>
      <c r="CI173" s="27">
        <f>CNPop!V$48</f>
        <v>3.9E-2</v>
      </c>
      <c r="CJ173" s="27">
        <f>CNPop!W$48</f>
        <v>4.2000000000000003E-2</v>
      </c>
      <c r="CK173" s="27">
        <f>CNPop!X$48</f>
        <v>4.4999999999999998E-2</v>
      </c>
      <c r="CL173" s="27">
        <f>CNPop!Y$48</f>
        <v>4.9000000000000002E-2</v>
      </c>
      <c r="CM173" s="27">
        <f>CNPop!Z$48</f>
        <v>5.1999999999999998E-2</v>
      </c>
      <c r="CN173" s="27">
        <f>CNPop!AA$48</f>
        <v>5.6000000000000001E-2</v>
      </c>
      <c r="CO173" s="27">
        <f>CNPop!AB$48</f>
        <v>0.06</v>
      </c>
      <c r="CP173" s="27">
        <f>CNPop!AC$48</f>
        <v>6.3E-2</v>
      </c>
      <c r="CQ173" s="27"/>
      <c r="CR173" s="27">
        <f t="shared" si="182"/>
        <v>7.8209742652585151E-2</v>
      </c>
      <c r="CS173" s="27">
        <f t="shared" si="183"/>
        <v>7.8209742652585151E-2</v>
      </c>
      <c r="CT173" s="27">
        <f t="shared" si="184"/>
        <v>7.8209742652585151E-2</v>
      </c>
      <c r="CU173" s="27">
        <f t="shared" si="185"/>
        <v>7.8209742652585151E-2</v>
      </c>
      <c r="CV173" s="27">
        <f t="shared" si="186"/>
        <v>7.8209742652585151E-2</v>
      </c>
      <c r="CW173" s="27">
        <f t="shared" si="187"/>
        <v>7.8209742652585151E-2</v>
      </c>
      <c r="CX173" s="27">
        <f t="shared" si="188"/>
        <v>7.8209742652585151E-2</v>
      </c>
      <c r="CY173" s="27">
        <f t="shared" si="189"/>
        <v>7.8209742652585151E-2</v>
      </c>
      <c r="CZ173" s="27">
        <f t="shared" si="190"/>
        <v>7.8209742652585151E-2</v>
      </c>
      <c r="DA173" s="27">
        <f t="shared" si="191"/>
        <v>7.8209742652585151E-2</v>
      </c>
      <c r="DB173" s="27">
        <f t="shared" si="192"/>
        <v>7.8209742652585151E-2</v>
      </c>
      <c r="DC173" s="27">
        <f t="shared" si="193"/>
        <v>7.8209742652585151E-2</v>
      </c>
      <c r="DD173" s="27">
        <f t="shared" si="194"/>
        <v>8.2609783298904088E-2</v>
      </c>
      <c r="DE173" s="27">
        <f t="shared" si="195"/>
        <v>8.2609783298904088E-2</v>
      </c>
      <c r="DF173" s="27">
        <f t="shared" si="196"/>
        <v>8.2609783298904088E-2</v>
      </c>
      <c r="DG173" s="27">
        <f t="shared" si="197"/>
        <v>8.2609783298904088E-2</v>
      </c>
      <c r="DH173" s="27">
        <f t="shared" si="198"/>
        <v>8.2609783298904088E-2</v>
      </c>
      <c r="DI173" s="27">
        <f t="shared" si="199"/>
        <v>8.2609783298904088E-2</v>
      </c>
      <c r="DJ173" s="27">
        <f t="shared" si="200"/>
        <v>8.2609783298904088E-2</v>
      </c>
      <c r="DK173" s="27">
        <f t="shared" si="201"/>
        <v>8.1638726623436977E-2</v>
      </c>
      <c r="DL173" s="27">
        <f t="shared" si="202"/>
        <v>8.0428134716262714E-2</v>
      </c>
      <c r="DM173" s="27">
        <f t="shared" si="203"/>
        <v>7.8962169264033918E-2</v>
      </c>
      <c r="DN173" s="27">
        <f t="shared" si="204"/>
        <v>7.7351650774471578E-2</v>
      </c>
      <c r="DO173" s="27">
        <f t="shared" si="205"/>
        <v>7.5831088085291279E-2</v>
      </c>
      <c r="DP173" s="27">
        <f t="shared" si="206"/>
        <v>7.4599028631033654E-2</v>
      </c>
      <c r="DQ173" s="27">
        <f t="shared" si="207"/>
        <v>7.3870375709035513E-2</v>
      </c>
      <c r="DR173" s="27">
        <f t="shared" si="208"/>
        <v>7.379559784291044E-2</v>
      </c>
      <c r="DS173" s="27">
        <f t="shared" si="209"/>
        <v>7.435619418840364E-2</v>
      </c>
      <c r="DT173" s="27">
        <f t="shared" si="145"/>
        <v>7.5302064874812988E-2</v>
      </c>
      <c r="DU173" s="27" t="e">
        <f>IF(ISNA(VLOOKUP(CONCATENATE($B173,".SP.TER.TOTL.IN"),Area_pop_80_09,Seq!B$1,FALSE)),".",VLOOKUP(CONCATENATE($B173,".SP.TER.TOTL.IN"),Area_pop_80_09,Seq!B$1,FALSE)/VLOOKUP(CONCATENATE($B173,".SP.POP.TOTL"),Area_pop_80_09,Seq!B$1,FALSE))</f>
        <v>#VALUE!</v>
      </c>
      <c r="DV173" s="27" t="e">
        <f>IF(ISNA(VLOOKUP(CONCATENATE($B173,".SP.TER.TOTL.IN"),Area_pop_80_09,Seq!C$1,FALSE)),".",VLOOKUP(CONCATENATE($B173,".SP.TER.TOTL.IN"),Area_pop_80_09,Seq!C$1,FALSE)/VLOOKUP(CONCATENATE($B173,".SP.POP.TOTL"),Area_pop_80_09,Seq!C$1,FALSE))</f>
        <v>#VALUE!</v>
      </c>
      <c r="DW173" s="27" t="e">
        <f>IF(ISNA(VLOOKUP(CONCATENATE($B173,".SP.TER.TOTL.IN"),Area_pop_80_09,Seq!D$1,FALSE)),".",VLOOKUP(CONCATENATE($B173,".SP.TER.TOTL.IN"),Area_pop_80_09,Seq!D$1,FALSE)/VLOOKUP(CONCATENATE($B173,".SP.POP.TOTL"),Area_pop_80_09,Seq!D$1,FALSE))</f>
        <v>#VALUE!</v>
      </c>
      <c r="DX173" s="27" t="e">
        <f>IF(ISNA(VLOOKUP(CONCATENATE($B173,".SP.TER.TOTL.IN"),Area_pop_80_09,Seq!E$1,FALSE)),".",VLOOKUP(CONCATENATE($B173,".SP.TER.TOTL.IN"),Area_pop_80_09,Seq!E$1,FALSE)/VLOOKUP(CONCATENATE($B173,".SP.POP.TOTL"),Area_pop_80_09,Seq!E$1,FALSE))</f>
        <v>#VALUE!</v>
      </c>
      <c r="DY173" s="27" t="e">
        <f>IF(ISNA(VLOOKUP(CONCATENATE($B173,".SP.TER.TOTL.IN"),Area_pop_80_09,Seq!F$1,FALSE)),".",VLOOKUP(CONCATENATE($B173,".SP.TER.TOTL.IN"),Area_pop_80_09,Seq!F$1,FALSE)/VLOOKUP(CONCATENATE($B173,".SP.POP.TOTL"),Area_pop_80_09,Seq!F$1,FALSE))</f>
        <v>#VALUE!</v>
      </c>
      <c r="DZ173" s="27" t="e">
        <f>IF(ISNA(VLOOKUP(CONCATENATE($B173,".SP.TER.TOTL.IN"),Area_pop_80_09,Seq!G$1,FALSE)),".",VLOOKUP(CONCATENATE($B173,".SP.TER.TOTL.IN"),Area_pop_80_09,Seq!G$1,FALSE)/VLOOKUP(CONCATENATE($B173,".SP.POP.TOTL"),Area_pop_80_09,Seq!G$1,FALSE))</f>
        <v>#VALUE!</v>
      </c>
      <c r="EA173" s="27" t="e">
        <f>IF(ISNA(VLOOKUP(CONCATENATE($B173,".SP.TER.TOTL.IN"),Area_pop_80_09,Seq!H$1,FALSE)),".",VLOOKUP(CONCATENATE($B173,".SP.TER.TOTL.IN"),Area_pop_80_09,Seq!H$1,FALSE)/VLOOKUP(CONCATENATE($B173,".SP.POP.TOTL"),Area_pop_80_09,Seq!H$1,FALSE))</f>
        <v>#VALUE!</v>
      </c>
      <c r="EB173" s="27" t="e">
        <f>IF(ISNA(VLOOKUP(CONCATENATE($B173,".SP.TER.TOTL.IN"),Area_pop_80_09,Seq!I$1,FALSE)),".",VLOOKUP(CONCATENATE($B173,".SP.TER.TOTL.IN"),Area_pop_80_09,Seq!I$1,FALSE)/VLOOKUP(CONCATENATE($B173,".SP.POP.TOTL"),Area_pop_80_09,Seq!I$1,FALSE))</f>
        <v>#VALUE!</v>
      </c>
      <c r="EC173" s="27" t="e">
        <f>IF(ISNA(VLOOKUP(CONCATENATE($B173,".SP.TER.TOTL.IN"),Area_pop_80_09,Seq!J$1,FALSE)),".",VLOOKUP(CONCATENATE($B173,".SP.TER.TOTL.IN"),Area_pop_80_09,Seq!J$1,FALSE)/VLOOKUP(CONCATENATE($B173,".SP.POP.TOTL"),Area_pop_80_09,Seq!J$1,FALSE))</f>
        <v>#VALUE!</v>
      </c>
      <c r="ED173" s="27" t="e">
        <f>IF(ISNA(VLOOKUP(CONCATENATE($B173,".SP.TER.TOTL.IN"),Area_pop_80_09,Seq!K$1,FALSE)),".",VLOOKUP(CONCATENATE($B173,".SP.TER.TOTL.IN"),Area_pop_80_09,Seq!K$1,FALSE)/VLOOKUP(CONCATENATE($B173,".SP.POP.TOTL"),Area_pop_80_09,Seq!K$1,FALSE))</f>
        <v>#VALUE!</v>
      </c>
      <c r="EE173" s="27" t="e">
        <f>IF(ISNA(VLOOKUP(CONCATENATE($B173,".SP.TER.TOTL.IN"),Area_pop_80_09,Seq!L$1,FALSE)),".",VLOOKUP(CONCATENATE($B173,".SP.TER.TOTL.IN"),Area_pop_80_09,Seq!L$1,FALSE)/VLOOKUP(CONCATENATE($B173,".SP.POP.TOTL"),Area_pop_80_09,Seq!L$1,FALSE))</f>
        <v>#VALUE!</v>
      </c>
      <c r="EF173" s="27">
        <f>IF(ISNA(VLOOKUP(CONCATENATE($B173,".SP.TER.TOTL.IN"),Area_pop_80_09,Seq!M$1,FALSE)),".",VLOOKUP(CONCATENATE($B173,".SP.TER.TOTL.IN"),Area_pop_80_09,Seq!M$1,FALSE)/VLOOKUP(CONCATENATE($B173,".SP.POP.TOTL"),Area_pop_80_09,Seq!M$1,FALSE))</f>
        <v>7.8209742652585151E-2</v>
      </c>
      <c r="EG173" s="27" t="e">
        <f>IF(ISNA(VLOOKUP(CONCATENATE($B173,".SP.TER.TOTL.IN"),Area_pop_80_09,Seq!N$1,FALSE)),".",VLOOKUP(CONCATENATE($B173,".SP.TER.TOTL.IN"),Area_pop_80_09,Seq!N$1,FALSE)/VLOOKUP(CONCATENATE($B173,".SP.POP.TOTL"),Area_pop_80_09,Seq!N$1,FALSE))</f>
        <v>#VALUE!</v>
      </c>
      <c r="EH173" s="27" t="e">
        <f>IF(ISNA(VLOOKUP(CONCATENATE($B173,".SP.TER.TOTL.IN"),Area_pop_80_09,Seq!O$1,FALSE)),".",VLOOKUP(CONCATENATE($B173,".SP.TER.TOTL.IN"),Area_pop_80_09,Seq!O$1,FALSE)/VLOOKUP(CONCATENATE($B173,".SP.POP.TOTL"),Area_pop_80_09,Seq!O$1,FALSE))</f>
        <v>#VALUE!</v>
      </c>
      <c r="EI173" s="27" t="e">
        <f>IF(ISNA(VLOOKUP(CONCATENATE($B173,".SP.TER.TOTL.IN"),Area_pop_80_09,Seq!P$1,FALSE)),".",VLOOKUP(CONCATENATE($B173,".SP.TER.TOTL.IN"),Area_pop_80_09,Seq!P$1,FALSE)/VLOOKUP(CONCATENATE($B173,".SP.POP.TOTL"),Area_pop_80_09,Seq!P$1,FALSE))</f>
        <v>#VALUE!</v>
      </c>
      <c r="EJ173" s="27" t="e">
        <f>IF(ISNA(VLOOKUP(CONCATENATE($B173,".SP.TER.TOTL.IN"),Area_pop_80_09,Seq!Q$1,FALSE)),".",VLOOKUP(CONCATENATE($B173,".SP.TER.TOTL.IN"),Area_pop_80_09,Seq!Q$1,FALSE)/VLOOKUP(CONCATENATE($B173,".SP.POP.TOTL"),Area_pop_80_09,Seq!Q$1,FALSE))</f>
        <v>#VALUE!</v>
      </c>
      <c r="EK173" s="27" t="e">
        <f>IF(ISNA(VLOOKUP(CONCATENATE($B173,".SP.TER.TOTL.IN"),Area_pop_80_09,Seq!R$1,FALSE)),".",VLOOKUP(CONCATENATE($B173,".SP.TER.TOTL.IN"),Area_pop_80_09,Seq!R$1,FALSE)/VLOOKUP(CONCATENATE($B173,".SP.POP.TOTL"),Area_pop_80_09,Seq!R$1,FALSE))</f>
        <v>#VALUE!</v>
      </c>
      <c r="EL173" s="27" t="e">
        <f>IF(ISNA(VLOOKUP(CONCATENATE($B173,".SP.TER.TOTL.IN"),Area_pop_80_09,Seq!S$1,FALSE)),".",VLOOKUP(CONCATENATE($B173,".SP.TER.TOTL.IN"),Area_pop_80_09,Seq!S$1,FALSE)/VLOOKUP(CONCATENATE($B173,".SP.POP.TOTL"),Area_pop_80_09,Seq!S$1,FALSE))</f>
        <v>#VALUE!</v>
      </c>
      <c r="EM173" s="27">
        <f>IF(ISNA(VLOOKUP(CONCATENATE($B173,".SP.TER.TOTL.IN"),Area_pop_80_09,Seq!T$1,FALSE)),".",VLOOKUP(CONCATENATE($B173,".SP.TER.TOTL.IN"),Area_pop_80_09,Seq!T$1,FALSE)/VLOOKUP(CONCATENATE($B173,".SP.POP.TOTL"),Area_pop_80_09,Seq!T$1,FALSE))</f>
        <v>8.2609783298904088E-2</v>
      </c>
      <c r="EN173" s="27">
        <f>IF(ISNA(VLOOKUP(CONCATENATE($B173,".SP.TER.TOTL.IN"),Area_pop_80_09,Seq!U$1,FALSE)),".",VLOOKUP(CONCATENATE($B173,".SP.TER.TOTL.IN"),Area_pop_80_09,Seq!U$1,FALSE)/VLOOKUP(CONCATENATE($B173,".SP.POP.TOTL"),Area_pop_80_09,Seq!U$1,FALSE))</f>
        <v>8.1638726623436977E-2</v>
      </c>
      <c r="EO173" s="27">
        <f>IF(ISNA(VLOOKUP(CONCATENATE($B173,".SP.TER.TOTL.IN"),Area_pop_80_09,Seq!V$1,FALSE)),".",VLOOKUP(CONCATENATE($B173,".SP.TER.TOTL.IN"),Area_pop_80_09,Seq!V$1,FALSE)/VLOOKUP(CONCATENATE($B173,".SP.POP.TOTL"),Area_pop_80_09,Seq!V$1,FALSE))</f>
        <v>8.0428134716262714E-2</v>
      </c>
      <c r="EP173" s="27">
        <f>IF(ISNA(VLOOKUP(CONCATENATE($B173,".SP.TER.TOTL.IN"),Area_pop_80_09,Seq!W$1,FALSE)),".",VLOOKUP(CONCATENATE($B173,".SP.TER.TOTL.IN"),Area_pop_80_09,Seq!W$1,FALSE)/VLOOKUP(CONCATENATE($B173,".SP.POP.TOTL"),Area_pop_80_09,Seq!W$1,FALSE))</f>
        <v>7.8962169264033918E-2</v>
      </c>
      <c r="EQ173" s="27">
        <f>IF(ISNA(VLOOKUP(CONCATENATE($B173,".SP.TER.TOTL.IN"),Area_pop_80_09,Seq!X$1,FALSE)),".",VLOOKUP(CONCATENATE($B173,".SP.TER.TOTL.IN"),Area_pop_80_09,Seq!X$1,FALSE)/VLOOKUP(CONCATENATE($B173,".SP.POP.TOTL"),Area_pop_80_09,Seq!X$1,FALSE))</f>
        <v>7.7351650774471578E-2</v>
      </c>
      <c r="ER173" s="27">
        <f>IF(ISNA(VLOOKUP(CONCATENATE($B173,".SP.TER.TOTL.IN"),Area_pop_80_09,Seq!Y$1,FALSE)),".",VLOOKUP(CONCATENATE($B173,".SP.TER.TOTL.IN"),Area_pop_80_09,Seq!Y$1,FALSE)/VLOOKUP(CONCATENATE($B173,".SP.POP.TOTL"),Area_pop_80_09,Seq!Y$1,FALSE))</f>
        <v>7.5831088085291279E-2</v>
      </c>
      <c r="ES173" s="27">
        <f>IF(ISNA(VLOOKUP(CONCATENATE($B173,".SP.TER.TOTL.IN"),Area_pop_80_09,Seq!Z$1,FALSE)),".",VLOOKUP(CONCATENATE($B173,".SP.TER.TOTL.IN"),Area_pop_80_09,Seq!Z$1,FALSE)/VLOOKUP(CONCATENATE($B173,".SP.POP.TOTL"),Area_pop_80_09,Seq!Z$1,FALSE))</f>
        <v>7.4599028631033654E-2</v>
      </c>
      <c r="ET173" s="27">
        <f>IF(ISNA(VLOOKUP(CONCATENATE($B173,".SP.TER.TOTL.IN"),Area_pop_80_09,Seq!AA$1,FALSE)),".",VLOOKUP(CONCATENATE($B173,".SP.TER.TOTL.IN"),Area_pop_80_09,Seq!AA$1,FALSE)/VLOOKUP(CONCATENATE($B173,".SP.POP.TOTL"),Area_pop_80_09,Seq!AA$1,FALSE))</f>
        <v>7.3870375709035513E-2</v>
      </c>
      <c r="EU173" s="27">
        <f>IF(ISNA(VLOOKUP(CONCATENATE($B173,".SP.TER.TOTL.IN"),Area_pop_80_09,Seq!AB$1,FALSE)),".",VLOOKUP(CONCATENATE($B173,".SP.TER.TOTL.IN"),Area_pop_80_09,Seq!AB$1,FALSE)/VLOOKUP(CONCATENATE($B173,".SP.POP.TOTL"),Area_pop_80_09,Seq!AB$1,FALSE))</f>
        <v>7.379559784291044E-2</v>
      </c>
      <c r="EV173" s="27">
        <f>IF(ISNA(VLOOKUP(CONCATENATE($B173,".SP.TER.TOTL.IN"),Area_pop_80_09,Seq!AC$1,FALSE)),".",VLOOKUP(CONCATENATE($B173,".SP.TER.TOTL.IN"),Area_pop_80_09,Seq!AC$1,FALSE)/VLOOKUP(CONCATENATE($B173,".SP.POP.TOTL"),Area_pop_80_09,Seq!AC$1,FALSE))</f>
        <v>7.435619418840364E-2</v>
      </c>
      <c r="EW173" s="27">
        <f>IF(ISNA(VLOOKUP(CONCATENATE($B173,".SP.TER.TOTL.IN"),Area_pop_80_09,Seq!AD$1,FALSE)),".",VLOOKUP(CONCATENATE($B173,".SP.TER.TOTL.IN"),Area_pop_80_09,Seq!AD$1,FALSE)/VLOOKUP(CONCATENATE($B173,".SP.POP.TOTL"),Area_pop_80_09,Seq!AD$1,FALSE))</f>
        <v>7.5302064874812988E-2</v>
      </c>
      <c r="EX173" s="27"/>
      <c r="EY173" s="27"/>
      <c r="EZ173" s="27">
        <f t="shared" si="210"/>
        <v>8.580426742375776E-5</v>
      </c>
      <c r="FA173" s="27">
        <f t="shared" si="211"/>
        <v>1.1270112723667462E-4</v>
      </c>
      <c r="FB173" s="27" t="str">
        <f t="shared" si="181"/>
        <v>.</v>
      </c>
      <c r="FC173" s="9">
        <f>IF(VLOOKUP($B173,EM_80!$B$1:$C$201,2,FALSE)&gt;0,VLOOKUP($B173,EM_80!$B$1:$C$201,2,FALSE),".")</f>
        <v>250</v>
      </c>
      <c r="FD173" s="9">
        <f t="shared" si="212"/>
        <v>350</v>
      </c>
      <c r="FE173" s="9" t="str">
        <f t="shared" si="177"/>
        <v>.</v>
      </c>
      <c r="FF173">
        <f t="shared" si="213"/>
        <v>2913608</v>
      </c>
      <c r="FG173">
        <f t="shared" si="214"/>
        <v>3105559</v>
      </c>
      <c r="FH173">
        <f t="shared" si="215"/>
        <v>3300847.4078949299</v>
      </c>
      <c r="FJ173" s="9" t="str">
        <f>IF(ISNA(VLOOKUP($B173,Area_EM_90,Seq!C$1,FALSE)),".",VLOOKUP($B173,Area_EM_90,Seq!C$1,FALSE))</f>
        <v>.</v>
      </c>
      <c r="FK173" s="9" t="str">
        <f>IF(ISNA(VLOOKUP($B173,Area_EM_90,Seq!D$1,FALSE)),".",VLOOKUP($B173,Area_EM_90,Seq!D$1,FALSE))</f>
        <v>.</v>
      </c>
      <c r="FL173" s="9" t="str">
        <f>IF(ISNA(VLOOKUP($B173,Area_EM_90,Seq!E$1,FALSE)),".",VLOOKUP($B173,Area_EM_90,Seq!E$1,FALSE))</f>
        <v>.</v>
      </c>
      <c r="FM173" s="9" t="str">
        <f>IF(ISNA(VLOOKUP($B173,Area_EM_90,Seq!F$1,FALSE)),".",VLOOKUP($B173,Area_EM_90,Seq!F$1,FALSE))</f>
        <v>.</v>
      </c>
      <c r="FN173" s="9" t="str">
        <f>IF(ISNA(VLOOKUP($B173,Area_EM_90,Seq!G$1,FALSE)),".",VLOOKUP($B173,Area_EM_90,Seq!G$1,FALSE))</f>
        <v>.</v>
      </c>
      <c r="FO173" s="9" t="str">
        <f>IF(ISNA(VLOOKUP($B173,Area_EM_90,Seq!H$1,FALSE)),".",VLOOKUP($B173,Area_EM_90,Seq!H$1,FALSE))</f>
        <v>.</v>
      </c>
      <c r="FP173" s="9" t="str">
        <f>IF(ISNA(VLOOKUP($B173,Area_EM_90,Seq!I$1,FALSE)),".",VLOOKUP($B173,Area_EM_90,Seq!I$1,FALSE))</f>
        <v>.</v>
      </c>
      <c r="FQ173" s="9" t="str">
        <f>IF(ISNA(VLOOKUP($B173,Area_EM_90,Seq!J$1,FALSE)),".",VLOOKUP($B173,Area_EM_90,Seq!J$1,FALSE))</f>
        <v>.</v>
      </c>
      <c r="FR173" s="9" t="str">
        <f>IF(ISNA(VLOOKUP($B173,Area_EM_00,Seq!C$1,FALSE)),".",VLOOKUP($B173,Area_EM_00,Seq!C$1,FALSE))</f>
        <v>.</v>
      </c>
      <c r="FS173" s="9" t="str">
        <f>IF(ISNA(VLOOKUP($B173,Area_EM_00,Seq!D$1,FALSE)),".",VLOOKUP($B173,Area_EM_00,Seq!D$1,FALSE))</f>
        <v>.</v>
      </c>
      <c r="FT173" s="9" t="str">
        <f>IF(ISNA(VLOOKUP($B173,Area_EM_00,Seq!E$1,FALSE)),".",VLOOKUP($B173,Area_EM_00,Seq!E$1,FALSE))</f>
        <v>.</v>
      </c>
      <c r="FU173" s="9" t="str">
        <f>IF(ISNA(VLOOKUP($B173,Area_EM_00,Seq!F$1,FALSE)),".",VLOOKUP($B173,Area_EM_00,Seq!F$1,FALSE))</f>
        <v>.</v>
      </c>
      <c r="FV173" s="9" t="str">
        <f>IF(ISNA(VLOOKUP($B173,Area_EM_00,Seq!G$1,FALSE)),".",VLOOKUP($B173,Area_EM_00,Seq!G$1,FALSE))</f>
        <v>.</v>
      </c>
      <c r="FW173" s="9" t="str">
        <f>IF(ISNA(VLOOKUP($B173,Area_EM_00,Seq!H$1,FALSE)),".",VLOOKUP($B173,Area_EM_00,Seq!H$1,FALSE))</f>
        <v>.</v>
      </c>
      <c r="FX173" s="9" t="str">
        <f>IF(ISNA(VLOOKUP($B173,Area_EM_00,Seq!I$1,FALSE)),".",VLOOKUP($B173,Area_EM_00,Seq!I$1,FALSE))</f>
        <v>.</v>
      </c>
      <c r="FY173" s="9" t="str">
        <f>IF(ISNA(VLOOKUP($B173,Area_EM_00,Seq!J$1,FALSE)),".",VLOOKUP($B173,Area_EM_00,Seq!J$1,FALSE))</f>
        <v>.</v>
      </c>
      <c r="GA173" s="27"/>
    </row>
    <row r="174" spans="1:183">
      <c r="A174" s="25" t="s">
        <v>3205</v>
      </c>
      <c r="B174" s="26" t="str">
        <f t="shared" si="144"/>
        <v>Venezuela</v>
      </c>
      <c r="C174" s="27">
        <f>GDP!C$42/10000</f>
        <v>18294194.281532999</v>
      </c>
      <c r="D174" s="27">
        <f>GDP!D$42/10000</f>
        <v>19245492.3841727</v>
      </c>
      <c r="E174" s="27">
        <f>GDP!E$42/10000</f>
        <v>20996832.1911324</v>
      </c>
      <c r="F174" s="27">
        <f>GDP!F$42/10000</f>
        <v>23285486.8999658</v>
      </c>
      <c r="G174" s="27">
        <f>GDP!G$42/10000</f>
        <v>26824880.9087606</v>
      </c>
      <c r="H174" s="27">
        <f>GDP!H$42/10000</f>
        <v>30446239.831443299</v>
      </c>
      <c r="I174" s="27">
        <f>GDP!I$42/10000</f>
        <v>33125508.936610304</v>
      </c>
      <c r="J174" s="27">
        <f>GDP!J$42/10000</f>
        <v>36968067.973257102</v>
      </c>
      <c r="K174" s="27">
        <f>GDP!K$42/10000</f>
        <v>41145459.654235199</v>
      </c>
      <c r="L174" s="27">
        <f>GDP!L$42/10000</f>
        <v>42832423.5000588</v>
      </c>
      <c r="M174" s="27">
        <f>GDP!M$42/10000</f>
        <v>44460055.593061104</v>
      </c>
      <c r="N174" s="27">
        <f>GDP!N$42/10000</f>
        <v>48550380.707622699</v>
      </c>
      <c r="O174" s="27">
        <f>GDP!O$42/10000</f>
        <v>55444534.768105105</v>
      </c>
      <c r="P174" s="27">
        <f>GDP!P$42/10000</f>
        <v>63206769.635639794</v>
      </c>
      <c r="Q174" s="27">
        <f>GDP!Q$42/10000</f>
        <v>71486856.457908601</v>
      </c>
      <c r="R174" s="27">
        <f>GDP!R$42/10000</f>
        <v>79278923.811820701</v>
      </c>
      <c r="S174" s="27">
        <f>GDP!S$42/10000</f>
        <v>87206816.193002701</v>
      </c>
      <c r="T174" s="27">
        <f>GDP!T$42/10000</f>
        <v>95317050.098951995</v>
      </c>
      <c r="U174" s="27">
        <f>GDP!U$42/10000</f>
        <v>102751780.00667</v>
      </c>
      <c r="V174" s="27">
        <f>GDP!V$42/10000</f>
        <v>110560915.287177</v>
      </c>
      <c r="W174" s="27">
        <f>GDP!W$42/10000</f>
        <v>119848032.17129999</v>
      </c>
      <c r="X174" s="27">
        <f>GDP!X$42/10000</f>
        <v>129795418.841518</v>
      </c>
      <c r="Y174" s="27">
        <f>GDP!Y$42/10000</f>
        <v>141606801.95609599</v>
      </c>
      <c r="Z174" s="27">
        <f>GDP!Z$42/10000</f>
        <v>155767482.15170601</v>
      </c>
      <c r="AA174" s="27">
        <f>GDP!AA$42/10000</f>
        <v>171499997.84902799</v>
      </c>
      <c r="AB174" s="27">
        <f>GDP!AB$42/10000</f>
        <v>189335997.62532699</v>
      </c>
      <c r="AC174" s="27">
        <f>GDP!AC$42/10000</f>
        <v>211298973.34986499</v>
      </c>
      <c r="AD174" s="27">
        <f>GDP!AD$42/10000</f>
        <v>238767839.88534701</v>
      </c>
      <c r="AE174" s="27">
        <f>GDP!AE$42/10000</f>
        <v>260256945.47502899</v>
      </c>
      <c r="AF174" s="27">
        <f>GDP!AF$42/10000</f>
        <v>293754553.91439533</v>
      </c>
      <c r="AG174" s="27"/>
      <c r="AH174" s="27">
        <f>IF(ISNUMBER(VLOOKUP($B174,Area_GDP_80_09,Seq!C$1,FALSE)/10000),VLOOKUP($B174,Area_GDP_80_09,Seq!C$1,FALSE)/10000,".")</f>
        <v>8783109.0370217692</v>
      </c>
      <c r="AI174" s="27">
        <f>IF(ISNUMBER(VLOOKUP($B174,Area_GDP_80_09,Seq!D$1,FALSE)/10000),VLOOKUP($B174,Area_GDP_80_09,Seq!D$1,FALSE)/10000,".")</f>
        <v>8751242.9634737596</v>
      </c>
      <c r="AJ174" s="27">
        <f>IF(ISNUMBER(VLOOKUP($B174,Area_GDP_80_09,Seq!E$1,FALSE)/10000),VLOOKUP($B174,Area_GDP_80_09,Seq!E$1,FALSE)/10000,".")</f>
        <v>8570004.1807052903</v>
      </c>
      <c r="AK174" s="27">
        <f>IF(ISNUMBER(VLOOKUP($B174,Area_GDP_80_09,Seq!F$1,FALSE)/10000),VLOOKUP($B174,Area_GDP_80_09,Seq!F$1,FALSE)/10000,".")</f>
        <v>8247359.2071033707</v>
      </c>
      <c r="AL174" s="27">
        <f>IF(ISNUMBER(VLOOKUP($B174,Area_GDP_80_09,Seq!G$1,FALSE)/10000),VLOOKUP($B174,Area_GDP_80_09,Seq!G$1,FALSE)/10000,".")</f>
        <v>8366299.6973904204</v>
      </c>
      <c r="AM174" s="27">
        <f>IF(ISNUMBER(VLOOKUP($B174,Area_GDP_80_09,Seq!H$1,FALSE)/10000),VLOOKUP($B174,Area_GDP_80_09,Seq!H$1,FALSE)/10000,".")</f>
        <v>8382471.7711165408</v>
      </c>
      <c r="AN174" s="27">
        <f>IF(ISNUMBER(VLOOKUP($B174,Area_GDP_80_09,Seq!I$1,FALSE)/10000),VLOOKUP($B174,Area_GDP_80_09,Seq!I$1,FALSE)/10000,".")</f>
        <v>8928199.59398547</v>
      </c>
      <c r="AO174" s="27">
        <f>IF(ISNUMBER(VLOOKUP($B174,Area_GDP_80_09,Seq!J$1,FALSE)/10000),VLOOKUP($B174,Area_GDP_80_09,Seq!J$1,FALSE)/10000,".")</f>
        <v>9247976.4606685601</v>
      </c>
      <c r="AP174" s="27">
        <f>IF(ISNUMBER(VLOOKUP($B174,Area_GDP_80_09,Seq!K$1,FALSE)/10000),VLOOKUP($B174,Area_GDP_80_09,Seq!K$1,FALSE)/10000,".")</f>
        <v>9786335.2351647392</v>
      </c>
      <c r="AQ174" s="27">
        <f>IF(ISNUMBER(VLOOKUP($B174,Area_GDP_80_09,Seq!L$1,FALSE)/10000),VLOOKUP($B174,Area_GDP_80_09,Seq!L$1,FALSE)/10000,".")</f>
        <v>8947657.864958901</v>
      </c>
      <c r="AR174" s="27">
        <f>IF(ISNUMBER(VLOOKUP($B174,Area_GDP_80_09,Seq!M$1,FALSE)/10000),VLOOKUP($B174,Area_GDP_80_09,Seq!M$1,FALSE)/10000,".")</f>
        <v>9526387.0747295301</v>
      </c>
      <c r="AS174" s="27">
        <f>IF(ISNUMBER(VLOOKUP($B174,Area_GDP_80_09,Seq!N$1,FALSE)/10000),VLOOKUP($B174,Area_GDP_80_09,Seq!N$1,FALSE)/10000,".")</f>
        <v>10453293.8619387</v>
      </c>
      <c r="AT174" s="27">
        <f>IF(ISNUMBER(VLOOKUP($B174,Area_GDP_80_09,Seq!O$1,FALSE)/10000),VLOOKUP($B174,Area_GDP_80_09,Seq!O$1,FALSE)/10000,".")</f>
        <v>11086812.9421781</v>
      </c>
      <c r="AU174" s="27">
        <f>IF(ISNUMBER(VLOOKUP($B174,Area_GDP_80_09,Seq!P$1,FALSE)/10000),VLOOKUP($B174,Area_GDP_80_09,Seq!P$1,FALSE)/10000,".")</f>
        <v>11117344.7020576</v>
      </c>
      <c r="AV174" s="27">
        <f>IF(ISNUMBER(VLOOKUP($B174,Area_GDP_80_09,Seq!Q$1,FALSE)/10000),VLOOKUP($B174,Area_GDP_80_09,Seq!Q$1,FALSE)/10000,".")</f>
        <v>10856141.8117643</v>
      </c>
      <c r="AW174" s="27">
        <f>IF(ISNUMBER(VLOOKUP($B174,Area_GDP_80_09,Seq!R$1,FALSE)/10000),VLOOKUP($B174,Area_GDP_80_09,Seq!R$1,FALSE)/10000,".")</f>
        <v>11285139.9251396</v>
      </c>
      <c r="AX174" s="27">
        <f>IF(ISNUMBER(VLOOKUP($B174,Area_GDP_80_09,Seq!S$1,FALSE)/10000),VLOOKUP($B174,Area_GDP_80_09,Seq!S$1,FALSE)/10000,".")</f>
        <v>11262813.7002049</v>
      </c>
      <c r="AY174" s="27">
        <f>IF(ISNUMBER(VLOOKUP($B174,Area_GDP_80_09,Seq!T$1,FALSE)/10000),VLOOKUP($B174,Area_GDP_80_09,Seq!T$1,FALSE)/10000,".")</f>
        <v>11980359.848240402</v>
      </c>
      <c r="AZ174" s="27">
        <f>IF(ISNUMBER(VLOOKUP($B174,Area_GDP_80_09,Seq!U$1,FALSE)/10000),VLOOKUP($B174,Area_GDP_80_09,Seq!U$1,FALSE)/10000,".")</f>
        <v>12015588.714623</v>
      </c>
      <c r="BA174" s="27">
        <f>IF(ISNUMBER(VLOOKUP($B174,Area_GDP_80_09,Seq!V$1,FALSE)/10000),VLOOKUP($B174,Area_GDP_80_09,Seq!V$1,FALSE)/10000,".")</f>
        <v>11298203.019371601</v>
      </c>
      <c r="BB174" s="27">
        <f>IF(ISNUMBER(VLOOKUP($B174,Area_GDP_80_09,Seq!W$1,FALSE)/10000),VLOOKUP($B174,Area_GDP_80_09,Seq!W$1,FALSE)/10000,".")</f>
        <v>11714761.4565563</v>
      </c>
      <c r="BC174" s="27">
        <f>IF(ISNUMBER(VLOOKUP($B174,Area_GDP_80_09,Seq!X$1,FALSE)/10000),VLOOKUP($B174,Area_GDP_80_09,Seq!X$1,FALSE)/10000,".")</f>
        <v>12112388.1198563</v>
      </c>
      <c r="BD174" s="27">
        <f>IF(ISNUMBER(VLOOKUP($B174,Area_GDP_80_09,Seq!Y$1,FALSE)/10000),VLOOKUP($B174,Area_GDP_80_09,Seq!Y$1,FALSE)/10000,".")</f>
        <v>11039757.741951101</v>
      </c>
      <c r="BE174" s="27">
        <f>IF(ISNUMBER(VLOOKUP($B174,Area_GDP_80_09,Seq!Z$1,FALSE)/10000),VLOOKUP($B174,Area_GDP_80_09,Seq!Z$1,FALSE)/10000,".")</f>
        <v>10183591.404314</v>
      </c>
      <c r="BF174" s="27">
        <f>IF(ISNUMBER(VLOOKUP($B174,Area_GDP_80_09,Seq!AA$1,FALSE)/10000),VLOOKUP($B174,Area_GDP_80_09,Seq!AA$1,FALSE)/10000,".")</f>
        <v>12045824.7112484</v>
      </c>
      <c r="BG174" s="27">
        <f>IF(ISNUMBER(VLOOKUP($B174,Area_GDP_80_09,Seq!AB$1,FALSE)/10000),VLOOKUP($B174,Area_GDP_80_09,Seq!AB$1,FALSE)/10000,".")</f>
        <v>13288702.5219739</v>
      </c>
      <c r="BH174" s="27">
        <f>IF(ISNUMBER(VLOOKUP($B174,Area_GDP_80_09,Seq!AC$1,FALSE)/10000),VLOOKUP($B174,Area_GDP_80_09,Seq!AC$1,FALSE)/10000,".")</f>
        <v>14663721.143827999</v>
      </c>
      <c r="BI174" s="27">
        <f>IF(ISNUMBER(VLOOKUP($B174,Area_GDP_80_09,Seq!AD$1,FALSE)/10000),VLOOKUP($B174,Area_GDP_80_09,Seq!AD$1,FALSE)/10000,".")</f>
        <v>15895516.668872299</v>
      </c>
      <c r="BJ174" s="27">
        <f>IF(ISNUMBER(VLOOKUP($B174,Area_GDP_80_09,Seq!AE$1,FALSE)/10000),VLOOKUP($B174,Area_GDP_80_09,Seq!AE$1,FALSE)/10000,".")</f>
        <v>16661701.3820675</v>
      </c>
      <c r="BK174" s="27">
        <f>IF(ISNUMBER(VLOOKUP($B174,Area_GDP_80_09,Seq!AF$1,FALSE)/10000),VLOOKUP($B174,Area_GDP_80_09,Seq!AF$1,FALSE)/10000,".")</f>
        <v>16001955.911716156</v>
      </c>
      <c r="BL174" s="27"/>
      <c r="BM174" s="27"/>
      <c r="BN174" s="27">
        <f>CNPop!A$48</f>
        <v>5.0000000000000001E-3</v>
      </c>
      <c r="BO174" s="27">
        <f>CNPop!B$48</f>
        <v>6.0000000000000001E-3</v>
      </c>
      <c r="BP174" s="27">
        <f>CNPop!C$48</f>
        <v>6.0000000000000001E-3</v>
      </c>
      <c r="BQ174" s="27">
        <f>CNPop!D$48</f>
        <v>7.0000000000000001E-3</v>
      </c>
      <c r="BR174" s="27">
        <f>CNPop!E$48</f>
        <v>7.0000000000000001E-3</v>
      </c>
      <c r="BS174" s="27">
        <f>CNPop!F$48</f>
        <v>8.0000000000000002E-3</v>
      </c>
      <c r="BT174" s="27">
        <f>CNPop!G$48</f>
        <v>8.9999999999999993E-3</v>
      </c>
      <c r="BU174" s="27">
        <f>CNPop!H$48</f>
        <v>0.01</v>
      </c>
      <c r="BV174" s="27">
        <f>CNPop!I$48</f>
        <v>1.0999999999999999E-2</v>
      </c>
      <c r="BW174" s="27">
        <f>CNPop!J$48</f>
        <v>1.2E-2</v>
      </c>
      <c r="BX174" s="27">
        <f>CNPop!K$48</f>
        <v>1.4E-2</v>
      </c>
      <c r="BY174" s="27">
        <f>CNPop!L$48</f>
        <v>1.6E-2</v>
      </c>
      <c r="BZ174" s="27">
        <f>CNPop!M$48</f>
        <v>1.7000000000000001E-2</v>
      </c>
      <c r="CA174" s="27">
        <f>CNPop!N$48</f>
        <v>1.9E-2</v>
      </c>
      <c r="CB174" s="27">
        <f>CNPop!O$48</f>
        <v>2.1000000000000001E-2</v>
      </c>
      <c r="CC174" s="27">
        <f>CNPop!P$48</f>
        <v>2.3E-2</v>
      </c>
      <c r="CD174" s="27">
        <f>CNPop!Q$48</f>
        <v>2.5999999999999999E-2</v>
      </c>
      <c r="CE174" s="27">
        <f>CNPop!R$48</f>
        <v>2.8000000000000001E-2</v>
      </c>
      <c r="CF174" s="27">
        <f>CNPop!S$48</f>
        <v>0.03</v>
      </c>
      <c r="CG174" s="27">
        <f>CNPop!T$48</f>
        <v>3.3000000000000002E-2</v>
      </c>
      <c r="CH174" s="27">
        <f>CNPop!U$48</f>
        <v>3.5999999999999997E-2</v>
      </c>
      <c r="CI174" s="27">
        <f>CNPop!V$48</f>
        <v>3.9E-2</v>
      </c>
      <c r="CJ174" s="27">
        <f>CNPop!W$48</f>
        <v>4.2000000000000003E-2</v>
      </c>
      <c r="CK174" s="27">
        <f>CNPop!X$48</f>
        <v>4.4999999999999998E-2</v>
      </c>
      <c r="CL174" s="27">
        <f>CNPop!Y$48</f>
        <v>4.9000000000000002E-2</v>
      </c>
      <c r="CM174" s="27">
        <f>CNPop!Z$48</f>
        <v>5.1999999999999998E-2</v>
      </c>
      <c r="CN174" s="27">
        <f>CNPop!AA$48</f>
        <v>5.6000000000000001E-2</v>
      </c>
      <c r="CO174" s="27">
        <f>CNPop!AB$48</f>
        <v>0.06</v>
      </c>
      <c r="CP174" s="27">
        <f>CNPop!AC$48</f>
        <v>6.3E-2</v>
      </c>
      <c r="CQ174" s="27"/>
      <c r="CR174" s="27" t="str">
        <f t="shared" si="182"/>
        <v>.</v>
      </c>
      <c r="CS174" s="27" t="str">
        <f t="shared" si="183"/>
        <v>.</v>
      </c>
      <c r="CT174" s="27" t="str">
        <f t="shared" si="184"/>
        <v>.</v>
      </c>
      <c r="CU174" s="27" t="str">
        <f t="shared" si="185"/>
        <v>.</v>
      </c>
      <c r="CV174" s="27" t="str">
        <f t="shared" si="186"/>
        <v>.</v>
      </c>
      <c r="CW174" s="27" t="str">
        <f t="shared" si="187"/>
        <v>.</v>
      </c>
      <c r="CX174" s="27" t="str">
        <f t="shared" si="188"/>
        <v>.</v>
      </c>
      <c r="CY174" s="27" t="str">
        <f t="shared" si="189"/>
        <v>.</v>
      </c>
      <c r="CZ174" s="27" t="str">
        <f t="shared" si="190"/>
        <v>.</v>
      </c>
      <c r="DA174" s="27" t="str">
        <f t="shared" si="191"/>
        <v>.</v>
      </c>
      <c r="DB174" s="27" t="str">
        <f t="shared" si="192"/>
        <v>.</v>
      </c>
      <c r="DC174" s="27" t="str">
        <f t="shared" si="193"/>
        <v>.</v>
      </c>
      <c r="DD174" s="27" t="str">
        <f t="shared" si="194"/>
        <v>.</v>
      </c>
      <c r="DE174" s="27" t="str">
        <f t="shared" si="195"/>
        <v>.</v>
      </c>
      <c r="DF174" s="27" t="str">
        <f t="shared" si="196"/>
        <v>.</v>
      </c>
      <c r="DG174" s="27" t="str">
        <f t="shared" si="197"/>
        <v>.</v>
      </c>
      <c r="DH174" s="27" t="str">
        <f t="shared" si="198"/>
        <v>.</v>
      </c>
      <c r="DI174" s="27" t="str">
        <f t="shared" si="199"/>
        <v>.</v>
      </c>
      <c r="DJ174" s="27" t="str">
        <f t="shared" si="200"/>
        <v>.</v>
      </c>
      <c r="DK174" s="27" t="str">
        <f t="shared" si="201"/>
        <v>.</v>
      </c>
      <c r="DL174" s="27" t="str">
        <f t="shared" si="202"/>
        <v>.</v>
      </c>
      <c r="DM174" s="27" t="str">
        <f t="shared" si="203"/>
        <v>.</v>
      </c>
      <c r="DN174" s="27" t="str">
        <f t="shared" si="204"/>
        <v>.</v>
      </c>
      <c r="DO174" s="27" t="str">
        <f t="shared" si="205"/>
        <v>.</v>
      </c>
      <c r="DP174" s="27" t="str">
        <f t="shared" si="206"/>
        <v>.</v>
      </c>
      <c r="DQ174" s="27" t="str">
        <f t="shared" si="207"/>
        <v>.</v>
      </c>
      <c r="DR174" s="27" t="str">
        <f t="shared" si="208"/>
        <v>.</v>
      </c>
      <c r="DS174" s="27" t="str">
        <f t="shared" si="209"/>
        <v>.</v>
      </c>
      <c r="DT174" s="27" t="str">
        <f t="shared" si="145"/>
        <v>.</v>
      </c>
      <c r="DU174" s="27" t="str">
        <f>IF(ISNA(VLOOKUP(CONCATENATE($B174,".SP.TER.TOTL.IN"),Area_pop_80_09,Seq!B$1,FALSE)),".",VLOOKUP(CONCATENATE($B174,".SP.TER.TOTL.IN"),Area_pop_80_09,Seq!B$1,FALSE)/VLOOKUP(CONCATENATE($B174,".SP.POP.TOTL"),Area_pop_80_09,Seq!B$1,FALSE))</f>
        <v>.</v>
      </c>
      <c r="DV174" s="27" t="str">
        <f>IF(ISNA(VLOOKUP(CONCATENATE($B174,".SP.TER.TOTL.IN"),Area_pop_80_09,Seq!C$1,FALSE)),".",VLOOKUP(CONCATENATE($B174,".SP.TER.TOTL.IN"),Area_pop_80_09,Seq!C$1,FALSE)/VLOOKUP(CONCATENATE($B174,".SP.POP.TOTL"),Area_pop_80_09,Seq!C$1,FALSE))</f>
        <v>.</v>
      </c>
      <c r="DW174" s="27" t="str">
        <f>IF(ISNA(VLOOKUP(CONCATENATE($B174,".SP.TER.TOTL.IN"),Area_pop_80_09,Seq!D$1,FALSE)),".",VLOOKUP(CONCATENATE($B174,".SP.TER.TOTL.IN"),Area_pop_80_09,Seq!D$1,FALSE)/VLOOKUP(CONCATENATE($B174,".SP.POP.TOTL"),Area_pop_80_09,Seq!D$1,FALSE))</f>
        <v>.</v>
      </c>
      <c r="DX174" s="27" t="str">
        <f>IF(ISNA(VLOOKUP(CONCATENATE($B174,".SP.TER.TOTL.IN"),Area_pop_80_09,Seq!E$1,FALSE)),".",VLOOKUP(CONCATENATE($B174,".SP.TER.TOTL.IN"),Area_pop_80_09,Seq!E$1,FALSE)/VLOOKUP(CONCATENATE($B174,".SP.POP.TOTL"),Area_pop_80_09,Seq!E$1,FALSE))</f>
        <v>.</v>
      </c>
      <c r="DY174" s="27" t="str">
        <f>IF(ISNA(VLOOKUP(CONCATENATE($B174,".SP.TER.TOTL.IN"),Area_pop_80_09,Seq!F$1,FALSE)),".",VLOOKUP(CONCATENATE($B174,".SP.TER.TOTL.IN"),Area_pop_80_09,Seq!F$1,FALSE)/VLOOKUP(CONCATENATE($B174,".SP.POP.TOTL"),Area_pop_80_09,Seq!F$1,FALSE))</f>
        <v>.</v>
      </c>
      <c r="DZ174" s="27" t="str">
        <f>IF(ISNA(VLOOKUP(CONCATENATE($B174,".SP.TER.TOTL.IN"),Area_pop_80_09,Seq!G$1,FALSE)),".",VLOOKUP(CONCATENATE($B174,".SP.TER.TOTL.IN"),Area_pop_80_09,Seq!G$1,FALSE)/VLOOKUP(CONCATENATE($B174,".SP.POP.TOTL"),Area_pop_80_09,Seq!G$1,FALSE))</f>
        <v>.</v>
      </c>
      <c r="EA174" s="27" t="str">
        <f>IF(ISNA(VLOOKUP(CONCATENATE($B174,".SP.TER.TOTL.IN"),Area_pop_80_09,Seq!H$1,FALSE)),".",VLOOKUP(CONCATENATE($B174,".SP.TER.TOTL.IN"),Area_pop_80_09,Seq!H$1,FALSE)/VLOOKUP(CONCATENATE($B174,".SP.POP.TOTL"),Area_pop_80_09,Seq!H$1,FALSE))</f>
        <v>.</v>
      </c>
      <c r="EB174" s="27" t="str">
        <f>IF(ISNA(VLOOKUP(CONCATENATE($B174,".SP.TER.TOTL.IN"),Area_pop_80_09,Seq!I$1,FALSE)),".",VLOOKUP(CONCATENATE($B174,".SP.TER.TOTL.IN"),Area_pop_80_09,Seq!I$1,FALSE)/VLOOKUP(CONCATENATE($B174,".SP.POP.TOTL"),Area_pop_80_09,Seq!I$1,FALSE))</f>
        <v>.</v>
      </c>
      <c r="EC174" s="27" t="str">
        <f>IF(ISNA(VLOOKUP(CONCATENATE($B174,".SP.TER.TOTL.IN"),Area_pop_80_09,Seq!J$1,FALSE)),".",VLOOKUP(CONCATENATE($B174,".SP.TER.TOTL.IN"),Area_pop_80_09,Seq!J$1,FALSE)/VLOOKUP(CONCATENATE($B174,".SP.POP.TOTL"),Area_pop_80_09,Seq!J$1,FALSE))</f>
        <v>.</v>
      </c>
      <c r="ED174" s="27" t="str">
        <f>IF(ISNA(VLOOKUP(CONCATENATE($B174,".SP.TER.TOTL.IN"),Area_pop_80_09,Seq!K$1,FALSE)),".",VLOOKUP(CONCATENATE($B174,".SP.TER.TOTL.IN"),Area_pop_80_09,Seq!K$1,FALSE)/VLOOKUP(CONCATENATE($B174,".SP.POP.TOTL"),Area_pop_80_09,Seq!K$1,FALSE))</f>
        <v>.</v>
      </c>
      <c r="EE174" s="27" t="str">
        <f>IF(ISNA(VLOOKUP(CONCATENATE($B174,".SP.TER.TOTL.IN"),Area_pop_80_09,Seq!L$1,FALSE)),".",VLOOKUP(CONCATENATE($B174,".SP.TER.TOTL.IN"),Area_pop_80_09,Seq!L$1,FALSE)/VLOOKUP(CONCATENATE($B174,".SP.POP.TOTL"),Area_pop_80_09,Seq!L$1,FALSE))</f>
        <v>.</v>
      </c>
      <c r="EF174" s="27" t="str">
        <f>IF(ISNA(VLOOKUP(CONCATENATE($B174,".SP.TER.TOTL.IN"),Area_pop_80_09,Seq!M$1,FALSE)),".",VLOOKUP(CONCATENATE($B174,".SP.TER.TOTL.IN"),Area_pop_80_09,Seq!M$1,FALSE)/VLOOKUP(CONCATENATE($B174,".SP.POP.TOTL"),Area_pop_80_09,Seq!M$1,FALSE))</f>
        <v>.</v>
      </c>
      <c r="EG174" s="27" t="str">
        <f>IF(ISNA(VLOOKUP(CONCATENATE($B174,".SP.TER.TOTL.IN"),Area_pop_80_09,Seq!N$1,FALSE)),".",VLOOKUP(CONCATENATE($B174,".SP.TER.TOTL.IN"),Area_pop_80_09,Seq!N$1,FALSE)/VLOOKUP(CONCATENATE($B174,".SP.POP.TOTL"),Area_pop_80_09,Seq!N$1,FALSE))</f>
        <v>.</v>
      </c>
      <c r="EH174" s="27" t="str">
        <f>IF(ISNA(VLOOKUP(CONCATENATE($B174,".SP.TER.TOTL.IN"),Area_pop_80_09,Seq!O$1,FALSE)),".",VLOOKUP(CONCATENATE($B174,".SP.TER.TOTL.IN"),Area_pop_80_09,Seq!O$1,FALSE)/VLOOKUP(CONCATENATE($B174,".SP.POP.TOTL"),Area_pop_80_09,Seq!O$1,FALSE))</f>
        <v>.</v>
      </c>
      <c r="EI174" s="27" t="str">
        <f>IF(ISNA(VLOOKUP(CONCATENATE($B174,".SP.TER.TOTL.IN"),Area_pop_80_09,Seq!P$1,FALSE)),".",VLOOKUP(CONCATENATE($B174,".SP.TER.TOTL.IN"),Area_pop_80_09,Seq!P$1,FALSE)/VLOOKUP(CONCATENATE($B174,".SP.POP.TOTL"),Area_pop_80_09,Seq!P$1,FALSE))</f>
        <v>.</v>
      </c>
      <c r="EJ174" s="27" t="str">
        <f>IF(ISNA(VLOOKUP(CONCATENATE($B174,".SP.TER.TOTL.IN"),Area_pop_80_09,Seq!Q$1,FALSE)),".",VLOOKUP(CONCATENATE($B174,".SP.TER.TOTL.IN"),Area_pop_80_09,Seq!Q$1,FALSE)/VLOOKUP(CONCATENATE($B174,".SP.POP.TOTL"),Area_pop_80_09,Seq!Q$1,FALSE))</f>
        <v>.</v>
      </c>
      <c r="EK174" s="27" t="str">
        <f>IF(ISNA(VLOOKUP(CONCATENATE($B174,".SP.TER.TOTL.IN"),Area_pop_80_09,Seq!R$1,FALSE)),".",VLOOKUP(CONCATENATE($B174,".SP.TER.TOTL.IN"),Area_pop_80_09,Seq!R$1,FALSE)/VLOOKUP(CONCATENATE($B174,".SP.POP.TOTL"),Area_pop_80_09,Seq!R$1,FALSE))</f>
        <v>.</v>
      </c>
      <c r="EL174" s="27" t="str">
        <f>IF(ISNA(VLOOKUP(CONCATENATE($B174,".SP.TER.TOTL.IN"),Area_pop_80_09,Seq!S$1,FALSE)),".",VLOOKUP(CONCATENATE($B174,".SP.TER.TOTL.IN"),Area_pop_80_09,Seq!S$1,FALSE)/VLOOKUP(CONCATENATE($B174,".SP.POP.TOTL"),Area_pop_80_09,Seq!S$1,FALSE))</f>
        <v>.</v>
      </c>
      <c r="EM174" s="27" t="str">
        <f>IF(ISNA(VLOOKUP(CONCATENATE($B174,".SP.TER.TOTL.IN"),Area_pop_80_09,Seq!T$1,FALSE)),".",VLOOKUP(CONCATENATE($B174,".SP.TER.TOTL.IN"),Area_pop_80_09,Seq!T$1,FALSE)/VLOOKUP(CONCATENATE($B174,".SP.POP.TOTL"),Area_pop_80_09,Seq!T$1,FALSE))</f>
        <v>.</v>
      </c>
      <c r="EN174" s="27" t="str">
        <f>IF(ISNA(VLOOKUP(CONCATENATE($B174,".SP.TER.TOTL.IN"),Area_pop_80_09,Seq!U$1,FALSE)),".",VLOOKUP(CONCATENATE($B174,".SP.TER.TOTL.IN"),Area_pop_80_09,Seq!U$1,FALSE)/VLOOKUP(CONCATENATE($B174,".SP.POP.TOTL"),Area_pop_80_09,Seq!U$1,FALSE))</f>
        <v>.</v>
      </c>
      <c r="EO174" s="27" t="str">
        <f>IF(ISNA(VLOOKUP(CONCATENATE($B174,".SP.TER.TOTL.IN"),Area_pop_80_09,Seq!V$1,FALSE)),".",VLOOKUP(CONCATENATE($B174,".SP.TER.TOTL.IN"),Area_pop_80_09,Seq!V$1,FALSE)/VLOOKUP(CONCATENATE($B174,".SP.POP.TOTL"),Area_pop_80_09,Seq!V$1,FALSE))</f>
        <v>.</v>
      </c>
      <c r="EP174" s="27" t="str">
        <f>IF(ISNA(VLOOKUP(CONCATENATE($B174,".SP.TER.TOTL.IN"),Area_pop_80_09,Seq!W$1,FALSE)),".",VLOOKUP(CONCATENATE($B174,".SP.TER.TOTL.IN"),Area_pop_80_09,Seq!W$1,FALSE)/VLOOKUP(CONCATENATE($B174,".SP.POP.TOTL"),Area_pop_80_09,Seq!W$1,FALSE))</f>
        <v>.</v>
      </c>
      <c r="EQ174" s="27" t="str">
        <f>IF(ISNA(VLOOKUP(CONCATENATE($B174,".SP.TER.TOTL.IN"),Area_pop_80_09,Seq!X$1,FALSE)),".",VLOOKUP(CONCATENATE($B174,".SP.TER.TOTL.IN"),Area_pop_80_09,Seq!X$1,FALSE)/VLOOKUP(CONCATENATE($B174,".SP.POP.TOTL"),Area_pop_80_09,Seq!X$1,FALSE))</f>
        <v>.</v>
      </c>
      <c r="ER174" s="27" t="str">
        <f>IF(ISNA(VLOOKUP(CONCATENATE($B174,".SP.TER.TOTL.IN"),Area_pop_80_09,Seq!Y$1,FALSE)),".",VLOOKUP(CONCATENATE($B174,".SP.TER.TOTL.IN"),Area_pop_80_09,Seq!Y$1,FALSE)/VLOOKUP(CONCATENATE($B174,".SP.POP.TOTL"),Area_pop_80_09,Seq!Y$1,FALSE))</f>
        <v>.</v>
      </c>
      <c r="ES174" s="27" t="str">
        <f>IF(ISNA(VLOOKUP(CONCATENATE($B174,".SP.TER.TOTL.IN"),Area_pop_80_09,Seq!Z$1,FALSE)),".",VLOOKUP(CONCATENATE($B174,".SP.TER.TOTL.IN"),Area_pop_80_09,Seq!Z$1,FALSE)/VLOOKUP(CONCATENATE($B174,".SP.POP.TOTL"),Area_pop_80_09,Seq!Z$1,FALSE))</f>
        <v>.</v>
      </c>
      <c r="ET174" s="27" t="str">
        <f>IF(ISNA(VLOOKUP(CONCATENATE($B174,".SP.TER.TOTL.IN"),Area_pop_80_09,Seq!AA$1,FALSE)),".",VLOOKUP(CONCATENATE($B174,".SP.TER.TOTL.IN"),Area_pop_80_09,Seq!AA$1,FALSE)/VLOOKUP(CONCATENATE($B174,".SP.POP.TOTL"),Area_pop_80_09,Seq!AA$1,FALSE))</f>
        <v>.</v>
      </c>
      <c r="EU174" s="27" t="str">
        <f>IF(ISNA(VLOOKUP(CONCATENATE($B174,".SP.TER.TOTL.IN"),Area_pop_80_09,Seq!AB$1,FALSE)),".",VLOOKUP(CONCATENATE($B174,".SP.TER.TOTL.IN"),Area_pop_80_09,Seq!AB$1,FALSE)/VLOOKUP(CONCATENATE($B174,".SP.POP.TOTL"),Area_pop_80_09,Seq!AB$1,FALSE))</f>
        <v>.</v>
      </c>
      <c r="EV174" s="27" t="str">
        <f>IF(ISNA(VLOOKUP(CONCATENATE($B174,".SP.TER.TOTL.IN"),Area_pop_80_09,Seq!AC$1,FALSE)),".",VLOOKUP(CONCATENATE($B174,".SP.TER.TOTL.IN"),Area_pop_80_09,Seq!AC$1,FALSE)/VLOOKUP(CONCATENATE($B174,".SP.POP.TOTL"),Area_pop_80_09,Seq!AC$1,FALSE))</f>
        <v>.</v>
      </c>
      <c r="EW174" s="27" t="str">
        <f>IF(ISNA(VLOOKUP(CONCATENATE($B174,".SP.TER.TOTL.IN"),Area_pop_80_09,Seq!AD$1,FALSE)),".",VLOOKUP(CONCATENATE($B174,".SP.TER.TOTL.IN"),Area_pop_80_09,Seq!AD$1,FALSE)/VLOOKUP(CONCATENATE($B174,".SP.POP.TOTL"),Area_pop_80_09,Seq!AD$1,FALSE))</f>
        <v>.</v>
      </c>
      <c r="EX174" s="27"/>
      <c r="EY174" s="27"/>
      <c r="EZ174" s="27" t="str">
        <f t="shared" si="210"/>
        <v>.</v>
      </c>
      <c r="FA174" s="27" t="str">
        <f t="shared" si="211"/>
        <v>.</v>
      </c>
      <c r="FB174" s="27" t="str">
        <f t="shared" si="181"/>
        <v>.</v>
      </c>
      <c r="FC174" s="9">
        <f>IF(VLOOKUP($B174,EM_80!$B$1:$C$201,2,FALSE)&gt;0,VLOOKUP($B174,EM_80!$B$1:$C$201,2,FALSE),".")</f>
        <v>14000</v>
      </c>
      <c r="FD174" s="9">
        <f t="shared" si="212"/>
        <v>14000</v>
      </c>
      <c r="FE174" s="9" t="str">
        <f t="shared" si="177"/>
        <v>.</v>
      </c>
      <c r="FF174" t="e">
        <f t="shared" si="213"/>
        <v>#N/A</v>
      </c>
      <c r="FG174" t="e">
        <f t="shared" si="214"/>
        <v>#N/A</v>
      </c>
      <c r="FH174" t="e">
        <f t="shared" si="215"/>
        <v>#N/A</v>
      </c>
      <c r="FJ174" s="9" t="str">
        <f>IF(ISNA(VLOOKUP($B174,Area_EM_90,Seq!C$1,FALSE)),".",VLOOKUP($B174,Area_EM_90,Seq!C$1,FALSE))</f>
        <v>.</v>
      </c>
      <c r="FK174" s="9" t="str">
        <f>IF(ISNA(VLOOKUP($B174,Area_EM_90,Seq!D$1,FALSE)),".",VLOOKUP($B174,Area_EM_90,Seq!D$1,FALSE))</f>
        <v>.</v>
      </c>
      <c r="FL174" s="9" t="str">
        <f>IF(ISNA(VLOOKUP($B174,Area_EM_90,Seq!E$1,FALSE)),".",VLOOKUP($B174,Area_EM_90,Seq!E$1,FALSE))</f>
        <v>.</v>
      </c>
      <c r="FM174" s="9" t="str">
        <f>IF(ISNA(VLOOKUP($B174,Area_EM_90,Seq!F$1,FALSE)),".",VLOOKUP($B174,Area_EM_90,Seq!F$1,FALSE))</f>
        <v>.</v>
      </c>
      <c r="FN174" s="9" t="str">
        <f>IF(ISNA(VLOOKUP($B174,Area_EM_90,Seq!G$1,FALSE)),".",VLOOKUP($B174,Area_EM_90,Seq!G$1,FALSE))</f>
        <v>.</v>
      </c>
      <c r="FO174" s="9" t="str">
        <f>IF(ISNA(VLOOKUP($B174,Area_EM_90,Seq!H$1,FALSE)),".",VLOOKUP($B174,Area_EM_90,Seq!H$1,FALSE))</f>
        <v>.</v>
      </c>
      <c r="FP174" s="9" t="str">
        <f>IF(ISNA(VLOOKUP($B174,Area_EM_90,Seq!I$1,FALSE)),".",VLOOKUP($B174,Area_EM_90,Seq!I$1,FALSE))</f>
        <v>.</v>
      </c>
      <c r="FQ174" s="9" t="str">
        <f>IF(ISNA(VLOOKUP($B174,Area_EM_90,Seq!J$1,FALSE)),".",VLOOKUP($B174,Area_EM_90,Seq!J$1,FALSE))</f>
        <v>.</v>
      </c>
      <c r="FR174" s="9" t="str">
        <f>IF(ISNA(VLOOKUP($B174,Area_EM_00,Seq!C$1,FALSE)),".",VLOOKUP($B174,Area_EM_00,Seq!C$1,FALSE))</f>
        <v>.</v>
      </c>
      <c r="FS174" s="9" t="str">
        <f>IF(ISNA(VLOOKUP($B174,Area_EM_00,Seq!D$1,FALSE)),".",VLOOKUP($B174,Area_EM_00,Seq!D$1,FALSE))</f>
        <v>.</v>
      </c>
      <c r="FT174" s="9" t="str">
        <f>IF(ISNA(VLOOKUP($B174,Area_EM_00,Seq!E$1,FALSE)),".",VLOOKUP($B174,Area_EM_00,Seq!E$1,FALSE))</f>
        <v>.</v>
      </c>
      <c r="FU174" s="9" t="str">
        <f>IF(ISNA(VLOOKUP($B174,Area_EM_00,Seq!F$1,FALSE)),".",VLOOKUP($B174,Area_EM_00,Seq!F$1,FALSE))</f>
        <v>.</v>
      </c>
      <c r="FV174" s="9" t="str">
        <f>IF(ISNA(VLOOKUP($B174,Area_EM_00,Seq!G$1,FALSE)),".",VLOOKUP($B174,Area_EM_00,Seq!G$1,FALSE))</f>
        <v>.</v>
      </c>
      <c r="FW174" s="9" t="str">
        <f>IF(ISNA(VLOOKUP($B174,Area_EM_00,Seq!H$1,FALSE)),".",VLOOKUP($B174,Area_EM_00,Seq!H$1,FALSE))</f>
        <v>.</v>
      </c>
      <c r="FX174" s="9" t="str">
        <f>IF(ISNA(VLOOKUP($B174,Area_EM_00,Seq!I$1,FALSE)),".",VLOOKUP($B174,Area_EM_00,Seq!I$1,FALSE))</f>
        <v>.</v>
      </c>
      <c r="FY174" s="9" t="str">
        <f>IF(ISNA(VLOOKUP($B174,Area_EM_00,Seq!J$1,FALSE)),".",VLOOKUP($B174,Area_EM_00,Seq!J$1,FALSE))</f>
        <v>.</v>
      </c>
      <c r="GA174" s="27"/>
    </row>
    <row r="175" spans="1:183">
      <c r="A175" s="25" t="s">
        <v>2672</v>
      </c>
      <c r="B175" s="26" t="str">
        <f t="shared" si="144"/>
        <v>Br.VirginIs.</v>
      </c>
      <c r="C175" s="27">
        <f>GDP!C$42/10000</f>
        <v>18294194.281532999</v>
      </c>
      <c r="D175" s="27">
        <f>GDP!D$42/10000</f>
        <v>19245492.3841727</v>
      </c>
      <c r="E175" s="27">
        <f>GDP!E$42/10000</f>
        <v>20996832.1911324</v>
      </c>
      <c r="F175" s="27">
        <f>GDP!F$42/10000</f>
        <v>23285486.8999658</v>
      </c>
      <c r="G175" s="27">
        <f>GDP!G$42/10000</f>
        <v>26824880.9087606</v>
      </c>
      <c r="H175" s="27">
        <f>GDP!H$42/10000</f>
        <v>30446239.831443299</v>
      </c>
      <c r="I175" s="27">
        <f>GDP!I$42/10000</f>
        <v>33125508.936610304</v>
      </c>
      <c r="J175" s="27">
        <f>GDP!J$42/10000</f>
        <v>36968067.973257102</v>
      </c>
      <c r="K175" s="27">
        <f>GDP!K$42/10000</f>
        <v>41145459.654235199</v>
      </c>
      <c r="L175" s="27">
        <f>GDP!L$42/10000</f>
        <v>42832423.5000588</v>
      </c>
      <c r="M175" s="27">
        <f>GDP!M$42/10000</f>
        <v>44460055.593061104</v>
      </c>
      <c r="N175" s="27">
        <f>GDP!N$42/10000</f>
        <v>48550380.707622699</v>
      </c>
      <c r="O175" s="27">
        <f>GDP!O$42/10000</f>
        <v>55444534.768105105</v>
      </c>
      <c r="P175" s="27">
        <f>GDP!P$42/10000</f>
        <v>63206769.635639794</v>
      </c>
      <c r="Q175" s="27">
        <f>GDP!Q$42/10000</f>
        <v>71486856.457908601</v>
      </c>
      <c r="R175" s="27">
        <f>GDP!R$42/10000</f>
        <v>79278923.811820701</v>
      </c>
      <c r="S175" s="27">
        <f>GDP!S$42/10000</f>
        <v>87206816.193002701</v>
      </c>
      <c r="T175" s="27">
        <f>GDP!T$42/10000</f>
        <v>95317050.098951995</v>
      </c>
      <c r="U175" s="27">
        <f>GDP!U$42/10000</f>
        <v>102751780.00667</v>
      </c>
      <c r="V175" s="27">
        <f>GDP!V$42/10000</f>
        <v>110560915.287177</v>
      </c>
      <c r="W175" s="27">
        <f>GDP!W$42/10000</f>
        <v>119848032.17129999</v>
      </c>
      <c r="X175" s="27">
        <f>GDP!X$42/10000</f>
        <v>129795418.841518</v>
      </c>
      <c r="Y175" s="27">
        <f>GDP!Y$42/10000</f>
        <v>141606801.95609599</v>
      </c>
      <c r="Z175" s="27">
        <f>GDP!Z$42/10000</f>
        <v>155767482.15170601</v>
      </c>
      <c r="AA175" s="27">
        <f>GDP!AA$42/10000</f>
        <v>171499997.84902799</v>
      </c>
      <c r="AB175" s="27">
        <f>GDP!AB$42/10000</f>
        <v>189335997.62532699</v>
      </c>
      <c r="AC175" s="27">
        <f>GDP!AC$42/10000</f>
        <v>211298973.34986499</v>
      </c>
      <c r="AD175" s="27">
        <f>GDP!AD$42/10000</f>
        <v>238767839.88534701</v>
      </c>
      <c r="AE175" s="27">
        <f>GDP!AE$42/10000</f>
        <v>260256945.47502899</v>
      </c>
      <c r="AF175" s="27">
        <f>GDP!AF$42/10000</f>
        <v>293754553.91439533</v>
      </c>
      <c r="AG175" s="27"/>
      <c r="AH175" s="27" t="str">
        <f>IF(ISNUMBER(VLOOKUP($B175,Area_GDP_80_09,Seq!C$1,FALSE)/10000),VLOOKUP($B175,Area_GDP_80_09,Seq!C$1,FALSE)/10000,".")</f>
        <v>.</v>
      </c>
      <c r="AI175" s="27" t="str">
        <f>IF(ISNUMBER(VLOOKUP($B175,Area_GDP_80_09,Seq!D$1,FALSE)/10000),VLOOKUP($B175,Area_GDP_80_09,Seq!D$1,FALSE)/10000,".")</f>
        <v>.</v>
      </c>
      <c r="AJ175" s="27" t="str">
        <f>IF(ISNUMBER(VLOOKUP($B175,Area_GDP_80_09,Seq!E$1,FALSE)/10000),VLOOKUP($B175,Area_GDP_80_09,Seq!E$1,FALSE)/10000,".")</f>
        <v>.</v>
      </c>
      <c r="AK175" s="27" t="str">
        <f>IF(ISNUMBER(VLOOKUP($B175,Area_GDP_80_09,Seq!F$1,FALSE)/10000),VLOOKUP($B175,Area_GDP_80_09,Seq!F$1,FALSE)/10000,".")</f>
        <v>.</v>
      </c>
      <c r="AL175" s="27" t="str">
        <f>IF(ISNUMBER(VLOOKUP($B175,Area_GDP_80_09,Seq!G$1,FALSE)/10000),VLOOKUP($B175,Area_GDP_80_09,Seq!G$1,FALSE)/10000,".")</f>
        <v>.</v>
      </c>
      <c r="AM175" s="27" t="str">
        <f>IF(ISNUMBER(VLOOKUP($B175,Area_GDP_80_09,Seq!H$1,FALSE)/10000),VLOOKUP($B175,Area_GDP_80_09,Seq!H$1,FALSE)/10000,".")</f>
        <v>.</v>
      </c>
      <c r="AN175" s="27" t="str">
        <f>IF(ISNUMBER(VLOOKUP($B175,Area_GDP_80_09,Seq!I$1,FALSE)/10000),VLOOKUP($B175,Area_GDP_80_09,Seq!I$1,FALSE)/10000,".")</f>
        <v>.</v>
      </c>
      <c r="AO175" s="27" t="str">
        <f>IF(ISNUMBER(VLOOKUP($B175,Area_GDP_80_09,Seq!J$1,FALSE)/10000),VLOOKUP($B175,Area_GDP_80_09,Seq!J$1,FALSE)/10000,".")</f>
        <v>.</v>
      </c>
      <c r="AP175" s="27" t="str">
        <f>IF(ISNUMBER(VLOOKUP($B175,Area_GDP_80_09,Seq!K$1,FALSE)/10000),VLOOKUP($B175,Area_GDP_80_09,Seq!K$1,FALSE)/10000,".")</f>
        <v>.</v>
      </c>
      <c r="AQ175" s="27" t="str">
        <f>IF(ISNUMBER(VLOOKUP($B175,Area_GDP_80_09,Seq!L$1,FALSE)/10000),VLOOKUP($B175,Area_GDP_80_09,Seq!L$1,FALSE)/10000,".")</f>
        <v>.</v>
      </c>
      <c r="AR175" s="27" t="str">
        <f>IF(ISNUMBER(VLOOKUP($B175,Area_GDP_80_09,Seq!M$1,FALSE)/10000),VLOOKUP($B175,Area_GDP_80_09,Seq!M$1,FALSE)/10000,".")</f>
        <v>.</v>
      </c>
      <c r="AS175" s="27" t="str">
        <f>IF(ISNUMBER(VLOOKUP($B175,Area_GDP_80_09,Seq!N$1,FALSE)/10000),VLOOKUP($B175,Area_GDP_80_09,Seq!N$1,FALSE)/10000,".")</f>
        <v>.</v>
      </c>
      <c r="AT175" s="27" t="str">
        <f>IF(ISNUMBER(VLOOKUP($B175,Area_GDP_80_09,Seq!O$1,FALSE)/10000),VLOOKUP($B175,Area_GDP_80_09,Seq!O$1,FALSE)/10000,".")</f>
        <v>.</v>
      </c>
      <c r="AU175" s="27" t="str">
        <f>IF(ISNUMBER(VLOOKUP($B175,Area_GDP_80_09,Seq!P$1,FALSE)/10000),VLOOKUP($B175,Area_GDP_80_09,Seq!P$1,FALSE)/10000,".")</f>
        <v>.</v>
      </c>
      <c r="AV175" s="27" t="str">
        <f>IF(ISNUMBER(VLOOKUP($B175,Area_GDP_80_09,Seq!Q$1,FALSE)/10000),VLOOKUP($B175,Area_GDP_80_09,Seq!Q$1,FALSE)/10000,".")</f>
        <v>.</v>
      </c>
      <c r="AW175" s="27" t="str">
        <f>IF(ISNUMBER(VLOOKUP($B175,Area_GDP_80_09,Seq!R$1,FALSE)/10000),VLOOKUP($B175,Area_GDP_80_09,Seq!R$1,FALSE)/10000,".")</f>
        <v>.</v>
      </c>
      <c r="AX175" s="27" t="str">
        <f>IF(ISNUMBER(VLOOKUP($B175,Area_GDP_80_09,Seq!S$1,FALSE)/10000),VLOOKUP($B175,Area_GDP_80_09,Seq!S$1,FALSE)/10000,".")</f>
        <v>.</v>
      </c>
      <c r="AY175" s="27" t="str">
        <f>IF(ISNUMBER(VLOOKUP($B175,Area_GDP_80_09,Seq!T$1,FALSE)/10000),VLOOKUP($B175,Area_GDP_80_09,Seq!T$1,FALSE)/10000,".")</f>
        <v>.</v>
      </c>
      <c r="AZ175" s="27" t="str">
        <f>IF(ISNUMBER(VLOOKUP($B175,Area_GDP_80_09,Seq!U$1,FALSE)/10000),VLOOKUP($B175,Area_GDP_80_09,Seq!U$1,FALSE)/10000,".")</f>
        <v>.</v>
      </c>
      <c r="BA175" s="27" t="str">
        <f>IF(ISNUMBER(VLOOKUP($B175,Area_GDP_80_09,Seq!V$1,FALSE)/10000),VLOOKUP($B175,Area_GDP_80_09,Seq!V$1,FALSE)/10000,".")</f>
        <v>.</v>
      </c>
      <c r="BB175" s="27" t="str">
        <f>IF(ISNUMBER(VLOOKUP($B175,Area_GDP_80_09,Seq!W$1,FALSE)/10000),VLOOKUP($B175,Area_GDP_80_09,Seq!W$1,FALSE)/10000,".")</f>
        <v>.</v>
      </c>
      <c r="BC175" s="27" t="str">
        <f>IF(ISNUMBER(VLOOKUP($B175,Area_GDP_80_09,Seq!X$1,FALSE)/10000),VLOOKUP($B175,Area_GDP_80_09,Seq!X$1,FALSE)/10000,".")</f>
        <v>.</v>
      </c>
      <c r="BD175" s="27" t="str">
        <f>IF(ISNUMBER(VLOOKUP($B175,Area_GDP_80_09,Seq!Y$1,FALSE)/10000),VLOOKUP($B175,Area_GDP_80_09,Seq!Y$1,FALSE)/10000,".")</f>
        <v>.</v>
      </c>
      <c r="BE175" s="27" t="str">
        <f>IF(ISNUMBER(VLOOKUP($B175,Area_GDP_80_09,Seq!Z$1,FALSE)/10000),VLOOKUP($B175,Area_GDP_80_09,Seq!Z$1,FALSE)/10000,".")</f>
        <v>.</v>
      </c>
      <c r="BF175" s="27" t="str">
        <f>IF(ISNUMBER(VLOOKUP($B175,Area_GDP_80_09,Seq!AA$1,FALSE)/10000),VLOOKUP($B175,Area_GDP_80_09,Seq!AA$1,FALSE)/10000,".")</f>
        <v>.</v>
      </c>
      <c r="BG175" s="27" t="str">
        <f>IF(ISNUMBER(VLOOKUP($B175,Area_GDP_80_09,Seq!AB$1,FALSE)/10000),VLOOKUP($B175,Area_GDP_80_09,Seq!AB$1,FALSE)/10000,".")</f>
        <v>.</v>
      </c>
      <c r="BH175" s="27" t="str">
        <f>IF(ISNUMBER(VLOOKUP($B175,Area_GDP_80_09,Seq!AC$1,FALSE)/10000),VLOOKUP($B175,Area_GDP_80_09,Seq!AC$1,FALSE)/10000,".")</f>
        <v>.</v>
      </c>
      <c r="BI175" s="27" t="str">
        <f>IF(ISNUMBER(VLOOKUP($B175,Area_GDP_80_09,Seq!AD$1,FALSE)/10000),VLOOKUP($B175,Area_GDP_80_09,Seq!AD$1,FALSE)/10000,".")</f>
        <v>.</v>
      </c>
      <c r="BJ175" s="27" t="str">
        <f>IF(ISNUMBER(VLOOKUP($B175,Area_GDP_80_09,Seq!AE$1,FALSE)/10000),VLOOKUP($B175,Area_GDP_80_09,Seq!AE$1,FALSE)/10000,".")</f>
        <v>.</v>
      </c>
      <c r="BK175" s="27" t="str">
        <f>IF(ISNUMBER(VLOOKUP($B175,Area_GDP_80_09,Seq!AF$1,FALSE)/10000),VLOOKUP($B175,Area_GDP_80_09,Seq!AF$1,FALSE)/10000,".")</f>
        <v>.</v>
      </c>
      <c r="BL175" s="27"/>
      <c r="BM175" s="27"/>
      <c r="BN175" s="27">
        <f>CNPop!A$48</f>
        <v>5.0000000000000001E-3</v>
      </c>
      <c r="BO175" s="27">
        <f>CNPop!B$48</f>
        <v>6.0000000000000001E-3</v>
      </c>
      <c r="BP175" s="27">
        <f>CNPop!C$48</f>
        <v>6.0000000000000001E-3</v>
      </c>
      <c r="BQ175" s="27">
        <f>CNPop!D$48</f>
        <v>7.0000000000000001E-3</v>
      </c>
      <c r="BR175" s="27">
        <f>CNPop!E$48</f>
        <v>7.0000000000000001E-3</v>
      </c>
      <c r="BS175" s="27">
        <f>CNPop!F$48</f>
        <v>8.0000000000000002E-3</v>
      </c>
      <c r="BT175" s="27">
        <f>CNPop!G$48</f>
        <v>8.9999999999999993E-3</v>
      </c>
      <c r="BU175" s="27">
        <f>CNPop!H$48</f>
        <v>0.01</v>
      </c>
      <c r="BV175" s="27">
        <f>CNPop!I$48</f>
        <v>1.0999999999999999E-2</v>
      </c>
      <c r="BW175" s="27">
        <f>CNPop!J$48</f>
        <v>1.2E-2</v>
      </c>
      <c r="BX175" s="27">
        <f>CNPop!K$48</f>
        <v>1.4E-2</v>
      </c>
      <c r="BY175" s="27">
        <f>CNPop!L$48</f>
        <v>1.6E-2</v>
      </c>
      <c r="BZ175" s="27">
        <f>CNPop!M$48</f>
        <v>1.7000000000000001E-2</v>
      </c>
      <c r="CA175" s="27">
        <f>CNPop!N$48</f>
        <v>1.9E-2</v>
      </c>
      <c r="CB175" s="27">
        <f>CNPop!O$48</f>
        <v>2.1000000000000001E-2</v>
      </c>
      <c r="CC175" s="27">
        <f>CNPop!P$48</f>
        <v>2.3E-2</v>
      </c>
      <c r="CD175" s="27">
        <f>CNPop!Q$48</f>
        <v>2.5999999999999999E-2</v>
      </c>
      <c r="CE175" s="27">
        <f>CNPop!R$48</f>
        <v>2.8000000000000001E-2</v>
      </c>
      <c r="CF175" s="27">
        <f>CNPop!S$48</f>
        <v>0.03</v>
      </c>
      <c r="CG175" s="27">
        <f>CNPop!T$48</f>
        <v>3.3000000000000002E-2</v>
      </c>
      <c r="CH175" s="27">
        <f>CNPop!U$48</f>
        <v>3.5999999999999997E-2</v>
      </c>
      <c r="CI175" s="27">
        <f>CNPop!V$48</f>
        <v>3.9E-2</v>
      </c>
      <c r="CJ175" s="27">
        <f>CNPop!W$48</f>
        <v>4.2000000000000003E-2</v>
      </c>
      <c r="CK175" s="27">
        <f>CNPop!X$48</f>
        <v>4.4999999999999998E-2</v>
      </c>
      <c r="CL175" s="27">
        <f>CNPop!Y$48</f>
        <v>4.9000000000000002E-2</v>
      </c>
      <c r="CM175" s="27">
        <f>CNPop!Z$48</f>
        <v>5.1999999999999998E-2</v>
      </c>
      <c r="CN175" s="27">
        <f>CNPop!AA$48</f>
        <v>5.6000000000000001E-2</v>
      </c>
      <c r="CO175" s="27">
        <f>CNPop!AB$48</f>
        <v>0.06</v>
      </c>
      <c r="CP175" s="27">
        <f>CNPop!AC$48</f>
        <v>6.3E-2</v>
      </c>
      <c r="CQ175" s="27"/>
      <c r="CR175" s="27" t="str">
        <f t="shared" si="182"/>
        <v>.</v>
      </c>
      <c r="CS175" s="27" t="str">
        <f t="shared" si="183"/>
        <v>.</v>
      </c>
      <c r="CT175" s="27" t="str">
        <f t="shared" si="184"/>
        <v>.</v>
      </c>
      <c r="CU175" s="27" t="str">
        <f t="shared" si="185"/>
        <v>.</v>
      </c>
      <c r="CV175" s="27" t="str">
        <f t="shared" si="186"/>
        <v>.</v>
      </c>
      <c r="CW175" s="27" t="str">
        <f t="shared" si="187"/>
        <v>.</v>
      </c>
      <c r="CX175" s="27" t="str">
        <f t="shared" si="188"/>
        <v>.</v>
      </c>
      <c r="CY175" s="27" t="str">
        <f t="shared" si="189"/>
        <v>.</v>
      </c>
      <c r="CZ175" s="27" t="str">
        <f t="shared" si="190"/>
        <v>.</v>
      </c>
      <c r="DA175" s="27" t="str">
        <f t="shared" si="191"/>
        <v>.</v>
      </c>
      <c r="DB175" s="27" t="str">
        <f t="shared" si="192"/>
        <v>.</v>
      </c>
      <c r="DC175" s="27" t="str">
        <f t="shared" si="193"/>
        <v>.</v>
      </c>
      <c r="DD175" s="27" t="str">
        <f t="shared" si="194"/>
        <v>.</v>
      </c>
      <c r="DE175" s="27" t="str">
        <f t="shared" si="195"/>
        <v>.</v>
      </c>
      <c r="DF175" s="27" t="str">
        <f t="shared" si="196"/>
        <v>.</v>
      </c>
      <c r="DG175" s="27" t="str">
        <f t="shared" si="197"/>
        <v>.</v>
      </c>
      <c r="DH175" s="27" t="str">
        <f t="shared" si="198"/>
        <v>.</v>
      </c>
      <c r="DI175" s="27" t="str">
        <f t="shared" si="199"/>
        <v>.</v>
      </c>
      <c r="DJ175" s="27" t="str">
        <f t="shared" si="200"/>
        <v>.</v>
      </c>
      <c r="DK175" s="27" t="str">
        <f t="shared" si="201"/>
        <v>.</v>
      </c>
      <c r="DL175" s="27" t="str">
        <f t="shared" si="202"/>
        <v>.</v>
      </c>
      <c r="DM175" s="27" t="str">
        <f t="shared" si="203"/>
        <v>.</v>
      </c>
      <c r="DN175" s="27" t="str">
        <f t="shared" si="204"/>
        <v>.</v>
      </c>
      <c r="DO175" s="27" t="str">
        <f t="shared" si="205"/>
        <v>.</v>
      </c>
      <c r="DP175" s="27" t="str">
        <f t="shared" si="206"/>
        <v>.</v>
      </c>
      <c r="DQ175" s="27" t="str">
        <f t="shared" si="207"/>
        <v>.</v>
      </c>
      <c r="DR175" s="27" t="str">
        <f t="shared" si="208"/>
        <v>.</v>
      </c>
      <c r="DS175" s="27" t="str">
        <f t="shared" si="209"/>
        <v>.</v>
      </c>
      <c r="DT175" s="27" t="str">
        <f t="shared" si="145"/>
        <v>.</v>
      </c>
      <c r="DU175" s="27" t="str">
        <f>IF(ISNA(VLOOKUP(CONCATENATE($B175,".SP.TER.TOTL.IN"),Area_pop_80_09,Seq!B$1,FALSE)),".",VLOOKUP(CONCATENATE($B175,".SP.TER.TOTL.IN"),Area_pop_80_09,Seq!B$1,FALSE)/VLOOKUP(CONCATENATE($B175,".SP.POP.TOTL"),Area_pop_80_09,Seq!B$1,FALSE))</f>
        <v>.</v>
      </c>
      <c r="DV175" s="27" t="str">
        <f>IF(ISNA(VLOOKUP(CONCATENATE($B175,".SP.TER.TOTL.IN"),Area_pop_80_09,Seq!C$1,FALSE)),".",VLOOKUP(CONCATENATE($B175,".SP.TER.TOTL.IN"),Area_pop_80_09,Seq!C$1,FALSE)/VLOOKUP(CONCATENATE($B175,".SP.POP.TOTL"),Area_pop_80_09,Seq!C$1,FALSE))</f>
        <v>.</v>
      </c>
      <c r="DW175" s="27" t="str">
        <f>IF(ISNA(VLOOKUP(CONCATENATE($B175,".SP.TER.TOTL.IN"),Area_pop_80_09,Seq!D$1,FALSE)),".",VLOOKUP(CONCATENATE($B175,".SP.TER.TOTL.IN"),Area_pop_80_09,Seq!D$1,FALSE)/VLOOKUP(CONCATENATE($B175,".SP.POP.TOTL"),Area_pop_80_09,Seq!D$1,FALSE))</f>
        <v>.</v>
      </c>
      <c r="DX175" s="27" t="str">
        <f>IF(ISNA(VLOOKUP(CONCATENATE($B175,".SP.TER.TOTL.IN"),Area_pop_80_09,Seq!E$1,FALSE)),".",VLOOKUP(CONCATENATE($B175,".SP.TER.TOTL.IN"),Area_pop_80_09,Seq!E$1,FALSE)/VLOOKUP(CONCATENATE($B175,".SP.POP.TOTL"),Area_pop_80_09,Seq!E$1,FALSE))</f>
        <v>.</v>
      </c>
      <c r="DY175" s="27" t="str">
        <f>IF(ISNA(VLOOKUP(CONCATENATE($B175,".SP.TER.TOTL.IN"),Area_pop_80_09,Seq!F$1,FALSE)),".",VLOOKUP(CONCATENATE($B175,".SP.TER.TOTL.IN"),Area_pop_80_09,Seq!F$1,FALSE)/VLOOKUP(CONCATENATE($B175,".SP.POP.TOTL"),Area_pop_80_09,Seq!F$1,FALSE))</f>
        <v>.</v>
      </c>
      <c r="DZ175" s="27" t="str">
        <f>IF(ISNA(VLOOKUP(CONCATENATE($B175,".SP.TER.TOTL.IN"),Area_pop_80_09,Seq!G$1,FALSE)),".",VLOOKUP(CONCATENATE($B175,".SP.TER.TOTL.IN"),Area_pop_80_09,Seq!G$1,FALSE)/VLOOKUP(CONCATENATE($B175,".SP.POP.TOTL"),Area_pop_80_09,Seq!G$1,FALSE))</f>
        <v>.</v>
      </c>
      <c r="EA175" s="27" t="str">
        <f>IF(ISNA(VLOOKUP(CONCATENATE($B175,".SP.TER.TOTL.IN"),Area_pop_80_09,Seq!H$1,FALSE)),".",VLOOKUP(CONCATENATE($B175,".SP.TER.TOTL.IN"),Area_pop_80_09,Seq!H$1,FALSE)/VLOOKUP(CONCATENATE($B175,".SP.POP.TOTL"),Area_pop_80_09,Seq!H$1,FALSE))</f>
        <v>.</v>
      </c>
      <c r="EB175" s="27" t="str">
        <f>IF(ISNA(VLOOKUP(CONCATENATE($B175,".SP.TER.TOTL.IN"),Area_pop_80_09,Seq!I$1,FALSE)),".",VLOOKUP(CONCATENATE($B175,".SP.TER.TOTL.IN"),Area_pop_80_09,Seq!I$1,FALSE)/VLOOKUP(CONCATENATE($B175,".SP.POP.TOTL"),Area_pop_80_09,Seq!I$1,FALSE))</f>
        <v>.</v>
      </c>
      <c r="EC175" s="27" t="str">
        <f>IF(ISNA(VLOOKUP(CONCATENATE($B175,".SP.TER.TOTL.IN"),Area_pop_80_09,Seq!J$1,FALSE)),".",VLOOKUP(CONCATENATE($B175,".SP.TER.TOTL.IN"),Area_pop_80_09,Seq!J$1,FALSE)/VLOOKUP(CONCATENATE($B175,".SP.POP.TOTL"),Area_pop_80_09,Seq!J$1,FALSE))</f>
        <v>.</v>
      </c>
      <c r="ED175" s="27" t="str">
        <f>IF(ISNA(VLOOKUP(CONCATENATE($B175,".SP.TER.TOTL.IN"),Area_pop_80_09,Seq!K$1,FALSE)),".",VLOOKUP(CONCATENATE($B175,".SP.TER.TOTL.IN"),Area_pop_80_09,Seq!K$1,FALSE)/VLOOKUP(CONCATENATE($B175,".SP.POP.TOTL"),Area_pop_80_09,Seq!K$1,FALSE))</f>
        <v>.</v>
      </c>
      <c r="EE175" s="27" t="str">
        <f>IF(ISNA(VLOOKUP(CONCATENATE($B175,".SP.TER.TOTL.IN"),Area_pop_80_09,Seq!L$1,FALSE)),".",VLOOKUP(CONCATENATE($B175,".SP.TER.TOTL.IN"),Area_pop_80_09,Seq!L$1,FALSE)/VLOOKUP(CONCATENATE($B175,".SP.POP.TOTL"),Area_pop_80_09,Seq!L$1,FALSE))</f>
        <v>.</v>
      </c>
      <c r="EF175" s="27" t="str">
        <f>IF(ISNA(VLOOKUP(CONCATENATE($B175,".SP.TER.TOTL.IN"),Area_pop_80_09,Seq!M$1,FALSE)),".",VLOOKUP(CONCATENATE($B175,".SP.TER.TOTL.IN"),Area_pop_80_09,Seq!M$1,FALSE)/VLOOKUP(CONCATENATE($B175,".SP.POP.TOTL"),Area_pop_80_09,Seq!M$1,FALSE))</f>
        <v>.</v>
      </c>
      <c r="EG175" s="27" t="str">
        <f>IF(ISNA(VLOOKUP(CONCATENATE($B175,".SP.TER.TOTL.IN"),Area_pop_80_09,Seq!N$1,FALSE)),".",VLOOKUP(CONCATENATE($B175,".SP.TER.TOTL.IN"),Area_pop_80_09,Seq!N$1,FALSE)/VLOOKUP(CONCATENATE($B175,".SP.POP.TOTL"),Area_pop_80_09,Seq!N$1,FALSE))</f>
        <v>.</v>
      </c>
      <c r="EH175" s="27" t="str">
        <f>IF(ISNA(VLOOKUP(CONCATENATE($B175,".SP.TER.TOTL.IN"),Area_pop_80_09,Seq!O$1,FALSE)),".",VLOOKUP(CONCATENATE($B175,".SP.TER.TOTL.IN"),Area_pop_80_09,Seq!O$1,FALSE)/VLOOKUP(CONCATENATE($B175,".SP.POP.TOTL"),Area_pop_80_09,Seq!O$1,FALSE))</f>
        <v>.</v>
      </c>
      <c r="EI175" s="27" t="str">
        <f>IF(ISNA(VLOOKUP(CONCATENATE($B175,".SP.TER.TOTL.IN"),Area_pop_80_09,Seq!P$1,FALSE)),".",VLOOKUP(CONCATENATE($B175,".SP.TER.TOTL.IN"),Area_pop_80_09,Seq!P$1,FALSE)/VLOOKUP(CONCATENATE($B175,".SP.POP.TOTL"),Area_pop_80_09,Seq!P$1,FALSE))</f>
        <v>.</v>
      </c>
      <c r="EJ175" s="27" t="str">
        <f>IF(ISNA(VLOOKUP(CONCATENATE($B175,".SP.TER.TOTL.IN"),Area_pop_80_09,Seq!Q$1,FALSE)),".",VLOOKUP(CONCATENATE($B175,".SP.TER.TOTL.IN"),Area_pop_80_09,Seq!Q$1,FALSE)/VLOOKUP(CONCATENATE($B175,".SP.POP.TOTL"),Area_pop_80_09,Seq!Q$1,FALSE))</f>
        <v>.</v>
      </c>
      <c r="EK175" s="27" t="str">
        <f>IF(ISNA(VLOOKUP(CONCATENATE($B175,".SP.TER.TOTL.IN"),Area_pop_80_09,Seq!R$1,FALSE)),".",VLOOKUP(CONCATENATE($B175,".SP.TER.TOTL.IN"),Area_pop_80_09,Seq!R$1,FALSE)/VLOOKUP(CONCATENATE($B175,".SP.POP.TOTL"),Area_pop_80_09,Seq!R$1,FALSE))</f>
        <v>.</v>
      </c>
      <c r="EL175" s="27" t="str">
        <f>IF(ISNA(VLOOKUP(CONCATENATE($B175,".SP.TER.TOTL.IN"),Area_pop_80_09,Seq!S$1,FALSE)),".",VLOOKUP(CONCATENATE($B175,".SP.TER.TOTL.IN"),Area_pop_80_09,Seq!S$1,FALSE)/VLOOKUP(CONCATENATE($B175,".SP.POP.TOTL"),Area_pop_80_09,Seq!S$1,FALSE))</f>
        <v>.</v>
      </c>
      <c r="EM175" s="27" t="str">
        <f>IF(ISNA(VLOOKUP(CONCATENATE($B175,".SP.TER.TOTL.IN"),Area_pop_80_09,Seq!T$1,FALSE)),".",VLOOKUP(CONCATENATE($B175,".SP.TER.TOTL.IN"),Area_pop_80_09,Seq!T$1,FALSE)/VLOOKUP(CONCATENATE($B175,".SP.POP.TOTL"),Area_pop_80_09,Seq!T$1,FALSE))</f>
        <v>.</v>
      </c>
      <c r="EN175" s="27" t="str">
        <f>IF(ISNA(VLOOKUP(CONCATENATE($B175,".SP.TER.TOTL.IN"),Area_pop_80_09,Seq!U$1,FALSE)),".",VLOOKUP(CONCATENATE($B175,".SP.TER.TOTL.IN"),Area_pop_80_09,Seq!U$1,FALSE)/VLOOKUP(CONCATENATE($B175,".SP.POP.TOTL"),Area_pop_80_09,Seq!U$1,FALSE))</f>
        <v>.</v>
      </c>
      <c r="EO175" s="27" t="str">
        <f>IF(ISNA(VLOOKUP(CONCATENATE($B175,".SP.TER.TOTL.IN"),Area_pop_80_09,Seq!V$1,FALSE)),".",VLOOKUP(CONCATENATE($B175,".SP.TER.TOTL.IN"),Area_pop_80_09,Seq!V$1,FALSE)/VLOOKUP(CONCATENATE($B175,".SP.POP.TOTL"),Area_pop_80_09,Seq!V$1,FALSE))</f>
        <v>.</v>
      </c>
      <c r="EP175" s="27" t="str">
        <f>IF(ISNA(VLOOKUP(CONCATENATE($B175,".SP.TER.TOTL.IN"),Area_pop_80_09,Seq!W$1,FALSE)),".",VLOOKUP(CONCATENATE($B175,".SP.TER.TOTL.IN"),Area_pop_80_09,Seq!W$1,FALSE)/VLOOKUP(CONCATENATE($B175,".SP.POP.TOTL"),Area_pop_80_09,Seq!W$1,FALSE))</f>
        <v>.</v>
      </c>
      <c r="EQ175" s="27" t="str">
        <f>IF(ISNA(VLOOKUP(CONCATENATE($B175,".SP.TER.TOTL.IN"),Area_pop_80_09,Seq!X$1,FALSE)),".",VLOOKUP(CONCATENATE($B175,".SP.TER.TOTL.IN"),Area_pop_80_09,Seq!X$1,FALSE)/VLOOKUP(CONCATENATE($B175,".SP.POP.TOTL"),Area_pop_80_09,Seq!X$1,FALSE))</f>
        <v>.</v>
      </c>
      <c r="ER175" s="27" t="str">
        <f>IF(ISNA(VLOOKUP(CONCATENATE($B175,".SP.TER.TOTL.IN"),Area_pop_80_09,Seq!Y$1,FALSE)),".",VLOOKUP(CONCATENATE($B175,".SP.TER.TOTL.IN"),Area_pop_80_09,Seq!Y$1,FALSE)/VLOOKUP(CONCATENATE($B175,".SP.POP.TOTL"),Area_pop_80_09,Seq!Y$1,FALSE))</f>
        <v>.</v>
      </c>
      <c r="ES175" s="27" t="str">
        <f>IF(ISNA(VLOOKUP(CONCATENATE($B175,".SP.TER.TOTL.IN"),Area_pop_80_09,Seq!Z$1,FALSE)),".",VLOOKUP(CONCATENATE($B175,".SP.TER.TOTL.IN"),Area_pop_80_09,Seq!Z$1,FALSE)/VLOOKUP(CONCATENATE($B175,".SP.POP.TOTL"),Area_pop_80_09,Seq!Z$1,FALSE))</f>
        <v>.</v>
      </c>
      <c r="ET175" s="27" t="str">
        <f>IF(ISNA(VLOOKUP(CONCATENATE($B175,".SP.TER.TOTL.IN"),Area_pop_80_09,Seq!AA$1,FALSE)),".",VLOOKUP(CONCATENATE($B175,".SP.TER.TOTL.IN"),Area_pop_80_09,Seq!AA$1,FALSE)/VLOOKUP(CONCATENATE($B175,".SP.POP.TOTL"),Area_pop_80_09,Seq!AA$1,FALSE))</f>
        <v>.</v>
      </c>
      <c r="EU175" s="27" t="str">
        <f>IF(ISNA(VLOOKUP(CONCATENATE($B175,".SP.TER.TOTL.IN"),Area_pop_80_09,Seq!AB$1,FALSE)),".",VLOOKUP(CONCATENATE($B175,".SP.TER.TOTL.IN"),Area_pop_80_09,Seq!AB$1,FALSE)/VLOOKUP(CONCATENATE($B175,".SP.POP.TOTL"),Area_pop_80_09,Seq!AB$1,FALSE))</f>
        <v>.</v>
      </c>
      <c r="EV175" s="27" t="str">
        <f>IF(ISNA(VLOOKUP(CONCATENATE($B175,".SP.TER.TOTL.IN"),Area_pop_80_09,Seq!AC$1,FALSE)),".",VLOOKUP(CONCATENATE($B175,".SP.TER.TOTL.IN"),Area_pop_80_09,Seq!AC$1,FALSE)/VLOOKUP(CONCATENATE($B175,".SP.POP.TOTL"),Area_pop_80_09,Seq!AC$1,FALSE))</f>
        <v>.</v>
      </c>
      <c r="EW175" s="27" t="str">
        <f>IF(ISNA(VLOOKUP(CONCATENATE($B175,".SP.TER.TOTL.IN"),Area_pop_80_09,Seq!AD$1,FALSE)),".",VLOOKUP(CONCATENATE($B175,".SP.TER.TOTL.IN"),Area_pop_80_09,Seq!AD$1,FALSE)/VLOOKUP(CONCATENATE($B175,".SP.POP.TOTL"),Area_pop_80_09,Seq!AD$1,FALSE))</f>
        <v>.</v>
      </c>
      <c r="EX175" s="27"/>
      <c r="EY175" s="27"/>
      <c r="EZ175" s="27" t="str">
        <f t="shared" si="210"/>
        <v>.</v>
      </c>
      <c r="FA175" s="27" t="str">
        <f t="shared" si="211"/>
        <v>.</v>
      </c>
      <c r="FB175" s="27" t="str">
        <f t="shared" si="181"/>
        <v>.</v>
      </c>
      <c r="FC175" s="9">
        <f>IF(VLOOKUP($B175,EM_80!$B$1:$C$201,2,FALSE)&gt;0,VLOOKUP($B175,EM_80!$B$1:$C$201,2,FALSE),".")</f>
        <v>1</v>
      </c>
      <c r="FD175" s="9" t="str">
        <f t="shared" si="212"/>
        <v>.</v>
      </c>
      <c r="FE175" s="9" t="str">
        <f t="shared" si="177"/>
        <v>.</v>
      </c>
      <c r="FF175" t="e">
        <f t="shared" si="213"/>
        <v>#N/A</v>
      </c>
      <c r="FG175" t="e">
        <f t="shared" si="214"/>
        <v>#N/A</v>
      </c>
      <c r="FH175" t="e">
        <f t="shared" si="215"/>
        <v>#N/A</v>
      </c>
      <c r="FJ175" s="9" t="str">
        <f>IF(ISNA(VLOOKUP($B175,Area_EM_90,Seq!C$1,FALSE)),".",VLOOKUP($B175,Area_EM_90,Seq!C$1,FALSE))</f>
        <v>.</v>
      </c>
      <c r="FK175" s="9" t="str">
        <f>IF(ISNA(VLOOKUP($B175,Area_EM_90,Seq!D$1,FALSE)),".",VLOOKUP($B175,Area_EM_90,Seq!D$1,FALSE))</f>
        <v>.</v>
      </c>
      <c r="FL175" s="9" t="str">
        <f>IF(ISNA(VLOOKUP($B175,Area_EM_90,Seq!E$1,FALSE)),".",VLOOKUP($B175,Area_EM_90,Seq!E$1,FALSE))</f>
        <v>.</v>
      </c>
      <c r="FM175" s="9" t="str">
        <f>IF(ISNA(VLOOKUP($B175,Area_EM_90,Seq!F$1,FALSE)),".",VLOOKUP($B175,Area_EM_90,Seq!F$1,FALSE))</f>
        <v>.</v>
      </c>
      <c r="FN175" s="9" t="str">
        <f>IF(ISNA(VLOOKUP($B175,Area_EM_90,Seq!G$1,FALSE)),".",VLOOKUP($B175,Area_EM_90,Seq!G$1,FALSE))</f>
        <v>.</v>
      </c>
      <c r="FO175" s="9" t="str">
        <f>IF(ISNA(VLOOKUP($B175,Area_EM_90,Seq!H$1,FALSE)),".",VLOOKUP($B175,Area_EM_90,Seq!H$1,FALSE))</f>
        <v>.</v>
      </c>
      <c r="FP175" s="9" t="str">
        <f>IF(ISNA(VLOOKUP($B175,Area_EM_90,Seq!I$1,FALSE)),".",VLOOKUP($B175,Area_EM_90,Seq!I$1,FALSE))</f>
        <v>.</v>
      </c>
      <c r="FQ175" s="9" t="str">
        <f>IF(ISNA(VLOOKUP($B175,Area_EM_90,Seq!J$1,FALSE)),".",VLOOKUP($B175,Area_EM_90,Seq!J$1,FALSE))</f>
        <v>.</v>
      </c>
      <c r="FR175" s="9" t="str">
        <f>IF(ISNA(VLOOKUP($B175,Area_EM_00,Seq!C$1,FALSE)),".",VLOOKUP($B175,Area_EM_00,Seq!C$1,FALSE))</f>
        <v>.</v>
      </c>
      <c r="FS175" s="9" t="str">
        <f>IF(ISNA(VLOOKUP($B175,Area_EM_00,Seq!D$1,FALSE)),".",VLOOKUP($B175,Area_EM_00,Seq!D$1,FALSE))</f>
        <v>.</v>
      </c>
      <c r="FT175" s="9" t="str">
        <f>IF(ISNA(VLOOKUP($B175,Area_EM_00,Seq!E$1,FALSE)),".",VLOOKUP($B175,Area_EM_00,Seq!E$1,FALSE))</f>
        <v>.</v>
      </c>
      <c r="FU175" s="9" t="str">
        <f>IF(ISNA(VLOOKUP($B175,Area_EM_00,Seq!F$1,FALSE)),".",VLOOKUP($B175,Area_EM_00,Seq!F$1,FALSE))</f>
        <v>.</v>
      </c>
      <c r="FV175" s="9" t="str">
        <f>IF(ISNA(VLOOKUP($B175,Area_EM_00,Seq!G$1,FALSE)),".",VLOOKUP($B175,Area_EM_00,Seq!G$1,FALSE))</f>
        <v>.</v>
      </c>
      <c r="FW175" s="9" t="str">
        <f>IF(ISNA(VLOOKUP($B175,Area_EM_00,Seq!H$1,FALSE)),".",VLOOKUP($B175,Area_EM_00,Seq!H$1,FALSE))</f>
        <v>.</v>
      </c>
      <c r="FX175" s="9" t="str">
        <f>IF(ISNA(VLOOKUP($B175,Area_EM_00,Seq!I$1,FALSE)),".",VLOOKUP($B175,Area_EM_00,Seq!I$1,FALSE))</f>
        <v>.</v>
      </c>
      <c r="FY175" s="9" t="str">
        <f>IF(ISNA(VLOOKUP($B175,Area_EM_00,Seq!J$1,FALSE)),".",VLOOKUP($B175,Area_EM_00,Seq!J$1,FALSE))</f>
        <v>.</v>
      </c>
      <c r="GA175" s="27"/>
    </row>
    <row r="176" spans="1:183">
      <c r="A176" s="25" t="s">
        <v>3212</v>
      </c>
      <c r="B176" s="26" t="str">
        <f t="shared" si="144"/>
        <v>St.Kitts-Nevis</v>
      </c>
      <c r="C176" s="27">
        <f>GDP!C$42/10000</f>
        <v>18294194.281532999</v>
      </c>
      <c r="D176" s="27">
        <f>GDP!D$42/10000</f>
        <v>19245492.3841727</v>
      </c>
      <c r="E176" s="27">
        <f>GDP!E$42/10000</f>
        <v>20996832.1911324</v>
      </c>
      <c r="F176" s="27">
        <f>GDP!F$42/10000</f>
        <v>23285486.8999658</v>
      </c>
      <c r="G176" s="27">
        <f>GDP!G$42/10000</f>
        <v>26824880.9087606</v>
      </c>
      <c r="H176" s="27">
        <f>GDP!H$42/10000</f>
        <v>30446239.831443299</v>
      </c>
      <c r="I176" s="27">
        <f>GDP!I$42/10000</f>
        <v>33125508.936610304</v>
      </c>
      <c r="J176" s="27">
        <f>GDP!J$42/10000</f>
        <v>36968067.973257102</v>
      </c>
      <c r="K176" s="27">
        <f>GDP!K$42/10000</f>
        <v>41145459.654235199</v>
      </c>
      <c r="L176" s="27">
        <f>GDP!L$42/10000</f>
        <v>42832423.5000588</v>
      </c>
      <c r="M176" s="27">
        <f>GDP!M$42/10000</f>
        <v>44460055.593061104</v>
      </c>
      <c r="N176" s="27">
        <f>GDP!N$42/10000</f>
        <v>48550380.707622699</v>
      </c>
      <c r="O176" s="27">
        <f>GDP!O$42/10000</f>
        <v>55444534.768105105</v>
      </c>
      <c r="P176" s="27">
        <f>GDP!P$42/10000</f>
        <v>63206769.635639794</v>
      </c>
      <c r="Q176" s="27">
        <f>GDP!Q$42/10000</f>
        <v>71486856.457908601</v>
      </c>
      <c r="R176" s="27">
        <f>GDP!R$42/10000</f>
        <v>79278923.811820701</v>
      </c>
      <c r="S176" s="27">
        <f>GDP!S$42/10000</f>
        <v>87206816.193002701</v>
      </c>
      <c r="T176" s="27">
        <f>GDP!T$42/10000</f>
        <v>95317050.098951995</v>
      </c>
      <c r="U176" s="27">
        <f>GDP!U$42/10000</f>
        <v>102751780.00667</v>
      </c>
      <c r="V176" s="27">
        <f>GDP!V$42/10000</f>
        <v>110560915.287177</v>
      </c>
      <c r="W176" s="27">
        <f>GDP!W$42/10000</f>
        <v>119848032.17129999</v>
      </c>
      <c r="X176" s="27">
        <f>GDP!X$42/10000</f>
        <v>129795418.841518</v>
      </c>
      <c r="Y176" s="27">
        <f>GDP!Y$42/10000</f>
        <v>141606801.95609599</v>
      </c>
      <c r="Z176" s="27">
        <f>GDP!Z$42/10000</f>
        <v>155767482.15170601</v>
      </c>
      <c r="AA176" s="27">
        <f>GDP!AA$42/10000</f>
        <v>171499997.84902799</v>
      </c>
      <c r="AB176" s="27">
        <f>GDP!AB$42/10000</f>
        <v>189335997.62532699</v>
      </c>
      <c r="AC176" s="27">
        <f>GDP!AC$42/10000</f>
        <v>211298973.34986499</v>
      </c>
      <c r="AD176" s="27">
        <f>GDP!AD$42/10000</f>
        <v>238767839.88534701</v>
      </c>
      <c r="AE176" s="27">
        <f>GDP!AE$42/10000</f>
        <v>260256945.47502899</v>
      </c>
      <c r="AF176" s="27">
        <f>GDP!AF$42/10000</f>
        <v>293754553.91439533</v>
      </c>
      <c r="AG176" s="27"/>
      <c r="AH176" s="27" t="str">
        <f>IF(ISNUMBER(VLOOKUP($B176,Area_GDP_80_09,Seq!C$1,FALSE)/10000),VLOOKUP($B176,Area_GDP_80_09,Seq!C$1,FALSE)/10000,".")</f>
        <v>.</v>
      </c>
      <c r="AI176" s="27" t="str">
        <f>IF(ISNUMBER(VLOOKUP($B176,Area_GDP_80_09,Seq!D$1,FALSE)/10000),VLOOKUP($B176,Area_GDP_80_09,Seq!D$1,FALSE)/10000,".")</f>
        <v>.</v>
      </c>
      <c r="AJ176" s="27" t="str">
        <f>IF(ISNUMBER(VLOOKUP($B176,Area_GDP_80_09,Seq!E$1,FALSE)/10000),VLOOKUP($B176,Area_GDP_80_09,Seq!E$1,FALSE)/10000,".")</f>
        <v>.</v>
      </c>
      <c r="AK176" s="27" t="str">
        <f>IF(ISNUMBER(VLOOKUP($B176,Area_GDP_80_09,Seq!F$1,FALSE)/10000),VLOOKUP($B176,Area_GDP_80_09,Seq!F$1,FALSE)/10000,".")</f>
        <v>.</v>
      </c>
      <c r="AL176" s="27" t="str">
        <f>IF(ISNUMBER(VLOOKUP($B176,Area_GDP_80_09,Seq!G$1,FALSE)/10000),VLOOKUP($B176,Area_GDP_80_09,Seq!G$1,FALSE)/10000,".")</f>
        <v>.</v>
      </c>
      <c r="AM176" s="27" t="str">
        <f>IF(ISNUMBER(VLOOKUP($B176,Area_GDP_80_09,Seq!H$1,FALSE)/10000),VLOOKUP($B176,Area_GDP_80_09,Seq!H$1,FALSE)/10000,".")</f>
        <v>.</v>
      </c>
      <c r="AN176" s="27" t="str">
        <f>IF(ISNUMBER(VLOOKUP($B176,Area_GDP_80_09,Seq!I$1,FALSE)/10000),VLOOKUP($B176,Area_GDP_80_09,Seq!I$1,FALSE)/10000,".")</f>
        <v>.</v>
      </c>
      <c r="AO176" s="27" t="str">
        <f>IF(ISNUMBER(VLOOKUP($B176,Area_GDP_80_09,Seq!J$1,FALSE)/10000),VLOOKUP($B176,Area_GDP_80_09,Seq!J$1,FALSE)/10000,".")</f>
        <v>.</v>
      </c>
      <c r="AP176" s="27" t="str">
        <f>IF(ISNUMBER(VLOOKUP($B176,Area_GDP_80_09,Seq!K$1,FALSE)/10000),VLOOKUP($B176,Area_GDP_80_09,Seq!K$1,FALSE)/10000,".")</f>
        <v>.</v>
      </c>
      <c r="AQ176" s="27" t="str">
        <f>IF(ISNUMBER(VLOOKUP($B176,Area_GDP_80_09,Seq!L$1,FALSE)/10000),VLOOKUP($B176,Area_GDP_80_09,Seq!L$1,FALSE)/10000,".")</f>
        <v>.</v>
      </c>
      <c r="AR176" s="27" t="str">
        <f>IF(ISNUMBER(VLOOKUP($B176,Area_GDP_80_09,Seq!M$1,FALSE)/10000),VLOOKUP($B176,Area_GDP_80_09,Seq!M$1,FALSE)/10000,".")</f>
        <v>.</v>
      </c>
      <c r="AS176" s="27" t="str">
        <f>IF(ISNUMBER(VLOOKUP($B176,Area_GDP_80_09,Seq!N$1,FALSE)/10000),VLOOKUP($B176,Area_GDP_80_09,Seq!N$1,FALSE)/10000,".")</f>
        <v>.</v>
      </c>
      <c r="AT176" s="27" t="str">
        <f>IF(ISNUMBER(VLOOKUP($B176,Area_GDP_80_09,Seq!O$1,FALSE)/10000),VLOOKUP($B176,Area_GDP_80_09,Seq!O$1,FALSE)/10000,".")</f>
        <v>.</v>
      </c>
      <c r="AU176" s="27" t="str">
        <f>IF(ISNUMBER(VLOOKUP($B176,Area_GDP_80_09,Seq!P$1,FALSE)/10000),VLOOKUP($B176,Area_GDP_80_09,Seq!P$1,FALSE)/10000,".")</f>
        <v>.</v>
      </c>
      <c r="AV176" s="27" t="str">
        <f>IF(ISNUMBER(VLOOKUP($B176,Area_GDP_80_09,Seq!Q$1,FALSE)/10000),VLOOKUP($B176,Area_GDP_80_09,Seq!Q$1,FALSE)/10000,".")</f>
        <v>.</v>
      </c>
      <c r="AW176" s="27" t="str">
        <f>IF(ISNUMBER(VLOOKUP($B176,Area_GDP_80_09,Seq!R$1,FALSE)/10000),VLOOKUP($B176,Area_GDP_80_09,Seq!R$1,FALSE)/10000,".")</f>
        <v>.</v>
      </c>
      <c r="AX176" s="27" t="str">
        <f>IF(ISNUMBER(VLOOKUP($B176,Area_GDP_80_09,Seq!S$1,FALSE)/10000),VLOOKUP($B176,Area_GDP_80_09,Seq!S$1,FALSE)/10000,".")</f>
        <v>.</v>
      </c>
      <c r="AY176" s="27" t="str">
        <f>IF(ISNUMBER(VLOOKUP($B176,Area_GDP_80_09,Seq!T$1,FALSE)/10000),VLOOKUP($B176,Area_GDP_80_09,Seq!T$1,FALSE)/10000,".")</f>
        <v>.</v>
      </c>
      <c r="AZ176" s="27" t="str">
        <f>IF(ISNUMBER(VLOOKUP($B176,Area_GDP_80_09,Seq!U$1,FALSE)/10000),VLOOKUP($B176,Area_GDP_80_09,Seq!U$1,FALSE)/10000,".")</f>
        <v>.</v>
      </c>
      <c r="BA176" s="27" t="str">
        <f>IF(ISNUMBER(VLOOKUP($B176,Area_GDP_80_09,Seq!V$1,FALSE)/10000),VLOOKUP($B176,Area_GDP_80_09,Seq!V$1,FALSE)/10000,".")</f>
        <v>.</v>
      </c>
      <c r="BB176" s="27" t="str">
        <f>IF(ISNUMBER(VLOOKUP($B176,Area_GDP_80_09,Seq!W$1,FALSE)/10000),VLOOKUP($B176,Area_GDP_80_09,Seq!W$1,FALSE)/10000,".")</f>
        <v>.</v>
      </c>
      <c r="BC176" s="27" t="str">
        <f>IF(ISNUMBER(VLOOKUP($B176,Area_GDP_80_09,Seq!X$1,FALSE)/10000),VLOOKUP($B176,Area_GDP_80_09,Seq!X$1,FALSE)/10000,".")</f>
        <v>.</v>
      </c>
      <c r="BD176" s="27" t="str">
        <f>IF(ISNUMBER(VLOOKUP($B176,Area_GDP_80_09,Seq!Y$1,FALSE)/10000),VLOOKUP($B176,Area_GDP_80_09,Seq!Y$1,FALSE)/10000,".")</f>
        <v>.</v>
      </c>
      <c r="BE176" s="27" t="str">
        <f>IF(ISNUMBER(VLOOKUP($B176,Area_GDP_80_09,Seq!Z$1,FALSE)/10000),VLOOKUP($B176,Area_GDP_80_09,Seq!Z$1,FALSE)/10000,".")</f>
        <v>.</v>
      </c>
      <c r="BF176" s="27" t="str">
        <f>IF(ISNUMBER(VLOOKUP($B176,Area_GDP_80_09,Seq!AA$1,FALSE)/10000),VLOOKUP($B176,Area_GDP_80_09,Seq!AA$1,FALSE)/10000,".")</f>
        <v>.</v>
      </c>
      <c r="BG176" s="27" t="str">
        <f>IF(ISNUMBER(VLOOKUP($B176,Area_GDP_80_09,Seq!AB$1,FALSE)/10000),VLOOKUP($B176,Area_GDP_80_09,Seq!AB$1,FALSE)/10000,".")</f>
        <v>.</v>
      </c>
      <c r="BH176" s="27" t="str">
        <f>IF(ISNUMBER(VLOOKUP($B176,Area_GDP_80_09,Seq!AC$1,FALSE)/10000),VLOOKUP($B176,Area_GDP_80_09,Seq!AC$1,FALSE)/10000,".")</f>
        <v>.</v>
      </c>
      <c r="BI176" s="27" t="str">
        <f>IF(ISNUMBER(VLOOKUP($B176,Area_GDP_80_09,Seq!AD$1,FALSE)/10000),VLOOKUP($B176,Area_GDP_80_09,Seq!AD$1,FALSE)/10000,".")</f>
        <v>.</v>
      </c>
      <c r="BJ176" s="27" t="str">
        <f>IF(ISNUMBER(VLOOKUP($B176,Area_GDP_80_09,Seq!AE$1,FALSE)/10000),VLOOKUP($B176,Area_GDP_80_09,Seq!AE$1,FALSE)/10000,".")</f>
        <v>.</v>
      </c>
      <c r="BK176" s="27" t="str">
        <f>IF(ISNUMBER(VLOOKUP($B176,Area_GDP_80_09,Seq!AF$1,FALSE)/10000),VLOOKUP($B176,Area_GDP_80_09,Seq!AF$1,FALSE)/10000,".")</f>
        <v>.</v>
      </c>
      <c r="BL176" s="27"/>
      <c r="BM176" s="27"/>
      <c r="BN176" s="27">
        <f>CNPop!A$48</f>
        <v>5.0000000000000001E-3</v>
      </c>
      <c r="BO176" s="27">
        <f>CNPop!B$48</f>
        <v>6.0000000000000001E-3</v>
      </c>
      <c r="BP176" s="27">
        <f>CNPop!C$48</f>
        <v>6.0000000000000001E-3</v>
      </c>
      <c r="BQ176" s="27">
        <f>CNPop!D$48</f>
        <v>7.0000000000000001E-3</v>
      </c>
      <c r="BR176" s="27">
        <f>CNPop!E$48</f>
        <v>7.0000000000000001E-3</v>
      </c>
      <c r="BS176" s="27">
        <f>CNPop!F$48</f>
        <v>8.0000000000000002E-3</v>
      </c>
      <c r="BT176" s="27">
        <f>CNPop!G$48</f>
        <v>8.9999999999999993E-3</v>
      </c>
      <c r="BU176" s="27">
        <f>CNPop!H$48</f>
        <v>0.01</v>
      </c>
      <c r="BV176" s="27">
        <f>CNPop!I$48</f>
        <v>1.0999999999999999E-2</v>
      </c>
      <c r="BW176" s="27">
        <f>CNPop!J$48</f>
        <v>1.2E-2</v>
      </c>
      <c r="BX176" s="27">
        <f>CNPop!K$48</f>
        <v>1.4E-2</v>
      </c>
      <c r="BY176" s="27">
        <f>CNPop!L$48</f>
        <v>1.6E-2</v>
      </c>
      <c r="BZ176" s="27">
        <f>CNPop!M$48</f>
        <v>1.7000000000000001E-2</v>
      </c>
      <c r="CA176" s="27">
        <f>CNPop!N$48</f>
        <v>1.9E-2</v>
      </c>
      <c r="CB176" s="27">
        <f>CNPop!O$48</f>
        <v>2.1000000000000001E-2</v>
      </c>
      <c r="CC176" s="27">
        <f>CNPop!P$48</f>
        <v>2.3E-2</v>
      </c>
      <c r="CD176" s="27">
        <f>CNPop!Q$48</f>
        <v>2.5999999999999999E-2</v>
      </c>
      <c r="CE176" s="27">
        <f>CNPop!R$48</f>
        <v>2.8000000000000001E-2</v>
      </c>
      <c r="CF176" s="27">
        <f>CNPop!S$48</f>
        <v>0.03</v>
      </c>
      <c r="CG176" s="27">
        <f>CNPop!T$48</f>
        <v>3.3000000000000002E-2</v>
      </c>
      <c r="CH176" s="27">
        <f>CNPop!U$48</f>
        <v>3.5999999999999997E-2</v>
      </c>
      <c r="CI176" s="27">
        <f>CNPop!V$48</f>
        <v>3.9E-2</v>
      </c>
      <c r="CJ176" s="27">
        <f>CNPop!W$48</f>
        <v>4.2000000000000003E-2</v>
      </c>
      <c r="CK176" s="27">
        <f>CNPop!X$48</f>
        <v>4.4999999999999998E-2</v>
      </c>
      <c r="CL176" s="27">
        <f>CNPop!Y$48</f>
        <v>4.9000000000000002E-2</v>
      </c>
      <c r="CM176" s="27">
        <f>CNPop!Z$48</f>
        <v>5.1999999999999998E-2</v>
      </c>
      <c r="CN176" s="27">
        <f>CNPop!AA$48</f>
        <v>5.6000000000000001E-2</v>
      </c>
      <c r="CO176" s="27">
        <f>CNPop!AB$48</f>
        <v>0.06</v>
      </c>
      <c r="CP176" s="27">
        <f>CNPop!AC$48</f>
        <v>6.3E-2</v>
      </c>
      <c r="CQ176" s="27"/>
      <c r="CR176" s="27" t="str">
        <f t="shared" si="182"/>
        <v>.</v>
      </c>
      <c r="CS176" s="27" t="str">
        <f t="shared" si="183"/>
        <v>.</v>
      </c>
      <c r="CT176" s="27" t="str">
        <f t="shared" si="184"/>
        <v>.</v>
      </c>
      <c r="CU176" s="27" t="str">
        <f t="shared" si="185"/>
        <v>.</v>
      </c>
      <c r="CV176" s="27" t="str">
        <f t="shared" si="186"/>
        <v>.</v>
      </c>
      <c r="CW176" s="27" t="str">
        <f t="shared" si="187"/>
        <v>.</v>
      </c>
      <c r="CX176" s="27" t="str">
        <f t="shared" si="188"/>
        <v>.</v>
      </c>
      <c r="CY176" s="27" t="str">
        <f t="shared" si="189"/>
        <v>.</v>
      </c>
      <c r="CZ176" s="27" t="str">
        <f t="shared" si="190"/>
        <v>.</v>
      </c>
      <c r="DA176" s="27" t="str">
        <f t="shared" si="191"/>
        <v>.</v>
      </c>
      <c r="DB176" s="27" t="str">
        <f t="shared" si="192"/>
        <v>.</v>
      </c>
      <c r="DC176" s="27" t="str">
        <f t="shared" si="193"/>
        <v>.</v>
      </c>
      <c r="DD176" s="27" t="str">
        <f t="shared" si="194"/>
        <v>.</v>
      </c>
      <c r="DE176" s="27" t="str">
        <f t="shared" si="195"/>
        <v>.</v>
      </c>
      <c r="DF176" s="27" t="str">
        <f t="shared" si="196"/>
        <v>.</v>
      </c>
      <c r="DG176" s="27" t="str">
        <f t="shared" si="197"/>
        <v>.</v>
      </c>
      <c r="DH176" s="27" t="str">
        <f t="shared" si="198"/>
        <v>.</v>
      </c>
      <c r="DI176" s="27" t="str">
        <f t="shared" si="199"/>
        <v>.</v>
      </c>
      <c r="DJ176" s="27" t="str">
        <f t="shared" si="200"/>
        <v>.</v>
      </c>
      <c r="DK176" s="27" t="str">
        <f t="shared" si="201"/>
        <v>.</v>
      </c>
      <c r="DL176" s="27" t="str">
        <f t="shared" si="202"/>
        <v>.</v>
      </c>
      <c r="DM176" s="27" t="str">
        <f t="shared" si="203"/>
        <v>.</v>
      </c>
      <c r="DN176" s="27" t="str">
        <f t="shared" si="204"/>
        <v>.</v>
      </c>
      <c r="DO176" s="27" t="str">
        <f t="shared" si="205"/>
        <v>.</v>
      </c>
      <c r="DP176" s="27" t="str">
        <f t="shared" si="206"/>
        <v>.</v>
      </c>
      <c r="DQ176" s="27" t="str">
        <f t="shared" si="207"/>
        <v>.</v>
      </c>
      <c r="DR176" s="27" t="str">
        <f t="shared" si="208"/>
        <v>.</v>
      </c>
      <c r="DS176" s="27" t="str">
        <f t="shared" si="209"/>
        <v>.</v>
      </c>
      <c r="DT176" s="27" t="str">
        <f t="shared" si="145"/>
        <v>.</v>
      </c>
      <c r="DU176" s="27" t="str">
        <f>IF(ISNA(VLOOKUP(CONCATENATE($B176,".SP.TER.TOTL.IN"),Area_pop_80_09,Seq!B$1,FALSE)),".",VLOOKUP(CONCATENATE($B176,".SP.TER.TOTL.IN"),Area_pop_80_09,Seq!B$1,FALSE)/VLOOKUP(CONCATENATE($B176,".SP.POP.TOTL"),Area_pop_80_09,Seq!B$1,FALSE))</f>
        <v>.</v>
      </c>
      <c r="DV176" s="27" t="str">
        <f>IF(ISNA(VLOOKUP(CONCATENATE($B176,".SP.TER.TOTL.IN"),Area_pop_80_09,Seq!C$1,FALSE)),".",VLOOKUP(CONCATENATE($B176,".SP.TER.TOTL.IN"),Area_pop_80_09,Seq!C$1,FALSE)/VLOOKUP(CONCATENATE($B176,".SP.POP.TOTL"),Area_pop_80_09,Seq!C$1,FALSE))</f>
        <v>.</v>
      </c>
      <c r="DW176" s="27" t="str">
        <f>IF(ISNA(VLOOKUP(CONCATENATE($B176,".SP.TER.TOTL.IN"),Area_pop_80_09,Seq!D$1,FALSE)),".",VLOOKUP(CONCATENATE($B176,".SP.TER.TOTL.IN"),Area_pop_80_09,Seq!D$1,FALSE)/VLOOKUP(CONCATENATE($B176,".SP.POP.TOTL"),Area_pop_80_09,Seq!D$1,FALSE))</f>
        <v>.</v>
      </c>
      <c r="DX176" s="27" t="str">
        <f>IF(ISNA(VLOOKUP(CONCATENATE($B176,".SP.TER.TOTL.IN"),Area_pop_80_09,Seq!E$1,FALSE)),".",VLOOKUP(CONCATENATE($B176,".SP.TER.TOTL.IN"),Area_pop_80_09,Seq!E$1,FALSE)/VLOOKUP(CONCATENATE($B176,".SP.POP.TOTL"),Area_pop_80_09,Seq!E$1,FALSE))</f>
        <v>.</v>
      </c>
      <c r="DY176" s="27" t="str">
        <f>IF(ISNA(VLOOKUP(CONCATENATE($B176,".SP.TER.TOTL.IN"),Area_pop_80_09,Seq!F$1,FALSE)),".",VLOOKUP(CONCATENATE($B176,".SP.TER.TOTL.IN"),Area_pop_80_09,Seq!F$1,FALSE)/VLOOKUP(CONCATENATE($B176,".SP.POP.TOTL"),Area_pop_80_09,Seq!F$1,FALSE))</f>
        <v>.</v>
      </c>
      <c r="DZ176" s="27" t="str">
        <f>IF(ISNA(VLOOKUP(CONCATENATE($B176,".SP.TER.TOTL.IN"),Area_pop_80_09,Seq!G$1,FALSE)),".",VLOOKUP(CONCATENATE($B176,".SP.TER.TOTL.IN"),Area_pop_80_09,Seq!G$1,FALSE)/VLOOKUP(CONCATENATE($B176,".SP.POP.TOTL"),Area_pop_80_09,Seq!G$1,FALSE))</f>
        <v>.</v>
      </c>
      <c r="EA176" s="27" t="str">
        <f>IF(ISNA(VLOOKUP(CONCATENATE($B176,".SP.TER.TOTL.IN"),Area_pop_80_09,Seq!H$1,FALSE)),".",VLOOKUP(CONCATENATE($B176,".SP.TER.TOTL.IN"),Area_pop_80_09,Seq!H$1,FALSE)/VLOOKUP(CONCATENATE($B176,".SP.POP.TOTL"),Area_pop_80_09,Seq!H$1,FALSE))</f>
        <v>.</v>
      </c>
      <c r="EB176" s="27" t="str">
        <f>IF(ISNA(VLOOKUP(CONCATENATE($B176,".SP.TER.TOTL.IN"),Area_pop_80_09,Seq!I$1,FALSE)),".",VLOOKUP(CONCATENATE($B176,".SP.TER.TOTL.IN"),Area_pop_80_09,Seq!I$1,FALSE)/VLOOKUP(CONCATENATE($B176,".SP.POP.TOTL"),Area_pop_80_09,Seq!I$1,FALSE))</f>
        <v>.</v>
      </c>
      <c r="EC176" s="27" t="str">
        <f>IF(ISNA(VLOOKUP(CONCATENATE($B176,".SP.TER.TOTL.IN"),Area_pop_80_09,Seq!J$1,FALSE)),".",VLOOKUP(CONCATENATE($B176,".SP.TER.TOTL.IN"),Area_pop_80_09,Seq!J$1,FALSE)/VLOOKUP(CONCATENATE($B176,".SP.POP.TOTL"),Area_pop_80_09,Seq!J$1,FALSE))</f>
        <v>.</v>
      </c>
      <c r="ED176" s="27" t="str">
        <f>IF(ISNA(VLOOKUP(CONCATENATE($B176,".SP.TER.TOTL.IN"),Area_pop_80_09,Seq!K$1,FALSE)),".",VLOOKUP(CONCATENATE($B176,".SP.TER.TOTL.IN"),Area_pop_80_09,Seq!K$1,FALSE)/VLOOKUP(CONCATENATE($B176,".SP.POP.TOTL"),Area_pop_80_09,Seq!K$1,FALSE))</f>
        <v>.</v>
      </c>
      <c r="EE176" s="27" t="str">
        <f>IF(ISNA(VLOOKUP(CONCATENATE($B176,".SP.TER.TOTL.IN"),Area_pop_80_09,Seq!L$1,FALSE)),".",VLOOKUP(CONCATENATE($B176,".SP.TER.TOTL.IN"),Area_pop_80_09,Seq!L$1,FALSE)/VLOOKUP(CONCATENATE($B176,".SP.POP.TOTL"),Area_pop_80_09,Seq!L$1,FALSE))</f>
        <v>.</v>
      </c>
      <c r="EF176" s="27" t="str">
        <f>IF(ISNA(VLOOKUP(CONCATENATE($B176,".SP.TER.TOTL.IN"),Area_pop_80_09,Seq!M$1,FALSE)),".",VLOOKUP(CONCATENATE($B176,".SP.TER.TOTL.IN"),Area_pop_80_09,Seq!M$1,FALSE)/VLOOKUP(CONCATENATE($B176,".SP.POP.TOTL"),Area_pop_80_09,Seq!M$1,FALSE))</f>
        <v>.</v>
      </c>
      <c r="EG176" s="27" t="str">
        <f>IF(ISNA(VLOOKUP(CONCATENATE($B176,".SP.TER.TOTL.IN"),Area_pop_80_09,Seq!N$1,FALSE)),".",VLOOKUP(CONCATENATE($B176,".SP.TER.TOTL.IN"),Area_pop_80_09,Seq!N$1,FALSE)/VLOOKUP(CONCATENATE($B176,".SP.POP.TOTL"),Area_pop_80_09,Seq!N$1,FALSE))</f>
        <v>.</v>
      </c>
      <c r="EH176" s="27" t="str">
        <f>IF(ISNA(VLOOKUP(CONCATENATE($B176,".SP.TER.TOTL.IN"),Area_pop_80_09,Seq!O$1,FALSE)),".",VLOOKUP(CONCATENATE($B176,".SP.TER.TOTL.IN"),Area_pop_80_09,Seq!O$1,FALSE)/VLOOKUP(CONCATENATE($B176,".SP.POP.TOTL"),Area_pop_80_09,Seq!O$1,FALSE))</f>
        <v>.</v>
      </c>
      <c r="EI176" s="27" t="str">
        <f>IF(ISNA(VLOOKUP(CONCATENATE($B176,".SP.TER.TOTL.IN"),Area_pop_80_09,Seq!P$1,FALSE)),".",VLOOKUP(CONCATENATE($B176,".SP.TER.TOTL.IN"),Area_pop_80_09,Seq!P$1,FALSE)/VLOOKUP(CONCATENATE($B176,".SP.POP.TOTL"),Area_pop_80_09,Seq!P$1,FALSE))</f>
        <v>.</v>
      </c>
      <c r="EJ176" s="27" t="str">
        <f>IF(ISNA(VLOOKUP(CONCATENATE($B176,".SP.TER.TOTL.IN"),Area_pop_80_09,Seq!Q$1,FALSE)),".",VLOOKUP(CONCATENATE($B176,".SP.TER.TOTL.IN"),Area_pop_80_09,Seq!Q$1,FALSE)/VLOOKUP(CONCATENATE($B176,".SP.POP.TOTL"),Area_pop_80_09,Seq!Q$1,FALSE))</f>
        <v>.</v>
      </c>
      <c r="EK176" s="27" t="str">
        <f>IF(ISNA(VLOOKUP(CONCATENATE($B176,".SP.TER.TOTL.IN"),Area_pop_80_09,Seq!R$1,FALSE)),".",VLOOKUP(CONCATENATE($B176,".SP.TER.TOTL.IN"),Area_pop_80_09,Seq!R$1,FALSE)/VLOOKUP(CONCATENATE($B176,".SP.POP.TOTL"),Area_pop_80_09,Seq!R$1,FALSE))</f>
        <v>.</v>
      </c>
      <c r="EL176" s="27" t="str">
        <f>IF(ISNA(VLOOKUP(CONCATENATE($B176,".SP.TER.TOTL.IN"),Area_pop_80_09,Seq!S$1,FALSE)),".",VLOOKUP(CONCATENATE($B176,".SP.TER.TOTL.IN"),Area_pop_80_09,Seq!S$1,FALSE)/VLOOKUP(CONCATENATE($B176,".SP.POP.TOTL"),Area_pop_80_09,Seq!S$1,FALSE))</f>
        <v>.</v>
      </c>
      <c r="EM176" s="27" t="str">
        <f>IF(ISNA(VLOOKUP(CONCATENATE($B176,".SP.TER.TOTL.IN"),Area_pop_80_09,Seq!T$1,FALSE)),".",VLOOKUP(CONCATENATE($B176,".SP.TER.TOTL.IN"),Area_pop_80_09,Seq!T$1,FALSE)/VLOOKUP(CONCATENATE($B176,".SP.POP.TOTL"),Area_pop_80_09,Seq!T$1,FALSE))</f>
        <v>.</v>
      </c>
      <c r="EN176" s="27" t="str">
        <f>IF(ISNA(VLOOKUP(CONCATENATE($B176,".SP.TER.TOTL.IN"),Area_pop_80_09,Seq!U$1,FALSE)),".",VLOOKUP(CONCATENATE($B176,".SP.TER.TOTL.IN"),Area_pop_80_09,Seq!U$1,FALSE)/VLOOKUP(CONCATENATE($B176,".SP.POP.TOTL"),Area_pop_80_09,Seq!U$1,FALSE))</f>
        <v>.</v>
      </c>
      <c r="EO176" s="27" t="str">
        <f>IF(ISNA(VLOOKUP(CONCATENATE($B176,".SP.TER.TOTL.IN"),Area_pop_80_09,Seq!V$1,FALSE)),".",VLOOKUP(CONCATENATE($B176,".SP.TER.TOTL.IN"),Area_pop_80_09,Seq!V$1,FALSE)/VLOOKUP(CONCATENATE($B176,".SP.POP.TOTL"),Area_pop_80_09,Seq!V$1,FALSE))</f>
        <v>.</v>
      </c>
      <c r="EP176" s="27" t="str">
        <f>IF(ISNA(VLOOKUP(CONCATENATE($B176,".SP.TER.TOTL.IN"),Area_pop_80_09,Seq!W$1,FALSE)),".",VLOOKUP(CONCATENATE($B176,".SP.TER.TOTL.IN"),Area_pop_80_09,Seq!W$1,FALSE)/VLOOKUP(CONCATENATE($B176,".SP.POP.TOTL"),Area_pop_80_09,Seq!W$1,FALSE))</f>
        <v>.</v>
      </c>
      <c r="EQ176" s="27" t="str">
        <f>IF(ISNA(VLOOKUP(CONCATENATE($B176,".SP.TER.TOTL.IN"),Area_pop_80_09,Seq!X$1,FALSE)),".",VLOOKUP(CONCATENATE($B176,".SP.TER.TOTL.IN"),Area_pop_80_09,Seq!X$1,FALSE)/VLOOKUP(CONCATENATE($B176,".SP.POP.TOTL"),Area_pop_80_09,Seq!X$1,FALSE))</f>
        <v>.</v>
      </c>
      <c r="ER176" s="27" t="str">
        <f>IF(ISNA(VLOOKUP(CONCATENATE($B176,".SP.TER.TOTL.IN"),Area_pop_80_09,Seq!Y$1,FALSE)),".",VLOOKUP(CONCATENATE($B176,".SP.TER.TOTL.IN"),Area_pop_80_09,Seq!Y$1,FALSE)/VLOOKUP(CONCATENATE($B176,".SP.POP.TOTL"),Area_pop_80_09,Seq!Y$1,FALSE))</f>
        <v>.</v>
      </c>
      <c r="ES176" s="27" t="str">
        <f>IF(ISNA(VLOOKUP(CONCATENATE($B176,".SP.TER.TOTL.IN"),Area_pop_80_09,Seq!Z$1,FALSE)),".",VLOOKUP(CONCATENATE($B176,".SP.TER.TOTL.IN"),Area_pop_80_09,Seq!Z$1,FALSE)/VLOOKUP(CONCATENATE($B176,".SP.POP.TOTL"),Area_pop_80_09,Seq!Z$1,FALSE))</f>
        <v>.</v>
      </c>
      <c r="ET176" s="27" t="str">
        <f>IF(ISNA(VLOOKUP(CONCATENATE($B176,".SP.TER.TOTL.IN"),Area_pop_80_09,Seq!AA$1,FALSE)),".",VLOOKUP(CONCATENATE($B176,".SP.TER.TOTL.IN"),Area_pop_80_09,Seq!AA$1,FALSE)/VLOOKUP(CONCATENATE($B176,".SP.POP.TOTL"),Area_pop_80_09,Seq!AA$1,FALSE))</f>
        <v>.</v>
      </c>
      <c r="EU176" s="27" t="str">
        <f>IF(ISNA(VLOOKUP(CONCATENATE($B176,".SP.TER.TOTL.IN"),Area_pop_80_09,Seq!AB$1,FALSE)),".",VLOOKUP(CONCATENATE($B176,".SP.TER.TOTL.IN"),Area_pop_80_09,Seq!AB$1,FALSE)/VLOOKUP(CONCATENATE($B176,".SP.POP.TOTL"),Area_pop_80_09,Seq!AB$1,FALSE))</f>
        <v>.</v>
      </c>
      <c r="EV176" s="27" t="str">
        <f>IF(ISNA(VLOOKUP(CONCATENATE($B176,".SP.TER.TOTL.IN"),Area_pop_80_09,Seq!AC$1,FALSE)),".",VLOOKUP(CONCATENATE($B176,".SP.TER.TOTL.IN"),Area_pop_80_09,Seq!AC$1,FALSE)/VLOOKUP(CONCATENATE($B176,".SP.POP.TOTL"),Area_pop_80_09,Seq!AC$1,FALSE))</f>
        <v>.</v>
      </c>
      <c r="EW176" s="27" t="str">
        <f>IF(ISNA(VLOOKUP(CONCATENATE($B176,".SP.TER.TOTL.IN"),Area_pop_80_09,Seq!AD$1,FALSE)),".",VLOOKUP(CONCATENATE($B176,".SP.TER.TOTL.IN"),Area_pop_80_09,Seq!AD$1,FALSE)/VLOOKUP(CONCATENATE($B176,".SP.POP.TOTL"),Area_pop_80_09,Seq!AD$1,FALSE))</f>
        <v>.</v>
      </c>
      <c r="EX176" s="27"/>
      <c r="EY176" s="27"/>
      <c r="EZ176" s="27" t="str">
        <f t="shared" si="210"/>
        <v>.</v>
      </c>
      <c r="FA176" s="27" t="str">
        <f t="shared" si="211"/>
        <v>.</v>
      </c>
      <c r="FB176" s="27" t="str">
        <f t="shared" si="181"/>
        <v>.</v>
      </c>
      <c r="FC176" s="9" t="str">
        <f>IF(VLOOKUP($B176,EM_80!$B$1:$C$201,2,FALSE)&gt;0,VLOOKUP($B176,EM_80!$B$1:$C$201,2,FALSE),".")</f>
        <v>.</v>
      </c>
      <c r="FD176" s="9" t="str">
        <f t="shared" si="212"/>
        <v>.</v>
      </c>
      <c r="FE176" s="9" t="str">
        <f t="shared" si="177"/>
        <v>.</v>
      </c>
      <c r="FF176" t="e">
        <f t="shared" si="213"/>
        <v>#N/A</v>
      </c>
      <c r="FG176" t="e">
        <f t="shared" si="214"/>
        <v>#N/A</v>
      </c>
      <c r="FH176" t="e">
        <f t="shared" si="215"/>
        <v>#N/A</v>
      </c>
      <c r="FJ176" s="9" t="str">
        <f>IF(ISNA(VLOOKUP($B176,Area_EM_90,Seq!C$1,FALSE)),".",VLOOKUP($B176,Area_EM_90,Seq!C$1,FALSE))</f>
        <v>.</v>
      </c>
      <c r="FK176" s="9" t="str">
        <f>IF(ISNA(VLOOKUP($B176,Area_EM_90,Seq!D$1,FALSE)),".",VLOOKUP($B176,Area_EM_90,Seq!D$1,FALSE))</f>
        <v>.</v>
      </c>
      <c r="FL176" s="9" t="str">
        <f>IF(ISNA(VLOOKUP($B176,Area_EM_90,Seq!E$1,FALSE)),".",VLOOKUP($B176,Area_EM_90,Seq!E$1,FALSE))</f>
        <v>.</v>
      </c>
      <c r="FM176" s="9" t="str">
        <f>IF(ISNA(VLOOKUP($B176,Area_EM_90,Seq!F$1,FALSE)),".",VLOOKUP($B176,Area_EM_90,Seq!F$1,FALSE))</f>
        <v>.</v>
      </c>
      <c r="FN176" s="9" t="str">
        <f>IF(ISNA(VLOOKUP($B176,Area_EM_90,Seq!G$1,FALSE)),".",VLOOKUP($B176,Area_EM_90,Seq!G$1,FALSE))</f>
        <v>.</v>
      </c>
      <c r="FO176" s="9" t="str">
        <f>IF(ISNA(VLOOKUP($B176,Area_EM_90,Seq!H$1,FALSE)),".",VLOOKUP($B176,Area_EM_90,Seq!H$1,FALSE))</f>
        <v>.</v>
      </c>
      <c r="FP176" s="9" t="str">
        <f>IF(ISNA(VLOOKUP($B176,Area_EM_90,Seq!I$1,FALSE)),".",VLOOKUP($B176,Area_EM_90,Seq!I$1,FALSE))</f>
        <v>.</v>
      </c>
      <c r="FQ176" s="9" t="str">
        <f>IF(ISNA(VLOOKUP($B176,Area_EM_90,Seq!J$1,FALSE)),".",VLOOKUP($B176,Area_EM_90,Seq!J$1,FALSE))</f>
        <v>.</v>
      </c>
      <c r="FR176" s="9" t="str">
        <f>IF(ISNA(VLOOKUP($B176,Area_EM_00,Seq!C$1,FALSE)),".",VLOOKUP($B176,Area_EM_00,Seq!C$1,FALSE))</f>
        <v>.</v>
      </c>
      <c r="FS176" s="9" t="str">
        <f>IF(ISNA(VLOOKUP($B176,Area_EM_00,Seq!D$1,FALSE)),".",VLOOKUP($B176,Area_EM_00,Seq!D$1,FALSE))</f>
        <v>.</v>
      </c>
      <c r="FT176" s="9" t="str">
        <f>IF(ISNA(VLOOKUP($B176,Area_EM_00,Seq!E$1,FALSE)),".",VLOOKUP($B176,Area_EM_00,Seq!E$1,FALSE))</f>
        <v>.</v>
      </c>
      <c r="FU176" s="9" t="str">
        <f>IF(ISNA(VLOOKUP($B176,Area_EM_00,Seq!F$1,FALSE)),".",VLOOKUP($B176,Area_EM_00,Seq!F$1,FALSE))</f>
        <v>.</v>
      </c>
      <c r="FV176" s="9" t="str">
        <f>IF(ISNA(VLOOKUP($B176,Area_EM_00,Seq!G$1,FALSE)),".",VLOOKUP($B176,Area_EM_00,Seq!G$1,FALSE))</f>
        <v>.</v>
      </c>
      <c r="FW176" s="9" t="str">
        <f>IF(ISNA(VLOOKUP($B176,Area_EM_00,Seq!H$1,FALSE)),".",VLOOKUP($B176,Area_EM_00,Seq!H$1,FALSE))</f>
        <v>.</v>
      </c>
      <c r="FX176" s="9" t="str">
        <f>IF(ISNA(VLOOKUP($B176,Area_EM_00,Seq!I$1,FALSE)),".",VLOOKUP($B176,Area_EM_00,Seq!I$1,FALSE))</f>
        <v>.</v>
      </c>
      <c r="FY176" s="9" t="str">
        <f>IF(ISNA(VLOOKUP($B176,Area_EM_00,Seq!J$1,FALSE)),".",VLOOKUP($B176,Area_EM_00,Seq!J$1,FALSE))</f>
        <v>.</v>
      </c>
      <c r="GA176" s="27"/>
    </row>
    <row r="177" spans="1:183">
      <c r="A177" s="25" t="s">
        <v>2640</v>
      </c>
      <c r="B177" s="26" t="str">
        <f t="shared" si="144"/>
        <v>Canada</v>
      </c>
      <c r="C177" s="27">
        <f>GDP!C$42/10000</f>
        <v>18294194.281532999</v>
      </c>
      <c r="D177" s="27">
        <f>GDP!D$42/10000</f>
        <v>19245492.3841727</v>
      </c>
      <c r="E177" s="27">
        <f>GDP!E$42/10000</f>
        <v>20996832.1911324</v>
      </c>
      <c r="F177" s="27">
        <f>GDP!F$42/10000</f>
        <v>23285486.8999658</v>
      </c>
      <c r="G177" s="27">
        <f>GDP!G$42/10000</f>
        <v>26824880.9087606</v>
      </c>
      <c r="H177" s="27">
        <f>GDP!H$42/10000</f>
        <v>30446239.831443299</v>
      </c>
      <c r="I177" s="27">
        <f>GDP!I$42/10000</f>
        <v>33125508.936610304</v>
      </c>
      <c r="J177" s="27">
        <f>GDP!J$42/10000</f>
        <v>36968067.973257102</v>
      </c>
      <c r="K177" s="27">
        <f>GDP!K$42/10000</f>
        <v>41145459.654235199</v>
      </c>
      <c r="L177" s="27">
        <f>GDP!L$42/10000</f>
        <v>42832423.5000588</v>
      </c>
      <c r="M177" s="27">
        <f>GDP!M$42/10000</f>
        <v>44460055.593061104</v>
      </c>
      <c r="N177" s="27">
        <f>GDP!N$42/10000</f>
        <v>48550380.707622699</v>
      </c>
      <c r="O177" s="27">
        <f>GDP!O$42/10000</f>
        <v>55444534.768105105</v>
      </c>
      <c r="P177" s="27">
        <f>GDP!P$42/10000</f>
        <v>63206769.635639794</v>
      </c>
      <c r="Q177" s="27">
        <f>GDP!Q$42/10000</f>
        <v>71486856.457908601</v>
      </c>
      <c r="R177" s="27">
        <f>GDP!R$42/10000</f>
        <v>79278923.811820701</v>
      </c>
      <c r="S177" s="27">
        <f>GDP!S$42/10000</f>
        <v>87206816.193002701</v>
      </c>
      <c r="T177" s="27">
        <f>GDP!T$42/10000</f>
        <v>95317050.098951995</v>
      </c>
      <c r="U177" s="27">
        <f>GDP!U$42/10000</f>
        <v>102751780.00667</v>
      </c>
      <c r="V177" s="27">
        <f>GDP!V$42/10000</f>
        <v>110560915.287177</v>
      </c>
      <c r="W177" s="27">
        <f>GDP!W$42/10000</f>
        <v>119848032.17129999</v>
      </c>
      <c r="X177" s="27">
        <f>GDP!X$42/10000</f>
        <v>129795418.841518</v>
      </c>
      <c r="Y177" s="27">
        <f>GDP!Y$42/10000</f>
        <v>141606801.95609599</v>
      </c>
      <c r="Z177" s="27">
        <f>GDP!Z$42/10000</f>
        <v>155767482.15170601</v>
      </c>
      <c r="AA177" s="27">
        <f>GDP!AA$42/10000</f>
        <v>171499997.84902799</v>
      </c>
      <c r="AB177" s="27">
        <f>GDP!AB$42/10000</f>
        <v>189335997.62532699</v>
      </c>
      <c r="AC177" s="27">
        <f>GDP!AC$42/10000</f>
        <v>211298973.34986499</v>
      </c>
      <c r="AD177" s="27">
        <f>GDP!AD$42/10000</f>
        <v>238767839.88534701</v>
      </c>
      <c r="AE177" s="27">
        <f>GDP!AE$42/10000</f>
        <v>260256945.47502899</v>
      </c>
      <c r="AF177" s="27">
        <f>GDP!AF$42/10000</f>
        <v>293754553.91439533</v>
      </c>
      <c r="AG177" s="27"/>
      <c r="AH177" s="27">
        <f>IF(ISNUMBER(VLOOKUP($B177,Area_GDP_80_09,Seq!C$1,FALSE)/10000),VLOOKUP($B177,Area_GDP_80_09,Seq!C$1,FALSE)/10000,".")</f>
        <v>41196565.887819</v>
      </c>
      <c r="AI177" s="27">
        <f>IF(ISNUMBER(VLOOKUP($B177,Area_GDP_80_09,Seq!D$1,FALSE)/10000),VLOOKUP($B177,Area_GDP_80_09,Seq!D$1,FALSE)/10000,".")</f>
        <v>42639734.698000096</v>
      </c>
      <c r="AJ177" s="27">
        <f>IF(ISNUMBER(VLOOKUP($B177,Area_GDP_80_09,Seq!E$1,FALSE)/10000),VLOOKUP($B177,Area_GDP_80_09,Seq!E$1,FALSE)/10000,".")</f>
        <v>41420658.5415124</v>
      </c>
      <c r="AK177" s="27">
        <f>IF(ISNUMBER(VLOOKUP($B177,Area_GDP_80_09,Seq!F$1,FALSE)/10000),VLOOKUP($B177,Area_GDP_80_09,Seq!F$1,FALSE)/10000,".")</f>
        <v>42546394.182209902</v>
      </c>
      <c r="AL177" s="27">
        <f>IF(ISNUMBER(VLOOKUP($B177,Area_GDP_80_09,Seq!G$1,FALSE)/10000),VLOOKUP($B177,Area_GDP_80_09,Seq!G$1,FALSE)/10000,".")</f>
        <v>45020241.061208002</v>
      </c>
      <c r="AM177" s="27">
        <f>IF(ISNUMBER(VLOOKUP($B177,Area_GDP_80_09,Seq!H$1,FALSE)/10000),VLOOKUP($B177,Area_GDP_80_09,Seq!H$1,FALSE)/10000,".")</f>
        <v>47172244.2933136</v>
      </c>
      <c r="AN177" s="27">
        <f>IF(ISNUMBER(VLOOKUP($B177,Area_GDP_80_09,Seq!I$1,FALSE)/10000),VLOOKUP($B177,Area_GDP_80_09,Seq!I$1,FALSE)/10000,".")</f>
        <v>48314180.863241501</v>
      </c>
      <c r="AO177" s="27">
        <f>IF(ISNUMBER(VLOOKUP($B177,Area_GDP_80_09,Seq!J$1,FALSE)/10000),VLOOKUP($B177,Area_GDP_80_09,Seq!J$1,FALSE)/10000,".")</f>
        <v>50369086.256817698</v>
      </c>
      <c r="AP177" s="27">
        <f>IF(ISNUMBER(VLOOKUP($B177,Area_GDP_80_09,Seq!K$1,FALSE)/10000),VLOOKUP($B177,Area_GDP_80_09,Seq!K$1,FALSE)/10000,".")</f>
        <v>52874681.839606799</v>
      </c>
      <c r="AQ177" s="27">
        <f>IF(ISNUMBER(VLOOKUP($B177,Area_GDP_80_09,Seq!L$1,FALSE)/10000),VLOOKUP($B177,Area_GDP_80_09,Seq!L$1,FALSE)/10000,".")</f>
        <v>54259686.216416404</v>
      </c>
      <c r="AR177" s="27">
        <f>IF(ISNUMBER(VLOOKUP($B177,Area_GDP_80_09,Seq!M$1,FALSE)/10000),VLOOKUP($B177,Area_GDP_80_09,Seq!M$1,FALSE)/10000,".")</f>
        <v>54364419.904383503</v>
      </c>
      <c r="AS177" s="27">
        <f>IF(ISNUMBER(VLOOKUP($B177,Area_GDP_80_09,Seq!N$1,FALSE)/10000),VLOOKUP($B177,Area_GDP_80_09,Seq!N$1,FALSE)/10000,".")</f>
        <v>53227028.482930399</v>
      </c>
      <c r="AT177" s="27">
        <f>IF(ISNUMBER(VLOOKUP($B177,Area_GDP_80_09,Seq!O$1,FALSE)/10000),VLOOKUP($B177,Area_GDP_80_09,Seq!O$1,FALSE)/10000,".")</f>
        <v>53692862.433506198</v>
      </c>
      <c r="AU177" s="27">
        <f>IF(ISNUMBER(VLOOKUP($B177,Area_GDP_80_09,Seq!P$1,FALSE)/10000),VLOOKUP($B177,Area_GDP_80_09,Seq!P$1,FALSE)/10000,".")</f>
        <v>54948495.050838299</v>
      </c>
      <c r="AV177" s="27">
        <f>IF(ISNUMBER(VLOOKUP($B177,Area_GDP_80_09,Seq!Q$1,FALSE)/10000),VLOOKUP($B177,Area_GDP_80_09,Seq!Q$1,FALSE)/10000,".")</f>
        <v>57588337.485691197</v>
      </c>
      <c r="AW177" s="27">
        <f>IF(ISNUMBER(VLOOKUP($B177,Area_GDP_80_09,Seq!R$1,FALSE)/10000),VLOOKUP($B177,Area_GDP_80_09,Seq!R$1,FALSE)/10000,".")</f>
        <v>59205662.918321997</v>
      </c>
      <c r="AX177" s="27">
        <f>IF(ISNUMBER(VLOOKUP($B177,Area_GDP_80_09,Seq!S$1,FALSE)/10000),VLOOKUP($B177,Area_GDP_80_09,Seq!S$1,FALSE)/10000,".")</f>
        <v>60164083.226718701</v>
      </c>
      <c r="AY177" s="27">
        <f>IF(ISNUMBER(VLOOKUP($B177,Area_GDP_80_09,Seq!T$1,FALSE)/10000),VLOOKUP($B177,Area_GDP_80_09,Seq!T$1,FALSE)/10000,".")</f>
        <v>62706571.948017001</v>
      </c>
      <c r="AZ177" s="27">
        <f>IF(ISNUMBER(VLOOKUP($B177,Area_GDP_80_09,Seq!U$1,FALSE)/10000),VLOOKUP($B177,Area_GDP_80_09,Seq!U$1,FALSE)/10000,".")</f>
        <v>65275927.546966501</v>
      </c>
      <c r="BA177" s="27">
        <f>IF(ISNUMBER(VLOOKUP($B177,Area_GDP_80_09,Seq!V$1,FALSE)/10000),VLOOKUP($B177,Area_GDP_80_09,Seq!V$1,FALSE)/10000,".")</f>
        <v>68886835.903306201</v>
      </c>
      <c r="BB177" s="27">
        <f>IF(ISNUMBER(VLOOKUP($B177,Area_GDP_80_09,Seq!W$1,FALSE)/10000),VLOOKUP($B177,Area_GDP_80_09,Seq!W$1,FALSE)/10000,".")</f>
        <v>72491886.068278193</v>
      </c>
      <c r="BC177" s="27">
        <f>IF(ISNUMBER(VLOOKUP($B177,Area_GDP_80_09,Seq!X$1,FALSE)/10000),VLOOKUP($B177,Area_GDP_80_09,Seq!X$1,FALSE)/10000,".")</f>
        <v>73784997.643256292</v>
      </c>
      <c r="BD177" s="27">
        <f>IF(ISNUMBER(VLOOKUP($B177,Area_GDP_80_09,Seq!Y$1,FALSE)/10000),VLOOKUP($B177,Area_GDP_80_09,Seq!Y$1,FALSE)/10000,".")</f>
        <v>75942859.066729501</v>
      </c>
      <c r="BE177" s="27">
        <f>IF(ISNUMBER(VLOOKUP($B177,Area_GDP_80_09,Seq!Z$1,FALSE)/10000),VLOOKUP($B177,Area_GDP_80_09,Seq!Z$1,FALSE)/10000,".")</f>
        <v>77371402.599151596</v>
      </c>
      <c r="BF177" s="27">
        <f>IF(ISNUMBER(VLOOKUP($B177,Area_GDP_80_09,Seq!AA$1,FALSE)/10000),VLOOKUP($B177,Area_GDP_80_09,Seq!AA$1,FALSE)/10000,".")</f>
        <v>79785374.72224091</v>
      </c>
      <c r="BG177" s="27">
        <f>IF(ISNUMBER(VLOOKUP($B177,Area_GDP_80_09,Seq!AB$1,FALSE)/10000),VLOOKUP($B177,Area_GDP_80_09,Seq!AB$1,FALSE)/10000,".")</f>
        <v>82079327.991381004</v>
      </c>
      <c r="BH177" s="27">
        <f>IF(ISNUMBER(VLOOKUP($B177,Area_GDP_80_09,Seq!AC$1,FALSE)/10000),VLOOKUP($B177,Area_GDP_80_09,Seq!AC$1,FALSE)/10000,".")</f>
        <v>84632152.716988698</v>
      </c>
      <c r="BI177" s="27">
        <f>IF(ISNUMBER(VLOOKUP($B177,Area_GDP_80_09,Seq!AD$1,FALSE)/10000),VLOOKUP($B177,Area_GDP_80_09,Seq!AD$1,FALSE)/10000,".")</f>
        <v>86928543.532421991</v>
      </c>
      <c r="BJ177" s="27">
        <f>IF(ISNUMBER(VLOOKUP($B177,Area_GDP_80_09,Seq!AE$1,FALSE)/10000),VLOOKUP($B177,Area_GDP_80_09,Seq!AE$1,FALSE)/10000,".")</f>
        <v>87276257.706551701</v>
      </c>
      <c r="BK177" s="27">
        <f>IF(ISNUMBER(VLOOKUP($B177,Area_GDP_80_09,Seq!AF$1,FALSE)/10000),VLOOKUP($B177,Area_GDP_80_09,Seq!AF$1,FALSE)/10000,".")</f>
        <v>84683860.480775669</v>
      </c>
      <c r="BL177" s="27"/>
      <c r="BM177" s="27"/>
      <c r="BN177" s="27">
        <f>CNPop!A$48</f>
        <v>5.0000000000000001E-3</v>
      </c>
      <c r="BO177" s="27">
        <f>CNPop!B$48</f>
        <v>6.0000000000000001E-3</v>
      </c>
      <c r="BP177" s="27">
        <f>CNPop!C$48</f>
        <v>6.0000000000000001E-3</v>
      </c>
      <c r="BQ177" s="27">
        <f>CNPop!D$48</f>
        <v>7.0000000000000001E-3</v>
      </c>
      <c r="BR177" s="27">
        <f>CNPop!E$48</f>
        <v>7.0000000000000001E-3</v>
      </c>
      <c r="BS177" s="27">
        <f>CNPop!F$48</f>
        <v>8.0000000000000002E-3</v>
      </c>
      <c r="BT177" s="27">
        <f>CNPop!G$48</f>
        <v>8.9999999999999993E-3</v>
      </c>
      <c r="BU177" s="27">
        <f>CNPop!H$48</f>
        <v>0.01</v>
      </c>
      <c r="BV177" s="27">
        <f>CNPop!I$48</f>
        <v>1.0999999999999999E-2</v>
      </c>
      <c r="BW177" s="27">
        <f>CNPop!J$48</f>
        <v>1.2E-2</v>
      </c>
      <c r="BX177" s="27">
        <f>CNPop!K$48</f>
        <v>1.4E-2</v>
      </c>
      <c r="BY177" s="27">
        <f>CNPop!L$48</f>
        <v>1.6E-2</v>
      </c>
      <c r="BZ177" s="27">
        <f>CNPop!M$48</f>
        <v>1.7000000000000001E-2</v>
      </c>
      <c r="CA177" s="27">
        <f>CNPop!N$48</f>
        <v>1.9E-2</v>
      </c>
      <c r="CB177" s="27">
        <f>CNPop!O$48</f>
        <v>2.1000000000000001E-2</v>
      </c>
      <c r="CC177" s="27">
        <f>CNPop!P$48</f>
        <v>2.3E-2</v>
      </c>
      <c r="CD177" s="27">
        <f>CNPop!Q$48</f>
        <v>2.5999999999999999E-2</v>
      </c>
      <c r="CE177" s="27">
        <f>CNPop!R$48</f>
        <v>2.8000000000000001E-2</v>
      </c>
      <c r="CF177" s="27">
        <f>CNPop!S$48</f>
        <v>0.03</v>
      </c>
      <c r="CG177" s="27">
        <f>CNPop!T$48</f>
        <v>3.3000000000000002E-2</v>
      </c>
      <c r="CH177" s="27">
        <f>CNPop!U$48</f>
        <v>3.5999999999999997E-2</v>
      </c>
      <c r="CI177" s="27">
        <f>CNPop!V$48</f>
        <v>3.9E-2</v>
      </c>
      <c r="CJ177" s="27">
        <f>CNPop!W$48</f>
        <v>4.2000000000000003E-2</v>
      </c>
      <c r="CK177" s="27">
        <f>CNPop!X$48</f>
        <v>4.4999999999999998E-2</v>
      </c>
      <c r="CL177" s="27">
        <f>CNPop!Y$48</f>
        <v>4.9000000000000002E-2</v>
      </c>
      <c r="CM177" s="27">
        <f>CNPop!Z$48</f>
        <v>5.1999999999999998E-2</v>
      </c>
      <c r="CN177" s="27">
        <f>CNPop!AA$48</f>
        <v>5.6000000000000001E-2</v>
      </c>
      <c r="CO177" s="27">
        <f>CNPop!AB$48</f>
        <v>0.06</v>
      </c>
      <c r="CP177" s="27">
        <f>CNPop!AC$48</f>
        <v>6.3E-2</v>
      </c>
      <c r="CQ177" s="27"/>
      <c r="CR177" s="27">
        <f t="shared" si="182"/>
        <v>7.1462470809948733E-2</v>
      </c>
      <c r="CS177" s="27">
        <f t="shared" si="183"/>
        <v>7.1462470809948733E-2</v>
      </c>
      <c r="CT177" s="27">
        <f t="shared" si="184"/>
        <v>7.1462470809948733E-2</v>
      </c>
      <c r="CU177" s="27">
        <f t="shared" si="185"/>
        <v>7.1462470809948733E-2</v>
      </c>
      <c r="CV177" s="27">
        <f t="shared" si="186"/>
        <v>7.1462470809948733E-2</v>
      </c>
      <c r="CW177" s="27">
        <f t="shared" si="187"/>
        <v>7.1462470809948733E-2</v>
      </c>
      <c r="CX177" s="27">
        <f t="shared" si="188"/>
        <v>7.1462470809948733E-2</v>
      </c>
      <c r="CY177" s="27">
        <f t="shared" si="189"/>
        <v>7.1462470809948733E-2</v>
      </c>
      <c r="CZ177" s="27">
        <f t="shared" si="190"/>
        <v>7.1462470809948733E-2</v>
      </c>
      <c r="DA177" s="27">
        <f t="shared" si="191"/>
        <v>7.1462470809948733E-2</v>
      </c>
      <c r="DB177" s="27">
        <f t="shared" si="192"/>
        <v>7.1462470809948733E-2</v>
      </c>
      <c r="DC177" s="27">
        <f t="shared" si="193"/>
        <v>7.1462470809948733E-2</v>
      </c>
      <c r="DD177" s="27">
        <f t="shared" si="194"/>
        <v>6.6453076081314733E-2</v>
      </c>
      <c r="DE177" s="27">
        <f t="shared" si="195"/>
        <v>6.6453076081314733E-2</v>
      </c>
      <c r="DF177" s="27">
        <f t="shared" si="196"/>
        <v>6.6453076081314733E-2</v>
      </c>
      <c r="DG177" s="27">
        <f t="shared" si="197"/>
        <v>6.6453076081314733E-2</v>
      </c>
      <c r="DH177" s="27">
        <f t="shared" si="198"/>
        <v>6.6453076081314733E-2</v>
      </c>
      <c r="DI177" s="27">
        <f t="shared" si="199"/>
        <v>6.6453076081314733E-2</v>
      </c>
      <c r="DJ177" s="27">
        <f t="shared" si="200"/>
        <v>6.6453076081314733E-2</v>
      </c>
      <c r="DK177" s="27">
        <f t="shared" si="201"/>
        <v>6.6407512328192211E-2</v>
      </c>
      <c r="DL177" s="27">
        <f t="shared" si="202"/>
        <v>6.6398989915403786E-2</v>
      </c>
      <c r="DM177" s="27">
        <f t="shared" si="203"/>
        <v>6.6377924129477281E-2</v>
      </c>
      <c r="DN177" s="27">
        <f t="shared" si="204"/>
        <v>6.647758433773357E-2</v>
      </c>
      <c r="DO177" s="27">
        <f t="shared" si="205"/>
        <v>6.653021214799848E-2</v>
      </c>
      <c r="DP177" s="27">
        <f t="shared" si="206"/>
        <v>6.6591967494921078E-2</v>
      </c>
      <c r="DQ177" s="27">
        <f t="shared" si="207"/>
        <v>6.6675631344392181E-2</v>
      </c>
      <c r="DR177" s="27">
        <f t="shared" si="208"/>
        <v>6.6728138687249222E-2</v>
      </c>
      <c r="DS177" s="27">
        <f t="shared" si="209"/>
        <v>6.6801067442988846E-2</v>
      </c>
      <c r="DT177" s="27">
        <f t="shared" si="145"/>
        <v>6.6832555821730699E-2</v>
      </c>
      <c r="DU177" s="27" t="e">
        <f>IF(ISNA(VLOOKUP(CONCATENATE($B177,".SP.TER.TOTL.IN"),Area_pop_80_09,Seq!B$1,FALSE)),".",VLOOKUP(CONCATENATE($B177,".SP.TER.TOTL.IN"),Area_pop_80_09,Seq!B$1,FALSE)/VLOOKUP(CONCATENATE($B177,".SP.POP.TOTL"),Area_pop_80_09,Seq!B$1,FALSE))</f>
        <v>#VALUE!</v>
      </c>
      <c r="DV177" s="27" t="e">
        <f>IF(ISNA(VLOOKUP(CONCATENATE($B177,".SP.TER.TOTL.IN"),Area_pop_80_09,Seq!C$1,FALSE)),".",VLOOKUP(CONCATENATE($B177,".SP.TER.TOTL.IN"),Area_pop_80_09,Seq!C$1,FALSE)/VLOOKUP(CONCATENATE($B177,".SP.POP.TOTL"),Area_pop_80_09,Seq!C$1,FALSE))</f>
        <v>#VALUE!</v>
      </c>
      <c r="DW177" s="27" t="e">
        <f>IF(ISNA(VLOOKUP(CONCATENATE($B177,".SP.TER.TOTL.IN"),Area_pop_80_09,Seq!D$1,FALSE)),".",VLOOKUP(CONCATENATE($B177,".SP.TER.TOTL.IN"),Area_pop_80_09,Seq!D$1,FALSE)/VLOOKUP(CONCATENATE($B177,".SP.POP.TOTL"),Area_pop_80_09,Seq!D$1,FALSE))</f>
        <v>#VALUE!</v>
      </c>
      <c r="DX177" s="27" t="e">
        <f>IF(ISNA(VLOOKUP(CONCATENATE($B177,".SP.TER.TOTL.IN"),Area_pop_80_09,Seq!E$1,FALSE)),".",VLOOKUP(CONCATENATE($B177,".SP.TER.TOTL.IN"),Area_pop_80_09,Seq!E$1,FALSE)/VLOOKUP(CONCATENATE($B177,".SP.POP.TOTL"),Area_pop_80_09,Seq!E$1,FALSE))</f>
        <v>#VALUE!</v>
      </c>
      <c r="DY177" s="27" t="e">
        <f>IF(ISNA(VLOOKUP(CONCATENATE($B177,".SP.TER.TOTL.IN"),Area_pop_80_09,Seq!F$1,FALSE)),".",VLOOKUP(CONCATENATE($B177,".SP.TER.TOTL.IN"),Area_pop_80_09,Seq!F$1,FALSE)/VLOOKUP(CONCATENATE($B177,".SP.POP.TOTL"),Area_pop_80_09,Seq!F$1,FALSE))</f>
        <v>#VALUE!</v>
      </c>
      <c r="DZ177" s="27" t="e">
        <f>IF(ISNA(VLOOKUP(CONCATENATE($B177,".SP.TER.TOTL.IN"),Area_pop_80_09,Seq!G$1,FALSE)),".",VLOOKUP(CONCATENATE($B177,".SP.TER.TOTL.IN"),Area_pop_80_09,Seq!G$1,FALSE)/VLOOKUP(CONCATENATE($B177,".SP.POP.TOTL"),Area_pop_80_09,Seq!G$1,FALSE))</f>
        <v>#VALUE!</v>
      </c>
      <c r="EA177" s="27" t="e">
        <f>IF(ISNA(VLOOKUP(CONCATENATE($B177,".SP.TER.TOTL.IN"),Area_pop_80_09,Seq!H$1,FALSE)),".",VLOOKUP(CONCATENATE($B177,".SP.TER.TOTL.IN"),Area_pop_80_09,Seq!H$1,FALSE)/VLOOKUP(CONCATENATE($B177,".SP.POP.TOTL"),Area_pop_80_09,Seq!H$1,FALSE))</f>
        <v>#VALUE!</v>
      </c>
      <c r="EB177" s="27" t="e">
        <f>IF(ISNA(VLOOKUP(CONCATENATE($B177,".SP.TER.TOTL.IN"),Area_pop_80_09,Seq!I$1,FALSE)),".",VLOOKUP(CONCATENATE($B177,".SP.TER.TOTL.IN"),Area_pop_80_09,Seq!I$1,FALSE)/VLOOKUP(CONCATENATE($B177,".SP.POP.TOTL"),Area_pop_80_09,Seq!I$1,FALSE))</f>
        <v>#VALUE!</v>
      </c>
      <c r="EC177" s="27" t="e">
        <f>IF(ISNA(VLOOKUP(CONCATENATE($B177,".SP.TER.TOTL.IN"),Area_pop_80_09,Seq!J$1,FALSE)),".",VLOOKUP(CONCATENATE($B177,".SP.TER.TOTL.IN"),Area_pop_80_09,Seq!J$1,FALSE)/VLOOKUP(CONCATENATE($B177,".SP.POP.TOTL"),Area_pop_80_09,Seq!J$1,FALSE))</f>
        <v>#VALUE!</v>
      </c>
      <c r="ED177" s="27" t="e">
        <f>IF(ISNA(VLOOKUP(CONCATENATE($B177,".SP.TER.TOTL.IN"),Area_pop_80_09,Seq!K$1,FALSE)),".",VLOOKUP(CONCATENATE($B177,".SP.TER.TOTL.IN"),Area_pop_80_09,Seq!K$1,FALSE)/VLOOKUP(CONCATENATE($B177,".SP.POP.TOTL"),Area_pop_80_09,Seq!K$1,FALSE))</f>
        <v>#VALUE!</v>
      </c>
      <c r="EE177" s="27" t="e">
        <f>IF(ISNA(VLOOKUP(CONCATENATE($B177,".SP.TER.TOTL.IN"),Area_pop_80_09,Seq!L$1,FALSE)),".",VLOOKUP(CONCATENATE($B177,".SP.TER.TOTL.IN"),Area_pop_80_09,Seq!L$1,FALSE)/VLOOKUP(CONCATENATE($B177,".SP.POP.TOTL"),Area_pop_80_09,Seq!L$1,FALSE))</f>
        <v>#VALUE!</v>
      </c>
      <c r="EF177" s="27">
        <f>IF(ISNA(VLOOKUP(CONCATENATE($B177,".SP.TER.TOTL.IN"),Area_pop_80_09,Seq!M$1,FALSE)),".",VLOOKUP(CONCATENATE($B177,".SP.TER.TOTL.IN"),Area_pop_80_09,Seq!M$1,FALSE)/VLOOKUP(CONCATENATE($B177,".SP.POP.TOTL"),Area_pop_80_09,Seq!M$1,FALSE))</f>
        <v>7.1462470809948733E-2</v>
      </c>
      <c r="EG177" s="27" t="e">
        <f>IF(ISNA(VLOOKUP(CONCATENATE($B177,".SP.TER.TOTL.IN"),Area_pop_80_09,Seq!N$1,FALSE)),".",VLOOKUP(CONCATENATE($B177,".SP.TER.TOTL.IN"),Area_pop_80_09,Seq!N$1,FALSE)/VLOOKUP(CONCATENATE($B177,".SP.POP.TOTL"),Area_pop_80_09,Seq!N$1,FALSE))</f>
        <v>#VALUE!</v>
      </c>
      <c r="EH177" s="27" t="e">
        <f>IF(ISNA(VLOOKUP(CONCATENATE($B177,".SP.TER.TOTL.IN"),Area_pop_80_09,Seq!O$1,FALSE)),".",VLOOKUP(CONCATENATE($B177,".SP.TER.TOTL.IN"),Area_pop_80_09,Seq!O$1,FALSE)/VLOOKUP(CONCATENATE($B177,".SP.POP.TOTL"),Area_pop_80_09,Seq!O$1,FALSE))</f>
        <v>#VALUE!</v>
      </c>
      <c r="EI177" s="27" t="e">
        <f>IF(ISNA(VLOOKUP(CONCATENATE($B177,".SP.TER.TOTL.IN"),Area_pop_80_09,Seq!P$1,FALSE)),".",VLOOKUP(CONCATENATE($B177,".SP.TER.TOTL.IN"),Area_pop_80_09,Seq!P$1,FALSE)/VLOOKUP(CONCATENATE($B177,".SP.POP.TOTL"),Area_pop_80_09,Seq!P$1,FALSE))</f>
        <v>#VALUE!</v>
      </c>
      <c r="EJ177" s="27" t="e">
        <f>IF(ISNA(VLOOKUP(CONCATENATE($B177,".SP.TER.TOTL.IN"),Area_pop_80_09,Seq!Q$1,FALSE)),".",VLOOKUP(CONCATENATE($B177,".SP.TER.TOTL.IN"),Area_pop_80_09,Seq!Q$1,FALSE)/VLOOKUP(CONCATENATE($B177,".SP.POP.TOTL"),Area_pop_80_09,Seq!Q$1,FALSE))</f>
        <v>#VALUE!</v>
      </c>
      <c r="EK177" s="27" t="e">
        <f>IF(ISNA(VLOOKUP(CONCATENATE($B177,".SP.TER.TOTL.IN"),Area_pop_80_09,Seq!R$1,FALSE)),".",VLOOKUP(CONCATENATE($B177,".SP.TER.TOTL.IN"),Area_pop_80_09,Seq!R$1,FALSE)/VLOOKUP(CONCATENATE($B177,".SP.POP.TOTL"),Area_pop_80_09,Seq!R$1,FALSE))</f>
        <v>#VALUE!</v>
      </c>
      <c r="EL177" s="27" t="e">
        <f>IF(ISNA(VLOOKUP(CONCATENATE($B177,".SP.TER.TOTL.IN"),Area_pop_80_09,Seq!S$1,FALSE)),".",VLOOKUP(CONCATENATE($B177,".SP.TER.TOTL.IN"),Area_pop_80_09,Seq!S$1,FALSE)/VLOOKUP(CONCATENATE($B177,".SP.POP.TOTL"),Area_pop_80_09,Seq!S$1,FALSE))</f>
        <v>#VALUE!</v>
      </c>
      <c r="EM177" s="27">
        <f>IF(ISNA(VLOOKUP(CONCATENATE($B177,".SP.TER.TOTL.IN"),Area_pop_80_09,Seq!T$1,FALSE)),".",VLOOKUP(CONCATENATE($B177,".SP.TER.TOTL.IN"),Area_pop_80_09,Seq!T$1,FALSE)/VLOOKUP(CONCATENATE($B177,".SP.POP.TOTL"),Area_pop_80_09,Seq!T$1,FALSE))</f>
        <v>6.6453076081314733E-2</v>
      </c>
      <c r="EN177" s="27">
        <f>IF(ISNA(VLOOKUP(CONCATENATE($B177,".SP.TER.TOTL.IN"),Area_pop_80_09,Seq!U$1,FALSE)),".",VLOOKUP(CONCATENATE($B177,".SP.TER.TOTL.IN"),Area_pop_80_09,Seq!U$1,FALSE)/VLOOKUP(CONCATENATE($B177,".SP.POP.TOTL"),Area_pop_80_09,Seq!U$1,FALSE))</f>
        <v>6.6407512328192211E-2</v>
      </c>
      <c r="EO177" s="27">
        <f>IF(ISNA(VLOOKUP(CONCATENATE($B177,".SP.TER.TOTL.IN"),Area_pop_80_09,Seq!V$1,FALSE)),".",VLOOKUP(CONCATENATE($B177,".SP.TER.TOTL.IN"),Area_pop_80_09,Seq!V$1,FALSE)/VLOOKUP(CONCATENATE($B177,".SP.POP.TOTL"),Area_pop_80_09,Seq!V$1,FALSE))</f>
        <v>6.6398989915403786E-2</v>
      </c>
      <c r="EP177" s="27">
        <f>IF(ISNA(VLOOKUP(CONCATENATE($B177,".SP.TER.TOTL.IN"),Area_pop_80_09,Seq!W$1,FALSE)),".",VLOOKUP(CONCATENATE($B177,".SP.TER.TOTL.IN"),Area_pop_80_09,Seq!W$1,FALSE)/VLOOKUP(CONCATENATE($B177,".SP.POP.TOTL"),Area_pop_80_09,Seq!W$1,FALSE))</f>
        <v>6.6377924129477281E-2</v>
      </c>
      <c r="EQ177" s="27">
        <f>IF(ISNA(VLOOKUP(CONCATENATE($B177,".SP.TER.TOTL.IN"),Area_pop_80_09,Seq!X$1,FALSE)),".",VLOOKUP(CONCATENATE($B177,".SP.TER.TOTL.IN"),Area_pop_80_09,Seq!X$1,FALSE)/VLOOKUP(CONCATENATE($B177,".SP.POP.TOTL"),Area_pop_80_09,Seq!X$1,FALSE))</f>
        <v>6.647758433773357E-2</v>
      </c>
      <c r="ER177" s="27">
        <f>IF(ISNA(VLOOKUP(CONCATENATE($B177,".SP.TER.TOTL.IN"),Area_pop_80_09,Seq!Y$1,FALSE)),".",VLOOKUP(CONCATENATE($B177,".SP.TER.TOTL.IN"),Area_pop_80_09,Seq!Y$1,FALSE)/VLOOKUP(CONCATENATE($B177,".SP.POP.TOTL"),Area_pop_80_09,Seq!Y$1,FALSE))</f>
        <v>6.653021214799848E-2</v>
      </c>
      <c r="ES177" s="27">
        <f>IF(ISNA(VLOOKUP(CONCATENATE($B177,".SP.TER.TOTL.IN"),Area_pop_80_09,Seq!Z$1,FALSE)),".",VLOOKUP(CONCATENATE($B177,".SP.TER.TOTL.IN"),Area_pop_80_09,Seq!Z$1,FALSE)/VLOOKUP(CONCATENATE($B177,".SP.POP.TOTL"),Area_pop_80_09,Seq!Z$1,FALSE))</f>
        <v>6.6591967494921078E-2</v>
      </c>
      <c r="ET177" s="27">
        <f>IF(ISNA(VLOOKUP(CONCATENATE($B177,".SP.TER.TOTL.IN"),Area_pop_80_09,Seq!AA$1,FALSE)),".",VLOOKUP(CONCATENATE($B177,".SP.TER.TOTL.IN"),Area_pop_80_09,Seq!AA$1,FALSE)/VLOOKUP(CONCATENATE($B177,".SP.POP.TOTL"),Area_pop_80_09,Seq!AA$1,FALSE))</f>
        <v>6.6675631344392181E-2</v>
      </c>
      <c r="EU177" s="27">
        <f>IF(ISNA(VLOOKUP(CONCATENATE($B177,".SP.TER.TOTL.IN"),Area_pop_80_09,Seq!AB$1,FALSE)),".",VLOOKUP(CONCATENATE($B177,".SP.TER.TOTL.IN"),Area_pop_80_09,Seq!AB$1,FALSE)/VLOOKUP(CONCATENATE($B177,".SP.POP.TOTL"),Area_pop_80_09,Seq!AB$1,FALSE))</f>
        <v>6.6728138687249222E-2</v>
      </c>
      <c r="EV177" s="27">
        <f>IF(ISNA(VLOOKUP(CONCATENATE($B177,".SP.TER.TOTL.IN"),Area_pop_80_09,Seq!AC$1,FALSE)),".",VLOOKUP(CONCATENATE($B177,".SP.TER.TOTL.IN"),Area_pop_80_09,Seq!AC$1,FALSE)/VLOOKUP(CONCATENATE($B177,".SP.POP.TOTL"),Area_pop_80_09,Seq!AC$1,FALSE))</f>
        <v>6.6801067442988846E-2</v>
      </c>
      <c r="EW177" s="27">
        <f>IF(ISNA(VLOOKUP(CONCATENATE($B177,".SP.TER.TOTL.IN"),Area_pop_80_09,Seq!AD$1,FALSE)),".",VLOOKUP(CONCATENATE($B177,".SP.TER.TOTL.IN"),Area_pop_80_09,Seq!AD$1,FALSE)/VLOOKUP(CONCATENATE($B177,".SP.POP.TOTL"),Area_pop_80_09,Seq!AD$1,FALSE))</f>
        <v>6.6832555821730699E-2</v>
      </c>
      <c r="EX177" s="27"/>
      <c r="EY177" s="27"/>
      <c r="EZ177" s="27">
        <f t="shared" si="210"/>
        <v>1.176127353311918E-2</v>
      </c>
      <c r="FA177" s="27">
        <f t="shared" si="211"/>
        <v>1.9790579684070383E-2</v>
      </c>
      <c r="FB177" s="27">
        <f t="shared" si="181"/>
        <v>5.2394823478941949E-2</v>
      </c>
      <c r="FC177" s="9">
        <f>IF(VLOOKUP($B177,EM_80!$B$1:$C$201,2,FALSE)&gt;0,VLOOKUP($B177,EM_80!$B$1:$C$201,2,FALSE),".")</f>
        <v>289245</v>
      </c>
      <c r="FD177" s="9">
        <f t="shared" si="212"/>
        <v>550000</v>
      </c>
      <c r="FE177" s="9">
        <f t="shared" si="177"/>
        <v>1612173</v>
      </c>
      <c r="FF177">
        <f t="shared" si="213"/>
        <v>24593000</v>
      </c>
      <c r="FG177">
        <f t="shared" si="214"/>
        <v>27791000</v>
      </c>
      <c r="FH177">
        <f t="shared" si="215"/>
        <v>30769700</v>
      </c>
      <c r="FJ177" s="9">
        <f>IF(ISNA(VLOOKUP($B177,Area_EM_90,Seq!C$1,FALSE)),".",VLOOKUP($B177,Area_EM_90,Seq!C$1,FALSE))</f>
        <v>145550</v>
      </c>
      <c r="FK177" s="9">
        <f>IF(ISNA(VLOOKUP($B177,Area_EM_90,Seq!D$1,FALSE)),".",VLOOKUP($B177,Area_EM_90,Seq!D$1,FALSE))</f>
        <v>77480</v>
      </c>
      <c r="FL177" s="9">
        <f>IF(ISNA(VLOOKUP($B177,Area_EM_90,Seq!E$1,FALSE)),".",VLOOKUP($B177,Area_EM_90,Seq!E$1,FALSE))</f>
        <v>17135</v>
      </c>
      <c r="FM177" s="9">
        <f>IF(ISNA(VLOOKUP($B177,Area_EM_90,Seq!F$1,FALSE)),".",VLOOKUP($B177,Area_EM_90,Seq!F$1,FALSE))</f>
        <v>50935</v>
      </c>
      <c r="FN177" s="9">
        <f>IF(ISNA(VLOOKUP($B177,Area_EM_90,Seq!G$1,FALSE)),".",VLOOKUP($B177,Area_EM_90,Seq!G$1,FALSE))</f>
        <v>17907000</v>
      </c>
      <c r="FO177" s="9">
        <f>IF(ISNA(VLOOKUP($B177,Area_EM_90,Seq!H$1,FALSE)),".",VLOOKUP($B177,Area_EM_90,Seq!H$1,FALSE))</f>
        <v>3029864.4</v>
      </c>
      <c r="FP177" s="9">
        <f>IF(ISNA(VLOOKUP($B177,Area_EM_90,Seq!I$1,FALSE)),".",VLOOKUP($B177,Area_EM_90,Seq!I$1,FALSE))</f>
        <v>7030288</v>
      </c>
      <c r="FQ177" s="9">
        <f>IF(ISNA(VLOOKUP($B177,Area_EM_90,Seq!J$1,FALSE)),".",VLOOKUP($B177,Area_EM_90,Seq!J$1,FALSE))</f>
        <v>7846847</v>
      </c>
      <c r="FR177" s="9">
        <f>IF(ISNA(VLOOKUP($B177,Area_EM_00,Seq!C$1,FALSE)),".",VLOOKUP($B177,Area_EM_00,Seq!C$1,FALSE))</f>
        <v>287820</v>
      </c>
      <c r="FS177" s="9">
        <f>IF(ISNA(VLOOKUP($B177,Area_EM_00,Seq!D$1,FALSE)),".",VLOOKUP($B177,Area_EM_00,Seq!D$1,FALSE))</f>
        <v>112475</v>
      </c>
      <c r="FT177" s="9">
        <f>IF(ISNA(VLOOKUP($B177,Area_EM_00,Seq!E$1,FALSE)),".",VLOOKUP($B177,Area_EM_00,Seq!E$1,FALSE))</f>
        <v>30580</v>
      </c>
      <c r="FU177" s="9">
        <f>IF(ISNA(VLOOKUP($B177,Area_EM_00,Seq!F$1,FALSE)),".",VLOOKUP($B177,Area_EM_00,Seq!F$1,FALSE))</f>
        <v>144765</v>
      </c>
      <c r="FV177" s="9">
        <f>IF(ISNA(VLOOKUP($B177,Area_EM_00,Seq!G$1,FALSE)),".",VLOOKUP($B177,Area_EM_00,Seq!G$1,FALSE))</f>
        <v>20805000</v>
      </c>
      <c r="FW177" s="9">
        <f>IF(ISNA(VLOOKUP($B177,Area_EM_00,Seq!H$1,FALSE)),".",VLOOKUP($B177,Area_EM_00,Seq!H$1,FALSE))</f>
        <v>2018085</v>
      </c>
      <c r="FX177" s="9">
        <f>IF(ISNA(VLOOKUP($B177,Area_EM_00,Seq!I$1,FALSE)),".",VLOOKUP($B177,Area_EM_00,Seq!I$1,FALSE))</f>
        <v>8080662</v>
      </c>
      <c r="FY177" s="9">
        <f>IF(ISNA(VLOOKUP($B177,Area_EM_00,Seq!J$1,FALSE)),".",VLOOKUP($B177,Area_EM_00,Seq!J$1,FALSE))</f>
        <v>10700000</v>
      </c>
      <c r="GA177" s="27"/>
    </row>
    <row r="178" spans="1:183">
      <c r="A178" s="25" t="s">
        <v>2645</v>
      </c>
      <c r="B178" s="26" t="str">
        <f t="shared" si="144"/>
        <v>United States</v>
      </c>
      <c r="C178" s="27">
        <f>GDP!C$42/10000</f>
        <v>18294194.281532999</v>
      </c>
      <c r="D178" s="27">
        <f>GDP!D$42/10000</f>
        <v>19245492.3841727</v>
      </c>
      <c r="E178" s="27">
        <f>GDP!E$42/10000</f>
        <v>20996832.1911324</v>
      </c>
      <c r="F178" s="27">
        <f>GDP!F$42/10000</f>
        <v>23285486.8999658</v>
      </c>
      <c r="G178" s="27">
        <f>GDP!G$42/10000</f>
        <v>26824880.9087606</v>
      </c>
      <c r="H178" s="27">
        <f>GDP!H$42/10000</f>
        <v>30446239.831443299</v>
      </c>
      <c r="I178" s="27">
        <f>GDP!I$42/10000</f>
        <v>33125508.936610304</v>
      </c>
      <c r="J178" s="27">
        <f>GDP!J$42/10000</f>
        <v>36968067.973257102</v>
      </c>
      <c r="K178" s="27">
        <f>GDP!K$42/10000</f>
        <v>41145459.654235199</v>
      </c>
      <c r="L178" s="27">
        <f>GDP!L$42/10000</f>
        <v>42832423.5000588</v>
      </c>
      <c r="M178" s="27">
        <f>GDP!M$42/10000</f>
        <v>44460055.593061104</v>
      </c>
      <c r="N178" s="27">
        <f>GDP!N$42/10000</f>
        <v>48550380.707622699</v>
      </c>
      <c r="O178" s="27">
        <f>GDP!O$42/10000</f>
        <v>55444534.768105105</v>
      </c>
      <c r="P178" s="27">
        <f>GDP!P$42/10000</f>
        <v>63206769.635639794</v>
      </c>
      <c r="Q178" s="27">
        <f>GDP!Q$42/10000</f>
        <v>71486856.457908601</v>
      </c>
      <c r="R178" s="27">
        <f>GDP!R$42/10000</f>
        <v>79278923.811820701</v>
      </c>
      <c r="S178" s="27">
        <f>GDP!S$42/10000</f>
        <v>87206816.193002701</v>
      </c>
      <c r="T178" s="27">
        <f>GDP!T$42/10000</f>
        <v>95317050.098951995</v>
      </c>
      <c r="U178" s="27">
        <f>GDP!U$42/10000</f>
        <v>102751780.00667</v>
      </c>
      <c r="V178" s="27">
        <f>GDP!V$42/10000</f>
        <v>110560915.287177</v>
      </c>
      <c r="W178" s="27">
        <f>GDP!W$42/10000</f>
        <v>119848032.17129999</v>
      </c>
      <c r="X178" s="27">
        <f>GDP!X$42/10000</f>
        <v>129795418.841518</v>
      </c>
      <c r="Y178" s="27">
        <f>GDP!Y$42/10000</f>
        <v>141606801.95609599</v>
      </c>
      <c r="Z178" s="27">
        <f>GDP!Z$42/10000</f>
        <v>155767482.15170601</v>
      </c>
      <c r="AA178" s="27">
        <f>GDP!AA$42/10000</f>
        <v>171499997.84902799</v>
      </c>
      <c r="AB178" s="27">
        <f>GDP!AB$42/10000</f>
        <v>189335997.62532699</v>
      </c>
      <c r="AC178" s="27">
        <f>GDP!AC$42/10000</f>
        <v>211298973.34986499</v>
      </c>
      <c r="AD178" s="27">
        <f>GDP!AD$42/10000</f>
        <v>238767839.88534701</v>
      </c>
      <c r="AE178" s="27">
        <f>GDP!AE$42/10000</f>
        <v>260256945.47502899</v>
      </c>
      <c r="AF178" s="27">
        <f>GDP!AF$42/10000</f>
        <v>293754553.91439533</v>
      </c>
      <c r="AG178" s="27"/>
      <c r="AH178" s="27">
        <f>IF(ISNUMBER(VLOOKUP($B178,Area_GDP_80_09,Seq!C$1,FALSE)/10000),VLOOKUP($B178,Area_GDP_80_09,Seq!C$1,FALSE)/10000,".")</f>
        <v>512800000</v>
      </c>
      <c r="AI178" s="27">
        <f>IF(ISNUMBER(VLOOKUP($B178,Area_GDP_80_09,Seq!D$1,FALSE)/10000),VLOOKUP($B178,Area_GDP_80_09,Seq!D$1,FALSE)/10000,".")</f>
        <v>525740000</v>
      </c>
      <c r="AJ178" s="27">
        <f>IF(ISNUMBER(VLOOKUP($B178,Area_GDP_80_09,Seq!E$1,FALSE)/10000),VLOOKUP($B178,Area_GDP_80_09,Seq!E$1,FALSE)/10000,".")</f>
        <v>515360000</v>
      </c>
      <c r="AK178" s="27">
        <f>IF(ISNUMBER(VLOOKUP($B178,Area_GDP_80_09,Seq!F$1,FALSE)/10000),VLOOKUP($B178,Area_GDP_80_09,Seq!F$1,FALSE)/10000,".")</f>
        <v>538630000</v>
      </c>
      <c r="AL178" s="27">
        <f>IF(ISNUMBER(VLOOKUP($B178,Area_GDP_80_09,Seq!G$1,FALSE)/10000),VLOOKUP($B178,Area_GDP_80_09,Seq!G$1,FALSE)/10000,".")</f>
        <v>577400000</v>
      </c>
      <c r="AM178" s="27">
        <f>IF(ISNUMBER(VLOOKUP($B178,Area_GDP_80_09,Seq!H$1,FALSE)/10000),VLOOKUP($B178,Area_GDP_80_09,Seq!H$1,FALSE)/10000,".")</f>
        <v>601100000</v>
      </c>
      <c r="AN178" s="27">
        <f>IF(ISNUMBER(VLOOKUP($B178,Area_GDP_80_09,Seq!I$1,FALSE)/10000),VLOOKUP($B178,Area_GDP_80_09,Seq!I$1,FALSE)/10000,".")</f>
        <v>621720000</v>
      </c>
      <c r="AO178" s="27">
        <f>IF(ISNUMBER(VLOOKUP($B178,Area_GDP_80_09,Seq!J$1,FALSE)/10000),VLOOKUP($B178,Area_GDP_80_09,Seq!J$1,FALSE)/10000,".")</f>
        <v>642510000</v>
      </c>
      <c r="AP178" s="27">
        <f>IF(ISNUMBER(VLOOKUP($B178,Area_GDP_80_09,Seq!K$1,FALSE)/10000),VLOOKUP($B178,Area_GDP_80_09,Seq!K$1,FALSE)/10000,".")</f>
        <v>669000000</v>
      </c>
      <c r="AQ178" s="27">
        <f>IF(ISNUMBER(VLOOKUP($B178,Area_GDP_80_09,Seq!L$1,FALSE)/10000),VLOOKUP($B178,Area_GDP_80_09,Seq!L$1,FALSE)/10000,".")</f>
        <v>692630000</v>
      </c>
      <c r="AR178" s="27">
        <f>IF(ISNUMBER(VLOOKUP($B178,Area_GDP_80_09,Seq!M$1,FALSE)/10000),VLOOKUP($B178,Area_GDP_80_09,Seq!M$1,FALSE)/10000,".")</f>
        <v>705500000</v>
      </c>
      <c r="AS178" s="27">
        <f>IF(ISNUMBER(VLOOKUP($B178,Area_GDP_80_09,Seq!N$1,FALSE)/10000),VLOOKUP($B178,Area_GDP_80_09,Seq!N$1,FALSE)/10000,".")</f>
        <v>704130000</v>
      </c>
      <c r="AT178" s="27">
        <f>IF(ISNUMBER(VLOOKUP($B178,Area_GDP_80_09,Seq!O$1,FALSE)/10000),VLOOKUP($B178,Area_GDP_80_09,Seq!O$1,FALSE)/10000,".")</f>
        <v>727620000</v>
      </c>
      <c r="AU178" s="27">
        <f>IF(ISNUMBER(VLOOKUP($B178,Area_GDP_80_09,Seq!P$1,FALSE)/10000),VLOOKUP($B178,Area_GDP_80_09,Seq!P$1,FALSE)/10000,".")</f>
        <v>747200000</v>
      </c>
      <c r="AV178" s="27">
        <f>IF(ISNUMBER(VLOOKUP($B178,Area_GDP_80_09,Seq!Q$1,FALSE)/10000),VLOOKUP($B178,Area_GDP_80_09,Seq!Q$1,FALSE)/10000,".")</f>
        <v>777550000</v>
      </c>
      <c r="AW178" s="27">
        <f>IF(ISNUMBER(VLOOKUP($B178,Area_GDP_80_09,Seq!R$1,FALSE)/10000),VLOOKUP($B178,Area_GDP_80_09,Seq!R$1,FALSE)/10000,".")</f>
        <v>797280000</v>
      </c>
      <c r="AX178" s="27">
        <f>IF(ISNUMBER(VLOOKUP($B178,Area_GDP_80_09,Seq!S$1,FALSE)/10000),VLOOKUP($B178,Area_GDP_80_09,Seq!S$1,FALSE)/10000,".")</f>
        <v>827140000</v>
      </c>
      <c r="AY178" s="27">
        <f>IF(ISNUMBER(VLOOKUP($B178,Area_GDP_80_09,Seq!T$1,FALSE)/10000),VLOOKUP($B178,Area_GDP_80_09,Seq!T$1,FALSE)/10000,".")</f>
        <v>864760000</v>
      </c>
      <c r="AZ178" s="27">
        <f>IF(ISNUMBER(VLOOKUP($B178,Area_GDP_80_09,Seq!U$1,FALSE)/10000),VLOOKUP($B178,Area_GDP_80_09,Seq!U$1,FALSE)/10000,".")</f>
        <v>901250000</v>
      </c>
      <c r="BA178" s="27">
        <f>IF(ISNUMBER(VLOOKUP($B178,Area_GDP_80_09,Seq!V$1,FALSE)/10000),VLOOKUP($B178,Area_GDP_80_09,Seq!V$1,FALSE)/10000,".")</f>
        <v>941710000</v>
      </c>
      <c r="BB178" s="27">
        <f>IF(ISNUMBER(VLOOKUP($B178,Area_GDP_80_09,Seq!W$1,FALSE)/10000),VLOOKUP($B178,Area_GDP_80_09,Seq!W$1,FALSE)/10000,".")</f>
        <v>976480000</v>
      </c>
      <c r="BC178" s="27">
        <f>IF(ISNUMBER(VLOOKUP($B178,Area_GDP_80_09,Seq!X$1,FALSE)/10000),VLOOKUP($B178,Area_GDP_80_09,Seq!X$1,FALSE)/10000,".")</f>
        <v>983890000</v>
      </c>
      <c r="BD178" s="27">
        <f>IF(ISNUMBER(VLOOKUP($B178,Area_GDP_80_09,Seq!Y$1,FALSE)/10000),VLOOKUP($B178,Area_GDP_80_09,Seq!Y$1,FALSE)/10000,".")</f>
        <v>999760000</v>
      </c>
      <c r="BE178" s="27">
        <f>IF(ISNUMBER(VLOOKUP($B178,Area_GDP_80_09,Seq!Z$1,FALSE)/10000),VLOOKUP($B178,Area_GDP_80_09,Seq!Z$1,FALSE)/10000,".")</f>
        <v>1024980000</v>
      </c>
      <c r="BF178" s="27">
        <f>IF(ISNUMBER(VLOOKUP($B178,Area_GDP_80_09,Seq!AA$1,FALSE)/10000),VLOOKUP($B178,Area_GDP_80_09,Seq!AA$1,FALSE)/10000,".")</f>
        <v>1062390000</v>
      </c>
      <c r="BG178" s="27">
        <f>IF(ISNUMBER(VLOOKUP($B178,Area_GDP_80_09,Seq!AB$1,FALSE)/10000),VLOOKUP($B178,Area_GDP_80_09,Seq!AB$1,FALSE)/10000,".")</f>
        <v>1093670000</v>
      </c>
      <c r="BH178" s="27">
        <f>IF(ISNUMBER(VLOOKUP($B178,Area_GDP_80_09,Seq!AC$1,FALSE)/10000),VLOOKUP($B178,Area_GDP_80_09,Seq!AC$1,FALSE)/10000,".")</f>
        <v>1124060000</v>
      </c>
      <c r="BI178" s="27">
        <f>IF(ISNUMBER(VLOOKUP($B178,Area_GDP_80_09,Seq!AD$1,FALSE)/10000),VLOOKUP($B178,Area_GDP_80_09,Seq!AD$1,FALSE)/10000,".")</f>
        <v>1146800000</v>
      </c>
      <c r="BJ178" s="27">
        <f>IF(ISNUMBER(VLOOKUP($B178,Area_GDP_80_09,Seq!AE$1,FALSE)/10000),VLOOKUP($B178,Area_GDP_80_09,Seq!AE$1,FALSE)/10000,".")</f>
        <v>1151387200</v>
      </c>
      <c r="BK178" s="27">
        <f>IF(ISNUMBER(VLOOKUP($B178,Area_GDP_80_09,Seq!AF$1,FALSE)/10000),VLOOKUP($B178,Area_GDP_80_09,Seq!AF$1,FALSE)/10000,".")</f>
        <v>1136419749.141027</v>
      </c>
      <c r="BL178" s="27"/>
      <c r="BM178" s="27"/>
      <c r="BN178" s="27">
        <f>CNPop!A$48</f>
        <v>5.0000000000000001E-3</v>
      </c>
      <c r="BO178" s="27">
        <f>CNPop!B$48</f>
        <v>6.0000000000000001E-3</v>
      </c>
      <c r="BP178" s="27">
        <f>CNPop!C$48</f>
        <v>6.0000000000000001E-3</v>
      </c>
      <c r="BQ178" s="27">
        <f>CNPop!D$48</f>
        <v>7.0000000000000001E-3</v>
      </c>
      <c r="BR178" s="27">
        <f>CNPop!E$48</f>
        <v>7.0000000000000001E-3</v>
      </c>
      <c r="BS178" s="27">
        <f>CNPop!F$48</f>
        <v>8.0000000000000002E-3</v>
      </c>
      <c r="BT178" s="27">
        <f>CNPop!G$48</f>
        <v>8.9999999999999993E-3</v>
      </c>
      <c r="BU178" s="27">
        <f>CNPop!H$48</f>
        <v>0.01</v>
      </c>
      <c r="BV178" s="27">
        <f>CNPop!I$48</f>
        <v>1.0999999999999999E-2</v>
      </c>
      <c r="BW178" s="27">
        <f>CNPop!J$48</f>
        <v>1.2E-2</v>
      </c>
      <c r="BX178" s="27">
        <f>CNPop!K$48</f>
        <v>1.4E-2</v>
      </c>
      <c r="BY178" s="27">
        <f>CNPop!L$48</f>
        <v>1.6E-2</v>
      </c>
      <c r="BZ178" s="27">
        <f>CNPop!M$48</f>
        <v>1.7000000000000001E-2</v>
      </c>
      <c r="CA178" s="27">
        <f>CNPop!N$48</f>
        <v>1.9E-2</v>
      </c>
      <c r="CB178" s="27">
        <f>CNPop!O$48</f>
        <v>2.1000000000000001E-2</v>
      </c>
      <c r="CC178" s="27">
        <f>CNPop!P$48</f>
        <v>2.3E-2</v>
      </c>
      <c r="CD178" s="27">
        <f>CNPop!Q$48</f>
        <v>2.5999999999999999E-2</v>
      </c>
      <c r="CE178" s="27">
        <f>CNPop!R$48</f>
        <v>2.8000000000000001E-2</v>
      </c>
      <c r="CF178" s="27">
        <f>CNPop!S$48</f>
        <v>0.03</v>
      </c>
      <c r="CG178" s="27">
        <f>CNPop!T$48</f>
        <v>3.3000000000000002E-2</v>
      </c>
      <c r="CH178" s="27">
        <f>CNPop!U$48</f>
        <v>3.5999999999999997E-2</v>
      </c>
      <c r="CI178" s="27">
        <f>CNPop!V$48</f>
        <v>3.9E-2</v>
      </c>
      <c r="CJ178" s="27">
        <f>CNPop!W$48</f>
        <v>4.2000000000000003E-2</v>
      </c>
      <c r="CK178" s="27">
        <f>CNPop!X$48</f>
        <v>4.4999999999999998E-2</v>
      </c>
      <c r="CL178" s="27">
        <f>CNPop!Y$48</f>
        <v>4.9000000000000002E-2</v>
      </c>
      <c r="CM178" s="27">
        <f>CNPop!Z$48</f>
        <v>5.1999999999999998E-2</v>
      </c>
      <c r="CN178" s="27">
        <f>CNPop!AA$48</f>
        <v>5.6000000000000001E-2</v>
      </c>
      <c r="CO178" s="27">
        <f>CNPop!AB$48</f>
        <v>0.06</v>
      </c>
      <c r="CP178" s="27">
        <f>CNPop!AC$48</f>
        <v>6.3E-2</v>
      </c>
      <c r="CQ178" s="27"/>
      <c r="CR178" s="27">
        <f t="shared" si="182"/>
        <v>7.3635221617433716E-2</v>
      </c>
      <c r="CS178" s="27">
        <f t="shared" si="183"/>
        <v>7.3635221617433716E-2</v>
      </c>
      <c r="CT178" s="27">
        <f t="shared" si="184"/>
        <v>7.3635221617433716E-2</v>
      </c>
      <c r="CU178" s="27">
        <f t="shared" si="185"/>
        <v>7.3635221617433716E-2</v>
      </c>
      <c r="CV178" s="27">
        <f t="shared" si="186"/>
        <v>7.3635221617433716E-2</v>
      </c>
      <c r="CW178" s="27">
        <f t="shared" si="187"/>
        <v>7.3635221617433716E-2</v>
      </c>
      <c r="CX178" s="27">
        <f t="shared" si="188"/>
        <v>7.3635221617433716E-2</v>
      </c>
      <c r="CY178" s="27">
        <f t="shared" si="189"/>
        <v>7.3635221617433716E-2</v>
      </c>
      <c r="CZ178" s="27">
        <f t="shared" si="190"/>
        <v>7.3635221617433716E-2</v>
      </c>
      <c r="DA178" s="27">
        <f t="shared" si="191"/>
        <v>7.3635221617433716E-2</v>
      </c>
      <c r="DB178" s="27">
        <f t="shared" si="192"/>
        <v>7.3635221617433716E-2</v>
      </c>
      <c r="DC178" s="27">
        <f t="shared" si="193"/>
        <v>7.3635221617433716E-2</v>
      </c>
      <c r="DD178" s="27">
        <f t="shared" si="194"/>
        <v>6.8842344138566047E-2</v>
      </c>
      <c r="DE178" s="27">
        <f t="shared" si="195"/>
        <v>6.8842344138566047E-2</v>
      </c>
      <c r="DF178" s="27">
        <f t="shared" si="196"/>
        <v>6.8842344138566047E-2</v>
      </c>
      <c r="DG178" s="27">
        <f t="shared" si="197"/>
        <v>6.8842344138566047E-2</v>
      </c>
      <c r="DH178" s="27">
        <f t="shared" si="198"/>
        <v>6.8842344138566047E-2</v>
      </c>
      <c r="DI178" s="27">
        <f t="shared" si="199"/>
        <v>6.8842344138566047E-2</v>
      </c>
      <c r="DJ178" s="27">
        <f t="shared" si="200"/>
        <v>6.8842344138566047E-2</v>
      </c>
      <c r="DK178" s="27">
        <f t="shared" si="201"/>
        <v>6.902586367545871E-2</v>
      </c>
      <c r="DL178" s="27">
        <f t="shared" si="202"/>
        <v>6.9318288136314021E-2</v>
      </c>
      <c r="DM178" s="27">
        <f t="shared" si="203"/>
        <v>6.9716997214836429E-2</v>
      </c>
      <c r="DN178" s="27">
        <f t="shared" si="204"/>
        <v>7.0189733290711737E-2</v>
      </c>
      <c r="DO178" s="27">
        <f t="shared" si="205"/>
        <v>7.0721840276103412E-2</v>
      </c>
      <c r="DP178" s="27">
        <f t="shared" si="206"/>
        <v>7.1187987551442442E-2</v>
      </c>
      <c r="DQ178" s="27">
        <f t="shared" si="207"/>
        <v>7.1658236370833767E-2</v>
      </c>
      <c r="DR178" s="27">
        <f t="shared" si="208"/>
        <v>7.1990682490791422E-2</v>
      </c>
      <c r="DS178" s="27">
        <f t="shared" si="209"/>
        <v>7.2211951939991373E-2</v>
      </c>
      <c r="DT178" s="27">
        <f t="shared" si="145"/>
        <v>7.2381036637505752E-2</v>
      </c>
      <c r="DU178" s="27" t="e">
        <f>IF(ISNA(VLOOKUP(CONCATENATE($B178,".SP.TER.TOTL.IN"),Area_pop_80_09,Seq!B$1,FALSE)),".",VLOOKUP(CONCATENATE($B178,".SP.TER.TOTL.IN"),Area_pop_80_09,Seq!B$1,FALSE)/VLOOKUP(CONCATENATE($B178,".SP.POP.TOTL"),Area_pop_80_09,Seq!B$1,FALSE))</f>
        <v>#VALUE!</v>
      </c>
      <c r="DV178" s="27" t="e">
        <f>IF(ISNA(VLOOKUP(CONCATENATE($B178,".SP.TER.TOTL.IN"),Area_pop_80_09,Seq!C$1,FALSE)),".",VLOOKUP(CONCATENATE($B178,".SP.TER.TOTL.IN"),Area_pop_80_09,Seq!C$1,FALSE)/VLOOKUP(CONCATENATE($B178,".SP.POP.TOTL"),Area_pop_80_09,Seq!C$1,FALSE))</f>
        <v>#VALUE!</v>
      </c>
      <c r="DW178" s="27" t="e">
        <f>IF(ISNA(VLOOKUP(CONCATENATE($B178,".SP.TER.TOTL.IN"),Area_pop_80_09,Seq!D$1,FALSE)),".",VLOOKUP(CONCATENATE($B178,".SP.TER.TOTL.IN"),Area_pop_80_09,Seq!D$1,FALSE)/VLOOKUP(CONCATENATE($B178,".SP.POP.TOTL"),Area_pop_80_09,Seq!D$1,FALSE))</f>
        <v>#VALUE!</v>
      </c>
      <c r="DX178" s="27" t="e">
        <f>IF(ISNA(VLOOKUP(CONCATENATE($B178,".SP.TER.TOTL.IN"),Area_pop_80_09,Seq!E$1,FALSE)),".",VLOOKUP(CONCATENATE($B178,".SP.TER.TOTL.IN"),Area_pop_80_09,Seq!E$1,FALSE)/VLOOKUP(CONCATENATE($B178,".SP.POP.TOTL"),Area_pop_80_09,Seq!E$1,FALSE))</f>
        <v>#VALUE!</v>
      </c>
      <c r="DY178" s="27" t="e">
        <f>IF(ISNA(VLOOKUP(CONCATENATE($B178,".SP.TER.TOTL.IN"),Area_pop_80_09,Seq!F$1,FALSE)),".",VLOOKUP(CONCATENATE($B178,".SP.TER.TOTL.IN"),Area_pop_80_09,Seq!F$1,FALSE)/VLOOKUP(CONCATENATE($B178,".SP.POP.TOTL"),Area_pop_80_09,Seq!F$1,FALSE))</f>
        <v>#VALUE!</v>
      </c>
      <c r="DZ178" s="27" t="e">
        <f>IF(ISNA(VLOOKUP(CONCATENATE($B178,".SP.TER.TOTL.IN"),Area_pop_80_09,Seq!G$1,FALSE)),".",VLOOKUP(CONCATENATE($B178,".SP.TER.TOTL.IN"),Area_pop_80_09,Seq!G$1,FALSE)/VLOOKUP(CONCATENATE($B178,".SP.POP.TOTL"),Area_pop_80_09,Seq!G$1,FALSE))</f>
        <v>#VALUE!</v>
      </c>
      <c r="EA178" s="27" t="e">
        <f>IF(ISNA(VLOOKUP(CONCATENATE($B178,".SP.TER.TOTL.IN"),Area_pop_80_09,Seq!H$1,FALSE)),".",VLOOKUP(CONCATENATE($B178,".SP.TER.TOTL.IN"),Area_pop_80_09,Seq!H$1,FALSE)/VLOOKUP(CONCATENATE($B178,".SP.POP.TOTL"),Area_pop_80_09,Seq!H$1,FALSE))</f>
        <v>#VALUE!</v>
      </c>
      <c r="EB178" s="27" t="e">
        <f>IF(ISNA(VLOOKUP(CONCATENATE($B178,".SP.TER.TOTL.IN"),Area_pop_80_09,Seq!I$1,FALSE)),".",VLOOKUP(CONCATENATE($B178,".SP.TER.TOTL.IN"),Area_pop_80_09,Seq!I$1,FALSE)/VLOOKUP(CONCATENATE($B178,".SP.POP.TOTL"),Area_pop_80_09,Seq!I$1,FALSE))</f>
        <v>#VALUE!</v>
      </c>
      <c r="EC178" s="27" t="e">
        <f>IF(ISNA(VLOOKUP(CONCATENATE($B178,".SP.TER.TOTL.IN"),Area_pop_80_09,Seq!J$1,FALSE)),".",VLOOKUP(CONCATENATE($B178,".SP.TER.TOTL.IN"),Area_pop_80_09,Seq!J$1,FALSE)/VLOOKUP(CONCATENATE($B178,".SP.POP.TOTL"),Area_pop_80_09,Seq!J$1,FALSE))</f>
        <v>#VALUE!</v>
      </c>
      <c r="ED178" s="27" t="e">
        <f>IF(ISNA(VLOOKUP(CONCATENATE($B178,".SP.TER.TOTL.IN"),Area_pop_80_09,Seq!K$1,FALSE)),".",VLOOKUP(CONCATENATE($B178,".SP.TER.TOTL.IN"),Area_pop_80_09,Seq!K$1,FALSE)/VLOOKUP(CONCATENATE($B178,".SP.POP.TOTL"),Area_pop_80_09,Seq!K$1,FALSE))</f>
        <v>#VALUE!</v>
      </c>
      <c r="EE178" s="27" t="e">
        <f>IF(ISNA(VLOOKUP(CONCATENATE($B178,".SP.TER.TOTL.IN"),Area_pop_80_09,Seq!L$1,FALSE)),".",VLOOKUP(CONCATENATE($B178,".SP.TER.TOTL.IN"),Area_pop_80_09,Seq!L$1,FALSE)/VLOOKUP(CONCATENATE($B178,".SP.POP.TOTL"),Area_pop_80_09,Seq!L$1,FALSE))</f>
        <v>#VALUE!</v>
      </c>
      <c r="EF178" s="27">
        <f>IF(ISNA(VLOOKUP(CONCATENATE($B178,".SP.TER.TOTL.IN"),Area_pop_80_09,Seq!M$1,FALSE)),".",VLOOKUP(CONCATENATE($B178,".SP.TER.TOTL.IN"),Area_pop_80_09,Seq!M$1,FALSE)/VLOOKUP(CONCATENATE($B178,".SP.POP.TOTL"),Area_pop_80_09,Seq!M$1,FALSE))</f>
        <v>7.3635221617433716E-2</v>
      </c>
      <c r="EG178" s="27" t="e">
        <f>IF(ISNA(VLOOKUP(CONCATENATE($B178,".SP.TER.TOTL.IN"),Area_pop_80_09,Seq!N$1,FALSE)),".",VLOOKUP(CONCATENATE($B178,".SP.TER.TOTL.IN"),Area_pop_80_09,Seq!N$1,FALSE)/VLOOKUP(CONCATENATE($B178,".SP.POP.TOTL"),Area_pop_80_09,Seq!N$1,FALSE))</f>
        <v>#VALUE!</v>
      </c>
      <c r="EH178" s="27" t="e">
        <f>IF(ISNA(VLOOKUP(CONCATENATE($B178,".SP.TER.TOTL.IN"),Area_pop_80_09,Seq!O$1,FALSE)),".",VLOOKUP(CONCATENATE($B178,".SP.TER.TOTL.IN"),Area_pop_80_09,Seq!O$1,FALSE)/VLOOKUP(CONCATENATE($B178,".SP.POP.TOTL"),Area_pop_80_09,Seq!O$1,FALSE))</f>
        <v>#VALUE!</v>
      </c>
      <c r="EI178" s="27" t="e">
        <f>IF(ISNA(VLOOKUP(CONCATENATE($B178,".SP.TER.TOTL.IN"),Area_pop_80_09,Seq!P$1,FALSE)),".",VLOOKUP(CONCATENATE($B178,".SP.TER.TOTL.IN"),Area_pop_80_09,Seq!P$1,FALSE)/VLOOKUP(CONCATENATE($B178,".SP.POP.TOTL"),Area_pop_80_09,Seq!P$1,FALSE))</f>
        <v>#VALUE!</v>
      </c>
      <c r="EJ178" s="27" t="e">
        <f>IF(ISNA(VLOOKUP(CONCATENATE($B178,".SP.TER.TOTL.IN"),Area_pop_80_09,Seq!Q$1,FALSE)),".",VLOOKUP(CONCATENATE($B178,".SP.TER.TOTL.IN"),Area_pop_80_09,Seq!Q$1,FALSE)/VLOOKUP(CONCATENATE($B178,".SP.POP.TOTL"),Area_pop_80_09,Seq!Q$1,FALSE))</f>
        <v>#VALUE!</v>
      </c>
      <c r="EK178" s="27" t="e">
        <f>IF(ISNA(VLOOKUP(CONCATENATE($B178,".SP.TER.TOTL.IN"),Area_pop_80_09,Seq!R$1,FALSE)),".",VLOOKUP(CONCATENATE($B178,".SP.TER.TOTL.IN"),Area_pop_80_09,Seq!R$1,FALSE)/VLOOKUP(CONCATENATE($B178,".SP.POP.TOTL"),Area_pop_80_09,Seq!R$1,FALSE))</f>
        <v>#VALUE!</v>
      </c>
      <c r="EL178" s="27" t="e">
        <f>IF(ISNA(VLOOKUP(CONCATENATE($B178,".SP.TER.TOTL.IN"),Area_pop_80_09,Seq!S$1,FALSE)),".",VLOOKUP(CONCATENATE($B178,".SP.TER.TOTL.IN"),Area_pop_80_09,Seq!S$1,FALSE)/VLOOKUP(CONCATENATE($B178,".SP.POP.TOTL"),Area_pop_80_09,Seq!S$1,FALSE))</f>
        <v>#VALUE!</v>
      </c>
      <c r="EM178" s="27">
        <f>IF(ISNA(VLOOKUP(CONCATENATE($B178,".SP.TER.TOTL.IN"),Area_pop_80_09,Seq!T$1,FALSE)),".",VLOOKUP(CONCATENATE($B178,".SP.TER.TOTL.IN"),Area_pop_80_09,Seq!T$1,FALSE)/VLOOKUP(CONCATENATE($B178,".SP.POP.TOTL"),Area_pop_80_09,Seq!T$1,FALSE))</f>
        <v>6.8842344138566047E-2</v>
      </c>
      <c r="EN178" s="27">
        <f>IF(ISNA(VLOOKUP(CONCATENATE($B178,".SP.TER.TOTL.IN"),Area_pop_80_09,Seq!U$1,FALSE)),".",VLOOKUP(CONCATENATE($B178,".SP.TER.TOTL.IN"),Area_pop_80_09,Seq!U$1,FALSE)/VLOOKUP(CONCATENATE($B178,".SP.POP.TOTL"),Area_pop_80_09,Seq!U$1,FALSE))</f>
        <v>6.902586367545871E-2</v>
      </c>
      <c r="EO178" s="27">
        <f>IF(ISNA(VLOOKUP(CONCATENATE($B178,".SP.TER.TOTL.IN"),Area_pop_80_09,Seq!V$1,FALSE)),".",VLOOKUP(CONCATENATE($B178,".SP.TER.TOTL.IN"),Area_pop_80_09,Seq!V$1,FALSE)/VLOOKUP(CONCATENATE($B178,".SP.POP.TOTL"),Area_pop_80_09,Seq!V$1,FALSE))</f>
        <v>6.9318288136314021E-2</v>
      </c>
      <c r="EP178" s="27">
        <f>IF(ISNA(VLOOKUP(CONCATENATE($B178,".SP.TER.TOTL.IN"),Area_pop_80_09,Seq!W$1,FALSE)),".",VLOOKUP(CONCATENATE($B178,".SP.TER.TOTL.IN"),Area_pop_80_09,Seq!W$1,FALSE)/VLOOKUP(CONCATENATE($B178,".SP.POP.TOTL"),Area_pop_80_09,Seq!W$1,FALSE))</f>
        <v>6.9716997214836429E-2</v>
      </c>
      <c r="EQ178" s="27">
        <f>IF(ISNA(VLOOKUP(CONCATENATE($B178,".SP.TER.TOTL.IN"),Area_pop_80_09,Seq!X$1,FALSE)),".",VLOOKUP(CONCATENATE($B178,".SP.TER.TOTL.IN"),Area_pop_80_09,Seq!X$1,FALSE)/VLOOKUP(CONCATENATE($B178,".SP.POP.TOTL"),Area_pop_80_09,Seq!X$1,FALSE))</f>
        <v>7.0189733290711737E-2</v>
      </c>
      <c r="ER178" s="27">
        <f>IF(ISNA(VLOOKUP(CONCATENATE($B178,".SP.TER.TOTL.IN"),Area_pop_80_09,Seq!Y$1,FALSE)),".",VLOOKUP(CONCATENATE($B178,".SP.TER.TOTL.IN"),Area_pop_80_09,Seq!Y$1,FALSE)/VLOOKUP(CONCATENATE($B178,".SP.POP.TOTL"),Area_pop_80_09,Seq!Y$1,FALSE))</f>
        <v>7.0721840276103412E-2</v>
      </c>
      <c r="ES178" s="27">
        <f>IF(ISNA(VLOOKUP(CONCATENATE($B178,".SP.TER.TOTL.IN"),Area_pop_80_09,Seq!Z$1,FALSE)),".",VLOOKUP(CONCATENATE($B178,".SP.TER.TOTL.IN"),Area_pop_80_09,Seq!Z$1,FALSE)/VLOOKUP(CONCATENATE($B178,".SP.POP.TOTL"),Area_pop_80_09,Seq!Z$1,FALSE))</f>
        <v>7.1187987551442442E-2</v>
      </c>
      <c r="ET178" s="27">
        <f>IF(ISNA(VLOOKUP(CONCATENATE($B178,".SP.TER.TOTL.IN"),Area_pop_80_09,Seq!AA$1,FALSE)),".",VLOOKUP(CONCATENATE($B178,".SP.TER.TOTL.IN"),Area_pop_80_09,Seq!AA$1,FALSE)/VLOOKUP(CONCATENATE($B178,".SP.POP.TOTL"),Area_pop_80_09,Seq!AA$1,FALSE))</f>
        <v>7.1658236370833767E-2</v>
      </c>
      <c r="EU178" s="27">
        <f>IF(ISNA(VLOOKUP(CONCATENATE($B178,".SP.TER.TOTL.IN"),Area_pop_80_09,Seq!AB$1,FALSE)),".",VLOOKUP(CONCATENATE($B178,".SP.TER.TOTL.IN"),Area_pop_80_09,Seq!AB$1,FALSE)/VLOOKUP(CONCATENATE($B178,".SP.POP.TOTL"),Area_pop_80_09,Seq!AB$1,FALSE))</f>
        <v>7.1990682490791422E-2</v>
      </c>
      <c r="EV178" s="27">
        <f>IF(ISNA(VLOOKUP(CONCATENATE($B178,".SP.TER.TOTL.IN"),Area_pop_80_09,Seq!AC$1,FALSE)),".",VLOOKUP(CONCATENATE($B178,".SP.TER.TOTL.IN"),Area_pop_80_09,Seq!AC$1,FALSE)/VLOOKUP(CONCATENATE($B178,".SP.POP.TOTL"),Area_pop_80_09,Seq!AC$1,FALSE))</f>
        <v>7.2211951939991373E-2</v>
      </c>
      <c r="EW178" s="27">
        <f>IF(ISNA(VLOOKUP(CONCATENATE($B178,".SP.TER.TOTL.IN"),Area_pop_80_09,Seq!AD$1,FALSE)),".",VLOOKUP(CONCATENATE($B178,".SP.TER.TOTL.IN"),Area_pop_80_09,Seq!AD$1,FALSE)/VLOOKUP(CONCATENATE($B178,".SP.POP.TOTL"),Area_pop_80_09,Seq!AD$1,FALSE))</f>
        <v>7.2381036637505752E-2</v>
      </c>
      <c r="EX178" s="27"/>
      <c r="EY178" s="27"/>
      <c r="EZ178" s="27">
        <f t="shared" si="210"/>
        <v>3.5473209373968534E-3</v>
      </c>
      <c r="FA178" s="27">
        <f t="shared" si="211"/>
        <v>7.2108739979889671E-3</v>
      </c>
      <c r="FB178" s="27">
        <f t="shared" si="181"/>
        <v>1.196444367265356E-2</v>
      </c>
      <c r="FC178" s="9">
        <f>IF(VLOOKUP($B178,EM_80!$B$1:$C$201,2,FALSE)&gt;0,VLOOKUP($B178,EM_80!$B$1:$C$201,2,FALSE),".")</f>
        <v>806040</v>
      </c>
      <c r="FD178" s="9">
        <f t="shared" si="212"/>
        <v>1800000</v>
      </c>
      <c r="FE178" s="9">
        <f t="shared" si="177"/>
        <v>3376031</v>
      </c>
      <c r="FF178">
        <f t="shared" si="213"/>
        <v>227225000</v>
      </c>
      <c r="FG178">
        <f t="shared" si="214"/>
        <v>249623000</v>
      </c>
      <c r="FH178">
        <f t="shared" si="215"/>
        <v>282172000</v>
      </c>
      <c r="FJ178" s="9">
        <f>IF(ISNA(VLOOKUP($B178,Area_EM_90,Seq!C$1,FALSE)),".",VLOOKUP($B178,Area_EM_90,Seq!C$1,FALSE))</f>
        <v>462957</v>
      </c>
      <c r="FK178" s="9">
        <f>IF(ISNA(VLOOKUP($B178,Area_EM_90,Seq!D$1,FALSE)),".",VLOOKUP($B178,Area_EM_90,Seq!D$1,FALSE))</f>
        <v>123866</v>
      </c>
      <c r="FL178" s="9">
        <f>IF(ISNA(VLOOKUP($B178,Area_EM_90,Seq!E$1,FALSE)),".",VLOOKUP($B178,Area_EM_90,Seq!E$1,FALSE))</f>
        <v>130187</v>
      </c>
      <c r="FM178" s="9">
        <f>IF(ISNA(VLOOKUP($B178,Area_EM_90,Seq!F$1,FALSE)),".",VLOOKUP($B178,Area_EM_90,Seq!F$1,FALSE))</f>
        <v>208904</v>
      </c>
      <c r="FN178" s="9">
        <f>IF(ISNA(VLOOKUP($B178,Area_EM_90,Seq!G$1,FALSE)),".",VLOOKUP($B178,Area_EM_90,Seq!G$1,FALSE))</f>
        <v>162800000</v>
      </c>
      <c r="FO178" s="9">
        <f>IF(ISNA(VLOOKUP($B178,Area_EM_90,Seq!H$1,FALSE)),".",VLOOKUP($B178,Area_EM_90,Seq!H$1,FALSE))</f>
        <v>18233152</v>
      </c>
      <c r="FP178" s="9">
        <f>IF(ISNA(VLOOKUP($B178,Area_EM_90,Seq!I$1,FALSE)),".",VLOOKUP($B178,Area_EM_90,Seq!I$1,FALSE))</f>
        <v>80700000</v>
      </c>
      <c r="FQ178" s="9">
        <f>IF(ISNA(VLOOKUP($B178,Area_EM_90,Seq!J$1,FALSE)),".",VLOOKUP($B178,Area_EM_90,Seq!J$1,FALSE))</f>
        <v>63800000</v>
      </c>
      <c r="FR178" s="9">
        <f>IF(ISNA(VLOOKUP($B178,Area_EM_00,Seq!C$1,FALSE)),".",VLOOKUP($B178,Area_EM_00,Seq!C$1,FALSE))</f>
        <v>841699</v>
      </c>
      <c r="FS178" s="9">
        <f>IF(ISNA(VLOOKUP($B178,Area_EM_00,Seq!D$1,FALSE)),".",VLOOKUP($B178,Area_EM_00,Seq!D$1,FALSE))</f>
        <v>173318</v>
      </c>
      <c r="FT178" s="9">
        <f>IF(ISNA(VLOOKUP($B178,Area_EM_00,Seq!E$1,FALSE)),".",VLOOKUP($B178,Area_EM_00,Seq!E$1,FALSE))</f>
        <v>215488</v>
      </c>
      <c r="FU178" s="9">
        <f>IF(ISNA(VLOOKUP($B178,Area_EM_00,Seq!F$1,FALSE)),".",VLOOKUP($B178,Area_EM_00,Seq!F$1,FALSE))</f>
        <v>452893</v>
      </c>
      <c r="FV178" s="9">
        <f>IF(ISNA(VLOOKUP($B178,Area_EM_00,Seq!G$1,FALSE)),".",VLOOKUP($B178,Area_EM_00,Seq!G$1,FALSE))</f>
        <v>183600000</v>
      </c>
      <c r="FW178" s="9">
        <f>IF(ISNA(VLOOKUP($B178,Area_EM_00,Seq!H$1,FALSE)),".",VLOOKUP($B178,Area_EM_00,Seq!H$1,FALSE))</f>
        <v>10279584</v>
      </c>
      <c r="FX178" s="9">
        <f>IF(ISNA(VLOOKUP($B178,Area_EM_00,Seq!I$1,FALSE)),".",VLOOKUP($B178,Area_EM_00,Seq!I$1,FALSE))</f>
        <v>79100000</v>
      </c>
      <c r="FY178" s="9">
        <f>IF(ISNA(VLOOKUP($B178,Area_EM_00,Seq!J$1,FALSE)),".",VLOOKUP($B178,Area_EM_00,Seq!J$1,FALSE))</f>
        <v>94200000</v>
      </c>
      <c r="GA178" s="27"/>
    </row>
    <row r="179" spans="1:183">
      <c r="A179" s="25" t="s">
        <v>3226</v>
      </c>
      <c r="B179" s="26" t="str">
        <f t="shared" si="144"/>
        <v>Greenland</v>
      </c>
      <c r="C179" s="27">
        <f>GDP!C$42/10000</f>
        <v>18294194.281532999</v>
      </c>
      <c r="D179" s="27">
        <f>GDP!D$42/10000</f>
        <v>19245492.3841727</v>
      </c>
      <c r="E179" s="27">
        <f>GDP!E$42/10000</f>
        <v>20996832.1911324</v>
      </c>
      <c r="F179" s="27">
        <f>GDP!F$42/10000</f>
        <v>23285486.8999658</v>
      </c>
      <c r="G179" s="27">
        <f>GDP!G$42/10000</f>
        <v>26824880.9087606</v>
      </c>
      <c r="H179" s="27">
        <f>GDP!H$42/10000</f>
        <v>30446239.831443299</v>
      </c>
      <c r="I179" s="27">
        <f>GDP!I$42/10000</f>
        <v>33125508.936610304</v>
      </c>
      <c r="J179" s="27">
        <f>GDP!J$42/10000</f>
        <v>36968067.973257102</v>
      </c>
      <c r="K179" s="27">
        <f>GDP!K$42/10000</f>
        <v>41145459.654235199</v>
      </c>
      <c r="L179" s="27">
        <f>GDP!L$42/10000</f>
        <v>42832423.5000588</v>
      </c>
      <c r="M179" s="27">
        <f>GDP!M$42/10000</f>
        <v>44460055.593061104</v>
      </c>
      <c r="N179" s="27">
        <f>GDP!N$42/10000</f>
        <v>48550380.707622699</v>
      </c>
      <c r="O179" s="27">
        <f>GDP!O$42/10000</f>
        <v>55444534.768105105</v>
      </c>
      <c r="P179" s="27">
        <f>GDP!P$42/10000</f>
        <v>63206769.635639794</v>
      </c>
      <c r="Q179" s="27">
        <f>GDP!Q$42/10000</f>
        <v>71486856.457908601</v>
      </c>
      <c r="R179" s="27">
        <f>GDP!R$42/10000</f>
        <v>79278923.811820701</v>
      </c>
      <c r="S179" s="27">
        <f>GDP!S$42/10000</f>
        <v>87206816.193002701</v>
      </c>
      <c r="T179" s="27">
        <f>GDP!T$42/10000</f>
        <v>95317050.098951995</v>
      </c>
      <c r="U179" s="27">
        <f>GDP!U$42/10000</f>
        <v>102751780.00667</v>
      </c>
      <c r="V179" s="27">
        <f>GDP!V$42/10000</f>
        <v>110560915.287177</v>
      </c>
      <c r="W179" s="27">
        <f>GDP!W$42/10000</f>
        <v>119848032.17129999</v>
      </c>
      <c r="X179" s="27">
        <f>GDP!X$42/10000</f>
        <v>129795418.841518</v>
      </c>
      <c r="Y179" s="27">
        <f>GDP!Y$42/10000</f>
        <v>141606801.95609599</v>
      </c>
      <c r="Z179" s="27">
        <f>GDP!Z$42/10000</f>
        <v>155767482.15170601</v>
      </c>
      <c r="AA179" s="27">
        <f>GDP!AA$42/10000</f>
        <v>171499997.84902799</v>
      </c>
      <c r="AB179" s="27">
        <f>GDP!AB$42/10000</f>
        <v>189335997.62532699</v>
      </c>
      <c r="AC179" s="27">
        <f>GDP!AC$42/10000</f>
        <v>211298973.34986499</v>
      </c>
      <c r="AD179" s="27">
        <f>GDP!AD$42/10000</f>
        <v>238767839.88534701</v>
      </c>
      <c r="AE179" s="27">
        <f>GDP!AE$42/10000</f>
        <v>260256945.47502899</v>
      </c>
      <c r="AF179" s="27">
        <f>GDP!AF$42/10000</f>
        <v>293754553.91439533</v>
      </c>
      <c r="AG179" s="27"/>
      <c r="AH179" s="27">
        <f>IF(ISNUMBER(VLOOKUP($B179,Area_GDP_80_09,Seq!C$1,FALSE)/10000),VLOOKUP($B179,Area_GDP_80_09,Seq!C$1,FALSE)/10000,".")</f>
        <v>81486.982781448096</v>
      </c>
      <c r="AI179" s="27">
        <f>IF(ISNUMBER(VLOOKUP($B179,Area_GDP_80_09,Seq!D$1,FALSE)/10000),VLOOKUP($B179,Area_GDP_80_09,Seq!D$1,FALSE)/10000,".")</f>
        <v>82026.8198361369</v>
      </c>
      <c r="AJ179" s="27">
        <f>IF(ISNUMBER(VLOOKUP($B179,Area_GDP_80_09,Seq!E$1,FALSE)/10000),VLOOKUP($B179,Area_GDP_80_09,Seq!E$1,FALSE)/10000,".")</f>
        <v>78404.229074409406</v>
      </c>
      <c r="AK179" s="27">
        <f>IF(ISNUMBER(VLOOKUP($B179,Area_GDP_80_09,Seq!F$1,FALSE)/10000),VLOOKUP($B179,Area_GDP_80_09,Seq!F$1,FALSE)/10000,".")</f>
        <v>81117.620586134697</v>
      </c>
      <c r="AL179" s="27">
        <f>IF(ISNUMBER(VLOOKUP($B179,Area_GDP_80_09,Seq!G$1,FALSE)/10000),VLOOKUP($B179,Area_GDP_80_09,Seq!G$1,FALSE)/10000,".")</f>
        <v>76912.574054874509</v>
      </c>
      <c r="AM179" s="27">
        <f>IF(ISNUMBER(VLOOKUP($B179,Area_GDP_80_09,Seq!H$1,FALSE)/10000),VLOOKUP($B179,Area_GDP_80_09,Seq!H$1,FALSE)/10000,".")</f>
        <v>79725.409234568797</v>
      </c>
      <c r="AN179" s="27">
        <f>IF(ISNUMBER(VLOOKUP($B179,Area_GDP_80_09,Seq!I$1,FALSE)/10000),VLOOKUP($B179,Area_GDP_80_09,Seq!I$1,FALSE)/10000,".")</f>
        <v>85379.492070520108</v>
      </c>
      <c r="AO179" s="27">
        <f>IF(ISNUMBER(VLOOKUP($B179,Area_GDP_80_09,Seq!J$1,FALSE)/10000),VLOOKUP($B179,Area_GDP_80_09,Seq!J$1,FALSE)/10000,".")</f>
        <v>90095.963179906597</v>
      </c>
      <c r="AP179" s="27">
        <f>IF(ISNUMBER(VLOOKUP($B179,Area_GDP_80_09,Seq!K$1,FALSE)/10000),VLOOKUP($B179,Area_GDP_80_09,Seq!K$1,FALSE)/10000,".")</f>
        <v>95139.177769762595</v>
      </c>
      <c r="AQ179" s="27">
        <f>IF(ISNUMBER(VLOOKUP($B179,Area_GDP_80_09,Seq!L$1,FALSE)/10000),VLOOKUP($B179,Area_GDP_80_09,Seq!L$1,FALSE)/10000,".")</f>
        <v>101475.160043215</v>
      </c>
      <c r="AR179" s="27">
        <f>IF(ISNUMBER(VLOOKUP($B179,Area_GDP_80_09,Seq!M$1,FALSE)/10000),VLOOKUP($B179,Area_GDP_80_09,Seq!M$1,FALSE)/10000,".")</f>
        <v>89584.538601780296</v>
      </c>
      <c r="AS179" s="27">
        <f>IF(ISNUMBER(VLOOKUP($B179,Area_GDP_80_09,Seq!N$1,FALSE)/10000),VLOOKUP($B179,Area_GDP_80_09,Seq!N$1,FALSE)/10000,".")</f>
        <v>89485.094933811299</v>
      </c>
      <c r="AT179" s="27">
        <f>IF(ISNUMBER(VLOOKUP($B179,Area_GDP_80_09,Seq!O$1,FALSE)/10000),VLOOKUP($B179,Area_GDP_80_09,Seq!O$1,FALSE)/10000,".")</f>
        <v>84910.686207237697</v>
      </c>
      <c r="AU179" s="27">
        <f>IF(ISNUMBER(VLOOKUP($B179,Area_GDP_80_09,Seq!P$1,FALSE)/10000),VLOOKUP($B179,Area_GDP_80_09,Seq!P$1,FALSE)/10000,".")</f>
        <v>80634.608484571101</v>
      </c>
      <c r="AV179" s="27">
        <f>IF(ISNUMBER(VLOOKUP($B179,Area_GDP_80_09,Seq!Q$1,FALSE)/10000),VLOOKUP($B179,Area_GDP_80_09,Seq!Q$1,FALSE)/10000,".")</f>
        <v>85422.110785363999</v>
      </c>
      <c r="AW179" s="27">
        <f>IF(ISNUMBER(VLOOKUP($B179,Area_GDP_80_09,Seq!R$1,FALSE)/10000),VLOOKUP($B179,Area_GDP_80_09,Seq!R$1,FALSE)/10000,".")</f>
        <v>88604.3081603717</v>
      </c>
      <c r="AX179" s="27">
        <f>IF(ISNUMBER(VLOOKUP($B179,Area_GDP_80_09,Seq!S$1,FALSE)/10000),VLOOKUP($B179,Area_GDP_80_09,Seq!S$1,FALSE)/10000,".")</f>
        <v>89953.900797093695</v>
      </c>
      <c r="AY179" s="27">
        <f>IF(ISNUMBER(VLOOKUP($B179,Area_GDP_80_09,Seq!T$1,FALSE)/10000),VLOOKUP($B179,Area_GDP_80_09,Seq!T$1,FALSE)/10000,".")</f>
        <v>91275.080957253202</v>
      </c>
      <c r="AZ179" s="27">
        <f>IF(ISNUMBER(VLOOKUP($B179,Area_GDP_80_09,Seq!U$1,FALSE)/10000),VLOOKUP($B179,Area_GDP_80_09,Seq!U$1,FALSE)/10000,".")</f>
        <v>98363.993859614202</v>
      </c>
      <c r="BA179" s="27">
        <f>IF(ISNUMBER(VLOOKUP($B179,Area_GDP_80_09,Seq!V$1,FALSE)/10000),VLOOKUP($B179,Area_GDP_80_09,Seq!V$1,FALSE)/10000,".")</f>
        <v>99713.586496336196</v>
      </c>
      <c r="BB179" s="27">
        <f>IF(ISNUMBER(VLOOKUP($B179,Area_GDP_80_09,Seq!W$1,FALSE)/10000),VLOOKUP($B179,Area_GDP_80_09,Seq!W$1,FALSE)/10000,".")</f>
        <v>106802.49939869699</v>
      </c>
      <c r="BC179" s="27">
        <f>IF(ISNUMBER(VLOOKUP($B179,Area_GDP_80_09,Seq!X$1,FALSE)/10000),VLOOKUP($B179,Area_GDP_80_09,Seq!X$1,FALSE)/10000,".")</f>
        <v>108152.09203541902</v>
      </c>
      <c r="BD179" s="27">
        <f>IF(ISNUMBER(VLOOKUP($B179,Area_GDP_80_09,Seq!Y$1,FALSE)/10000),VLOOKUP($B179,Area_GDP_80_09,Seq!Y$1,FALSE)/10000,".")</f>
        <v>107100.830402604</v>
      </c>
      <c r="BE179" s="27">
        <f>IF(ISNUMBER(VLOOKUP($B179,Area_GDP_80_09,Seq!Z$1,FALSE)/10000),VLOOKUP($B179,Area_GDP_80_09,Seq!Z$1,FALSE)/10000,".")</f>
        <v>106688.849492447</v>
      </c>
      <c r="BF179" s="27">
        <f>IF(ISNUMBER(VLOOKUP($B179,Area_GDP_80_09,Seq!AA$1,FALSE)/10000),VLOOKUP($B179,Area_GDP_80_09,Seq!AA$1,FALSE)/10000,".")</f>
        <v>109544.30338698499</v>
      </c>
      <c r="BG179" s="27">
        <f>IF(ISNUMBER(VLOOKUP($B179,Area_GDP_80_09,Seq!AB$1,FALSE)/10000),VLOOKUP($B179,Area_GDP_80_09,Seq!AB$1,FALSE)/10000,".")</f>
        <v>111703.65160574</v>
      </c>
      <c r="BH179" s="27">
        <f>IF(ISNUMBER(VLOOKUP($B179,Area_GDP_80_09,Seq!AC$1,FALSE)/10000),VLOOKUP($B179,Area_GDP_80_09,Seq!AC$1,FALSE)/10000,".")</f>
        <v>114630.13669168501</v>
      </c>
      <c r="BI179" s="27">
        <f>IF(ISNUMBER(VLOOKUP($B179,Area_GDP_80_09,Seq!AD$1,FALSE)/10000),VLOOKUP($B179,Area_GDP_80_09,Seq!AD$1,FALSE)/10000,".")</f>
        <v>115454.09851199901</v>
      </c>
      <c r="BJ179" s="27" t="str">
        <f>IF(ISNUMBER(VLOOKUP($B179,Area_GDP_80_09,Seq!AE$1,FALSE)/10000),VLOOKUP($B179,Area_GDP_80_09,Seq!AE$1,FALSE)/10000,".")</f>
        <v>.</v>
      </c>
      <c r="BK179" s="27" t="str">
        <f>IF(ISNUMBER(VLOOKUP($B179,Area_GDP_80_09,Seq!AF$1,FALSE)/10000),VLOOKUP($B179,Area_GDP_80_09,Seq!AF$1,FALSE)/10000,".")</f>
        <v>.</v>
      </c>
      <c r="BL179" s="27"/>
      <c r="BM179" s="27"/>
      <c r="BN179" s="27">
        <f>CNPop!A$48</f>
        <v>5.0000000000000001E-3</v>
      </c>
      <c r="BO179" s="27">
        <f>CNPop!B$48</f>
        <v>6.0000000000000001E-3</v>
      </c>
      <c r="BP179" s="27">
        <f>CNPop!C$48</f>
        <v>6.0000000000000001E-3</v>
      </c>
      <c r="BQ179" s="27">
        <f>CNPop!D$48</f>
        <v>7.0000000000000001E-3</v>
      </c>
      <c r="BR179" s="27">
        <f>CNPop!E$48</f>
        <v>7.0000000000000001E-3</v>
      </c>
      <c r="BS179" s="27">
        <f>CNPop!F$48</f>
        <v>8.0000000000000002E-3</v>
      </c>
      <c r="BT179" s="27">
        <f>CNPop!G$48</f>
        <v>8.9999999999999993E-3</v>
      </c>
      <c r="BU179" s="27">
        <f>CNPop!H$48</f>
        <v>0.01</v>
      </c>
      <c r="BV179" s="27">
        <f>CNPop!I$48</f>
        <v>1.0999999999999999E-2</v>
      </c>
      <c r="BW179" s="27">
        <f>CNPop!J$48</f>
        <v>1.2E-2</v>
      </c>
      <c r="BX179" s="27">
        <f>CNPop!K$48</f>
        <v>1.4E-2</v>
      </c>
      <c r="BY179" s="27">
        <f>CNPop!L$48</f>
        <v>1.6E-2</v>
      </c>
      <c r="BZ179" s="27">
        <f>CNPop!M$48</f>
        <v>1.7000000000000001E-2</v>
      </c>
      <c r="CA179" s="27">
        <f>CNPop!N$48</f>
        <v>1.9E-2</v>
      </c>
      <c r="CB179" s="27">
        <f>CNPop!O$48</f>
        <v>2.1000000000000001E-2</v>
      </c>
      <c r="CC179" s="27">
        <f>CNPop!P$48</f>
        <v>2.3E-2</v>
      </c>
      <c r="CD179" s="27">
        <f>CNPop!Q$48</f>
        <v>2.5999999999999999E-2</v>
      </c>
      <c r="CE179" s="27">
        <f>CNPop!R$48</f>
        <v>2.8000000000000001E-2</v>
      </c>
      <c r="CF179" s="27">
        <f>CNPop!S$48</f>
        <v>0.03</v>
      </c>
      <c r="CG179" s="27">
        <f>CNPop!T$48</f>
        <v>3.3000000000000002E-2</v>
      </c>
      <c r="CH179" s="27">
        <f>CNPop!U$48</f>
        <v>3.5999999999999997E-2</v>
      </c>
      <c r="CI179" s="27">
        <f>CNPop!V$48</f>
        <v>3.9E-2</v>
      </c>
      <c r="CJ179" s="27">
        <f>CNPop!W$48</f>
        <v>4.2000000000000003E-2</v>
      </c>
      <c r="CK179" s="27">
        <f>CNPop!X$48</f>
        <v>4.4999999999999998E-2</v>
      </c>
      <c r="CL179" s="27">
        <f>CNPop!Y$48</f>
        <v>4.9000000000000002E-2</v>
      </c>
      <c r="CM179" s="27">
        <f>CNPop!Z$48</f>
        <v>5.1999999999999998E-2</v>
      </c>
      <c r="CN179" s="27">
        <f>CNPop!AA$48</f>
        <v>5.6000000000000001E-2</v>
      </c>
      <c r="CO179" s="27">
        <f>CNPop!AB$48</f>
        <v>0.06</v>
      </c>
      <c r="CP179" s="27">
        <f>CNPop!AC$48</f>
        <v>6.3E-2</v>
      </c>
      <c r="CQ179" s="27"/>
      <c r="CR179" s="27" t="str">
        <f t="shared" si="182"/>
        <v>.</v>
      </c>
      <c r="CS179" s="27" t="str">
        <f t="shared" si="183"/>
        <v>.</v>
      </c>
      <c r="CT179" s="27" t="str">
        <f t="shared" si="184"/>
        <v>.</v>
      </c>
      <c r="CU179" s="27" t="str">
        <f t="shared" si="185"/>
        <v>.</v>
      </c>
      <c r="CV179" s="27" t="str">
        <f t="shared" si="186"/>
        <v>.</v>
      </c>
      <c r="CW179" s="27" t="str">
        <f t="shared" si="187"/>
        <v>.</v>
      </c>
      <c r="CX179" s="27" t="str">
        <f t="shared" si="188"/>
        <v>.</v>
      </c>
      <c r="CY179" s="27" t="str">
        <f t="shared" si="189"/>
        <v>.</v>
      </c>
      <c r="CZ179" s="27" t="str">
        <f t="shared" si="190"/>
        <v>.</v>
      </c>
      <c r="DA179" s="27" t="str">
        <f t="shared" si="191"/>
        <v>.</v>
      </c>
      <c r="DB179" s="27" t="str">
        <f t="shared" si="192"/>
        <v>.</v>
      </c>
      <c r="DC179" s="27" t="str">
        <f t="shared" si="193"/>
        <v>.</v>
      </c>
      <c r="DD179" s="27" t="str">
        <f t="shared" si="194"/>
        <v>.</v>
      </c>
      <c r="DE179" s="27" t="str">
        <f t="shared" si="195"/>
        <v>.</v>
      </c>
      <c r="DF179" s="27" t="str">
        <f t="shared" si="196"/>
        <v>.</v>
      </c>
      <c r="DG179" s="27" t="str">
        <f t="shared" si="197"/>
        <v>.</v>
      </c>
      <c r="DH179" s="27" t="str">
        <f t="shared" si="198"/>
        <v>.</v>
      </c>
      <c r="DI179" s="27" t="str">
        <f t="shared" si="199"/>
        <v>.</v>
      </c>
      <c r="DJ179" s="27" t="str">
        <f t="shared" si="200"/>
        <v>.</v>
      </c>
      <c r="DK179" s="27" t="str">
        <f t="shared" si="201"/>
        <v>.</v>
      </c>
      <c r="DL179" s="27" t="str">
        <f t="shared" si="202"/>
        <v>.</v>
      </c>
      <c r="DM179" s="27" t="str">
        <f t="shared" si="203"/>
        <v>.</v>
      </c>
      <c r="DN179" s="27" t="str">
        <f t="shared" si="204"/>
        <v>.</v>
      </c>
      <c r="DO179" s="27" t="str">
        <f t="shared" si="205"/>
        <v>.</v>
      </c>
      <c r="DP179" s="27" t="str">
        <f t="shared" si="206"/>
        <v>.</v>
      </c>
      <c r="DQ179" s="27" t="str">
        <f t="shared" si="207"/>
        <v>.</v>
      </c>
      <c r="DR179" s="27" t="str">
        <f t="shared" si="208"/>
        <v>.</v>
      </c>
      <c r="DS179" s="27" t="str">
        <f t="shared" si="209"/>
        <v>.</v>
      </c>
      <c r="DT179" s="27" t="str">
        <f t="shared" si="145"/>
        <v>.</v>
      </c>
      <c r="DU179" s="27" t="e">
        <f>IF(ISNA(VLOOKUP(CONCATENATE($B179,".SP.TER.TOTL.IN"),Area_pop_80_09,Seq!B$1,FALSE)),".",VLOOKUP(CONCATENATE($B179,".SP.TER.TOTL.IN"),Area_pop_80_09,Seq!B$1,FALSE)/VLOOKUP(CONCATENATE($B179,".SP.POP.TOTL"),Area_pop_80_09,Seq!B$1,FALSE))</f>
        <v>#VALUE!</v>
      </c>
      <c r="DV179" s="27" t="e">
        <f>IF(ISNA(VLOOKUP(CONCATENATE($B179,".SP.TER.TOTL.IN"),Area_pop_80_09,Seq!C$1,FALSE)),".",VLOOKUP(CONCATENATE($B179,".SP.TER.TOTL.IN"),Area_pop_80_09,Seq!C$1,FALSE)/VLOOKUP(CONCATENATE($B179,".SP.POP.TOTL"),Area_pop_80_09,Seq!C$1,FALSE))</f>
        <v>#VALUE!</v>
      </c>
      <c r="DW179" s="27" t="e">
        <f>IF(ISNA(VLOOKUP(CONCATENATE($B179,".SP.TER.TOTL.IN"),Area_pop_80_09,Seq!D$1,FALSE)),".",VLOOKUP(CONCATENATE($B179,".SP.TER.TOTL.IN"),Area_pop_80_09,Seq!D$1,FALSE)/VLOOKUP(CONCATENATE($B179,".SP.POP.TOTL"),Area_pop_80_09,Seq!D$1,FALSE))</f>
        <v>#VALUE!</v>
      </c>
      <c r="DX179" s="27" t="e">
        <f>IF(ISNA(VLOOKUP(CONCATENATE($B179,".SP.TER.TOTL.IN"),Area_pop_80_09,Seq!E$1,FALSE)),".",VLOOKUP(CONCATENATE($B179,".SP.TER.TOTL.IN"),Area_pop_80_09,Seq!E$1,FALSE)/VLOOKUP(CONCATENATE($B179,".SP.POP.TOTL"),Area_pop_80_09,Seq!E$1,FALSE))</f>
        <v>#VALUE!</v>
      </c>
      <c r="DY179" s="27" t="e">
        <f>IF(ISNA(VLOOKUP(CONCATENATE($B179,".SP.TER.TOTL.IN"),Area_pop_80_09,Seq!F$1,FALSE)),".",VLOOKUP(CONCATENATE($B179,".SP.TER.TOTL.IN"),Area_pop_80_09,Seq!F$1,FALSE)/VLOOKUP(CONCATENATE($B179,".SP.POP.TOTL"),Area_pop_80_09,Seq!F$1,FALSE))</f>
        <v>#VALUE!</v>
      </c>
      <c r="DZ179" s="27" t="e">
        <f>IF(ISNA(VLOOKUP(CONCATENATE($B179,".SP.TER.TOTL.IN"),Area_pop_80_09,Seq!G$1,FALSE)),".",VLOOKUP(CONCATENATE($B179,".SP.TER.TOTL.IN"),Area_pop_80_09,Seq!G$1,FALSE)/VLOOKUP(CONCATENATE($B179,".SP.POP.TOTL"),Area_pop_80_09,Seq!G$1,FALSE))</f>
        <v>#VALUE!</v>
      </c>
      <c r="EA179" s="27" t="e">
        <f>IF(ISNA(VLOOKUP(CONCATENATE($B179,".SP.TER.TOTL.IN"),Area_pop_80_09,Seq!H$1,FALSE)),".",VLOOKUP(CONCATENATE($B179,".SP.TER.TOTL.IN"),Area_pop_80_09,Seq!H$1,FALSE)/VLOOKUP(CONCATENATE($B179,".SP.POP.TOTL"),Area_pop_80_09,Seq!H$1,FALSE))</f>
        <v>#VALUE!</v>
      </c>
      <c r="EB179" s="27" t="e">
        <f>IF(ISNA(VLOOKUP(CONCATENATE($B179,".SP.TER.TOTL.IN"),Area_pop_80_09,Seq!I$1,FALSE)),".",VLOOKUP(CONCATENATE($B179,".SP.TER.TOTL.IN"),Area_pop_80_09,Seq!I$1,FALSE)/VLOOKUP(CONCATENATE($B179,".SP.POP.TOTL"),Area_pop_80_09,Seq!I$1,FALSE))</f>
        <v>#VALUE!</v>
      </c>
      <c r="EC179" s="27" t="e">
        <f>IF(ISNA(VLOOKUP(CONCATENATE($B179,".SP.TER.TOTL.IN"),Area_pop_80_09,Seq!J$1,FALSE)),".",VLOOKUP(CONCATENATE($B179,".SP.TER.TOTL.IN"),Area_pop_80_09,Seq!J$1,FALSE)/VLOOKUP(CONCATENATE($B179,".SP.POP.TOTL"),Area_pop_80_09,Seq!J$1,FALSE))</f>
        <v>#VALUE!</v>
      </c>
      <c r="ED179" s="27" t="e">
        <f>IF(ISNA(VLOOKUP(CONCATENATE($B179,".SP.TER.TOTL.IN"),Area_pop_80_09,Seq!K$1,FALSE)),".",VLOOKUP(CONCATENATE($B179,".SP.TER.TOTL.IN"),Area_pop_80_09,Seq!K$1,FALSE)/VLOOKUP(CONCATENATE($B179,".SP.POP.TOTL"),Area_pop_80_09,Seq!K$1,FALSE))</f>
        <v>#VALUE!</v>
      </c>
      <c r="EE179" s="27" t="e">
        <f>IF(ISNA(VLOOKUP(CONCATENATE($B179,".SP.TER.TOTL.IN"),Area_pop_80_09,Seq!L$1,FALSE)),".",VLOOKUP(CONCATENATE($B179,".SP.TER.TOTL.IN"),Area_pop_80_09,Seq!L$1,FALSE)/VLOOKUP(CONCATENATE($B179,".SP.POP.TOTL"),Area_pop_80_09,Seq!L$1,FALSE))</f>
        <v>#VALUE!</v>
      </c>
      <c r="EF179" s="27" t="e">
        <f>IF(ISNA(VLOOKUP(CONCATENATE($B179,".SP.TER.TOTL.IN"),Area_pop_80_09,Seq!M$1,FALSE)),".",VLOOKUP(CONCATENATE($B179,".SP.TER.TOTL.IN"),Area_pop_80_09,Seq!M$1,FALSE)/VLOOKUP(CONCATENATE($B179,".SP.POP.TOTL"),Area_pop_80_09,Seq!M$1,FALSE))</f>
        <v>#VALUE!</v>
      </c>
      <c r="EG179" s="27" t="e">
        <f>IF(ISNA(VLOOKUP(CONCATENATE($B179,".SP.TER.TOTL.IN"),Area_pop_80_09,Seq!N$1,FALSE)),".",VLOOKUP(CONCATENATE($B179,".SP.TER.TOTL.IN"),Area_pop_80_09,Seq!N$1,FALSE)/VLOOKUP(CONCATENATE($B179,".SP.POP.TOTL"),Area_pop_80_09,Seq!N$1,FALSE))</f>
        <v>#VALUE!</v>
      </c>
      <c r="EH179" s="27" t="e">
        <f>IF(ISNA(VLOOKUP(CONCATENATE($B179,".SP.TER.TOTL.IN"),Area_pop_80_09,Seq!O$1,FALSE)),".",VLOOKUP(CONCATENATE($B179,".SP.TER.TOTL.IN"),Area_pop_80_09,Seq!O$1,FALSE)/VLOOKUP(CONCATENATE($B179,".SP.POP.TOTL"),Area_pop_80_09,Seq!O$1,FALSE))</f>
        <v>#VALUE!</v>
      </c>
      <c r="EI179" s="27" t="e">
        <f>IF(ISNA(VLOOKUP(CONCATENATE($B179,".SP.TER.TOTL.IN"),Area_pop_80_09,Seq!P$1,FALSE)),".",VLOOKUP(CONCATENATE($B179,".SP.TER.TOTL.IN"),Area_pop_80_09,Seq!P$1,FALSE)/VLOOKUP(CONCATENATE($B179,".SP.POP.TOTL"),Area_pop_80_09,Seq!P$1,FALSE))</f>
        <v>#VALUE!</v>
      </c>
      <c r="EJ179" s="27" t="e">
        <f>IF(ISNA(VLOOKUP(CONCATENATE($B179,".SP.TER.TOTL.IN"),Area_pop_80_09,Seq!Q$1,FALSE)),".",VLOOKUP(CONCATENATE($B179,".SP.TER.TOTL.IN"),Area_pop_80_09,Seq!Q$1,FALSE)/VLOOKUP(CONCATENATE($B179,".SP.POP.TOTL"),Area_pop_80_09,Seq!Q$1,FALSE))</f>
        <v>#VALUE!</v>
      </c>
      <c r="EK179" s="27" t="e">
        <f>IF(ISNA(VLOOKUP(CONCATENATE($B179,".SP.TER.TOTL.IN"),Area_pop_80_09,Seq!R$1,FALSE)),".",VLOOKUP(CONCATENATE($B179,".SP.TER.TOTL.IN"),Area_pop_80_09,Seq!R$1,FALSE)/VLOOKUP(CONCATENATE($B179,".SP.POP.TOTL"),Area_pop_80_09,Seq!R$1,FALSE))</f>
        <v>#VALUE!</v>
      </c>
      <c r="EL179" s="27" t="e">
        <f>IF(ISNA(VLOOKUP(CONCATENATE($B179,".SP.TER.TOTL.IN"),Area_pop_80_09,Seq!S$1,FALSE)),".",VLOOKUP(CONCATENATE($B179,".SP.TER.TOTL.IN"),Area_pop_80_09,Seq!S$1,FALSE)/VLOOKUP(CONCATENATE($B179,".SP.POP.TOTL"),Area_pop_80_09,Seq!S$1,FALSE))</f>
        <v>#VALUE!</v>
      </c>
      <c r="EM179" s="27" t="e">
        <f>IF(ISNA(VLOOKUP(CONCATENATE($B179,".SP.TER.TOTL.IN"),Area_pop_80_09,Seq!T$1,FALSE)),".",VLOOKUP(CONCATENATE($B179,".SP.TER.TOTL.IN"),Area_pop_80_09,Seq!T$1,FALSE)/VLOOKUP(CONCATENATE($B179,".SP.POP.TOTL"),Area_pop_80_09,Seq!T$1,FALSE))</f>
        <v>#VALUE!</v>
      </c>
      <c r="EN179" s="27" t="e">
        <f>IF(ISNA(VLOOKUP(CONCATENATE($B179,".SP.TER.TOTL.IN"),Area_pop_80_09,Seq!U$1,FALSE)),".",VLOOKUP(CONCATENATE($B179,".SP.TER.TOTL.IN"),Area_pop_80_09,Seq!U$1,FALSE)/VLOOKUP(CONCATENATE($B179,".SP.POP.TOTL"),Area_pop_80_09,Seq!U$1,FALSE))</f>
        <v>#VALUE!</v>
      </c>
      <c r="EO179" s="27" t="e">
        <f>IF(ISNA(VLOOKUP(CONCATENATE($B179,".SP.TER.TOTL.IN"),Area_pop_80_09,Seq!V$1,FALSE)),".",VLOOKUP(CONCATENATE($B179,".SP.TER.TOTL.IN"),Area_pop_80_09,Seq!V$1,FALSE)/VLOOKUP(CONCATENATE($B179,".SP.POP.TOTL"),Area_pop_80_09,Seq!V$1,FALSE))</f>
        <v>#VALUE!</v>
      </c>
      <c r="EP179" s="27" t="e">
        <f>IF(ISNA(VLOOKUP(CONCATENATE($B179,".SP.TER.TOTL.IN"),Area_pop_80_09,Seq!W$1,FALSE)),".",VLOOKUP(CONCATENATE($B179,".SP.TER.TOTL.IN"),Area_pop_80_09,Seq!W$1,FALSE)/VLOOKUP(CONCATENATE($B179,".SP.POP.TOTL"),Area_pop_80_09,Seq!W$1,FALSE))</f>
        <v>#VALUE!</v>
      </c>
      <c r="EQ179" s="27" t="e">
        <f>IF(ISNA(VLOOKUP(CONCATENATE($B179,".SP.TER.TOTL.IN"),Area_pop_80_09,Seq!X$1,FALSE)),".",VLOOKUP(CONCATENATE($B179,".SP.TER.TOTL.IN"),Area_pop_80_09,Seq!X$1,FALSE)/VLOOKUP(CONCATENATE($B179,".SP.POP.TOTL"),Area_pop_80_09,Seq!X$1,FALSE))</f>
        <v>#VALUE!</v>
      </c>
      <c r="ER179" s="27" t="e">
        <f>IF(ISNA(VLOOKUP(CONCATENATE($B179,".SP.TER.TOTL.IN"),Area_pop_80_09,Seq!Y$1,FALSE)),".",VLOOKUP(CONCATENATE($B179,".SP.TER.TOTL.IN"),Area_pop_80_09,Seq!Y$1,FALSE)/VLOOKUP(CONCATENATE($B179,".SP.POP.TOTL"),Area_pop_80_09,Seq!Y$1,FALSE))</f>
        <v>#VALUE!</v>
      </c>
      <c r="ES179" s="27" t="e">
        <f>IF(ISNA(VLOOKUP(CONCATENATE($B179,".SP.TER.TOTL.IN"),Area_pop_80_09,Seq!Z$1,FALSE)),".",VLOOKUP(CONCATENATE($B179,".SP.TER.TOTL.IN"),Area_pop_80_09,Seq!Z$1,FALSE)/VLOOKUP(CONCATENATE($B179,".SP.POP.TOTL"),Area_pop_80_09,Seq!Z$1,FALSE))</f>
        <v>#VALUE!</v>
      </c>
      <c r="ET179" s="27" t="e">
        <f>IF(ISNA(VLOOKUP(CONCATENATE($B179,".SP.TER.TOTL.IN"),Area_pop_80_09,Seq!AA$1,FALSE)),".",VLOOKUP(CONCATENATE($B179,".SP.TER.TOTL.IN"),Area_pop_80_09,Seq!AA$1,FALSE)/VLOOKUP(CONCATENATE($B179,".SP.POP.TOTL"),Area_pop_80_09,Seq!AA$1,FALSE))</f>
        <v>#VALUE!</v>
      </c>
      <c r="EU179" s="27" t="e">
        <f>IF(ISNA(VLOOKUP(CONCATENATE($B179,".SP.TER.TOTL.IN"),Area_pop_80_09,Seq!AB$1,FALSE)),".",VLOOKUP(CONCATENATE($B179,".SP.TER.TOTL.IN"),Area_pop_80_09,Seq!AB$1,FALSE)/VLOOKUP(CONCATENATE($B179,".SP.POP.TOTL"),Area_pop_80_09,Seq!AB$1,FALSE))</f>
        <v>#VALUE!</v>
      </c>
      <c r="EV179" s="27" t="e">
        <f>IF(ISNA(VLOOKUP(CONCATENATE($B179,".SP.TER.TOTL.IN"),Area_pop_80_09,Seq!AC$1,FALSE)),".",VLOOKUP(CONCATENATE($B179,".SP.TER.TOTL.IN"),Area_pop_80_09,Seq!AC$1,FALSE)/VLOOKUP(CONCATENATE($B179,".SP.POP.TOTL"),Area_pop_80_09,Seq!AC$1,FALSE))</f>
        <v>#VALUE!</v>
      </c>
      <c r="EW179" s="27" t="e">
        <f>IF(ISNA(VLOOKUP(CONCATENATE($B179,".SP.TER.TOTL.IN"),Area_pop_80_09,Seq!AD$1,FALSE)),".",VLOOKUP(CONCATENATE($B179,".SP.TER.TOTL.IN"),Area_pop_80_09,Seq!AD$1,FALSE)/VLOOKUP(CONCATENATE($B179,".SP.POP.TOTL"),Area_pop_80_09,Seq!AD$1,FALSE))</f>
        <v>#VALUE!</v>
      </c>
      <c r="EX179" s="27"/>
      <c r="EY179" s="27"/>
      <c r="EZ179" s="27" t="str">
        <f t="shared" si="210"/>
        <v>.</v>
      </c>
      <c r="FA179" s="27" t="str">
        <f t="shared" si="211"/>
        <v>.</v>
      </c>
      <c r="FB179" s="27" t="str">
        <f t="shared" si="181"/>
        <v>.</v>
      </c>
      <c r="FC179" s="9" t="str">
        <f>IF(VLOOKUP($B179,EM_80!$B$1:$C$201,2,FALSE)&gt;0,VLOOKUP($B179,EM_80!$B$1:$C$201,2,FALSE),".")</f>
        <v>.</v>
      </c>
      <c r="FD179" s="9" t="str">
        <f t="shared" si="212"/>
        <v>.</v>
      </c>
      <c r="FE179" s="9" t="str">
        <f t="shared" si="177"/>
        <v>.</v>
      </c>
      <c r="FF179">
        <f t="shared" si="213"/>
        <v>50200</v>
      </c>
      <c r="FG179">
        <f t="shared" si="214"/>
        <v>55600</v>
      </c>
      <c r="FH179">
        <f t="shared" si="215"/>
        <v>56200</v>
      </c>
      <c r="FJ179" s="9" t="str">
        <f>IF(ISNA(VLOOKUP($B179,Area_EM_90,Seq!C$1,FALSE)),".",VLOOKUP($B179,Area_EM_90,Seq!C$1,FALSE))</f>
        <v>.</v>
      </c>
      <c r="FK179" s="9" t="str">
        <f>IF(ISNA(VLOOKUP($B179,Area_EM_90,Seq!D$1,FALSE)),".",VLOOKUP($B179,Area_EM_90,Seq!D$1,FALSE))</f>
        <v>.</v>
      </c>
      <c r="FL179" s="9" t="str">
        <f>IF(ISNA(VLOOKUP($B179,Area_EM_90,Seq!E$1,FALSE)),".",VLOOKUP($B179,Area_EM_90,Seq!E$1,FALSE))</f>
        <v>.</v>
      </c>
      <c r="FM179" s="9" t="str">
        <f>IF(ISNA(VLOOKUP($B179,Area_EM_90,Seq!F$1,FALSE)),".",VLOOKUP($B179,Area_EM_90,Seq!F$1,FALSE))</f>
        <v>.</v>
      </c>
      <c r="FN179" s="9" t="str">
        <f>IF(ISNA(VLOOKUP($B179,Area_EM_90,Seq!G$1,FALSE)),".",VLOOKUP($B179,Area_EM_90,Seq!G$1,FALSE))</f>
        <v>.</v>
      </c>
      <c r="FO179" s="9" t="str">
        <f>IF(ISNA(VLOOKUP($B179,Area_EM_90,Seq!H$1,FALSE)),".",VLOOKUP($B179,Area_EM_90,Seq!H$1,FALSE))</f>
        <v>.</v>
      </c>
      <c r="FP179" s="9" t="str">
        <f>IF(ISNA(VLOOKUP($B179,Area_EM_90,Seq!I$1,FALSE)),".",VLOOKUP($B179,Area_EM_90,Seq!I$1,FALSE))</f>
        <v>.</v>
      </c>
      <c r="FQ179" s="9" t="str">
        <f>IF(ISNA(VLOOKUP($B179,Area_EM_90,Seq!J$1,FALSE)),".",VLOOKUP($B179,Area_EM_90,Seq!J$1,FALSE))</f>
        <v>.</v>
      </c>
      <c r="FR179" s="9" t="str">
        <f>IF(ISNA(VLOOKUP($B179,Area_EM_00,Seq!C$1,FALSE)),".",VLOOKUP($B179,Area_EM_00,Seq!C$1,FALSE))</f>
        <v>.</v>
      </c>
      <c r="FS179" s="9" t="str">
        <f>IF(ISNA(VLOOKUP($B179,Area_EM_00,Seq!D$1,FALSE)),".",VLOOKUP($B179,Area_EM_00,Seq!D$1,FALSE))</f>
        <v>.</v>
      </c>
      <c r="FT179" s="9" t="str">
        <f>IF(ISNA(VLOOKUP($B179,Area_EM_00,Seq!E$1,FALSE)),".",VLOOKUP($B179,Area_EM_00,Seq!E$1,FALSE))</f>
        <v>.</v>
      </c>
      <c r="FU179" s="9" t="str">
        <f>IF(ISNA(VLOOKUP($B179,Area_EM_00,Seq!F$1,FALSE)),".",VLOOKUP($B179,Area_EM_00,Seq!F$1,FALSE))</f>
        <v>.</v>
      </c>
      <c r="FV179" s="9" t="str">
        <f>IF(ISNA(VLOOKUP($B179,Area_EM_00,Seq!G$1,FALSE)),".",VLOOKUP($B179,Area_EM_00,Seq!G$1,FALSE))</f>
        <v>.</v>
      </c>
      <c r="FW179" s="9" t="str">
        <f>IF(ISNA(VLOOKUP($B179,Area_EM_00,Seq!H$1,FALSE)),".",VLOOKUP($B179,Area_EM_00,Seq!H$1,FALSE))</f>
        <v>.</v>
      </c>
      <c r="FX179" s="9" t="str">
        <f>IF(ISNA(VLOOKUP($B179,Area_EM_00,Seq!I$1,FALSE)),".",VLOOKUP($B179,Area_EM_00,Seq!I$1,FALSE))</f>
        <v>.</v>
      </c>
      <c r="FY179" s="9" t="str">
        <f>IF(ISNA(VLOOKUP($B179,Area_EM_00,Seq!J$1,FALSE)),".",VLOOKUP($B179,Area_EM_00,Seq!J$1,FALSE))</f>
        <v>.</v>
      </c>
      <c r="GA179" s="27"/>
    </row>
    <row r="180" spans="1:183">
      <c r="A180" s="25" t="s">
        <v>2650</v>
      </c>
      <c r="B180" s="26" t="str">
        <f t="shared" si="144"/>
        <v>Bermuda</v>
      </c>
      <c r="C180" s="27">
        <f>GDP!C$42/10000</f>
        <v>18294194.281532999</v>
      </c>
      <c r="D180" s="27">
        <f>GDP!D$42/10000</f>
        <v>19245492.3841727</v>
      </c>
      <c r="E180" s="27">
        <f>GDP!E$42/10000</f>
        <v>20996832.1911324</v>
      </c>
      <c r="F180" s="27">
        <f>GDP!F$42/10000</f>
        <v>23285486.8999658</v>
      </c>
      <c r="G180" s="27">
        <f>GDP!G$42/10000</f>
        <v>26824880.9087606</v>
      </c>
      <c r="H180" s="27">
        <f>GDP!H$42/10000</f>
        <v>30446239.831443299</v>
      </c>
      <c r="I180" s="27">
        <f>GDP!I$42/10000</f>
        <v>33125508.936610304</v>
      </c>
      <c r="J180" s="27">
        <f>GDP!J$42/10000</f>
        <v>36968067.973257102</v>
      </c>
      <c r="K180" s="27">
        <f>GDP!K$42/10000</f>
        <v>41145459.654235199</v>
      </c>
      <c r="L180" s="27">
        <f>GDP!L$42/10000</f>
        <v>42832423.5000588</v>
      </c>
      <c r="M180" s="27">
        <f>GDP!M$42/10000</f>
        <v>44460055.593061104</v>
      </c>
      <c r="N180" s="27">
        <f>GDP!N$42/10000</f>
        <v>48550380.707622699</v>
      </c>
      <c r="O180" s="27">
        <f>GDP!O$42/10000</f>
        <v>55444534.768105105</v>
      </c>
      <c r="P180" s="27">
        <f>GDP!P$42/10000</f>
        <v>63206769.635639794</v>
      </c>
      <c r="Q180" s="27">
        <f>GDP!Q$42/10000</f>
        <v>71486856.457908601</v>
      </c>
      <c r="R180" s="27">
        <f>GDP!R$42/10000</f>
        <v>79278923.811820701</v>
      </c>
      <c r="S180" s="27">
        <f>GDP!S$42/10000</f>
        <v>87206816.193002701</v>
      </c>
      <c r="T180" s="27">
        <f>GDP!T$42/10000</f>
        <v>95317050.098951995</v>
      </c>
      <c r="U180" s="27">
        <f>GDP!U$42/10000</f>
        <v>102751780.00667</v>
      </c>
      <c r="V180" s="27">
        <f>GDP!V$42/10000</f>
        <v>110560915.287177</v>
      </c>
      <c r="W180" s="27">
        <f>GDP!W$42/10000</f>
        <v>119848032.17129999</v>
      </c>
      <c r="X180" s="27">
        <f>GDP!X$42/10000</f>
        <v>129795418.841518</v>
      </c>
      <c r="Y180" s="27">
        <f>GDP!Y$42/10000</f>
        <v>141606801.95609599</v>
      </c>
      <c r="Z180" s="27">
        <f>GDP!Z$42/10000</f>
        <v>155767482.15170601</v>
      </c>
      <c r="AA180" s="27">
        <f>GDP!AA$42/10000</f>
        <v>171499997.84902799</v>
      </c>
      <c r="AB180" s="27">
        <f>GDP!AB$42/10000</f>
        <v>189335997.62532699</v>
      </c>
      <c r="AC180" s="27">
        <f>GDP!AC$42/10000</f>
        <v>211298973.34986499</v>
      </c>
      <c r="AD180" s="27">
        <f>GDP!AD$42/10000</f>
        <v>238767839.88534701</v>
      </c>
      <c r="AE180" s="27">
        <f>GDP!AE$42/10000</f>
        <v>260256945.47502899</v>
      </c>
      <c r="AF180" s="27">
        <f>GDP!AF$42/10000</f>
        <v>293754553.91439533</v>
      </c>
      <c r="AG180" s="27"/>
      <c r="AH180" s="27">
        <f>IF(ISNUMBER(VLOOKUP($B180,Area_GDP_80_09,Seq!C$1,FALSE)/10000),VLOOKUP($B180,Area_GDP_80_09,Seq!C$1,FALSE)/10000,".")</f>
        <v>251384.62719999999</v>
      </c>
      <c r="AI180" s="27">
        <f>IF(ISNUMBER(VLOOKUP($B180,Area_GDP_80_09,Seq!D$1,FALSE)/10000),VLOOKUP($B180,Area_GDP_80_09,Seq!D$1,FALSE)/10000,".")</f>
        <v>257369.984</v>
      </c>
      <c r="AJ180" s="27">
        <f>IF(ISNUMBER(VLOOKUP($B180,Area_GDP_80_09,Seq!E$1,FALSE)/10000),VLOOKUP($B180,Area_GDP_80_09,Seq!E$1,FALSE)/10000,".")</f>
        <v>243766.91200000001</v>
      </c>
      <c r="AK180" s="27">
        <f>IF(ISNUMBER(VLOOKUP($B180,Area_GDP_80_09,Seq!F$1,FALSE)/10000),VLOOKUP($B180,Area_GDP_80_09,Seq!F$1,FALSE)/10000,".")</f>
        <v>248664.0128</v>
      </c>
      <c r="AL180" s="27">
        <f>IF(ISNUMBER(VLOOKUP($B180,Area_GDP_80_09,Seq!G$1,FALSE)/10000),VLOOKUP($B180,Area_GDP_80_09,Seq!G$1,FALSE)/10000,".")</f>
        <v>249861.0944</v>
      </c>
      <c r="AM180" s="27">
        <f>IF(ISNUMBER(VLOOKUP($B180,Area_GDP_80_09,Seq!H$1,FALSE)/10000),VLOOKUP($B180,Area_GDP_80_09,Seq!H$1,FALSE)/10000,".")</f>
        <v>244855.16800000001</v>
      </c>
      <c r="AN180" s="27">
        <f>IF(ISNUMBER(VLOOKUP($B180,Area_GDP_80_09,Seq!I$1,FALSE)/10000),VLOOKUP($B180,Area_GDP_80_09,Seq!I$1,FALSE)/10000,".")</f>
        <v>261178.82879999999</v>
      </c>
      <c r="AO180" s="27">
        <f>IF(ISNUMBER(VLOOKUP($B180,Area_GDP_80_09,Seq!J$1,FALSE)/10000),VLOOKUP($B180,Area_GDP_80_09,Seq!J$1,FALSE)/10000,".")</f>
        <v>270973.05599999998</v>
      </c>
      <c r="AP180" s="27">
        <f>IF(ISNUMBER(VLOOKUP($B180,Area_GDP_80_09,Seq!K$1,FALSE)/10000),VLOOKUP($B180,Area_GDP_80_09,Seq!K$1,FALSE)/10000,".")</f>
        <v>281964.31359999999</v>
      </c>
      <c r="AQ180" s="27">
        <f>IF(ISNUMBER(VLOOKUP($B180,Area_GDP_80_09,Seq!L$1,FALSE)/10000),VLOOKUP($B180,Area_GDP_80_09,Seq!L$1,FALSE)/10000,".")</f>
        <v>283215.79519999999</v>
      </c>
      <c r="AR180" s="27">
        <f>IF(ISNUMBER(VLOOKUP($B180,Area_GDP_80_09,Seq!M$1,FALSE)/10000),VLOOKUP($B180,Area_GDP_80_09,Seq!M$1,FALSE)/10000,".")</f>
        <v>283270.22080000001</v>
      </c>
      <c r="AS180" s="27">
        <f>IF(ISNUMBER(VLOOKUP($B180,Area_GDP_80_09,Seq!N$1,FALSE)/10000),VLOOKUP($B180,Area_GDP_80_09,Seq!N$1,FALSE)/10000,".")</f>
        <v>273258.36800000002</v>
      </c>
      <c r="AT180" s="27">
        <f>IF(ISNUMBER(VLOOKUP($B180,Area_GDP_80_09,Seq!O$1,FALSE)/10000),VLOOKUP($B180,Area_GDP_80_09,Seq!O$1,FALSE)/10000,".")</f>
        <v>273095.11680000002</v>
      </c>
      <c r="AU180" s="27">
        <f>IF(ISNUMBER(VLOOKUP($B180,Area_GDP_80_09,Seq!P$1,FALSE)/10000),VLOOKUP($B180,Area_GDP_80_09,Seq!P$1,FALSE)/10000,".")</f>
        <v>281311.38559999998</v>
      </c>
      <c r="AV180" s="27">
        <f>IF(ISNUMBER(VLOOKUP($B180,Area_GDP_80_09,Seq!Q$1,FALSE)/10000),VLOOKUP($B180,Area_GDP_80_09,Seq!Q$1,FALSE)/10000,".")</f>
        <v>282998.14399999997</v>
      </c>
      <c r="AW180" s="27">
        <f>IF(ISNUMBER(VLOOKUP($B180,Area_GDP_80_09,Seq!R$1,FALSE)/10000),VLOOKUP($B180,Area_GDP_80_09,Seq!R$1,FALSE)/10000,".")</f>
        <v>295447.6544</v>
      </c>
      <c r="AX180" s="27">
        <f>IF(ISNUMBER(VLOOKUP($B180,Area_GDP_80_09,Seq!S$1,FALSE)/10000),VLOOKUP($B180,Area_GDP_80_09,Seq!S$1,FALSE)/10000,".")</f>
        <v>303130.70079999999</v>
      </c>
      <c r="AY180" s="27">
        <f>IF(ISNUMBER(VLOOKUP($B180,Area_GDP_80_09,Seq!T$1,FALSE)/10000),VLOOKUP($B180,Area_GDP_80_09,Seq!T$1,FALSE)/10000,".")</f>
        <v>317191.14240000001</v>
      </c>
      <c r="AZ180" s="27">
        <f>IF(ISNUMBER(VLOOKUP($B180,Area_GDP_80_09,Seq!U$1,FALSE)/10000),VLOOKUP($B180,Area_GDP_80_09,Seq!U$1,FALSE)/10000,".")</f>
        <v>329620.76160000003</v>
      </c>
      <c r="BA180" s="27">
        <f>IF(ISNUMBER(VLOOKUP($B180,Area_GDP_80_09,Seq!V$1,FALSE)/10000),VLOOKUP($B180,Area_GDP_80_09,Seq!V$1,FALSE)/10000,".")</f>
        <v>340770.66239999997</v>
      </c>
      <c r="BB180" s="27">
        <f>IF(ISNUMBER(VLOOKUP($B180,Area_GDP_80_09,Seq!W$1,FALSE)/10000),VLOOKUP($B180,Area_GDP_80_09,Seq!W$1,FALSE)/10000,".")</f>
        <v>350786.40639999998</v>
      </c>
      <c r="BC180" s="27">
        <f>IF(ISNUMBER(VLOOKUP($B180,Area_GDP_80_09,Seq!X$1,FALSE)/10000),VLOOKUP($B180,Area_GDP_80_09,Seq!X$1,FALSE)/10000,".")</f>
        <v>357520.38400000002</v>
      </c>
      <c r="BD180" s="27">
        <f>IF(ISNUMBER(VLOOKUP($B180,Area_GDP_80_09,Seq!Y$1,FALSE)/10000),VLOOKUP($B180,Area_GDP_80_09,Seq!Y$1,FALSE)/10000,".")</f>
        <v>374823.04</v>
      </c>
      <c r="BE180" s="27">
        <f>IF(ISNUMBER(VLOOKUP($B180,Area_GDP_80_09,Seq!Z$1,FALSE)/10000),VLOOKUP($B180,Area_GDP_80_09,Seq!Z$1,FALSE)/10000,".")</f>
        <v>385674.75199999998</v>
      </c>
      <c r="BF180" s="27">
        <f>IF(ISNUMBER(VLOOKUP($B180,Area_GDP_80_09,Seq!AA$1,FALSE)/10000),VLOOKUP($B180,Area_GDP_80_09,Seq!AA$1,FALSE)/10000,".")</f>
        <v>399651.53279999999</v>
      </c>
      <c r="BG180" s="27">
        <f>IF(ISNUMBER(VLOOKUP($B180,Area_GDP_80_09,Seq!AB$1,FALSE)/10000),VLOOKUP($B180,Area_GDP_80_09,Seq!AB$1,FALSE)/10000,".")</f>
        <v>420987.85279999999</v>
      </c>
      <c r="BH180" s="27">
        <f>IF(ISNUMBER(VLOOKUP($B180,Area_GDP_80_09,Seq!AC$1,FALSE)/10000),VLOOKUP($B180,Area_GDP_80_09,Seq!AC$1,FALSE)/10000,".")</f>
        <v>444278.63040000002</v>
      </c>
      <c r="BI180" s="27">
        <f>IF(ISNUMBER(VLOOKUP($B180,Area_GDP_80_09,Seq!AD$1,FALSE)/10000),VLOOKUP($B180,Area_GDP_80_09,Seq!AD$1,FALSE)/10000,".")</f>
        <v>464879.51360000001</v>
      </c>
      <c r="BJ180" s="27" t="str">
        <f>IF(ISNUMBER(VLOOKUP($B180,Area_GDP_80_09,Seq!AE$1,FALSE)/10000),VLOOKUP($B180,Area_GDP_80_09,Seq!AE$1,FALSE)/10000,".")</f>
        <v>.</v>
      </c>
      <c r="BK180" s="27" t="str">
        <f>IF(ISNUMBER(VLOOKUP($B180,Area_GDP_80_09,Seq!AF$1,FALSE)/10000),VLOOKUP($B180,Area_GDP_80_09,Seq!AF$1,FALSE)/10000,".")</f>
        <v>.</v>
      </c>
      <c r="BL180" s="27"/>
      <c r="BM180" s="27"/>
      <c r="BN180" s="27">
        <f>CNPop!A$48</f>
        <v>5.0000000000000001E-3</v>
      </c>
      <c r="BO180" s="27">
        <f>CNPop!B$48</f>
        <v>6.0000000000000001E-3</v>
      </c>
      <c r="BP180" s="27">
        <f>CNPop!C$48</f>
        <v>6.0000000000000001E-3</v>
      </c>
      <c r="BQ180" s="27">
        <f>CNPop!D$48</f>
        <v>7.0000000000000001E-3</v>
      </c>
      <c r="BR180" s="27">
        <f>CNPop!E$48</f>
        <v>7.0000000000000001E-3</v>
      </c>
      <c r="BS180" s="27">
        <f>CNPop!F$48</f>
        <v>8.0000000000000002E-3</v>
      </c>
      <c r="BT180" s="27">
        <f>CNPop!G$48</f>
        <v>8.9999999999999993E-3</v>
      </c>
      <c r="BU180" s="27">
        <f>CNPop!H$48</f>
        <v>0.01</v>
      </c>
      <c r="BV180" s="27">
        <f>CNPop!I$48</f>
        <v>1.0999999999999999E-2</v>
      </c>
      <c r="BW180" s="27">
        <f>CNPop!J$48</f>
        <v>1.2E-2</v>
      </c>
      <c r="BX180" s="27">
        <f>CNPop!K$48</f>
        <v>1.4E-2</v>
      </c>
      <c r="BY180" s="27">
        <f>CNPop!L$48</f>
        <v>1.6E-2</v>
      </c>
      <c r="BZ180" s="27">
        <f>CNPop!M$48</f>
        <v>1.7000000000000001E-2</v>
      </c>
      <c r="CA180" s="27">
        <f>CNPop!N$48</f>
        <v>1.9E-2</v>
      </c>
      <c r="CB180" s="27">
        <f>CNPop!O$48</f>
        <v>2.1000000000000001E-2</v>
      </c>
      <c r="CC180" s="27">
        <f>CNPop!P$48</f>
        <v>2.3E-2</v>
      </c>
      <c r="CD180" s="27">
        <f>CNPop!Q$48</f>
        <v>2.5999999999999999E-2</v>
      </c>
      <c r="CE180" s="27">
        <f>CNPop!R$48</f>
        <v>2.8000000000000001E-2</v>
      </c>
      <c r="CF180" s="27">
        <f>CNPop!S$48</f>
        <v>0.03</v>
      </c>
      <c r="CG180" s="27">
        <f>CNPop!T$48</f>
        <v>3.3000000000000002E-2</v>
      </c>
      <c r="CH180" s="27">
        <f>CNPop!U$48</f>
        <v>3.5999999999999997E-2</v>
      </c>
      <c r="CI180" s="27">
        <f>CNPop!V$48</f>
        <v>3.9E-2</v>
      </c>
      <c r="CJ180" s="27">
        <f>CNPop!W$48</f>
        <v>4.2000000000000003E-2</v>
      </c>
      <c r="CK180" s="27">
        <f>CNPop!X$48</f>
        <v>4.4999999999999998E-2</v>
      </c>
      <c r="CL180" s="27">
        <f>CNPop!Y$48</f>
        <v>4.9000000000000002E-2</v>
      </c>
      <c r="CM180" s="27">
        <f>CNPop!Z$48</f>
        <v>5.1999999999999998E-2</v>
      </c>
      <c r="CN180" s="27">
        <f>CNPop!AA$48</f>
        <v>5.6000000000000001E-2</v>
      </c>
      <c r="CO180" s="27">
        <f>CNPop!AB$48</f>
        <v>0.06</v>
      </c>
      <c r="CP180" s="27">
        <f>CNPop!AC$48</f>
        <v>6.3E-2</v>
      </c>
      <c r="CQ180" s="27"/>
      <c r="CR180" s="27">
        <f t="shared" si="182"/>
        <v>5.1136727505603587E-2</v>
      </c>
      <c r="CS180" s="27">
        <f t="shared" si="183"/>
        <v>5.1136727505603587E-2</v>
      </c>
      <c r="CT180" s="27">
        <f t="shared" si="184"/>
        <v>5.1136727505603587E-2</v>
      </c>
      <c r="CU180" s="27">
        <f t="shared" si="185"/>
        <v>5.1136727505603587E-2</v>
      </c>
      <c r="CV180" s="27">
        <f t="shared" si="186"/>
        <v>5.1136727505603587E-2</v>
      </c>
      <c r="CW180" s="27">
        <f t="shared" si="187"/>
        <v>5.1136727505603587E-2</v>
      </c>
      <c r="CX180" s="27">
        <f t="shared" si="188"/>
        <v>5.1136727505603587E-2</v>
      </c>
      <c r="CY180" s="27">
        <f t="shared" si="189"/>
        <v>5.1136727505603587E-2</v>
      </c>
      <c r="CZ180" s="27">
        <f t="shared" si="190"/>
        <v>5.1136727505603587E-2</v>
      </c>
      <c r="DA180" s="27">
        <f t="shared" si="191"/>
        <v>5.1136727505603587E-2</v>
      </c>
      <c r="DB180" s="27">
        <f t="shared" si="192"/>
        <v>5.1136727505603587E-2</v>
      </c>
      <c r="DC180" s="27">
        <f t="shared" si="193"/>
        <v>5.1136727505603587E-2</v>
      </c>
      <c r="DD180" s="27">
        <f t="shared" si="194"/>
        <v>5.1136727505603587E-2</v>
      </c>
      <c r="DE180" s="27">
        <f t="shared" si="195"/>
        <v>5.1136727505603587E-2</v>
      </c>
      <c r="DF180" s="27">
        <f t="shared" si="196"/>
        <v>5.1136727505603587E-2</v>
      </c>
      <c r="DG180" s="27">
        <f t="shared" si="197"/>
        <v>5.1136727505603587E-2</v>
      </c>
      <c r="DH180" s="27">
        <f t="shared" si="198"/>
        <v>5.1136727505603587E-2</v>
      </c>
      <c r="DI180" s="27">
        <f t="shared" si="199"/>
        <v>5.1136727505603587E-2</v>
      </c>
      <c r="DJ180" s="27">
        <f t="shared" si="200"/>
        <v>5.1136727505603587E-2</v>
      </c>
      <c r="DK180" s="27">
        <f t="shared" si="201"/>
        <v>5.1136727505603587E-2</v>
      </c>
      <c r="DL180" s="27">
        <f t="shared" si="202"/>
        <v>5.1136727505603587E-2</v>
      </c>
      <c r="DM180" s="27">
        <f t="shared" si="203"/>
        <v>5.1136727505603587E-2</v>
      </c>
      <c r="DN180" s="27">
        <f t="shared" si="204"/>
        <v>5.1059760956175301E-2</v>
      </c>
      <c r="DO180" s="27">
        <f t="shared" si="205"/>
        <v>5.1697335025380708E-2</v>
      </c>
      <c r="DP180" s="27">
        <f t="shared" si="206"/>
        <v>5.2700568540745417E-2</v>
      </c>
      <c r="DQ180" s="27">
        <f t="shared" si="207"/>
        <v>5.3468617272298256E-2</v>
      </c>
      <c r="DR180" s="27">
        <f t="shared" si="208"/>
        <v>5.4247648902821313E-2</v>
      </c>
      <c r="DS180" s="27">
        <f t="shared" si="209"/>
        <v>5.4828124999999998E-2</v>
      </c>
      <c r="DT180" s="27">
        <f t="shared" si="145"/>
        <v>5.5529595015576326E-2</v>
      </c>
      <c r="DU180" s="27" t="e">
        <f>IF(ISNA(VLOOKUP(CONCATENATE($B180,".SP.TER.TOTL.IN"),Area_pop_80_09,Seq!B$1,FALSE)),".",VLOOKUP(CONCATENATE($B180,".SP.TER.TOTL.IN"),Area_pop_80_09,Seq!B$1,FALSE)/VLOOKUP(CONCATENATE($B180,".SP.POP.TOTL"),Area_pop_80_09,Seq!B$1,FALSE))</f>
        <v>#VALUE!</v>
      </c>
      <c r="DV180" s="27" t="e">
        <f>IF(ISNA(VLOOKUP(CONCATENATE($B180,".SP.TER.TOTL.IN"),Area_pop_80_09,Seq!C$1,FALSE)),".",VLOOKUP(CONCATENATE($B180,".SP.TER.TOTL.IN"),Area_pop_80_09,Seq!C$1,FALSE)/VLOOKUP(CONCATENATE($B180,".SP.POP.TOTL"),Area_pop_80_09,Seq!C$1,FALSE))</f>
        <v>#VALUE!</v>
      </c>
      <c r="DW180" s="27" t="e">
        <f>IF(ISNA(VLOOKUP(CONCATENATE($B180,".SP.TER.TOTL.IN"),Area_pop_80_09,Seq!D$1,FALSE)),".",VLOOKUP(CONCATENATE($B180,".SP.TER.TOTL.IN"),Area_pop_80_09,Seq!D$1,FALSE)/VLOOKUP(CONCATENATE($B180,".SP.POP.TOTL"),Area_pop_80_09,Seq!D$1,FALSE))</f>
        <v>#VALUE!</v>
      </c>
      <c r="DX180" s="27" t="e">
        <f>IF(ISNA(VLOOKUP(CONCATENATE($B180,".SP.TER.TOTL.IN"),Area_pop_80_09,Seq!E$1,FALSE)),".",VLOOKUP(CONCATENATE($B180,".SP.TER.TOTL.IN"),Area_pop_80_09,Seq!E$1,FALSE)/VLOOKUP(CONCATENATE($B180,".SP.POP.TOTL"),Area_pop_80_09,Seq!E$1,FALSE))</f>
        <v>#VALUE!</v>
      </c>
      <c r="DY180" s="27" t="e">
        <f>IF(ISNA(VLOOKUP(CONCATENATE($B180,".SP.TER.TOTL.IN"),Area_pop_80_09,Seq!F$1,FALSE)),".",VLOOKUP(CONCATENATE($B180,".SP.TER.TOTL.IN"),Area_pop_80_09,Seq!F$1,FALSE)/VLOOKUP(CONCATENATE($B180,".SP.POP.TOTL"),Area_pop_80_09,Seq!F$1,FALSE))</f>
        <v>#VALUE!</v>
      </c>
      <c r="DZ180" s="27" t="e">
        <f>IF(ISNA(VLOOKUP(CONCATENATE($B180,".SP.TER.TOTL.IN"),Area_pop_80_09,Seq!G$1,FALSE)),".",VLOOKUP(CONCATENATE($B180,".SP.TER.TOTL.IN"),Area_pop_80_09,Seq!G$1,FALSE)/VLOOKUP(CONCATENATE($B180,".SP.POP.TOTL"),Area_pop_80_09,Seq!G$1,FALSE))</f>
        <v>#VALUE!</v>
      </c>
      <c r="EA180" s="27" t="e">
        <f>IF(ISNA(VLOOKUP(CONCATENATE($B180,".SP.TER.TOTL.IN"),Area_pop_80_09,Seq!H$1,FALSE)),".",VLOOKUP(CONCATENATE($B180,".SP.TER.TOTL.IN"),Area_pop_80_09,Seq!H$1,FALSE)/VLOOKUP(CONCATENATE($B180,".SP.POP.TOTL"),Area_pop_80_09,Seq!H$1,FALSE))</f>
        <v>#VALUE!</v>
      </c>
      <c r="EB180" s="27" t="e">
        <f>IF(ISNA(VLOOKUP(CONCATENATE($B180,".SP.TER.TOTL.IN"),Area_pop_80_09,Seq!I$1,FALSE)),".",VLOOKUP(CONCATENATE($B180,".SP.TER.TOTL.IN"),Area_pop_80_09,Seq!I$1,FALSE)/VLOOKUP(CONCATENATE($B180,".SP.POP.TOTL"),Area_pop_80_09,Seq!I$1,FALSE))</f>
        <v>#VALUE!</v>
      </c>
      <c r="EC180" s="27" t="e">
        <f>IF(ISNA(VLOOKUP(CONCATENATE($B180,".SP.TER.TOTL.IN"),Area_pop_80_09,Seq!J$1,FALSE)),".",VLOOKUP(CONCATENATE($B180,".SP.TER.TOTL.IN"),Area_pop_80_09,Seq!J$1,FALSE)/VLOOKUP(CONCATENATE($B180,".SP.POP.TOTL"),Area_pop_80_09,Seq!J$1,FALSE))</f>
        <v>#VALUE!</v>
      </c>
      <c r="ED180" s="27" t="e">
        <f>IF(ISNA(VLOOKUP(CONCATENATE($B180,".SP.TER.TOTL.IN"),Area_pop_80_09,Seq!K$1,FALSE)),".",VLOOKUP(CONCATENATE($B180,".SP.TER.TOTL.IN"),Area_pop_80_09,Seq!K$1,FALSE)/VLOOKUP(CONCATENATE($B180,".SP.POP.TOTL"),Area_pop_80_09,Seq!K$1,FALSE))</f>
        <v>#VALUE!</v>
      </c>
      <c r="EE180" s="27" t="e">
        <f>IF(ISNA(VLOOKUP(CONCATENATE($B180,".SP.TER.TOTL.IN"),Area_pop_80_09,Seq!L$1,FALSE)),".",VLOOKUP(CONCATENATE($B180,".SP.TER.TOTL.IN"),Area_pop_80_09,Seq!L$1,FALSE)/VLOOKUP(CONCATENATE($B180,".SP.POP.TOTL"),Area_pop_80_09,Seq!L$1,FALSE))</f>
        <v>#VALUE!</v>
      </c>
      <c r="EF180" s="27" t="e">
        <f>IF(ISNA(VLOOKUP(CONCATENATE($B180,".SP.TER.TOTL.IN"),Area_pop_80_09,Seq!M$1,FALSE)),".",VLOOKUP(CONCATENATE($B180,".SP.TER.TOTL.IN"),Area_pop_80_09,Seq!M$1,FALSE)/VLOOKUP(CONCATENATE($B180,".SP.POP.TOTL"),Area_pop_80_09,Seq!M$1,FALSE))</f>
        <v>#VALUE!</v>
      </c>
      <c r="EG180" s="27" t="e">
        <f>IF(ISNA(VLOOKUP(CONCATENATE($B180,".SP.TER.TOTL.IN"),Area_pop_80_09,Seq!N$1,FALSE)),".",VLOOKUP(CONCATENATE($B180,".SP.TER.TOTL.IN"),Area_pop_80_09,Seq!N$1,FALSE)/VLOOKUP(CONCATENATE($B180,".SP.POP.TOTL"),Area_pop_80_09,Seq!N$1,FALSE))</f>
        <v>#VALUE!</v>
      </c>
      <c r="EH180" s="27" t="e">
        <f>IF(ISNA(VLOOKUP(CONCATENATE($B180,".SP.TER.TOTL.IN"),Area_pop_80_09,Seq!O$1,FALSE)),".",VLOOKUP(CONCATENATE($B180,".SP.TER.TOTL.IN"),Area_pop_80_09,Seq!O$1,FALSE)/VLOOKUP(CONCATENATE($B180,".SP.POP.TOTL"),Area_pop_80_09,Seq!O$1,FALSE))</f>
        <v>#VALUE!</v>
      </c>
      <c r="EI180" s="27" t="e">
        <f>IF(ISNA(VLOOKUP(CONCATENATE($B180,".SP.TER.TOTL.IN"),Area_pop_80_09,Seq!P$1,FALSE)),".",VLOOKUP(CONCATENATE($B180,".SP.TER.TOTL.IN"),Area_pop_80_09,Seq!P$1,FALSE)/VLOOKUP(CONCATENATE($B180,".SP.POP.TOTL"),Area_pop_80_09,Seq!P$1,FALSE))</f>
        <v>#VALUE!</v>
      </c>
      <c r="EJ180" s="27" t="e">
        <f>IF(ISNA(VLOOKUP(CONCATENATE($B180,".SP.TER.TOTL.IN"),Area_pop_80_09,Seq!Q$1,FALSE)),".",VLOOKUP(CONCATENATE($B180,".SP.TER.TOTL.IN"),Area_pop_80_09,Seq!Q$1,FALSE)/VLOOKUP(CONCATENATE($B180,".SP.POP.TOTL"),Area_pop_80_09,Seq!Q$1,FALSE))</f>
        <v>#VALUE!</v>
      </c>
      <c r="EK180" s="27" t="e">
        <f>IF(ISNA(VLOOKUP(CONCATENATE($B180,".SP.TER.TOTL.IN"),Area_pop_80_09,Seq!R$1,FALSE)),".",VLOOKUP(CONCATENATE($B180,".SP.TER.TOTL.IN"),Area_pop_80_09,Seq!R$1,FALSE)/VLOOKUP(CONCATENATE($B180,".SP.POP.TOTL"),Area_pop_80_09,Seq!R$1,FALSE))</f>
        <v>#VALUE!</v>
      </c>
      <c r="EL180" s="27" t="e">
        <f>IF(ISNA(VLOOKUP(CONCATENATE($B180,".SP.TER.TOTL.IN"),Area_pop_80_09,Seq!S$1,FALSE)),".",VLOOKUP(CONCATENATE($B180,".SP.TER.TOTL.IN"),Area_pop_80_09,Seq!S$1,FALSE)/VLOOKUP(CONCATENATE($B180,".SP.POP.TOTL"),Area_pop_80_09,Seq!S$1,FALSE))</f>
        <v>#VALUE!</v>
      </c>
      <c r="EM180" s="27" t="e">
        <f>IF(ISNA(VLOOKUP(CONCATENATE($B180,".SP.TER.TOTL.IN"),Area_pop_80_09,Seq!T$1,FALSE)),".",VLOOKUP(CONCATENATE($B180,".SP.TER.TOTL.IN"),Area_pop_80_09,Seq!T$1,FALSE)/VLOOKUP(CONCATENATE($B180,".SP.POP.TOTL"),Area_pop_80_09,Seq!T$1,FALSE))</f>
        <v>#VALUE!</v>
      </c>
      <c r="EN180" s="27" t="e">
        <f>IF(ISNA(VLOOKUP(CONCATENATE($B180,".SP.TER.TOTL.IN"),Area_pop_80_09,Seq!U$1,FALSE)),".",VLOOKUP(CONCATENATE($B180,".SP.TER.TOTL.IN"),Area_pop_80_09,Seq!U$1,FALSE)/VLOOKUP(CONCATENATE($B180,".SP.POP.TOTL"),Area_pop_80_09,Seq!U$1,FALSE))</f>
        <v>#VALUE!</v>
      </c>
      <c r="EO180" s="27" t="e">
        <f>IF(ISNA(VLOOKUP(CONCATENATE($B180,".SP.TER.TOTL.IN"),Area_pop_80_09,Seq!V$1,FALSE)),".",VLOOKUP(CONCATENATE($B180,".SP.TER.TOTL.IN"),Area_pop_80_09,Seq!V$1,FALSE)/VLOOKUP(CONCATENATE($B180,".SP.POP.TOTL"),Area_pop_80_09,Seq!V$1,FALSE))</f>
        <v>#VALUE!</v>
      </c>
      <c r="EP180" s="27">
        <f>IF(ISNA(VLOOKUP(CONCATENATE($B180,".SP.TER.TOTL.IN"),Area_pop_80_09,Seq!W$1,FALSE)),".",VLOOKUP(CONCATENATE($B180,".SP.TER.TOTL.IN"),Area_pop_80_09,Seq!W$1,FALSE)/VLOOKUP(CONCATENATE($B180,".SP.POP.TOTL"),Area_pop_80_09,Seq!W$1,FALSE))</f>
        <v>5.1136727505603587E-2</v>
      </c>
      <c r="EQ180" s="27">
        <f>IF(ISNA(VLOOKUP(CONCATENATE($B180,".SP.TER.TOTL.IN"),Area_pop_80_09,Seq!X$1,FALSE)),".",VLOOKUP(CONCATENATE($B180,".SP.TER.TOTL.IN"),Area_pop_80_09,Seq!X$1,FALSE)/VLOOKUP(CONCATENATE($B180,".SP.POP.TOTL"),Area_pop_80_09,Seq!X$1,FALSE))</f>
        <v>5.1059760956175301E-2</v>
      </c>
      <c r="ER180" s="27">
        <f>IF(ISNA(VLOOKUP(CONCATENATE($B180,".SP.TER.TOTL.IN"),Area_pop_80_09,Seq!Y$1,FALSE)),".",VLOOKUP(CONCATENATE($B180,".SP.TER.TOTL.IN"),Area_pop_80_09,Seq!Y$1,FALSE)/VLOOKUP(CONCATENATE($B180,".SP.POP.TOTL"),Area_pop_80_09,Seq!Y$1,FALSE))</f>
        <v>5.1697335025380708E-2</v>
      </c>
      <c r="ES180" s="27">
        <f>IF(ISNA(VLOOKUP(CONCATENATE($B180,".SP.TER.TOTL.IN"),Area_pop_80_09,Seq!Z$1,FALSE)),".",VLOOKUP(CONCATENATE($B180,".SP.TER.TOTL.IN"),Area_pop_80_09,Seq!Z$1,FALSE)/VLOOKUP(CONCATENATE($B180,".SP.POP.TOTL"),Area_pop_80_09,Seq!Z$1,FALSE))</f>
        <v>5.2700568540745417E-2</v>
      </c>
      <c r="ET180" s="27">
        <f>IF(ISNA(VLOOKUP(CONCATENATE($B180,".SP.TER.TOTL.IN"),Area_pop_80_09,Seq!AA$1,FALSE)),".",VLOOKUP(CONCATENATE($B180,".SP.TER.TOTL.IN"),Area_pop_80_09,Seq!AA$1,FALSE)/VLOOKUP(CONCATENATE($B180,".SP.POP.TOTL"),Area_pop_80_09,Seq!AA$1,FALSE))</f>
        <v>5.3468617272298256E-2</v>
      </c>
      <c r="EU180" s="27">
        <f>IF(ISNA(VLOOKUP(CONCATENATE($B180,".SP.TER.TOTL.IN"),Area_pop_80_09,Seq!AB$1,FALSE)),".",VLOOKUP(CONCATENATE($B180,".SP.TER.TOTL.IN"),Area_pop_80_09,Seq!AB$1,FALSE)/VLOOKUP(CONCATENATE($B180,".SP.POP.TOTL"),Area_pop_80_09,Seq!AB$1,FALSE))</f>
        <v>5.4247648902821313E-2</v>
      </c>
      <c r="EV180" s="27">
        <f>IF(ISNA(VLOOKUP(CONCATENATE($B180,".SP.TER.TOTL.IN"),Area_pop_80_09,Seq!AC$1,FALSE)),".",VLOOKUP(CONCATENATE($B180,".SP.TER.TOTL.IN"),Area_pop_80_09,Seq!AC$1,FALSE)/VLOOKUP(CONCATENATE($B180,".SP.POP.TOTL"),Area_pop_80_09,Seq!AC$1,FALSE))</f>
        <v>5.4828124999999998E-2</v>
      </c>
      <c r="EW180" s="27">
        <f>IF(ISNA(VLOOKUP(CONCATENATE($B180,".SP.TER.TOTL.IN"),Area_pop_80_09,Seq!AD$1,FALSE)),".",VLOOKUP(CONCATENATE($B180,".SP.TER.TOTL.IN"),Area_pop_80_09,Seq!AD$1,FALSE)/VLOOKUP(CONCATENATE($B180,".SP.POP.TOTL"),Area_pop_80_09,Seq!AD$1,FALSE))</f>
        <v>5.5529595015576326E-2</v>
      </c>
      <c r="EX180" s="27"/>
      <c r="EY180" s="27"/>
      <c r="EZ180" s="27" t="str">
        <f t="shared" si="210"/>
        <v>.</v>
      </c>
      <c r="FA180" s="27" t="str">
        <f t="shared" si="211"/>
        <v>.</v>
      </c>
      <c r="FB180" s="27" t="str">
        <f t="shared" si="181"/>
        <v>.</v>
      </c>
      <c r="FC180" s="9" t="str">
        <f>IF(VLOOKUP($B180,EM_80!$B$1:$C$201,2,FALSE)&gt;0,VLOOKUP($B180,EM_80!$B$1:$C$201,2,FALSE),".")</f>
        <v>.</v>
      </c>
      <c r="FD180" s="9" t="str">
        <f t="shared" si="212"/>
        <v>.</v>
      </c>
      <c r="FE180" s="9" t="str">
        <f t="shared" si="177"/>
        <v>.</v>
      </c>
      <c r="FF180">
        <f t="shared" si="213"/>
        <v>54000</v>
      </c>
      <c r="FG180">
        <f t="shared" si="214"/>
        <v>60500</v>
      </c>
      <c r="FH180">
        <f t="shared" si="215"/>
        <v>62131</v>
      </c>
      <c r="FJ180" s="9" t="str">
        <f>IF(ISNA(VLOOKUP($B180,Area_EM_90,Seq!C$1,FALSE)),".",VLOOKUP($B180,Area_EM_90,Seq!C$1,FALSE))</f>
        <v>.</v>
      </c>
      <c r="FK180" s="9" t="str">
        <f>IF(ISNA(VLOOKUP($B180,Area_EM_90,Seq!D$1,FALSE)),".",VLOOKUP($B180,Area_EM_90,Seq!D$1,FALSE))</f>
        <v>.</v>
      </c>
      <c r="FL180" s="9" t="str">
        <f>IF(ISNA(VLOOKUP($B180,Area_EM_90,Seq!E$1,FALSE)),".",VLOOKUP($B180,Area_EM_90,Seq!E$1,FALSE))</f>
        <v>.</v>
      </c>
      <c r="FM180" s="9" t="str">
        <f>IF(ISNA(VLOOKUP($B180,Area_EM_90,Seq!F$1,FALSE)),".",VLOOKUP($B180,Area_EM_90,Seq!F$1,FALSE))</f>
        <v>.</v>
      </c>
      <c r="FN180" s="9" t="str">
        <f>IF(ISNA(VLOOKUP($B180,Area_EM_90,Seq!G$1,FALSE)),".",VLOOKUP($B180,Area_EM_90,Seq!G$1,FALSE))</f>
        <v>.</v>
      </c>
      <c r="FO180" s="9" t="str">
        <f>IF(ISNA(VLOOKUP($B180,Area_EM_90,Seq!H$1,FALSE)),".",VLOOKUP($B180,Area_EM_90,Seq!H$1,FALSE))</f>
        <v>.</v>
      </c>
      <c r="FP180" s="9" t="str">
        <f>IF(ISNA(VLOOKUP($B180,Area_EM_90,Seq!I$1,FALSE)),".",VLOOKUP($B180,Area_EM_90,Seq!I$1,FALSE))</f>
        <v>.</v>
      </c>
      <c r="FQ180" s="9" t="str">
        <f>IF(ISNA(VLOOKUP($B180,Area_EM_90,Seq!J$1,FALSE)),".",VLOOKUP($B180,Area_EM_90,Seq!J$1,FALSE))</f>
        <v>.</v>
      </c>
      <c r="FR180" s="9" t="str">
        <f>IF(ISNA(VLOOKUP($B180,Area_EM_00,Seq!C$1,FALSE)),".",VLOOKUP($B180,Area_EM_00,Seq!C$1,FALSE))</f>
        <v>.</v>
      </c>
      <c r="FS180" s="9" t="str">
        <f>IF(ISNA(VLOOKUP($B180,Area_EM_00,Seq!D$1,FALSE)),".",VLOOKUP($B180,Area_EM_00,Seq!D$1,FALSE))</f>
        <v>.</v>
      </c>
      <c r="FT180" s="9" t="str">
        <f>IF(ISNA(VLOOKUP($B180,Area_EM_00,Seq!E$1,FALSE)),".",VLOOKUP($B180,Area_EM_00,Seq!E$1,FALSE))</f>
        <v>.</v>
      </c>
      <c r="FU180" s="9" t="str">
        <f>IF(ISNA(VLOOKUP($B180,Area_EM_00,Seq!F$1,FALSE)),".",VLOOKUP($B180,Area_EM_00,Seq!F$1,FALSE))</f>
        <v>.</v>
      </c>
      <c r="FV180" s="9" t="str">
        <f>IF(ISNA(VLOOKUP($B180,Area_EM_00,Seq!G$1,FALSE)),".",VLOOKUP($B180,Area_EM_00,Seq!G$1,FALSE))</f>
        <v>.</v>
      </c>
      <c r="FW180" s="9" t="str">
        <f>IF(ISNA(VLOOKUP($B180,Area_EM_00,Seq!H$1,FALSE)),".",VLOOKUP($B180,Area_EM_00,Seq!H$1,FALSE))</f>
        <v>.</v>
      </c>
      <c r="FX180" s="9" t="str">
        <f>IF(ISNA(VLOOKUP($B180,Area_EM_00,Seq!I$1,FALSE)),".",VLOOKUP($B180,Area_EM_00,Seq!I$1,FALSE))</f>
        <v>.</v>
      </c>
      <c r="FY180" s="9" t="str">
        <f>IF(ISNA(VLOOKUP($B180,Area_EM_00,Seq!J$1,FALSE)),".",VLOOKUP($B180,Area_EM_00,Seq!J$1,FALSE))</f>
        <v>.</v>
      </c>
      <c r="GA180" s="27"/>
    </row>
    <row r="181" spans="1:183">
      <c r="A181" s="25" t="s">
        <v>2654</v>
      </c>
      <c r="B181" s="26" t="str">
        <f t="shared" si="144"/>
        <v>Australia</v>
      </c>
      <c r="C181" s="27">
        <f>GDP!C$42/10000</f>
        <v>18294194.281532999</v>
      </c>
      <c r="D181" s="27">
        <f>GDP!D$42/10000</f>
        <v>19245492.3841727</v>
      </c>
      <c r="E181" s="27">
        <f>GDP!E$42/10000</f>
        <v>20996832.1911324</v>
      </c>
      <c r="F181" s="27">
        <f>GDP!F$42/10000</f>
        <v>23285486.8999658</v>
      </c>
      <c r="G181" s="27">
        <f>GDP!G$42/10000</f>
        <v>26824880.9087606</v>
      </c>
      <c r="H181" s="27">
        <f>GDP!H$42/10000</f>
        <v>30446239.831443299</v>
      </c>
      <c r="I181" s="27">
        <f>GDP!I$42/10000</f>
        <v>33125508.936610304</v>
      </c>
      <c r="J181" s="27">
        <f>GDP!J$42/10000</f>
        <v>36968067.973257102</v>
      </c>
      <c r="K181" s="27">
        <f>GDP!K$42/10000</f>
        <v>41145459.654235199</v>
      </c>
      <c r="L181" s="27">
        <f>GDP!L$42/10000</f>
        <v>42832423.5000588</v>
      </c>
      <c r="M181" s="27">
        <f>GDP!M$42/10000</f>
        <v>44460055.593061104</v>
      </c>
      <c r="N181" s="27">
        <f>GDP!N$42/10000</f>
        <v>48550380.707622699</v>
      </c>
      <c r="O181" s="27">
        <f>GDP!O$42/10000</f>
        <v>55444534.768105105</v>
      </c>
      <c r="P181" s="27">
        <f>GDP!P$42/10000</f>
        <v>63206769.635639794</v>
      </c>
      <c r="Q181" s="27">
        <f>GDP!Q$42/10000</f>
        <v>71486856.457908601</v>
      </c>
      <c r="R181" s="27">
        <f>GDP!R$42/10000</f>
        <v>79278923.811820701</v>
      </c>
      <c r="S181" s="27">
        <f>GDP!S$42/10000</f>
        <v>87206816.193002701</v>
      </c>
      <c r="T181" s="27">
        <f>GDP!T$42/10000</f>
        <v>95317050.098951995</v>
      </c>
      <c r="U181" s="27">
        <f>GDP!U$42/10000</f>
        <v>102751780.00667</v>
      </c>
      <c r="V181" s="27">
        <f>GDP!V$42/10000</f>
        <v>110560915.287177</v>
      </c>
      <c r="W181" s="27">
        <f>GDP!W$42/10000</f>
        <v>119848032.17129999</v>
      </c>
      <c r="X181" s="27">
        <f>GDP!X$42/10000</f>
        <v>129795418.841518</v>
      </c>
      <c r="Y181" s="27">
        <f>GDP!Y$42/10000</f>
        <v>141606801.95609599</v>
      </c>
      <c r="Z181" s="27">
        <f>GDP!Z$42/10000</f>
        <v>155767482.15170601</v>
      </c>
      <c r="AA181" s="27">
        <f>GDP!AA$42/10000</f>
        <v>171499997.84902799</v>
      </c>
      <c r="AB181" s="27">
        <f>GDP!AB$42/10000</f>
        <v>189335997.62532699</v>
      </c>
      <c r="AC181" s="27">
        <f>GDP!AC$42/10000</f>
        <v>211298973.34986499</v>
      </c>
      <c r="AD181" s="27">
        <f>GDP!AD$42/10000</f>
        <v>238767839.88534701</v>
      </c>
      <c r="AE181" s="27">
        <f>GDP!AE$42/10000</f>
        <v>260256945.47502899</v>
      </c>
      <c r="AF181" s="27">
        <f>GDP!AF$42/10000</f>
        <v>293754553.91439533</v>
      </c>
      <c r="AG181" s="27"/>
      <c r="AH181" s="27">
        <f>IF(ISNUMBER(VLOOKUP($B181,Area_GDP_80_09,Seq!C$1,FALSE)/10000),VLOOKUP($B181,Area_GDP_80_09,Seq!C$1,FALSE)/10000,".")</f>
        <v>21021618.743773002</v>
      </c>
      <c r="AI181" s="27">
        <f>IF(ISNUMBER(VLOOKUP($B181,Area_GDP_80_09,Seq!D$1,FALSE)/10000),VLOOKUP($B181,Area_GDP_80_09,Seq!D$1,FALSE)/10000,".")</f>
        <v>21733191.917785101</v>
      </c>
      <c r="AJ181" s="27">
        <f>IF(ISNUMBER(VLOOKUP($B181,Area_GDP_80_09,Seq!E$1,FALSE)/10000),VLOOKUP($B181,Area_GDP_80_09,Seq!E$1,FALSE)/10000,".")</f>
        <v>22422107.5089848</v>
      </c>
      <c r="AK181" s="27">
        <f>IF(ISNUMBER(VLOOKUP($B181,Area_GDP_80_09,Seq!F$1,FALSE)/10000),VLOOKUP($B181,Area_GDP_80_09,Seq!F$1,FALSE)/10000,".")</f>
        <v>21890688.5762299</v>
      </c>
      <c r="AL181" s="27">
        <f>IF(ISNUMBER(VLOOKUP($B181,Area_GDP_80_09,Seq!G$1,FALSE)/10000),VLOOKUP($B181,Area_GDP_80_09,Seq!G$1,FALSE)/10000,".")</f>
        <v>22914513.066663802</v>
      </c>
      <c r="AM181" s="27">
        <f>IF(ISNUMBER(VLOOKUP($B181,Area_GDP_80_09,Seq!H$1,FALSE)/10000),VLOOKUP($B181,Area_GDP_80_09,Seq!H$1,FALSE)/10000,".")</f>
        <v>24134751.380075801</v>
      </c>
      <c r="AN181" s="27">
        <f>IF(ISNUMBER(VLOOKUP($B181,Area_GDP_80_09,Seq!I$1,FALSE)/10000),VLOOKUP($B181,Area_GDP_80_09,Seq!I$1,FALSE)/10000,".")</f>
        <v>25207643.2473008</v>
      </c>
      <c r="AO181" s="27">
        <f>IF(ISNUMBER(VLOOKUP($B181,Area_GDP_80_09,Seq!J$1,FALSE)/10000),VLOOKUP($B181,Area_GDP_80_09,Seq!J$1,FALSE)/10000,".")</f>
        <v>25817233.2460218</v>
      </c>
      <c r="AP181" s="27">
        <f>IF(ISNUMBER(VLOOKUP($B181,Area_GDP_80_09,Seq!K$1,FALSE)/10000),VLOOKUP($B181,Area_GDP_80_09,Seq!K$1,FALSE)/10000,".")</f>
        <v>27148594.736283999</v>
      </c>
      <c r="AQ181" s="27">
        <f>IF(ISNUMBER(VLOOKUP($B181,Area_GDP_80_09,Seq!L$1,FALSE)/10000),VLOOKUP($B181,Area_GDP_80_09,Seq!L$1,FALSE)/10000,".")</f>
        <v>28152407.433830701</v>
      </c>
      <c r="AR181" s="27">
        <f>IF(ISNUMBER(VLOOKUP($B181,Area_GDP_80_09,Seq!M$1,FALSE)/10000),VLOOKUP($B181,Area_GDP_80_09,Seq!M$1,FALSE)/10000,".")</f>
        <v>29260800.991321996</v>
      </c>
      <c r="AS181" s="27">
        <f>IF(ISNUMBER(VLOOKUP($B181,Area_GDP_80_09,Seq!N$1,FALSE)/10000),VLOOKUP($B181,Area_GDP_80_09,Seq!N$1,FALSE)/10000,".")</f>
        <v>29072132.117033601</v>
      </c>
      <c r="AT181" s="27">
        <f>IF(ISNUMBER(VLOOKUP($B181,Area_GDP_80_09,Seq!O$1,FALSE)/10000),VLOOKUP($B181,Area_GDP_80_09,Seq!O$1,FALSE)/10000,".")</f>
        <v>29085842.1193722</v>
      </c>
      <c r="AU181" s="27">
        <f>IF(ISNUMBER(VLOOKUP($B181,Area_GDP_80_09,Seq!P$1,FALSE)/10000),VLOOKUP($B181,Area_GDP_80_09,Seq!P$1,FALSE)/10000,".")</f>
        <v>30162582.408306301</v>
      </c>
      <c r="AV181" s="27">
        <f>IF(ISNUMBER(VLOOKUP($B181,Area_GDP_80_09,Seq!Q$1,FALSE)/10000),VLOOKUP($B181,Area_GDP_80_09,Seq!Q$1,FALSE)/10000,".")</f>
        <v>31399849.987780999</v>
      </c>
      <c r="AW181" s="27">
        <f>IF(ISNUMBER(VLOOKUP($B181,Area_GDP_80_09,Seq!R$1,FALSE)/10000),VLOOKUP($B181,Area_GDP_80_09,Seq!R$1,FALSE)/10000,".")</f>
        <v>32759882.219776001</v>
      </c>
      <c r="AX181" s="27">
        <f>IF(ISNUMBER(VLOOKUP($B181,Area_GDP_80_09,Seq!S$1,FALSE)/10000),VLOOKUP($B181,Area_GDP_80_09,Seq!S$1,FALSE)/10000,".")</f>
        <v>34103029.501522303</v>
      </c>
      <c r="AY181" s="27">
        <f>IF(ISNUMBER(VLOOKUP($B181,Area_GDP_80_09,Seq!T$1,FALSE)/10000),VLOOKUP($B181,Area_GDP_80_09,Seq!T$1,FALSE)/10000,".")</f>
        <v>35433044.044186294</v>
      </c>
      <c r="AZ181" s="27">
        <f>IF(ISNUMBER(VLOOKUP($B181,Area_GDP_80_09,Seq!U$1,FALSE)/10000),VLOOKUP($B181,Area_GDP_80_09,Seq!U$1,FALSE)/10000,".")</f>
        <v>37027541.368808098</v>
      </c>
      <c r="BA181" s="27">
        <f>IF(ISNUMBER(VLOOKUP($B181,Area_GDP_80_09,Seq!V$1,FALSE)/10000),VLOOKUP($B181,Area_GDP_80_09,Seq!V$1,FALSE)/10000,".")</f>
        <v>38952954.855140805</v>
      </c>
      <c r="BB181" s="27">
        <f>IF(ISNUMBER(VLOOKUP($B181,Area_GDP_80_09,Seq!W$1,FALSE)/10000),VLOOKUP($B181,Area_GDP_80_09,Seq!W$1,FALSE)/10000,".")</f>
        <v>40511084.5946116</v>
      </c>
      <c r="BC181" s="27">
        <f>IF(ISNUMBER(VLOOKUP($B181,Area_GDP_80_09,Seq!X$1,FALSE)/10000),VLOOKUP($B181,Area_GDP_80_09,Seq!X$1,FALSE)/10000,".")</f>
        <v>41280768.936430998</v>
      </c>
      <c r="BD181" s="27">
        <f>IF(ISNUMBER(VLOOKUP($B181,Area_GDP_80_09,Seq!Y$1,FALSE)/10000),VLOOKUP($B181,Area_GDP_80_09,Seq!Y$1,FALSE)/10000,".")</f>
        <v>42849433.7303304</v>
      </c>
      <c r="BE181" s="27">
        <f>IF(ISNUMBER(VLOOKUP($B181,Area_GDP_80_09,Seq!Z$1,FALSE)/10000),VLOOKUP($B181,Area_GDP_80_09,Seq!Z$1,FALSE)/10000,".")</f>
        <v>44220626.385281801</v>
      </c>
      <c r="BF181" s="27">
        <f>IF(ISNUMBER(VLOOKUP($B181,Area_GDP_80_09,Seq!AA$1,FALSE)/10000),VLOOKUP($B181,Area_GDP_80_09,Seq!AA$1,FALSE)/10000,".")</f>
        <v>45989457.213325597</v>
      </c>
      <c r="BG181" s="27">
        <f>IF(ISNUMBER(VLOOKUP($B181,Area_GDP_80_09,Seq!AB$1,FALSE)/10000),VLOOKUP($B181,Area_GDP_80_09,Seq!AB$1,FALSE)/10000,".")</f>
        <v>47277187.222460903</v>
      </c>
      <c r="BH181" s="27">
        <f>IF(ISNUMBER(VLOOKUP($B181,Area_GDP_80_09,Seq!AC$1,FALSE)/10000),VLOOKUP($B181,Area_GDP_80_09,Seq!AC$1,FALSE)/10000,".")</f>
        <v>48695474.938077398</v>
      </c>
      <c r="BI181" s="27">
        <f>IF(ISNUMBER(VLOOKUP($B181,Area_GDP_80_09,Seq!AD$1,FALSE)/10000),VLOOKUP($B181,Area_GDP_80_09,Seq!AD$1,FALSE)/10000,".")</f>
        <v>50302431.527982302</v>
      </c>
      <c r="BJ181" s="27">
        <f>IF(ISNUMBER(VLOOKUP($B181,Area_GDP_80_09,Seq!AE$1,FALSE)/10000),VLOOKUP($B181,Area_GDP_80_09,Seq!AE$1,FALSE)/10000,".")</f>
        <v>52153618.580600798</v>
      </c>
      <c r="BK181" s="27">
        <f>IF(ISNUMBER(VLOOKUP($B181,Area_GDP_80_09,Seq!AF$1,FALSE)/10000),VLOOKUP($B181,Area_GDP_80_09,Seq!AF$1,FALSE)/10000,".")</f>
        <v>54810069.050307706</v>
      </c>
      <c r="BL181" s="27"/>
      <c r="BM181" s="27"/>
      <c r="BN181" s="27">
        <f>CNPop!A$48</f>
        <v>5.0000000000000001E-3</v>
      </c>
      <c r="BO181" s="27">
        <f>CNPop!B$48</f>
        <v>6.0000000000000001E-3</v>
      </c>
      <c r="BP181" s="27">
        <f>CNPop!C$48</f>
        <v>6.0000000000000001E-3</v>
      </c>
      <c r="BQ181" s="27">
        <f>CNPop!D$48</f>
        <v>7.0000000000000001E-3</v>
      </c>
      <c r="BR181" s="27">
        <f>CNPop!E$48</f>
        <v>7.0000000000000001E-3</v>
      </c>
      <c r="BS181" s="27">
        <f>CNPop!F$48</f>
        <v>8.0000000000000002E-3</v>
      </c>
      <c r="BT181" s="27">
        <f>CNPop!G$48</f>
        <v>8.9999999999999993E-3</v>
      </c>
      <c r="BU181" s="27">
        <f>CNPop!H$48</f>
        <v>0.01</v>
      </c>
      <c r="BV181" s="27">
        <f>CNPop!I$48</f>
        <v>1.0999999999999999E-2</v>
      </c>
      <c r="BW181" s="27">
        <f>CNPop!J$48</f>
        <v>1.2E-2</v>
      </c>
      <c r="BX181" s="27">
        <f>CNPop!K$48</f>
        <v>1.4E-2</v>
      </c>
      <c r="BY181" s="27">
        <f>CNPop!L$48</f>
        <v>1.6E-2</v>
      </c>
      <c r="BZ181" s="27">
        <f>CNPop!M$48</f>
        <v>1.7000000000000001E-2</v>
      </c>
      <c r="CA181" s="27">
        <f>CNPop!N$48</f>
        <v>1.9E-2</v>
      </c>
      <c r="CB181" s="27">
        <f>CNPop!O$48</f>
        <v>2.1000000000000001E-2</v>
      </c>
      <c r="CC181" s="27">
        <f>CNPop!P$48</f>
        <v>2.3E-2</v>
      </c>
      <c r="CD181" s="27">
        <f>CNPop!Q$48</f>
        <v>2.5999999999999999E-2</v>
      </c>
      <c r="CE181" s="27">
        <f>CNPop!R$48</f>
        <v>2.8000000000000001E-2</v>
      </c>
      <c r="CF181" s="27">
        <f>CNPop!S$48</f>
        <v>0.03</v>
      </c>
      <c r="CG181" s="27">
        <f>CNPop!T$48</f>
        <v>3.3000000000000002E-2</v>
      </c>
      <c r="CH181" s="27">
        <f>CNPop!U$48</f>
        <v>3.5999999999999997E-2</v>
      </c>
      <c r="CI181" s="27">
        <f>CNPop!V$48</f>
        <v>3.9E-2</v>
      </c>
      <c r="CJ181" s="27">
        <f>CNPop!W$48</f>
        <v>4.2000000000000003E-2</v>
      </c>
      <c r="CK181" s="27">
        <f>CNPop!X$48</f>
        <v>4.4999999999999998E-2</v>
      </c>
      <c r="CL181" s="27">
        <f>CNPop!Y$48</f>
        <v>4.9000000000000002E-2</v>
      </c>
      <c r="CM181" s="27">
        <f>CNPop!Z$48</f>
        <v>5.1999999999999998E-2</v>
      </c>
      <c r="CN181" s="27">
        <f>CNPop!AA$48</f>
        <v>5.6000000000000001E-2</v>
      </c>
      <c r="CO181" s="27">
        <f>CNPop!AB$48</f>
        <v>0.06</v>
      </c>
      <c r="CP181" s="27">
        <f>CNPop!AC$48</f>
        <v>6.3E-2</v>
      </c>
      <c r="CQ181" s="27"/>
      <c r="CR181" s="27">
        <f t="shared" si="182"/>
        <v>8.019492015737098E-2</v>
      </c>
      <c r="CS181" s="27">
        <f t="shared" si="183"/>
        <v>8.019492015737098E-2</v>
      </c>
      <c r="CT181" s="27">
        <f t="shared" si="184"/>
        <v>8.019492015737098E-2</v>
      </c>
      <c r="CU181" s="27">
        <f t="shared" si="185"/>
        <v>8.019492015737098E-2</v>
      </c>
      <c r="CV181" s="27">
        <f t="shared" si="186"/>
        <v>8.019492015737098E-2</v>
      </c>
      <c r="CW181" s="27">
        <f t="shared" si="187"/>
        <v>8.019492015737098E-2</v>
      </c>
      <c r="CX181" s="27">
        <f t="shared" si="188"/>
        <v>8.019492015737098E-2</v>
      </c>
      <c r="CY181" s="27">
        <f t="shared" si="189"/>
        <v>8.019492015737098E-2</v>
      </c>
      <c r="CZ181" s="27">
        <f t="shared" si="190"/>
        <v>8.019492015737098E-2</v>
      </c>
      <c r="DA181" s="27">
        <f t="shared" si="191"/>
        <v>8.019492015737098E-2</v>
      </c>
      <c r="DB181" s="27">
        <f t="shared" si="192"/>
        <v>8.019492015737098E-2</v>
      </c>
      <c r="DC181" s="27">
        <f t="shared" si="193"/>
        <v>8.019492015737098E-2</v>
      </c>
      <c r="DD181" s="27">
        <f t="shared" si="194"/>
        <v>6.9937149270482599E-2</v>
      </c>
      <c r="DE181" s="27">
        <f t="shared" si="195"/>
        <v>6.9937149270482599E-2</v>
      </c>
      <c r="DF181" s="27">
        <f t="shared" si="196"/>
        <v>6.9937149270482599E-2</v>
      </c>
      <c r="DG181" s="27">
        <f t="shared" si="197"/>
        <v>6.9937149270482599E-2</v>
      </c>
      <c r="DH181" s="27">
        <f t="shared" si="198"/>
        <v>6.9937149270482599E-2</v>
      </c>
      <c r="DI181" s="27">
        <f t="shared" si="199"/>
        <v>6.9937149270482599E-2</v>
      </c>
      <c r="DJ181" s="27">
        <f t="shared" si="200"/>
        <v>6.9937149270482599E-2</v>
      </c>
      <c r="DK181" s="27">
        <f t="shared" si="201"/>
        <v>6.83434957201733E-2</v>
      </c>
      <c r="DL181" s="27">
        <f t="shared" si="202"/>
        <v>6.7387667728293216E-2</v>
      </c>
      <c r="DM181" s="27">
        <f t="shared" si="203"/>
        <v>6.7095451501571118E-2</v>
      </c>
      <c r="DN181" s="27">
        <f t="shared" si="204"/>
        <v>6.7517021688022233E-2</v>
      </c>
      <c r="DO181" s="27">
        <f t="shared" si="205"/>
        <v>6.8274324718276588E-2</v>
      </c>
      <c r="DP181" s="27">
        <f t="shared" si="206"/>
        <v>6.9039369218080821E-2</v>
      </c>
      <c r="DQ181" s="27">
        <f t="shared" si="207"/>
        <v>6.9380038048914433E-2</v>
      </c>
      <c r="DR181" s="27">
        <f t="shared" si="208"/>
        <v>6.9224897211794437E-2</v>
      </c>
      <c r="DS181" s="27">
        <f t="shared" si="209"/>
        <v>6.8550575394471472E-2</v>
      </c>
      <c r="DT181" s="27">
        <f t="shared" si="145"/>
        <v>6.7738640711466139E-2</v>
      </c>
      <c r="DU181" s="27" t="e">
        <f>IF(ISNA(VLOOKUP(CONCATENATE($B181,".SP.TER.TOTL.IN"),Area_pop_80_09,Seq!B$1,FALSE)),".",VLOOKUP(CONCATENATE($B181,".SP.TER.TOTL.IN"),Area_pop_80_09,Seq!B$1,FALSE)/VLOOKUP(CONCATENATE($B181,".SP.POP.TOTL"),Area_pop_80_09,Seq!B$1,FALSE))</f>
        <v>#VALUE!</v>
      </c>
      <c r="DV181" s="27" t="e">
        <f>IF(ISNA(VLOOKUP(CONCATENATE($B181,".SP.TER.TOTL.IN"),Area_pop_80_09,Seq!C$1,FALSE)),".",VLOOKUP(CONCATENATE($B181,".SP.TER.TOTL.IN"),Area_pop_80_09,Seq!C$1,FALSE)/VLOOKUP(CONCATENATE($B181,".SP.POP.TOTL"),Area_pop_80_09,Seq!C$1,FALSE))</f>
        <v>#VALUE!</v>
      </c>
      <c r="DW181" s="27" t="e">
        <f>IF(ISNA(VLOOKUP(CONCATENATE($B181,".SP.TER.TOTL.IN"),Area_pop_80_09,Seq!D$1,FALSE)),".",VLOOKUP(CONCATENATE($B181,".SP.TER.TOTL.IN"),Area_pop_80_09,Seq!D$1,FALSE)/VLOOKUP(CONCATENATE($B181,".SP.POP.TOTL"),Area_pop_80_09,Seq!D$1,FALSE))</f>
        <v>#VALUE!</v>
      </c>
      <c r="DX181" s="27" t="e">
        <f>IF(ISNA(VLOOKUP(CONCATENATE($B181,".SP.TER.TOTL.IN"),Area_pop_80_09,Seq!E$1,FALSE)),".",VLOOKUP(CONCATENATE($B181,".SP.TER.TOTL.IN"),Area_pop_80_09,Seq!E$1,FALSE)/VLOOKUP(CONCATENATE($B181,".SP.POP.TOTL"),Area_pop_80_09,Seq!E$1,FALSE))</f>
        <v>#VALUE!</v>
      </c>
      <c r="DY181" s="27" t="e">
        <f>IF(ISNA(VLOOKUP(CONCATENATE($B181,".SP.TER.TOTL.IN"),Area_pop_80_09,Seq!F$1,FALSE)),".",VLOOKUP(CONCATENATE($B181,".SP.TER.TOTL.IN"),Area_pop_80_09,Seq!F$1,FALSE)/VLOOKUP(CONCATENATE($B181,".SP.POP.TOTL"),Area_pop_80_09,Seq!F$1,FALSE))</f>
        <v>#VALUE!</v>
      </c>
      <c r="DZ181" s="27" t="e">
        <f>IF(ISNA(VLOOKUP(CONCATENATE($B181,".SP.TER.TOTL.IN"),Area_pop_80_09,Seq!G$1,FALSE)),".",VLOOKUP(CONCATENATE($B181,".SP.TER.TOTL.IN"),Area_pop_80_09,Seq!G$1,FALSE)/VLOOKUP(CONCATENATE($B181,".SP.POP.TOTL"),Area_pop_80_09,Seq!G$1,FALSE))</f>
        <v>#VALUE!</v>
      </c>
      <c r="EA181" s="27" t="e">
        <f>IF(ISNA(VLOOKUP(CONCATENATE($B181,".SP.TER.TOTL.IN"),Area_pop_80_09,Seq!H$1,FALSE)),".",VLOOKUP(CONCATENATE($B181,".SP.TER.TOTL.IN"),Area_pop_80_09,Seq!H$1,FALSE)/VLOOKUP(CONCATENATE($B181,".SP.POP.TOTL"),Area_pop_80_09,Seq!H$1,FALSE))</f>
        <v>#VALUE!</v>
      </c>
      <c r="EB181" s="27" t="e">
        <f>IF(ISNA(VLOOKUP(CONCATENATE($B181,".SP.TER.TOTL.IN"),Area_pop_80_09,Seq!I$1,FALSE)),".",VLOOKUP(CONCATENATE($B181,".SP.TER.TOTL.IN"),Area_pop_80_09,Seq!I$1,FALSE)/VLOOKUP(CONCATENATE($B181,".SP.POP.TOTL"),Area_pop_80_09,Seq!I$1,FALSE))</f>
        <v>#VALUE!</v>
      </c>
      <c r="EC181" s="27" t="e">
        <f>IF(ISNA(VLOOKUP(CONCATENATE($B181,".SP.TER.TOTL.IN"),Area_pop_80_09,Seq!J$1,FALSE)),".",VLOOKUP(CONCATENATE($B181,".SP.TER.TOTL.IN"),Area_pop_80_09,Seq!J$1,FALSE)/VLOOKUP(CONCATENATE($B181,".SP.POP.TOTL"),Area_pop_80_09,Seq!J$1,FALSE))</f>
        <v>#VALUE!</v>
      </c>
      <c r="ED181" s="27" t="e">
        <f>IF(ISNA(VLOOKUP(CONCATENATE($B181,".SP.TER.TOTL.IN"),Area_pop_80_09,Seq!K$1,FALSE)),".",VLOOKUP(CONCATENATE($B181,".SP.TER.TOTL.IN"),Area_pop_80_09,Seq!K$1,FALSE)/VLOOKUP(CONCATENATE($B181,".SP.POP.TOTL"),Area_pop_80_09,Seq!K$1,FALSE))</f>
        <v>#VALUE!</v>
      </c>
      <c r="EE181" s="27" t="e">
        <f>IF(ISNA(VLOOKUP(CONCATENATE($B181,".SP.TER.TOTL.IN"),Area_pop_80_09,Seq!L$1,FALSE)),".",VLOOKUP(CONCATENATE($B181,".SP.TER.TOTL.IN"),Area_pop_80_09,Seq!L$1,FALSE)/VLOOKUP(CONCATENATE($B181,".SP.POP.TOTL"),Area_pop_80_09,Seq!L$1,FALSE))</f>
        <v>#VALUE!</v>
      </c>
      <c r="EF181" s="27">
        <f>IF(ISNA(VLOOKUP(CONCATENATE($B181,".SP.TER.TOTL.IN"),Area_pop_80_09,Seq!M$1,FALSE)),".",VLOOKUP(CONCATENATE($B181,".SP.TER.TOTL.IN"),Area_pop_80_09,Seq!M$1,FALSE)/VLOOKUP(CONCATENATE($B181,".SP.POP.TOTL"),Area_pop_80_09,Seq!M$1,FALSE))</f>
        <v>8.019492015737098E-2</v>
      </c>
      <c r="EG181" s="27" t="e">
        <f>IF(ISNA(VLOOKUP(CONCATENATE($B181,".SP.TER.TOTL.IN"),Area_pop_80_09,Seq!N$1,FALSE)),".",VLOOKUP(CONCATENATE($B181,".SP.TER.TOTL.IN"),Area_pop_80_09,Seq!N$1,FALSE)/VLOOKUP(CONCATENATE($B181,".SP.POP.TOTL"),Area_pop_80_09,Seq!N$1,FALSE))</f>
        <v>#VALUE!</v>
      </c>
      <c r="EH181" s="27" t="e">
        <f>IF(ISNA(VLOOKUP(CONCATENATE($B181,".SP.TER.TOTL.IN"),Area_pop_80_09,Seq!O$1,FALSE)),".",VLOOKUP(CONCATENATE($B181,".SP.TER.TOTL.IN"),Area_pop_80_09,Seq!O$1,FALSE)/VLOOKUP(CONCATENATE($B181,".SP.POP.TOTL"),Area_pop_80_09,Seq!O$1,FALSE))</f>
        <v>#VALUE!</v>
      </c>
      <c r="EI181" s="27" t="e">
        <f>IF(ISNA(VLOOKUP(CONCATENATE($B181,".SP.TER.TOTL.IN"),Area_pop_80_09,Seq!P$1,FALSE)),".",VLOOKUP(CONCATENATE($B181,".SP.TER.TOTL.IN"),Area_pop_80_09,Seq!P$1,FALSE)/VLOOKUP(CONCATENATE($B181,".SP.POP.TOTL"),Area_pop_80_09,Seq!P$1,FALSE))</f>
        <v>#VALUE!</v>
      </c>
      <c r="EJ181" s="27" t="e">
        <f>IF(ISNA(VLOOKUP(CONCATENATE($B181,".SP.TER.TOTL.IN"),Area_pop_80_09,Seq!Q$1,FALSE)),".",VLOOKUP(CONCATENATE($B181,".SP.TER.TOTL.IN"),Area_pop_80_09,Seq!Q$1,FALSE)/VLOOKUP(CONCATENATE($B181,".SP.POP.TOTL"),Area_pop_80_09,Seq!Q$1,FALSE))</f>
        <v>#VALUE!</v>
      </c>
      <c r="EK181" s="27" t="e">
        <f>IF(ISNA(VLOOKUP(CONCATENATE($B181,".SP.TER.TOTL.IN"),Area_pop_80_09,Seq!R$1,FALSE)),".",VLOOKUP(CONCATENATE($B181,".SP.TER.TOTL.IN"),Area_pop_80_09,Seq!R$1,FALSE)/VLOOKUP(CONCATENATE($B181,".SP.POP.TOTL"),Area_pop_80_09,Seq!R$1,FALSE))</f>
        <v>#VALUE!</v>
      </c>
      <c r="EL181" s="27" t="e">
        <f>IF(ISNA(VLOOKUP(CONCATENATE($B181,".SP.TER.TOTL.IN"),Area_pop_80_09,Seq!S$1,FALSE)),".",VLOOKUP(CONCATENATE($B181,".SP.TER.TOTL.IN"),Area_pop_80_09,Seq!S$1,FALSE)/VLOOKUP(CONCATENATE($B181,".SP.POP.TOTL"),Area_pop_80_09,Seq!S$1,FALSE))</f>
        <v>#VALUE!</v>
      </c>
      <c r="EM181" s="27">
        <f>IF(ISNA(VLOOKUP(CONCATENATE($B181,".SP.TER.TOTL.IN"),Area_pop_80_09,Seq!T$1,FALSE)),".",VLOOKUP(CONCATENATE($B181,".SP.TER.TOTL.IN"),Area_pop_80_09,Seq!T$1,FALSE)/VLOOKUP(CONCATENATE($B181,".SP.POP.TOTL"),Area_pop_80_09,Seq!T$1,FALSE))</f>
        <v>6.9937149270482599E-2</v>
      </c>
      <c r="EN181" s="27">
        <f>IF(ISNA(VLOOKUP(CONCATENATE($B181,".SP.TER.TOTL.IN"),Area_pop_80_09,Seq!U$1,FALSE)),".",VLOOKUP(CONCATENATE($B181,".SP.TER.TOTL.IN"),Area_pop_80_09,Seq!U$1,FALSE)/VLOOKUP(CONCATENATE($B181,".SP.POP.TOTL"),Area_pop_80_09,Seq!U$1,FALSE))</f>
        <v>6.83434957201733E-2</v>
      </c>
      <c r="EO181" s="27">
        <f>IF(ISNA(VLOOKUP(CONCATENATE($B181,".SP.TER.TOTL.IN"),Area_pop_80_09,Seq!V$1,FALSE)),".",VLOOKUP(CONCATENATE($B181,".SP.TER.TOTL.IN"),Area_pop_80_09,Seq!V$1,FALSE)/VLOOKUP(CONCATENATE($B181,".SP.POP.TOTL"),Area_pop_80_09,Seq!V$1,FALSE))</f>
        <v>6.7387667728293216E-2</v>
      </c>
      <c r="EP181" s="27">
        <f>IF(ISNA(VLOOKUP(CONCATENATE($B181,".SP.TER.TOTL.IN"),Area_pop_80_09,Seq!W$1,FALSE)),".",VLOOKUP(CONCATENATE($B181,".SP.TER.TOTL.IN"),Area_pop_80_09,Seq!W$1,FALSE)/VLOOKUP(CONCATENATE($B181,".SP.POP.TOTL"),Area_pop_80_09,Seq!W$1,FALSE))</f>
        <v>6.7095451501571118E-2</v>
      </c>
      <c r="EQ181" s="27">
        <f>IF(ISNA(VLOOKUP(CONCATENATE($B181,".SP.TER.TOTL.IN"),Area_pop_80_09,Seq!X$1,FALSE)),".",VLOOKUP(CONCATENATE($B181,".SP.TER.TOTL.IN"),Area_pop_80_09,Seq!X$1,FALSE)/VLOOKUP(CONCATENATE($B181,".SP.POP.TOTL"),Area_pop_80_09,Seq!X$1,FALSE))</f>
        <v>6.7517021688022233E-2</v>
      </c>
      <c r="ER181" s="27">
        <f>IF(ISNA(VLOOKUP(CONCATENATE($B181,".SP.TER.TOTL.IN"),Area_pop_80_09,Seq!Y$1,FALSE)),".",VLOOKUP(CONCATENATE($B181,".SP.TER.TOTL.IN"),Area_pop_80_09,Seq!Y$1,FALSE)/VLOOKUP(CONCATENATE($B181,".SP.POP.TOTL"),Area_pop_80_09,Seq!Y$1,FALSE))</f>
        <v>6.8274324718276588E-2</v>
      </c>
      <c r="ES181" s="27">
        <f>IF(ISNA(VLOOKUP(CONCATENATE($B181,".SP.TER.TOTL.IN"),Area_pop_80_09,Seq!Z$1,FALSE)),".",VLOOKUP(CONCATENATE($B181,".SP.TER.TOTL.IN"),Area_pop_80_09,Seq!Z$1,FALSE)/VLOOKUP(CONCATENATE($B181,".SP.POP.TOTL"),Area_pop_80_09,Seq!Z$1,FALSE))</f>
        <v>6.9039369218080821E-2</v>
      </c>
      <c r="ET181" s="27">
        <f>IF(ISNA(VLOOKUP(CONCATENATE($B181,".SP.TER.TOTL.IN"),Area_pop_80_09,Seq!AA$1,FALSE)),".",VLOOKUP(CONCATENATE($B181,".SP.TER.TOTL.IN"),Area_pop_80_09,Seq!AA$1,FALSE)/VLOOKUP(CONCATENATE($B181,".SP.POP.TOTL"),Area_pop_80_09,Seq!AA$1,FALSE))</f>
        <v>6.9380038048914433E-2</v>
      </c>
      <c r="EU181" s="27">
        <f>IF(ISNA(VLOOKUP(CONCATENATE($B181,".SP.TER.TOTL.IN"),Area_pop_80_09,Seq!AB$1,FALSE)),".",VLOOKUP(CONCATENATE($B181,".SP.TER.TOTL.IN"),Area_pop_80_09,Seq!AB$1,FALSE)/VLOOKUP(CONCATENATE($B181,".SP.POP.TOTL"),Area_pop_80_09,Seq!AB$1,FALSE))</f>
        <v>6.9224897211794437E-2</v>
      </c>
      <c r="EV181" s="27">
        <f>IF(ISNA(VLOOKUP(CONCATENATE($B181,".SP.TER.TOTL.IN"),Area_pop_80_09,Seq!AC$1,FALSE)),".",VLOOKUP(CONCATENATE($B181,".SP.TER.TOTL.IN"),Area_pop_80_09,Seq!AC$1,FALSE)/VLOOKUP(CONCATENATE($B181,".SP.POP.TOTL"),Area_pop_80_09,Seq!AC$1,FALSE))</f>
        <v>6.8550575394471472E-2</v>
      </c>
      <c r="EW181" s="27">
        <f>IF(ISNA(VLOOKUP(CONCATENATE($B181,".SP.TER.TOTL.IN"),Area_pop_80_09,Seq!AD$1,FALSE)),".",VLOOKUP(CONCATENATE($B181,".SP.TER.TOTL.IN"),Area_pop_80_09,Seq!AD$1,FALSE)/VLOOKUP(CONCATENATE($B181,".SP.POP.TOTL"),Area_pop_80_09,Seq!AD$1,FALSE))</f>
        <v>6.7738640711466139E-2</v>
      </c>
      <c r="EX181" s="27"/>
      <c r="EY181" s="27"/>
      <c r="EZ181" s="27">
        <f t="shared" si="210"/>
        <v>8.3514838007078679E-3</v>
      </c>
      <c r="FA181" s="27">
        <f t="shared" si="211"/>
        <v>1.935529238035523E-2</v>
      </c>
      <c r="FB181" s="27">
        <f t="shared" si="181"/>
        <v>3.2093875633060098E-2</v>
      </c>
      <c r="FC181" s="9">
        <f>IF(VLOOKUP($B181,EM_80!$B$1:$C$201,2,FALSE)&gt;0,VLOOKUP($B181,EM_80!$B$1:$C$201,2,FALSE),".")</f>
        <v>122700</v>
      </c>
      <c r="FD181" s="9">
        <f t="shared" si="212"/>
        <v>330300</v>
      </c>
      <c r="FE181" s="9">
        <f t="shared" si="177"/>
        <v>614694</v>
      </c>
      <c r="FF181">
        <f t="shared" si="213"/>
        <v>14692000</v>
      </c>
      <c r="FG181">
        <f t="shared" si="214"/>
        <v>17065100</v>
      </c>
      <c r="FH181">
        <f t="shared" si="215"/>
        <v>19153000</v>
      </c>
      <c r="FJ181" s="9">
        <f>IF(ISNA(VLOOKUP($B181,Area_EM_90,Seq!C$1,FALSE)),".",VLOOKUP($B181,Area_EM_90,Seq!C$1,FALSE))</f>
        <v>68679</v>
      </c>
      <c r="FK181" s="9">
        <f>IF(ISNA(VLOOKUP($B181,Area_EM_90,Seq!D$1,FALSE)),".",VLOOKUP($B181,Area_EM_90,Seq!D$1,FALSE))</f>
        <v>17164</v>
      </c>
      <c r="FL181" s="9">
        <f>IF(ISNA(VLOOKUP($B181,Area_EM_90,Seq!E$1,FALSE)),".",VLOOKUP($B181,Area_EM_90,Seq!E$1,FALSE))</f>
        <v>8740</v>
      </c>
      <c r="FM181" s="9">
        <f>IF(ISNA(VLOOKUP($B181,Area_EM_90,Seq!F$1,FALSE)),".",VLOOKUP($B181,Area_EM_90,Seq!F$1,FALSE))</f>
        <v>42775</v>
      </c>
      <c r="FN181" s="9">
        <f>IF(ISNA(VLOOKUP($B181,Area_EM_90,Seq!G$1,FALSE)),".",VLOOKUP($B181,Area_EM_90,Seq!G$1,FALSE))</f>
        <v>10453000</v>
      </c>
      <c r="FO181" s="9">
        <f>IF(ISNA(VLOOKUP($B181,Area_EM_90,Seq!H$1,FALSE)),".",VLOOKUP($B181,Area_EM_90,Seq!H$1,FALSE))</f>
        <v>3258827.3</v>
      </c>
      <c r="FP181" s="9">
        <f>IF(ISNA(VLOOKUP($B181,Area_EM_90,Seq!I$1,FALSE)),".",VLOOKUP($B181,Area_EM_90,Seq!I$1,FALSE))</f>
        <v>3945380</v>
      </c>
      <c r="FQ181" s="9">
        <f>IF(ISNA(VLOOKUP($B181,Area_EM_90,Seq!J$1,FALSE)),".",VLOOKUP($B181,Area_EM_90,Seq!J$1,FALSE))</f>
        <v>3248792</v>
      </c>
      <c r="FR181" s="9">
        <f>IF(ISNA(VLOOKUP($B181,Area_EM_00,Seq!C$1,FALSE)),".",VLOOKUP($B181,Area_EM_00,Seq!C$1,FALSE))</f>
        <v>117170</v>
      </c>
      <c r="FS181" s="9">
        <f>IF(ISNA(VLOOKUP($B181,Area_EM_00,Seq!D$1,FALSE)),".",VLOOKUP($B181,Area_EM_00,Seq!D$1,FALSE))</f>
        <v>27283</v>
      </c>
      <c r="FT181" s="9">
        <f>IF(ISNA(VLOOKUP($B181,Area_EM_00,Seq!E$1,FALSE)),".",VLOOKUP($B181,Area_EM_00,Seq!E$1,FALSE))</f>
        <v>16153</v>
      </c>
      <c r="FU181" s="9">
        <f>IF(ISNA(VLOOKUP($B181,Area_EM_00,Seq!F$1,FALSE)),".",VLOOKUP($B181,Area_EM_00,Seq!F$1,FALSE))</f>
        <v>73734</v>
      </c>
      <c r="FV181" s="9">
        <f>IF(ISNA(VLOOKUP($B181,Area_EM_00,Seq!G$1,FALSE)),".",VLOOKUP($B181,Area_EM_00,Seq!G$1,FALSE))</f>
        <v>12521000</v>
      </c>
      <c r="FW181" s="9">
        <f>IF(ISNA(VLOOKUP($B181,Area_EM_00,Seq!H$1,FALSE)),".",VLOOKUP($B181,Area_EM_00,Seq!H$1,FALSE))</f>
        <v>3208756.7</v>
      </c>
      <c r="FX181" s="9">
        <f>IF(ISNA(VLOOKUP($B181,Area_EM_00,Seq!I$1,FALSE)),".",VLOOKUP($B181,Area_EM_00,Seq!I$1,FALSE))</f>
        <v>5058860</v>
      </c>
      <c r="FY181" s="9">
        <f>IF(ISNA(VLOOKUP($B181,Area_EM_00,Seq!J$1,FALSE)),".",VLOOKUP($B181,Area_EM_00,Seq!J$1,FALSE))</f>
        <v>4253384</v>
      </c>
      <c r="GA181" s="27"/>
    </row>
    <row r="182" spans="1:183">
      <c r="A182" s="25" t="s">
        <v>3239</v>
      </c>
      <c r="B182" s="26" t="str">
        <f t="shared" si="144"/>
        <v>CookIs.</v>
      </c>
      <c r="C182" s="27">
        <f>GDP!C$42/10000</f>
        <v>18294194.281532999</v>
      </c>
      <c r="D182" s="27">
        <f>GDP!D$42/10000</f>
        <v>19245492.3841727</v>
      </c>
      <c r="E182" s="27">
        <f>GDP!E$42/10000</f>
        <v>20996832.1911324</v>
      </c>
      <c r="F182" s="27">
        <f>GDP!F$42/10000</f>
        <v>23285486.8999658</v>
      </c>
      <c r="G182" s="27">
        <f>GDP!G$42/10000</f>
        <v>26824880.9087606</v>
      </c>
      <c r="H182" s="27">
        <f>GDP!H$42/10000</f>
        <v>30446239.831443299</v>
      </c>
      <c r="I182" s="27">
        <f>GDP!I$42/10000</f>
        <v>33125508.936610304</v>
      </c>
      <c r="J182" s="27">
        <f>GDP!J$42/10000</f>
        <v>36968067.973257102</v>
      </c>
      <c r="K182" s="27">
        <f>GDP!K$42/10000</f>
        <v>41145459.654235199</v>
      </c>
      <c r="L182" s="27">
        <f>GDP!L$42/10000</f>
        <v>42832423.5000588</v>
      </c>
      <c r="M182" s="27">
        <f>GDP!M$42/10000</f>
        <v>44460055.593061104</v>
      </c>
      <c r="N182" s="27">
        <f>GDP!N$42/10000</f>
        <v>48550380.707622699</v>
      </c>
      <c r="O182" s="27">
        <f>GDP!O$42/10000</f>
        <v>55444534.768105105</v>
      </c>
      <c r="P182" s="27">
        <f>GDP!P$42/10000</f>
        <v>63206769.635639794</v>
      </c>
      <c r="Q182" s="27">
        <f>GDP!Q$42/10000</f>
        <v>71486856.457908601</v>
      </c>
      <c r="R182" s="27">
        <f>GDP!R$42/10000</f>
        <v>79278923.811820701</v>
      </c>
      <c r="S182" s="27">
        <f>GDP!S$42/10000</f>
        <v>87206816.193002701</v>
      </c>
      <c r="T182" s="27">
        <f>GDP!T$42/10000</f>
        <v>95317050.098951995</v>
      </c>
      <c r="U182" s="27">
        <f>GDP!U$42/10000</f>
        <v>102751780.00667</v>
      </c>
      <c r="V182" s="27">
        <f>GDP!V$42/10000</f>
        <v>110560915.287177</v>
      </c>
      <c r="W182" s="27">
        <f>GDP!W$42/10000</f>
        <v>119848032.17129999</v>
      </c>
      <c r="X182" s="27">
        <f>GDP!X$42/10000</f>
        <v>129795418.841518</v>
      </c>
      <c r="Y182" s="27">
        <f>GDP!Y$42/10000</f>
        <v>141606801.95609599</v>
      </c>
      <c r="Z182" s="27">
        <f>GDP!Z$42/10000</f>
        <v>155767482.15170601</v>
      </c>
      <c r="AA182" s="27">
        <f>GDP!AA$42/10000</f>
        <v>171499997.84902799</v>
      </c>
      <c r="AB182" s="27">
        <f>GDP!AB$42/10000</f>
        <v>189335997.62532699</v>
      </c>
      <c r="AC182" s="27">
        <f>GDP!AC$42/10000</f>
        <v>211298973.34986499</v>
      </c>
      <c r="AD182" s="27">
        <f>GDP!AD$42/10000</f>
        <v>238767839.88534701</v>
      </c>
      <c r="AE182" s="27">
        <f>GDP!AE$42/10000</f>
        <v>260256945.47502899</v>
      </c>
      <c r="AF182" s="27">
        <f>GDP!AF$42/10000</f>
        <v>293754553.91439533</v>
      </c>
      <c r="AG182" s="27"/>
      <c r="AH182" s="27" t="str">
        <f>IF(ISNUMBER(VLOOKUP($B182,Area_GDP_80_09,Seq!C$1,FALSE)/10000),VLOOKUP($B182,Area_GDP_80_09,Seq!C$1,FALSE)/10000,".")</f>
        <v>.</v>
      </c>
      <c r="AI182" s="27" t="str">
        <f>IF(ISNUMBER(VLOOKUP($B182,Area_GDP_80_09,Seq!D$1,FALSE)/10000),VLOOKUP($B182,Area_GDP_80_09,Seq!D$1,FALSE)/10000,".")</f>
        <v>.</v>
      </c>
      <c r="AJ182" s="27" t="str">
        <f>IF(ISNUMBER(VLOOKUP($B182,Area_GDP_80_09,Seq!E$1,FALSE)/10000),VLOOKUP($B182,Area_GDP_80_09,Seq!E$1,FALSE)/10000,".")</f>
        <v>.</v>
      </c>
      <c r="AK182" s="27" t="str">
        <f>IF(ISNUMBER(VLOOKUP($B182,Area_GDP_80_09,Seq!F$1,FALSE)/10000),VLOOKUP($B182,Area_GDP_80_09,Seq!F$1,FALSE)/10000,".")</f>
        <v>.</v>
      </c>
      <c r="AL182" s="27" t="str">
        <f>IF(ISNUMBER(VLOOKUP($B182,Area_GDP_80_09,Seq!G$1,FALSE)/10000),VLOOKUP($B182,Area_GDP_80_09,Seq!G$1,FALSE)/10000,".")</f>
        <v>.</v>
      </c>
      <c r="AM182" s="27" t="str">
        <f>IF(ISNUMBER(VLOOKUP($B182,Area_GDP_80_09,Seq!H$1,FALSE)/10000),VLOOKUP($B182,Area_GDP_80_09,Seq!H$1,FALSE)/10000,".")</f>
        <v>.</v>
      </c>
      <c r="AN182" s="27" t="str">
        <f>IF(ISNUMBER(VLOOKUP($B182,Area_GDP_80_09,Seq!I$1,FALSE)/10000),VLOOKUP($B182,Area_GDP_80_09,Seq!I$1,FALSE)/10000,".")</f>
        <v>.</v>
      </c>
      <c r="AO182" s="27" t="str">
        <f>IF(ISNUMBER(VLOOKUP($B182,Area_GDP_80_09,Seq!J$1,FALSE)/10000),VLOOKUP($B182,Area_GDP_80_09,Seq!J$1,FALSE)/10000,".")</f>
        <v>.</v>
      </c>
      <c r="AP182" s="27" t="str">
        <f>IF(ISNUMBER(VLOOKUP($B182,Area_GDP_80_09,Seq!K$1,FALSE)/10000),VLOOKUP($B182,Area_GDP_80_09,Seq!K$1,FALSE)/10000,".")</f>
        <v>.</v>
      </c>
      <c r="AQ182" s="27" t="str">
        <f>IF(ISNUMBER(VLOOKUP($B182,Area_GDP_80_09,Seq!L$1,FALSE)/10000),VLOOKUP($B182,Area_GDP_80_09,Seq!L$1,FALSE)/10000,".")</f>
        <v>.</v>
      </c>
      <c r="AR182" s="27" t="str">
        <f>IF(ISNUMBER(VLOOKUP($B182,Area_GDP_80_09,Seq!M$1,FALSE)/10000),VLOOKUP($B182,Area_GDP_80_09,Seq!M$1,FALSE)/10000,".")</f>
        <v>.</v>
      </c>
      <c r="AS182" s="27" t="str">
        <f>IF(ISNUMBER(VLOOKUP($B182,Area_GDP_80_09,Seq!N$1,FALSE)/10000),VLOOKUP($B182,Area_GDP_80_09,Seq!N$1,FALSE)/10000,".")</f>
        <v>.</v>
      </c>
      <c r="AT182" s="27" t="str">
        <f>IF(ISNUMBER(VLOOKUP($B182,Area_GDP_80_09,Seq!O$1,FALSE)/10000),VLOOKUP($B182,Area_GDP_80_09,Seq!O$1,FALSE)/10000,".")</f>
        <v>.</v>
      </c>
      <c r="AU182" s="27" t="str">
        <f>IF(ISNUMBER(VLOOKUP($B182,Area_GDP_80_09,Seq!P$1,FALSE)/10000),VLOOKUP($B182,Area_GDP_80_09,Seq!P$1,FALSE)/10000,".")</f>
        <v>.</v>
      </c>
      <c r="AV182" s="27" t="str">
        <f>IF(ISNUMBER(VLOOKUP($B182,Area_GDP_80_09,Seq!Q$1,FALSE)/10000),VLOOKUP($B182,Area_GDP_80_09,Seq!Q$1,FALSE)/10000,".")</f>
        <v>.</v>
      </c>
      <c r="AW182" s="27" t="str">
        <f>IF(ISNUMBER(VLOOKUP($B182,Area_GDP_80_09,Seq!R$1,FALSE)/10000),VLOOKUP($B182,Area_GDP_80_09,Seq!R$1,FALSE)/10000,".")</f>
        <v>.</v>
      </c>
      <c r="AX182" s="27" t="str">
        <f>IF(ISNUMBER(VLOOKUP($B182,Area_GDP_80_09,Seq!S$1,FALSE)/10000),VLOOKUP($B182,Area_GDP_80_09,Seq!S$1,FALSE)/10000,".")</f>
        <v>.</v>
      </c>
      <c r="AY182" s="27" t="str">
        <f>IF(ISNUMBER(VLOOKUP($B182,Area_GDP_80_09,Seq!T$1,FALSE)/10000),VLOOKUP($B182,Area_GDP_80_09,Seq!T$1,FALSE)/10000,".")</f>
        <v>.</v>
      </c>
      <c r="AZ182" s="27" t="str">
        <f>IF(ISNUMBER(VLOOKUP($B182,Area_GDP_80_09,Seq!U$1,FALSE)/10000),VLOOKUP($B182,Area_GDP_80_09,Seq!U$1,FALSE)/10000,".")</f>
        <v>.</v>
      </c>
      <c r="BA182" s="27" t="str">
        <f>IF(ISNUMBER(VLOOKUP($B182,Area_GDP_80_09,Seq!V$1,FALSE)/10000),VLOOKUP($B182,Area_GDP_80_09,Seq!V$1,FALSE)/10000,".")</f>
        <v>.</v>
      </c>
      <c r="BB182" s="27" t="str">
        <f>IF(ISNUMBER(VLOOKUP($B182,Area_GDP_80_09,Seq!W$1,FALSE)/10000),VLOOKUP($B182,Area_GDP_80_09,Seq!W$1,FALSE)/10000,".")</f>
        <v>.</v>
      </c>
      <c r="BC182" s="27" t="str">
        <f>IF(ISNUMBER(VLOOKUP($B182,Area_GDP_80_09,Seq!X$1,FALSE)/10000),VLOOKUP($B182,Area_GDP_80_09,Seq!X$1,FALSE)/10000,".")</f>
        <v>.</v>
      </c>
      <c r="BD182" s="27" t="str">
        <f>IF(ISNUMBER(VLOOKUP($B182,Area_GDP_80_09,Seq!Y$1,FALSE)/10000),VLOOKUP($B182,Area_GDP_80_09,Seq!Y$1,FALSE)/10000,".")</f>
        <v>.</v>
      </c>
      <c r="BE182" s="27" t="str">
        <f>IF(ISNUMBER(VLOOKUP($B182,Area_GDP_80_09,Seq!Z$1,FALSE)/10000),VLOOKUP($B182,Area_GDP_80_09,Seq!Z$1,FALSE)/10000,".")</f>
        <v>.</v>
      </c>
      <c r="BF182" s="27" t="str">
        <f>IF(ISNUMBER(VLOOKUP($B182,Area_GDP_80_09,Seq!AA$1,FALSE)/10000),VLOOKUP($B182,Area_GDP_80_09,Seq!AA$1,FALSE)/10000,".")</f>
        <v>.</v>
      </c>
      <c r="BG182" s="27" t="str">
        <f>IF(ISNUMBER(VLOOKUP($B182,Area_GDP_80_09,Seq!AB$1,FALSE)/10000),VLOOKUP($B182,Area_GDP_80_09,Seq!AB$1,FALSE)/10000,".")</f>
        <v>.</v>
      </c>
      <c r="BH182" s="27" t="str">
        <f>IF(ISNUMBER(VLOOKUP($B182,Area_GDP_80_09,Seq!AC$1,FALSE)/10000),VLOOKUP($B182,Area_GDP_80_09,Seq!AC$1,FALSE)/10000,".")</f>
        <v>.</v>
      </c>
      <c r="BI182" s="27" t="str">
        <f>IF(ISNUMBER(VLOOKUP($B182,Area_GDP_80_09,Seq!AD$1,FALSE)/10000),VLOOKUP($B182,Area_GDP_80_09,Seq!AD$1,FALSE)/10000,".")</f>
        <v>.</v>
      </c>
      <c r="BJ182" s="27" t="str">
        <f>IF(ISNUMBER(VLOOKUP($B182,Area_GDP_80_09,Seq!AE$1,FALSE)/10000),VLOOKUP($B182,Area_GDP_80_09,Seq!AE$1,FALSE)/10000,".")</f>
        <v>.</v>
      </c>
      <c r="BK182" s="27" t="str">
        <f>IF(ISNUMBER(VLOOKUP($B182,Area_GDP_80_09,Seq!AF$1,FALSE)/10000),VLOOKUP($B182,Area_GDP_80_09,Seq!AF$1,FALSE)/10000,".")</f>
        <v>.</v>
      </c>
      <c r="BL182" s="27"/>
      <c r="BM182" s="27"/>
      <c r="BN182" s="27">
        <f>CNPop!A$48</f>
        <v>5.0000000000000001E-3</v>
      </c>
      <c r="BO182" s="27">
        <f>CNPop!B$48</f>
        <v>6.0000000000000001E-3</v>
      </c>
      <c r="BP182" s="27">
        <f>CNPop!C$48</f>
        <v>6.0000000000000001E-3</v>
      </c>
      <c r="BQ182" s="27">
        <f>CNPop!D$48</f>
        <v>7.0000000000000001E-3</v>
      </c>
      <c r="BR182" s="27">
        <f>CNPop!E$48</f>
        <v>7.0000000000000001E-3</v>
      </c>
      <c r="BS182" s="27">
        <f>CNPop!F$48</f>
        <v>8.0000000000000002E-3</v>
      </c>
      <c r="BT182" s="27">
        <f>CNPop!G$48</f>
        <v>8.9999999999999993E-3</v>
      </c>
      <c r="BU182" s="27">
        <f>CNPop!H$48</f>
        <v>0.01</v>
      </c>
      <c r="BV182" s="27">
        <f>CNPop!I$48</f>
        <v>1.0999999999999999E-2</v>
      </c>
      <c r="BW182" s="27">
        <f>CNPop!J$48</f>
        <v>1.2E-2</v>
      </c>
      <c r="BX182" s="27">
        <f>CNPop!K$48</f>
        <v>1.4E-2</v>
      </c>
      <c r="BY182" s="27">
        <f>CNPop!L$48</f>
        <v>1.6E-2</v>
      </c>
      <c r="BZ182" s="27">
        <f>CNPop!M$48</f>
        <v>1.7000000000000001E-2</v>
      </c>
      <c r="CA182" s="27">
        <f>CNPop!N$48</f>
        <v>1.9E-2</v>
      </c>
      <c r="CB182" s="27">
        <f>CNPop!O$48</f>
        <v>2.1000000000000001E-2</v>
      </c>
      <c r="CC182" s="27">
        <f>CNPop!P$48</f>
        <v>2.3E-2</v>
      </c>
      <c r="CD182" s="27">
        <f>CNPop!Q$48</f>
        <v>2.5999999999999999E-2</v>
      </c>
      <c r="CE182" s="27">
        <f>CNPop!R$48</f>
        <v>2.8000000000000001E-2</v>
      </c>
      <c r="CF182" s="27">
        <f>CNPop!S$48</f>
        <v>0.03</v>
      </c>
      <c r="CG182" s="27">
        <f>CNPop!T$48</f>
        <v>3.3000000000000002E-2</v>
      </c>
      <c r="CH182" s="27">
        <f>CNPop!U$48</f>
        <v>3.5999999999999997E-2</v>
      </c>
      <c r="CI182" s="27">
        <f>CNPop!V$48</f>
        <v>3.9E-2</v>
      </c>
      <c r="CJ182" s="27">
        <f>CNPop!W$48</f>
        <v>4.2000000000000003E-2</v>
      </c>
      <c r="CK182" s="27">
        <f>CNPop!X$48</f>
        <v>4.4999999999999998E-2</v>
      </c>
      <c r="CL182" s="27">
        <f>CNPop!Y$48</f>
        <v>4.9000000000000002E-2</v>
      </c>
      <c r="CM182" s="27">
        <f>CNPop!Z$48</f>
        <v>5.1999999999999998E-2</v>
      </c>
      <c r="CN182" s="27">
        <f>CNPop!AA$48</f>
        <v>5.6000000000000001E-2</v>
      </c>
      <c r="CO182" s="27">
        <f>CNPop!AB$48</f>
        <v>0.06</v>
      </c>
      <c r="CP182" s="27">
        <f>CNPop!AC$48</f>
        <v>6.3E-2</v>
      </c>
      <c r="CQ182" s="27"/>
      <c r="CR182" s="27" t="str">
        <f t="shared" si="182"/>
        <v>.</v>
      </c>
      <c r="CS182" s="27" t="str">
        <f t="shared" si="183"/>
        <v>.</v>
      </c>
      <c r="CT182" s="27" t="str">
        <f t="shared" si="184"/>
        <v>.</v>
      </c>
      <c r="CU182" s="27" t="str">
        <f t="shared" si="185"/>
        <v>.</v>
      </c>
      <c r="CV182" s="27" t="str">
        <f t="shared" si="186"/>
        <v>.</v>
      </c>
      <c r="CW182" s="27" t="str">
        <f t="shared" si="187"/>
        <v>.</v>
      </c>
      <c r="CX182" s="27" t="str">
        <f t="shared" si="188"/>
        <v>.</v>
      </c>
      <c r="CY182" s="27" t="str">
        <f t="shared" si="189"/>
        <v>.</v>
      </c>
      <c r="CZ182" s="27" t="str">
        <f t="shared" si="190"/>
        <v>.</v>
      </c>
      <c r="DA182" s="27" t="str">
        <f t="shared" si="191"/>
        <v>.</v>
      </c>
      <c r="DB182" s="27" t="str">
        <f t="shared" si="192"/>
        <v>.</v>
      </c>
      <c r="DC182" s="27" t="str">
        <f t="shared" si="193"/>
        <v>.</v>
      </c>
      <c r="DD182" s="27" t="str">
        <f t="shared" si="194"/>
        <v>.</v>
      </c>
      <c r="DE182" s="27" t="str">
        <f t="shared" si="195"/>
        <v>.</v>
      </c>
      <c r="DF182" s="27" t="str">
        <f t="shared" si="196"/>
        <v>.</v>
      </c>
      <c r="DG182" s="27" t="str">
        <f t="shared" si="197"/>
        <v>.</v>
      </c>
      <c r="DH182" s="27" t="str">
        <f t="shared" si="198"/>
        <v>.</v>
      </c>
      <c r="DI182" s="27" t="str">
        <f t="shared" si="199"/>
        <v>.</v>
      </c>
      <c r="DJ182" s="27" t="str">
        <f t="shared" si="200"/>
        <v>.</v>
      </c>
      <c r="DK182" s="27" t="str">
        <f t="shared" si="201"/>
        <v>.</v>
      </c>
      <c r="DL182" s="27" t="str">
        <f t="shared" si="202"/>
        <v>.</v>
      </c>
      <c r="DM182" s="27" t="str">
        <f t="shared" si="203"/>
        <v>.</v>
      </c>
      <c r="DN182" s="27" t="str">
        <f t="shared" si="204"/>
        <v>.</v>
      </c>
      <c r="DO182" s="27" t="str">
        <f t="shared" si="205"/>
        <v>.</v>
      </c>
      <c r="DP182" s="27" t="str">
        <f t="shared" si="206"/>
        <v>.</v>
      </c>
      <c r="DQ182" s="27" t="str">
        <f t="shared" si="207"/>
        <v>.</v>
      </c>
      <c r="DR182" s="27" t="str">
        <f t="shared" si="208"/>
        <v>.</v>
      </c>
      <c r="DS182" s="27" t="str">
        <f t="shared" si="209"/>
        <v>.</v>
      </c>
      <c r="DT182" s="27" t="str">
        <f t="shared" si="145"/>
        <v>.</v>
      </c>
      <c r="DU182" s="27" t="str">
        <f>IF(ISNA(VLOOKUP(CONCATENATE($B182,".SP.TER.TOTL.IN"),Area_pop_80_09,Seq!B$1,FALSE)),".",VLOOKUP(CONCATENATE($B182,".SP.TER.TOTL.IN"),Area_pop_80_09,Seq!B$1,FALSE)/VLOOKUP(CONCATENATE($B182,".SP.POP.TOTL"),Area_pop_80_09,Seq!B$1,FALSE))</f>
        <v>.</v>
      </c>
      <c r="DV182" s="27" t="str">
        <f>IF(ISNA(VLOOKUP(CONCATENATE($B182,".SP.TER.TOTL.IN"),Area_pop_80_09,Seq!C$1,FALSE)),".",VLOOKUP(CONCATENATE($B182,".SP.TER.TOTL.IN"),Area_pop_80_09,Seq!C$1,FALSE)/VLOOKUP(CONCATENATE($B182,".SP.POP.TOTL"),Area_pop_80_09,Seq!C$1,FALSE))</f>
        <v>.</v>
      </c>
      <c r="DW182" s="27" t="str">
        <f>IF(ISNA(VLOOKUP(CONCATENATE($B182,".SP.TER.TOTL.IN"),Area_pop_80_09,Seq!D$1,FALSE)),".",VLOOKUP(CONCATENATE($B182,".SP.TER.TOTL.IN"),Area_pop_80_09,Seq!D$1,FALSE)/VLOOKUP(CONCATENATE($B182,".SP.POP.TOTL"),Area_pop_80_09,Seq!D$1,FALSE))</f>
        <v>.</v>
      </c>
      <c r="DX182" s="27" t="str">
        <f>IF(ISNA(VLOOKUP(CONCATENATE($B182,".SP.TER.TOTL.IN"),Area_pop_80_09,Seq!E$1,FALSE)),".",VLOOKUP(CONCATENATE($B182,".SP.TER.TOTL.IN"),Area_pop_80_09,Seq!E$1,FALSE)/VLOOKUP(CONCATENATE($B182,".SP.POP.TOTL"),Area_pop_80_09,Seq!E$1,FALSE))</f>
        <v>.</v>
      </c>
      <c r="DY182" s="27" t="str">
        <f>IF(ISNA(VLOOKUP(CONCATENATE($B182,".SP.TER.TOTL.IN"),Area_pop_80_09,Seq!F$1,FALSE)),".",VLOOKUP(CONCATENATE($B182,".SP.TER.TOTL.IN"),Area_pop_80_09,Seq!F$1,FALSE)/VLOOKUP(CONCATENATE($B182,".SP.POP.TOTL"),Area_pop_80_09,Seq!F$1,FALSE))</f>
        <v>.</v>
      </c>
      <c r="DZ182" s="27" t="str">
        <f>IF(ISNA(VLOOKUP(CONCATENATE($B182,".SP.TER.TOTL.IN"),Area_pop_80_09,Seq!G$1,FALSE)),".",VLOOKUP(CONCATENATE($B182,".SP.TER.TOTL.IN"),Area_pop_80_09,Seq!G$1,FALSE)/VLOOKUP(CONCATENATE($B182,".SP.POP.TOTL"),Area_pop_80_09,Seq!G$1,FALSE))</f>
        <v>.</v>
      </c>
      <c r="EA182" s="27" t="str">
        <f>IF(ISNA(VLOOKUP(CONCATENATE($B182,".SP.TER.TOTL.IN"),Area_pop_80_09,Seq!H$1,FALSE)),".",VLOOKUP(CONCATENATE($B182,".SP.TER.TOTL.IN"),Area_pop_80_09,Seq!H$1,FALSE)/VLOOKUP(CONCATENATE($B182,".SP.POP.TOTL"),Area_pop_80_09,Seq!H$1,FALSE))</f>
        <v>.</v>
      </c>
      <c r="EB182" s="27" t="str">
        <f>IF(ISNA(VLOOKUP(CONCATENATE($B182,".SP.TER.TOTL.IN"),Area_pop_80_09,Seq!I$1,FALSE)),".",VLOOKUP(CONCATENATE($B182,".SP.TER.TOTL.IN"),Area_pop_80_09,Seq!I$1,FALSE)/VLOOKUP(CONCATENATE($B182,".SP.POP.TOTL"),Area_pop_80_09,Seq!I$1,FALSE))</f>
        <v>.</v>
      </c>
      <c r="EC182" s="27" t="str">
        <f>IF(ISNA(VLOOKUP(CONCATENATE($B182,".SP.TER.TOTL.IN"),Area_pop_80_09,Seq!J$1,FALSE)),".",VLOOKUP(CONCATENATE($B182,".SP.TER.TOTL.IN"),Area_pop_80_09,Seq!J$1,FALSE)/VLOOKUP(CONCATENATE($B182,".SP.POP.TOTL"),Area_pop_80_09,Seq!J$1,FALSE))</f>
        <v>.</v>
      </c>
      <c r="ED182" s="27" t="str">
        <f>IF(ISNA(VLOOKUP(CONCATENATE($B182,".SP.TER.TOTL.IN"),Area_pop_80_09,Seq!K$1,FALSE)),".",VLOOKUP(CONCATENATE($B182,".SP.TER.TOTL.IN"),Area_pop_80_09,Seq!K$1,FALSE)/VLOOKUP(CONCATENATE($B182,".SP.POP.TOTL"),Area_pop_80_09,Seq!K$1,FALSE))</f>
        <v>.</v>
      </c>
      <c r="EE182" s="27" t="str">
        <f>IF(ISNA(VLOOKUP(CONCATENATE($B182,".SP.TER.TOTL.IN"),Area_pop_80_09,Seq!L$1,FALSE)),".",VLOOKUP(CONCATENATE($B182,".SP.TER.TOTL.IN"),Area_pop_80_09,Seq!L$1,FALSE)/VLOOKUP(CONCATENATE($B182,".SP.POP.TOTL"),Area_pop_80_09,Seq!L$1,FALSE))</f>
        <v>.</v>
      </c>
      <c r="EF182" s="27" t="str">
        <f>IF(ISNA(VLOOKUP(CONCATENATE($B182,".SP.TER.TOTL.IN"),Area_pop_80_09,Seq!M$1,FALSE)),".",VLOOKUP(CONCATENATE($B182,".SP.TER.TOTL.IN"),Area_pop_80_09,Seq!M$1,FALSE)/VLOOKUP(CONCATENATE($B182,".SP.POP.TOTL"),Area_pop_80_09,Seq!M$1,FALSE))</f>
        <v>.</v>
      </c>
      <c r="EG182" s="27" t="str">
        <f>IF(ISNA(VLOOKUP(CONCATENATE($B182,".SP.TER.TOTL.IN"),Area_pop_80_09,Seq!N$1,FALSE)),".",VLOOKUP(CONCATENATE($B182,".SP.TER.TOTL.IN"),Area_pop_80_09,Seq!N$1,FALSE)/VLOOKUP(CONCATENATE($B182,".SP.POP.TOTL"),Area_pop_80_09,Seq!N$1,FALSE))</f>
        <v>.</v>
      </c>
      <c r="EH182" s="27" t="str">
        <f>IF(ISNA(VLOOKUP(CONCATENATE($B182,".SP.TER.TOTL.IN"),Area_pop_80_09,Seq!O$1,FALSE)),".",VLOOKUP(CONCATENATE($B182,".SP.TER.TOTL.IN"),Area_pop_80_09,Seq!O$1,FALSE)/VLOOKUP(CONCATENATE($B182,".SP.POP.TOTL"),Area_pop_80_09,Seq!O$1,FALSE))</f>
        <v>.</v>
      </c>
      <c r="EI182" s="27" t="str">
        <f>IF(ISNA(VLOOKUP(CONCATENATE($B182,".SP.TER.TOTL.IN"),Area_pop_80_09,Seq!P$1,FALSE)),".",VLOOKUP(CONCATENATE($B182,".SP.TER.TOTL.IN"),Area_pop_80_09,Seq!P$1,FALSE)/VLOOKUP(CONCATENATE($B182,".SP.POP.TOTL"),Area_pop_80_09,Seq!P$1,FALSE))</f>
        <v>.</v>
      </c>
      <c r="EJ182" s="27" t="str">
        <f>IF(ISNA(VLOOKUP(CONCATENATE($B182,".SP.TER.TOTL.IN"),Area_pop_80_09,Seq!Q$1,FALSE)),".",VLOOKUP(CONCATENATE($B182,".SP.TER.TOTL.IN"),Area_pop_80_09,Seq!Q$1,FALSE)/VLOOKUP(CONCATENATE($B182,".SP.POP.TOTL"),Area_pop_80_09,Seq!Q$1,FALSE))</f>
        <v>.</v>
      </c>
      <c r="EK182" s="27" t="str">
        <f>IF(ISNA(VLOOKUP(CONCATENATE($B182,".SP.TER.TOTL.IN"),Area_pop_80_09,Seq!R$1,FALSE)),".",VLOOKUP(CONCATENATE($B182,".SP.TER.TOTL.IN"),Area_pop_80_09,Seq!R$1,FALSE)/VLOOKUP(CONCATENATE($B182,".SP.POP.TOTL"),Area_pop_80_09,Seq!R$1,FALSE))</f>
        <v>.</v>
      </c>
      <c r="EL182" s="27" t="str">
        <f>IF(ISNA(VLOOKUP(CONCATENATE($B182,".SP.TER.TOTL.IN"),Area_pop_80_09,Seq!S$1,FALSE)),".",VLOOKUP(CONCATENATE($B182,".SP.TER.TOTL.IN"),Area_pop_80_09,Seq!S$1,FALSE)/VLOOKUP(CONCATENATE($B182,".SP.POP.TOTL"),Area_pop_80_09,Seq!S$1,FALSE))</f>
        <v>.</v>
      </c>
      <c r="EM182" s="27" t="str">
        <f>IF(ISNA(VLOOKUP(CONCATENATE($B182,".SP.TER.TOTL.IN"),Area_pop_80_09,Seq!T$1,FALSE)),".",VLOOKUP(CONCATENATE($B182,".SP.TER.TOTL.IN"),Area_pop_80_09,Seq!T$1,FALSE)/VLOOKUP(CONCATENATE($B182,".SP.POP.TOTL"),Area_pop_80_09,Seq!T$1,FALSE))</f>
        <v>.</v>
      </c>
      <c r="EN182" s="27" t="str">
        <f>IF(ISNA(VLOOKUP(CONCATENATE($B182,".SP.TER.TOTL.IN"),Area_pop_80_09,Seq!U$1,FALSE)),".",VLOOKUP(CONCATENATE($B182,".SP.TER.TOTL.IN"),Area_pop_80_09,Seq!U$1,FALSE)/VLOOKUP(CONCATENATE($B182,".SP.POP.TOTL"),Area_pop_80_09,Seq!U$1,FALSE))</f>
        <v>.</v>
      </c>
      <c r="EO182" s="27" t="str">
        <f>IF(ISNA(VLOOKUP(CONCATENATE($B182,".SP.TER.TOTL.IN"),Area_pop_80_09,Seq!V$1,FALSE)),".",VLOOKUP(CONCATENATE($B182,".SP.TER.TOTL.IN"),Area_pop_80_09,Seq!V$1,FALSE)/VLOOKUP(CONCATENATE($B182,".SP.POP.TOTL"),Area_pop_80_09,Seq!V$1,FALSE))</f>
        <v>.</v>
      </c>
      <c r="EP182" s="27" t="str">
        <f>IF(ISNA(VLOOKUP(CONCATENATE($B182,".SP.TER.TOTL.IN"),Area_pop_80_09,Seq!W$1,FALSE)),".",VLOOKUP(CONCATENATE($B182,".SP.TER.TOTL.IN"),Area_pop_80_09,Seq!W$1,FALSE)/VLOOKUP(CONCATENATE($B182,".SP.POP.TOTL"),Area_pop_80_09,Seq!W$1,FALSE))</f>
        <v>.</v>
      </c>
      <c r="EQ182" s="27" t="str">
        <f>IF(ISNA(VLOOKUP(CONCATENATE($B182,".SP.TER.TOTL.IN"),Area_pop_80_09,Seq!X$1,FALSE)),".",VLOOKUP(CONCATENATE($B182,".SP.TER.TOTL.IN"),Area_pop_80_09,Seq!X$1,FALSE)/VLOOKUP(CONCATENATE($B182,".SP.POP.TOTL"),Area_pop_80_09,Seq!X$1,FALSE))</f>
        <v>.</v>
      </c>
      <c r="ER182" s="27" t="str">
        <f>IF(ISNA(VLOOKUP(CONCATENATE($B182,".SP.TER.TOTL.IN"),Area_pop_80_09,Seq!Y$1,FALSE)),".",VLOOKUP(CONCATENATE($B182,".SP.TER.TOTL.IN"),Area_pop_80_09,Seq!Y$1,FALSE)/VLOOKUP(CONCATENATE($B182,".SP.POP.TOTL"),Area_pop_80_09,Seq!Y$1,FALSE))</f>
        <v>.</v>
      </c>
      <c r="ES182" s="27" t="str">
        <f>IF(ISNA(VLOOKUP(CONCATENATE($B182,".SP.TER.TOTL.IN"),Area_pop_80_09,Seq!Z$1,FALSE)),".",VLOOKUP(CONCATENATE($B182,".SP.TER.TOTL.IN"),Area_pop_80_09,Seq!Z$1,FALSE)/VLOOKUP(CONCATENATE($B182,".SP.POP.TOTL"),Area_pop_80_09,Seq!Z$1,FALSE))</f>
        <v>.</v>
      </c>
      <c r="ET182" s="27" t="str">
        <f>IF(ISNA(VLOOKUP(CONCATENATE($B182,".SP.TER.TOTL.IN"),Area_pop_80_09,Seq!AA$1,FALSE)),".",VLOOKUP(CONCATENATE($B182,".SP.TER.TOTL.IN"),Area_pop_80_09,Seq!AA$1,FALSE)/VLOOKUP(CONCATENATE($B182,".SP.POP.TOTL"),Area_pop_80_09,Seq!AA$1,FALSE))</f>
        <v>.</v>
      </c>
      <c r="EU182" s="27" t="str">
        <f>IF(ISNA(VLOOKUP(CONCATENATE($B182,".SP.TER.TOTL.IN"),Area_pop_80_09,Seq!AB$1,FALSE)),".",VLOOKUP(CONCATENATE($B182,".SP.TER.TOTL.IN"),Area_pop_80_09,Seq!AB$1,FALSE)/VLOOKUP(CONCATENATE($B182,".SP.POP.TOTL"),Area_pop_80_09,Seq!AB$1,FALSE))</f>
        <v>.</v>
      </c>
      <c r="EV182" s="27" t="str">
        <f>IF(ISNA(VLOOKUP(CONCATENATE($B182,".SP.TER.TOTL.IN"),Area_pop_80_09,Seq!AC$1,FALSE)),".",VLOOKUP(CONCATENATE($B182,".SP.TER.TOTL.IN"),Area_pop_80_09,Seq!AC$1,FALSE)/VLOOKUP(CONCATENATE($B182,".SP.POP.TOTL"),Area_pop_80_09,Seq!AC$1,FALSE))</f>
        <v>.</v>
      </c>
      <c r="EW182" s="27" t="str">
        <f>IF(ISNA(VLOOKUP(CONCATENATE($B182,".SP.TER.TOTL.IN"),Area_pop_80_09,Seq!AD$1,FALSE)),".",VLOOKUP(CONCATENATE($B182,".SP.TER.TOTL.IN"),Area_pop_80_09,Seq!AD$1,FALSE)/VLOOKUP(CONCATENATE($B182,".SP.POP.TOTL"),Area_pop_80_09,Seq!AD$1,FALSE))</f>
        <v>.</v>
      </c>
      <c r="EX182" s="27"/>
      <c r="EY182" s="27"/>
      <c r="EZ182" s="27" t="str">
        <f t="shared" si="210"/>
        <v>.</v>
      </c>
      <c r="FA182" s="27" t="str">
        <f t="shared" si="211"/>
        <v>.</v>
      </c>
      <c r="FB182" s="27" t="str">
        <f t="shared" si="181"/>
        <v>.</v>
      </c>
      <c r="FC182" s="9">
        <f>IF(VLOOKUP($B182,EM_80!$B$1:$C$201,2,FALSE)&gt;0,VLOOKUP($B182,EM_80!$B$1:$C$201,2,FALSE),".")</f>
        <v>2</v>
      </c>
      <c r="FD182" s="9" t="str">
        <f t="shared" si="212"/>
        <v>.</v>
      </c>
      <c r="FE182" s="9" t="str">
        <f t="shared" si="177"/>
        <v>.</v>
      </c>
      <c r="FF182" t="e">
        <f t="shared" si="213"/>
        <v>#N/A</v>
      </c>
      <c r="FG182" t="e">
        <f t="shared" si="214"/>
        <v>#N/A</v>
      </c>
      <c r="FH182" t="e">
        <f t="shared" si="215"/>
        <v>#N/A</v>
      </c>
      <c r="FJ182" s="9" t="str">
        <f>IF(ISNA(VLOOKUP($B182,Area_EM_90,Seq!C$1,FALSE)),".",VLOOKUP($B182,Area_EM_90,Seq!C$1,FALSE))</f>
        <v>.</v>
      </c>
      <c r="FK182" s="9" t="str">
        <f>IF(ISNA(VLOOKUP($B182,Area_EM_90,Seq!D$1,FALSE)),".",VLOOKUP($B182,Area_EM_90,Seq!D$1,FALSE))</f>
        <v>.</v>
      </c>
      <c r="FL182" s="9" t="str">
        <f>IF(ISNA(VLOOKUP($B182,Area_EM_90,Seq!E$1,FALSE)),".",VLOOKUP($B182,Area_EM_90,Seq!E$1,FALSE))</f>
        <v>.</v>
      </c>
      <c r="FM182" s="9" t="str">
        <f>IF(ISNA(VLOOKUP($B182,Area_EM_90,Seq!F$1,FALSE)),".",VLOOKUP($B182,Area_EM_90,Seq!F$1,FALSE))</f>
        <v>.</v>
      </c>
      <c r="FN182" s="9" t="str">
        <f>IF(ISNA(VLOOKUP($B182,Area_EM_90,Seq!G$1,FALSE)),".",VLOOKUP($B182,Area_EM_90,Seq!G$1,FALSE))</f>
        <v>.</v>
      </c>
      <c r="FO182" s="9" t="str">
        <f>IF(ISNA(VLOOKUP($B182,Area_EM_90,Seq!H$1,FALSE)),".",VLOOKUP($B182,Area_EM_90,Seq!H$1,FALSE))</f>
        <v>.</v>
      </c>
      <c r="FP182" s="9" t="str">
        <f>IF(ISNA(VLOOKUP($B182,Area_EM_90,Seq!I$1,FALSE)),".",VLOOKUP($B182,Area_EM_90,Seq!I$1,FALSE))</f>
        <v>.</v>
      </c>
      <c r="FQ182" s="9" t="str">
        <f>IF(ISNA(VLOOKUP($B182,Area_EM_90,Seq!J$1,FALSE)),".",VLOOKUP($B182,Area_EM_90,Seq!J$1,FALSE))</f>
        <v>.</v>
      </c>
      <c r="FR182" s="9" t="str">
        <f>IF(ISNA(VLOOKUP($B182,Area_EM_00,Seq!C$1,FALSE)),".",VLOOKUP($B182,Area_EM_00,Seq!C$1,FALSE))</f>
        <v>.</v>
      </c>
      <c r="FS182" s="9" t="str">
        <f>IF(ISNA(VLOOKUP($B182,Area_EM_00,Seq!D$1,FALSE)),".",VLOOKUP($B182,Area_EM_00,Seq!D$1,FALSE))</f>
        <v>.</v>
      </c>
      <c r="FT182" s="9" t="str">
        <f>IF(ISNA(VLOOKUP($B182,Area_EM_00,Seq!E$1,FALSE)),".",VLOOKUP($B182,Area_EM_00,Seq!E$1,FALSE))</f>
        <v>.</v>
      </c>
      <c r="FU182" s="9" t="str">
        <f>IF(ISNA(VLOOKUP($B182,Area_EM_00,Seq!F$1,FALSE)),".",VLOOKUP($B182,Area_EM_00,Seq!F$1,FALSE))</f>
        <v>.</v>
      </c>
      <c r="FV182" s="9" t="str">
        <f>IF(ISNA(VLOOKUP($B182,Area_EM_00,Seq!G$1,FALSE)),".",VLOOKUP($B182,Area_EM_00,Seq!G$1,FALSE))</f>
        <v>.</v>
      </c>
      <c r="FW182" s="9" t="str">
        <f>IF(ISNA(VLOOKUP($B182,Area_EM_00,Seq!H$1,FALSE)),".",VLOOKUP($B182,Area_EM_00,Seq!H$1,FALSE))</f>
        <v>.</v>
      </c>
      <c r="FX182" s="9" t="str">
        <f>IF(ISNA(VLOOKUP($B182,Area_EM_00,Seq!I$1,FALSE)),".",VLOOKUP($B182,Area_EM_00,Seq!I$1,FALSE))</f>
        <v>.</v>
      </c>
      <c r="FY182" s="9" t="str">
        <f>IF(ISNA(VLOOKUP($B182,Area_EM_00,Seq!J$1,FALSE)),".",VLOOKUP($B182,Area_EM_00,Seq!J$1,FALSE))</f>
        <v>.</v>
      </c>
      <c r="GA182" s="27"/>
    </row>
    <row r="183" spans="1:183">
      <c r="A183" s="25" t="s">
        <v>2659</v>
      </c>
      <c r="B183" s="26" t="str">
        <f t="shared" si="144"/>
        <v>Fiji</v>
      </c>
      <c r="C183" s="27">
        <f>GDP!C$42/10000</f>
        <v>18294194.281532999</v>
      </c>
      <c r="D183" s="27">
        <f>GDP!D$42/10000</f>
        <v>19245492.3841727</v>
      </c>
      <c r="E183" s="27">
        <f>GDP!E$42/10000</f>
        <v>20996832.1911324</v>
      </c>
      <c r="F183" s="27">
        <f>GDP!F$42/10000</f>
        <v>23285486.8999658</v>
      </c>
      <c r="G183" s="27">
        <f>GDP!G$42/10000</f>
        <v>26824880.9087606</v>
      </c>
      <c r="H183" s="27">
        <f>GDP!H$42/10000</f>
        <v>30446239.831443299</v>
      </c>
      <c r="I183" s="27">
        <f>GDP!I$42/10000</f>
        <v>33125508.936610304</v>
      </c>
      <c r="J183" s="27">
        <f>GDP!J$42/10000</f>
        <v>36968067.973257102</v>
      </c>
      <c r="K183" s="27">
        <f>GDP!K$42/10000</f>
        <v>41145459.654235199</v>
      </c>
      <c r="L183" s="27">
        <f>GDP!L$42/10000</f>
        <v>42832423.5000588</v>
      </c>
      <c r="M183" s="27">
        <f>GDP!M$42/10000</f>
        <v>44460055.593061104</v>
      </c>
      <c r="N183" s="27">
        <f>GDP!N$42/10000</f>
        <v>48550380.707622699</v>
      </c>
      <c r="O183" s="27">
        <f>GDP!O$42/10000</f>
        <v>55444534.768105105</v>
      </c>
      <c r="P183" s="27">
        <f>GDP!P$42/10000</f>
        <v>63206769.635639794</v>
      </c>
      <c r="Q183" s="27">
        <f>GDP!Q$42/10000</f>
        <v>71486856.457908601</v>
      </c>
      <c r="R183" s="27">
        <f>GDP!R$42/10000</f>
        <v>79278923.811820701</v>
      </c>
      <c r="S183" s="27">
        <f>GDP!S$42/10000</f>
        <v>87206816.193002701</v>
      </c>
      <c r="T183" s="27">
        <f>GDP!T$42/10000</f>
        <v>95317050.098951995</v>
      </c>
      <c r="U183" s="27">
        <f>GDP!U$42/10000</f>
        <v>102751780.00667</v>
      </c>
      <c r="V183" s="27">
        <f>GDP!V$42/10000</f>
        <v>110560915.287177</v>
      </c>
      <c r="W183" s="27">
        <f>GDP!W$42/10000</f>
        <v>119848032.17129999</v>
      </c>
      <c r="X183" s="27">
        <f>GDP!X$42/10000</f>
        <v>129795418.841518</v>
      </c>
      <c r="Y183" s="27">
        <f>GDP!Y$42/10000</f>
        <v>141606801.95609599</v>
      </c>
      <c r="Z183" s="27">
        <f>GDP!Z$42/10000</f>
        <v>155767482.15170601</v>
      </c>
      <c r="AA183" s="27">
        <f>GDP!AA$42/10000</f>
        <v>171499997.84902799</v>
      </c>
      <c r="AB183" s="27">
        <f>GDP!AB$42/10000</f>
        <v>189335997.62532699</v>
      </c>
      <c r="AC183" s="27">
        <f>GDP!AC$42/10000</f>
        <v>211298973.34986499</v>
      </c>
      <c r="AD183" s="27">
        <f>GDP!AD$42/10000</f>
        <v>238767839.88534701</v>
      </c>
      <c r="AE183" s="27">
        <f>GDP!AE$42/10000</f>
        <v>260256945.47502899</v>
      </c>
      <c r="AF183" s="27">
        <f>GDP!AF$42/10000</f>
        <v>293754553.91439533</v>
      </c>
      <c r="AG183" s="27"/>
      <c r="AH183" s="27">
        <f>IF(ISNUMBER(VLOOKUP($B183,Area_GDP_80_09,Seq!C$1,FALSE)/10000),VLOOKUP($B183,Area_GDP_80_09,Seq!C$1,FALSE)/10000,".")</f>
        <v>116486.603483432</v>
      </c>
      <c r="AI183" s="27">
        <f>IF(ISNUMBER(VLOOKUP($B183,Area_GDP_80_09,Seq!D$1,FALSE)/10000),VLOOKUP($B183,Area_GDP_80_09,Seq!D$1,FALSE)/10000,".")</f>
        <v>123860.196183202</v>
      </c>
      <c r="AJ183" s="27">
        <f>IF(ISNUMBER(VLOOKUP($B183,Area_GDP_80_09,Seq!E$1,FALSE)/10000),VLOOKUP($B183,Area_GDP_80_09,Seq!E$1,FALSE)/10000,".")</f>
        <v>116455.229628079</v>
      </c>
      <c r="AK183" s="27">
        <f>IF(ISNUMBER(VLOOKUP($B183,Area_GDP_80_09,Seq!F$1,FALSE)/10000),VLOOKUP($B183,Area_GDP_80_09,Seq!F$1,FALSE)/10000,".")</f>
        <v>111843.463660832</v>
      </c>
      <c r="AL183" s="27">
        <f>IF(ISNUMBER(VLOOKUP($B183,Area_GDP_80_09,Seq!G$1,FALSE)/10000),VLOOKUP($B183,Area_GDP_80_09,Seq!G$1,FALSE)/10000,".")</f>
        <v>121230.51273199401</v>
      </c>
      <c r="AM183" s="27">
        <f>IF(ISNUMBER(VLOOKUP($B183,Area_GDP_80_09,Seq!H$1,FALSE)/10000),VLOOKUP($B183,Area_GDP_80_09,Seq!H$1,FALSE)/10000,".")</f>
        <v>115637.570655565</v>
      </c>
      <c r="AN183" s="27">
        <f>IF(ISNUMBER(VLOOKUP($B183,Area_GDP_80_09,Seq!I$1,FALSE)/10000),VLOOKUP($B183,Area_GDP_80_09,Seq!I$1,FALSE)/10000,".")</f>
        <v>124599.374109481</v>
      </c>
      <c r="AO183" s="27">
        <f>IF(ISNUMBER(VLOOKUP($B183,Area_GDP_80_09,Seq!J$1,FALSE)/10000),VLOOKUP($B183,Area_GDP_80_09,Seq!J$1,FALSE)/10000,".")</f>
        <v>116357.10185953901</v>
      </c>
      <c r="AP183" s="27">
        <f>IF(ISNUMBER(VLOOKUP($B183,Area_GDP_80_09,Seq!K$1,FALSE)/10000),VLOOKUP($B183,Area_GDP_80_09,Seq!K$1,FALSE)/10000,".")</f>
        <v>117469.191711343</v>
      </c>
      <c r="AQ183" s="27">
        <f>IF(ISNUMBER(VLOOKUP($B183,Area_GDP_80_09,Seq!L$1,FALSE)/10000),VLOOKUP($B183,Area_GDP_80_09,Seq!L$1,FALSE)/10000,".")</f>
        <v>126207.29288065601</v>
      </c>
      <c r="AR183" s="27">
        <f>IF(ISNUMBER(VLOOKUP($B183,Area_GDP_80_09,Seq!M$1,FALSE)/10000),VLOOKUP($B183,Area_GDP_80_09,Seq!M$1,FALSE)/10000,".")</f>
        <v>133527.315867734</v>
      </c>
      <c r="AS183" s="27">
        <f>IF(ISNUMBER(VLOOKUP($B183,Area_GDP_80_09,Seq!N$1,FALSE)/10000),VLOOKUP($B183,Area_GDP_80_09,Seq!N$1,FALSE)/10000,".")</f>
        <v>129922.07833930499</v>
      </c>
      <c r="AT183" s="27">
        <f>IF(ISNUMBER(VLOOKUP($B183,Area_GDP_80_09,Seq!O$1,FALSE)/10000),VLOOKUP($B183,Area_GDP_80_09,Seq!O$1,FALSE)/10000,".")</f>
        <v>137847.32511800301</v>
      </c>
      <c r="AU183" s="27">
        <f>IF(ISNUMBER(VLOOKUP($B183,Area_GDP_80_09,Seq!P$1,FALSE)/10000),VLOOKUP($B183,Area_GDP_80_09,Seq!P$1,FALSE)/10000,".")</f>
        <v>140783.51722783301</v>
      </c>
      <c r="AV183" s="27">
        <f>IF(ISNUMBER(VLOOKUP($B183,Area_GDP_80_09,Seq!Q$1,FALSE)/10000),VLOOKUP($B183,Area_GDP_80_09,Seq!Q$1,FALSE)/10000,".")</f>
        <v>147963.47660645298</v>
      </c>
      <c r="AW183" s="27">
        <f>IF(ISNUMBER(VLOOKUP($B183,Area_GDP_80_09,Seq!R$1,FALSE)/10000),VLOOKUP($B183,Area_GDP_80_09,Seq!R$1,FALSE)/10000,".")</f>
        <v>151662.56352161401</v>
      </c>
      <c r="AX183" s="27">
        <f>IF(ISNUMBER(VLOOKUP($B183,Area_GDP_80_09,Seq!S$1,FALSE)/10000),VLOOKUP($B183,Area_GDP_80_09,Seq!S$1,FALSE)/10000,".")</f>
        <v>158942.366570652</v>
      </c>
      <c r="AY183" s="27">
        <f>IF(ISNUMBER(VLOOKUP($B183,Area_GDP_80_09,Seq!T$1,FALSE)/10000),VLOOKUP($B183,Area_GDP_80_09,Seq!T$1,FALSE)/10000,".")</f>
        <v>155445.63450609701</v>
      </c>
      <c r="AZ183" s="27">
        <f>IF(ISNUMBER(VLOOKUP($B183,Area_GDP_80_09,Seq!U$1,FALSE)/10000),VLOOKUP($B183,Area_GDP_80_09,Seq!U$1,FALSE)/10000,".")</f>
        <v>157466.42775467702</v>
      </c>
      <c r="BA183" s="27">
        <f>IF(ISNUMBER(VLOOKUP($B183,Area_GDP_80_09,Seq!V$1,FALSE)/10000),VLOOKUP($B183,Area_GDP_80_09,Seq!V$1,FALSE)/10000,".")</f>
        <v>171323.473397088</v>
      </c>
      <c r="BB183" s="27">
        <f>IF(ISNUMBER(VLOOKUP($B183,Area_GDP_80_09,Seq!W$1,FALSE)/10000),VLOOKUP($B183,Area_GDP_80_09,Seq!W$1,FALSE)/10000,".")</f>
        <v>168410.97434933801</v>
      </c>
      <c r="BC183" s="27">
        <f>IF(ISNUMBER(VLOOKUP($B183,Area_GDP_80_09,Seq!X$1,FALSE)/10000),VLOOKUP($B183,Area_GDP_80_09,Seq!X$1,FALSE)/10000,".")</f>
        <v>171779.193836324</v>
      </c>
      <c r="BD183" s="27">
        <f>IF(ISNUMBER(VLOOKUP($B183,Area_GDP_80_09,Seq!Y$1,FALSE)/10000),VLOOKUP($B183,Area_GDP_80_09,Seq!Y$1,FALSE)/10000,".")</f>
        <v>177276.12803908702</v>
      </c>
      <c r="BE183" s="27">
        <f>IF(ISNUMBER(VLOOKUP($B183,Area_GDP_80_09,Seq!Z$1,FALSE)/10000),VLOOKUP($B183,Area_GDP_80_09,Seq!Z$1,FALSE)/10000,".")</f>
        <v>179048.88931947801</v>
      </c>
      <c r="BF183" s="27">
        <f>IF(ISNUMBER(VLOOKUP($B183,Area_GDP_80_09,Seq!AA$1,FALSE)/10000),VLOOKUP($B183,Area_GDP_80_09,Seq!AA$1,FALSE)/10000,".")</f>
        <v>188538.48045341001</v>
      </c>
      <c r="BG183" s="27">
        <f>IF(ISNUMBER(VLOOKUP($B183,Area_GDP_80_09,Seq!AB$1,FALSE)/10000),VLOOKUP($B183,Area_GDP_80_09,Seq!AB$1,FALSE)/10000,".")</f>
        <v>189858.24981658399</v>
      </c>
      <c r="BH183" s="27">
        <f>IF(ISNUMBER(VLOOKUP($B183,Area_GDP_80_09,Seq!AC$1,FALSE)/10000),VLOOKUP($B183,Area_GDP_80_09,Seq!AC$1,FALSE)/10000,".")</f>
        <v>196693.146809981</v>
      </c>
      <c r="BI183" s="27">
        <f>IF(ISNUMBER(VLOOKUP($B183,Area_GDP_80_09,Seq!AD$1,FALSE)/10000),VLOOKUP($B183,Area_GDP_80_09,Seq!AD$1,FALSE)/10000,".")</f>
        <v>183711.39912052199</v>
      </c>
      <c r="BJ183" s="27">
        <f>IF(ISNUMBER(VLOOKUP($B183,Area_GDP_80_09,Seq!AE$1,FALSE)/10000),VLOOKUP($B183,Area_GDP_80_09,Seq!AE$1,FALSE)/10000,".")</f>
        <v>184078.82191876299</v>
      </c>
      <c r="BK183" s="27">
        <f>IF(ISNUMBER(VLOOKUP($B183,Area_GDP_80_09,Seq!AF$1,FALSE)/10000),VLOOKUP($B183,Area_GDP_80_09,Seq!AF$1,FALSE)/10000,".")</f>
        <v>186344.58082852475</v>
      </c>
      <c r="BL183" s="27"/>
      <c r="BM183" s="27"/>
      <c r="BN183" s="27">
        <f>CNPop!A$48</f>
        <v>5.0000000000000001E-3</v>
      </c>
      <c r="BO183" s="27">
        <f>CNPop!B$48</f>
        <v>6.0000000000000001E-3</v>
      </c>
      <c r="BP183" s="27">
        <f>CNPop!C$48</f>
        <v>6.0000000000000001E-3</v>
      </c>
      <c r="BQ183" s="27">
        <f>CNPop!D$48</f>
        <v>7.0000000000000001E-3</v>
      </c>
      <c r="BR183" s="27">
        <f>CNPop!E$48</f>
        <v>7.0000000000000001E-3</v>
      </c>
      <c r="BS183" s="27">
        <f>CNPop!F$48</f>
        <v>8.0000000000000002E-3</v>
      </c>
      <c r="BT183" s="27">
        <f>CNPop!G$48</f>
        <v>8.9999999999999993E-3</v>
      </c>
      <c r="BU183" s="27">
        <f>CNPop!H$48</f>
        <v>0.01</v>
      </c>
      <c r="BV183" s="27">
        <f>CNPop!I$48</f>
        <v>1.0999999999999999E-2</v>
      </c>
      <c r="BW183" s="27">
        <f>CNPop!J$48</f>
        <v>1.2E-2</v>
      </c>
      <c r="BX183" s="27">
        <f>CNPop!K$48</f>
        <v>1.4E-2</v>
      </c>
      <c r="BY183" s="27">
        <f>CNPop!L$48</f>
        <v>1.6E-2</v>
      </c>
      <c r="BZ183" s="27">
        <f>CNPop!M$48</f>
        <v>1.7000000000000001E-2</v>
      </c>
      <c r="CA183" s="27">
        <f>CNPop!N$48</f>
        <v>1.9E-2</v>
      </c>
      <c r="CB183" s="27">
        <f>CNPop!O$48</f>
        <v>2.1000000000000001E-2</v>
      </c>
      <c r="CC183" s="27">
        <f>CNPop!P$48</f>
        <v>2.3E-2</v>
      </c>
      <c r="CD183" s="27">
        <f>CNPop!Q$48</f>
        <v>2.5999999999999999E-2</v>
      </c>
      <c r="CE183" s="27">
        <f>CNPop!R$48</f>
        <v>2.8000000000000001E-2</v>
      </c>
      <c r="CF183" s="27">
        <f>CNPop!S$48</f>
        <v>0.03</v>
      </c>
      <c r="CG183" s="27">
        <f>CNPop!T$48</f>
        <v>3.3000000000000002E-2</v>
      </c>
      <c r="CH183" s="27">
        <f>CNPop!U$48</f>
        <v>3.5999999999999997E-2</v>
      </c>
      <c r="CI183" s="27">
        <f>CNPop!V$48</f>
        <v>3.9E-2</v>
      </c>
      <c r="CJ183" s="27">
        <f>CNPop!W$48</f>
        <v>4.2000000000000003E-2</v>
      </c>
      <c r="CK183" s="27">
        <f>CNPop!X$48</f>
        <v>4.4999999999999998E-2</v>
      </c>
      <c r="CL183" s="27">
        <f>CNPop!Y$48</f>
        <v>4.9000000000000002E-2</v>
      </c>
      <c r="CM183" s="27">
        <f>CNPop!Z$48</f>
        <v>5.1999999999999998E-2</v>
      </c>
      <c r="CN183" s="27">
        <f>CNPop!AA$48</f>
        <v>5.6000000000000001E-2</v>
      </c>
      <c r="CO183" s="27">
        <f>CNPop!AB$48</f>
        <v>0.06</v>
      </c>
      <c r="CP183" s="27">
        <f>CNPop!AC$48</f>
        <v>6.3E-2</v>
      </c>
      <c r="CQ183" s="27"/>
      <c r="CR183" s="27">
        <f t="shared" si="182"/>
        <v>9.6170600749670751E-2</v>
      </c>
      <c r="CS183" s="27">
        <f t="shared" si="183"/>
        <v>9.6170600749670751E-2</v>
      </c>
      <c r="CT183" s="27">
        <f t="shared" si="184"/>
        <v>9.6170600749670751E-2</v>
      </c>
      <c r="CU183" s="27">
        <f t="shared" si="185"/>
        <v>9.6170600749670751E-2</v>
      </c>
      <c r="CV183" s="27">
        <f t="shared" si="186"/>
        <v>9.6170600749670751E-2</v>
      </c>
      <c r="CW183" s="27">
        <f t="shared" si="187"/>
        <v>9.6170600749670751E-2</v>
      </c>
      <c r="CX183" s="27">
        <f t="shared" si="188"/>
        <v>9.6170600749670751E-2</v>
      </c>
      <c r="CY183" s="27">
        <f t="shared" si="189"/>
        <v>9.6170600749670751E-2</v>
      </c>
      <c r="CZ183" s="27">
        <f t="shared" si="190"/>
        <v>9.6170600749670751E-2</v>
      </c>
      <c r="DA183" s="27">
        <f t="shared" si="191"/>
        <v>9.6170600749670751E-2</v>
      </c>
      <c r="DB183" s="27">
        <f t="shared" si="192"/>
        <v>9.6170600749670751E-2</v>
      </c>
      <c r="DC183" s="27">
        <f t="shared" si="193"/>
        <v>9.6170600749670751E-2</v>
      </c>
      <c r="DD183" s="27">
        <f t="shared" si="194"/>
        <v>9.6170600749670751E-2</v>
      </c>
      <c r="DE183" s="27">
        <f t="shared" si="195"/>
        <v>9.6170600749670751E-2</v>
      </c>
      <c r="DF183" s="27">
        <f t="shared" si="196"/>
        <v>9.6170600749670751E-2</v>
      </c>
      <c r="DG183" s="27">
        <f t="shared" si="197"/>
        <v>9.6170600749670751E-2</v>
      </c>
      <c r="DH183" s="27">
        <f t="shared" si="198"/>
        <v>9.6170600749670751E-2</v>
      </c>
      <c r="DI183" s="27">
        <f t="shared" si="199"/>
        <v>9.6170600749670751E-2</v>
      </c>
      <c r="DJ183" s="27">
        <f t="shared" si="200"/>
        <v>9.6170600749670751E-2</v>
      </c>
      <c r="DK183" s="27">
        <f t="shared" si="201"/>
        <v>9.7742112220842739E-2</v>
      </c>
      <c r="DL183" s="27">
        <f t="shared" si="202"/>
        <v>9.9003219485057026E-2</v>
      </c>
      <c r="DM183" s="27">
        <f t="shared" si="203"/>
        <v>9.9938191245452598E-2</v>
      </c>
      <c r="DN183" s="27">
        <f t="shared" si="204"/>
        <v>0.10055275404905877</v>
      </c>
      <c r="DO183" s="27">
        <f t="shared" si="205"/>
        <v>0.10076046324794477</v>
      </c>
      <c r="DP183" s="27">
        <f t="shared" si="206"/>
        <v>0.10046725848690886</v>
      </c>
      <c r="DQ183" s="27">
        <f t="shared" si="207"/>
        <v>9.9647845651087016E-2</v>
      </c>
      <c r="DR183" s="27">
        <f t="shared" si="208"/>
        <v>9.8202392809571243E-2</v>
      </c>
      <c r="DS183" s="27">
        <f t="shared" si="209"/>
        <v>9.6235955926977382E-2</v>
      </c>
      <c r="DT183" s="27">
        <f t="shared" si="145"/>
        <v>9.4146527558924512E-2</v>
      </c>
      <c r="DU183" s="27" t="e">
        <f>IF(ISNA(VLOOKUP(CONCATENATE($B183,".SP.TER.TOTL.IN"),Area_pop_80_09,Seq!B$1,FALSE)),".",VLOOKUP(CONCATENATE($B183,".SP.TER.TOTL.IN"),Area_pop_80_09,Seq!B$1,FALSE)/VLOOKUP(CONCATENATE($B183,".SP.POP.TOTL"),Area_pop_80_09,Seq!B$1,FALSE))</f>
        <v>#VALUE!</v>
      </c>
      <c r="DV183" s="27" t="e">
        <f>IF(ISNA(VLOOKUP(CONCATENATE($B183,".SP.TER.TOTL.IN"),Area_pop_80_09,Seq!C$1,FALSE)),".",VLOOKUP(CONCATENATE($B183,".SP.TER.TOTL.IN"),Area_pop_80_09,Seq!C$1,FALSE)/VLOOKUP(CONCATENATE($B183,".SP.POP.TOTL"),Area_pop_80_09,Seq!C$1,FALSE))</f>
        <v>#VALUE!</v>
      </c>
      <c r="DW183" s="27" t="e">
        <f>IF(ISNA(VLOOKUP(CONCATENATE($B183,".SP.TER.TOTL.IN"),Area_pop_80_09,Seq!D$1,FALSE)),".",VLOOKUP(CONCATENATE($B183,".SP.TER.TOTL.IN"),Area_pop_80_09,Seq!D$1,FALSE)/VLOOKUP(CONCATENATE($B183,".SP.POP.TOTL"),Area_pop_80_09,Seq!D$1,FALSE))</f>
        <v>#VALUE!</v>
      </c>
      <c r="DX183" s="27" t="e">
        <f>IF(ISNA(VLOOKUP(CONCATENATE($B183,".SP.TER.TOTL.IN"),Area_pop_80_09,Seq!E$1,FALSE)),".",VLOOKUP(CONCATENATE($B183,".SP.TER.TOTL.IN"),Area_pop_80_09,Seq!E$1,FALSE)/VLOOKUP(CONCATENATE($B183,".SP.POP.TOTL"),Area_pop_80_09,Seq!E$1,FALSE))</f>
        <v>#VALUE!</v>
      </c>
      <c r="DY183" s="27" t="e">
        <f>IF(ISNA(VLOOKUP(CONCATENATE($B183,".SP.TER.TOTL.IN"),Area_pop_80_09,Seq!F$1,FALSE)),".",VLOOKUP(CONCATENATE($B183,".SP.TER.TOTL.IN"),Area_pop_80_09,Seq!F$1,FALSE)/VLOOKUP(CONCATENATE($B183,".SP.POP.TOTL"),Area_pop_80_09,Seq!F$1,FALSE))</f>
        <v>#VALUE!</v>
      </c>
      <c r="DZ183" s="27" t="e">
        <f>IF(ISNA(VLOOKUP(CONCATENATE($B183,".SP.TER.TOTL.IN"),Area_pop_80_09,Seq!G$1,FALSE)),".",VLOOKUP(CONCATENATE($B183,".SP.TER.TOTL.IN"),Area_pop_80_09,Seq!G$1,FALSE)/VLOOKUP(CONCATENATE($B183,".SP.POP.TOTL"),Area_pop_80_09,Seq!G$1,FALSE))</f>
        <v>#VALUE!</v>
      </c>
      <c r="EA183" s="27" t="e">
        <f>IF(ISNA(VLOOKUP(CONCATENATE($B183,".SP.TER.TOTL.IN"),Area_pop_80_09,Seq!H$1,FALSE)),".",VLOOKUP(CONCATENATE($B183,".SP.TER.TOTL.IN"),Area_pop_80_09,Seq!H$1,FALSE)/VLOOKUP(CONCATENATE($B183,".SP.POP.TOTL"),Area_pop_80_09,Seq!H$1,FALSE))</f>
        <v>#VALUE!</v>
      </c>
      <c r="EB183" s="27" t="e">
        <f>IF(ISNA(VLOOKUP(CONCATENATE($B183,".SP.TER.TOTL.IN"),Area_pop_80_09,Seq!I$1,FALSE)),".",VLOOKUP(CONCATENATE($B183,".SP.TER.TOTL.IN"),Area_pop_80_09,Seq!I$1,FALSE)/VLOOKUP(CONCATENATE($B183,".SP.POP.TOTL"),Area_pop_80_09,Seq!I$1,FALSE))</f>
        <v>#VALUE!</v>
      </c>
      <c r="EC183" s="27" t="e">
        <f>IF(ISNA(VLOOKUP(CONCATENATE($B183,".SP.TER.TOTL.IN"),Area_pop_80_09,Seq!J$1,FALSE)),".",VLOOKUP(CONCATENATE($B183,".SP.TER.TOTL.IN"),Area_pop_80_09,Seq!J$1,FALSE)/VLOOKUP(CONCATENATE($B183,".SP.POP.TOTL"),Area_pop_80_09,Seq!J$1,FALSE))</f>
        <v>#VALUE!</v>
      </c>
      <c r="ED183" s="27" t="e">
        <f>IF(ISNA(VLOOKUP(CONCATENATE($B183,".SP.TER.TOTL.IN"),Area_pop_80_09,Seq!K$1,FALSE)),".",VLOOKUP(CONCATENATE($B183,".SP.TER.TOTL.IN"),Area_pop_80_09,Seq!K$1,FALSE)/VLOOKUP(CONCATENATE($B183,".SP.POP.TOTL"),Area_pop_80_09,Seq!K$1,FALSE))</f>
        <v>#VALUE!</v>
      </c>
      <c r="EE183" s="27" t="e">
        <f>IF(ISNA(VLOOKUP(CONCATENATE($B183,".SP.TER.TOTL.IN"),Area_pop_80_09,Seq!L$1,FALSE)),".",VLOOKUP(CONCATENATE($B183,".SP.TER.TOTL.IN"),Area_pop_80_09,Seq!L$1,FALSE)/VLOOKUP(CONCATENATE($B183,".SP.POP.TOTL"),Area_pop_80_09,Seq!L$1,FALSE))</f>
        <v>#VALUE!</v>
      </c>
      <c r="EF183" s="27" t="e">
        <f>IF(ISNA(VLOOKUP(CONCATENATE($B183,".SP.TER.TOTL.IN"),Area_pop_80_09,Seq!M$1,FALSE)),".",VLOOKUP(CONCATENATE($B183,".SP.TER.TOTL.IN"),Area_pop_80_09,Seq!M$1,FALSE)/VLOOKUP(CONCATENATE($B183,".SP.POP.TOTL"),Area_pop_80_09,Seq!M$1,FALSE))</f>
        <v>#VALUE!</v>
      </c>
      <c r="EG183" s="27" t="e">
        <f>IF(ISNA(VLOOKUP(CONCATENATE($B183,".SP.TER.TOTL.IN"),Area_pop_80_09,Seq!N$1,FALSE)),".",VLOOKUP(CONCATENATE($B183,".SP.TER.TOTL.IN"),Area_pop_80_09,Seq!N$1,FALSE)/VLOOKUP(CONCATENATE($B183,".SP.POP.TOTL"),Area_pop_80_09,Seq!N$1,FALSE))</f>
        <v>#VALUE!</v>
      </c>
      <c r="EH183" s="27" t="e">
        <f>IF(ISNA(VLOOKUP(CONCATENATE($B183,".SP.TER.TOTL.IN"),Area_pop_80_09,Seq!O$1,FALSE)),".",VLOOKUP(CONCATENATE($B183,".SP.TER.TOTL.IN"),Area_pop_80_09,Seq!O$1,FALSE)/VLOOKUP(CONCATENATE($B183,".SP.POP.TOTL"),Area_pop_80_09,Seq!O$1,FALSE))</f>
        <v>#VALUE!</v>
      </c>
      <c r="EI183" s="27" t="e">
        <f>IF(ISNA(VLOOKUP(CONCATENATE($B183,".SP.TER.TOTL.IN"),Area_pop_80_09,Seq!P$1,FALSE)),".",VLOOKUP(CONCATENATE($B183,".SP.TER.TOTL.IN"),Area_pop_80_09,Seq!P$1,FALSE)/VLOOKUP(CONCATENATE($B183,".SP.POP.TOTL"),Area_pop_80_09,Seq!P$1,FALSE))</f>
        <v>#VALUE!</v>
      </c>
      <c r="EJ183" s="27" t="e">
        <f>IF(ISNA(VLOOKUP(CONCATENATE($B183,".SP.TER.TOTL.IN"),Area_pop_80_09,Seq!Q$1,FALSE)),".",VLOOKUP(CONCATENATE($B183,".SP.TER.TOTL.IN"),Area_pop_80_09,Seq!Q$1,FALSE)/VLOOKUP(CONCATENATE($B183,".SP.POP.TOTL"),Area_pop_80_09,Seq!Q$1,FALSE))</f>
        <v>#VALUE!</v>
      </c>
      <c r="EK183" s="27" t="e">
        <f>IF(ISNA(VLOOKUP(CONCATENATE($B183,".SP.TER.TOTL.IN"),Area_pop_80_09,Seq!R$1,FALSE)),".",VLOOKUP(CONCATENATE($B183,".SP.TER.TOTL.IN"),Area_pop_80_09,Seq!R$1,FALSE)/VLOOKUP(CONCATENATE($B183,".SP.POP.TOTL"),Area_pop_80_09,Seq!R$1,FALSE))</f>
        <v>#VALUE!</v>
      </c>
      <c r="EL183" s="27" t="e">
        <f>IF(ISNA(VLOOKUP(CONCATENATE($B183,".SP.TER.TOTL.IN"),Area_pop_80_09,Seq!S$1,FALSE)),".",VLOOKUP(CONCATENATE($B183,".SP.TER.TOTL.IN"),Area_pop_80_09,Seq!S$1,FALSE)/VLOOKUP(CONCATENATE($B183,".SP.POP.TOTL"),Area_pop_80_09,Seq!S$1,FALSE))</f>
        <v>#VALUE!</v>
      </c>
      <c r="EM183" s="27">
        <f>IF(ISNA(VLOOKUP(CONCATENATE($B183,".SP.TER.TOTL.IN"),Area_pop_80_09,Seq!T$1,FALSE)),".",VLOOKUP(CONCATENATE($B183,".SP.TER.TOTL.IN"),Area_pop_80_09,Seq!T$1,FALSE)/VLOOKUP(CONCATENATE($B183,".SP.POP.TOTL"),Area_pop_80_09,Seq!T$1,FALSE))</f>
        <v>9.6170600749670751E-2</v>
      </c>
      <c r="EN183" s="27">
        <f>IF(ISNA(VLOOKUP(CONCATENATE($B183,".SP.TER.TOTL.IN"),Area_pop_80_09,Seq!U$1,FALSE)),".",VLOOKUP(CONCATENATE($B183,".SP.TER.TOTL.IN"),Area_pop_80_09,Seq!U$1,FALSE)/VLOOKUP(CONCATENATE($B183,".SP.POP.TOTL"),Area_pop_80_09,Seq!U$1,FALSE))</f>
        <v>9.7742112220842739E-2</v>
      </c>
      <c r="EO183" s="27">
        <f>IF(ISNA(VLOOKUP(CONCATENATE($B183,".SP.TER.TOTL.IN"),Area_pop_80_09,Seq!V$1,FALSE)),".",VLOOKUP(CONCATENATE($B183,".SP.TER.TOTL.IN"),Area_pop_80_09,Seq!V$1,FALSE)/VLOOKUP(CONCATENATE($B183,".SP.POP.TOTL"),Area_pop_80_09,Seq!V$1,FALSE))</f>
        <v>9.9003219485057026E-2</v>
      </c>
      <c r="EP183" s="27">
        <f>IF(ISNA(VLOOKUP(CONCATENATE($B183,".SP.TER.TOTL.IN"),Area_pop_80_09,Seq!W$1,FALSE)),".",VLOOKUP(CONCATENATE($B183,".SP.TER.TOTL.IN"),Area_pop_80_09,Seq!W$1,FALSE)/VLOOKUP(CONCATENATE($B183,".SP.POP.TOTL"),Area_pop_80_09,Seq!W$1,FALSE))</f>
        <v>9.9938191245452598E-2</v>
      </c>
      <c r="EQ183" s="27">
        <f>IF(ISNA(VLOOKUP(CONCATENATE($B183,".SP.TER.TOTL.IN"),Area_pop_80_09,Seq!X$1,FALSE)),".",VLOOKUP(CONCATENATE($B183,".SP.TER.TOTL.IN"),Area_pop_80_09,Seq!X$1,FALSE)/VLOOKUP(CONCATENATE($B183,".SP.POP.TOTL"),Area_pop_80_09,Seq!X$1,FALSE))</f>
        <v>0.10055275404905877</v>
      </c>
      <c r="ER183" s="27">
        <f>IF(ISNA(VLOOKUP(CONCATENATE($B183,".SP.TER.TOTL.IN"),Area_pop_80_09,Seq!Y$1,FALSE)),".",VLOOKUP(CONCATENATE($B183,".SP.TER.TOTL.IN"),Area_pop_80_09,Seq!Y$1,FALSE)/VLOOKUP(CONCATENATE($B183,".SP.POP.TOTL"),Area_pop_80_09,Seq!Y$1,FALSE))</f>
        <v>0.10076046324794477</v>
      </c>
      <c r="ES183" s="27">
        <f>IF(ISNA(VLOOKUP(CONCATENATE($B183,".SP.TER.TOTL.IN"),Area_pop_80_09,Seq!Z$1,FALSE)),".",VLOOKUP(CONCATENATE($B183,".SP.TER.TOTL.IN"),Area_pop_80_09,Seq!Z$1,FALSE)/VLOOKUP(CONCATENATE($B183,".SP.POP.TOTL"),Area_pop_80_09,Seq!Z$1,FALSE))</f>
        <v>0.10046725848690886</v>
      </c>
      <c r="ET183" s="27">
        <f>IF(ISNA(VLOOKUP(CONCATENATE($B183,".SP.TER.TOTL.IN"),Area_pop_80_09,Seq!AA$1,FALSE)),".",VLOOKUP(CONCATENATE($B183,".SP.TER.TOTL.IN"),Area_pop_80_09,Seq!AA$1,FALSE)/VLOOKUP(CONCATENATE($B183,".SP.POP.TOTL"),Area_pop_80_09,Seq!AA$1,FALSE))</f>
        <v>9.9647845651087016E-2</v>
      </c>
      <c r="EU183" s="27">
        <f>IF(ISNA(VLOOKUP(CONCATENATE($B183,".SP.TER.TOTL.IN"),Area_pop_80_09,Seq!AB$1,FALSE)),".",VLOOKUP(CONCATENATE($B183,".SP.TER.TOTL.IN"),Area_pop_80_09,Seq!AB$1,FALSE)/VLOOKUP(CONCATENATE($B183,".SP.POP.TOTL"),Area_pop_80_09,Seq!AB$1,FALSE))</f>
        <v>9.8202392809571243E-2</v>
      </c>
      <c r="EV183" s="27">
        <f>IF(ISNA(VLOOKUP(CONCATENATE($B183,".SP.TER.TOTL.IN"),Area_pop_80_09,Seq!AC$1,FALSE)),".",VLOOKUP(CONCATENATE($B183,".SP.TER.TOTL.IN"),Area_pop_80_09,Seq!AC$1,FALSE)/VLOOKUP(CONCATENATE($B183,".SP.POP.TOTL"),Area_pop_80_09,Seq!AC$1,FALSE))</f>
        <v>9.6235955926977382E-2</v>
      </c>
      <c r="EW183" s="27">
        <f>IF(ISNA(VLOOKUP(CONCATENATE($B183,".SP.TER.TOTL.IN"),Area_pop_80_09,Seq!AD$1,FALSE)),".",VLOOKUP(CONCATENATE($B183,".SP.TER.TOTL.IN"),Area_pop_80_09,Seq!AD$1,FALSE)/VLOOKUP(CONCATENATE($B183,".SP.POP.TOTL"),Area_pop_80_09,Seq!AD$1,FALSE))</f>
        <v>9.4146527558924512E-2</v>
      </c>
      <c r="EX183" s="27"/>
      <c r="EY183" s="27"/>
      <c r="EZ183" s="27">
        <f t="shared" si="210"/>
        <v>7.25929900421355E-3</v>
      </c>
      <c r="FA183" s="27">
        <f t="shared" si="211"/>
        <v>6.3574548067886561E-3</v>
      </c>
      <c r="FB183" s="27">
        <f t="shared" si="181"/>
        <v>7.4842736699510153E-3</v>
      </c>
      <c r="FC183" s="9">
        <f>IF(VLOOKUP($B183,EM_80!$B$1:$C$201,2,FALSE)&gt;0,VLOOKUP($B183,EM_80!$B$1:$C$201,2,FALSE),".")</f>
        <v>4600</v>
      </c>
      <c r="FD183" s="9">
        <f t="shared" si="212"/>
        <v>4600</v>
      </c>
      <c r="FE183" s="9">
        <f t="shared" si="177"/>
        <v>6000</v>
      </c>
      <c r="FF183">
        <f t="shared" si="213"/>
        <v>633670</v>
      </c>
      <c r="FG183">
        <f t="shared" si="214"/>
        <v>723560</v>
      </c>
      <c r="FH183">
        <f t="shared" si="215"/>
        <v>801681</v>
      </c>
      <c r="FJ183" s="9" t="str">
        <f>IF(ISNA(VLOOKUP($B183,Area_EM_90,Seq!C$1,FALSE)),".",VLOOKUP($B183,Area_EM_90,Seq!C$1,FALSE))</f>
        <v>.</v>
      </c>
      <c r="FK183" s="9" t="str">
        <f>IF(ISNA(VLOOKUP($B183,Area_EM_90,Seq!D$1,FALSE)),".",VLOOKUP($B183,Area_EM_90,Seq!D$1,FALSE))</f>
        <v>.</v>
      </c>
      <c r="FL183" s="9" t="str">
        <f>IF(ISNA(VLOOKUP($B183,Area_EM_90,Seq!E$1,FALSE)),".",VLOOKUP($B183,Area_EM_90,Seq!E$1,FALSE))</f>
        <v>.</v>
      </c>
      <c r="FM183" s="9" t="str">
        <f>IF(ISNA(VLOOKUP($B183,Area_EM_90,Seq!F$1,FALSE)),".",VLOOKUP($B183,Area_EM_90,Seq!F$1,FALSE))</f>
        <v>.</v>
      </c>
      <c r="FN183" s="9" t="str">
        <f>IF(ISNA(VLOOKUP($B183,Area_EM_90,Seq!G$1,FALSE)),".",VLOOKUP($B183,Area_EM_90,Seq!G$1,FALSE))</f>
        <v>.</v>
      </c>
      <c r="FO183" s="9" t="str">
        <f>IF(ISNA(VLOOKUP($B183,Area_EM_90,Seq!H$1,FALSE)),".",VLOOKUP($B183,Area_EM_90,Seq!H$1,FALSE))</f>
        <v>.</v>
      </c>
      <c r="FP183" s="9" t="str">
        <f>IF(ISNA(VLOOKUP($B183,Area_EM_90,Seq!I$1,FALSE)),".",VLOOKUP($B183,Area_EM_90,Seq!I$1,FALSE))</f>
        <v>.</v>
      </c>
      <c r="FQ183" s="9" t="str">
        <f>IF(ISNA(VLOOKUP($B183,Area_EM_90,Seq!J$1,FALSE)),".",VLOOKUP($B183,Area_EM_90,Seq!J$1,FALSE))</f>
        <v>.</v>
      </c>
      <c r="FR183" s="9" t="str">
        <f>IF(ISNA(VLOOKUP($B183,Area_EM_00,Seq!C$1,FALSE)),".",VLOOKUP($B183,Area_EM_00,Seq!C$1,FALSE))</f>
        <v>.</v>
      </c>
      <c r="FS183" s="9" t="str">
        <f>IF(ISNA(VLOOKUP($B183,Area_EM_00,Seq!D$1,FALSE)),".",VLOOKUP($B183,Area_EM_00,Seq!D$1,FALSE))</f>
        <v>.</v>
      </c>
      <c r="FT183" s="9" t="str">
        <f>IF(ISNA(VLOOKUP($B183,Area_EM_00,Seq!E$1,FALSE)),".",VLOOKUP($B183,Area_EM_00,Seq!E$1,FALSE))</f>
        <v>.</v>
      </c>
      <c r="FU183" s="9" t="str">
        <f>IF(ISNA(VLOOKUP($B183,Area_EM_00,Seq!F$1,FALSE)),".",VLOOKUP($B183,Area_EM_00,Seq!F$1,FALSE))</f>
        <v>.</v>
      </c>
      <c r="FV183" s="9" t="str">
        <f>IF(ISNA(VLOOKUP($B183,Area_EM_00,Seq!G$1,FALSE)),".",VLOOKUP($B183,Area_EM_00,Seq!G$1,FALSE))</f>
        <v>.</v>
      </c>
      <c r="FW183" s="9" t="str">
        <f>IF(ISNA(VLOOKUP($B183,Area_EM_00,Seq!H$1,FALSE)),".",VLOOKUP($B183,Area_EM_00,Seq!H$1,FALSE))</f>
        <v>.</v>
      </c>
      <c r="FX183" s="9" t="str">
        <f>IF(ISNA(VLOOKUP($B183,Area_EM_00,Seq!I$1,FALSE)),".",VLOOKUP($B183,Area_EM_00,Seq!I$1,FALSE))</f>
        <v>.</v>
      </c>
      <c r="FY183" s="9" t="str">
        <f>IF(ISNA(VLOOKUP($B183,Area_EM_00,Seq!J$1,FALSE)),".",VLOOKUP($B183,Area_EM_00,Seq!J$1,FALSE))</f>
        <v>.</v>
      </c>
      <c r="GA183" s="27"/>
    </row>
    <row r="184" spans="1:183">
      <c r="A184" s="25" t="s">
        <v>3960</v>
      </c>
      <c r="B184" s="26" t="str">
        <f t="shared" si="144"/>
        <v>Nauru</v>
      </c>
      <c r="C184" s="27">
        <f>GDP!C$42/10000</f>
        <v>18294194.281532999</v>
      </c>
      <c r="D184" s="27">
        <f>GDP!D$42/10000</f>
        <v>19245492.3841727</v>
      </c>
      <c r="E184" s="27">
        <f>GDP!E$42/10000</f>
        <v>20996832.1911324</v>
      </c>
      <c r="F184" s="27">
        <f>GDP!F$42/10000</f>
        <v>23285486.8999658</v>
      </c>
      <c r="G184" s="27">
        <f>GDP!G$42/10000</f>
        <v>26824880.9087606</v>
      </c>
      <c r="H184" s="27">
        <f>GDP!H$42/10000</f>
        <v>30446239.831443299</v>
      </c>
      <c r="I184" s="27">
        <f>GDP!I$42/10000</f>
        <v>33125508.936610304</v>
      </c>
      <c r="J184" s="27">
        <f>GDP!J$42/10000</f>
        <v>36968067.973257102</v>
      </c>
      <c r="K184" s="27">
        <f>GDP!K$42/10000</f>
        <v>41145459.654235199</v>
      </c>
      <c r="L184" s="27">
        <f>GDP!L$42/10000</f>
        <v>42832423.5000588</v>
      </c>
      <c r="M184" s="27">
        <f>GDP!M$42/10000</f>
        <v>44460055.593061104</v>
      </c>
      <c r="N184" s="27">
        <f>GDP!N$42/10000</f>
        <v>48550380.707622699</v>
      </c>
      <c r="O184" s="27">
        <f>GDP!O$42/10000</f>
        <v>55444534.768105105</v>
      </c>
      <c r="P184" s="27">
        <f>GDP!P$42/10000</f>
        <v>63206769.635639794</v>
      </c>
      <c r="Q184" s="27">
        <f>GDP!Q$42/10000</f>
        <v>71486856.457908601</v>
      </c>
      <c r="R184" s="27">
        <f>GDP!R$42/10000</f>
        <v>79278923.811820701</v>
      </c>
      <c r="S184" s="27">
        <f>GDP!S$42/10000</f>
        <v>87206816.193002701</v>
      </c>
      <c r="T184" s="27">
        <f>GDP!T$42/10000</f>
        <v>95317050.098951995</v>
      </c>
      <c r="U184" s="27">
        <f>GDP!U$42/10000</f>
        <v>102751780.00667</v>
      </c>
      <c r="V184" s="27">
        <f>GDP!V$42/10000</f>
        <v>110560915.287177</v>
      </c>
      <c r="W184" s="27">
        <f>GDP!W$42/10000</f>
        <v>119848032.17129999</v>
      </c>
      <c r="X184" s="27">
        <f>GDP!X$42/10000</f>
        <v>129795418.841518</v>
      </c>
      <c r="Y184" s="27">
        <f>GDP!Y$42/10000</f>
        <v>141606801.95609599</v>
      </c>
      <c r="Z184" s="27">
        <f>GDP!Z$42/10000</f>
        <v>155767482.15170601</v>
      </c>
      <c r="AA184" s="27">
        <f>GDP!AA$42/10000</f>
        <v>171499997.84902799</v>
      </c>
      <c r="AB184" s="27">
        <f>GDP!AB$42/10000</f>
        <v>189335997.62532699</v>
      </c>
      <c r="AC184" s="27">
        <f>GDP!AC$42/10000</f>
        <v>211298973.34986499</v>
      </c>
      <c r="AD184" s="27">
        <f>GDP!AD$42/10000</f>
        <v>238767839.88534701</v>
      </c>
      <c r="AE184" s="27">
        <f>GDP!AE$42/10000</f>
        <v>260256945.47502899</v>
      </c>
      <c r="AF184" s="27">
        <f>GDP!AF$42/10000</f>
        <v>293754553.91439533</v>
      </c>
      <c r="AG184" s="27"/>
      <c r="AH184" s="27" t="str">
        <f>IF(ISNUMBER(VLOOKUP($B184,Area_GDP_80_09,Seq!C$1,FALSE)/10000),VLOOKUP($B184,Area_GDP_80_09,Seq!C$1,FALSE)/10000,".")</f>
        <v>.</v>
      </c>
      <c r="AI184" s="27" t="str">
        <f>IF(ISNUMBER(VLOOKUP($B184,Area_GDP_80_09,Seq!D$1,FALSE)/10000),VLOOKUP($B184,Area_GDP_80_09,Seq!D$1,FALSE)/10000,".")</f>
        <v>.</v>
      </c>
      <c r="AJ184" s="27" t="str">
        <f>IF(ISNUMBER(VLOOKUP($B184,Area_GDP_80_09,Seq!E$1,FALSE)/10000),VLOOKUP($B184,Area_GDP_80_09,Seq!E$1,FALSE)/10000,".")</f>
        <v>.</v>
      </c>
      <c r="AK184" s="27" t="str">
        <f>IF(ISNUMBER(VLOOKUP($B184,Area_GDP_80_09,Seq!F$1,FALSE)/10000),VLOOKUP($B184,Area_GDP_80_09,Seq!F$1,FALSE)/10000,".")</f>
        <v>.</v>
      </c>
      <c r="AL184" s="27" t="str">
        <f>IF(ISNUMBER(VLOOKUP($B184,Area_GDP_80_09,Seq!G$1,FALSE)/10000),VLOOKUP($B184,Area_GDP_80_09,Seq!G$1,FALSE)/10000,".")</f>
        <v>.</v>
      </c>
      <c r="AM184" s="27" t="str">
        <f>IF(ISNUMBER(VLOOKUP($B184,Area_GDP_80_09,Seq!H$1,FALSE)/10000),VLOOKUP($B184,Area_GDP_80_09,Seq!H$1,FALSE)/10000,".")</f>
        <v>.</v>
      </c>
      <c r="AN184" s="27" t="str">
        <f>IF(ISNUMBER(VLOOKUP($B184,Area_GDP_80_09,Seq!I$1,FALSE)/10000),VLOOKUP($B184,Area_GDP_80_09,Seq!I$1,FALSE)/10000,".")</f>
        <v>.</v>
      </c>
      <c r="AO184" s="27" t="str">
        <f>IF(ISNUMBER(VLOOKUP($B184,Area_GDP_80_09,Seq!J$1,FALSE)/10000),VLOOKUP($B184,Area_GDP_80_09,Seq!J$1,FALSE)/10000,".")</f>
        <v>.</v>
      </c>
      <c r="AP184" s="27" t="str">
        <f>IF(ISNUMBER(VLOOKUP($B184,Area_GDP_80_09,Seq!K$1,FALSE)/10000),VLOOKUP($B184,Area_GDP_80_09,Seq!K$1,FALSE)/10000,".")</f>
        <v>.</v>
      </c>
      <c r="AQ184" s="27" t="str">
        <f>IF(ISNUMBER(VLOOKUP($B184,Area_GDP_80_09,Seq!L$1,FALSE)/10000),VLOOKUP($B184,Area_GDP_80_09,Seq!L$1,FALSE)/10000,".")</f>
        <v>.</v>
      </c>
      <c r="AR184" s="27" t="str">
        <f>IF(ISNUMBER(VLOOKUP($B184,Area_GDP_80_09,Seq!M$1,FALSE)/10000),VLOOKUP($B184,Area_GDP_80_09,Seq!M$1,FALSE)/10000,".")</f>
        <v>.</v>
      </c>
      <c r="AS184" s="27" t="str">
        <f>IF(ISNUMBER(VLOOKUP($B184,Area_GDP_80_09,Seq!N$1,FALSE)/10000),VLOOKUP($B184,Area_GDP_80_09,Seq!N$1,FALSE)/10000,".")</f>
        <v>.</v>
      </c>
      <c r="AT184" s="27" t="str">
        <f>IF(ISNUMBER(VLOOKUP($B184,Area_GDP_80_09,Seq!O$1,FALSE)/10000),VLOOKUP($B184,Area_GDP_80_09,Seq!O$1,FALSE)/10000,".")</f>
        <v>.</v>
      </c>
      <c r="AU184" s="27" t="str">
        <f>IF(ISNUMBER(VLOOKUP($B184,Area_GDP_80_09,Seq!P$1,FALSE)/10000),VLOOKUP($B184,Area_GDP_80_09,Seq!P$1,FALSE)/10000,".")</f>
        <v>.</v>
      </c>
      <c r="AV184" s="27" t="str">
        <f>IF(ISNUMBER(VLOOKUP($B184,Area_GDP_80_09,Seq!Q$1,FALSE)/10000),VLOOKUP($B184,Area_GDP_80_09,Seq!Q$1,FALSE)/10000,".")</f>
        <v>.</v>
      </c>
      <c r="AW184" s="27" t="str">
        <f>IF(ISNUMBER(VLOOKUP($B184,Area_GDP_80_09,Seq!R$1,FALSE)/10000),VLOOKUP($B184,Area_GDP_80_09,Seq!R$1,FALSE)/10000,".")</f>
        <v>.</v>
      </c>
      <c r="AX184" s="27" t="str">
        <f>IF(ISNUMBER(VLOOKUP($B184,Area_GDP_80_09,Seq!S$1,FALSE)/10000),VLOOKUP($B184,Area_GDP_80_09,Seq!S$1,FALSE)/10000,".")</f>
        <v>.</v>
      </c>
      <c r="AY184" s="27" t="str">
        <f>IF(ISNUMBER(VLOOKUP($B184,Area_GDP_80_09,Seq!T$1,FALSE)/10000),VLOOKUP($B184,Area_GDP_80_09,Seq!T$1,FALSE)/10000,".")</f>
        <v>.</v>
      </c>
      <c r="AZ184" s="27" t="str">
        <f>IF(ISNUMBER(VLOOKUP($B184,Area_GDP_80_09,Seq!U$1,FALSE)/10000),VLOOKUP($B184,Area_GDP_80_09,Seq!U$1,FALSE)/10000,".")</f>
        <v>.</v>
      </c>
      <c r="BA184" s="27" t="str">
        <f>IF(ISNUMBER(VLOOKUP($B184,Area_GDP_80_09,Seq!V$1,FALSE)/10000),VLOOKUP($B184,Area_GDP_80_09,Seq!V$1,FALSE)/10000,".")</f>
        <v>.</v>
      </c>
      <c r="BB184" s="27" t="str">
        <f>IF(ISNUMBER(VLOOKUP($B184,Area_GDP_80_09,Seq!W$1,FALSE)/10000),VLOOKUP($B184,Area_GDP_80_09,Seq!W$1,FALSE)/10000,".")</f>
        <v>.</v>
      </c>
      <c r="BC184" s="27" t="str">
        <f>IF(ISNUMBER(VLOOKUP($B184,Area_GDP_80_09,Seq!X$1,FALSE)/10000),VLOOKUP($B184,Area_GDP_80_09,Seq!X$1,FALSE)/10000,".")</f>
        <v>.</v>
      </c>
      <c r="BD184" s="27" t="str">
        <f>IF(ISNUMBER(VLOOKUP($B184,Area_GDP_80_09,Seq!Y$1,FALSE)/10000),VLOOKUP($B184,Area_GDP_80_09,Seq!Y$1,FALSE)/10000,".")</f>
        <v>.</v>
      </c>
      <c r="BE184" s="27" t="str">
        <f>IF(ISNUMBER(VLOOKUP($B184,Area_GDP_80_09,Seq!Z$1,FALSE)/10000),VLOOKUP($B184,Area_GDP_80_09,Seq!Z$1,FALSE)/10000,".")</f>
        <v>.</v>
      </c>
      <c r="BF184" s="27" t="str">
        <f>IF(ISNUMBER(VLOOKUP($B184,Area_GDP_80_09,Seq!AA$1,FALSE)/10000),VLOOKUP($B184,Area_GDP_80_09,Seq!AA$1,FALSE)/10000,".")</f>
        <v>.</v>
      </c>
      <c r="BG184" s="27" t="str">
        <f>IF(ISNUMBER(VLOOKUP($B184,Area_GDP_80_09,Seq!AB$1,FALSE)/10000),VLOOKUP($B184,Area_GDP_80_09,Seq!AB$1,FALSE)/10000,".")</f>
        <v>.</v>
      </c>
      <c r="BH184" s="27" t="str">
        <f>IF(ISNUMBER(VLOOKUP($B184,Area_GDP_80_09,Seq!AC$1,FALSE)/10000),VLOOKUP($B184,Area_GDP_80_09,Seq!AC$1,FALSE)/10000,".")</f>
        <v>.</v>
      </c>
      <c r="BI184" s="27" t="str">
        <f>IF(ISNUMBER(VLOOKUP($B184,Area_GDP_80_09,Seq!AD$1,FALSE)/10000),VLOOKUP($B184,Area_GDP_80_09,Seq!AD$1,FALSE)/10000,".")</f>
        <v>.</v>
      </c>
      <c r="BJ184" s="27" t="str">
        <f>IF(ISNUMBER(VLOOKUP($B184,Area_GDP_80_09,Seq!AE$1,FALSE)/10000),VLOOKUP($B184,Area_GDP_80_09,Seq!AE$1,FALSE)/10000,".")</f>
        <v>.</v>
      </c>
      <c r="BK184" s="27" t="str">
        <f>IF(ISNUMBER(VLOOKUP($B184,Area_GDP_80_09,Seq!AF$1,FALSE)/10000),VLOOKUP($B184,Area_GDP_80_09,Seq!AF$1,FALSE)/10000,".")</f>
        <v>.</v>
      </c>
      <c r="BL184" s="27"/>
      <c r="BM184" s="27"/>
      <c r="BN184" s="27">
        <f>CNPop!A$48</f>
        <v>5.0000000000000001E-3</v>
      </c>
      <c r="BO184" s="27">
        <f>CNPop!B$48</f>
        <v>6.0000000000000001E-3</v>
      </c>
      <c r="BP184" s="27">
        <f>CNPop!C$48</f>
        <v>6.0000000000000001E-3</v>
      </c>
      <c r="BQ184" s="27">
        <f>CNPop!D$48</f>
        <v>7.0000000000000001E-3</v>
      </c>
      <c r="BR184" s="27">
        <f>CNPop!E$48</f>
        <v>7.0000000000000001E-3</v>
      </c>
      <c r="BS184" s="27">
        <f>CNPop!F$48</f>
        <v>8.0000000000000002E-3</v>
      </c>
      <c r="BT184" s="27">
        <f>CNPop!G$48</f>
        <v>8.9999999999999993E-3</v>
      </c>
      <c r="BU184" s="27">
        <f>CNPop!H$48</f>
        <v>0.01</v>
      </c>
      <c r="BV184" s="27">
        <f>CNPop!I$48</f>
        <v>1.0999999999999999E-2</v>
      </c>
      <c r="BW184" s="27">
        <f>CNPop!J$48</f>
        <v>1.2E-2</v>
      </c>
      <c r="BX184" s="27">
        <f>CNPop!K$48</f>
        <v>1.4E-2</v>
      </c>
      <c r="BY184" s="27">
        <f>CNPop!L$48</f>
        <v>1.6E-2</v>
      </c>
      <c r="BZ184" s="27">
        <f>CNPop!M$48</f>
        <v>1.7000000000000001E-2</v>
      </c>
      <c r="CA184" s="27">
        <f>CNPop!N$48</f>
        <v>1.9E-2</v>
      </c>
      <c r="CB184" s="27">
        <f>CNPop!O$48</f>
        <v>2.1000000000000001E-2</v>
      </c>
      <c r="CC184" s="27">
        <f>CNPop!P$48</f>
        <v>2.3E-2</v>
      </c>
      <c r="CD184" s="27">
        <f>CNPop!Q$48</f>
        <v>2.5999999999999999E-2</v>
      </c>
      <c r="CE184" s="27">
        <f>CNPop!R$48</f>
        <v>2.8000000000000001E-2</v>
      </c>
      <c r="CF184" s="27">
        <f>CNPop!S$48</f>
        <v>0.03</v>
      </c>
      <c r="CG184" s="27">
        <f>CNPop!T$48</f>
        <v>3.3000000000000002E-2</v>
      </c>
      <c r="CH184" s="27">
        <f>CNPop!U$48</f>
        <v>3.5999999999999997E-2</v>
      </c>
      <c r="CI184" s="27">
        <f>CNPop!V$48</f>
        <v>3.9E-2</v>
      </c>
      <c r="CJ184" s="27">
        <f>CNPop!W$48</f>
        <v>4.2000000000000003E-2</v>
      </c>
      <c r="CK184" s="27">
        <f>CNPop!X$48</f>
        <v>4.4999999999999998E-2</v>
      </c>
      <c r="CL184" s="27">
        <f>CNPop!Y$48</f>
        <v>4.9000000000000002E-2</v>
      </c>
      <c r="CM184" s="27">
        <f>CNPop!Z$48</f>
        <v>5.1999999999999998E-2</v>
      </c>
      <c r="CN184" s="27">
        <f>CNPop!AA$48</f>
        <v>5.6000000000000001E-2</v>
      </c>
      <c r="CO184" s="27">
        <f>CNPop!AB$48</f>
        <v>0.06</v>
      </c>
      <c r="CP184" s="27">
        <f>CNPop!AC$48</f>
        <v>6.3E-2</v>
      </c>
      <c r="CQ184" s="27"/>
      <c r="CR184" s="27" t="str">
        <f t="shared" si="182"/>
        <v>.</v>
      </c>
      <c r="CS184" s="27" t="str">
        <f t="shared" si="183"/>
        <v>.</v>
      </c>
      <c r="CT184" s="27" t="str">
        <f t="shared" si="184"/>
        <v>.</v>
      </c>
      <c r="CU184" s="27" t="str">
        <f t="shared" si="185"/>
        <v>.</v>
      </c>
      <c r="CV184" s="27" t="str">
        <f t="shared" si="186"/>
        <v>.</v>
      </c>
      <c r="CW184" s="27" t="str">
        <f t="shared" si="187"/>
        <v>.</v>
      </c>
      <c r="CX184" s="27" t="str">
        <f t="shared" si="188"/>
        <v>.</v>
      </c>
      <c r="CY184" s="27" t="str">
        <f t="shared" si="189"/>
        <v>.</v>
      </c>
      <c r="CZ184" s="27" t="str">
        <f t="shared" si="190"/>
        <v>.</v>
      </c>
      <c r="DA184" s="27" t="str">
        <f t="shared" si="191"/>
        <v>.</v>
      </c>
      <c r="DB184" s="27" t="str">
        <f t="shared" si="192"/>
        <v>.</v>
      </c>
      <c r="DC184" s="27" t="str">
        <f t="shared" si="193"/>
        <v>.</v>
      </c>
      <c r="DD184" s="27" t="str">
        <f t="shared" si="194"/>
        <v>.</v>
      </c>
      <c r="DE184" s="27" t="str">
        <f t="shared" si="195"/>
        <v>.</v>
      </c>
      <c r="DF184" s="27" t="str">
        <f t="shared" si="196"/>
        <v>.</v>
      </c>
      <c r="DG184" s="27" t="str">
        <f t="shared" si="197"/>
        <v>.</v>
      </c>
      <c r="DH184" s="27" t="str">
        <f t="shared" si="198"/>
        <v>.</v>
      </c>
      <c r="DI184" s="27" t="str">
        <f t="shared" si="199"/>
        <v>.</v>
      </c>
      <c r="DJ184" s="27" t="str">
        <f t="shared" si="200"/>
        <v>.</v>
      </c>
      <c r="DK184" s="27" t="str">
        <f t="shared" si="201"/>
        <v>.</v>
      </c>
      <c r="DL184" s="27" t="str">
        <f t="shared" si="202"/>
        <v>.</v>
      </c>
      <c r="DM184" s="27" t="str">
        <f t="shared" si="203"/>
        <v>.</v>
      </c>
      <c r="DN184" s="27" t="str">
        <f t="shared" si="204"/>
        <v>.</v>
      </c>
      <c r="DO184" s="27" t="str">
        <f t="shared" si="205"/>
        <v>.</v>
      </c>
      <c r="DP184" s="27" t="str">
        <f t="shared" si="206"/>
        <v>.</v>
      </c>
      <c r="DQ184" s="27" t="str">
        <f t="shared" si="207"/>
        <v>.</v>
      </c>
      <c r="DR184" s="27" t="str">
        <f t="shared" si="208"/>
        <v>.</v>
      </c>
      <c r="DS184" s="27" t="str">
        <f t="shared" si="209"/>
        <v>.</v>
      </c>
      <c r="DT184" s="27" t="str">
        <f t="shared" si="145"/>
        <v>.</v>
      </c>
      <c r="DU184" s="27" t="str">
        <f>IF(ISNA(VLOOKUP(CONCATENATE($B184,".SP.TER.TOTL.IN"),Area_pop_80_09,Seq!B$1,FALSE)),".",VLOOKUP(CONCATENATE($B184,".SP.TER.TOTL.IN"),Area_pop_80_09,Seq!B$1,FALSE)/VLOOKUP(CONCATENATE($B184,".SP.POP.TOTL"),Area_pop_80_09,Seq!B$1,FALSE))</f>
        <v>.</v>
      </c>
      <c r="DV184" s="27" t="str">
        <f>IF(ISNA(VLOOKUP(CONCATENATE($B184,".SP.TER.TOTL.IN"),Area_pop_80_09,Seq!C$1,FALSE)),".",VLOOKUP(CONCATENATE($B184,".SP.TER.TOTL.IN"),Area_pop_80_09,Seq!C$1,FALSE)/VLOOKUP(CONCATENATE($B184,".SP.POP.TOTL"),Area_pop_80_09,Seq!C$1,FALSE))</f>
        <v>.</v>
      </c>
      <c r="DW184" s="27" t="str">
        <f>IF(ISNA(VLOOKUP(CONCATENATE($B184,".SP.TER.TOTL.IN"),Area_pop_80_09,Seq!D$1,FALSE)),".",VLOOKUP(CONCATENATE($B184,".SP.TER.TOTL.IN"),Area_pop_80_09,Seq!D$1,FALSE)/VLOOKUP(CONCATENATE($B184,".SP.POP.TOTL"),Area_pop_80_09,Seq!D$1,FALSE))</f>
        <v>.</v>
      </c>
      <c r="DX184" s="27" t="str">
        <f>IF(ISNA(VLOOKUP(CONCATENATE($B184,".SP.TER.TOTL.IN"),Area_pop_80_09,Seq!E$1,FALSE)),".",VLOOKUP(CONCATENATE($B184,".SP.TER.TOTL.IN"),Area_pop_80_09,Seq!E$1,FALSE)/VLOOKUP(CONCATENATE($B184,".SP.POP.TOTL"),Area_pop_80_09,Seq!E$1,FALSE))</f>
        <v>.</v>
      </c>
      <c r="DY184" s="27" t="str">
        <f>IF(ISNA(VLOOKUP(CONCATENATE($B184,".SP.TER.TOTL.IN"),Area_pop_80_09,Seq!F$1,FALSE)),".",VLOOKUP(CONCATENATE($B184,".SP.TER.TOTL.IN"),Area_pop_80_09,Seq!F$1,FALSE)/VLOOKUP(CONCATENATE($B184,".SP.POP.TOTL"),Area_pop_80_09,Seq!F$1,FALSE))</f>
        <v>.</v>
      </c>
      <c r="DZ184" s="27" t="str">
        <f>IF(ISNA(VLOOKUP(CONCATENATE($B184,".SP.TER.TOTL.IN"),Area_pop_80_09,Seq!G$1,FALSE)),".",VLOOKUP(CONCATENATE($B184,".SP.TER.TOTL.IN"),Area_pop_80_09,Seq!G$1,FALSE)/VLOOKUP(CONCATENATE($B184,".SP.POP.TOTL"),Area_pop_80_09,Seq!G$1,FALSE))</f>
        <v>.</v>
      </c>
      <c r="EA184" s="27" t="str">
        <f>IF(ISNA(VLOOKUP(CONCATENATE($B184,".SP.TER.TOTL.IN"),Area_pop_80_09,Seq!H$1,FALSE)),".",VLOOKUP(CONCATENATE($B184,".SP.TER.TOTL.IN"),Area_pop_80_09,Seq!H$1,FALSE)/VLOOKUP(CONCATENATE($B184,".SP.POP.TOTL"),Area_pop_80_09,Seq!H$1,FALSE))</f>
        <v>.</v>
      </c>
      <c r="EB184" s="27" t="str">
        <f>IF(ISNA(VLOOKUP(CONCATENATE($B184,".SP.TER.TOTL.IN"),Area_pop_80_09,Seq!I$1,FALSE)),".",VLOOKUP(CONCATENATE($B184,".SP.TER.TOTL.IN"),Area_pop_80_09,Seq!I$1,FALSE)/VLOOKUP(CONCATENATE($B184,".SP.POP.TOTL"),Area_pop_80_09,Seq!I$1,FALSE))</f>
        <v>.</v>
      </c>
      <c r="EC184" s="27" t="str">
        <f>IF(ISNA(VLOOKUP(CONCATENATE($B184,".SP.TER.TOTL.IN"),Area_pop_80_09,Seq!J$1,FALSE)),".",VLOOKUP(CONCATENATE($B184,".SP.TER.TOTL.IN"),Area_pop_80_09,Seq!J$1,FALSE)/VLOOKUP(CONCATENATE($B184,".SP.POP.TOTL"),Area_pop_80_09,Seq!J$1,FALSE))</f>
        <v>.</v>
      </c>
      <c r="ED184" s="27" t="str">
        <f>IF(ISNA(VLOOKUP(CONCATENATE($B184,".SP.TER.TOTL.IN"),Area_pop_80_09,Seq!K$1,FALSE)),".",VLOOKUP(CONCATENATE($B184,".SP.TER.TOTL.IN"),Area_pop_80_09,Seq!K$1,FALSE)/VLOOKUP(CONCATENATE($B184,".SP.POP.TOTL"),Area_pop_80_09,Seq!K$1,FALSE))</f>
        <v>.</v>
      </c>
      <c r="EE184" s="27" t="str">
        <f>IF(ISNA(VLOOKUP(CONCATENATE($B184,".SP.TER.TOTL.IN"),Area_pop_80_09,Seq!L$1,FALSE)),".",VLOOKUP(CONCATENATE($B184,".SP.TER.TOTL.IN"),Area_pop_80_09,Seq!L$1,FALSE)/VLOOKUP(CONCATENATE($B184,".SP.POP.TOTL"),Area_pop_80_09,Seq!L$1,FALSE))</f>
        <v>.</v>
      </c>
      <c r="EF184" s="27" t="str">
        <f>IF(ISNA(VLOOKUP(CONCATENATE($B184,".SP.TER.TOTL.IN"),Area_pop_80_09,Seq!M$1,FALSE)),".",VLOOKUP(CONCATENATE($B184,".SP.TER.TOTL.IN"),Area_pop_80_09,Seq!M$1,FALSE)/VLOOKUP(CONCATENATE($B184,".SP.POP.TOTL"),Area_pop_80_09,Seq!M$1,FALSE))</f>
        <v>.</v>
      </c>
      <c r="EG184" s="27" t="str">
        <f>IF(ISNA(VLOOKUP(CONCATENATE($B184,".SP.TER.TOTL.IN"),Area_pop_80_09,Seq!N$1,FALSE)),".",VLOOKUP(CONCATENATE($B184,".SP.TER.TOTL.IN"),Area_pop_80_09,Seq!N$1,FALSE)/VLOOKUP(CONCATENATE($B184,".SP.POP.TOTL"),Area_pop_80_09,Seq!N$1,FALSE))</f>
        <v>.</v>
      </c>
      <c r="EH184" s="27" t="str">
        <f>IF(ISNA(VLOOKUP(CONCATENATE($B184,".SP.TER.TOTL.IN"),Area_pop_80_09,Seq!O$1,FALSE)),".",VLOOKUP(CONCATENATE($B184,".SP.TER.TOTL.IN"),Area_pop_80_09,Seq!O$1,FALSE)/VLOOKUP(CONCATENATE($B184,".SP.POP.TOTL"),Area_pop_80_09,Seq!O$1,FALSE))</f>
        <v>.</v>
      </c>
      <c r="EI184" s="27" t="str">
        <f>IF(ISNA(VLOOKUP(CONCATENATE($B184,".SP.TER.TOTL.IN"),Area_pop_80_09,Seq!P$1,FALSE)),".",VLOOKUP(CONCATENATE($B184,".SP.TER.TOTL.IN"),Area_pop_80_09,Seq!P$1,FALSE)/VLOOKUP(CONCATENATE($B184,".SP.POP.TOTL"),Area_pop_80_09,Seq!P$1,FALSE))</f>
        <v>.</v>
      </c>
      <c r="EJ184" s="27" t="str">
        <f>IF(ISNA(VLOOKUP(CONCATENATE($B184,".SP.TER.TOTL.IN"),Area_pop_80_09,Seq!Q$1,FALSE)),".",VLOOKUP(CONCATENATE($B184,".SP.TER.TOTL.IN"),Area_pop_80_09,Seq!Q$1,FALSE)/VLOOKUP(CONCATENATE($B184,".SP.POP.TOTL"),Area_pop_80_09,Seq!Q$1,FALSE))</f>
        <v>.</v>
      </c>
      <c r="EK184" s="27" t="str">
        <f>IF(ISNA(VLOOKUP(CONCATENATE($B184,".SP.TER.TOTL.IN"),Area_pop_80_09,Seq!R$1,FALSE)),".",VLOOKUP(CONCATENATE($B184,".SP.TER.TOTL.IN"),Area_pop_80_09,Seq!R$1,FALSE)/VLOOKUP(CONCATENATE($B184,".SP.POP.TOTL"),Area_pop_80_09,Seq!R$1,FALSE))</f>
        <v>.</v>
      </c>
      <c r="EL184" s="27" t="str">
        <f>IF(ISNA(VLOOKUP(CONCATENATE($B184,".SP.TER.TOTL.IN"),Area_pop_80_09,Seq!S$1,FALSE)),".",VLOOKUP(CONCATENATE($B184,".SP.TER.TOTL.IN"),Area_pop_80_09,Seq!S$1,FALSE)/VLOOKUP(CONCATENATE($B184,".SP.POP.TOTL"),Area_pop_80_09,Seq!S$1,FALSE))</f>
        <v>.</v>
      </c>
      <c r="EM184" s="27" t="str">
        <f>IF(ISNA(VLOOKUP(CONCATENATE($B184,".SP.TER.TOTL.IN"),Area_pop_80_09,Seq!T$1,FALSE)),".",VLOOKUP(CONCATENATE($B184,".SP.TER.TOTL.IN"),Area_pop_80_09,Seq!T$1,FALSE)/VLOOKUP(CONCATENATE($B184,".SP.POP.TOTL"),Area_pop_80_09,Seq!T$1,FALSE))</f>
        <v>.</v>
      </c>
      <c r="EN184" s="27" t="str">
        <f>IF(ISNA(VLOOKUP(CONCATENATE($B184,".SP.TER.TOTL.IN"),Area_pop_80_09,Seq!U$1,FALSE)),".",VLOOKUP(CONCATENATE($B184,".SP.TER.TOTL.IN"),Area_pop_80_09,Seq!U$1,FALSE)/VLOOKUP(CONCATENATE($B184,".SP.POP.TOTL"),Area_pop_80_09,Seq!U$1,FALSE))</f>
        <v>.</v>
      </c>
      <c r="EO184" s="27" t="str">
        <f>IF(ISNA(VLOOKUP(CONCATENATE($B184,".SP.TER.TOTL.IN"),Area_pop_80_09,Seq!V$1,FALSE)),".",VLOOKUP(CONCATENATE($B184,".SP.TER.TOTL.IN"),Area_pop_80_09,Seq!V$1,FALSE)/VLOOKUP(CONCATENATE($B184,".SP.POP.TOTL"),Area_pop_80_09,Seq!V$1,FALSE))</f>
        <v>.</v>
      </c>
      <c r="EP184" s="27" t="str">
        <f>IF(ISNA(VLOOKUP(CONCATENATE($B184,".SP.TER.TOTL.IN"),Area_pop_80_09,Seq!W$1,FALSE)),".",VLOOKUP(CONCATENATE($B184,".SP.TER.TOTL.IN"),Area_pop_80_09,Seq!W$1,FALSE)/VLOOKUP(CONCATENATE($B184,".SP.POP.TOTL"),Area_pop_80_09,Seq!W$1,FALSE))</f>
        <v>.</v>
      </c>
      <c r="EQ184" s="27" t="str">
        <f>IF(ISNA(VLOOKUP(CONCATENATE($B184,".SP.TER.TOTL.IN"),Area_pop_80_09,Seq!X$1,FALSE)),".",VLOOKUP(CONCATENATE($B184,".SP.TER.TOTL.IN"),Area_pop_80_09,Seq!X$1,FALSE)/VLOOKUP(CONCATENATE($B184,".SP.POP.TOTL"),Area_pop_80_09,Seq!X$1,FALSE))</f>
        <v>.</v>
      </c>
      <c r="ER184" s="27" t="str">
        <f>IF(ISNA(VLOOKUP(CONCATENATE($B184,".SP.TER.TOTL.IN"),Area_pop_80_09,Seq!Y$1,FALSE)),".",VLOOKUP(CONCATENATE($B184,".SP.TER.TOTL.IN"),Area_pop_80_09,Seq!Y$1,FALSE)/VLOOKUP(CONCATENATE($B184,".SP.POP.TOTL"),Area_pop_80_09,Seq!Y$1,FALSE))</f>
        <v>.</v>
      </c>
      <c r="ES184" s="27" t="str">
        <f>IF(ISNA(VLOOKUP(CONCATENATE($B184,".SP.TER.TOTL.IN"),Area_pop_80_09,Seq!Z$1,FALSE)),".",VLOOKUP(CONCATENATE($B184,".SP.TER.TOTL.IN"),Area_pop_80_09,Seq!Z$1,FALSE)/VLOOKUP(CONCATENATE($B184,".SP.POP.TOTL"),Area_pop_80_09,Seq!Z$1,FALSE))</f>
        <v>.</v>
      </c>
      <c r="ET184" s="27" t="str">
        <f>IF(ISNA(VLOOKUP(CONCATENATE($B184,".SP.TER.TOTL.IN"),Area_pop_80_09,Seq!AA$1,FALSE)),".",VLOOKUP(CONCATENATE($B184,".SP.TER.TOTL.IN"),Area_pop_80_09,Seq!AA$1,FALSE)/VLOOKUP(CONCATENATE($B184,".SP.POP.TOTL"),Area_pop_80_09,Seq!AA$1,FALSE))</f>
        <v>.</v>
      </c>
      <c r="EU184" s="27" t="str">
        <f>IF(ISNA(VLOOKUP(CONCATENATE($B184,".SP.TER.TOTL.IN"),Area_pop_80_09,Seq!AB$1,FALSE)),".",VLOOKUP(CONCATENATE($B184,".SP.TER.TOTL.IN"),Area_pop_80_09,Seq!AB$1,FALSE)/VLOOKUP(CONCATENATE($B184,".SP.POP.TOTL"),Area_pop_80_09,Seq!AB$1,FALSE))</f>
        <v>.</v>
      </c>
      <c r="EV184" s="27" t="str">
        <f>IF(ISNA(VLOOKUP(CONCATENATE($B184,".SP.TER.TOTL.IN"),Area_pop_80_09,Seq!AC$1,FALSE)),".",VLOOKUP(CONCATENATE($B184,".SP.TER.TOTL.IN"),Area_pop_80_09,Seq!AC$1,FALSE)/VLOOKUP(CONCATENATE($B184,".SP.POP.TOTL"),Area_pop_80_09,Seq!AC$1,FALSE))</f>
        <v>.</v>
      </c>
      <c r="EW184" s="27" t="str">
        <f>IF(ISNA(VLOOKUP(CONCATENATE($B184,".SP.TER.TOTL.IN"),Area_pop_80_09,Seq!AD$1,FALSE)),".",VLOOKUP(CONCATENATE($B184,".SP.TER.TOTL.IN"),Area_pop_80_09,Seq!AD$1,FALSE)/VLOOKUP(CONCATENATE($B184,".SP.POP.TOTL"),Area_pop_80_09,Seq!AD$1,FALSE))</f>
        <v>.</v>
      </c>
      <c r="EX184" s="27"/>
      <c r="EY184" s="27"/>
      <c r="EZ184" s="27" t="str">
        <f t="shared" si="210"/>
        <v>.</v>
      </c>
      <c r="FA184" s="27" t="str">
        <f t="shared" si="211"/>
        <v>.</v>
      </c>
      <c r="FB184" s="27" t="str">
        <f t="shared" si="181"/>
        <v>.</v>
      </c>
      <c r="FC184" s="9">
        <f>IF(VLOOKUP($B184,EM_80!$B$1:$C$201,2,FALSE)&gt;0,VLOOKUP($B184,EM_80!$B$1:$C$201,2,FALSE),".")</f>
        <v>600</v>
      </c>
      <c r="FD184" s="9" t="str">
        <f t="shared" si="212"/>
        <v>.</v>
      </c>
      <c r="FE184" s="9" t="str">
        <f t="shared" si="177"/>
        <v>.</v>
      </c>
      <c r="FF184" t="e">
        <f t="shared" si="213"/>
        <v>#N/A</v>
      </c>
      <c r="FG184" t="e">
        <f t="shared" si="214"/>
        <v>#N/A</v>
      </c>
      <c r="FH184" t="e">
        <f t="shared" si="215"/>
        <v>#N/A</v>
      </c>
      <c r="FJ184" s="9" t="str">
        <f>IF(ISNA(VLOOKUP($B184,Area_EM_90,Seq!C$1,FALSE)),".",VLOOKUP($B184,Area_EM_90,Seq!C$1,FALSE))</f>
        <v>.</v>
      </c>
      <c r="FK184" s="9" t="str">
        <f>IF(ISNA(VLOOKUP($B184,Area_EM_90,Seq!D$1,FALSE)),".",VLOOKUP($B184,Area_EM_90,Seq!D$1,FALSE))</f>
        <v>.</v>
      </c>
      <c r="FL184" s="9" t="str">
        <f>IF(ISNA(VLOOKUP($B184,Area_EM_90,Seq!E$1,FALSE)),".",VLOOKUP($B184,Area_EM_90,Seq!E$1,FALSE))</f>
        <v>.</v>
      </c>
      <c r="FM184" s="9" t="str">
        <f>IF(ISNA(VLOOKUP($B184,Area_EM_90,Seq!F$1,FALSE)),".",VLOOKUP($B184,Area_EM_90,Seq!F$1,FALSE))</f>
        <v>.</v>
      </c>
      <c r="FN184" s="9" t="str">
        <f>IF(ISNA(VLOOKUP($B184,Area_EM_90,Seq!G$1,FALSE)),".",VLOOKUP($B184,Area_EM_90,Seq!G$1,FALSE))</f>
        <v>.</v>
      </c>
      <c r="FO184" s="9" t="str">
        <f>IF(ISNA(VLOOKUP($B184,Area_EM_90,Seq!H$1,FALSE)),".",VLOOKUP($B184,Area_EM_90,Seq!H$1,FALSE))</f>
        <v>.</v>
      </c>
      <c r="FP184" s="9" t="str">
        <f>IF(ISNA(VLOOKUP($B184,Area_EM_90,Seq!I$1,FALSE)),".",VLOOKUP($B184,Area_EM_90,Seq!I$1,FALSE))</f>
        <v>.</v>
      </c>
      <c r="FQ184" s="9" t="str">
        <f>IF(ISNA(VLOOKUP($B184,Area_EM_90,Seq!J$1,FALSE)),".",VLOOKUP($B184,Area_EM_90,Seq!J$1,FALSE))</f>
        <v>.</v>
      </c>
      <c r="FR184" s="9" t="str">
        <f>IF(ISNA(VLOOKUP($B184,Area_EM_00,Seq!C$1,FALSE)),".",VLOOKUP($B184,Area_EM_00,Seq!C$1,FALSE))</f>
        <v>.</v>
      </c>
      <c r="FS184" s="9" t="str">
        <f>IF(ISNA(VLOOKUP($B184,Area_EM_00,Seq!D$1,FALSE)),".",VLOOKUP($B184,Area_EM_00,Seq!D$1,FALSE))</f>
        <v>.</v>
      </c>
      <c r="FT184" s="9" t="str">
        <f>IF(ISNA(VLOOKUP($B184,Area_EM_00,Seq!E$1,FALSE)),".",VLOOKUP($B184,Area_EM_00,Seq!E$1,FALSE))</f>
        <v>.</v>
      </c>
      <c r="FU184" s="9" t="str">
        <f>IF(ISNA(VLOOKUP($B184,Area_EM_00,Seq!F$1,FALSE)),".",VLOOKUP($B184,Area_EM_00,Seq!F$1,FALSE))</f>
        <v>.</v>
      </c>
      <c r="FV184" s="9" t="str">
        <f>IF(ISNA(VLOOKUP($B184,Area_EM_00,Seq!G$1,FALSE)),".",VLOOKUP($B184,Area_EM_00,Seq!G$1,FALSE))</f>
        <v>.</v>
      </c>
      <c r="FW184" s="9" t="str">
        <f>IF(ISNA(VLOOKUP($B184,Area_EM_00,Seq!H$1,FALSE)),".",VLOOKUP($B184,Area_EM_00,Seq!H$1,FALSE))</f>
        <v>.</v>
      </c>
      <c r="FX184" s="9" t="str">
        <f>IF(ISNA(VLOOKUP($B184,Area_EM_00,Seq!I$1,FALSE)),".",VLOOKUP($B184,Area_EM_00,Seq!I$1,FALSE))</f>
        <v>.</v>
      </c>
      <c r="FY184" s="9" t="str">
        <f>IF(ISNA(VLOOKUP($B184,Area_EM_00,Seq!J$1,FALSE)),".",VLOOKUP($B184,Area_EM_00,Seq!J$1,FALSE))</f>
        <v>.</v>
      </c>
      <c r="GA184" s="27"/>
    </row>
    <row r="185" spans="1:183">
      <c r="A185" s="25" t="s">
        <v>3988</v>
      </c>
      <c r="B185" s="26" t="str">
        <f t="shared" si="144"/>
        <v>Vanuatu</v>
      </c>
      <c r="C185" s="27">
        <f>GDP!C$42/10000</f>
        <v>18294194.281532999</v>
      </c>
      <c r="D185" s="27">
        <f>GDP!D$42/10000</f>
        <v>19245492.3841727</v>
      </c>
      <c r="E185" s="27">
        <f>GDP!E$42/10000</f>
        <v>20996832.1911324</v>
      </c>
      <c r="F185" s="27">
        <f>GDP!F$42/10000</f>
        <v>23285486.8999658</v>
      </c>
      <c r="G185" s="27">
        <f>GDP!G$42/10000</f>
        <v>26824880.9087606</v>
      </c>
      <c r="H185" s="27">
        <f>GDP!H$42/10000</f>
        <v>30446239.831443299</v>
      </c>
      <c r="I185" s="27">
        <f>GDP!I$42/10000</f>
        <v>33125508.936610304</v>
      </c>
      <c r="J185" s="27">
        <f>GDP!J$42/10000</f>
        <v>36968067.973257102</v>
      </c>
      <c r="K185" s="27">
        <f>GDP!K$42/10000</f>
        <v>41145459.654235199</v>
      </c>
      <c r="L185" s="27">
        <f>GDP!L$42/10000</f>
        <v>42832423.5000588</v>
      </c>
      <c r="M185" s="27">
        <f>GDP!M$42/10000</f>
        <v>44460055.593061104</v>
      </c>
      <c r="N185" s="27">
        <f>GDP!N$42/10000</f>
        <v>48550380.707622699</v>
      </c>
      <c r="O185" s="27">
        <f>GDP!O$42/10000</f>
        <v>55444534.768105105</v>
      </c>
      <c r="P185" s="27">
        <f>GDP!P$42/10000</f>
        <v>63206769.635639794</v>
      </c>
      <c r="Q185" s="27">
        <f>GDP!Q$42/10000</f>
        <v>71486856.457908601</v>
      </c>
      <c r="R185" s="27">
        <f>GDP!R$42/10000</f>
        <v>79278923.811820701</v>
      </c>
      <c r="S185" s="27">
        <f>GDP!S$42/10000</f>
        <v>87206816.193002701</v>
      </c>
      <c r="T185" s="27">
        <f>GDP!T$42/10000</f>
        <v>95317050.098951995</v>
      </c>
      <c r="U185" s="27">
        <f>GDP!U$42/10000</f>
        <v>102751780.00667</v>
      </c>
      <c r="V185" s="27">
        <f>GDP!V$42/10000</f>
        <v>110560915.287177</v>
      </c>
      <c r="W185" s="27">
        <f>GDP!W$42/10000</f>
        <v>119848032.17129999</v>
      </c>
      <c r="X185" s="27">
        <f>GDP!X$42/10000</f>
        <v>129795418.841518</v>
      </c>
      <c r="Y185" s="27">
        <f>GDP!Y$42/10000</f>
        <v>141606801.95609599</v>
      </c>
      <c r="Z185" s="27">
        <f>GDP!Z$42/10000</f>
        <v>155767482.15170601</v>
      </c>
      <c r="AA185" s="27">
        <f>GDP!AA$42/10000</f>
        <v>171499997.84902799</v>
      </c>
      <c r="AB185" s="27">
        <f>GDP!AB$42/10000</f>
        <v>189335997.62532699</v>
      </c>
      <c r="AC185" s="27">
        <f>GDP!AC$42/10000</f>
        <v>211298973.34986499</v>
      </c>
      <c r="AD185" s="27">
        <f>GDP!AD$42/10000</f>
        <v>238767839.88534701</v>
      </c>
      <c r="AE185" s="27">
        <f>GDP!AE$42/10000</f>
        <v>260256945.47502899</v>
      </c>
      <c r="AF185" s="27">
        <f>GDP!AF$42/10000</f>
        <v>293754553.91439533</v>
      </c>
      <c r="AG185" s="27"/>
      <c r="AH185" s="27">
        <f>IF(ISNUMBER(VLOOKUP($B185,Area_GDP_80_09,Seq!C$1,FALSE)/10000),VLOOKUP($B185,Area_GDP_80_09,Seq!C$1,FALSE)/10000,".")</f>
        <v>11910.011801127201</v>
      </c>
      <c r="AI185" s="27">
        <f>IF(ISNUMBER(VLOOKUP($B185,Area_GDP_80_09,Seq!D$1,FALSE)/10000),VLOOKUP($B185,Area_GDP_80_09,Seq!D$1,FALSE)/10000,".")</f>
        <v>12410.1909941918</v>
      </c>
      <c r="AJ185" s="27">
        <f>IF(ISNUMBER(VLOOKUP($B185,Area_GDP_80_09,Seq!E$1,FALSE)/10000),VLOOKUP($B185,Area_GDP_80_09,Seq!E$1,FALSE)/10000,".")</f>
        <v>13738.0959532047</v>
      </c>
      <c r="AK185" s="27">
        <f>IF(ISNUMBER(VLOOKUP($B185,Area_GDP_80_09,Seq!F$1,FALSE)/10000),VLOOKUP($B185,Area_GDP_80_09,Seq!F$1,FALSE)/10000,".")</f>
        <v>15638.499776578701</v>
      </c>
      <c r="AL185" s="27">
        <f>IF(ISNUMBER(VLOOKUP($B185,Area_GDP_80_09,Seq!G$1,FALSE)/10000),VLOOKUP($B185,Area_GDP_80_09,Seq!G$1,FALSE)/10000,".")</f>
        <v>17137.612110091501</v>
      </c>
      <c r="AM185" s="27">
        <f>IF(ISNUMBER(VLOOKUP($B185,Area_GDP_80_09,Seq!H$1,FALSE)/10000),VLOOKUP($B185,Area_GDP_80_09,Seq!H$1,FALSE)/10000,".")</f>
        <v>17306.244384023401</v>
      </c>
      <c r="AN185" s="27">
        <f>IF(ISNUMBER(VLOOKUP($B185,Area_GDP_80_09,Seq!I$1,FALSE)/10000),VLOOKUP($B185,Area_GDP_80_09,Seq!I$1,FALSE)/10000,".")</f>
        <v>17283.378990947898</v>
      </c>
      <c r="AO185" s="27">
        <f>IF(ISNUMBER(VLOOKUP($B185,Area_GDP_80_09,Seq!J$1,FALSE)/10000),VLOOKUP($B185,Area_GDP_80_09,Seq!J$1,FALSE)/10000,".")</f>
        <v>16783.198517421202</v>
      </c>
      <c r="AP185" s="27">
        <f>IF(ISNUMBER(VLOOKUP($B185,Area_GDP_80_09,Seq!K$1,FALSE)/10000),VLOOKUP($B185,Area_GDP_80_09,Seq!K$1,FALSE)/10000,".")</f>
        <v>16495.952016910102</v>
      </c>
      <c r="AQ185" s="27">
        <f>IF(ISNUMBER(VLOOKUP($B185,Area_GDP_80_09,Seq!L$1,FALSE)/10000),VLOOKUP($B185,Area_GDP_80_09,Seq!L$1,FALSE)/10000,".")</f>
        <v>16748.900427807901</v>
      </c>
      <c r="AR185" s="27">
        <f>IF(ISNUMBER(VLOOKUP($B185,Area_GDP_80_09,Seq!M$1,FALSE)/10000),VLOOKUP($B185,Area_GDP_80_09,Seq!M$1,FALSE)/10000,".")</f>
        <v>18709.607884032499</v>
      </c>
      <c r="AS185" s="27">
        <f>IF(ISNUMBER(VLOOKUP($B185,Area_GDP_80_09,Seq!N$1,FALSE)/10000),VLOOKUP($B185,Area_GDP_80_09,Seq!N$1,FALSE)/10000,".")</f>
        <v>19296.962668659602</v>
      </c>
      <c r="AT185" s="27">
        <f>IF(ISNUMBER(VLOOKUP($B185,Area_GDP_80_09,Seq!O$1,FALSE)/10000),VLOOKUP($B185,Area_GDP_80_09,Seq!O$1,FALSE)/10000,".")</f>
        <v>19797.143142186298</v>
      </c>
      <c r="AU185" s="27">
        <f>IF(ISNUMBER(VLOOKUP($B185,Area_GDP_80_09,Seq!P$1,FALSE)/10000),VLOOKUP($B185,Area_GDP_80_09,Seq!P$1,FALSE)/10000,".")</f>
        <v>19945.768197177102</v>
      </c>
      <c r="AV185" s="27">
        <f>IF(ISNUMBER(VLOOKUP($B185,Area_GDP_80_09,Seq!Q$1,FALSE)/10000),VLOOKUP($B185,Area_GDP_80_09,Seq!Q$1,FALSE)/10000,".")</f>
        <v>21752.134250142</v>
      </c>
      <c r="AW185" s="27">
        <f>IF(ISNUMBER(VLOOKUP($B185,Area_GDP_80_09,Seq!R$1,FALSE)/10000),VLOOKUP($B185,Area_GDP_80_09,Seq!R$1,FALSE)/10000,".")</f>
        <v>21972.213658493798</v>
      </c>
      <c r="AX185" s="27">
        <f>IF(ISNUMBER(VLOOKUP($B185,Area_GDP_80_09,Seq!S$1,FALSE)/10000),VLOOKUP($B185,Area_GDP_80_09,Seq!S$1,FALSE)/10000,".")</f>
        <v>22483.826828558202</v>
      </c>
      <c r="AY185" s="27">
        <f>IF(ISNUMBER(VLOOKUP($B185,Area_GDP_80_09,Seq!T$1,FALSE)/10000),VLOOKUP($B185,Area_GDP_80_09,Seq!T$1,FALSE)/10000,".")</f>
        <v>23588.5111315186</v>
      </c>
      <c r="AZ185" s="27">
        <f>IF(ISNUMBER(VLOOKUP($B185,Area_GDP_80_09,Seq!U$1,FALSE)/10000),VLOOKUP($B185,Area_GDP_80_09,Seq!U$1,FALSE)/10000,".")</f>
        <v>24603.162949244099</v>
      </c>
      <c r="BA185" s="27">
        <f>IF(ISNUMBER(VLOOKUP($B185,Area_GDP_80_09,Seq!V$1,FALSE)/10000),VLOOKUP($B185,Area_GDP_80_09,Seq!V$1,FALSE)/10000,".")</f>
        <v>23817.165062273602</v>
      </c>
      <c r="BB185" s="27">
        <f>IF(ISNUMBER(VLOOKUP($B185,Area_GDP_80_09,Seq!W$1,FALSE)/10000),VLOOKUP($B185,Area_GDP_80_09,Seq!W$1,FALSE)/10000,".")</f>
        <v>24455.966981320598</v>
      </c>
      <c r="BC185" s="27">
        <f>IF(ISNUMBER(VLOOKUP($B185,Area_GDP_80_09,Seq!X$1,FALSE)/10000),VLOOKUP($B185,Area_GDP_80_09,Seq!X$1,FALSE)/10000,".")</f>
        <v>23831.455932945799</v>
      </c>
      <c r="BD185" s="27">
        <f>IF(ISNUMBER(VLOOKUP($B185,Area_GDP_80_09,Seq!Y$1,FALSE)/10000),VLOOKUP($B185,Area_GDP_80_09,Seq!Y$1,FALSE)/10000,".")</f>
        <v>22069.391579064599</v>
      </c>
      <c r="BE185" s="27">
        <f>IF(ISNUMBER(VLOOKUP($B185,Area_GDP_80_09,Seq!Z$1,FALSE)/10000),VLOOKUP($B185,Area_GDP_80_09,Seq!Z$1,FALSE)/10000,".")</f>
        <v>22773.931503203698</v>
      </c>
      <c r="BF185" s="27">
        <f>IF(ISNUMBER(VLOOKUP($B185,Area_GDP_80_09,Seq!AA$1,FALSE)/10000),VLOOKUP($B185,Area_GDP_80_09,Seq!AA$1,FALSE)/10000,".")</f>
        <v>24028.669948221999</v>
      </c>
      <c r="BG185" s="27">
        <f>IF(ISNUMBER(VLOOKUP($B185,Area_GDP_80_09,Seq!AB$1,FALSE)/10000),VLOOKUP($B185,Area_GDP_80_09,Seq!AB$1,FALSE)/10000,".")</f>
        <v>25589.233025625301</v>
      </c>
      <c r="BH185" s="27">
        <f>IF(ISNUMBER(VLOOKUP($B185,Area_GDP_80_09,Seq!AC$1,FALSE)/10000),VLOOKUP($B185,Area_GDP_80_09,Seq!AC$1,FALSE)/10000,".")</f>
        <v>27491.347912093901</v>
      </c>
      <c r="BI185" s="27">
        <f>IF(ISNUMBER(VLOOKUP($B185,Area_GDP_80_09,Seq!AD$1,FALSE)/10000),VLOOKUP($B185,Area_GDP_80_09,Seq!AD$1,FALSE)/10000,".")</f>
        <v>29367.739231352596</v>
      </c>
      <c r="BJ185" s="27">
        <f>IF(ISNUMBER(VLOOKUP($B185,Area_GDP_80_09,Seq!AE$1,FALSE)/10000),VLOOKUP($B185,Area_GDP_80_09,Seq!AE$1,FALSE)/10000,".")</f>
        <v>31305.581294501699</v>
      </c>
      <c r="BK185" s="27">
        <f>IF(ISNUMBER(VLOOKUP($B185,Area_GDP_80_09,Seq!AF$1,FALSE)/10000),VLOOKUP($B185,Area_GDP_80_09,Seq!AF$1,FALSE)/10000,".")</f>
        <v>37436.354255326565</v>
      </c>
      <c r="BL185" s="27"/>
      <c r="BM185" s="27"/>
      <c r="BN185" s="27">
        <f>CNPop!A$48</f>
        <v>5.0000000000000001E-3</v>
      </c>
      <c r="BO185" s="27">
        <f>CNPop!B$48</f>
        <v>6.0000000000000001E-3</v>
      </c>
      <c r="BP185" s="27">
        <f>CNPop!C$48</f>
        <v>6.0000000000000001E-3</v>
      </c>
      <c r="BQ185" s="27">
        <f>CNPop!D$48</f>
        <v>7.0000000000000001E-3</v>
      </c>
      <c r="BR185" s="27">
        <f>CNPop!E$48</f>
        <v>7.0000000000000001E-3</v>
      </c>
      <c r="BS185" s="27">
        <f>CNPop!F$48</f>
        <v>8.0000000000000002E-3</v>
      </c>
      <c r="BT185" s="27">
        <f>CNPop!G$48</f>
        <v>8.9999999999999993E-3</v>
      </c>
      <c r="BU185" s="27">
        <f>CNPop!H$48</f>
        <v>0.01</v>
      </c>
      <c r="BV185" s="27">
        <f>CNPop!I$48</f>
        <v>1.0999999999999999E-2</v>
      </c>
      <c r="BW185" s="27">
        <f>CNPop!J$48</f>
        <v>1.2E-2</v>
      </c>
      <c r="BX185" s="27">
        <f>CNPop!K$48</f>
        <v>1.4E-2</v>
      </c>
      <c r="BY185" s="27">
        <f>CNPop!L$48</f>
        <v>1.6E-2</v>
      </c>
      <c r="BZ185" s="27">
        <f>CNPop!M$48</f>
        <v>1.7000000000000001E-2</v>
      </c>
      <c r="CA185" s="27">
        <f>CNPop!N$48</f>
        <v>1.9E-2</v>
      </c>
      <c r="CB185" s="27">
        <f>CNPop!O$48</f>
        <v>2.1000000000000001E-2</v>
      </c>
      <c r="CC185" s="27">
        <f>CNPop!P$48</f>
        <v>2.3E-2</v>
      </c>
      <c r="CD185" s="27">
        <f>CNPop!Q$48</f>
        <v>2.5999999999999999E-2</v>
      </c>
      <c r="CE185" s="27">
        <f>CNPop!R$48</f>
        <v>2.8000000000000001E-2</v>
      </c>
      <c r="CF185" s="27">
        <f>CNPop!S$48</f>
        <v>0.03</v>
      </c>
      <c r="CG185" s="27">
        <f>CNPop!T$48</f>
        <v>3.3000000000000002E-2</v>
      </c>
      <c r="CH185" s="27">
        <f>CNPop!U$48</f>
        <v>3.5999999999999997E-2</v>
      </c>
      <c r="CI185" s="27">
        <f>CNPop!V$48</f>
        <v>3.9E-2</v>
      </c>
      <c r="CJ185" s="27">
        <f>CNPop!W$48</f>
        <v>4.2000000000000003E-2</v>
      </c>
      <c r="CK185" s="27">
        <f>CNPop!X$48</f>
        <v>4.4999999999999998E-2</v>
      </c>
      <c r="CL185" s="27">
        <f>CNPop!Y$48</f>
        <v>4.9000000000000002E-2</v>
      </c>
      <c r="CM185" s="27">
        <f>CNPop!Z$48</f>
        <v>5.1999999999999998E-2</v>
      </c>
      <c r="CN185" s="27">
        <f>CNPop!AA$48</f>
        <v>5.6000000000000001E-2</v>
      </c>
      <c r="CO185" s="27">
        <f>CNPop!AB$48</f>
        <v>0.06</v>
      </c>
      <c r="CP185" s="27">
        <f>CNPop!AC$48</f>
        <v>6.3E-2</v>
      </c>
      <c r="CQ185" s="27"/>
      <c r="CR185" s="27">
        <f t="shared" si="182"/>
        <v>8.8879643233263556E-2</v>
      </c>
      <c r="CS185" s="27">
        <f t="shared" si="183"/>
        <v>8.8879643233263556E-2</v>
      </c>
      <c r="CT185" s="27">
        <f t="shared" si="184"/>
        <v>8.8879643233263556E-2</v>
      </c>
      <c r="CU185" s="27">
        <f t="shared" si="185"/>
        <v>8.8879643233263556E-2</v>
      </c>
      <c r="CV185" s="27">
        <f t="shared" si="186"/>
        <v>8.8879643233263556E-2</v>
      </c>
      <c r="CW185" s="27">
        <f t="shared" si="187"/>
        <v>8.8879643233263556E-2</v>
      </c>
      <c r="CX185" s="27">
        <f t="shared" si="188"/>
        <v>8.8879643233263556E-2</v>
      </c>
      <c r="CY185" s="27">
        <f t="shared" si="189"/>
        <v>8.8879643233263556E-2</v>
      </c>
      <c r="CZ185" s="27">
        <f t="shared" si="190"/>
        <v>8.8879643233263556E-2</v>
      </c>
      <c r="DA185" s="27">
        <f t="shared" si="191"/>
        <v>8.8879643233263556E-2</v>
      </c>
      <c r="DB185" s="27">
        <f t="shared" si="192"/>
        <v>8.8879643233263556E-2</v>
      </c>
      <c r="DC185" s="27">
        <f t="shared" si="193"/>
        <v>8.8879643233263556E-2</v>
      </c>
      <c r="DD185" s="27">
        <f t="shared" si="194"/>
        <v>8.6456311212011541E-2</v>
      </c>
      <c r="DE185" s="27">
        <f t="shared" si="195"/>
        <v>8.6456311212011541E-2</v>
      </c>
      <c r="DF185" s="27">
        <f t="shared" si="196"/>
        <v>8.6456311212011541E-2</v>
      </c>
      <c r="DG185" s="27">
        <f t="shared" si="197"/>
        <v>8.6456311212011541E-2</v>
      </c>
      <c r="DH185" s="27">
        <f t="shared" si="198"/>
        <v>8.6456311212011541E-2</v>
      </c>
      <c r="DI185" s="27">
        <f t="shared" si="199"/>
        <v>8.6456311212011541E-2</v>
      </c>
      <c r="DJ185" s="27">
        <f t="shared" si="200"/>
        <v>8.6456311212011541E-2</v>
      </c>
      <c r="DK185" s="27">
        <f t="shared" si="201"/>
        <v>8.6257199763147982E-2</v>
      </c>
      <c r="DL185" s="27">
        <f t="shared" si="202"/>
        <v>8.6858209073227804E-2</v>
      </c>
      <c r="DM185" s="27">
        <f t="shared" si="203"/>
        <v>8.832929333477435E-2</v>
      </c>
      <c r="DN185" s="27">
        <f t="shared" si="204"/>
        <v>9.0443668893034082E-2</v>
      </c>
      <c r="DO185" s="27">
        <f t="shared" si="205"/>
        <v>9.2835012563733499E-2</v>
      </c>
      <c r="DP185" s="27">
        <f t="shared" si="206"/>
        <v>9.5102930077796813E-2</v>
      </c>
      <c r="DQ185" s="27">
        <f t="shared" si="207"/>
        <v>9.6933966622927789E-2</v>
      </c>
      <c r="DR185" s="27">
        <f t="shared" si="208"/>
        <v>9.8294329432943292E-2</v>
      </c>
      <c r="DS185" s="27">
        <f t="shared" si="209"/>
        <v>9.9268011350429147E-2</v>
      </c>
      <c r="DT185" s="27">
        <f t="shared" si="145"/>
        <v>9.9890535605859768E-2</v>
      </c>
      <c r="DU185" s="27" t="e">
        <f>IF(ISNA(VLOOKUP(CONCATENATE($B185,".SP.TER.TOTL.IN"),Area_pop_80_09,Seq!B$1,FALSE)),".",VLOOKUP(CONCATENATE($B185,".SP.TER.TOTL.IN"),Area_pop_80_09,Seq!B$1,FALSE)/VLOOKUP(CONCATENATE($B185,".SP.POP.TOTL"),Area_pop_80_09,Seq!B$1,FALSE))</f>
        <v>#VALUE!</v>
      </c>
      <c r="DV185" s="27" t="e">
        <f>IF(ISNA(VLOOKUP(CONCATENATE($B185,".SP.TER.TOTL.IN"),Area_pop_80_09,Seq!C$1,FALSE)),".",VLOOKUP(CONCATENATE($B185,".SP.TER.TOTL.IN"),Area_pop_80_09,Seq!C$1,FALSE)/VLOOKUP(CONCATENATE($B185,".SP.POP.TOTL"),Area_pop_80_09,Seq!C$1,FALSE))</f>
        <v>#VALUE!</v>
      </c>
      <c r="DW185" s="27" t="e">
        <f>IF(ISNA(VLOOKUP(CONCATENATE($B185,".SP.TER.TOTL.IN"),Area_pop_80_09,Seq!D$1,FALSE)),".",VLOOKUP(CONCATENATE($B185,".SP.TER.TOTL.IN"),Area_pop_80_09,Seq!D$1,FALSE)/VLOOKUP(CONCATENATE($B185,".SP.POP.TOTL"),Area_pop_80_09,Seq!D$1,FALSE))</f>
        <v>#VALUE!</v>
      </c>
      <c r="DX185" s="27" t="e">
        <f>IF(ISNA(VLOOKUP(CONCATENATE($B185,".SP.TER.TOTL.IN"),Area_pop_80_09,Seq!E$1,FALSE)),".",VLOOKUP(CONCATENATE($B185,".SP.TER.TOTL.IN"),Area_pop_80_09,Seq!E$1,FALSE)/VLOOKUP(CONCATENATE($B185,".SP.POP.TOTL"),Area_pop_80_09,Seq!E$1,FALSE))</f>
        <v>#VALUE!</v>
      </c>
      <c r="DY185" s="27" t="e">
        <f>IF(ISNA(VLOOKUP(CONCATENATE($B185,".SP.TER.TOTL.IN"),Area_pop_80_09,Seq!F$1,FALSE)),".",VLOOKUP(CONCATENATE($B185,".SP.TER.TOTL.IN"),Area_pop_80_09,Seq!F$1,FALSE)/VLOOKUP(CONCATENATE($B185,".SP.POP.TOTL"),Area_pop_80_09,Seq!F$1,FALSE))</f>
        <v>#VALUE!</v>
      </c>
      <c r="DZ185" s="27" t="e">
        <f>IF(ISNA(VLOOKUP(CONCATENATE($B185,".SP.TER.TOTL.IN"),Area_pop_80_09,Seq!G$1,FALSE)),".",VLOOKUP(CONCATENATE($B185,".SP.TER.TOTL.IN"),Area_pop_80_09,Seq!G$1,FALSE)/VLOOKUP(CONCATENATE($B185,".SP.POP.TOTL"),Area_pop_80_09,Seq!G$1,FALSE))</f>
        <v>#VALUE!</v>
      </c>
      <c r="EA185" s="27" t="e">
        <f>IF(ISNA(VLOOKUP(CONCATENATE($B185,".SP.TER.TOTL.IN"),Area_pop_80_09,Seq!H$1,FALSE)),".",VLOOKUP(CONCATENATE($B185,".SP.TER.TOTL.IN"),Area_pop_80_09,Seq!H$1,FALSE)/VLOOKUP(CONCATENATE($B185,".SP.POP.TOTL"),Area_pop_80_09,Seq!H$1,FALSE))</f>
        <v>#VALUE!</v>
      </c>
      <c r="EB185" s="27" t="e">
        <f>IF(ISNA(VLOOKUP(CONCATENATE($B185,".SP.TER.TOTL.IN"),Area_pop_80_09,Seq!I$1,FALSE)),".",VLOOKUP(CONCATENATE($B185,".SP.TER.TOTL.IN"),Area_pop_80_09,Seq!I$1,FALSE)/VLOOKUP(CONCATENATE($B185,".SP.POP.TOTL"),Area_pop_80_09,Seq!I$1,FALSE))</f>
        <v>#VALUE!</v>
      </c>
      <c r="EC185" s="27" t="e">
        <f>IF(ISNA(VLOOKUP(CONCATENATE($B185,".SP.TER.TOTL.IN"),Area_pop_80_09,Seq!J$1,FALSE)),".",VLOOKUP(CONCATENATE($B185,".SP.TER.TOTL.IN"),Area_pop_80_09,Seq!J$1,FALSE)/VLOOKUP(CONCATENATE($B185,".SP.POP.TOTL"),Area_pop_80_09,Seq!J$1,FALSE))</f>
        <v>#VALUE!</v>
      </c>
      <c r="ED185" s="27" t="e">
        <f>IF(ISNA(VLOOKUP(CONCATENATE($B185,".SP.TER.TOTL.IN"),Area_pop_80_09,Seq!K$1,FALSE)),".",VLOOKUP(CONCATENATE($B185,".SP.TER.TOTL.IN"),Area_pop_80_09,Seq!K$1,FALSE)/VLOOKUP(CONCATENATE($B185,".SP.POP.TOTL"),Area_pop_80_09,Seq!K$1,FALSE))</f>
        <v>#VALUE!</v>
      </c>
      <c r="EE185" s="27" t="e">
        <f>IF(ISNA(VLOOKUP(CONCATENATE($B185,".SP.TER.TOTL.IN"),Area_pop_80_09,Seq!L$1,FALSE)),".",VLOOKUP(CONCATENATE($B185,".SP.TER.TOTL.IN"),Area_pop_80_09,Seq!L$1,FALSE)/VLOOKUP(CONCATENATE($B185,".SP.POP.TOTL"),Area_pop_80_09,Seq!L$1,FALSE))</f>
        <v>#VALUE!</v>
      </c>
      <c r="EF185" s="27">
        <f>IF(ISNA(VLOOKUP(CONCATENATE($B185,".SP.TER.TOTL.IN"),Area_pop_80_09,Seq!M$1,FALSE)),".",VLOOKUP(CONCATENATE($B185,".SP.TER.TOTL.IN"),Area_pop_80_09,Seq!M$1,FALSE)/VLOOKUP(CONCATENATE($B185,".SP.POP.TOTL"),Area_pop_80_09,Seq!M$1,FALSE))</f>
        <v>8.8879643233263556E-2</v>
      </c>
      <c r="EG185" s="27" t="e">
        <f>IF(ISNA(VLOOKUP(CONCATENATE($B185,".SP.TER.TOTL.IN"),Area_pop_80_09,Seq!N$1,FALSE)),".",VLOOKUP(CONCATENATE($B185,".SP.TER.TOTL.IN"),Area_pop_80_09,Seq!N$1,FALSE)/VLOOKUP(CONCATENATE($B185,".SP.POP.TOTL"),Area_pop_80_09,Seq!N$1,FALSE))</f>
        <v>#VALUE!</v>
      </c>
      <c r="EH185" s="27" t="e">
        <f>IF(ISNA(VLOOKUP(CONCATENATE($B185,".SP.TER.TOTL.IN"),Area_pop_80_09,Seq!O$1,FALSE)),".",VLOOKUP(CONCATENATE($B185,".SP.TER.TOTL.IN"),Area_pop_80_09,Seq!O$1,FALSE)/VLOOKUP(CONCATENATE($B185,".SP.POP.TOTL"),Area_pop_80_09,Seq!O$1,FALSE))</f>
        <v>#VALUE!</v>
      </c>
      <c r="EI185" s="27" t="e">
        <f>IF(ISNA(VLOOKUP(CONCATENATE($B185,".SP.TER.TOTL.IN"),Area_pop_80_09,Seq!P$1,FALSE)),".",VLOOKUP(CONCATENATE($B185,".SP.TER.TOTL.IN"),Area_pop_80_09,Seq!P$1,FALSE)/VLOOKUP(CONCATENATE($B185,".SP.POP.TOTL"),Area_pop_80_09,Seq!P$1,FALSE))</f>
        <v>#VALUE!</v>
      </c>
      <c r="EJ185" s="27" t="e">
        <f>IF(ISNA(VLOOKUP(CONCATENATE($B185,".SP.TER.TOTL.IN"),Area_pop_80_09,Seq!Q$1,FALSE)),".",VLOOKUP(CONCATENATE($B185,".SP.TER.TOTL.IN"),Area_pop_80_09,Seq!Q$1,FALSE)/VLOOKUP(CONCATENATE($B185,".SP.POP.TOTL"),Area_pop_80_09,Seq!Q$1,FALSE))</f>
        <v>#VALUE!</v>
      </c>
      <c r="EK185" s="27" t="e">
        <f>IF(ISNA(VLOOKUP(CONCATENATE($B185,".SP.TER.TOTL.IN"),Area_pop_80_09,Seq!R$1,FALSE)),".",VLOOKUP(CONCATENATE($B185,".SP.TER.TOTL.IN"),Area_pop_80_09,Seq!R$1,FALSE)/VLOOKUP(CONCATENATE($B185,".SP.POP.TOTL"),Area_pop_80_09,Seq!R$1,FALSE))</f>
        <v>#VALUE!</v>
      </c>
      <c r="EL185" s="27" t="e">
        <f>IF(ISNA(VLOOKUP(CONCATENATE($B185,".SP.TER.TOTL.IN"),Area_pop_80_09,Seq!S$1,FALSE)),".",VLOOKUP(CONCATENATE($B185,".SP.TER.TOTL.IN"),Area_pop_80_09,Seq!S$1,FALSE)/VLOOKUP(CONCATENATE($B185,".SP.POP.TOTL"),Area_pop_80_09,Seq!S$1,FALSE))</f>
        <v>#VALUE!</v>
      </c>
      <c r="EM185" s="27">
        <f>IF(ISNA(VLOOKUP(CONCATENATE($B185,".SP.TER.TOTL.IN"),Area_pop_80_09,Seq!T$1,FALSE)),".",VLOOKUP(CONCATENATE($B185,".SP.TER.TOTL.IN"),Area_pop_80_09,Seq!T$1,FALSE)/VLOOKUP(CONCATENATE($B185,".SP.POP.TOTL"),Area_pop_80_09,Seq!T$1,FALSE))</f>
        <v>8.6456311212011541E-2</v>
      </c>
      <c r="EN185" s="27">
        <f>IF(ISNA(VLOOKUP(CONCATENATE($B185,".SP.TER.TOTL.IN"),Area_pop_80_09,Seq!U$1,FALSE)),".",VLOOKUP(CONCATENATE($B185,".SP.TER.TOTL.IN"),Area_pop_80_09,Seq!U$1,FALSE)/VLOOKUP(CONCATENATE($B185,".SP.POP.TOTL"),Area_pop_80_09,Seq!U$1,FALSE))</f>
        <v>8.6257199763147982E-2</v>
      </c>
      <c r="EO185" s="27">
        <f>IF(ISNA(VLOOKUP(CONCATENATE($B185,".SP.TER.TOTL.IN"),Area_pop_80_09,Seq!V$1,FALSE)),".",VLOOKUP(CONCATENATE($B185,".SP.TER.TOTL.IN"),Area_pop_80_09,Seq!V$1,FALSE)/VLOOKUP(CONCATENATE($B185,".SP.POP.TOTL"),Area_pop_80_09,Seq!V$1,FALSE))</f>
        <v>8.6858209073227804E-2</v>
      </c>
      <c r="EP185" s="27">
        <f>IF(ISNA(VLOOKUP(CONCATENATE($B185,".SP.TER.TOTL.IN"),Area_pop_80_09,Seq!W$1,FALSE)),".",VLOOKUP(CONCATENATE($B185,".SP.TER.TOTL.IN"),Area_pop_80_09,Seq!W$1,FALSE)/VLOOKUP(CONCATENATE($B185,".SP.POP.TOTL"),Area_pop_80_09,Seq!W$1,FALSE))</f>
        <v>8.832929333477435E-2</v>
      </c>
      <c r="EQ185" s="27">
        <f>IF(ISNA(VLOOKUP(CONCATENATE($B185,".SP.TER.TOTL.IN"),Area_pop_80_09,Seq!X$1,FALSE)),".",VLOOKUP(CONCATENATE($B185,".SP.TER.TOTL.IN"),Area_pop_80_09,Seq!X$1,FALSE)/VLOOKUP(CONCATENATE($B185,".SP.POP.TOTL"),Area_pop_80_09,Seq!X$1,FALSE))</f>
        <v>9.0443668893034082E-2</v>
      </c>
      <c r="ER185" s="27">
        <f>IF(ISNA(VLOOKUP(CONCATENATE($B185,".SP.TER.TOTL.IN"),Area_pop_80_09,Seq!Y$1,FALSE)),".",VLOOKUP(CONCATENATE($B185,".SP.TER.TOTL.IN"),Area_pop_80_09,Seq!Y$1,FALSE)/VLOOKUP(CONCATENATE($B185,".SP.POP.TOTL"),Area_pop_80_09,Seq!Y$1,FALSE))</f>
        <v>9.2835012563733499E-2</v>
      </c>
      <c r="ES185" s="27">
        <f>IF(ISNA(VLOOKUP(CONCATENATE($B185,".SP.TER.TOTL.IN"),Area_pop_80_09,Seq!Z$1,FALSE)),".",VLOOKUP(CONCATENATE($B185,".SP.TER.TOTL.IN"),Area_pop_80_09,Seq!Z$1,FALSE)/VLOOKUP(CONCATENATE($B185,".SP.POP.TOTL"),Area_pop_80_09,Seq!Z$1,FALSE))</f>
        <v>9.5102930077796813E-2</v>
      </c>
      <c r="ET185" s="27">
        <f>IF(ISNA(VLOOKUP(CONCATENATE($B185,".SP.TER.TOTL.IN"),Area_pop_80_09,Seq!AA$1,FALSE)),".",VLOOKUP(CONCATENATE($B185,".SP.TER.TOTL.IN"),Area_pop_80_09,Seq!AA$1,FALSE)/VLOOKUP(CONCATENATE($B185,".SP.POP.TOTL"),Area_pop_80_09,Seq!AA$1,FALSE))</f>
        <v>9.6933966622927789E-2</v>
      </c>
      <c r="EU185" s="27">
        <f>IF(ISNA(VLOOKUP(CONCATENATE($B185,".SP.TER.TOTL.IN"),Area_pop_80_09,Seq!AB$1,FALSE)),".",VLOOKUP(CONCATENATE($B185,".SP.TER.TOTL.IN"),Area_pop_80_09,Seq!AB$1,FALSE)/VLOOKUP(CONCATENATE($B185,".SP.POP.TOTL"),Area_pop_80_09,Seq!AB$1,FALSE))</f>
        <v>9.8294329432943292E-2</v>
      </c>
      <c r="EV185" s="27">
        <f>IF(ISNA(VLOOKUP(CONCATENATE($B185,".SP.TER.TOTL.IN"),Area_pop_80_09,Seq!AC$1,FALSE)),".",VLOOKUP(CONCATENATE($B185,".SP.TER.TOTL.IN"),Area_pop_80_09,Seq!AC$1,FALSE)/VLOOKUP(CONCATENATE($B185,".SP.POP.TOTL"),Area_pop_80_09,Seq!AC$1,FALSE))</f>
        <v>9.9268011350429147E-2</v>
      </c>
      <c r="EW185" s="27">
        <f>IF(ISNA(VLOOKUP(CONCATENATE($B185,".SP.TER.TOTL.IN"),Area_pop_80_09,Seq!AD$1,FALSE)),".",VLOOKUP(CONCATENATE($B185,".SP.TER.TOTL.IN"),Area_pop_80_09,Seq!AD$1,FALSE)/VLOOKUP(CONCATENATE($B185,".SP.POP.TOTL"),Area_pop_80_09,Seq!AD$1,FALSE))</f>
        <v>9.9890535605859768E-2</v>
      </c>
      <c r="EX185" s="27"/>
      <c r="EY185" s="27"/>
      <c r="EZ185" s="27">
        <f t="shared" si="210"/>
        <v>8.5357005676240886E-3</v>
      </c>
      <c r="FA185" s="27" t="str">
        <f t="shared" si="211"/>
        <v>.</v>
      </c>
      <c r="FB185" s="27" t="str">
        <f t="shared" si="181"/>
        <v>.</v>
      </c>
      <c r="FC185" s="9">
        <f>IF(VLOOKUP($B185,EM_80!$B$1:$C$201,2,FALSE)&gt;0,VLOOKUP($B185,EM_80!$B$1:$C$201,2,FALSE),".")</f>
        <v>1000</v>
      </c>
      <c r="FD185" s="9" t="str">
        <f t="shared" si="212"/>
        <v>.</v>
      </c>
      <c r="FE185" s="9" t="str">
        <f t="shared" si="177"/>
        <v>.</v>
      </c>
      <c r="FF185">
        <f t="shared" si="213"/>
        <v>117155</v>
      </c>
      <c r="FG185">
        <f t="shared" si="214"/>
        <v>149449</v>
      </c>
      <c r="FH185">
        <f t="shared" si="215"/>
        <v>189723</v>
      </c>
      <c r="FJ185" s="9" t="str">
        <f>IF(ISNA(VLOOKUP($B185,Area_EM_90,Seq!C$1,FALSE)),".",VLOOKUP($B185,Area_EM_90,Seq!C$1,FALSE))</f>
        <v>.</v>
      </c>
      <c r="FK185" s="9" t="str">
        <f>IF(ISNA(VLOOKUP($B185,Area_EM_90,Seq!D$1,FALSE)),".",VLOOKUP($B185,Area_EM_90,Seq!D$1,FALSE))</f>
        <v>.</v>
      </c>
      <c r="FL185" s="9" t="str">
        <f>IF(ISNA(VLOOKUP($B185,Area_EM_90,Seq!E$1,FALSE)),".",VLOOKUP($B185,Area_EM_90,Seq!E$1,FALSE))</f>
        <v>.</v>
      </c>
      <c r="FM185" s="9" t="str">
        <f>IF(ISNA(VLOOKUP($B185,Area_EM_90,Seq!F$1,FALSE)),".",VLOOKUP($B185,Area_EM_90,Seq!F$1,FALSE))</f>
        <v>.</v>
      </c>
      <c r="FN185" s="9" t="str">
        <f>IF(ISNA(VLOOKUP($B185,Area_EM_90,Seq!G$1,FALSE)),".",VLOOKUP($B185,Area_EM_90,Seq!G$1,FALSE))</f>
        <v>.</v>
      </c>
      <c r="FO185" s="9" t="str">
        <f>IF(ISNA(VLOOKUP($B185,Area_EM_90,Seq!H$1,FALSE)),".",VLOOKUP($B185,Area_EM_90,Seq!H$1,FALSE))</f>
        <v>.</v>
      </c>
      <c r="FP185" s="9" t="str">
        <f>IF(ISNA(VLOOKUP($B185,Area_EM_90,Seq!I$1,FALSE)),".",VLOOKUP($B185,Area_EM_90,Seq!I$1,FALSE))</f>
        <v>.</v>
      </c>
      <c r="FQ185" s="9" t="str">
        <f>IF(ISNA(VLOOKUP($B185,Area_EM_90,Seq!J$1,FALSE)),".",VLOOKUP($B185,Area_EM_90,Seq!J$1,FALSE))</f>
        <v>.</v>
      </c>
      <c r="FR185" s="9" t="str">
        <f>IF(ISNA(VLOOKUP($B185,Area_EM_00,Seq!C$1,FALSE)),".",VLOOKUP($B185,Area_EM_00,Seq!C$1,FALSE))</f>
        <v>.</v>
      </c>
      <c r="FS185" s="9" t="str">
        <f>IF(ISNA(VLOOKUP($B185,Area_EM_00,Seq!D$1,FALSE)),".",VLOOKUP($B185,Area_EM_00,Seq!D$1,FALSE))</f>
        <v>.</v>
      </c>
      <c r="FT185" s="9" t="str">
        <f>IF(ISNA(VLOOKUP($B185,Area_EM_00,Seq!E$1,FALSE)),".",VLOOKUP($B185,Area_EM_00,Seq!E$1,FALSE))</f>
        <v>.</v>
      </c>
      <c r="FU185" s="9" t="str">
        <f>IF(ISNA(VLOOKUP($B185,Area_EM_00,Seq!F$1,FALSE)),".",VLOOKUP($B185,Area_EM_00,Seq!F$1,FALSE))</f>
        <v>.</v>
      </c>
      <c r="FV185" s="9" t="str">
        <f>IF(ISNA(VLOOKUP($B185,Area_EM_00,Seq!G$1,FALSE)),".",VLOOKUP($B185,Area_EM_00,Seq!G$1,FALSE))</f>
        <v>.</v>
      </c>
      <c r="FW185" s="9" t="str">
        <f>IF(ISNA(VLOOKUP($B185,Area_EM_00,Seq!H$1,FALSE)),".",VLOOKUP($B185,Area_EM_00,Seq!H$1,FALSE))</f>
        <v>.</v>
      </c>
      <c r="FX185" s="9" t="str">
        <f>IF(ISNA(VLOOKUP($B185,Area_EM_00,Seq!I$1,FALSE)),".",VLOOKUP($B185,Area_EM_00,Seq!I$1,FALSE))</f>
        <v>.</v>
      </c>
      <c r="FY185" s="9" t="str">
        <f>IF(ISNA(VLOOKUP($B185,Area_EM_00,Seq!J$1,FALSE)),".",VLOOKUP($B185,Area_EM_00,Seq!J$1,FALSE))</f>
        <v>.</v>
      </c>
      <c r="GA185" s="27"/>
    </row>
    <row r="186" spans="1:183">
      <c r="A186" s="25" t="s">
        <v>3243</v>
      </c>
      <c r="B186" s="26" t="str">
        <f t="shared" si="144"/>
        <v>Gambier Is.</v>
      </c>
      <c r="C186" s="27">
        <f>GDP!C$42/10000</f>
        <v>18294194.281532999</v>
      </c>
      <c r="D186" s="27">
        <f>GDP!D$42/10000</f>
        <v>19245492.3841727</v>
      </c>
      <c r="E186" s="27">
        <f>GDP!E$42/10000</f>
        <v>20996832.1911324</v>
      </c>
      <c r="F186" s="27">
        <f>GDP!F$42/10000</f>
        <v>23285486.8999658</v>
      </c>
      <c r="G186" s="27">
        <f>GDP!G$42/10000</f>
        <v>26824880.9087606</v>
      </c>
      <c r="H186" s="27">
        <f>GDP!H$42/10000</f>
        <v>30446239.831443299</v>
      </c>
      <c r="I186" s="27">
        <f>GDP!I$42/10000</f>
        <v>33125508.936610304</v>
      </c>
      <c r="J186" s="27">
        <f>GDP!J$42/10000</f>
        <v>36968067.973257102</v>
      </c>
      <c r="K186" s="27">
        <f>GDP!K$42/10000</f>
        <v>41145459.654235199</v>
      </c>
      <c r="L186" s="27">
        <f>GDP!L$42/10000</f>
        <v>42832423.5000588</v>
      </c>
      <c r="M186" s="27">
        <f>GDP!M$42/10000</f>
        <v>44460055.593061104</v>
      </c>
      <c r="N186" s="27">
        <f>GDP!N$42/10000</f>
        <v>48550380.707622699</v>
      </c>
      <c r="O186" s="27">
        <f>GDP!O$42/10000</f>
        <v>55444534.768105105</v>
      </c>
      <c r="P186" s="27">
        <f>GDP!P$42/10000</f>
        <v>63206769.635639794</v>
      </c>
      <c r="Q186" s="27">
        <f>GDP!Q$42/10000</f>
        <v>71486856.457908601</v>
      </c>
      <c r="R186" s="27">
        <f>GDP!R$42/10000</f>
        <v>79278923.811820701</v>
      </c>
      <c r="S186" s="27">
        <f>GDP!S$42/10000</f>
        <v>87206816.193002701</v>
      </c>
      <c r="T186" s="27">
        <f>GDP!T$42/10000</f>
        <v>95317050.098951995</v>
      </c>
      <c r="U186" s="27">
        <f>GDP!U$42/10000</f>
        <v>102751780.00667</v>
      </c>
      <c r="V186" s="27">
        <f>GDP!V$42/10000</f>
        <v>110560915.287177</v>
      </c>
      <c r="W186" s="27">
        <f>GDP!W$42/10000</f>
        <v>119848032.17129999</v>
      </c>
      <c r="X186" s="27">
        <f>GDP!X$42/10000</f>
        <v>129795418.841518</v>
      </c>
      <c r="Y186" s="27">
        <f>GDP!Y$42/10000</f>
        <v>141606801.95609599</v>
      </c>
      <c r="Z186" s="27">
        <f>GDP!Z$42/10000</f>
        <v>155767482.15170601</v>
      </c>
      <c r="AA186" s="27">
        <f>GDP!AA$42/10000</f>
        <v>171499997.84902799</v>
      </c>
      <c r="AB186" s="27">
        <f>GDP!AB$42/10000</f>
        <v>189335997.62532699</v>
      </c>
      <c r="AC186" s="27">
        <f>GDP!AC$42/10000</f>
        <v>211298973.34986499</v>
      </c>
      <c r="AD186" s="27">
        <f>GDP!AD$42/10000</f>
        <v>238767839.88534701</v>
      </c>
      <c r="AE186" s="27">
        <f>GDP!AE$42/10000</f>
        <v>260256945.47502899</v>
      </c>
      <c r="AF186" s="27">
        <f>GDP!AF$42/10000</f>
        <v>293754553.91439533</v>
      </c>
      <c r="AG186" s="27"/>
      <c r="AH186" s="27" t="str">
        <f>IF(ISNUMBER(VLOOKUP($B186,Area_GDP_80_09,Seq!C$1,FALSE)/10000),VLOOKUP($B186,Area_GDP_80_09,Seq!C$1,FALSE)/10000,".")</f>
        <v>.</v>
      </c>
      <c r="AI186" s="27" t="str">
        <f>IF(ISNUMBER(VLOOKUP($B186,Area_GDP_80_09,Seq!D$1,FALSE)/10000),VLOOKUP($B186,Area_GDP_80_09,Seq!D$1,FALSE)/10000,".")</f>
        <v>.</v>
      </c>
      <c r="AJ186" s="27" t="str">
        <f>IF(ISNUMBER(VLOOKUP($B186,Area_GDP_80_09,Seq!E$1,FALSE)/10000),VLOOKUP($B186,Area_GDP_80_09,Seq!E$1,FALSE)/10000,".")</f>
        <v>.</v>
      </c>
      <c r="AK186" s="27" t="str">
        <f>IF(ISNUMBER(VLOOKUP($B186,Area_GDP_80_09,Seq!F$1,FALSE)/10000),VLOOKUP($B186,Area_GDP_80_09,Seq!F$1,FALSE)/10000,".")</f>
        <v>.</v>
      </c>
      <c r="AL186" s="27" t="str">
        <f>IF(ISNUMBER(VLOOKUP($B186,Area_GDP_80_09,Seq!G$1,FALSE)/10000),VLOOKUP($B186,Area_GDP_80_09,Seq!G$1,FALSE)/10000,".")</f>
        <v>.</v>
      </c>
      <c r="AM186" s="27" t="str">
        <f>IF(ISNUMBER(VLOOKUP($B186,Area_GDP_80_09,Seq!H$1,FALSE)/10000),VLOOKUP($B186,Area_GDP_80_09,Seq!H$1,FALSE)/10000,".")</f>
        <v>.</v>
      </c>
      <c r="AN186" s="27" t="str">
        <f>IF(ISNUMBER(VLOOKUP($B186,Area_GDP_80_09,Seq!I$1,FALSE)/10000),VLOOKUP($B186,Area_GDP_80_09,Seq!I$1,FALSE)/10000,".")</f>
        <v>.</v>
      </c>
      <c r="AO186" s="27" t="str">
        <f>IF(ISNUMBER(VLOOKUP($B186,Area_GDP_80_09,Seq!J$1,FALSE)/10000),VLOOKUP($B186,Area_GDP_80_09,Seq!J$1,FALSE)/10000,".")</f>
        <v>.</v>
      </c>
      <c r="AP186" s="27" t="str">
        <f>IF(ISNUMBER(VLOOKUP($B186,Area_GDP_80_09,Seq!K$1,FALSE)/10000),VLOOKUP($B186,Area_GDP_80_09,Seq!K$1,FALSE)/10000,".")</f>
        <v>.</v>
      </c>
      <c r="AQ186" s="27" t="str">
        <f>IF(ISNUMBER(VLOOKUP($B186,Area_GDP_80_09,Seq!L$1,FALSE)/10000),VLOOKUP($B186,Area_GDP_80_09,Seq!L$1,FALSE)/10000,".")</f>
        <v>.</v>
      </c>
      <c r="AR186" s="27" t="str">
        <f>IF(ISNUMBER(VLOOKUP($B186,Area_GDP_80_09,Seq!M$1,FALSE)/10000),VLOOKUP($B186,Area_GDP_80_09,Seq!M$1,FALSE)/10000,".")</f>
        <v>.</v>
      </c>
      <c r="AS186" s="27" t="str">
        <f>IF(ISNUMBER(VLOOKUP($B186,Area_GDP_80_09,Seq!N$1,FALSE)/10000),VLOOKUP($B186,Area_GDP_80_09,Seq!N$1,FALSE)/10000,".")</f>
        <v>.</v>
      </c>
      <c r="AT186" s="27" t="str">
        <f>IF(ISNUMBER(VLOOKUP($B186,Area_GDP_80_09,Seq!O$1,FALSE)/10000),VLOOKUP($B186,Area_GDP_80_09,Seq!O$1,FALSE)/10000,".")</f>
        <v>.</v>
      </c>
      <c r="AU186" s="27" t="str">
        <f>IF(ISNUMBER(VLOOKUP($B186,Area_GDP_80_09,Seq!P$1,FALSE)/10000),VLOOKUP($B186,Area_GDP_80_09,Seq!P$1,FALSE)/10000,".")</f>
        <v>.</v>
      </c>
      <c r="AV186" s="27" t="str">
        <f>IF(ISNUMBER(VLOOKUP($B186,Area_GDP_80_09,Seq!Q$1,FALSE)/10000),VLOOKUP($B186,Area_GDP_80_09,Seq!Q$1,FALSE)/10000,".")</f>
        <v>.</v>
      </c>
      <c r="AW186" s="27" t="str">
        <f>IF(ISNUMBER(VLOOKUP($B186,Area_GDP_80_09,Seq!R$1,FALSE)/10000),VLOOKUP($B186,Area_GDP_80_09,Seq!R$1,FALSE)/10000,".")</f>
        <v>.</v>
      </c>
      <c r="AX186" s="27" t="str">
        <f>IF(ISNUMBER(VLOOKUP($B186,Area_GDP_80_09,Seq!S$1,FALSE)/10000),VLOOKUP($B186,Area_GDP_80_09,Seq!S$1,FALSE)/10000,".")</f>
        <v>.</v>
      </c>
      <c r="AY186" s="27" t="str">
        <f>IF(ISNUMBER(VLOOKUP($B186,Area_GDP_80_09,Seq!T$1,FALSE)/10000),VLOOKUP($B186,Area_GDP_80_09,Seq!T$1,FALSE)/10000,".")</f>
        <v>.</v>
      </c>
      <c r="AZ186" s="27" t="str">
        <f>IF(ISNUMBER(VLOOKUP($B186,Area_GDP_80_09,Seq!U$1,FALSE)/10000),VLOOKUP($B186,Area_GDP_80_09,Seq!U$1,FALSE)/10000,".")</f>
        <v>.</v>
      </c>
      <c r="BA186" s="27" t="str">
        <f>IF(ISNUMBER(VLOOKUP($B186,Area_GDP_80_09,Seq!V$1,FALSE)/10000),VLOOKUP($B186,Area_GDP_80_09,Seq!V$1,FALSE)/10000,".")</f>
        <v>.</v>
      </c>
      <c r="BB186" s="27" t="str">
        <f>IF(ISNUMBER(VLOOKUP($B186,Area_GDP_80_09,Seq!W$1,FALSE)/10000),VLOOKUP($B186,Area_GDP_80_09,Seq!W$1,FALSE)/10000,".")</f>
        <v>.</v>
      </c>
      <c r="BC186" s="27" t="str">
        <f>IF(ISNUMBER(VLOOKUP($B186,Area_GDP_80_09,Seq!X$1,FALSE)/10000),VLOOKUP($B186,Area_GDP_80_09,Seq!X$1,FALSE)/10000,".")</f>
        <v>.</v>
      </c>
      <c r="BD186" s="27" t="str">
        <f>IF(ISNUMBER(VLOOKUP($B186,Area_GDP_80_09,Seq!Y$1,FALSE)/10000),VLOOKUP($B186,Area_GDP_80_09,Seq!Y$1,FALSE)/10000,".")</f>
        <v>.</v>
      </c>
      <c r="BE186" s="27" t="str">
        <f>IF(ISNUMBER(VLOOKUP($B186,Area_GDP_80_09,Seq!Z$1,FALSE)/10000),VLOOKUP($B186,Area_GDP_80_09,Seq!Z$1,FALSE)/10000,".")</f>
        <v>.</v>
      </c>
      <c r="BF186" s="27" t="str">
        <f>IF(ISNUMBER(VLOOKUP($B186,Area_GDP_80_09,Seq!AA$1,FALSE)/10000),VLOOKUP($B186,Area_GDP_80_09,Seq!AA$1,FALSE)/10000,".")</f>
        <v>.</v>
      </c>
      <c r="BG186" s="27" t="str">
        <f>IF(ISNUMBER(VLOOKUP($B186,Area_GDP_80_09,Seq!AB$1,FALSE)/10000),VLOOKUP($B186,Area_GDP_80_09,Seq!AB$1,FALSE)/10000,".")</f>
        <v>.</v>
      </c>
      <c r="BH186" s="27" t="str">
        <f>IF(ISNUMBER(VLOOKUP($B186,Area_GDP_80_09,Seq!AC$1,FALSE)/10000),VLOOKUP($B186,Area_GDP_80_09,Seq!AC$1,FALSE)/10000,".")</f>
        <v>.</v>
      </c>
      <c r="BI186" s="27" t="str">
        <f>IF(ISNUMBER(VLOOKUP($B186,Area_GDP_80_09,Seq!AD$1,FALSE)/10000),VLOOKUP($B186,Area_GDP_80_09,Seq!AD$1,FALSE)/10000,".")</f>
        <v>.</v>
      </c>
      <c r="BJ186" s="27" t="str">
        <f>IF(ISNUMBER(VLOOKUP($B186,Area_GDP_80_09,Seq!AE$1,FALSE)/10000),VLOOKUP($B186,Area_GDP_80_09,Seq!AE$1,FALSE)/10000,".")</f>
        <v>.</v>
      </c>
      <c r="BK186" s="27" t="str">
        <f>IF(ISNUMBER(VLOOKUP($B186,Area_GDP_80_09,Seq!AF$1,FALSE)/10000),VLOOKUP($B186,Area_GDP_80_09,Seq!AF$1,FALSE)/10000,".")</f>
        <v>.</v>
      </c>
      <c r="BL186" s="27"/>
      <c r="BM186" s="27"/>
      <c r="BN186" s="27">
        <f>CNPop!A$48</f>
        <v>5.0000000000000001E-3</v>
      </c>
      <c r="BO186" s="27">
        <f>CNPop!B$48</f>
        <v>6.0000000000000001E-3</v>
      </c>
      <c r="BP186" s="27">
        <f>CNPop!C$48</f>
        <v>6.0000000000000001E-3</v>
      </c>
      <c r="BQ186" s="27">
        <f>CNPop!D$48</f>
        <v>7.0000000000000001E-3</v>
      </c>
      <c r="BR186" s="27">
        <f>CNPop!E$48</f>
        <v>7.0000000000000001E-3</v>
      </c>
      <c r="BS186" s="27">
        <f>CNPop!F$48</f>
        <v>8.0000000000000002E-3</v>
      </c>
      <c r="BT186" s="27">
        <f>CNPop!G$48</f>
        <v>8.9999999999999993E-3</v>
      </c>
      <c r="BU186" s="27">
        <f>CNPop!H$48</f>
        <v>0.01</v>
      </c>
      <c r="BV186" s="27">
        <f>CNPop!I$48</f>
        <v>1.0999999999999999E-2</v>
      </c>
      <c r="BW186" s="27">
        <f>CNPop!J$48</f>
        <v>1.2E-2</v>
      </c>
      <c r="BX186" s="27">
        <f>CNPop!K$48</f>
        <v>1.4E-2</v>
      </c>
      <c r="BY186" s="27">
        <f>CNPop!L$48</f>
        <v>1.6E-2</v>
      </c>
      <c r="BZ186" s="27">
        <f>CNPop!M$48</f>
        <v>1.7000000000000001E-2</v>
      </c>
      <c r="CA186" s="27">
        <f>CNPop!N$48</f>
        <v>1.9E-2</v>
      </c>
      <c r="CB186" s="27">
        <f>CNPop!O$48</f>
        <v>2.1000000000000001E-2</v>
      </c>
      <c r="CC186" s="27">
        <f>CNPop!P$48</f>
        <v>2.3E-2</v>
      </c>
      <c r="CD186" s="27">
        <f>CNPop!Q$48</f>
        <v>2.5999999999999999E-2</v>
      </c>
      <c r="CE186" s="27">
        <f>CNPop!R$48</f>
        <v>2.8000000000000001E-2</v>
      </c>
      <c r="CF186" s="27">
        <f>CNPop!S$48</f>
        <v>0.03</v>
      </c>
      <c r="CG186" s="27">
        <f>CNPop!T$48</f>
        <v>3.3000000000000002E-2</v>
      </c>
      <c r="CH186" s="27">
        <f>CNPop!U$48</f>
        <v>3.5999999999999997E-2</v>
      </c>
      <c r="CI186" s="27">
        <f>CNPop!V$48</f>
        <v>3.9E-2</v>
      </c>
      <c r="CJ186" s="27">
        <f>CNPop!W$48</f>
        <v>4.2000000000000003E-2</v>
      </c>
      <c r="CK186" s="27">
        <f>CNPop!X$48</f>
        <v>4.4999999999999998E-2</v>
      </c>
      <c r="CL186" s="27">
        <f>CNPop!Y$48</f>
        <v>4.9000000000000002E-2</v>
      </c>
      <c r="CM186" s="27">
        <f>CNPop!Z$48</f>
        <v>5.1999999999999998E-2</v>
      </c>
      <c r="CN186" s="27">
        <f>CNPop!AA$48</f>
        <v>5.6000000000000001E-2</v>
      </c>
      <c r="CO186" s="27">
        <f>CNPop!AB$48</f>
        <v>0.06</v>
      </c>
      <c r="CP186" s="27">
        <f>CNPop!AC$48</f>
        <v>6.3E-2</v>
      </c>
      <c r="CQ186" s="27"/>
      <c r="CR186" s="27" t="str">
        <f t="shared" si="182"/>
        <v>.</v>
      </c>
      <c r="CS186" s="27" t="str">
        <f t="shared" si="183"/>
        <v>.</v>
      </c>
      <c r="CT186" s="27" t="str">
        <f t="shared" si="184"/>
        <v>.</v>
      </c>
      <c r="CU186" s="27" t="str">
        <f t="shared" si="185"/>
        <v>.</v>
      </c>
      <c r="CV186" s="27" t="str">
        <f t="shared" si="186"/>
        <v>.</v>
      </c>
      <c r="CW186" s="27" t="str">
        <f t="shared" si="187"/>
        <v>.</v>
      </c>
      <c r="CX186" s="27" t="str">
        <f t="shared" si="188"/>
        <v>.</v>
      </c>
      <c r="CY186" s="27" t="str">
        <f t="shared" si="189"/>
        <v>.</v>
      </c>
      <c r="CZ186" s="27" t="str">
        <f t="shared" si="190"/>
        <v>.</v>
      </c>
      <c r="DA186" s="27" t="str">
        <f t="shared" si="191"/>
        <v>.</v>
      </c>
      <c r="DB186" s="27" t="str">
        <f t="shared" si="192"/>
        <v>.</v>
      </c>
      <c r="DC186" s="27" t="str">
        <f t="shared" si="193"/>
        <v>.</v>
      </c>
      <c r="DD186" s="27" t="str">
        <f t="shared" si="194"/>
        <v>.</v>
      </c>
      <c r="DE186" s="27" t="str">
        <f t="shared" si="195"/>
        <v>.</v>
      </c>
      <c r="DF186" s="27" t="str">
        <f t="shared" si="196"/>
        <v>.</v>
      </c>
      <c r="DG186" s="27" t="str">
        <f t="shared" si="197"/>
        <v>.</v>
      </c>
      <c r="DH186" s="27" t="str">
        <f t="shared" si="198"/>
        <v>.</v>
      </c>
      <c r="DI186" s="27" t="str">
        <f t="shared" si="199"/>
        <v>.</v>
      </c>
      <c r="DJ186" s="27" t="str">
        <f t="shared" si="200"/>
        <v>.</v>
      </c>
      <c r="DK186" s="27" t="str">
        <f t="shared" si="201"/>
        <v>.</v>
      </c>
      <c r="DL186" s="27" t="str">
        <f t="shared" si="202"/>
        <v>.</v>
      </c>
      <c r="DM186" s="27" t="str">
        <f t="shared" si="203"/>
        <v>.</v>
      </c>
      <c r="DN186" s="27" t="str">
        <f t="shared" si="204"/>
        <v>.</v>
      </c>
      <c r="DO186" s="27" t="str">
        <f t="shared" si="205"/>
        <v>.</v>
      </c>
      <c r="DP186" s="27" t="str">
        <f t="shared" si="206"/>
        <v>.</v>
      </c>
      <c r="DQ186" s="27" t="str">
        <f t="shared" si="207"/>
        <v>.</v>
      </c>
      <c r="DR186" s="27" t="str">
        <f t="shared" si="208"/>
        <v>.</v>
      </c>
      <c r="DS186" s="27" t="str">
        <f t="shared" si="209"/>
        <v>.</v>
      </c>
      <c r="DT186" s="27" t="str">
        <f t="shared" si="145"/>
        <v>.</v>
      </c>
      <c r="DU186" s="27" t="str">
        <f>IF(ISNA(VLOOKUP(CONCATENATE($B186,".SP.TER.TOTL.IN"),Area_pop_80_09,Seq!B$1,FALSE)),".",VLOOKUP(CONCATENATE($B186,".SP.TER.TOTL.IN"),Area_pop_80_09,Seq!B$1,FALSE)/VLOOKUP(CONCATENATE($B186,".SP.POP.TOTL"),Area_pop_80_09,Seq!B$1,FALSE))</f>
        <v>.</v>
      </c>
      <c r="DV186" s="27" t="str">
        <f>IF(ISNA(VLOOKUP(CONCATENATE($B186,".SP.TER.TOTL.IN"),Area_pop_80_09,Seq!C$1,FALSE)),".",VLOOKUP(CONCATENATE($B186,".SP.TER.TOTL.IN"),Area_pop_80_09,Seq!C$1,FALSE)/VLOOKUP(CONCATENATE($B186,".SP.POP.TOTL"),Area_pop_80_09,Seq!C$1,FALSE))</f>
        <v>.</v>
      </c>
      <c r="DW186" s="27" t="str">
        <f>IF(ISNA(VLOOKUP(CONCATENATE($B186,".SP.TER.TOTL.IN"),Area_pop_80_09,Seq!D$1,FALSE)),".",VLOOKUP(CONCATENATE($B186,".SP.TER.TOTL.IN"),Area_pop_80_09,Seq!D$1,FALSE)/VLOOKUP(CONCATENATE($B186,".SP.POP.TOTL"),Area_pop_80_09,Seq!D$1,FALSE))</f>
        <v>.</v>
      </c>
      <c r="DX186" s="27" t="str">
        <f>IF(ISNA(VLOOKUP(CONCATENATE($B186,".SP.TER.TOTL.IN"),Area_pop_80_09,Seq!E$1,FALSE)),".",VLOOKUP(CONCATENATE($B186,".SP.TER.TOTL.IN"),Area_pop_80_09,Seq!E$1,FALSE)/VLOOKUP(CONCATENATE($B186,".SP.POP.TOTL"),Area_pop_80_09,Seq!E$1,FALSE))</f>
        <v>.</v>
      </c>
      <c r="DY186" s="27" t="str">
        <f>IF(ISNA(VLOOKUP(CONCATENATE($B186,".SP.TER.TOTL.IN"),Area_pop_80_09,Seq!F$1,FALSE)),".",VLOOKUP(CONCATENATE($B186,".SP.TER.TOTL.IN"),Area_pop_80_09,Seq!F$1,FALSE)/VLOOKUP(CONCATENATE($B186,".SP.POP.TOTL"),Area_pop_80_09,Seq!F$1,FALSE))</f>
        <v>.</v>
      </c>
      <c r="DZ186" s="27" t="str">
        <f>IF(ISNA(VLOOKUP(CONCATENATE($B186,".SP.TER.TOTL.IN"),Area_pop_80_09,Seq!G$1,FALSE)),".",VLOOKUP(CONCATENATE($B186,".SP.TER.TOTL.IN"),Area_pop_80_09,Seq!G$1,FALSE)/VLOOKUP(CONCATENATE($B186,".SP.POP.TOTL"),Area_pop_80_09,Seq!G$1,FALSE))</f>
        <v>.</v>
      </c>
      <c r="EA186" s="27" t="str">
        <f>IF(ISNA(VLOOKUP(CONCATENATE($B186,".SP.TER.TOTL.IN"),Area_pop_80_09,Seq!H$1,FALSE)),".",VLOOKUP(CONCATENATE($B186,".SP.TER.TOTL.IN"),Area_pop_80_09,Seq!H$1,FALSE)/VLOOKUP(CONCATENATE($B186,".SP.POP.TOTL"),Area_pop_80_09,Seq!H$1,FALSE))</f>
        <v>.</v>
      </c>
      <c r="EB186" s="27" t="str">
        <f>IF(ISNA(VLOOKUP(CONCATENATE($B186,".SP.TER.TOTL.IN"),Area_pop_80_09,Seq!I$1,FALSE)),".",VLOOKUP(CONCATENATE($B186,".SP.TER.TOTL.IN"),Area_pop_80_09,Seq!I$1,FALSE)/VLOOKUP(CONCATENATE($B186,".SP.POP.TOTL"),Area_pop_80_09,Seq!I$1,FALSE))</f>
        <v>.</v>
      </c>
      <c r="EC186" s="27" t="str">
        <f>IF(ISNA(VLOOKUP(CONCATENATE($B186,".SP.TER.TOTL.IN"),Area_pop_80_09,Seq!J$1,FALSE)),".",VLOOKUP(CONCATENATE($B186,".SP.TER.TOTL.IN"),Area_pop_80_09,Seq!J$1,FALSE)/VLOOKUP(CONCATENATE($B186,".SP.POP.TOTL"),Area_pop_80_09,Seq!J$1,FALSE))</f>
        <v>.</v>
      </c>
      <c r="ED186" s="27" t="str">
        <f>IF(ISNA(VLOOKUP(CONCATENATE($B186,".SP.TER.TOTL.IN"),Area_pop_80_09,Seq!K$1,FALSE)),".",VLOOKUP(CONCATENATE($B186,".SP.TER.TOTL.IN"),Area_pop_80_09,Seq!K$1,FALSE)/VLOOKUP(CONCATENATE($B186,".SP.POP.TOTL"),Area_pop_80_09,Seq!K$1,FALSE))</f>
        <v>.</v>
      </c>
      <c r="EE186" s="27" t="str">
        <f>IF(ISNA(VLOOKUP(CONCATENATE($B186,".SP.TER.TOTL.IN"),Area_pop_80_09,Seq!L$1,FALSE)),".",VLOOKUP(CONCATENATE($B186,".SP.TER.TOTL.IN"),Area_pop_80_09,Seq!L$1,FALSE)/VLOOKUP(CONCATENATE($B186,".SP.POP.TOTL"),Area_pop_80_09,Seq!L$1,FALSE))</f>
        <v>.</v>
      </c>
      <c r="EF186" s="27" t="str">
        <f>IF(ISNA(VLOOKUP(CONCATENATE($B186,".SP.TER.TOTL.IN"),Area_pop_80_09,Seq!M$1,FALSE)),".",VLOOKUP(CONCATENATE($B186,".SP.TER.TOTL.IN"),Area_pop_80_09,Seq!M$1,FALSE)/VLOOKUP(CONCATENATE($B186,".SP.POP.TOTL"),Area_pop_80_09,Seq!M$1,FALSE))</f>
        <v>.</v>
      </c>
      <c r="EG186" s="27" t="str">
        <f>IF(ISNA(VLOOKUP(CONCATENATE($B186,".SP.TER.TOTL.IN"),Area_pop_80_09,Seq!N$1,FALSE)),".",VLOOKUP(CONCATENATE($B186,".SP.TER.TOTL.IN"),Area_pop_80_09,Seq!N$1,FALSE)/VLOOKUP(CONCATENATE($B186,".SP.POP.TOTL"),Area_pop_80_09,Seq!N$1,FALSE))</f>
        <v>.</v>
      </c>
      <c r="EH186" s="27" t="str">
        <f>IF(ISNA(VLOOKUP(CONCATENATE($B186,".SP.TER.TOTL.IN"),Area_pop_80_09,Seq!O$1,FALSE)),".",VLOOKUP(CONCATENATE($B186,".SP.TER.TOTL.IN"),Area_pop_80_09,Seq!O$1,FALSE)/VLOOKUP(CONCATENATE($B186,".SP.POP.TOTL"),Area_pop_80_09,Seq!O$1,FALSE))</f>
        <v>.</v>
      </c>
      <c r="EI186" s="27" t="str">
        <f>IF(ISNA(VLOOKUP(CONCATENATE($B186,".SP.TER.TOTL.IN"),Area_pop_80_09,Seq!P$1,FALSE)),".",VLOOKUP(CONCATENATE($B186,".SP.TER.TOTL.IN"),Area_pop_80_09,Seq!P$1,FALSE)/VLOOKUP(CONCATENATE($B186,".SP.POP.TOTL"),Area_pop_80_09,Seq!P$1,FALSE))</f>
        <v>.</v>
      </c>
      <c r="EJ186" s="27" t="str">
        <f>IF(ISNA(VLOOKUP(CONCATENATE($B186,".SP.TER.TOTL.IN"),Area_pop_80_09,Seq!Q$1,FALSE)),".",VLOOKUP(CONCATENATE($B186,".SP.TER.TOTL.IN"),Area_pop_80_09,Seq!Q$1,FALSE)/VLOOKUP(CONCATENATE($B186,".SP.POP.TOTL"),Area_pop_80_09,Seq!Q$1,FALSE))</f>
        <v>.</v>
      </c>
      <c r="EK186" s="27" t="str">
        <f>IF(ISNA(VLOOKUP(CONCATENATE($B186,".SP.TER.TOTL.IN"),Area_pop_80_09,Seq!R$1,FALSE)),".",VLOOKUP(CONCATENATE($B186,".SP.TER.TOTL.IN"),Area_pop_80_09,Seq!R$1,FALSE)/VLOOKUP(CONCATENATE($B186,".SP.POP.TOTL"),Area_pop_80_09,Seq!R$1,FALSE))</f>
        <v>.</v>
      </c>
      <c r="EL186" s="27" t="str">
        <f>IF(ISNA(VLOOKUP(CONCATENATE($B186,".SP.TER.TOTL.IN"),Area_pop_80_09,Seq!S$1,FALSE)),".",VLOOKUP(CONCATENATE($B186,".SP.TER.TOTL.IN"),Area_pop_80_09,Seq!S$1,FALSE)/VLOOKUP(CONCATENATE($B186,".SP.POP.TOTL"),Area_pop_80_09,Seq!S$1,FALSE))</f>
        <v>.</v>
      </c>
      <c r="EM186" s="27" t="str">
        <f>IF(ISNA(VLOOKUP(CONCATENATE($B186,".SP.TER.TOTL.IN"),Area_pop_80_09,Seq!T$1,FALSE)),".",VLOOKUP(CONCATENATE($B186,".SP.TER.TOTL.IN"),Area_pop_80_09,Seq!T$1,FALSE)/VLOOKUP(CONCATENATE($B186,".SP.POP.TOTL"),Area_pop_80_09,Seq!T$1,FALSE))</f>
        <v>.</v>
      </c>
      <c r="EN186" s="27" t="str">
        <f>IF(ISNA(VLOOKUP(CONCATENATE($B186,".SP.TER.TOTL.IN"),Area_pop_80_09,Seq!U$1,FALSE)),".",VLOOKUP(CONCATENATE($B186,".SP.TER.TOTL.IN"),Area_pop_80_09,Seq!U$1,FALSE)/VLOOKUP(CONCATENATE($B186,".SP.POP.TOTL"),Area_pop_80_09,Seq!U$1,FALSE))</f>
        <v>.</v>
      </c>
      <c r="EO186" s="27" t="str">
        <f>IF(ISNA(VLOOKUP(CONCATENATE($B186,".SP.TER.TOTL.IN"),Area_pop_80_09,Seq!V$1,FALSE)),".",VLOOKUP(CONCATENATE($B186,".SP.TER.TOTL.IN"),Area_pop_80_09,Seq!V$1,FALSE)/VLOOKUP(CONCATENATE($B186,".SP.POP.TOTL"),Area_pop_80_09,Seq!V$1,FALSE))</f>
        <v>.</v>
      </c>
      <c r="EP186" s="27" t="str">
        <f>IF(ISNA(VLOOKUP(CONCATENATE($B186,".SP.TER.TOTL.IN"),Area_pop_80_09,Seq!W$1,FALSE)),".",VLOOKUP(CONCATENATE($B186,".SP.TER.TOTL.IN"),Area_pop_80_09,Seq!W$1,FALSE)/VLOOKUP(CONCATENATE($B186,".SP.POP.TOTL"),Area_pop_80_09,Seq!W$1,FALSE))</f>
        <v>.</v>
      </c>
      <c r="EQ186" s="27" t="str">
        <f>IF(ISNA(VLOOKUP(CONCATENATE($B186,".SP.TER.TOTL.IN"),Area_pop_80_09,Seq!X$1,FALSE)),".",VLOOKUP(CONCATENATE($B186,".SP.TER.TOTL.IN"),Area_pop_80_09,Seq!X$1,FALSE)/VLOOKUP(CONCATENATE($B186,".SP.POP.TOTL"),Area_pop_80_09,Seq!X$1,FALSE))</f>
        <v>.</v>
      </c>
      <c r="ER186" s="27" t="str">
        <f>IF(ISNA(VLOOKUP(CONCATENATE($B186,".SP.TER.TOTL.IN"),Area_pop_80_09,Seq!Y$1,FALSE)),".",VLOOKUP(CONCATENATE($B186,".SP.TER.TOTL.IN"),Area_pop_80_09,Seq!Y$1,FALSE)/VLOOKUP(CONCATENATE($B186,".SP.POP.TOTL"),Area_pop_80_09,Seq!Y$1,FALSE))</f>
        <v>.</v>
      </c>
      <c r="ES186" s="27" t="str">
        <f>IF(ISNA(VLOOKUP(CONCATENATE($B186,".SP.TER.TOTL.IN"),Area_pop_80_09,Seq!Z$1,FALSE)),".",VLOOKUP(CONCATENATE($B186,".SP.TER.TOTL.IN"),Area_pop_80_09,Seq!Z$1,FALSE)/VLOOKUP(CONCATENATE($B186,".SP.POP.TOTL"),Area_pop_80_09,Seq!Z$1,FALSE))</f>
        <v>.</v>
      </c>
      <c r="ET186" s="27" t="str">
        <f>IF(ISNA(VLOOKUP(CONCATENATE($B186,".SP.TER.TOTL.IN"),Area_pop_80_09,Seq!AA$1,FALSE)),".",VLOOKUP(CONCATENATE($B186,".SP.TER.TOTL.IN"),Area_pop_80_09,Seq!AA$1,FALSE)/VLOOKUP(CONCATENATE($B186,".SP.POP.TOTL"),Area_pop_80_09,Seq!AA$1,FALSE))</f>
        <v>.</v>
      </c>
      <c r="EU186" s="27" t="str">
        <f>IF(ISNA(VLOOKUP(CONCATENATE($B186,".SP.TER.TOTL.IN"),Area_pop_80_09,Seq!AB$1,FALSE)),".",VLOOKUP(CONCATENATE($B186,".SP.TER.TOTL.IN"),Area_pop_80_09,Seq!AB$1,FALSE)/VLOOKUP(CONCATENATE($B186,".SP.POP.TOTL"),Area_pop_80_09,Seq!AB$1,FALSE))</f>
        <v>.</v>
      </c>
      <c r="EV186" s="27" t="str">
        <f>IF(ISNA(VLOOKUP(CONCATENATE($B186,".SP.TER.TOTL.IN"),Area_pop_80_09,Seq!AC$1,FALSE)),".",VLOOKUP(CONCATENATE($B186,".SP.TER.TOTL.IN"),Area_pop_80_09,Seq!AC$1,FALSE)/VLOOKUP(CONCATENATE($B186,".SP.POP.TOTL"),Area_pop_80_09,Seq!AC$1,FALSE))</f>
        <v>.</v>
      </c>
      <c r="EW186" s="27" t="str">
        <f>IF(ISNA(VLOOKUP(CONCATENATE($B186,".SP.TER.TOTL.IN"),Area_pop_80_09,Seq!AD$1,FALSE)),".",VLOOKUP(CONCATENATE($B186,".SP.TER.TOTL.IN"),Area_pop_80_09,Seq!AD$1,FALSE)/VLOOKUP(CONCATENATE($B186,".SP.POP.TOTL"),Area_pop_80_09,Seq!AD$1,FALSE))</f>
        <v>.</v>
      </c>
      <c r="EX186" s="27"/>
      <c r="EY186" s="27"/>
      <c r="EZ186" s="27" t="str">
        <f t="shared" si="210"/>
        <v>.</v>
      </c>
      <c r="FA186" s="27" t="str">
        <f t="shared" si="211"/>
        <v>.</v>
      </c>
      <c r="FB186" s="27" t="str">
        <f t="shared" si="181"/>
        <v>.</v>
      </c>
      <c r="FC186" s="9" t="str">
        <f>IF(VLOOKUP($B186,EM_80!$B$1:$C$201,2,FALSE)&gt;0,VLOOKUP($B186,EM_80!$B$1:$C$201,2,FALSE),".")</f>
        <v>.</v>
      </c>
      <c r="FD186" s="9" t="str">
        <f t="shared" si="212"/>
        <v>.</v>
      </c>
      <c r="FE186" s="9" t="str">
        <f t="shared" si="177"/>
        <v>.</v>
      </c>
      <c r="FF186" t="e">
        <f t="shared" si="213"/>
        <v>#N/A</v>
      </c>
      <c r="FG186" t="e">
        <f t="shared" si="214"/>
        <v>#N/A</v>
      </c>
      <c r="FH186" t="e">
        <f t="shared" si="215"/>
        <v>#N/A</v>
      </c>
      <c r="FJ186" s="9" t="str">
        <f>IF(ISNA(VLOOKUP($B186,Area_EM_90,Seq!C$1,FALSE)),".",VLOOKUP($B186,Area_EM_90,Seq!C$1,FALSE))</f>
        <v>.</v>
      </c>
      <c r="FK186" s="9" t="str">
        <f>IF(ISNA(VLOOKUP($B186,Area_EM_90,Seq!D$1,FALSE)),".",VLOOKUP($B186,Area_EM_90,Seq!D$1,FALSE))</f>
        <v>.</v>
      </c>
      <c r="FL186" s="9" t="str">
        <f>IF(ISNA(VLOOKUP($B186,Area_EM_90,Seq!E$1,FALSE)),".",VLOOKUP($B186,Area_EM_90,Seq!E$1,FALSE))</f>
        <v>.</v>
      </c>
      <c r="FM186" s="9" t="str">
        <f>IF(ISNA(VLOOKUP($B186,Area_EM_90,Seq!F$1,FALSE)),".",VLOOKUP($B186,Area_EM_90,Seq!F$1,FALSE))</f>
        <v>.</v>
      </c>
      <c r="FN186" s="9" t="str">
        <f>IF(ISNA(VLOOKUP($B186,Area_EM_90,Seq!G$1,FALSE)),".",VLOOKUP($B186,Area_EM_90,Seq!G$1,FALSE))</f>
        <v>.</v>
      </c>
      <c r="FO186" s="9" t="str">
        <f>IF(ISNA(VLOOKUP($B186,Area_EM_90,Seq!H$1,FALSE)),".",VLOOKUP($B186,Area_EM_90,Seq!H$1,FALSE))</f>
        <v>.</v>
      </c>
      <c r="FP186" s="9" t="str">
        <f>IF(ISNA(VLOOKUP($B186,Area_EM_90,Seq!I$1,FALSE)),".",VLOOKUP($B186,Area_EM_90,Seq!I$1,FALSE))</f>
        <v>.</v>
      </c>
      <c r="FQ186" s="9" t="str">
        <f>IF(ISNA(VLOOKUP($B186,Area_EM_90,Seq!J$1,FALSE)),".",VLOOKUP($B186,Area_EM_90,Seq!J$1,FALSE))</f>
        <v>.</v>
      </c>
      <c r="FR186" s="9" t="str">
        <f>IF(ISNA(VLOOKUP($B186,Area_EM_00,Seq!C$1,FALSE)),".",VLOOKUP($B186,Area_EM_00,Seq!C$1,FALSE))</f>
        <v>.</v>
      </c>
      <c r="FS186" s="9" t="str">
        <f>IF(ISNA(VLOOKUP($B186,Area_EM_00,Seq!D$1,FALSE)),".",VLOOKUP($B186,Area_EM_00,Seq!D$1,FALSE))</f>
        <v>.</v>
      </c>
      <c r="FT186" s="9" t="str">
        <f>IF(ISNA(VLOOKUP($B186,Area_EM_00,Seq!E$1,FALSE)),".",VLOOKUP($B186,Area_EM_00,Seq!E$1,FALSE))</f>
        <v>.</v>
      </c>
      <c r="FU186" s="9" t="str">
        <f>IF(ISNA(VLOOKUP($B186,Area_EM_00,Seq!F$1,FALSE)),".",VLOOKUP($B186,Area_EM_00,Seq!F$1,FALSE))</f>
        <v>.</v>
      </c>
      <c r="FV186" s="9" t="str">
        <f>IF(ISNA(VLOOKUP($B186,Area_EM_00,Seq!G$1,FALSE)),".",VLOOKUP($B186,Area_EM_00,Seq!G$1,FALSE))</f>
        <v>.</v>
      </c>
      <c r="FW186" s="9" t="str">
        <f>IF(ISNA(VLOOKUP($B186,Area_EM_00,Seq!H$1,FALSE)),".",VLOOKUP($B186,Area_EM_00,Seq!H$1,FALSE))</f>
        <v>.</v>
      </c>
      <c r="FX186" s="9" t="str">
        <f>IF(ISNA(VLOOKUP($B186,Area_EM_00,Seq!I$1,FALSE)),".",VLOOKUP($B186,Area_EM_00,Seq!I$1,FALSE))</f>
        <v>.</v>
      </c>
      <c r="FY186" s="9" t="str">
        <f>IF(ISNA(VLOOKUP($B186,Area_EM_00,Seq!J$1,FALSE)),".",VLOOKUP($B186,Area_EM_00,Seq!J$1,FALSE))</f>
        <v>.</v>
      </c>
      <c r="GA186" s="27"/>
    </row>
    <row r="187" spans="1:183">
      <c r="A187" s="25" t="s">
        <v>2660</v>
      </c>
      <c r="B187" s="26" t="str">
        <f t="shared" si="144"/>
        <v>New Zealand</v>
      </c>
      <c r="C187" s="27">
        <f>GDP!C$42/10000</f>
        <v>18294194.281532999</v>
      </c>
      <c r="D187" s="27">
        <f>GDP!D$42/10000</f>
        <v>19245492.3841727</v>
      </c>
      <c r="E187" s="27">
        <f>GDP!E$42/10000</f>
        <v>20996832.1911324</v>
      </c>
      <c r="F187" s="27">
        <f>GDP!F$42/10000</f>
        <v>23285486.8999658</v>
      </c>
      <c r="G187" s="27">
        <f>GDP!G$42/10000</f>
        <v>26824880.9087606</v>
      </c>
      <c r="H187" s="27">
        <f>GDP!H$42/10000</f>
        <v>30446239.831443299</v>
      </c>
      <c r="I187" s="27">
        <f>GDP!I$42/10000</f>
        <v>33125508.936610304</v>
      </c>
      <c r="J187" s="27">
        <f>GDP!J$42/10000</f>
        <v>36968067.973257102</v>
      </c>
      <c r="K187" s="27">
        <f>GDP!K$42/10000</f>
        <v>41145459.654235199</v>
      </c>
      <c r="L187" s="27">
        <f>GDP!L$42/10000</f>
        <v>42832423.5000588</v>
      </c>
      <c r="M187" s="27">
        <f>GDP!M$42/10000</f>
        <v>44460055.593061104</v>
      </c>
      <c r="N187" s="27">
        <f>GDP!N$42/10000</f>
        <v>48550380.707622699</v>
      </c>
      <c r="O187" s="27">
        <f>GDP!O$42/10000</f>
        <v>55444534.768105105</v>
      </c>
      <c r="P187" s="27">
        <f>GDP!P$42/10000</f>
        <v>63206769.635639794</v>
      </c>
      <c r="Q187" s="27">
        <f>GDP!Q$42/10000</f>
        <v>71486856.457908601</v>
      </c>
      <c r="R187" s="27">
        <f>GDP!R$42/10000</f>
        <v>79278923.811820701</v>
      </c>
      <c r="S187" s="27">
        <f>GDP!S$42/10000</f>
        <v>87206816.193002701</v>
      </c>
      <c r="T187" s="27">
        <f>GDP!T$42/10000</f>
        <v>95317050.098951995</v>
      </c>
      <c r="U187" s="27">
        <f>GDP!U$42/10000</f>
        <v>102751780.00667</v>
      </c>
      <c r="V187" s="27">
        <f>GDP!V$42/10000</f>
        <v>110560915.287177</v>
      </c>
      <c r="W187" s="27">
        <f>GDP!W$42/10000</f>
        <v>119848032.17129999</v>
      </c>
      <c r="X187" s="27">
        <f>GDP!X$42/10000</f>
        <v>129795418.841518</v>
      </c>
      <c r="Y187" s="27">
        <f>GDP!Y$42/10000</f>
        <v>141606801.95609599</v>
      </c>
      <c r="Z187" s="27">
        <f>GDP!Z$42/10000</f>
        <v>155767482.15170601</v>
      </c>
      <c r="AA187" s="27">
        <f>GDP!AA$42/10000</f>
        <v>171499997.84902799</v>
      </c>
      <c r="AB187" s="27">
        <f>GDP!AB$42/10000</f>
        <v>189335997.62532699</v>
      </c>
      <c r="AC187" s="27">
        <f>GDP!AC$42/10000</f>
        <v>211298973.34986499</v>
      </c>
      <c r="AD187" s="27">
        <f>GDP!AD$42/10000</f>
        <v>238767839.88534701</v>
      </c>
      <c r="AE187" s="27">
        <f>GDP!AE$42/10000</f>
        <v>260256945.47502899</v>
      </c>
      <c r="AF187" s="27">
        <f>GDP!AF$42/10000</f>
        <v>293754553.91439533</v>
      </c>
      <c r="AG187" s="27"/>
      <c r="AH187" s="27">
        <f>IF(ISNUMBER(VLOOKUP($B187,Area_GDP_80_09,Seq!C$1,FALSE)/10000),VLOOKUP($B187,Area_GDP_80_09,Seq!C$1,FALSE)/10000,".")</f>
        <v>3179111.2282088404</v>
      </c>
      <c r="AI187" s="27">
        <f>IF(ISNUMBER(VLOOKUP($B187,Area_GDP_80_09,Seq!D$1,FALSE)/10000),VLOOKUP($B187,Area_GDP_80_09,Seq!D$1,FALSE)/10000,".")</f>
        <v>3282527.5545602199</v>
      </c>
      <c r="AJ187" s="27">
        <f>IF(ISNUMBER(VLOOKUP($B187,Area_GDP_80_09,Seq!E$1,FALSE)/10000),VLOOKUP($B187,Area_GDP_80_09,Seq!E$1,FALSE)/10000,".")</f>
        <v>3424300.7069775602</v>
      </c>
      <c r="AK187" s="27">
        <f>IF(ISNUMBER(VLOOKUP($B187,Area_GDP_80_09,Seq!F$1,FALSE)/10000),VLOOKUP($B187,Area_GDP_80_09,Seq!F$1,FALSE)/10000,".")</f>
        <v>3518087.2085364303</v>
      </c>
      <c r="AL187" s="27">
        <f>IF(ISNUMBER(VLOOKUP($B187,Area_GDP_80_09,Seq!G$1,FALSE)/10000),VLOOKUP($B187,Area_GDP_80_09,Seq!G$1,FALSE)/10000,".")</f>
        <v>3691612.87489571</v>
      </c>
      <c r="AM187" s="27">
        <f>IF(ISNUMBER(VLOOKUP($B187,Area_GDP_80_09,Seq!H$1,FALSE)/10000),VLOOKUP($B187,Area_GDP_80_09,Seq!H$1,FALSE)/10000,".")</f>
        <v>3720080.7974355598</v>
      </c>
      <c r="AN187" s="27">
        <f>IF(ISNUMBER(VLOOKUP($B187,Area_GDP_80_09,Seq!I$1,FALSE)/10000),VLOOKUP($B187,Area_GDP_80_09,Seq!I$1,FALSE)/10000,".")</f>
        <v>3797997.6287709097</v>
      </c>
      <c r="AO187" s="27">
        <f>IF(ISNUMBER(VLOOKUP($B187,Area_GDP_80_09,Seq!J$1,FALSE)/10000),VLOOKUP($B187,Area_GDP_80_09,Seq!J$1,FALSE)/10000,".")</f>
        <v>3812620.2081412203</v>
      </c>
      <c r="AP187" s="27">
        <f>IF(ISNUMBER(VLOOKUP($B187,Area_GDP_80_09,Seq!K$1,FALSE)/10000),VLOOKUP($B187,Area_GDP_80_09,Seq!K$1,FALSE)/10000,".")</f>
        <v>3806762.39406315</v>
      </c>
      <c r="AQ187" s="27">
        <f>IF(ISNUMBER(VLOOKUP($B187,Area_GDP_80_09,Seq!L$1,FALSE)/10000),VLOOKUP($B187,Area_GDP_80_09,Seq!L$1,FALSE)/10000,".")</f>
        <v>3827444.7811004305</v>
      </c>
      <c r="AR187" s="27">
        <f>IF(ISNUMBER(VLOOKUP($B187,Area_GDP_80_09,Seq!M$1,FALSE)/10000),VLOOKUP($B187,Area_GDP_80_09,Seq!M$1,FALSE)/10000,".")</f>
        <v>3829016.8181618601</v>
      </c>
      <c r="AS187" s="27">
        <f>IF(ISNUMBER(VLOOKUP($B187,Area_GDP_80_09,Seq!N$1,FALSE)/10000),VLOOKUP($B187,Area_GDP_80_09,Seq!N$1,FALSE)/10000,".")</f>
        <v>3778527.2032670304</v>
      </c>
      <c r="AT187" s="27">
        <f>IF(ISNUMBER(VLOOKUP($B187,Area_GDP_80_09,Seq!O$1,FALSE)/10000),VLOOKUP($B187,Area_GDP_80_09,Seq!O$1,FALSE)/10000,".")</f>
        <v>3820502.3492732598</v>
      </c>
      <c r="AU187" s="27">
        <f>IF(ISNUMBER(VLOOKUP($B187,Area_GDP_80_09,Seq!P$1,FALSE)/10000),VLOOKUP($B187,Area_GDP_80_09,Seq!P$1,FALSE)/10000,".")</f>
        <v>4066570.0610371903</v>
      </c>
      <c r="AV187" s="27">
        <f>IF(ISNUMBER(VLOOKUP($B187,Area_GDP_80_09,Seq!Q$1,FALSE)/10000),VLOOKUP($B187,Area_GDP_80_09,Seq!Q$1,FALSE)/10000,".")</f>
        <v>4283379.4405655796</v>
      </c>
      <c r="AW187" s="27">
        <f>IF(ISNUMBER(VLOOKUP($B187,Area_GDP_80_09,Seq!R$1,FALSE)/10000),VLOOKUP($B187,Area_GDP_80_09,Seq!R$1,FALSE)/10000,".")</f>
        <v>4462275.5016906001</v>
      </c>
      <c r="AX187" s="27">
        <f>IF(ISNUMBER(VLOOKUP($B187,Area_GDP_80_09,Seq!S$1,FALSE)/10000),VLOOKUP($B187,Area_GDP_80_09,Seq!S$1,FALSE)/10000,".")</f>
        <v>4617340.7104904903</v>
      </c>
      <c r="AY187" s="27">
        <f>IF(ISNUMBER(VLOOKUP($B187,Area_GDP_80_09,Seq!T$1,FALSE)/10000),VLOOKUP($B187,Area_GDP_80_09,Seq!T$1,FALSE)/10000,".")</f>
        <v>4697040.3548061298</v>
      </c>
      <c r="AZ187" s="27">
        <f>IF(ISNUMBER(VLOOKUP($B187,Area_GDP_80_09,Seq!U$1,FALSE)/10000),VLOOKUP($B187,Area_GDP_80_09,Seq!U$1,FALSE)/10000,".")</f>
        <v>4721283.9766389998</v>
      </c>
      <c r="BA187" s="27">
        <f>IF(ISNUMBER(VLOOKUP($B187,Area_GDP_80_09,Seq!V$1,FALSE)/10000),VLOOKUP($B187,Area_GDP_80_09,Seq!V$1,FALSE)/10000,".")</f>
        <v>4972234.6638563201</v>
      </c>
      <c r="BB187" s="27">
        <f>IF(ISNUMBER(VLOOKUP($B187,Area_GDP_80_09,Seq!W$1,FALSE)/10000),VLOOKUP($B187,Area_GDP_80_09,Seq!W$1,FALSE)/10000,".")</f>
        <v>5089579.7655117894</v>
      </c>
      <c r="BC187" s="27">
        <f>IF(ISNUMBER(VLOOKUP($B187,Area_GDP_80_09,Seq!X$1,FALSE)/10000),VLOOKUP($B187,Area_GDP_80_09,Seq!X$1,FALSE)/10000,".")</f>
        <v>5273727.6599481795</v>
      </c>
      <c r="BD187" s="27">
        <f>IF(ISNUMBER(VLOOKUP($B187,Area_GDP_80_09,Seq!Y$1,FALSE)/10000),VLOOKUP($B187,Area_GDP_80_09,Seq!Y$1,FALSE)/10000,".")</f>
        <v>5532679.0497519001</v>
      </c>
      <c r="BE187" s="27">
        <f>IF(ISNUMBER(VLOOKUP($B187,Area_GDP_80_09,Seq!Z$1,FALSE)/10000),VLOOKUP($B187,Area_GDP_80_09,Seq!Z$1,FALSE)/10000,".")</f>
        <v>5770724.1031045504</v>
      </c>
      <c r="BF187" s="27">
        <f>IF(ISNUMBER(VLOOKUP($B187,Area_GDP_80_09,Seq!AA$1,FALSE)/10000),VLOOKUP($B187,Area_GDP_80_09,Seq!AA$1,FALSE)/10000,".")</f>
        <v>5988192.1573793506</v>
      </c>
      <c r="BG187" s="27">
        <f>IF(ISNUMBER(VLOOKUP($B187,Area_GDP_80_09,Seq!AB$1,FALSE)/10000),VLOOKUP($B187,Area_GDP_80_09,Seq!AB$1,FALSE)/10000,".")</f>
        <v>6165683.0457120305</v>
      </c>
      <c r="BH187" s="27">
        <f>IF(ISNUMBER(VLOOKUP($B187,Area_GDP_80_09,Seq!AC$1,FALSE)/10000),VLOOKUP($B187,Area_GDP_80_09,Seq!AC$1,FALSE)/10000,".")</f>
        <v>6278773.1085056895</v>
      </c>
      <c r="BI187" s="27">
        <f>IF(ISNUMBER(VLOOKUP($B187,Area_GDP_80_09,Seq!AD$1,FALSE)/10000),VLOOKUP($B187,Area_GDP_80_09,Seq!AD$1,FALSE)/10000,".")</f>
        <v>6472599.1305493405</v>
      </c>
      <c r="BJ187" s="27">
        <f>IF(ISNUMBER(VLOOKUP($B187,Area_GDP_80_09,Seq!AE$1,FALSE)/10000),VLOOKUP($B187,Area_GDP_80_09,Seq!AE$1,FALSE)/10000,".")</f>
        <v>6401400.5401132898</v>
      </c>
      <c r="BK187" s="27">
        <f>IF(ISNUMBER(VLOOKUP($B187,Area_GDP_80_09,Seq!AF$1,FALSE)/10000),VLOOKUP($B187,Area_GDP_80_09,Seq!AF$1,FALSE)/10000,".")</f>
        <v>6298978.1314714765</v>
      </c>
      <c r="BL187" s="27"/>
      <c r="BM187" s="27"/>
      <c r="BN187" s="27">
        <f>CNPop!A$48</f>
        <v>5.0000000000000001E-3</v>
      </c>
      <c r="BO187" s="27">
        <f>CNPop!B$48</f>
        <v>6.0000000000000001E-3</v>
      </c>
      <c r="BP187" s="27">
        <f>CNPop!C$48</f>
        <v>6.0000000000000001E-3</v>
      </c>
      <c r="BQ187" s="27">
        <f>CNPop!D$48</f>
        <v>7.0000000000000001E-3</v>
      </c>
      <c r="BR187" s="27">
        <f>CNPop!E$48</f>
        <v>7.0000000000000001E-3</v>
      </c>
      <c r="BS187" s="27">
        <f>CNPop!F$48</f>
        <v>8.0000000000000002E-3</v>
      </c>
      <c r="BT187" s="27">
        <f>CNPop!G$48</f>
        <v>8.9999999999999993E-3</v>
      </c>
      <c r="BU187" s="27">
        <f>CNPop!H$48</f>
        <v>0.01</v>
      </c>
      <c r="BV187" s="27">
        <f>CNPop!I$48</f>
        <v>1.0999999999999999E-2</v>
      </c>
      <c r="BW187" s="27">
        <f>CNPop!J$48</f>
        <v>1.2E-2</v>
      </c>
      <c r="BX187" s="27">
        <f>CNPop!K$48</f>
        <v>1.4E-2</v>
      </c>
      <c r="BY187" s="27">
        <f>CNPop!L$48</f>
        <v>1.6E-2</v>
      </c>
      <c r="BZ187" s="27">
        <f>CNPop!M$48</f>
        <v>1.7000000000000001E-2</v>
      </c>
      <c r="CA187" s="27">
        <f>CNPop!N$48</f>
        <v>1.9E-2</v>
      </c>
      <c r="CB187" s="27">
        <f>CNPop!O$48</f>
        <v>2.1000000000000001E-2</v>
      </c>
      <c r="CC187" s="27">
        <f>CNPop!P$48</f>
        <v>2.3E-2</v>
      </c>
      <c r="CD187" s="27">
        <f>CNPop!Q$48</f>
        <v>2.5999999999999999E-2</v>
      </c>
      <c r="CE187" s="27">
        <f>CNPop!R$48</f>
        <v>2.8000000000000001E-2</v>
      </c>
      <c r="CF187" s="27">
        <f>CNPop!S$48</f>
        <v>0.03</v>
      </c>
      <c r="CG187" s="27">
        <f>CNPop!T$48</f>
        <v>3.3000000000000002E-2</v>
      </c>
      <c r="CH187" s="27">
        <f>CNPop!U$48</f>
        <v>3.5999999999999997E-2</v>
      </c>
      <c r="CI187" s="27">
        <f>CNPop!V$48</f>
        <v>3.9E-2</v>
      </c>
      <c r="CJ187" s="27">
        <f>CNPop!W$48</f>
        <v>4.2000000000000003E-2</v>
      </c>
      <c r="CK187" s="27">
        <f>CNPop!X$48</f>
        <v>4.4999999999999998E-2</v>
      </c>
      <c r="CL187" s="27">
        <f>CNPop!Y$48</f>
        <v>4.9000000000000002E-2</v>
      </c>
      <c r="CM187" s="27">
        <f>CNPop!Z$48</f>
        <v>5.1999999999999998E-2</v>
      </c>
      <c r="CN187" s="27">
        <f>CNPop!AA$48</f>
        <v>5.6000000000000001E-2</v>
      </c>
      <c r="CO187" s="27">
        <f>CNPop!AB$48</f>
        <v>0.06</v>
      </c>
      <c r="CP187" s="27">
        <f>CNPop!AC$48</f>
        <v>6.3E-2</v>
      </c>
      <c r="CQ187" s="27"/>
      <c r="CR187" s="27">
        <f t="shared" si="182"/>
        <v>8.0611713541815691E-2</v>
      </c>
      <c r="CS187" s="27">
        <f t="shared" si="183"/>
        <v>8.0611713541815691E-2</v>
      </c>
      <c r="CT187" s="27">
        <f t="shared" si="184"/>
        <v>8.0611713541815691E-2</v>
      </c>
      <c r="CU187" s="27">
        <f t="shared" si="185"/>
        <v>8.0611713541815691E-2</v>
      </c>
      <c r="CV187" s="27">
        <f t="shared" si="186"/>
        <v>8.0611713541815691E-2</v>
      </c>
      <c r="CW187" s="27">
        <f t="shared" si="187"/>
        <v>8.0611713541815691E-2</v>
      </c>
      <c r="CX187" s="27">
        <f t="shared" si="188"/>
        <v>8.0611713541815691E-2</v>
      </c>
      <c r="CY187" s="27">
        <f t="shared" si="189"/>
        <v>8.0611713541815691E-2</v>
      </c>
      <c r="CZ187" s="27">
        <f t="shared" si="190"/>
        <v>8.0611713541815691E-2</v>
      </c>
      <c r="DA187" s="27">
        <f t="shared" si="191"/>
        <v>8.0611713541815691E-2</v>
      </c>
      <c r="DB187" s="27">
        <f t="shared" si="192"/>
        <v>8.0611713541815691E-2</v>
      </c>
      <c r="DC187" s="27">
        <f t="shared" si="193"/>
        <v>8.0611713541815691E-2</v>
      </c>
      <c r="DD187" s="27">
        <f t="shared" si="194"/>
        <v>6.9466055045871555E-2</v>
      </c>
      <c r="DE187" s="27">
        <f t="shared" si="195"/>
        <v>6.9466055045871555E-2</v>
      </c>
      <c r="DF187" s="27">
        <f t="shared" si="196"/>
        <v>6.9466055045871555E-2</v>
      </c>
      <c r="DG187" s="27">
        <f t="shared" si="197"/>
        <v>6.9466055045871555E-2</v>
      </c>
      <c r="DH187" s="27">
        <f t="shared" si="198"/>
        <v>6.9466055045871555E-2</v>
      </c>
      <c r="DI187" s="27">
        <f t="shared" si="199"/>
        <v>6.9466055045871555E-2</v>
      </c>
      <c r="DJ187" s="27">
        <f t="shared" si="200"/>
        <v>6.9466055045871555E-2</v>
      </c>
      <c r="DK187" s="27">
        <f t="shared" si="201"/>
        <v>6.810591640374436E-2</v>
      </c>
      <c r="DL187" s="27">
        <f t="shared" si="202"/>
        <v>6.7559749079786402E-2</v>
      </c>
      <c r="DM187" s="27">
        <f t="shared" si="203"/>
        <v>6.798221878623889E-2</v>
      </c>
      <c r="DN187" s="27">
        <f t="shared" si="204"/>
        <v>6.8400911738634926E-2</v>
      </c>
      <c r="DO187" s="27">
        <f t="shared" si="205"/>
        <v>6.9119487485101314E-2</v>
      </c>
      <c r="DP187" s="27">
        <f t="shared" si="206"/>
        <v>7.0213577981651371E-2</v>
      </c>
      <c r="DQ187" s="27">
        <f t="shared" si="207"/>
        <v>7.13038535039551E-2</v>
      </c>
      <c r="DR187" s="27">
        <f t="shared" si="208"/>
        <v>7.2011183864646555E-2</v>
      </c>
      <c r="DS187" s="27">
        <f t="shared" si="209"/>
        <v>7.2589929759004801E-2</v>
      </c>
      <c r="DT187" s="27">
        <f t="shared" si="145"/>
        <v>7.2962355641968651E-2</v>
      </c>
      <c r="DU187" s="27" t="e">
        <f>IF(ISNA(VLOOKUP(CONCATENATE($B187,".SP.TER.TOTL.IN"),Area_pop_80_09,Seq!B$1,FALSE)),".",VLOOKUP(CONCATENATE($B187,".SP.TER.TOTL.IN"),Area_pop_80_09,Seq!B$1,FALSE)/VLOOKUP(CONCATENATE($B187,".SP.POP.TOTL"),Area_pop_80_09,Seq!B$1,FALSE))</f>
        <v>#VALUE!</v>
      </c>
      <c r="DV187" s="27" t="e">
        <f>IF(ISNA(VLOOKUP(CONCATENATE($B187,".SP.TER.TOTL.IN"),Area_pop_80_09,Seq!C$1,FALSE)),".",VLOOKUP(CONCATENATE($B187,".SP.TER.TOTL.IN"),Area_pop_80_09,Seq!C$1,FALSE)/VLOOKUP(CONCATENATE($B187,".SP.POP.TOTL"),Area_pop_80_09,Seq!C$1,FALSE))</f>
        <v>#VALUE!</v>
      </c>
      <c r="DW187" s="27" t="e">
        <f>IF(ISNA(VLOOKUP(CONCATENATE($B187,".SP.TER.TOTL.IN"),Area_pop_80_09,Seq!D$1,FALSE)),".",VLOOKUP(CONCATENATE($B187,".SP.TER.TOTL.IN"),Area_pop_80_09,Seq!D$1,FALSE)/VLOOKUP(CONCATENATE($B187,".SP.POP.TOTL"),Area_pop_80_09,Seq!D$1,FALSE))</f>
        <v>#VALUE!</v>
      </c>
      <c r="DX187" s="27" t="e">
        <f>IF(ISNA(VLOOKUP(CONCATENATE($B187,".SP.TER.TOTL.IN"),Area_pop_80_09,Seq!E$1,FALSE)),".",VLOOKUP(CONCATENATE($B187,".SP.TER.TOTL.IN"),Area_pop_80_09,Seq!E$1,FALSE)/VLOOKUP(CONCATENATE($B187,".SP.POP.TOTL"),Area_pop_80_09,Seq!E$1,FALSE))</f>
        <v>#VALUE!</v>
      </c>
      <c r="DY187" s="27" t="e">
        <f>IF(ISNA(VLOOKUP(CONCATENATE($B187,".SP.TER.TOTL.IN"),Area_pop_80_09,Seq!F$1,FALSE)),".",VLOOKUP(CONCATENATE($B187,".SP.TER.TOTL.IN"),Area_pop_80_09,Seq!F$1,FALSE)/VLOOKUP(CONCATENATE($B187,".SP.POP.TOTL"),Area_pop_80_09,Seq!F$1,FALSE))</f>
        <v>#VALUE!</v>
      </c>
      <c r="DZ187" s="27" t="e">
        <f>IF(ISNA(VLOOKUP(CONCATENATE($B187,".SP.TER.TOTL.IN"),Area_pop_80_09,Seq!G$1,FALSE)),".",VLOOKUP(CONCATENATE($B187,".SP.TER.TOTL.IN"),Area_pop_80_09,Seq!G$1,FALSE)/VLOOKUP(CONCATENATE($B187,".SP.POP.TOTL"),Area_pop_80_09,Seq!G$1,FALSE))</f>
        <v>#VALUE!</v>
      </c>
      <c r="EA187" s="27" t="e">
        <f>IF(ISNA(VLOOKUP(CONCATENATE($B187,".SP.TER.TOTL.IN"),Area_pop_80_09,Seq!H$1,FALSE)),".",VLOOKUP(CONCATENATE($B187,".SP.TER.TOTL.IN"),Area_pop_80_09,Seq!H$1,FALSE)/VLOOKUP(CONCATENATE($B187,".SP.POP.TOTL"),Area_pop_80_09,Seq!H$1,FALSE))</f>
        <v>#VALUE!</v>
      </c>
      <c r="EB187" s="27" t="e">
        <f>IF(ISNA(VLOOKUP(CONCATENATE($B187,".SP.TER.TOTL.IN"),Area_pop_80_09,Seq!I$1,FALSE)),".",VLOOKUP(CONCATENATE($B187,".SP.TER.TOTL.IN"),Area_pop_80_09,Seq!I$1,FALSE)/VLOOKUP(CONCATENATE($B187,".SP.POP.TOTL"),Area_pop_80_09,Seq!I$1,FALSE))</f>
        <v>#VALUE!</v>
      </c>
      <c r="EC187" s="27" t="e">
        <f>IF(ISNA(VLOOKUP(CONCATENATE($B187,".SP.TER.TOTL.IN"),Area_pop_80_09,Seq!J$1,FALSE)),".",VLOOKUP(CONCATENATE($B187,".SP.TER.TOTL.IN"),Area_pop_80_09,Seq!J$1,FALSE)/VLOOKUP(CONCATENATE($B187,".SP.POP.TOTL"),Area_pop_80_09,Seq!J$1,FALSE))</f>
        <v>#VALUE!</v>
      </c>
      <c r="ED187" s="27" t="e">
        <f>IF(ISNA(VLOOKUP(CONCATENATE($B187,".SP.TER.TOTL.IN"),Area_pop_80_09,Seq!K$1,FALSE)),".",VLOOKUP(CONCATENATE($B187,".SP.TER.TOTL.IN"),Area_pop_80_09,Seq!K$1,FALSE)/VLOOKUP(CONCATENATE($B187,".SP.POP.TOTL"),Area_pop_80_09,Seq!K$1,FALSE))</f>
        <v>#VALUE!</v>
      </c>
      <c r="EE187" s="27" t="e">
        <f>IF(ISNA(VLOOKUP(CONCATENATE($B187,".SP.TER.TOTL.IN"),Area_pop_80_09,Seq!L$1,FALSE)),".",VLOOKUP(CONCATENATE($B187,".SP.TER.TOTL.IN"),Area_pop_80_09,Seq!L$1,FALSE)/VLOOKUP(CONCATENATE($B187,".SP.POP.TOTL"),Area_pop_80_09,Seq!L$1,FALSE))</f>
        <v>#VALUE!</v>
      </c>
      <c r="EF187" s="27">
        <f>IF(ISNA(VLOOKUP(CONCATENATE($B187,".SP.TER.TOTL.IN"),Area_pop_80_09,Seq!M$1,FALSE)),".",VLOOKUP(CONCATENATE($B187,".SP.TER.TOTL.IN"),Area_pop_80_09,Seq!M$1,FALSE)/VLOOKUP(CONCATENATE($B187,".SP.POP.TOTL"),Area_pop_80_09,Seq!M$1,FALSE))</f>
        <v>8.0611713541815691E-2</v>
      </c>
      <c r="EG187" s="27" t="e">
        <f>IF(ISNA(VLOOKUP(CONCATENATE($B187,".SP.TER.TOTL.IN"),Area_pop_80_09,Seq!N$1,FALSE)),".",VLOOKUP(CONCATENATE($B187,".SP.TER.TOTL.IN"),Area_pop_80_09,Seq!N$1,FALSE)/VLOOKUP(CONCATENATE($B187,".SP.POP.TOTL"),Area_pop_80_09,Seq!N$1,FALSE))</f>
        <v>#VALUE!</v>
      </c>
      <c r="EH187" s="27" t="e">
        <f>IF(ISNA(VLOOKUP(CONCATENATE($B187,".SP.TER.TOTL.IN"),Area_pop_80_09,Seq!O$1,FALSE)),".",VLOOKUP(CONCATENATE($B187,".SP.TER.TOTL.IN"),Area_pop_80_09,Seq!O$1,FALSE)/VLOOKUP(CONCATENATE($B187,".SP.POP.TOTL"),Area_pop_80_09,Seq!O$1,FALSE))</f>
        <v>#VALUE!</v>
      </c>
      <c r="EI187" s="27" t="e">
        <f>IF(ISNA(VLOOKUP(CONCATENATE($B187,".SP.TER.TOTL.IN"),Area_pop_80_09,Seq!P$1,FALSE)),".",VLOOKUP(CONCATENATE($B187,".SP.TER.TOTL.IN"),Area_pop_80_09,Seq!P$1,FALSE)/VLOOKUP(CONCATENATE($B187,".SP.POP.TOTL"),Area_pop_80_09,Seq!P$1,FALSE))</f>
        <v>#VALUE!</v>
      </c>
      <c r="EJ187" s="27" t="e">
        <f>IF(ISNA(VLOOKUP(CONCATENATE($B187,".SP.TER.TOTL.IN"),Area_pop_80_09,Seq!Q$1,FALSE)),".",VLOOKUP(CONCATENATE($B187,".SP.TER.TOTL.IN"),Area_pop_80_09,Seq!Q$1,FALSE)/VLOOKUP(CONCATENATE($B187,".SP.POP.TOTL"),Area_pop_80_09,Seq!Q$1,FALSE))</f>
        <v>#VALUE!</v>
      </c>
      <c r="EK187" s="27" t="e">
        <f>IF(ISNA(VLOOKUP(CONCATENATE($B187,".SP.TER.TOTL.IN"),Area_pop_80_09,Seq!R$1,FALSE)),".",VLOOKUP(CONCATENATE($B187,".SP.TER.TOTL.IN"),Area_pop_80_09,Seq!R$1,FALSE)/VLOOKUP(CONCATENATE($B187,".SP.POP.TOTL"),Area_pop_80_09,Seq!R$1,FALSE))</f>
        <v>#VALUE!</v>
      </c>
      <c r="EL187" s="27" t="e">
        <f>IF(ISNA(VLOOKUP(CONCATENATE($B187,".SP.TER.TOTL.IN"),Area_pop_80_09,Seq!S$1,FALSE)),".",VLOOKUP(CONCATENATE($B187,".SP.TER.TOTL.IN"),Area_pop_80_09,Seq!S$1,FALSE)/VLOOKUP(CONCATENATE($B187,".SP.POP.TOTL"),Area_pop_80_09,Seq!S$1,FALSE))</f>
        <v>#VALUE!</v>
      </c>
      <c r="EM187" s="27">
        <f>IF(ISNA(VLOOKUP(CONCATENATE($B187,".SP.TER.TOTL.IN"),Area_pop_80_09,Seq!T$1,FALSE)),".",VLOOKUP(CONCATENATE($B187,".SP.TER.TOTL.IN"),Area_pop_80_09,Seq!T$1,FALSE)/VLOOKUP(CONCATENATE($B187,".SP.POP.TOTL"),Area_pop_80_09,Seq!T$1,FALSE))</f>
        <v>6.9466055045871555E-2</v>
      </c>
      <c r="EN187" s="27">
        <f>IF(ISNA(VLOOKUP(CONCATENATE($B187,".SP.TER.TOTL.IN"),Area_pop_80_09,Seq!U$1,FALSE)),".",VLOOKUP(CONCATENATE($B187,".SP.TER.TOTL.IN"),Area_pop_80_09,Seq!U$1,FALSE)/VLOOKUP(CONCATENATE($B187,".SP.POP.TOTL"),Area_pop_80_09,Seq!U$1,FALSE))</f>
        <v>6.810591640374436E-2</v>
      </c>
      <c r="EO187" s="27">
        <f>IF(ISNA(VLOOKUP(CONCATENATE($B187,".SP.TER.TOTL.IN"),Area_pop_80_09,Seq!V$1,FALSE)),".",VLOOKUP(CONCATENATE($B187,".SP.TER.TOTL.IN"),Area_pop_80_09,Seq!V$1,FALSE)/VLOOKUP(CONCATENATE($B187,".SP.POP.TOTL"),Area_pop_80_09,Seq!V$1,FALSE))</f>
        <v>6.7559749079786402E-2</v>
      </c>
      <c r="EP187" s="27">
        <f>IF(ISNA(VLOOKUP(CONCATENATE($B187,".SP.TER.TOTL.IN"),Area_pop_80_09,Seq!W$1,FALSE)),".",VLOOKUP(CONCATENATE($B187,".SP.TER.TOTL.IN"),Area_pop_80_09,Seq!W$1,FALSE)/VLOOKUP(CONCATENATE($B187,".SP.POP.TOTL"),Area_pop_80_09,Seq!W$1,FALSE))</f>
        <v>6.798221878623889E-2</v>
      </c>
      <c r="EQ187" s="27">
        <f>IF(ISNA(VLOOKUP(CONCATENATE($B187,".SP.TER.TOTL.IN"),Area_pop_80_09,Seq!X$1,FALSE)),".",VLOOKUP(CONCATENATE($B187,".SP.TER.TOTL.IN"),Area_pop_80_09,Seq!X$1,FALSE)/VLOOKUP(CONCATENATE($B187,".SP.POP.TOTL"),Area_pop_80_09,Seq!X$1,FALSE))</f>
        <v>6.8400911738634926E-2</v>
      </c>
      <c r="ER187" s="27">
        <f>IF(ISNA(VLOOKUP(CONCATENATE($B187,".SP.TER.TOTL.IN"),Area_pop_80_09,Seq!Y$1,FALSE)),".",VLOOKUP(CONCATENATE($B187,".SP.TER.TOTL.IN"),Area_pop_80_09,Seq!Y$1,FALSE)/VLOOKUP(CONCATENATE($B187,".SP.POP.TOTL"),Area_pop_80_09,Seq!Y$1,FALSE))</f>
        <v>6.9119487485101314E-2</v>
      </c>
      <c r="ES187" s="27">
        <f>IF(ISNA(VLOOKUP(CONCATENATE($B187,".SP.TER.TOTL.IN"),Area_pop_80_09,Seq!Z$1,FALSE)),".",VLOOKUP(CONCATENATE($B187,".SP.TER.TOTL.IN"),Area_pop_80_09,Seq!Z$1,FALSE)/VLOOKUP(CONCATENATE($B187,".SP.POP.TOTL"),Area_pop_80_09,Seq!Z$1,FALSE))</f>
        <v>7.0213577981651371E-2</v>
      </c>
      <c r="ET187" s="27">
        <f>IF(ISNA(VLOOKUP(CONCATENATE($B187,".SP.TER.TOTL.IN"),Area_pop_80_09,Seq!AA$1,FALSE)),".",VLOOKUP(CONCATENATE($B187,".SP.TER.TOTL.IN"),Area_pop_80_09,Seq!AA$1,FALSE)/VLOOKUP(CONCATENATE($B187,".SP.POP.TOTL"),Area_pop_80_09,Seq!AA$1,FALSE))</f>
        <v>7.13038535039551E-2</v>
      </c>
      <c r="EU187" s="27">
        <f>IF(ISNA(VLOOKUP(CONCATENATE($B187,".SP.TER.TOTL.IN"),Area_pop_80_09,Seq!AB$1,FALSE)),".",VLOOKUP(CONCATENATE($B187,".SP.TER.TOTL.IN"),Area_pop_80_09,Seq!AB$1,FALSE)/VLOOKUP(CONCATENATE($B187,".SP.POP.TOTL"),Area_pop_80_09,Seq!AB$1,FALSE))</f>
        <v>7.2011183864646555E-2</v>
      </c>
      <c r="EV187" s="27">
        <f>IF(ISNA(VLOOKUP(CONCATENATE($B187,".SP.TER.TOTL.IN"),Area_pop_80_09,Seq!AC$1,FALSE)),".",VLOOKUP(CONCATENATE($B187,".SP.TER.TOTL.IN"),Area_pop_80_09,Seq!AC$1,FALSE)/VLOOKUP(CONCATENATE($B187,".SP.POP.TOTL"),Area_pop_80_09,Seq!AC$1,FALSE))</f>
        <v>7.2589929759004801E-2</v>
      </c>
      <c r="EW187" s="27">
        <f>IF(ISNA(VLOOKUP(CONCATENATE($B187,".SP.TER.TOTL.IN"),Area_pop_80_09,Seq!AD$1,FALSE)),".",VLOOKUP(CONCATENATE($B187,".SP.TER.TOTL.IN"),Area_pop_80_09,Seq!AD$1,FALSE)/VLOOKUP(CONCATENATE($B187,".SP.POP.TOTL"),Area_pop_80_09,Seq!AD$1,FALSE))</f>
        <v>7.2962355641968651E-2</v>
      </c>
      <c r="EX187" s="27"/>
      <c r="EY187" s="27"/>
      <c r="EZ187" s="27">
        <f t="shared" si="210"/>
        <v>6.1831031159653065E-3</v>
      </c>
      <c r="FA187" s="27">
        <f t="shared" si="211"/>
        <v>8.7006960556844544E-3</v>
      </c>
      <c r="FB187" s="27">
        <f t="shared" si="181"/>
        <v>2.7233138057960495E-2</v>
      </c>
      <c r="FC187" s="9">
        <f>IF(VLOOKUP($B187,EM_80!$B$1:$C$201,2,FALSE)&gt;0,VLOOKUP($B187,EM_80!$B$1:$C$201,2,FALSE),".")</f>
        <v>19248</v>
      </c>
      <c r="FD187" s="9">
        <f t="shared" si="212"/>
        <v>30000</v>
      </c>
      <c r="FE187" s="9">
        <f t="shared" si="177"/>
        <v>105060</v>
      </c>
      <c r="FF187">
        <f t="shared" si="213"/>
        <v>3113000</v>
      </c>
      <c r="FG187">
        <f t="shared" si="214"/>
        <v>3448000</v>
      </c>
      <c r="FH187">
        <f t="shared" si="215"/>
        <v>3857800</v>
      </c>
      <c r="FJ187" s="9">
        <f>IF(ISNA(VLOOKUP($B187,Area_EM_90,Seq!C$1,FALSE)),".",VLOOKUP($B187,Area_EM_90,Seq!C$1,FALSE))</f>
        <v>8697</v>
      </c>
      <c r="FK187" s="9">
        <f>IF(ISNA(VLOOKUP($B187,Area_EM_90,Seq!D$1,FALSE)),".",VLOOKUP($B187,Area_EM_90,Seq!D$1,FALSE))</f>
        <v>4147</v>
      </c>
      <c r="FL187" s="9">
        <f>IF(ISNA(VLOOKUP($B187,Area_EM_90,Seq!E$1,FALSE)),".",VLOOKUP($B187,Area_EM_90,Seq!E$1,FALSE))</f>
        <v>2198</v>
      </c>
      <c r="FM187" s="9">
        <f>IF(ISNA(VLOOKUP($B187,Area_EM_90,Seq!F$1,FALSE)),".",VLOOKUP($B187,Area_EM_90,Seq!F$1,FALSE))</f>
        <v>2352</v>
      </c>
      <c r="FN187" s="9">
        <f>IF(ISNA(VLOOKUP($B187,Area_EM_90,Seq!G$1,FALSE)),".",VLOOKUP($B187,Area_EM_90,Seq!G$1,FALSE))</f>
        <v>2016000</v>
      </c>
      <c r="FO187" s="9">
        <f>IF(ISNA(VLOOKUP($B187,Area_EM_90,Seq!H$1,FALSE)),".",VLOOKUP($B187,Area_EM_90,Seq!H$1,FALSE))</f>
        <v>616694.4</v>
      </c>
      <c r="FP187" s="9">
        <f>IF(ISNA(VLOOKUP($B187,Area_EM_90,Seq!I$1,FALSE)),".",VLOOKUP($B187,Area_EM_90,Seq!I$1,FALSE))</f>
        <v>929577.6</v>
      </c>
      <c r="FQ187" s="9">
        <f>IF(ISNA(VLOOKUP($B187,Area_EM_90,Seq!J$1,FALSE)),".",VLOOKUP($B187,Area_EM_90,Seq!J$1,FALSE))</f>
        <v>469728</v>
      </c>
      <c r="FR187" s="9">
        <f>IF(ISNA(VLOOKUP($B187,Area_EM_00,Seq!C$1,FALSE)),".",VLOOKUP($B187,Area_EM_00,Seq!C$1,FALSE))</f>
        <v>35964</v>
      </c>
      <c r="FS187" s="9">
        <f>IF(ISNA(VLOOKUP($B187,Area_EM_00,Seq!D$1,FALSE)),".",VLOOKUP($B187,Area_EM_00,Seq!D$1,FALSE))</f>
        <v>6911</v>
      </c>
      <c r="FT187" s="9">
        <f>IF(ISNA(VLOOKUP($B187,Area_EM_00,Seq!E$1,FALSE)),".",VLOOKUP($B187,Area_EM_00,Seq!E$1,FALSE))</f>
        <v>15493</v>
      </c>
      <c r="FU187" s="9">
        <f>IF(ISNA(VLOOKUP($B187,Area_EM_00,Seq!F$1,FALSE)),".",VLOOKUP($B187,Area_EM_00,Seq!F$1,FALSE))</f>
        <v>13560</v>
      </c>
      <c r="FV187" s="9">
        <f>IF(ISNA(VLOOKUP($B187,Area_EM_00,Seq!G$1,FALSE)),".",VLOOKUP($B187,Area_EM_00,Seq!G$1,FALSE))</f>
        <v>2400000</v>
      </c>
      <c r="FW187" s="9">
        <f>IF(ISNA(VLOOKUP($B187,Area_EM_00,Seq!H$1,FALSE)),".",VLOOKUP($B187,Area_EM_00,Seq!H$1,FALSE))</f>
        <v>496320</v>
      </c>
      <c r="FX187" s="9">
        <f>IF(ISNA(VLOOKUP($B187,Area_EM_00,Seq!I$1,FALSE)),".",VLOOKUP($B187,Area_EM_00,Seq!I$1,FALSE))</f>
        <v>1283280</v>
      </c>
      <c r="FY187" s="9">
        <f>IF(ISNA(VLOOKUP($B187,Area_EM_00,Seq!J$1,FALSE)),".",VLOOKUP($B187,Area_EM_00,Seq!J$1,FALSE))</f>
        <v>620400</v>
      </c>
      <c r="GA187" s="27"/>
    </row>
    <row r="188" spans="1:183">
      <c r="A188" s="25" t="s">
        <v>2665</v>
      </c>
      <c r="B188" s="26" t="str">
        <f t="shared" si="144"/>
        <v>PapuaNewGuinea</v>
      </c>
      <c r="C188" s="27">
        <f>GDP!C$42/10000</f>
        <v>18294194.281532999</v>
      </c>
      <c r="D188" s="27">
        <f>GDP!D$42/10000</f>
        <v>19245492.3841727</v>
      </c>
      <c r="E188" s="27">
        <f>GDP!E$42/10000</f>
        <v>20996832.1911324</v>
      </c>
      <c r="F188" s="27">
        <f>GDP!F$42/10000</f>
        <v>23285486.8999658</v>
      </c>
      <c r="G188" s="27">
        <f>GDP!G$42/10000</f>
        <v>26824880.9087606</v>
      </c>
      <c r="H188" s="27">
        <f>GDP!H$42/10000</f>
        <v>30446239.831443299</v>
      </c>
      <c r="I188" s="27">
        <f>GDP!I$42/10000</f>
        <v>33125508.936610304</v>
      </c>
      <c r="J188" s="27">
        <f>GDP!J$42/10000</f>
        <v>36968067.973257102</v>
      </c>
      <c r="K188" s="27">
        <f>GDP!K$42/10000</f>
        <v>41145459.654235199</v>
      </c>
      <c r="L188" s="27">
        <f>GDP!L$42/10000</f>
        <v>42832423.5000588</v>
      </c>
      <c r="M188" s="27">
        <f>GDP!M$42/10000</f>
        <v>44460055.593061104</v>
      </c>
      <c r="N188" s="27">
        <f>GDP!N$42/10000</f>
        <v>48550380.707622699</v>
      </c>
      <c r="O188" s="27">
        <f>GDP!O$42/10000</f>
        <v>55444534.768105105</v>
      </c>
      <c r="P188" s="27">
        <f>GDP!P$42/10000</f>
        <v>63206769.635639794</v>
      </c>
      <c r="Q188" s="27">
        <f>GDP!Q$42/10000</f>
        <v>71486856.457908601</v>
      </c>
      <c r="R188" s="27">
        <f>GDP!R$42/10000</f>
        <v>79278923.811820701</v>
      </c>
      <c r="S188" s="27">
        <f>GDP!S$42/10000</f>
        <v>87206816.193002701</v>
      </c>
      <c r="T188" s="27">
        <f>GDP!T$42/10000</f>
        <v>95317050.098951995</v>
      </c>
      <c r="U188" s="27">
        <f>GDP!U$42/10000</f>
        <v>102751780.00667</v>
      </c>
      <c r="V188" s="27">
        <f>GDP!V$42/10000</f>
        <v>110560915.287177</v>
      </c>
      <c r="W188" s="27">
        <f>GDP!W$42/10000</f>
        <v>119848032.17129999</v>
      </c>
      <c r="X188" s="27">
        <f>GDP!X$42/10000</f>
        <v>129795418.841518</v>
      </c>
      <c r="Y188" s="27">
        <f>GDP!Y$42/10000</f>
        <v>141606801.95609599</v>
      </c>
      <c r="Z188" s="27">
        <f>GDP!Z$42/10000</f>
        <v>155767482.15170601</v>
      </c>
      <c r="AA188" s="27">
        <f>GDP!AA$42/10000</f>
        <v>171499997.84902799</v>
      </c>
      <c r="AB188" s="27">
        <f>GDP!AB$42/10000</f>
        <v>189335997.62532699</v>
      </c>
      <c r="AC188" s="27">
        <f>GDP!AC$42/10000</f>
        <v>211298973.34986499</v>
      </c>
      <c r="AD188" s="27">
        <f>GDP!AD$42/10000</f>
        <v>238767839.88534701</v>
      </c>
      <c r="AE188" s="27">
        <f>GDP!AE$42/10000</f>
        <v>260256945.47502899</v>
      </c>
      <c r="AF188" s="27">
        <f>GDP!AF$42/10000</f>
        <v>293754553.91439533</v>
      </c>
      <c r="AG188" s="27"/>
      <c r="AH188" s="27">
        <f>IF(ISNUMBER(VLOOKUP($B188,Area_GDP_80_09,Seq!C$1,FALSE)/10000),VLOOKUP($B188,Area_GDP_80_09,Seq!C$1,FALSE)/10000,".")</f>
        <v>207960.50413570198</v>
      </c>
      <c r="AI188" s="27">
        <f>IF(ISNUMBER(VLOOKUP($B188,Area_GDP_80_09,Seq!D$1,FALSE)/10000),VLOOKUP($B188,Area_GDP_80_09,Seq!D$1,FALSE)/10000,".")</f>
        <v>207388.966903861</v>
      </c>
      <c r="AJ188" s="27">
        <f>IF(ISNUMBER(VLOOKUP($B188,Area_GDP_80_09,Seq!E$1,FALSE)/10000),VLOOKUP($B188,Area_GDP_80_09,Seq!E$1,FALSE)/10000,".")</f>
        <v>208120.93654005</v>
      </c>
      <c r="AK188" s="27">
        <f>IF(ISNUMBER(VLOOKUP($B188,Area_GDP_80_09,Seq!F$1,FALSE)/10000),VLOOKUP($B188,Area_GDP_80_09,Seq!F$1,FALSE)/10000,".")</f>
        <v>214829.01323818997</v>
      </c>
      <c r="AL188" s="27">
        <f>IF(ISNUMBER(VLOOKUP($B188,Area_GDP_80_09,Seq!G$1,FALSE)/10000),VLOOKUP($B188,Area_GDP_80_09,Seq!G$1,FALSE)/10000,".")</f>
        <v>214066.95931753799</v>
      </c>
      <c r="AM188" s="27">
        <f>IF(ISNUMBER(VLOOKUP($B188,Area_GDP_80_09,Seq!H$1,FALSE)/10000),VLOOKUP($B188,Area_GDP_80_09,Seq!H$1,FALSE)/10000,".")</f>
        <v>222630.045316893</v>
      </c>
      <c r="AN188" s="27">
        <f>IF(ISNUMBER(VLOOKUP($B188,Area_GDP_80_09,Seq!I$1,FALSE)/10000),VLOOKUP($B188,Area_GDP_80_09,Seq!I$1,FALSE)/10000,".")</f>
        <v>233078.19923274001</v>
      </c>
      <c r="AO188" s="27">
        <f>IF(ISNUMBER(VLOOKUP($B188,Area_GDP_80_09,Seq!J$1,FALSE)/10000),VLOOKUP($B188,Area_GDP_80_09,Seq!J$1,FALSE)/10000,".")</f>
        <v>239535.61634232703</v>
      </c>
      <c r="AP188" s="27">
        <f>IF(ISNUMBER(VLOOKUP($B188,Area_GDP_80_09,Seq!K$1,FALSE)/10000),VLOOKUP($B188,Area_GDP_80_09,Seq!K$1,FALSE)/10000,".")</f>
        <v>246504.28660349699</v>
      </c>
      <c r="AQ188" s="27">
        <f>IF(ISNUMBER(VLOOKUP($B188,Area_GDP_80_09,Seq!L$1,FALSE)/10000),VLOOKUP($B188,Area_GDP_80_09,Seq!L$1,FALSE)/10000,".")</f>
        <v>243004.96066904996</v>
      </c>
      <c r="AR188" s="27">
        <f>IF(ISNUMBER(VLOOKUP($B188,Area_GDP_80_09,Seq!M$1,FALSE)/10000),VLOOKUP($B188,Area_GDP_80_09,Seq!M$1,FALSE)/10000,".")</f>
        <v>235685.23863798298</v>
      </c>
      <c r="AS188" s="27">
        <f>IF(ISNUMBER(VLOOKUP($B188,Area_GDP_80_09,Seq!N$1,FALSE)/10000),VLOOKUP($B188,Area_GDP_80_09,Seq!N$1,FALSE)/10000,".")</f>
        <v>258185.87051315498</v>
      </c>
      <c r="AT188" s="27">
        <f>IF(ISNUMBER(VLOOKUP($B188,Area_GDP_80_09,Seq!O$1,FALSE)/10000),VLOOKUP($B188,Area_GDP_80_09,Seq!O$1,FALSE)/10000,".")</f>
        <v>293942.24904944398</v>
      </c>
      <c r="AU188" s="27">
        <f>IF(ISNUMBER(VLOOKUP($B188,Area_GDP_80_09,Seq!P$1,FALSE)/10000),VLOOKUP($B188,Area_GDP_80_09,Seq!P$1,FALSE)/10000,".")</f>
        <v>347446.45589940099</v>
      </c>
      <c r="AV188" s="27">
        <f>IF(ISNUMBER(VLOOKUP($B188,Area_GDP_80_09,Seq!Q$1,FALSE)/10000),VLOOKUP($B188,Area_GDP_80_09,Seq!Q$1,FALSE)/10000,".")</f>
        <v>368092.10414254299</v>
      </c>
      <c r="AW188" s="27">
        <f>IF(ISNUMBER(VLOOKUP($B188,Area_GDP_80_09,Seq!R$1,FALSE)/10000),VLOOKUP($B188,Area_GDP_80_09,Seq!R$1,FALSE)/10000,".")</f>
        <v>355899.24141211802</v>
      </c>
      <c r="AX188" s="27">
        <f>IF(ISNUMBER(VLOOKUP($B188,Area_GDP_80_09,Seq!S$1,FALSE)/10000),VLOOKUP($B188,Area_GDP_80_09,Seq!S$1,FALSE)/10000,".")</f>
        <v>383423.40973977902</v>
      </c>
      <c r="AY188" s="27">
        <f>IF(ISNUMBER(VLOOKUP($B188,Area_GDP_80_09,Seq!T$1,FALSE)/10000),VLOOKUP($B188,Area_GDP_80_09,Seq!T$1,FALSE)/10000,".")</f>
        <v>368453.06421773299</v>
      </c>
      <c r="AZ188" s="27">
        <f>IF(ISNUMBER(VLOOKUP($B188,Area_GDP_80_09,Seq!U$1,FALSE)/10000),VLOOKUP($B188,Area_GDP_80_09,Seq!U$1,FALSE)/10000,".")</f>
        <v>354565.65025962598</v>
      </c>
      <c r="BA188" s="27">
        <f>IF(ISNUMBER(VLOOKUP($B188,Area_GDP_80_09,Seq!V$1,FALSE)/10000),VLOOKUP($B188,Area_GDP_80_09,Seq!V$1,FALSE)/10000,".")</f>
        <v>361144.80682295497</v>
      </c>
      <c r="BB188" s="27">
        <f>IF(ISNUMBER(VLOOKUP($B188,Area_GDP_80_09,Seq!W$1,FALSE)/10000),VLOOKUP($B188,Area_GDP_80_09,Seq!W$1,FALSE)/10000,".")</f>
        <v>352134.81547966698</v>
      </c>
      <c r="BC188" s="27">
        <f>IF(ISNUMBER(VLOOKUP($B188,Area_GDP_80_09,Seq!X$1,FALSE)/10000),VLOOKUP($B188,Area_GDP_80_09,Seq!X$1,FALSE)/10000,".")</f>
        <v>351707.71553702001</v>
      </c>
      <c r="BD188" s="27">
        <f>IF(ISNUMBER(VLOOKUP($B188,Area_GDP_80_09,Seq!Y$1,FALSE)/10000),VLOOKUP($B188,Area_GDP_80_09,Seq!Y$1,FALSE)/10000,".")</f>
        <v>351148.85071845003</v>
      </c>
      <c r="BE188" s="27">
        <f>IF(ISNUMBER(VLOOKUP($B188,Area_GDP_80_09,Seq!Z$1,FALSE)/10000),VLOOKUP($B188,Area_GDP_80_09,Seq!Z$1,FALSE)/10000,".")</f>
        <v>358748.07045142102</v>
      </c>
      <c r="BF188" s="27">
        <f>IF(ISNUMBER(VLOOKUP($B188,Area_GDP_80_09,Seq!AA$1,FALSE)/10000),VLOOKUP($B188,Area_GDP_80_09,Seq!AA$1,FALSE)/10000,".")</f>
        <v>368510.23490313499</v>
      </c>
      <c r="BG188" s="27">
        <f>IF(ISNUMBER(VLOOKUP($B188,Area_GDP_80_09,Seq!AB$1,FALSE)/10000),VLOOKUP($B188,Area_GDP_80_09,Seq!AB$1,FALSE)/10000,".")</f>
        <v>381762.24699678604</v>
      </c>
      <c r="BH188" s="27">
        <f>IF(ISNUMBER(VLOOKUP($B188,Area_GDP_80_09,Seq!AC$1,FALSE)/10000),VLOOKUP($B188,Area_GDP_80_09,Seq!AC$1,FALSE)/10000,".")</f>
        <v>391628.89423542301</v>
      </c>
      <c r="BI188" s="27">
        <f>IF(ISNUMBER(VLOOKUP($B188,Area_GDP_80_09,Seq!AD$1,FALSE)/10000),VLOOKUP($B188,Area_GDP_80_09,Seq!AD$1,FALSE)/10000,".")</f>
        <v>417112.469376945</v>
      </c>
      <c r="BJ188" s="27">
        <f>IF(ISNUMBER(VLOOKUP($B188,Area_GDP_80_09,Seq!AE$1,FALSE)/10000),VLOOKUP($B188,Area_GDP_80_09,Seq!AE$1,FALSE)/10000,".")</f>
        <v>444435.82217435597</v>
      </c>
      <c r="BK188" s="27">
        <f>IF(ISNUMBER(VLOOKUP($B188,Area_GDP_80_09,Seq!AF$1,FALSE)/10000),VLOOKUP($B188,Area_GDP_80_09,Seq!AF$1,FALSE)/10000,".")</f>
        <v>468112.48209433601</v>
      </c>
      <c r="BL188" s="27"/>
      <c r="BM188" s="27"/>
      <c r="BN188" s="27">
        <f>CNPop!A$48</f>
        <v>5.0000000000000001E-3</v>
      </c>
      <c r="BO188" s="27">
        <f>CNPop!B$48</f>
        <v>6.0000000000000001E-3</v>
      </c>
      <c r="BP188" s="27">
        <f>CNPop!C$48</f>
        <v>6.0000000000000001E-3</v>
      </c>
      <c r="BQ188" s="27">
        <f>CNPop!D$48</f>
        <v>7.0000000000000001E-3</v>
      </c>
      <c r="BR188" s="27">
        <f>CNPop!E$48</f>
        <v>7.0000000000000001E-3</v>
      </c>
      <c r="BS188" s="27">
        <f>CNPop!F$48</f>
        <v>8.0000000000000002E-3</v>
      </c>
      <c r="BT188" s="27">
        <f>CNPop!G$48</f>
        <v>8.9999999999999993E-3</v>
      </c>
      <c r="BU188" s="27">
        <f>CNPop!H$48</f>
        <v>0.01</v>
      </c>
      <c r="BV188" s="27">
        <f>CNPop!I$48</f>
        <v>1.0999999999999999E-2</v>
      </c>
      <c r="BW188" s="27">
        <f>CNPop!J$48</f>
        <v>1.2E-2</v>
      </c>
      <c r="BX188" s="27">
        <f>CNPop!K$48</f>
        <v>1.4E-2</v>
      </c>
      <c r="BY188" s="27">
        <f>CNPop!L$48</f>
        <v>1.6E-2</v>
      </c>
      <c r="BZ188" s="27">
        <f>CNPop!M$48</f>
        <v>1.7000000000000001E-2</v>
      </c>
      <c r="CA188" s="27">
        <f>CNPop!N$48</f>
        <v>1.9E-2</v>
      </c>
      <c r="CB188" s="27">
        <f>CNPop!O$48</f>
        <v>2.1000000000000001E-2</v>
      </c>
      <c r="CC188" s="27">
        <f>CNPop!P$48</f>
        <v>2.3E-2</v>
      </c>
      <c r="CD188" s="27">
        <f>CNPop!Q$48</f>
        <v>2.5999999999999999E-2</v>
      </c>
      <c r="CE188" s="27">
        <f>CNPop!R$48</f>
        <v>2.8000000000000001E-2</v>
      </c>
      <c r="CF188" s="27">
        <f>CNPop!S$48</f>
        <v>0.03</v>
      </c>
      <c r="CG188" s="27">
        <f>CNPop!T$48</f>
        <v>3.3000000000000002E-2</v>
      </c>
      <c r="CH188" s="27">
        <f>CNPop!U$48</f>
        <v>3.5999999999999997E-2</v>
      </c>
      <c r="CI188" s="27">
        <f>CNPop!V$48</f>
        <v>3.9E-2</v>
      </c>
      <c r="CJ188" s="27">
        <f>CNPop!W$48</f>
        <v>4.2000000000000003E-2</v>
      </c>
      <c r="CK188" s="27">
        <f>CNPop!X$48</f>
        <v>4.4999999999999998E-2</v>
      </c>
      <c r="CL188" s="27">
        <f>CNPop!Y$48</f>
        <v>4.9000000000000002E-2</v>
      </c>
      <c r="CM188" s="27">
        <f>CNPop!Z$48</f>
        <v>5.1999999999999998E-2</v>
      </c>
      <c r="CN188" s="27">
        <f>CNPop!AA$48</f>
        <v>5.6000000000000001E-2</v>
      </c>
      <c r="CO188" s="27">
        <f>CNPop!AB$48</f>
        <v>0.06</v>
      </c>
      <c r="CP188" s="27">
        <f>CNPop!AC$48</f>
        <v>6.3E-2</v>
      </c>
      <c r="CQ188" s="27"/>
      <c r="CR188" s="27">
        <f t="shared" si="182"/>
        <v>0.10248450355102628</v>
      </c>
      <c r="CS188" s="27">
        <f t="shared" si="183"/>
        <v>0.10248450355102628</v>
      </c>
      <c r="CT188" s="27">
        <f t="shared" si="184"/>
        <v>0.10248450355102628</v>
      </c>
      <c r="CU188" s="27">
        <f t="shared" si="185"/>
        <v>0.10248450355102628</v>
      </c>
      <c r="CV188" s="27">
        <f t="shared" si="186"/>
        <v>0.10248450355102628</v>
      </c>
      <c r="CW188" s="27">
        <f t="shared" si="187"/>
        <v>0.10248450355102628</v>
      </c>
      <c r="CX188" s="27">
        <f t="shared" si="188"/>
        <v>0.10248450355102628</v>
      </c>
      <c r="CY188" s="27">
        <f t="shared" si="189"/>
        <v>0.10248450355102628</v>
      </c>
      <c r="CZ188" s="27">
        <f t="shared" si="190"/>
        <v>0.10248450355102628</v>
      </c>
      <c r="DA188" s="27">
        <f t="shared" si="191"/>
        <v>0.10248450355102628</v>
      </c>
      <c r="DB188" s="27">
        <f t="shared" si="192"/>
        <v>0.10248450355102628</v>
      </c>
      <c r="DC188" s="27">
        <f t="shared" si="193"/>
        <v>0.10248450355102628</v>
      </c>
      <c r="DD188" s="27">
        <f t="shared" si="194"/>
        <v>9.5547653116607581E-2</v>
      </c>
      <c r="DE188" s="27">
        <f t="shared" si="195"/>
        <v>9.5547653116607581E-2</v>
      </c>
      <c r="DF188" s="27">
        <f t="shared" si="196"/>
        <v>9.5547653116607581E-2</v>
      </c>
      <c r="DG188" s="27">
        <f t="shared" si="197"/>
        <v>9.5547653116607581E-2</v>
      </c>
      <c r="DH188" s="27">
        <f t="shared" si="198"/>
        <v>9.5547653116607581E-2</v>
      </c>
      <c r="DI188" s="27">
        <f t="shared" si="199"/>
        <v>9.5547653116607581E-2</v>
      </c>
      <c r="DJ188" s="27">
        <f t="shared" si="200"/>
        <v>9.5547653116607581E-2</v>
      </c>
      <c r="DK188" s="27">
        <f t="shared" si="201"/>
        <v>9.3782980414506098E-2</v>
      </c>
      <c r="DL188" s="27">
        <f t="shared" si="202"/>
        <v>9.2555831311566E-2</v>
      </c>
      <c r="DM188" s="27">
        <f t="shared" si="203"/>
        <v>9.193105668005945E-2</v>
      </c>
      <c r="DN188" s="27">
        <f t="shared" si="204"/>
        <v>9.1786430812581116E-2</v>
      </c>
      <c r="DO188" s="27">
        <f t="shared" si="205"/>
        <v>9.1950592900993736E-2</v>
      </c>
      <c r="DP188" s="27">
        <f t="shared" si="206"/>
        <v>9.2190771071196095E-2</v>
      </c>
      <c r="DQ188" s="27">
        <f t="shared" si="207"/>
        <v>9.2355564592342648E-2</v>
      </c>
      <c r="DR188" s="27">
        <f t="shared" si="208"/>
        <v>9.2412831490430544E-2</v>
      </c>
      <c r="DS188" s="27">
        <f t="shared" si="209"/>
        <v>9.2427584329896395E-2</v>
      </c>
      <c r="DT188" s="27">
        <f t="shared" si="145"/>
        <v>9.2464871331472867E-2</v>
      </c>
      <c r="DU188" s="27" t="e">
        <f>IF(ISNA(VLOOKUP(CONCATENATE($B188,".SP.TER.TOTL.IN"),Area_pop_80_09,Seq!B$1,FALSE)),".",VLOOKUP(CONCATENATE($B188,".SP.TER.TOTL.IN"),Area_pop_80_09,Seq!B$1,FALSE)/VLOOKUP(CONCATENATE($B188,".SP.POP.TOTL"),Area_pop_80_09,Seq!B$1,FALSE))</f>
        <v>#VALUE!</v>
      </c>
      <c r="DV188" s="27" t="e">
        <f>IF(ISNA(VLOOKUP(CONCATENATE($B188,".SP.TER.TOTL.IN"),Area_pop_80_09,Seq!C$1,FALSE)),".",VLOOKUP(CONCATENATE($B188,".SP.TER.TOTL.IN"),Area_pop_80_09,Seq!C$1,FALSE)/VLOOKUP(CONCATENATE($B188,".SP.POP.TOTL"),Area_pop_80_09,Seq!C$1,FALSE))</f>
        <v>#VALUE!</v>
      </c>
      <c r="DW188" s="27" t="e">
        <f>IF(ISNA(VLOOKUP(CONCATENATE($B188,".SP.TER.TOTL.IN"),Area_pop_80_09,Seq!D$1,FALSE)),".",VLOOKUP(CONCATENATE($B188,".SP.TER.TOTL.IN"),Area_pop_80_09,Seq!D$1,FALSE)/VLOOKUP(CONCATENATE($B188,".SP.POP.TOTL"),Area_pop_80_09,Seq!D$1,FALSE))</f>
        <v>#VALUE!</v>
      </c>
      <c r="DX188" s="27" t="e">
        <f>IF(ISNA(VLOOKUP(CONCATENATE($B188,".SP.TER.TOTL.IN"),Area_pop_80_09,Seq!E$1,FALSE)),".",VLOOKUP(CONCATENATE($B188,".SP.TER.TOTL.IN"),Area_pop_80_09,Seq!E$1,FALSE)/VLOOKUP(CONCATENATE($B188,".SP.POP.TOTL"),Area_pop_80_09,Seq!E$1,FALSE))</f>
        <v>#VALUE!</v>
      </c>
      <c r="DY188" s="27" t="e">
        <f>IF(ISNA(VLOOKUP(CONCATENATE($B188,".SP.TER.TOTL.IN"),Area_pop_80_09,Seq!F$1,FALSE)),".",VLOOKUP(CONCATENATE($B188,".SP.TER.TOTL.IN"),Area_pop_80_09,Seq!F$1,FALSE)/VLOOKUP(CONCATENATE($B188,".SP.POP.TOTL"),Area_pop_80_09,Seq!F$1,FALSE))</f>
        <v>#VALUE!</v>
      </c>
      <c r="DZ188" s="27" t="e">
        <f>IF(ISNA(VLOOKUP(CONCATENATE($B188,".SP.TER.TOTL.IN"),Area_pop_80_09,Seq!G$1,FALSE)),".",VLOOKUP(CONCATENATE($B188,".SP.TER.TOTL.IN"),Area_pop_80_09,Seq!G$1,FALSE)/VLOOKUP(CONCATENATE($B188,".SP.POP.TOTL"),Area_pop_80_09,Seq!G$1,FALSE))</f>
        <v>#VALUE!</v>
      </c>
      <c r="EA188" s="27" t="e">
        <f>IF(ISNA(VLOOKUP(CONCATENATE($B188,".SP.TER.TOTL.IN"),Area_pop_80_09,Seq!H$1,FALSE)),".",VLOOKUP(CONCATENATE($B188,".SP.TER.TOTL.IN"),Area_pop_80_09,Seq!H$1,FALSE)/VLOOKUP(CONCATENATE($B188,".SP.POP.TOTL"),Area_pop_80_09,Seq!H$1,FALSE))</f>
        <v>#VALUE!</v>
      </c>
      <c r="EB188" s="27" t="e">
        <f>IF(ISNA(VLOOKUP(CONCATENATE($B188,".SP.TER.TOTL.IN"),Area_pop_80_09,Seq!I$1,FALSE)),".",VLOOKUP(CONCATENATE($B188,".SP.TER.TOTL.IN"),Area_pop_80_09,Seq!I$1,FALSE)/VLOOKUP(CONCATENATE($B188,".SP.POP.TOTL"),Area_pop_80_09,Seq!I$1,FALSE))</f>
        <v>#VALUE!</v>
      </c>
      <c r="EC188" s="27" t="e">
        <f>IF(ISNA(VLOOKUP(CONCATENATE($B188,".SP.TER.TOTL.IN"),Area_pop_80_09,Seq!J$1,FALSE)),".",VLOOKUP(CONCATENATE($B188,".SP.TER.TOTL.IN"),Area_pop_80_09,Seq!J$1,FALSE)/VLOOKUP(CONCATENATE($B188,".SP.POP.TOTL"),Area_pop_80_09,Seq!J$1,FALSE))</f>
        <v>#VALUE!</v>
      </c>
      <c r="ED188" s="27" t="e">
        <f>IF(ISNA(VLOOKUP(CONCATENATE($B188,".SP.TER.TOTL.IN"),Area_pop_80_09,Seq!K$1,FALSE)),".",VLOOKUP(CONCATENATE($B188,".SP.TER.TOTL.IN"),Area_pop_80_09,Seq!K$1,FALSE)/VLOOKUP(CONCATENATE($B188,".SP.POP.TOTL"),Area_pop_80_09,Seq!K$1,FALSE))</f>
        <v>#VALUE!</v>
      </c>
      <c r="EE188" s="27" t="e">
        <f>IF(ISNA(VLOOKUP(CONCATENATE($B188,".SP.TER.TOTL.IN"),Area_pop_80_09,Seq!L$1,FALSE)),".",VLOOKUP(CONCATENATE($B188,".SP.TER.TOTL.IN"),Area_pop_80_09,Seq!L$1,FALSE)/VLOOKUP(CONCATENATE($B188,".SP.POP.TOTL"),Area_pop_80_09,Seq!L$1,FALSE))</f>
        <v>#VALUE!</v>
      </c>
      <c r="EF188" s="27">
        <f>IF(ISNA(VLOOKUP(CONCATENATE($B188,".SP.TER.TOTL.IN"),Area_pop_80_09,Seq!M$1,FALSE)),".",VLOOKUP(CONCATENATE($B188,".SP.TER.TOTL.IN"),Area_pop_80_09,Seq!M$1,FALSE)/VLOOKUP(CONCATENATE($B188,".SP.POP.TOTL"),Area_pop_80_09,Seq!M$1,FALSE))</f>
        <v>0.10248450355102628</v>
      </c>
      <c r="EG188" s="27" t="e">
        <f>IF(ISNA(VLOOKUP(CONCATENATE($B188,".SP.TER.TOTL.IN"),Area_pop_80_09,Seq!N$1,FALSE)),".",VLOOKUP(CONCATENATE($B188,".SP.TER.TOTL.IN"),Area_pop_80_09,Seq!N$1,FALSE)/VLOOKUP(CONCATENATE($B188,".SP.POP.TOTL"),Area_pop_80_09,Seq!N$1,FALSE))</f>
        <v>#VALUE!</v>
      </c>
      <c r="EH188" s="27" t="e">
        <f>IF(ISNA(VLOOKUP(CONCATENATE($B188,".SP.TER.TOTL.IN"),Area_pop_80_09,Seq!O$1,FALSE)),".",VLOOKUP(CONCATENATE($B188,".SP.TER.TOTL.IN"),Area_pop_80_09,Seq!O$1,FALSE)/VLOOKUP(CONCATENATE($B188,".SP.POP.TOTL"),Area_pop_80_09,Seq!O$1,FALSE))</f>
        <v>#VALUE!</v>
      </c>
      <c r="EI188" s="27" t="e">
        <f>IF(ISNA(VLOOKUP(CONCATENATE($B188,".SP.TER.TOTL.IN"),Area_pop_80_09,Seq!P$1,FALSE)),".",VLOOKUP(CONCATENATE($B188,".SP.TER.TOTL.IN"),Area_pop_80_09,Seq!P$1,FALSE)/VLOOKUP(CONCATENATE($B188,".SP.POP.TOTL"),Area_pop_80_09,Seq!P$1,FALSE))</f>
        <v>#VALUE!</v>
      </c>
      <c r="EJ188" s="27" t="e">
        <f>IF(ISNA(VLOOKUP(CONCATENATE($B188,".SP.TER.TOTL.IN"),Area_pop_80_09,Seq!Q$1,FALSE)),".",VLOOKUP(CONCATENATE($B188,".SP.TER.TOTL.IN"),Area_pop_80_09,Seq!Q$1,FALSE)/VLOOKUP(CONCATENATE($B188,".SP.POP.TOTL"),Area_pop_80_09,Seq!Q$1,FALSE))</f>
        <v>#VALUE!</v>
      </c>
      <c r="EK188" s="27" t="e">
        <f>IF(ISNA(VLOOKUP(CONCATENATE($B188,".SP.TER.TOTL.IN"),Area_pop_80_09,Seq!R$1,FALSE)),".",VLOOKUP(CONCATENATE($B188,".SP.TER.TOTL.IN"),Area_pop_80_09,Seq!R$1,FALSE)/VLOOKUP(CONCATENATE($B188,".SP.POP.TOTL"),Area_pop_80_09,Seq!R$1,FALSE))</f>
        <v>#VALUE!</v>
      </c>
      <c r="EL188" s="27" t="e">
        <f>IF(ISNA(VLOOKUP(CONCATENATE($B188,".SP.TER.TOTL.IN"),Area_pop_80_09,Seq!S$1,FALSE)),".",VLOOKUP(CONCATENATE($B188,".SP.TER.TOTL.IN"),Area_pop_80_09,Seq!S$1,FALSE)/VLOOKUP(CONCATENATE($B188,".SP.POP.TOTL"),Area_pop_80_09,Seq!S$1,FALSE))</f>
        <v>#VALUE!</v>
      </c>
      <c r="EM188" s="27">
        <f>IF(ISNA(VLOOKUP(CONCATENATE($B188,".SP.TER.TOTL.IN"),Area_pop_80_09,Seq!T$1,FALSE)),".",VLOOKUP(CONCATENATE($B188,".SP.TER.TOTL.IN"),Area_pop_80_09,Seq!T$1,FALSE)/VLOOKUP(CONCATENATE($B188,".SP.POP.TOTL"),Area_pop_80_09,Seq!T$1,FALSE))</f>
        <v>9.5547653116607581E-2</v>
      </c>
      <c r="EN188" s="27">
        <f>IF(ISNA(VLOOKUP(CONCATENATE($B188,".SP.TER.TOTL.IN"),Area_pop_80_09,Seq!U$1,FALSE)),".",VLOOKUP(CONCATENATE($B188,".SP.TER.TOTL.IN"),Area_pop_80_09,Seq!U$1,FALSE)/VLOOKUP(CONCATENATE($B188,".SP.POP.TOTL"),Area_pop_80_09,Seq!U$1,FALSE))</f>
        <v>9.3782980414506098E-2</v>
      </c>
      <c r="EO188" s="27">
        <f>IF(ISNA(VLOOKUP(CONCATENATE($B188,".SP.TER.TOTL.IN"),Area_pop_80_09,Seq!V$1,FALSE)),".",VLOOKUP(CONCATENATE($B188,".SP.TER.TOTL.IN"),Area_pop_80_09,Seq!V$1,FALSE)/VLOOKUP(CONCATENATE($B188,".SP.POP.TOTL"),Area_pop_80_09,Seq!V$1,FALSE))</f>
        <v>9.2555831311566E-2</v>
      </c>
      <c r="EP188" s="27">
        <f>IF(ISNA(VLOOKUP(CONCATENATE($B188,".SP.TER.TOTL.IN"),Area_pop_80_09,Seq!W$1,FALSE)),".",VLOOKUP(CONCATENATE($B188,".SP.TER.TOTL.IN"),Area_pop_80_09,Seq!W$1,FALSE)/VLOOKUP(CONCATENATE($B188,".SP.POP.TOTL"),Area_pop_80_09,Seq!W$1,FALSE))</f>
        <v>9.193105668005945E-2</v>
      </c>
      <c r="EQ188" s="27">
        <f>IF(ISNA(VLOOKUP(CONCATENATE($B188,".SP.TER.TOTL.IN"),Area_pop_80_09,Seq!X$1,FALSE)),".",VLOOKUP(CONCATENATE($B188,".SP.TER.TOTL.IN"),Area_pop_80_09,Seq!X$1,FALSE)/VLOOKUP(CONCATENATE($B188,".SP.POP.TOTL"),Area_pop_80_09,Seq!X$1,FALSE))</f>
        <v>9.1786430812581116E-2</v>
      </c>
      <c r="ER188" s="27">
        <f>IF(ISNA(VLOOKUP(CONCATENATE($B188,".SP.TER.TOTL.IN"),Area_pop_80_09,Seq!Y$1,FALSE)),".",VLOOKUP(CONCATENATE($B188,".SP.TER.TOTL.IN"),Area_pop_80_09,Seq!Y$1,FALSE)/VLOOKUP(CONCATENATE($B188,".SP.POP.TOTL"),Area_pop_80_09,Seq!Y$1,FALSE))</f>
        <v>9.1950592900993736E-2</v>
      </c>
      <c r="ES188" s="27">
        <f>IF(ISNA(VLOOKUP(CONCATENATE($B188,".SP.TER.TOTL.IN"),Area_pop_80_09,Seq!Z$1,FALSE)),".",VLOOKUP(CONCATENATE($B188,".SP.TER.TOTL.IN"),Area_pop_80_09,Seq!Z$1,FALSE)/VLOOKUP(CONCATENATE($B188,".SP.POP.TOTL"),Area_pop_80_09,Seq!Z$1,FALSE))</f>
        <v>9.2190771071196095E-2</v>
      </c>
      <c r="ET188" s="27">
        <f>IF(ISNA(VLOOKUP(CONCATENATE($B188,".SP.TER.TOTL.IN"),Area_pop_80_09,Seq!AA$1,FALSE)),".",VLOOKUP(CONCATENATE($B188,".SP.TER.TOTL.IN"),Area_pop_80_09,Seq!AA$1,FALSE)/VLOOKUP(CONCATENATE($B188,".SP.POP.TOTL"),Area_pop_80_09,Seq!AA$1,FALSE))</f>
        <v>9.2355564592342648E-2</v>
      </c>
      <c r="EU188" s="27">
        <f>IF(ISNA(VLOOKUP(CONCATENATE($B188,".SP.TER.TOTL.IN"),Area_pop_80_09,Seq!AB$1,FALSE)),".",VLOOKUP(CONCATENATE($B188,".SP.TER.TOTL.IN"),Area_pop_80_09,Seq!AB$1,FALSE)/VLOOKUP(CONCATENATE($B188,".SP.POP.TOTL"),Area_pop_80_09,Seq!AB$1,FALSE))</f>
        <v>9.2412831490430544E-2</v>
      </c>
      <c r="EV188" s="27">
        <f>IF(ISNA(VLOOKUP(CONCATENATE($B188,".SP.TER.TOTL.IN"),Area_pop_80_09,Seq!AC$1,FALSE)),".",VLOOKUP(CONCATENATE($B188,".SP.TER.TOTL.IN"),Area_pop_80_09,Seq!AC$1,FALSE)/VLOOKUP(CONCATENATE($B188,".SP.POP.TOTL"),Area_pop_80_09,Seq!AC$1,FALSE))</f>
        <v>9.2427584329896395E-2</v>
      </c>
      <c r="EW188" s="27">
        <f>IF(ISNA(VLOOKUP(CONCATENATE($B188,".SP.TER.TOTL.IN"),Area_pop_80_09,Seq!AD$1,FALSE)),".",VLOOKUP(CONCATENATE($B188,".SP.TER.TOTL.IN"),Area_pop_80_09,Seq!AD$1,FALSE)/VLOOKUP(CONCATENATE($B188,".SP.POP.TOTL"),Area_pop_80_09,Seq!AD$1,FALSE))</f>
        <v>9.2464871331472867E-2</v>
      </c>
      <c r="EX188" s="27"/>
      <c r="EY188" s="27"/>
      <c r="EZ188" s="27">
        <f t="shared" si="210"/>
        <v>1.5629806165395859E-3</v>
      </c>
      <c r="FA188" s="27" t="str">
        <f t="shared" si="211"/>
        <v>.</v>
      </c>
      <c r="FB188" s="27" t="str">
        <f t="shared" si="181"/>
        <v>.</v>
      </c>
      <c r="FC188" s="9">
        <f>IF(VLOOKUP($B188,EM_80!$B$1:$C$201,2,FALSE)&gt;0,VLOOKUP($B188,EM_80!$B$1:$C$201,2,FALSE),".")</f>
        <v>5000</v>
      </c>
      <c r="FD188" s="9" t="str">
        <f t="shared" si="212"/>
        <v>.</v>
      </c>
      <c r="FE188" s="9" t="str">
        <f t="shared" si="177"/>
        <v>.</v>
      </c>
      <c r="FF188">
        <f t="shared" si="213"/>
        <v>3199016</v>
      </c>
      <c r="FG188">
        <f t="shared" si="214"/>
        <v>4131073</v>
      </c>
      <c r="FH188">
        <f t="shared" si="215"/>
        <v>5387613</v>
      </c>
      <c r="FJ188" s="9" t="str">
        <f>IF(ISNA(VLOOKUP($B188,Area_EM_90,Seq!C$1,FALSE)),".",VLOOKUP($B188,Area_EM_90,Seq!C$1,FALSE))</f>
        <v>.</v>
      </c>
      <c r="FK188" s="9" t="str">
        <f>IF(ISNA(VLOOKUP($B188,Area_EM_90,Seq!D$1,FALSE)),".",VLOOKUP($B188,Area_EM_90,Seq!D$1,FALSE))</f>
        <v>.</v>
      </c>
      <c r="FL188" s="9" t="str">
        <f>IF(ISNA(VLOOKUP($B188,Area_EM_90,Seq!E$1,FALSE)),".",VLOOKUP($B188,Area_EM_90,Seq!E$1,FALSE))</f>
        <v>.</v>
      </c>
      <c r="FM188" s="9" t="str">
        <f>IF(ISNA(VLOOKUP($B188,Area_EM_90,Seq!F$1,FALSE)),".",VLOOKUP($B188,Area_EM_90,Seq!F$1,FALSE))</f>
        <v>.</v>
      </c>
      <c r="FN188" s="9" t="str">
        <f>IF(ISNA(VLOOKUP($B188,Area_EM_90,Seq!G$1,FALSE)),".",VLOOKUP($B188,Area_EM_90,Seq!G$1,FALSE))</f>
        <v>.</v>
      </c>
      <c r="FO188" s="9" t="str">
        <f>IF(ISNA(VLOOKUP($B188,Area_EM_90,Seq!H$1,FALSE)),".",VLOOKUP($B188,Area_EM_90,Seq!H$1,FALSE))</f>
        <v>.</v>
      </c>
      <c r="FP188" s="9" t="str">
        <f>IF(ISNA(VLOOKUP($B188,Area_EM_90,Seq!I$1,FALSE)),".",VLOOKUP($B188,Area_EM_90,Seq!I$1,FALSE))</f>
        <v>.</v>
      </c>
      <c r="FQ188" s="9" t="str">
        <f>IF(ISNA(VLOOKUP($B188,Area_EM_90,Seq!J$1,FALSE)),".",VLOOKUP($B188,Area_EM_90,Seq!J$1,FALSE))</f>
        <v>.</v>
      </c>
      <c r="FR188" s="9" t="str">
        <f>IF(ISNA(VLOOKUP($B188,Area_EM_00,Seq!C$1,FALSE)),".",VLOOKUP($B188,Area_EM_00,Seq!C$1,FALSE))</f>
        <v>.</v>
      </c>
      <c r="FS188" s="9" t="str">
        <f>IF(ISNA(VLOOKUP($B188,Area_EM_00,Seq!D$1,FALSE)),".",VLOOKUP($B188,Area_EM_00,Seq!D$1,FALSE))</f>
        <v>.</v>
      </c>
      <c r="FT188" s="9" t="str">
        <f>IF(ISNA(VLOOKUP($B188,Area_EM_00,Seq!E$1,FALSE)),".",VLOOKUP($B188,Area_EM_00,Seq!E$1,FALSE))</f>
        <v>.</v>
      </c>
      <c r="FU188" s="9" t="str">
        <f>IF(ISNA(VLOOKUP($B188,Area_EM_00,Seq!F$1,FALSE)),".",VLOOKUP($B188,Area_EM_00,Seq!F$1,FALSE))</f>
        <v>.</v>
      </c>
      <c r="FV188" s="9" t="str">
        <f>IF(ISNA(VLOOKUP($B188,Area_EM_00,Seq!G$1,FALSE)),".",VLOOKUP($B188,Area_EM_00,Seq!G$1,FALSE))</f>
        <v>.</v>
      </c>
      <c r="FW188" s="9" t="str">
        <f>IF(ISNA(VLOOKUP($B188,Area_EM_00,Seq!H$1,FALSE)),".",VLOOKUP($B188,Area_EM_00,Seq!H$1,FALSE))</f>
        <v>.</v>
      </c>
      <c r="FX188" s="9" t="str">
        <f>IF(ISNA(VLOOKUP($B188,Area_EM_00,Seq!I$1,FALSE)),".",VLOOKUP($B188,Area_EM_00,Seq!I$1,FALSE))</f>
        <v>.</v>
      </c>
      <c r="FY188" s="9" t="str">
        <f>IF(ISNA(VLOOKUP($B188,Area_EM_00,Seq!J$1,FALSE)),".",VLOOKUP($B188,Area_EM_00,Seq!J$1,FALSE))</f>
        <v>.</v>
      </c>
      <c r="GA188" s="27"/>
    </row>
    <row r="189" spans="1:183">
      <c r="A189" s="25" t="s">
        <v>2666</v>
      </c>
      <c r="B189" s="26" t="str">
        <f t="shared" si="144"/>
        <v>SolomonIs.</v>
      </c>
      <c r="C189" s="27">
        <f>GDP!C$42/10000</f>
        <v>18294194.281532999</v>
      </c>
      <c r="D189" s="27">
        <f>GDP!D$42/10000</f>
        <v>19245492.3841727</v>
      </c>
      <c r="E189" s="27">
        <f>GDP!E$42/10000</f>
        <v>20996832.1911324</v>
      </c>
      <c r="F189" s="27">
        <f>GDP!F$42/10000</f>
        <v>23285486.8999658</v>
      </c>
      <c r="G189" s="27">
        <f>GDP!G$42/10000</f>
        <v>26824880.9087606</v>
      </c>
      <c r="H189" s="27">
        <f>GDP!H$42/10000</f>
        <v>30446239.831443299</v>
      </c>
      <c r="I189" s="27">
        <f>GDP!I$42/10000</f>
        <v>33125508.936610304</v>
      </c>
      <c r="J189" s="27">
        <f>GDP!J$42/10000</f>
        <v>36968067.973257102</v>
      </c>
      <c r="K189" s="27">
        <f>GDP!K$42/10000</f>
        <v>41145459.654235199</v>
      </c>
      <c r="L189" s="27">
        <f>GDP!L$42/10000</f>
        <v>42832423.5000588</v>
      </c>
      <c r="M189" s="27">
        <f>GDP!M$42/10000</f>
        <v>44460055.593061104</v>
      </c>
      <c r="N189" s="27">
        <f>GDP!N$42/10000</f>
        <v>48550380.707622699</v>
      </c>
      <c r="O189" s="27">
        <f>GDP!O$42/10000</f>
        <v>55444534.768105105</v>
      </c>
      <c r="P189" s="27">
        <f>GDP!P$42/10000</f>
        <v>63206769.635639794</v>
      </c>
      <c r="Q189" s="27">
        <f>GDP!Q$42/10000</f>
        <v>71486856.457908601</v>
      </c>
      <c r="R189" s="27">
        <f>GDP!R$42/10000</f>
        <v>79278923.811820701</v>
      </c>
      <c r="S189" s="27">
        <f>GDP!S$42/10000</f>
        <v>87206816.193002701</v>
      </c>
      <c r="T189" s="27">
        <f>GDP!T$42/10000</f>
        <v>95317050.098951995</v>
      </c>
      <c r="U189" s="27">
        <f>GDP!U$42/10000</f>
        <v>102751780.00667</v>
      </c>
      <c r="V189" s="27">
        <f>GDP!V$42/10000</f>
        <v>110560915.287177</v>
      </c>
      <c r="W189" s="27">
        <f>GDP!W$42/10000</f>
        <v>119848032.17129999</v>
      </c>
      <c r="X189" s="27">
        <f>GDP!X$42/10000</f>
        <v>129795418.841518</v>
      </c>
      <c r="Y189" s="27">
        <f>GDP!Y$42/10000</f>
        <v>141606801.95609599</v>
      </c>
      <c r="Z189" s="27">
        <f>GDP!Z$42/10000</f>
        <v>155767482.15170601</v>
      </c>
      <c r="AA189" s="27">
        <f>GDP!AA$42/10000</f>
        <v>171499997.84902799</v>
      </c>
      <c r="AB189" s="27">
        <f>GDP!AB$42/10000</f>
        <v>189335997.62532699</v>
      </c>
      <c r="AC189" s="27">
        <f>GDP!AC$42/10000</f>
        <v>211298973.34986499</v>
      </c>
      <c r="AD189" s="27">
        <f>GDP!AD$42/10000</f>
        <v>238767839.88534701</v>
      </c>
      <c r="AE189" s="27">
        <f>GDP!AE$42/10000</f>
        <v>260256945.47502899</v>
      </c>
      <c r="AF189" s="27">
        <f>GDP!AF$42/10000</f>
        <v>293754553.91439533</v>
      </c>
      <c r="AG189" s="27"/>
      <c r="AH189" s="27" t="str">
        <f>IF(ISNUMBER(VLOOKUP($B189,Area_GDP_80_09,Seq!C$1,FALSE)/10000),VLOOKUP($B189,Area_GDP_80_09,Seq!C$1,FALSE)/10000,".")</f>
        <v>.</v>
      </c>
      <c r="AI189" s="27" t="str">
        <f>IF(ISNUMBER(VLOOKUP($B189,Area_GDP_80_09,Seq!D$1,FALSE)/10000),VLOOKUP($B189,Area_GDP_80_09,Seq!D$1,FALSE)/10000,".")</f>
        <v>.</v>
      </c>
      <c r="AJ189" s="27" t="str">
        <f>IF(ISNUMBER(VLOOKUP($B189,Area_GDP_80_09,Seq!E$1,FALSE)/10000),VLOOKUP($B189,Area_GDP_80_09,Seq!E$1,FALSE)/10000,".")</f>
        <v>.</v>
      </c>
      <c r="AK189" s="27" t="str">
        <f>IF(ISNUMBER(VLOOKUP($B189,Area_GDP_80_09,Seq!F$1,FALSE)/10000),VLOOKUP($B189,Area_GDP_80_09,Seq!F$1,FALSE)/10000,".")</f>
        <v>.</v>
      </c>
      <c r="AL189" s="27" t="str">
        <f>IF(ISNUMBER(VLOOKUP($B189,Area_GDP_80_09,Seq!G$1,FALSE)/10000),VLOOKUP($B189,Area_GDP_80_09,Seq!G$1,FALSE)/10000,".")</f>
        <v>.</v>
      </c>
      <c r="AM189" s="27" t="str">
        <f>IF(ISNUMBER(VLOOKUP($B189,Area_GDP_80_09,Seq!H$1,FALSE)/10000),VLOOKUP($B189,Area_GDP_80_09,Seq!H$1,FALSE)/10000,".")</f>
        <v>.</v>
      </c>
      <c r="AN189" s="27" t="str">
        <f>IF(ISNUMBER(VLOOKUP($B189,Area_GDP_80_09,Seq!I$1,FALSE)/10000),VLOOKUP($B189,Area_GDP_80_09,Seq!I$1,FALSE)/10000,".")</f>
        <v>.</v>
      </c>
      <c r="AO189" s="27" t="str">
        <f>IF(ISNUMBER(VLOOKUP($B189,Area_GDP_80_09,Seq!J$1,FALSE)/10000),VLOOKUP($B189,Area_GDP_80_09,Seq!J$1,FALSE)/10000,".")</f>
        <v>.</v>
      </c>
      <c r="AP189" s="27" t="str">
        <f>IF(ISNUMBER(VLOOKUP($B189,Area_GDP_80_09,Seq!K$1,FALSE)/10000),VLOOKUP($B189,Area_GDP_80_09,Seq!K$1,FALSE)/10000,".")</f>
        <v>.</v>
      </c>
      <c r="AQ189" s="27" t="str">
        <f>IF(ISNUMBER(VLOOKUP($B189,Area_GDP_80_09,Seq!L$1,FALSE)/10000),VLOOKUP($B189,Area_GDP_80_09,Seq!L$1,FALSE)/10000,".")</f>
        <v>.</v>
      </c>
      <c r="AR189" s="27">
        <f>IF(ISNUMBER(VLOOKUP($B189,Area_GDP_80_09,Seq!M$1,FALSE)/10000),VLOOKUP($B189,Area_GDP_80_09,Seq!M$1,FALSE)/10000,".")</f>
        <v>34086.598783856396</v>
      </c>
      <c r="AS189" s="27">
        <f>IF(ISNUMBER(VLOOKUP($B189,Area_GDP_80_09,Seq!N$1,FALSE)/10000),VLOOKUP($B189,Area_GDP_80_09,Seq!N$1,FALSE)/10000,".")</f>
        <v>36133.219573462899</v>
      </c>
      <c r="AT189" s="27">
        <f>IF(ISNUMBER(VLOOKUP($B189,Area_GDP_80_09,Seq!O$1,FALSE)/10000),VLOOKUP($B189,Area_GDP_80_09,Seq!O$1,FALSE)/10000,".")</f>
        <v>40718.686405872199</v>
      </c>
      <c r="AU189" s="27">
        <f>IF(ISNUMBER(VLOOKUP($B189,Area_GDP_80_09,Seq!P$1,FALSE)/10000),VLOOKUP($B189,Area_GDP_80_09,Seq!P$1,FALSE)/10000,".")</f>
        <v>42337.848422965901</v>
      </c>
      <c r="AV189" s="27">
        <f>IF(ISNUMBER(VLOOKUP($B189,Area_GDP_80_09,Seq!Q$1,FALSE)/10000),VLOOKUP($B189,Area_GDP_80_09,Seq!Q$1,FALSE)/10000,".")</f>
        <v>46230.3139120591</v>
      </c>
      <c r="AW189" s="27">
        <f>IF(ISNUMBER(VLOOKUP($B189,Area_GDP_80_09,Seq!R$1,FALSE)/10000),VLOOKUP($B189,Area_GDP_80_09,Seq!R$1,FALSE)/10000,".")</f>
        <v>50032.106328195099</v>
      </c>
      <c r="AX189" s="27">
        <f>IF(ISNUMBER(VLOOKUP($B189,Area_GDP_80_09,Seq!S$1,FALSE)/10000),VLOOKUP($B189,Area_GDP_80_09,Seq!S$1,FALSE)/10000,".")</f>
        <v>50835.2106886736</v>
      </c>
      <c r="AY189" s="27">
        <f>IF(ISNUMBER(VLOOKUP($B189,Area_GDP_80_09,Seq!T$1,FALSE)/10000),VLOOKUP($B189,Area_GDP_80_09,Seq!T$1,FALSE)/10000,".")</f>
        <v>50103.349456947202</v>
      </c>
      <c r="AZ189" s="27">
        <f>IF(ISNUMBER(VLOOKUP($B189,Area_GDP_80_09,Seq!U$1,FALSE)/10000),VLOOKUP($B189,Area_GDP_80_09,Seq!U$1,FALSE)/10000,".")</f>
        <v>50997.126890382999</v>
      </c>
      <c r="BA189" s="27">
        <f>IF(ISNUMBER(VLOOKUP($B189,Area_GDP_80_09,Seq!V$1,FALSE)/10000),VLOOKUP($B189,Area_GDP_80_09,Seq!V$1,FALSE)/10000,".")</f>
        <v>50751.014263784702</v>
      </c>
      <c r="BB189" s="27">
        <f>IF(ISNUMBER(VLOOKUP($B189,Area_GDP_80_09,Seq!W$1,FALSE)/10000),VLOOKUP($B189,Area_GDP_80_09,Seq!W$1,FALSE)/10000,".")</f>
        <v>43510.121723341697</v>
      </c>
      <c r="BC189" s="27">
        <f>IF(ISNUMBER(VLOOKUP($B189,Area_GDP_80_09,Seq!X$1,FALSE)/10000),VLOOKUP($B189,Area_GDP_80_09,Seq!X$1,FALSE)/10000,".")</f>
        <v>40038.638358692799</v>
      </c>
      <c r="BD189" s="27">
        <f>IF(ISNUMBER(VLOOKUP($B189,Area_GDP_80_09,Seq!Y$1,FALSE)/10000),VLOOKUP($B189,Area_GDP_80_09,Seq!Y$1,FALSE)/10000,".")</f>
        <v>38924.654890932397</v>
      </c>
      <c r="BE189" s="27">
        <f>IF(ISNUMBER(VLOOKUP($B189,Area_GDP_80_09,Seq!Z$1,FALSE)/10000),VLOOKUP($B189,Area_GDP_80_09,Seq!Z$1,FALSE)/10000,".")</f>
        <v>41463.500933735297</v>
      </c>
      <c r="BF189" s="27">
        <f>IF(ISNUMBER(VLOOKUP($B189,Area_GDP_80_09,Seq!AA$1,FALSE)/10000),VLOOKUP($B189,Area_GDP_80_09,Seq!AA$1,FALSE)/10000,".")</f>
        <v>43492.911963931205</v>
      </c>
      <c r="BG189" s="27">
        <f>IF(ISNUMBER(VLOOKUP($B189,Area_GDP_80_09,Seq!AB$1,FALSE)/10000),VLOOKUP($B189,Area_GDP_80_09,Seq!AB$1,FALSE)/10000,".")</f>
        <v>45853.8451013499</v>
      </c>
      <c r="BH189" s="27">
        <f>IF(ISNUMBER(VLOOKUP($B189,Area_GDP_80_09,Seq!AC$1,FALSE)/10000),VLOOKUP($B189,Area_GDP_80_09,Seq!AC$1,FALSE)/10000,".")</f>
        <v>49031.190157023004</v>
      </c>
      <c r="BI189" s="27">
        <f>IF(ISNUMBER(VLOOKUP($B189,Area_GDP_80_09,Seq!AD$1,FALSE)/10000),VLOOKUP($B189,Area_GDP_80_09,Seq!AD$1,FALSE)/10000,".")</f>
        <v>54277.527503824494</v>
      </c>
      <c r="BJ189" s="27">
        <f>IF(ISNUMBER(VLOOKUP($B189,Area_GDP_80_09,Seq!AE$1,FALSE)/10000),VLOOKUP($B189,Area_GDP_80_09,Seq!AE$1,FALSE)/10000,".")</f>
        <v>58022.676901588406</v>
      </c>
      <c r="BK189" s="27">
        <f>IF(ISNUMBER(VLOOKUP($B189,Area_GDP_80_09,Seq!AF$1,FALSE)/10000),VLOOKUP($B189,Area_GDP_80_09,Seq!AF$1,FALSE)/10000,".")</f>
        <v>56943.640174859669</v>
      </c>
      <c r="BL189" s="27"/>
      <c r="BM189" s="27"/>
      <c r="BN189" s="27">
        <f>CNPop!A$48</f>
        <v>5.0000000000000001E-3</v>
      </c>
      <c r="BO189" s="27">
        <f>CNPop!B$48</f>
        <v>6.0000000000000001E-3</v>
      </c>
      <c r="BP189" s="27">
        <f>CNPop!C$48</f>
        <v>6.0000000000000001E-3</v>
      </c>
      <c r="BQ189" s="27">
        <f>CNPop!D$48</f>
        <v>7.0000000000000001E-3</v>
      </c>
      <c r="BR189" s="27">
        <f>CNPop!E$48</f>
        <v>7.0000000000000001E-3</v>
      </c>
      <c r="BS189" s="27">
        <f>CNPop!F$48</f>
        <v>8.0000000000000002E-3</v>
      </c>
      <c r="BT189" s="27">
        <f>CNPop!G$48</f>
        <v>8.9999999999999993E-3</v>
      </c>
      <c r="BU189" s="27">
        <f>CNPop!H$48</f>
        <v>0.01</v>
      </c>
      <c r="BV189" s="27">
        <f>CNPop!I$48</f>
        <v>1.0999999999999999E-2</v>
      </c>
      <c r="BW189" s="27">
        <f>CNPop!J$48</f>
        <v>1.2E-2</v>
      </c>
      <c r="BX189" s="27">
        <f>CNPop!K$48</f>
        <v>1.4E-2</v>
      </c>
      <c r="BY189" s="27">
        <f>CNPop!L$48</f>
        <v>1.6E-2</v>
      </c>
      <c r="BZ189" s="27">
        <f>CNPop!M$48</f>
        <v>1.7000000000000001E-2</v>
      </c>
      <c r="CA189" s="27">
        <f>CNPop!N$48</f>
        <v>1.9E-2</v>
      </c>
      <c r="CB189" s="27">
        <f>CNPop!O$48</f>
        <v>2.1000000000000001E-2</v>
      </c>
      <c r="CC189" s="27">
        <f>CNPop!P$48</f>
        <v>2.3E-2</v>
      </c>
      <c r="CD189" s="27">
        <f>CNPop!Q$48</f>
        <v>2.5999999999999999E-2</v>
      </c>
      <c r="CE189" s="27">
        <f>CNPop!R$48</f>
        <v>2.8000000000000001E-2</v>
      </c>
      <c r="CF189" s="27">
        <f>CNPop!S$48</f>
        <v>0.03</v>
      </c>
      <c r="CG189" s="27">
        <f>CNPop!T$48</f>
        <v>3.3000000000000002E-2</v>
      </c>
      <c r="CH189" s="27">
        <f>CNPop!U$48</f>
        <v>3.5999999999999997E-2</v>
      </c>
      <c r="CI189" s="27">
        <f>CNPop!V$48</f>
        <v>3.9E-2</v>
      </c>
      <c r="CJ189" s="27">
        <f>CNPop!W$48</f>
        <v>4.2000000000000003E-2</v>
      </c>
      <c r="CK189" s="27">
        <f>CNPop!X$48</f>
        <v>4.4999999999999998E-2</v>
      </c>
      <c r="CL189" s="27">
        <f>CNPop!Y$48</f>
        <v>4.9000000000000002E-2</v>
      </c>
      <c r="CM189" s="27">
        <f>CNPop!Z$48</f>
        <v>5.1999999999999998E-2</v>
      </c>
      <c r="CN189" s="27">
        <f>CNPop!AA$48</f>
        <v>5.6000000000000001E-2</v>
      </c>
      <c r="CO189" s="27">
        <f>CNPop!AB$48</f>
        <v>0.06</v>
      </c>
      <c r="CP189" s="27">
        <f>CNPop!AC$48</f>
        <v>6.3E-2</v>
      </c>
      <c r="CQ189" s="27"/>
      <c r="CR189" s="27">
        <f t="shared" si="182"/>
        <v>0.10844706407348183</v>
      </c>
      <c r="CS189" s="27">
        <f t="shared" si="183"/>
        <v>0.10844706407348183</v>
      </c>
      <c r="CT189" s="27">
        <f t="shared" si="184"/>
        <v>0.10844706407348183</v>
      </c>
      <c r="CU189" s="27">
        <f t="shared" si="185"/>
        <v>0.10844706407348183</v>
      </c>
      <c r="CV189" s="27">
        <f t="shared" si="186"/>
        <v>0.10844706407348183</v>
      </c>
      <c r="CW189" s="27">
        <f t="shared" si="187"/>
        <v>0.10844706407348183</v>
      </c>
      <c r="CX189" s="27">
        <f t="shared" si="188"/>
        <v>0.10844706407348183</v>
      </c>
      <c r="CY189" s="27">
        <f t="shared" si="189"/>
        <v>0.10844706407348183</v>
      </c>
      <c r="CZ189" s="27">
        <f t="shared" si="190"/>
        <v>0.10844706407348183</v>
      </c>
      <c r="DA189" s="27">
        <f t="shared" si="191"/>
        <v>0.10844706407348183</v>
      </c>
      <c r="DB189" s="27">
        <f t="shared" si="192"/>
        <v>0.10844706407348183</v>
      </c>
      <c r="DC189" s="27">
        <f t="shared" si="193"/>
        <v>0.10844706407348183</v>
      </c>
      <c r="DD189" s="27">
        <f t="shared" si="194"/>
        <v>0.10281238404570568</v>
      </c>
      <c r="DE189" s="27">
        <f t="shared" si="195"/>
        <v>0.10281238404570568</v>
      </c>
      <c r="DF189" s="27">
        <f t="shared" si="196"/>
        <v>0.10281238404570568</v>
      </c>
      <c r="DG189" s="27">
        <f t="shared" si="197"/>
        <v>0.10281238404570568</v>
      </c>
      <c r="DH189" s="27">
        <f t="shared" si="198"/>
        <v>0.10281238404570568</v>
      </c>
      <c r="DI189" s="27">
        <f t="shared" si="199"/>
        <v>0.10281238404570568</v>
      </c>
      <c r="DJ189" s="27">
        <f t="shared" si="200"/>
        <v>0.10281238404570568</v>
      </c>
      <c r="DK189" s="27">
        <f t="shared" si="201"/>
        <v>0.10162333246788571</v>
      </c>
      <c r="DL189" s="27">
        <f t="shared" si="202"/>
        <v>0.10071857613152879</v>
      </c>
      <c r="DM189" s="27">
        <f t="shared" si="203"/>
        <v>0.10016938153483566</v>
      </c>
      <c r="DN189" s="27">
        <f t="shared" si="204"/>
        <v>9.9870641567632562E-2</v>
      </c>
      <c r="DO189" s="27">
        <f t="shared" si="205"/>
        <v>9.9691969881499518E-2</v>
      </c>
      <c r="DP189" s="27">
        <f t="shared" si="206"/>
        <v>9.9449727245756014E-2</v>
      </c>
      <c r="DQ189" s="27">
        <f t="shared" si="207"/>
        <v>9.903516752117629E-2</v>
      </c>
      <c r="DR189" s="27">
        <f t="shared" si="208"/>
        <v>9.8412508952017183E-2</v>
      </c>
      <c r="DS189" s="27">
        <f t="shared" si="209"/>
        <v>9.7677825947334623E-2</v>
      </c>
      <c r="DT189" s="27">
        <f t="shared" si="145"/>
        <v>9.6962433812701698E-2</v>
      </c>
      <c r="DU189" s="27" t="e">
        <f>IF(ISNA(VLOOKUP(CONCATENATE($B189,".SP.TER.TOTL.IN"),Area_pop_80_09,Seq!B$1,FALSE)),".",VLOOKUP(CONCATENATE($B189,".SP.TER.TOTL.IN"),Area_pop_80_09,Seq!B$1,FALSE)/VLOOKUP(CONCATENATE($B189,".SP.POP.TOTL"),Area_pop_80_09,Seq!B$1,FALSE))</f>
        <v>#VALUE!</v>
      </c>
      <c r="DV189" s="27" t="e">
        <f>IF(ISNA(VLOOKUP(CONCATENATE($B189,".SP.TER.TOTL.IN"),Area_pop_80_09,Seq!C$1,FALSE)),".",VLOOKUP(CONCATENATE($B189,".SP.TER.TOTL.IN"),Area_pop_80_09,Seq!C$1,FALSE)/VLOOKUP(CONCATENATE($B189,".SP.POP.TOTL"),Area_pop_80_09,Seq!C$1,FALSE))</f>
        <v>#VALUE!</v>
      </c>
      <c r="DW189" s="27" t="e">
        <f>IF(ISNA(VLOOKUP(CONCATENATE($B189,".SP.TER.TOTL.IN"),Area_pop_80_09,Seq!D$1,FALSE)),".",VLOOKUP(CONCATENATE($B189,".SP.TER.TOTL.IN"),Area_pop_80_09,Seq!D$1,FALSE)/VLOOKUP(CONCATENATE($B189,".SP.POP.TOTL"),Area_pop_80_09,Seq!D$1,FALSE))</f>
        <v>#VALUE!</v>
      </c>
      <c r="DX189" s="27" t="e">
        <f>IF(ISNA(VLOOKUP(CONCATENATE($B189,".SP.TER.TOTL.IN"),Area_pop_80_09,Seq!E$1,FALSE)),".",VLOOKUP(CONCATENATE($B189,".SP.TER.TOTL.IN"),Area_pop_80_09,Seq!E$1,FALSE)/VLOOKUP(CONCATENATE($B189,".SP.POP.TOTL"),Area_pop_80_09,Seq!E$1,FALSE))</f>
        <v>#VALUE!</v>
      </c>
      <c r="DY189" s="27" t="e">
        <f>IF(ISNA(VLOOKUP(CONCATENATE($B189,".SP.TER.TOTL.IN"),Area_pop_80_09,Seq!F$1,FALSE)),".",VLOOKUP(CONCATENATE($B189,".SP.TER.TOTL.IN"),Area_pop_80_09,Seq!F$1,FALSE)/VLOOKUP(CONCATENATE($B189,".SP.POP.TOTL"),Area_pop_80_09,Seq!F$1,FALSE))</f>
        <v>#VALUE!</v>
      </c>
      <c r="DZ189" s="27" t="e">
        <f>IF(ISNA(VLOOKUP(CONCATENATE($B189,".SP.TER.TOTL.IN"),Area_pop_80_09,Seq!G$1,FALSE)),".",VLOOKUP(CONCATENATE($B189,".SP.TER.TOTL.IN"),Area_pop_80_09,Seq!G$1,FALSE)/VLOOKUP(CONCATENATE($B189,".SP.POP.TOTL"),Area_pop_80_09,Seq!G$1,FALSE))</f>
        <v>#VALUE!</v>
      </c>
      <c r="EA189" s="27" t="e">
        <f>IF(ISNA(VLOOKUP(CONCATENATE($B189,".SP.TER.TOTL.IN"),Area_pop_80_09,Seq!H$1,FALSE)),".",VLOOKUP(CONCATENATE($B189,".SP.TER.TOTL.IN"),Area_pop_80_09,Seq!H$1,FALSE)/VLOOKUP(CONCATENATE($B189,".SP.POP.TOTL"),Area_pop_80_09,Seq!H$1,FALSE))</f>
        <v>#VALUE!</v>
      </c>
      <c r="EB189" s="27" t="e">
        <f>IF(ISNA(VLOOKUP(CONCATENATE($B189,".SP.TER.TOTL.IN"),Area_pop_80_09,Seq!I$1,FALSE)),".",VLOOKUP(CONCATENATE($B189,".SP.TER.TOTL.IN"),Area_pop_80_09,Seq!I$1,FALSE)/VLOOKUP(CONCATENATE($B189,".SP.POP.TOTL"),Area_pop_80_09,Seq!I$1,FALSE))</f>
        <v>#VALUE!</v>
      </c>
      <c r="EC189" s="27" t="e">
        <f>IF(ISNA(VLOOKUP(CONCATENATE($B189,".SP.TER.TOTL.IN"),Area_pop_80_09,Seq!J$1,FALSE)),".",VLOOKUP(CONCATENATE($B189,".SP.TER.TOTL.IN"),Area_pop_80_09,Seq!J$1,FALSE)/VLOOKUP(CONCATENATE($B189,".SP.POP.TOTL"),Area_pop_80_09,Seq!J$1,FALSE))</f>
        <v>#VALUE!</v>
      </c>
      <c r="ED189" s="27" t="e">
        <f>IF(ISNA(VLOOKUP(CONCATENATE($B189,".SP.TER.TOTL.IN"),Area_pop_80_09,Seq!K$1,FALSE)),".",VLOOKUP(CONCATENATE($B189,".SP.TER.TOTL.IN"),Area_pop_80_09,Seq!K$1,FALSE)/VLOOKUP(CONCATENATE($B189,".SP.POP.TOTL"),Area_pop_80_09,Seq!K$1,FALSE))</f>
        <v>#VALUE!</v>
      </c>
      <c r="EE189" s="27" t="e">
        <f>IF(ISNA(VLOOKUP(CONCATENATE($B189,".SP.TER.TOTL.IN"),Area_pop_80_09,Seq!L$1,FALSE)),".",VLOOKUP(CONCATENATE($B189,".SP.TER.TOTL.IN"),Area_pop_80_09,Seq!L$1,FALSE)/VLOOKUP(CONCATENATE($B189,".SP.POP.TOTL"),Area_pop_80_09,Seq!L$1,FALSE))</f>
        <v>#VALUE!</v>
      </c>
      <c r="EF189" s="27">
        <f>IF(ISNA(VLOOKUP(CONCATENATE($B189,".SP.TER.TOTL.IN"),Area_pop_80_09,Seq!M$1,FALSE)),".",VLOOKUP(CONCATENATE($B189,".SP.TER.TOTL.IN"),Area_pop_80_09,Seq!M$1,FALSE)/VLOOKUP(CONCATENATE($B189,".SP.POP.TOTL"),Area_pop_80_09,Seq!M$1,FALSE))</f>
        <v>0.10844706407348183</v>
      </c>
      <c r="EG189" s="27" t="e">
        <f>IF(ISNA(VLOOKUP(CONCATENATE($B189,".SP.TER.TOTL.IN"),Area_pop_80_09,Seq!N$1,FALSE)),".",VLOOKUP(CONCATENATE($B189,".SP.TER.TOTL.IN"),Area_pop_80_09,Seq!N$1,FALSE)/VLOOKUP(CONCATENATE($B189,".SP.POP.TOTL"),Area_pop_80_09,Seq!N$1,FALSE))</f>
        <v>#VALUE!</v>
      </c>
      <c r="EH189" s="27" t="e">
        <f>IF(ISNA(VLOOKUP(CONCATENATE($B189,".SP.TER.TOTL.IN"),Area_pop_80_09,Seq!O$1,FALSE)),".",VLOOKUP(CONCATENATE($B189,".SP.TER.TOTL.IN"),Area_pop_80_09,Seq!O$1,FALSE)/VLOOKUP(CONCATENATE($B189,".SP.POP.TOTL"),Area_pop_80_09,Seq!O$1,FALSE))</f>
        <v>#VALUE!</v>
      </c>
      <c r="EI189" s="27" t="e">
        <f>IF(ISNA(VLOOKUP(CONCATENATE($B189,".SP.TER.TOTL.IN"),Area_pop_80_09,Seq!P$1,FALSE)),".",VLOOKUP(CONCATENATE($B189,".SP.TER.TOTL.IN"),Area_pop_80_09,Seq!P$1,FALSE)/VLOOKUP(CONCATENATE($B189,".SP.POP.TOTL"),Area_pop_80_09,Seq!P$1,FALSE))</f>
        <v>#VALUE!</v>
      </c>
      <c r="EJ189" s="27" t="e">
        <f>IF(ISNA(VLOOKUP(CONCATENATE($B189,".SP.TER.TOTL.IN"),Area_pop_80_09,Seq!Q$1,FALSE)),".",VLOOKUP(CONCATENATE($B189,".SP.TER.TOTL.IN"),Area_pop_80_09,Seq!Q$1,FALSE)/VLOOKUP(CONCATENATE($B189,".SP.POP.TOTL"),Area_pop_80_09,Seq!Q$1,FALSE))</f>
        <v>#VALUE!</v>
      </c>
      <c r="EK189" s="27" t="e">
        <f>IF(ISNA(VLOOKUP(CONCATENATE($B189,".SP.TER.TOTL.IN"),Area_pop_80_09,Seq!R$1,FALSE)),".",VLOOKUP(CONCATENATE($B189,".SP.TER.TOTL.IN"),Area_pop_80_09,Seq!R$1,FALSE)/VLOOKUP(CONCATENATE($B189,".SP.POP.TOTL"),Area_pop_80_09,Seq!R$1,FALSE))</f>
        <v>#VALUE!</v>
      </c>
      <c r="EL189" s="27" t="e">
        <f>IF(ISNA(VLOOKUP(CONCATENATE($B189,".SP.TER.TOTL.IN"),Area_pop_80_09,Seq!S$1,FALSE)),".",VLOOKUP(CONCATENATE($B189,".SP.TER.TOTL.IN"),Area_pop_80_09,Seq!S$1,FALSE)/VLOOKUP(CONCATENATE($B189,".SP.POP.TOTL"),Area_pop_80_09,Seq!S$1,FALSE))</f>
        <v>#VALUE!</v>
      </c>
      <c r="EM189" s="27">
        <f>IF(ISNA(VLOOKUP(CONCATENATE($B189,".SP.TER.TOTL.IN"),Area_pop_80_09,Seq!T$1,FALSE)),".",VLOOKUP(CONCATENATE($B189,".SP.TER.TOTL.IN"),Area_pop_80_09,Seq!T$1,FALSE)/VLOOKUP(CONCATENATE($B189,".SP.POP.TOTL"),Area_pop_80_09,Seq!T$1,FALSE))</f>
        <v>0.10281238404570568</v>
      </c>
      <c r="EN189" s="27">
        <f>IF(ISNA(VLOOKUP(CONCATENATE($B189,".SP.TER.TOTL.IN"),Area_pop_80_09,Seq!U$1,FALSE)),".",VLOOKUP(CONCATENATE($B189,".SP.TER.TOTL.IN"),Area_pop_80_09,Seq!U$1,FALSE)/VLOOKUP(CONCATENATE($B189,".SP.POP.TOTL"),Area_pop_80_09,Seq!U$1,FALSE))</f>
        <v>0.10162333246788571</v>
      </c>
      <c r="EO189" s="27">
        <f>IF(ISNA(VLOOKUP(CONCATENATE($B189,".SP.TER.TOTL.IN"),Area_pop_80_09,Seq!V$1,FALSE)),".",VLOOKUP(CONCATENATE($B189,".SP.TER.TOTL.IN"),Area_pop_80_09,Seq!V$1,FALSE)/VLOOKUP(CONCATENATE($B189,".SP.POP.TOTL"),Area_pop_80_09,Seq!V$1,FALSE))</f>
        <v>0.10071857613152879</v>
      </c>
      <c r="EP189" s="27">
        <f>IF(ISNA(VLOOKUP(CONCATENATE($B189,".SP.TER.TOTL.IN"),Area_pop_80_09,Seq!W$1,FALSE)),".",VLOOKUP(CONCATENATE($B189,".SP.TER.TOTL.IN"),Area_pop_80_09,Seq!W$1,FALSE)/VLOOKUP(CONCATENATE($B189,".SP.POP.TOTL"),Area_pop_80_09,Seq!W$1,FALSE))</f>
        <v>0.10016938153483566</v>
      </c>
      <c r="EQ189" s="27">
        <f>IF(ISNA(VLOOKUP(CONCATENATE($B189,".SP.TER.TOTL.IN"),Area_pop_80_09,Seq!X$1,FALSE)),".",VLOOKUP(CONCATENATE($B189,".SP.TER.TOTL.IN"),Area_pop_80_09,Seq!X$1,FALSE)/VLOOKUP(CONCATENATE($B189,".SP.POP.TOTL"),Area_pop_80_09,Seq!X$1,FALSE))</f>
        <v>9.9870641567632562E-2</v>
      </c>
      <c r="ER189" s="27">
        <f>IF(ISNA(VLOOKUP(CONCATENATE($B189,".SP.TER.TOTL.IN"),Area_pop_80_09,Seq!Y$1,FALSE)),".",VLOOKUP(CONCATENATE($B189,".SP.TER.TOTL.IN"),Area_pop_80_09,Seq!Y$1,FALSE)/VLOOKUP(CONCATENATE($B189,".SP.POP.TOTL"),Area_pop_80_09,Seq!Y$1,FALSE))</f>
        <v>9.9691969881499518E-2</v>
      </c>
      <c r="ES189" s="27">
        <f>IF(ISNA(VLOOKUP(CONCATENATE($B189,".SP.TER.TOTL.IN"),Area_pop_80_09,Seq!Z$1,FALSE)),".",VLOOKUP(CONCATENATE($B189,".SP.TER.TOTL.IN"),Area_pop_80_09,Seq!Z$1,FALSE)/VLOOKUP(CONCATENATE($B189,".SP.POP.TOTL"),Area_pop_80_09,Seq!Z$1,FALSE))</f>
        <v>9.9449727245756014E-2</v>
      </c>
      <c r="ET189" s="27">
        <f>IF(ISNA(VLOOKUP(CONCATENATE($B189,".SP.TER.TOTL.IN"),Area_pop_80_09,Seq!AA$1,FALSE)),".",VLOOKUP(CONCATENATE($B189,".SP.TER.TOTL.IN"),Area_pop_80_09,Seq!AA$1,FALSE)/VLOOKUP(CONCATENATE($B189,".SP.POP.TOTL"),Area_pop_80_09,Seq!AA$1,FALSE))</f>
        <v>9.903516752117629E-2</v>
      </c>
      <c r="EU189" s="27">
        <f>IF(ISNA(VLOOKUP(CONCATENATE($B189,".SP.TER.TOTL.IN"),Area_pop_80_09,Seq!AB$1,FALSE)),".",VLOOKUP(CONCATENATE($B189,".SP.TER.TOTL.IN"),Area_pop_80_09,Seq!AB$1,FALSE)/VLOOKUP(CONCATENATE($B189,".SP.POP.TOTL"),Area_pop_80_09,Seq!AB$1,FALSE))</f>
        <v>9.8412508952017183E-2</v>
      </c>
      <c r="EV189" s="27">
        <f>IF(ISNA(VLOOKUP(CONCATENATE($B189,".SP.TER.TOTL.IN"),Area_pop_80_09,Seq!AC$1,FALSE)),".",VLOOKUP(CONCATENATE($B189,".SP.TER.TOTL.IN"),Area_pop_80_09,Seq!AC$1,FALSE)/VLOOKUP(CONCATENATE($B189,".SP.POP.TOTL"),Area_pop_80_09,Seq!AC$1,FALSE))</f>
        <v>9.7677825947334623E-2</v>
      </c>
      <c r="EW189" s="27">
        <f>IF(ISNA(VLOOKUP(CONCATENATE($B189,".SP.TER.TOTL.IN"),Area_pop_80_09,Seq!AD$1,FALSE)),".",VLOOKUP(CONCATENATE($B189,".SP.TER.TOTL.IN"),Area_pop_80_09,Seq!AD$1,FALSE)/VLOOKUP(CONCATENATE($B189,".SP.POP.TOTL"),Area_pop_80_09,Seq!AD$1,FALSE))</f>
        <v>9.6962433812701698E-2</v>
      </c>
      <c r="EX189" s="27"/>
      <c r="EY189" s="27"/>
      <c r="EZ189" s="27">
        <f t="shared" si="210"/>
        <v>2.1841691420583609E-3</v>
      </c>
      <c r="FA189" s="27" t="str">
        <f t="shared" si="211"/>
        <v>.</v>
      </c>
      <c r="FB189" s="27" t="str">
        <f t="shared" si="181"/>
        <v>.</v>
      </c>
      <c r="FC189" s="9">
        <f>IF(VLOOKUP($B189,EM_80!$B$1:$C$201,2,FALSE)&gt;0,VLOOKUP($B189,EM_80!$B$1:$C$201,2,FALSE),".")</f>
        <v>500</v>
      </c>
      <c r="FD189" s="9" t="str">
        <f t="shared" si="212"/>
        <v>.</v>
      </c>
      <c r="FE189" s="9" t="str">
        <f t="shared" si="177"/>
        <v>.</v>
      </c>
      <c r="FF189">
        <f t="shared" si="213"/>
        <v>228920</v>
      </c>
      <c r="FG189">
        <f t="shared" si="214"/>
        <v>313629</v>
      </c>
      <c r="FH189">
        <f t="shared" si="215"/>
        <v>415544</v>
      </c>
      <c r="FJ189" s="9" t="str">
        <f>IF(ISNA(VLOOKUP($B189,Area_EM_90,Seq!C$1,FALSE)),".",VLOOKUP($B189,Area_EM_90,Seq!C$1,FALSE))</f>
        <v>.</v>
      </c>
      <c r="FK189" s="9" t="str">
        <f>IF(ISNA(VLOOKUP($B189,Area_EM_90,Seq!D$1,FALSE)),".",VLOOKUP($B189,Area_EM_90,Seq!D$1,FALSE))</f>
        <v>.</v>
      </c>
      <c r="FL189" s="9" t="str">
        <f>IF(ISNA(VLOOKUP($B189,Area_EM_90,Seq!E$1,FALSE)),".",VLOOKUP($B189,Area_EM_90,Seq!E$1,FALSE))</f>
        <v>.</v>
      </c>
      <c r="FM189" s="9" t="str">
        <f>IF(ISNA(VLOOKUP($B189,Area_EM_90,Seq!F$1,FALSE)),".",VLOOKUP($B189,Area_EM_90,Seq!F$1,FALSE))</f>
        <v>.</v>
      </c>
      <c r="FN189" s="9" t="str">
        <f>IF(ISNA(VLOOKUP($B189,Area_EM_90,Seq!G$1,FALSE)),".",VLOOKUP($B189,Area_EM_90,Seq!G$1,FALSE))</f>
        <v>.</v>
      </c>
      <c r="FO189" s="9" t="str">
        <f>IF(ISNA(VLOOKUP($B189,Area_EM_90,Seq!H$1,FALSE)),".",VLOOKUP($B189,Area_EM_90,Seq!H$1,FALSE))</f>
        <v>.</v>
      </c>
      <c r="FP189" s="9" t="str">
        <f>IF(ISNA(VLOOKUP($B189,Area_EM_90,Seq!I$1,FALSE)),".",VLOOKUP($B189,Area_EM_90,Seq!I$1,FALSE))</f>
        <v>.</v>
      </c>
      <c r="FQ189" s="9" t="str">
        <f>IF(ISNA(VLOOKUP($B189,Area_EM_90,Seq!J$1,FALSE)),".",VLOOKUP($B189,Area_EM_90,Seq!J$1,FALSE))</f>
        <v>.</v>
      </c>
      <c r="FR189" s="9" t="str">
        <f>IF(ISNA(VLOOKUP($B189,Area_EM_00,Seq!C$1,FALSE)),".",VLOOKUP($B189,Area_EM_00,Seq!C$1,FALSE))</f>
        <v>.</v>
      </c>
      <c r="FS189" s="9" t="str">
        <f>IF(ISNA(VLOOKUP($B189,Area_EM_00,Seq!D$1,FALSE)),".",VLOOKUP($B189,Area_EM_00,Seq!D$1,FALSE))</f>
        <v>.</v>
      </c>
      <c r="FT189" s="9" t="str">
        <f>IF(ISNA(VLOOKUP($B189,Area_EM_00,Seq!E$1,FALSE)),".",VLOOKUP($B189,Area_EM_00,Seq!E$1,FALSE))</f>
        <v>.</v>
      </c>
      <c r="FU189" s="9" t="str">
        <f>IF(ISNA(VLOOKUP($B189,Area_EM_00,Seq!F$1,FALSE)),".",VLOOKUP($B189,Area_EM_00,Seq!F$1,FALSE))</f>
        <v>.</v>
      </c>
      <c r="FV189" s="9" t="str">
        <f>IF(ISNA(VLOOKUP($B189,Area_EM_00,Seq!G$1,FALSE)),".",VLOOKUP($B189,Area_EM_00,Seq!G$1,FALSE))</f>
        <v>.</v>
      </c>
      <c r="FW189" s="9" t="str">
        <f>IF(ISNA(VLOOKUP($B189,Area_EM_00,Seq!H$1,FALSE)),".",VLOOKUP($B189,Area_EM_00,Seq!H$1,FALSE))</f>
        <v>.</v>
      </c>
      <c r="FX189" s="9" t="str">
        <f>IF(ISNA(VLOOKUP($B189,Area_EM_00,Seq!I$1,FALSE)),".",VLOOKUP($B189,Area_EM_00,Seq!I$1,FALSE))</f>
        <v>.</v>
      </c>
      <c r="FY189" s="9" t="str">
        <f>IF(ISNA(VLOOKUP($B189,Area_EM_00,Seq!J$1,FALSE)),".",VLOOKUP($B189,Area_EM_00,Seq!J$1,FALSE))</f>
        <v>.</v>
      </c>
      <c r="GA189" s="27"/>
    </row>
    <row r="190" spans="1:183">
      <c r="A190" s="25" t="s">
        <v>2668</v>
      </c>
      <c r="B190" s="26" t="str">
        <f t="shared" si="144"/>
        <v>Tonga</v>
      </c>
      <c r="C190" s="27">
        <f>GDP!C$42/10000</f>
        <v>18294194.281532999</v>
      </c>
      <c r="D190" s="27">
        <f>GDP!D$42/10000</f>
        <v>19245492.3841727</v>
      </c>
      <c r="E190" s="27">
        <f>GDP!E$42/10000</f>
        <v>20996832.1911324</v>
      </c>
      <c r="F190" s="27">
        <f>GDP!F$42/10000</f>
        <v>23285486.8999658</v>
      </c>
      <c r="G190" s="27">
        <f>GDP!G$42/10000</f>
        <v>26824880.9087606</v>
      </c>
      <c r="H190" s="27">
        <f>GDP!H$42/10000</f>
        <v>30446239.831443299</v>
      </c>
      <c r="I190" s="27">
        <f>GDP!I$42/10000</f>
        <v>33125508.936610304</v>
      </c>
      <c r="J190" s="27">
        <f>GDP!J$42/10000</f>
        <v>36968067.973257102</v>
      </c>
      <c r="K190" s="27">
        <f>GDP!K$42/10000</f>
        <v>41145459.654235199</v>
      </c>
      <c r="L190" s="27">
        <f>GDP!L$42/10000</f>
        <v>42832423.5000588</v>
      </c>
      <c r="M190" s="27">
        <f>GDP!M$42/10000</f>
        <v>44460055.593061104</v>
      </c>
      <c r="N190" s="27">
        <f>GDP!N$42/10000</f>
        <v>48550380.707622699</v>
      </c>
      <c r="O190" s="27">
        <f>GDP!O$42/10000</f>
        <v>55444534.768105105</v>
      </c>
      <c r="P190" s="27">
        <f>GDP!P$42/10000</f>
        <v>63206769.635639794</v>
      </c>
      <c r="Q190" s="27">
        <f>GDP!Q$42/10000</f>
        <v>71486856.457908601</v>
      </c>
      <c r="R190" s="27">
        <f>GDP!R$42/10000</f>
        <v>79278923.811820701</v>
      </c>
      <c r="S190" s="27">
        <f>GDP!S$42/10000</f>
        <v>87206816.193002701</v>
      </c>
      <c r="T190" s="27">
        <f>GDP!T$42/10000</f>
        <v>95317050.098951995</v>
      </c>
      <c r="U190" s="27">
        <f>GDP!U$42/10000</f>
        <v>102751780.00667</v>
      </c>
      <c r="V190" s="27">
        <f>GDP!V$42/10000</f>
        <v>110560915.287177</v>
      </c>
      <c r="W190" s="27">
        <f>GDP!W$42/10000</f>
        <v>119848032.17129999</v>
      </c>
      <c r="X190" s="27">
        <f>GDP!X$42/10000</f>
        <v>129795418.841518</v>
      </c>
      <c r="Y190" s="27">
        <f>GDP!Y$42/10000</f>
        <v>141606801.95609599</v>
      </c>
      <c r="Z190" s="27">
        <f>GDP!Z$42/10000</f>
        <v>155767482.15170601</v>
      </c>
      <c r="AA190" s="27">
        <f>GDP!AA$42/10000</f>
        <v>171499997.84902799</v>
      </c>
      <c r="AB190" s="27">
        <f>GDP!AB$42/10000</f>
        <v>189335997.62532699</v>
      </c>
      <c r="AC190" s="27">
        <f>GDP!AC$42/10000</f>
        <v>211298973.34986499</v>
      </c>
      <c r="AD190" s="27">
        <f>GDP!AD$42/10000</f>
        <v>238767839.88534701</v>
      </c>
      <c r="AE190" s="27">
        <f>GDP!AE$42/10000</f>
        <v>260256945.47502899</v>
      </c>
      <c r="AF190" s="27">
        <f>GDP!AF$42/10000</f>
        <v>293754553.91439533</v>
      </c>
      <c r="AG190" s="27"/>
      <c r="AH190" s="27" t="str">
        <f>IF(ISNUMBER(VLOOKUP($B190,Area_GDP_80_09,Seq!C$1,FALSE)/10000),VLOOKUP($B190,Area_GDP_80_09,Seq!C$1,FALSE)/10000,".")</f>
        <v>.</v>
      </c>
      <c r="AI190" s="27">
        <f>IF(ISNUMBER(VLOOKUP($B190,Area_GDP_80_09,Seq!D$1,FALSE)/10000),VLOOKUP($B190,Area_GDP_80_09,Seq!D$1,FALSE)/10000,".")</f>
        <v>10096.4451052228</v>
      </c>
      <c r="AJ190" s="27">
        <f>IF(ISNUMBER(VLOOKUP($B190,Area_GDP_80_09,Seq!E$1,FALSE)/10000),VLOOKUP($B190,Area_GDP_80_09,Seq!E$1,FALSE)/10000,".")</f>
        <v>10575.143606227399</v>
      </c>
      <c r="AK190" s="27">
        <f>IF(ISNUMBER(VLOOKUP($B190,Area_GDP_80_09,Seq!F$1,FALSE)/10000),VLOOKUP($B190,Area_GDP_80_09,Seq!F$1,FALSE)/10000,".")</f>
        <v>10784.786610454499</v>
      </c>
      <c r="AL190" s="27">
        <f>IF(ISNUMBER(VLOOKUP($B190,Area_GDP_80_09,Seq!G$1,FALSE)/10000),VLOOKUP($B190,Area_GDP_80_09,Seq!G$1,FALSE)/10000,".")</f>
        <v>10972.2689080091</v>
      </c>
      <c r="AM190" s="27">
        <f>IF(ISNUMBER(VLOOKUP($B190,Area_GDP_80_09,Seq!H$1,FALSE)/10000),VLOOKUP($B190,Area_GDP_80_09,Seq!H$1,FALSE)/10000,".")</f>
        <v>11691.880076215499</v>
      </c>
      <c r="AN190" s="27">
        <f>IF(ISNUMBER(VLOOKUP($B190,Area_GDP_80_09,Seq!I$1,FALSE)/10000),VLOOKUP($B190,Area_GDP_80_09,Seq!I$1,FALSE)/10000,".")</f>
        <v>11939.590552027301</v>
      </c>
      <c r="AO190" s="27">
        <f>IF(ISNUMBER(VLOOKUP($B190,Area_GDP_80_09,Seq!J$1,FALSE)/10000),VLOOKUP($B190,Area_GDP_80_09,Seq!J$1,FALSE)/10000,".")</f>
        <v>12296.0652323668</v>
      </c>
      <c r="AP190" s="27">
        <f>IF(ISNUMBER(VLOOKUP($B190,Area_GDP_80_09,Seq!K$1,FALSE)/10000),VLOOKUP($B190,Area_GDP_80_09,Seq!K$1,FALSE)/10000,".")</f>
        <v>12064.6693872341</v>
      </c>
      <c r="AQ190" s="27">
        <f>IF(ISNUMBER(VLOOKUP($B190,Area_GDP_80_09,Seq!L$1,FALSE)/10000),VLOOKUP($B190,Area_GDP_80_09,Seq!L$1,FALSE)/10000,".")</f>
        <v>12111.7099056924</v>
      </c>
      <c r="AR190" s="27">
        <f>IF(ISNUMBER(VLOOKUP($B190,Area_GDP_80_09,Seq!M$1,FALSE)/10000),VLOOKUP($B190,Area_GDP_80_09,Seq!M$1,FALSE)/10000,".")</f>
        <v>11864.1353851362</v>
      </c>
      <c r="AS190" s="27">
        <f>IF(ISNUMBER(VLOOKUP($B190,Area_GDP_80_09,Seq!N$1,FALSE)/10000),VLOOKUP($B190,Area_GDP_80_09,Seq!N$1,FALSE)/10000,".")</f>
        <v>12625.2129063187</v>
      </c>
      <c r="AT190" s="27">
        <f>IF(ISNUMBER(VLOOKUP($B190,Area_GDP_80_09,Seq!O$1,FALSE)/10000),VLOOKUP($B190,Area_GDP_80_09,Seq!O$1,FALSE)/10000,".")</f>
        <v>12657.0264361431</v>
      </c>
      <c r="AU190" s="27">
        <f>IF(ISNUMBER(VLOOKUP($B190,Area_GDP_80_09,Seq!P$1,FALSE)/10000),VLOOKUP($B190,Area_GDP_80_09,Seq!P$1,FALSE)/10000,".")</f>
        <v>13130.150725838501</v>
      </c>
      <c r="AV190" s="27">
        <f>IF(ISNUMBER(VLOOKUP($B190,Area_GDP_80_09,Seq!Q$1,FALSE)/10000),VLOOKUP($B190,Area_GDP_80_09,Seq!Q$1,FALSE)/10000,".")</f>
        <v>13780.4247136585</v>
      </c>
      <c r="AW190" s="27">
        <f>IF(ISNUMBER(VLOOKUP($B190,Area_GDP_80_09,Seq!R$1,FALSE)/10000),VLOOKUP($B190,Area_GDP_80_09,Seq!R$1,FALSE)/10000,".")</f>
        <v>14173.013059745801</v>
      </c>
      <c r="AX190" s="27">
        <f>IF(ISNUMBER(VLOOKUP($B190,Area_GDP_80_09,Seq!S$1,FALSE)/10000),VLOOKUP($B190,Area_GDP_80_09,Seq!S$1,FALSE)/10000,".")</f>
        <v>14395.181872237899</v>
      </c>
      <c r="AY190" s="27">
        <f>IF(ISNUMBER(VLOOKUP($B190,Area_GDP_80_09,Seq!T$1,FALSE)/10000),VLOOKUP($B190,Area_GDP_80_09,Seq!T$1,FALSE)/10000,".")</f>
        <v>14087.3895193963</v>
      </c>
      <c r="AZ190" s="27">
        <f>IF(ISNUMBER(VLOOKUP($B190,Area_GDP_80_09,Seq!U$1,FALSE)/10000),VLOOKUP($B190,Area_GDP_80_09,Seq!U$1,FALSE)/10000,".")</f>
        <v>14442.296887353001</v>
      </c>
      <c r="BA190" s="27">
        <f>IF(ISNUMBER(VLOOKUP($B190,Area_GDP_80_09,Seq!V$1,FALSE)/10000),VLOOKUP($B190,Area_GDP_80_09,Seq!V$1,FALSE)/10000,".")</f>
        <v>14967.3479398703</v>
      </c>
      <c r="BB190" s="27">
        <f>IF(ISNUMBER(VLOOKUP($B190,Area_GDP_80_09,Seq!W$1,FALSE)/10000),VLOOKUP($B190,Area_GDP_80_09,Seq!W$1,FALSE)/10000,".")</f>
        <v>15490.247369917501</v>
      </c>
      <c r="BC190" s="27">
        <f>IF(ISNUMBER(VLOOKUP($B190,Area_GDP_80_09,Seq!X$1,FALSE)/10000),VLOOKUP($B190,Area_GDP_80_09,Seq!X$1,FALSE)/10000,".")</f>
        <v>16010.112460583799</v>
      </c>
      <c r="BD190" s="27">
        <f>IF(ISNUMBER(VLOOKUP($B190,Area_GDP_80_09,Seq!Y$1,FALSE)/10000),VLOOKUP($B190,Area_GDP_80_09,Seq!Y$1,FALSE)/10000,".")</f>
        <v>16147.595619444099</v>
      </c>
      <c r="BE190" s="27">
        <f>IF(ISNUMBER(VLOOKUP($B190,Area_GDP_80_09,Seq!Z$1,FALSE)/10000),VLOOKUP($B190,Area_GDP_80_09,Seq!Z$1,FALSE)/10000,".")</f>
        <v>16626.745392598797</v>
      </c>
      <c r="BF190" s="27">
        <f>IF(ISNUMBER(VLOOKUP($B190,Area_GDP_80_09,Seq!AA$1,FALSE)/10000),VLOOKUP($B190,Area_GDP_80_09,Seq!AA$1,FALSE)/10000,".")</f>
        <v>17095.743921279001</v>
      </c>
      <c r="BG190" s="27">
        <f>IF(ISNUMBER(VLOOKUP($B190,Area_GDP_80_09,Seq!AB$1,FALSE)/10000),VLOOKUP($B190,Area_GDP_80_09,Seq!AB$1,FALSE)/10000,".")</f>
        <v>16488.103667793101</v>
      </c>
      <c r="BH190" s="27">
        <f>IF(ISNUMBER(VLOOKUP($B190,Area_GDP_80_09,Seq!AC$1,FALSE)/10000),VLOOKUP($B190,Area_GDP_80_09,Seq!AC$1,FALSE)/10000,".")</f>
        <v>17069.869281830601</v>
      </c>
      <c r="BI190" s="27">
        <f>IF(ISNUMBER(VLOOKUP($B190,Area_GDP_80_09,Seq!AD$1,FALSE)/10000),VLOOKUP($B190,Area_GDP_80_09,Seq!AD$1,FALSE)/10000,".")</f>
        <v>17106.005505367299</v>
      </c>
      <c r="BJ190" s="27">
        <f>IF(ISNUMBER(VLOOKUP($B190,Area_GDP_80_09,Seq!AE$1,FALSE)/10000),VLOOKUP($B190,Area_GDP_80_09,Seq!AE$1,FALSE)/10000,".")</f>
        <v>17250.219380672599</v>
      </c>
      <c r="BK190" s="27">
        <f>IF(ISNUMBER(VLOOKUP($B190,Area_GDP_80_09,Seq!AF$1,FALSE)/10000),VLOOKUP($B190,Area_GDP_80_09,Seq!AF$1,FALSE)/10000,".")</f>
        <v>20975.07465498563</v>
      </c>
      <c r="BL190" s="27"/>
      <c r="BM190" s="27"/>
      <c r="BN190" s="27">
        <f>CNPop!A$48</f>
        <v>5.0000000000000001E-3</v>
      </c>
      <c r="BO190" s="27">
        <f>CNPop!B$48</f>
        <v>6.0000000000000001E-3</v>
      </c>
      <c r="BP190" s="27">
        <f>CNPop!C$48</f>
        <v>6.0000000000000001E-3</v>
      </c>
      <c r="BQ190" s="27">
        <f>CNPop!D$48</f>
        <v>7.0000000000000001E-3</v>
      </c>
      <c r="BR190" s="27">
        <f>CNPop!E$48</f>
        <v>7.0000000000000001E-3</v>
      </c>
      <c r="BS190" s="27">
        <f>CNPop!F$48</f>
        <v>8.0000000000000002E-3</v>
      </c>
      <c r="BT190" s="27">
        <f>CNPop!G$48</f>
        <v>8.9999999999999993E-3</v>
      </c>
      <c r="BU190" s="27">
        <f>CNPop!H$48</f>
        <v>0.01</v>
      </c>
      <c r="BV190" s="27">
        <f>CNPop!I$48</f>
        <v>1.0999999999999999E-2</v>
      </c>
      <c r="BW190" s="27">
        <f>CNPop!J$48</f>
        <v>1.2E-2</v>
      </c>
      <c r="BX190" s="27">
        <f>CNPop!K$48</f>
        <v>1.4E-2</v>
      </c>
      <c r="BY190" s="27">
        <f>CNPop!L$48</f>
        <v>1.6E-2</v>
      </c>
      <c r="BZ190" s="27">
        <f>CNPop!M$48</f>
        <v>1.7000000000000001E-2</v>
      </c>
      <c r="CA190" s="27">
        <f>CNPop!N$48</f>
        <v>1.9E-2</v>
      </c>
      <c r="CB190" s="27">
        <f>CNPop!O$48</f>
        <v>2.1000000000000001E-2</v>
      </c>
      <c r="CC190" s="27">
        <f>CNPop!P$48</f>
        <v>2.3E-2</v>
      </c>
      <c r="CD190" s="27">
        <f>CNPop!Q$48</f>
        <v>2.5999999999999999E-2</v>
      </c>
      <c r="CE190" s="27">
        <f>CNPop!R$48</f>
        <v>2.8000000000000001E-2</v>
      </c>
      <c r="CF190" s="27">
        <f>CNPop!S$48</f>
        <v>0.03</v>
      </c>
      <c r="CG190" s="27">
        <f>CNPop!T$48</f>
        <v>3.3000000000000002E-2</v>
      </c>
      <c r="CH190" s="27">
        <f>CNPop!U$48</f>
        <v>3.5999999999999997E-2</v>
      </c>
      <c r="CI190" s="27">
        <f>CNPop!V$48</f>
        <v>3.9E-2</v>
      </c>
      <c r="CJ190" s="27">
        <f>CNPop!W$48</f>
        <v>4.2000000000000003E-2</v>
      </c>
      <c r="CK190" s="27">
        <f>CNPop!X$48</f>
        <v>4.4999999999999998E-2</v>
      </c>
      <c r="CL190" s="27">
        <f>CNPop!Y$48</f>
        <v>4.9000000000000002E-2</v>
      </c>
      <c r="CM190" s="27">
        <f>CNPop!Z$48</f>
        <v>5.1999999999999998E-2</v>
      </c>
      <c r="CN190" s="27">
        <f>CNPop!AA$48</f>
        <v>5.6000000000000001E-2</v>
      </c>
      <c r="CO190" s="27">
        <f>CNPop!AB$48</f>
        <v>0.06</v>
      </c>
      <c r="CP190" s="27">
        <f>CNPop!AC$48</f>
        <v>6.3E-2</v>
      </c>
      <c r="CQ190" s="27"/>
      <c r="CR190" s="27">
        <f t="shared" si="182"/>
        <v>0.10611903450245863</v>
      </c>
      <c r="CS190" s="27">
        <f t="shared" si="183"/>
        <v>0.10611903450245863</v>
      </c>
      <c r="CT190" s="27">
        <f t="shared" si="184"/>
        <v>0.10611903450245863</v>
      </c>
      <c r="CU190" s="27">
        <f t="shared" si="185"/>
        <v>0.10611903450245863</v>
      </c>
      <c r="CV190" s="27">
        <f t="shared" si="186"/>
        <v>0.10611903450245863</v>
      </c>
      <c r="CW190" s="27">
        <f t="shared" si="187"/>
        <v>0.10611903450245863</v>
      </c>
      <c r="CX190" s="27">
        <f t="shared" si="188"/>
        <v>0.10611903450245863</v>
      </c>
      <c r="CY190" s="27">
        <f t="shared" si="189"/>
        <v>0.10611903450245863</v>
      </c>
      <c r="CZ190" s="27">
        <f t="shared" si="190"/>
        <v>0.10611903450245863</v>
      </c>
      <c r="DA190" s="27">
        <f t="shared" si="191"/>
        <v>0.10611903450245863</v>
      </c>
      <c r="DB190" s="27">
        <f t="shared" si="192"/>
        <v>0.10611903450245863</v>
      </c>
      <c r="DC190" s="27">
        <f t="shared" si="193"/>
        <v>0.10611903450245863</v>
      </c>
      <c r="DD190" s="27">
        <f t="shared" si="194"/>
        <v>0.10611903450245863</v>
      </c>
      <c r="DE190" s="27">
        <f t="shared" si="195"/>
        <v>0.10611903450245863</v>
      </c>
      <c r="DF190" s="27">
        <f t="shared" si="196"/>
        <v>0.10611903450245863</v>
      </c>
      <c r="DG190" s="27">
        <f t="shared" si="197"/>
        <v>0.10611903450245863</v>
      </c>
      <c r="DH190" s="27">
        <f t="shared" si="198"/>
        <v>0.10611903450245863</v>
      </c>
      <c r="DI190" s="27">
        <f t="shared" si="199"/>
        <v>0.10611903450245863</v>
      </c>
      <c r="DJ190" s="27">
        <f t="shared" si="200"/>
        <v>0.10611903450245863</v>
      </c>
      <c r="DK190" s="27">
        <f t="shared" si="201"/>
        <v>0.10901409884460732</v>
      </c>
      <c r="DL190" s="27">
        <f t="shared" si="202"/>
        <v>0.11032894803574508</v>
      </c>
      <c r="DM190" s="27">
        <f t="shared" si="203"/>
        <v>0.10979596779076103</v>
      </c>
      <c r="DN190" s="27">
        <f t="shared" si="204"/>
        <v>0.10774042847547344</v>
      </c>
      <c r="DO190" s="27">
        <f t="shared" si="205"/>
        <v>0.10476237870116945</v>
      </c>
      <c r="DP190" s="27">
        <f t="shared" si="206"/>
        <v>0.10175386591571563</v>
      </c>
      <c r="DQ190" s="27">
        <f t="shared" si="207"/>
        <v>9.9304076404362035E-2</v>
      </c>
      <c r="DR190" s="27">
        <f t="shared" si="208"/>
        <v>9.7526708619932678E-2</v>
      </c>
      <c r="DS190" s="27">
        <f t="shared" si="209"/>
        <v>9.6249005491626724E-2</v>
      </c>
      <c r="DT190" s="27">
        <f t="shared" si="145"/>
        <v>9.5494660409786991E-2</v>
      </c>
      <c r="DU190" s="27" t="e">
        <f>IF(ISNA(VLOOKUP(CONCATENATE($B190,".SP.TER.TOTL.IN"),Area_pop_80_09,Seq!B$1,FALSE)),".",VLOOKUP(CONCATENATE($B190,".SP.TER.TOTL.IN"),Area_pop_80_09,Seq!B$1,FALSE)/VLOOKUP(CONCATENATE($B190,".SP.POP.TOTL"),Area_pop_80_09,Seq!B$1,FALSE))</f>
        <v>#VALUE!</v>
      </c>
      <c r="DV190" s="27" t="e">
        <f>IF(ISNA(VLOOKUP(CONCATENATE($B190,".SP.TER.TOTL.IN"),Area_pop_80_09,Seq!C$1,FALSE)),".",VLOOKUP(CONCATENATE($B190,".SP.TER.TOTL.IN"),Area_pop_80_09,Seq!C$1,FALSE)/VLOOKUP(CONCATENATE($B190,".SP.POP.TOTL"),Area_pop_80_09,Seq!C$1,FALSE))</f>
        <v>#VALUE!</v>
      </c>
      <c r="DW190" s="27" t="e">
        <f>IF(ISNA(VLOOKUP(CONCATENATE($B190,".SP.TER.TOTL.IN"),Area_pop_80_09,Seq!D$1,FALSE)),".",VLOOKUP(CONCATENATE($B190,".SP.TER.TOTL.IN"),Area_pop_80_09,Seq!D$1,FALSE)/VLOOKUP(CONCATENATE($B190,".SP.POP.TOTL"),Area_pop_80_09,Seq!D$1,FALSE))</f>
        <v>#VALUE!</v>
      </c>
      <c r="DX190" s="27" t="e">
        <f>IF(ISNA(VLOOKUP(CONCATENATE($B190,".SP.TER.TOTL.IN"),Area_pop_80_09,Seq!E$1,FALSE)),".",VLOOKUP(CONCATENATE($B190,".SP.TER.TOTL.IN"),Area_pop_80_09,Seq!E$1,FALSE)/VLOOKUP(CONCATENATE($B190,".SP.POP.TOTL"),Area_pop_80_09,Seq!E$1,FALSE))</f>
        <v>#VALUE!</v>
      </c>
      <c r="DY190" s="27" t="e">
        <f>IF(ISNA(VLOOKUP(CONCATENATE($B190,".SP.TER.TOTL.IN"),Area_pop_80_09,Seq!F$1,FALSE)),".",VLOOKUP(CONCATENATE($B190,".SP.TER.TOTL.IN"),Area_pop_80_09,Seq!F$1,FALSE)/VLOOKUP(CONCATENATE($B190,".SP.POP.TOTL"),Area_pop_80_09,Seq!F$1,FALSE))</f>
        <v>#VALUE!</v>
      </c>
      <c r="DZ190" s="27" t="e">
        <f>IF(ISNA(VLOOKUP(CONCATENATE($B190,".SP.TER.TOTL.IN"),Area_pop_80_09,Seq!G$1,FALSE)),".",VLOOKUP(CONCATENATE($B190,".SP.TER.TOTL.IN"),Area_pop_80_09,Seq!G$1,FALSE)/VLOOKUP(CONCATENATE($B190,".SP.POP.TOTL"),Area_pop_80_09,Seq!G$1,FALSE))</f>
        <v>#VALUE!</v>
      </c>
      <c r="EA190" s="27" t="e">
        <f>IF(ISNA(VLOOKUP(CONCATENATE($B190,".SP.TER.TOTL.IN"),Area_pop_80_09,Seq!H$1,FALSE)),".",VLOOKUP(CONCATENATE($B190,".SP.TER.TOTL.IN"),Area_pop_80_09,Seq!H$1,FALSE)/VLOOKUP(CONCATENATE($B190,".SP.POP.TOTL"),Area_pop_80_09,Seq!H$1,FALSE))</f>
        <v>#VALUE!</v>
      </c>
      <c r="EB190" s="27" t="e">
        <f>IF(ISNA(VLOOKUP(CONCATENATE($B190,".SP.TER.TOTL.IN"),Area_pop_80_09,Seq!I$1,FALSE)),".",VLOOKUP(CONCATENATE($B190,".SP.TER.TOTL.IN"),Area_pop_80_09,Seq!I$1,FALSE)/VLOOKUP(CONCATENATE($B190,".SP.POP.TOTL"),Area_pop_80_09,Seq!I$1,FALSE))</f>
        <v>#VALUE!</v>
      </c>
      <c r="EC190" s="27" t="e">
        <f>IF(ISNA(VLOOKUP(CONCATENATE($B190,".SP.TER.TOTL.IN"),Area_pop_80_09,Seq!J$1,FALSE)),".",VLOOKUP(CONCATENATE($B190,".SP.TER.TOTL.IN"),Area_pop_80_09,Seq!J$1,FALSE)/VLOOKUP(CONCATENATE($B190,".SP.POP.TOTL"),Area_pop_80_09,Seq!J$1,FALSE))</f>
        <v>#VALUE!</v>
      </c>
      <c r="ED190" s="27" t="e">
        <f>IF(ISNA(VLOOKUP(CONCATENATE($B190,".SP.TER.TOTL.IN"),Area_pop_80_09,Seq!K$1,FALSE)),".",VLOOKUP(CONCATENATE($B190,".SP.TER.TOTL.IN"),Area_pop_80_09,Seq!K$1,FALSE)/VLOOKUP(CONCATENATE($B190,".SP.POP.TOTL"),Area_pop_80_09,Seq!K$1,FALSE))</f>
        <v>#VALUE!</v>
      </c>
      <c r="EE190" s="27" t="e">
        <f>IF(ISNA(VLOOKUP(CONCATENATE($B190,".SP.TER.TOTL.IN"),Area_pop_80_09,Seq!L$1,FALSE)),".",VLOOKUP(CONCATENATE($B190,".SP.TER.TOTL.IN"),Area_pop_80_09,Seq!L$1,FALSE)/VLOOKUP(CONCATENATE($B190,".SP.POP.TOTL"),Area_pop_80_09,Seq!L$1,FALSE))</f>
        <v>#VALUE!</v>
      </c>
      <c r="EF190" s="27" t="e">
        <f>IF(ISNA(VLOOKUP(CONCATENATE($B190,".SP.TER.TOTL.IN"),Area_pop_80_09,Seq!M$1,FALSE)),".",VLOOKUP(CONCATENATE($B190,".SP.TER.TOTL.IN"),Area_pop_80_09,Seq!M$1,FALSE)/VLOOKUP(CONCATENATE($B190,".SP.POP.TOTL"),Area_pop_80_09,Seq!M$1,FALSE))</f>
        <v>#VALUE!</v>
      </c>
      <c r="EG190" s="27" t="e">
        <f>IF(ISNA(VLOOKUP(CONCATENATE($B190,".SP.TER.TOTL.IN"),Area_pop_80_09,Seq!N$1,FALSE)),".",VLOOKUP(CONCATENATE($B190,".SP.TER.TOTL.IN"),Area_pop_80_09,Seq!N$1,FALSE)/VLOOKUP(CONCATENATE($B190,".SP.POP.TOTL"),Area_pop_80_09,Seq!N$1,FALSE))</f>
        <v>#VALUE!</v>
      </c>
      <c r="EH190" s="27" t="e">
        <f>IF(ISNA(VLOOKUP(CONCATENATE($B190,".SP.TER.TOTL.IN"),Area_pop_80_09,Seq!O$1,FALSE)),".",VLOOKUP(CONCATENATE($B190,".SP.TER.TOTL.IN"),Area_pop_80_09,Seq!O$1,FALSE)/VLOOKUP(CONCATENATE($B190,".SP.POP.TOTL"),Area_pop_80_09,Seq!O$1,FALSE))</f>
        <v>#VALUE!</v>
      </c>
      <c r="EI190" s="27" t="e">
        <f>IF(ISNA(VLOOKUP(CONCATENATE($B190,".SP.TER.TOTL.IN"),Area_pop_80_09,Seq!P$1,FALSE)),".",VLOOKUP(CONCATENATE($B190,".SP.TER.TOTL.IN"),Area_pop_80_09,Seq!P$1,FALSE)/VLOOKUP(CONCATENATE($B190,".SP.POP.TOTL"),Area_pop_80_09,Seq!P$1,FALSE))</f>
        <v>#VALUE!</v>
      </c>
      <c r="EJ190" s="27" t="e">
        <f>IF(ISNA(VLOOKUP(CONCATENATE($B190,".SP.TER.TOTL.IN"),Area_pop_80_09,Seq!Q$1,FALSE)),".",VLOOKUP(CONCATENATE($B190,".SP.TER.TOTL.IN"),Area_pop_80_09,Seq!Q$1,FALSE)/VLOOKUP(CONCATENATE($B190,".SP.POP.TOTL"),Area_pop_80_09,Seq!Q$1,FALSE))</f>
        <v>#VALUE!</v>
      </c>
      <c r="EK190" s="27" t="e">
        <f>IF(ISNA(VLOOKUP(CONCATENATE($B190,".SP.TER.TOTL.IN"),Area_pop_80_09,Seq!R$1,FALSE)),".",VLOOKUP(CONCATENATE($B190,".SP.TER.TOTL.IN"),Area_pop_80_09,Seq!R$1,FALSE)/VLOOKUP(CONCATENATE($B190,".SP.POP.TOTL"),Area_pop_80_09,Seq!R$1,FALSE))</f>
        <v>#VALUE!</v>
      </c>
      <c r="EL190" s="27" t="e">
        <f>IF(ISNA(VLOOKUP(CONCATENATE($B190,".SP.TER.TOTL.IN"),Area_pop_80_09,Seq!S$1,FALSE)),".",VLOOKUP(CONCATENATE($B190,".SP.TER.TOTL.IN"),Area_pop_80_09,Seq!S$1,FALSE)/VLOOKUP(CONCATENATE($B190,".SP.POP.TOTL"),Area_pop_80_09,Seq!S$1,FALSE))</f>
        <v>#VALUE!</v>
      </c>
      <c r="EM190" s="27">
        <f>IF(ISNA(VLOOKUP(CONCATENATE($B190,".SP.TER.TOTL.IN"),Area_pop_80_09,Seq!T$1,FALSE)),".",VLOOKUP(CONCATENATE($B190,".SP.TER.TOTL.IN"),Area_pop_80_09,Seq!T$1,FALSE)/VLOOKUP(CONCATENATE($B190,".SP.POP.TOTL"),Area_pop_80_09,Seq!T$1,FALSE))</f>
        <v>0.10611903450245863</v>
      </c>
      <c r="EN190" s="27">
        <f>IF(ISNA(VLOOKUP(CONCATENATE($B190,".SP.TER.TOTL.IN"),Area_pop_80_09,Seq!U$1,FALSE)),".",VLOOKUP(CONCATENATE($B190,".SP.TER.TOTL.IN"),Area_pop_80_09,Seq!U$1,FALSE)/VLOOKUP(CONCATENATE($B190,".SP.POP.TOTL"),Area_pop_80_09,Seq!U$1,FALSE))</f>
        <v>0.10901409884460732</v>
      </c>
      <c r="EO190" s="27">
        <f>IF(ISNA(VLOOKUP(CONCATENATE($B190,".SP.TER.TOTL.IN"),Area_pop_80_09,Seq!V$1,FALSE)),".",VLOOKUP(CONCATENATE($B190,".SP.TER.TOTL.IN"),Area_pop_80_09,Seq!V$1,FALSE)/VLOOKUP(CONCATENATE($B190,".SP.POP.TOTL"),Area_pop_80_09,Seq!V$1,FALSE))</f>
        <v>0.11032894803574508</v>
      </c>
      <c r="EP190" s="27">
        <f>IF(ISNA(VLOOKUP(CONCATENATE($B190,".SP.TER.TOTL.IN"),Area_pop_80_09,Seq!W$1,FALSE)),".",VLOOKUP(CONCATENATE($B190,".SP.TER.TOTL.IN"),Area_pop_80_09,Seq!W$1,FALSE)/VLOOKUP(CONCATENATE($B190,".SP.POP.TOTL"),Area_pop_80_09,Seq!W$1,FALSE))</f>
        <v>0.10979596779076103</v>
      </c>
      <c r="EQ190" s="27">
        <f>IF(ISNA(VLOOKUP(CONCATENATE($B190,".SP.TER.TOTL.IN"),Area_pop_80_09,Seq!X$1,FALSE)),".",VLOOKUP(CONCATENATE($B190,".SP.TER.TOTL.IN"),Area_pop_80_09,Seq!X$1,FALSE)/VLOOKUP(CONCATENATE($B190,".SP.POP.TOTL"),Area_pop_80_09,Seq!X$1,FALSE))</f>
        <v>0.10774042847547344</v>
      </c>
      <c r="ER190" s="27">
        <f>IF(ISNA(VLOOKUP(CONCATENATE($B190,".SP.TER.TOTL.IN"),Area_pop_80_09,Seq!Y$1,FALSE)),".",VLOOKUP(CONCATENATE($B190,".SP.TER.TOTL.IN"),Area_pop_80_09,Seq!Y$1,FALSE)/VLOOKUP(CONCATENATE($B190,".SP.POP.TOTL"),Area_pop_80_09,Seq!Y$1,FALSE))</f>
        <v>0.10476237870116945</v>
      </c>
      <c r="ES190" s="27">
        <f>IF(ISNA(VLOOKUP(CONCATENATE($B190,".SP.TER.TOTL.IN"),Area_pop_80_09,Seq!Z$1,FALSE)),".",VLOOKUP(CONCATENATE($B190,".SP.TER.TOTL.IN"),Area_pop_80_09,Seq!Z$1,FALSE)/VLOOKUP(CONCATENATE($B190,".SP.POP.TOTL"),Area_pop_80_09,Seq!Z$1,FALSE))</f>
        <v>0.10175386591571563</v>
      </c>
      <c r="ET190" s="27">
        <f>IF(ISNA(VLOOKUP(CONCATENATE($B190,".SP.TER.TOTL.IN"),Area_pop_80_09,Seq!AA$1,FALSE)),".",VLOOKUP(CONCATENATE($B190,".SP.TER.TOTL.IN"),Area_pop_80_09,Seq!AA$1,FALSE)/VLOOKUP(CONCATENATE($B190,".SP.POP.TOTL"),Area_pop_80_09,Seq!AA$1,FALSE))</f>
        <v>9.9304076404362035E-2</v>
      </c>
      <c r="EU190" s="27">
        <f>IF(ISNA(VLOOKUP(CONCATENATE($B190,".SP.TER.TOTL.IN"),Area_pop_80_09,Seq!AB$1,FALSE)),".",VLOOKUP(CONCATENATE($B190,".SP.TER.TOTL.IN"),Area_pop_80_09,Seq!AB$1,FALSE)/VLOOKUP(CONCATENATE($B190,".SP.POP.TOTL"),Area_pop_80_09,Seq!AB$1,FALSE))</f>
        <v>9.7526708619932678E-2</v>
      </c>
      <c r="EV190" s="27">
        <f>IF(ISNA(VLOOKUP(CONCATENATE($B190,".SP.TER.TOTL.IN"),Area_pop_80_09,Seq!AC$1,FALSE)),".",VLOOKUP(CONCATENATE($B190,".SP.TER.TOTL.IN"),Area_pop_80_09,Seq!AC$1,FALSE)/VLOOKUP(CONCATENATE($B190,".SP.POP.TOTL"),Area_pop_80_09,Seq!AC$1,FALSE))</f>
        <v>9.6249005491626724E-2</v>
      </c>
      <c r="EW190" s="27">
        <f>IF(ISNA(VLOOKUP(CONCATENATE($B190,".SP.TER.TOTL.IN"),Area_pop_80_09,Seq!AD$1,FALSE)),".",VLOOKUP(CONCATENATE($B190,".SP.TER.TOTL.IN"),Area_pop_80_09,Seq!AD$1,FALSE)/VLOOKUP(CONCATENATE($B190,".SP.POP.TOTL"),Area_pop_80_09,Seq!AD$1,FALSE))</f>
        <v>9.5494660409786991E-2</v>
      </c>
      <c r="EX190" s="27"/>
      <c r="EY190" s="27"/>
      <c r="EZ190" s="27">
        <f t="shared" si="210"/>
        <v>1.3417415805715819E-4</v>
      </c>
      <c r="FA190" s="27" t="str">
        <f t="shared" si="211"/>
        <v>.</v>
      </c>
      <c r="FB190" s="27">
        <f t="shared" si="181"/>
        <v>3.0429975554586305E-2</v>
      </c>
      <c r="FC190" s="9">
        <f>IF(VLOOKUP($B190,EM_80!$B$1:$C$201,2,FALSE)&gt;0,VLOOKUP($B190,EM_80!$B$1:$C$201,2,FALSE),".")</f>
        <v>13</v>
      </c>
      <c r="FD190" s="9" t="str">
        <f t="shared" si="212"/>
        <v>.</v>
      </c>
      <c r="FE190" s="9">
        <f t="shared" si="177"/>
        <v>3000</v>
      </c>
      <c r="FF190">
        <f t="shared" si="213"/>
        <v>96889</v>
      </c>
      <c r="FG190">
        <f t="shared" si="214"/>
        <v>94573</v>
      </c>
      <c r="FH190">
        <f t="shared" si="215"/>
        <v>98587</v>
      </c>
      <c r="FJ190" s="9" t="str">
        <f>IF(ISNA(VLOOKUP($B190,Area_EM_90,Seq!C$1,FALSE)),".",VLOOKUP($B190,Area_EM_90,Seq!C$1,FALSE))</f>
        <v>.</v>
      </c>
      <c r="FK190" s="9" t="str">
        <f>IF(ISNA(VLOOKUP($B190,Area_EM_90,Seq!D$1,FALSE)),".",VLOOKUP($B190,Area_EM_90,Seq!D$1,FALSE))</f>
        <v>.</v>
      </c>
      <c r="FL190" s="9" t="str">
        <f>IF(ISNA(VLOOKUP($B190,Area_EM_90,Seq!E$1,FALSE)),".",VLOOKUP($B190,Area_EM_90,Seq!E$1,FALSE))</f>
        <v>.</v>
      </c>
      <c r="FM190" s="9" t="str">
        <f>IF(ISNA(VLOOKUP($B190,Area_EM_90,Seq!F$1,FALSE)),".",VLOOKUP($B190,Area_EM_90,Seq!F$1,FALSE))</f>
        <v>.</v>
      </c>
      <c r="FN190" s="9" t="str">
        <f>IF(ISNA(VLOOKUP($B190,Area_EM_90,Seq!G$1,FALSE)),".",VLOOKUP($B190,Area_EM_90,Seq!G$1,FALSE))</f>
        <v>.</v>
      </c>
      <c r="FO190" s="9" t="str">
        <f>IF(ISNA(VLOOKUP($B190,Area_EM_90,Seq!H$1,FALSE)),".",VLOOKUP($B190,Area_EM_90,Seq!H$1,FALSE))</f>
        <v>.</v>
      </c>
      <c r="FP190" s="9" t="str">
        <f>IF(ISNA(VLOOKUP($B190,Area_EM_90,Seq!I$1,FALSE)),".",VLOOKUP($B190,Area_EM_90,Seq!I$1,FALSE))</f>
        <v>.</v>
      </c>
      <c r="FQ190" s="9" t="str">
        <f>IF(ISNA(VLOOKUP($B190,Area_EM_90,Seq!J$1,FALSE)),".",VLOOKUP($B190,Area_EM_90,Seq!J$1,FALSE))</f>
        <v>.</v>
      </c>
      <c r="FR190" s="9" t="str">
        <f>IF(ISNA(VLOOKUP($B190,Area_EM_00,Seq!C$1,FALSE)),".",VLOOKUP($B190,Area_EM_00,Seq!C$1,FALSE))</f>
        <v>.</v>
      </c>
      <c r="FS190" s="9" t="str">
        <f>IF(ISNA(VLOOKUP($B190,Area_EM_00,Seq!D$1,FALSE)),".",VLOOKUP($B190,Area_EM_00,Seq!D$1,FALSE))</f>
        <v>.</v>
      </c>
      <c r="FT190" s="9" t="str">
        <f>IF(ISNA(VLOOKUP($B190,Area_EM_00,Seq!E$1,FALSE)),".",VLOOKUP($B190,Area_EM_00,Seq!E$1,FALSE))</f>
        <v>.</v>
      </c>
      <c r="FU190" s="9" t="str">
        <f>IF(ISNA(VLOOKUP($B190,Area_EM_00,Seq!F$1,FALSE)),".",VLOOKUP($B190,Area_EM_00,Seq!F$1,FALSE))</f>
        <v>.</v>
      </c>
      <c r="FV190" s="9" t="str">
        <f>IF(ISNA(VLOOKUP($B190,Area_EM_00,Seq!G$1,FALSE)),".",VLOOKUP($B190,Area_EM_00,Seq!G$1,FALSE))</f>
        <v>.</v>
      </c>
      <c r="FW190" s="9" t="str">
        <f>IF(ISNA(VLOOKUP($B190,Area_EM_00,Seq!H$1,FALSE)),".",VLOOKUP($B190,Area_EM_00,Seq!H$1,FALSE))</f>
        <v>.</v>
      </c>
      <c r="FX190" s="9" t="str">
        <f>IF(ISNA(VLOOKUP($B190,Area_EM_00,Seq!I$1,FALSE)),".",VLOOKUP($B190,Area_EM_00,Seq!I$1,FALSE))</f>
        <v>.</v>
      </c>
      <c r="FY190" s="9" t="str">
        <f>IF(ISNA(VLOOKUP($B190,Area_EM_00,Seq!J$1,FALSE)),".",VLOOKUP($B190,Area_EM_00,Seq!J$1,FALSE))</f>
        <v>.</v>
      </c>
      <c r="GA190" s="27"/>
    </row>
    <row r="191" spans="1:183">
      <c r="A191" s="25" t="s">
        <v>2669</v>
      </c>
      <c r="B191" s="26" t="str">
        <f t="shared" si="144"/>
        <v>Samoa</v>
      </c>
      <c r="C191" s="27">
        <f>GDP!C$42/10000</f>
        <v>18294194.281532999</v>
      </c>
      <c r="D191" s="27">
        <f>GDP!D$42/10000</f>
        <v>19245492.3841727</v>
      </c>
      <c r="E191" s="27">
        <f>GDP!E$42/10000</f>
        <v>20996832.1911324</v>
      </c>
      <c r="F191" s="27">
        <f>GDP!F$42/10000</f>
        <v>23285486.8999658</v>
      </c>
      <c r="G191" s="27">
        <f>GDP!G$42/10000</f>
        <v>26824880.9087606</v>
      </c>
      <c r="H191" s="27">
        <f>GDP!H$42/10000</f>
        <v>30446239.831443299</v>
      </c>
      <c r="I191" s="27">
        <f>GDP!I$42/10000</f>
        <v>33125508.936610304</v>
      </c>
      <c r="J191" s="27">
        <f>GDP!J$42/10000</f>
        <v>36968067.973257102</v>
      </c>
      <c r="K191" s="27">
        <f>GDP!K$42/10000</f>
        <v>41145459.654235199</v>
      </c>
      <c r="L191" s="27">
        <f>GDP!L$42/10000</f>
        <v>42832423.5000588</v>
      </c>
      <c r="M191" s="27">
        <f>GDP!M$42/10000</f>
        <v>44460055.593061104</v>
      </c>
      <c r="N191" s="27">
        <f>GDP!N$42/10000</f>
        <v>48550380.707622699</v>
      </c>
      <c r="O191" s="27">
        <f>GDP!O$42/10000</f>
        <v>55444534.768105105</v>
      </c>
      <c r="P191" s="27">
        <f>GDP!P$42/10000</f>
        <v>63206769.635639794</v>
      </c>
      <c r="Q191" s="27">
        <f>GDP!Q$42/10000</f>
        <v>71486856.457908601</v>
      </c>
      <c r="R191" s="27">
        <f>GDP!R$42/10000</f>
        <v>79278923.811820701</v>
      </c>
      <c r="S191" s="27">
        <f>GDP!S$42/10000</f>
        <v>87206816.193002701</v>
      </c>
      <c r="T191" s="27">
        <f>GDP!T$42/10000</f>
        <v>95317050.098951995</v>
      </c>
      <c r="U191" s="27">
        <f>GDP!U$42/10000</f>
        <v>102751780.00667</v>
      </c>
      <c r="V191" s="27">
        <f>GDP!V$42/10000</f>
        <v>110560915.287177</v>
      </c>
      <c r="W191" s="27">
        <f>GDP!W$42/10000</f>
        <v>119848032.17129999</v>
      </c>
      <c r="X191" s="27">
        <f>GDP!X$42/10000</f>
        <v>129795418.841518</v>
      </c>
      <c r="Y191" s="27">
        <f>GDP!Y$42/10000</f>
        <v>141606801.95609599</v>
      </c>
      <c r="Z191" s="27">
        <f>GDP!Z$42/10000</f>
        <v>155767482.15170601</v>
      </c>
      <c r="AA191" s="27">
        <f>GDP!AA$42/10000</f>
        <v>171499997.84902799</v>
      </c>
      <c r="AB191" s="27">
        <f>GDP!AB$42/10000</f>
        <v>189335997.62532699</v>
      </c>
      <c r="AC191" s="27">
        <f>GDP!AC$42/10000</f>
        <v>211298973.34986499</v>
      </c>
      <c r="AD191" s="27">
        <f>GDP!AD$42/10000</f>
        <v>238767839.88534701</v>
      </c>
      <c r="AE191" s="27">
        <f>GDP!AE$42/10000</f>
        <v>260256945.47502899</v>
      </c>
      <c r="AF191" s="27">
        <f>GDP!AF$42/10000</f>
        <v>293754553.91439533</v>
      </c>
      <c r="AG191" s="27"/>
      <c r="AH191" s="27" t="str">
        <f>IF(ISNUMBER(VLOOKUP($B191,Area_GDP_80_09,Seq!C$1,FALSE)/10000),VLOOKUP($B191,Area_GDP_80_09,Seq!C$1,FALSE)/10000,".")</f>
        <v>.</v>
      </c>
      <c r="AI191" s="27" t="str">
        <f>IF(ISNUMBER(VLOOKUP($B191,Area_GDP_80_09,Seq!D$1,FALSE)/10000),VLOOKUP($B191,Area_GDP_80_09,Seq!D$1,FALSE)/10000,".")</f>
        <v>.</v>
      </c>
      <c r="AJ191" s="27">
        <f>IF(ISNUMBER(VLOOKUP($B191,Area_GDP_80_09,Seq!E$1,FALSE)/10000),VLOOKUP($B191,Area_GDP_80_09,Seq!E$1,FALSE)/10000,".")</f>
        <v>16560.538488014299</v>
      </c>
      <c r="AK191" s="27">
        <f>IF(ISNUMBER(VLOOKUP($B191,Area_GDP_80_09,Seq!F$1,FALSE)/10000),VLOOKUP($B191,Area_GDP_80_09,Seq!F$1,FALSE)/10000,".")</f>
        <v>16631.920124381901</v>
      </c>
      <c r="AL191" s="27">
        <f>IF(ISNUMBER(VLOOKUP($B191,Area_GDP_80_09,Seq!G$1,FALSE)/10000),VLOOKUP($B191,Area_GDP_80_09,Seq!G$1,FALSE)/10000,".")</f>
        <v>16846.0650334846</v>
      </c>
      <c r="AM191" s="27">
        <f>IF(ISNUMBER(VLOOKUP($B191,Area_GDP_80_09,Seq!H$1,FALSE)/10000),VLOOKUP($B191,Area_GDP_80_09,Seq!H$1,FALSE)/10000,".")</f>
        <v>17506.345457199299</v>
      </c>
      <c r="AN191" s="27">
        <f>IF(ISNUMBER(VLOOKUP($B191,Area_GDP_80_09,Seq!I$1,FALSE)/10000),VLOOKUP($B191,Area_GDP_80_09,Seq!I$1,FALSE)/10000,".")</f>
        <v>18469.996973531699</v>
      </c>
      <c r="AO191" s="27">
        <f>IF(ISNUMBER(VLOOKUP($B191,Area_GDP_80_09,Seq!J$1,FALSE)/10000),VLOOKUP($B191,Area_GDP_80_09,Seq!J$1,FALSE)/10000,".")</f>
        <v>18559.2243063059</v>
      </c>
      <c r="AP191" s="27">
        <f>IF(ISNUMBER(VLOOKUP($B191,Area_GDP_80_09,Seq!K$1,FALSE)/10000),VLOOKUP($B191,Area_GDP_80_09,Seq!K$1,FALSE)/10000,".")</f>
        <v>18291.543457242398</v>
      </c>
      <c r="AQ191" s="27">
        <f>IF(ISNUMBER(VLOOKUP($B191,Area_GDP_80_09,Seq!L$1,FALSE)/10000),VLOOKUP($B191,Area_GDP_80_09,Seq!L$1,FALSE)/10000,".")</f>
        <v>18969.6684281046</v>
      </c>
      <c r="AR191" s="27">
        <f>IF(ISNUMBER(VLOOKUP($B191,Area_GDP_80_09,Seq!M$1,FALSE)/10000),VLOOKUP($B191,Area_GDP_80_09,Seq!M$1,FALSE)/10000,".")</f>
        <v>18130.9344881006</v>
      </c>
      <c r="AS191" s="27">
        <f>IF(ISNUMBER(VLOOKUP($B191,Area_GDP_80_09,Seq!N$1,FALSE)/10000),VLOOKUP($B191,Area_GDP_80_09,Seq!N$1,FALSE)/10000,".")</f>
        <v>17713.923499399098</v>
      </c>
      <c r="AT191" s="27">
        <f>IF(ISNUMBER(VLOOKUP($B191,Area_GDP_80_09,Seq!O$1,FALSE)/10000),VLOOKUP($B191,Area_GDP_80_09,Seq!O$1,FALSE)/10000,".")</f>
        <v>17678.495286935799</v>
      </c>
      <c r="AU191" s="27">
        <f>IF(ISNUMBER(VLOOKUP($B191,Area_GDP_80_09,Seq!P$1,FALSE)/10000),VLOOKUP($B191,Area_GDP_80_09,Seq!P$1,FALSE)/10000,".")</f>
        <v>18403.313508654999</v>
      </c>
      <c r="AV191" s="27">
        <f>IF(ISNUMBER(VLOOKUP($B191,Area_GDP_80_09,Seq!Q$1,FALSE)/10000),VLOOKUP($B191,Area_GDP_80_09,Seq!Q$1,FALSE)/10000,".")</f>
        <v>17935.482279413598</v>
      </c>
      <c r="AW191" s="27">
        <f>IF(ISNUMBER(VLOOKUP($B191,Area_GDP_80_09,Seq!R$1,FALSE)/10000),VLOOKUP($B191,Area_GDP_80_09,Seq!R$1,FALSE)/10000,".")</f>
        <v>19111.458222665799</v>
      </c>
      <c r="AX191" s="27">
        <f>IF(ISNUMBER(VLOOKUP($B191,Area_GDP_80_09,Seq!S$1,FALSE)/10000),VLOOKUP($B191,Area_GDP_80_09,Seq!S$1,FALSE)/10000,".")</f>
        <v>20501.688160769401</v>
      </c>
      <c r="AY191" s="27">
        <f>IF(ISNUMBER(VLOOKUP($B191,Area_GDP_80_09,Seq!T$1,FALSE)/10000),VLOOKUP($B191,Area_GDP_80_09,Seq!T$1,FALSE)/10000,".")</f>
        <v>20666.413410991299</v>
      </c>
      <c r="AZ191" s="27">
        <f>IF(ISNUMBER(VLOOKUP($B191,Area_GDP_80_09,Seq!U$1,FALSE)/10000),VLOOKUP($B191,Area_GDP_80_09,Seq!U$1,FALSE)/10000,".")</f>
        <v>21161.291863623901</v>
      </c>
      <c r="BA191" s="27">
        <f>IF(ISNUMBER(VLOOKUP($B191,Area_GDP_80_09,Seq!V$1,FALSE)/10000),VLOOKUP($B191,Area_GDP_80_09,Seq!V$1,FALSE)/10000,".")</f>
        <v>21644.099730518003</v>
      </c>
      <c r="BB191" s="27">
        <f>IF(ISNUMBER(VLOOKUP($B191,Area_GDP_80_09,Seq!W$1,FALSE)/10000),VLOOKUP($B191,Area_GDP_80_09,Seq!W$1,FALSE)/10000,".")</f>
        <v>23164.6786757546</v>
      </c>
      <c r="BC191" s="27">
        <f>IF(ISNUMBER(VLOOKUP($B191,Area_GDP_80_09,Seq!X$1,FALSE)/10000),VLOOKUP($B191,Area_GDP_80_09,Seq!X$1,FALSE)/10000,".")</f>
        <v>24807.413884129001</v>
      </c>
      <c r="BD191" s="27">
        <f>IF(ISNUMBER(VLOOKUP($B191,Area_GDP_80_09,Seq!Y$1,FALSE)/10000),VLOOKUP($B191,Area_GDP_80_09,Seq!Y$1,FALSE)/10000,".")</f>
        <v>25900.983179649498</v>
      </c>
      <c r="BE191" s="27">
        <f>IF(ISNUMBER(VLOOKUP($B191,Area_GDP_80_09,Seq!Z$1,FALSE)/10000),VLOOKUP($B191,Area_GDP_80_09,Seq!Z$1,FALSE)/10000,".")</f>
        <v>27134.8698168804</v>
      </c>
      <c r="BF191" s="27">
        <f>IF(ISNUMBER(VLOOKUP($B191,Area_GDP_80_09,Seq!AA$1,FALSE)/10000),VLOOKUP($B191,Area_GDP_80_09,Seq!AA$1,FALSE)/10000,".")</f>
        <v>28435.189126871199</v>
      </c>
      <c r="BG191" s="27">
        <f>IF(ISNUMBER(VLOOKUP($B191,Area_GDP_80_09,Seq!AB$1,FALSE)/10000),VLOOKUP($B191,Area_GDP_80_09,Seq!AB$1,FALSE)/10000,".")</f>
        <v>29961.8909918922</v>
      </c>
      <c r="BH191" s="27">
        <f>IF(ISNUMBER(VLOOKUP($B191,Area_GDP_80_09,Seq!AC$1,FALSE)/10000),VLOOKUP($B191,Area_GDP_80_09,Seq!AC$1,FALSE)/10000,".")</f>
        <v>30276.443594671102</v>
      </c>
      <c r="BI191" s="27">
        <f>IF(ISNUMBER(VLOOKUP($B191,Area_GDP_80_09,Seq!AD$1,FALSE)/10000),VLOOKUP($B191,Area_GDP_80_09,Seq!AD$1,FALSE)/10000,".")</f>
        <v>32211.738392953699</v>
      </c>
      <c r="BJ191" s="27">
        <f>IF(ISNUMBER(VLOOKUP($B191,Area_GDP_80_09,Seq!AE$1,FALSE)/10000),VLOOKUP($B191,Area_GDP_80_09,Seq!AE$1,FALSE)/10000,".")</f>
        <v>31105.573364112701</v>
      </c>
      <c r="BK191" s="27">
        <f>IF(ISNUMBER(VLOOKUP($B191,Area_GDP_80_09,Seq!AF$1,FALSE)/10000),VLOOKUP($B191,Area_GDP_80_09,Seq!AF$1,FALSE)/10000,".")</f>
        <v>32533.938549767459</v>
      </c>
      <c r="BL191" s="27"/>
      <c r="BM191" s="27"/>
      <c r="BN191" s="27">
        <f>CNPop!A$48</f>
        <v>5.0000000000000001E-3</v>
      </c>
      <c r="BO191" s="27">
        <f>CNPop!B$48</f>
        <v>6.0000000000000001E-3</v>
      </c>
      <c r="BP191" s="27">
        <f>CNPop!C$48</f>
        <v>6.0000000000000001E-3</v>
      </c>
      <c r="BQ191" s="27">
        <f>CNPop!D$48</f>
        <v>7.0000000000000001E-3</v>
      </c>
      <c r="BR191" s="27">
        <f>CNPop!E$48</f>
        <v>7.0000000000000001E-3</v>
      </c>
      <c r="BS191" s="27">
        <f>CNPop!F$48</f>
        <v>8.0000000000000002E-3</v>
      </c>
      <c r="BT191" s="27">
        <f>CNPop!G$48</f>
        <v>8.9999999999999993E-3</v>
      </c>
      <c r="BU191" s="27">
        <f>CNPop!H$48</f>
        <v>0.01</v>
      </c>
      <c r="BV191" s="27">
        <f>CNPop!I$48</f>
        <v>1.0999999999999999E-2</v>
      </c>
      <c r="BW191" s="27">
        <f>CNPop!J$48</f>
        <v>1.2E-2</v>
      </c>
      <c r="BX191" s="27">
        <f>CNPop!K$48</f>
        <v>1.4E-2</v>
      </c>
      <c r="BY191" s="27">
        <f>CNPop!L$48</f>
        <v>1.6E-2</v>
      </c>
      <c r="BZ191" s="27">
        <f>CNPop!M$48</f>
        <v>1.7000000000000001E-2</v>
      </c>
      <c r="CA191" s="27">
        <f>CNPop!N$48</f>
        <v>1.9E-2</v>
      </c>
      <c r="CB191" s="27">
        <f>CNPop!O$48</f>
        <v>2.1000000000000001E-2</v>
      </c>
      <c r="CC191" s="27">
        <f>CNPop!P$48</f>
        <v>2.3E-2</v>
      </c>
      <c r="CD191" s="27">
        <f>CNPop!Q$48</f>
        <v>2.5999999999999999E-2</v>
      </c>
      <c r="CE191" s="27">
        <f>CNPop!R$48</f>
        <v>2.8000000000000001E-2</v>
      </c>
      <c r="CF191" s="27">
        <f>CNPop!S$48</f>
        <v>0.03</v>
      </c>
      <c r="CG191" s="27">
        <f>CNPop!T$48</f>
        <v>3.3000000000000002E-2</v>
      </c>
      <c r="CH191" s="27">
        <f>CNPop!U$48</f>
        <v>3.5999999999999997E-2</v>
      </c>
      <c r="CI191" s="27">
        <f>CNPop!V$48</f>
        <v>3.9E-2</v>
      </c>
      <c r="CJ191" s="27">
        <f>CNPop!W$48</f>
        <v>4.2000000000000003E-2</v>
      </c>
      <c r="CK191" s="27">
        <f>CNPop!X$48</f>
        <v>4.4999999999999998E-2</v>
      </c>
      <c r="CL191" s="27">
        <f>CNPop!Y$48</f>
        <v>4.9000000000000002E-2</v>
      </c>
      <c r="CM191" s="27">
        <f>CNPop!Z$48</f>
        <v>5.1999999999999998E-2</v>
      </c>
      <c r="CN191" s="27">
        <f>CNPop!AA$48</f>
        <v>5.6000000000000001E-2</v>
      </c>
      <c r="CO191" s="27">
        <f>CNPop!AB$48</f>
        <v>0.06</v>
      </c>
      <c r="CP191" s="27">
        <f>CNPop!AC$48</f>
        <v>6.3E-2</v>
      </c>
      <c r="CQ191" s="27"/>
      <c r="CR191" s="27" t="str">
        <f t="shared" si="182"/>
        <v>.</v>
      </c>
      <c r="CS191" s="27" t="str">
        <f t="shared" si="183"/>
        <v>.</v>
      </c>
      <c r="CT191" s="27" t="str">
        <f t="shared" si="184"/>
        <v>.</v>
      </c>
      <c r="CU191" s="27" t="str">
        <f t="shared" si="185"/>
        <v>.</v>
      </c>
      <c r="CV191" s="27" t="str">
        <f t="shared" si="186"/>
        <v>.</v>
      </c>
      <c r="CW191" s="27" t="str">
        <f t="shared" si="187"/>
        <v>.</v>
      </c>
      <c r="CX191" s="27" t="str">
        <f t="shared" si="188"/>
        <v>.</v>
      </c>
      <c r="CY191" s="27" t="str">
        <f t="shared" si="189"/>
        <v>.</v>
      </c>
      <c r="CZ191" s="27" t="str">
        <f t="shared" si="190"/>
        <v>.</v>
      </c>
      <c r="DA191" s="27" t="str">
        <f t="shared" si="191"/>
        <v>.</v>
      </c>
      <c r="DB191" s="27" t="str">
        <f t="shared" si="192"/>
        <v>.</v>
      </c>
      <c r="DC191" s="27" t="str">
        <f t="shared" si="193"/>
        <v>.</v>
      </c>
      <c r="DD191" s="27" t="str">
        <f t="shared" si="194"/>
        <v>.</v>
      </c>
      <c r="DE191" s="27" t="str">
        <f t="shared" si="195"/>
        <v>.</v>
      </c>
      <c r="DF191" s="27" t="str">
        <f t="shared" si="196"/>
        <v>.</v>
      </c>
      <c r="DG191" s="27" t="str">
        <f t="shared" si="197"/>
        <v>.</v>
      </c>
      <c r="DH191" s="27" t="str">
        <f t="shared" si="198"/>
        <v>.</v>
      </c>
      <c r="DI191" s="27" t="str">
        <f t="shared" si="199"/>
        <v>.</v>
      </c>
      <c r="DJ191" s="27" t="str">
        <f t="shared" si="200"/>
        <v>.</v>
      </c>
      <c r="DK191" s="27" t="str">
        <f t="shared" si="201"/>
        <v>.</v>
      </c>
      <c r="DL191" s="27" t="str">
        <f t="shared" si="202"/>
        <v>.</v>
      </c>
      <c r="DM191" s="27" t="str">
        <f t="shared" si="203"/>
        <v>.</v>
      </c>
      <c r="DN191" s="27" t="str">
        <f t="shared" si="204"/>
        <v>.</v>
      </c>
      <c r="DO191" s="27" t="str">
        <f t="shared" si="205"/>
        <v>.</v>
      </c>
      <c r="DP191" s="27" t="str">
        <f t="shared" si="206"/>
        <v>.</v>
      </c>
      <c r="DQ191" s="27" t="str">
        <f t="shared" si="207"/>
        <v>.</v>
      </c>
      <c r="DR191" s="27" t="str">
        <f t="shared" si="208"/>
        <v>.</v>
      </c>
      <c r="DS191" s="27" t="str">
        <f t="shared" si="209"/>
        <v>.</v>
      </c>
      <c r="DT191" s="27" t="str">
        <f t="shared" si="145"/>
        <v>.</v>
      </c>
      <c r="DU191" s="27" t="e">
        <f>IF(ISNA(VLOOKUP(CONCATENATE($B191,".SP.TER.TOTL.IN"),Area_pop_80_09,Seq!B$1,FALSE)),".",VLOOKUP(CONCATENATE($B191,".SP.TER.TOTL.IN"),Area_pop_80_09,Seq!B$1,FALSE)/VLOOKUP(CONCATENATE($B191,".SP.POP.TOTL"),Area_pop_80_09,Seq!B$1,FALSE))</f>
        <v>#VALUE!</v>
      </c>
      <c r="DV191" s="27" t="e">
        <f>IF(ISNA(VLOOKUP(CONCATENATE($B191,".SP.TER.TOTL.IN"),Area_pop_80_09,Seq!C$1,FALSE)),".",VLOOKUP(CONCATENATE($B191,".SP.TER.TOTL.IN"),Area_pop_80_09,Seq!C$1,FALSE)/VLOOKUP(CONCATENATE($B191,".SP.POP.TOTL"),Area_pop_80_09,Seq!C$1,FALSE))</f>
        <v>#VALUE!</v>
      </c>
      <c r="DW191" s="27" t="e">
        <f>IF(ISNA(VLOOKUP(CONCATENATE($B191,".SP.TER.TOTL.IN"),Area_pop_80_09,Seq!D$1,FALSE)),".",VLOOKUP(CONCATENATE($B191,".SP.TER.TOTL.IN"),Area_pop_80_09,Seq!D$1,FALSE)/VLOOKUP(CONCATENATE($B191,".SP.POP.TOTL"),Area_pop_80_09,Seq!D$1,FALSE))</f>
        <v>#VALUE!</v>
      </c>
      <c r="DX191" s="27" t="e">
        <f>IF(ISNA(VLOOKUP(CONCATENATE($B191,".SP.TER.TOTL.IN"),Area_pop_80_09,Seq!E$1,FALSE)),".",VLOOKUP(CONCATENATE($B191,".SP.TER.TOTL.IN"),Area_pop_80_09,Seq!E$1,FALSE)/VLOOKUP(CONCATENATE($B191,".SP.POP.TOTL"),Area_pop_80_09,Seq!E$1,FALSE))</f>
        <v>#VALUE!</v>
      </c>
      <c r="DY191" s="27" t="e">
        <f>IF(ISNA(VLOOKUP(CONCATENATE($B191,".SP.TER.TOTL.IN"),Area_pop_80_09,Seq!F$1,FALSE)),".",VLOOKUP(CONCATENATE($B191,".SP.TER.TOTL.IN"),Area_pop_80_09,Seq!F$1,FALSE)/VLOOKUP(CONCATENATE($B191,".SP.POP.TOTL"),Area_pop_80_09,Seq!F$1,FALSE))</f>
        <v>#VALUE!</v>
      </c>
      <c r="DZ191" s="27" t="e">
        <f>IF(ISNA(VLOOKUP(CONCATENATE($B191,".SP.TER.TOTL.IN"),Area_pop_80_09,Seq!G$1,FALSE)),".",VLOOKUP(CONCATENATE($B191,".SP.TER.TOTL.IN"),Area_pop_80_09,Seq!G$1,FALSE)/VLOOKUP(CONCATENATE($B191,".SP.POP.TOTL"),Area_pop_80_09,Seq!G$1,FALSE))</f>
        <v>#VALUE!</v>
      </c>
      <c r="EA191" s="27" t="e">
        <f>IF(ISNA(VLOOKUP(CONCATENATE($B191,".SP.TER.TOTL.IN"),Area_pop_80_09,Seq!H$1,FALSE)),".",VLOOKUP(CONCATENATE($B191,".SP.TER.TOTL.IN"),Area_pop_80_09,Seq!H$1,FALSE)/VLOOKUP(CONCATENATE($B191,".SP.POP.TOTL"),Area_pop_80_09,Seq!H$1,FALSE))</f>
        <v>#VALUE!</v>
      </c>
      <c r="EB191" s="27" t="e">
        <f>IF(ISNA(VLOOKUP(CONCATENATE($B191,".SP.TER.TOTL.IN"),Area_pop_80_09,Seq!I$1,FALSE)),".",VLOOKUP(CONCATENATE($B191,".SP.TER.TOTL.IN"),Area_pop_80_09,Seq!I$1,FALSE)/VLOOKUP(CONCATENATE($B191,".SP.POP.TOTL"),Area_pop_80_09,Seq!I$1,FALSE))</f>
        <v>#VALUE!</v>
      </c>
      <c r="EC191" s="27" t="e">
        <f>IF(ISNA(VLOOKUP(CONCATENATE($B191,".SP.TER.TOTL.IN"),Area_pop_80_09,Seq!J$1,FALSE)),".",VLOOKUP(CONCATENATE($B191,".SP.TER.TOTL.IN"),Area_pop_80_09,Seq!J$1,FALSE)/VLOOKUP(CONCATENATE($B191,".SP.POP.TOTL"),Area_pop_80_09,Seq!J$1,FALSE))</f>
        <v>#VALUE!</v>
      </c>
      <c r="ED191" s="27" t="e">
        <f>IF(ISNA(VLOOKUP(CONCATENATE($B191,".SP.TER.TOTL.IN"),Area_pop_80_09,Seq!K$1,FALSE)),".",VLOOKUP(CONCATENATE($B191,".SP.TER.TOTL.IN"),Area_pop_80_09,Seq!K$1,FALSE)/VLOOKUP(CONCATENATE($B191,".SP.POP.TOTL"),Area_pop_80_09,Seq!K$1,FALSE))</f>
        <v>#VALUE!</v>
      </c>
      <c r="EE191" s="27" t="e">
        <f>IF(ISNA(VLOOKUP(CONCATENATE($B191,".SP.TER.TOTL.IN"),Area_pop_80_09,Seq!L$1,FALSE)),".",VLOOKUP(CONCATENATE($B191,".SP.TER.TOTL.IN"),Area_pop_80_09,Seq!L$1,FALSE)/VLOOKUP(CONCATENATE($B191,".SP.POP.TOTL"),Area_pop_80_09,Seq!L$1,FALSE))</f>
        <v>#VALUE!</v>
      </c>
      <c r="EF191" s="27" t="e">
        <f>IF(ISNA(VLOOKUP(CONCATENATE($B191,".SP.TER.TOTL.IN"),Area_pop_80_09,Seq!M$1,FALSE)),".",VLOOKUP(CONCATENATE($B191,".SP.TER.TOTL.IN"),Area_pop_80_09,Seq!M$1,FALSE)/VLOOKUP(CONCATENATE($B191,".SP.POP.TOTL"),Area_pop_80_09,Seq!M$1,FALSE))</f>
        <v>#VALUE!</v>
      </c>
      <c r="EG191" s="27" t="e">
        <f>IF(ISNA(VLOOKUP(CONCATENATE($B191,".SP.TER.TOTL.IN"),Area_pop_80_09,Seq!N$1,FALSE)),".",VLOOKUP(CONCATENATE($B191,".SP.TER.TOTL.IN"),Area_pop_80_09,Seq!N$1,FALSE)/VLOOKUP(CONCATENATE($B191,".SP.POP.TOTL"),Area_pop_80_09,Seq!N$1,FALSE))</f>
        <v>#VALUE!</v>
      </c>
      <c r="EH191" s="27" t="e">
        <f>IF(ISNA(VLOOKUP(CONCATENATE($B191,".SP.TER.TOTL.IN"),Area_pop_80_09,Seq!O$1,FALSE)),".",VLOOKUP(CONCATENATE($B191,".SP.TER.TOTL.IN"),Area_pop_80_09,Seq!O$1,FALSE)/VLOOKUP(CONCATENATE($B191,".SP.POP.TOTL"),Area_pop_80_09,Seq!O$1,FALSE))</f>
        <v>#VALUE!</v>
      </c>
      <c r="EI191" s="27" t="e">
        <f>IF(ISNA(VLOOKUP(CONCATENATE($B191,".SP.TER.TOTL.IN"),Area_pop_80_09,Seq!P$1,FALSE)),".",VLOOKUP(CONCATENATE($B191,".SP.TER.TOTL.IN"),Area_pop_80_09,Seq!P$1,FALSE)/VLOOKUP(CONCATENATE($B191,".SP.POP.TOTL"),Area_pop_80_09,Seq!P$1,FALSE))</f>
        <v>#VALUE!</v>
      </c>
      <c r="EJ191" s="27" t="e">
        <f>IF(ISNA(VLOOKUP(CONCATENATE($B191,".SP.TER.TOTL.IN"),Area_pop_80_09,Seq!Q$1,FALSE)),".",VLOOKUP(CONCATENATE($B191,".SP.TER.TOTL.IN"),Area_pop_80_09,Seq!Q$1,FALSE)/VLOOKUP(CONCATENATE($B191,".SP.POP.TOTL"),Area_pop_80_09,Seq!Q$1,FALSE))</f>
        <v>#VALUE!</v>
      </c>
      <c r="EK191" s="27" t="e">
        <f>IF(ISNA(VLOOKUP(CONCATENATE($B191,".SP.TER.TOTL.IN"),Area_pop_80_09,Seq!R$1,FALSE)),".",VLOOKUP(CONCATENATE($B191,".SP.TER.TOTL.IN"),Area_pop_80_09,Seq!R$1,FALSE)/VLOOKUP(CONCATENATE($B191,".SP.POP.TOTL"),Area_pop_80_09,Seq!R$1,FALSE))</f>
        <v>#VALUE!</v>
      </c>
      <c r="EL191" s="27" t="e">
        <f>IF(ISNA(VLOOKUP(CONCATENATE($B191,".SP.TER.TOTL.IN"),Area_pop_80_09,Seq!S$1,FALSE)),".",VLOOKUP(CONCATENATE($B191,".SP.TER.TOTL.IN"),Area_pop_80_09,Seq!S$1,FALSE)/VLOOKUP(CONCATENATE($B191,".SP.POP.TOTL"),Area_pop_80_09,Seq!S$1,FALSE))</f>
        <v>#VALUE!</v>
      </c>
      <c r="EM191" s="27" t="e">
        <f>IF(ISNA(VLOOKUP(CONCATENATE($B191,".SP.TER.TOTL.IN"),Area_pop_80_09,Seq!T$1,FALSE)),".",VLOOKUP(CONCATENATE($B191,".SP.TER.TOTL.IN"),Area_pop_80_09,Seq!T$1,FALSE)/VLOOKUP(CONCATENATE($B191,".SP.POP.TOTL"),Area_pop_80_09,Seq!T$1,FALSE))</f>
        <v>#VALUE!</v>
      </c>
      <c r="EN191" s="27" t="e">
        <f>IF(ISNA(VLOOKUP(CONCATENATE($B191,".SP.TER.TOTL.IN"),Area_pop_80_09,Seq!U$1,FALSE)),".",VLOOKUP(CONCATENATE($B191,".SP.TER.TOTL.IN"),Area_pop_80_09,Seq!U$1,FALSE)/VLOOKUP(CONCATENATE($B191,".SP.POP.TOTL"),Area_pop_80_09,Seq!U$1,FALSE))</f>
        <v>#VALUE!</v>
      </c>
      <c r="EO191" s="27" t="e">
        <f>IF(ISNA(VLOOKUP(CONCATENATE($B191,".SP.TER.TOTL.IN"),Area_pop_80_09,Seq!V$1,FALSE)),".",VLOOKUP(CONCATENATE($B191,".SP.TER.TOTL.IN"),Area_pop_80_09,Seq!V$1,FALSE)/VLOOKUP(CONCATENATE($B191,".SP.POP.TOTL"),Area_pop_80_09,Seq!V$1,FALSE))</f>
        <v>#VALUE!</v>
      </c>
      <c r="EP191" s="27" t="e">
        <f>IF(ISNA(VLOOKUP(CONCATENATE($B191,".SP.TER.TOTL.IN"),Area_pop_80_09,Seq!W$1,FALSE)),".",VLOOKUP(CONCATENATE($B191,".SP.TER.TOTL.IN"),Area_pop_80_09,Seq!W$1,FALSE)/VLOOKUP(CONCATENATE($B191,".SP.POP.TOTL"),Area_pop_80_09,Seq!W$1,FALSE))</f>
        <v>#VALUE!</v>
      </c>
      <c r="EQ191" s="27" t="e">
        <f>IF(ISNA(VLOOKUP(CONCATENATE($B191,".SP.TER.TOTL.IN"),Area_pop_80_09,Seq!X$1,FALSE)),".",VLOOKUP(CONCATENATE($B191,".SP.TER.TOTL.IN"),Area_pop_80_09,Seq!X$1,FALSE)/VLOOKUP(CONCATENATE($B191,".SP.POP.TOTL"),Area_pop_80_09,Seq!X$1,FALSE))</f>
        <v>#VALUE!</v>
      </c>
      <c r="ER191" s="27" t="e">
        <f>IF(ISNA(VLOOKUP(CONCATENATE($B191,".SP.TER.TOTL.IN"),Area_pop_80_09,Seq!Y$1,FALSE)),".",VLOOKUP(CONCATENATE($B191,".SP.TER.TOTL.IN"),Area_pop_80_09,Seq!Y$1,FALSE)/VLOOKUP(CONCATENATE($B191,".SP.POP.TOTL"),Area_pop_80_09,Seq!Y$1,FALSE))</f>
        <v>#VALUE!</v>
      </c>
      <c r="ES191" s="27" t="e">
        <f>IF(ISNA(VLOOKUP(CONCATENATE($B191,".SP.TER.TOTL.IN"),Area_pop_80_09,Seq!Z$1,FALSE)),".",VLOOKUP(CONCATENATE($B191,".SP.TER.TOTL.IN"),Area_pop_80_09,Seq!Z$1,FALSE)/VLOOKUP(CONCATENATE($B191,".SP.POP.TOTL"),Area_pop_80_09,Seq!Z$1,FALSE))</f>
        <v>#VALUE!</v>
      </c>
      <c r="ET191" s="27" t="e">
        <f>IF(ISNA(VLOOKUP(CONCATENATE($B191,".SP.TER.TOTL.IN"),Area_pop_80_09,Seq!AA$1,FALSE)),".",VLOOKUP(CONCATENATE($B191,".SP.TER.TOTL.IN"),Area_pop_80_09,Seq!AA$1,FALSE)/VLOOKUP(CONCATENATE($B191,".SP.POP.TOTL"),Area_pop_80_09,Seq!AA$1,FALSE))</f>
        <v>#VALUE!</v>
      </c>
      <c r="EU191" s="27" t="e">
        <f>IF(ISNA(VLOOKUP(CONCATENATE($B191,".SP.TER.TOTL.IN"),Area_pop_80_09,Seq!AB$1,FALSE)),".",VLOOKUP(CONCATENATE($B191,".SP.TER.TOTL.IN"),Area_pop_80_09,Seq!AB$1,FALSE)/VLOOKUP(CONCATENATE($B191,".SP.POP.TOTL"),Area_pop_80_09,Seq!AB$1,FALSE))</f>
        <v>#VALUE!</v>
      </c>
      <c r="EV191" s="27" t="e">
        <f>IF(ISNA(VLOOKUP(CONCATENATE($B191,".SP.TER.TOTL.IN"),Area_pop_80_09,Seq!AC$1,FALSE)),".",VLOOKUP(CONCATENATE($B191,".SP.TER.TOTL.IN"),Area_pop_80_09,Seq!AC$1,FALSE)/VLOOKUP(CONCATENATE($B191,".SP.POP.TOTL"),Area_pop_80_09,Seq!AC$1,FALSE))</f>
        <v>#VALUE!</v>
      </c>
      <c r="EW191" s="27" t="e">
        <f>IF(ISNA(VLOOKUP(CONCATENATE($B191,".SP.TER.TOTL.IN"),Area_pop_80_09,Seq!AD$1,FALSE)),".",VLOOKUP(CONCATENATE($B191,".SP.TER.TOTL.IN"),Area_pop_80_09,Seq!AD$1,FALSE)/VLOOKUP(CONCATENATE($B191,".SP.POP.TOTL"),Area_pop_80_09,Seq!AD$1,FALSE))</f>
        <v>#VALUE!</v>
      </c>
      <c r="EX191" s="27"/>
      <c r="EY191" s="27"/>
      <c r="EZ191" s="27" t="str">
        <f t="shared" si="210"/>
        <v>.</v>
      </c>
      <c r="FA191" s="27" t="str">
        <f t="shared" si="211"/>
        <v>.</v>
      </c>
      <c r="FB191" s="27">
        <f t="shared" si="181"/>
        <v>0.52133257536090283</v>
      </c>
      <c r="FC191" s="9" t="str">
        <f>IF(VLOOKUP($B191,EM_80!$B$1:$C$201,2,FALSE)&gt;0,VLOOKUP($B191,EM_80!$B$1:$C$201,2,FALSE),".")</f>
        <v>.</v>
      </c>
      <c r="FD191" s="9" t="str">
        <f t="shared" si="212"/>
        <v>.</v>
      </c>
      <c r="FE191" s="9">
        <f t="shared" si="177"/>
        <v>30000</v>
      </c>
      <c r="FF191" t="str">
        <f t="shared" si="213"/>
        <v>.</v>
      </c>
      <c r="FG191" t="str">
        <f t="shared" si="214"/>
        <v>.</v>
      </c>
      <c r="FH191">
        <f t="shared" si="215"/>
        <v>57544.840698342901</v>
      </c>
      <c r="FJ191" s="9" t="str">
        <f>IF(ISNA(VLOOKUP($B191,Area_EM_90,Seq!C$1,FALSE)),".",VLOOKUP($B191,Area_EM_90,Seq!C$1,FALSE))</f>
        <v>.</v>
      </c>
      <c r="FK191" s="9" t="str">
        <f>IF(ISNA(VLOOKUP($B191,Area_EM_90,Seq!D$1,FALSE)),".",VLOOKUP($B191,Area_EM_90,Seq!D$1,FALSE))</f>
        <v>.</v>
      </c>
      <c r="FL191" s="9" t="str">
        <f>IF(ISNA(VLOOKUP($B191,Area_EM_90,Seq!E$1,FALSE)),".",VLOOKUP($B191,Area_EM_90,Seq!E$1,FALSE))</f>
        <v>.</v>
      </c>
      <c r="FM191" s="9" t="str">
        <f>IF(ISNA(VLOOKUP($B191,Area_EM_90,Seq!F$1,FALSE)),".",VLOOKUP($B191,Area_EM_90,Seq!F$1,FALSE))</f>
        <v>.</v>
      </c>
      <c r="FN191" s="9" t="str">
        <f>IF(ISNA(VLOOKUP($B191,Area_EM_90,Seq!G$1,FALSE)),".",VLOOKUP($B191,Area_EM_90,Seq!G$1,FALSE))</f>
        <v>.</v>
      </c>
      <c r="FO191" s="9" t="str">
        <f>IF(ISNA(VLOOKUP($B191,Area_EM_90,Seq!H$1,FALSE)),".",VLOOKUP($B191,Area_EM_90,Seq!H$1,FALSE))</f>
        <v>.</v>
      </c>
      <c r="FP191" s="9" t="str">
        <f>IF(ISNA(VLOOKUP($B191,Area_EM_90,Seq!I$1,FALSE)),".",VLOOKUP($B191,Area_EM_90,Seq!I$1,FALSE))</f>
        <v>.</v>
      </c>
      <c r="FQ191" s="9" t="str">
        <f>IF(ISNA(VLOOKUP($B191,Area_EM_90,Seq!J$1,FALSE)),".",VLOOKUP($B191,Area_EM_90,Seq!J$1,FALSE))</f>
        <v>.</v>
      </c>
      <c r="FR191" s="9" t="str">
        <f>IF(ISNA(VLOOKUP($B191,Area_EM_00,Seq!C$1,FALSE)),".",VLOOKUP($B191,Area_EM_00,Seq!C$1,FALSE))</f>
        <v>.</v>
      </c>
      <c r="FS191" s="9" t="str">
        <f>IF(ISNA(VLOOKUP($B191,Area_EM_00,Seq!D$1,FALSE)),".",VLOOKUP($B191,Area_EM_00,Seq!D$1,FALSE))</f>
        <v>.</v>
      </c>
      <c r="FT191" s="9" t="str">
        <f>IF(ISNA(VLOOKUP($B191,Area_EM_00,Seq!E$1,FALSE)),".",VLOOKUP($B191,Area_EM_00,Seq!E$1,FALSE))</f>
        <v>.</v>
      </c>
      <c r="FU191" s="9" t="str">
        <f>IF(ISNA(VLOOKUP($B191,Area_EM_00,Seq!F$1,FALSE)),".",VLOOKUP($B191,Area_EM_00,Seq!F$1,FALSE))</f>
        <v>.</v>
      </c>
      <c r="FV191" s="9" t="str">
        <f>IF(ISNA(VLOOKUP($B191,Area_EM_00,Seq!G$1,FALSE)),".",VLOOKUP($B191,Area_EM_00,Seq!G$1,FALSE))</f>
        <v>.</v>
      </c>
      <c r="FW191" s="9" t="str">
        <f>IF(ISNA(VLOOKUP($B191,Area_EM_00,Seq!H$1,FALSE)),".",VLOOKUP($B191,Area_EM_00,Seq!H$1,FALSE))</f>
        <v>.</v>
      </c>
      <c r="FX191" s="9" t="str">
        <f>IF(ISNA(VLOOKUP($B191,Area_EM_00,Seq!I$1,FALSE)),".",VLOOKUP($B191,Area_EM_00,Seq!I$1,FALSE))</f>
        <v>.</v>
      </c>
      <c r="FY191" s="9" t="str">
        <f>IF(ISNA(VLOOKUP($B191,Area_EM_00,Seq!J$1,FALSE)),".",VLOOKUP($B191,Area_EM_00,Seq!J$1,FALSE))</f>
        <v>.</v>
      </c>
      <c r="GA191" s="27"/>
    </row>
    <row r="192" spans="1:183">
      <c r="A192" s="25" t="s">
        <v>3961</v>
      </c>
      <c r="B192" s="26" t="str">
        <f>VLOOKUP($A192,Area_Country,2,FALSE)</f>
        <v>Tuvalu</v>
      </c>
      <c r="C192" s="27">
        <f>GDP!C$42/10000</f>
        <v>18294194.281532999</v>
      </c>
      <c r="D192" s="27">
        <f>GDP!D$42/10000</f>
        <v>19245492.3841727</v>
      </c>
      <c r="E192" s="27">
        <f>GDP!E$42/10000</f>
        <v>20996832.1911324</v>
      </c>
      <c r="F192" s="27">
        <f>GDP!F$42/10000</f>
        <v>23285486.8999658</v>
      </c>
      <c r="G192" s="27">
        <f>GDP!G$42/10000</f>
        <v>26824880.9087606</v>
      </c>
      <c r="H192" s="27">
        <f>GDP!H$42/10000</f>
        <v>30446239.831443299</v>
      </c>
      <c r="I192" s="27">
        <f>GDP!I$42/10000</f>
        <v>33125508.936610304</v>
      </c>
      <c r="J192" s="27">
        <f>GDP!J$42/10000</f>
        <v>36968067.973257102</v>
      </c>
      <c r="K192" s="27">
        <f>GDP!K$42/10000</f>
        <v>41145459.654235199</v>
      </c>
      <c r="L192" s="27">
        <f>GDP!L$42/10000</f>
        <v>42832423.5000588</v>
      </c>
      <c r="M192" s="27">
        <f>GDP!M$42/10000</f>
        <v>44460055.593061104</v>
      </c>
      <c r="N192" s="27">
        <f>GDP!N$42/10000</f>
        <v>48550380.707622699</v>
      </c>
      <c r="O192" s="27">
        <f>GDP!O$42/10000</f>
        <v>55444534.768105105</v>
      </c>
      <c r="P192" s="27">
        <f>GDP!P$42/10000</f>
        <v>63206769.635639794</v>
      </c>
      <c r="Q192" s="27">
        <f>GDP!Q$42/10000</f>
        <v>71486856.457908601</v>
      </c>
      <c r="R192" s="27">
        <f>GDP!R$42/10000</f>
        <v>79278923.811820701</v>
      </c>
      <c r="S192" s="27">
        <f>GDP!S$42/10000</f>
        <v>87206816.193002701</v>
      </c>
      <c r="T192" s="27">
        <f>GDP!T$42/10000</f>
        <v>95317050.098951995</v>
      </c>
      <c r="U192" s="27">
        <f>GDP!U$42/10000</f>
        <v>102751780.00667</v>
      </c>
      <c r="V192" s="27">
        <f>GDP!V$42/10000</f>
        <v>110560915.287177</v>
      </c>
      <c r="W192" s="27">
        <f>GDP!W$42/10000</f>
        <v>119848032.17129999</v>
      </c>
      <c r="X192" s="27">
        <f>GDP!X$42/10000</f>
        <v>129795418.841518</v>
      </c>
      <c r="Y192" s="27">
        <f>GDP!Y$42/10000</f>
        <v>141606801.95609599</v>
      </c>
      <c r="Z192" s="27">
        <f>GDP!Z$42/10000</f>
        <v>155767482.15170601</v>
      </c>
      <c r="AA192" s="27">
        <f>GDP!AA$42/10000</f>
        <v>171499997.84902799</v>
      </c>
      <c r="AB192" s="27">
        <f>GDP!AB$42/10000</f>
        <v>189335997.62532699</v>
      </c>
      <c r="AC192" s="27">
        <f>GDP!AC$42/10000</f>
        <v>211298973.34986499</v>
      </c>
      <c r="AD192" s="27">
        <f>GDP!AD$42/10000</f>
        <v>238767839.88534701</v>
      </c>
      <c r="AE192" s="27">
        <f>GDP!AE$42/10000</f>
        <v>260256945.47502899</v>
      </c>
      <c r="AF192" s="27">
        <f>GDP!AF$42/10000</f>
        <v>293754553.91439533</v>
      </c>
      <c r="AG192" s="27"/>
      <c r="AH192" s="27" t="str">
        <f>IF(ISNUMBER(VLOOKUP($B192,Area_GDP_80_09,Seq!C$1,FALSE)/10000),VLOOKUP($B192,Area_GDP_80_09,Seq!C$1,FALSE)/10000,".")</f>
        <v>.</v>
      </c>
      <c r="AI192" s="27" t="str">
        <f>IF(ISNUMBER(VLOOKUP($B192,Area_GDP_80_09,Seq!D$1,FALSE)/10000),VLOOKUP($B192,Area_GDP_80_09,Seq!D$1,FALSE)/10000,".")</f>
        <v>.</v>
      </c>
      <c r="AJ192" s="27" t="str">
        <f>IF(ISNUMBER(VLOOKUP($B192,Area_GDP_80_09,Seq!E$1,FALSE)/10000),VLOOKUP($B192,Area_GDP_80_09,Seq!E$1,FALSE)/10000,".")</f>
        <v>.</v>
      </c>
      <c r="AK192" s="27" t="str">
        <f>IF(ISNUMBER(VLOOKUP($B192,Area_GDP_80_09,Seq!F$1,FALSE)/10000),VLOOKUP($B192,Area_GDP_80_09,Seq!F$1,FALSE)/10000,".")</f>
        <v>.</v>
      </c>
      <c r="AL192" s="27" t="str">
        <f>IF(ISNUMBER(VLOOKUP($B192,Area_GDP_80_09,Seq!G$1,FALSE)/10000),VLOOKUP($B192,Area_GDP_80_09,Seq!G$1,FALSE)/10000,".")</f>
        <v>.</v>
      </c>
      <c r="AM192" s="27" t="str">
        <f>IF(ISNUMBER(VLOOKUP($B192,Area_GDP_80_09,Seq!H$1,FALSE)/10000),VLOOKUP($B192,Area_GDP_80_09,Seq!H$1,FALSE)/10000,".")</f>
        <v>.</v>
      </c>
      <c r="AN192" s="27" t="str">
        <f>IF(ISNUMBER(VLOOKUP($B192,Area_GDP_80_09,Seq!I$1,FALSE)/10000),VLOOKUP($B192,Area_GDP_80_09,Seq!I$1,FALSE)/10000,".")</f>
        <v>.</v>
      </c>
      <c r="AO192" s="27" t="str">
        <f>IF(ISNUMBER(VLOOKUP($B192,Area_GDP_80_09,Seq!J$1,FALSE)/10000),VLOOKUP($B192,Area_GDP_80_09,Seq!J$1,FALSE)/10000,".")</f>
        <v>.</v>
      </c>
      <c r="AP192" s="27" t="str">
        <f>IF(ISNUMBER(VLOOKUP($B192,Area_GDP_80_09,Seq!K$1,FALSE)/10000),VLOOKUP($B192,Area_GDP_80_09,Seq!K$1,FALSE)/10000,".")</f>
        <v>.</v>
      </c>
      <c r="AQ192" s="27" t="str">
        <f>IF(ISNUMBER(VLOOKUP($B192,Area_GDP_80_09,Seq!L$1,FALSE)/10000),VLOOKUP($B192,Area_GDP_80_09,Seq!L$1,FALSE)/10000,".")</f>
        <v>.</v>
      </c>
      <c r="AR192" s="27" t="str">
        <f>IF(ISNUMBER(VLOOKUP($B192,Area_GDP_80_09,Seq!M$1,FALSE)/10000),VLOOKUP($B192,Area_GDP_80_09,Seq!M$1,FALSE)/10000,".")</f>
        <v>.</v>
      </c>
      <c r="AS192" s="27" t="str">
        <f>IF(ISNUMBER(VLOOKUP($B192,Area_GDP_80_09,Seq!N$1,FALSE)/10000),VLOOKUP($B192,Area_GDP_80_09,Seq!N$1,FALSE)/10000,".")</f>
        <v>.</v>
      </c>
      <c r="AT192" s="27" t="str">
        <f>IF(ISNUMBER(VLOOKUP($B192,Area_GDP_80_09,Seq!O$1,FALSE)/10000),VLOOKUP($B192,Area_GDP_80_09,Seq!O$1,FALSE)/10000,".")</f>
        <v>.</v>
      </c>
      <c r="AU192" s="27" t="str">
        <f>IF(ISNUMBER(VLOOKUP($B192,Area_GDP_80_09,Seq!P$1,FALSE)/10000),VLOOKUP($B192,Area_GDP_80_09,Seq!P$1,FALSE)/10000,".")</f>
        <v>.</v>
      </c>
      <c r="AV192" s="27" t="str">
        <f>IF(ISNUMBER(VLOOKUP($B192,Area_GDP_80_09,Seq!Q$1,FALSE)/10000),VLOOKUP($B192,Area_GDP_80_09,Seq!Q$1,FALSE)/10000,".")</f>
        <v>.</v>
      </c>
      <c r="AW192" s="27" t="str">
        <f>IF(ISNUMBER(VLOOKUP($B192,Area_GDP_80_09,Seq!R$1,FALSE)/10000),VLOOKUP($B192,Area_GDP_80_09,Seq!R$1,FALSE)/10000,".")</f>
        <v>.</v>
      </c>
      <c r="AX192" s="27" t="str">
        <f>IF(ISNUMBER(VLOOKUP($B192,Area_GDP_80_09,Seq!S$1,FALSE)/10000),VLOOKUP($B192,Area_GDP_80_09,Seq!S$1,FALSE)/10000,".")</f>
        <v>.</v>
      </c>
      <c r="AY192" s="27" t="str">
        <f>IF(ISNUMBER(VLOOKUP($B192,Area_GDP_80_09,Seq!T$1,FALSE)/10000),VLOOKUP($B192,Area_GDP_80_09,Seq!T$1,FALSE)/10000,".")</f>
        <v>.</v>
      </c>
      <c r="AZ192" s="27" t="str">
        <f>IF(ISNUMBER(VLOOKUP($B192,Area_GDP_80_09,Seq!U$1,FALSE)/10000),VLOOKUP($B192,Area_GDP_80_09,Seq!U$1,FALSE)/10000,".")</f>
        <v>.</v>
      </c>
      <c r="BA192" s="27" t="str">
        <f>IF(ISNUMBER(VLOOKUP($B192,Area_GDP_80_09,Seq!V$1,FALSE)/10000),VLOOKUP($B192,Area_GDP_80_09,Seq!V$1,FALSE)/10000,".")</f>
        <v>.</v>
      </c>
      <c r="BB192" s="27" t="str">
        <f>IF(ISNUMBER(VLOOKUP($B192,Area_GDP_80_09,Seq!W$1,FALSE)/10000),VLOOKUP($B192,Area_GDP_80_09,Seq!W$1,FALSE)/10000,".")</f>
        <v>.</v>
      </c>
      <c r="BC192" s="27" t="str">
        <f>IF(ISNUMBER(VLOOKUP($B192,Area_GDP_80_09,Seq!X$1,FALSE)/10000),VLOOKUP($B192,Area_GDP_80_09,Seq!X$1,FALSE)/10000,".")</f>
        <v>.</v>
      </c>
      <c r="BD192" s="27" t="str">
        <f>IF(ISNUMBER(VLOOKUP($B192,Area_GDP_80_09,Seq!Y$1,FALSE)/10000),VLOOKUP($B192,Area_GDP_80_09,Seq!Y$1,FALSE)/10000,".")</f>
        <v>.</v>
      </c>
      <c r="BE192" s="27" t="str">
        <f>IF(ISNUMBER(VLOOKUP($B192,Area_GDP_80_09,Seq!Z$1,FALSE)/10000),VLOOKUP($B192,Area_GDP_80_09,Seq!Z$1,FALSE)/10000,".")</f>
        <v>.</v>
      </c>
      <c r="BF192" s="27" t="str">
        <f>IF(ISNUMBER(VLOOKUP($B192,Area_GDP_80_09,Seq!AA$1,FALSE)/10000),VLOOKUP($B192,Area_GDP_80_09,Seq!AA$1,FALSE)/10000,".")</f>
        <v>.</v>
      </c>
      <c r="BG192" s="27" t="str">
        <f>IF(ISNUMBER(VLOOKUP($B192,Area_GDP_80_09,Seq!AB$1,FALSE)/10000),VLOOKUP($B192,Area_GDP_80_09,Seq!AB$1,FALSE)/10000,".")</f>
        <v>.</v>
      </c>
      <c r="BH192" s="27" t="str">
        <f>IF(ISNUMBER(VLOOKUP($B192,Area_GDP_80_09,Seq!AC$1,FALSE)/10000),VLOOKUP($B192,Area_GDP_80_09,Seq!AC$1,FALSE)/10000,".")</f>
        <v>.</v>
      </c>
      <c r="BI192" s="27" t="str">
        <f>IF(ISNUMBER(VLOOKUP($B192,Area_GDP_80_09,Seq!AD$1,FALSE)/10000),VLOOKUP($B192,Area_GDP_80_09,Seq!AD$1,FALSE)/10000,".")</f>
        <v>.</v>
      </c>
      <c r="BJ192" s="27" t="str">
        <f>IF(ISNUMBER(VLOOKUP($B192,Area_GDP_80_09,Seq!AE$1,FALSE)/10000),VLOOKUP($B192,Area_GDP_80_09,Seq!AE$1,FALSE)/10000,".")</f>
        <v>.</v>
      </c>
      <c r="BK192" s="27" t="str">
        <f>IF(ISNUMBER(VLOOKUP($B192,Area_GDP_80_09,Seq!AF$1,FALSE)/10000),VLOOKUP($B192,Area_GDP_80_09,Seq!AF$1,FALSE)/10000,".")</f>
        <v>.</v>
      </c>
      <c r="BL192" s="27"/>
      <c r="BM192" s="27"/>
      <c r="BN192" s="27">
        <f>CNPop!A$48</f>
        <v>5.0000000000000001E-3</v>
      </c>
      <c r="BO192" s="27">
        <f>CNPop!B$48</f>
        <v>6.0000000000000001E-3</v>
      </c>
      <c r="BP192" s="27">
        <f>CNPop!C$48</f>
        <v>6.0000000000000001E-3</v>
      </c>
      <c r="BQ192" s="27">
        <f>CNPop!D$48</f>
        <v>7.0000000000000001E-3</v>
      </c>
      <c r="BR192" s="27">
        <f>CNPop!E$48</f>
        <v>7.0000000000000001E-3</v>
      </c>
      <c r="BS192" s="27">
        <f>CNPop!F$48</f>
        <v>8.0000000000000002E-3</v>
      </c>
      <c r="BT192" s="27">
        <f>CNPop!G$48</f>
        <v>8.9999999999999993E-3</v>
      </c>
      <c r="BU192" s="27">
        <f>CNPop!H$48</f>
        <v>0.01</v>
      </c>
      <c r="BV192" s="27">
        <f>CNPop!I$48</f>
        <v>1.0999999999999999E-2</v>
      </c>
      <c r="BW192" s="27">
        <f>CNPop!J$48</f>
        <v>1.2E-2</v>
      </c>
      <c r="BX192" s="27">
        <f>CNPop!K$48</f>
        <v>1.4E-2</v>
      </c>
      <c r="BY192" s="27">
        <f>CNPop!L$48</f>
        <v>1.6E-2</v>
      </c>
      <c r="BZ192" s="27">
        <f>CNPop!M$48</f>
        <v>1.7000000000000001E-2</v>
      </c>
      <c r="CA192" s="27">
        <f>CNPop!N$48</f>
        <v>1.9E-2</v>
      </c>
      <c r="CB192" s="27">
        <f>CNPop!O$48</f>
        <v>2.1000000000000001E-2</v>
      </c>
      <c r="CC192" s="27">
        <f>CNPop!P$48</f>
        <v>2.3E-2</v>
      </c>
      <c r="CD192" s="27">
        <f>CNPop!Q$48</f>
        <v>2.5999999999999999E-2</v>
      </c>
      <c r="CE192" s="27">
        <f>CNPop!R$48</f>
        <v>2.8000000000000001E-2</v>
      </c>
      <c r="CF192" s="27">
        <f>CNPop!S$48</f>
        <v>0.03</v>
      </c>
      <c r="CG192" s="27">
        <f>CNPop!T$48</f>
        <v>3.3000000000000002E-2</v>
      </c>
      <c r="CH192" s="27">
        <f>CNPop!U$48</f>
        <v>3.5999999999999997E-2</v>
      </c>
      <c r="CI192" s="27">
        <f>CNPop!V$48</f>
        <v>3.9E-2</v>
      </c>
      <c r="CJ192" s="27">
        <f>CNPop!W$48</f>
        <v>4.2000000000000003E-2</v>
      </c>
      <c r="CK192" s="27">
        <f>CNPop!X$48</f>
        <v>4.4999999999999998E-2</v>
      </c>
      <c r="CL192" s="27">
        <f>CNPop!Y$48</f>
        <v>4.9000000000000002E-2</v>
      </c>
      <c r="CM192" s="27">
        <f>CNPop!Z$48</f>
        <v>5.1999999999999998E-2</v>
      </c>
      <c r="CN192" s="27">
        <f>CNPop!AA$48</f>
        <v>5.6000000000000001E-2</v>
      </c>
      <c r="CO192" s="27">
        <f>CNPop!AB$48</f>
        <v>0.06</v>
      </c>
      <c r="CP192" s="27">
        <f>CNPop!AC$48</f>
        <v>6.3E-2</v>
      </c>
      <c r="CQ192" s="27"/>
      <c r="CR192" s="27" t="str">
        <f t="shared" si="182"/>
        <v>.</v>
      </c>
      <c r="CS192" s="27" t="str">
        <f t="shared" si="183"/>
        <v>.</v>
      </c>
      <c r="CT192" s="27" t="str">
        <f t="shared" si="184"/>
        <v>.</v>
      </c>
      <c r="CU192" s="27" t="str">
        <f t="shared" si="185"/>
        <v>.</v>
      </c>
      <c r="CV192" s="27" t="str">
        <f t="shared" si="186"/>
        <v>.</v>
      </c>
      <c r="CW192" s="27" t="str">
        <f t="shared" si="187"/>
        <v>.</v>
      </c>
      <c r="CX192" s="27" t="str">
        <f t="shared" si="188"/>
        <v>.</v>
      </c>
      <c r="CY192" s="27" t="str">
        <f t="shared" si="189"/>
        <v>.</v>
      </c>
      <c r="CZ192" s="27" t="str">
        <f t="shared" si="190"/>
        <v>.</v>
      </c>
      <c r="DA192" s="27" t="str">
        <f t="shared" si="191"/>
        <v>.</v>
      </c>
      <c r="DB192" s="27" t="str">
        <f t="shared" si="192"/>
        <v>.</v>
      </c>
      <c r="DC192" s="27" t="str">
        <f t="shared" si="193"/>
        <v>.</v>
      </c>
      <c r="DD192" s="27" t="str">
        <f t="shared" si="194"/>
        <v>.</v>
      </c>
      <c r="DE192" s="27" t="str">
        <f t="shared" si="195"/>
        <v>.</v>
      </c>
      <c r="DF192" s="27" t="str">
        <f t="shared" si="196"/>
        <v>.</v>
      </c>
      <c r="DG192" s="27" t="str">
        <f t="shared" si="197"/>
        <v>.</v>
      </c>
      <c r="DH192" s="27" t="str">
        <f t="shared" si="198"/>
        <v>.</v>
      </c>
      <c r="DI192" s="27" t="str">
        <f t="shared" si="199"/>
        <v>.</v>
      </c>
      <c r="DJ192" s="27" t="str">
        <f t="shared" si="200"/>
        <v>.</v>
      </c>
      <c r="DK192" s="27" t="str">
        <f t="shared" si="201"/>
        <v>.</v>
      </c>
      <c r="DL192" s="27" t="str">
        <f t="shared" si="202"/>
        <v>.</v>
      </c>
      <c r="DM192" s="27" t="str">
        <f t="shared" si="203"/>
        <v>.</v>
      </c>
      <c r="DN192" s="27" t="str">
        <f t="shared" si="204"/>
        <v>.</v>
      </c>
      <c r="DO192" s="27" t="str">
        <f t="shared" si="205"/>
        <v>.</v>
      </c>
      <c r="DP192" s="27" t="str">
        <f t="shared" si="206"/>
        <v>.</v>
      </c>
      <c r="DQ192" s="27" t="str">
        <f t="shared" si="207"/>
        <v>.</v>
      </c>
      <c r="DR192" s="27" t="str">
        <f t="shared" si="208"/>
        <v>.</v>
      </c>
      <c r="DS192" s="27" t="str">
        <f t="shared" si="209"/>
        <v>.</v>
      </c>
      <c r="DT192" s="27" t="str">
        <f t="shared" si="145"/>
        <v>.</v>
      </c>
      <c r="DU192" s="27" t="str">
        <f>IF(ISNA(VLOOKUP(CONCATENATE($B192,".SP.TER.TOTL.IN"),Area_pop_80_09,Seq!B$1,FALSE)),".",VLOOKUP(CONCATENATE($B192,".SP.TER.TOTL.IN"),Area_pop_80_09,Seq!B$1,FALSE)/VLOOKUP(CONCATENATE($B192,".SP.POP.TOTL"),Area_pop_80_09,Seq!B$1,FALSE))</f>
        <v>.</v>
      </c>
      <c r="DV192" s="27" t="str">
        <f>IF(ISNA(VLOOKUP(CONCATENATE($B192,".SP.TER.TOTL.IN"),Area_pop_80_09,Seq!C$1,FALSE)),".",VLOOKUP(CONCATENATE($B192,".SP.TER.TOTL.IN"),Area_pop_80_09,Seq!C$1,FALSE)/VLOOKUP(CONCATENATE($B192,".SP.POP.TOTL"),Area_pop_80_09,Seq!C$1,FALSE))</f>
        <v>.</v>
      </c>
      <c r="DW192" s="27" t="str">
        <f>IF(ISNA(VLOOKUP(CONCATENATE($B192,".SP.TER.TOTL.IN"),Area_pop_80_09,Seq!D$1,FALSE)),".",VLOOKUP(CONCATENATE($B192,".SP.TER.TOTL.IN"),Area_pop_80_09,Seq!D$1,FALSE)/VLOOKUP(CONCATENATE($B192,".SP.POP.TOTL"),Area_pop_80_09,Seq!D$1,FALSE))</f>
        <v>.</v>
      </c>
      <c r="DX192" s="27" t="str">
        <f>IF(ISNA(VLOOKUP(CONCATENATE($B192,".SP.TER.TOTL.IN"),Area_pop_80_09,Seq!E$1,FALSE)),".",VLOOKUP(CONCATENATE($B192,".SP.TER.TOTL.IN"),Area_pop_80_09,Seq!E$1,FALSE)/VLOOKUP(CONCATENATE($B192,".SP.POP.TOTL"),Area_pop_80_09,Seq!E$1,FALSE))</f>
        <v>.</v>
      </c>
      <c r="DY192" s="27" t="str">
        <f>IF(ISNA(VLOOKUP(CONCATENATE($B192,".SP.TER.TOTL.IN"),Area_pop_80_09,Seq!F$1,FALSE)),".",VLOOKUP(CONCATENATE($B192,".SP.TER.TOTL.IN"),Area_pop_80_09,Seq!F$1,FALSE)/VLOOKUP(CONCATENATE($B192,".SP.POP.TOTL"),Area_pop_80_09,Seq!F$1,FALSE))</f>
        <v>.</v>
      </c>
      <c r="DZ192" s="27" t="str">
        <f>IF(ISNA(VLOOKUP(CONCATENATE($B192,".SP.TER.TOTL.IN"),Area_pop_80_09,Seq!G$1,FALSE)),".",VLOOKUP(CONCATENATE($B192,".SP.TER.TOTL.IN"),Area_pop_80_09,Seq!G$1,FALSE)/VLOOKUP(CONCATENATE($B192,".SP.POP.TOTL"),Area_pop_80_09,Seq!G$1,FALSE))</f>
        <v>.</v>
      </c>
      <c r="EA192" s="27" t="str">
        <f>IF(ISNA(VLOOKUP(CONCATENATE($B192,".SP.TER.TOTL.IN"),Area_pop_80_09,Seq!H$1,FALSE)),".",VLOOKUP(CONCATENATE($B192,".SP.TER.TOTL.IN"),Area_pop_80_09,Seq!H$1,FALSE)/VLOOKUP(CONCATENATE($B192,".SP.POP.TOTL"),Area_pop_80_09,Seq!H$1,FALSE))</f>
        <v>.</v>
      </c>
      <c r="EB192" s="27" t="str">
        <f>IF(ISNA(VLOOKUP(CONCATENATE($B192,".SP.TER.TOTL.IN"),Area_pop_80_09,Seq!I$1,FALSE)),".",VLOOKUP(CONCATENATE($B192,".SP.TER.TOTL.IN"),Area_pop_80_09,Seq!I$1,FALSE)/VLOOKUP(CONCATENATE($B192,".SP.POP.TOTL"),Area_pop_80_09,Seq!I$1,FALSE))</f>
        <v>.</v>
      </c>
      <c r="EC192" s="27" t="str">
        <f>IF(ISNA(VLOOKUP(CONCATENATE($B192,".SP.TER.TOTL.IN"),Area_pop_80_09,Seq!J$1,FALSE)),".",VLOOKUP(CONCATENATE($B192,".SP.TER.TOTL.IN"),Area_pop_80_09,Seq!J$1,FALSE)/VLOOKUP(CONCATENATE($B192,".SP.POP.TOTL"),Area_pop_80_09,Seq!J$1,FALSE))</f>
        <v>.</v>
      </c>
      <c r="ED192" s="27" t="str">
        <f>IF(ISNA(VLOOKUP(CONCATENATE($B192,".SP.TER.TOTL.IN"),Area_pop_80_09,Seq!K$1,FALSE)),".",VLOOKUP(CONCATENATE($B192,".SP.TER.TOTL.IN"),Area_pop_80_09,Seq!K$1,FALSE)/VLOOKUP(CONCATENATE($B192,".SP.POP.TOTL"),Area_pop_80_09,Seq!K$1,FALSE))</f>
        <v>.</v>
      </c>
      <c r="EE192" s="27" t="str">
        <f>IF(ISNA(VLOOKUP(CONCATENATE($B192,".SP.TER.TOTL.IN"),Area_pop_80_09,Seq!L$1,FALSE)),".",VLOOKUP(CONCATENATE($B192,".SP.TER.TOTL.IN"),Area_pop_80_09,Seq!L$1,FALSE)/VLOOKUP(CONCATENATE($B192,".SP.POP.TOTL"),Area_pop_80_09,Seq!L$1,FALSE))</f>
        <v>.</v>
      </c>
      <c r="EF192" s="27" t="str">
        <f>IF(ISNA(VLOOKUP(CONCATENATE($B192,".SP.TER.TOTL.IN"),Area_pop_80_09,Seq!M$1,FALSE)),".",VLOOKUP(CONCATENATE($B192,".SP.TER.TOTL.IN"),Area_pop_80_09,Seq!M$1,FALSE)/VLOOKUP(CONCATENATE($B192,".SP.POP.TOTL"),Area_pop_80_09,Seq!M$1,FALSE))</f>
        <v>.</v>
      </c>
      <c r="EG192" s="27" t="str">
        <f>IF(ISNA(VLOOKUP(CONCATENATE($B192,".SP.TER.TOTL.IN"),Area_pop_80_09,Seq!N$1,FALSE)),".",VLOOKUP(CONCATENATE($B192,".SP.TER.TOTL.IN"),Area_pop_80_09,Seq!N$1,FALSE)/VLOOKUP(CONCATENATE($B192,".SP.POP.TOTL"),Area_pop_80_09,Seq!N$1,FALSE))</f>
        <v>.</v>
      </c>
      <c r="EH192" s="27" t="str">
        <f>IF(ISNA(VLOOKUP(CONCATENATE($B192,".SP.TER.TOTL.IN"),Area_pop_80_09,Seq!O$1,FALSE)),".",VLOOKUP(CONCATENATE($B192,".SP.TER.TOTL.IN"),Area_pop_80_09,Seq!O$1,FALSE)/VLOOKUP(CONCATENATE($B192,".SP.POP.TOTL"),Area_pop_80_09,Seq!O$1,FALSE))</f>
        <v>.</v>
      </c>
      <c r="EI192" s="27" t="str">
        <f>IF(ISNA(VLOOKUP(CONCATENATE($B192,".SP.TER.TOTL.IN"),Area_pop_80_09,Seq!P$1,FALSE)),".",VLOOKUP(CONCATENATE($B192,".SP.TER.TOTL.IN"),Area_pop_80_09,Seq!P$1,FALSE)/VLOOKUP(CONCATENATE($B192,".SP.POP.TOTL"),Area_pop_80_09,Seq!P$1,FALSE))</f>
        <v>.</v>
      </c>
      <c r="EJ192" s="27" t="str">
        <f>IF(ISNA(VLOOKUP(CONCATENATE($B192,".SP.TER.TOTL.IN"),Area_pop_80_09,Seq!Q$1,FALSE)),".",VLOOKUP(CONCATENATE($B192,".SP.TER.TOTL.IN"),Area_pop_80_09,Seq!Q$1,FALSE)/VLOOKUP(CONCATENATE($B192,".SP.POP.TOTL"),Area_pop_80_09,Seq!Q$1,FALSE))</f>
        <v>.</v>
      </c>
      <c r="EK192" s="27" t="str">
        <f>IF(ISNA(VLOOKUP(CONCATENATE($B192,".SP.TER.TOTL.IN"),Area_pop_80_09,Seq!R$1,FALSE)),".",VLOOKUP(CONCATENATE($B192,".SP.TER.TOTL.IN"),Area_pop_80_09,Seq!R$1,FALSE)/VLOOKUP(CONCATENATE($B192,".SP.POP.TOTL"),Area_pop_80_09,Seq!R$1,FALSE))</f>
        <v>.</v>
      </c>
      <c r="EL192" s="27" t="str">
        <f>IF(ISNA(VLOOKUP(CONCATENATE($B192,".SP.TER.TOTL.IN"),Area_pop_80_09,Seq!S$1,FALSE)),".",VLOOKUP(CONCATENATE($B192,".SP.TER.TOTL.IN"),Area_pop_80_09,Seq!S$1,FALSE)/VLOOKUP(CONCATENATE($B192,".SP.POP.TOTL"),Area_pop_80_09,Seq!S$1,FALSE))</f>
        <v>.</v>
      </c>
      <c r="EM192" s="27" t="str">
        <f>IF(ISNA(VLOOKUP(CONCATENATE($B192,".SP.TER.TOTL.IN"),Area_pop_80_09,Seq!T$1,FALSE)),".",VLOOKUP(CONCATENATE($B192,".SP.TER.TOTL.IN"),Area_pop_80_09,Seq!T$1,FALSE)/VLOOKUP(CONCATENATE($B192,".SP.POP.TOTL"),Area_pop_80_09,Seq!T$1,FALSE))</f>
        <v>.</v>
      </c>
      <c r="EN192" s="27" t="str">
        <f>IF(ISNA(VLOOKUP(CONCATENATE($B192,".SP.TER.TOTL.IN"),Area_pop_80_09,Seq!U$1,FALSE)),".",VLOOKUP(CONCATENATE($B192,".SP.TER.TOTL.IN"),Area_pop_80_09,Seq!U$1,FALSE)/VLOOKUP(CONCATENATE($B192,".SP.POP.TOTL"),Area_pop_80_09,Seq!U$1,FALSE))</f>
        <v>.</v>
      </c>
      <c r="EO192" s="27" t="str">
        <f>IF(ISNA(VLOOKUP(CONCATENATE($B192,".SP.TER.TOTL.IN"),Area_pop_80_09,Seq!V$1,FALSE)),".",VLOOKUP(CONCATENATE($B192,".SP.TER.TOTL.IN"),Area_pop_80_09,Seq!V$1,FALSE)/VLOOKUP(CONCATENATE($B192,".SP.POP.TOTL"),Area_pop_80_09,Seq!V$1,FALSE))</f>
        <v>.</v>
      </c>
      <c r="EP192" s="27" t="str">
        <f>IF(ISNA(VLOOKUP(CONCATENATE($B192,".SP.TER.TOTL.IN"),Area_pop_80_09,Seq!W$1,FALSE)),".",VLOOKUP(CONCATENATE($B192,".SP.TER.TOTL.IN"),Area_pop_80_09,Seq!W$1,FALSE)/VLOOKUP(CONCATENATE($B192,".SP.POP.TOTL"),Area_pop_80_09,Seq!W$1,FALSE))</f>
        <v>.</v>
      </c>
      <c r="EQ192" s="27" t="str">
        <f>IF(ISNA(VLOOKUP(CONCATENATE($B192,".SP.TER.TOTL.IN"),Area_pop_80_09,Seq!X$1,FALSE)),".",VLOOKUP(CONCATENATE($B192,".SP.TER.TOTL.IN"),Area_pop_80_09,Seq!X$1,FALSE)/VLOOKUP(CONCATENATE($B192,".SP.POP.TOTL"),Area_pop_80_09,Seq!X$1,FALSE))</f>
        <v>.</v>
      </c>
      <c r="ER192" s="27" t="str">
        <f>IF(ISNA(VLOOKUP(CONCATENATE($B192,".SP.TER.TOTL.IN"),Area_pop_80_09,Seq!Y$1,FALSE)),".",VLOOKUP(CONCATENATE($B192,".SP.TER.TOTL.IN"),Area_pop_80_09,Seq!Y$1,FALSE)/VLOOKUP(CONCATENATE($B192,".SP.POP.TOTL"),Area_pop_80_09,Seq!Y$1,FALSE))</f>
        <v>.</v>
      </c>
      <c r="ES192" s="27" t="str">
        <f>IF(ISNA(VLOOKUP(CONCATENATE($B192,".SP.TER.TOTL.IN"),Area_pop_80_09,Seq!Z$1,FALSE)),".",VLOOKUP(CONCATENATE($B192,".SP.TER.TOTL.IN"),Area_pop_80_09,Seq!Z$1,FALSE)/VLOOKUP(CONCATENATE($B192,".SP.POP.TOTL"),Area_pop_80_09,Seq!Z$1,FALSE))</f>
        <v>.</v>
      </c>
      <c r="ET192" s="27" t="str">
        <f>IF(ISNA(VLOOKUP(CONCATENATE($B192,".SP.TER.TOTL.IN"),Area_pop_80_09,Seq!AA$1,FALSE)),".",VLOOKUP(CONCATENATE($B192,".SP.TER.TOTL.IN"),Area_pop_80_09,Seq!AA$1,FALSE)/VLOOKUP(CONCATENATE($B192,".SP.POP.TOTL"),Area_pop_80_09,Seq!AA$1,FALSE))</f>
        <v>.</v>
      </c>
      <c r="EU192" s="27" t="str">
        <f>IF(ISNA(VLOOKUP(CONCATENATE($B192,".SP.TER.TOTL.IN"),Area_pop_80_09,Seq!AB$1,FALSE)),".",VLOOKUP(CONCATENATE($B192,".SP.TER.TOTL.IN"),Area_pop_80_09,Seq!AB$1,FALSE)/VLOOKUP(CONCATENATE($B192,".SP.POP.TOTL"),Area_pop_80_09,Seq!AB$1,FALSE))</f>
        <v>.</v>
      </c>
      <c r="EV192" s="27" t="str">
        <f>IF(ISNA(VLOOKUP(CONCATENATE($B192,".SP.TER.TOTL.IN"),Area_pop_80_09,Seq!AC$1,FALSE)),".",VLOOKUP(CONCATENATE($B192,".SP.TER.TOTL.IN"),Area_pop_80_09,Seq!AC$1,FALSE)/VLOOKUP(CONCATENATE($B192,".SP.POP.TOTL"),Area_pop_80_09,Seq!AC$1,FALSE))</f>
        <v>.</v>
      </c>
      <c r="EW192" s="27" t="str">
        <f>IF(ISNA(VLOOKUP(CONCATENATE($B192,".SP.TER.TOTL.IN"),Area_pop_80_09,Seq!AD$1,FALSE)),".",VLOOKUP(CONCATENATE($B192,".SP.TER.TOTL.IN"),Area_pop_80_09,Seq!AD$1,FALSE)/VLOOKUP(CONCATENATE($B192,".SP.POP.TOTL"),Area_pop_80_09,Seq!AD$1,FALSE))</f>
        <v>.</v>
      </c>
      <c r="EX192" s="27"/>
      <c r="EY192" s="27"/>
      <c r="EZ192" s="27" t="str">
        <f t="shared" si="210"/>
        <v>.</v>
      </c>
      <c r="FA192" s="27" t="str">
        <f t="shared" si="211"/>
        <v>.</v>
      </c>
      <c r="FB192" s="27" t="str">
        <f t="shared" si="181"/>
        <v>.</v>
      </c>
      <c r="FC192" s="9" t="str">
        <f>IF(VLOOKUP($B192,EM_80!$B$1:$C$201,2,FALSE)&gt;0,VLOOKUP($B192,EM_80!$B$1:$C$201,2,FALSE),".")</f>
        <v>.</v>
      </c>
      <c r="FD192" s="9" t="str">
        <f t="shared" si="212"/>
        <v>.</v>
      </c>
      <c r="FE192" s="9" t="str">
        <f t="shared" si="177"/>
        <v>.</v>
      </c>
      <c r="FF192" t="e">
        <f t="shared" si="213"/>
        <v>#N/A</v>
      </c>
      <c r="FG192" t="e">
        <f t="shared" si="214"/>
        <v>#N/A</v>
      </c>
      <c r="FH192" t="e">
        <f t="shared" si="215"/>
        <v>#N/A</v>
      </c>
      <c r="FJ192" s="9" t="str">
        <f>IF(ISNA(VLOOKUP($B192,Area_EM_90,Seq!C$1,FALSE)),".",VLOOKUP($B192,Area_EM_90,Seq!C$1,FALSE))</f>
        <v>.</v>
      </c>
      <c r="FK192" s="9" t="str">
        <f>IF(ISNA(VLOOKUP($B192,Area_EM_90,Seq!D$1,FALSE)),".",VLOOKUP($B192,Area_EM_90,Seq!D$1,FALSE))</f>
        <v>.</v>
      </c>
      <c r="FL192" s="9" t="str">
        <f>IF(ISNA(VLOOKUP($B192,Area_EM_90,Seq!E$1,FALSE)),".",VLOOKUP($B192,Area_EM_90,Seq!E$1,FALSE))</f>
        <v>.</v>
      </c>
      <c r="FM192" s="9" t="str">
        <f>IF(ISNA(VLOOKUP($B192,Area_EM_90,Seq!F$1,FALSE)),".",VLOOKUP($B192,Area_EM_90,Seq!F$1,FALSE))</f>
        <v>.</v>
      </c>
      <c r="FN192" s="9" t="str">
        <f>IF(ISNA(VLOOKUP($B192,Area_EM_90,Seq!G$1,FALSE)),".",VLOOKUP($B192,Area_EM_90,Seq!G$1,FALSE))</f>
        <v>.</v>
      </c>
      <c r="FO192" s="9" t="str">
        <f>IF(ISNA(VLOOKUP($B192,Area_EM_90,Seq!H$1,FALSE)),".",VLOOKUP($B192,Area_EM_90,Seq!H$1,FALSE))</f>
        <v>.</v>
      </c>
      <c r="FP192" s="9" t="str">
        <f>IF(ISNA(VLOOKUP($B192,Area_EM_90,Seq!I$1,FALSE)),".",VLOOKUP($B192,Area_EM_90,Seq!I$1,FALSE))</f>
        <v>.</v>
      </c>
      <c r="FQ192" s="9" t="str">
        <f>IF(ISNA(VLOOKUP($B192,Area_EM_90,Seq!J$1,FALSE)),".",VLOOKUP($B192,Area_EM_90,Seq!J$1,FALSE))</f>
        <v>.</v>
      </c>
      <c r="FR192" s="9" t="str">
        <f>IF(ISNA(VLOOKUP($B192,Area_EM_00,Seq!C$1,FALSE)),".",VLOOKUP($B192,Area_EM_00,Seq!C$1,FALSE))</f>
        <v>.</v>
      </c>
      <c r="FS192" s="9" t="str">
        <f>IF(ISNA(VLOOKUP($B192,Area_EM_00,Seq!D$1,FALSE)),".",VLOOKUP($B192,Area_EM_00,Seq!D$1,FALSE))</f>
        <v>.</v>
      </c>
      <c r="FT192" s="9" t="str">
        <f>IF(ISNA(VLOOKUP($B192,Area_EM_00,Seq!E$1,FALSE)),".",VLOOKUP($B192,Area_EM_00,Seq!E$1,FALSE))</f>
        <v>.</v>
      </c>
      <c r="FU192" s="9" t="str">
        <f>IF(ISNA(VLOOKUP($B192,Area_EM_00,Seq!F$1,FALSE)),".",VLOOKUP($B192,Area_EM_00,Seq!F$1,FALSE))</f>
        <v>.</v>
      </c>
      <c r="FV192" s="9" t="str">
        <f>IF(ISNA(VLOOKUP($B192,Area_EM_00,Seq!G$1,FALSE)),".",VLOOKUP($B192,Area_EM_00,Seq!G$1,FALSE))</f>
        <v>.</v>
      </c>
      <c r="FW192" s="9" t="str">
        <f>IF(ISNA(VLOOKUP($B192,Area_EM_00,Seq!H$1,FALSE)),".",VLOOKUP($B192,Area_EM_00,Seq!H$1,FALSE))</f>
        <v>.</v>
      </c>
      <c r="FX192" s="9" t="str">
        <f>IF(ISNA(VLOOKUP($B192,Area_EM_00,Seq!I$1,FALSE)),".",VLOOKUP($B192,Area_EM_00,Seq!I$1,FALSE))</f>
        <v>.</v>
      </c>
      <c r="FY192" s="9" t="str">
        <f>IF(ISNA(VLOOKUP($B192,Area_EM_00,Seq!J$1,FALSE)),".",VLOOKUP($B192,Area_EM_00,Seq!J$1,FALSE))</f>
        <v>.</v>
      </c>
      <c r="GA192" s="27"/>
    </row>
    <row r="193" spans="1:183">
      <c r="A193" s="25" t="s">
        <v>3977</v>
      </c>
      <c r="B193" s="26" t="str">
        <f>VLOOKUP($A193,Area_Country,2,FALSE)</f>
        <v>Kiribati</v>
      </c>
      <c r="C193" s="27">
        <f>GDP!C$42/10000</f>
        <v>18294194.281532999</v>
      </c>
      <c r="D193" s="27">
        <f>GDP!D$42/10000</f>
        <v>19245492.3841727</v>
      </c>
      <c r="E193" s="27">
        <f>GDP!E$42/10000</f>
        <v>20996832.1911324</v>
      </c>
      <c r="F193" s="27">
        <f>GDP!F$42/10000</f>
        <v>23285486.8999658</v>
      </c>
      <c r="G193" s="27">
        <f>GDP!G$42/10000</f>
        <v>26824880.9087606</v>
      </c>
      <c r="H193" s="27">
        <f>GDP!H$42/10000</f>
        <v>30446239.831443299</v>
      </c>
      <c r="I193" s="27">
        <f>GDP!I$42/10000</f>
        <v>33125508.936610304</v>
      </c>
      <c r="J193" s="27">
        <f>GDP!J$42/10000</f>
        <v>36968067.973257102</v>
      </c>
      <c r="K193" s="27">
        <f>GDP!K$42/10000</f>
        <v>41145459.654235199</v>
      </c>
      <c r="L193" s="27">
        <f>GDP!L$42/10000</f>
        <v>42832423.5000588</v>
      </c>
      <c r="M193" s="27">
        <f>GDP!M$42/10000</f>
        <v>44460055.593061104</v>
      </c>
      <c r="N193" s="27">
        <f>GDP!N$42/10000</f>
        <v>48550380.707622699</v>
      </c>
      <c r="O193" s="27">
        <f>GDP!O$42/10000</f>
        <v>55444534.768105105</v>
      </c>
      <c r="P193" s="27">
        <f>GDP!P$42/10000</f>
        <v>63206769.635639794</v>
      </c>
      <c r="Q193" s="27">
        <f>GDP!Q$42/10000</f>
        <v>71486856.457908601</v>
      </c>
      <c r="R193" s="27">
        <f>GDP!R$42/10000</f>
        <v>79278923.811820701</v>
      </c>
      <c r="S193" s="27">
        <f>GDP!S$42/10000</f>
        <v>87206816.193002701</v>
      </c>
      <c r="T193" s="27">
        <f>GDP!T$42/10000</f>
        <v>95317050.098951995</v>
      </c>
      <c r="U193" s="27">
        <f>GDP!U$42/10000</f>
        <v>102751780.00667</v>
      </c>
      <c r="V193" s="27">
        <f>GDP!V$42/10000</f>
        <v>110560915.287177</v>
      </c>
      <c r="W193" s="27">
        <f>GDP!W$42/10000</f>
        <v>119848032.17129999</v>
      </c>
      <c r="X193" s="27">
        <f>GDP!X$42/10000</f>
        <v>129795418.841518</v>
      </c>
      <c r="Y193" s="27">
        <f>GDP!Y$42/10000</f>
        <v>141606801.95609599</v>
      </c>
      <c r="Z193" s="27">
        <f>GDP!Z$42/10000</f>
        <v>155767482.15170601</v>
      </c>
      <c r="AA193" s="27">
        <f>GDP!AA$42/10000</f>
        <v>171499997.84902799</v>
      </c>
      <c r="AB193" s="27">
        <f>GDP!AB$42/10000</f>
        <v>189335997.62532699</v>
      </c>
      <c r="AC193" s="27">
        <f>GDP!AC$42/10000</f>
        <v>211298973.34986499</v>
      </c>
      <c r="AD193" s="27">
        <f>GDP!AD$42/10000</f>
        <v>238767839.88534701</v>
      </c>
      <c r="AE193" s="27">
        <f>GDP!AE$42/10000</f>
        <v>260256945.47502899</v>
      </c>
      <c r="AF193" s="27">
        <f>GDP!AF$42/10000</f>
        <v>293754553.91439533</v>
      </c>
      <c r="AG193" s="27"/>
      <c r="AH193" s="27">
        <f>IF(ISNUMBER(VLOOKUP($B193,Area_GDP_80_09,Seq!C$1,FALSE)/10000),VLOOKUP($B193,Area_GDP_80_09,Seq!C$1,FALSE)/10000,".")</f>
        <v>3996.0258012743898</v>
      </c>
      <c r="AI193" s="27">
        <f>IF(ISNUMBER(VLOOKUP($B193,Area_GDP_80_09,Seq!D$1,FALSE)/10000),VLOOKUP($B193,Area_GDP_80_09,Seq!D$1,FALSE)/10000,".")</f>
        <v>3857.3306838618705</v>
      </c>
      <c r="AJ193" s="27">
        <f>IF(ISNUMBER(VLOOKUP($B193,Area_GDP_80_09,Seq!E$1,FALSE)/10000),VLOOKUP($B193,Area_GDP_80_09,Seq!E$1,FALSE)/10000,".")</f>
        <v>4119.1092333664101</v>
      </c>
      <c r="AK193" s="27">
        <f>IF(ISNUMBER(VLOOKUP($B193,Area_GDP_80_09,Seq!F$1,FALSE)/10000),VLOOKUP($B193,Area_GDP_80_09,Seq!F$1,FALSE)/10000,".")</f>
        <v>4489.15142672395</v>
      </c>
      <c r="AL193" s="27">
        <f>IF(ISNUMBER(VLOOKUP($B193,Area_GDP_80_09,Seq!G$1,FALSE)/10000),VLOOKUP($B193,Area_GDP_80_09,Seq!G$1,FALSE)/10000,".")</f>
        <v>4434.2842717932299</v>
      </c>
      <c r="AM193" s="27">
        <f>IF(ISNUMBER(VLOOKUP($B193,Area_GDP_80_09,Seq!H$1,FALSE)/10000),VLOOKUP($B193,Area_GDP_80_09,Seq!H$1,FALSE)/10000,".")</f>
        <v>4229.7485684638405</v>
      </c>
      <c r="AN193" s="27">
        <f>IF(ISNUMBER(VLOOKUP($B193,Area_GDP_80_09,Seq!I$1,FALSE)/10000),VLOOKUP($B193,Area_GDP_80_09,Seq!I$1,FALSE)/10000,".")</f>
        <v>4295.5891543807093</v>
      </c>
      <c r="AO193" s="27">
        <f>IF(ISNUMBER(VLOOKUP($B193,Area_GDP_80_09,Seq!J$1,FALSE)/10000),VLOOKUP($B193,Area_GDP_80_09,Seq!J$1,FALSE)/10000,".")</f>
        <v>4164.0211107014593</v>
      </c>
      <c r="AP193" s="27">
        <f>IF(ISNUMBER(VLOOKUP($B193,Area_GDP_80_09,Seq!K$1,FALSE)/10000),VLOOKUP($B193,Area_GDP_80_09,Seq!K$1,FALSE)/10000,".")</f>
        <v>4923.6766681444196</v>
      </c>
      <c r="AQ193" s="27">
        <f>IF(ISNUMBER(VLOOKUP($B193,Area_GDP_80_09,Seq!L$1,FALSE)/10000),VLOOKUP($B193,Area_GDP_80_09,Seq!L$1,FALSE)/10000,".")</f>
        <v>4502.2742926455294</v>
      </c>
      <c r="AR193" s="27">
        <f>IF(ISNUMBER(VLOOKUP($B193,Area_GDP_80_09,Seq!M$1,FALSE)/10000),VLOOKUP($B193,Area_GDP_80_09,Seq!M$1,FALSE)/10000,".")</f>
        <v>4598.32009581293</v>
      </c>
      <c r="AS193" s="27">
        <f>IF(ISNUMBER(VLOOKUP($B193,Area_GDP_80_09,Seq!N$1,FALSE)/10000),VLOOKUP($B193,Area_GDP_80_09,Seq!N$1,FALSE)/10000,".")</f>
        <v>4399.7801846718403</v>
      </c>
      <c r="AT193" s="27">
        <f>IF(ISNUMBER(VLOOKUP($B193,Area_GDP_80_09,Seq!O$1,FALSE)/10000),VLOOKUP($B193,Area_GDP_80_09,Seq!O$1,FALSE)/10000,".")</f>
        <v>4649.0981423274707</v>
      </c>
      <c r="AU193" s="27">
        <f>IF(ISNUMBER(VLOOKUP($B193,Area_GDP_80_09,Seq!P$1,FALSE)/10000),VLOOKUP($B193,Area_GDP_80_09,Seq!P$1,FALSE)/10000,".")</f>
        <v>4788.36478670823</v>
      </c>
      <c r="AV193" s="27">
        <f>IF(ISNUMBER(VLOOKUP($B193,Area_GDP_80_09,Seq!Q$1,FALSE)/10000),VLOOKUP($B193,Area_GDP_80_09,Seq!Q$1,FALSE)/10000,".")</f>
        <v>5038.4743519951599</v>
      </c>
      <c r="AW193" s="27">
        <f>IF(ISNUMBER(VLOOKUP($B193,Area_GDP_80_09,Seq!R$1,FALSE)/10000),VLOOKUP($B193,Area_GDP_80_09,Seq!R$1,FALSE)/10000,".")</f>
        <v>5176.3198731910106</v>
      </c>
      <c r="AX193" s="27">
        <f>IF(ISNUMBER(VLOOKUP($B193,Area_GDP_80_09,Seq!S$1,FALSE)/10000),VLOOKUP($B193,Area_GDP_80_09,Seq!S$1,FALSE)/10000,".")</f>
        <v>5369.6497887287105</v>
      </c>
      <c r="AY193" s="27">
        <f>IF(ISNUMBER(VLOOKUP($B193,Area_GDP_80_09,Seq!T$1,FALSE)/10000),VLOOKUP($B193,Area_GDP_80_09,Seq!T$1,FALSE)/10000,".")</f>
        <v>5597.7362894251301</v>
      </c>
      <c r="AZ193" s="27">
        <f>IF(ISNUMBER(VLOOKUP($B193,Area_GDP_80_09,Seq!U$1,FALSE)/10000),VLOOKUP($B193,Area_GDP_80_09,Seq!U$1,FALSE)/10000,".")</f>
        <v>6438.4447101175801</v>
      </c>
      <c r="BA193" s="27">
        <f>IF(ISNUMBER(VLOOKUP($B193,Area_GDP_80_09,Seq!V$1,FALSE)/10000),VLOOKUP($B193,Area_GDP_80_09,Seq!V$1,FALSE)/10000,".")</f>
        <v>6636.9666748756299</v>
      </c>
      <c r="BB193" s="27">
        <f>IF(ISNUMBER(VLOOKUP($B193,Area_GDP_80_09,Seq!W$1,FALSE)/10000),VLOOKUP($B193,Area_GDP_80_09,Seq!W$1,FALSE)/10000,".")</f>
        <v>6677.2483970283502</v>
      </c>
      <c r="BC193" s="27">
        <f>IF(ISNUMBER(VLOOKUP($B193,Area_GDP_80_09,Seq!X$1,FALSE)/10000),VLOOKUP($B193,Area_GDP_80_09,Seq!X$1,FALSE)/10000,".")</f>
        <v>6599.5729234795699</v>
      </c>
      <c r="BD193" s="27">
        <f>IF(ISNUMBER(VLOOKUP($B193,Area_GDP_80_09,Seq!Y$1,FALSE)/10000),VLOOKUP($B193,Area_GDP_80_09,Seq!Y$1,FALSE)/10000,".")</f>
        <v>6990.6892022073598</v>
      </c>
      <c r="BE193" s="27">
        <f>IF(ISNUMBER(VLOOKUP($B193,Area_GDP_80_09,Seq!Z$1,FALSE)/10000),VLOOKUP($B193,Area_GDP_80_09,Seq!Z$1,FALSE)/10000,".")</f>
        <v>7496.0830693809803</v>
      </c>
      <c r="BF193" s="27">
        <f>IF(ISNUMBER(VLOOKUP($B193,Area_GDP_80_09,Seq!AA$1,FALSE)/10000),VLOOKUP($B193,Area_GDP_80_09,Seq!AA$1,FALSE)/10000,".")</f>
        <v>7491.0619078297605</v>
      </c>
      <c r="BG193" s="27">
        <f>IF(ISNUMBER(VLOOKUP($B193,Area_GDP_80_09,Seq!AB$1,FALSE)/10000),VLOOKUP($B193,Area_GDP_80_09,Seq!AB$1,FALSE)/10000,".")</f>
        <v>7692.6571523095299</v>
      </c>
      <c r="BH193" s="27">
        <f>IF(ISNUMBER(VLOOKUP($B193,Area_GDP_80_09,Seq!AC$1,FALSE)/10000),VLOOKUP($B193,Area_GDP_80_09,Seq!AC$1,FALSE)/10000,".")</f>
        <v>7789.5056578999001</v>
      </c>
      <c r="BI193" s="27">
        <f>IF(ISNUMBER(VLOOKUP($B193,Area_GDP_80_09,Seq!AD$1,FALSE)/10000),VLOOKUP($B193,Area_GDP_80_09,Seq!AD$1,FALSE)/10000,".")</f>
        <v>7738.3543956115391</v>
      </c>
      <c r="BJ193" s="27">
        <f>IF(ISNUMBER(VLOOKUP($B193,Area_GDP_80_09,Seq!AE$1,FALSE)/10000),VLOOKUP($B193,Area_GDP_80_09,Seq!AE$1,FALSE)/10000,".")</f>
        <v>7971.8370869315695</v>
      </c>
      <c r="BK193" s="27">
        <f>IF(ISNUMBER(VLOOKUP($B193,Area_GDP_80_09,Seq!AF$1,FALSE)/10000),VLOOKUP($B193,Area_GDP_80_09,Seq!AF$1,FALSE)/10000,".")</f>
        <v>7468.1961202014209</v>
      </c>
      <c r="BL193" s="27"/>
      <c r="BM193" s="27"/>
      <c r="BN193" s="27">
        <f>CNPop!A$48</f>
        <v>5.0000000000000001E-3</v>
      </c>
      <c r="BO193" s="27">
        <f>CNPop!B$48</f>
        <v>6.0000000000000001E-3</v>
      </c>
      <c r="BP193" s="27">
        <f>CNPop!C$48</f>
        <v>6.0000000000000001E-3</v>
      </c>
      <c r="BQ193" s="27">
        <f>CNPop!D$48</f>
        <v>7.0000000000000001E-3</v>
      </c>
      <c r="BR193" s="27">
        <f>CNPop!E$48</f>
        <v>7.0000000000000001E-3</v>
      </c>
      <c r="BS193" s="27">
        <f>CNPop!F$48</f>
        <v>8.0000000000000002E-3</v>
      </c>
      <c r="BT193" s="27">
        <f>CNPop!G$48</f>
        <v>8.9999999999999993E-3</v>
      </c>
      <c r="BU193" s="27">
        <f>CNPop!H$48</f>
        <v>0.01</v>
      </c>
      <c r="BV193" s="27">
        <f>CNPop!I$48</f>
        <v>1.0999999999999999E-2</v>
      </c>
      <c r="BW193" s="27">
        <f>CNPop!J$48</f>
        <v>1.2E-2</v>
      </c>
      <c r="BX193" s="27">
        <f>CNPop!K$48</f>
        <v>1.4E-2</v>
      </c>
      <c r="BY193" s="27">
        <f>CNPop!L$48</f>
        <v>1.6E-2</v>
      </c>
      <c r="BZ193" s="27">
        <f>CNPop!M$48</f>
        <v>1.7000000000000001E-2</v>
      </c>
      <c r="CA193" s="27">
        <f>CNPop!N$48</f>
        <v>1.9E-2</v>
      </c>
      <c r="CB193" s="27">
        <f>CNPop!O$48</f>
        <v>2.1000000000000001E-2</v>
      </c>
      <c r="CC193" s="27">
        <f>CNPop!P$48</f>
        <v>2.3E-2</v>
      </c>
      <c r="CD193" s="27">
        <f>CNPop!Q$48</f>
        <v>2.5999999999999999E-2</v>
      </c>
      <c r="CE193" s="27">
        <f>CNPop!R$48</f>
        <v>2.8000000000000001E-2</v>
      </c>
      <c r="CF193" s="27">
        <f>CNPop!S$48</f>
        <v>0.03</v>
      </c>
      <c r="CG193" s="27">
        <f>CNPop!T$48</f>
        <v>3.3000000000000002E-2</v>
      </c>
      <c r="CH193" s="27">
        <f>CNPop!U$48</f>
        <v>3.5999999999999997E-2</v>
      </c>
      <c r="CI193" s="27">
        <f>CNPop!V$48</f>
        <v>3.9E-2</v>
      </c>
      <c r="CJ193" s="27">
        <f>CNPop!W$48</f>
        <v>4.2000000000000003E-2</v>
      </c>
      <c r="CK193" s="27">
        <f>CNPop!X$48</f>
        <v>4.4999999999999998E-2</v>
      </c>
      <c r="CL193" s="27">
        <f>CNPop!Y$48</f>
        <v>4.9000000000000002E-2</v>
      </c>
      <c r="CM193" s="27">
        <f>CNPop!Z$48</f>
        <v>5.1999999999999998E-2</v>
      </c>
      <c r="CN193" s="27">
        <f>CNPop!AA$48</f>
        <v>5.6000000000000001E-2</v>
      </c>
      <c r="CO193" s="27">
        <f>CNPop!AB$48</f>
        <v>0.06</v>
      </c>
      <c r="CP193" s="27">
        <f>CNPop!AC$48</f>
        <v>6.3E-2</v>
      </c>
      <c r="CQ193" s="27"/>
      <c r="CR193" s="27">
        <f t="shared" si="182"/>
        <v>9.0748961593849306E-2</v>
      </c>
      <c r="CS193" s="27">
        <f t="shared" si="183"/>
        <v>9.0748961593849306E-2</v>
      </c>
      <c r="CT193" s="27">
        <f t="shared" si="184"/>
        <v>9.0748961593849306E-2</v>
      </c>
      <c r="CU193" s="27">
        <f t="shared" si="185"/>
        <v>9.0748961593849306E-2</v>
      </c>
      <c r="CV193" s="27">
        <f t="shared" si="186"/>
        <v>9.0748961593849306E-2</v>
      </c>
      <c r="CW193" s="27">
        <f t="shared" si="187"/>
        <v>9.0748961593849306E-2</v>
      </c>
      <c r="CX193" s="27">
        <f t="shared" si="188"/>
        <v>9.0748961593849306E-2</v>
      </c>
      <c r="CY193" s="27">
        <f t="shared" si="189"/>
        <v>9.0748961593849306E-2</v>
      </c>
      <c r="CZ193" s="27">
        <f t="shared" si="190"/>
        <v>9.0748961593849306E-2</v>
      </c>
      <c r="DA193" s="27">
        <f t="shared" si="191"/>
        <v>9.0748961593849306E-2</v>
      </c>
      <c r="DB193" s="27">
        <f t="shared" si="192"/>
        <v>9.0748961593849306E-2</v>
      </c>
      <c r="DC193" s="27">
        <f t="shared" si="193"/>
        <v>9.0748961593849306E-2</v>
      </c>
      <c r="DD193" s="27">
        <f t="shared" si="194"/>
        <v>9.0748961593849306E-2</v>
      </c>
      <c r="DE193" s="27">
        <f t="shared" si="195"/>
        <v>9.0748961593849306E-2</v>
      </c>
      <c r="DF193" s="27">
        <f t="shared" si="196"/>
        <v>9.0748961593849306E-2</v>
      </c>
      <c r="DG193" s="27">
        <f t="shared" si="197"/>
        <v>9.0748961593849306E-2</v>
      </c>
      <c r="DH193" s="27">
        <f t="shared" si="198"/>
        <v>9.0748961593849306E-2</v>
      </c>
      <c r="DI193" s="27">
        <f t="shared" si="199"/>
        <v>9.0748961593849306E-2</v>
      </c>
      <c r="DJ193" s="27">
        <f t="shared" si="200"/>
        <v>9.0748961593849306E-2</v>
      </c>
      <c r="DK193" s="27">
        <f t="shared" si="201"/>
        <v>9.0748961593849306E-2</v>
      </c>
      <c r="DL193" s="27">
        <f t="shared" si="202"/>
        <v>9.0748961593849306E-2</v>
      </c>
      <c r="DM193" s="27">
        <f t="shared" si="203"/>
        <v>0.10518565267697486</v>
      </c>
      <c r="DN193" s="27">
        <f t="shared" si="204"/>
        <v>0.10515023921249182</v>
      </c>
      <c r="DO193" s="27">
        <f t="shared" si="205"/>
        <v>0.10512563493225512</v>
      </c>
      <c r="DP193" s="27">
        <f t="shared" si="206"/>
        <v>0.10512985001990886</v>
      </c>
      <c r="DQ193" s="27">
        <f t="shared" si="207"/>
        <v>0.10343028563975479</v>
      </c>
      <c r="DR193" s="27">
        <f t="shared" si="208"/>
        <v>0.10524403018577506</v>
      </c>
      <c r="DS193" s="27">
        <f t="shared" si="209"/>
        <v>0.10664997685866959</v>
      </c>
      <c r="DT193" s="27">
        <f>IF(ISNUMBER(EW193),EW193,".")</f>
        <v>0.10742766005923901</v>
      </c>
      <c r="DU193" s="27" t="e">
        <f>IF(ISNA(VLOOKUP(CONCATENATE($B193,".SP.TER.TOTL.IN"),Area_pop_80_09,Seq!B$1,FALSE)),".",VLOOKUP(CONCATENATE($B193,".SP.TER.TOTL.IN"),Area_pop_80_09,Seq!B$1,FALSE)/VLOOKUP(CONCATENATE($B193,".SP.POP.TOTL"),Area_pop_80_09,Seq!B$1,FALSE))</f>
        <v>#VALUE!</v>
      </c>
      <c r="DV193" s="27" t="e">
        <f>IF(ISNA(VLOOKUP(CONCATENATE($B193,".SP.TER.TOTL.IN"),Area_pop_80_09,Seq!C$1,FALSE)),".",VLOOKUP(CONCATENATE($B193,".SP.TER.TOTL.IN"),Area_pop_80_09,Seq!C$1,FALSE)/VLOOKUP(CONCATENATE($B193,".SP.POP.TOTL"),Area_pop_80_09,Seq!C$1,FALSE))</f>
        <v>#VALUE!</v>
      </c>
      <c r="DW193" s="27" t="e">
        <f>IF(ISNA(VLOOKUP(CONCATENATE($B193,".SP.TER.TOTL.IN"),Area_pop_80_09,Seq!D$1,FALSE)),".",VLOOKUP(CONCATENATE($B193,".SP.TER.TOTL.IN"),Area_pop_80_09,Seq!D$1,FALSE)/VLOOKUP(CONCATENATE($B193,".SP.POP.TOTL"),Area_pop_80_09,Seq!D$1,FALSE))</f>
        <v>#VALUE!</v>
      </c>
      <c r="DX193" s="27" t="e">
        <f>IF(ISNA(VLOOKUP(CONCATENATE($B193,".SP.TER.TOTL.IN"),Area_pop_80_09,Seq!E$1,FALSE)),".",VLOOKUP(CONCATENATE($B193,".SP.TER.TOTL.IN"),Area_pop_80_09,Seq!E$1,FALSE)/VLOOKUP(CONCATENATE($B193,".SP.POP.TOTL"),Area_pop_80_09,Seq!E$1,FALSE))</f>
        <v>#VALUE!</v>
      </c>
      <c r="DY193" s="27" t="e">
        <f>IF(ISNA(VLOOKUP(CONCATENATE($B193,".SP.TER.TOTL.IN"),Area_pop_80_09,Seq!F$1,FALSE)),".",VLOOKUP(CONCATENATE($B193,".SP.TER.TOTL.IN"),Area_pop_80_09,Seq!F$1,FALSE)/VLOOKUP(CONCATENATE($B193,".SP.POP.TOTL"),Area_pop_80_09,Seq!F$1,FALSE))</f>
        <v>#VALUE!</v>
      </c>
      <c r="DZ193" s="27" t="e">
        <f>IF(ISNA(VLOOKUP(CONCATENATE($B193,".SP.TER.TOTL.IN"),Area_pop_80_09,Seq!G$1,FALSE)),".",VLOOKUP(CONCATENATE($B193,".SP.TER.TOTL.IN"),Area_pop_80_09,Seq!G$1,FALSE)/VLOOKUP(CONCATENATE($B193,".SP.POP.TOTL"),Area_pop_80_09,Seq!G$1,FALSE))</f>
        <v>#VALUE!</v>
      </c>
      <c r="EA193" s="27" t="e">
        <f>IF(ISNA(VLOOKUP(CONCATENATE($B193,".SP.TER.TOTL.IN"),Area_pop_80_09,Seq!H$1,FALSE)),".",VLOOKUP(CONCATENATE($B193,".SP.TER.TOTL.IN"),Area_pop_80_09,Seq!H$1,FALSE)/VLOOKUP(CONCATENATE($B193,".SP.POP.TOTL"),Area_pop_80_09,Seq!H$1,FALSE))</f>
        <v>#VALUE!</v>
      </c>
      <c r="EB193" s="27" t="e">
        <f>IF(ISNA(VLOOKUP(CONCATENATE($B193,".SP.TER.TOTL.IN"),Area_pop_80_09,Seq!I$1,FALSE)),".",VLOOKUP(CONCATENATE($B193,".SP.TER.TOTL.IN"),Area_pop_80_09,Seq!I$1,FALSE)/VLOOKUP(CONCATENATE($B193,".SP.POP.TOTL"),Area_pop_80_09,Seq!I$1,FALSE))</f>
        <v>#VALUE!</v>
      </c>
      <c r="EC193" s="27" t="e">
        <f>IF(ISNA(VLOOKUP(CONCATENATE($B193,".SP.TER.TOTL.IN"),Area_pop_80_09,Seq!J$1,FALSE)),".",VLOOKUP(CONCATENATE($B193,".SP.TER.TOTL.IN"),Area_pop_80_09,Seq!J$1,FALSE)/VLOOKUP(CONCATENATE($B193,".SP.POP.TOTL"),Area_pop_80_09,Seq!J$1,FALSE))</f>
        <v>#VALUE!</v>
      </c>
      <c r="ED193" s="27" t="e">
        <f>IF(ISNA(VLOOKUP(CONCATENATE($B193,".SP.TER.TOTL.IN"),Area_pop_80_09,Seq!K$1,FALSE)),".",VLOOKUP(CONCATENATE($B193,".SP.TER.TOTL.IN"),Area_pop_80_09,Seq!K$1,FALSE)/VLOOKUP(CONCATENATE($B193,".SP.POP.TOTL"),Area_pop_80_09,Seq!K$1,FALSE))</f>
        <v>#VALUE!</v>
      </c>
      <c r="EE193" s="27" t="e">
        <f>IF(ISNA(VLOOKUP(CONCATENATE($B193,".SP.TER.TOTL.IN"),Area_pop_80_09,Seq!L$1,FALSE)),".",VLOOKUP(CONCATENATE($B193,".SP.TER.TOTL.IN"),Area_pop_80_09,Seq!L$1,FALSE)/VLOOKUP(CONCATENATE($B193,".SP.POP.TOTL"),Area_pop_80_09,Seq!L$1,FALSE))</f>
        <v>#VALUE!</v>
      </c>
      <c r="EF193" s="27" t="e">
        <f>IF(ISNA(VLOOKUP(CONCATENATE($B193,".SP.TER.TOTL.IN"),Area_pop_80_09,Seq!M$1,FALSE)),".",VLOOKUP(CONCATENATE($B193,".SP.TER.TOTL.IN"),Area_pop_80_09,Seq!M$1,FALSE)/VLOOKUP(CONCATENATE($B193,".SP.POP.TOTL"),Area_pop_80_09,Seq!M$1,FALSE))</f>
        <v>#VALUE!</v>
      </c>
      <c r="EG193" s="27" t="e">
        <f>IF(ISNA(VLOOKUP(CONCATENATE($B193,".SP.TER.TOTL.IN"),Area_pop_80_09,Seq!N$1,FALSE)),".",VLOOKUP(CONCATENATE($B193,".SP.TER.TOTL.IN"),Area_pop_80_09,Seq!N$1,FALSE)/VLOOKUP(CONCATENATE($B193,".SP.POP.TOTL"),Area_pop_80_09,Seq!N$1,FALSE))</f>
        <v>#VALUE!</v>
      </c>
      <c r="EH193" s="27" t="e">
        <f>IF(ISNA(VLOOKUP(CONCATENATE($B193,".SP.TER.TOTL.IN"),Area_pop_80_09,Seq!O$1,FALSE)),".",VLOOKUP(CONCATENATE($B193,".SP.TER.TOTL.IN"),Area_pop_80_09,Seq!O$1,FALSE)/VLOOKUP(CONCATENATE($B193,".SP.POP.TOTL"),Area_pop_80_09,Seq!O$1,FALSE))</f>
        <v>#VALUE!</v>
      </c>
      <c r="EI193" s="27" t="e">
        <f>IF(ISNA(VLOOKUP(CONCATENATE($B193,".SP.TER.TOTL.IN"),Area_pop_80_09,Seq!P$1,FALSE)),".",VLOOKUP(CONCATENATE($B193,".SP.TER.TOTL.IN"),Area_pop_80_09,Seq!P$1,FALSE)/VLOOKUP(CONCATENATE($B193,".SP.POP.TOTL"),Area_pop_80_09,Seq!P$1,FALSE))</f>
        <v>#VALUE!</v>
      </c>
      <c r="EJ193" s="27" t="e">
        <f>IF(ISNA(VLOOKUP(CONCATENATE($B193,".SP.TER.TOTL.IN"),Area_pop_80_09,Seq!Q$1,FALSE)),".",VLOOKUP(CONCATENATE($B193,".SP.TER.TOTL.IN"),Area_pop_80_09,Seq!Q$1,FALSE)/VLOOKUP(CONCATENATE($B193,".SP.POP.TOTL"),Area_pop_80_09,Seq!Q$1,FALSE))</f>
        <v>#VALUE!</v>
      </c>
      <c r="EK193" s="27" t="e">
        <f>IF(ISNA(VLOOKUP(CONCATENATE($B193,".SP.TER.TOTL.IN"),Area_pop_80_09,Seq!R$1,FALSE)),".",VLOOKUP(CONCATENATE($B193,".SP.TER.TOTL.IN"),Area_pop_80_09,Seq!R$1,FALSE)/VLOOKUP(CONCATENATE($B193,".SP.POP.TOTL"),Area_pop_80_09,Seq!R$1,FALSE))</f>
        <v>#VALUE!</v>
      </c>
      <c r="EL193" s="27" t="e">
        <f>IF(ISNA(VLOOKUP(CONCATENATE($B193,".SP.TER.TOTL.IN"),Area_pop_80_09,Seq!S$1,FALSE)),".",VLOOKUP(CONCATENATE($B193,".SP.TER.TOTL.IN"),Area_pop_80_09,Seq!S$1,FALSE)/VLOOKUP(CONCATENATE($B193,".SP.POP.TOTL"),Area_pop_80_09,Seq!S$1,FALSE))</f>
        <v>#VALUE!</v>
      </c>
      <c r="EM193" s="27" t="e">
        <f>IF(ISNA(VLOOKUP(CONCATENATE($B193,".SP.TER.TOTL.IN"),Area_pop_80_09,Seq!T$1,FALSE)),".",VLOOKUP(CONCATENATE($B193,".SP.TER.TOTL.IN"),Area_pop_80_09,Seq!T$1,FALSE)/VLOOKUP(CONCATENATE($B193,".SP.POP.TOTL"),Area_pop_80_09,Seq!T$1,FALSE))</f>
        <v>#VALUE!</v>
      </c>
      <c r="EN193" s="27" t="e">
        <f>IF(ISNA(VLOOKUP(CONCATENATE($B193,".SP.TER.TOTL.IN"),Area_pop_80_09,Seq!U$1,FALSE)),".",VLOOKUP(CONCATENATE($B193,".SP.TER.TOTL.IN"),Area_pop_80_09,Seq!U$1,FALSE)/VLOOKUP(CONCATENATE($B193,".SP.POP.TOTL"),Area_pop_80_09,Seq!U$1,FALSE))</f>
        <v>#VALUE!</v>
      </c>
      <c r="EO193" s="27">
        <f>IF(ISNA(VLOOKUP(CONCATENATE($B193,".SP.TER.TOTL.IN"),Area_pop_80_09,Seq!V$1,FALSE)),".",VLOOKUP(CONCATENATE($B193,".SP.TER.TOTL.IN"),Area_pop_80_09,Seq!V$1,FALSE)/VLOOKUP(CONCATENATE($B193,".SP.POP.TOTL"),Area_pop_80_09,Seq!V$1,FALSE))</f>
        <v>9.0748961593849306E-2</v>
      </c>
      <c r="EP193" s="27">
        <f>IF(ISNA(VLOOKUP(CONCATENATE($B193,".SP.TER.TOTL.IN"),Area_pop_80_09,Seq!W$1,FALSE)),".",VLOOKUP(CONCATENATE($B193,".SP.TER.TOTL.IN"),Area_pop_80_09,Seq!W$1,FALSE)/VLOOKUP(CONCATENATE($B193,".SP.POP.TOTL"),Area_pop_80_09,Seq!W$1,FALSE))</f>
        <v>0.10518565267697486</v>
      </c>
      <c r="EQ193" s="27">
        <f>IF(ISNA(VLOOKUP(CONCATENATE($B193,".SP.TER.TOTL.IN"),Area_pop_80_09,Seq!X$1,FALSE)),".",VLOOKUP(CONCATENATE($B193,".SP.TER.TOTL.IN"),Area_pop_80_09,Seq!X$1,FALSE)/VLOOKUP(CONCATENATE($B193,".SP.POP.TOTL"),Area_pop_80_09,Seq!X$1,FALSE))</f>
        <v>0.10515023921249182</v>
      </c>
      <c r="ER193" s="27">
        <f>IF(ISNA(VLOOKUP(CONCATENATE($B193,".SP.TER.TOTL.IN"),Area_pop_80_09,Seq!Y$1,FALSE)),".",VLOOKUP(CONCATENATE($B193,".SP.TER.TOTL.IN"),Area_pop_80_09,Seq!Y$1,FALSE)/VLOOKUP(CONCATENATE($B193,".SP.POP.TOTL"),Area_pop_80_09,Seq!Y$1,FALSE))</f>
        <v>0.10512563493225512</v>
      </c>
      <c r="ES193" s="27">
        <f>IF(ISNA(VLOOKUP(CONCATENATE($B193,".SP.TER.TOTL.IN"),Area_pop_80_09,Seq!Z$1,FALSE)),".",VLOOKUP(CONCATENATE($B193,".SP.TER.TOTL.IN"),Area_pop_80_09,Seq!Z$1,FALSE)/VLOOKUP(CONCATENATE($B193,".SP.POP.TOTL"),Area_pop_80_09,Seq!Z$1,FALSE))</f>
        <v>0.10512985001990886</v>
      </c>
      <c r="ET193" s="27">
        <f>IF(ISNA(VLOOKUP(CONCATENATE($B193,".SP.TER.TOTL.IN"),Area_pop_80_09,Seq!AA$1,FALSE)),".",VLOOKUP(CONCATENATE($B193,".SP.TER.TOTL.IN"),Area_pop_80_09,Seq!AA$1,FALSE)/VLOOKUP(CONCATENATE($B193,".SP.POP.TOTL"),Area_pop_80_09,Seq!AA$1,FALSE))</f>
        <v>0.10343028563975479</v>
      </c>
      <c r="EU193" s="27">
        <f>IF(ISNA(VLOOKUP(CONCATENATE($B193,".SP.TER.TOTL.IN"),Area_pop_80_09,Seq!AB$1,FALSE)),".",VLOOKUP(CONCATENATE($B193,".SP.TER.TOTL.IN"),Area_pop_80_09,Seq!AB$1,FALSE)/VLOOKUP(CONCATENATE($B193,".SP.POP.TOTL"),Area_pop_80_09,Seq!AB$1,FALSE))</f>
        <v>0.10524403018577506</v>
      </c>
      <c r="EV193" s="27">
        <f>IF(ISNA(VLOOKUP(CONCATENATE($B193,".SP.TER.TOTL.IN"),Area_pop_80_09,Seq!AC$1,FALSE)),".",VLOOKUP(CONCATENATE($B193,".SP.TER.TOTL.IN"),Area_pop_80_09,Seq!AC$1,FALSE)/VLOOKUP(CONCATENATE($B193,".SP.POP.TOTL"),Area_pop_80_09,Seq!AC$1,FALSE))</f>
        <v>0.10664997685866959</v>
      </c>
      <c r="EW193" s="27">
        <f>IF(ISNA(VLOOKUP(CONCATENATE($B193,".SP.TER.TOTL.IN"),Area_pop_80_09,Seq!AD$1,FALSE)),".",VLOOKUP(CONCATENATE($B193,".SP.TER.TOTL.IN"),Area_pop_80_09,Seq!AD$1,FALSE)/VLOOKUP(CONCATENATE($B193,".SP.POP.TOTL"),Area_pop_80_09,Seq!AD$1,FALSE))</f>
        <v>0.10742766005923901</v>
      </c>
      <c r="EX193" s="27"/>
      <c r="EY193" s="27"/>
      <c r="EZ193" s="27" t="str">
        <f t="shared" si="210"/>
        <v>.</v>
      </c>
      <c r="FA193" s="27" t="str">
        <f t="shared" si="211"/>
        <v>.</v>
      </c>
      <c r="FB193" s="27" t="str">
        <f t="shared" si="181"/>
        <v>.</v>
      </c>
      <c r="FC193" s="9" t="str">
        <f>IF(VLOOKUP($B193,EM_80!$B$1:$C$201,2,FALSE)&gt;0,VLOOKUP($B193,EM_80!$B$1:$C$201,2,FALSE),".")</f>
        <v>.</v>
      </c>
      <c r="FD193" s="9" t="str">
        <f t="shared" si="212"/>
        <v>.</v>
      </c>
      <c r="FE193" s="9" t="str">
        <f t="shared" si="177"/>
        <v>.</v>
      </c>
      <c r="FF193">
        <f t="shared" si="213"/>
        <v>58100</v>
      </c>
      <c r="FG193">
        <f t="shared" si="214"/>
        <v>71845</v>
      </c>
      <c r="FH193">
        <f t="shared" si="215"/>
        <v>84023</v>
      </c>
      <c r="FJ193" s="9" t="str">
        <f>IF(ISNA(VLOOKUP($B193,Area_EM_90,Seq!C$1,FALSE)),".",VLOOKUP($B193,Area_EM_90,Seq!C$1,FALSE))</f>
        <v>.</v>
      </c>
      <c r="FK193" s="9" t="str">
        <f>IF(ISNA(VLOOKUP($B193,Area_EM_90,Seq!D$1,FALSE)),".",VLOOKUP($B193,Area_EM_90,Seq!D$1,FALSE))</f>
        <v>.</v>
      </c>
      <c r="FL193" s="9" t="str">
        <f>IF(ISNA(VLOOKUP($B193,Area_EM_90,Seq!E$1,FALSE)),".",VLOOKUP($B193,Area_EM_90,Seq!E$1,FALSE))</f>
        <v>.</v>
      </c>
      <c r="FM193" s="9" t="str">
        <f>IF(ISNA(VLOOKUP($B193,Area_EM_90,Seq!F$1,FALSE)),".",VLOOKUP($B193,Area_EM_90,Seq!F$1,FALSE))</f>
        <v>.</v>
      </c>
      <c r="FN193" s="9" t="str">
        <f>IF(ISNA(VLOOKUP($B193,Area_EM_90,Seq!G$1,FALSE)),".",VLOOKUP($B193,Area_EM_90,Seq!G$1,FALSE))</f>
        <v>.</v>
      </c>
      <c r="FO193" s="9" t="str">
        <f>IF(ISNA(VLOOKUP($B193,Area_EM_90,Seq!H$1,FALSE)),".",VLOOKUP($B193,Area_EM_90,Seq!H$1,FALSE))</f>
        <v>.</v>
      </c>
      <c r="FP193" s="9" t="str">
        <f>IF(ISNA(VLOOKUP($B193,Area_EM_90,Seq!I$1,FALSE)),".",VLOOKUP($B193,Area_EM_90,Seq!I$1,FALSE))</f>
        <v>.</v>
      </c>
      <c r="FQ193" s="9" t="str">
        <f>IF(ISNA(VLOOKUP($B193,Area_EM_90,Seq!J$1,FALSE)),".",VLOOKUP($B193,Area_EM_90,Seq!J$1,FALSE))</f>
        <v>.</v>
      </c>
      <c r="FR193" s="9" t="str">
        <f>IF(ISNA(VLOOKUP($B193,Area_EM_00,Seq!C$1,FALSE)),".",VLOOKUP($B193,Area_EM_00,Seq!C$1,FALSE))</f>
        <v>.</v>
      </c>
      <c r="FS193" s="9" t="str">
        <f>IF(ISNA(VLOOKUP($B193,Area_EM_00,Seq!D$1,FALSE)),".",VLOOKUP($B193,Area_EM_00,Seq!D$1,FALSE))</f>
        <v>.</v>
      </c>
      <c r="FT193" s="9" t="str">
        <f>IF(ISNA(VLOOKUP($B193,Area_EM_00,Seq!E$1,FALSE)),".",VLOOKUP($B193,Area_EM_00,Seq!E$1,FALSE))</f>
        <v>.</v>
      </c>
      <c r="FU193" s="9" t="str">
        <f>IF(ISNA(VLOOKUP($B193,Area_EM_00,Seq!F$1,FALSE)),".",VLOOKUP($B193,Area_EM_00,Seq!F$1,FALSE))</f>
        <v>.</v>
      </c>
      <c r="FV193" s="9" t="str">
        <f>IF(ISNA(VLOOKUP($B193,Area_EM_00,Seq!G$1,FALSE)),".",VLOOKUP($B193,Area_EM_00,Seq!G$1,FALSE))</f>
        <v>.</v>
      </c>
      <c r="FW193" s="9" t="str">
        <f>IF(ISNA(VLOOKUP($B193,Area_EM_00,Seq!H$1,FALSE)),".",VLOOKUP($B193,Area_EM_00,Seq!H$1,FALSE))</f>
        <v>.</v>
      </c>
      <c r="FX193" s="9" t="str">
        <f>IF(ISNA(VLOOKUP($B193,Area_EM_00,Seq!I$1,FALSE)),".",VLOOKUP($B193,Area_EM_00,Seq!I$1,FALSE))</f>
        <v>.</v>
      </c>
      <c r="FY193" s="9" t="str">
        <f>IF(ISNA(VLOOKUP($B193,Area_EM_00,Seq!J$1,FALSE)),".",VLOOKUP($B193,Area_EM_00,Seq!J$1,FALSE))</f>
        <v>.</v>
      </c>
      <c r="GA193" s="27"/>
    </row>
    <row r="194" spans="1:183">
      <c r="A194" s="25" t="s">
        <v>3945</v>
      </c>
      <c r="B194" s="26" t="str">
        <f>VLOOKUP($A194,Area_Country,2,FALSE)</f>
        <v>MicronesiaFS</v>
      </c>
      <c r="C194" s="27">
        <f>GDP!C$42/10000</f>
        <v>18294194.281532999</v>
      </c>
      <c r="D194" s="27">
        <f>GDP!D$42/10000</f>
        <v>19245492.3841727</v>
      </c>
      <c r="E194" s="27">
        <f>GDP!E$42/10000</f>
        <v>20996832.1911324</v>
      </c>
      <c r="F194" s="27">
        <f>GDP!F$42/10000</f>
        <v>23285486.8999658</v>
      </c>
      <c r="G194" s="27">
        <f>GDP!G$42/10000</f>
        <v>26824880.9087606</v>
      </c>
      <c r="H194" s="27">
        <f>GDP!H$42/10000</f>
        <v>30446239.831443299</v>
      </c>
      <c r="I194" s="27">
        <f>GDP!I$42/10000</f>
        <v>33125508.936610304</v>
      </c>
      <c r="J194" s="27">
        <f>GDP!J$42/10000</f>
        <v>36968067.973257102</v>
      </c>
      <c r="K194" s="27">
        <f>GDP!K$42/10000</f>
        <v>41145459.654235199</v>
      </c>
      <c r="L194" s="27">
        <f>GDP!L$42/10000</f>
        <v>42832423.5000588</v>
      </c>
      <c r="M194" s="27">
        <f>GDP!M$42/10000</f>
        <v>44460055.593061104</v>
      </c>
      <c r="N194" s="27">
        <f>GDP!N$42/10000</f>
        <v>48550380.707622699</v>
      </c>
      <c r="O194" s="27">
        <f>GDP!O$42/10000</f>
        <v>55444534.768105105</v>
      </c>
      <c r="P194" s="27">
        <f>GDP!P$42/10000</f>
        <v>63206769.635639794</v>
      </c>
      <c r="Q194" s="27">
        <f>GDP!Q$42/10000</f>
        <v>71486856.457908601</v>
      </c>
      <c r="R194" s="27">
        <f>GDP!R$42/10000</f>
        <v>79278923.811820701</v>
      </c>
      <c r="S194" s="27">
        <f>GDP!S$42/10000</f>
        <v>87206816.193002701</v>
      </c>
      <c r="T194" s="27">
        <f>GDP!T$42/10000</f>
        <v>95317050.098951995</v>
      </c>
      <c r="U194" s="27">
        <f>GDP!U$42/10000</f>
        <v>102751780.00667</v>
      </c>
      <c r="V194" s="27">
        <f>GDP!V$42/10000</f>
        <v>110560915.287177</v>
      </c>
      <c r="W194" s="27">
        <f>GDP!W$42/10000</f>
        <v>119848032.17129999</v>
      </c>
      <c r="X194" s="27">
        <f>GDP!X$42/10000</f>
        <v>129795418.841518</v>
      </c>
      <c r="Y194" s="27">
        <f>GDP!Y$42/10000</f>
        <v>141606801.95609599</v>
      </c>
      <c r="Z194" s="27">
        <f>GDP!Z$42/10000</f>
        <v>155767482.15170601</v>
      </c>
      <c r="AA194" s="27">
        <f>GDP!AA$42/10000</f>
        <v>171499997.84902799</v>
      </c>
      <c r="AB194" s="27">
        <f>GDP!AB$42/10000</f>
        <v>189335997.62532699</v>
      </c>
      <c r="AC194" s="27">
        <f>GDP!AC$42/10000</f>
        <v>211298973.34986499</v>
      </c>
      <c r="AD194" s="27">
        <f>GDP!AD$42/10000</f>
        <v>238767839.88534701</v>
      </c>
      <c r="AE194" s="27">
        <f>GDP!AE$42/10000</f>
        <v>260256945.47502899</v>
      </c>
      <c r="AF194" s="27">
        <f>GDP!AF$42/10000</f>
        <v>293754553.91439533</v>
      </c>
      <c r="AG194" s="27"/>
      <c r="AH194" s="27" t="str">
        <f>IF(ISNUMBER(VLOOKUP($B194,Area_GDP_80_09,Seq!C$1,FALSE)/10000),VLOOKUP($B194,Area_GDP_80_09,Seq!C$1,FALSE)/10000,".")</f>
        <v>.</v>
      </c>
      <c r="AI194" s="27" t="str">
        <f>IF(ISNUMBER(VLOOKUP($B194,Area_GDP_80_09,Seq!D$1,FALSE)/10000),VLOOKUP($B194,Area_GDP_80_09,Seq!D$1,FALSE)/10000,".")</f>
        <v>.</v>
      </c>
      <c r="AJ194" s="27" t="str">
        <f>IF(ISNUMBER(VLOOKUP($B194,Area_GDP_80_09,Seq!E$1,FALSE)/10000),VLOOKUP($B194,Area_GDP_80_09,Seq!E$1,FALSE)/10000,".")</f>
        <v>.</v>
      </c>
      <c r="AK194" s="27" t="str">
        <f>IF(ISNUMBER(VLOOKUP($B194,Area_GDP_80_09,Seq!F$1,FALSE)/10000),VLOOKUP($B194,Area_GDP_80_09,Seq!F$1,FALSE)/10000,".")</f>
        <v>.</v>
      </c>
      <c r="AL194" s="27" t="str">
        <f>IF(ISNUMBER(VLOOKUP($B194,Area_GDP_80_09,Seq!G$1,FALSE)/10000),VLOOKUP($B194,Area_GDP_80_09,Seq!G$1,FALSE)/10000,".")</f>
        <v>.</v>
      </c>
      <c r="AM194" s="27" t="str">
        <f>IF(ISNUMBER(VLOOKUP($B194,Area_GDP_80_09,Seq!H$1,FALSE)/10000),VLOOKUP($B194,Area_GDP_80_09,Seq!H$1,FALSE)/10000,".")</f>
        <v>.</v>
      </c>
      <c r="AN194" s="27" t="str">
        <f>IF(ISNUMBER(VLOOKUP($B194,Area_GDP_80_09,Seq!I$1,FALSE)/10000),VLOOKUP($B194,Area_GDP_80_09,Seq!I$1,FALSE)/10000,".")</f>
        <v>.</v>
      </c>
      <c r="AO194" s="27" t="str">
        <f>IF(ISNUMBER(VLOOKUP($B194,Area_GDP_80_09,Seq!J$1,FALSE)/10000),VLOOKUP($B194,Area_GDP_80_09,Seq!J$1,FALSE)/10000,".")</f>
        <v>.</v>
      </c>
      <c r="AP194" s="27" t="str">
        <f>IF(ISNUMBER(VLOOKUP($B194,Area_GDP_80_09,Seq!K$1,FALSE)/10000),VLOOKUP($B194,Area_GDP_80_09,Seq!K$1,FALSE)/10000,".")</f>
        <v>.</v>
      </c>
      <c r="AQ194" s="27" t="str">
        <f>IF(ISNUMBER(VLOOKUP($B194,Area_GDP_80_09,Seq!L$1,FALSE)/10000),VLOOKUP($B194,Area_GDP_80_09,Seq!L$1,FALSE)/10000,".")</f>
        <v>.</v>
      </c>
      <c r="AR194" s="27" t="str">
        <f>IF(ISNUMBER(VLOOKUP($B194,Area_GDP_80_09,Seq!M$1,FALSE)/10000),VLOOKUP($B194,Area_GDP_80_09,Seq!M$1,FALSE)/10000,".")</f>
        <v>.</v>
      </c>
      <c r="AS194" s="27" t="str">
        <f>IF(ISNUMBER(VLOOKUP($B194,Area_GDP_80_09,Seq!N$1,FALSE)/10000),VLOOKUP($B194,Area_GDP_80_09,Seq!N$1,FALSE)/10000,".")</f>
        <v>.</v>
      </c>
      <c r="AT194" s="27" t="str">
        <f>IF(ISNUMBER(VLOOKUP($B194,Area_GDP_80_09,Seq!O$1,FALSE)/10000),VLOOKUP($B194,Area_GDP_80_09,Seq!O$1,FALSE)/10000,".")</f>
        <v>.</v>
      </c>
      <c r="AU194" s="27" t="str">
        <f>IF(ISNUMBER(VLOOKUP($B194,Area_GDP_80_09,Seq!P$1,FALSE)/10000),VLOOKUP($B194,Area_GDP_80_09,Seq!P$1,FALSE)/10000,".")</f>
        <v>.</v>
      </c>
      <c r="AV194" s="27" t="str">
        <f>IF(ISNUMBER(VLOOKUP($B194,Area_GDP_80_09,Seq!Q$1,FALSE)/10000),VLOOKUP($B194,Area_GDP_80_09,Seq!Q$1,FALSE)/10000,".")</f>
        <v>.</v>
      </c>
      <c r="AW194" s="27" t="str">
        <f>IF(ISNUMBER(VLOOKUP($B194,Area_GDP_80_09,Seq!R$1,FALSE)/10000),VLOOKUP($B194,Area_GDP_80_09,Seq!R$1,FALSE)/10000,".")</f>
        <v>.</v>
      </c>
      <c r="AX194" s="27" t="str">
        <f>IF(ISNUMBER(VLOOKUP($B194,Area_GDP_80_09,Seq!S$1,FALSE)/10000),VLOOKUP($B194,Area_GDP_80_09,Seq!S$1,FALSE)/10000,".")</f>
        <v>.</v>
      </c>
      <c r="AY194" s="27" t="str">
        <f>IF(ISNUMBER(VLOOKUP($B194,Area_GDP_80_09,Seq!T$1,FALSE)/10000),VLOOKUP($B194,Area_GDP_80_09,Seq!T$1,FALSE)/10000,".")</f>
        <v>.</v>
      </c>
      <c r="AZ194" s="27" t="str">
        <f>IF(ISNUMBER(VLOOKUP($B194,Area_GDP_80_09,Seq!U$1,FALSE)/10000),VLOOKUP($B194,Area_GDP_80_09,Seq!U$1,FALSE)/10000,".")</f>
        <v>.</v>
      </c>
      <c r="BA194" s="27" t="str">
        <f>IF(ISNUMBER(VLOOKUP($B194,Area_GDP_80_09,Seq!V$1,FALSE)/10000),VLOOKUP($B194,Area_GDP_80_09,Seq!V$1,FALSE)/10000,".")</f>
        <v>.</v>
      </c>
      <c r="BB194" s="27" t="str">
        <f>IF(ISNUMBER(VLOOKUP($B194,Area_GDP_80_09,Seq!W$1,FALSE)/10000),VLOOKUP($B194,Area_GDP_80_09,Seq!W$1,FALSE)/10000,".")</f>
        <v>.</v>
      </c>
      <c r="BC194" s="27" t="str">
        <f>IF(ISNUMBER(VLOOKUP($B194,Area_GDP_80_09,Seq!X$1,FALSE)/10000),VLOOKUP($B194,Area_GDP_80_09,Seq!X$1,FALSE)/10000,".")</f>
        <v>.</v>
      </c>
      <c r="BD194" s="27" t="str">
        <f>IF(ISNUMBER(VLOOKUP($B194,Area_GDP_80_09,Seq!Y$1,FALSE)/10000),VLOOKUP($B194,Area_GDP_80_09,Seq!Y$1,FALSE)/10000,".")</f>
        <v>.</v>
      </c>
      <c r="BE194" s="27" t="str">
        <f>IF(ISNUMBER(VLOOKUP($B194,Area_GDP_80_09,Seq!Z$1,FALSE)/10000),VLOOKUP($B194,Area_GDP_80_09,Seq!Z$1,FALSE)/10000,".")</f>
        <v>.</v>
      </c>
      <c r="BF194" s="27" t="str">
        <f>IF(ISNUMBER(VLOOKUP($B194,Area_GDP_80_09,Seq!AA$1,FALSE)/10000),VLOOKUP($B194,Area_GDP_80_09,Seq!AA$1,FALSE)/10000,".")</f>
        <v>.</v>
      </c>
      <c r="BG194" s="27" t="str">
        <f>IF(ISNUMBER(VLOOKUP($B194,Area_GDP_80_09,Seq!AB$1,FALSE)/10000),VLOOKUP($B194,Area_GDP_80_09,Seq!AB$1,FALSE)/10000,".")</f>
        <v>.</v>
      </c>
      <c r="BH194" s="27" t="str">
        <f>IF(ISNUMBER(VLOOKUP($B194,Area_GDP_80_09,Seq!AC$1,FALSE)/10000),VLOOKUP($B194,Area_GDP_80_09,Seq!AC$1,FALSE)/10000,".")</f>
        <v>.</v>
      </c>
      <c r="BI194" s="27" t="str">
        <f>IF(ISNUMBER(VLOOKUP($B194,Area_GDP_80_09,Seq!AD$1,FALSE)/10000),VLOOKUP($B194,Area_GDP_80_09,Seq!AD$1,FALSE)/10000,".")</f>
        <v>.</v>
      </c>
      <c r="BJ194" s="27" t="str">
        <f>IF(ISNUMBER(VLOOKUP($B194,Area_GDP_80_09,Seq!AE$1,FALSE)/10000),VLOOKUP($B194,Area_GDP_80_09,Seq!AE$1,FALSE)/10000,".")</f>
        <v>.</v>
      </c>
      <c r="BK194" s="27" t="str">
        <f>IF(ISNUMBER(VLOOKUP($B194,Area_GDP_80_09,Seq!AF$1,FALSE)/10000),VLOOKUP($B194,Area_GDP_80_09,Seq!AF$1,FALSE)/10000,".")</f>
        <v>.</v>
      </c>
      <c r="BL194" s="27"/>
      <c r="BM194" s="27"/>
      <c r="BN194" s="27">
        <f>CNPop!A$48</f>
        <v>5.0000000000000001E-3</v>
      </c>
      <c r="BO194" s="27">
        <f>CNPop!B$48</f>
        <v>6.0000000000000001E-3</v>
      </c>
      <c r="BP194" s="27">
        <f>CNPop!C$48</f>
        <v>6.0000000000000001E-3</v>
      </c>
      <c r="BQ194" s="27">
        <f>CNPop!D$48</f>
        <v>7.0000000000000001E-3</v>
      </c>
      <c r="BR194" s="27">
        <f>CNPop!E$48</f>
        <v>7.0000000000000001E-3</v>
      </c>
      <c r="BS194" s="27">
        <f>CNPop!F$48</f>
        <v>8.0000000000000002E-3</v>
      </c>
      <c r="BT194" s="27">
        <f>CNPop!G$48</f>
        <v>8.9999999999999993E-3</v>
      </c>
      <c r="BU194" s="27">
        <f>CNPop!H$48</f>
        <v>0.01</v>
      </c>
      <c r="BV194" s="27">
        <f>CNPop!I$48</f>
        <v>1.0999999999999999E-2</v>
      </c>
      <c r="BW194" s="27">
        <f>CNPop!J$48</f>
        <v>1.2E-2</v>
      </c>
      <c r="BX194" s="27">
        <f>CNPop!K$48</f>
        <v>1.4E-2</v>
      </c>
      <c r="BY194" s="27">
        <f>CNPop!L$48</f>
        <v>1.6E-2</v>
      </c>
      <c r="BZ194" s="27">
        <f>CNPop!M$48</f>
        <v>1.7000000000000001E-2</v>
      </c>
      <c r="CA194" s="27">
        <f>CNPop!N$48</f>
        <v>1.9E-2</v>
      </c>
      <c r="CB194" s="27">
        <f>CNPop!O$48</f>
        <v>2.1000000000000001E-2</v>
      </c>
      <c r="CC194" s="27">
        <f>CNPop!P$48</f>
        <v>2.3E-2</v>
      </c>
      <c r="CD194" s="27">
        <f>CNPop!Q$48</f>
        <v>2.5999999999999999E-2</v>
      </c>
      <c r="CE194" s="27">
        <f>CNPop!R$48</f>
        <v>2.8000000000000001E-2</v>
      </c>
      <c r="CF194" s="27">
        <f>CNPop!S$48</f>
        <v>0.03</v>
      </c>
      <c r="CG194" s="27">
        <f>CNPop!T$48</f>
        <v>3.3000000000000002E-2</v>
      </c>
      <c r="CH194" s="27">
        <f>CNPop!U$48</f>
        <v>3.5999999999999997E-2</v>
      </c>
      <c r="CI194" s="27">
        <f>CNPop!V$48</f>
        <v>3.9E-2</v>
      </c>
      <c r="CJ194" s="27">
        <f>CNPop!W$48</f>
        <v>4.2000000000000003E-2</v>
      </c>
      <c r="CK194" s="27">
        <f>CNPop!X$48</f>
        <v>4.4999999999999998E-2</v>
      </c>
      <c r="CL194" s="27">
        <f>CNPop!Y$48</f>
        <v>4.9000000000000002E-2</v>
      </c>
      <c r="CM194" s="27">
        <f>CNPop!Z$48</f>
        <v>5.1999999999999998E-2</v>
      </c>
      <c r="CN194" s="27">
        <f>CNPop!AA$48</f>
        <v>5.6000000000000001E-2</v>
      </c>
      <c r="CO194" s="27">
        <f>CNPop!AB$48</f>
        <v>0.06</v>
      </c>
      <c r="CP194" s="27">
        <f>CNPop!AC$48</f>
        <v>6.3E-2</v>
      </c>
      <c r="CQ194" s="27"/>
      <c r="CR194" s="27" t="str">
        <f t="shared" si="182"/>
        <v>.</v>
      </c>
      <c r="CS194" s="27" t="str">
        <f t="shared" si="183"/>
        <v>.</v>
      </c>
      <c r="CT194" s="27" t="str">
        <f t="shared" si="184"/>
        <v>.</v>
      </c>
      <c r="CU194" s="27" t="str">
        <f t="shared" si="185"/>
        <v>.</v>
      </c>
      <c r="CV194" s="27" t="str">
        <f t="shared" si="186"/>
        <v>.</v>
      </c>
      <c r="CW194" s="27" t="str">
        <f t="shared" si="187"/>
        <v>.</v>
      </c>
      <c r="CX194" s="27" t="str">
        <f t="shared" si="188"/>
        <v>.</v>
      </c>
      <c r="CY194" s="27" t="str">
        <f t="shared" si="189"/>
        <v>.</v>
      </c>
      <c r="CZ194" s="27" t="str">
        <f t="shared" si="190"/>
        <v>.</v>
      </c>
      <c r="DA194" s="27" t="str">
        <f t="shared" si="191"/>
        <v>.</v>
      </c>
      <c r="DB194" s="27" t="str">
        <f t="shared" si="192"/>
        <v>.</v>
      </c>
      <c r="DC194" s="27" t="str">
        <f t="shared" si="193"/>
        <v>.</v>
      </c>
      <c r="DD194" s="27" t="str">
        <f t="shared" si="194"/>
        <v>.</v>
      </c>
      <c r="DE194" s="27" t="str">
        <f t="shared" si="195"/>
        <v>.</v>
      </c>
      <c r="DF194" s="27" t="str">
        <f t="shared" si="196"/>
        <v>.</v>
      </c>
      <c r="DG194" s="27" t="str">
        <f t="shared" si="197"/>
        <v>.</v>
      </c>
      <c r="DH194" s="27" t="str">
        <f t="shared" si="198"/>
        <v>.</v>
      </c>
      <c r="DI194" s="27" t="str">
        <f t="shared" si="199"/>
        <v>.</v>
      </c>
      <c r="DJ194" s="27" t="str">
        <f t="shared" si="200"/>
        <v>.</v>
      </c>
      <c r="DK194" s="27" t="str">
        <f t="shared" si="201"/>
        <v>.</v>
      </c>
      <c r="DL194" s="27" t="str">
        <f t="shared" si="202"/>
        <v>.</v>
      </c>
      <c r="DM194" s="27" t="str">
        <f t="shared" si="203"/>
        <v>.</v>
      </c>
      <c r="DN194" s="27" t="str">
        <f t="shared" si="204"/>
        <v>.</v>
      </c>
      <c r="DO194" s="27" t="str">
        <f t="shared" si="205"/>
        <v>.</v>
      </c>
      <c r="DP194" s="27" t="str">
        <f t="shared" si="206"/>
        <v>.</v>
      </c>
      <c r="DQ194" s="27" t="str">
        <f t="shared" si="207"/>
        <v>.</v>
      </c>
      <c r="DR194" s="27" t="str">
        <f t="shared" si="208"/>
        <v>.</v>
      </c>
      <c r="DS194" s="27" t="str">
        <f t="shared" si="209"/>
        <v>.</v>
      </c>
      <c r="DT194" s="27" t="str">
        <f>IF(ISNUMBER(EW194),EW194,".")</f>
        <v>.</v>
      </c>
      <c r="DU194" s="27" t="str">
        <f>IF(ISNA(VLOOKUP(CONCATENATE($B194,".SP.TER.TOTL.IN"),Area_pop_80_09,Seq!B$1,FALSE)),".",VLOOKUP(CONCATENATE($B194,".SP.TER.TOTL.IN"),Area_pop_80_09,Seq!B$1,FALSE)/VLOOKUP(CONCATENATE($B194,".SP.POP.TOTL"),Area_pop_80_09,Seq!B$1,FALSE))</f>
        <v>.</v>
      </c>
      <c r="DV194" s="27" t="str">
        <f>IF(ISNA(VLOOKUP(CONCATENATE($B194,".SP.TER.TOTL.IN"),Area_pop_80_09,Seq!C$1,FALSE)),".",VLOOKUP(CONCATENATE($B194,".SP.TER.TOTL.IN"),Area_pop_80_09,Seq!C$1,FALSE)/VLOOKUP(CONCATENATE($B194,".SP.POP.TOTL"),Area_pop_80_09,Seq!C$1,FALSE))</f>
        <v>.</v>
      </c>
      <c r="DW194" s="27" t="str">
        <f>IF(ISNA(VLOOKUP(CONCATENATE($B194,".SP.TER.TOTL.IN"),Area_pop_80_09,Seq!D$1,FALSE)),".",VLOOKUP(CONCATENATE($B194,".SP.TER.TOTL.IN"),Area_pop_80_09,Seq!D$1,FALSE)/VLOOKUP(CONCATENATE($B194,".SP.POP.TOTL"),Area_pop_80_09,Seq!D$1,FALSE))</f>
        <v>.</v>
      </c>
      <c r="DX194" s="27" t="str">
        <f>IF(ISNA(VLOOKUP(CONCATENATE($B194,".SP.TER.TOTL.IN"),Area_pop_80_09,Seq!E$1,FALSE)),".",VLOOKUP(CONCATENATE($B194,".SP.TER.TOTL.IN"),Area_pop_80_09,Seq!E$1,FALSE)/VLOOKUP(CONCATENATE($B194,".SP.POP.TOTL"),Area_pop_80_09,Seq!E$1,FALSE))</f>
        <v>.</v>
      </c>
      <c r="DY194" s="27" t="str">
        <f>IF(ISNA(VLOOKUP(CONCATENATE($B194,".SP.TER.TOTL.IN"),Area_pop_80_09,Seq!F$1,FALSE)),".",VLOOKUP(CONCATENATE($B194,".SP.TER.TOTL.IN"),Area_pop_80_09,Seq!F$1,FALSE)/VLOOKUP(CONCATENATE($B194,".SP.POP.TOTL"),Area_pop_80_09,Seq!F$1,FALSE))</f>
        <v>.</v>
      </c>
      <c r="DZ194" s="27" t="str">
        <f>IF(ISNA(VLOOKUP(CONCATENATE($B194,".SP.TER.TOTL.IN"),Area_pop_80_09,Seq!G$1,FALSE)),".",VLOOKUP(CONCATENATE($B194,".SP.TER.TOTL.IN"),Area_pop_80_09,Seq!G$1,FALSE)/VLOOKUP(CONCATENATE($B194,".SP.POP.TOTL"),Area_pop_80_09,Seq!G$1,FALSE))</f>
        <v>.</v>
      </c>
      <c r="EA194" s="27" t="str">
        <f>IF(ISNA(VLOOKUP(CONCATENATE($B194,".SP.TER.TOTL.IN"),Area_pop_80_09,Seq!H$1,FALSE)),".",VLOOKUP(CONCATENATE($B194,".SP.TER.TOTL.IN"),Area_pop_80_09,Seq!H$1,FALSE)/VLOOKUP(CONCATENATE($B194,".SP.POP.TOTL"),Area_pop_80_09,Seq!H$1,FALSE))</f>
        <v>.</v>
      </c>
      <c r="EB194" s="27" t="str">
        <f>IF(ISNA(VLOOKUP(CONCATENATE($B194,".SP.TER.TOTL.IN"),Area_pop_80_09,Seq!I$1,FALSE)),".",VLOOKUP(CONCATENATE($B194,".SP.TER.TOTL.IN"),Area_pop_80_09,Seq!I$1,FALSE)/VLOOKUP(CONCATENATE($B194,".SP.POP.TOTL"),Area_pop_80_09,Seq!I$1,FALSE))</f>
        <v>.</v>
      </c>
      <c r="EC194" s="27" t="str">
        <f>IF(ISNA(VLOOKUP(CONCATENATE($B194,".SP.TER.TOTL.IN"),Area_pop_80_09,Seq!J$1,FALSE)),".",VLOOKUP(CONCATENATE($B194,".SP.TER.TOTL.IN"),Area_pop_80_09,Seq!J$1,FALSE)/VLOOKUP(CONCATENATE($B194,".SP.POP.TOTL"),Area_pop_80_09,Seq!J$1,FALSE))</f>
        <v>.</v>
      </c>
      <c r="ED194" s="27" t="str">
        <f>IF(ISNA(VLOOKUP(CONCATENATE($B194,".SP.TER.TOTL.IN"),Area_pop_80_09,Seq!K$1,FALSE)),".",VLOOKUP(CONCATENATE($B194,".SP.TER.TOTL.IN"),Area_pop_80_09,Seq!K$1,FALSE)/VLOOKUP(CONCATENATE($B194,".SP.POP.TOTL"),Area_pop_80_09,Seq!K$1,FALSE))</f>
        <v>.</v>
      </c>
      <c r="EE194" s="27" t="str">
        <f>IF(ISNA(VLOOKUP(CONCATENATE($B194,".SP.TER.TOTL.IN"),Area_pop_80_09,Seq!L$1,FALSE)),".",VLOOKUP(CONCATENATE($B194,".SP.TER.TOTL.IN"),Area_pop_80_09,Seq!L$1,FALSE)/VLOOKUP(CONCATENATE($B194,".SP.POP.TOTL"),Area_pop_80_09,Seq!L$1,FALSE))</f>
        <v>.</v>
      </c>
      <c r="EF194" s="27" t="str">
        <f>IF(ISNA(VLOOKUP(CONCATENATE($B194,".SP.TER.TOTL.IN"),Area_pop_80_09,Seq!M$1,FALSE)),".",VLOOKUP(CONCATENATE($B194,".SP.TER.TOTL.IN"),Area_pop_80_09,Seq!M$1,FALSE)/VLOOKUP(CONCATENATE($B194,".SP.POP.TOTL"),Area_pop_80_09,Seq!M$1,FALSE))</f>
        <v>.</v>
      </c>
      <c r="EG194" s="27" t="str">
        <f>IF(ISNA(VLOOKUP(CONCATENATE($B194,".SP.TER.TOTL.IN"),Area_pop_80_09,Seq!N$1,FALSE)),".",VLOOKUP(CONCATENATE($B194,".SP.TER.TOTL.IN"),Area_pop_80_09,Seq!N$1,FALSE)/VLOOKUP(CONCATENATE($B194,".SP.POP.TOTL"),Area_pop_80_09,Seq!N$1,FALSE))</f>
        <v>.</v>
      </c>
      <c r="EH194" s="27" t="str">
        <f>IF(ISNA(VLOOKUP(CONCATENATE($B194,".SP.TER.TOTL.IN"),Area_pop_80_09,Seq!O$1,FALSE)),".",VLOOKUP(CONCATENATE($B194,".SP.TER.TOTL.IN"),Area_pop_80_09,Seq!O$1,FALSE)/VLOOKUP(CONCATENATE($B194,".SP.POP.TOTL"),Area_pop_80_09,Seq!O$1,FALSE))</f>
        <v>.</v>
      </c>
      <c r="EI194" s="27" t="str">
        <f>IF(ISNA(VLOOKUP(CONCATENATE($B194,".SP.TER.TOTL.IN"),Area_pop_80_09,Seq!P$1,FALSE)),".",VLOOKUP(CONCATENATE($B194,".SP.TER.TOTL.IN"),Area_pop_80_09,Seq!P$1,FALSE)/VLOOKUP(CONCATENATE($B194,".SP.POP.TOTL"),Area_pop_80_09,Seq!P$1,FALSE))</f>
        <v>.</v>
      </c>
      <c r="EJ194" s="27" t="str">
        <f>IF(ISNA(VLOOKUP(CONCATENATE($B194,".SP.TER.TOTL.IN"),Area_pop_80_09,Seq!Q$1,FALSE)),".",VLOOKUP(CONCATENATE($B194,".SP.TER.TOTL.IN"),Area_pop_80_09,Seq!Q$1,FALSE)/VLOOKUP(CONCATENATE($B194,".SP.POP.TOTL"),Area_pop_80_09,Seq!Q$1,FALSE))</f>
        <v>.</v>
      </c>
      <c r="EK194" s="27" t="str">
        <f>IF(ISNA(VLOOKUP(CONCATENATE($B194,".SP.TER.TOTL.IN"),Area_pop_80_09,Seq!R$1,FALSE)),".",VLOOKUP(CONCATENATE($B194,".SP.TER.TOTL.IN"),Area_pop_80_09,Seq!R$1,FALSE)/VLOOKUP(CONCATENATE($B194,".SP.POP.TOTL"),Area_pop_80_09,Seq!R$1,FALSE))</f>
        <v>.</v>
      </c>
      <c r="EL194" s="27" t="str">
        <f>IF(ISNA(VLOOKUP(CONCATENATE($B194,".SP.TER.TOTL.IN"),Area_pop_80_09,Seq!S$1,FALSE)),".",VLOOKUP(CONCATENATE($B194,".SP.TER.TOTL.IN"),Area_pop_80_09,Seq!S$1,FALSE)/VLOOKUP(CONCATENATE($B194,".SP.POP.TOTL"),Area_pop_80_09,Seq!S$1,FALSE))</f>
        <v>.</v>
      </c>
      <c r="EM194" s="27" t="str">
        <f>IF(ISNA(VLOOKUP(CONCATENATE($B194,".SP.TER.TOTL.IN"),Area_pop_80_09,Seq!T$1,FALSE)),".",VLOOKUP(CONCATENATE($B194,".SP.TER.TOTL.IN"),Area_pop_80_09,Seq!T$1,FALSE)/VLOOKUP(CONCATENATE($B194,".SP.POP.TOTL"),Area_pop_80_09,Seq!T$1,FALSE))</f>
        <v>.</v>
      </c>
      <c r="EN194" s="27" t="str">
        <f>IF(ISNA(VLOOKUP(CONCATENATE($B194,".SP.TER.TOTL.IN"),Area_pop_80_09,Seq!U$1,FALSE)),".",VLOOKUP(CONCATENATE($B194,".SP.TER.TOTL.IN"),Area_pop_80_09,Seq!U$1,FALSE)/VLOOKUP(CONCATENATE($B194,".SP.POP.TOTL"),Area_pop_80_09,Seq!U$1,FALSE))</f>
        <v>.</v>
      </c>
      <c r="EO194" s="27" t="str">
        <f>IF(ISNA(VLOOKUP(CONCATENATE($B194,".SP.TER.TOTL.IN"),Area_pop_80_09,Seq!V$1,FALSE)),".",VLOOKUP(CONCATENATE($B194,".SP.TER.TOTL.IN"),Area_pop_80_09,Seq!V$1,FALSE)/VLOOKUP(CONCATENATE($B194,".SP.POP.TOTL"),Area_pop_80_09,Seq!V$1,FALSE))</f>
        <v>.</v>
      </c>
      <c r="EP194" s="27" t="str">
        <f>IF(ISNA(VLOOKUP(CONCATENATE($B194,".SP.TER.TOTL.IN"),Area_pop_80_09,Seq!W$1,FALSE)),".",VLOOKUP(CONCATENATE($B194,".SP.TER.TOTL.IN"),Area_pop_80_09,Seq!W$1,FALSE)/VLOOKUP(CONCATENATE($B194,".SP.POP.TOTL"),Area_pop_80_09,Seq!W$1,FALSE))</f>
        <v>.</v>
      </c>
      <c r="EQ194" s="27" t="str">
        <f>IF(ISNA(VLOOKUP(CONCATENATE($B194,".SP.TER.TOTL.IN"),Area_pop_80_09,Seq!X$1,FALSE)),".",VLOOKUP(CONCATENATE($B194,".SP.TER.TOTL.IN"),Area_pop_80_09,Seq!X$1,FALSE)/VLOOKUP(CONCATENATE($B194,".SP.POP.TOTL"),Area_pop_80_09,Seq!X$1,FALSE))</f>
        <v>.</v>
      </c>
      <c r="ER194" s="27" t="str">
        <f>IF(ISNA(VLOOKUP(CONCATENATE($B194,".SP.TER.TOTL.IN"),Area_pop_80_09,Seq!Y$1,FALSE)),".",VLOOKUP(CONCATENATE($B194,".SP.TER.TOTL.IN"),Area_pop_80_09,Seq!Y$1,FALSE)/VLOOKUP(CONCATENATE($B194,".SP.POP.TOTL"),Area_pop_80_09,Seq!Y$1,FALSE))</f>
        <v>.</v>
      </c>
      <c r="ES194" s="27" t="str">
        <f>IF(ISNA(VLOOKUP(CONCATENATE($B194,".SP.TER.TOTL.IN"),Area_pop_80_09,Seq!Z$1,FALSE)),".",VLOOKUP(CONCATENATE($B194,".SP.TER.TOTL.IN"),Area_pop_80_09,Seq!Z$1,FALSE)/VLOOKUP(CONCATENATE($B194,".SP.POP.TOTL"),Area_pop_80_09,Seq!Z$1,FALSE))</f>
        <v>.</v>
      </c>
      <c r="ET194" s="27" t="str">
        <f>IF(ISNA(VLOOKUP(CONCATENATE($B194,".SP.TER.TOTL.IN"),Area_pop_80_09,Seq!AA$1,FALSE)),".",VLOOKUP(CONCATENATE($B194,".SP.TER.TOTL.IN"),Area_pop_80_09,Seq!AA$1,FALSE)/VLOOKUP(CONCATENATE($B194,".SP.POP.TOTL"),Area_pop_80_09,Seq!AA$1,FALSE))</f>
        <v>.</v>
      </c>
      <c r="EU194" s="27" t="str">
        <f>IF(ISNA(VLOOKUP(CONCATENATE($B194,".SP.TER.TOTL.IN"),Area_pop_80_09,Seq!AB$1,FALSE)),".",VLOOKUP(CONCATENATE($B194,".SP.TER.TOTL.IN"),Area_pop_80_09,Seq!AB$1,FALSE)/VLOOKUP(CONCATENATE($B194,".SP.POP.TOTL"),Area_pop_80_09,Seq!AB$1,FALSE))</f>
        <v>.</v>
      </c>
      <c r="EV194" s="27" t="str">
        <f>IF(ISNA(VLOOKUP(CONCATENATE($B194,".SP.TER.TOTL.IN"),Area_pop_80_09,Seq!AC$1,FALSE)),".",VLOOKUP(CONCATENATE($B194,".SP.TER.TOTL.IN"),Area_pop_80_09,Seq!AC$1,FALSE)/VLOOKUP(CONCATENATE($B194,".SP.POP.TOTL"),Area_pop_80_09,Seq!AC$1,FALSE))</f>
        <v>.</v>
      </c>
      <c r="EW194" s="27" t="str">
        <f>IF(ISNA(VLOOKUP(CONCATENATE($B194,".SP.TER.TOTL.IN"),Area_pop_80_09,Seq!AD$1,FALSE)),".",VLOOKUP(CONCATENATE($B194,".SP.TER.TOTL.IN"),Area_pop_80_09,Seq!AD$1,FALSE)/VLOOKUP(CONCATENATE($B194,".SP.POP.TOTL"),Area_pop_80_09,Seq!AD$1,FALSE))</f>
        <v>.</v>
      </c>
      <c r="EX194" s="27"/>
      <c r="EY194" s="27"/>
      <c r="EZ194" s="27" t="str">
        <f t="shared" si="210"/>
        <v>.</v>
      </c>
      <c r="FA194" s="27" t="str">
        <f t="shared" si="211"/>
        <v>.</v>
      </c>
      <c r="FB194" s="27" t="str">
        <f t="shared" si="181"/>
        <v>.</v>
      </c>
      <c r="FC194" s="9" t="str">
        <f>IF(VLOOKUP($B194,EM_80!$B$1:$C$201,2,FALSE)&gt;0,VLOOKUP($B194,EM_80!$B$1:$C$201,2,FALSE),".")</f>
        <v>.</v>
      </c>
      <c r="FD194" s="9" t="str">
        <f t="shared" si="212"/>
        <v>.</v>
      </c>
      <c r="FE194" s="9" t="str">
        <f t="shared" si="177"/>
        <v>.</v>
      </c>
      <c r="FF194" t="e">
        <f t="shared" si="213"/>
        <v>#N/A</v>
      </c>
      <c r="FG194" t="e">
        <f t="shared" si="214"/>
        <v>#N/A</v>
      </c>
      <c r="FH194" t="e">
        <f t="shared" si="215"/>
        <v>#N/A</v>
      </c>
      <c r="FJ194" s="9" t="str">
        <f>IF(ISNA(VLOOKUP($B194,Area_EM_90,Seq!C$1,FALSE)),".",VLOOKUP($B194,Area_EM_90,Seq!C$1,FALSE))</f>
        <v>.</v>
      </c>
      <c r="FK194" s="9" t="str">
        <f>IF(ISNA(VLOOKUP($B194,Area_EM_90,Seq!D$1,FALSE)),".",VLOOKUP($B194,Area_EM_90,Seq!D$1,FALSE))</f>
        <v>.</v>
      </c>
      <c r="FL194" s="9" t="str">
        <f>IF(ISNA(VLOOKUP($B194,Area_EM_90,Seq!E$1,FALSE)),".",VLOOKUP($B194,Area_EM_90,Seq!E$1,FALSE))</f>
        <v>.</v>
      </c>
      <c r="FM194" s="9" t="str">
        <f>IF(ISNA(VLOOKUP($B194,Area_EM_90,Seq!F$1,FALSE)),".",VLOOKUP($B194,Area_EM_90,Seq!F$1,FALSE))</f>
        <v>.</v>
      </c>
      <c r="FN194" s="9" t="str">
        <f>IF(ISNA(VLOOKUP($B194,Area_EM_90,Seq!G$1,FALSE)),".",VLOOKUP($B194,Area_EM_90,Seq!G$1,FALSE))</f>
        <v>.</v>
      </c>
      <c r="FO194" s="9" t="str">
        <f>IF(ISNA(VLOOKUP($B194,Area_EM_90,Seq!H$1,FALSE)),".",VLOOKUP($B194,Area_EM_90,Seq!H$1,FALSE))</f>
        <v>.</v>
      </c>
      <c r="FP194" s="9" t="str">
        <f>IF(ISNA(VLOOKUP($B194,Area_EM_90,Seq!I$1,FALSE)),".",VLOOKUP($B194,Area_EM_90,Seq!I$1,FALSE))</f>
        <v>.</v>
      </c>
      <c r="FQ194" s="9" t="str">
        <f>IF(ISNA(VLOOKUP($B194,Area_EM_90,Seq!J$1,FALSE)),".",VLOOKUP($B194,Area_EM_90,Seq!J$1,FALSE))</f>
        <v>.</v>
      </c>
      <c r="FR194" s="9" t="str">
        <f>IF(ISNA(VLOOKUP($B194,Area_EM_00,Seq!C$1,FALSE)),".",VLOOKUP($B194,Area_EM_00,Seq!C$1,FALSE))</f>
        <v>.</v>
      </c>
      <c r="FS194" s="9" t="str">
        <f>IF(ISNA(VLOOKUP($B194,Area_EM_00,Seq!D$1,FALSE)),".",VLOOKUP($B194,Area_EM_00,Seq!D$1,FALSE))</f>
        <v>.</v>
      </c>
      <c r="FT194" s="9" t="str">
        <f>IF(ISNA(VLOOKUP($B194,Area_EM_00,Seq!E$1,FALSE)),".",VLOOKUP($B194,Area_EM_00,Seq!E$1,FALSE))</f>
        <v>.</v>
      </c>
      <c r="FU194" s="9" t="str">
        <f>IF(ISNA(VLOOKUP($B194,Area_EM_00,Seq!F$1,FALSE)),".",VLOOKUP($B194,Area_EM_00,Seq!F$1,FALSE))</f>
        <v>.</v>
      </c>
      <c r="FV194" s="9" t="str">
        <f>IF(ISNA(VLOOKUP($B194,Area_EM_00,Seq!G$1,FALSE)),".",VLOOKUP($B194,Area_EM_00,Seq!G$1,FALSE))</f>
        <v>.</v>
      </c>
      <c r="FW194" s="9" t="str">
        <f>IF(ISNA(VLOOKUP($B194,Area_EM_00,Seq!H$1,FALSE)),".",VLOOKUP($B194,Area_EM_00,Seq!H$1,FALSE))</f>
        <v>.</v>
      </c>
      <c r="FX194" s="9" t="str">
        <f>IF(ISNA(VLOOKUP($B194,Area_EM_00,Seq!I$1,FALSE)),".",VLOOKUP($B194,Area_EM_00,Seq!I$1,FALSE))</f>
        <v>.</v>
      </c>
      <c r="FY194" s="9" t="str">
        <f>IF(ISNA(VLOOKUP($B194,Area_EM_00,Seq!J$1,FALSE)),".",VLOOKUP($B194,Area_EM_00,Seq!J$1,FALSE))</f>
        <v>.</v>
      </c>
      <c r="GA194" s="27"/>
    </row>
    <row r="195" spans="1:183">
      <c r="A195" s="25" t="s">
        <v>2676</v>
      </c>
      <c r="B195" s="26" t="str">
        <f>VLOOKUP($A195,Area_Country,2,FALSE)</f>
        <v>MarshallIs.</v>
      </c>
      <c r="C195" s="27">
        <f>GDP!C$42/10000</f>
        <v>18294194.281532999</v>
      </c>
      <c r="D195" s="27">
        <f>GDP!D$42/10000</f>
        <v>19245492.3841727</v>
      </c>
      <c r="E195" s="27">
        <f>GDP!E$42/10000</f>
        <v>20996832.1911324</v>
      </c>
      <c r="F195" s="27">
        <f>GDP!F$42/10000</f>
        <v>23285486.8999658</v>
      </c>
      <c r="G195" s="27">
        <f>GDP!G$42/10000</f>
        <v>26824880.9087606</v>
      </c>
      <c r="H195" s="27">
        <f>GDP!H$42/10000</f>
        <v>30446239.831443299</v>
      </c>
      <c r="I195" s="27">
        <f>GDP!I$42/10000</f>
        <v>33125508.936610304</v>
      </c>
      <c r="J195" s="27">
        <f>GDP!J$42/10000</f>
        <v>36968067.973257102</v>
      </c>
      <c r="K195" s="27">
        <f>GDP!K$42/10000</f>
        <v>41145459.654235199</v>
      </c>
      <c r="L195" s="27">
        <f>GDP!L$42/10000</f>
        <v>42832423.5000588</v>
      </c>
      <c r="M195" s="27">
        <f>GDP!M$42/10000</f>
        <v>44460055.593061104</v>
      </c>
      <c r="N195" s="27">
        <f>GDP!N$42/10000</f>
        <v>48550380.707622699</v>
      </c>
      <c r="O195" s="27">
        <f>GDP!O$42/10000</f>
        <v>55444534.768105105</v>
      </c>
      <c r="P195" s="27">
        <f>GDP!P$42/10000</f>
        <v>63206769.635639794</v>
      </c>
      <c r="Q195" s="27">
        <f>GDP!Q$42/10000</f>
        <v>71486856.457908601</v>
      </c>
      <c r="R195" s="27">
        <f>GDP!R$42/10000</f>
        <v>79278923.811820701</v>
      </c>
      <c r="S195" s="27">
        <f>GDP!S$42/10000</f>
        <v>87206816.193002701</v>
      </c>
      <c r="T195" s="27">
        <f>GDP!T$42/10000</f>
        <v>95317050.098951995</v>
      </c>
      <c r="U195" s="27">
        <f>GDP!U$42/10000</f>
        <v>102751780.00667</v>
      </c>
      <c r="V195" s="27">
        <f>GDP!V$42/10000</f>
        <v>110560915.287177</v>
      </c>
      <c r="W195" s="27">
        <f>GDP!W$42/10000</f>
        <v>119848032.17129999</v>
      </c>
      <c r="X195" s="27">
        <f>GDP!X$42/10000</f>
        <v>129795418.841518</v>
      </c>
      <c r="Y195" s="27">
        <f>GDP!Y$42/10000</f>
        <v>141606801.95609599</v>
      </c>
      <c r="Z195" s="27">
        <f>GDP!Z$42/10000</f>
        <v>155767482.15170601</v>
      </c>
      <c r="AA195" s="27">
        <f>GDP!AA$42/10000</f>
        <v>171499997.84902799</v>
      </c>
      <c r="AB195" s="27">
        <f>GDP!AB$42/10000</f>
        <v>189335997.62532699</v>
      </c>
      <c r="AC195" s="27">
        <f>GDP!AC$42/10000</f>
        <v>211298973.34986499</v>
      </c>
      <c r="AD195" s="27">
        <f>GDP!AD$42/10000</f>
        <v>238767839.88534701</v>
      </c>
      <c r="AE195" s="27">
        <f>GDP!AE$42/10000</f>
        <v>260256945.47502899</v>
      </c>
      <c r="AF195" s="27">
        <f>GDP!AF$42/10000</f>
        <v>293754553.91439533</v>
      </c>
      <c r="AG195" s="27"/>
      <c r="AH195" s="27" t="str">
        <f>IF(ISNUMBER(VLOOKUP($B195,Area_GDP_80_09,Seq!C$1,FALSE)/10000),VLOOKUP($B195,Area_GDP_80_09,Seq!C$1,FALSE)/10000,".")</f>
        <v>.</v>
      </c>
      <c r="AI195" s="27" t="str">
        <f>IF(ISNUMBER(VLOOKUP($B195,Area_GDP_80_09,Seq!D$1,FALSE)/10000),VLOOKUP($B195,Area_GDP_80_09,Seq!D$1,FALSE)/10000,".")</f>
        <v>.</v>
      </c>
      <c r="AJ195" s="27">
        <f>IF(ISNUMBER(VLOOKUP($B195,Area_GDP_80_09,Seq!E$1,FALSE)/10000),VLOOKUP($B195,Area_GDP_80_09,Seq!E$1,FALSE)/10000,".")</f>
        <v>6400.7971692594601</v>
      </c>
      <c r="AK195" s="27">
        <f>IF(ISNUMBER(VLOOKUP($B195,Area_GDP_80_09,Seq!F$1,FALSE)/10000),VLOOKUP($B195,Area_GDP_80_09,Seq!F$1,FALSE)/10000,".")</f>
        <v>7446.6232599499408</v>
      </c>
      <c r="AL195" s="27">
        <f>IF(ISNUMBER(VLOOKUP($B195,Area_GDP_80_09,Seq!G$1,FALSE)/10000),VLOOKUP($B195,Area_GDP_80_09,Seq!G$1,FALSE)/10000,".")</f>
        <v>7647.0803751288204</v>
      </c>
      <c r="AM195" s="27">
        <f>IF(ISNUMBER(VLOOKUP($B195,Area_GDP_80_09,Seq!H$1,FALSE)/10000),VLOOKUP($B195,Area_GDP_80_09,Seq!H$1,FALSE)/10000,".")</f>
        <v>7449.3552138194991</v>
      </c>
      <c r="AN195" s="27">
        <f>IF(ISNUMBER(VLOOKUP($B195,Area_GDP_80_09,Seq!I$1,FALSE)/10000),VLOOKUP($B195,Area_GDP_80_09,Seq!I$1,FALSE)/10000,".")</f>
        <v>9121.1402348726497</v>
      </c>
      <c r="AO195" s="27">
        <f>IF(ISNUMBER(VLOOKUP($B195,Area_GDP_80_09,Seq!J$1,FALSE)/10000),VLOOKUP($B195,Area_GDP_80_09,Seq!J$1,FALSE)/10000,".")</f>
        <v>10322.1754547774</v>
      </c>
      <c r="AP195" s="27">
        <f>IF(ISNUMBER(VLOOKUP($B195,Area_GDP_80_09,Seq!K$1,FALSE)/10000),VLOOKUP($B195,Area_GDP_80_09,Seq!K$1,FALSE)/10000,".")</f>
        <v>11296.1170092752</v>
      </c>
      <c r="AQ195" s="27">
        <f>IF(ISNUMBER(VLOOKUP($B195,Area_GDP_80_09,Seq!L$1,FALSE)/10000),VLOOKUP($B195,Area_GDP_80_09,Seq!L$1,FALSE)/10000,".")</f>
        <v>11391.052406242301</v>
      </c>
      <c r="AR195" s="27">
        <f>IF(ISNUMBER(VLOOKUP($B195,Area_GDP_80_09,Seq!M$1,FALSE)/10000),VLOOKUP($B195,Area_GDP_80_09,Seq!M$1,FALSE)/10000,".")</f>
        <v>12193.0516140747</v>
      </c>
      <c r="AS195" s="27">
        <f>IF(ISNUMBER(VLOOKUP($B195,Area_GDP_80_09,Seq!N$1,FALSE)/10000),VLOOKUP($B195,Area_GDP_80_09,Seq!N$1,FALSE)/10000,".")</f>
        <v>12331.1860316043</v>
      </c>
      <c r="AT195" s="27">
        <f>IF(ISNUMBER(VLOOKUP($B195,Area_GDP_80_09,Seq!O$1,FALSE)/10000),VLOOKUP($B195,Area_GDP_80_09,Seq!O$1,FALSE)/10000,".")</f>
        <v>12335.796203759099</v>
      </c>
      <c r="AU195" s="27">
        <f>IF(ISNUMBER(VLOOKUP($B195,Area_GDP_80_09,Seq!P$1,FALSE)/10000),VLOOKUP($B195,Area_GDP_80_09,Seq!P$1,FALSE)/10000,".")</f>
        <v>12836.768244589501</v>
      </c>
      <c r="AV195" s="27">
        <f>IF(ISNUMBER(VLOOKUP($B195,Area_GDP_80_09,Seq!Q$1,FALSE)/10000),VLOOKUP($B195,Area_GDP_80_09,Seq!Q$1,FALSE)/10000,".")</f>
        <v>13198.0691438386</v>
      </c>
      <c r="AW195" s="27">
        <f>IF(ISNUMBER(VLOOKUP($B195,Area_GDP_80_09,Seq!R$1,FALSE)/10000),VLOOKUP($B195,Area_GDP_80_09,Seq!R$1,FALSE)/10000,".")</f>
        <v>13559.199295970899</v>
      </c>
      <c r="AX195" s="27">
        <f>IF(ISNUMBER(VLOOKUP($B195,Area_GDP_80_09,Seq!S$1,FALSE)/10000),VLOOKUP($B195,Area_GDP_80_09,Seq!S$1,FALSE)/10000,".")</f>
        <v>11408.8101063945</v>
      </c>
      <c r="AY195" s="27">
        <f>IF(ISNUMBER(VLOOKUP($B195,Area_GDP_80_09,Seq!T$1,FALSE)/10000),VLOOKUP($B195,Area_GDP_80_09,Seq!T$1,FALSE)/10000,".")</f>
        <v>10337.3719481769</v>
      </c>
      <c r="AZ195" s="27">
        <f>IF(ISNUMBER(VLOOKUP($B195,Area_GDP_80_09,Seq!U$1,FALSE)/10000),VLOOKUP($B195,Area_GDP_80_09,Seq!U$1,FALSE)/10000,".")</f>
        <v>10597.761301369201</v>
      </c>
      <c r="BA195" s="27">
        <f>IF(ISNUMBER(VLOOKUP($B195,Area_GDP_80_09,Seq!V$1,FALSE)/10000),VLOOKUP($B195,Area_GDP_80_09,Seq!V$1,FALSE)/10000,".")</f>
        <v>10661.3478691774</v>
      </c>
      <c r="BB195" s="27">
        <f>IF(ISNUMBER(VLOOKUP($B195,Area_GDP_80_09,Seq!W$1,FALSE)/10000),VLOOKUP($B195,Area_GDP_80_09,Seq!W$1,FALSE)/10000,".")</f>
        <v>10757.3</v>
      </c>
      <c r="BC195" s="27">
        <f>IF(ISNUMBER(VLOOKUP($B195,Area_GDP_80_09,Seq!X$1,FALSE)/10000),VLOOKUP($B195,Area_GDP_80_09,Seq!X$1,FALSE)/10000,".")</f>
        <v>11050.5</v>
      </c>
      <c r="BD195" s="27">
        <f>IF(ISNUMBER(VLOOKUP($B195,Area_GDP_80_09,Seq!Y$1,FALSE)/10000),VLOOKUP($B195,Area_GDP_80_09,Seq!Y$1,FALSE)/10000,".")</f>
        <v>11472.1</v>
      </c>
      <c r="BE195" s="27">
        <f>IF(ISNUMBER(VLOOKUP($B195,Area_GDP_80_09,Seq!Z$1,FALSE)/10000),VLOOKUP($B195,Area_GDP_80_09,Seq!Z$1,FALSE)/10000,".")</f>
        <v>11867.8</v>
      </c>
      <c r="BF195" s="27">
        <f>IF(ISNUMBER(VLOOKUP($B195,Area_GDP_80_09,Seq!AA$1,FALSE)/10000),VLOOKUP($B195,Area_GDP_80_09,Seq!AA$1,FALSE)/10000,".")</f>
        <v>12527.9</v>
      </c>
      <c r="BG195" s="27">
        <f>IF(ISNUMBER(VLOOKUP($B195,Area_GDP_80_09,Seq!AB$1,FALSE)/10000),VLOOKUP($B195,Area_GDP_80_09,Seq!AB$1,FALSE)/10000,".")</f>
        <v>12744.4</v>
      </c>
      <c r="BH195" s="27">
        <f>IF(ISNUMBER(VLOOKUP($B195,Area_GDP_80_09,Seq!AC$1,FALSE)/10000),VLOOKUP($B195,Area_GDP_80_09,Seq!AC$1,FALSE)/10000,".")</f>
        <v>12910.8</v>
      </c>
      <c r="BI195" s="27">
        <f>IF(ISNUMBER(VLOOKUP($B195,Area_GDP_80_09,Seq!AD$1,FALSE)/10000),VLOOKUP($B195,Area_GDP_80_09,Seq!AD$1,FALSE)/10000,".")</f>
        <v>13165.1</v>
      </c>
      <c r="BJ195" s="27">
        <f>IF(ISNUMBER(VLOOKUP($B195,Area_GDP_80_09,Seq!AE$1,FALSE)/10000),VLOOKUP($B195,Area_GDP_80_09,Seq!AE$1,FALSE)/10000,".")</f>
        <v>13362.576499999999</v>
      </c>
      <c r="BK195" s="27" t="str">
        <f>IF(ISNUMBER(VLOOKUP($B195,Area_GDP_80_09,Seq!AF$1,FALSE)/10000),VLOOKUP($B195,Area_GDP_80_09,Seq!AF$1,FALSE)/10000,".")</f>
        <v>.</v>
      </c>
      <c r="BL195" s="27"/>
      <c r="BM195" s="27"/>
      <c r="BN195" s="27">
        <f>CNPop!A$48</f>
        <v>5.0000000000000001E-3</v>
      </c>
      <c r="BO195" s="27">
        <f>CNPop!B$48</f>
        <v>6.0000000000000001E-3</v>
      </c>
      <c r="BP195" s="27">
        <f>CNPop!C$48</f>
        <v>6.0000000000000001E-3</v>
      </c>
      <c r="BQ195" s="27">
        <f>CNPop!D$48</f>
        <v>7.0000000000000001E-3</v>
      </c>
      <c r="BR195" s="27">
        <f>CNPop!E$48</f>
        <v>7.0000000000000001E-3</v>
      </c>
      <c r="BS195" s="27">
        <f>CNPop!F$48</f>
        <v>8.0000000000000002E-3</v>
      </c>
      <c r="BT195" s="27">
        <f>CNPop!G$48</f>
        <v>8.9999999999999993E-3</v>
      </c>
      <c r="BU195" s="27">
        <f>CNPop!H$48</f>
        <v>0.01</v>
      </c>
      <c r="BV195" s="27">
        <f>CNPop!I$48</f>
        <v>1.0999999999999999E-2</v>
      </c>
      <c r="BW195" s="27">
        <f>CNPop!J$48</f>
        <v>1.2E-2</v>
      </c>
      <c r="BX195" s="27">
        <f>CNPop!K$48</f>
        <v>1.4E-2</v>
      </c>
      <c r="BY195" s="27">
        <f>CNPop!L$48</f>
        <v>1.6E-2</v>
      </c>
      <c r="BZ195" s="27">
        <f>CNPop!M$48</f>
        <v>1.7000000000000001E-2</v>
      </c>
      <c r="CA195" s="27">
        <f>CNPop!N$48</f>
        <v>1.9E-2</v>
      </c>
      <c r="CB195" s="27">
        <f>CNPop!O$48</f>
        <v>2.1000000000000001E-2</v>
      </c>
      <c r="CC195" s="27">
        <f>CNPop!P$48</f>
        <v>2.3E-2</v>
      </c>
      <c r="CD195" s="27">
        <f>CNPop!Q$48</f>
        <v>2.5999999999999999E-2</v>
      </c>
      <c r="CE195" s="27">
        <f>CNPop!R$48</f>
        <v>2.8000000000000001E-2</v>
      </c>
      <c r="CF195" s="27">
        <f>CNPop!S$48</f>
        <v>0.03</v>
      </c>
      <c r="CG195" s="27">
        <f>CNPop!T$48</f>
        <v>3.3000000000000002E-2</v>
      </c>
      <c r="CH195" s="27">
        <f>CNPop!U$48</f>
        <v>3.5999999999999997E-2</v>
      </c>
      <c r="CI195" s="27">
        <f>CNPop!V$48</f>
        <v>3.9E-2</v>
      </c>
      <c r="CJ195" s="27">
        <f>CNPop!W$48</f>
        <v>4.2000000000000003E-2</v>
      </c>
      <c r="CK195" s="27">
        <f>CNPop!X$48</f>
        <v>4.4999999999999998E-2</v>
      </c>
      <c r="CL195" s="27">
        <f>CNPop!Y$48</f>
        <v>4.9000000000000002E-2</v>
      </c>
      <c r="CM195" s="27">
        <f>CNPop!Z$48</f>
        <v>5.1999999999999998E-2</v>
      </c>
      <c r="CN195" s="27">
        <f>CNPop!AA$48</f>
        <v>5.6000000000000001E-2</v>
      </c>
      <c r="CO195" s="27">
        <f>CNPop!AB$48</f>
        <v>0.06</v>
      </c>
      <c r="CP195" s="27">
        <f>CNPop!AC$48</f>
        <v>6.3E-2</v>
      </c>
      <c r="CQ195" s="27"/>
      <c r="CR195" s="27">
        <f t="shared" si="182"/>
        <v>0.10235929416227044</v>
      </c>
      <c r="CS195" s="27">
        <f t="shared" si="183"/>
        <v>0.10235929416227044</v>
      </c>
      <c r="CT195" s="27">
        <f t="shared" si="184"/>
        <v>0.10235929416227044</v>
      </c>
      <c r="CU195" s="27">
        <f t="shared" si="185"/>
        <v>0.10235929416227044</v>
      </c>
      <c r="CV195" s="27">
        <f t="shared" si="186"/>
        <v>0.10235929416227044</v>
      </c>
      <c r="CW195" s="27">
        <f t="shared" si="187"/>
        <v>0.10235929416227044</v>
      </c>
      <c r="CX195" s="27">
        <f t="shared" si="188"/>
        <v>0.10235929416227044</v>
      </c>
      <c r="CY195" s="27">
        <f t="shared" si="189"/>
        <v>0.10235929416227044</v>
      </c>
      <c r="CZ195" s="27">
        <f t="shared" si="190"/>
        <v>0.10235929416227044</v>
      </c>
      <c r="DA195" s="27">
        <f t="shared" si="191"/>
        <v>0.10235929416227044</v>
      </c>
      <c r="DB195" s="27">
        <f t="shared" si="192"/>
        <v>0.10235929416227044</v>
      </c>
      <c r="DC195" s="27">
        <f t="shared" si="193"/>
        <v>0.10235929416227044</v>
      </c>
      <c r="DD195" s="27">
        <f t="shared" si="194"/>
        <v>0.10235929416227044</v>
      </c>
      <c r="DE195" s="27">
        <f t="shared" si="195"/>
        <v>0.10235929416227044</v>
      </c>
      <c r="DF195" s="27">
        <f t="shared" si="196"/>
        <v>0.10235929416227044</v>
      </c>
      <c r="DG195" s="27">
        <f t="shared" si="197"/>
        <v>0.10235929416227044</v>
      </c>
      <c r="DH195" s="27">
        <f t="shared" si="198"/>
        <v>0.10235929416227044</v>
      </c>
      <c r="DI195" s="27">
        <f t="shared" si="199"/>
        <v>0.10235929416227044</v>
      </c>
      <c r="DJ195" s="27">
        <f t="shared" si="200"/>
        <v>0.10235929416227044</v>
      </c>
      <c r="DK195" s="27">
        <f t="shared" si="201"/>
        <v>0.10235929416227044</v>
      </c>
      <c r="DL195" s="27">
        <f t="shared" si="202"/>
        <v>0.10099691918864731</v>
      </c>
      <c r="DM195" s="27">
        <f t="shared" si="203"/>
        <v>0.10099691918864731</v>
      </c>
      <c r="DN195" s="27">
        <f t="shared" si="204"/>
        <v>0.10122136411290023</v>
      </c>
      <c r="DO195" s="27">
        <f t="shared" si="205"/>
        <v>0.10116009345058238</v>
      </c>
      <c r="DP195" s="27">
        <f t="shared" si="206"/>
        <v>0.10089723267708307</v>
      </c>
      <c r="DQ195" s="27">
        <f t="shared" si="207"/>
        <v>0.10053473357043542</v>
      </c>
      <c r="DR195" s="27">
        <f t="shared" si="208"/>
        <v>0.11837581418556364</v>
      </c>
      <c r="DS195" s="27">
        <f t="shared" si="209"/>
        <v>0.11700115125628582</v>
      </c>
      <c r="DT195" s="27">
        <f>IF(ISNUMBER(EW195),EW195,".")</f>
        <v>0.11475320800640888</v>
      </c>
      <c r="DU195" s="27" t="e">
        <f>IF(ISNA(VLOOKUP(CONCATENATE($B195,".SP.TER.TOTL.IN"),Area_pop_80_09,Seq!B$1,FALSE)),".",VLOOKUP(CONCATENATE($B195,".SP.TER.TOTL.IN"),Area_pop_80_09,Seq!B$1,FALSE)/VLOOKUP(CONCATENATE($B195,".SP.POP.TOTL"),Area_pop_80_09,Seq!B$1,FALSE))</f>
        <v>#VALUE!</v>
      </c>
      <c r="DV195" s="27" t="e">
        <f>IF(ISNA(VLOOKUP(CONCATENATE($B195,".SP.TER.TOTL.IN"),Area_pop_80_09,Seq!C$1,FALSE)),".",VLOOKUP(CONCATENATE($B195,".SP.TER.TOTL.IN"),Area_pop_80_09,Seq!C$1,FALSE)/VLOOKUP(CONCATENATE($B195,".SP.POP.TOTL"),Area_pop_80_09,Seq!C$1,FALSE))</f>
        <v>#VALUE!</v>
      </c>
      <c r="DW195" s="27" t="e">
        <f>IF(ISNA(VLOOKUP(CONCATENATE($B195,".SP.TER.TOTL.IN"),Area_pop_80_09,Seq!D$1,FALSE)),".",VLOOKUP(CONCATENATE($B195,".SP.TER.TOTL.IN"),Area_pop_80_09,Seq!D$1,FALSE)/VLOOKUP(CONCATENATE($B195,".SP.POP.TOTL"),Area_pop_80_09,Seq!D$1,FALSE))</f>
        <v>#VALUE!</v>
      </c>
      <c r="DX195" s="27" t="e">
        <f>IF(ISNA(VLOOKUP(CONCATENATE($B195,".SP.TER.TOTL.IN"),Area_pop_80_09,Seq!E$1,FALSE)),".",VLOOKUP(CONCATENATE($B195,".SP.TER.TOTL.IN"),Area_pop_80_09,Seq!E$1,FALSE)/VLOOKUP(CONCATENATE($B195,".SP.POP.TOTL"),Area_pop_80_09,Seq!E$1,FALSE))</f>
        <v>#VALUE!</v>
      </c>
      <c r="DY195" s="27" t="e">
        <f>IF(ISNA(VLOOKUP(CONCATENATE($B195,".SP.TER.TOTL.IN"),Area_pop_80_09,Seq!F$1,FALSE)),".",VLOOKUP(CONCATENATE($B195,".SP.TER.TOTL.IN"),Area_pop_80_09,Seq!F$1,FALSE)/VLOOKUP(CONCATENATE($B195,".SP.POP.TOTL"),Area_pop_80_09,Seq!F$1,FALSE))</f>
        <v>#VALUE!</v>
      </c>
      <c r="DZ195" s="27" t="e">
        <f>IF(ISNA(VLOOKUP(CONCATENATE($B195,".SP.TER.TOTL.IN"),Area_pop_80_09,Seq!G$1,FALSE)),".",VLOOKUP(CONCATENATE($B195,".SP.TER.TOTL.IN"),Area_pop_80_09,Seq!G$1,FALSE)/VLOOKUP(CONCATENATE($B195,".SP.POP.TOTL"),Area_pop_80_09,Seq!G$1,FALSE))</f>
        <v>#VALUE!</v>
      </c>
      <c r="EA195" s="27" t="e">
        <f>IF(ISNA(VLOOKUP(CONCATENATE($B195,".SP.TER.TOTL.IN"),Area_pop_80_09,Seq!H$1,FALSE)),".",VLOOKUP(CONCATENATE($B195,".SP.TER.TOTL.IN"),Area_pop_80_09,Seq!H$1,FALSE)/VLOOKUP(CONCATENATE($B195,".SP.POP.TOTL"),Area_pop_80_09,Seq!H$1,FALSE))</f>
        <v>#VALUE!</v>
      </c>
      <c r="EB195" s="27" t="e">
        <f>IF(ISNA(VLOOKUP(CONCATENATE($B195,".SP.TER.TOTL.IN"),Area_pop_80_09,Seq!I$1,FALSE)),".",VLOOKUP(CONCATENATE($B195,".SP.TER.TOTL.IN"),Area_pop_80_09,Seq!I$1,FALSE)/VLOOKUP(CONCATENATE($B195,".SP.POP.TOTL"),Area_pop_80_09,Seq!I$1,FALSE))</f>
        <v>#VALUE!</v>
      </c>
      <c r="EC195" s="27" t="e">
        <f>IF(ISNA(VLOOKUP(CONCATENATE($B195,".SP.TER.TOTL.IN"),Area_pop_80_09,Seq!J$1,FALSE)),".",VLOOKUP(CONCATENATE($B195,".SP.TER.TOTL.IN"),Area_pop_80_09,Seq!J$1,FALSE)/VLOOKUP(CONCATENATE($B195,".SP.POP.TOTL"),Area_pop_80_09,Seq!J$1,FALSE))</f>
        <v>#VALUE!</v>
      </c>
      <c r="ED195" s="27" t="e">
        <f>IF(ISNA(VLOOKUP(CONCATENATE($B195,".SP.TER.TOTL.IN"),Area_pop_80_09,Seq!K$1,FALSE)),".",VLOOKUP(CONCATENATE($B195,".SP.TER.TOTL.IN"),Area_pop_80_09,Seq!K$1,FALSE)/VLOOKUP(CONCATENATE($B195,".SP.POP.TOTL"),Area_pop_80_09,Seq!K$1,FALSE))</f>
        <v>#VALUE!</v>
      </c>
      <c r="EE195" s="27" t="e">
        <f>IF(ISNA(VLOOKUP(CONCATENATE($B195,".SP.TER.TOTL.IN"),Area_pop_80_09,Seq!L$1,FALSE)),".",VLOOKUP(CONCATENATE($B195,".SP.TER.TOTL.IN"),Area_pop_80_09,Seq!L$1,FALSE)/VLOOKUP(CONCATENATE($B195,".SP.POP.TOTL"),Area_pop_80_09,Seq!L$1,FALSE))</f>
        <v>#VALUE!</v>
      </c>
      <c r="EF195" s="27" t="e">
        <f>IF(ISNA(VLOOKUP(CONCATENATE($B195,".SP.TER.TOTL.IN"),Area_pop_80_09,Seq!M$1,FALSE)),".",VLOOKUP(CONCATENATE($B195,".SP.TER.TOTL.IN"),Area_pop_80_09,Seq!M$1,FALSE)/VLOOKUP(CONCATENATE($B195,".SP.POP.TOTL"),Area_pop_80_09,Seq!M$1,FALSE))</f>
        <v>#VALUE!</v>
      </c>
      <c r="EG195" s="27" t="e">
        <f>IF(ISNA(VLOOKUP(CONCATENATE($B195,".SP.TER.TOTL.IN"),Area_pop_80_09,Seq!N$1,FALSE)),".",VLOOKUP(CONCATENATE($B195,".SP.TER.TOTL.IN"),Area_pop_80_09,Seq!N$1,FALSE)/VLOOKUP(CONCATENATE($B195,".SP.POP.TOTL"),Area_pop_80_09,Seq!N$1,FALSE))</f>
        <v>#VALUE!</v>
      </c>
      <c r="EH195" s="27" t="e">
        <f>IF(ISNA(VLOOKUP(CONCATENATE($B195,".SP.TER.TOTL.IN"),Area_pop_80_09,Seq!O$1,FALSE)),".",VLOOKUP(CONCATENATE($B195,".SP.TER.TOTL.IN"),Area_pop_80_09,Seq!O$1,FALSE)/VLOOKUP(CONCATENATE($B195,".SP.POP.TOTL"),Area_pop_80_09,Seq!O$1,FALSE))</f>
        <v>#VALUE!</v>
      </c>
      <c r="EI195" s="27" t="e">
        <f>IF(ISNA(VLOOKUP(CONCATENATE($B195,".SP.TER.TOTL.IN"),Area_pop_80_09,Seq!P$1,FALSE)),".",VLOOKUP(CONCATENATE($B195,".SP.TER.TOTL.IN"),Area_pop_80_09,Seq!P$1,FALSE)/VLOOKUP(CONCATENATE($B195,".SP.POP.TOTL"),Area_pop_80_09,Seq!P$1,FALSE))</f>
        <v>#VALUE!</v>
      </c>
      <c r="EJ195" s="27" t="e">
        <f>IF(ISNA(VLOOKUP(CONCATENATE($B195,".SP.TER.TOTL.IN"),Area_pop_80_09,Seq!Q$1,FALSE)),".",VLOOKUP(CONCATENATE($B195,".SP.TER.TOTL.IN"),Area_pop_80_09,Seq!Q$1,FALSE)/VLOOKUP(CONCATENATE($B195,".SP.POP.TOTL"),Area_pop_80_09,Seq!Q$1,FALSE))</f>
        <v>#VALUE!</v>
      </c>
      <c r="EK195" s="27" t="e">
        <f>IF(ISNA(VLOOKUP(CONCATENATE($B195,".SP.TER.TOTL.IN"),Area_pop_80_09,Seq!R$1,FALSE)),".",VLOOKUP(CONCATENATE($B195,".SP.TER.TOTL.IN"),Area_pop_80_09,Seq!R$1,FALSE)/VLOOKUP(CONCATENATE($B195,".SP.POP.TOTL"),Area_pop_80_09,Seq!R$1,FALSE))</f>
        <v>#VALUE!</v>
      </c>
      <c r="EL195" s="27" t="e">
        <f>IF(ISNA(VLOOKUP(CONCATENATE($B195,".SP.TER.TOTL.IN"),Area_pop_80_09,Seq!S$1,FALSE)),".",VLOOKUP(CONCATENATE($B195,".SP.TER.TOTL.IN"),Area_pop_80_09,Seq!S$1,FALSE)/VLOOKUP(CONCATENATE($B195,".SP.POP.TOTL"),Area_pop_80_09,Seq!S$1,FALSE))</f>
        <v>#VALUE!</v>
      </c>
      <c r="EM195" s="27" t="e">
        <f>IF(ISNA(VLOOKUP(CONCATENATE($B195,".SP.TER.TOTL.IN"),Area_pop_80_09,Seq!T$1,FALSE)),".",VLOOKUP(CONCATENATE($B195,".SP.TER.TOTL.IN"),Area_pop_80_09,Seq!T$1,FALSE)/VLOOKUP(CONCATENATE($B195,".SP.POP.TOTL"),Area_pop_80_09,Seq!T$1,FALSE))</f>
        <v>#VALUE!</v>
      </c>
      <c r="EN195" s="27">
        <f>IF(ISNA(VLOOKUP(CONCATENATE($B195,".SP.TER.TOTL.IN"),Area_pop_80_09,Seq!U$1,FALSE)),".",VLOOKUP(CONCATENATE($B195,".SP.TER.TOTL.IN"),Area_pop_80_09,Seq!U$1,FALSE)/VLOOKUP(CONCATENATE($B195,".SP.POP.TOTL"),Area_pop_80_09,Seq!U$1,FALSE))</f>
        <v>0.10235929416227044</v>
      </c>
      <c r="EO195" s="27" t="e">
        <f>IF(ISNA(VLOOKUP(CONCATENATE($B195,".SP.TER.TOTL.IN"),Area_pop_80_09,Seq!V$1,FALSE)),".",VLOOKUP(CONCATENATE($B195,".SP.TER.TOTL.IN"),Area_pop_80_09,Seq!V$1,FALSE)/VLOOKUP(CONCATENATE($B195,".SP.POP.TOTL"),Area_pop_80_09,Seq!V$1,FALSE))</f>
        <v>#VALUE!</v>
      </c>
      <c r="EP195" s="27">
        <f>IF(ISNA(VLOOKUP(CONCATENATE($B195,".SP.TER.TOTL.IN"),Area_pop_80_09,Seq!W$1,FALSE)),".",VLOOKUP(CONCATENATE($B195,".SP.TER.TOTL.IN"),Area_pop_80_09,Seq!W$1,FALSE)/VLOOKUP(CONCATENATE($B195,".SP.POP.TOTL"),Area_pop_80_09,Seq!W$1,FALSE))</f>
        <v>0.10099691918864731</v>
      </c>
      <c r="EQ195" s="27">
        <f>IF(ISNA(VLOOKUP(CONCATENATE($B195,".SP.TER.TOTL.IN"),Area_pop_80_09,Seq!X$1,FALSE)),".",VLOOKUP(CONCATENATE($B195,".SP.TER.TOTL.IN"),Area_pop_80_09,Seq!X$1,FALSE)/VLOOKUP(CONCATENATE($B195,".SP.POP.TOTL"),Area_pop_80_09,Seq!X$1,FALSE))</f>
        <v>0.10122136411290023</v>
      </c>
      <c r="ER195" s="27">
        <f>IF(ISNA(VLOOKUP(CONCATENATE($B195,".SP.TER.TOTL.IN"),Area_pop_80_09,Seq!Y$1,FALSE)),".",VLOOKUP(CONCATENATE($B195,".SP.TER.TOTL.IN"),Area_pop_80_09,Seq!Y$1,FALSE)/VLOOKUP(CONCATENATE($B195,".SP.POP.TOTL"),Area_pop_80_09,Seq!Y$1,FALSE))</f>
        <v>0.10116009345058238</v>
      </c>
      <c r="ES195" s="27">
        <f>IF(ISNA(VLOOKUP(CONCATENATE($B195,".SP.TER.TOTL.IN"),Area_pop_80_09,Seq!Z$1,FALSE)),".",VLOOKUP(CONCATENATE($B195,".SP.TER.TOTL.IN"),Area_pop_80_09,Seq!Z$1,FALSE)/VLOOKUP(CONCATENATE($B195,".SP.POP.TOTL"),Area_pop_80_09,Seq!Z$1,FALSE))</f>
        <v>0.10089723267708307</v>
      </c>
      <c r="ET195" s="27">
        <f>IF(ISNA(VLOOKUP(CONCATENATE($B195,".SP.TER.TOTL.IN"),Area_pop_80_09,Seq!AA$1,FALSE)),".",VLOOKUP(CONCATENATE($B195,".SP.TER.TOTL.IN"),Area_pop_80_09,Seq!AA$1,FALSE)/VLOOKUP(CONCATENATE($B195,".SP.POP.TOTL"),Area_pop_80_09,Seq!AA$1,FALSE))</f>
        <v>0.10053473357043542</v>
      </c>
      <c r="EU195" s="27">
        <f>IF(ISNA(VLOOKUP(CONCATENATE($B195,".SP.TER.TOTL.IN"),Area_pop_80_09,Seq!AB$1,FALSE)),".",VLOOKUP(CONCATENATE($B195,".SP.TER.TOTL.IN"),Area_pop_80_09,Seq!AB$1,FALSE)/VLOOKUP(CONCATENATE($B195,".SP.POP.TOTL"),Area_pop_80_09,Seq!AB$1,FALSE))</f>
        <v>0.11837581418556364</v>
      </c>
      <c r="EV195" s="27">
        <f>IF(ISNA(VLOOKUP(CONCATENATE($B195,".SP.TER.TOTL.IN"),Area_pop_80_09,Seq!AC$1,FALSE)),".",VLOOKUP(CONCATENATE($B195,".SP.TER.TOTL.IN"),Area_pop_80_09,Seq!AC$1,FALSE)/VLOOKUP(CONCATENATE($B195,".SP.POP.TOTL"),Area_pop_80_09,Seq!AC$1,FALSE))</f>
        <v>0.11700115125628582</v>
      </c>
      <c r="EW195" s="27">
        <f>IF(ISNA(VLOOKUP(CONCATENATE($B195,".SP.TER.TOTL.IN"),Area_pop_80_09,Seq!AD$1,FALSE)),".",VLOOKUP(CONCATENATE($B195,".SP.TER.TOTL.IN"),Area_pop_80_09,Seq!AD$1,FALSE)/VLOOKUP(CONCATENATE($B195,".SP.POP.TOTL"),Area_pop_80_09,Seq!AD$1,FALSE))</f>
        <v>0.11475320800640888</v>
      </c>
      <c r="EX195" s="27"/>
      <c r="EY195" s="27"/>
      <c r="EZ195" s="27" t="str">
        <f t="shared" si="210"/>
        <v>.</v>
      </c>
      <c r="FA195" s="27" t="str">
        <f t="shared" si="211"/>
        <v>.</v>
      </c>
      <c r="FB195" s="27" t="str">
        <f t="shared" si="181"/>
        <v>.</v>
      </c>
      <c r="FC195" s="9" t="str">
        <f>IF(VLOOKUP($B195,EM_80!$B$1:$C$201,2,FALSE)&gt;0,VLOOKUP($B195,EM_80!$B$1:$C$201,2,FALSE),".")</f>
        <v>.</v>
      </c>
      <c r="FD195" s="9" t="str">
        <f t="shared" si="212"/>
        <v>.</v>
      </c>
      <c r="FE195" s="9" t="str">
        <f t="shared" si="177"/>
        <v>.</v>
      </c>
      <c r="FF195">
        <f t="shared" si="213"/>
        <v>31000</v>
      </c>
      <c r="FG195">
        <f t="shared" si="214"/>
        <v>46200</v>
      </c>
      <c r="FH195">
        <f t="shared" si="215"/>
        <v>51288.591414509603</v>
      </c>
      <c r="FJ195" s="9" t="str">
        <f>IF(ISNA(VLOOKUP($B195,Area_EM_90,Seq!C$1,FALSE)),".",VLOOKUP($B195,Area_EM_90,Seq!C$1,FALSE))</f>
        <v>.</v>
      </c>
      <c r="FK195" s="9" t="str">
        <f>IF(ISNA(VLOOKUP($B195,Area_EM_90,Seq!D$1,FALSE)),".",VLOOKUP($B195,Area_EM_90,Seq!D$1,FALSE))</f>
        <v>.</v>
      </c>
      <c r="FL195" s="9" t="str">
        <f>IF(ISNA(VLOOKUP($B195,Area_EM_90,Seq!E$1,FALSE)),".",VLOOKUP($B195,Area_EM_90,Seq!E$1,FALSE))</f>
        <v>.</v>
      </c>
      <c r="FM195" s="9" t="str">
        <f>IF(ISNA(VLOOKUP($B195,Area_EM_90,Seq!F$1,FALSE)),".",VLOOKUP($B195,Area_EM_90,Seq!F$1,FALSE))</f>
        <v>.</v>
      </c>
      <c r="FN195" s="9" t="str">
        <f>IF(ISNA(VLOOKUP($B195,Area_EM_90,Seq!G$1,FALSE)),".",VLOOKUP($B195,Area_EM_90,Seq!G$1,FALSE))</f>
        <v>.</v>
      </c>
      <c r="FO195" s="9" t="str">
        <f>IF(ISNA(VLOOKUP($B195,Area_EM_90,Seq!H$1,FALSE)),".",VLOOKUP($B195,Area_EM_90,Seq!H$1,FALSE))</f>
        <v>.</v>
      </c>
      <c r="FP195" s="9" t="str">
        <f>IF(ISNA(VLOOKUP($B195,Area_EM_90,Seq!I$1,FALSE)),".",VLOOKUP($B195,Area_EM_90,Seq!I$1,FALSE))</f>
        <v>.</v>
      </c>
      <c r="FQ195" s="9" t="str">
        <f>IF(ISNA(VLOOKUP($B195,Area_EM_90,Seq!J$1,FALSE)),".",VLOOKUP($B195,Area_EM_90,Seq!J$1,FALSE))</f>
        <v>.</v>
      </c>
      <c r="FR195" s="9" t="str">
        <f>IF(ISNA(VLOOKUP($B195,Area_EM_00,Seq!C$1,FALSE)),".",VLOOKUP($B195,Area_EM_00,Seq!C$1,FALSE))</f>
        <v>.</v>
      </c>
      <c r="FS195" s="9" t="str">
        <f>IF(ISNA(VLOOKUP($B195,Area_EM_00,Seq!D$1,FALSE)),".",VLOOKUP($B195,Area_EM_00,Seq!D$1,FALSE))</f>
        <v>.</v>
      </c>
      <c r="FT195" s="9" t="str">
        <f>IF(ISNA(VLOOKUP($B195,Area_EM_00,Seq!E$1,FALSE)),".",VLOOKUP($B195,Area_EM_00,Seq!E$1,FALSE))</f>
        <v>.</v>
      </c>
      <c r="FU195" s="9" t="str">
        <f>IF(ISNA(VLOOKUP($B195,Area_EM_00,Seq!F$1,FALSE)),".",VLOOKUP($B195,Area_EM_00,Seq!F$1,FALSE))</f>
        <v>.</v>
      </c>
      <c r="FV195" s="9" t="str">
        <f>IF(ISNA(VLOOKUP($B195,Area_EM_00,Seq!G$1,FALSE)),".",VLOOKUP($B195,Area_EM_00,Seq!G$1,FALSE))</f>
        <v>.</v>
      </c>
      <c r="FW195" s="9" t="str">
        <f>IF(ISNA(VLOOKUP($B195,Area_EM_00,Seq!H$1,FALSE)),".",VLOOKUP($B195,Area_EM_00,Seq!H$1,FALSE))</f>
        <v>.</v>
      </c>
      <c r="FX195" s="9" t="str">
        <f>IF(ISNA(VLOOKUP($B195,Area_EM_00,Seq!I$1,FALSE)),".",VLOOKUP($B195,Area_EM_00,Seq!I$1,FALSE))</f>
        <v>.</v>
      </c>
      <c r="FY195" s="9" t="str">
        <f>IF(ISNA(VLOOKUP($B195,Area_EM_00,Seq!J$1,FALSE)),".",VLOOKUP($B195,Area_EM_00,Seq!J$1,FALSE))</f>
        <v>.</v>
      </c>
      <c r="GA195" s="27"/>
    </row>
    <row r="196" spans="1:183">
      <c r="A196" s="25" t="s">
        <v>3978</v>
      </c>
      <c r="B196" s="26" t="str">
        <f>VLOOKUP($A196,Area_Country,2,FALSE)</f>
        <v>Palau</v>
      </c>
      <c r="C196" s="27">
        <f>GDP!C$42/10000</f>
        <v>18294194.281532999</v>
      </c>
      <c r="D196" s="27">
        <f>GDP!D$42/10000</f>
        <v>19245492.3841727</v>
      </c>
      <c r="E196" s="27">
        <f>GDP!E$42/10000</f>
        <v>20996832.1911324</v>
      </c>
      <c r="F196" s="27">
        <f>GDP!F$42/10000</f>
        <v>23285486.8999658</v>
      </c>
      <c r="G196" s="27">
        <f>GDP!G$42/10000</f>
        <v>26824880.9087606</v>
      </c>
      <c r="H196" s="27">
        <f>GDP!H$42/10000</f>
        <v>30446239.831443299</v>
      </c>
      <c r="I196" s="27">
        <f>GDP!I$42/10000</f>
        <v>33125508.936610304</v>
      </c>
      <c r="J196" s="27">
        <f>GDP!J$42/10000</f>
        <v>36968067.973257102</v>
      </c>
      <c r="K196" s="27">
        <f>GDP!K$42/10000</f>
        <v>41145459.654235199</v>
      </c>
      <c r="L196" s="27">
        <f>GDP!L$42/10000</f>
        <v>42832423.5000588</v>
      </c>
      <c r="M196" s="27">
        <f>GDP!M$42/10000</f>
        <v>44460055.593061104</v>
      </c>
      <c r="N196" s="27">
        <f>GDP!N$42/10000</f>
        <v>48550380.707622699</v>
      </c>
      <c r="O196" s="27">
        <f>GDP!O$42/10000</f>
        <v>55444534.768105105</v>
      </c>
      <c r="P196" s="27">
        <f>GDP!P$42/10000</f>
        <v>63206769.635639794</v>
      </c>
      <c r="Q196" s="27">
        <f>GDP!Q$42/10000</f>
        <v>71486856.457908601</v>
      </c>
      <c r="R196" s="27">
        <f>GDP!R$42/10000</f>
        <v>79278923.811820701</v>
      </c>
      <c r="S196" s="27">
        <f>GDP!S$42/10000</f>
        <v>87206816.193002701</v>
      </c>
      <c r="T196" s="27">
        <f>GDP!T$42/10000</f>
        <v>95317050.098951995</v>
      </c>
      <c r="U196" s="27">
        <f>GDP!U$42/10000</f>
        <v>102751780.00667</v>
      </c>
      <c r="V196" s="27">
        <f>GDP!V$42/10000</f>
        <v>110560915.287177</v>
      </c>
      <c r="W196" s="27">
        <f>GDP!W$42/10000</f>
        <v>119848032.17129999</v>
      </c>
      <c r="X196" s="27">
        <f>GDP!X$42/10000</f>
        <v>129795418.841518</v>
      </c>
      <c r="Y196" s="27">
        <f>GDP!Y$42/10000</f>
        <v>141606801.95609599</v>
      </c>
      <c r="Z196" s="27">
        <f>GDP!Z$42/10000</f>
        <v>155767482.15170601</v>
      </c>
      <c r="AA196" s="27">
        <f>GDP!AA$42/10000</f>
        <v>171499997.84902799</v>
      </c>
      <c r="AB196" s="27">
        <f>GDP!AB$42/10000</f>
        <v>189335997.62532699</v>
      </c>
      <c r="AC196" s="27">
        <f>GDP!AC$42/10000</f>
        <v>211298973.34986499</v>
      </c>
      <c r="AD196" s="27">
        <f>GDP!AD$42/10000</f>
        <v>238767839.88534701</v>
      </c>
      <c r="AE196" s="27">
        <f>GDP!AE$42/10000</f>
        <v>260256945.47502899</v>
      </c>
      <c r="AF196" s="27">
        <f>GDP!AF$42/10000</f>
        <v>293754553.91439533</v>
      </c>
      <c r="AG196" s="27"/>
      <c r="AH196" s="27" t="str">
        <f>IF(ISNUMBER(VLOOKUP($B196,Area_GDP_80_09,Seq!C$1,FALSE)/10000),VLOOKUP($B196,Area_GDP_80_09,Seq!C$1,FALSE)/10000,".")</f>
        <v>.</v>
      </c>
      <c r="AI196" s="27" t="str">
        <f>IF(ISNUMBER(VLOOKUP($B196,Area_GDP_80_09,Seq!D$1,FALSE)/10000),VLOOKUP($B196,Area_GDP_80_09,Seq!D$1,FALSE)/10000,".")</f>
        <v>.</v>
      </c>
      <c r="AJ196" s="27" t="str">
        <f>IF(ISNUMBER(VLOOKUP($B196,Area_GDP_80_09,Seq!E$1,FALSE)/10000),VLOOKUP($B196,Area_GDP_80_09,Seq!E$1,FALSE)/10000,".")</f>
        <v>.</v>
      </c>
      <c r="AK196" s="27" t="str">
        <f>IF(ISNUMBER(VLOOKUP($B196,Area_GDP_80_09,Seq!F$1,FALSE)/10000),VLOOKUP($B196,Area_GDP_80_09,Seq!F$1,FALSE)/10000,".")</f>
        <v>.</v>
      </c>
      <c r="AL196" s="27" t="str">
        <f>IF(ISNUMBER(VLOOKUP($B196,Area_GDP_80_09,Seq!G$1,FALSE)/10000),VLOOKUP($B196,Area_GDP_80_09,Seq!G$1,FALSE)/10000,".")</f>
        <v>.</v>
      </c>
      <c r="AM196" s="27" t="str">
        <f>IF(ISNUMBER(VLOOKUP($B196,Area_GDP_80_09,Seq!H$1,FALSE)/10000),VLOOKUP($B196,Area_GDP_80_09,Seq!H$1,FALSE)/10000,".")</f>
        <v>.</v>
      </c>
      <c r="AN196" s="27" t="str">
        <f>IF(ISNUMBER(VLOOKUP($B196,Area_GDP_80_09,Seq!I$1,FALSE)/10000),VLOOKUP($B196,Area_GDP_80_09,Seq!I$1,FALSE)/10000,".")</f>
        <v>.</v>
      </c>
      <c r="AO196" s="27" t="str">
        <f>IF(ISNUMBER(VLOOKUP($B196,Area_GDP_80_09,Seq!J$1,FALSE)/10000),VLOOKUP($B196,Area_GDP_80_09,Seq!J$1,FALSE)/10000,".")</f>
        <v>.</v>
      </c>
      <c r="AP196" s="27" t="str">
        <f>IF(ISNUMBER(VLOOKUP($B196,Area_GDP_80_09,Seq!K$1,FALSE)/10000),VLOOKUP($B196,Area_GDP_80_09,Seq!K$1,FALSE)/10000,".")</f>
        <v>.</v>
      </c>
      <c r="AQ196" s="27" t="str">
        <f>IF(ISNUMBER(VLOOKUP($B196,Area_GDP_80_09,Seq!L$1,FALSE)/10000),VLOOKUP($B196,Area_GDP_80_09,Seq!L$1,FALSE)/10000,".")</f>
        <v>.</v>
      </c>
      <c r="AR196" s="27" t="str">
        <f>IF(ISNUMBER(VLOOKUP($B196,Area_GDP_80_09,Seq!M$1,FALSE)/10000),VLOOKUP($B196,Area_GDP_80_09,Seq!M$1,FALSE)/10000,".")</f>
        <v>.</v>
      </c>
      <c r="AS196" s="27">
        <f>IF(ISNUMBER(VLOOKUP($B196,Area_GDP_80_09,Seq!N$1,FALSE)/10000),VLOOKUP($B196,Area_GDP_80_09,Seq!N$1,FALSE)/10000,".")</f>
        <v>11226.4251426463</v>
      </c>
      <c r="AT196" s="27">
        <f>IF(ISNUMBER(VLOOKUP($B196,Area_GDP_80_09,Seq!O$1,FALSE)/10000),VLOOKUP($B196,Area_GDP_80_09,Seq!O$1,FALSE)/10000,".")</f>
        <v>10507.933933516901</v>
      </c>
      <c r="AU196" s="27">
        <f>IF(ISNUMBER(VLOOKUP($B196,Area_GDP_80_09,Seq!P$1,FALSE)/10000),VLOOKUP($B196,Area_GDP_80_09,Seq!P$1,FALSE)/10000,".")</f>
        <v>9215.4580596943088</v>
      </c>
      <c r="AV196" s="27">
        <f>IF(ISNUMBER(VLOOKUP($B196,Area_GDP_80_09,Seq!Q$1,FALSE)/10000),VLOOKUP($B196,Area_GDP_80_09,Seq!Q$1,FALSE)/10000,".")</f>
        <v>9888.1864980520004</v>
      </c>
      <c r="AW196" s="27">
        <f>IF(ISNUMBER(VLOOKUP($B196,Area_GDP_80_09,Seq!R$1,FALSE)/10000),VLOOKUP($B196,Area_GDP_80_09,Seq!R$1,FALSE)/10000,".")</f>
        <v>10965.998826339699</v>
      </c>
      <c r="AX196" s="27">
        <f>IF(ISNUMBER(VLOOKUP($B196,Area_GDP_80_09,Seq!S$1,FALSE)/10000),VLOOKUP($B196,Area_GDP_80_09,Seq!S$1,FALSE)/10000,".")</f>
        <v>12106.462704279</v>
      </c>
      <c r="AY196" s="27">
        <f>IF(ISNUMBER(VLOOKUP($B196,Area_GDP_80_09,Seq!T$1,FALSE)/10000),VLOOKUP($B196,Area_GDP_80_09,Seq!T$1,FALSE)/10000,".")</f>
        <v>12384.9111272426</v>
      </c>
      <c r="AZ196" s="27">
        <f>IF(ISNUMBER(VLOOKUP($B196,Area_GDP_80_09,Seq!U$1,FALSE)/10000),VLOOKUP($B196,Area_GDP_80_09,Seq!U$1,FALSE)/10000,".")</f>
        <v>12632.609570864601</v>
      </c>
      <c r="BA196" s="27">
        <f>IF(ISNUMBER(VLOOKUP($B196,Area_GDP_80_09,Seq!V$1,FALSE)/10000),VLOOKUP($B196,Area_GDP_80_09,Seq!V$1,FALSE)/10000,".")</f>
        <v>11950.4486540379</v>
      </c>
      <c r="BB196" s="27">
        <f>IF(ISNUMBER(VLOOKUP($B196,Area_GDP_80_09,Seq!W$1,FALSE)/10000),VLOOKUP($B196,Area_GDP_80_09,Seq!W$1,FALSE)/10000,".")</f>
        <v>11986.3</v>
      </c>
      <c r="BC196" s="27">
        <f>IF(ISNUMBER(VLOOKUP($B196,Area_GDP_80_09,Seq!X$1,FALSE)/10000),VLOOKUP($B196,Area_GDP_80_09,Seq!X$1,FALSE)/10000,".")</f>
        <v>12142.1219</v>
      </c>
      <c r="BD196" s="27">
        <f>IF(ISNUMBER(VLOOKUP($B196,Area_GDP_80_09,Seq!Y$1,FALSE)/10000),VLOOKUP($B196,Area_GDP_80_09,Seq!Y$1,FALSE)/10000,".")</f>
        <v>11717.147633499999</v>
      </c>
      <c r="BE196" s="27">
        <f>IF(ISNUMBER(VLOOKUP($B196,Area_GDP_80_09,Seq!Z$1,FALSE)/10000),VLOOKUP($B196,Area_GDP_80_09,Seq!Z$1,FALSE)/10000,".")</f>
        <v>11564.8247142645</v>
      </c>
      <c r="BF196" s="27">
        <f>IF(ISNUMBER(VLOOKUP($B196,Area_GDP_80_09,Seq!AA$1,FALSE)/10000),VLOOKUP($B196,Area_GDP_80_09,Seq!AA$1,FALSE)/10000,".")</f>
        <v>12131.501125263499</v>
      </c>
      <c r="BG196" s="27">
        <f>IF(ISNUMBER(VLOOKUP($B196,Area_GDP_80_09,Seq!AB$1,FALSE)/10000),VLOOKUP($B196,Area_GDP_80_09,Seq!AB$1,FALSE)/10000,".")</f>
        <v>12798.733687152901</v>
      </c>
      <c r="BH196" s="27">
        <f>IF(ISNUMBER(VLOOKUP($B196,Area_GDP_80_09,Seq!AC$1,FALSE)/10000),VLOOKUP($B196,Area_GDP_80_09,Seq!AC$1,FALSE)/10000,".")</f>
        <v>13182.6956977675</v>
      </c>
      <c r="BI196" s="27">
        <f>IF(ISNUMBER(VLOOKUP($B196,Area_GDP_80_09,Seq!AD$1,FALSE)/10000),VLOOKUP($B196,Area_GDP_80_09,Seq!AD$1,FALSE)/10000,".")</f>
        <v>13459.532307420701</v>
      </c>
      <c r="BJ196" s="27">
        <f>IF(ISNUMBER(VLOOKUP($B196,Area_GDP_80_09,Seq!AE$1,FALSE)/10000),VLOOKUP($B196,Area_GDP_80_09,Seq!AE$1,FALSE)/10000,".")</f>
        <v>13324.936984346401</v>
      </c>
      <c r="BK196" s="27">
        <f>IF(ISNUMBER(VLOOKUP($B196,Area_GDP_80_09,Seq!AF$1,FALSE)/10000),VLOOKUP($B196,Area_GDP_80_09,Seq!AF$1,FALSE)/10000,".")</f>
        <v>12531.214904645545</v>
      </c>
      <c r="BL196" s="27"/>
      <c r="BM196" s="27"/>
      <c r="BN196" s="27">
        <f>CNPop!A$48</f>
        <v>5.0000000000000001E-3</v>
      </c>
      <c r="BO196" s="27">
        <f>CNPop!B$48</f>
        <v>6.0000000000000001E-3</v>
      </c>
      <c r="BP196" s="27">
        <f>CNPop!C$48</f>
        <v>6.0000000000000001E-3</v>
      </c>
      <c r="BQ196" s="27">
        <f>CNPop!D$48</f>
        <v>7.0000000000000001E-3</v>
      </c>
      <c r="BR196" s="27">
        <f>CNPop!E$48</f>
        <v>7.0000000000000001E-3</v>
      </c>
      <c r="BS196" s="27">
        <f>CNPop!F$48</f>
        <v>8.0000000000000002E-3</v>
      </c>
      <c r="BT196" s="27">
        <f>CNPop!G$48</f>
        <v>8.9999999999999993E-3</v>
      </c>
      <c r="BU196" s="27">
        <f>CNPop!H$48</f>
        <v>0.01</v>
      </c>
      <c r="BV196" s="27">
        <f>CNPop!I$48</f>
        <v>1.0999999999999999E-2</v>
      </c>
      <c r="BW196" s="27">
        <f>CNPop!J$48</f>
        <v>1.2E-2</v>
      </c>
      <c r="BX196" s="27">
        <f>CNPop!K$48</f>
        <v>1.4E-2</v>
      </c>
      <c r="BY196" s="27">
        <f>CNPop!L$48</f>
        <v>1.6E-2</v>
      </c>
      <c r="BZ196" s="27">
        <f>CNPop!M$48</f>
        <v>1.7000000000000001E-2</v>
      </c>
      <c r="CA196" s="27">
        <f>CNPop!N$48</f>
        <v>1.9E-2</v>
      </c>
      <c r="CB196" s="27">
        <f>CNPop!O$48</f>
        <v>2.1000000000000001E-2</v>
      </c>
      <c r="CC196" s="27">
        <f>CNPop!P$48</f>
        <v>2.3E-2</v>
      </c>
      <c r="CD196" s="27">
        <f>CNPop!Q$48</f>
        <v>2.5999999999999999E-2</v>
      </c>
      <c r="CE196" s="27">
        <f>CNPop!R$48</f>
        <v>2.8000000000000001E-2</v>
      </c>
      <c r="CF196" s="27">
        <f>CNPop!S$48</f>
        <v>0.03</v>
      </c>
      <c r="CG196" s="27">
        <f>CNPop!T$48</f>
        <v>3.3000000000000002E-2</v>
      </c>
      <c r="CH196" s="27">
        <f>CNPop!U$48</f>
        <v>3.5999999999999997E-2</v>
      </c>
      <c r="CI196" s="27">
        <f>CNPop!V$48</f>
        <v>3.9E-2</v>
      </c>
      <c r="CJ196" s="27">
        <f>CNPop!W$48</f>
        <v>4.2000000000000003E-2</v>
      </c>
      <c r="CK196" s="27">
        <f>CNPop!X$48</f>
        <v>4.4999999999999998E-2</v>
      </c>
      <c r="CL196" s="27">
        <f>CNPop!Y$48</f>
        <v>4.9000000000000002E-2</v>
      </c>
      <c r="CM196" s="27">
        <f>CNPop!Z$48</f>
        <v>5.1999999999999998E-2</v>
      </c>
      <c r="CN196" s="27">
        <f>CNPop!AA$48</f>
        <v>5.6000000000000001E-2</v>
      </c>
      <c r="CO196" s="27">
        <f>CNPop!AB$48</f>
        <v>0.06</v>
      </c>
      <c r="CP196" s="27">
        <f>CNPop!AC$48</f>
        <v>6.3E-2</v>
      </c>
      <c r="CQ196" s="27"/>
      <c r="CR196" s="27">
        <f t="shared" si="182"/>
        <v>6.0322386864237083E-2</v>
      </c>
      <c r="CS196" s="27">
        <f t="shared" si="183"/>
        <v>6.0322386864237083E-2</v>
      </c>
      <c r="CT196" s="27">
        <f t="shared" si="184"/>
        <v>6.0322386864237083E-2</v>
      </c>
      <c r="CU196" s="27">
        <f t="shared" si="185"/>
        <v>6.0322386864237083E-2</v>
      </c>
      <c r="CV196" s="27">
        <f t="shared" si="186"/>
        <v>6.0322386864237083E-2</v>
      </c>
      <c r="CW196" s="27">
        <f t="shared" si="187"/>
        <v>6.0322386864237083E-2</v>
      </c>
      <c r="CX196" s="27">
        <f t="shared" si="188"/>
        <v>6.0322386864237083E-2</v>
      </c>
      <c r="CY196" s="27">
        <f t="shared" si="189"/>
        <v>6.0322386864237083E-2</v>
      </c>
      <c r="CZ196" s="27">
        <f t="shared" si="190"/>
        <v>6.0322386864237083E-2</v>
      </c>
      <c r="DA196" s="27">
        <f t="shared" si="191"/>
        <v>6.0322386864237083E-2</v>
      </c>
      <c r="DB196" s="27">
        <f t="shared" si="192"/>
        <v>6.0322386864237083E-2</v>
      </c>
      <c r="DC196" s="27">
        <f t="shared" si="193"/>
        <v>6.0322386864237083E-2</v>
      </c>
      <c r="DD196" s="27">
        <f t="shared" si="194"/>
        <v>6.0322386864237083E-2</v>
      </c>
      <c r="DE196" s="27">
        <f t="shared" si="195"/>
        <v>6.0322386864237083E-2</v>
      </c>
      <c r="DF196" s="27">
        <f t="shared" si="196"/>
        <v>6.0322386864237083E-2</v>
      </c>
      <c r="DG196" s="27">
        <f t="shared" si="197"/>
        <v>6.0322386864237083E-2</v>
      </c>
      <c r="DH196" s="27">
        <f t="shared" si="198"/>
        <v>6.0322386864237083E-2</v>
      </c>
      <c r="DI196" s="27">
        <f t="shared" si="199"/>
        <v>6.0322386864237083E-2</v>
      </c>
      <c r="DJ196" s="27">
        <f t="shared" si="200"/>
        <v>6.0322386864237083E-2</v>
      </c>
      <c r="DK196" s="27">
        <f t="shared" si="201"/>
        <v>6.0322386864237083E-2</v>
      </c>
      <c r="DL196" s="27">
        <f t="shared" si="202"/>
        <v>6.0322386864237083E-2</v>
      </c>
      <c r="DM196" s="27">
        <f t="shared" si="203"/>
        <v>6.0322386864237083E-2</v>
      </c>
      <c r="DN196" s="27">
        <f t="shared" si="204"/>
        <v>6.0322386864237083E-2</v>
      </c>
      <c r="DO196" s="27">
        <f t="shared" si="205"/>
        <v>6.2385786802030455E-2</v>
      </c>
      <c r="DP196" s="27">
        <f t="shared" si="206"/>
        <v>6.3332660476382724E-2</v>
      </c>
      <c r="DQ196" s="27">
        <f t="shared" si="207"/>
        <v>7.0288982540638173E-2</v>
      </c>
      <c r="DR196" s="27">
        <f t="shared" si="208"/>
        <v>6.3900501442971908E-2</v>
      </c>
      <c r="DS196" s="27">
        <f t="shared" si="209"/>
        <v>6.5915983717403981E-2</v>
      </c>
      <c r="DT196" s="27">
        <f>IF(ISNUMBER(EW196),EW196,".")</f>
        <v>6.2380603231320608E-2</v>
      </c>
      <c r="DU196" s="27" t="e">
        <f>IF(ISNA(VLOOKUP(CONCATENATE($B196,".SP.TER.TOTL.IN"),Area_pop_80_09,Seq!B$1,FALSE)),".",VLOOKUP(CONCATENATE($B196,".SP.TER.TOTL.IN"),Area_pop_80_09,Seq!B$1,FALSE)/VLOOKUP(CONCATENATE($B196,".SP.POP.TOTL"),Area_pop_80_09,Seq!B$1,FALSE))</f>
        <v>#VALUE!</v>
      </c>
      <c r="DV196" s="27" t="e">
        <f>IF(ISNA(VLOOKUP(CONCATENATE($B196,".SP.TER.TOTL.IN"),Area_pop_80_09,Seq!C$1,FALSE)),".",VLOOKUP(CONCATENATE($B196,".SP.TER.TOTL.IN"),Area_pop_80_09,Seq!C$1,FALSE)/VLOOKUP(CONCATENATE($B196,".SP.POP.TOTL"),Area_pop_80_09,Seq!C$1,FALSE))</f>
        <v>#VALUE!</v>
      </c>
      <c r="DW196" s="27" t="e">
        <f>IF(ISNA(VLOOKUP(CONCATENATE($B196,".SP.TER.TOTL.IN"),Area_pop_80_09,Seq!D$1,FALSE)),".",VLOOKUP(CONCATENATE($B196,".SP.TER.TOTL.IN"),Area_pop_80_09,Seq!D$1,FALSE)/VLOOKUP(CONCATENATE($B196,".SP.POP.TOTL"),Area_pop_80_09,Seq!D$1,FALSE))</f>
        <v>#VALUE!</v>
      </c>
      <c r="DX196" s="27" t="e">
        <f>IF(ISNA(VLOOKUP(CONCATENATE($B196,".SP.TER.TOTL.IN"),Area_pop_80_09,Seq!E$1,FALSE)),".",VLOOKUP(CONCATENATE($B196,".SP.TER.TOTL.IN"),Area_pop_80_09,Seq!E$1,FALSE)/VLOOKUP(CONCATENATE($B196,".SP.POP.TOTL"),Area_pop_80_09,Seq!E$1,FALSE))</f>
        <v>#VALUE!</v>
      </c>
      <c r="DY196" s="27" t="e">
        <f>IF(ISNA(VLOOKUP(CONCATENATE($B196,".SP.TER.TOTL.IN"),Area_pop_80_09,Seq!F$1,FALSE)),".",VLOOKUP(CONCATENATE($B196,".SP.TER.TOTL.IN"),Area_pop_80_09,Seq!F$1,FALSE)/VLOOKUP(CONCATENATE($B196,".SP.POP.TOTL"),Area_pop_80_09,Seq!F$1,FALSE))</f>
        <v>#VALUE!</v>
      </c>
      <c r="DZ196" s="27" t="e">
        <f>IF(ISNA(VLOOKUP(CONCATENATE($B196,".SP.TER.TOTL.IN"),Area_pop_80_09,Seq!G$1,FALSE)),".",VLOOKUP(CONCATENATE($B196,".SP.TER.TOTL.IN"),Area_pop_80_09,Seq!G$1,FALSE)/VLOOKUP(CONCATENATE($B196,".SP.POP.TOTL"),Area_pop_80_09,Seq!G$1,FALSE))</f>
        <v>#VALUE!</v>
      </c>
      <c r="EA196" s="27" t="e">
        <f>IF(ISNA(VLOOKUP(CONCATENATE($B196,".SP.TER.TOTL.IN"),Area_pop_80_09,Seq!H$1,FALSE)),".",VLOOKUP(CONCATENATE($B196,".SP.TER.TOTL.IN"),Area_pop_80_09,Seq!H$1,FALSE)/VLOOKUP(CONCATENATE($B196,".SP.POP.TOTL"),Area_pop_80_09,Seq!H$1,FALSE))</f>
        <v>#VALUE!</v>
      </c>
      <c r="EB196" s="27" t="e">
        <f>IF(ISNA(VLOOKUP(CONCATENATE($B196,".SP.TER.TOTL.IN"),Area_pop_80_09,Seq!I$1,FALSE)),".",VLOOKUP(CONCATENATE($B196,".SP.TER.TOTL.IN"),Area_pop_80_09,Seq!I$1,FALSE)/VLOOKUP(CONCATENATE($B196,".SP.POP.TOTL"),Area_pop_80_09,Seq!I$1,FALSE))</f>
        <v>#VALUE!</v>
      </c>
      <c r="EC196" s="27" t="e">
        <f>IF(ISNA(VLOOKUP(CONCATENATE($B196,".SP.TER.TOTL.IN"),Area_pop_80_09,Seq!J$1,FALSE)),".",VLOOKUP(CONCATENATE($B196,".SP.TER.TOTL.IN"),Area_pop_80_09,Seq!J$1,FALSE)/VLOOKUP(CONCATENATE($B196,".SP.POP.TOTL"),Area_pop_80_09,Seq!J$1,FALSE))</f>
        <v>#VALUE!</v>
      </c>
      <c r="ED196" s="27" t="e">
        <f>IF(ISNA(VLOOKUP(CONCATENATE($B196,".SP.TER.TOTL.IN"),Area_pop_80_09,Seq!K$1,FALSE)),".",VLOOKUP(CONCATENATE($B196,".SP.TER.TOTL.IN"),Area_pop_80_09,Seq!K$1,FALSE)/VLOOKUP(CONCATENATE($B196,".SP.POP.TOTL"),Area_pop_80_09,Seq!K$1,FALSE))</f>
        <v>#VALUE!</v>
      </c>
      <c r="EE196" s="27" t="e">
        <f>IF(ISNA(VLOOKUP(CONCATENATE($B196,".SP.TER.TOTL.IN"),Area_pop_80_09,Seq!L$1,FALSE)),".",VLOOKUP(CONCATENATE($B196,".SP.TER.TOTL.IN"),Area_pop_80_09,Seq!L$1,FALSE)/VLOOKUP(CONCATENATE($B196,".SP.POP.TOTL"),Area_pop_80_09,Seq!L$1,FALSE))</f>
        <v>#VALUE!</v>
      </c>
      <c r="EF196" s="27" t="e">
        <f>IF(ISNA(VLOOKUP(CONCATENATE($B196,".SP.TER.TOTL.IN"),Area_pop_80_09,Seq!M$1,FALSE)),".",VLOOKUP(CONCATENATE($B196,".SP.TER.TOTL.IN"),Area_pop_80_09,Seq!M$1,FALSE)/VLOOKUP(CONCATENATE($B196,".SP.POP.TOTL"),Area_pop_80_09,Seq!M$1,FALSE))</f>
        <v>#VALUE!</v>
      </c>
      <c r="EG196" s="27" t="e">
        <f>IF(ISNA(VLOOKUP(CONCATENATE($B196,".SP.TER.TOTL.IN"),Area_pop_80_09,Seq!N$1,FALSE)),".",VLOOKUP(CONCATENATE($B196,".SP.TER.TOTL.IN"),Area_pop_80_09,Seq!N$1,FALSE)/VLOOKUP(CONCATENATE($B196,".SP.POP.TOTL"),Area_pop_80_09,Seq!N$1,FALSE))</f>
        <v>#VALUE!</v>
      </c>
      <c r="EH196" s="27" t="e">
        <f>IF(ISNA(VLOOKUP(CONCATENATE($B196,".SP.TER.TOTL.IN"),Area_pop_80_09,Seq!O$1,FALSE)),".",VLOOKUP(CONCATENATE($B196,".SP.TER.TOTL.IN"),Area_pop_80_09,Seq!O$1,FALSE)/VLOOKUP(CONCATENATE($B196,".SP.POP.TOTL"),Area_pop_80_09,Seq!O$1,FALSE))</f>
        <v>#VALUE!</v>
      </c>
      <c r="EI196" s="27" t="e">
        <f>IF(ISNA(VLOOKUP(CONCATENATE($B196,".SP.TER.TOTL.IN"),Area_pop_80_09,Seq!P$1,FALSE)),".",VLOOKUP(CONCATENATE($B196,".SP.TER.TOTL.IN"),Area_pop_80_09,Seq!P$1,FALSE)/VLOOKUP(CONCATENATE($B196,".SP.POP.TOTL"),Area_pop_80_09,Seq!P$1,FALSE))</f>
        <v>#VALUE!</v>
      </c>
      <c r="EJ196" s="27" t="e">
        <f>IF(ISNA(VLOOKUP(CONCATENATE($B196,".SP.TER.TOTL.IN"),Area_pop_80_09,Seq!Q$1,FALSE)),".",VLOOKUP(CONCATENATE($B196,".SP.TER.TOTL.IN"),Area_pop_80_09,Seq!Q$1,FALSE)/VLOOKUP(CONCATENATE($B196,".SP.POP.TOTL"),Area_pop_80_09,Seq!Q$1,FALSE))</f>
        <v>#VALUE!</v>
      </c>
      <c r="EK196" s="27" t="e">
        <f>IF(ISNA(VLOOKUP(CONCATENATE($B196,".SP.TER.TOTL.IN"),Area_pop_80_09,Seq!R$1,FALSE)),".",VLOOKUP(CONCATENATE($B196,".SP.TER.TOTL.IN"),Area_pop_80_09,Seq!R$1,FALSE)/VLOOKUP(CONCATENATE($B196,".SP.POP.TOTL"),Area_pop_80_09,Seq!R$1,FALSE))</f>
        <v>#VALUE!</v>
      </c>
      <c r="EL196" s="27" t="e">
        <f>IF(ISNA(VLOOKUP(CONCATENATE($B196,".SP.TER.TOTL.IN"),Area_pop_80_09,Seq!S$1,FALSE)),".",VLOOKUP(CONCATENATE($B196,".SP.TER.TOTL.IN"),Area_pop_80_09,Seq!S$1,FALSE)/VLOOKUP(CONCATENATE($B196,".SP.POP.TOTL"),Area_pop_80_09,Seq!S$1,FALSE))</f>
        <v>#VALUE!</v>
      </c>
      <c r="EM196" s="27" t="e">
        <f>IF(ISNA(VLOOKUP(CONCATENATE($B196,".SP.TER.TOTL.IN"),Area_pop_80_09,Seq!T$1,FALSE)),".",VLOOKUP(CONCATENATE($B196,".SP.TER.TOTL.IN"),Area_pop_80_09,Seq!T$1,FALSE)/VLOOKUP(CONCATENATE($B196,".SP.POP.TOTL"),Area_pop_80_09,Seq!T$1,FALSE))</f>
        <v>#VALUE!</v>
      </c>
      <c r="EN196" s="27" t="e">
        <f>IF(ISNA(VLOOKUP(CONCATENATE($B196,".SP.TER.TOTL.IN"),Area_pop_80_09,Seq!U$1,FALSE)),".",VLOOKUP(CONCATENATE($B196,".SP.TER.TOTL.IN"),Area_pop_80_09,Seq!U$1,FALSE)/VLOOKUP(CONCATENATE($B196,".SP.POP.TOTL"),Area_pop_80_09,Seq!U$1,FALSE))</f>
        <v>#VALUE!</v>
      </c>
      <c r="EO196" s="27" t="e">
        <f>IF(ISNA(VLOOKUP(CONCATENATE($B196,".SP.TER.TOTL.IN"),Area_pop_80_09,Seq!V$1,FALSE)),".",VLOOKUP(CONCATENATE($B196,".SP.TER.TOTL.IN"),Area_pop_80_09,Seq!V$1,FALSE)/VLOOKUP(CONCATENATE($B196,".SP.POP.TOTL"),Area_pop_80_09,Seq!V$1,FALSE))</f>
        <v>#VALUE!</v>
      </c>
      <c r="EP196" s="27" t="e">
        <f>IF(ISNA(VLOOKUP(CONCATENATE($B196,".SP.TER.TOTL.IN"),Area_pop_80_09,Seq!W$1,FALSE)),".",VLOOKUP(CONCATENATE($B196,".SP.TER.TOTL.IN"),Area_pop_80_09,Seq!W$1,FALSE)/VLOOKUP(CONCATENATE($B196,".SP.POP.TOTL"),Area_pop_80_09,Seq!W$1,FALSE))</f>
        <v>#VALUE!</v>
      </c>
      <c r="EQ196" s="27">
        <f>IF(ISNA(VLOOKUP(CONCATENATE($B196,".SP.TER.TOTL.IN"),Area_pop_80_09,Seq!X$1,FALSE)),".",VLOOKUP(CONCATENATE($B196,".SP.TER.TOTL.IN"),Area_pop_80_09,Seq!X$1,FALSE)/VLOOKUP(CONCATENATE($B196,".SP.POP.TOTL"),Area_pop_80_09,Seq!X$1,FALSE))</f>
        <v>6.0322386864237083E-2</v>
      </c>
      <c r="ER196" s="27">
        <f>IF(ISNA(VLOOKUP(CONCATENATE($B196,".SP.TER.TOTL.IN"),Area_pop_80_09,Seq!Y$1,FALSE)),".",VLOOKUP(CONCATENATE($B196,".SP.TER.TOTL.IN"),Area_pop_80_09,Seq!Y$1,FALSE)/VLOOKUP(CONCATENATE($B196,".SP.POP.TOTL"),Area_pop_80_09,Seq!Y$1,FALSE))</f>
        <v>6.2385786802030455E-2</v>
      </c>
      <c r="ES196" s="27">
        <f>IF(ISNA(VLOOKUP(CONCATENATE($B196,".SP.TER.TOTL.IN"),Area_pop_80_09,Seq!Z$1,FALSE)),".",VLOOKUP(CONCATENATE($B196,".SP.TER.TOTL.IN"),Area_pop_80_09,Seq!Z$1,FALSE)/VLOOKUP(CONCATENATE($B196,".SP.POP.TOTL"),Area_pop_80_09,Seq!Z$1,FALSE))</f>
        <v>6.3332660476382724E-2</v>
      </c>
      <c r="ET196" s="27">
        <f>IF(ISNA(VLOOKUP(CONCATENATE($B196,".SP.TER.TOTL.IN"),Area_pop_80_09,Seq!AA$1,FALSE)),".",VLOOKUP(CONCATENATE($B196,".SP.TER.TOTL.IN"),Area_pop_80_09,Seq!AA$1,FALSE)/VLOOKUP(CONCATENATE($B196,".SP.POP.TOTL"),Area_pop_80_09,Seq!AA$1,FALSE))</f>
        <v>7.0288982540638173E-2</v>
      </c>
      <c r="EU196" s="27">
        <f>IF(ISNA(VLOOKUP(CONCATENATE($B196,".SP.TER.TOTL.IN"),Area_pop_80_09,Seq!AB$1,FALSE)),".",VLOOKUP(CONCATENATE($B196,".SP.TER.TOTL.IN"),Area_pop_80_09,Seq!AB$1,FALSE)/VLOOKUP(CONCATENATE($B196,".SP.POP.TOTL"),Area_pop_80_09,Seq!AB$1,FALSE))</f>
        <v>6.3900501442971908E-2</v>
      </c>
      <c r="EV196" s="27">
        <f>IF(ISNA(VLOOKUP(CONCATENATE($B196,".SP.TER.TOTL.IN"),Area_pop_80_09,Seq!AC$1,FALSE)),".",VLOOKUP(CONCATENATE($B196,".SP.TER.TOTL.IN"),Area_pop_80_09,Seq!AC$1,FALSE)/VLOOKUP(CONCATENATE($B196,".SP.POP.TOTL"),Area_pop_80_09,Seq!AC$1,FALSE))</f>
        <v>6.5915983717403981E-2</v>
      </c>
      <c r="EW196" s="27">
        <f>IF(ISNA(VLOOKUP(CONCATENATE($B196,".SP.TER.TOTL.IN"),Area_pop_80_09,Seq!AD$1,FALSE)),".",VLOOKUP(CONCATENATE($B196,".SP.TER.TOTL.IN"),Area_pop_80_09,Seq!AD$1,FALSE)/VLOOKUP(CONCATENATE($B196,".SP.POP.TOTL"),Area_pop_80_09,Seq!AD$1,FALSE))</f>
        <v>6.2380603231320608E-2</v>
      </c>
      <c r="EX196" s="27"/>
      <c r="EY196" s="27"/>
      <c r="EZ196" s="27" t="str">
        <f t="shared" si="210"/>
        <v>.</v>
      </c>
      <c r="FA196" s="27" t="str">
        <f t="shared" si="211"/>
        <v>.</v>
      </c>
      <c r="FB196" s="27" t="str">
        <f t="shared" si="181"/>
        <v>.</v>
      </c>
      <c r="FC196" s="9" t="str">
        <f>IF(VLOOKUP($B196,EM_80!$B$1:$C$201,2,FALSE)&gt;0,VLOOKUP($B196,EM_80!$B$1:$C$201,2,FALSE),".")</f>
        <v>.</v>
      </c>
      <c r="FD196" s="9" t="str">
        <f t="shared" si="212"/>
        <v>.</v>
      </c>
      <c r="FE196" s="9" t="str">
        <f t="shared" si="177"/>
        <v>.</v>
      </c>
      <c r="FF196">
        <f t="shared" si="213"/>
        <v>12116</v>
      </c>
      <c r="FG196">
        <f t="shared" si="214"/>
        <v>15122</v>
      </c>
      <c r="FH196">
        <f t="shared" si="215"/>
        <v>19129</v>
      </c>
      <c r="FJ196" s="9" t="str">
        <f>IF(ISNA(VLOOKUP($B196,Area_EM_90,Seq!C$1,FALSE)),".",VLOOKUP($B196,Area_EM_90,Seq!C$1,FALSE))</f>
        <v>.</v>
      </c>
      <c r="FK196" s="9" t="str">
        <f>IF(ISNA(VLOOKUP($B196,Area_EM_90,Seq!D$1,FALSE)),".",VLOOKUP($B196,Area_EM_90,Seq!D$1,FALSE))</f>
        <v>.</v>
      </c>
      <c r="FL196" s="9" t="str">
        <f>IF(ISNA(VLOOKUP($B196,Area_EM_90,Seq!E$1,FALSE)),".",VLOOKUP($B196,Area_EM_90,Seq!E$1,FALSE))</f>
        <v>.</v>
      </c>
      <c r="FM196" s="9" t="str">
        <f>IF(ISNA(VLOOKUP($B196,Area_EM_90,Seq!F$1,FALSE)),".",VLOOKUP($B196,Area_EM_90,Seq!F$1,FALSE))</f>
        <v>.</v>
      </c>
      <c r="FN196" s="9" t="str">
        <f>IF(ISNA(VLOOKUP($B196,Area_EM_90,Seq!G$1,FALSE)),".",VLOOKUP($B196,Area_EM_90,Seq!G$1,FALSE))</f>
        <v>.</v>
      </c>
      <c r="FO196" s="9" t="str">
        <f>IF(ISNA(VLOOKUP($B196,Area_EM_90,Seq!H$1,FALSE)),".",VLOOKUP($B196,Area_EM_90,Seq!H$1,FALSE))</f>
        <v>.</v>
      </c>
      <c r="FP196" s="9" t="str">
        <f>IF(ISNA(VLOOKUP($B196,Area_EM_90,Seq!I$1,FALSE)),".",VLOOKUP($B196,Area_EM_90,Seq!I$1,FALSE))</f>
        <v>.</v>
      </c>
      <c r="FQ196" s="9" t="str">
        <f>IF(ISNA(VLOOKUP($B196,Area_EM_90,Seq!J$1,FALSE)),".",VLOOKUP($B196,Area_EM_90,Seq!J$1,FALSE))</f>
        <v>.</v>
      </c>
      <c r="FR196" s="9" t="str">
        <f>IF(ISNA(VLOOKUP($B196,Area_EM_00,Seq!C$1,FALSE)),".",VLOOKUP($B196,Area_EM_00,Seq!C$1,FALSE))</f>
        <v>.</v>
      </c>
      <c r="FS196" s="9" t="str">
        <f>IF(ISNA(VLOOKUP($B196,Area_EM_00,Seq!D$1,FALSE)),".",VLOOKUP($B196,Area_EM_00,Seq!D$1,FALSE))</f>
        <v>.</v>
      </c>
      <c r="FT196" s="9" t="str">
        <f>IF(ISNA(VLOOKUP($B196,Area_EM_00,Seq!E$1,FALSE)),".",VLOOKUP($B196,Area_EM_00,Seq!E$1,FALSE))</f>
        <v>.</v>
      </c>
      <c r="FU196" s="9" t="str">
        <f>IF(ISNA(VLOOKUP($B196,Area_EM_00,Seq!F$1,FALSE)),".",VLOOKUP($B196,Area_EM_00,Seq!F$1,FALSE))</f>
        <v>.</v>
      </c>
      <c r="FV196" s="9" t="str">
        <f>IF(ISNA(VLOOKUP($B196,Area_EM_00,Seq!G$1,FALSE)),".",VLOOKUP($B196,Area_EM_00,Seq!G$1,FALSE))</f>
        <v>.</v>
      </c>
      <c r="FW196" s="9" t="str">
        <f>IF(ISNA(VLOOKUP($B196,Area_EM_00,Seq!H$1,FALSE)),".",VLOOKUP($B196,Area_EM_00,Seq!H$1,FALSE))</f>
        <v>.</v>
      </c>
      <c r="FX196" s="9" t="str">
        <f>IF(ISNA(VLOOKUP($B196,Area_EM_00,Seq!I$1,FALSE)),".",VLOOKUP($B196,Area_EM_00,Seq!I$1,FALSE))</f>
        <v>.</v>
      </c>
      <c r="FY196" s="9" t="str">
        <f>IF(ISNA(VLOOKUP($B196,Area_EM_00,Seq!J$1,FALSE)),".",VLOOKUP($B196,Area_EM_00,Seq!J$1,FALSE))</f>
        <v>.</v>
      </c>
      <c r="GA196" s="27"/>
    </row>
    <row r="200" spans="1:183">
      <c r="A200" s="9" t="s">
        <v>896</v>
      </c>
    </row>
  </sheetData>
  <autoFilter ref="A4:EW196"/>
  <mergeCells count="2">
    <mergeCell ref="FJ3:FQ3"/>
    <mergeCell ref="FR3:FY3"/>
  </mergeCells>
  <phoneticPr fontId="29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4:E196"/>
  <sheetViews>
    <sheetView workbookViewId="0">
      <selection sqref="A1:IV1"/>
    </sheetView>
  </sheetViews>
  <sheetFormatPr defaultRowHeight="14.25"/>
  <cols>
    <col min="1" max="1" width="20.5" bestFit="1" customWidth="1"/>
    <col min="2" max="2" width="20.375" customWidth="1"/>
    <col min="3" max="3" width="8.75" style="33" customWidth="1"/>
    <col min="4" max="4" width="20.5" customWidth="1"/>
  </cols>
  <sheetData>
    <row r="4" spans="1:5" ht="15.75" customHeight="1">
      <c r="A4" s="6" t="s">
        <v>4005</v>
      </c>
      <c r="B4" s="6" t="s">
        <v>3933</v>
      </c>
      <c r="C4" s="31" t="s">
        <v>4004</v>
      </c>
      <c r="D4" s="6" t="s">
        <v>3926</v>
      </c>
      <c r="E4" s="6" t="s">
        <v>4370</v>
      </c>
    </row>
    <row r="5" spans="1:5" ht="15.75" customHeight="1">
      <c r="A5" s="4" t="s">
        <v>3963</v>
      </c>
      <c r="B5" s="7" t="s">
        <v>4007</v>
      </c>
      <c r="C5" s="32">
        <v>3</v>
      </c>
      <c r="D5" s="4" t="s">
        <v>3919</v>
      </c>
      <c r="E5" t="s">
        <v>4371</v>
      </c>
    </row>
    <row r="6" spans="1:5" ht="15.75">
      <c r="A6" s="4" t="s">
        <v>2701</v>
      </c>
      <c r="B6" s="7" t="s">
        <v>4006</v>
      </c>
      <c r="C6" s="32">
        <v>4</v>
      </c>
      <c r="D6" s="4" t="s">
        <v>3919</v>
      </c>
      <c r="E6" t="s">
        <v>4371</v>
      </c>
    </row>
    <row r="7" spans="1:5" ht="15.75">
      <c r="A7" s="4" t="s">
        <v>2307</v>
      </c>
      <c r="B7" s="7" t="s">
        <v>4008</v>
      </c>
      <c r="C7" s="32">
        <v>5</v>
      </c>
      <c r="D7" s="4" t="s">
        <v>3919</v>
      </c>
      <c r="E7" t="s">
        <v>4371</v>
      </c>
    </row>
    <row r="8" spans="1:5" ht="15.75">
      <c r="A8" s="4" t="s">
        <v>2309</v>
      </c>
      <c r="B8" s="7" t="s">
        <v>4011</v>
      </c>
      <c r="C8" s="32">
        <v>6</v>
      </c>
      <c r="D8" s="4" t="s">
        <v>3919</v>
      </c>
      <c r="E8" t="s">
        <v>4371</v>
      </c>
    </row>
    <row r="9" spans="1:5" ht="15.75">
      <c r="A9" s="4" t="s">
        <v>2312</v>
      </c>
      <c r="B9" s="7" t="s">
        <v>694</v>
      </c>
      <c r="C9" s="32">
        <v>7</v>
      </c>
      <c r="D9" s="4" t="s">
        <v>3919</v>
      </c>
      <c r="E9" t="s">
        <v>4372</v>
      </c>
    </row>
    <row r="10" spans="1:5" ht="15.75">
      <c r="A10" s="4" t="s">
        <v>2316</v>
      </c>
      <c r="B10" s="7" t="s">
        <v>4013</v>
      </c>
      <c r="C10" s="32">
        <v>8</v>
      </c>
      <c r="D10" s="4" t="s">
        <v>3919</v>
      </c>
      <c r="E10" t="s">
        <v>4371</v>
      </c>
    </row>
    <row r="11" spans="1:5" ht="15.75">
      <c r="A11" s="4" t="s">
        <v>2320</v>
      </c>
      <c r="B11" s="7" t="s">
        <v>4014</v>
      </c>
      <c r="C11" s="32">
        <v>9</v>
      </c>
      <c r="D11" s="4" t="s">
        <v>3919</v>
      </c>
      <c r="E11" t="s">
        <v>4371</v>
      </c>
    </row>
    <row r="12" spans="1:5" ht="15.75">
      <c r="A12" s="4" t="s">
        <v>2324</v>
      </c>
      <c r="B12" s="7" t="s">
        <v>4015</v>
      </c>
      <c r="C12" s="32">
        <v>10</v>
      </c>
      <c r="D12" s="4" t="s">
        <v>3919</v>
      </c>
      <c r="E12" t="s">
        <v>4371</v>
      </c>
    </row>
    <row r="13" spans="1:5" ht="15.75">
      <c r="A13" s="4" t="s">
        <v>2329</v>
      </c>
      <c r="B13" s="7" t="s">
        <v>4016</v>
      </c>
      <c r="C13" s="32">
        <v>11</v>
      </c>
      <c r="D13" s="4" t="s">
        <v>3919</v>
      </c>
      <c r="E13" t="s">
        <v>4372</v>
      </c>
    </row>
    <row r="14" spans="1:5" ht="15.75">
      <c r="A14" s="4" t="s">
        <v>2334</v>
      </c>
      <c r="B14" s="7" t="s">
        <v>4017</v>
      </c>
      <c r="C14" s="32">
        <v>12</v>
      </c>
      <c r="D14" s="4" t="s">
        <v>3919</v>
      </c>
      <c r="E14" t="s">
        <v>4372</v>
      </c>
    </row>
    <row r="15" spans="1:5" ht="15.75">
      <c r="A15" s="4" t="s">
        <v>2337</v>
      </c>
      <c r="B15" s="7" t="s">
        <v>4018</v>
      </c>
      <c r="C15" s="32">
        <v>13</v>
      </c>
      <c r="D15" s="4" t="s">
        <v>3919</v>
      </c>
      <c r="E15" t="s">
        <v>4372</v>
      </c>
    </row>
    <row r="16" spans="1:5" ht="15.75">
      <c r="A16" s="4" t="s">
        <v>2342</v>
      </c>
      <c r="B16" s="7" t="s">
        <v>4019</v>
      </c>
      <c r="C16" s="32">
        <v>14</v>
      </c>
      <c r="D16" s="4" t="s">
        <v>3919</v>
      </c>
      <c r="E16" t="s">
        <v>4372</v>
      </c>
    </row>
    <row r="17" spans="1:5" ht="15.75">
      <c r="A17" s="4" t="s">
        <v>2729</v>
      </c>
      <c r="B17" s="7" t="s">
        <v>4020</v>
      </c>
      <c r="C17" s="32">
        <v>15</v>
      </c>
      <c r="D17" s="4" t="s">
        <v>3919</v>
      </c>
      <c r="E17" t="s">
        <v>4371</v>
      </c>
    </row>
    <row r="18" spans="1:5" ht="15.75">
      <c r="A18" s="4" t="s">
        <v>2344</v>
      </c>
      <c r="B18" s="7" t="s">
        <v>131</v>
      </c>
      <c r="C18" s="32">
        <v>16</v>
      </c>
      <c r="D18" s="4" t="s">
        <v>3919</v>
      </c>
      <c r="E18" t="s">
        <v>4371</v>
      </c>
    </row>
    <row r="19" spans="1:5" ht="15.75">
      <c r="A19" s="4" t="s">
        <v>2348</v>
      </c>
      <c r="B19" s="7" t="s">
        <v>4022</v>
      </c>
      <c r="C19" s="32">
        <v>17</v>
      </c>
      <c r="D19" s="4" t="s">
        <v>3919</v>
      </c>
      <c r="E19" t="s">
        <v>4372</v>
      </c>
    </row>
    <row r="20" spans="1:5" ht="15.75">
      <c r="A20" s="4" t="s">
        <v>2353</v>
      </c>
      <c r="B20" s="7" t="s">
        <v>4023</v>
      </c>
      <c r="C20" s="32">
        <v>18</v>
      </c>
      <c r="D20" s="4" t="s">
        <v>3919</v>
      </c>
      <c r="E20" t="s">
        <v>4371</v>
      </c>
    </row>
    <row r="21" spans="1:5" ht="15.75">
      <c r="A21" s="4" t="s">
        <v>2355</v>
      </c>
      <c r="B21" s="7" t="s">
        <v>4024</v>
      </c>
      <c r="C21" s="32">
        <v>19</v>
      </c>
      <c r="D21" s="4" t="s">
        <v>3919</v>
      </c>
      <c r="E21" t="s">
        <v>4372</v>
      </c>
    </row>
    <row r="22" spans="1:5" ht="15.75">
      <c r="A22" s="4" t="s">
        <v>2360</v>
      </c>
      <c r="B22" s="7" t="s">
        <v>4025</v>
      </c>
      <c r="C22" s="32">
        <v>20</v>
      </c>
      <c r="D22" s="4" t="s">
        <v>3919</v>
      </c>
      <c r="E22" t="s">
        <v>4372</v>
      </c>
    </row>
    <row r="23" spans="1:5" ht="15.75">
      <c r="A23" s="4" t="s">
        <v>2363</v>
      </c>
      <c r="B23" s="7" t="s">
        <v>4026</v>
      </c>
      <c r="C23" s="32">
        <v>21</v>
      </c>
      <c r="D23" s="4" t="s">
        <v>3919</v>
      </c>
      <c r="E23" t="s">
        <v>4371</v>
      </c>
    </row>
    <row r="24" spans="1:5" ht="15.75">
      <c r="A24" s="4" t="s">
        <v>2366</v>
      </c>
      <c r="B24" s="7" t="s">
        <v>4027</v>
      </c>
      <c r="C24" s="32">
        <v>22</v>
      </c>
      <c r="D24" s="4" t="s">
        <v>3919</v>
      </c>
      <c r="E24" t="s">
        <v>4372</v>
      </c>
    </row>
    <row r="25" spans="1:5" ht="15.75">
      <c r="A25" s="4" t="s">
        <v>2371</v>
      </c>
      <c r="B25" s="7" t="s">
        <v>4028</v>
      </c>
      <c r="C25" s="32">
        <v>23</v>
      </c>
      <c r="D25" s="4" t="s">
        <v>3919</v>
      </c>
      <c r="E25" t="s">
        <v>4372</v>
      </c>
    </row>
    <row r="26" spans="1:5" ht="15.75">
      <c r="A26" s="4" t="s">
        <v>2376</v>
      </c>
      <c r="B26" s="7" t="s">
        <v>4031</v>
      </c>
      <c r="C26" s="32">
        <v>24</v>
      </c>
      <c r="D26" s="4" t="s">
        <v>3919</v>
      </c>
      <c r="E26" t="s">
        <v>4371</v>
      </c>
    </row>
    <row r="27" spans="1:5" ht="15.75">
      <c r="A27" s="4" t="s">
        <v>2378</v>
      </c>
      <c r="B27" s="7" t="s">
        <v>4032</v>
      </c>
      <c r="C27" s="32">
        <v>25</v>
      </c>
      <c r="D27" s="4" t="s">
        <v>3919</v>
      </c>
      <c r="E27" t="s">
        <v>4371</v>
      </c>
    </row>
    <row r="28" spans="1:5" ht="15.75">
      <c r="A28" s="4" t="s">
        <v>2379</v>
      </c>
      <c r="B28" s="7" t="s">
        <v>4033</v>
      </c>
      <c r="C28" s="32">
        <v>26</v>
      </c>
      <c r="D28" s="4" t="s">
        <v>3919</v>
      </c>
      <c r="E28" t="s">
        <v>4371</v>
      </c>
    </row>
    <row r="29" spans="1:5" ht="15.75">
      <c r="A29" s="4" t="s">
        <v>2380</v>
      </c>
      <c r="B29" s="7" t="s">
        <v>4034</v>
      </c>
      <c r="C29" s="32">
        <v>27</v>
      </c>
      <c r="D29" s="4" t="s">
        <v>3919</v>
      </c>
      <c r="E29" t="s">
        <v>4372</v>
      </c>
    </row>
    <row r="30" spans="1:5" ht="15.75">
      <c r="A30" s="4" t="s">
        <v>2751</v>
      </c>
      <c r="B30" s="7" t="s">
        <v>4035</v>
      </c>
      <c r="C30" s="32">
        <v>28</v>
      </c>
      <c r="D30" s="4" t="s">
        <v>3919</v>
      </c>
      <c r="E30" t="s">
        <v>4371</v>
      </c>
    </row>
    <row r="31" spans="1:5" ht="15.75">
      <c r="A31" s="4" t="s">
        <v>2381</v>
      </c>
      <c r="B31" s="7" t="s">
        <v>4036</v>
      </c>
      <c r="C31" s="32">
        <v>29</v>
      </c>
      <c r="D31" s="4" t="s">
        <v>3919</v>
      </c>
      <c r="E31" t="s">
        <v>4372</v>
      </c>
    </row>
    <row r="32" spans="1:5" ht="15.75">
      <c r="A32" s="4" t="s">
        <v>3993</v>
      </c>
      <c r="B32" s="7" t="s">
        <v>4037</v>
      </c>
      <c r="C32" s="32">
        <v>30</v>
      </c>
      <c r="D32" s="4" t="s">
        <v>3919</v>
      </c>
      <c r="E32" t="s">
        <v>4371</v>
      </c>
    </row>
    <row r="33" spans="1:5" ht="15.75">
      <c r="A33" s="4" t="s">
        <v>2386</v>
      </c>
      <c r="B33" s="7" t="s">
        <v>4038</v>
      </c>
      <c r="C33" s="32">
        <v>31</v>
      </c>
      <c r="D33" s="4" t="s">
        <v>3919</v>
      </c>
      <c r="E33" t="s">
        <v>4372</v>
      </c>
    </row>
    <row r="34" spans="1:5" ht="15.75">
      <c r="A34" s="4" t="s">
        <v>2388</v>
      </c>
      <c r="B34" s="7" t="s">
        <v>4039</v>
      </c>
      <c r="C34" s="32">
        <v>32</v>
      </c>
      <c r="D34" s="4" t="s">
        <v>3919</v>
      </c>
      <c r="E34" t="s">
        <v>4372</v>
      </c>
    </row>
    <row r="35" spans="1:5" ht="15.75">
      <c r="A35" s="4" t="s">
        <v>2393</v>
      </c>
      <c r="B35" s="7" t="s">
        <v>4040</v>
      </c>
      <c r="C35" s="32">
        <v>33</v>
      </c>
      <c r="D35" s="4" t="s">
        <v>3919</v>
      </c>
      <c r="E35" t="s">
        <v>4372</v>
      </c>
    </row>
    <row r="36" spans="1:5" ht="15.75">
      <c r="A36" s="4" t="s">
        <v>2398</v>
      </c>
      <c r="B36" s="7" t="s">
        <v>4041</v>
      </c>
      <c r="C36" s="32">
        <v>34</v>
      </c>
      <c r="D36" s="4" t="s">
        <v>3919</v>
      </c>
      <c r="E36" t="s">
        <v>4372</v>
      </c>
    </row>
    <row r="37" spans="1:5" ht="15.75">
      <c r="A37" s="4" t="s">
        <v>2765</v>
      </c>
      <c r="B37" s="7" t="s">
        <v>4042</v>
      </c>
      <c r="C37" s="32">
        <v>35</v>
      </c>
      <c r="D37" s="4" t="s">
        <v>3919</v>
      </c>
      <c r="E37" t="s">
        <v>4371</v>
      </c>
    </row>
    <row r="38" spans="1:5" ht="15.75">
      <c r="A38" s="4" t="s">
        <v>2402</v>
      </c>
      <c r="B38" s="7" t="s">
        <v>4043</v>
      </c>
      <c r="C38" s="32">
        <v>36</v>
      </c>
      <c r="D38" s="4" t="s">
        <v>3919</v>
      </c>
      <c r="E38" t="s">
        <v>4372</v>
      </c>
    </row>
    <row r="39" spans="1:5" ht="15.75">
      <c r="A39" s="4" t="s">
        <v>2407</v>
      </c>
      <c r="B39" s="7" t="s">
        <v>4044</v>
      </c>
      <c r="C39" s="32">
        <v>37</v>
      </c>
      <c r="D39" s="4" t="s">
        <v>3919</v>
      </c>
      <c r="E39" t="s">
        <v>4372</v>
      </c>
    </row>
    <row r="40" spans="1:5" ht="15.75">
      <c r="A40" s="4" t="s">
        <v>2410</v>
      </c>
      <c r="B40" s="7" t="s">
        <v>2098</v>
      </c>
      <c r="C40" s="32">
        <v>38</v>
      </c>
      <c r="D40" s="4" t="s">
        <v>3919</v>
      </c>
      <c r="E40" t="s">
        <v>4371</v>
      </c>
    </row>
    <row r="41" spans="1:5" ht="15.75">
      <c r="A41" s="4" t="s">
        <v>2415</v>
      </c>
      <c r="B41" s="7" t="s">
        <v>4047</v>
      </c>
      <c r="C41" s="32">
        <v>39</v>
      </c>
      <c r="D41" s="4" t="s">
        <v>3919</v>
      </c>
      <c r="E41" t="s">
        <v>4371</v>
      </c>
    </row>
    <row r="42" spans="1:5" ht="15.75">
      <c r="A42" s="4" t="s">
        <v>2416</v>
      </c>
      <c r="B42" s="7" t="s">
        <v>4048</v>
      </c>
      <c r="C42" s="32">
        <v>40</v>
      </c>
      <c r="D42" s="4" t="s">
        <v>3919</v>
      </c>
      <c r="E42" t="s">
        <v>4371</v>
      </c>
    </row>
    <row r="43" spans="1:5" ht="15.75">
      <c r="A43" s="4" t="s">
        <v>2421</v>
      </c>
      <c r="B43" s="7" t="s">
        <v>121</v>
      </c>
      <c r="C43" s="32">
        <v>41</v>
      </c>
      <c r="D43" s="4" t="s">
        <v>3919</v>
      </c>
      <c r="E43" t="s">
        <v>4372</v>
      </c>
    </row>
    <row r="44" spans="1:5" ht="15.75">
      <c r="A44" s="4" t="s">
        <v>2784</v>
      </c>
      <c r="B44" s="7" t="s">
        <v>4067</v>
      </c>
      <c r="C44" s="32">
        <v>43</v>
      </c>
      <c r="D44" s="4" t="s">
        <v>3920</v>
      </c>
      <c r="E44" t="s">
        <v>4371</v>
      </c>
    </row>
    <row r="45" spans="1:5" ht="15.75">
      <c r="A45" s="4" t="s">
        <v>3967</v>
      </c>
      <c r="B45" s="7" t="s">
        <v>4068</v>
      </c>
      <c r="C45" s="32">
        <v>44</v>
      </c>
      <c r="D45" s="4" t="s">
        <v>3920</v>
      </c>
      <c r="E45" t="s">
        <v>4371</v>
      </c>
    </row>
    <row r="46" spans="1:5" ht="15.75">
      <c r="A46" s="4" t="s">
        <v>2426</v>
      </c>
      <c r="B46" s="7" t="s">
        <v>4069</v>
      </c>
      <c r="C46" s="32">
        <v>45</v>
      </c>
      <c r="D46" s="4" t="s">
        <v>3920</v>
      </c>
      <c r="E46" t="s">
        <v>4371</v>
      </c>
    </row>
    <row r="47" spans="1:5" ht="15.75">
      <c r="A47" s="11" t="s">
        <v>3935</v>
      </c>
      <c r="B47" s="7" t="s">
        <v>4071</v>
      </c>
      <c r="C47" s="32">
        <v>46</v>
      </c>
      <c r="D47" s="4" t="s">
        <v>3920</v>
      </c>
      <c r="E47" t="s">
        <v>4371</v>
      </c>
    </row>
    <row r="48" spans="1:5" ht="15.75">
      <c r="A48" s="4" t="s">
        <v>3044</v>
      </c>
      <c r="B48" s="7" t="s">
        <v>4072</v>
      </c>
      <c r="C48" s="32">
        <v>47</v>
      </c>
      <c r="D48" s="4" t="s">
        <v>3920</v>
      </c>
      <c r="E48" t="s">
        <v>4371</v>
      </c>
    </row>
    <row r="49" spans="1:5" ht="15.75">
      <c r="A49" s="4" t="s">
        <v>2428</v>
      </c>
      <c r="B49" s="7" t="s">
        <v>4073</v>
      </c>
      <c r="C49" s="32">
        <v>48</v>
      </c>
      <c r="D49" s="4" t="s">
        <v>3920</v>
      </c>
      <c r="E49" t="s">
        <v>4371</v>
      </c>
    </row>
    <row r="50" spans="1:5" ht="15.75">
      <c r="A50" s="4" t="s">
        <v>2795</v>
      </c>
      <c r="B50" s="7" t="s">
        <v>4076</v>
      </c>
      <c r="C50" s="32">
        <v>49</v>
      </c>
      <c r="D50" s="4" t="s">
        <v>3920</v>
      </c>
      <c r="E50" t="s">
        <v>4371</v>
      </c>
    </row>
    <row r="51" spans="1:5" ht="15.75">
      <c r="A51" s="4" t="s">
        <v>2927</v>
      </c>
      <c r="B51" s="7" t="s">
        <v>4086</v>
      </c>
      <c r="C51" s="32">
        <v>50</v>
      </c>
      <c r="D51" s="4" t="s">
        <v>3920</v>
      </c>
      <c r="E51" t="s">
        <v>4371</v>
      </c>
    </row>
    <row r="52" spans="1:5" ht="15.75">
      <c r="A52" s="4" t="s">
        <v>2797</v>
      </c>
      <c r="B52" s="7" t="s">
        <v>4087</v>
      </c>
      <c r="C52" s="32">
        <v>51</v>
      </c>
      <c r="D52" s="4" t="s">
        <v>3920</v>
      </c>
      <c r="E52" t="s">
        <v>4371</v>
      </c>
    </row>
    <row r="53" spans="1:5" ht="15.75">
      <c r="A53" s="4" t="s">
        <v>2926</v>
      </c>
      <c r="B53" s="7" t="s">
        <v>1709</v>
      </c>
      <c r="C53" s="32">
        <v>52</v>
      </c>
      <c r="D53" s="4" t="s">
        <v>3920</v>
      </c>
      <c r="E53" t="s">
        <v>4371</v>
      </c>
    </row>
    <row r="54" spans="1:5" ht="15.75">
      <c r="A54" s="4" t="s">
        <v>2430</v>
      </c>
      <c r="B54" s="7" t="s">
        <v>4088</v>
      </c>
      <c r="C54" s="32">
        <v>53</v>
      </c>
      <c r="D54" s="4" t="s">
        <v>3920</v>
      </c>
      <c r="E54" t="s">
        <v>4372</v>
      </c>
    </row>
    <row r="55" spans="1:5" ht="15.75">
      <c r="A55" s="4" t="s">
        <v>2799</v>
      </c>
      <c r="B55" s="7" t="s">
        <v>1720</v>
      </c>
      <c r="C55" s="32">
        <v>54</v>
      </c>
      <c r="D55" s="4" t="s">
        <v>3920</v>
      </c>
      <c r="E55" t="s">
        <v>4371</v>
      </c>
    </row>
    <row r="56" spans="1:5" ht="15.75">
      <c r="A56" s="4" t="s">
        <v>2801</v>
      </c>
      <c r="B56" s="7" t="s">
        <v>4091</v>
      </c>
      <c r="C56" s="32">
        <v>55</v>
      </c>
      <c r="D56" s="4" t="s">
        <v>3920</v>
      </c>
      <c r="E56" t="s">
        <v>4371</v>
      </c>
    </row>
    <row r="57" spans="1:5" ht="15.75">
      <c r="A57" s="4" t="s">
        <v>2804</v>
      </c>
      <c r="B57" s="7" t="s">
        <v>4092</v>
      </c>
      <c r="C57" s="32">
        <v>56</v>
      </c>
      <c r="D57" s="4" t="s">
        <v>3920</v>
      </c>
      <c r="E57" t="s">
        <v>4371</v>
      </c>
    </row>
    <row r="58" spans="1:5" ht="15.75">
      <c r="A58" s="4" t="s">
        <v>2807</v>
      </c>
      <c r="B58" s="7" t="s">
        <v>4094</v>
      </c>
      <c r="C58" s="32">
        <v>57</v>
      </c>
      <c r="D58" s="4" t="s">
        <v>3920</v>
      </c>
      <c r="E58" t="s">
        <v>4371</v>
      </c>
    </row>
    <row r="59" spans="1:5" ht="15.75">
      <c r="A59" s="4" t="s">
        <v>2809</v>
      </c>
      <c r="B59" s="7" t="s">
        <v>4095</v>
      </c>
      <c r="C59" s="32">
        <v>58</v>
      </c>
      <c r="D59" s="4" t="s">
        <v>3920</v>
      </c>
      <c r="E59" t="s">
        <v>4371</v>
      </c>
    </row>
    <row r="60" spans="1:5" ht="15.75">
      <c r="A60" s="4" t="s">
        <v>2431</v>
      </c>
      <c r="B60" s="7" t="s">
        <v>4096</v>
      </c>
      <c r="C60" s="32">
        <v>59</v>
      </c>
      <c r="D60" s="4" t="s">
        <v>3920</v>
      </c>
      <c r="E60" t="s">
        <v>4371</v>
      </c>
    </row>
    <row r="61" spans="1:5" ht="15.75">
      <c r="A61" s="4" t="s">
        <v>2811</v>
      </c>
      <c r="B61" s="7" t="s">
        <v>4097</v>
      </c>
      <c r="C61" s="32">
        <v>60</v>
      </c>
      <c r="D61" s="4" t="s">
        <v>3920</v>
      </c>
      <c r="E61" t="s">
        <v>4371</v>
      </c>
    </row>
    <row r="62" spans="1:5" ht="15.75">
      <c r="A62" s="4" t="s">
        <v>2433</v>
      </c>
      <c r="B62" s="7" t="s">
        <v>4098</v>
      </c>
      <c r="C62" s="32">
        <v>61</v>
      </c>
      <c r="D62" s="4" t="s">
        <v>3920</v>
      </c>
      <c r="E62" t="s">
        <v>4371</v>
      </c>
    </row>
    <row r="63" spans="1:5" ht="15.75">
      <c r="A63" s="4" t="s">
        <v>2435</v>
      </c>
      <c r="B63" s="7" t="s">
        <v>4099</v>
      </c>
      <c r="C63" s="32">
        <v>62</v>
      </c>
      <c r="D63" s="4" t="s">
        <v>3920</v>
      </c>
      <c r="E63" t="s">
        <v>4372</v>
      </c>
    </row>
    <row r="64" spans="1:5" ht="15.75">
      <c r="A64" s="4" t="s">
        <v>2437</v>
      </c>
      <c r="B64" s="7" t="s">
        <v>4100</v>
      </c>
      <c r="C64" s="32">
        <v>63</v>
      </c>
      <c r="D64" s="4" t="s">
        <v>3920</v>
      </c>
      <c r="E64" t="s">
        <v>4371</v>
      </c>
    </row>
    <row r="65" spans="1:5" ht="15.75">
      <c r="A65" s="4" t="s">
        <v>2442</v>
      </c>
      <c r="B65" s="7" t="s">
        <v>2084</v>
      </c>
      <c r="C65" s="32">
        <v>64</v>
      </c>
      <c r="D65" s="4" t="s">
        <v>3920</v>
      </c>
      <c r="E65" t="s">
        <v>4372</v>
      </c>
    </row>
    <row r="66" spans="1:5" ht="15.75">
      <c r="A66" s="4" t="s">
        <v>2444</v>
      </c>
      <c r="B66" s="7" t="s">
        <v>4102</v>
      </c>
      <c r="C66" s="32">
        <v>65</v>
      </c>
      <c r="D66" s="4" t="s">
        <v>3920</v>
      </c>
      <c r="E66" t="s">
        <v>4372</v>
      </c>
    </row>
    <row r="67" spans="1:5" ht="15.75">
      <c r="A67" s="4" t="s">
        <v>3937</v>
      </c>
      <c r="B67" s="7" t="s">
        <v>4105</v>
      </c>
      <c r="C67" s="32">
        <v>66</v>
      </c>
      <c r="D67" s="4" t="s">
        <v>3920</v>
      </c>
      <c r="E67" t="s">
        <v>4371</v>
      </c>
    </row>
    <row r="68" spans="1:5" ht="15.75">
      <c r="A68" s="4" t="s">
        <v>2450</v>
      </c>
      <c r="B68" s="7" t="s">
        <v>4106</v>
      </c>
      <c r="C68" s="32">
        <v>67</v>
      </c>
      <c r="D68" s="4" t="s">
        <v>3920</v>
      </c>
      <c r="E68" t="s">
        <v>4371</v>
      </c>
    </row>
    <row r="69" spans="1:5" ht="15.75">
      <c r="A69" s="4" t="s">
        <v>2452</v>
      </c>
      <c r="B69" s="7" t="s">
        <v>4107</v>
      </c>
      <c r="C69" s="32">
        <v>68</v>
      </c>
      <c r="D69" s="4" t="s">
        <v>3920</v>
      </c>
      <c r="E69" t="s">
        <v>4372</v>
      </c>
    </row>
    <row r="70" spans="1:5" ht="15.75">
      <c r="A70" s="4" t="s">
        <v>2819</v>
      </c>
      <c r="B70" s="7" t="s">
        <v>4108</v>
      </c>
      <c r="C70" s="32">
        <v>69</v>
      </c>
      <c r="D70" s="4" t="s">
        <v>3920</v>
      </c>
      <c r="E70" t="s">
        <v>4371</v>
      </c>
    </row>
    <row r="71" spans="1:5" ht="15.75">
      <c r="A71" s="4" t="s">
        <v>3948</v>
      </c>
      <c r="B71" s="7" t="s">
        <v>4110</v>
      </c>
      <c r="C71" s="32">
        <v>70</v>
      </c>
      <c r="D71" s="4" t="s">
        <v>3920</v>
      </c>
      <c r="E71" t="s">
        <v>4371</v>
      </c>
    </row>
    <row r="72" spans="1:5" ht="15.75">
      <c r="A72" s="4" t="s">
        <v>2821</v>
      </c>
      <c r="B72" s="7" t="s">
        <v>4111</v>
      </c>
      <c r="C72" s="32">
        <v>71</v>
      </c>
      <c r="D72" s="4" t="s">
        <v>3920</v>
      </c>
      <c r="E72" t="s">
        <v>4371</v>
      </c>
    </row>
    <row r="73" spans="1:5" ht="15.75">
      <c r="A73" s="4" t="s">
        <v>3949</v>
      </c>
      <c r="B73" s="7" t="s">
        <v>4112</v>
      </c>
      <c r="C73" s="32">
        <v>72</v>
      </c>
      <c r="D73" s="4" t="s">
        <v>3920</v>
      </c>
      <c r="E73" t="s">
        <v>4371</v>
      </c>
    </row>
    <row r="74" spans="1:5" ht="15.75">
      <c r="A74" s="4" t="s">
        <v>2456</v>
      </c>
      <c r="B74" s="7" t="s">
        <v>4113</v>
      </c>
      <c r="C74" s="32">
        <v>73</v>
      </c>
      <c r="D74" s="4" t="s">
        <v>3920</v>
      </c>
      <c r="E74" t="s">
        <v>4372</v>
      </c>
    </row>
    <row r="75" spans="1:5" ht="15.75">
      <c r="A75" s="4" t="s">
        <v>2458</v>
      </c>
      <c r="B75" s="7" t="s">
        <v>4122</v>
      </c>
      <c r="C75" s="32">
        <v>74</v>
      </c>
      <c r="D75" s="4" t="s">
        <v>3920</v>
      </c>
      <c r="E75" t="s">
        <v>4371</v>
      </c>
    </row>
    <row r="76" spans="1:5" ht="15.75">
      <c r="A76" s="4" t="s">
        <v>2825</v>
      </c>
      <c r="B76" s="7" t="s">
        <v>4124</v>
      </c>
      <c r="C76" s="32">
        <v>75</v>
      </c>
      <c r="D76" s="4" t="s">
        <v>3920</v>
      </c>
      <c r="E76" t="s">
        <v>4371</v>
      </c>
    </row>
    <row r="77" spans="1:5" ht="15.75">
      <c r="A77" s="4" t="s">
        <v>2460</v>
      </c>
      <c r="B77" s="7" t="s">
        <v>4126</v>
      </c>
      <c r="C77" s="32">
        <v>76</v>
      </c>
      <c r="D77" s="4" t="s">
        <v>3920</v>
      </c>
      <c r="E77" t="s">
        <v>4371</v>
      </c>
    </row>
    <row r="78" spans="1:5" ht="15.75">
      <c r="A78" s="4" t="s">
        <v>3982</v>
      </c>
      <c r="B78" s="7" t="s">
        <v>4128</v>
      </c>
      <c r="C78" s="32">
        <v>77</v>
      </c>
      <c r="D78" s="4" t="s">
        <v>3920</v>
      </c>
      <c r="E78" t="s">
        <v>4371</v>
      </c>
    </row>
    <row r="79" spans="1:5" ht="15.75">
      <c r="A79" s="4" t="s">
        <v>2463</v>
      </c>
      <c r="B79" s="7" t="s">
        <v>4129</v>
      </c>
      <c r="C79" s="32">
        <v>78</v>
      </c>
      <c r="D79" s="4" t="s">
        <v>3920</v>
      </c>
      <c r="E79" t="s">
        <v>4372</v>
      </c>
    </row>
    <row r="80" spans="1:5" ht="15.75">
      <c r="A80" s="4" t="s">
        <v>2467</v>
      </c>
      <c r="B80" s="7" t="s">
        <v>4134</v>
      </c>
      <c r="C80" s="32">
        <v>79</v>
      </c>
      <c r="D80" s="4" t="s">
        <v>3920</v>
      </c>
      <c r="E80" t="s">
        <v>4372</v>
      </c>
    </row>
    <row r="81" spans="1:5" ht="15.75">
      <c r="A81" s="4" t="s">
        <v>2468</v>
      </c>
      <c r="B81" s="7" t="s">
        <v>4135</v>
      </c>
      <c r="C81" s="32">
        <v>80</v>
      </c>
      <c r="D81" s="4" t="s">
        <v>3920</v>
      </c>
      <c r="E81" t="s">
        <v>4371</v>
      </c>
    </row>
    <row r="82" spans="1:5" ht="15.75">
      <c r="A82" s="4" t="s">
        <v>2469</v>
      </c>
      <c r="B82" s="7" t="s">
        <v>4137</v>
      </c>
      <c r="C82" s="32">
        <v>81</v>
      </c>
      <c r="D82" s="4" t="s">
        <v>3920</v>
      </c>
      <c r="E82" t="s">
        <v>4371</v>
      </c>
    </row>
    <row r="83" spans="1:5" ht="15.75">
      <c r="A83" s="4" t="s">
        <v>2472</v>
      </c>
      <c r="B83" s="7" t="s">
        <v>4141</v>
      </c>
      <c r="C83" s="32">
        <v>82</v>
      </c>
      <c r="D83" s="4" t="s">
        <v>3920</v>
      </c>
      <c r="E83" t="s">
        <v>4371</v>
      </c>
    </row>
    <row r="84" spans="1:5" ht="15.75">
      <c r="A84" s="4" t="s">
        <v>2473</v>
      </c>
      <c r="B84" s="7" t="s">
        <v>4143</v>
      </c>
      <c r="C84" s="32">
        <v>83</v>
      </c>
      <c r="D84" s="4" t="s">
        <v>3920</v>
      </c>
      <c r="E84" t="s">
        <v>4371</v>
      </c>
    </row>
    <row r="85" spans="1:5" ht="15.75">
      <c r="A85" s="4" t="s">
        <v>2949</v>
      </c>
      <c r="B85" s="7" t="s">
        <v>4138</v>
      </c>
      <c r="C85" s="32">
        <v>84</v>
      </c>
      <c r="D85" s="4" t="s">
        <v>3920</v>
      </c>
      <c r="E85" t="s">
        <v>4371</v>
      </c>
    </row>
    <row r="86" spans="1:5" ht="15.75">
      <c r="A86" s="4" t="s">
        <v>2831</v>
      </c>
      <c r="B86" s="7" t="s">
        <v>4140</v>
      </c>
      <c r="C86" s="32">
        <v>85</v>
      </c>
      <c r="D86" s="4" t="s">
        <v>3920</v>
      </c>
      <c r="E86" t="s">
        <v>4371</v>
      </c>
    </row>
    <row r="87" spans="1:5" ht="15.75">
      <c r="A87" s="4" t="s">
        <v>2474</v>
      </c>
      <c r="B87" s="7" t="s">
        <v>4145</v>
      </c>
      <c r="C87" s="32">
        <v>86</v>
      </c>
      <c r="D87" s="4" t="s">
        <v>3920</v>
      </c>
      <c r="E87" t="s">
        <v>4371</v>
      </c>
    </row>
    <row r="88" spans="1:5" ht="15.75">
      <c r="A88" s="4" t="s">
        <v>2475</v>
      </c>
      <c r="B88" s="7" t="s">
        <v>4152</v>
      </c>
      <c r="C88" s="32">
        <v>87</v>
      </c>
      <c r="D88" s="4" t="s">
        <v>3920</v>
      </c>
      <c r="E88" t="s">
        <v>4371</v>
      </c>
    </row>
    <row r="89" spans="1:5" ht="15.75">
      <c r="A89" s="4" t="s">
        <v>2834</v>
      </c>
      <c r="B89" s="7" t="s">
        <v>4147</v>
      </c>
      <c r="C89" s="32">
        <v>88</v>
      </c>
      <c r="D89" s="4" t="s">
        <v>3920</v>
      </c>
      <c r="E89" t="s">
        <v>4371</v>
      </c>
    </row>
    <row r="90" spans="1:5" ht="15.75">
      <c r="A90" s="4" t="s">
        <v>2836</v>
      </c>
      <c r="B90" s="7" t="s">
        <v>4149</v>
      </c>
      <c r="C90" s="32">
        <v>89</v>
      </c>
      <c r="D90" s="4" t="s">
        <v>3920</v>
      </c>
      <c r="E90" t="s">
        <v>4371</v>
      </c>
    </row>
    <row r="91" spans="1:5" ht="15.75">
      <c r="A91" s="4" t="s">
        <v>3983</v>
      </c>
      <c r="B91" s="7" t="s">
        <v>4154</v>
      </c>
      <c r="C91" s="32">
        <v>90</v>
      </c>
      <c r="D91" s="4" t="s">
        <v>3920</v>
      </c>
      <c r="E91" t="s">
        <v>4371</v>
      </c>
    </row>
    <row r="92" spans="1:5" ht="15.75">
      <c r="A92" s="4" t="s">
        <v>2476</v>
      </c>
      <c r="B92" s="7" t="s">
        <v>4160</v>
      </c>
      <c r="C92" s="32">
        <v>92</v>
      </c>
      <c r="D92" s="4" t="s">
        <v>3921</v>
      </c>
      <c r="E92" t="s">
        <v>4372</v>
      </c>
    </row>
    <row r="93" spans="1:5" ht="15.75">
      <c r="A93" s="4" t="s">
        <v>2481</v>
      </c>
      <c r="B93" s="7" t="s">
        <v>4162</v>
      </c>
      <c r="C93" s="32">
        <v>93</v>
      </c>
      <c r="D93" s="4" t="s">
        <v>3921</v>
      </c>
      <c r="E93" t="s">
        <v>4372</v>
      </c>
    </row>
    <row r="94" spans="1:5" ht="15.75">
      <c r="A94" s="4" t="s">
        <v>2486</v>
      </c>
      <c r="B94" s="7" t="s">
        <v>4164</v>
      </c>
      <c r="C94" s="32">
        <v>94</v>
      </c>
      <c r="D94" s="4" t="s">
        <v>3921</v>
      </c>
      <c r="E94" t="s">
        <v>4372</v>
      </c>
    </row>
    <row r="95" spans="1:5" ht="15.75">
      <c r="A95" s="4" t="s">
        <v>3082</v>
      </c>
      <c r="B95" s="7" t="s">
        <v>4166</v>
      </c>
      <c r="C95" s="32">
        <v>95</v>
      </c>
      <c r="D95" s="4" t="s">
        <v>3921</v>
      </c>
      <c r="E95" t="s">
        <v>4372</v>
      </c>
    </row>
    <row r="96" spans="1:5" ht="15.75">
      <c r="A96" s="4" t="s">
        <v>2495</v>
      </c>
      <c r="B96" s="7" t="s">
        <v>4167</v>
      </c>
      <c r="C96" s="32">
        <v>96</v>
      </c>
      <c r="D96" s="4" t="s">
        <v>3921</v>
      </c>
      <c r="E96" t="s">
        <v>4372</v>
      </c>
    </row>
    <row r="97" spans="1:5" ht="15.75">
      <c r="A97" s="4" t="s">
        <v>2500</v>
      </c>
      <c r="B97" s="7" t="s">
        <v>4168</v>
      </c>
      <c r="C97" s="32">
        <v>97</v>
      </c>
      <c r="D97" s="4" t="s">
        <v>3921</v>
      </c>
      <c r="E97" t="s">
        <v>4372</v>
      </c>
    </row>
    <row r="98" spans="1:5" ht="15.75">
      <c r="A98" s="4" t="s">
        <v>2501</v>
      </c>
      <c r="B98" s="7" t="s">
        <v>4169</v>
      </c>
      <c r="C98" s="32">
        <v>98</v>
      </c>
      <c r="D98" s="4" t="s">
        <v>3921</v>
      </c>
      <c r="E98" t="s">
        <v>4372</v>
      </c>
    </row>
    <row r="99" spans="1:5" ht="15.75">
      <c r="A99" s="4" t="s">
        <v>2506</v>
      </c>
      <c r="B99" s="7" t="s">
        <v>4170</v>
      </c>
      <c r="C99" s="32">
        <v>99</v>
      </c>
      <c r="D99" s="4" t="s">
        <v>3921</v>
      </c>
      <c r="E99" t="s">
        <v>4372</v>
      </c>
    </row>
    <row r="100" spans="1:5" ht="15.75">
      <c r="A100" s="4" t="s">
        <v>2511</v>
      </c>
      <c r="B100" s="7" t="s">
        <v>4172</v>
      </c>
      <c r="C100" s="32">
        <v>100</v>
      </c>
      <c r="D100" s="4" t="s">
        <v>3921</v>
      </c>
      <c r="E100" t="s">
        <v>4372</v>
      </c>
    </row>
    <row r="101" spans="1:5" ht="15.75">
      <c r="A101" s="4" t="s">
        <v>2516</v>
      </c>
      <c r="B101" s="7" t="s">
        <v>4173</v>
      </c>
      <c r="C101" s="32">
        <v>101</v>
      </c>
      <c r="D101" s="4" t="s">
        <v>3921</v>
      </c>
      <c r="E101" t="s">
        <v>4372</v>
      </c>
    </row>
    <row r="102" spans="1:5" ht="15.75">
      <c r="A102" s="4" t="s">
        <v>2518</v>
      </c>
      <c r="B102" s="7" t="s">
        <v>4174</v>
      </c>
      <c r="C102" s="32">
        <v>102</v>
      </c>
      <c r="D102" s="4" t="s">
        <v>3921</v>
      </c>
      <c r="E102" t="s">
        <v>4372</v>
      </c>
    </row>
    <row r="103" spans="1:5" ht="15.75">
      <c r="A103" s="4" t="s">
        <v>2520</v>
      </c>
      <c r="B103" s="7" t="s">
        <v>4175</v>
      </c>
      <c r="C103" s="32">
        <v>103</v>
      </c>
      <c r="D103" s="4" t="s">
        <v>3921</v>
      </c>
      <c r="E103" t="s">
        <v>4372</v>
      </c>
    </row>
    <row r="104" spans="1:5" ht="15.75">
      <c r="A104" s="4" t="s">
        <v>2524</v>
      </c>
      <c r="B104" s="7" t="s">
        <v>4177</v>
      </c>
      <c r="C104" s="32">
        <v>104</v>
      </c>
      <c r="D104" s="4" t="s">
        <v>3921</v>
      </c>
      <c r="E104" t="s">
        <v>4371</v>
      </c>
    </row>
    <row r="105" spans="1:5" ht="15.75">
      <c r="A105" s="4" t="s">
        <v>2525</v>
      </c>
      <c r="B105" s="7" t="s">
        <v>4182</v>
      </c>
      <c r="C105" s="32">
        <v>105</v>
      </c>
      <c r="D105" s="4" t="s">
        <v>3921</v>
      </c>
      <c r="E105" t="s">
        <v>4372</v>
      </c>
    </row>
    <row r="106" spans="1:5" ht="15.75">
      <c r="A106" s="4" t="s">
        <v>2530</v>
      </c>
      <c r="B106" s="7" t="s">
        <v>4184</v>
      </c>
      <c r="C106" s="32">
        <v>106</v>
      </c>
      <c r="D106" s="4" t="s">
        <v>3921</v>
      </c>
      <c r="E106" t="s">
        <v>4371</v>
      </c>
    </row>
    <row r="107" spans="1:5" ht="15.75">
      <c r="A107" s="4" t="s">
        <v>2532</v>
      </c>
      <c r="B107" s="7" t="s">
        <v>4185</v>
      </c>
      <c r="C107" s="32">
        <v>107</v>
      </c>
      <c r="D107" s="4" t="s">
        <v>3921</v>
      </c>
      <c r="E107" t="s">
        <v>4372</v>
      </c>
    </row>
    <row r="108" spans="1:5" ht="15.75">
      <c r="A108" s="4" t="s">
        <v>2536</v>
      </c>
      <c r="B108" s="7" t="s">
        <v>4186</v>
      </c>
      <c r="C108" s="32">
        <v>108</v>
      </c>
      <c r="D108" s="4" t="s">
        <v>3921</v>
      </c>
      <c r="E108" t="s">
        <v>4371</v>
      </c>
    </row>
    <row r="109" spans="1:5" ht="15.75">
      <c r="A109" s="4" t="s">
        <v>2537</v>
      </c>
      <c r="B109" s="7" t="s">
        <v>4187</v>
      </c>
      <c r="C109" s="32">
        <v>109</v>
      </c>
      <c r="D109" s="4" t="s">
        <v>3921</v>
      </c>
      <c r="E109" t="s">
        <v>4372</v>
      </c>
    </row>
    <row r="110" spans="1:5" ht="15.75">
      <c r="A110" s="4" t="s">
        <v>3125</v>
      </c>
      <c r="B110" s="7" t="s">
        <v>4189</v>
      </c>
      <c r="C110" s="32">
        <v>110</v>
      </c>
      <c r="D110" s="4" t="s">
        <v>3921</v>
      </c>
      <c r="E110" t="s">
        <v>4372</v>
      </c>
    </row>
    <row r="111" spans="1:5" ht="15.75">
      <c r="A111" s="4" t="s">
        <v>2545</v>
      </c>
      <c r="B111" s="7" t="s">
        <v>4190</v>
      </c>
      <c r="C111" s="32">
        <v>111</v>
      </c>
      <c r="D111" s="4" t="s">
        <v>3921</v>
      </c>
      <c r="E111" t="s">
        <v>4371</v>
      </c>
    </row>
    <row r="112" spans="1:5" ht="15.75">
      <c r="A112" s="4" t="s">
        <v>2543</v>
      </c>
      <c r="B112" s="7" t="s">
        <v>4192</v>
      </c>
      <c r="C112" s="32">
        <v>112</v>
      </c>
      <c r="D112" s="4" t="s">
        <v>3921</v>
      </c>
      <c r="E112" t="s">
        <v>4371</v>
      </c>
    </row>
    <row r="113" spans="1:5" ht="15.75">
      <c r="A113" s="4" t="s">
        <v>2541</v>
      </c>
      <c r="B113" s="7" t="s">
        <v>4193</v>
      </c>
      <c r="C113" s="32">
        <v>113</v>
      </c>
      <c r="D113" s="4" t="s">
        <v>3921</v>
      </c>
      <c r="E113" t="s">
        <v>4371</v>
      </c>
    </row>
    <row r="114" spans="1:5" ht="15.75">
      <c r="A114" s="4" t="s">
        <v>2547</v>
      </c>
      <c r="B114" s="7" t="s">
        <v>4194</v>
      </c>
      <c r="C114" s="32">
        <v>114</v>
      </c>
      <c r="D114" s="4" t="s">
        <v>3921</v>
      </c>
      <c r="E114" t="s">
        <v>4372</v>
      </c>
    </row>
    <row r="115" spans="1:5" ht="15.75">
      <c r="A115" s="4" t="s">
        <v>2551</v>
      </c>
      <c r="B115" s="7" t="s">
        <v>4195</v>
      </c>
      <c r="C115" s="32">
        <v>115</v>
      </c>
      <c r="D115" s="4" t="s">
        <v>3921</v>
      </c>
      <c r="E115" t="s">
        <v>4372</v>
      </c>
    </row>
    <row r="116" spans="1:5" ht="15.75">
      <c r="A116" s="4" t="s">
        <v>2555</v>
      </c>
      <c r="B116" s="7" t="s">
        <v>4196</v>
      </c>
      <c r="C116" s="32">
        <v>116</v>
      </c>
      <c r="D116" s="4" t="s">
        <v>3921</v>
      </c>
      <c r="E116" t="s">
        <v>4371</v>
      </c>
    </row>
    <row r="117" spans="1:5" ht="15.75">
      <c r="A117" s="4" t="s">
        <v>3137</v>
      </c>
      <c r="B117" s="7" t="s">
        <v>4198</v>
      </c>
      <c r="C117" s="32">
        <v>117</v>
      </c>
      <c r="D117" s="4" t="s">
        <v>3921</v>
      </c>
      <c r="E117" t="s">
        <v>4371</v>
      </c>
    </row>
    <row r="118" spans="1:5" ht="15.75">
      <c r="A118" s="4" t="s">
        <v>2557</v>
      </c>
      <c r="B118" s="7" t="s">
        <v>4200</v>
      </c>
      <c r="C118" s="32">
        <v>118</v>
      </c>
      <c r="D118" s="4" t="s">
        <v>3921</v>
      </c>
      <c r="E118" t="s">
        <v>4372</v>
      </c>
    </row>
    <row r="119" spans="1:5" ht="15.75">
      <c r="A119" s="4" t="s">
        <v>2562</v>
      </c>
      <c r="B119" s="7" t="s">
        <v>4201</v>
      </c>
      <c r="C119" s="32">
        <v>119</v>
      </c>
      <c r="D119" s="4" t="s">
        <v>3921</v>
      </c>
      <c r="E119" t="s">
        <v>4372</v>
      </c>
    </row>
    <row r="120" spans="1:5" ht="15.75">
      <c r="A120" s="4" t="s">
        <v>3970</v>
      </c>
      <c r="B120" s="7" t="s">
        <v>4209</v>
      </c>
      <c r="C120" s="32">
        <v>120</v>
      </c>
      <c r="D120" s="4" t="s">
        <v>3921</v>
      </c>
      <c r="E120" t="s">
        <v>4371</v>
      </c>
    </row>
    <row r="121" spans="1:5" ht="15.75">
      <c r="A121" s="4" t="s">
        <v>3940</v>
      </c>
      <c r="B121" s="7" t="s">
        <v>4206</v>
      </c>
      <c r="C121" s="32">
        <v>121</v>
      </c>
      <c r="D121" s="4" t="s">
        <v>3921</v>
      </c>
      <c r="E121" t="s">
        <v>4371</v>
      </c>
    </row>
    <row r="122" spans="1:5" ht="15.75">
      <c r="A122" s="4" t="s">
        <v>3984</v>
      </c>
      <c r="B122" s="7" t="s">
        <v>4211</v>
      </c>
      <c r="C122" s="32">
        <v>122</v>
      </c>
      <c r="D122" s="4" t="s">
        <v>3921</v>
      </c>
      <c r="E122" t="s">
        <v>4371</v>
      </c>
    </row>
    <row r="123" spans="1:5" ht="15.75">
      <c r="A123" s="4" t="s">
        <v>3146</v>
      </c>
      <c r="B123" s="7" t="s">
        <v>4202</v>
      </c>
      <c r="C123" s="32">
        <v>123</v>
      </c>
      <c r="D123" s="4" t="s">
        <v>3921</v>
      </c>
      <c r="E123" t="s">
        <v>4371</v>
      </c>
    </row>
    <row r="124" spans="1:5" ht="15.75">
      <c r="A124" s="4" t="s">
        <v>3952</v>
      </c>
      <c r="B124" s="7" t="s">
        <v>4212</v>
      </c>
      <c r="C124" s="32">
        <v>124</v>
      </c>
      <c r="D124" s="4" t="s">
        <v>3921</v>
      </c>
      <c r="E124" t="s">
        <v>4371</v>
      </c>
    </row>
    <row r="125" spans="1:5" ht="15.75">
      <c r="A125" s="4" t="s">
        <v>2569</v>
      </c>
      <c r="B125" s="7" t="s">
        <v>1700</v>
      </c>
      <c r="C125" s="32">
        <v>125</v>
      </c>
      <c r="D125" s="4" t="s">
        <v>3921</v>
      </c>
      <c r="E125" t="s">
        <v>4371</v>
      </c>
    </row>
    <row r="126" spans="1:5" ht="15.75">
      <c r="A126" s="11" t="s">
        <v>113</v>
      </c>
      <c r="B126" s="7" t="s">
        <v>4056</v>
      </c>
      <c r="C126" s="32">
        <v>126</v>
      </c>
      <c r="D126" s="4" t="s">
        <v>3921</v>
      </c>
      <c r="E126" t="s">
        <v>4371</v>
      </c>
    </row>
    <row r="127" spans="1:5" ht="15.75">
      <c r="A127" s="11" t="s">
        <v>114</v>
      </c>
      <c r="B127" s="7" t="s">
        <v>4058</v>
      </c>
      <c r="C127" s="32">
        <v>127</v>
      </c>
      <c r="D127" s="4" t="s">
        <v>3921</v>
      </c>
      <c r="E127" t="s">
        <v>4371</v>
      </c>
    </row>
    <row r="128" spans="1:5" ht="15.75">
      <c r="A128" s="4" t="s">
        <v>3147</v>
      </c>
      <c r="B128" s="7" t="s">
        <v>1740</v>
      </c>
      <c r="C128" s="32">
        <v>128</v>
      </c>
      <c r="D128" s="4" t="s">
        <v>3921</v>
      </c>
      <c r="E128" t="s">
        <v>4371</v>
      </c>
    </row>
    <row r="129" spans="1:5" ht="15.75">
      <c r="A129" s="11" t="s">
        <v>115</v>
      </c>
      <c r="B129" s="7" t="s">
        <v>4216</v>
      </c>
      <c r="C129" s="32">
        <v>129</v>
      </c>
      <c r="D129" s="4" t="s">
        <v>3921</v>
      </c>
      <c r="E129" t="s">
        <v>4371</v>
      </c>
    </row>
    <row r="130" spans="1:5" ht="15.75">
      <c r="A130" s="11" t="s">
        <v>3985</v>
      </c>
      <c r="B130" s="7" t="s">
        <v>2096</v>
      </c>
      <c r="C130" s="32">
        <v>130</v>
      </c>
      <c r="D130" s="4" t="s">
        <v>3921</v>
      </c>
      <c r="E130" t="s">
        <v>4371</v>
      </c>
    </row>
    <row r="131" spans="1:5" ht="15.75">
      <c r="A131" s="11" t="s">
        <v>116</v>
      </c>
      <c r="B131" s="7" t="s">
        <v>4062</v>
      </c>
      <c r="C131" s="32">
        <v>131</v>
      </c>
      <c r="D131" s="4" t="s">
        <v>3921</v>
      </c>
      <c r="E131" t="s">
        <v>4371</v>
      </c>
    </row>
    <row r="132" spans="1:5" ht="15.75">
      <c r="A132" s="4" t="s">
        <v>2580</v>
      </c>
      <c r="B132" s="7" t="s">
        <v>4218</v>
      </c>
      <c r="C132" s="32">
        <v>132</v>
      </c>
      <c r="D132" s="4" t="s">
        <v>3921</v>
      </c>
      <c r="E132" t="s">
        <v>4371</v>
      </c>
    </row>
    <row r="133" spans="1:5" ht="15.75">
      <c r="A133" s="53" t="s">
        <v>1732</v>
      </c>
      <c r="B133" s="7" t="s">
        <v>2099</v>
      </c>
      <c r="C133" s="32">
        <v>133</v>
      </c>
      <c r="D133" s="4" t="s">
        <v>3921</v>
      </c>
      <c r="E133" t="s">
        <v>4371</v>
      </c>
    </row>
    <row r="134" spans="1:5" ht="15.75">
      <c r="A134" s="11" t="s">
        <v>118</v>
      </c>
      <c r="B134" s="7" t="s">
        <v>119</v>
      </c>
      <c r="C134" s="32">
        <v>134</v>
      </c>
      <c r="D134" s="4" t="s">
        <v>3921</v>
      </c>
      <c r="E134" t="s">
        <v>4371</v>
      </c>
    </row>
    <row r="135" spans="1:5" ht="15.75">
      <c r="A135" s="4" t="s">
        <v>3986</v>
      </c>
      <c r="B135" s="7" t="s">
        <v>4223</v>
      </c>
      <c r="C135" s="32">
        <v>135</v>
      </c>
      <c r="D135" s="4" t="s">
        <v>3921</v>
      </c>
      <c r="E135" t="s">
        <v>4371</v>
      </c>
    </row>
    <row r="136" spans="1:5" ht="15.75">
      <c r="A136" s="4" t="s">
        <v>3953</v>
      </c>
      <c r="B136" s="7" t="s">
        <v>4224</v>
      </c>
      <c r="C136" s="32">
        <v>136</v>
      </c>
      <c r="D136" s="4" t="s">
        <v>3921</v>
      </c>
      <c r="E136" t="s">
        <v>4371</v>
      </c>
    </row>
    <row r="137" spans="1:5" ht="15.75">
      <c r="A137" s="11" t="s">
        <v>150</v>
      </c>
      <c r="B137" s="7" t="s">
        <v>4225</v>
      </c>
      <c r="C137" s="32">
        <v>137</v>
      </c>
      <c r="D137" s="4" t="s">
        <v>3921</v>
      </c>
      <c r="E137" t="s">
        <v>4372</v>
      </c>
    </row>
    <row r="138" spans="1:5" ht="15.75">
      <c r="A138" s="11" t="s">
        <v>151</v>
      </c>
      <c r="B138" s="7" t="s">
        <v>4227</v>
      </c>
      <c r="C138" s="32">
        <v>138</v>
      </c>
      <c r="D138" s="4" t="s">
        <v>3921</v>
      </c>
      <c r="E138" t="s">
        <v>4371</v>
      </c>
    </row>
    <row r="139" spans="1:5" ht="15.75">
      <c r="A139" s="4" t="s">
        <v>3159</v>
      </c>
      <c r="B139" s="7" t="s">
        <v>2085</v>
      </c>
      <c r="C139" s="32">
        <v>139</v>
      </c>
      <c r="D139" s="4" t="s">
        <v>3921</v>
      </c>
      <c r="E139" t="s">
        <v>4371</v>
      </c>
    </row>
    <row r="140" spans="1:5" ht="15.75">
      <c r="A140" s="4" t="s">
        <v>3954</v>
      </c>
      <c r="B140" s="7" t="s">
        <v>1703</v>
      </c>
      <c r="C140" s="32">
        <v>140</v>
      </c>
      <c r="D140" s="4" t="s">
        <v>3921</v>
      </c>
      <c r="E140" t="s">
        <v>4371</v>
      </c>
    </row>
    <row r="141" spans="1:5" ht="15.75">
      <c r="A141" s="4" t="s">
        <v>3166</v>
      </c>
      <c r="B141" s="7" t="s">
        <v>4238</v>
      </c>
      <c r="C141" s="32">
        <v>142</v>
      </c>
      <c r="D141" s="4" t="s">
        <v>3922</v>
      </c>
      <c r="E141" t="s">
        <v>4371</v>
      </c>
    </row>
    <row r="142" spans="1:5" ht="15.75">
      <c r="A142" s="4" t="s">
        <v>2588</v>
      </c>
      <c r="B142" s="7" t="s">
        <v>4240</v>
      </c>
      <c r="C142" s="32">
        <v>143</v>
      </c>
      <c r="D142" s="4" t="s">
        <v>3922</v>
      </c>
      <c r="E142" t="s">
        <v>4371</v>
      </c>
    </row>
    <row r="143" spans="1:5" ht="15.75">
      <c r="A143" s="4" t="s">
        <v>3170</v>
      </c>
      <c r="B143" s="7" t="s">
        <v>1697</v>
      </c>
      <c r="C143" s="32">
        <v>144</v>
      </c>
      <c r="D143" s="4" t="s">
        <v>3922</v>
      </c>
      <c r="E143" t="s">
        <v>4371</v>
      </c>
    </row>
    <row r="144" spans="1:5" ht="15.75">
      <c r="A144" s="4" t="s">
        <v>2593</v>
      </c>
      <c r="B144" s="7" t="s">
        <v>4242</v>
      </c>
      <c r="C144" s="32">
        <v>145</v>
      </c>
      <c r="D144" s="4" t="s">
        <v>3922</v>
      </c>
      <c r="E144" t="s">
        <v>4371</v>
      </c>
    </row>
    <row r="145" spans="1:5" ht="15.75">
      <c r="A145" s="4" t="s">
        <v>3174</v>
      </c>
      <c r="B145" s="7" t="s">
        <v>4244</v>
      </c>
      <c r="C145" s="32">
        <v>146</v>
      </c>
      <c r="D145" s="4" t="s">
        <v>3922</v>
      </c>
      <c r="E145" t="s">
        <v>4371</v>
      </c>
    </row>
    <row r="146" spans="1:5" ht="15.75">
      <c r="A146" s="4" t="s">
        <v>2596</v>
      </c>
      <c r="B146" s="7" t="s">
        <v>4245</v>
      </c>
      <c r="C146" s="32">
        <v>147</v>
      </c>
      <c r="D146" s="4" t="s">
        <v>3922</v>
      </c>
      <c r="E146" t="s">
        <v>4371</v>
      </c>
    </row>
    <row r="147" spans="1:5" ht="15.75">
      <c r="A147" s="4" t="s">
        <v>2597</v>
      </c>
      <c r="B147" s="7" t="s">
        <v>4246</v>
      </c>
      <c r="C147" s="32">
        <v>148</v>
      </c>
      <c r="D147" s="4" t="s">
        <v>3922</v>
      </c>
      <c r="E147" t="s">
        <v>4372</v>
      </c>
    </row>
    <row r="148" spans="1:5" ht="15.75">
      <c r="A148" s="4" t="s">
        <v>2602</v>
      </c>
      <c r="B148" s="7" t="s">
        <v>4251</v>
      </c>
      <c r="C148" s="32">
        <v>149</v>
      </c>
      <c r="D148" s="4" t="s">
        <v>3922</v>
      </c>
      <c r="E148" t="s">
        <v>4372</v>
      </c>
    </row>
    <row r="149" spans="1:5" ht="15.75">
      <c r="A149" s="4" t="s">
        <v>3972</v>
      </c>
      <c r="B149" s="7" t="s">
        <v>1729</v>
      </c>
      <c r="C149" s="32">
        <v>150</v>
      </c>
      <c r="D149" s="4" t="s">
        <v>3922</v>
      </c>
      <c r="E149" t="s">
        <v>4371</v>
      </c>
    </row>
    <row r="150" spans="1:5" ht="15.75">
      <c r="A150" s="4" t="s">
        <v>2609</v>
      </c>
      <c r="B150" s="7" t="s">
        <v>4255</v>
      </c>
      <c r="C150" s="32">
        <v>151</v>
      </c>
      <c r="D150" s="4" t="s">
        <v>3922</v>
      </c>
      <c r="E150" t="s">
        <v>4372</v>
      </c>
    </row>
    <row r="151" spans="1:5" ht="15.75">
      <c r="A151" s="4" t="s">
        <v>3973</v>
      </c>
      <c r="B151" s="7" t="s">
        <v>4259</v>
      </c>
      <c r="C151" s="32">
        <v>152</v>
      </c>
      <c r="D151" s="4" t="s">
        <v>3922</v>
      </c>
      <c r="E151" t="s">
        <v>4371</v>
      </c>
    </row>
    <row r="152" spans="1:5" ht="15.75">
      <c r="A152" s="4" t="s">
        <v>2612</v>
      </c>
      <c r="B152" s="7" t="s">
        <v>4257</v>
      </c>
      <c r="C152" s="32">
        <v>153</v>
      </c>
      <c r="D152" s="4" t="s">
        <v>3922</v>
      </c>
      <c r="E152" t="s">
        <v>4372</v>
      </c>
    </row>
    <row r="153" spans="1:5" ht="15.75">
      <c r="A153" s="4" t="s">
        <v>3997</v>
      </c>
      <c r="B153" s="7" t="s">
        <v>4265</v>
      </c>
      <c r="C153" s="32">
        <v>154</v>
      </c>
      <c r="D153" s="4" t="s">
        <v>3922</v>
      </c>
      <c r="E153" t="s">
        <v>4372</v>
      </c>
    </row>
    <row r="154" spans="1:5" ht="15.75">
      <c r="A154" s="4" t="s">
        <v>2614</v>
      </c>
      <c r="B154" s="7" t="s">
        <v>4260</v>
      </c>
      <c r="C154" s="32">
        <v>155</v>
      </c>
      <c r="D154" s="4" t="s">
        <v>3922</v>
      </c>
      <c r="E154" t="s">
        <v>4372</v>
      </c>
    </row>
    <row r="155" spans="1:5" ht="15.75">
      <c r="A155" s="4" t="s">
        <v>3186</v>
      </c>
      <c r="B155" s="7" t="s">
        <v>4261</v>
      </c>
      <c r="C155" s="32">
        <v>156</v>
      </c>
      <c r="D155" s="4" t="s">
        <v>3922</v>
      </c>
      <c r="E155" t="s">
        <v>4371</v>
      </c>
    </row>
    <row r="156" spans="1:5" ht="15.75">
      <c r="A156" s="4" t="s">
        <v>2618</v>
      </c>
      <c r="B156" s="7" t="s">
        <v>4267</v>
      </c>
      <c r="C156" s="32">
        <v>157</v>
      </c>
      <c r="D156" s="4" t="s">
        <v>3922</v>
      </c>
      <c r="E156" t="s">
        <v>4372</v>
      </c>
    </row>
    <row r="157" spans="1:5" ht="15.75">
      <c r="A157" s="4" t="s">
        <v>3999</v>
      </c>
      <c r="B157" s="7" t="s">
        <v>4269</v>
      </c>
      <c r="C157" s="32">
        <v>158</v>
      </c>
      <c r="D157" s="4" t="s">
        <v>3922</v>
      </c>
      <c r="E157" t="s">
        <v>4371</v>
      </c>
    </row>
    <row r="158" spans="1:5" ht="15.75">
      <c r="A158" s="4" t="s">
        <v>3974</v>
      </c>
      <c r="B158" s="7" t="s">
        <v>4270</v>
      </c>
      <c r="C158" s="32">
        <v>159</v>
      </c>
      <c r="D158" s="4" t="s">
        <v>3922</v>
      </c>
      <c r="E158" t="s">
        <v>4371</v>
      </c>
    </row>
    <row r="159" spans="1:5" ht="15.75">
      <c r="A159" s="4" t="s">
        <v>2619</v>
      </c>
      <c r="B159" s="7" t="s">
        <v>4273</v>
      </c>
      <c r="C159" s="32">
        <v>160</v>
      </c>
      <c r="D159" s="4" t="s">
        <v>3922</v>
      </c>
      <c r="E159" t="s">
        <v>4372</v>
      </c>
    </row>
    <row r="160" spans="1:5" ht="15.75">
      <c r="A160" s="4" t="s">
        <v>3943</v>
      </c>
      <c r="B160" s="7" t="s">
        <v>4275</v>
      </c>
      <c r="C160" s="32">
        <v>161</v>
      </c>
      <c r="D160" s="4" t="s">
        <v>3922</v>
      </c>
      <c r="E160" t="s">
        <v>4371</v>
      </c>
    </row>
    <row r="161" spans="1:5" ht="15.75">
      <c r="A161" s="4" t="s">
        <v>2621</v>
      </c>
      <c r="B161" s="7" t="s">
        <v>4279</v>
      </c>
      <c r="C161" s="32">
        <v>162</v>
      </c>
      <c r="D161" s="4" t="s">
        <v>3922</v>
      </c>
      <c r="E161" t="s">
        <v>4372</v>
      </c>
    </row>
    <row r="162" spans="1:5" ht="15.75">
      <c r="A162" s="4" t="s">
        <v>3191</v>
      </c>
      <c r="B162" s="7" t="s">
        <v>4281</v>
      </c>
      <c r="C162" s="32">
        <v>163</v>
      </c>
      <c r="D162" s="4" t="s">
        <v>3922</v>
      </c>
      <c r="E162" t="s">
        <v>4372</v>
      </c>
    </row>
    <row r="163" spans="1:5" ht="15.75">
      <c r="A163" s="4" t="s">
        <v>2623</v>
      </c>
      <c r="B163" s="7" t="s">
        <v>0</v>
      </c>
      <c r="C163" s="32">
        <v>164</v>
      </c>
      <c r="D163" s="4" t="s">
        <v>3922</v>
      </c>
      <c r="E163" t="s">
        <v>4372</v>
      </c>
    </row>
    <row r="164" spans="1:5" ht="15.75">
      <c r="A164" s="4" t="s">
        <v>3944</v>
      </c>
      <c r="B164" s="7" t="s">
        <v>4</v>
      </c>
      <c r="C164" s="32">
        <v>165</v>
      </c>
      <c r="D164" s="4" t="s">
        <v>3922</v>
      </c>
      <c r="E164" t="s">
        <v>4372</v>
      </c>
    </row>
    <row r="165" spans="1:5" ht="15.75">
      <c r="A165" s="4" t="s">
        <v>2626</v>
      </c>
      <c r="B165" s="7" t="s">
        <v>5</v>
      </c>
      <c r="C165" s="32">
        <v>166</v>
      </c>
      <c r="D165" s="4" t="s">
        <v>3922</v>
      </c>
      <c r="E165" t="s">
        <v>4372</v>
      </c>
    </row>
    <row r="166" spans="1:5" ht="15.75">
      <c r="A166" s="4" t="s">
        <v>2631</v>
      </c>
      <c r="B166" s="7" t="s">
        <v>7</v>
      </c>
      <c r="C166" s="32">
        <v>167</v>
      </c>
      <c r="D166" s="4" t="s">
        <v>3922</v>
      </c>
      <c r="E166" t="s">
        <v>4372</v>
      </c>
    </row>
    <row r="167" spans="1:5" ht="15.75">
      <c r="A167" s="4" t="s">
        <v>2635</v>
      </c>
      <c r="B167" s="7" t="s">
        <v>8</v>
      </c>
      <c r="C167" s="32">
        <v>168</v>
      </c>
      <c r="D167" s="4" t="s">
        <v>3922</v>
      </c>
      <c r="E167" t="s">
        <v>4372</v>
      </c>
    </row>
    <row r="168" spans="1:5" ht="15.75">
      <c r="A168" s="4" t="s">
        <v>3976</v>
      </c>
      <c r="B168" s="7" t="s">
        <v>11</v>
      </c>
      <c r="C168" s="32">
        <v>169</v>
      </c>
      <c r="D168" s="4" t="s">
        <v>3922</v>
      </c>
      <c r="E168" t="s">
        <v>4371</v>
      </c>
    </row>
    <row r="169" spans="1:5" ht="15.75">
      <c r="A169" s="4" t="s">
        <v>3957</v>
      </c>
      <c r="B169" s="7" t="s">
        <v>22</v>
      </c>
      <c r="C169" s="32">
        <v>170</v>
      </c>
      <c r="D169" s="4" t="s">
        <v>3922</v>
      </c>
      <c r="E169" t="s">
        <v>4371</v>
      </c>
    </row>
    <row r="170" spans="1:5" ht="15.75">
      <c r="A170" s="4" t="s">
        <v>3955</v>
      </c>
      <c r="B170" s="7" t="s">
        <v>1753</v>
      </c>
      <c r="C170" s="32">
        <v>171</v>
      </c>
      <c r="D170" s="4" t="s">
        <v>3922</v>
      </c>
      <c r="E170" t="s">
        <v>4371</v>
      </c>
    </row>
    <row r="171" spans="1:5" ht="15.75">
      <c r="A171" s="4" t="s">
        <v>3203</v>
      </c>
      <c r="B171" s="7" t="s">
        <v>23</v>
      </c>
      <c r="C171" s="32">
        <v>172</v>
      </c>
      <c r="D171" s="4" t="s">
        <v>3922</v>
      </c>
      <c r="E171" t="s">
        <v>4371</v>
      </c>
    </row>
    <row r="172" spans="1:5" ht="15.75">
      <c r="A172" s="4" t="s">
        <v>3204</v>
      </c>
      <c r="B172" s="7" t="s">
        <v>27</v>
      </c>
      <c r="C172" s="32">
        <v>173</v>
      </c>
      <c r="D172" s="4" t="s">
        <v>3922</v>
      </c>
      <c r="E172" t="s">
        <v>4371</v>
      </c>
    </row>
    <row r="173" spans="1:5" ht="15.75">
      <c r="A173" s="4" t="s">
        <v>2639</v>
      </c>
      <c r="B173" s="7" t="s">
        <v>29</v>
      </c>
      <c r="C173" s="32">
        <v>174</v>
      </c>
      <c r="D173" s="4" t="s">
        <v>3922</v>
      </c>
      <c r="E173" t="s">
        <v>4372</v>
      </c>
    </row>
    <row r="174" spans="1:5" ht="15.75">
      <c r="A174" s="4" t="s">
        <v>3205</v>
      </c>
      <c r="B174" s="7" t="s">
        <v>31</v>
      </c>
      <c r="C174" s="32">
        <v>175</v>
      </c>
      <c r="D174" s="4" t="s">
        <v>3922</v>
      </c>
      <c r="E174" t="s">
        <v>4372</v>
      </c>
    </row>
    <row r="175" spans="1:5" ht="15.75">
      <c r="A175" s="4" t="s">
        <v>2672</v>
      </c>
      <c r="B175" s="7" t="s">
        <v>33</v>
      </c>
      <c r="C175" s="32">
        <v>176</v>
      </c>
      <c r="D175" s="4" t="s">
        <v>3922</v>
      </c>
      <c r="E175" t="s">
        <v>4371</v>
      </c>
    </row>
    <row r="176" spans="1:5" ht="15.75">
      <c r="A176" s="4" t="s">
        <v>3212</v>
      </c>
      <c r="B176" s="7" t="s">
        <v>35</v>
      </c>
      <c r="C176" s="32">
        <v>177</v>
      </c>
      <c r="D176" s="4" t="s">
        <v>3922</v>
      </c>
      <c r="E176" t="s">
        <v>4371</v>
      </c>
    </row>
    <row r="177" spans="1:5" ht="15.75">
      <c r="A177" s="4" t="s">
        <v>2640</v>
      </c>
      <c r="B177" s="7" t="s">
        <v>46</v>
      </c>
      <c r="C177" s="32">
        <v>179</v>
      </c>
      <c r="D177" s="4" t="s">
        <v>3923</v>
      </c>
      <c r="E177" t="s">
        <v>4372</v>
      </c>
    </row>
    <row r="178" spans="1:5" ht="15.75">
      <c r="A178" s="4" t="s">
        <v>2645</v>
      </c>
      <c r="B178" s="7" t="s">
        <v>48</v>
      </c>
      <c r="C178" s="32">
        <v>180</v>
      </c>
      <c r="D178" s="4" t="s">
        <v>3923</v>
      </c>
      <c r="E178" t="s">
        <v>4372</v>
      </c>
    </row>
    <row r="179" spans="1:5" ht="15.75">
      <c r="A179" s="4" t="s">
        <v>3226</v>
      </c>
      <c r="B179" s="7" t="s">
        <v>50</v>
      </c>
      <c r="C179" s="32">
        <v>181</v>
      </c>
      <c r="D179" s="4" t="s">
        <v>3923</v>
      </c>
      <c r="E179" t="s">
        <v>4371</v>
      </c>
    </row>
    <row r="180" spans="1:5" ht="15.75">
      <c r="A180" s="4" t="s">
        <v>2650</v>
      </c>
      <c r="B180" s="7" t="s">
        <v>53</v>
      </c>
      <c r="C180" s="32">
        <v>182</v>
      </c>
      <c r="D180" s="4" t="s">
        <v>3923</v>
      </c>
      <c r="E180" t="s">
        <v>4371</v>
      </c>
    </row>
    <row r="181" spans="1:5" ht="15.75">
      <c r="A181" s="4" t="s">
        <v>2654</v>
      </c>
      <c r="B181" s="7" t="s">
        <v>58</v>
      </c>
      <c r="C181" s="32">
        <v>184</v>
      </c>
      <c r="D181" s="4" t="s">
        <v>3925</v>
      </c>
      <c r="E181" t="s">
        <v>4372</v>
      </c>
    </row>
    <row r="182" spans="1:5" ht="15.75">
      <c r="A182" s="4" t="s">
        <v>3239</v>
      </c>
      <c r="B182" s="7" t="s">
        <v>60</v>
      </c>
      <c r="C182" s="32">
        <v>185</v>
      </c>
      <c r="D182" s="4" t="s">
        <v>3925</v>
      </c>
      <c r="E182" t="s">
        <v>4371</v>
      </c>
    </row>
    <row r="183" spans="1:5" ht="15.75">
      <c r="A183" s="4" t="s">
        <v>2659</v>
      </c>
      <c r="B183" s="7" t="s">
        <v>62</v>
      </c>
      <c r="C183" s="32">
        <v>186</v>
      </c>
      <c r="D183" s="4" t="s">
        <v>3925</v>
      </c>
      <c r="E183" t="s">
        <v>4372</v>
      </c>
    </row>
    <row r="184" spans="1:5" ht="15.75">
      <c r="A184" s="4" t="s">
        <v>3960</v>
      </c>
      <c r="B184" s="7" t="s">
        <v>68</v>
      </c>
      <c r="C184" s="32">
        <v>187</v>
      </c>
      <c r="D184" s="4" t="s">
        <v>3925</v>
      </c>
      <c r="E184" t="s">
        <v>4371</v>
      </c>
    </row>
    <row r="185" spans="1:5" ht="15.75">
      <c r="A185" s="4" t="s">
        <v>3988</v>
      </c>
      <c r="B185" s="7" t="s">
        <v>71</v>
      </c>
      <c r="C185" s="32">
        <v>188</v>
      </c>
      <c r="D185" s="4" t="s">
        <v>3925</v>
      </c>
      <c r="E185" t="s">
        <v>4371</v>
      </c>
    </row>
    <row r="186" spans="1:5" ht="15.75">
      <c r="A186" s="4" t="s">
        <v>3243</v>
      </c>
      <c r="B186" s="7" t="s">
        <v>64</v>
      </c>
      <c r="C186" s="32">
        <v>189</v>
      </c>
      <c r="D186" s="4" t="s">
        <v>3925</v>
      </c>
      <c r="E186" t="s">
        <v>4371</v>
      </c>
    </row>
    <row r="187" spans="1:5" ht="15.75">
      <c r="A187" s="4" t="s">
        <v>2660</v>
      </c>
      <c r="B187" s="7" t="s">
        <v>648</v>
      </c>
      <c r="C187" s="32">
        <v>190</v>
      </c>
      <c r="D187" s="4" t="s">
        <v>3925</v>
      </c>
      <c r="E187" t="s">
        <v>4372</v>
      </c>
    </row>
    <row r="188" spans="1:5" ht="15.75">
      <c r="A188" s="4" t="s">
        <v>2665</v>
      </c>
      <c r="B188" s="7" t="s">
        <v>1742</v>
      </c>
      <c r="C188" s="32">
        <v>191</v>
      </c>
      <c r="D188" s="4" t="s">
        <v>3925</v>
      </c>
      <c r="E188" t="s">
        <v>4371</v>
      </c>
    </row>
    <row r="189" spans="1:5" ht="15.75">
      <c r="A189" s="4" t="s">
        <v>2666</v>
      </c>
      <c r="B189" s="7" t="s">
        <v>80</v>
      </c>
      <c r="C189" s="32">
        <v>192</v>
      </c>
      <c r="D189" s="4" t="s">
        <v>3925</v>
      </c>
      <c r="E189" t="s">
        <v>4371</v>
      </c>
    </row>
    <row r="190" spans="1:5" ht="15.75">
      <c r="A190" s="4" t="s">
        <v>2668</v>
      </c>
      <c r="B190" s="7" t="s">
        <v>82</v>
      </c>
      <c r="C190" s="32">
        <v>193</v>
      </c>
      <c r="D190" s="4" t="s">
        <v>3925</v>
      </c>
      <c r="E190" t="s">
        <v>4371</v>
      </c>
    </row>
    <row r="191" spans="1:5" ht="15.75">
      <c r="A191" s="4" t="s">
        <v>2669</v>
      </c>
      <c r="B191" s="7" t="s">
        <v>89</v>
      </c>
      <c r="C191" s="32">
        <v>194</v>
      </c>
      <c r="D191" s="4" t="s">
        <v>3925</v>
      </c>
      <c r="E191" t="s">
        <v>4371</v>
      </c>
    </row>
    <row r="192" spans="1:5" ht="15.75">
      <c r="A192" s="4" t="s">
        <v>3961</v>
      </c>
      <c r="B192" s="7" t="s">
        <v>91</v>
      </c>
      <c r="C192" s="32">
        <v>195</v>
      </c>
      <c r="D192" s="4" t="s">
        <v>3925</v>
      </c>
      <c r="E192" t="s">
        <v>4371</v>
      </c>
    </row>
    <row r="193" spans="1:5" ht="15.75">
      <c r="A193" s="4" t="s">
        <v>3977</v>
      </c>
      <c r="B193" s="7" t="s">
        <v>90</v>
      </c>
      <c r="C193" s="32">
        <v>196</v>
      </c>
      <c r="D193" s="4" t="s">
        <v>3925</v>
      </c>
      <c r="E193" t="s">
        <v>4371</v>
      </c>
    </row>
    <row r="194" spans="1:5" ht="15.75">
      <c r="A194" s="4" t="s">
        <v>3945</v>
      </c>
      <c r="B194" s="7" t="s">
        <v>94</v>
      </c>
      <c r="C194" s="32">
        <v>197</v>
      </c>
      <c r="D194" s="4" t="s">
        <v>3925</v>
      </c>
      <c r="E194" t="s">
        <v>4371</v>
      </c>
    </row>
    <row r="195" spans="1:5" ht="15.75">
      <c r="A195" s="4" t="s">
        <v>2676</v>
      </c>
      <c r="B195" s="7" t="s">
        <v>97</v>
      </c>
      <c r="C195" s="32">
        <v>198</v>
      </c>
      <c r="D195" s="4" t="s">
        <v>3925</v>
      </c>
      <c r="E195" t="s">
        <v>4371</v>
      </c>
    </row>
    <row r="196" spans="1:5" ht="15.75">
      <c r="A196" s="4" t="s">
        <v>3979</v>
      </c>
      <c r="B196" s="7" t="s">
        <v>100</v>
      </c>
      <c r="C196" s="32">
        <v>199</v>
      </c>
      <c r="D196" s="4" t="s">
        <v>3925</v>
      </c>
      <c r="E196" t="s">
        <v>4371</v>
      </c>
    </row>
  </sheetData>
  <autoFilter ref="A4:G196"/>
  <phoneticPr fontId="2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X1"/>
  <sheetViews>
    <sheetView workbookViewId="0"/>
  </sheetViews>
  <sheetFormatPr defaultRowHeight="14.25"/>
  <sheetData>
    <row r="1" spans="1:50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</row>
  </sheetData>
  <phoneticPr fontId="2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235"/>
  <sheetViews>
    <sheetView workbookViewId="0">
      <pane xSplit="1" ySplit="1" topLeftCell="AJ99" activePane="bottomRight" state="frozen"/>
      <selection pane="topRight" activeCell="B1" sqref="B1"/>
      <selection pane="bottomLeft" activeCell="A2" sqref="A2"/>
      <selection pane="bottomRight" activeCell="AL113" sqref="AL113"/>
    </sheetView>
  </sheetViews>
  <sheetFormatPr defaultRowHeight="13.5"/>
  <cols>
    <col min="1" max="1" width="37.375" style="122" bestFit="1" customWidth="1"/>
    <col min="2" max="50" width="11.5" style="122" bestFit="1" customWidth="1"/>
    <col min="51" max="51" width="5" style="122" bestFit="1" customWidth="1"/>
    <col min="52" max="16384" width="9" style="122"/>
  </cols>
  <sheetData>
    <row r="1" spans="1:51">
      <c r="A1" s="122" t="s">
        <v>1308</v>
      </c>
      <c r="B1" s="122" t="s">
        <v>4305</v>
      </c>
      <c r="C1" s="122" t="s">
        <v>4306</v>
      </c>
      <c r="D1" s="122" t="s">
        <v>4307</v>
      </c>
      <c r="E1" s="122" t="s">
        <v>4308</v>
      </c>
      <c r="F1" s="122" t="s">
        <v>4309</v>
      </c>
      <c r="G1" s="122" t="s">
        <v>4310</v>
      </c>
      <c r="H1" s="122" t="s">
        <v>4311</v>
      </c>
      <c r="I1" s="122" t="s">
        <v>4312</v>
      </c>
      <c r="J1" s="122" t="s">
        <v>4313</v>
      </c>
      <c r="K1" s="122" t="s">
        <v>4314</v>
      </c>
      <c r="L1" s="122" t="s">
        <v>4315</v>
      </c>
      <c r="M1" s="122" t="s">
        <v>4316</v>
      </c>
      <c r="N1" s="122" t="s">
        <v>4317</v>
      </c>
      <c r="O1" s="122" t="s">
        <v>4318</v>
      </c>
      <c r="P1" s="122" t="s">
        <v>4319</v>
      </c>
      <c r="Q1" s="122" t="s">
        <v>4320</v>
      </c>
      <c r="R1" s="122" t="s">
        <v>4321</v>
      </c>
      <c r="S1" s="122" t="s">
        <v>3148</v>
      </c>
      <c r="T1" s="122" t="s">
        <v>4322</v>
      </c>
      <c r="U1" s="122" t="s">
        <v>4323</v>
      </c>
      <c r="V1" s="122" t="s">
        <v>4324</v>
      </c>
      <c r="W1" s="122" t="s">
        <v>4325</v>
      </c>
      <c r="X1" s="122" t="s">
        <v>4326</v>
      </c>
      <c r="Y1" s="122" t="s">
        <v>1482</v>
      </c>
      <c r="Z1" s="122" t="s">
        <v>1485</v>
      </c>
      <c r="AA1" s="122" t="s">
        <v>1488</v>
      </c>
      <c r="AB1" s="122" t="s">
        <v>1490</v>
      </c>
      <c r="AC1" s="122" t="s">
        <v>1493</v>
      </c>
      <c r="AD1" s="122" t="s">
        <v>1496</v>
      </c>
      <c r="AE1" s="122" t="s">
        <v>1499</v>
      </c>
      <c r="AF1" s="122" t="s">
        <v>3417</v>
      </c>
      <c r="AG1" s="122" t="s">
        <v>1504</v>
      </c>
      <c r="AH1" s="122" t="s">
        <v>1507</v>
      </c>
      <c r="AI1" s="122" t="s">
        <v>2299</v>
      </c>
      <c r="AJ1" s="122" t="s">
        <v>2300</v>
      </c>
      <c r="AK1" s="122" t="s">
        <v>2301</v>
      </c>
      <c r="AL1" s="122" t="s">
        <v>2956</v>
      </c>
      <c r="AM1" s="122" t="s">
        <v>2957</v>
      </c>
      <c r="AN1" s="122" t="s">
        <v>2958</v>
      </c>
      <c r="AO1" s="122" t="s">
        <v>2959</v>
      </c>
      <c r="AP1" s="122" t="s">
        <v>2823</v>
      </c>
      <c r="AQ1" s="122" t="s">
        <v>3487</v>
      </c>
      <c r="AR1" s="122" t="s">
        <v>3265</v>
      </c>
      <c r="AS1" s="122" t="s">
        <v>3266</v>
      </c>
      <c r="AT1" s="122" t="s">
        <v>2842</v>
      </c>
      <c r="AU1" s="122" t="s">
        <v>2843</v>
      </c>
      <c r="AV1" s="122" t="s">
        <v>2688</v>
      </c>
      <c r="AW1" s="122" t="s">
        <v>2689</v>
      </c>
      <c r="AX1" s="122" t="s">
        <v>1540</v>
      </c>
      <c r="AY1" s="122" t="s">
        <v>1542</v>
      </c>
    </row>
    <row r="2" spans="1:51">
      <c r="A2" s="122" t="s">
        <v>1351</v>
      </c>
      <c r="B2" s="122">
        <v>65.569365853658553</v>
      </c>
      <c r="C2" s="122">
        <v>65.988024390243908</v>
      </c>
      <c r="D2" s="122">
        <v>66.365536585365859</v>
      </c>
      <c r="E2" s="122">
        <v>66.713975609756091</v>
      </c>
      <c r="F2" s="122">
        <v>67.044292682926837</v>
      </c>
      <c r="G2" s="122">
        <v>67.36975609756098</v>
      </c>
      <c r="H2" s="122">
        <v>67.699000000000012</v>
      </c>
      <c r="I2" s="122">
        <v>68.034682926829277</v>
      </c>
      <c r="J2" s="122">
        <v>68.37714634146343</v>
      </c>
      <c r="K2" s="122">
        <v>68.728414634146361</v>
      </c>
      <c r="L2" s="122">
        <v>69.086146341463419</v>
      </c>
      <c r="M2" s="122">
        <v>69.446097560975616</v>
      </c>
      <c r="N2" s="122">
        <v>69.798658536585364</v>
      </c>
      <c r="O2" s="122">
        <v>70.139658536585372</v>
      </c>
      <c r="P2" s="122">
        <v>70.46529268292683</v>
      </c>
      <c r="Q2" s="122">
        <v>70.777804878048784</v>
      </c>
      <c r="R2" s="122">
        <v>71.080829268292703</v>
      </c>
      <c r="S2" s="122">
        <v>71.377707317073174</v>
      </c>
      <c r="T2" s="122">
        <v>71.669780487804886</v>
      </c>
      <c r="U2" s="122">
        <v>71.952853658536597</v>
      </c>
      <c r="V2" s="122">
        <v>72.220146341463419</v>
      </c>
      <c r="W2" s="122">
        <v>72.462341463414631</v>
      </c>
      <c r="X2" s="122">
        <v>72.673195121951224</v>
      </c>
      <c r="Y2" s="122">
        <v>72.849024390243912</v>
      </c>
      <c r="Z2" s="122">
        <v>72.989756097560985</v>
      </c>
      <c r="AA2" s="122">
        <v>73.097975609756105</v>
      </c>
      <c r="AB2" s="122">
        <v>73.180902439024393</v>
      </c>
      <c r="AC2" s="122">
        <v>73.246292682926835</v>
      </c>
      <c r="AD2" s="122">
        <v>73.301365853658552</v>
      </c>
      <c r="AE2" s="122">
        <v>73.351658536585376</v>
      </c>
      <c r="AF2" s="122">
        <v>73.39717073170732</v>
      </c>
      <c r="AG2" s="122">
        <v>73.436268292682939</v>
      </c>
      <c r="AH2" s="122">
        <v>73.466292682926849</v>
      </c>
      <c r="AI2" s="122">
        <v>73.486634146341473</v>
      </c>
      <c r="AJ2" s="122">
        <v>73.499756097560976</v>
      </c>
      <c r="AK2" s="122">
        <v>73.509170731707329</v>
      </c>
      <c r="AL2" s="122">
        <v>73.5169268292683</v>
      </c>
      <c r="AM2" s="122">
        <v>73.52809756097561</v>
      </c>
      <c r="AN2" s="122">
        <v>73.546804878048789</v>
      </c>
      <c r="AO2" s="122">
        <v>73.578585365853655</v>
      </c>
      <c r="AP2" s="122">
        <v>73.628000000000014</v>
      </c>
      <c r="AQ2" s="122">
        <v>73.701097560975612</v>
      </c>
      <c r="AR2" s="122">
        <v>73.797853658536582</v>
      </c>
      <c r="AS2" s="122">
        <v>73.916292682926837</v>
      </c>
      <c r="AT2" s="122">
        <v>74.053853658536596</v>
      </c>
      <c r="AU2" s="122">
        <v>74.207048780487824</v>
      </c>
      <c r="AV2" s="122">
        <v>74.367829268292681</v>
      </c>
      <c r="AW2" s="122">
        <v>74.530658536585364</v>
      </c>
      <c r="AX2" s="122">
        <v>74.688975609756113</v>
      </c>
      <c r="AY2" s="122" t="s">
        <v>1786</v>
      </c>
    </row>
    <row r="3" spans="1:51">
      <c r="A3" s="122" t="s">
        <v>4006</v>
      </c>
      <c r="B3" s="122">
        <v>31.126146341463418</v>
      </c>
      <c r="C3" s="122">
        <v>31.467926829268301</v>
      </c>
      <c r="D3" s="122">
        <v>31.823707317073175</v>
      </c>
      <c r="E3" s="122">
        <v>32.194487804878051</v>
      </c>
      <c r="F3" s="122">
        <v>32.579780487804882</v>
      </c>
      <c r="G3" s="122">
        <v>32.97660975609756</v>
      </c>
      <c r="H3" s="122">
        <v>33.381439024390247</v>
      </c>
      <c r="I3" s="122">
        <v>33.790804878048789</v>
      </c>
      <c r="J3" s="122">
        <v>34.201682926829271</v>
      </c>
      <c r="K3" s="122">
        <v>34.614048780487806</v>
      </c>
      <c r="L3" s="122">
        <v>35.032463414634151</v>
      </c>
      <c r="M3" s="122">
        <v>35.464365853658542</v>
      </c>
      <c r="N3" s="122">
        <v>35.912780487804881</v>
      </c>
      <c r="O3" s="122">
        <v>36.376170731707319</v>
      </c>
      <c r="P3" s="122">
        <v>36.848585365853666</v>
      </c>
      <c r="Q3" s="122">
        <v>37.319463414634143</v>
      </c>
      <c r="R3" s="122">
        <v>37.774829268292685</v>
      </c>
      <c r="S3" s="122">
        <v>38.203658536585365</v>
      </c>
      <c r="T3" s="122">
        <v>38.596975609756093</v>
      </c>
      <c r="U3" s="122">
        <v>38.94978048780488</v>
      </c>
      <c r="V3" s="122">
        <v>39.260097560975616</v>
      </c>
      <c r="W3" s="122">
        <v>39.531975609756103</v>
      </c>
      <c r="X3" s="122">
        <v>39.773902439024397</v>
      </c>
      <c r="Y3" s="122">
        <v>39.994878048780492</v>
      </c>
      <c r="Z3" s="122">
        <v>40.200902439024397</v>
      </c>
      <c r="AA3" s="122">
        <v>40.397878048780491</v>
      </c>
      <c r="AB3" s="122">
        <v>40.592731707317078</v>
      </c>
      <c r="AC3" s="122">
        <v>40.785926829268298</v>
      </c>
      <c r="AD3" s="122">
        <v>40.975439024390248</v>
      </c>
      <c r="AE3" s="122">
        <v>41.159780487804881</v>
      </c>
      <c r="AF3" s="122">
        <v>41.331536585365853</v>
      </c>
      <c r="AG3" s="122">
        <v>41.479292682926832</v>
      </c>
      <c r="AH3" s="122">
        <v>41.596634146341465</v>
      </c>
      <c r="AI3" s="122">
        <v>41.681146341463418</v>
      </c>
      <c r="AJ3" s="122">
        <v>41.734853658536586</v>
      </c>
      <c r="AK3" s="122">
        <v>41.761292682926836</v>
      </c>
      <c r="AL3" s="122">
        <v>41.764902439024397</v>
      </c>
      <c r="AM3" s="122">
        <v>41.758658536585372</v>
      </c>
      <c r="AN3" s="122">
        <v>41.757487804878053</v>
      </c>
      <c r="AO3" s="122">
        <v>41.774317073170735</v>
      </c>
      <c r="AP3" s="122">
        <v>41.826634146341469</v>
      </c>
      <c r="AQ3" s="122">
        <v>41.929853658536587</v>
      </c>
      <c r="AR3" s="122">
        <v>42.089000000000006</v>
      </c>
      <c r="AS3" s="122">
        <v>42.303048780487806</v>
      </c>
      <c r="AT3" s="122">
        <v>42.570512195121957</v>
      </c>
      <c r="AU3" s="122">
        <v>42.882878048780498</v>
      </c>
      <c r="AV3" s="122">
        <v>43.227170731707325</v>
      </c>
      <c r="AW3" s="122">
        <v>43.585951219512204</v>
      </c>
      <c r="AX3" s="122">
        <v>43.946219512195128</v>
      </c>
      <c r="AY3" s="122" t="s">
        <v>1786</v>
      </c>
    </row>
    <row r="4" spans="1:51">
      <c r="A4" s="122" t="s">
        <v>4068</v>
      </c>
      <c r="B4" s="122">
        <v>32.984829268292685</v>
      </c>
      <c r="C4" s="122">
        <v>33.38570731707317</v>
      </c>
      <c r="D4" s="122">
        <v>33.786585365853661</v>
      </c>
      <c r="E4" s="122">
        <v>34.186975609756097</v>
      </c>
      <c r="F4" s="122">
        <v>34.58685365853659</v>
      </c>
      <c r="G4" s="122">
        <v>34.986731707317077</v>
      </c>
      <c r="H4" s="122">
        <v>35.385609756097566</v>
      </c>
      <c r="I4" s="122">
        <v>35.78348780487805</v>
      </c>
      <c r="J4" s="122">
        <v>36.182365853658538</v>
      </c>
      <c r="K4" s="122">
        <v>36.58024390243903</v>
      </c>
      <c r="L4" s="122">
        <v>36.983121951219516</v>
      </c>
      <c r="M4" s="122">
        <v>37.394000000000005</v>
      </c>
      <c r="N4" s="122">
        <v>37.813902439024396</v>
      </c>
      <c r="O4" s="122">
        <v>38.237780487804883</v>
      </c>
      <c r="P4" s="122">
        <v>38.65917073170732</v>
      </c>
      <c r="Q4" s="122">
        <v>39.065560975609763</v>
      </c>
      <c r="R4" s="122">
        <v>39.443439024390244</v>
      </c>
      <c r="S4" s="122">
        <v>39.782829268292687</v>
      </c>
      <c r="T4" s="122">
        <v>40.077707317073177</v>
      </c>
      <c r="U4" s="122">
        <v>40.325560975609754</v>
      </c>
      <c r="V4" s="122">
        <v>40.528341463414641</v>
      </c>
      <c r="W4" s="122">
        <v>40.690560975609756</v>
      </c>
      <c r="X4" s="122">
        <v>40.825658536585365</v>
      </c>
      <c r="Y4" s="122">
        <v>40.945682926829271</v>
      </c>
      <c r="Z4" s="122">
        <v>41.060121951219514</v>
      </c>
      <c r="AA4" s="122">
        <v>41.17902439024391</v>
      </c>
      <c r="AB4" s="122">
        <v>41.310926829268297</v>
      </c>
      <c r="AC4" s="122">
        <v>41.457390243902445</v>
      </c>
      <c r="AD4" s="122">
        <v>41.616902439024393</v>
      </c>
      <c r="AE4" s="122">
        <v>41.789536585365859</v>
      </c>
      <c r="AF4" s="122">
        <v>41.967243902439023</v>
      </c>
      <c r="AG4" s="122">
        <v>42.139024390243911</v>
      </c>
      <c r="AH4" s="122">
        <v>42.297317073170731</v>
      </c>
      <c r="AI4" s="122">
        <v>42.438121951219522</v>
      </c>
      <c r="AJ4" s="122">
        <v>42.56541463414635</v>
      </c>
      <c r="AK4" s="122">
        <v>42.684195121951227</v>
      </c>
      <c r="AL4" s="122">
        <v>42.804000000000002</v>
      </c>
      <c r="AM4" s="122">
        <v>42.938829268292686</v>
      </c>
      <c r="AN4" s="122">
        <v>43.100707317073173</v>
      </c>
      <c r="AO4" s="122">
        <v>43.299585365853666</v>
      </c>
      <c r="AP4" s="122">
        <v>43.545463414634156</v>
      </c>
      <c r="AQ4" s="122">
        <v>43.845268292682931</v>
      </c>
      <c r="AR4" s="122">
        <v>44.197000000000003</v>
      </c>
      <c r="AS4" s="122">
        <v>44.593634146341472</v>
      </c>
      <c r="AT4" s="122">
        <v>45.031170731707313</v>
      </c>
      <c r="AU4" s="122">
        <v>45.503609756097561</v>
      </c>
      <c r="AV4" s="122">
        <v>46.002487804878051</v>
      </c>
      <c r="AW4" s="122">
        <v>46.517853658536595</v>
      </c>
      <c r="AX4" s="122">
        <v>47.037731707317079</v>
      </c>
      <c r="AY4" s="122" t="s">
        <v>1786</v>
      </c>
    </row>
    <row r="5" spans="1:51">
      <c r="A5" s="122" t="s">
        <v>4177</v>
      </c>
      <c r="B5" s="122">
        <v>62.254365853658541</v>
      </c>
      <c r="C5" s="122">
        <v>63.273463414634151</v>
      </c>
      <c r="D5" s="122">
        <v>64.162341463414649</v>
      </c>
      <c r="E5" s="122">
        <v>64.887097560975619</v>
      </c>
      <c r="F5" s="122">
        <v>65.437682926829268</v>
      </c>
      <c r="G5" s="122">
        <v>65.829439024390254</v>
      </c>
      <c r="H5" s="122">
        <v>66.100073170731719</v>
      </c>
      <c r="I5" s="122">
        <v>66.31180487804879</v>
      </c>
      <c r="J5" s="122">
        <v>66.516439024390252</v>
      </c>
      <c r="K5" s="122">
        <v>66.738463414634154</v>
      </c>
      <c r="L5" s="122">
        <v>66.989439024390251</v>
      </c>
      <c r="M5" s="122">
        <v>67.265512195121971</v>
      </c>
      <c r="N5" s="122">
        <v>67.544463414634151</v>
      </c>
      <c r="O5" s="122">
        <v>67.813512195121959</v>
      </c>
      <c r="P5" s="122">
        <v>68.072268292682935</v>
      </c>
      <c r="Q5" s="122">
        <v>68.325829268292694</v>
      </c>
      <c r="R5" s="122">
        <v>68.577707317073177</v>
      </c>
      <c r="S5" s="122">
        <v>68.834341463414646</v>
      </c>
      <c r="T5" s="122">
        <v>69.099634146341458</v>
      </c>
      <c r="U5" s="122">
        <v>69.37707317073172</v>
      </c>
      <c r="V5" s="122">
        <v>69.672048780487813</v>
      </c>
      <c r="W5" s="122">
        <v>69.992975609756101</v>
      </c>
      <c r="X5" s="122">
        <v>70.335292682926834</v>
      </c>
      <c r="Y5" s="122">
        <v>70.68748780487806</v>
      </c>
      <c r="Z5" s="122">
        <v>71.038609756097557</v>
      </c>
      <c r="AA5" s="122">
        <v>71.360707317073178</v>
      </c>
      <c r="AB5" s="122">
        <v>71.622414634146352</v>
      </c>
      <c r="AC5" s="122">
        <v>71.807853658536587</v>
      </c>
      <c r="AD5" s="122">
        <v>71.914609756097562</v>
      </c>
      <c r="AE5" s="122">
        <v>71.95119512195123</v>
      </c>
      <c r="AF5" s="122">
        <v>71.937121951219524</v>
      </c>
      <c r="AG5" s="122">
        <v>71.902902439024388</v>
      </c>
      <c r="AH5" s="122">
        <v>71.885902439024406</v>
      </c>
      <c r="AI5" s="122">
        <v>71.919000000000011</v>
      </c>
      <c r="AJ5" s="122">
        <v>72.022658536585382</v>
      </c>
      <c r="AK5" s="122">
        <v>72.21919512195123</v>
      </c>
      <c r="AL5" s="122">
        <v>72.521512195121971</v>
      </c>
      <c r="AM5" s="122">
        <v>72.915073170731716</v>
      </c>
      <c r="AN5" s="122">
        <v>73.375853658536599</v>
      </c>
      <c r="AO5" s="122">
        <v>73.8829268292683</v>
      </c>
      <c r="AP5" s="122">
        <v>74.404365853658547</v>
      </c>
      <c r="AQ5" s="122">
        <v>74.902365853658537</v>
      </c>
      <c r="AR5" s="122">
        <v>75.349536585365854</v>
      </c>
      <c r="AS5" s="122">
        <v>75.725000000000009</v>
      </c>
      <c r="AT5" s="122">
        <v>76.021292682926841</v>
      </c>
      <c r="AU5" s="122">
        <v>76.2389024390244</v>
      </c>
      <c r="AV5" s="122">
        <v>76.394756097560986</v>
      </c>
      <c r="AW5" s="122">
        <v>76.518219512195131</v>
      </c>
      <c r="AX5" s="122">
        <v>76.633707317073174</v>
      </c>
      <c r="AY5" s="122" t="s">
        <v>1786</v>
      </c>
    </row>
    <row r="6" spans="1:51">
      <c r="A6" s="122" t="s">
        <v>1588</v>
      </c>
      <c r="B6" s="122">
        <v>65.562048780487814</v>
      </c>
      <c r="C6" s="122">
        <v>65.980609756097564</v>
      </c>
      <c r="D6" s="122">
        <v>66.361414634146357</v>
      </c>
      <c r="E6" s="122">
        <v>66.716024390243916</v>
      </c>
      <c r="F6" s="122">
        <v>67.057439024390249</v>
      </c>
      <c r="G6" s="122">
        <v>67.399439024390261</v>
      </c>
      <c r="H6" s="122">
        <v>67.751731707317077</v>
      </c>
      <c r="I6" s="122">
        <v>68.118048780487811</v>
      </c>
      <c r="J6" s="122">
        <v>68.497292682926826</v>
      </c>
      <c r="K6" s="122">
        <v>68.891512195121962</v>
      </c>
      <c r="L6" s="122">
        <v>69.297414634146364</v>
      </c>
      <c r="M6" s="122">
        <v>69.708365853658549</v>
      </c>
      <c r="N6" s="122">
        <v>70.115170731707337</v>
      </c>
      <c r="O6" s="122">
        <v>70.509609756097575</v>
      </c>
      <c r="P6" s="122">
        <v>70.888731707317078</v>
      </c>
      <c r="Q6" s="122">
        <v>71.253487804878063</v>
      </c>
      <c r="R6" s="122">
        <v>71.606243902439033</v>
      </c>
      <c r="S6" s="122">
        <v>71.951682926829264</v>
      </c>
      <c r="T6" s="122">
        <v>72.291073170731721</v>
      </c>
      <c r="U6" s="122">
        <v>72.620804878048787</v>
      </c>
      <c r="V6" s="122">
        <v>72.936780487804882</v>
      </c>
      <c r="W6" s="122">
        <v>73.233512195121961</v>
      </c>
      <c r="X6" s="122">
        <v>73.506048780487816</v>
      </c>
      <c r="Y6" s="122">
        <v>73.749487804878058</v>
      </c>
      <c r="Z6" s="122">
        <v>73.959390243902448</v>
      </c>
      <c r="AA6" s="122">
        <v>74.133341463414652</v>
      </c>
      <c r="AB6" s="122">
        <v>74.26892682926831</v>
      </c>
      <c r="AC6" s="122">
        <v>74.369243902439038</v>
      </c>
      <c r="AD6" s="122">
        <v>74.438756097560983</v>
      </c>
      <c r="AE6" s="122">
        <v>74.482951219512188</v>
      </c>
      <c r="AF6" s="122">
        <v>74.501707317073169</v>
      </c>
      <c r="AG6" s="122">
        <v>74.498853658536589</v>
      </c>
      <c r="AH6" s="122">
        <v>74.478780487804883</v>
      </c>
      <c r="AI6" s="122">
        <v>74.450390243902461</v>
      </c>
      <c r="AJ6" s="122">
        <v>74.422682926829282</v>
      </c>
      <c r="AK6" s="122">
        <v>74.408682926829272</v>
      </c>
      <c r="AL6" s="122">
        <v>74.422439024390258</v>
      </c>
      <c r="AM6" s="122">
        <v>74.468121951219516</v>
      </c>
      <c r="AN6" s="122">
        <v>74.548878048780495</v>
      </c>
      <c r="AO6" s="122">
        <v>74.663829268292702</v>
      </c>
      <c r="AP6" s="122">
        <v>74.808121951219519</v>
      </c>
      <c r="AQ6" s="122">
        <v>74.972390243902439</v>
      </c>
      <c r="AR6" s="122">
        <v>75.144121951219532</v>
      </c>
      <c r="AS6" s="122">
        <v>75.312829268292688</v>
      </c>
      <c r="AT6" s="122">
        <v>75.472951219512197</v>
      </c>
      <c r="AU6" s="122">
        <v>75.622414634146352</v>
      </c>
      <c r="AV6" s="122">
        <v>75.762609756097575</v>
      </c>
      <c r="AW6" s="122">
        <v>75.897878048780484</v>
      </c>
      <c r="AX6" s="122">
        <v>76.033121951219513</v>
      </c>
      <c r="AY6" s="122" t="s">
        <v>1786</v>
      </c>
    </row>
    <row r="7" spans="1:51">
      <c r="A7" s="122" t="s">
        <v>4327</v>
      </c>
      <c r="B7" s="122">
        <v>45.749478014937303</v>
      </c>
      <c r="C7" s="122" t="s">
        <v>1786</v>
      </c>
      <c r="D7" s="122" t="s">
        <v>1786</v>
      </c>
      <c r="E7" s="122" t="s">
        <v>1786</v>
      </c>
      <c r="F7" s="122" t="s">
        <v>1786</v>
      </c>
      <c r="G7" s="122">
        <v>48.252073883420508</v>
      </c>
      <c r="H7" s="122" t="s">
        <v>1786</v>
      </c>
      <c r="I7" s="122" t="s">
        <v>1786</v>
      </c>
      <c r="J7" s="122" t="s">
        <v>1786</v>
      </c>
      <c r="K7" s="122" t="s">
        <v>1786</v>
      </c>
      <c r="L7" s="122">
        <v>50.971052336985572</v>
      </c>
      <c r="M7" s="122" t="s">
        <v>1786</v>
      </c>
      <c r="N7" s="122" t="s">
        <v>1786</v>
      </c>
      <c r="O7" s="122" t="s">
        <v>1786</v>
      </c>
      <c r="P7" s="122" t="s">
        <v>1786</v>
      </c>
      <c r="Q7" s="122">
        <v>53.883663942574962</v>
      </c>
      <c r="R7" s="122" t="s">
        <v>1786</v>
      </c>
      <c r="S7" s="122" t="s">
        <v>1786</v>
      </c>
      <c r="T7" s="122" t="s">
        <v>1786</v>
      </c>
      <c r="U7" s="122" t="s">
        <v>1786</v>
      </c>
      <c r="V7" s="122">
        <v>56.843297919134812</v>
      </c>
      <c r="W7" s="122">
        <v>57.260625951937165</v>
      </c>
      <c r="X7" s="122">
        <v>58.120803115141292</v>
      </c>
      <c r="Y7" s="122">
        <v>58.562402035603803</v>
      </c>
      <c r="Z7" s="122">
        <v>59.209501428788862</v>
      </c>
      <c r="AA7" s="122">
        <v>60.029098844983643</v>
      </c>
      <c r="AB7" s="122">
        <v>60.433212981630163</v>
      </c>
      <c r="AC7" s="122">
        <v>61.185066748223328</v>
      </c>
      <c r="AD7" s="122">
        <v>61.528986723924895</v>
      </c>
      <c r="AE7" s="122">
        <v>62.029518308984876</v>
      </c>
      <c r="AF7" s="122">
        <v>62.832464657458907</v>
      </c>
      <c r="AG7" s="122">
        <v>63.251199327667074</v>
      </c>
      <c r="AH7" s="122">
        <v>63.646192864017003</v>
      </c>
      <c r="AI7" s="122">
        <v>64.109010190245385</v>
      </c>
      <c r="AJ7" s="122">
        <v>64.580540406341882</v>
      </c>
      <c r="AK7" s="122">
        <v>65.127291898240912</v>
      </c>
      <c r="AL7" s="122">
        <v>65.576072976346751</v>
      </c>
      <c r="AM7" s="122">
        <v>66.000181676134858</v>
      </c>
      <c r="AN7" s="122">
        <v>66.378652583519653</v>
      </c>
      <c r="AO7" s="122">
        <v>66.728765707589162</v>
      </c>
      <c r="AP7" s="122">
        <v>67.025201797547027</v>
      </c>
      <c r="AQ7" s="122">
        <v>67.282738116781402</v>
      </c>
      <c r="AR7" s="122">
        <v>67.502153168950073</v>
      </c>
      <c r="AS7" s="122">
        <v>67.693809039833994</v>
      </c>
      <c r="AT7" s="122">
        <v>67.876550630863747</v>
      </c>
      <c r="AU7" s="122">
        <v>68.055421389151761</v>
      </c>
      <c r="AV7" s="122">
        <v>68.244726138294311</v>
      </c>
      <c r="AW7" s="122">
        <v>68.446451403930794</v>
      </c>
      <c r="AX7" s="122">
        <v>68.661397362357604</v>
      </c>
      <c r="AY7" s="122" t="s">
        <v>1786</v>
      </c>
    </row>
    <row r="8" spans="1:51">
      <c r="A8" s="122" t="s">
        <v>4328</v>
      </c>
      <c r="B8" s="122">
        <v>52.939000000000007</v>
      </c>
      <c r="C8" s="122">
        <v>53.751439024390251</v>
      </c>
      <c r="D8" s="122">
        <v>54.57778048780488</v>
      </c>
      <c r="E8" s="122">
        <v>55.408024390243924</v>
      </c>
      <c r="F8" s="122">
        <v>56.233170731707318</v>
      </c>
      <c r="G8" s="122">
        <v>57.042756097560975</v>
      </c>
      <c r="H8" s="122">
        <v>57.824878048780491</v>
      </c>
      <c r="I8" s="122">
        <v>58.581560975609769</v>
      </c>
      <c r="J8" s="122">
        <v>59.314365853658536</v>
      </c>
      <c r="K8" s="122">
        <v>60.029756097560977</v>
      </c>
      <c r="L8" s="122">
        <v>60.742682926829275</v>
      </c>
      <c r="M8" s="122">
        <v>61.476560975609765</v>
      </c>
      <c r="N8" s="122">
        <v>62.243341463414637</v>
      </c>
      <c r="O8" s="122">
        <v>63.045439024390255</v>
      </c>
      <c r="P8" s="122">
        <v>63.874902439024403</v>
      </c>
      <c r="Q8" s="122">
        <v>64.709756097560984</v>
      </c>
      <c r="R8" s="122">
        <v>65.519560975609764</v>
      </c>
      <c r="S8" s="122">
        <v>66.276926829268305</v>
      </c>
      <c r="T8" s="122">
        <v>66.962951219512192</v>
      </c>
      <c r="U8" s="122">
        <v>67.57365853658537</v>
      </c>
      <c r="V8" s="122">
        <v>68.110658536585362</v>
      </c>
      <c r="W8" s="122">
        <v>68.587951219512206</v>
      </c>
      <c r="X8" s="122">
        <v>69.031560975609764</v>
      </c>
      <c r="Y8" s="122">
        <v>69.466414634146346</v>
      </c>
      <c r="Z8" s="122">
        <v>69.904951219512185</v>
      </c>
      <c r="AA8" s="122">
        <v>70.361560975609763</v>
      </c>
      <c r="AB8" s="122">
        <v>70.845609756097559</v>
      </c>
      <c r="AC8" s="122">
        <v>71.353000000000009</v>
      </c>
      <c r="AD8" s="122">
        <v>71.878195121951222</v>
      </c>
      <c r="AE8" s="122">
        <v>72.416243902439035</v>
      </c>
      <c r="AF8" s="122">
        <v>72.962268292682936</v>
      </c>
      <c r="AG8" s="122">
        <v>73.508439024390242</v>
      </c>
      <c r="AH8" s="122">
        <v>74.042439024390248</v>
      </c>
      <c r="AI8" s="122">
        <v>74.551853658536587</v>
      </c>
      <c r="AJ8" s="122">
        <v>75.027195121951223</v>
      </c>
      <c r="AK8" s="122">
        <v>75.456878048780496</v>
      </c>
      <c r="AL8" s="122">
        <v>75.828756097560984</v>
      </c>
      <c r="AM8" s="122">
        <v>76.145634146341465</v>
      </c>
      <c r="AN8" s="122">
        <v>76.409902439024393</v>
      </c>
      <c r="AO8" s="122">
        <v>76.624975609756106</v>
      </c>
      <c r="AP8" s="122">
        <v>76.797902439024398</v>
      </c>
      <c r="AQ8" s="122">
        <v>76.936292682926833</v>
      </c>
      <c r="AR8" s="122">
        <v>77.053756097560978</v>
      </c>
      <c r="AS8" s="122">
        <v>77.160317073170745</v>
      </c>
      <c r="AT8" s="122">
        <v>77.265487804878049</v>
      </c>
      <c r="AU8" s="122">
        <v>77.376121951219517</v>
      </c>
      <c r="AV8" s="122">
        <v>77.495097560975623</v>
      </c>
      <c r="AW8" s="122">
        <v>77.61975609756098</v>
      </c>
      <c r="AX8" s="122">
        <v>77.748073170731715</v>
      </c>
      <c r="AY8" s="122" t="s">
        <v>1786</v>
      </c>
    </row>
    <row r="9" spans="1:51">
      <c r="A9" s="122" t="s">
        <v>4240</v>
      </c>
      <c r="B9" s="122">
        <v>65.215536585365854</v>
      </c>
      <c r="C9" s="122">
        <v>65.33851219512195</v>
      </c>
      <c r="D9" s="122">
        <v>65.432609756097563</v>
      </c>
      <c r="E9" s="122">
        <v>65.509390243902445</v>
      </c>
      <c r="F9" s="122">
        <v>65.582414634146346</v>
      </c>
      <c r="G9" s="122">
        <v>65.668682926829277</v>
      </c>
      <c r="H9" s="122">
        <v>65.782243902439049</v>
      </c>
      <c r="I9" s="122">
        <v>65.930024390243915</v>
      </c>
      <c r="J9" s="122">
        <v>66.113487804878048</v>
      </c>
      <c r="K9" s="122">
        <v>66.335097560975626</v>
      </c>
      <c r="L9" s="122">
        <v>66.590829268292694</v>
      </c>
      <c r="M9" s="122">
        <v>66.873121951219517</v>
      </c>
      <c r="N9" s="122">
        <v>67.167951219512204</v>
      </c>
      <c r="O9" s="122">
        <v>67.465317073170738</v>
      </c>
      <c r="P9" s="122">
        <v>67.758658536585372</v>
      </c>
      <c r="Q9" s="122">
        <v>68.047951219512214</v>
      </c>
      <c r="R9" s="122">
        <v>68.336707317073191</v>
      </c>
      <c r="S9" s="122">
        <v>68.629439024390251</v>
      </c>
      <c r="T9" s="122">
        <v>68.92663414634147</v>
      </c>
      <c r="U9" s="122">
        <v>69.224317073170738</v>
      </c>
      <c r="V9" s="122">
        <v>69.514487804878058</v>
      </c>
      <c r="W9" s="122">
        <v>69.786658536585378</v>
      </c>
      <c r="X9" s="122">
        <v>70.034829268292683</v>
      </c>
      <c r="Y9" s="122">
        <v>70.256512195121957</v>
      </c>
      <c r="Z9" s="122">
        <v>70.453707317073167</v>
      </c>
      <c r="AA9" s="122">
        <v>70.630902439024396</v>
      </c>
      <c r="AB9" s="122">
        <v>70.798585365853668</v>
      </c>
      <c r="AC9" s="122">
        <v>70.967756097560979</v>
      </c>
      <c r="AD9" s="122">
        <v>71.146390243902445</v>
      </c>
      <c r="AE9" s="122">
        <v>71.339000000000013</v>
      </c>
      <c r="AF9" s="122">
        <v>71.54609756097561</v>
      </c>
      <c r="AG9" s="122">
        <v>71.766219512195136</v>
      </c>
      <c r="AH9" s="122">
        <v>71.992853658536589</v>
      </c>
      <c r="AI9" s="122">
        <v>72.220048780487815</v>
      </c>
      <c r="AJ9" s="122">
        <v>72.445780487804882</v>
      </c>
      <c r="AK9" s="122">
        <v>72.669000000000011</v>
      </c>
      <c r="AL9" s="122">
        <v>72.890195121951223</v>
      </c>
      <c r="AM9" s="122">
        <v>73.109341463414651</v>
      </c>
      <c r="AN9" s="122">
        <v>73.326414634146332</v>
      </c>
      <c r="AO9" s="122">
        <v>73.541926829268291</v>
      </c>
      <c r="AP9" s="122">
        <v>73.754926829268314</v>
      </c>
      <c r="AQ9" s="122">
        <v>73.964951219512201</v>
      </c>
      <c r="AR9" s="122">
        <v>74.171024390243915</v>
      </c>
      <c r="AS9" s="122">
        <v>74.373707317073169</v>
      </c>
      <c r="AT9" s="122">
        <v>74.573000000000008</v>
      </c>
      <c r="AU9" s="122">
        <v>74.767902439024397</v>
      </c>
      <c r="AV9" s="122">
        <v>74.959390243902448</v>
      </c>
      <c r="AW9" s="122">
        <v>75.1479268292683</v>
      </c>
      <c r="AX9" s="122">
        <v>75.333975609756109</v>
      </c>
      <c r="AY9" s="122" t="s">
        <v>1786</v>
      </c>
    </row>
    <row r="10" spans="1:51">
      <c r="A10" s="122" t="s">
        <v>4211</v>
      </c>
      <c r="B10" s="122">
        <v>65.853951219512211</v>
      </c>
      <c r="C10" s="122">
        <v>66.27546341463416</v>
      </c>
      <c r="D10" s="122">
        <v>66.701487804878042</v>
      </c>
      <c r="E10" s="122">
        <v>67.130024390243918</v>
      </c>
      <c r="F10" s="122">
        <v>67.558097560975611</v>
      </c>
      <c r="G10" s="122">
        <v>67.984731707317067</v>
      </c>
      <c r="H10" s="122">
        <v>68.409390243902465</v>
      </c>
      <c r="I10" s="122">
        <v>68.826634146341476</v>
      </c>
      <c r="J10" s="122">
        <v>69.226414634146352</v>
      </c>
      <c r="K10" s="122">
        <v>69.598707317073178</v>
      </c>
      <c r="L10" s="122">
        <v>69.924439024390253</v>
      </c>
      <c r="M10" s="122">
        <v>70.183048780487809</v>
      </c>
      <c r="N10" s="122">
        <v>70.367512195121961</v>
      </c>
      <c r="O10" s="122">
        <v>70.479317073170733</v>
      </c>
      <c r="P10" s="122">
        <v>70.523975609756107</v>
      </c>
      <c r="Q10" s="122">
        <v>70.527512195121972</v>
      </c>
      <c r="R10" s="122">
        <v>70.523463414634165</v>
      </c>
      <c r="S10" s="122">
        <v>70.53641463414634</v>
      </c>
      <c r="T10" s="122">
        <v>70.576000000000008</v>
      </c>
      <c r="U10" s="122">
        <v>70.635292682926831</v>
      </c>
      <c r="V10" s="122">
        <v>70.680097560975625</v>
      </c>
      <c r="W10" s="122">
        <v>70.658731707317102</v>
      </c>
      <c r="X10" s="122">
        <v>70.535219512195127</v>
      </c>
      <c r="Y10" s="122">
        <v>70.291926829268306</v>
      </c>
      <c r="Z10" s="122">
        <v>69.939048780487809</v>
      </c>
      <c r="AA10" s="122">
        <v>69.504414634146357</v>
      </c>
      <c r="AB10" s="122">
        <v>69.031219512195136</v>
      </c>
      <c r="AC10" s="122">
        <v>68.576926829268288</v>
      </c>
      <c r="AD10" s="122">
        <v>68.193853658536597</v>
      </c>
      <c r="AE10" s="122">
        <v>67.912609756097552</v>
      </c>
      <c r="AF10" s="122">
        <v>67.757243902439043</v>
      </c>
      <c r="AG10" s="122">
        <v>67.736073170731714</v>
      </c>
      <c r="AH10" s="122">
        <v>67.828536585365853</v>
      </c>
      <c r="AI10" s="122">
        <v>68.012756097560981</v>
      </c>
      <c r="AJ10" s="122">
        <v>68.2789268292683</v>
      </c>
      <c r="AK10" s="122">
        <v>68.620463414634159</v>
      </c>
      <c r="AL10" s="122">
        <v>69.029439024390257</v>
      </c>
      <c r="AM10" s="122">
        <v>69.491634146341468</v>
      </c>
      <c r="AN10" s="122">
        <v>69.985536585365864</v>
      </c>
      <c r="AO10" s="122">
        <v>70.492487804878053</v>
      </c>
      <c r="AP10" s="122">
        <v>70.988439024390246</v>
      </c>
      <c r="AQ10" s="122">
        <v>71.453048780487805</v>
      </c>
      <c r="AR10" s="122">
        <v>71.879634146341473</v>
      </c>
      <c r="AS10" s="122">
        <v>72.260902439024392</v>
      </c>
      <c r="AT10" s="122">
        <v>72.592951219512202</v>
      </c>
      <c r="AU10" s="122">
        <v>72.876243902439029</v>
      </c>
      <c r="AV10" s="122">
        <v>73.118243902439033</v>
      </c>
      <c r="AW10" s="122">
        <v>73.334317073170737</v>
      </c>
      <c r="AX10" s="122">
        <v>73.537390243902436</v>
      </c>
      <c r="AY10" s="122" t="s">
        <v>1786</v>
      </c>
    </row>
    <row r="11" spans="1:51">
      <c r="A11" s="122" t="s">
        <v>4329</v>
      </c>
      <c r="B11" s="122" t="s">
        <v>1786</v>
      </c>
      <c r="C11" s="122" t="s">
        <v>1786</v>
      </c>
      <c r="D11" s="122" t="s">
        <v>1786</v>
      </c>
      <c r="E11" s="122" t="s">
        <v>1786</v>
      </c>
      <c r="F11" s="122" t="s">
        <v>1786</v>
      </c>
      <c r="G11" s="122" t="s">
        <v>1786</v>
      </c>
      <c r="H11" s="122" t="s">
        <v>1786</v>
      </c>
      <c r="I11" s="122" t="s">
        <v>1786</v>
      </c>
      <c r="J11" s="122" t="s">
        <v>1786</v>
      </c>
      <c r="K11" s="122" t="s">
        <v>1786</v>
      </c>
      <c r="L11" s="122" t="s">
        <v>1786</v>
      </c>
      <c r="M11" s="122" t="s">
        <v>1786</v>
      </c>
      <c r="N11" s="122" t="s">
        <v>1786</v>
      </c>
      <c r="O11" s="122" t="s">
        <v>1786</v>
      </c>
      <c r="P11" s="122" t="s">
        <v>1786</v>
      </c>
      <c r="Q11" s="122" t="s">
        <v>1786</v>
      </c>
      <c r="R11" s="122" t="s">
        <v>1786</v>
      </c>
      <c r="S11" s="122" t="s">
        <v>1786</v>
      </c>
      <c r="T11" s="122" t="s">
        <v>1786</v>
      </c>
      <c r="U11" s="122" t="s">
        <v>1786</v>
      </c>
      <c r="V11" s="122" t="s">
        <v>1786</v>
      </c>
      <c r="W11" s="122" t="s">
        <v>1786</v>
      </c>
      <c r="X11" s="122" t="s">
        <v>1786</v>
      </c>
      <c r="Y11" s="122" t="s">
        <v>1786</v>
      </c>
      <c r="Z11" s="122" t="s">
        <v>1786</v>
      </c>
      <c r="AA11" s="122" t="s">
        <v>1786</v>
      </c>
      <c r="AB11" s="122" t="s">
        <v>1786</v>
      </c>
      <c r="AC11" s="122" t="s">
        <v>1786</v>
      </c>
      <c r="AD11" s="122" t="s">
        <v>1786</v>
      </c>
      <c r="AE11" s="122" t="s">
        <v>1786</v>
      </c>
      <c r="AF11" s="122" t="s">
        <v>1786</v>
      </c>
      <c r="AG11" s="122" t="s">
        <v>1786</v>
      </c>
      <c r="AH11" s="122" t="s">
        <v>1786</v>
      </c>
      <c r="AI11" s="122" t="s">
        <v>1786</v>
      </c>
      <c r="AJ11" s="122" t="s">
        <v>1786</v>
      </c>
      <c r="AK11" s="122" t="s">
        <v>1786</v>
      </c>
      <c r="AL11" s="122" t="s">
        <v>1786</v>
      </c>
      <c r="AM11" s="122" t="s">
        <v>1786</v>
      </c>
      <c r="AN11" s="122" t="s">
        <v>1786</v>
      </c>
      <c r="AO11" s="122" t="s">
        <v>1786</v>
      </c>
      <c r="AP11" s="122" t="s">
        <v>1786</v>
      </c>
      <c r="AQ11" s="122" t="s">
        <v>1786</v>
      </c>
      <c r="AR11" s="122" t="s">
        <v>1786</v>
      </c>
      <c r="AS11" s="122" t="s">
        <v>1786</v>
      </c>
      <c r="AT11" s="122" t="s">
        <v>1786</v>
      </c>
      <c r="AU11" s="122" t="s">
        <v>1786</v>
      </c>
      <c r="AV11" s="122" t="s">
        <v>1786</v>
      </c>
      <c r="AW11" s="122" t="s">
        <v>1786</v>
      </c>
      <c r="AX11" s="122" t="s">
        <v>1786</v>
      </c>
      <c r="AY11" s="122" t="s">
        <v>1786</v>
      </c>
    </row>
    <row r="12" spans="1:51">
      <c r="A12" s="122" t="s">
        <v>1347</v>
      </c>
      <c r="B12" s="122">
        <v>62.353658536585371</v>
      </c>
      <c r="C12" s="122" t="s">
        <v>1786</v>
      </c>
      <c r="D12" s="122">
        <v>63.253658536585377</v>
      </c>
      <c r="E12" s="122" t="s">
        <v>1786</v>
      </c>
      <c r="F12" s="122" t="s">
        <v>1786</v>
      </c>
      <c r="G12" s="122" t="s">
        <v>1786</v>
      </c>
      <c r="H12" s="122" t="s">
        <v>1786</v>
      </c>
      <c r="I12" s="122">
        <v>65.503658536585377</v>
      </c>
      <c r="J12" s="122" t="s">
        <v>1786</v>
      </c>
      <c r="K12" s="122" t="s">
        <v>1786</v>
      </c>
      <c r="L12" s="122">
        <v>66.853658536585371</v>
      </c>
      <c r="M12" s="122" t="s">
        <v>1786</v>
      </c>
      <c r="N12" s="122">
        <v>67.75272357723577</v>
      </c>
      <c r="O12" s="122" t="s">
        <v>1786</v>
      </c>
      <c r="P12" s="122" t="s">
        <v>1786</v>
      </c>
      <c r="Q12" s="122" t="s">
        <v>1786</v>
      </c>
      <c r="R12" s="122" t="s">
        <v>1786</v>
      </c>
      <c r="S12" s="122">
        <v>70.000386178861788</v>
      </c>
      <c r="T12" s="122" t="s">
        <v>1786</v>
      </c>
      <c r="U12" s="122" t="s">
        <v>1786</v>
      </c>
      <c r="V12" s="122">
        <v>71.348983739837408</v>
      </c>
      <c r="W12" s="122" t="s">
        <v>1786</v>
      </c>
      <c r="X12" s="122">
        <v>72.248048780487807</v>
      </c>
      <c r="Y12" s="122" t="s">
        <v>1786</v>
      </c>
      <c r="Z12" s="122" t="s">
        <v>1786</v>
      </c>
      <c r="AA12" s="122">
        <v>72.704195121951244</v>
      </c>
      <c r="AB12" s="122" t="s">
        <v>1786</v>
      </c>
      <c r="AC12" s="122">
        <v>73.008292682926836</v>
      </c>
      <c r="AD12" s="122" t="s">
        <v>1786</v>
      </c>
      <c r="AE12" s="122" t="s">
        <v>1786</v>
      </c>
      <c r="AF12" s="122">
        <v>73.751121951219517</v>
      </c>
      <c r="AG12" s="122" t="s">
        <v>1786</v>
      </c>
      <c r="AH12" s="122">
        <v>74.246341463414637</v>
      </c>
      <c r="AI12" s="122" t="s">
        <v>1786</v>
      </c>
      <c r="AJ12" s="122" t="s">
        <v>1786</v>
      </c>
      <c r="AK12" s="122">
        <v>74.537560975609765</v>
      </c>
      <c r="AL12" s="122" t="s">
        <v>1786</v>
      </c>
      <c r="AM12" s="122">
        <v>74.731707317073173</v>
      </c>
      <c r="AN12" s="122" t="s">
        <v>1786</v>
      </c>
      <c r="AO12" s="122" t="s">
        <v>1786</v>
      </c>
      <c r="AP12" s="122">
        <v>75.060975609756099</v>
      </c>
      <c r="AQ12" s="122" t="s">
        <v>1786</v>
      </c>
      <c r="AR12" s="122">
        <v>75.280487804878049</v>
      </c>
      <c r="AS12" s="122" t="s">
        <v>1786</v>
      </c>
      <c r="AT12" s="122" t="s">
        <v>1786</v>
      </c>
      <c r="AU12" s="122" t="s">
        <v>1786</v>
      </c>
      <c r="AV12" s="122" t="s">
        <v>1786</v>
      </c>
      <c r="AW12" s="122" t="s">
        <v>1786</v>
      </c>
      <c r="AX12" s="122" t="s">
        <v>1786</v>
      </c>
      <c r="AY12" s="122" t="s">
        <v>1786</v>
      </c>
    </row>
    <row r="13" spans="1:51">
      <c r="A13" s="122" t="s">
        <v>58</v>
      </c>
      <c r="B13" s="122">
        <v>70.817073170731717</v>
      </c>
      <c r="C13" s="122">
        <v>70.973170731707327</v>
      </c>
      <c r="D13" s="122" t="s">
        <v>1786</v>
      </c>
      <c r="E13" s="122" t="s">
        <v>1786</v>
      </c>
      <c r="F13" s="122" t="s">
        <v>1786</v>
      </c>
      <c r="G13" s="122">
        <v>70.850243902439033</v>
      </c>
      <c r="H13" s="122">
        <v>70.819512195121959</v>
      </c>
      <c r="I13" s="122" t="s">
        <v>1786</v>
      </c>
      <c r="J13" s="122" t="s">
        <v>1786</v>
      </c>
      <c r="K13" s="122" t="s">
        <v>1786</v>
      </c>
      <c r="L13" s="122">
        <v>71.018536585365865</v>
      </c>
      <c r="M13" s="122">
        <v>71.068292682926838</v>
      </c>
      <c r="N13" s="122" t="s">
        <v>1786</v>
      </c>
      <c r="O13" s="122" t="s">
        <v>1786</v>
      </c>
      <c r="P13" s="122" t="s">
        <v>1786</v>
      </c>
      <c r="Q13" s="122">
        <v>72.62536585365855</v>
      </c>
      <c r="R13" s="122">
        <v>73.014634146341479</v>
      </c>
      <c r="S13" s="122" t="s">
        <v>1786</v>
      </c>
      <c r="T13" s="122" t="s">
        <v>1786</v>
      </c>
      <c r="U13" s="122" t="s">
        <v>1786</v>
      </c>
      <c r="V13" s="122">
        <v>74.333658536585361</v>
      </c>
      <c r="W13" s="122">
        <v>74.663414634146349</v>
      </c>
      <c r="X13" s="122" t="s">
        <v>1786</v>
      </c>
      <c r="Y13" s="122" t="s">
        <v>1786</v>
      </c>
      <c r="Z13" s="122" t="s">
        <v>1786</v>
      </c>
      <c r="AA13" s="122">
        <v>75.629268292682937</v>
      </c>
      <c r="AB13" s="122">
        <v>75.870731707317091</v>
      </c>
      <c r="AC13" s="122" t="s">
        <v>1786</v>
      </c>
      <c r="AD13" s="122" t="s">
        <v>1786</v>
      </c>
      <c r="AE13" s="122" t="s">
        <v>1786</v>
      </c>
      <c r="AF13" s="122">
        <v>76.994634146341468</v>
      </c>
      <c r="AG13" s="122">
        <v>77.27560975609758</v>
      </c>
      <c r="AH13" s="122">
        <v>77.378048780487816</v>
      </c>
      <c r="AI13" s="122">
        <v>77.878048780487816</v>
      </c>
      <c r="AJ13" s="122">
        <v>77.878048780487816</v>
      </c>
      <c r="AK13" s="122">
        <v>77.82926829268294</v>
      </c>
      <c r="AL13" s="122">
        <v>78.078048780487819</v>
      </c>
      <c r="AM13" s="122">
        <v>78.480487804878052</v>
      </c>
      <c r="AN13" s="122">
        <v>78.631707317073179</v>
      </c>
      <c r="AO13" s="122">
        <v>78.931707317073176</v>
      </c>
      <c r="AP13" s="122">
        <v>79.234146341463429</v>
      </c>
      <c r="AQ13" s="122">
        <v>79.634146341463421</v>
      </c>
      <c r="AR13" s="122">
        <v>79.936585365853674</v>
      </c>
      <c r="AS13" s="122">
        <v>80.239024390243912</v>
      </c>
      <c r="AT13" s="122">
        <v>80.490243902439033</v>
      </c>
      <c r="AU13" s="122">
        <v>80.841463414634148</v>
      </c>
      <c r="AV13" s="122">
        <v>81.041463414634151</v>
      </c>
      <c r="AW13" s="122">
        <v>81.292682926829272</v>
      </c>
      <c r="AX13" s="122">
        <v>81.395121951219522</v>
      </c>
      <c r="AY13" s="122" t="s">
        <v>1786</v>
      </c>
    </row>
    <row r="14" spans="1:51">
      <c r="A14" s="122" t="s">
        <v>4182</v>
      </c>
      <c r="B14" s="122">
        <v>68.585609756097568</v>
      </c>
      <c r="C14" s="122">
        <v>69.577317073170747</v>
      </c>
      <c r="D14" s="122">
        <v>69.309512195121968</v>
      </c>
      <c r="E14" s="122">
        <v>69.443658536585389</v>
      </c>
      <c r="F14" s="122">
        <v>69.921951219512209</v>
      </c>
      <c r="G14" s="122">
        <v>69.722195121951216</v>
      </c>
      <c r="H14" s="122">
        <v>70.045853658536586</v>
      </c>
      <c r="I14" s="122">
        <v>69.917804878048784</v>
      </c>
      <c r="J14" s="122">
        <v>70.057560975609761</v>
      </c>
      <c r="K14" s="122">
        <v>69.833170731707327</v>
      </c>
      <c r="L14" s="122">
        <v>69.890731707317087</v>
      </c>
      <c r="M14" s="122">
        <v>70.069268292682935</v>
      </c>
      <c r="N14" s="122">
        <v>70.413658536585373</v>
      </c>
      <c r="O14" s="122">
        <v>70.979268292682931</v>
      </c>
      <c r="P14" s="122">
        <v>70.96243902439025</v>
      </c>
      <c r="Q14" s="122">
        <v>71.084146341463438</v>
      </c>
      <c r="R14" s="122">
        <v>71.551219512195132</v>
      </c>
      <c r="S14" s="122">
        <v>71.895365853658546</v>
      </c>
      <c r="T14" s="122">
        <v>71.967073170731709</v>
      </c>
      <c r="U14" s="122">
        <v>72.287317073170755</v>
      </c>
      <c r="V14" s="122">
        <v>72.423658536585378</v>
      </c>
      <c r="W14" s="122">
        <v>72.758048780487812</v>
      </c>
      <c r="X14" s="122">
        <v>72.89707317073173</v>
      </c>
      <c r="Y14" s="122">
        <v>72.968536585365854</v>
      </c>
      <c r="Z14" s="122">
        <v>73.527560975609774</v>
      </c>
      <c r="AA14" s="122">
        <v>73.745121951219517</v>
      </c>
      <c r="AB14" s="122">
        <v>74.222926829268289</v>
      </c>
      <c r="AC14" s="122">
        <v>74.669268292682929</v>
      </c>
      <c r="AD14" s="122">
        <v>75.144146341463426</v>
      </c>
      <c r="AE14" s="122">
        <v>75.248048780487807</v>
      </c>
      <c r="AF14" s="122">
        <v>75.53</v>
      </c>
      <c r="AG14" s="122">
        <v>75.567804878048776</v>
      </c>
      <c r="AH14" s="122">
        <v>75.85536585365854</v>
      </c>
      <c r="AI14" s="122">
        <v>76.106341463414623</v>
      </c>
      <c r="AJ14" s="122">
        <v>76.457073170731732</v>
      </c>
      <c r="AK14" s="122">
        <v>76.715609756097564</v>
      </c>
      <c r="AL14" s="122">
        <v>76.983658536585381</v>
      </c>
      <c r="AM14" s="122">
        <v>77.387560975609759</v>
      </c>
      <c r="AN14" s="122">
        <v>77.754390243902449</v>
      </c>
      <c r="AO14" s="122">
        <v>77.740975609756106</v>
      </c>
      <c r="AP14" s="122">
        <v>78.041707317073175</v>
      </c>
      <c r="AQ14" s="122">
        <v>78.531951219512194</v>
      </c>
      <c r="AR14" s="122">
        <v>78.693170731707312</v>
      </c>
      <c r="AS14" s="122">
        <v>78.686341463414635</v>
      </c>
      <c r="AT14" s="122">
        <v>79.215365853658554</v>
      </c>
      <c r="AU14" s="122">
        <v>79.371951219512212</v>
      </c>
      <c r="AV14" s="122">
        <v>79.896341463414657</v>
      </c>
      <c r="AW14" s="122">
        <v>80.181219512195128</v>
      </c>
      <c r="AX14" s="122">
        <v>80.447560975609775</v>
      </c>
      <c r="AY14" s="122" t="s">
        <v>1786</v>
      </c>
    </row>
    <row r="15" spans="1:51">
      <c r="A15" s="122" t="s">
        <v>4212</v>
      </c>
      <c r="B15" s="122">
        <v>60.836243902439037</v>
      </c>
      <c r="C15" s="122">
        <v>61.239170731707326</v>
      </c>
      <c r="D15" s="122">
        <v>61.644585365853665</v>
      </c>
      <c r="E15" s="122">
        <v>62.052000000000007</v>
      </c>
      <c r="F15" s="122">
        <v>62.457414634146346</v>
      </c>
      <c r="G15" s="122">
        <v>62.861829268292688</v>
      </c>
      <c r="H15" s="122">
        <v>63.267268292682935</v>
      </c>
      <c r="I15" s="122">
        <v>63.668731707317086</v>
      </c>
      <c r="J15" s="122">
        <v>64.056707317073176</v>
      </c>
      <c r="K15" s="122">
        <v>64.418682926829277</v>
      </c>
      <c r="L15" s="122">
        <v>64.734609756097569</v>
      </c>
      <c r="M15" s="122">
        <v>64.981439024390255</v>
      </c>
      <c r="N15" s="122">
        <v>65.148121951219522</v>
      </c>
      <c r="O15" s="122">
        <v>65.234170731707323</v>
      </c>
      <c r="P15" s="122">
        <v>65.243585365853662</v>
      </c>
      <c r="Q15" s="122">
        <v>65.187439024390258</v>
      </c>
      <c r="R15" s="122">
        <v>65.082292682926834</v>
      </c>
      <c r="S15" s="122">
        <v>64.953219512195147</v>
      </c>
      <c r="T15" s="122">
        <v>64.828756097560984</v>
      </c>
      <c r="U15" s="122">
        <v>64.727951219512192</v>
      </c>
      <c r="V15" s="122">
        <v>64.676804878048785</v>
      </c>
      <c r="W15" s="122">
        <v>64.698414634146346</v>
      </c>
      <c r="X15" s="122">
        <v>64.78917073170733</v>
      </c>
      <c r="Y15" s="122">
        <v>64.939000000000007</v>
      </c>
      <c r="Z15" s="122">
        <v>65.132756097560986</v>
      </c>
      <c r="AA15" s="122">
        <v>65.337170731707317</v>
      </c>
      <c r="AB15" s="122">
        <v>65.508853658536609</v>
      </c>
      <c r="AC15" s="122">
        <v>65.616707317073178</v>
      </c>
      <c r="AD15" s="122">
        <v>65.644292682926846</v>
      </c>
      <c r="AE15" s="122">
        <v>65.594829268292699</v>
      </c>
      <c r="AF15" s="122">
        <v>65.484243902439033</v>
      </c>
      <c r="AG15" s="122">
        <v>65.344121951219506</v>
      </c>
      <c r="AH15" s="122">
        <v>65.217951219512202</v>
      </c>
      <c r="AI15" s="122">
        <v>65.146097560975619</v>
      </c>
      <c r="AJ15" s="122">
        <v>65.150682926829276</v>
      </c>
      <c r="AK15" s="122">
        <v>65.250731707317087</v>
      </c>
      <c r="AL15" s="122">
        <v>65.458609756097559</v>
      </c>
      <c r="AM15" s="122">
        <v>65.758341463414638</v>
      </c>
      <c r="AN15" s="122">
        <v>66.1299268292683</v>
      </c>
      <c r="AO15" s="122">
        <v>66.559634146341466</v>
      </c>
      <c r="AP15" s="122">
        <v>67.027609756097561</v>
      </c>
      <c r="AQ15" s="122">
        <v>67.51168292682928</v>
      </c>
      <c r="AR15" s="122">
        <v>67.991780487804888</v>
      </c>
      <c r="AS15" s="122">
        <v>68.449878048780491</v>
      </c>
      <c r="AT15" s="122">
        <v>68.871878048780502</v>
      </c>
      <c r="AU15" s="122">
        <v>69.251268292682937</v>
      </c>
      <c r="AV15" s="122">
        <v>69.588097560975612</v>
      </c>
      <c r="AW15" s="122">
        <v>69.893536585365865</v>
      </c>
      <c r="AX15" s="122">
        <v>70.177682926829277</v>
      </c>
      <c r="AY15" s="122" t="s">
        <v>1786</v>
      </c>
    </row>
    <row r="16" spans="1:51">
      <c r="A16" s="122" t="s">
        <v>4072</v>
      </c>
      <c r="B16" s="122">
        <v>41.236536585365855</v>
      </c>
      <c r="C16" s="122">
        <v>41.548463414634149</v>
      </c>
      <c r="D16" s="122">
        <v>41.866878048780492</v>
      </c>
      <c r="E16" s="122">
        <v>42.188292682926836</v>
      </c>
      <c r="F16" s="122">
        <v>42.506707317073172</v>
      </c>
      <c r="G16" s="122">
        <v>42.806146341463418</v>
      </c>
      <c r="H16" s="122">
        <v>43.068585365853671</v>
      </c>
      <c r="I16" s="122">
        <v>43.286024390243909</v>
      </c>
      <c r="J16" s="122">
        <v>43.458487804878054</v>
      </c>
      <c r="K16" s="122">
        <v>43.594463414634149</v>
      </c>
      <c r="L16" s="122">
        <v>43.712951219512206</v>
      </c>
      <c r="M16" s="122">
        <v>43.839926829268293</v>
      </c>
      <c r="N16" s="122">
        <v>43.999926829268297</v>
      </c>
      <c r="O16" s="122">
        <v>44.209414634146349</v>
      </c>
      <c r="P16" s="122">
        <v>44.473365853658542</v>
      </c>
      <c r="Q16" s="122">
        <v>44.791268292682936</v>
      </c>
      <c r="R16" s="122">
        <v>45.155536585365859</v>
      </c>
      <c r="S16" s="122">
        <v>45.542195121951224</v>
      </c>
      <c r="T16" s="122">
        <v>45.929731707317082</v>
      </c>
      <c r="U16" s="122">
        <v>46.304170731707323</v>
      </c>
      <c r="V16" s="122">
        <v>46.663560975609762</v>
      </c>
      <c r="W16" s="122">
        <v>47.010439024390251</v>
      </c>
      <c r="X16" s="122">
        <v>47.345365853658542</v>
      </c>
      <c r="Y16" s="122">
        <v>47.652414634146353</v>
      </c>
      <c r="Z16" s="122">
        <v>47.90863414634147</v>
      </c>
      <c r="AA16" s="122">
        <v>48.05807317073171</v>
      </c>
      <c r="AB16" s="122">
        <v>48.036292682926835</v>
      </c>
      <c r="AC16" s="122">
        <v>47.823292682926834</v>
      </c>
      <c r="AD16" s="122">
        <v>47.428024390243905</v>
      </c>
      <c r="AE16" s="122">
        <v>46.886951219512191</v>
      </c>
      <c r="AF16" s="122">
        <v>46.272048780487808</v>
      </c>
      <c r="AG16" s="122">
        <v>45.676756097560975</v>
      </c>
      <c r="AH16" s="122">
        <v>45.190000000000005</v>
      </c>
      <c r="AI16" s="122">
        <v>44.877707317073174</v>
      </c>
      <c r="AJ16" s="122">
        <v>44.770829268292687</v>
      </c>
      <c r="AK16" s="122">
        <v>44.869829268292683</v>
      </c>
      <c r="AL16" s="122">
        <v>45.144707317073177</v>
      </c>
      <c r="AM16" s="122">
        <v>45.523000000000003</v>
      </c>
      <c r="AN16" s="122">
        <v>45.943682926829275</v>
      </c>
      <c r="AO16" s="122">
        <v>46.379243902439029</v>
      </c>
      <c r="AP16" s="122">
        <v>46.813609756097563</v>
      </c>
      <c r="AQ16" s="122">
        <v>47.243756097560976</v>
      </c>
      <c r="AR16" s="122">
        <v>47.682658536585365</v>
      </c>
      <c r="AS16" s="122">
        <v>48.136292682926836</v>
      </c>
      <c r="AT16" s="122">
        <v>48.599682926829274</v>
      </c>
      <c r="AU16" s="122">
        <v>49.065365853658541</v>
      </c>
      <c r="AV16" s="122">
        <v>49.528390243902443</v>
      </c>
      <c r="AW16" s="122">
        <v>49.98529268292684</v>
      </c>
      <c r="AX16" s="122">
        <v>50.433658536585384</v>
      </c>
      <c r="AY16" s="122" t="s">
        <v>1786</v>
      </c>
    </row>
    <row r="17" spans="1:51">
      <c r="A17" s="122" t="s">
        <v>4160</v>
      </c>
      <c r="B17" s="122">
        <v>70.368292682926835</v>
      </c>
      <c r="C17" s="122" t="s">
        <v>1786</v>
      </c>
      <c r="D17" s="122">
        <v>70.826829268292698</v>
      </c>
      <c r="E17" s="122" t="s">
        <v>1786</v>
      </c>
      <c r="F17" s="122" t="s">
        <v>1786</v>
      </c>
      <c r="G17" s="122">
        <v>70.913170731707325</v>
      </c>
      <c r="H17" s="122" t="s">
        <v>1786</v>
      </c>
      <c r="I17" s="122">
        <v>70.970731707317086</v>
      </c>
      <c r="J17" s="122" t="s">
        <v>1786</v>
      </c>
      <c r="K17" s="122" t="s">
        <v>1786</v>
      </c>
      <c r="L17" s="122">
        <v>71.210731707317095</v>
      </c>
      <c r="M17" s="122" t="s">
        <v>1786</v>
      </c>
      <c r="N17" s="122">
        <v>71.370731707317077</v>
      </c>
      <c r="O17" s="122" t="s">
        <v>1786</v>
      </c>
      <c r="P17" s="122" t="s">
        <v>1786</v>
      </c>
      <c r="Q17" s="122">
        <v>71.94</v>
      </c>
      <c r="R17" s="122" t="s">
        <v>1786</v>
      </c>
      <c r="S17" s="122">
        <v>72.319512195121959</v>
      </c>
      <c r="T17" s="122" t="s">
        <v>1786</v>
      </c>
      <c r="U17" s="122" t="s">
        <v>1786</v>
      </c>
      <c r="V17" s="122">
        <v>73.247317073170734</v>
      </c>
      <c r="W17" s="122" t="s">
        <v>1786</v>
      </c>
      <c r="X17" s="122">
        <v>73.865853658536594</v>
      </c>
      <c r="Y17" s="122" t="s">
        <v>1786</v>
      </c>
      <c r="Z17" s="122" t="s">
        <v>1786</v>
      </c>
      <c r="AA17" s="122">
        <v>75.127317073170744</v>
      </c>
      <c r="AB17" s="122" t="s">
        <v>1786</v>
      </c>
      <c r="AC17" s="122">
        <v>75.968292682926844</v>
      </c>
      <c r="AD17" s="122" t="s">
        <v>1786</v>
      </c>
      <c r="AE17" s="122" t="s">
        <v>1786</v>
      </c>
      <c r="AF17" s="122">
        <v>75.968292682926844</v>
      </c>
      <c r="AG17" s="122">
        <v>76.070731707317094</v>
      </c>
      <c r="AH17" s="122">
        <v>76.270731707317069</v>
      </c>
      <c r="AI17" s="122">
        <v>76.317073170731703</v>
      </c>
      <c r="AJ17" s="122">
        <v>76.570731707317094</v>
      </c>
      <c r="AK17" s="122">
        <v>76.668292682926847</v>
      </c>
      <c r="AL17" s="122">
        <v>76.921951219512195</v>
      </c>
      <c r="AM17" s="122">
        <v>77.221951219512206</v>
      </c>
      <c r="AN17" s="122">
        <v>77.373170731707333</v>
      </c>
      <c r="AO17" s="122">
        <v>77.375609756097575</v>
      </c>
      <c r="AP17" s="122">
        <v>77.62439024390244</v>
      </c>
      <c r="AQ17" s="122">
        <v>77.924390243902451</v>
      </c>
      <c r="AR17" s="122">
        <v>78.026829268292687</v>
      </c>
      <c r="AS17" s="122">
        <v>78.729268292682946</v>
      </c>
      <c r="AT17" s="122">
        <v>79.104878048780506</v>
      </c>
      <c r="AU17" s="122">
        <v>78.945853658536592</v>
      </c>
      <c r="AV17" s="122">
        <v>79.380975609756106</v>
      </c>
      <c r="AW17" s="122">
        <v>79.762439024390247</v>
      </c>
      <c r="AX17" s="122">
        <v>80.109560975609767</v>
      </c>
      <c r="AY17" s="122" t="s">
        <v>1786</v>
      </c>
    </row>
    <row r="18" spans="1:51">
      <c r="A18" s="122" t="s">
        <v>4069</v>
      </c>
      <c r="B18" s="122">
        <v>40.663756097560984</v>
      </c>
      <c r="C18" s="122">
        <v>41.120097560975616</v>
      </c>
      <c r="D18" s="122">
        <v>41.575365853658539</v>
      </c>
      <c r="E18" s="122">
        <v>42.028560975609757</v>
      </c>
      <c r="F18" s="122">
        <v>42.481682926829265</v>
      </c>
      <c r="G18" s="122">
        <v>42.938170731707316</v>
      </c>
      <c r="H18" s="122">
        <v>43.400512195121948</v>
      </c>
      <c r="I18" s="122">
        <v>43.874195121951225</v>
      </c>
      <c r="J18" s="122">
        <v>44.36075609756098</v>
      </c>
      <c r="K18" s="122">
        <v>44.861195121951226</v>
      </c>
      <c r="L18" s="122">
        <v>45.380073170731713</v>
      </c>
      <c r="M18" s="122">
        <v>45.91987804878049</v>
      </c>
      <c r="N18" s="122">
        <v>46.477682926829274</v>
      </c>
      <c r="O18" s="122">
        <v>47.046048780487808</v>
      </c>
      <c r="P18" s="122">
        <v>47.617536585365855</v>
      </c>
      <c r="Q18" s="122">
        <v>48.177707317073171</v>
      </c>
      <c r="R18" s="122">
        <v>48.71365853658537</v>
      </c>
      <c r="S18" s="122">
        <v>49.215853658536595</v>
      </c>
      <c r="T18" s="122">
        <v>49.677853658536591</v>
      </c>
      <c r="U18" s="122">
        <v>50.095609756097566</v>
      </c>
      <c r="V18" s="122">
        <v>50.465609756097564</v>
      </c>
      <c r="W18" s="122">
        <v>50.787829268292683</v>
      </c>
      <c r="X18" s="122">
        <v>51.073146341463421</v>
      </c>
      <c r="Y18" s="122">
        <v>51.337048780487805</v>
      </c>
      <c r="Z18" s="122">
        <v>51.592463414634153</v>
      </c>
      <c r="AA18" s="122">
        <v>51.857853658536598</v>
      </c>
      <c r="AB18" s="122">
        <v>52.152219512195124</v>
      </c>
      <c r="AC18" s="122">
        <v>52.485560975609758</v>
      </c>
      <c r="AD18" s="122">
        <v>52.862878048780495</v>
      </c>
      <c r="AE18" s="122">
        <v>53.285634146341472</v>
      </c>
      <c r="AF18" s="122">
        <v>53.751804878048787</v>
      </c>
      <c r="AG18" s="122">
        <v>54.253853658536599</v>
      </c>
      <c r="AH18" s="122">
        <v>54.77278048780488</v>
      </c>
      <c r="AI18" s="122">
        <v>55.292073170731712</v>
      </c>
      <c r="AJ18" s="122">
        <v>55.801268292682934</v>
      </c>
      <c r="AK18" s="122">
        <v>56.286390243902446</v>
      </c>
      <c r="AL18" s="122">
        <v>56.73702439024391</v>
      </c>
      <c r="AM18" s="122">
        <v>57.153195121951228</v>
      </c>
      <c r="AN18" s="122">
        <v>57.53843902439025</v>
      </c>
      <c r="AO18" s="122">
        <v>57.895756097560984</v>
      </c>
      <c r="AP18" s="122">
        <v>58.236121951219516</v>
      </c>
      <c r="AQ18" s="122">
        <v>58.572487804878051</v>
      </c>
      <c r="AR18" s="122">
        <v>58.916804878048787</v>
      </c>
      <c r="AS18" s="122">
        <v>59.280000000000008</v>
      </c>
      <c r="AT18" s="122">
        <v>59.665585365853659</v>
      </c>
      <c r="AU18" s="122">
        <v>60.075000000000003</v>
      </c>
      <c r="AV18" s="122">
        <v>60.502780487804884</v>
      </c>
      <c r="AW18" s="122">
        <v>60.94041463414635</v>
      </c>
      <c r="AX18" s="122">
        <v>61.377975609756099</v>
      </c>
      <c r="AY18" s="122" t="s">
        <v>1786</v>
      </c>
    </row>
    <row r="19" spans="1:51">
      <c r="A19" s="122" t="s">
        <v>4141</v>
      </c>
      <c r="B19" s="122">
        <v>37.256951219512196</v>
      </c>
      <c r="C19" s="122">
        <v>37.762341463414643</v>
      </c>
      <c r="D19" s="122">
        <v>38.258219512195126</v>
      </c>
      <c r="E19" s="122">
        <v>38.739585365853664</v>
      </c>
      <c r="F19" s="122">
        <v>39.200926829268298</v>
      </c>
      <c r="G19" s="122">
        <v>39.637756097560981</v>
      </c>
      <c r="H19" s="122">
        <v>40.046585365853673</v>
      </c>
      <c r="I19" s="122">
        <v>40.430390243902444</v>
      </c>
      <c r="J19" s="122">
        <v>40.794170731707318</v>
      </c>
      <c r="K19" s="122">
        <v>41.141439024390252</v>
      </c>
      <c r="L19" s="122">
        <v>41.480682926829274</v>
      </c>
      <c r="M19" s="122">
        <v>41.820902439024394</v>
      </c>
      <c r="N19" s="122">
        <v>42.168073170731709</v>
      </c>
      <c r="O19" s="122">
        <v>42.52524390243903</v>
      </c>
      <c r="P19" s="122">
        <v>42.892365853658539</v>
      </c>
      <c r="Q19" s="122">
        <v>43.264487804878051</v>
      </c>
      <c r="R19" s="122">
        <v>43.63360975609757</v>
      </c>
      <c r="S19" s="122">
        <v>43.989731707317077</v>
      </c>
      <c r="T19" s="122">
        <v>44.326853658536592</v>
      </c>
      <c r="U19" s="122">
        <v>44.641487804878054</v>
      </c>
      <c r="V19" s="122">
        <v>44.935609756097563</v>
      </c>
      <c r="W19" s="122">
        <v>45.211731707317078</v>
      </c>
      <c r="X19" s="122">
        <v>45.477341463414639</v>
      </c>
      <c r="Y19" s="122">
        <v>45.73641463414635</v>
      </c>
      <c r="Z19" s="122">
        <v>45.9929512195122</v>
      </c>
      <c r="AA19" s="122">
        <v>46.244463414634154</v>
      </c>
      <c r="AB19" s="122">
        <v>46.487926829268297</v>
      </c>
      <c r="AC19" s="122">
        <v>46.72136585365854</v>
      </c>
      <c r="AD19" s="122">
        <v>46.945756097560981</v>
      </c>
      <c r="AE19" s="122">
        <v>47.164146341463415</v>
      </c>
      <c r="AF19" s="122">
        <v>47.381512195121957</v>
      </c>
      <c r="AG19" s="122">
        <v>47.605390243902441</v>
      </c>
      <c r="AH19" s="122">
        <v>47.83978048780488</v>
      </c>
      <c r="AI19" s="122">
        <v>48.090195121951226</v>
      </c>
      <c r="AJ19" s="122">
        <v>48.359121951219521</v>
      </c>
      <c r="AK19" s="122">
        <v>48.648073170731713</v>
      </c>
      <c r="AL19" s="122">
        <v>48.957536585365858</v>
      </c>
      <c r="AM19" s="122">
        <v>49.282000000000004</v>
      </c>
      <c r="AN19" s="122">
        <v>49.6179512195122</v>
      </c>
      <c r="AO19" s="122">
        <v>49.960878048780494</v>
      </c>
      <c r="AP19" s="122">
        <v>50.307756097560976</v>
      </c>
      <c r="AQ19" s="122">
        <v>50.656073170731709</v>
      </c>
      <c r="AR19" s="122">
        <v>51.001853658536589</v>
      </c>
      <c r="AS19" s="122">
        <v>51.345073170731716</v>
      </c>
      <c r="AT19" s="122">
        <v>51.682756097560983</v>
      </c>
      <c r="AU19" s="122">
        <v>52.015439024390254</v>
      </c>
      <c r="AV19" s="122">
        <v>52.342146341463419</v>
      </c>
      <c r="AW19" s="122">
        <v>52.665878048780485</v>
      </c>
      <c r="AX19" s="122">
        <v>52.987682926829272</v>
      </c>
      <c r="AY19" s="122" t="s">
        <v>1786</v>
      </c>
    </row>
    <row r="20" spans="1:51">
      <c r="A20" s="122" t="s">
        <v>4008</v>
      </c>
      <c r="B20" s="122">
        <v>40.261097560975614</v>
      </c>
      <c r="C20" s="122">
        <v>40.651707317073182</v>
      </c>
      <c r="D20" s="122">
        <v>41.063073170731712</v>
      </c>
      <c r="E20" s="122">
        <v>41.49414634146342</v>
      </c>
      <c r="F20" s="122">
        <v>41.937926829268292</v>
      </c>
      <c r="G20" s="122">
        <v>42.380365853658539</v>
      </c>
      <c r="H20" s="122">
        <v>42.801975609756099</v>
      </c>
      <c r="I20" s="122">
        <v>43.188829268292693</v>
      </c>
      <c r="J20" s="122">
        <v>43.533073170731711</v>
      </c>
      <c r="K20" s="122">
        <v>43.834292682926844</v>
      </c>
      <c r="L20" s="122">
        <v>44.095170731707327</v>
      </c>
      <c r="M20" s="122">
        <v>44.320878048780493</v>
      </c>
      <c r="N20" s="122">
        <v>44.531512195121955</v>
      </c>
      <c r="O20" s="122">
        <v>44.748097560975609</v>
      </c>
      <c r="P20" s="122">
        <v>44.988170731707321</v>
      </c>
      <c r="Q20" s="122">
        <v>45.274609756097568</v>
      </c>
      <c r="R20" s="122">
        <v>45.627829268292686</v>
      </c>
      <c r="S20" s="122">
        <v>46.055121951219519</v>
      </c>
      <c r="T20" s="122">
        <v>46.554390243902439</v>
      </c>
      <c r="U20" s="122">
        <v>47.121048780487811</v>
      </c>
      <c r="V20" s="122">
        <v>47.74360975609757</v>
      </c>
      <c r="W20" s="122">
        <v>48.401146341463424</v>
      </c>
      <c r="X20" s="122">
        <v>49.069219512195133</v>
      </c>
      <c r="Y20" s="122">
        <v>49.729926829268294</v>
      </c>
      <c r="Z20" s="122">
        <v>50.373731707317084</v>
      </c>
      <c r="AA20" s="122">
        <v>50.996097560975613</v>
      </c>
      <c r="AB20" s="122">
        <v>51.599512195121953</v>
      </c>
      <c r="AC20" s="122">
        <v>52.198390243902438</v>
      </c>
      <c r="AD20" s="122">
        <v>52.803682926829275</v>
      </c>
      <c r="AE20" s="122">
        <v>53.420390243902446</v>
      </c>
      <c r="AF20" s="122">
        <v>54.057000000000009</v>
      </c>
      <c r="AG20" s="122">
        <v>54.720048780487815</v>
      </c>
      <c r="AH20" s="122">
        <v>55.409560975609757</v>
      </c>
      <c r="AI20" s="122">
        <v>56.122585365853659</v>
      </c>
      <c r="AJ20" s="122">
        <v>56.857121951219511</v>
      </c>
      <c r="AK20" s="122">
        <v>57.606682926829279</v>
      </c>
      <c r="AL20" s="122">
        <v>58.364243902439036</v>
      </c>
      <c r="AM20" s="122">
        <v>59.120317073170739</v>
      </c>
      <c r="AN20" s="122">
        <v>59.866365853658536</v>
      </c>
      <c r="AO20" s="122">
        <v>60.596390243902441</v>
      </c>
      <c r="AP20" s="122">
        <v>61.306926829268299</v>
      </c>
      <c r="AQ20" s="122">
        <v>62.000975609756104</v>
      </c>
      <c r="AR20" s="122">
        <v>62.68007317073171</v>
      </c>
      <c r="AS20" s="122">
        <v>63.342682926829283</v>
      </c>
      <c r="AT20" s="122">
        <v>63.983804878048787</v>
      </c>
      <c r="AU20" s="122">
        <v>64.593390243902448</v>
      </c>
      <c r="AV20" s="122">
        <v>65.160390243902441</v>
      </c>
      <c r="AW20" s="122">
        <v>65.677780487804895</v>
      </c>
      <c r="AX20" s="122">
        <v>66.14500000000001</v>
      </c>
      <c r="AY20" s="122" t="s">
        <v>1786</v>
      </c>
    </row>
    <row r="21" spans="1:51">
      <c r="A21" s="122" t="s">
        <v>4184</v>
      </c>
      <c r="B21" s="122">
        <v>69.247560975609758</v>
      </c>
      <c r="C21" s="122">
        <v>70.195609756097568</v>
      </c>
      <c r="D21" s="122">
        <v>69.491951219512202</v>
      </c>
      <c r="E21" s="122">
        <v>70.309268292682944</v>
      </c>
      <c r="F21" s="122">
        <v>71.121219512195125</v>
      </c>
      <c r="G21" s="122">
        <v>71.293902439024393</v>
      </c>
      <c r="H21" s="122">
        <v>71.223414634146351</v>
      </c>
      <c r="I21" s="122">
        <v>70.413902439024397</v>
      </c>
      <c r="J21" s="122">
        <v>71.225121951219521</v>
      </c>
      <c r="K21" s="122">
        <v>70.430000000000021</v>
      </c>
      <c r="L21" s="122">
        <v>71.256341463414643</v>
      </c>
      <c r="M21" s="122">
        <v>70.873658536585367</v>
      </c>
      <c r="N21" s="122">
        <v>70.899512195121957</v>
      </c>
      <c r="O21" s="122">
        <v>71.342195121951235</v>
      </c>
      <c r="P21" s="122">
        <v>71.2080487804878</v>
      </c>
      <c r="Q21" s="122">
        <v>71.049756097560973</v>
      </c>
      <c r="R21" s="122">
        <v>71.394878048780498</v>
      </c>
      <c r="S21" s="122">
        <v>70.816097560975621</v>
      </c>
      <c r="T21" s="122">
        <v>71.184634146341466</v>
      </c>
      <c r="U21" s="122">
        <v>71.308292682926847</v>
      </c>
      <c r="V21" s="122">
        <v>71.157560975609755</v>
      </c>
      <c r="W21" s="122">
        <v>71.571951219512215</v>
      </c>
      <c r="X21" s="122">
        <v>71.186097560975625</v>
      </c>
      <c r="Y21" s="122">
        <v>71.386341463414638</v>
      </c>
      <c r="Z21" s="122">
        <v>71.499756097560976</v>
      </c>
      <c r="AA21" s="122">
        <v>71.228048780487796</v>
      </c>
      <c r="AB21" s="122">
        <v>71.730731707317076</v>
      </c>
      <c r="AC21" s="122">
        <v>71.526829268292687</v>
      </c>
      <c r="AD21" s="122">
        <v>71.604390243902444</v>
      </c>
      <c r="AE21" s="122">
        <v>71.722439024390255</v>
      </c>
      <c r="AF21" s="122">
        <v>71.64146341463416</v>
      </c>
      <c r="AG21" s="122">
        <v>71.560975609756099</v>
      </c>
      <c r="AH21" s="122">
        <v>71.494390243902444</v>
      </c>
      <c r="AI21" s="122">
        <v>71.346829268292694</v>
      </c>
      <c r="AJ21" s="122">
        <v>71.208780487804887</v>
      </c>
      <c r="AK21" s="122">
        <v>71.05341463414635</v>
      </c>
      <c r="AL21" s="122">
        <v>70.897317073170726</v>
      </c>
      <c r="AM21" s="122">
        <v>70.351219512195144</v>
      </c>
      <c r="AN21" s="122">
        <v>71.060975609756113</v>
      </c>
      <c r="AO21" s="122">
        <v>71.412195121951228</v>
      </c>
      <c r="AP21" s="122">
        <v>71.663414634146349</v>
      </c>
      <c r="AQ21" s="122">
        <v>71.768292682926841</v>
      </c>
      <c r="AR21" s="122">
        <v>71.865853658536579</v>
      </c>
      <c r="AS21" s="122">
        <v>72.065853658536597</v>
      </c>
      <c r="AT21" s="122">
        <v>72.363414634146366</v>
      </c>
      <c r="AU21" s="122">
        <v>72.526585365853663</v>
      </c>
      <c r="AV21" s="122">
        <v>72.67317073170733</v>
      </c>
      <c r="AW21" s="122">
        <v>72.982682926829284</v>
      </c>
      <c r="AX21" s="122">
        <v>73.316585365853669</v>
      </c>
      <c r="AY21" s="122" t="s">
        <v>1786</v>
      </c>
    </row>
    <row r="22" spans="1:51">
      <c r="A22" s="122" t="s">
        <v>4007</v>
      </c>
      <c r="B22" s="122">
        <v>55.451487804878056</v>
      </c>
      <c r="C22" s="122">
        <v>56.064487804878048</v>
      </c>
      <c r="D22" s="122">
        <v>56.673024390243903</v>
      </c>
      <c r="E22" s="122">
        <v>57.276048780487812</v>
      </c>
      <c r="F22" s="122">
        <v>57.875585365853659</v>
      </c>
      <c r="G22" s="122">
        <v>58.48109756097562</v>
      </c>
      <c r="H22" s="122">
        <v>59.105073170731714</v>
      </c>
      <c r="I22" s="122">
        <v>59.754000000000005</v>
      </c>
      <c r="J22" s="122">
        <v>60.426390243902446</v>
      </c>
      <c r="K22" s="122">
        <v>61.115756097560983</v>
      </c>
      <c r="L22" s="122">
        <v>61.802609756097567</v>
      </c>
      <c r="M22" s="122">
        <v>62.462487804878059</v>
      </c>
      <c r="N22" s="122">
        <v>63.077439024390252</v>
      </c>
      <c r="O22" s="122">
        <v>63.640439024390247</v>
      </c>
      <c r="P22" s="122">
        <v>64.157024390243919</v>
      </c>
      <c r="Q22" s="122">
        <v>64.650658536585368</v>
      </c>
      <c r="R22" s="122">
        <v>65.156292682926832</v>
      </c>
      <c r="S22" s="122">
        <v>65.701926829268302</v>
      </c>
      <c r="T22" s="122">
        <v>66.301000000000016</v>
      </c>
      <c r="U22" s="122">
        <v>66.950048780487819</v>
      </c>
      <c r="V22" s="122">
        <v>67.626073170731701</v>
      </c>
      <c r="W22" s="122">
        <v>68.29309756097561</v>
      </c>
      <c r="X22" s="122">
        <v>68.913146341463417</v>
      </c>
      <c r="Y22" s="122">
        <v>69.461780487804901</v>
      </c>
      <c r="Z22" s="122">
        <v>69.93102439024392</v>
      </c>
      <c r="AA22" s="122">
        <v>70.327951219512201</v>
      </c>
      <c r="AB22" s="122">
        <v>70.674560975609765</v>
      </c>
      <c r="AC22" s="122">
        <v>71.00039024390243</v>
      </c>
      <c r="AD22" s="122">
        <v>71.330439024390245</v>
      </c>
      <c r="AE22" s="122">
        <v>71.671170731707335</v>
      </c>
      <c r="AF22" s="122">
        <v>72.022560975609764</v>
      </c>
      <c r="AG22" s="122">
        <v>72.377097560975614</v>
      </c>
      <c r="AH22" s="122">
        <v>72.718682926829288</v>
      </c>
      <c r="AI22" s="122">
        <v>73.035804878048779</v>
      </c>
      <c r="AJ22" s="122">
        <v>73.324902439024399</v>
      </c>
      <c r="AK22" s="122">
        <v>73.583951219512201</v>
      </c>
      <c r="AL22" s="122">
        <v>73.813951219512205</v>
      </c>
      <c r="AM22" s="122">
        <v>74.021414634146353</v>
      </c>
      <c r="AN22" s="122">
        <v>74.212317073170752</v>
      </c>
      <c r="AO22" s="122">
        <v>74.390609756097561</v>
      </c>
      <c r="AP22" s="122">
        <v>74.561292682926833</v>
      </c>
      <c r="AQ22" s="122">
        <v>74.728780487804897</v>
      </c>
      <c r="AR22" s="122">
        <v>74.894560975609764</v>
      </c>
      <c r="AS22" s="122">
        <v>75.061121951219519</v>
      </c>
      <c r="AT22" s="122">
        <v>75.228999999999999</v>
      </c>
      <c r="AU22" s="122">
        <v>75.399731707317088</v>
      </c>
      <c r="AV22" s="122">
        <v>75.572341463414645</v>
      </c>
      <c r="AW22" s="122">
        <v>75.743414634146347</v>
      </c>
      <c r="AX22" s="122">
        <v>75.91148780487805</v>
      </c>
      <c r="AY22" s="122" t="s">
        <v>1786</v>
      </c>
    </row>
    <row r="23" spans="1:51">
      <c r="A23" s="122" t="s">
        <v>4330</v>
      </c>
      <c r="B23" s="122">
        <v>63.244219512195137</v>
      </c>
      <c r="C23" s="122">
        <v>63.605780487804886</v>
      </c>
      <c r="D23" s="122">
        <v>63.957707317073165</v>
      </c>
      <c r="E23" s="122">
        <v>64.302073170731717</v>
      </c>
      <c r="F23" s="122">
        <v>64.639975609756107</v>
      </c>
      <c r="G23" s="122">
        <v>64.964097560975617</v>
      </c>
      <c r="H23" s="122">
        <v>65.265780487804875</v>
      </c>
      <c r="I23" s="122">
        <v>65.537512195121963</v>
      </c>
      <c r="J23" s="122">
        <v>65.77553658536587</v>
      </c>
      <c r="K23" s="122">
        <v>65.979048780487801</v>
      </c>
      <c r="L23" s="122">
        <v>66.150414634146344</v>
      </c>
      <c r="M23" s="122">
        <v>66.293243902439031</v>
      </c>
      <c r="N23" s="122">
        <v>66.418048780487808</v>
      </c>
      <c r="O23" s="122">
        <v>66.534731707317079</v>
      </c>
      <c r="P23" s="122">
        <v>66.652024390243909</v>
      </c>
      <c r="Q23" s="122">
        <v>66.778609756097566</v>
      </c>
      <c r="R23" s="122">
        <v>66.921146341463427</v>
      </c>
      <c r="S23" s="122">
        <v>67.082146341463414</v>
      </c>
      <c r="T23" s="122">
        <v>67.26363414634146</v>
      </c>
      <c r="U23" s="122">
        <v>67.467170731707327</v>
      </c>
      <c r="V23" s="122">
        <v>67.699804878048795</v>
      </c>
      <c r="W23" s="122">
        <v>67.966536585365859</v>
      </c>
      <c r="X23" s="122">
        <v>68.263268292682937</v>
      </c>
      <c r="Y23" s="122">
        <v>68.577390243902443</v>
      </c>
      <c r="Z23" s="122">
        <v>68.896292682926855</v>
      </c>
      <c r="AA23" s="122">
        <v>69.199853658536611</v>
      </c>
      <c r="AB23" s="122">
        <v>69.464951219512187</v>
      </c>
      <c r="AC23" s="122">
        <v>69.67602439024391</v>
      </c>
      <c r="AD23" s="122">
        <v>69.823975609756104</v>
      </c>
      <c r="AE23" s="122">
        <v>69.90624390243903</v>
      </c>
      <c r="AF23" s="122">
        <v>69.920731707317088</v>
      </c>
      <c r="AG23" s="122">
        <v>69.868439024390256</v>
      </c>
      <c r="AH23" s="122">
        <v>69.772902439024392</v>
      </c>
      <c r="AI23" s="122">
        <v>69.658707317073166</v>
      </c>
      <c r="AJ23" s="122">
        <v>69.549414634146345</v>
      </c>
      <c r="AK23" s="122">
        <v>69.475146341463429</v>
      </c>
      <c r="AL23" s="122">
        <v>69.466000000000008</v>
      </c>
      <c r="AM23" s="122">
        <v>69.535024390243919</v>
      </c>
      <c r="AN23" s="122">
        <v>69.688317073170737</v>
      </c>
      <c r="AO23" s="122">
        <v>69.928365853658548</v>
      </c>
      <c r="AP23" s="122">
        <v>70.247682926829285</v>
      </c>
      <c r="AQ23" s="122">
        <v>70.630243902439048</v>
      </c>
      <c r="AR23" s="122">
        <v>71.0479512195122</v>
      </c>
      <c r="AS23" s="122">
        <v>71.476170731707327</v>
      </c>
      <c r="AT23" s="122">
        <v>71.901341463414639</v>
      </c>
      <c r="AU23" s="122">
        <v>72.313829268292679</v>
      </c>
      <c r="AV23" s="122">
        <v>72.711536585365863</v>
      </c>
      <c r="AW23" s="122">
        <v>73.100926829268303</v>
      </c>
      <c r="AX23" s="122">
        <v>73.485463414634154</v>
      </c>
      <c r="AY23" s="122" t="s">
        <v>1786</v>
      </c>
    </row>
    <row r="24" spans="1:51">
      <c r="A24" s="122" t="s">
        <v>1367</v>
      </c>
      <c r="B24" s="122">
        <v>60.207365853658551</v>
      </c>
      <c r="C24" s="122">
        <v>60.881853658536592</v>
      </c>
      <c r="D24" s="122">
        <v>61.518829268292691</v>
      </c>
      <c r="E24" s="122">
        <v>62.124780487804884</v>
      </c>
      <c r="F24" s="122">
        <v>62.705756097560979</v>
      </c>
      <c r="G24" s="122">
        <v>63.269292682926825</v>
      </c>
      <c r="H24" s="122">
        <v>63.82246341463415</v>
      </c>
      <c r="I24" s="122">
        <v>64.367341463414647</v>
      </c>
      <c r="J24" s="122">
        <v>64.907414634146349</v>
      </c>
      <c r="K24" s="122">
        <v>65.445682926829278</v>
      </c>
      <c r="L24" s="122">
        <v>65.986609756097565</v>
      </c>
      <c r="M24" s="122">
        <v>66.532121951219523</v>
      </c>
      <c r="N24" s="122">
        <v>67.07865853658538</v>
      </c>
      <c r="O24" s="122">
        <v>67.617634146341473</v>
      </c>
      <c r="P24" s="122">
        <v>68.140463414634155</v>
      </c>
      <c r="Q24" s="122">
        <v>68.631585365853667</v>
      </c>
      <c r="R24" s="122">
        <v>69.071902439024399</v>
      </c>
      <c r="S24" s="122">
        <v>69.452926829268293</v>
      </c>
      <c r="T24" s="122">
        <v>69.771731707317073</v>
      </c>
      <c r="U24" s="122">
        <v>70.032414634146335</v>
      </c>
      <c r="V24" s="122">
        <v>70.273585365853677</v>
      </c>
      <c r="W24" s="122">
        <v>70.548073170731726</v>
      </c>
      <c r="X24" s="122">
        <v>70.875487804878063</v>
      </c>
      <c r="Y24" s="122">
        <v>71.239365853658555</v>
      </c>
      <c r="Z24" s="122">
        <v>71.595292682926839</v>
      </c>
      <c r="AA24" s="122">
        <v>71.795073170731726</v>
      </c>
      <c r="AB24" s="122">
        <v>71.6509268292683</v>
      </c>
      <c r="AC24" s="122">
        <v>71.082414634146346</v>
      </c>
      <c r="AD24" s="122">
        <v>70.103365853658545</v>
      </c>
      <c r="AE24" s="122">
        <v>68.814024390243915</v>
      </c>
      <c r="AF24" s="122">
        <v>67.466853658536593</v>
      </c>
      <c r="AG24" s="122">
        <v>66.385682926829276</v>
      </c>
      <c r="AH24" s="122">
        <v>65.829000000000008</v>
      </c>
      <c r="AI24" s="122">
        <v>65.941853658536587</v>
      </c>
      <c r="AJ24" s="122">
        <v>66.730243902439028</v>
      </c>
      <c r="AK24" s="122">
        <v>68.068195121951234</v>
      </c>
      <c r="AL24" s="122">
        <v>69.714195121951235</v>
      </c>
      <c r="AM24" s="122">
        <v>71.347951219512211</v>
      </c>
      <c r="AN24" s="122">
        <v>72.716487804878057</v>
      </c>
      <c r="AO24" s="122">
        <v>73.713999999999999</v>
      </c>
      <c r="AP24" s="122">
        <v>74.308121951219533</v>
      </c>
      <c r="AQ24" s="122">
        <v>74.553170731707326</v>
      </c>
      <c r="AR24" s="122">
        <v>74.615365853658545</v>
      </c>
      <c r="AS24" s="122">
        <v>74.634878048780493</v>
      </c>
      <c r="AT24" s="122">
        <v>74.659634146341475</v>
      </c>
      <c r="AU24" s="122">
        <v>74.723634146341467</v>
      </c>
      <c r="AV24" s="122">
        <v>74.834365853658539</v>
      </c>
      <c r="AW24" s="122">
        <v>74.968609756097578</v>
      </c>
      <c r="AX24" s="122">
        <v>75.106317073170757</v>
      </c>
      <c r="AY24" s="122" t="s">
        <v>1786</v>
      </c>
    </row>
    <row r="25" spans="1:51">
      <c r="A25" s="122" t="s">
        <v>4331</v>
      </c>
      <c r="B25" s="122">
        <v>68.341463414634163</v>
      </c>
      <c r="C25" s="122" t="s">
        <v>1786</v>
      </c>
      <c r="D25" s="122">
        <v>68.941463414634143</v>
      </c>
      <c r="E25" s="122" t="s">
        <v>1786</v>
      </c>
      <c r="F25" s="122" t="s">
        <v>1786</v>
      </c>
      <c r="G25" s="122">
        <v>69.512195121951223</v>
      </c>
      <c r="H25" s="122" t="s">
        <v>1786</v>
      </c>
      <c r="I25" s="122">
        <v>69.892682926829281</v>
      </c>
      <c r="J25" s="122" t="s">
        <v>1786</v>
      </c>
      <c r="K25" s="122" t="s">
        <v>1786</v>
      </c>
      <c r="L25" s="122">
        <v>71.902439024390247</v>
      </c>
      <c r="M25" s="122" t="s">
        <v>1786</v>
      </c>
      <c r="N25" s="122">
        <v>70.941463414634157</v>
      </c>
      <c r="O25" s="122" t="s">
        <v>1786</v>
      </c>
      <c r="P25" s="122" t="s">
        <v>1786</v>
      </c>
      <c r="Q25" s="122">
        <v>70.110243902439024</v>
      </c>
      <c r="R25" s="122" t="s">
        <v>1786</v>
      </c>
      <c r="S25" s="122">
        <v>69.556097560975616</v>
      </c>
      <c r="T25" s="122" t="s">
        <v>1786</v>
      </c>
      <c r="U25" s="122" t="s">
        <v>1786</v>
      </c>
      <c r="V25" s="122">
        <v>70.631707317073179</v>
      </c>
      <c r="W25" s="122" t="s">
        <v>1786</v>
      </c>
      <c r="X25" s="122">
        <v>70.902439024390262</v>
      </c>
      <c r="Y25" s="122" t="s">
        <v>1786</v>
      </c>
      <c r="Z25" s="122" t="s">
        <v>1786</v>
      </c>
      <c r="AA25" s="122">
        <v>70.992682926829289</v>
      </c>
      <c r="AB25" s="122">
        <v>71.549512195121963</v>
      </c>
      <c r="AC25" s="122">
        <v>70.990243902439019</v>
      </c>
      <c r="AD25" s="122">
        <v>71.341463414634148</v>
      </c>
      <c r="AE25" s="122">
        <v>71.587804878048786</v>
      </c>
      <c r="AF25" s="122">
        <v>70.836585365853651</v>
      </c>
      <c r="AG25" s="122">
        <v>70.378048780487816</v>
      </c>
      <c r="AH25" s="122">
        <v>70.021951219512204</v>
      </c>
      <c r="AI25" s="122">
        <v>68.970731707317071</v>
      </c>
      <c r="AJ25" s="122">
        <v>68.768292682926827</v>
      </c>
      <c r="AK25" s="122">
        <v>68.460975609756105</v>
      </c>
      <c r="AL25" s="122">
        <v>68.612195121951245</v>
      </c>
      <c r="AM25" s="122">
        <v>68.460975609756105</v>
      </c>
      <c r="AN25" s="122">
        <v>68.407317073170745</v>
      </c>
      <c r="AO25" s="122">
        <v>67.907317073170745</v>
      </c>
      <c r="AP25" s="122">
        <v>68.912195121951228</v>
      </c>
      <c r="AQ25" s="122">
        <v>68.507317073170739</v>
      </c>
      <c r="AR25" s="122">
        <v>68.056097560975616</v>
      </c>
      <c r="AS25" s="122">
        <v>68.553658536585388</v>
      </c>
      <c r="AT25" s="122">
        <v>68.956097560975621</v>
      </c>
      <c r="AU25" s="122">
        <v>68.851219512195115</v>
      </c>
      <c r="AV25" s="122">
        <v>69.404878048780489</v>
      </c>
      <c r="AW25" s="122">
        <v>70.203414634146355</v>
      </c>
      <c r="AX25" s="122">
        <v>70.632878048780512</v>
      </c>
      <c r="AY25" s="122" t="s">
        <v>1786</v>
      </c>
    </row>
    <row r="26" spans="1:51">
      <c r="A26" s="122" t="s">
        <v>4245</v>
      </c>
      <c r="B26" s="122">
        <v>61.415390243902444</v>
      </c>
      <c r="C26" s="122">
        <v>61.916414634146349</v>
      </c>
      <c r="D26" s="122">
        <v>62.417951219512204</v>
      </c>
      <c r="E26" s="122">
        <v>62.920512195121965</v>
      </c>
      <c r="F26" s="122">
        <v>63.422048780487806</v>
      </c>
      <c r="G26" s="122">
        <v>63.923560975609753</v>
      </c>
      <c r="H26" s="122">
        <v>64.424024390243915</v>
      </c>
      <c r="I26" s="122">
        <v>64.921902439024393</v>
      </c>
      <c r="J26" s="122">
        <v>65.417682926829286</v>
      </c>
      <c r="K26" s="122">
        <v>65.907365853658533</v>
      </c>
      <c r="L26" s="122">
        <v>66.392439024390256</v>
      </c>
      <c r="M26" s="122">
        <v>66.869926829268294</v>
      </c>
      <c r="N26" s="122">
        <v>67.340341463414646</v>
      </c>
      <c r="O26" s="122">
        <v>67.801707317073181</v>
      </c>
      <c r="P26" s="122">
        <v>68.252536585365874</v>
      </c>
      <c r="Q26" s="122">
        <v>68.691317073170751</v>
      </c>
      <c r="R26" s="122">
        <v>69.120585365853671</v>
      </c>
      <c r="S26" s="122">
        <v>69.538341463414653</v>
      </c>
      <c r="T26" s="122">
        <v>69.941536585365867</v>
      </c>
      <c r="U26" s="122">
        <v>70.325195121951225</v>
      </c>
      <c r="V26" s="122">
        <v>70.680756097560987</v>
      </c>
      <c r="W26" s="122">
        <v>70.999195121951232</v>
      </c>
      <c r="X26" s="122">
        <v>71.276975609756093</v>
      </c>
      <c r="Y26" s="122">
        <v>71.51160975609757</v>
      </c>
      <c r="Z26" s="122">
        <v>71.704560975609766</v>
      </c>
      <c r="AA26" s="122">
        <v>71.857853658536598</v>
      </c>
      <c r="AB26" s="122">
        <v>71.975463414634149</v>
      </c>
      <c r="AC26" s="122">
        <v>72.065926829268307</v>
      </c>
      <c r="AD26" s="122">
        <v>72.142804878048779</v>
      </c>
      <c r="AE26" s="122">
        <v>72.216146341463428</v>
      </c>
      <c r="AF26" s="122">
        <v>72.298512195121958</v>
      </c>
      <c r="AG26" s="122">
        <v>72.400439024390252</v>
      </c>
      <c r="AH26" s="122">
        <v>72.526463414634165</v>
      </c>
      <c r="AI26" s="122">
        <v>72.677682926829291</v>
      </c>
      <c r="AJ26" s="122">
        <v>72.855634146341473</v>
      </c>
      <c r="AK26" s="122">
        <v>73.05595121951221</v>
      </c>
      <c r="AL26" s="122">
        <v>73.270731707317083</v>
      </c>
      <c r="AM26" s="122">
        <v>73.489463414634145</v>
      </c>
      <c r="AN26" s="122">
        <v>73.706634146341472</v>
      </c>
      <c r="AO26" s="122">
        <v>73.920146341463408</v>
      </c>
      <c r="AP26" s="122">
        <v>74.134926829268295</v>
      </c>
      <c r="AQ26" s="122">
        <v>74.359268292682941</v>
      </c>
      <c r="AR26" s="122">
        <v>74.601560975609758</v>
      </c>
      <c r="AS26" s="122">
        <v>74.864170731707333</v>
      </c>
      <c r="AT26" s="122">
        <v>75.146024390243909</v>
      </c>
      <c r="AU26" s="122">
        <v>75.441609756097577</v>
      </c>
      <c r="AV26" s="122">
        <v>75.742439024390265</v>
      </c>
      <c r="AW26" s="122">
        <v>76.039146341463422</v>
      </c>
      <c r="AX26" s="122">
        <v>76.323292682926834</v>
      </c>
      <c r="AY26" s="122" t="s">
        <v>1786</v>
      </c>
    </row>
    <row r="27" spans="1:51">
      <c r="A27" s="122" t="s">
        <v>53</v>
      </c>
      <c r="B27" s="122" t="s">
        <v>1786</v>
      </c>
      <c r="C27" s="122" t="s">
        <v>1786</v>
      </c>
      <c r="D27" s="122" t="s">
        <v>1786</v>
      </c>
      <c r="E27" s="122" t="s">
        <v>1786</v>
      </c>
      <c r="F27" s="122" t="s">
        <v>1786</v>
      </c>
      <c r="G27" s="122">
        <v>68.897804878048788</v>
      </c>
      <c r="H27" s="122" t="s">
        <v>1786</v>
      </c>
      <c r="I27" s="122" t="s">
        <v>1786</v>
      </c>
      <c r="J27" s="122" t="s">
        <v>1786</v>
      </c>
      <c r="K27" s="122" t="s">
        <v>1786</v>
      </c>
      <c r="L27" s="122">
        <v>70.289999999999992</v>
      </c>
      <c r="M27" s="122" t="s">
        <v>1786</v>
      </c>
      <c r="N27" s="122" t="s">
        <v>1786</v>
      </c>
      <c r="O27" s="122" t="s">
        <v>1786</v>
      </c>
      <c r="P27" s="122" t="s">
        <v>1786</v>
      </c>
      <c r="Q27" s="122" t="s">
        <v>1786</v>
      </c>
      <c r="R27" s="122" t="s">
        <v>1786</v>
      </c>
      <c r="S27" s="122" t="s">
        <v>1786</v>
      </c>
      <c r="T27" s="122" t="s">
        <v>1786</v>
      </c>
      <c r="U27" s="122" t="s">
        <v>1786</v>
      </c>
      <c r="V27" s="122">
        <v>72.304634146341456</v>
      </c>
      <c r="W27" s="122" t="s">
        <v>1786</v>
      </c>
      <c r="X27" s="122" t="s">
        <v>1786</v>
      </c>
      <c r="Y27" s="122" t="s">
        <v>1786</v>
      </c>
      <c r="Z27" s="122" t="s">
        <v>1786</v>
      </c>
      <c r="AA27" s="122" t="s">
        <v>1786</v>
      </c>
      <c r="AB27" s="122" t="s">
        <v>1786</v>
      </c>
      <c r="AC27" s="122" t="s">
        <v>1786</v>
      </c>
      <c r="AD27" s="122" t="s">
        <v>1786</v>
      </c>
      <c r="AE27" s="122" t="s">
        <v>1786</v>
      </c>
      <c r="AF27" s="122">
        <v>73.872705099778287</v>
      </c>
      <c r="AG27" s="122">
        <v>74.029512195121967</v>
      </c>
      <c r="AH27" s="122" t="s">
        <v>1786</v>
      </c>
      <c r="AI27" s="122" t="s">
        <v>1786</v>
      </c>
      <c r="AJ27" s="122" t="s">
        <v>1786</v>
      </c>
      <c r="AK27" s="122">
        <v>75.734119241192417</v>
      </c>
      <c r="AL27" s="122" t="s">
        <v>1786</v>
      </c>
      <c r="AM27" s="122" t="s">
        <v>1786</v>
      </c>
      <c r="AN27" s="122" t="s">
        <v>1786</v>
      </c>
      <c r="AO27" s="122" t="s">
        <v>1786</v>
      </c>
      <c r="AP27" s="122">
        <v>77.864878048780483</v>
      </c>
      <c r="AQ27" s="122" t="s">
        <v>1786</v>
      </c>
      <c r="AR27" s="122">
        <v>78.149609756097576</v>
      </c>
      <c r="AS27" s="122" t="s">
        <v>1786</v>
      </c>
      <c r="AT27" s="122" t="s">
        <v>1786</v>
      </c>
      <c r="AU27" s="122">
        <v>78.576707317073172</v>
      </c>
      <c r="AV27" s="122">
        <v>78.719073170731718</v>
      </c>
      <c r="AW27" s="122">
        <v>78.861439024390251</v>
      </c>
      <c r="AX27" s="122">
        <v>79.003804878048783</v>
      </c>
      <c r="AY27" s="122" t="s">
        <v>1786</v>
      </c>
    </row>
    <row r="28" spans="1:51">
      <c r="A28" s="122" t="s">
        <v>4246</v>
      </c>
      <c r="B28" s="122">
        <v>42.668121951219518</v>
      </c>
      <c r="C28" s="122">
        <v>42.976878048780499</v>
      </c>
      <c r="D28" s="122">
        <v>43.289146341463422</v>
      </c>
      <c r="E28" s="122">
        <v>43.603414634146347</v>
      </c>
      <c r="F28" s="122">
        <v>43.921170731707321</v>
      </c>
      <c r="G28" s="122">
        <v>44.23641463414635</v>
      </c>
      <c r="H28" s="122">
        <v>44.543121951219518</v>
      </c>
      <c r="I28" s="122">
        <v>44.840780487804878</v>
      </c>
      <c r="J28" s="122">
        <v>45.136414634146348</v>
      </c>
      <c r="K28" s="122">
        <v>45.439560975609758</v>
      </c>
      <c r="L28" s="122">
        <v>45.766268292682938</v>
      </c>
      <c r="M28" s="122">
        <v>46.135634146341467</v>
      </c>
      <c r="N28" s="122">
        <v>46.560170731707323</v>
      </c>
      <c r="O28" s="122">
        <v>47.050414634146343</v>
      </c>
      <c r="P28" s="122">
        <v>47.607878048780492</v>
      </c>
      <c r="Q28" s="122">
        <v>48.232975609756103</v>
      </c>
      <c r="R28" s="122">
        <v>48.920195121951224</v>
      </c>
      <c r="S28" s="122">
        <v>49.652926829268296</v>
      </c>
      <c r="T28" s="122">
        <v>50.413634146341465</v>
      </c>
      <c r="U28" s="122">
        <v>51.189804878048783</v>
      </c>
      <c r="V28" s="122">
        <v>51.96843902439025</v>
      </c>
      <c r="W28" s="122">
        <v>52.743121951219521</v>
      </c>
      <c r="X28" s="122">
        <v>53.508365853658539</v>
      </c>
      <c r="Y28" s="122">
        <v>54.260219512195128</v>
      </c>
      <c r="Z28" s="122">
        <v>54.989658536585374</v>
      </c>
      <c r="AA28" s="122">
        <v>55.692121951219512</v>
      </c>
      <c r="AB28" s="122">
        <v>56.365048780487811</v>
      </c>
      <c r="AC28" s="122">
        <v>57.010365853658541</v>
      </c>
      <c r="AD28" s="122">
        <v>57.629512195121954</v>
      </c>
      <c r="AE28" s="122">
        <v>58.219439024390248</v>
      </c>
      <c r="AF28" s="122">
        <v>58.778585365853665</v>
      </c>
      <c r="AG28" s="122">
        <v>59.302414634146352</v>
      </c>
      <c r="AH28" s="122">
        <v>59.792975609756105</v>
      </c>
      <c r="AI28" s="122">
        <v>60.251780487804886</v>
      </c>
      <c r="AJ28" s="122">
        <v>60.682902439024389</v>
      </c>
      <c r="AK28" s="122">
        <v>61.090878048780496</v>
      </c>
      <c r="AL28" s="122">
        <v>61.48029268292683</v>
      </c>
      <c r="AM28" s="122">
        <v>61.85721951219513</v>
      </c>
      <c r="AN28" s="122">
        <v>62.226219512195129</v>
      </c>
      <c r="AO28" s="122">
        <v>62.591829268292678</v>
      </c>
      <c r="AP28" s="122">
        <v>62.954609756097568</v>
      </c>
      <c r="AQ28" s="122">
        <v>63.314536585365865</v>
      </c>
      <c r="AR28" s="122">
        <v>63.669097560975629</v>
      </c>
      <c r="AS28" s="122">
        <v>64.016731707317092</v>
      </c>
      <c r="AT28" s="122">
        <v>64.357951219512216</v>
      </c>
      <c r="AU28" s="122">
        <v>64.694243902439027</v>
      </c>
      <c r="AV28" s="122">
        <v>65.026560975609769</v>
      </c>
      <c r="AW28" s="122">
        <v>65.355926829268299</v>
      </c>
      <c r="AX28" s="122">
        <v>65.683780487804881</v>
      </c>
      <c r="AY28" s="122" t="s">
        <v>1786</v>
      </c>
    </row>
    <row r="29" spans="1:51">
      <c r="A29" s="122" t="s">
        <v>4251</v>
      </c>
      <c r="B29" s="122">
        <v>54.49660975609757</v>
      </c>
      <c r="C29" s="122">
        <v>54.963609756097561</v>
      </c>
      <c r="D29" s="122">
        <v>55.41663414634148</v>
      </c>
      <c r="E29" s="122">
        <v>55.853121951219521</v>
      </c>
      <c r="F29" s="122">
        <v>56.273000000000003</v>
      </c>
      <c r="G29" s="122">
        <v>56.676195121951224</v>
      </c>
      <c r="H29" s="122">
        <v>57.064609756097568</v>
      </c>
      <c r="I29" s="122">
        <v>57.443243902439029</v>
      </c>
      <c r="J29" s="122">
        <v>57.817121951219519</v>
      </c>
      <c r="K29" s="122">
        <v>58.189292682926833</v>
      </c>
      <c r="L29" s="122">
        <v>58.562926829268299</v>
      </c>
      <c r="M29" s="122">
        <v>58.940756097560985</v>
      </c>
      <c r="N29" s="122">
        <v>59.321878048780491</v>
      </c>
      <c r="O29" s="122">
        <v>59.707317073170742</v>
      </c>
      <c r="P29" s="122">
        <v>60.096975609756107</v>
      </c>
      <c r="Q29" s="122">
        <v>60.492073170731715</v>
      </c>
      <c r="R29" s="122">
        <v>60.89124390243903</v>
      </c>
      <c r="S29" s="122">
        <v>61.292195121951224</v>
      </c>
      <c r="T29" s="122">
        <v>61.693780487804887</v>
      </c>
      <c r="U29" s="122">
        <v>62.09456097560976</v>
      </c>
      <c r="V29" s="122">
        <v>62.492707317073176</v>
      </c>
      <c r="W29" s="122">
        <v>62.887073170731711</v>
      </c>
      <c r="X29" s="122">
        <v>63.27704878048781</v>
      </c>
      <c r="Y29" s="122">
        <v>63.662951219512202</v>
      </c>
      <c r="Z29" s="122">
        <v>64.0449512195122</v>
      </c>
      <c r="AA29" s="122">
        <v>64.422560975609755</v>
      </c>
      <c r="AB29" s="122">
        <v>64.797219512195127</v>
      </c>
      <c r="AC29" s="122">
        <v>65.170682926829272</v>
      </c>
      <c r="AD29" s="122">
        <v>65.544292682926837</v>
      </c>
      <c r="AE29" s="122">
        <v>65.919487804878059</v>
      </c>
      <c r="AF29" s="122">
        <v>66.300268292682929</v>
      </c>
      <c r="AG29" s="122">
        <v>66.690170731707326</v>
      </c>
      <c r="AH29" s="122">
        <v>67.088731707317081</v>
      </c>
      <c r="AI29" s="122">
        <v>67.494512195121942</v>
      </c>
      <c r="AJ29" s="122">
        <v>67.905487804878064</v>
      </c>
      <c r="AK29" s="122">
        <v>68.316170731707331</v>
      </c>
      <c r="AL29" s="122">
        <v>68.721024390243898</v>
      </c>
      <c r="AM29" s="122">
        <v>69.114024390243898</v>
      </c>
      <c r="AN29" s="122">
        <v>69.490658536585372</v>
      </c>
      <c r="AO29" s="122">
        <v>69.848390243902443</v>
      </c>
      <c r="AP29" s="122">
        <v>70.186219512195137</v>
      </c>
      <c r="AQ29" s="122">
        <v>70.504170731707319</v>
      </c>
      <c r="AR29" s="122">
        <v>70.805731707317079</v>
      </c>
      <c r="AS29" s="122">
        <v>71.0959024390244</v>
      </c>
      <c r="AT29" s="122">
        <v>71.375634146341454</v>
      </c>
      <c r="AU29" s="122">
        <v>71.645390243902455</v>
      </c>
      <c r="AV29" s="122">
        <v>71.90556097560976</v>
      </c>
      <c r="AW29" s="122">
        <v>72.157658536585373</v>
      </c>
      <c r="AX29" s="122">
        <v>72.402121951219527</v>
      </c>
      <c r="AY29" s="122" t="s">
        <v>1786</v>
      </c>
    </row>
    <row r="30" spans="1:51">
      <c r="A30" s="122" t="s">
        <v>4244</v>
      </c>
      <c r="B30" s="122">
        <v>64.475268292682927</v>
      </c>
      <c r="C30" s="122">
        <v>65.081780487804878</v>
      </c>
      <c r="D30" s="122">
        <v>65.610804878048782</v>
      </c>
      <c r="E30" s="122">
        <v>66.070780487804896</v>
      </c>
      <c r="F30" s="122">
        <v>66.474707317073182</v>
      </c>
      <c r="G30" s="122">
        <v>66.838024390243902</v>
      </c>
      <c r="H30" s="122">
        <v>67.174243902439031</v>
      </c>
      <c r="I30" s="122">
        <v>67.496878048780502</v>
      </c>
      <c r="J30" s="122">
        <v>67.817463414634148</v>
      </c>
      <c r="K30" s="122">
        <v>68.14500000000001</v>
      </c>
      <c r="L30" s="122">
        <v>68.487512195121965</v>
      </c>
      <c r="M30" s="122">
        <v>68.848512195121955</v>
      </c>
      <c r="N30" s="122">
        <v>69.220000000000013</v>
      </c>
      <c r="O30" s="122">
        <v>69.596024390243912</v>
      </c>
      <c r="P30" s="122">
        <v>69.971609756097564</v>
      </c>
      <c r="Q30" s="122">
        <v>70.343317073170738</v>
      </c>
      <c r="R30" s="122">
        <v>70.703195121951225</v>
      </c>
      <c r="S30" s="122">
        <v>71.048268292682934</v>
      </c>
      <c r="T30" s="122">
        <v>71.375000000000014</v>
      </c>
      <c r="U30" s="122">
        <v>71.682390243902432</v>
      </c>
      <c r="V30" s="122">
        <v>71.974365853658554</v>
      </c>
      <c r="W30" s="122">
        <v>72.255390243902454</v>
      </c>
      <c r="X30" s="122">
        <v>72.532390243902441</v>
      </c>
      <c r="Y30" s="122">
        <v>72.807292682926843</v>
      </c>
      <c r="Z30" s="122">
        <v>73.080536585365877</v>
      </c>
      <c r="AA30" s="122">
        <v>73.348121951219525</v>
      </c>
      <c r="AB30" s="122">
        <v>73.607560975609758</v>
      </c>
      <c r="AC30" s="122">
        <v>73.85136585365855</v>
      </c>
      <c r="AD30" s="122">
        <v>74.073536585365858</v>
      </c>
      <c r="AE30" s="122">
        <v>74.271536585365851</v>
      </c>
      <c r="AF30" s="122">
        <v>74.437756097560978</v>
      </c>
      <c r="AG30" s="122">
        <v>74.566048780487804</v>
      </c>
      <c r="AH30" s="122">
        <v>74.657853658536609</v>
      </c>
      <c r="AI30" s="122">
        <v>74.719243902439018</v>
      </c>
      <c r="AJ30" s="122">
        <v>74.75831707317073</v>
      </c>
      <c r="AK30" s="122">
        <v>74.78678048780489</v>
      </c>
      <c r="AL30" s="122">
        <v>74.818390243902442</v>
      </c>
      <c r="AM30" s="122">
        <v>74.864853658536603</v>
      </c>
      <c r="AN30" s="122">
        <v>74.937365853658548</v>
      </c>
      <c r="AO30" s="122">
        <v>75.041536585365861</v>
      </c>
      <c r="AP30" s="122">
        <v>75.182902439024403</v>
      </c>
      <c r="AQ30" s="122">
        <v>75.360926829268308</v>
      </c>
      <c r="AR30" s="122">
        <v>75.567439024390254</v>
      </c>
      <c r="AS30" s="122">
        <v>75.79278048780489</v>
      </c>
      <c r="AT30" s="122">
        <v>76.031853658536591</v>
      </c>
      <c r="AU30" s="122">
        <v>76.277536585365851</v>
      </c>
      <c r="AV30" s="122">
        <v>76.52531707317074</v>
      </c>
      <c r="AW30" s="122">
        <v>76.770634146341465</v>
      </c>
      <c r="AX30" s="122">
        <v>77.008902439024396</v>
      </c>
      <c r="AY30" s="122" t="s">
        <v>1786</v>
      </c>
    </row>
    <row r="31" spans="1:51">
      <c r="A31" s="122" t="s">
        <v>4332</v>
      </c>
      <c r="B31" s="122">
        <v>62.166243902439028</v>
      </c>
      <c r="C31" s="122">
        <v>62.464902439024385</v>
      </c>
      <c r="D31" s="122">
        <v>62.774560975609759</v>
      </c>
      <c r="E31" s="122">
        <v>63.100707317073173</v>
      </c>
      <c r="F31" s="122">
        <v>63.449390243902457</v>
      </c>
      <c r="G31" s="122">
        <v>63.839634146341467</v>
      </c>
      <c r="H31" s="122">
        <v>64.2960243902439</v>
      </c>
      <c r="I31" s="122">
        <v>64.824707317073177</v>
      </c>
      <c r="J31" s="122">
        <v>65.420317073170736</v>
      </c>
      <c r="K31" s="122">
        <v>66.067000000000007</v>
      </c>
      <c r="L31" s="122">
        <v>66.7299024390244</v>
      </c>
      <c r="M31" s="122">
        <v>67.366097560975618</v>
      </c>
      <c r="N31" s="122">
        <v>67.940634146341466</v>
      </c>
      <c r="O31" s="122">
        <v>68.432536585365852</v>
      </c>
      <c r="P31" s="122">
        <v>68.836268292682931</v>
      </c>
      <c r="Q31" s="122">
        <v>69.167341463414644</v>
      </c>
      <c r="R31" s="122">
        <v>69.453682926829273</v>
      </c>
      <c r="S31" s="122">
        <v>69.735707317073164</v>
      </c>
      <c r="T31" s="122">
        <v>70.042804878048784</v>
      </c>
      <c r="U31" s="122">
        <v>70.3859268292683</v>
      </c>
      <c r="V31" s="122">
        <v>70.763536585365856</v>
      </c>
      <c r="W31" s="122">
        <v>71.165121951219533</v>
      </c>
      <c r="X31" s="122">
        <v>71.56773170731708</v>
      </c>
      <c r="Y31" s="122">
        <v>71.953292682926843</v>
      </c>
      <c r="Z31" s="122">
        <v>72.31580487804878</v>
      </c>
      <c r="AA31" s="122">
        <v>72.652097560975619</v>
      </c>
      <c r="AB31" s="122">
        <v>72.964585365853665</v>
      </c>
      <c r="AC31" s="122">
        <v>73.260707317073184</v>
      </c>
      <c r="AD31" s="122">
        <v>73.544975609756108</v>
      </c>
      <c r="AE31" s="122">
        <v>73.819975609756113</v>
      </c>
      <c r="AF31" s="122">
        <v>74.084390243902448</v>
      </c>
      <c r="AG31" s="122">
        <v>74.338414634146361</v>
      </c>
      <c r="AH31" s="122">
        <v>74.580731707317085</v>
      </c>
      <c r="AI31" s="122">
        <v>74.809975609756108</v>
      </c>
      <c r="AJ31" s="122">
        <v>75.027195121951223</v>
      </c>
      <c r="AK31" s="122">
        <v>75.23236585365855</v>
      </c>
      <c r="AL31" s="122">
        <v>75.425390243902442</v>
      </c>
      <c r="AM31" s="122">
        <v>75.608097560975622</v>
      </c>
      <c r="AN31" s="122">
        <v>75.781829268292682</v>
      </c>
      <c r="AO31" s="122">
        <v>75.948024390243901</v>
      </c>
      <c r="AP31" s="122">
        <v>76.109658536585385</v>
      </c>
      <c r="AQ31" s="122">
        <v>76.26924390243903</v>
      </c>
      <c r="AR31" s="122">
        <v>76.428292682926838</v>
      </c>
      <c r="AS31" s="122">
        <v>76.586878048780505</v>
      </c>
      <c r="AT31" s="122">
        <v>76.746439024390241</v>
      </c>
      <c r="AU31" s="122">
        <v>76.90595121951219</v>
      </c>
      <c r="AV31" s="122">
        <v>77.062829268292674</v>
      </c>
      <c r="AW31" s="122">
        <v>77.216536585365859</v>
      </c>
      <c r="AX31" s="122">
        <v>77.364097560975623</v>
      </c>
      <c r="AY31" s="122" t="s">
        <v>1786</v>
      </c>
    </row>
    <row r="32" spans="1:51">
      <c r="A32" s="122" t="s">
        <v>4010</v>
      </c>
      <c r="B32" s="122">
        <v>37.086268292682931</v>
      </c>
      <c r="C32" s="122">
        <v>37.324487804878046</v>
      </c>
      <c r="D32" s="122">
        <v>37.588219512195124</v>
      </c>
      <c r="E32" s="122">
        <v>37.8769512195122</v>
      </c>
      <c r="F32" s="122">
        <v>38.191682926829273</v>
      </c>
      <c r="G32" s="122">
        <v>38.530926829268303</v>
      </c>
      <c r="H32" s="122">
        <v>38.896170731707322</v>
      </c>
      <c r="I32" s="122">
        <v>39.285878048780489</v>
      </c>
      <c r="J32" s="122">
        <v>39.699560975609764</v>
      </c>
      <c r="K32" s="122">
        <v>40.136219512195126</v>
      </c>
      <c r="L32" s="122">
        <v>40.597365853658545</v>
      </c>
      <c r="M32" s="122">
        <v>41.082487804878049</v>
      </c>
      <c r="N32" s="122">
        <v>41.592121951219518</v>
      </c>
      <c r="O32" s="122">
        <v>42.123756097560978</v>
      </c>
      <c r="P32" s="122">
        <v>42.676878048780495</v>
      </c>
      <c r="Q32" s="122">
        <v>43.250463414634154</v>
      </c>
      <c r="R32" s="122">
        <v>43.845536585365863</v>
      </c>
      <c r="S32" s="122">
        <v>44.459073170731706</v>
      </c>
      <c r="T32" s="122">
        <v>45.087536585365861</v>
      </c>
      <c r="U32" s="122">
        <v>45.724951219512207</v>
      </c>
      <c r="V32" s="122">
        <v>46.36129268292683</v>
      </c>
      <c r="W32" s="122">
        <v>46.985585365853659</v>
      </c>
      <c r="X32" s="122">
        <v>47.594292682926827</v>
      </c>
      <c r="Y32" s="122">
        <v>48.186487804878055</v>
      </c>
      <c r="Z32" s="122">
        <v>48.766658536585375</v>
      </c>
      <c r="AA32" s="122">
        <v>49.344365853658537</v>
      </c>
      <c r="AB32" s="122">
        <v>49.931170731707326</v>
      </c>
      <c r="AC32" s="122">
        <v>50.541585365853663</v>
      </c>
      <c r="AD32" s="122">
        <v>51.185609756097563</v>
      </c>
      <c r="AE32" s="122">
        <v>51.869780487804881</v>
      </c>
      <c r="AF32" s="122">
        <v>52.59756097560976</v>
      </c>
      <c r="AG32" s="122">
        <v>53.367902439024398</v>
      </c>
      <c r="AH32" s="122">
        <v>54.172243902439028</v>
      </c>
      <c r="AI32" s="122">
        <v>55.003097560975611</v>
      </c>
      <c r="AJ32" s="122">
        <v>55.854951219512195</v>
      </c>
      <c r="AK32" s="122">
        <v>56.730341463414639</v>
      </c>
      <c r="AL32" s="122">
        <v>57.636853658536594</v>
      </c>
      <c r="AM32" s="122">
        <v>58.569024390243911</v>
      </c>
      <c r="AN32" s="122">
        <v>59.517878048780496</v>
      </c>
      <c r="AO32" s="122">
        <v>60.464390243902443</v>
      </c>
      <c r="AP32" s="122">
        <v>61.383487804878058</v>
      </c>
      <c r="AQ32" s="122">
        <v>62.246073170731719</v>
      </c>
      <c r="AR32" s="122">
        <v>63.03409756097561</v>
      </c>
      <c r="AS32" s="122">
        <v>63.735439024390246</v>
      </c>
      <c r="AT32" s="122">
        <v>64.348121951219525</v>
      </c>
      <c r="AU32" s="122">
        <v>64.875609756097575</v>
      </c>
      <c r="AV32" s="122">
        <v>65.3319756097561</v>
      </c>
      <c r="AW32" s="122">
        <v>65.744268292682946</v>
      </c>
      <c r="AX32" s="122">
        <v>66.133560975609768</v>
      </c>
      <c r="AY32" s="122" t="s">
        <v>1786</v>
      </c>
    </row>
    <row r="33" spans="1:51">
      <c r="A33" s="122" t="s">
        <v>4071</v>
      </c>
      <c r="B33" s="122">
        <v>50.495000000000005</v>
      </c>
      <c r="C33" s="122">
        <v>50.855390243902448</v>
      </c>
      <c r="D33" s="122">
        <v>51.204268292682933</v>
      </c>
      <c r="E33" s="122">
        <v>51.544634146341473</v>
      </c>
      <c r="F33" s="122">
        <v>51.882951219512201</v>
      </c>
      <c r="G33" s="122">
        <v>52.229707317073171</v>
      </c>
      <c r="H33" s="122">
        <v>52.595365853658549</v>
      </c>
      <c r="I33" s="122">
        <v>52.990390243902446</v>
      </c>
      <c r="J33" s="122">
        <v>53.422292682926837</v>
      </c>
      <c r="K33" s="122">
        <v>53.893536585365858</v>
      </c>
      <c r="L33" s="122">
        <v>54.412146341463419</v>
      </c>
      <c r="M33" s="122">
        <v>54.98109756097562</v>
      </c>
      <c r="N33" s="122">
        <v>55.591951219512204</v>
      </c>
      <c r="O33" s="122">
        <v>56.232707317073178</v>
      </c>
      <c r="P33" s="122">
        <v>56.888926829268293</v>
      </c>
      <c r="Q33" s="122">
        <v>57.543658536585376</v>
      </c>
      <c r="R33" s="122">
        <v>58.175951219512207</v>
      </c>
      <c r="S33" s="122">
        <v>58.773829268292687</v>
      </c>
      <c r="T33" s="122">
        <v>59.328804878048793</v>
      </c>
      <c r="U33" s="122">
        <v>59.836878048780491</v>
      </c>
      <c r="V33" s="122">
        <v>60.310073170731712</v>
      </c>
      <c r="W33" s="122">
        <v>60.767853658536595</v>
      </c>
      <c r="X33" s="122">
        <v>61.227682926829274</v>
      </c>
      <c r="Y33" s="122">
        <v>61.69400000000001</v>
      </c>
      <c r="Z33" s="122">
        <v>62.157292682926844</v>
      </c>
      <c r="AA33" s="122">
        <v>62.617975609756101</v>
      </c>
      <c r="AB33" s="122">
        <v>63.074975609756102</v>
      </c>
      <c r="AC33" s="122">
        <v>63.499292682926836</v>
      </c>
      <c r="AD33" s="122">
        <v>63.847439024390248</v>
      </c>
      <c r="AE33" s="122">
        <v>64.071560975609756</v>
      </c>
      <c r="AF33" s="122">
        <v>64.092682926829269</v>
      </c>
      <c r="AG33" s="122">
        <v>63.827951219512208</v>
      </c>
      <c r="AH33" s="122">
        <v>63.244512195121956</v>
      </c>
      <c r="AI33" s="122">
        <v>62.340512195121967</v>
      </c>
      <c r="AJ33" s="122">
        <v>61.13712195121952</v>
      </c>
      <c r="AK33" s="122">
        <v>59.644073170731716</v>
      </c>
      <c r="AL33" s="122">
        <v>57.880658536585372</v>
      </c>
      <c r="AM33" s="122">
        <v>55.948853658536599</v>
      </c>
      <c r="AN33" s="122">
        <v>53.984048780487818</v>
      </c>
      <c r="AO33" s="122">
        <v>52.11853658536586</v>
      </c>
      <c r="AP33" s="122">
        <v>50.554487804878057</v>
      </c>
      <c r="AQ33" s="122">
        <v>49.493439024390248</v>
      </c>
      <c r="AR33" s="122">
        <v>49.010512195121962</v>
      </c>
      <c r="AS33" s="122">
        <v>49.109414634146354</v>
      </c>
      <c r="AT33" s="122">
        <v>49.747024390243908</v>
      </c>
      <c r="AU33" s="122">
        <v>50.787926829268301</v>
      </c>
      <c r="AV33" s="122">
        <v>52.028853658536597</v>
      </c>
      <c r="AW33" s="122">
        <v>53.239121951219516</v>
      </c>
      <c r="AX33" s="122">
        <v>54.241024390243901</v>
      </c>
      <c r="AY33" s="122" t="s">
        <v>1786</v>
      </c>
    </row>
    <row r="34" spans="1:51">
      <c r="A34" s="122" t="s">
        <v>4333</v>
      </c>
      <c r="B34" s="122">
        <v>36.480195121951226</v>
      </c>
      <c r="C34" s="122">
        <v>36.892292682926829</v>
      </c>
      <c r="D34" s="122">
        <v>37.314878048780486</v>
      </c>
      <c r="E34" s="122">
        <v>37.754926829268292</v>
      </c>
      <c r="F34" s="122">
        <v>38.218951219512199</v>
      </c>
      <c r="G34" s="122">
        <v>38.720414634146337</v>
      </c>
      <c r="H34" s="122">
        <v>39.271292682926827</v>
      </c>
      <c r="I34" s="122">
        <v>39.875585365853667</v>
      </c>
      <c r="J34" s="122">
        <v>40.530292682926827</v>
      </c>
      <c r="K34" s="122">
        <v>41.228902439024395</v>
      </c>
      <c r="L34" s="122">
        <v>41.960975609756105</v>
      </c>
      <c r="M34" s="122">
        <v>42.712024390243911</v>
      </c>
      <c r="N34" s="122">
        <v>43.466073170731704</v>
      </c>
      <c r="O34" s="122">
        <v>44.203146341463416</v>
      </c>
      <c r="P34" s="122">
        <v>44.912268292682931</v>
      </c>
      <c r="Q34" s="122">
        <v>45.584902439024397</v>
      </c>
      <c r="R34" s="122">
        <v>46.223512195121955</v>
      </c>
      <c r="S34" s="122">
        <v>46.830073170731715</v>
      </c>
      <c r="T34" s="122">
        <v>47.403073170731709</v>
      </c>
      <c r="U34" s="122">
        <v>47.932536585365852</v>
      </c>
      <c r="V34" s="122">
        <v>48.404463414634151</v>
      </c>
      <c r="W34" s="122">
        <v>48.803390243902449</v>
      </c>
      <c r="X34" s="122">
        <v>49.120902439024398</v>
      </c>
      <c r="Y34" s="122">
        <v>49.355487804878059</v>
      </c>
      <c r="Z34" s="122">
        <v>49.507682926829276</v>
      </c>
      <c r="AA34" s="122">
        <v>49.584463414634151</v>
      </c>
      <c r="AB34" s="122">
        <v>49.598268292682931</v>
      </c>
      <c r="AC34" s="122">
        <v>49.564609756097568</v>
      </c>
      <c r="AD34" s="122">
        <v>49.497463414634147</v>
      </c>
      <c r="AE34" s="122">
        <v>49.403341463414634</v>
      </c>
      <c r="AF34" s="122">
        <v>49.282317073170738</v>
      </c>
      <c r="AG34" s="122">
        <v>49.128390243902444</v>
      </c>
      <c r="AH34" s="122">
        <v>48.934146341463418</v>
      </c>
      <c r="AI34" s="122">
        <v>48.69865853658537</v>
      </c>
      <c r="AJ34" s="122">
        <v>48.427463414634147</v>
      </c>
      <c r="AK34" s="122">
        <v>48.12160975609757</v>
      </c>
      <c r="AL34" s="122">
        <v>47.781219512195129</v>
      </c>
      <c r="AM34" s="122">
        <v>47.417756097560982</v>
      </c>
      <c r="AN34" s="122">
        <v>47.04914634146342</v>
      </c>
      <c r="AO34" s="122">
        <v>46.695853658536592</v>
      </c>
      <c r="AP34" s="122">
        <v>46.386780487804884</v>
      </c>
      <c r="AQ34" s="122">
        <v>46.148829268292687</v>
      </c>
      <c r="AR34" s="122">
        <v>45.997853658536592</v>
      </c>
      <c r="AS34" s="122">
        <v>45.941756097560976</v>
      </c>
      <c r="AT34" s="122">
        <v>45.984439024390248</v>
      </c>
      <c r="AU34" s="122">
        <v>46.12380487804878</v>
      </c>
      <c r="AV34" s="122">
        <v>46.348853658536591</v>
      </c>
      <c r="AW34" s="122">
        <v>46.635609756097566</v>
      </c>
      <c r="AX34" s="122">
        <v>46.958609756097566</v>
      </c>
      <c r="AY34" s="122" t="s">
        <v>1786</v>
      </c>
    </row>
    <row r="35" spans="1:51">
      <c r="A35" s="122" t="s">
        <v>46</v>
      </c>
      <c r="B35" s="122">
        <v>71.133170731707324</v>
      </c>
      <c r="C35" s="122">
        <v>71.346097560975622</v>
      </c>
      <c r="D35" s="122">
        <v>71.367073170731715</v>
      </c>
      <c r="E35" s="122">
        <v>71.380731707317082</v>
      </c>
      <c r="F35" s="122">
        <v>71.776341463414639</v>
      </c>
      <c r="G35" s="122">
        <v>71.872195121951236</v>
      </c>
      <c r="H35" s="122">
        <v>72.004390243902449</v>
      </c>
      <c r="I35" s="122">
        <v>72.20780487804879</v>
      </c>
      <c r="J35" s="122">
        <v>72.353414634146347</v>
      </c>
      <c r="K35" s="122">
        <v>72.501463414634145</v>
      </c>
      <c r="L35" s="122">
        <v>72.700487804878051</v>
      </c>
      <c r="M35" s="122">
        <v>73.029268292682929</v>
      </c>
      <c r="N35" s="122">
        <v>72.933902439024394</v>
      </c>
      <c r="O35" s="122">
        <v>73.162682926829277</v>
      </c>
      <c r="P35" s="122">
        <v>73.237560975609767</v>
      </c>
      <c r="Q35" s="122">
        <v>73.521707317073165</v>
      </c>
      <c r="R35" s="122">
        <v>73.856097560975613</v>
      </c>
      <c r="S35" s="122">
        <v>74.215609756097564</v>
      </c>
      <c r="T35" s="122">
        <v>74.529756097560977</v>
      </c>
      <c r="U35" s="122">
        <v>74.866341463414642</v>
      </c>
      <c r="V35" s="122">
        <v>75.078048780487805</v>
      </c>
      <c r="W35" s="122">
        <v>75.478536585365859</v>
      </c>
      <c r="X35" s="122">
        <v>75.680487804878055</v>
      </c>
      <c r="Y35" s="122">
        <v>76.036341463414644</v>
      </c>
      <c r="Z35" s="122">
        <v>76.317560975609766</v>
      </c>
      <c r="AA35" s="122">
        <v>76.303414634146364</v>
      </c>
      <c r="AB35" s="122">
        <v>76.440000000000012</v>
      </c>
      <c r="AC35" s="122">
        <v>76.739512195121961</v>
      </c>
      <c r="AD35" s="122">
        <v>76.80926829268293</v>
      </c>
      <c r="AE35" s="122">
        <v>77.065609756097587</v>
      </c>
      <c r="AF35" s="122">
        <v>77.37707317073172</v>
      </c>
      <c r="AG35" s="122">
        <v>77.55341463414635</v>
      </c>
      <c r="AH35" s="122">
        <v>77.32073170731708</v>
      </c>
      <c r="AI35" s="122">
        <v>77.685121951219529</v>
      </c>
      <c r="AJ35" s="122">
        <v>77.861951219512207</v>
      </c>
      <c r="AK35" s="122">
        <v>77.977560975609762</v>
      </c>
      <c r="AL35" s="122">
        <v>78.230487804878052</v>
      </c>
      <c r="AM35" s="122">
        <v>78.480487804878052</v>
      </c>
      <c r="AN35" s="122">
        <v>78.662439024390238</v>
      </c>
      <c r="AO35" s="122">
        <v>78.8829268292683</v>
      </c>
      <c r="AP35" s="122">
        <v>79.236585365853671</v>
      </c>
      <c r="AQ35" s="122">
        <v>79.487804878048777</v>
      </c>
      <c r="AR35" s="122">
        <v>79.590243902439028</v>
      </c>
      <c r="AS35" s="122">
        <v>79.839024390243921</v>
      </c>
      <c r="AT35" s="122">
        <v>80.141463414634146</v>
      </c>
      <c r="AU35" s="122">
        <v>80.292682926829286</v>
      </c>
      <c r="AV35" s="122">
        <v>80.643902439024387</v>
      </c>
      <c r="AW35" s="122">
        <v>80.804390243902446</v>
      </c>
      <c r="AX35" s="122">
        <v>80.964878048780506</v>
      </c>
      <c r="AY35" s="122" t="s">
        <v>1786</v>
      </c>
    </row>
    <row r="36" spans="1:51">
      <c r="A36" s="122" t="s">
        <v>4201</v>
      </c>
      <c r="B36" s="122">
        <v>71.313414634146341</v>
      </c>
      <c r="C36" s="122">
        <v>71.644878048780498</v>
      </c>
      <c r="D36" s="122">
        <v>71.196097560975616</v>
      </c>
      <c r="E36" s="122">
        <v>71.18756097560977</v>
      </c>
      <c r="F36" s="122">
        <v>72.077804878048795</v>
      </c>
      <c r="G36" s="122">
        <v>72.201707317073172</v>
      </c>
      <c r="H36" s="122">
        <v>72.335609756097568</v>
      </c>
      <c r="I36" s="122">
        <v>72.636585365853662</v>
      </c>
      <c r="J36" s="122">
        <v>72.590243902439028</v>
      </c>
      <c r="K36" s="122">
        <v>72.612682926829265</v>
      </c>
      <c r="L36" s="122">
        <v>73.020243902439034</v>
      </c>
      <c r="M36" s="122">
        <v>73.130731707317082</v>
      </c>
      <c r="N36" s="122">
        <v>73.64439024390245</v>
      </c>
      <c r="O36" s="122">
        <v>73.940975609756109</v>
      </c>
      <c r="P36" s="122">
        <v>74.287073170731716</v>
      </c>
      <c r="Q36" s="122">
        <v>74.665609756097567</v>
      </c>
      <c r="R36" s="122">
        <v>74.785365853658547</v>
      </c>
      <c r="S36" s="122">
        <v>75.238048780487816</v>
      </c>
      <c r="T36" s="122">
        <v>75.187317073170746</v>
      </c>
      <c r="U36" s="122">
        <v>75.466097560975612</v>
      </c>
      <c r="V36" s="122">
        <v>75.45926829268295</v>
      </c>
      <c r="W36" s="122">
        <v>75.693170731707326</v>
      </c>
      <c r="X36" s="122">
        <v>76.033902439024402</v>
      </c>
      <c r="Y36" s="122">
        <v>76.031219512195136</v>
      </c>
      <c r="Z36" s="122">
        <v>76.608536585365869</v>
      </c>
      <c r="AA36" s="122">
        <v>76.733658536585381</v>
      </c>
      <c r="AB36" s="122">
        <v>76.899024390243909</v>
      </c>
      <c r="AC36" s="122">
        <v>77.197560975609761</v>
      </c>
      <c r="AD36" s="122">
        <v>77.226585365853666</v>
      </c>
      <c r="AE36" s="122">
        <v>77.421219512195137</v>
      </c>
      <c r="AF36" s="122">
        <v>77.242439024390237</v>
      </c>
      <c r="AG36" s="122">
        <v>77.51463414634145</v>
      </c>
      <c r="AH36" s="122">
        <v>77.806097560975616</v>
      </c>
      <c r="AI36" s="122">
        <v>78.085365853658558</v>
      </c>
      <c r="AJ36" s="122">
        <v>78.350000000000009</v>
      </c>
      <c r="AK36" s="122">
        <v>78.417073170731712</v>
      </c>
      <c r="AL36" s="122">
        <v>78.896097560975619</v>
      </c>
      <c r="AM36" s="122">
        <v>79.079512195121964</v>
      </c>
      <c r="AN36" s="122">
        <v>79.324634146341467</v>
      </c>
      <c r="AO36" s="122">
        <v>79.570243902439032</v>
      </c>
      <c r="AP36" s="122">
        <v>79.680975609756103</v>
      </c>
      <c r="AQ36" s="122">
        <v>80.091463414634148</v>
      </c>
      <c r="AR36" s="122">
        <v>80.29609756097561</v>
      </c>
      <c r="AS36" s="122">
        <v>80.487804878048792</v>
      </c>
      <c r="AT36" s="122">
        <v>81.0878048780488</v>
      </c>
      <c r="AU36" s="122">
        <v>81.286341463414644</v>
      </c>
      <c r="AV36" s="122">
        <v>81.663902439024397</v>
      </c>
      <c r="AW36" s="122">
        <v>81.860487804878062</v>
      </c>
      <c r="AX36" s="122">
        <v>82.16170731707318</v>
      </c>
      <c r="AY36" s="122" t="s">
        <v>1786</v>
      </c>
    </row>
    <row r="37" spans="1:51">
      <c r="A37" s="122" t="s">
        <v>1382</v>
      </c>
      <c r="B37" s="122">
        <v>71.194878048780495</v>
      </c>
      <c r="C37" s="122">
        <v>71.291073170731721</v>
      </c>
      <c r="D37" s="122">
        <v>71.387780487804889</v>
      </c>
      <c r="E37" s="122">
        <v>71.484463414634149</v>
      </c>
      <c r="F37" s="122">
        <v>71.581682926829288</v>
      </c>
      <c r="G37" s="122">
        <v>71.677878048780499</v>
      </c>
      <c r="H37" s="122">
        <v>71.773560975609769</v>
      </c>
      <c r="I37" s="122">
        <v>71.868219512195125</v>
      </c>
      <c r="J37" s="122">
        <v>71.961878048780491</v>
      </c>
      <c r="K37" s="122">
        <v>72.055536585365843</v>
      </c>
      <c r="L37" s="122">
        <v>72.149731707317073</v>
      </c>
      <c r="M37" s="122">
        <v>72.245463414634159</v>
      </c>
      <c r="N37" s="122">
        <v>72.342780487804873</v>
      </c>
      <c r="O37" s="122">
        <v>72.444219512195133</v>
      </c>
      <c r="P37" s="122">
        <v>72.55334146341464</v>
      </c>
      <c r="Q37" s="122">
        <v>72.672731707317084</v>
      </c>
      <c r="R37" s="122">
        <v>72.8039512195122</v>
      </c>
      <c r="S37" s="122">
        <v>72.951024390243902</v>
      </c>
      <c r="T37" s="122">
        <v>73.113487804878062</v>
      </c>
      <c r="U37" s="122">
        <v>73.293317073170741</v>
      </c>
      <c r="V37" s="122">
        <v>73.489975609756101</v>
      </c>
      <c r="W37" s="122">
        <v>73.703951219512192</v>
      </c>
      <c r="X37" s="122">
        <v>73.933658536585384</v>
      </c>
      <c r="Y37" s="122">
        <v>74.175024390243919</v>
      </c>
      <c r="Z37" s="122">
        <v>74.42648780487805</v>
      </c>
      <c r="AA37" s="122">
        <v>74.686536585365857</v>
      </c>
      <c r="AB37" s="122">
        <v>74.955707317073177</v>
      </c>
      <c r="AC37" s="122">
        <v>75.231512195121965</v>
      </c>
      <c r="AD37" s="122">
        <v>75.509878048780493</v>
      </c>
      <c r="AE37" s="122">
        <v>75.787707317073185</v>
      </c>
      <c r="AF37" s="122">
        <v>76.055853658536591</v>
      </c>
      <c r="AG37" s="122">
        <v>76.308146341463427</v>
      </c>
      <c r="AH37" s="122">
        <v>76.540463414634146</v>
      </c>
      <c r="AI37" s="122">
        <v>76.751780487804879</v>
      </c>
      <c r="AJ37" s="122">
        <v>76.942048780487809</v>
      </c>
      <c r="AK37" s="122">
        <v>77.114853658536603</v>
      </c>
      <c r="AL37" s="122">
        <v>77.274268292682933</v>
      </c>
      <c r="AM37" s="122">
        <v>77.428975609756108</v>
      </c>
      <c r="AN37" s="122">
        <v>77.584609756097564</v>
      </c>
      <c r="AO37" s="122">
        <v>77.743268292682941</v>
      </c>
      <c r="AP37" s="122">
        <v>77.905000000000001</v>
      </c>
      <c r="AQ37" s="122">
        <v>78.069317073170737</v>
      </c>
      <c r="AR37" s="122">
        <v>78.231195121951231</v>
      </c>
      <c r="AS37" s="122">
        <v>78.388097560975623</v>
      </c>
      <c r="AT37" s="122">
        <v>78.539512195121958</v>
      </c>
      <c r="AU37" s="122">
        <v>78.685975609756113</v>
      </c>
      <c r="AV37" s="122">
        <v>78.827951219512215</v>
      </c>
      <c r="AW37" s="122">
        <v>78.967439024390259</v>
      </c>
      <c r="AX37" s="122">
        <v>79.104951219512188</v>
      </c>
      <c r="AY37" s="122" t="s">
        <v>1786</v>
      </c>
    </row>
    <row r="38" spans="1:51">
      <c r="A38" s="122" t="s">
        <v>4255</v>
      </c>
      <c r="B38" s="122">
        <v>57.026902439024397</v>
      </c>
      <c r="C38" s="122">
        <v>57.414048780487811</v>
      </c>
      <c r="D38" s="122">
        <v>57.8298780487805</v>
      </c>
      <c r="E38" s="122">
        <v>58.274878048780501</v>
      </c>
      <c r="F38" s="122">
        <v>58.74907317073172</v>
      </c>
      <c r="G38" s="122">
        <v>59.249439024390256</v>
      </c>
      <c r="H38" s="122">
        <v>59.770487804878051</v>
      </c>
      <c r="I38" s="122">
        <v>60.308195121951222</v>
      </c>
      <c r="J38" s="122">
        <v>60.859024390243903</v>
      </c>
      <c r="K38" s="122">
        <v>61.423926829268297</v>
      </c>
      <c r="L38" s="122">
        <v>62.0068780487805</v>
      </c>
      <c r="M38" s="122">
        <v>62.61382926829269</v>
      </c>
      <c r="N38" s="122">
        <v>63.248756097560971</v>
      </c>
      <c r="O38" s="122">
        <v>63.914121951219528</v>
      </c>
      <c r="P38" s="122">
        <v>64.606463414634149</v>
      </c>
      <c r="Q38" s="122">
        <v>65.324756097560979</v>
      </c>
      <c r="R38" s="122">
        <v>66.06848780487806</v>
      </c>
      <c r="S38" s="122">
        <v>66.827707317073177</v>
      </c>
      <c r="T38" s="122">
        <v>67.588975609756119</v>
      </c>
      <c r="U38" s="122">
        <v>68.340341463414646</v>
      </c>
      <c r="V38" s="122">
        <v>69.060390243902447</v>
      </c>
      <c r="W38" s="122">
        <v>69.733219512195134</v>
      </c>
      <c r="X38" s="122">
        <v>70.348853658536584</v>
      </c>
      <c r="Y38" s="122">
        <v>70.902292682926841</v>
      </c>
      <c r="Z38" s="122">
        <v>71.393048780487817</v>
      </c>
      <c r="AA38" s="122">
        <v>71.825560975609761</v>
      </c>
      <c r="AB38" s="122">
        <v>72.210292682926834</v>
      </c>
      <c r="AC38" s="122">
        <v>72.564146341463427</v>
      </c>
      <c r="AD38" s="122">
        <v>72.902024390243923</v>
      </c>
      <c r="AE38" s="122">
        <v>73.231804878048791</v>
      </c>
      <c r="AF38" s="122">
        <v>73.55441463414634</v>
      </c>
      <c r="AG38" s="122">
        <v>73.866731707317086</v>
      </c>
      <c r="AH38" s="122">
        <v>74.16426829268292</v>
      </c>
      <c r="AI38" s="122">
        <v>74.447536585365867</v>
      </c>
      <c r="AJ38" s="122">
        <v>74.721536585365854</v>
      </c>
      <c r="AK38" s="122">
        <v>75.001341463414633</v>
      </c>
      <c r="AL38" s="122">
        <v>75.305000000000007</v>
      </c>
      <c r="AM38" s="122">
        <v>75.641146341463411</v>
      </c>
      <c r="AN38" s="122">
        <v>76.008853658536594</v>
      </c>
      <c r="AO38" s="122">
        <v>76.402146341463407</v>
      </c>
      <c r="AP38" s="122">
        <v>76.803536585365862</v>
      </c>
      <c r="AQ38" s="122">
        <v>77.188512195121959</v>
      </c>
      <c r="AR38" s="122">
        <v>77.536000000000016</v>
      </c>
      <c r="AS38" s="122">
        <v>77.830975609756095</v>
      </c>
      <c r="AT38" s="122">
        <v>78.066926829268297</v>
      </c>
      <c r="AU38" s="122">
        <v>78.249341463414652</v>
      </c>
      <c r="AV38" s="122">
        <v>78.388219512195136</v>
      </c>
      <c r="AW38" s="122">
        <v>78.503585365853667</v>
      </c>
      <c r="AX38" s="122">
        <v>78.613951219512202</v>
      </c>
      <c r="AY38" s="122" t="s">
        <v>1786</v>
      </c>
    </row>
    <row r="39" spans="1:51">
      <c r="A39" s="122" t="s">
        <v>4050</v>
      </c>
      <c r="B39" s="122">
        <v>46.602512195121953</v>
      </c>
      <c r="C39" s="122">
        <v>47.791658536585373</v>
      </c>
      <c r="D39" s="122">
        <v>49.214951219512201</v>
      </c>
      <c r="E39" s="122">
        <v>50.873658536585374</v>
      </c>
      <c r="F39" s="122">
        <v>52.719634146341477</v>
      </c>
      <c r="G39" s="122">
        <v>54.656975609756103</v>
      </c>
      <c r="H39" s="122">
        <v>56.560804878048778</v>
      </c>
      <c r="I39" s="122">
        <v>58.311463414634154</v>
      </c>
      <c r="J39" s="122">
        <v>59.818146341463418</v>
      </c>
      <c r="K39" s="122">
        <v>61.040414634146344</v>
      </c>
      <c r="L39" s="122">
        <v>61.974243902439035</v>
      </c>
      <c r="M39" s="122">
        <v>62.661024390243917</v>
      </c>
      <c r="N39" s="122">
        <v>63.19407317073172</v>
      </c>
      <c r="O39" s="122">
        <v>63.654829268292687</v>
      </c>
      <c r="P39" s="122">
        <v>64.075780487804877</v>
      </c>
      <c r="Q39" s="122">
        <v>64.475951219512197</v>
      </c>
      <c r="R39" s="122">
        <v>64.855414634146342</v>
      </c>
      <c r="S39" s="122">
        <v>65.196780487804872</v>
      </c>
      <c r="T39" s="122">
        <v>65.490634146341478</v>
      </c>
      <c r="U39" s="122">
        <v>65.745000000000005</v>
      </c>
      <c r="V39" s="122">
        <v>65.968390243902434</v>
      </c>
      <c r="W39" s="122">
        <v>66.166731707317069</v>
      </c>
      <c r="X39" s="122">
        <v>66.348487804878062</v>
      </c>
      <c r="Y39" s="122">
        <v>66.521170731707329</v>
      </c>
      <c r="Z39" s="122">
        <v>66.69580487804879</v>
      </c>
      <c r="AA39" s="122">
        <v>66.880439024390256</v>
      </c>
      <c r="AB39" s="122">
        <v>67.081219512195133</v>
      </c>
      <c r="AC39" s="122">
        <v>67.298195121951224</v>
      </c>
      <c r="AD39" s="122">
        <v>67.532926829268291</v>
      </c>
      <c r="AE39" s="122">
        <v>67.786390243902446</v>
      </c>
      <c r="AF39" s="122">
        <v>68.059073170731708</v>
      </c>
      <c r="AG39" s="122">
        <v>68.350390243902453</v>
      </c>
      <c r="AH39" s="122">
        <v>68.655243902439025</v>
      </c>
      <c r="AI39" s="122">
        <v>68.969585365853675</v>
      </c>
      <c r="AJ39" s="122">
        <v>69.290341463414649</v>
      </c>
      <c r="AK39" s="122">
        <v>69.617536585365869</v>
      </c>
      <c r="AL39" s="122">
        <v>69.951634146341462</v>
      </c>
      <c r="AM39" s="122">
        <v>70.291731707317084</v>
      </c>
      <c r="AN39" s="122">
        <v>70.634804878048797</v>
      </c>
      <c r="AO39" s="122">
        <v>70.974902439024405</v>
      </c>
      <c r="AP39" s="122">
        <v>71.304000000000016</v>
      </c>
      <c r="AQ39" s="122">
        <v>71.611585365853657</v>
      </c>
      <c r="AR39" s="122">
        <v>71.893146341463421</v>
      </c>
      <c r="AS39" s="122">
        <v>72.14717073170732</v>
      </c>
      <c r="AT39" s="122">
        <v>72.373682926829289</v>
      </c>
      <c r="AU39" s="122">
        <v>72.57665853658537</v>
      </c>
      <c r="AV39" s="122">
        <v>72.763609756097551</v>
      </c>
      <c r="AW39" s="122">
        <v>72.943073170731708</v>
      </c>
      <c r="AX39" s="122">
        <v>73.124560975609768</v>
      </c>
      <c r="AY39" s="122" t="s">
        <v>1786</v>
      </c>
    </row>
    <row r="40" spans="1:51">
      <c r="A40" s="122" t="s">
        <v>4334</v>
      </c>
      <c r="B40" s="122">
        <v>40.726146341463419</v>
      </c>
      <c r="C40" s="122">
        <v>41.22502439024391</v>
      </c>
      <c r="D40" s="122">
        <v>41.7119268292683</v>
      </c>
      <c r="E40" s="122">
        <v>42.189414634146345</v>
      </c>
      <c r="F40" s="122">
        <v>42.669463414634144</v>
      </c>
      <c r="G40" s="122">
        <v>43.181097560975616</v>
      </c>
      <c r="H40" s="122">
        <v>43.759292682926827</v>
      </c>
      <c r="I40" s="122">
        <v>44.429975609756099</v>
      </c>
      <c r="J40" s="122">
        <v>45.204634146341469</v>
      </c>
      <c r="K40" s="122">
        <v>46.082756097560981</v>
      </c>
      <c r="L40" s="122">
        <v>47.060804878048785</v>
      </c>
      <c r="M40" s="122">
        <v>48.126317073170739</v>
      </c>
      <c r="N40" s="122">
        <v>49.242804878048787</v>
      </c>
      <c r="O40" s="122">
        <v>50.368268292682934</v>
      </c>
      <c r="P40" s="122">
        <v>51.465731707317076</v>
      </c>
      <c r="Q40" s="122">
        <v>52.491658536585369</v>
      </c>
      <c r="R40" s="122">
        <v>53.410048780487813</v>
      </c>
      <c r="S40" s="122">
        <v>54.205390243902443</v>
      </c>
      <c r="T40" s="122">
        <v>54.871195121951224</v>
      </c>
      <c r="U40" s="122">
        <v>55.4049756097561</v>
      </c>
      <c r="V40" s="122">
        <v>55.813780487804884</v>
      </c>
      <c r="W40" s="122">
        <v>56.11914634146342</v>
      </c>
      <c r="X40" s="122">
        <v>56.354097560975617</v>
      </c>
      <c r="Y40" s="122">
        <v>56.550658536585367</v>
      </c>
      <c r="Z40" s="122">
        <v>56.724317073170738</v>
      </c>
      <c r="AA40" s="122">
        <v>56.888560975609764</v>
      </c>
      <c r="AB40" s="122">
        <v>57.050804878048787</v>
      </c>
      <c r="AC40" s="122">
        <v>57.202024390243906</v>
      </c>
      <c r="AD40" s="122">
        <v>57.33219512195123</v>
      </c>
      <c r="AE40" s="122">
        <v>57.438292682926836</v>
      </c>
      <c r="AF40" s="122">
        <v>57.50734146341464</v>
      </c>
      <c r="AG40" s="122">
        <v>57.524853658536593</v>
      </c>
      <c r="AH40" s="122">
        <v>57.483365853658547</v>
      </c>
      <c r="AI40" s="122">
        <v>57.379975609756102</v>
      </c>
      <c r="AJ40" s="122">
        <v>57.22024390243903</v>
      </c>
      <c r="AK40" s="122">
        <v>57.005292682926836</v>
      </c>
      <c r="AL40" s="122">
        <v>56.738682926829277</v>
      </c>
      <c r="AM40" s="122">
        <v>56.439512195121949</v>
      </c>
      <c r="AN40" s="122">
        <v>56.134243902439025</v>
      </c>
      <c r="AO40" s="122">
        <v>55.849829268292694</v>
      </c>
      <c r="AP40" s="122">
        <v>55.621707317073174</v>
      </c>
      <c r="AQ40" s="122">
        <v>55.485780487804888</v>
      </c>
      <c r="AR40" s="122">
        <v>55.457390243902445</v>
      </c>
      <c r="AS40" s="122">
        <v>55.544902439024398</v>
      </c>
      <c r="AT40" s="122">
        <v>55.749731707317082</v>
      </c>
      <c r="AU40" s="122">
        <v>56.065756097560978</v>
      </c>
      <c r="AV40" s="122">
        <v>56.474951219512199</v>
      </c>
      <c r="AW40" s="122">
        <v>56.944341463414645</v>
      </c>
      <c r="AX40" s="122">
        <v>57.442439024390254</v>
      </c>
      <c r="AY40" s="122" t="s">
        <v>1786</v>
      </c>
    </row>
    <row r="41" spans="1:51">
      <c r="A41" s="122" t="s">
        <v>4073</v>
      </c>
      <c r="B41" s="122">
        <v>41.504878048780498</v>
      </c>
      <c r="C41" s="122">
        <v>41.947902439024396</v>
      </c>
      <c r="D41" s="122">
        <v>42.391926829268293</v>
      </c>
      <c r="E41" s="122">
        <v>42.834463414634151</v>
      </c>
      <c r="F41" s="122">
        <v>43.274000000000008</v>
      </c>
      <c r="G41" s="122">
        <v>43.711024390243907</v>
      </c>
      <c r="H41" s="122">
        <v>44.146536585365858</v>
      </c>
      <c r="I41" s="122">
        <v>44.583048780487808</v>
      </c>
      <c r="J41" s="122">
        <v>45.023536585365854</v>
      </c>
      <c r="K41" s="122">
        <v>45.468024390243912</v>
      </c>
      <c r="L41" s="122">
        <v>45.913487804878059</v>
      </c>
      <c r="M41" s="122">
        <v>46.355975609756108</v>
      </c>
      <c r="N41" s="122">
        <v>46.793487804878048</v>
      </c>
      <c r="O41" s="122">
        <v>47.231000000000009</v>
      </c>
      <c r="P41" s="122">
        <v>47.672000000000004</v>
      </c>
      <c r="Q41" s="122">
        <v>48.131902439024394</v>
      </c>
      <c r="R41" s="122">
        <v>48.629658536585367</v>
      </c>
      <c r="S41" s="122">
        <v>49.172707317073169</v>
      </c>
      <c r="T41" s="122">
        <v>49.761073170731713</v>
      </c>
      <c r="U41" s="122">
        <v>50.389268292682935</v>
      </c>
      <c r="V41" s="122">
        <v>51.048878048780495</v>
      </c>
      <c r="W41" s="122">
        <v>51.730487804878059</v>
      </c>
      <c r="X41" s="122">
        <v>52.410219512195127</v>
      </c>
      <c r="Y41" s="122">
        <v>53.061121951219526</v>
      </c>
      <c r="Z41" s="122">
        <v>53.658707317073173</v>
      </c>
      <c r="AA41" s="122">
        <v>54.173463414634149</v>
      </c>
      <c r="AB41" s="122">
        <v>54.582268292682933</v>
      </c>
      <c r="AC41" s="122">
        <v>54.876536585365862</v>
      </c>
      <c r="AD41" s="122">
        <v>55.053756097560978</v>
      </c>
      <c r="AE41" s="122">
        <v>55.1119512195122</v>
      </c>
      <c r="AF41" s="122">
        <v>55.053219512195135</v>
      </c>
      <c r="AG41" s="122">
        <v>54.884682926829271</v>
      </c>
      <c r="AH41" s="122">
        <v>54.629463414634145</v>
      </c>
      <c r="AI41" s="122">
        <v>54.312634146341473</v>
      </c>
      <c r="AJ41" s="122">
        <v>53.953731707317083</v>
      </c>
      <c r="AK41" s="122">
        <v>53.563780487804884</v>
      </c>
      <c r="AL41" s="122">
        <v>53.150780487804887</v>
      </c>
      <c r="AM41" s="122">
        <v>52.719609756097562</v>
      </c>
      <c r="AN41" s="122">
        <v>52.284634146341475</v>
      </c>
      <c r="AO41" s="122">
        <v>51.86675609756098</v>
      </c>
      <c r="AP41" s="122">
        <v>51.485341463414642</v>
      </c>
      <c r="AQ41" s="122">
        <v>51.15975609756098</v>
      </c>
      <c r="AR41" s="122">
        <v>50.897951219512201</v>
      </c>
      <c r="AS41" s="122">
        <v>50.710341463414636</v>
      </c>
      <c r="AT41" s="122">
        <v>50.603853658536586</v>
      </c>
      <c r="AU41" s="122">
        <v>50.588951219512204</v>
      </c>
      <c r="AV41" s="122">
        <v>50.668609756097574</v>
      </c>
      <c r="AW41" s="122">
        <v>50.831390243902447</v>
      </c>
      <c r="AX41" s="122">
        <v>51.064365853658543</v>
      </c>
      <c r="AY41" s="122" t="s">
        <v>1786</v>
      </c>
    </row>
    <row r="42" spans="1:51">
      <c r="A42" s="122" t="s">
        <v>4335</v>
      </c>
      <c r="B42" s="122">
        <v>48.21207317073172</v>
      </c>
      <c r="C42" s="122">
        <v>48.868195121951224</v>
      </c>
      <c r="D42" s="122">
        <v>49.510878048780491</v>
      </c>
      <c r="E42" s="122">
        <v>50.142121951219515</v>
      </c>
      <c r="F42" s="122">
        <v>50.763902439024399</v>
      </c>
      <c r="G42" s="122">
        <v>51.378243902439031</v>
      </c>
      <c r="H42" s="122">
        <v>51.988097560975611</v>
      </c>
      <c r="I42" s="122">
        <v>52.593975609756107</v>
      </c>
      <c r="J42" s="122">
        <v>53.196365853658548</v>
      </c>
      <c r="K42" s="122">
        <v>53.794292682926837</v>
      </c>
      <c r="L42" s="122">
        <v>54.389804878048785</v>
      </c>
      <c r="M42" s="122">
        <v>54.983414634146349</v>
      </c>
      <c r="N42" s="122">
        <v>55.57365853658537</v>
      </c>
      <c r="O42" s="122">
        <v>56.155073170731711</v>
      </c>
      <c r="P42" s="122">
        <v>56.722073170731711</v>
      </c>
      <c r="Q42" s="122">
        <v>57.271195121951223</v>
      </c>
      <c r="R42" s="122">
        <v>57.799878048780492</v>
      </c>
      <c r="S42" s="122">
        <v>58.302048780487809</v>
      </c>
      <c r="T42" s="122">
        <v>58.770170731707317</v>
      </c>
      <c r="U42" s="122">
        <v>59.194195121951225</v>
      </c>
      <c r="V42" s="122">
        <v>59.565121951219524</v>
      </c>
      <c r="W42" s="122">
        <v>59.876414634146357</v>
      </c>
      <c r="X42" s="122">
        <v>60.122097560975618</v>
      </c>
      <c r="Y42" s="122">
        <v>60.297682926829275</v>
      </c>
      <c r="Z42" s="122">
        <v>60.396682926829271</v>
      </c>
      <c r="AA42" s="122">
        <v>60.413048780487813</v>
      </c>
      <c r="AB42" s="122">
        <v>60.342731707317078</v>
      </c>
      <c r="AC42" s="122">
        <v>60.187243902439029</v>
      </c>
      <c r="AD42" s="122">
        <v>59.950658536585379</v>
      </c>
      <c r="AE42" s="122">
        <v>59.636073170731713</v>
      </c>
      <c r="AF42" s="122">
        <v>59.234609756097562</v>
      </c>
      <c r="AG42" s="122">
        <v>58.735439024390246</v>
      </c>
      <c r="AH42" s="122">
        <v>58.145195121951225</v>
      </c>
      <c r="AI42" s="122">
        <v>57.4839512195122</v>
      </c>
      <c r="AJ42" s="122">
        <v>56.779243902439035</v>
      </c>
      <c r="AK42" s="122">
        <v>56.068560975609763</v>
      </c>
      <c r="AL42" s="122">
        <v>55.390853658536592</v>
      </c>
      <c r="AM42" s="122">
        <v>54.778487804878054</v>
      </c>
      <c r="AN42" s="122">
        <v>54.256780487804889</v>
      </c>
      <c r="AO42" s="122">
        <v>53.843658536585373</v>
      </c>
      <c r="AP42" s="122">
        <v>53.54548780487805</v>
      </c>
      <c r="AQ42" s="122">
        <v>53.356195121951224</v>
      </c>
      <c r="AR42" s="122">
        <v>53.249756097560983</v>
      </c>
      <c r="AS42" s="122">
        <v>53.202609756097566</v>
      </c>
      <c r="AT42" s="122">
        <v>53.203195121951225</v>
      </c>
      <c r="AU42" s="122">
        <v>53.242463414634145</v>
      </c>
      <c r="AV42" s="122">
        <v>53.314390243902444</v>
      </c>
      <c r="AW42" s="122">
        <v>53.418024390243907</v>
      </c>
      <c r="AX42" s="122">
        <v>53.551878048780495</v>
      </c>
      <c r="AY42" s="122" t="s">
        <v>1786</v>
      </c>
    </row>
    <row r="43" spans="1:51">
      <c r="A43" s="122" t="s">
        <v>4257</v>
      </c>
      <c r="B43" s="122">
        <v>56.716756097560982</v>
      </c>
      <c r="C43" s="122">
        <v>57.24721951219513</v>
      </c>
      <c r="D43" s="122">
        <v>57.738731707317079</v>
      </c>
      <c r="E43" s="122">
        <v>58.200756097560983</v>
      </c>
      <c r="F43" s="122">
        <v>58.640268292682926</v>
      </c>
      <c r="G43" s="122">
        <v>59.062170731707319</v>
      </c>
      <c r="H43" s="122">
        <v>59.462341463414639</v>
      </c>
      <c r="I43" s="122">
        <v>59.840219512195127</v>
      </c>
      <c r="J43" s="122">
        <v>60.197292682926836</v>
      </c>
      <c r="K43" s="122">
        <v>60.540560975609758</v>
      </c>
      <c r="L43" s="122">
        <v>60.878707317073186</v>
      </c>
      <c r="M43" s="122">
        <v>61.218902439024397</v>
      </c>
      <c r="N43" s="122">
        <v>61.569268292682935</v>
      </c>
      <c r="O43" s="122">
        <v>61.937365853658548</v>
      </c>
      <c r="P43" s="122">
        <v>62.330560975609757</v>
      </c>
      <c r="Q43" s="122">
        <v>62.760585365853665</v>
      </c>
      <c r="R43" s="122">
        <v>63.239536585365862</v>
      </c>
      <c r="S43" s="122">
        <v>63.764170731707317</v>
      </c>
      <c r="T43" s="122">
        <v>64.323390243902452</v>
      </c>
      <c r="U43" s="122">
        <v>64.902756097560996</v>
      </c>
      <c r="V43" s="122">
        <v>65.479609756097574</v>
      </c>
      <c r="W43" s="122">
        <v>66.026390243902455</v>
      </c>
      <c r="X43" s="122">
        <v>66.520536585365861</v>
      </c>
      <c r="Y43" s="122">
        <v>66.947902439024404</v>
      </c>
      <c r="Z43" s="122">
        <v>67.300512195121954</v>
      </c>
      <c r="AA43" s="122">
        <v>67.576243902439018</v>
      </c>
      <c r="AB43" s="122">
        <v>67.779731707317069</v>
      </c>
      <c r="AC43" s="122">
        <v>67.933097560975625</v>
      </c>
      <c r="AD43" s="122">
        <v>68.059121951219524</v>
      </c>
      <c r="AE43" s="122">
        <v>68.175853658536582</v>
      </c>
      <c r="AF43" s="122">
        <v>68.302560975609765</v>
      </c>
      <c r="AG43" s="122">
        <v>68.456682926829288</v>
      </c>
      <c r="AH43" s="122">
        <v>68.6450975609756</v>
      </c>
      <c r="AI43" s="122">
        <v>68.870512195121961</v>
      </c>
      <c r="AJ43" s="122">
        <v>69.133975609756106</v>
      </c>
      <c r="AK43" s="122">
        <v>69.431804878048794</v>
      </c>
      <c r="AL43" s="122">
        <v>69.752243902439034</v>
      </c>
      <c r="AM43" s="122">
        <v>70.079365853658544</v>
      </c>
      <c r="AN43" s="122">
        <v>70.398804878048793</v>
      </c>
      <c r="AO43" s="122">
        <v>70.704902439024394</v>
      </c>
      <c r="AP43" s="122">
        <v>70.993024390243917</v>
      </c>
      <c r="AQ43" s="122">
        <v>71.264682926829281</v>
      </c>
      <c r="AR43" s="122">
        <v>71.524512195121957</v>
      </c>
      <c r="AS43" s="122">
        <v>71.778195121951228</v>
      </c>
      <c r="AT43" s="122">
        <v>72.02624390243902</v>
      </c>
      <c r="AU43" s="122">
        <v>72.270243902439034</v>
      </c>
      <c r="AV43" s="122">
        <v>72.510756097560986</v>
      </c>
      <c r="AW43" s="122">
        <v>72.747341463414656</v>
      </c>
      <c r="AX43" s="122">
        <v>72.980487804878067</v>
      </c>
      <c r="AY43" s="122" t="s">
        <v>1786</v>
      </c>
    </row>
    <row r="44" spans="1:51">
      <c r="A44" s="122" t="s">
        <v>4085</v>
      </c>
      <c r="B44" s="122">
        <v>43.441951219512198</v>
      </c>
      <c r="C44" s="122">
        <v>43.838146341463421</v>
      </c>
      <c r="D44" s="122">
        <v>44.233975609756108</v>
      </c>
      <c r="E44" s="122">
        <v>44.628878048780493</v>
      </c>
      <c r="F44" s="122">
        <v>45.02470731707318</v>
      </c>
      <c r="G44" s="122">
        <v>45.426292682926828</v>
      </c>
      <c r="H44" s="122">
        <v>45.84390243902439</v>
      </c>
      <c r="I44" s="122">
        <v>46.281951219512202</v>
      </c>
      <c r="J44" s="122">
        <v>46.740975609756113</v>
      </c>
      <c r="K44" s="122">
        <v>47.218536585365861</v>
      </c>
      <c r="L44" s="122">
        <v>47.707317073170742</v>
      </c>
      <c r="M44" s="122">
        <v>48.196097560975609</v>
      </c>
      <c r="N44" s="122">
        <v>48.673658536585371</v>
      </c>
      <c r="O44" s="122">
        <v>49.132682926829276</v>
      </c>
      <c r="P44" s="122">
        <v>49.57073170731708</v>
      </c>
      <c r="Q44" s="122">
        <v>49.986829268292695</v>
      </c>
      <c r="R44" s="122">
        <v>50.386341463414638</v>
      </c>
      <c r="S44" s="122">
        <v>50.777560975609759</v>
      </c>
      <c r="T44" s="122">
        <v>51.166829268292688</v>
      </c>
      <c r="U44" s="122">
        <v>51.558048780487809</v>
      </c>
      <c r="V44" s="122">
        <v>51.949170731707326</v>
      </c>
      <c r="W44" s="122">
        <v>52.337195121951218</v>
      </c>
      <c r="X44" s="122">
        <v>52.718658536585373</v>
      </c>
      <c r="Y44" s="122">
        <v>53.096609756097564</v>
      </c>
      <c r="Z44" s="122">
        <v>53.477585365853663</v>
      </c>
      <c r="AA44" s="122">
        <v>53.873585365853671</v>
      </c>
      <c r="AB44" s="122">
        <v>54.301170731707316</v>
      </c>
      <c r="AC44" s="122">
        <v>54.768365853658537</v>
      </c>
      <c r="AD44" s="122">
        <v>55.278146341463419</v>
      </c>
      <c r="AE44" s="122">
        <v>55.829000000000008</v>
      </c>
      <c r="AF44" s="122">
        <v>56.412853658536591</v>
      </c>
      <c r="AG44" s="122">
        <v>57.017170731707324</v>
      </c>
      <c r="AH44" s="122">
        <v>57.624853658536587</v>
      </c>
      <c r="AI44" s="122">
        <v>58.222878048780494</v>
      </c>
      <c r="AJ44" s="122">
        <v>58.80021951219512</v>
      </c>
      <c r="AK44" s="122">
        <v>59.352902439024398</v>
      </c>
      <c r="AL44" s="122">
        <v>59.879951219512201</v>
      </c>
      <c r="AM44" s="122">
        <v>60.387414634146346</v>
      </c>
      <c r="AN44" s="122">
        <v>60.879878048780498</v>
      </c>
      <c r="AO44" s="122">
        <v>61.359317073170736</v>
      </c>
      <c r="AP44" s="122">
        <v>61.828292682926829</v>
      </c>
      <c r="AQ44" s="122">
        <v>62.287292682926839</v>
      </c>
      <c r="AR44" s="122">
        <v>62.739780487804893</v>
      </c>
      <c r="AS44" s="122">
        <v>63.186780487804874</v>
      </c>
      <c r="AT44" s="122">
        <v>63.628268292682932</v>
      </c>
      <c r="AU44" s="122">
        <v>64.065756097560993</v>
      </c>
      <c r="AV44" s="122">
        <v>64.498731707317077</v>
      </c>
      <c r="AW44" s="122">
        <v>64.925731707317084</v>
      </c>
      <c r="AX44" s="122">
        <v>65.345731707317086</v>
      </c>
      <c r="AY44" s="122" t="s">
        <v>1786</v>
      </c>
    </row>
    <row r="45" spans="1:51">
      <c r="A45" s="122" t="s">
        <v>4336</v>
      </c>
      <c r="B45" s="122">
        <v>51.965414634146349</v>
      </c>
      <c r="C45" s="122">
        <v>52.379414634146343</v>
      </c>
      <c r="D45" s="122">
        <v>52.809414634146343</v>
      </c>
      <c r="E45" s="122">
        <v>53.259414634146353</v>
      </c>
      <c r="F45" s="122">
        <v>53.729414634146345</v>
      </c>
      <c r="G45" s="122">
        <v>54.213414634146346</v>
      </c>
      <c r="H45" s="122">
        <v>54.697414634146355</v>
      </c>
      <c r="I45" s="122">
        <v>55.167414634146347</v>
      </c>
      <c r="J45" s="122">
        <v>55.61741463414635</v>
      </c>
      <c r="K45" s="122">
        <v>56.047414634146349</v>
      </c>
      <c r="L45" s="122">
        <v>56.460463414634155</v>
      </c>
      <c r="M45" s="122">
        <v>56.867146341463425</v>
      </c>
      <c r="N45" s="122">
        <v>57.281439024390252</v>
      </c>
      <c r="O45" s="122">
        <v>57.712804878048786</v>
      </c>
      <c r="P45" s="122">
        <v>58.167609756097576</v>
      </c>
      <c r="Q45" s="122">
        <v>58.65165853658538</v>
      </c>
      <c r="R45" s="122">
        <v>59.170658536585371</v>
      </c>
      <c r="S45" s="122">
        <v>59.717487804878054</v>
      </c>
      <c r="T45" s="122">
        <v>60.284097560975617</v>
      </c>
      <c r="U45" s="122">
        <v>60.861560975609763</v>
      </c>
      <c r="V45" s="122">
        <v>61.435560975609768</v>
      </c>
      <c r="W45" s="122">
        <v>61.991878048780492</v>
      </c>
      <c r="X45" s="122">
        <v>62.520317073170737</v>
      </c>
      <c r="Y45" s="122">
        <v>63.01312195121951</v>
      </c>
      <c r="Z45" s="122">
        <v>63.467439024390245</v>
      </c>
      <c r="AA45" s="122">
        <v>63.886317073170737</v>
      </c>
      <c r="AB45" s="122">
        <v>64.277682926829272</v>
      </c>
      <c r="AC45" s="122">
        <v>64.654390243902441</v>
      </c>
      <c r="AD45" s="122">
        <v>65.024268292682947</v>
      </c>
      <c r="AE45" s="122">
        <v>65.390756097560995</v>
      </c>
      <c r="AF45" s="122">
        <v>65.751804878048787</v>
      </c>
      <c r="AG45" s="122">
        <v>66.099853658536603</v>
      </c>
      <c r="AH45" s="122">
        <v>66.429439024390248</v>
      </c>
      <c r="AI45" s="122">
        <v>66.737048780487811</v>
      </c>
      <c r="AJ45" s="122">
        <v>67.024658536585378</v>
      </c>
      <c r="AK45" s="122">
        <v>67.297268292682944</v>
      </c>
      <c r="AL45" s="122">
        <v>67.560878048780495</v>
      </c>
      <c r="AM45" s="122">
        <v>67.823000000000008</v>
      </c>
      <c r="AN45" s="122">
        <v>68.09065853658538</v>
      </c>
      <c r="AO45" s="122">
        <v>68.366853658536613</v>
      </c>
      <c r="AP45" s="122">
        <v>68.653585365853658</v>
      </c>
      <c r="AQ45" s="122">
        <v>68.951365853658544</v>
      </c>
      <c r="AR45" s="122">
        <v>69.255195121951232</v>
      </c>
      <c r="AS45" s="122">
        <v>69.560560975609761</v>
      </c>
      <c r="AT45" s="122">
        <v>69.866463414634154</v>
      </c>
      <c r="AU45" s="122">
        <v>70.168902439024393</v>
      </c>
      <c r="AV45" s="122">
        <v>70.466365853658544</v>
      </c>
      <c r="AW45" s="122">
        <v>70.757341463414633</v>
      </c>
      <c r="AX45" s="122">
        <v>71.040365853658543</v>
      </c>
      <c r="AY45" s="122" t="s">
        <v>1786</v>
      </c>
    </row>
    <row r="46" spans="1:51">
      <c r="A46" s="122" t="s">
        <v>4260</v>
      </c>
      <c r="B46" s="122">
        <v>61.606365853658538</v>
      </c>
      <c r="C46" s="122">
        <v>62.177707317073178</v>
      </c>
      <c r="D46" s="122">
        <v>62.740902439024403</v>
      </c>
      <c r="E46" s="122">
        <v>63.293878048780499</v>
      </c>
      <c r="F46" s="122">
        <v>63.83617073170732</v>
      </c>
      <c r="G46" s="122">
        <v>64.364780487804879</v>
      </c>
      <c r="H46" s="122">
        <v>64.877731707317082</v>
      </c>
      <c r="I46" s="122">
        <v>65.376073170731715</v>
      </c>
      <c r="J46" s="122">
        <v>65.865365853658545</v>
      </c>
      <c r="K46" s="122">
        <v>66.349707317073182</v>
      </c>
      <c r="L46" s="122">
        <v>66.83812195121952</v>
      </c>
      <c r="M46" s="122">
        <v>67.339170731707327</v>
      </c>
      <c r="N46" s="122">
        <v>67.858853658536603</v>
      </c>
      <c r="O46" s="122">
        <v>68.400219512195136</v>
      </c>
      <c r="P46" s="122">
        <v>68.962756097560984</v>
      </c>
      <c r="Q46" s="122">
        <v>69.546487804878055</v>
      </c>
      <c r="R46" s="122">
        <v>70.150902439024392</v>
      </c>
      <c r="S46" s="122">
        <v>70.763975609756102</v>
      </c>
      <c r="T46" s="122">
        <v>71.37514634146342</v>
      </c>
      <c r="U46" s="122">
        <v>71.971414634146356</v>
      </c>
      <c r="V46" s="122">
        <v>72.537731707317079</v>
      </c>
      <c r="W46" s="122">
        <v>73.059585365853664</v>
      </c>
      <c r="X46" s="122">
        <v>73.529951219512199</v>
      </c>
      <c r="Y46" s="122">
        <v>73.945317073170727</v>
      </c>
      <c r="Z46" s="122">
        <v>74.305658536585369</v>
      </c>
      <c r="AA46" s="122">
        <v>74.614000000000019</v>
      </c>
      <c r="AB46" s="122">
        <v>74.877317073170744</v>
      </c>
      <c r="AC46" s="122">
        <v>75.110634146341468</v>
      </c>
      <c r="AD46" s="122">
        <v>75.327463414634153</v>
      </c>
      <c r="AE46" s="122">
        <v>75.536292682926842</v>
      </c>
      <c r="AF46" s="122">
        <v>75.743146341463429</v>
      </c>
      <c r="AG46" s="122">
        <v>75.953487804878066</v>
      </c>
      <c r="AH46" s="122">
        <v>76.164853658536586</v>
      </c>
      <c r="AI46" s="122">
        <v>76.376219512195135</v>
      </c>
      <c r="AJ46" s="122">
        <v>76.588073170731732</v>
      </c>
      <c r="AK46" s="122">
        <v>76.799926829268301</v>
      </c>
      <c r="AL46" s="122">
        <v>77.01078048780488</v>
      </c>
      <c r="AM46" s="122">
        <v>77.216634146341477</v>
      </c>
      <c r="AN46" s="122">
        <v>77.414487804878064</v>
      </c>
      <c r="AO46" s="122">
        <v>77.604341463414642</v>
      </c>
      <c r="AP46" s="122">
        <v>77.784195121951228</v>
      </c>
      <c r="AQ46" s="122">
        <v>77.9520487804878</v>
      </c>
      <c r="AR46" s="122">
        <v>78.1109024390244</v>
      </c>
      <c r="AS46" s="122">
        <v>78.260756097560986</v>
      </c>
      <c r="AT46" s="122">
        <v>78.402609756097561</v>
      </c>
      <c r="AU46" s="122">
        <v>78.537463414634161</v>
      </c>
      <c r="AV46" s="122">
        <v>78.667317073170736</v>
      </c>
      <c r="AW46" s="122">
        <v>78.794170731707325</v>
      </c>
      <c r="AX46" s="122">
        <v>78.9180243902439</v>
      </c>
      <c r="AY46" s="122" t="s">
        <v>1786</v>
      </c>
    </row>
    <row r="47" spans="1:51">
      <c r="A47" s="122" t="s">
        <v>4261</v>
      </c>
      <c r="B47" s="122">
        <v>63.904658536585366</v>
      </c>
      <c r="C47" s="122">
        <v>64.516439024390252</v>
      </c>
      <c r="D47" s="122">
        <v>65.138219512195121</v>
      </c>
      <c r="E47" s="122">
        <v>65.768024390243909</v>
      </c>
      <c r="F47" s="122">
        <v>66.401804878048779</v>
      </c>
      <c r="G47" s="122">
        <v>67.03156097560975</v>
      </c>
      <c r="H47" s="122">
        <v>67.649243902439025</v>
      </c>
      <c r="I47" s="122">
        <v>68.24736585365855</v>
      </c>
      <c r="J47" s="122">
        <v>68.8208780487805</v>
      </c>
      <c r="K47" s="122">
        <v>69.365292682926835</v>
      </c>
      <c r="L47" s="122">
        <v>69.882097560975623</v>
      </c>
      <c r="M47" s="122">
        <v>70.377780487804884</v>
      </c>
      <c r="N47" s="122">
        <v>70.856902439024381</v>
      </c>
      <c r="O47" s="122">
        <v>71.322951219512191</v>
      </c>
      <c r="P47" s="122">
        <v>71.77300000000001</v>
      </c>
      <c r="Q47" s="122">
        <v>72.202609756097573</v>
      </c>
      <c r="R47" s="122">
        <v>72.605341463414646</v>
      </c>
      <c r="S47" s="122">
        <v>72.974756097560984</v>
      </c>
      <c r="T47" s="122">
        <v>73.305341463414649</v>
      </c>
      <c r="U47" s="122">
        <v>73.595536585365863</v>
      </c>
      <c r="V47" s="122">
        <v>73.842756097560994</v>
      </c>
      <c r="W47" s="122">
        <v>74.047365853658548</v>
      </c>
      <c r="X47" s="122">
        <v>74.214268292682931</v>
      </c>
      <c r="Y47" s="122">
        <v>74.349390243902448</v>
      </c>
      <c r="Z47" s="122">
        <v>74.457756097560974</v>
      </c>
      <c r="AA47" s="122">
        <v>74.538926829268306</v>
      </c>
      <c r="AB47" s="122">
        <v>74.591536585365859</v>
      </c>
      <c r="AC47" s="122">
        <v>74.617707317073169</v>
      </c>
      <c r="AD47" s="122">
        <v>74.627560975609768</v>
      </c>
      <c r="AE47" s="122">
        <v>74.633097560975628</v>
      </c>
      <c r="AF47" s="122">
        <v>74.653804878048788</v>
      </c>
      <c r="AG47" s="122">
        <v>74.710073170731704</v>
      </c>
      <c r="AH47" s="122">
        <v>74.813292682926843</v>
      </c>
      <c r="AI47" s="122">
        <v>74.969414634146347</v>
      </c>
      <c r="AJ47" s="122">
        <v>75.175439024390244</v>
      </c>
      <c r="AK47" s="122">
        <v>75.420951219512204</v>
      </c>
      <c r="AL47" s="122">
        <v>75.688073170731712</v>
      </c>
      <c r="AM47" s="122">
        <v>75.955390243902443</v>
      </c>
      <c r="AN47" s="122">
        <v>76.206951219512192</v>
      </c>
      <c r="AO47" s="122">
        <v>76.439731707317094</v>
      </c>
      <c r="AP47" s="122">
        <v>76.660634146341479</v>
      </c>
      <c r="AQ47" s="122">
        <v>76.88300000000001</v>
      </c>
      <c r="AR47" s="122">
        <v>77.12268292682927</v>
      </c>
      <c r="AS47" s="122">
        <v>77.387121951219513</v>
      </c>
      <c r="AT47" s="122">
        <v>77.673292682926842</v>
      </c>
      <c r="AU47" s="122">
        <v>77.967219512195143</v>
      </c>
      <c r="AV47" s="122">
        <v>78.250536585365865</v>
      </c>
      <c r="AW47" s="122">
        <v>78.506365853658551</v>
      </c>
      <c r="AX47" s="122">
        <v>78.72134146341466</v>
      </c>
      <c r="AY47" s="122" t="s">
        <v>1786</v>
      </c>
    </row>
    <row r="48" spans="1:51">
      <c r="A48" s="122" t="s">
        <v>4337</v>
      </c>
      <c r="B48" s="122" t="s">
        <v>1786</v>
      </c>
      <c r="C48" s="122" t="s">
        <v>1786</v>
      </c>
      <c r="D48" s="122" t="s">
        <v>1786</v>
      </c>
      <c r="E48" s="122" t="s">
        <v>1786</v>
      </c>
      <c r="F48" s="122" t="s">
        <v>1786</v>
      </c>
      <c r="G48" s="122" t="s">
        <v>1786</v>
      </c>
      <c r="H48" s="122" t="s">
        <v>1786</v>
      </c>
      <c r="I48" s="122" t="s">
        <v>1786</v>
      </c>
      <c r="J48" s="122" t="s">
        <v>1786</v>
      </c>
      <c r="K48" s="122" t="s">
        <v>1786</v>
      </c>
      <c r="L48" s="122" t="s">
        <v>1786</v>
      </c>
      <c r="M48" s="122" t="s">
        <v>1786</v>
      </c>
      <c r="N48" s="122" t="s">
        <v>1786</v>
      </c>
      <c r="O48" s="122" t="s">
        <v>1786</v>
      </c>
      <c r="P48" s="122" t="s">
        <v>1786</v>
      </c>
      <c r="Q48" s="122" t="s">
        <v>1786</v>
      </c>
      <c r="R48" s="122" t="s">
        <v>1786</v>
      </c>
      <c r="S48" s="122" t="s">
        <v>1786</v>
      </c>
      <c r="T48" s="122" t="s">
        <v>1786</v>
      </c>
      <c r="U48" s="122" t="s">
        <v>1786</v>
      </c>
      <c r="V48" s="122" t="s">
        <v>1786</v>
      </c>
      <c r="W48" s="122" t="s">
        <v>1786</v>
      </c>
      <c r="X48" s="122" t="s">
        <v>1786</v>
      </c>
      <c r="Y48" s="122" t="s">
        <v>1786</v>
      </c>
      <c r="Z48" s="122" t="s">
        <v>1786</v>
      </c>
      <c r="AA48" s="122" t="s">
        <v>1786</v>
      </c>
      <c r="AB48" s="122" t="s">
        <v>1786</v>
      </c>
      <c r="AC48" s="122" t="s">
        <v>1786</v>
      </c>
      <c r="AD48" s="122" t="s">
        <v>1786</v>
      </c>
      <c r="AE48" s="122" t="s">
        <v>1786</v>
      </c>
      <c r="AF48" s="122" t="s">
        <v>1786</v>
      </c>
      <c r="AG48" s="122" t="s">
        <v>1786</v>
      </c>
      <c r="AH48" s="122" t="s">
        <v>1786</v>
      </c>
      <c r="AI48" s="122" t="s">
        <v>1786</v>
      </c>
      <c r="AJ48" s="122" t="s">
        <v>1786</v>
      </c>
      <c r="AK48" s="122" t="s">
        <v>1786</v>
      </c>
      <c r="AL48" s="122" t="s">
        <v>1786</v>
      </c>
      <c r="AM48" s="122" t="s">
        <v>1786</v>
      </c>
      <c r="AN48" s="122" t="s">
        <v>1786</v>
      </c>
      <c r="AO48" s="122" t="s">
        <v>1786</v>
      </c>
      <c r="AP48" s="122" t="s">
        <v>1786</v>
      </c>
      <c r="AQ48" s="122" t="s">
        <v>1786</v>
      </c>
      <c r="AR48" s="122" t="s">
        <v>1786</v>
      </c>
      <c r="AS48" s="122" t="s">
        <v>1786</v>
      </c>
      <c r="AT48" s="122" t="s">
        <v>1786</v>
      </c>
      <c r="AU48" s="122" t="s">
        <v>1786</v>
      </c>
      <c r="AV48" s="122" t="s">
        <v>1786</v>
      </c>
      <c r="AW48" s="122" t="s">
        <v>1786</v>
      </c>
      <c r="AX48" s="122" t="s">
        <v>1786</v>
      </c>
      <c r="AY48" s="122" t="s">
        <v>1786</v>
      </c>
    </row>
    <row r="49" spans="1:51">
      <c r="A49" s="122" t="s">
        <v>4014</v>
      </c>
      <c r="B49" s="122">
        <v>68.654682926829267</v>
      </c>
      <c r="C49" s="122">
        <v>68.87560975609756</v>
      </c>
      <c r="D49" s="122">
        <v>69.096487804878066</v>
      </c>
      <c r="E49" s="122">
        <v>69.31726829268294</v>
      </c>
      <c r="F49" s="122">
        <v>69.537926829268301</v>
      </c>
      <c r="G49" s="122">
        <v>69.754560975609763</v>
      </c>
      <c r="H49" s="122">
        <v>69.962243902439027</v>
      </c>
      <c r="I49" s="122">
        <v>70.162048780487808</v>
      </c>
      <c r="J49" s="122">
        <v>70.356487804878057</v>
      </c>
      <c r="K49" s="122">
        <v>70.554999999999993</v>
      </c>
      <c r="L49" s="122">
        <v>70.773463414634151</v>
      </c>
      <c r="M49" s="122">
        <v>71.030219512195117</v>
      </c>
      <c r="N49" s="122">
        <v>71.336097560975617</v>
      </c>
      <c r="O49" s="122">
        <v>71.693512195121954</v>
      </c>
      <c r="P49" s="122">
        <v>72.096414634146342</v>
      </c>
      <c r="Q49" s="122">
        <v>72.533243902439025</v>
      </c>
      <c r="R49" s="122">
        <v>72.984463414634163</v>
      </c>
      <c r="S49" s="122">
        <v>73.427243902439031</v>
      </c>
      <c r="T49" s="122">
        <v>73.842243902439023</v>
      </c>
      <c r="U49" s="122">
        <v>74.21912195121952</v>
      </c>
      <c r="V49" s="122">
        <v>74.550609756097572</v>
      </c>
      <c r="W49" s="122">
        <v>74.838439024390254</v>
      </c>
      <c r="X49" s="122">
        <v>75.092756097560979</v>
      </c>
      <c r="Y49" s="122">
        <v>75.323609756097582</v>
      </c>
      <c r="Z49" s="122">
        <v>75.535512195121967</v>
      </c>
      <c r="AA49" s="122">
        <v>75.729414634146337</v>
      </c>
      <c r="AB49" s="122">
        <v>75.90670731707317</v>
      </c>
      <c r="AC49" s="122">
        <v>76.070146341463428</v>
      </c>
      <c r="AD49" s="122">
        <v>76.223536585365849</v>
      </c>
      <c r="AE49" s="122">
        <v>76.370268292682937</v>
      </c>
      <c r="AF49" s="122">
        <v>76.517219512195126</v>
      </c>
      <c r="AG49" s="122">
        <v>76.6697804878049</v>
      </c>
      <c r="AH49" s="122">
        <v>76.830512195121955</v>
      </c>
      <c r="AI49" s="122">
        <v>77.001000000000005</v>
      </c>
      <c r="AJ49" s="122">
        <v>77.182829268292693</v>
      </c>
      <c r="AK49" s="122">
        <v>77.378658536585377</v>
      </c>
      <c r="AL49" s="122">
        <v>77.588707317073172</v>
      </c>
      <c r="AM49" s="122">
        <v>77.809609756097572</v>
      </c>
      <c r="AN49" s="122">
        <v>78.035439024390243</v>
      </c>
      <c r="AO49" s="122">
        <v>78.262707317073179</v>
      </c>
      <c r="AP49" s="122">
        <v>78.482804878048782</v>
      </c>
      <c r="AQ49" s="122">
        <v>78.69009756097563</v>
      </c>
      <c r="AR49" s="122">
        <v>78.879365853658541</v>
      </c>
      <c r="AS49" s="122">
        <v>79.049439024390253</v>
      </c>
      <c r="AT49" s="122">
        <v>79.199292682926838</v>
      </c>
      <c r="AU49" s="122">
        <v>79.329902439024409</v>
      </c>
      <c r="AV49" s="122">
        <v>79.446804878048781</v>
      </c>
      <c r="AW49" s="122">
        <v>79.555146341463427</v>
      </c>
      <c r="AX49" s="122">
        <v>79.66148780487805</v>
      </c>
      <c r="AY49" s="122" t="s">
        <v>1786</v>
      </c>
    </row>
    <row r="50" spans="1:51">
      <c r="A50" s="122" t="s">
        <v>4373</v>
      </c>
      <c r="B50" s="122">
        <v>70.348780487804888</v>
      </c>
      <c r="C50" s="122">
        <v>70.512682926829271</v>
      </c>
      <c r="D50" s="122">
        <v>69.786829268292678</v>
      </c>
      <c r="E50" s="122">
        <v>70.304390243902461</v>
      </c>
      <c r="F50" s="122">
        <v>70.45951219512196</v>
      </c>
      <c r="G50" s="122">
        <v>70.163170731707325</v>
      </c>
      <c r="H50" s="122">
        <v>70.384878048780507</v>
      </c>
      <c r="I50" s="122">
        <v>70.264146341463416</v>
      </c>
      <c r="J50" s="122">
        <v>69.840731707317076</v>
      </c>
      <c r="K50" s="122">
        <v>69.3670731707317</v>
      </c>
      <c r="L50" s="122">
        <v>69.440243902439036</v>
      </c>
      <c r="M50" s="122">
        <v>69.677073170731731</v>
      </c>
      <c r="N50" s="122">
        <v>70.176585365853683</v>
      </c>
      <c r="O50" s="122">
        <v>70.022682926829276</v>
      </c>
      <c r="P50" s="122">
        <v>70.086585365853665</v>
      </c>
      <c r="Q50" s="122">
        <v>70.414634146341484</v>
      </c>
      <c r="R50" s="122">
        <v>70.532682926829281</v>
      </c>
      <c r="S50" s="122">
        <v>70.573414634146346</v>
      </c>
      <c r="T50" s="122">
        <v>70.643902439024387</v>
      </c>
      <c r="U50" s="122">
        <v>70.749512195121952</v>
      </c>
      <c r="V50" s="122">
        <v>70.278048780487808</v>
      </c>
      <c r="W50" s="122">
        <v>70.722195121951231</v>
      </c>
      <c r="X50" s="122">
        <v>70.807804878048785</v>
      </c>
      <c r="Y50" s="122">
        <v>70.591463414634148</v>
      </c>
      <c r="Z50" s="122">
        <v>70.837560975609762</v>
      </c>
      <c r="AA50" s="122">
        <v>71.046341463414635</v>
      </c>
      <c r="AB50" s="122">
        <v>70.997317073170734</v>
      </c>
      <c r="AC50" s="122">
        <v>71.445609756097568</v>
      </c>
      <c r="AD50" s="122">
        <v>71.64146341463416</v>
      </c>
      <c r="AE50" s="122">
        <v>71.675609756097572</v>
      </c>
      <c r="AF50" s="122">
        <v>71.383902439024411</v>
      </c>
      <c r="AG50" s="122">
        <v>71.898292682926837</v>
      </c>
      <c r="AH50" s="122">
        <v>72.271707317073179</v>
      </c>
      <c r="AI50" s="122">
        <v>72.767804878048793</v>
      </c>
      <c r="AJ50" s="122">
        <v>72.972682926829265</v>
      </c>
      <c r="AK50" s="122">
        <v>73.074878048780505</v>
      </c>
      <c r="AL50" s="122">
        <v>73.714634146341467</v>
      </c>
      <c r="AM50" s="122">
        <v>73.824878048780505</v>
      </c>
      <c r="AN50" s="122">
        <v>74.420487804878064</v>
      </c>
      <c r="AO50" s="122">
        <v>74.602926829268284</v>
      </c>
      <c r="AP50" s="122">
        <v>74.968292682926844</v>
      </c>
      <c r="AQ50" s="122">
        <v>75.206097560975621</v>
      </c>
      <c r="AR50" s="122">
        <v>75.319512195121959</v>
      </c>
      <c r="AS50" s="122">
        <v>75.319512195121959</v>
      </c>
      <c r="AT50" s="122">
        <v>75.721951219512206</v>
      </c>
      <c r="AU50" s="122">
        <v>76.007804878048788</v>
      </c>
      <c r="AV50" s="122">
        <v>76.626341463414647</v>
      </c>
      <c r="AW50" s="122">
        <v>76.90609756097561</v>
      </c>
      <c r="AX50" s="122">
        <v>77.211219512195143</v>
      </c>
      <c r="AY50" s="122" t="s">
        <v>1786</v>
      </c>
    </row>
    <row r="51" spans="1:51">
      <c r="A51" s="122" t="s">
        <v>4166</v>
      </c>
      <c r="B51" s="122">
        <v>69.543212553866169</v>
      </c>
      <c r="C51" s="122" t="s">
        <v>1786</v>
      </c>
      <c r="D51" s="122">
        <v>69.921252753175906</v>
      </c>
      <c r="E51" s="122" t="s">
        <v>1786</v>
      </c>
      <c r="F51" s="122" t="s">
        <v>1786</v>
      </c>
      <c r="G51" s="122">
        <v>70.169508712682116</v>
      </c>
      <c r="H51" s="122" t="s">
        <v>1786</v>
      </c>
      <c r="I51" s="122">
        <v>70.335012685686266</v>
      </c>
      <c r="J51" s="122" t="s">
        <v>1786</v>
      </c>
      <c r="K51" s="122" t="s">
        <v>1786</v>
      </c>
      <c r="L51" s="122">
        <v>70.458775572351087</v>
      </c>
      <c r="M51" s="122" t="s">
        <v>1786</v>
      </c>
      <c r="N51" s="122">
        <v>70.541284163460972</v>
      </c>
      <c r="O51" s="122" t="s">
        <v>1786</v>
      </c>
      <c r="P51" s="122" t="s">
        <v>1786</v>
      </c>
      <c r="Q51" s="122">
        <v>71.387988537810358</v>
      </c>
      <c r="R51" s="122" t="s">
        <v>1786</v>
      </c>
      <c r="S51" s="122">
        <v>71.952458120709963</v>
      </c>
      <c r="T51" s="122" t="s">
        <v>1786</v>
      </c>
      <c r="U51" s="122" t="s">
        <v>1786</v>
      </c>
      <c r="V51" s="122">
        <v>72.625558239682718</v>
      </c>
      <c r="W51" s="122" t="s">
        <v>1786</v>
      </c>
      <c r="X51" s="122">
        <v>73.074291652331226</v>
      </c>
      <c r="Y51" s="122" t="s">
        <v>1786</v>
      </c>
      <c r="Z51" s="122" t="s">
        <v>1786</v>
      </c>
      <c r="AA51" s="122">
        <v>74.152155685322739</v>
      </c>
      <c r="AB51" s="122" t="s">
        <v>1786</v>
      </c>
      <c r="AC51" s="122">
        <v>74.870731707317091</v>
      </c>
      <c r="AD51" s="122" t="s">
        <v>1786</v>
      </c>
      <c r="AE51" s="122" t="s">
        <v>1786</v>
      </c>
      <c r="AF51" s="122">
        <v>75.207317073170742</v>
      </c>
      <c r="AG51" s="122">
        <v>75.319512195121959</v>
      </c>
      <c r="AH51" s="122">
        <v>75.819512195121959</v>
      </c>
      <c r="AI51" s="122">
        <v>75.870731707317091</v>
      </c>
      <c r="AJ51" s="122">
        <v>76.270731707317069</v>
      </c>
      <c r="AK51" s="122">
        <v>76.421951219512209</v>
      </c>
      <c r="AL51" s="122">
        <v>76.67317073170733</v>
      </c>
      <c r="AM51" s="122">
        <v>77.073170731707322</v>
      </c>
      <c r="AN51" s="122">
        <v>77.475609756097569</v>
      </c>
      <c r="AO51" s="122">
        <v>77.72682926829269</v>
      </c>
      <c r="AP51" s="122">
        <v>77.926829268292693</v>
      </c>
      <c r="AQ51" s="122">
        <v>78.329268292682926</v>
      </c>
      <c r="AR51" s="122">
        <v>78.229268292682931</v>
      </c>
      <c r="AS51" s="122">
        <v>78.480487804878052</v>
      </c>
      <c r="AT51" s="122">
        <v>78.480487804878052</v>
      </c>
      <c r="AU51" s="122">
        <v>79.305121951219505</v>
      </c>
      <c r="AV51" s="122">
        <v>79.756097560975618</v>
      </c>
      <c r="AW51" s="122">
        <v>79.975853658536593</v>
      </c>
      <c r="AX51" s="122">
        <v>80.088536585365858</v>
      </c>
      <c r="AY51" s="122" t="s">
        <v>1786</v>
      </c>
    </row>
    <row r="52" spans="1:51">
      <c r="A52" s="122" t="s">
        <v>4087</v>
      </c>
      <c r="B52" s="122">
        <v>38.517414634146348</v>
      </c>
      <c r="C52" s="122">
        <v>38.989634146341473</v>
      </c>
      <c r="D52" s="122">
        <v>39.462804878048786</v>
      </c>
      <c r="E52" s="122">
        <v>39.935926829268297</v>
      </c>
      <c r="F52" s="122">
        <v>40.410463414634151</v>
      </c>
      <c r="G52" s="122">
        <v>40.886439024390249</v>
      </c>
      <c r="H52" s="122">
        <v>41.362365853658538</v>
      </c>
      <c r="I52" s="122">
        <v>41.836268292682931</v>
      </c>
      <c r="J52" s="122">
        <v>42.307195121951231</v>
      </c>
      <c r="K52" s="122">
        <v>42.773634146341465</v>
      </c>
      <c r="L52" s="122">
        <v>43.234658536585364</v>
      </c>
      <c r="M52" s="122">
        <v>43.690756097560978</v>
      </c>
      <c r="N52" s="122">
        <v>44.141439024390252</v>
      </c>
      <c r="O52" s="122">
        <v>44.58670731707317</v>
      </c>
      <c r="P52" s="122">
        <v>45.026512195121953</v>
      </c>
      <c r="Q52" s="122">
        <v>45.46236585365854</v>
      </c>
      <c r="R52" s="122">
        <v>45.895707317073175</v>
      </c>
      <c r="S52" s="122">
        <v>46.326024390243916</v>
      </c>
      <c r="T52" s="122">
        <v>46.753780487804882</v>
      </c>
      <c r="U52" s="122">
        <v>47.174951219512202</v>
      </c>
      <c r="V52" s="122">
        <v>47.586024390243914</v>
      </c>
      <c r="W52" s="122">
        <v>47.980536585365854</v>
      </c>
      <c r="X52" s="122">
        <v>48.354975609756103</v>
      </c>
      <c r="Y52" s="122">
        <v>48.707878048780493</v>
      </c>
      <c r="Z52" s="122">
        <v>49.041243902439028</v>
      </c>
      <c r="AA52" s="122">
        <v>49.356073170731705</v>
      </c>
      <c r="AB52" s="122">
        <v>49.65639024390245</v>
      </c>
      <c r="AC52" s="122">
        <v>49.949170731707326</v>
      </c>
      <c r="AD52" s="122">
        <v>50.2399512195122</v>
      </c>
      <c r="AE52" s="122">
        <v>50.531707317073177</v>
      </c>
      <c r="AF52" s="122">
        <v>50.832951219512196</v>
      </c>
      <c r="AG52" s="122">
        <v>51.150146341463419</v>
      </c>
      <c r="AH52" s="122">
        <v>51.481317073170736</v>
      </c>
      <c r="AI52" s="122">
        <v>51.822463414634157</v>
      </c>
      <c r="AJ52" s="122">
        <v>52.165609756097567</v>
      </c>
      <c r="AK52" s="122">
        <v>52.495317073170732</v>
      </c>
      <c r="AL52" s="122">
        <v>52.791658536585373</v>
      </c>
      <c r="AM52" s="122">
        <v>53.044170731707318</v>
      </c>
      <c r="AN52" s="122">
        <v>53.249853658536587</v>
      </c>
      <c r="AO52" s="122">
        <v>53.412731707317086</v>
      </c>
      <c r="AP52" s="122">
        <v>53.545243902439033</v>
      </c>
      <c r="AQ52" s="122">
        <v>53.668365853658543</v>
      </c>
      <c r="AR52" s="122">
        <v>53.803024390243905</v>
      </c>
      <c r="AS52" s="122">
        <v>53.969146341463421</v>
      </c>
      <c r="AT52" s="122">
        <v>54.175731707317077</v>
      </c>
      <c r="AU52" s="122">
        <v>54.42721951219513</v>
      </c>
      <c r="AV52" s="122">
        <v>54.721121951219523</v>
      </c>
      <c r="AW52" s="122">
        <v>55.045463414634149</v>
      </c>
      <c r="AX52" s="122">
        <v>55.389243902439034</v>
      </c>
      <c r="AY52" s="122" t="s">
        <v>1786</v>
      </c>
    </row>
    <row r="53" spans="1:51">
      <c r="A53" s="122" t="s">
        <v>4259</v>
      </c>
      <c r="B53" s="122" t="s">
        <v>1786</v>
      </c>
      <c r="C53" s="122" t="s">
        <v>1786</v>
      </c>
      <c r="D53" s="122" t="s">
        <v>1786</v>
      </c>
      <c r="E53" s="122" t="s">
        <v>1786</v>
      </c>
      <c r="F53" s="122" t="s">
        <v>1786</v>
      </c>
      <c r="G53" s="122" t="s">
        <v>1786</v>
      </c>
      <c r="H53" s="122" t="s">
        <v>1786</v>
      </c>
      <c r="I53" s="122" t="s">
        <v>1786</v>
      </c>
      <c r="J53" s="122" t="s">
        <v>1786</v>
      </c>
      <c r="K53" s="122" t="s">
        <v>1786</v>
      </c>
      <c r="L53" s="122" t="s">
        <v>1786</v>
      </c>
      <c r="M53" s="122" t="s">
        <v>1786</v>
      </c>
      <c r="N53" s="122" t="s">
        <v>1786</v>
      </c>
      <c r="O53" s="122" t="s">
        <v>1786</v>
      </c>
      <c r="P53" s="122" t="s">
        <v>1786</v>
      </c>
      <c r="Q53" s="122" t="s">
        <v>1786</v>
      </c>
      <c r="R53" s="122" t="s">
        <v>1786</v>
      </c>
      <c r="S53" s="122" t="s">
        <v>1786</v>
      </c>
      <c r="T53" s="122" t="s">
        <v>1786</v>
      </c>
      <c r="U53" s="122" t="s">
        <v>1786</v>
      </c>
      <c r="V53" s="122" t="s">
        <v>1786</v>
      </c>
      <c r="W53" s="122" t="s">
        <v>1786</v>
      </c>
      <c r="X53" s="122">
        <v>71.463414634146346</v>
      </c>
      <c r="Y53" s="122" t="s">
        <v>1786</v>
      </c>
      <c r="Z53" s="122" t="s">
        <v>1786</v>
      </c>
      <c r="AA53" s="122">
        <v>71.763414634146358</v>
      </c>
      <c r="AB53" s="122" t="s">
        <v>1786</v>
      </c>
      <c r="AC53" s="122">
        <v>71.963414634146346</v>
      </c>
      <c r="AD53" s="122" t="s">
        <v>1786</v>
      </c>
      <c r="AE53" s="122" t="s">
        <v>1786</v>
      </c>
      <c r="AF53" s="122">
        <v>73.156097560975624</v>
      </c>
      <c r="AG53" s="122" t="s">
        <v>1786</v>
      </c>
      <c r="AH53" s="122">
        <v>73.951219512195138</v>
      </c>
      <c r="AI53" s="122" t="s">
        <v>1786</v>
      </c>
      <c r="AJ53" s="122" t="s">
        <v>1786</v>
      </c>
      <c r="AK53" s="122">
        <v>75.151219512195127</v>
      </c>
      <c r="AL53" s="122" t="s">
        <v>1786</v>
      </c>
      <c r="AM53" s="122">
        <v>75.951219512195124</v>
      </c>
      <c r="AN53" s="122" t="s">
        <v>1786</v>
      </c>
      <c r="AO53" s="122" t="s">
        <v>1786</v>
      </c>
      <c r="AP53" s="122">
        <v>76.339024390243907</v>
      </c>
      <c r="AQ53" s="122" t="s">
        <v>1786</v>
      </c>
      <c r="AR53" s="122">
        <v>76.597560975609767</v>
      </c>
      <c r="AS53" s="122" t="s">
        <v>1786</v>
      </c>
      <c r="AT53" s="122" t="s">
        <v>1786</v>
      </c>
      <c r="AU53" s="122" t="s">
        <v>1786</v>
      </c>
      <c r="AV53" s="122" t="s">
        <v>1786</v>
      </c>
      <c r="AW53" s="122" t="s">
        <v>1786</v>
      </c>
      <c r="AX53" s="122" t="s">
        <v>1786</v>
      </c>
      <c r="AY53" s="122" t="s">
        <v>1786</v>
      </c>
    </row>
    <row r="54" spans="1:51">
      <c r="A54" s="122" t="s">
        <v>4162</v>
      </c>
      <c r="B54" s="122">
        <v>72.176585365853654</v>
      </c>
      <c r="C54" s="122">
        <v>72.438292682926843</v>
      </c>
      <c r="D54" s="122">
        <v>72.319756097560983</v>
      </c>
      <c r="E54" s="122">
        <v>72.400487804878054</v>
      </c>
      <c r="F54" s="122">
        <v>72.485121951219526</v>
      </c>
      <c r="G54" s="122">
        <v>72.370731707317091</v>
      </c>
      <c r="H54" s="122">
        <v>72.444146341463423</v>
      </c>
      <c r="I54" s="122">
        <v>72.922195121951219</v>
      </c>
      <c r="J54" s="122">
        <v>73.12146341463415</v>
      </c>
      <c r="K54" s="122">
        <v>73.22097560975611</v>
      </c>
      <c r="L54" s="122">
        <v>73.343414634146342</v>
      </c>
      <c r="M54" s="122">
        <v>73.41463414634147</v>
      </c>
      <c r="N54" s="122">
        <v>73.439024390243915</v>
      </c>
      <c r="O54" s="122">
        <v>73.682195121951224</v>
      </c>
      <c r="P54" s="122">
        <v>73.808292682926833</v>
      </c>
      <c r="Q54" s="122">
        <v>74.075121951219529</v>
      </c>
      <c r="R54" s="122">
        <v>73.739756097560985</v>
      </c>
      <c r="S54" s="122">
        <v>74.632439024390266</v>
      </c>
      <c r="T54" s="122">
        <v>74.392926829268305</v>
      </c>
      <c r="U54" s="122">
        <v>74.219268292682926</v>
      </c>
      <c r="V54" s="122">
        <v>74.101707317073178</v>
      </c>
      <c r="W54" s="122">
        <v>74.230487804878067</v>
      </c>
      <c r="X54" s="122">
        <v>74.551219512195118</v>
      </c>
      <c r="Y54" s="122">
        <v>74.420487804878064</v>
      </c>
      <c r="Z54" s="122">
        <v>74.562195121951234</v>
      </c>
      <c r="AA54" s="122">
        <v>74.427560975609765</v>
      </c>
      <c r="AB54" s="122">
        <v>74.579756097560974</v>
      </c>
      <c r="AC54" s="122">
        <v>74.691219512195133</v>
      </c>
      <c r="AD54" s="122">
        <v>74.771707317073179</v>
      </c>
      <c r="AE54" s="122">
        <v>74.799756097560973</v>
      </c>
      <c r="AF54" s="122">
        <v>74.805365853658543</v>
      </c>
      <c r="AG54" s="122">
        <v>75.157804878048793</v>
      </c>
      <c r="AH54" s="122">
        <v>75.194146341463423</v>
      </c>
      <c r="AI54" s="122">
        <v>75.116829268292705</v>
      </c>
      <c r="AJ54" s="122">
        <v>75.375121951219526</v>
      </c>
      <c r="AK54" s="122">
        <v>75.212682926829274</v>
      </c>
      <c r="AL54" s="122">
        <v>75.591463414634163</v>
      </c>
      <c r="AM54" s="122">
        <v>75.945121951219519</v>
      </c>
      <c r="AN54" s="122">
        <v>76.349756097560984</v>
      </c>
      <c r="AO54" s="122">
        <v>76.482926829268308</v>
      </c>
      <c r="AP54" s="122">
        <v>76.753658536585391</v>
      </c>
      <c r="AQ54" s="122">
        <v>76.943902439024399</v>
      </c>
      <c r="AR54" s="122">
        <v>77.092682926829283</v>
      </c>
      <c r="AS54" s="122">
        <v>77.441463414634157</v>
      </c>
      <c r="AT54" s="122">
        <v>77.492682926829275</v>
      </c>
      <c r="AU54" s="122">
        <v>78.174634146341461</v>
      </c>
      <c r="AV54" s="122">
        <v>78.353170731707323</v>
      </c>
      <c r="AW54" s="122">
        <v>78.326097560975626</v>
      </c>
      <c r="AX54" s="122">
        <v>78.700487804878065</v>
      </c>
      <c r="AY54" s="122" t="s">
        <v>1786</v>
      </c>
    </row>
    <row r="55" spans="1:51">
      <c r="A55" s="122" t="s">
        <v>4374</v>
      </c>
      <c r="B55" s="122">
        <v>51.798073170731712</v>
      </c>
      <c r="C55" s="122">
        <v>52.524073170731711</v>
      </c>
      <c r="D55" s="122">
        <v>53.238097560975618</v>
      </c>
      <c r="E55" s="122">
        <v>53.939146341463427</v>
      </c>
      <c r="F55" s="122">
        <v>54.626707317073176</v>
      </c>
      <c r="G55" s="122">
        <v>55.301731707317074</v>
      </c>
      <c r="H55" s="122">
        <v>55.964195121951228</v>
      </c>
      <c r="I55" s="122">
        <v>56.61607317073171</v>
      </c>
      <c r="J55" s="122">
        <v>57.252853658536587</v>
      </c>
      <c r="K55" s="122">
        <v>57.870585365853671</v>
      </c>
      <c r="L55" s="122">
        <v>58.460317073170735</v>
      </c>
      <c r="M55" s="122">
        <v>59.011146341463416</v>
      </c>
      <c r="N55" s="122">
        <v>59.517121951219515</v>
      </c>
      <c r="O55" s="122">
        <v>59.980268292682936</v>
      </c>
      <c r="P55" s="122">
        <v>60.404560975609762</v>
      </c>
      <c r="Q55" s="122">
        <v>60.799463414634154</v>
      </c>
      <c r="R55" s="122">
        <v>61.178390243902442</v>
      </c>
      <c r="S55" s="122">
        <v>61.554731707317082</v>
      </c>
      <c r="T55" s="122">
        <v>61.941902439024389</v>
      </c>
      <c r="U55" s="122">
        <v>62.346878048780496</v>
      </c>
      <c r="V55" s="122">
        <v>62.776097560975629</v>
      </c>
      <c r="W55" s="122">
        <v>63.230048780487813</v>
      </c>
      <c r="X55" s="122">
        <v>63.702292682926831</v>
      </c>
      <c r="Y55" s="122">
        <v>64.185365853658539</v>
      </c>
      <c r="Z55" s="122">
        <v>64.677341463414635</v>
      </c>
      <c r="AA55" s="122">
        <v>65.178243902439036</v>
      </c>
      <c r="AB55" s="122">
        <v>65.689634146341461</v>
      </c>
      <c r="AC55" s="122">
        <v>66.208560975609771</v>
      </c>
      <c r="AD55" s="122">
        <v>66.728585365853661</v>
      </c>
      <c r="AE55" s="122">
        <v>67.242268292682937</v>
      </c>
      <c r="AF55" s="122">
        <v>67.737682926829279</v>
      </c>
      <c r="AG55" s="122">
        <v>68.200414634146355</v>
      </c>
      <c r="AH55" s="122">
        <v>68.624951219512198</v>
      </c>
      <c r="AI55" s="122">
        <v>69.006780487804889</v>
      </c>
      <c r="AJ55" s="122">
        <v>69.347853658536579</v>
      </c>
      <c r="AK55" s="122">
        <v>69.65309756097561</v>
      </c>
      <c r="AL55" s="122">
        <v>69.933463414634147</v>
      </c>
      <c r="AM55" s="122">
        <v>70.202341463414641</v>
      </c>
      <c r="AN55" s="122">
        <v>70.469146341463414</v>
      </c>
      <c r="AO55" s="122">
        <v>70.736804878048787</v>
      </c>
      <c r="AP55" s="122">
        <v>71.004243902439029</v>
      </c>
      <c r="AQ55" s="122">
        <v>71.264414634146348</v>
      </c>
      <c r="AR55" s="122">
        <v>71.509853658536599</v>
      </c>
      <c r="AS55" s="122">
        <v>71.733585365853671</v>
      </c>
      <c r="AT55" s="122">
        <v>71.935634146341471</v>
      </c>
      <c r="AU55" s="122">
        <v>72.116536585365864</v>
      </c>
      <c r="AV55" s="122">
        <v>72.27831707317074</v>
      </c>
      <c r="AW55" s="122">
        <v>72.428536585365862</v>
      </c>
      <c r="AX55" s="122">
        <v>72.570756097560974</v>
      </c>
      <c r="AY55" s="122" t="s">
        <v>1786</v>
      </c>
    </row>
    <row r="56" spans="1:51">
      <c r="A56" s="122" t="s">
        <v>4067</v>
      </c>
      <c r="B56" s="122">
        <v>46.985390243902451</v>
      </c>
      <c r="C56" s="122">
        <v>47.518365853658544</v>
      </c>
      <c r="D56" s="122">
        <v>48.06885365853659</v>
      </c>
      <c r="E56" s="122">
        <v>48.639829268292686</v>
      </c>
      <c r="F56" s="122">
        <v>49.230804878048787</v>
      </c>
      <c r="G56" s="122">
        <v>49.838292682926834</v>
      </c>
      <c r="H56" s="122">
        <v>50.454341463414636</v>
      </c>
      <c r="I56" s="122">
        <v>51.072926829268297</v>
      </c>
      <c r="J56" s="122">
        <v>51.689585365853667</v>
      </c>
      <c r="K56" s="122">
        <v>52.302780487804881</v>
      </c>
      <c r="L56" s="122">
        <v>52.918024390243907</v>
      </c>
      <c r="M56" s="122">
        <v>53.54129268292683</v>
      </c>
      <c r="N56" s="122">
        <v>54.179073170731712</v>
      </c>
      <c r="O56" s="122">
        <v>54.835317073170742</v>
      </c>
      <c r="P56" s="122">
        <v>55.509512195121957</v>
      </c>
      <c r="Q56" s="122">
        <v>56.195560975609766</v>
      </c>
      <c r="R56" s="122">
        <v>56.883390243902447</v>
      </c>
      <c r="S56" s="122">
        <v>57.56548780487806</v>
      </c>
      <c r="T56" s="122">
        <v>58.240878048780495</v>
      </c>
      <c r="U56" s="122">
        <v>58.914073170731719</v>
      </c>
      <c r="V56" s="122">
        <v>59.603682926829272</v>
      </c>
      <c r="W56" s="122">
        <v>60.336317073170733</v>
      </c>
      <c r="X56" s="122">
        <v>61.125560975609766</v>
      </c>
      <c r="Y56" s="122">
        <v>61.968512195121953</v>
      </c>
      <c r="Z56" s="122">
        <v>62.849170731707325</v>
      </c>
      <c r="AA56" s="122">
        <v>63.735999999999997</v>
      </c>
      <c r="AB56" s="122">
        <v>64.587951219512206</v>
      </c>
      <c r="AC56" s="122">
        <v>65.366902439024415</v>
      </c>
      <c r="AD56" s="122">
        <v>66.046268292682939</v>
      </c>
      <c r="AE56" s="122">
        <v>66.615073170731719</v>
      </c>
      <c r="AF56" s="122">
        <v>67.071780487804872</v>
      </c>
      <c r="AG56" s="122">
        <v>67.428975609756108</v>
      </c>
      <c r="AH56" s="122">
        <v>67.71919512195123</v>
      </c>
      <c r="AI56" s="122">
        <v>67.975999999999999</v>
      </c>
      <c r="AJ56" s="122">
        <v>68.217878048780506</v>
      </c>
      <c r="AK56" s="122">
        <v>68.465878048780496</v>
      </c>
      <c r="AL56" s="122">
        <v>68.734487804878071</v>
      </c>
      <c r="AM56" s="122">
        <v>69.025658536585368</v>
      </c>
      <c r="AN56" s="122">
        <v>69.338365853658544</v>
      </c>
      <c r="AO56" s="122">
        <v>69.673048780487804</v>
      </c>
      <c r="AP56" s="122">
        <v>70.024170731707329</v>
      </c>
      <c r="AQ56" s="122">
        <v>70.381121951219512</v>
      </c>
      <c r="AR56" s="122">
        <v>70.7299024390244</v>
      </c>
      <c r="AS56" s="122">
        <v>71.059000000000012</v>
      </c>
      <c r="AT56" s="122">
        <v>71.364902439024391</v>
      </c>
      <c r="AU56" s="122">
        <v>71.646146341463421</v>
      </c>
      <c r="AV56" s="122">
        <v>71.905292682926827</v>
      </c>
      <c r="AW56" s="122">
        <v>72.150902439024406</v>
      </c>
      <c r="AX56" s="122">
        <v>72.389048780487812</v>
      </c>
      <c r="AY56" s="122" t="s">
        <v>1786</v>
      </c>
    </row>
    <row r="57" spans="1:51">
      <c r="A57" s="122" t="s">
        <v>4338</v>
      </c>
      <c r="B57" s="122">
        <v>46.436932564542126</v>
      </c>
      <c r="C57" s="122" t="s">
        <v>1786</v>
      </c>
      <c r="D57" s="122" t="s">
        <v>1786</v>
      </c>
      <c r="E57" s="122" t="s">
        <v>1786</v>
      </c>
      <c r="F57" s="122" t="s">
        <v>1786</v>
      </c>
      <c r="G57" s="122">
        <v>53.101780709897028</v>
      </c>
      <c r="H57" s="122" t="s">
        <v>1786</v>
      </c>
      <c r="I57" s="122" t="s">
        <v>1786</v>
      </c>
      <c r="J57" s="122" t="s">
        <v>1786</v>
      </c>
      <c r="K57" s="122" t="s">
        <v>1786</v>
      </c>
      <c r="L57" s="122">
        <v>59.248551611862339</v>
      </c>
      <c r="M57" s="122" t="s">
        <v>1786</v>
      </c>
      <c r="N57" s="122" t="s">
        <v>1786</v>
      </c>
      <c r="O57" s="122" t="s">
        <v>1786</v>
      </c>
      <c r="P57" s="122" t="s">
        <v>1786</v>
      </c>
      <c r="Q57" s="122">
        <v>61.857234058404529</v>
      </c>
      <c r="R57" s="122" t="s">
        <v>1786</v>
      </c>
      <c r="S57" s="122" t="s">
        <v>1786</v>
      </c>
      <c r="T57" s="122" t="s">
        <v>1786</v>
      </c>
      <c r="U57" s="122" t="s">
        <v>1786</v>
      </c>
      <c r="V57" s="122">
        <v>63.800766695170196</v>
      </c>
      <c r="W57" s="122">
        <v>64.117213391031257</v>
      </c>
      <c r="X57" s="122">
        <v>64.421450040935269</v>
      </c>
      <c r="Y57" s="122">
        <v>64.715942224305749</v>
      </c>
      <c r="Z57" s="122">
        <v>65.004623175716361</v>
      </c>
      <c r="AA57" s="122">
        <v>65.293415398126157</v>
      </c>
      <c r="AB57" s="122">
        <v>65.587035424710649</v>
      </c>
      <c r="AC57" s="122">
        <v>65.883713218383789</v>
      </c>
      <c r="AD57" s="122">
        <v>66.185722300198833</v>
      </c>
      <c r="AE57" s="122">
        <v>66.492612611223848</v>
      </c>
      <c r="AF57" s="122">
        <v>66.80604604854679</v>
      </c>
      <c r="AG57" s="122">
        <v>67.127988356318667</v>
      </c>
      <c r="AH57" s="122">
        <v>67.454462903598682</v>
      </c>
      <c r="AI57" s="122">
        <v>67.786181907468446</v>
      </c>
      <c r="AJ57" s="122">
        <v>68.121250683133738</v>
      </c>
      <c r="AK57" s="122">
        <v>68.459938035854265</v>
      </c>
      <c r="AL57" s="122">
        <v>68.803822332829895</v>
      </c>
      <c r="AM57" s="122">
        <v>69.149911209322724</v>
      </c>
      <c r="AN57" s="122">
        <v>69.496598727308921</v>
      </c>
      <c r="AO57" s="122">
        <v>69.838238357555483</v>
      </c>
      <c r="AP57" s="122">
        <v>70.167824387533017</v>
      </c>
      <c r="AQ57" s="122">
        <v>70.481210629643826</v>
      </c>
      <c r="AR57" s="122">
        <v>70.772051784671632</v>
      </c>
      <c r="AS57" s="122">
        <v>71.041587797608742</v>
      </c>
      <c r="AT57" s="122">
        <v>71.289017159467591</v>
      </c>
      <c r="AU57" s="122">
        <v>71.517973135686319</v>
      </c>
      <c r="AV57" s="122">
        <v>71.736225658313955</v>
      </c>
      <c r="AW57" s="122">
        <v>71.948896445234027</v>
      </c>
      <c r="AX57" s="122">
        <v>72.163683857741248</v>
      </c>
      <c r="AY57" s="122" t="s">
        <v>1786</v>
      </c>
    </row>
    <row r="58" spans="1:51">
      <c r="A58" s="122" t="s">
        <v>4339</v>
      </c>
      <c r="B58" s="122">
        <v>49.097162752999999</v>
      </c>
      <c r="C58" s="122" t="s">
        <v>1786</v>
      </c>
      <c r="D58" s="122" t="s">
        <v>1786</v>
      </c>
      <c r="E58" s="122" t="s">
        <v>1786</v>
      </c>
      <c r="F58" s="122" t="s">
        <v>1786</v>
      </c>
      <c r="G58" s="122">
        <v>55.119194396799998</v>
      </c>
      <c r="H58" s="122" t="s">
        <v>1786</v>
      </c>
      <c r="I58" s="122" t="s">
        <v>1786</v>
      </c>
      <c r="J58" s="122" t="s">
        <v>1786</v>
      </c>
      <c r="K58" s="122" t="s">
        <v>1786</v>
      </c>
      <c r="L58" s="122">
        <v>60.624445534199999</v>
      </c>
      <c r="M58" s="122" t="s">
        <v>1786</v>
      </c>
      <c r="N58" s="122" t="s">
        <v>1786</v>
      </c>
      <c r="O58" s="122" t="s">
        <v>1786</v>
      </c>
      <c r="P58" s="122" t="s">
        <v>1786</v>
      </c>
      <c r="Q58" s="122">
        <v>63.208829512699999</v>
      </c>
      <c r="R58" s="122" t="s">
        <v>1786</v>
      </c>
      <c r="S58" s="122" t="s">
        <v>1786</v>
      </c>
      <c r="T58" s="122" t="s">
        <v>1786</v>
      </c>
      <c r="U58" s="122" t="s">
        <v>1786</v>
      </c>
      <c r="V58" s="122">
        <v>65.032105174700007</v>
      </c>
      <c r="W58" s="122">
        <v>65.337454680299999</v>
      </c>
      <c r="X58" s="122">
        <v>65.541959717300003</v>
      </c>
      <c r="Y58" s="122">
        <v>65.829115426300007</v>
      </c>
      <c r="Z58" s="122">
        <v>66.087484208000006</v>
      </c>
      <c r="AA58" s="122">
        <v>66.516601587699995</v>
      </c>
      <c r="AB58" s="122">
        <v>66.746263274499995</v>
      </c>
      <c r="AC58" s="122">
        <v>67.030611113299997</v>
      </c>
      <c r="AD58" s="122">
        <v>67.207855144500002</v>
      </c>
      <c r="AE58" s="122">
        <v>67.590063901500002</v>
      </c>
      <c r="AF58" s="122">
        <v>67.971987322499999</v>
      </c>
      <c r="AG58" s="122">
        <v>68.274027156200006</v>
      </c>
      <c r="AH58" s="122">
        <v>68.493129103100003</v>
      </c>
      <c r="AI58" s="122">
        <v>68.882096154899997</v>
      </c>
      <c r="AJ58" s="122">
        <v>69.132098525999993</v>
      </c>
      <c r="AK58" s="122">
        <v>69.515659353100006</v>
      </c>
      <c r="AL58" s="122">
        <v>69.784719189599997</v>
      </c>
      <c r="AM58" s="122">
        <v>70.215942620000007</v>
      </c>
      <c r="AN58" s="122">
        <v>70.440061439100006</v>
      </c>
      <c r="AO58" s="122">
        <v>70.860737245400003</v>
      </c>
      <c r="AP58" s="122">
        <v>71.204084414799993</v>
      </c>
      <c r="AQ58" s="122">
        <v>71.519749458800007</v>
      </c>
      <c r="AR58" s="122">
        <v>71.788308357800005</v>
      </c>
      <c r="AS58" s="122">
        <v>72.064348238299999</v>
      </c>
      <c r="AT58" s="122">
        <v>72.316646430000006</v>
      </c>
      <c r="AU58" s="122">
        <v>72.525277360399997</v>
      </c>
      <c r="AV58" s="122">
        <v>72.761758512200004</v>
      </c>
      <c r="AW58" s="122">
        <v>72.974617980299996</v>
      </c>
      <c r="AX58" s="122">
        <v>73.181637865499994</v>
      </c>
      <c r="AY58" s="122" t="s">
        <v>1786</v>
      </c>
    </row>
    <row r="59" spans="1:51">
      <c r="A59" s="122" t="s">
        <v>4340</v>
      </c>
      <c r="B59" s="122" t="s">
        <v>1786</v>
      </c>
      <c r="C59" s="122" t="s">
        <v>1786</v>
      </c>
      <c r="D59" s="122" t="s">
        <v>1786</v>
      </c>
      <c r="E59" s="122" t="s">
        <v>1786</v>
      </c>
      <c r="F59" s="122" t="s">
        <v>1786</v>
      </c>
      <c r="G59" s="122" t="s">
        <v>1786</v>
      </c>
      <c r="H59" s="122" t="s">
        <v>1786</v>
      </c>
      <c r="I59" s="122" t="s">
        <v>1786</v>
      </c>
      <c r="J59" s="122" t="s">
        <v>1786</v>
      </c>
      <c r="K59" s="122" t="s">
        <v>1786</v>
      </c>
      <c r="L59" s="122">
        <v>66.626824946977919</v>
      </c>
      <c r="M59" s="122" t="s">
        <v>1786</v>
      </c>
      <c r="N59" s="122" t="s">
        <v>1786</v>
      </c>
      <c r="O59" s="122" t="s">
        <v>1786</v>
      </c>
      <c r="P59" s="122" t="s">
        <v>1786</v>
      </c>
      <c r="Q59" s="122">
        <v>66.722827357308432</v>
      </c>
      <c r="R59" s="122" t="s">
        <v>1786</v>
      </c>
      <c r="S59" s="122" t="s">
        <v>1786</v>
      </c>
      <c r="T59" s="122" t="s">
        <v>1786</v>
      </c>
      <c r="U59" s="122" t="s">
        <v>1786</v>
      </c>
      <c r="V59" s="122">
        <v>66.683366086054107</v>
      </c>
      <c r="W59" s="122">
        <v>66.317070771534816</v>
      </c>
      <c r="X59" s="122">
        <v>67.195652507994268</v>
      </c>
      <c r="Y59" s="122">
        <v>66.69354645488248</v>
      </c>
      <c r="Z59" s="122">
        <v>66.547192421149205</v>
      </c>
      <c r="AA59" s="122">
        <v>67.552276010555701</v>
      </c>
      <c r="AB59" s="122">
        <v>67.964593763309111</v>
      </c>
      <c r="AC59" s="122">
        <v>68.385574504538369</v>
      </c>
      <c r="AD59" s="122">
        <v>68.483257738714883</v>
      </c>
      <c r="AE59" s="122">
        <v>68.408081709833127</v>
      </c>
      <c r="AF59" s="122">
        <v>68.290080258469118</v>
      </c>
      <c r="AG59" s="122">
        <v>68.044387325350328</v>
      </c>
      <c r="AH59" s="122">
        <v>67.47811264029059</v>
      </c>
      <c r="AI59" s="122">
        <v>66.494638336076022</v>
      </c>
      <c r="AJ59" s="122">
        <v>66.33977183318315</v>
      </c>
      <c r="AK59" s="122">
        <v>66.693975675475983</v>
      </c>
      <c r="AL59" s="122">
        <v>67.072435749705264</v>
      </c>
      <c r="AM59" s="122">
        <v>67.572896482361728</v>
      </c>
      <c r="AN59" s="122">
        <v>67.674153549405659</v>
      </c>
      <c r="AO59" s="122">
        <v>67.644923437097731</v>
      </c>
      <c r="AP59" s="122">
        <v>67.627443165852043</v>
      </c>
      <c r="AQ59" s="122">
        <v>67.838808734004417</v>
      </c>
      <c r="AR59" s="122">
        <v>67.77490499102295</v>
      </c>
      <c r="AS59" s="122">
        <v>67.864244498881874</v>
      </c>
      <c r="AT59" s="122">
        <v>68.101486434814262</v>
      </c>
      <c r="AU59" s="122">
        <v>68.202460998102254</v>
      </c>
      <c r="AV59" s="122">
        <v>68.761694066683063</v>
      </c>
      <c r="AW59" s="122">
        <v>69.210830619788297</v>
      </c>
      <c r="AX59" s="122">
        <v>69.439388321658811</v>
      </c>
      <c r="AY59" s="122" t="s">
        <v>1786</v>
      </c>
    </row>
    <row r="60" spans="1:51">
      <c r="A60" s="122" t="s">
        <v>4341</v>
      </c>
      <c r="B60" s="122">
        <v>67.928197584599999</v>
      </c>
      <c r="C60" s="122" t="s">
        <v>1786</v>
      </c>
      <c r="D60" s="122" t="s">
        <v>1786</v>
      </c>
      <c r="E60" s="122" t="s">
        <v>1786</v>
      </c>
      <c r="F60" s="122" t="s">
        <v>1786</v>
      </c>
      <c r="G60" s="122">
        <v>68.940900714700007</v>
      </c>
      <c r="H60" s="122" t="s">
        <v>1786</v>
      </c>
      <c r="I60" s="122" t="s">
        <v>1786</v>
      </c>
      <c r="J60" s="122" t="s">
        <v>1786</v>
      </c>
      <c r="K60" s="122" t="s">
        <v>1786</v>
      </c>
      <c r="L60" s="122">
        <v>69.326398165900002</v>
      </c>
      <c r="M60" s="122" t="s">
        <v>1786</v>
      </c>
      <c r="N60" s="122" t="s">
        <v>1786</v>
      </c>
      <c r="O60" s="122" t="s">
        <v>1786</v>
      </c>
      <c r="P60" s="122" t="s">
        <v>1786</v>
      </c>
      <c r="Q60" s="122">
        <v>69.8709335291</v>
      </c>
      <c r="R60" s="122" t="s">
        <v>1786</v>
      </c>
      <c r="S60" s="122" t="s">
        <v>1786</v>
      </c>
      <c r="T60" s="122" t="s">
        <v>1786</v>
      </c>
      <c r="U60" s="122" t="s">
        <v>1786</v>
      </c>
      <c r="V60" s="122">
        <v>70.312390535199995</v>
      </c>
      <c r="W60" s="122">
        <v>70.339877027200004</v>
      </c>
      <c r="X60" s="122">
        <v>70.8612475045</v>
      </c>
      <c r="Y60" s="122">
        <v>70.615686305099999</v>
      </c>
      <c r="Z60" s="122">
        <v>70.722937257599995</v>
      </c>
      <c r="AA60" s="122">
        <v>71.225117047500007</v>
      </c>
      <c r="AB60" s="122">
        <v>71.433543542500004</v>
      </c>
      <c r="AC60" s="122">
        <v>71.929758107699996</v>
      </c>
      <c r="AD60" s="122">
        <v>71.588693875399997</v>
      </c>
      <c r="AE60" s="122">
        <v>71.694133144600002</v>
      </c>
      <c r="AF60" s="122">
        <v>72.052137743599999</v>
      </c>
      <c r="AG60" s="122">
        <v>71.955077021099996</v>
      </c>
      <c r="AH60" s="122">
        <v>71.877671286899997</v>
      </c>
      <c r="AI60" s="122">
        <v>71.513437868599993</v>
      </c>
      <c r="AJ60" s="122">
        <v>71.646813147399996</v>
      </c>
      <c r="AK60" s="122">
        <v>71.836102972800006</v>
      </c>
      <c r="AL60" s="122">
        <v>72.211886462099997</v>
      </c>
      <c r="AM60" s="122">
        <v>72.574242492799996</v>
      </c>
      <c r="AN60" s="122">
        <v>72.753594047700005</v>
      </c>
      <c r="AO60" s="122">
        <v>72.842525945600002</v>
      </c>
      <c r="AP60" s="122">
        <v>72.984956526299996</v>
      </c>
      <c r="AQ60" s="122">
        <v>73.246562622400006</v>
      </c>
      <c r="AR60" s="122">
        <v>73.3013439363</v>
      </c>
      <c r="AS60" s="122">
        <v>73.429870374499998</v>
      </c>
      <c r="AT60" s="122">
        <v>73.803198307900004</v>
      </c>
      <c r="AU60" s="122">
        <v>74.025962550800003</v>
      </c>
      <c r="AV60" s="122">
        <v>74.553033278499996</v>
      </c>
      <c r="AW60" s="122">
        <v>74.874957387899997</v>
      </c>
      <c r="AX60" s="122">
        <v>75.136475412899998</v>
      </c>
      <c r="AY60" s="122" t="s">
        <v>1786</v>
      </c>
    </row>
    <row r="61" spans="1:51">
      <c r="A61" s="122" t="s">
        <v>4267</v>
      </c>
      <c r="B61" s="122">
        <v>53.124439024390249</v>
      </c>
      <c r="C61" s="122">
        <v>53.760756097560986</v>
      </c>
      <c r="D61" s="122">
        <v>54.354487804878055</v>
      </c>
      <c r="E61" s="122">
        <v>54.896634146341469</v>
      </c>
      <c r="F61" s="122">
        <v>55.38519512195122</v>
      </c>
      <c r="G61" s="122">
        <v>55.824707317073177</v>
      </c>
      <c r="H61" s="122">
        <v>56.225658536585364</v>
      </c>
      <c r="I61" s="122">
        <v>56.606585365853661</v>
      </c>
      <c r="J61" s="122">
        <v>56.985536585365864</v>
      </c>
      <c r="K61" s="122">
        <v>57.373463414634152</v>
      </c>
      <c r="L61" s="122">
        <v>57.777878048780494</v>
      </c>
      <c r="M61" s="122">
        <v>58.201243902439032</v>
      </c>
      <c r="N61" s="122">
        <v>58.641048780487814</v>
      </c>
      <c r="O61" s="122">
        <v>59.096243902439028</v>
      </c>
      <c r="P61" s="122">
        <v>59.569853658536594</v>
      </c>
      <c r="Q61" s="122">
        <v>60.066804878048792</v>
      </c>
      <c r="R61" s="122">
        <v>60.590121951219523</v>
      </c>
      <c r="S61" s="122">
        <v>61.140292682926841</v>
      </c>
      <c r="T61" s="122">
        <v>61.714365853658542</v>
      </c>
      <c r="U61" s="122">
        <v>62.309853658536596</v>
      </c>
      <c r="V61" s="122">
        <v>62.923341463414644</v>
      </c>
      <c r="W61" s="122">
        <v>63.550365853658548</v>
      </c>
      <c r="X61" s="122">
        <v>64.185951219512205</v>
      </c>
      <c r="Y61" s="122">
        <v>64.821658536585375</v>
      </c>
      <c r="Z61" s="122">
        <v>65.451487804878042</v>
      </c>
      <c r="AA61" s="122">
        <v>66.067902439024394</v>
      </c>
      <c r="AB61" s="122">
        <v>66.666365853658533</v>
      </c>
      <c r="AC61" s="122">
        <v>67.244341463414642</v>
      </c>
      <c r="AD61" s="122">
        <v>67.80126829268292</v>
      </c>
      <c r="AE61" s="122">
        <v>68.337658536585366</v>
      </c>
      <c r="AF61" s="122">
        <v>68.85251219512196</v>
      </c>
      <c r="AG61" s="122">
        <v>69.350853658536579</v>
      </c>
      <c r="AH61" s="122">
        <v>69.837219512195134</v>
      </c>
      <c r="AI61" s="122">
        <v>70.313634146341471</v>
      </c>
      <c r="AJ61" s="122">
        <v>70.781609756097581</v>
      </c>
      <c r="AK61" s="122">
        <v>71.242609756097565</v>
      </c>
      <c r="AL61" s="122">
        <v>71.697585365853669</v>
      </c>
      <c r="AM61" s="122">
        <v>72.143536585365865</v>
      </c>
      <c r="AN61" s="122">
        <v>72.575439024390249</v>
      </c>
      <c r="AO61" s="122">
        <v>72.988317073170748</v>
      </c>
      <c r="AP61" s="122">
        <v>73.373243902439029</v>
      </c>
      <c r="AQ61" s="122">
        <v>73.719804878048777</v>
      </c>
      <c r="AR61" s="122">
        <v>74.024024390243923</v>
      </c>
      <c r="AS61" s="122">
        <v>74.28446341463416</v>
      </c>
      <c r="AT61" s="122">
        <v>74.503609756097561</v>
      </c>
      <c r="AU61" s="122">
        <v>74.688951219512205</v>
      </c>
      <c r="AV61" s="122">
        <v>74.847951219512197</v>
      </c>
      <c r="AW61" s="122">
        <v>74.993048780487811</v>
      </c>
      <c r="AX61" s="122">
        <v>75.134634146341469</v>
      </c>
      <c r="AY61" s="122" t="s">
        <v>1786</v>
      </c>
    </row>
    <row r="62" spans="1:51">
      <c r="A62" s="122" t="s">
        <v>4375</v>
      </c>
      <c r="B62" s="122">
        <v>45.933560975609765</v>
      </c>
      <c r="C62" s="122">
        <v>46.347365853658545</v>
      </c>
      <c r="D62" s="122">
        <v>46.769707317073177</v>
      </c>
      <c r="E62" s="122">
        <v>47.20112195121952</v>
      </c>
      <c r="F62" s="122">
        <v>47.644073170731716</v>
      </c>
      <c r="G62" s="122">
        <v>48.09456097560976</v>
      </c>
      <c r="H62" s="122">
        <v>48.551585365853661</v>
      </c>
      <c r="I62" s="122">
        <v>49.011585365853662</v>
      </c>
      <c r="J62" s="122">
        <v>49.476073170731709</v>
      </c>
      <c r="K62" s="122">
        <v>49.947000000000003</v>
      </c>
      <c r="L62" s="122">
        <v>50.432804878048792</v>
      </c>
      <c r="M62" s="122">
        <v>50.939951219512196</v>
      </c>
      <c r="N62" s="122">
        <v>51.474926829268298</v>
      </c>
      <c r="O62" s="122">
        <v>52.040219512195129</v>
      </c>
      <c r="P62" s="122">
        <v>52.635902439024392</v>
      </c>
      <c r="Q62" s="122">
        <v>53.258487804878058</v>
      </c>
      <c r="R62" s="122">
        <v>53.904048780487805</v>
      </c>
      <c r="S62" s="122">
        <v>54.56314634146343</v>
      </c>
      <c r="T62" s="122">
        <v>55.228341463414637</v>
      </c>
      <c r="U62" s="122">
        <v>55.895146341463416</v>
      </c>
      <c r="V62" s="122">
        <v>56.562048780487814</v>
      </c>
      <c r="W62" s="122">
        <v>57.231536585365859</v>
      </c>
      <c r="X62" s="122">
        <v>57.903048780487815</v>
      </c>
      <c r="Y62" s="122">
        <v>58.577560975609764</v>
      </c>
      <c r="Z62" s="122">
        <v>59.250560975609758</v>
      </c>
      <c r="AA62" s="122">
        <v>59.912609756097567</v>
      </c>
      <c r="AB62" s="122">
        <v>60.555731707317079</v>
      </c>
      <c r="AC62" s="122">
        <v>61.174487804878055</v>
      </c>
      <c r="AD62" s="122">
        <v>61.767853658536588</v>
      </c>
      <c r="AE62" s="122">
        <v>62.338292682926841</v>
      </c>
      <c r="AF62" s="122">
        <v>62.894756097560993</v>
      </c>
      <c r="AG62" s="122">
        <v>63.452146341463418</v>
      </c>
      <c r="AH62" s="122">
        <v>64.020878048780489</v>
      </c>
      <c r="AI62" s="122">
        <v>64.604414634146352</v>
      </c>
      <c r="AJ62" s="122">
        <v>65.198243902439046</v>
      </c>
      <c r="AK62" s="122">
        <v>65.791902439024398</v>
      </c>
      <c r="AL62" s="122">
        <v>66.369414634146352</v>
      </c>
      <c r="AM62" s="122">
        <v>66.91239024390245</v>
      </c>
      <c r="AN62" s="122">
        <v>67.407878048780489</v>
      </c>
      <c r="AO62" s="122">
        <v>67.848951219512202</v>
      </c>
      <c r="AP62" s="122">
        <v>68.233634146341473</v>
      </c>
      <c r="AQ62" s="122">
        <v>68.561926829268302</v>
      </c>
      <c r="AR62" s="122">
        <v>68.846341463414632</v>
      </c>
      <c r="AS62" s="122">
        <v>69.09934146341466</v>
      </c>
      <c r="AT62" s="122">
        <v>69.327926829268307</v>
      </c>
      <c r="AU62" s="122">
        <v>69.541073170731707</v>
      </c>
      <c r="AV62" s="122">
        <v>69.744268292682932</v>
      </c>
      <c r="AW62" s="122">
        <v>69.942000000000007</v>
      </c>
      <c r="AX62" s="122">
        <v>70.138243902439029</v>
      </c>
      <c r="AY62" s="122" t="s">
        <v>1786</v>
      </c>
    </row>
    <row r="63" spans="1:51">
      <c r="A63" s="122" t="s">
        <v>1409</v>
      </c>
      <c r="B63" s="122">
        <v>69.670895806022898</v>
      </c>
      <c r="C63" s="122" t="s">
        <v>1786</v>
      </c>
      <c r="D63" s="122" t="s">
        <v>1786</v>
      </c>
      <c r="E63" s="122" t="s">
        <v>1786</v>
      </c>
      <c r="F63" s="122" t="s">
        <v>1786</v>
      </c>
      <c r="G63" s="122">
        <v>70.390254154634334</v>
      </c>
      <c r="H63" s="122" t="s">
        <v>1786</v>
      </c>
      <c r="I63" s="122" t="s">
        <v>1786</v>
      </c>
      <c r="J63" s="122" t="s">
        <v>1786</v>
      </c>
      <c r="K63" s="122" t="s">
        <v>1786</v>
      </c>
      <c r="L63" s="122">
        <v>71.253353019946559</v>
      </c>
      <c r="M63" s="122" t="s">
        <v>1786</v>
      </c>
      <c r="N63" s="122" t="s">
        <v>1786</v>
      </c>
      <c r="O63" s="122" t="s">
        <v>1786</v>
      </c>
      <c r="P63" s="122" t="s">
        <v>1786</v>
      </c>
      <c r="Q63" s="122">
        <v>72.270072525657824</v>
      </c>
      <c r="R63" s="122" t="s">
        <v>1786</v>
      </c>
      <c r="S63" s="122" t="s">
        <v>1786</v>
      </c>
      <c r="T63" s="122" t="s">
        <v>1786</v>
      </c>
      <c r="U63" s="122" t="s">
        <v>1786</v>
      </c>
      <c r="V63" s="122">
        <v>73.65861389895602</v>
      </c>
      <c r="W63" s="122" t="s">
        <v>1786</v>
      </c>
      <c r="X63" s="122">
        <v>74.25826521653012</v>
      </c>
      <c r="Y63" s="122" t="s">
        <v>1786</v>
      </c>
      <c r="Z63" s="122" t="s">
        <v>1786</v>
      </c>
      <c r="AA63" s="122">
        <v>74.93251074599533</v>
      </c>
      <c r="AB63" s="122" t="s">
        <v>1786</v>
      </c>
      <c r="AC63" s="122">
        <v>75.639359030679231</v>
      </c>
      <c r="AD63" s="122" t="s">
        <v>1786</v>
      </c>
      <c r="AE63" s="122">
        <v>76.251375844274222</v>
      </c>
      <c r="AF63" s="122">
        <v>76.042771754105104</v>
      </c>
      <c r="AG63" s="122">
        <v>76.148951381455277</v>
      </c>
      <c r="AH63" s="122">
        <v>76.53167590801084</v>
      </c>
      <c r="AI63" s="122">
        <v>76.652514103038897</v>
      </c>
      <c r="AJ63" s="122">
        <v>76.993648769239471</v>
      </c>
      <c r="AK63" s="122">
        <v>77.137263250307171</v>
      </c>
      <c r="AL63" s="122">
        <v>77.358554728499968</v>
      </c>
      <c r="AM63" s="122">
        <v>77.723874937469716</v>
      </c>
      <c r="AN63" s="122">
        <v>77.8702039657462</v>
      </c>
      <c r="AO63" s="122">
        <v>78.069457376396315</v>
      </c>
      <c r="AP63" s="122">
        <v>78.373498650022754</v>
      </c>
      <c r="AQ63" s="122">
        <v>78.619023194795759</v>
      </c>
      <c r="AR63" s="122">
        <v>78.72893244667226</v>
      </c>
      <c r="AS63" s="122">
        <v>78.872492208268767</v>
      </c>
      <c r="AT63" s="122">
        <v>79.398245613643155</v>
      </c>
      <c r="AU63" s="122">
        <v>79.71266702920714</v>
      </c>
      <c r="AV63" s="122">
        <v>80.247157770236228</v>
      </c>
      <c r="AW63" s="122">
        <v>80.475171091237442</v>
      </c>
      <c r="AX63" s="122">
        <v>80.732921098313398</v>
      </c>
      <c r="AY63" s="122" t="s">
        <v>1786</v>
      </c>
    </row>
    <row r="64" spans="1:51">
      <c r="A64" s="122" t="s">
        <v>4154</v>
      </c>
      <c r="B64" s="122">
        <v>39.106268292682934</v>
      </c>
      <c r="C64" s="122">
        <v>39.528365853658542</v>
      </c>
      <c r="D64" s="122">
        <v>39.947975609756099</v>
      </c>
      <c r="E64" s="122">
        <v>40.364097560975608</v>
      </c>
      <c r="F64" s="122">
        <v>40.777243902439025</v>
      </c>
      <c r="G64" s="122">
        <v>41.192390243902445</v>
      </c>
      <c r="H64" s="122">
        <v>41.614560975609763</v>
      </c>
      <c r="I64" s="122">
        <v>42.044268292682936</v>
      </c>
      <c r="J64" s="122">
        <v>42.475975609756098</v>
      </c>
      <c r="K64" s="122">
        <v>42.900219512195129</v>
      </c>
      <c r="L64" s="122">
        <v>43.303024390243905</v>
      </c>
      <c r="M64" s="122">
        <v>43.669878048780497</v>
      </c>
      <c r="N64" s="122">
        <v>43.985804878048789</v>
      </c>
      <c r="O64" s="122">
        <v>44.241268292682932</v>
      </c>
      <c r="P64" s="122">
        <v>44.431268292682937</v>
      </c>
      <c r="Q64" s="122">
        <v>44.540268292682931</v>
      </c>
      <c r="R64" s="122">
        <v>44.556731707317077</v>
      </c>
      <c r="S64" s="122">
        <v>44.492609756097565</v>
      </c>
      <c r="T64" s="122">
        <v>44.371902439024396</v>
      </c>
      <c r="U64" s="122">
        <v>44.225097560975613</v>
      </c>
      <c r="V64" s="122">
        <v>44.093170731707325</v>
      </c>
      <c r="W64" s="122">
        <v>44.022658536585375</v>
      </c>
      <c r="X64" s="122">
        <v>44.046585365853666</v>
      </c>
      <c r="Y64" s="122">
        <v>44.190463414634152</v>
      </c>
      <c r="Z64" s="122">
        <v>44.466341463414643</v>
      </c>
      <c r="AA64" s="122">
        <v>44.876219512195128</v>
      </c>
      <c r="AB64" s="122">
        <v>45.404121951219516</v>
      </c>
      <c r="AC64" s="122">
        <v>46.01453658536586</v>
      </c>
      <c r="AD64" s="122">
        <v>46.676975609756106</v>
      </c>
      <c r="AE64" s="122">
        <v>47.375414634146345</v>
      </c>
      <c r="AF64" s="122">
        <v>48.104365853658543</v>
      </c>
      <c r="AG64" s="122">
        <v>48.868268292682934</v>
      </c>
      <c r="AH64" s="122">
        <v>49.670121951219514</v>
      </c>
      <c r="AI64" s="122">
        <v>50.504951219512201</v>
      </c>
      <c r="AJ64" s="122">
        <v>51.357243902439031</v>
      </c>
      <c r="AK64" s="122">
        <v>52.205536585365863</v>
      </c>
      <c r="AL64" s="122">
        <v>53.028878048780498</v>
      </c>
      <c r="AM64" s="122">
        <v>53.810804878048785</v>
      </c>
      <c r="AN64" s="122">
        <v>54.538853658536596</v>
      </c>
      <c r="AO64" s="122">
        <v>55.206536585365861</v>
      </c>
      <c r="AP64" s="122">
        <v>55.809878048780497</v>
      </c>
      <c r="AQ64" s="122">
        <v>56.353878048780494</v>
      </c>
      <c r="AR64" s="122">
        <v>56.853487804878057</v>
      </c>
      <c r="AS64" s="122">
        <v>57.323707317073172</v>
      </c>
      <c r="AT64" s="122">
        <v>57.772975609756102</v>
      </c>
      <c r="AU64" s="122">
        <v>58.207292682926834</v>
      </c>
      <c r="AV64" s="122">
        <v>58.631121951219512</v>
      </c>
      <c r="AW64" s="122">
        <v>59.045439024390248</v>
      </c>
      <c r="AX64" s="122">
        <v>59.452219512195128</v>
      </c>
      <c r="AY64" s="122" t="s">
        <v>1786</v>
      </c>
    </row>
    <row r="65" spans="1:51">
      <c r="A65" s="122" t="s">
        <v>4175</v>
      </c>
      <c r="B65" s="122">
        <v>69.109268292682941</v>
      </c>
      <c r="C65" s="122">
        <v>69.480487804878052</v>
      </c>
      <c r="D65" s="122">
        <v>69.519024390243914</v>
      </c>
      <c r="E65" s="122">
        <v>69.681219512195128</v>
      </c>
      <c r="F65" s="122">
        <v>70.399756097560982</v>
      </c>
      <c r="G65" s="122">
        <v>70.80926829268293</v>
      </c>
      <c r="H65" s="122">
        <v>71.055121951219519</v>
      </c>
      <c r="I65" s="122">
        <v>71.25292682926829</v>
      </c>
      <c r="J65" s="122">
        <v>71.537804878048789</v>
      </c>
      <c r="K65" s="122">
        <v>71.057560975609761</v>
      </c>
      <c r="L65" s="122">
        <v>72.027317073170735</v>
      </c>
      <c r="M65" s="122">
        <v>71.630243902439034</v>
      </c>
      <c r="N65" s="122">
        <v>72.8180487804878</v>
      </c>
      <c r="O65" s="122">
        <v>72.610731707317086</v>
      </c>
      <c r="P65" s="122">
        <v>72.969756097560989</v>
      </c>
      <c r="Q65" s="122">
        <v>73.318780487804872</v>
      </c>
      <c r="R65" s="122">
        <v>73.642682926829295</v>
      </c>
      <c r="S65" s="122">
        <v>74.131951219512203</v>
      </c>
      <c r="T65" s="122">
        <v>74.295609756097562</v>
      </c>
      <c r="U65" s="122">
        <v>74.818780487804872</v>
      </c>
      <c r="V65" s="122">
        <v>75.349268292682936</v>
      </c>
      <c r="W65" s="122">
        <v>75.52853658536587</v>
      </c>
      <c r="X65" s="122">
        <v>76.134146341463421</v>
      </c>
      <c r="Y65" s="122">
        <v>75.9090243902439</v>
      </c>
      <c r="Z65" s="122">
        <v>76.295365853658552</v>
      </c>
      <c r="AA65" s="122">
        <v>76.259512195121957</v>
      </c>
      <c r="AB65" s="122">
        <v>76.510487804878053</v>
      </c>
      <c r="AC65" s="122">
        <v>76.728048780487825</v>
      </c>
      <c r="AD65" s="122">
        <v>76.74707317073171</v>
      </c>
      <c r="AE65" s="122">
        <v>76.813658536585379</v>
      </c>
      <c r="AF65" s="122">
        <v>76.837560975609762</v>
      </c>
      <c r="AG65" s="122">
        <v>76.971219512195134</v>
      </c>
      <c r="AH65" s="122">
        <v>77.41</v>
      </c>
      <c r="AI65" s="122">
        <v>77.546585365853673</v>
      </c>
      <c r="AJ65" s="122">
        <v>77.901463414634151</v>
      </c>
      <c r="AK65" s="122">
        <v>77.980731707317076</v>
      </c>
      <c r="AL65" s="122">
        <v>78.120487804878053</v>
      </c>
      <c r="AM65" s="122">
        <v>78.604146341463419</v>
      </c>
      <c r="AN65" s="122">
        <v>78.684634146341466</v>
      </c>
      <c r="AO65" s="122">
        <v>78.680000000000007</v>
      </c>
      <c r="AP65" s="122">
        <v>78.965853658536588</v>
      </c>
      <c r="AQ65" s="122">
        <v>79.01707317073172</v>
      </c>
      <c r="AR65" s="122">
        <v>79.160975609756107</v>
      </c>
      <c r="AS65" s="122">
        <v>79.556097560975616</v>
      </c>
      <c r="AT65" s="122">
        <v>80.09365853658538</v>
      </c>
      <c r="AU65" s="122">
        <v>80.238536585365864</v>
      </c>
      <c r="AV65" s="122">
        <v>80.988780487804874</v>
      </c>
      <c r="AW65" s="122">
        <v>80.964878048780506</v>
      </c>
      <c r="AX65" s="122">
        <v>81.08804878048781</v>
      </c>
      <c r="AY65" s="122" t="s">
        <v>1786</v>
      </c>
    </row>
    <row r="66" spans="1:51">
      <c r="A66" s="122" t="s">
        <v>4202</v>
      </c>
      <c r="B66" s="122">
        <v>68.543414634146359</v>
      </c>
      <c r="C66" s="122" t="s">
        <v>1786</v>
      </c>
      <c r="D66" s="122">
        <v>69.097560975609767</v>
      </c>
      <c r="E66" s="122" t="s">
        <v>1786</v>
      </c>
      <c r="F66" s="122" t="s">
        <v>1786</v>
      </c>
      <c r="G66" s="122">
        <v>69.546829268292697</v>
      </c>
      <c r="H66" s="122" t="s">
        <v>1786</v>
      </c>
      <c r="I66" s="122">
        <v>69.846341463414646</v>
      </c>
      <c r="J66" s="122" t="s">
        <v>1786</v>
      </c>
      <c r="K66" s="122" t="s">
        <v>1786</v>
      </c>
      <c r="L66" s="122">
        <v>69.963414634146346</v>
      </c>
      <c r="M66" s="122" t="s">
        <v>1786</v>
      </c>
      <c r="N66" s="122">
        <v>70.041463414634137</v>
      </c>
      <c r="O66" s="122" t="s">
        <v>1786</v>
      </c>
      <c r="P66" s="122" t="s">
        <v>1786</v>
      </c>
      <c r="Q66" s="122">
        <v>69.614146341463425</v>
      </c>
      <c r="R66" s="122" t="s">
        <v>1786</v>
      </c>
      <c r="S66" s="122">
        <v>69.329268292682926</v>
      </c>
      <c r="T66" s="122" t="s">
        <v>1786</v>
      </c>
      <c r="U66" s="122" t="s">
        <v>1786</v>
      </c>
      <c r="V66" s="122">
        <v>69.078048780487819</v>
      </c>
      <c r="W66" s="122" t="s">
        <v>1786</v>
      </c>
      <c r="X66" s="122">
        <v>69.278048780487822</v>
      </c>
      <c r="Y66" s="122" t="s">
        <v>1786</v>
      </c>
      <c r="Z66" s="122" t="s">
        <v>1786</v>
      </c>
      <c r="AA66" s="122">
        <v>70.036585365853654</v>
      </c>
      <c r="AB66" s="122" t="s">
        <v>1786</v>
      </c>
      <c r="AC66" s="122">
        <v>70.695121951219519</v>
      </c>
      <c r="AD66" s="122">
        <v>70.697560975609761</v>
      </c>
      <c r="AE66" s="122">
        <v>70.090243902439028</v>
      </c>
      <c r="AF66" s="122">
        <v>69.478048780487811</v>
      </c>
      <c r="AG66" s="122">
        <v>69.473170731707327</v>
      </c>
      <c r="AH66" s="122">
        <v>68.963414634146346</v>
      </c>
      <c r="AI66" s="122">
        <v>67.960975609756105</v>
      </c>
      <c r="AJ66" s="122">
        <v>66.953658536585365</v>
      </c>
      <c r="AK66" s="122">
        <v>67.846341463414646</v>
      </c>
      <c r="AL66" s="122">
        <v>69.840731707317076</v>
      </c>
      <c r="AM66" s="122">
        <v>70.187317073170746</v>
      </c>
      <c r="AN66" s="122">
        <v>69.79024390243903</v>
      </c>
      <c r="AO66" s="122">
        <v>70.589024390243907</v>
      </c>
      <c r="AP66" s="122">
        <v>70.868292682926835</v>
      </c>
      <c r="AQ66" s="122">
        <v>70.509756097560995</v>
      </c>
      <c r="AR66" s="122">
        <v>71.056097560975616</v>
      </c>
      <c r="AS66" s="122">
        <v>71.317073170731703</v>
      </c>
      <c r="AT66" s="122">
        <v>71.87439024390244</v>
      </c>
      <c r="AU66" s="122">
        <v>72.572439024390263</v>
      </c>
      <c r="AV66" s="122">
        <v>72.82365853658537</v>
      </c>
      <c r="AW66" s="122">
        <v>72.893414634146367</v>
      </c>
      <c r="AX66" s="122">
        <v>73.973170731707327</v>
      </c>
      <c r="AY66" s="122" t="s">
        <v>1786</v>
      </c>
    </row>
    <row r="67" spans="1:51">
      <c r="A67" s="122" t="s">
        <v>4091</v>
      </c>
      <c r="B67" s="122">
        <v>38.395829268292687</v>
      </c>
      <c r="C67" s="122">
        <v>39.056756097560978</v>
      </c>
      <c r="D67" s="122">
        <v>39.68426829268293</v>
      </c>
      <c r="E67" s="122">
        <v>40.261902439024396</v>
      </c>
      <c r="F67" s="122">
        <v>40.78117073170732</v>
      </c>
      <c r="G67" s="122">
        <v>41.23756097560976</v>
      </c>
      <c r="H67" s="122">
        <v>41.636073170731713</v>
      </c>
      <c r="I67" s="122">
        <v>41.991682926829277</v>
      </c>
      <c r="J67" s="122">
        <v>42.317341463414643</v>
      </c>
      <c r="K67" s="122">
        <v>42.620024390243906</v>
      </c>
      <c r="L67" s="122">
        <v>42.908707317073173</v>
      </c>
      <c r="M67" s="122">
        <v>43.193365853658541</v>
      </c>
      <c r="N67" s="122">
        <v>43.473487804878054</v>
      </c>
      <c r="O67" s="122">
        <v>43.742585365853664</v>
      </c>
      <c r="P67" s="122">
        <v>43.992634146341466</v>
      </c>
      <c r="Q67" s="122">
        <v>44.192170731707321</v>
      </c>
      <c r="R67" s="122">
        <v>44.303707317073169</v>
      </c>
      <c r="S67" s="122">
        <v>44.312756097560978</v>
      </c>
      <c r="T67" s="122">
        <v>44.224853658536595</v>
      </c>
      <c r="U67" s="122">
        <v>44.064463414634155</v>
      </c>
      <c r="V67" s="122">
        <v>43.882585365853664</v>
      </c>
      <c r="W67" s="122">
        <v>43.744707317073171</v>
      </c>
      <c r="X67" s="122">
        <v>43.706756097560977</v>
      </c>
      <c r="Y67" s="122">
        <v>43.805268292682925</v>
      </c>
      <c r="Z67" s="122">
        <v>44.051195121951217</v>
      </c>
      <c r="AA67" s="122">
        <v>44.43307317073171</v>
      </c>
      <c r="AB67" s="122">
        <v>44.916414634146349</v>
      </c>
      <c r="AC67" s="122">
        <v>45.445731707317073</v>
      </c>
      <c r="AD67" s="122">
        <v>45.97256097560976</v>
      </c>
      <c r="AE67" s="122">
        <v>46.476390243902443</v>
      </c>
      <c r="AF67" s="122">
        <v>46.947219512195126</v>
      </c>
      <c r="AG67" s="122">
        <v>47.389512195121952</v>
      </c>
      <c r="AH67" s="122">
        <v>47.822756097560983</v>
      </c>
      <c r="AI67" s="122">
        <v>48.260951219512201</v>
      </c>
      <c r="AJ67" s="122">
        <v>48.706121951219515</v>
      </c>
      <c r="AK67" s="122">
        <v>49.155804878048777</v>
      </c>
      <c r="AL67" s="122">
        <v>49.607073170731717</v>
      </c>
      <c r="AM67" s="122">
        <v>50.054439024390255</v>
      </c>
      <c r="AN67" s="122">
        <v>50.497463414634154</v>
      </c>
      <c r="AO67" s="122">
        <v>50.936634146341468</v>
      </c>
      <c r="AP67" s="122">
        <v>51.376439024390244</v>
      </c>
      <c r="AQ67" s="122">
        <v>51.823365853658537</v>
      </c>
      <c r="AR67" s="122">
        <v>52.282853658536588</v>
      </c>
      <c r="AS67" s="122">
        <v>52.755853658536594</v>
      </c>
      <c r="AT67" s="122">
        <v>53.241341463414642</v>
      </c>
      <c r="AU67" s="122">
        <v>53.734756097560982</v>
      </c>
      <c r="AV67" s="122">
        <v>54.229585365853659</v>
      </c>
      <c r="AW67" s="122">
        <v>54.718341463414639</v>
      </c>
      <c r="AX67" s="122">
        <v>55.195000000000007</v>
      </c>
      <c r="AY67" s="122" t="s">
        <v>1786</v>
      </c>
    </row>
    <row r="68" spans="1:51">
      <c r="A68" s="122" t="s">
        <v>4342</v>
      </c>
      <c r="B68" s="122">
        <v>69.574099424594962</v>
      </c>
      <c r="C68" s="122" t="s">
        <v>1786</v>
      </c>
      <c r="D68" s="122" t="s">
        <v>1786</v>
      </c>
      <c r="E68" s="122" t="s">
        <v>1786</v>
      </c>
      <c r="F68" s="122" t="s">
        <v>1786</v>
      </c>
      <c r="G68" s="122">
        <v>70.462194398729309</v>
      </c>
      <c r="H68" s="122" t="s">
        <v>1786</v>
      </c>
      <c r="I68" s="122" t="s">
        <v>1786</v>
      </c>
      <c r="J68" s="122" t="s">
        <v>1786</v>
      </c>
      <c r="K68" s="122" t="s">
        <v>1786</v>
      </c>
      <c r="L68" s="122">
        <v>71.09302303791992</v>
      </c>
      <c r="M68" s="122" t="s">
        <v>1786</v>
      </c>
      <c r="N68" s="122" t="s">
        <v>1786</v>
      </c>
      <c r="O68" s="122" t="s">
        <v>1786</v>
      </c>
      <c r="P68" s="122" t="s">
        <v>1786</v>
      </c>
      <c r="Q68" s="122">
        <v>71.968917297342074</v>
      </c>
      <c r="R68" s="122" t="s">
        <v>1786</v>
      </c>
      <c r="S68" s="122" t="s">
        <v>1786</v>
      </c>
      <c r="T68" s="122" t="s">
        <v>1786</v>
      </c>
      <c r="U68" s="122" t="s">
        <v>1786</v>
      </c>
      <c r="V68" s="122">
        <v>72.908847514308633</v>
      </c>
      <c r="W68" s="122">
        <v>73.344209672997962</v>
      </c>
      <c r="X68" s="122">
        <v>73.491873954724198</v>
      </c>
      <c r="Y68" s="122">
        <v>73.585869542534667</v>
      </c>
      <c r="Z68" s="122">
        <v>73.902786719174898</v>
      </c>
      <c r="AA68" s="122">
        <v>73.938490875941355</v>
      </c>
      <c r="AB68" s="122">
        <v>74.136219861190568</v>
      </c>
      <c r="AC68" s="122">
        <v>74.533089137771967</v>
      </c>
      <c r="AD68" s="122">
        <v>74.576084942303297</v>
      </c>
      <c r="AE68" s="122">
        <v>74.703822862051638</v>
      </c>
      <c r="AF68" s="122">
        <v>74.879146119545481</v>
      </c>
      <c r="AG68" s="122">
        <v>74.962713736303115</v>
      </c>
      <c r="AH68" s="122">
        <v>75.302978869823008</v>
      </c>
      <c r="AI68" s="122">
        <v>75.386777788398575</v>
      </c>
      <c r="AJ68" s="122">
        <v>75.698949684420825</v>
      </c>
      <c r="AK68" s="122">
        <v>75.820441225169702</v>
      </c>
      <c r="AL68" s="122">
        <v>76.068378618090279</v>
      </c>
      <c r="AM68" s="122">
        <v>76.370657491609109</v>
      </c>
      <c r="AN68" s="122">
        <v>76.550546966896093</v>
      </c>
      <c r="AO68" s="122">
        <v>76.787565017724859</v>
      </c>
      <c r="AP68" s="122">
        <v>77.162749316801268</v>
      </c>
      <c r="AQ68" s="122">
        <v>77.431920747819163</v>
      </c>
      <c r="AR68" s="122">
        <v>77.561543063990271</v>
      </c>
      <c r="AS68" s="122">
        <v>77.712239889351039</v>
      </c>
      <c r="AT68" s="122">
        <v>78.144079779778082</v>
      </c>
      <c r="AU68" s="122">
        <v>78.472536112362036</v>
      </c>
      <c r="AV68" s="122">
        <v>78.949957828744928</v>
      </c>
      <c r="AW68" s="122">
        <v>79.174862825128898</v>
      </c>
      <c r="AX68" s="122">
        <v>79.458910652030326</v>
      </c>
      <c r="AY68" s="122" t="s">
        <v>1786</v>
      </c>
    </row>
    <row r="69" spans="1:51">
      <c r="A69" s="122" t="s">
        <v>4185</v>
      </c>
      <c r="B69" s="122">
        <v>68.819756097560983</v>
      </c>
      <c r="C69" s="122">
        <v>68.844146341463414</v>
      </c>
      <c r="D69" s="122">
        <v>68.577804878048781</v>
      </c>
      <c r="E69" s="122">
        <v>69.012682926829271</v>
      </c>
      <c r="F69" s="122">
        <v>69.220975609756096</v>
      </c>
      <c r="G69" s="122">
        <v>68.977804878048772</v>
      </c>
      <c r="H69" s="122">
        <v>69.477073170731714</v>
      </c>
      <c r="I69" s="122">
        <v>69.666585365853678</v>
      </c>
      <c r="J69" s="122">
        <v>69.616341463414642</v>
      </c>
      <c r="K69" s="122">
        <v>69.503414634146353</v>
      </c>
      <c r="L69" s="122">
        <v>70.179512195121958</v>
      </c>
      <c r="M69" s="122">
        <v>70.017560975609769</v>
      </c>
      <c r="N69" s="122">
        <v>70.707317073170728</v>
      </c>
      <c r="O69" s="122">
        <v>71.223658536585376</v>
      </c>
      <c r="P69" s="122">
        <v>71.134878048780493</v>
      </c>
      <c r="Q69" s="122">
        <v>71.673658536585378</v>
      </c>
      <c r="R69" s="122">
        <v>71.812926829268292</v>
      </c>
      <c r="S69" s="122">
        <v>72.350243902439018</v>
      </c>
      <c r="T69" s="122">
        <v>72.89707317073173</v>
      </c>
      <c r="U69" s="122">
        <v>73.155365853658552</v>
      </c>
      <c r="V69" s="122">
        <v>73.44</v>
      </c>
      <c r="W69" s="122">
        <v>73.746585365853662</v>
      </c>
      <c r="X69" s="122">
        <v>74.298048780487818</v>
      </c>
      <c r="Y69" s="122">
        <v>74.2009756097561</v>
      </c>
      <c r="Z69" s="122">
        <v>74.519024390243914</v>
      </c>
      <c r="AA69" s="122">
        <v>74.222926829268303</v>
      </c>
      <c r="AB69" s="122">
        <v>74.560000000000016</v>
      </c>
      <c r="AC69" s="122">
        <v>74.591951219512197</v>
      </c>
      <c r="AD69" s="122">
        <v>74.577073170731708</v>
      </c>
      <c r="AE69" s="122">
        <v>74.792195121951238</v>
      </c>
      <c r="AF69" s="122">
        <v>74.813170731707316</v>
      </c>
      <c r="AG69" s="122">
        <v>75.227560975609762</v>
      </c>
      <c r="AH69" s="122">
        <v>75.455365853658549</v>
      </c>
      <c r="AI69" s="122">
        <v>75.705121951219525</v>
      </c>
      <c r="AJ69" s="122">
        <v>76.395609756097556</v>
      </c>
      <c r="AK69" s="122">
        <v>76.409512195121962</v>
      </c>
      <c r="AL69" s="122">
        <v>76.69341463414635</v>
      </c>
      <c r="AM69" s="122">
        <v>76.878536585365865</v>
      </c>
      <c r="AN69" s="122">
        <v>77.090731707317076</v>
      </c>
      <c r="AO69" s="122">
        <v>77.291219512195127</v>
      </c>
      <c r="AP69" s="122">
        <v>77.501219512195121</v>
      </c>
      <c r="AQ69" s="122">
        <v>77.975121951219521</v>
      </c>
      <c r="AR69" s="122">
        <v>78.123658536585381</v>
      </c>
      <c r="AS69" s="122">
        <v>78.368292682926835</v>
      </c>
      <c r="AT69" s="122">
        <v>78.714634146341481</v>
      </c>
      <c r="AU69" s="122">
        <v>78.965609756097578</v>
      </c>
      <c r="AV69" s="122">
        <v>79.407317073170745</v>
      </c>
      <c r="AW69" s="122">
        <v>79.452682926829269</v>
      </c>
      <c r="AX69" s="122">
        <v>79.791951219512214</v>
      </c>
      <c r="AY69" s="122" t="s">
        <v>1786</v>
      </c>
    </row>
    <row r="70" spans="1:51">
      <c r="A70" s="122" t="s">
        <v>62</v>
      </c>
      <c r="B70" s="122">
        <v>55.798780487804883</v>
      </c>
      <c r="C70" s="122">
        <v>56.198780487804889</v>
      </c>
      <c r="D70" s="122">
        <v>56.598780487804888</v>
      </c>
      <c r="E70" s="122">
        <v>56.998780487804879</v>
      </c>
      <c r="F70" s="122">
        <v>57.398780487804885</v>
      </c>
      <c r="G70" s="122">
        <v>57.798780487804891</v>
      </c>
      <c r="H70" s="122">
        <v>58.198780487804882</v>
      </c>
      <c r="I70" s="122">
        <v>58.598780487804881</v>
      </c>
      <c r="J70" s="122">
        <v>58.998780487804886</v>
      </c>
      <c r="K70" s="122">
        <v>59.398780487804885</v>
      </c>
      <c r="L70" s="122">
        <v>59.798780487804883</v>
      </c>
      <c r="M70" s="122">
        <v>60.198780487804882</v>
      </c>
      <c r="N70" s="122">
        <v>60.598780487804881</v>
      </c>
      <c r="O70" s="122">
        <v>60.998780487804893</v>
      </c>
      <c r="P70" s="122">
        <v>61.398780487804885</v>
      </c>
      <c r="Q70" s="122">
        <v>61.798780487804883</v>
      </c>
      <c r="R70" s="122">
        <v>62.199780487804887</v>
      </c>
      <c r="S70" s="122">
        <v>62.600780487804876</v>
      </c>
      <c r="T70" s="122">
        <v>63.002780487804884</v>
      </c>
      <c r="U70" s="122">
        <v>63.403780487804887</v>
      </c>
      <c r="V70" s="122">
        <v>63.810780487804877</v>
      </c>
      <c r="W70" s="122">
        <v>64.230780487804893</v>
      </c>
      <c r="X70" s="122">
        <v>64.662780487804881</v>
      </c>
      <c r="Y70" s="122">
        <v>65.099780487804892</v>
      </c>
      <c r="Z70" s="122">
        <v>65.52778048780489</v>
      </c>
      <c r="AA70" s="122">
        <v>65.924292682926833</v>
      </c>
      <c r="AB70" s="122">
        <v>66.261292682926822</v>
      </c>
      <c r="AC70" s="122">
        <v>66.521804878048798</v>
      </c>
      <c r="AD70" s="122">
        <v>66.699317073170747</v>
      </c>
      <c r="AE70" s="122">
        <v>66.795829268292678</v>
      </c>
      <c r="AF70" s="122">
        <v>66.821829268292703</v>
      </c>
      <c r="AG70" s="122">
        <v>66.795829268292678</v>
      </c>
      <c r="AH70" s="122">
        <v>66.747317073170734</v>
      </c>
      <c r="AI70" s="122">
        <v>66.703268292682935</v>
      </c>
      <c r="AJ70" s="122">
        <v>66.680707317073171</v>
      </c>
      <c r="AK70" s="122">
        <v>66.694609756097563</v>
      </c>
      <c r="AL70" s="122">
        <v>66.752951219512198</v>
      </c>
      <c r="AM70" s="122">
        <v>66.849243902439028</v>
      </c>
      <c r="AN70" s="122">
        <v>66.976512195121956</v>
      </c>
      <c r="AO70" s="122">
        <v>67.133219512195126</v>
      </c>
      <c r="AP70" s="122">
        <v>67.313390243902461</v>
      </c>
      <c r="AQ70" s="122">
        <v>67.510536585365855</v>
      </c>
      <c r="AR70" s="122">
        <v>67.716682926829279</v>
      </c>
      <c r="AS70" s="122">
        <v>67.922829268292688</v>
      </c>
      <c r="AT70" s="122">
        <v>68.12446341463415</v>
      </c>
      <c r="AU70" s="122">
        <v>68.318634146341466</v>
      </c>
      <c r="AV70" s="122">
        <v>68.504829268292681</v>
      </c>
      <c r="AW70" s="122">
        <v>68.686512195121949</v>
      </c>
      <c r="AX70" s="122">
        <v>68.865731707317082</v>
      </c>
      <c r="AY70" s="122" t="s">
        <v>1786</v>
      </c>
    </row>
    <row r="71" spans="1:51">
      <c r="A71" s="122" t="s">
        <v>4167</v>
      </c>
      <c r="B71" s="122">
        <v>70.239756097560985</v>
      </c>
      <c r="C71" s="122">
        <v>70.825853658536587</v>
      </c>
      <c r="D71" s="122">
        <v>70.32658536585366</v>
      </c>
      <c r="E71" s="122">
        <v>70.224634146341486</v>
      </c>
      <c r="F71" s="122">
        <v>71.162926829268301</v>
      </c>
      <c r="G71" s="122">
        <v>71.006585365853667</v>
      </c>
      <c r="H71" s="122">
        <v>71.405609756097576</v>
      </c>
      <c r="I71" s="122">
        <v>71.409756097560972</v>
      </c>
      <c r="J71" s="122">
        <v>71.399024390243909</v>
      </c>
      <c r="K71" s="122">
        <v>71.141951219512208</v>
      </c>
      <c r="L71" s="122">
        <v>72.009268292682918</v>
      </c>
      <c r="M71" s="122">
        <v>71.997804878048797</v>
      </c>
      <c r="N71" s="122">
        <v>72.250975609756111</v>
      </c>
      <c r="O71" s="122">
        <v>72.401951219512199</v>
      </c>
      <c r="P71" s="122">
        <v>72.749756097560976</v>
      </c>
      <c r="Q71" s="122">
        <v>72.849268292682936</v>
      </c>
      <c r="R71" s="122">
        <v>73.091951219512211</v>
      </c>
      <c r="S71" s="122">
        <v>73.675853658536596</v>
      </c>
      <c r="T71" s="122">
        <v>73.795853658536586</v>
      </c>
      <c r="U71" s="122">
        <v>74.074878048780491</v>
      </c>
      <c r="V71" s="122">
        <v>74.179512195121958</v>
      </c>
      <c r="W71" s="122">
        <v>74.3409756097561</v>
      </c>
      <c r="X71" s="122">
        <v>74.705365853658549</v>
      </c>
      <c r="Y71" s="122">
        <v>74.686585365853674</v>
      </c>
      <c r="Z71" s="122">
        <v>75.160000000000011</v>
      </c>
      <c r="AA71" s="122">
        <v>75.250243902439038</v>
      </c>
      <c r="AB71" s="122">
        <v>75.515365853658551</v>
      </c>
      <c r="AC71" s="122">
        <v>76.074634146341481</v>
      </c>
      <c r="AD71" s="122">
        <v>76.320731707317066</v>
      </c>
      <c r="AE71" s="122">
        <v>76.470243902439037</v>
      </c>
      <c r="AF71" s="122">
        <v>76.745365853658555</v>
      </c>
      <c r="AG71" s="122">
        <v>76.920000000000016</v>
      </c>
      <c r="AH71" s="122">
        <v>77.204878048780486</v>
      </c>
      <c r="AI71" s="122">
        <v>77.261219512195126</v>
      </c>
      <c r="AJ71" s="122">
        <v>77.676097560975606</v>
      </c>
      <c r="AK71" s="122">
        <v>77.783414634146354</v>
      </c>
      <c r="AL71" s="122">
        <v>78.004878048780512</v>
      </c>
      <c r="AM71" s="122">
        <v>78.356097560975613</v>
      </c>
      <c r="AN71" s="122">
        <v>78.307317073170736</v>
      </c>
      <c r="AO71" s="122">
        <v>78.509756097560981</v>
      </c>
      <c r="AP71" s="122">
        <v>78.909756097560972</v>
      </c>
      <c r="AQ71" s="122">
        <v>79.109756097560989</v>
      </c>
      <c r="AR71" s="122">
        <v>79.312195121951234</v>
      </c>
      <c r="AS71" s="122">
        <v>79.263414634146358</v>
      </c>
      <c r="AT71" s="122">
        <v>80.163414634146349</v>
      </c>
      <c r="AU71" s="122">
        <v>80.209512195121974</v>
      </c>
      <c r="AV71" s="122">
        <v>80.808780487804896</v>
      </c>
      <c r="AW71" s="122">
        <v>81.152439024390262</v>
      </c>
      <c r="AX71" s="122">
        <v>81.520487804878059</v>
      </c>
      <c r="AY71" s="122" t="s">
        <v>1786</v>
      </c>
    </row>
    <row r="72" spans="1:51">
      <c r="A72" s="122" t="s">
        <v>1413</v>
      </c>
      <c r="B72" s="122" t="s">
        <v>1786</v>
      </c>
      <c r="C72" s="122" t="s">
        <v>1786</v>
      </c>
      <c r="D72" s="122" t="s">
        <v>1786</v>
      </c>
      <c r="E72" s="122" t="s">
        <v>1786</v>
      </c>
      <c r="F72" s="122" t="s">
        <v>1786</v>
      </c>
      <c r="G72" s="122" t="s">
        <v>1786</v>
      </c>
      <c r="H72" s="122" t="s">
        <v>1786</v>
      </c>
      <c r="I72" s="122" t="s">
        <v>1786</v>
      </c>
      <c r="J72" s="122" t="s">
        <v>1786</v>
      </c>
      <c r="K72" s="122" t="s">
        <v>1786</v>
      </c>
      <c r="L72" s="122" t="s">
        <v>1786</v>
      </c>
      <c r="M72" s="122" t="s">
        <v>1786</v>
      </c>
      <c r="N72" s="122" t="s">
        <v>1786</v>
      </c>
      <c r="O72" s="122" t="s">
        <v>1786</v>
      </c>
      <c r="P72" s="122" t="s">
        <v>1786</v>
      </c>
      <c r="Q72" s="122" t="s">
        <v>1786</v>
      </c>
      <c r="R72" s="122" t="s">
        <v>1786</v>
      </c>
      <c r="S72" s="122" t="s">
        <v>1786</v>
      </c>
      <c r="T72" s="122" t="s">
        <v>1786</v>
      </c>
      <c r="U72" s="122" t="s">
        <v>1786</v>
      </c>
      <c r="V72" s="122" t="s">
        <v>1786</v>
      </c>
      <c r="W72" s="122" t="s">
        <v>1786</v>
      </c>
      <c r="X72" s="122" t="s">
        <v>1786</v>
      </c>
      <c r="Y72" s="122" t="s">
        <v>1786</v>
      </c>
      <c r="Z72" s="122" t="s">
        <v>1786</v>
      </c>
      <c r="AA72" s="122" t="s">
        <v>1786</v>
      </c>
      <c r="AB72" s="122" t="s">
        <v>1786</v>
      </c>
      <c r="AC72" s="122" t="s">
        <v>1786</v>
      </c>
      <c r="AD72" s="122" t="s">
        <v>1786</v>
      </c>
      <c r="AE72" s="122" t="s">
        <v>1786</v>
      </c>
      <c r="AF72" s="122" t="s">
        <v>1786</v>
      </c>
      <c r="AG72" s="122" t="s">
        <v>1786</v>
      </c>
      <c r="AH72" s="122" t="s">
        <v>1786</v>
      </c>
      <c r="AI72" s="122" t="s">
        <v>1786</v>
      </c>
      <c r="AJ72" s="122" t="s">
        <v>1786</v>
      </c>
      <c r="AK72" s="122" t="s">
        <v>1786</v>
      </c>
      <c r="AL72" s="122" t="s">
        <v>1786</v>
      </c>
      <c r="AM72" s="122" t="s">
        <v>1786</v>
      </c>
      <c r="AN72" s="122" t="s">
        <v>1786</v>
      </c>
      <c r="AO72" s="122" t="s">
        <v>1786</v>
      </c>
      <c r="AP72" s="122" t="s">
        <v>1786</v>
      </c>
      <c r="AQ72" s="122" t="s">
        <v>1786</v>
      </c>
      <c r="AR72" s="122" t="s">
        <v>1786</v>
      </c>
      <c r="AS72" s="122" t="s">
        <v>1786</v>
      </c>
      <c r="AT72" s="122" t="s">
        <v>1786</v>
      </c>
      <c r="AU72" s="122" t="s">
        <v>1786</v>
      </c>
      <c r="AV72" s="122">
        <v>78.841463414634148</v>
      </c>
      <c r="AW72" s="122" t="s">
        <v>1786</v>
      </c>
      <c r="AX72" s="122" t="s">
        <v>1786</v>
      </c>
      <c r="AY72" s="122" t="s">
        <v>1786</v>
      </c>
    </row>
    <row r="73" spans="1:51">
      <c r="A73" s="122" t="s">
        <v>1571</v>
      </c>
      <c r="B73" s="122">
        <v>57.586585365853658</v>
      </c>
      <c r="C73" s="122">
        <v>57.985585365853666</v>
      </c>
      <c r="D73" s="122">
        <v>58.383585365853669</v>
      </c>
      <c r="E73" s="122">
        <v>58.781585365853665</v>
      </c>
      <c r="F73" s="122">
        <v>59.179585365853669</v>
      </c>
      <c r="G73" s="122">
        <v>59.578585365853662</v>
      </c>
      <c r="H73" s="122">
        <v>59.981585365853668</v>
      </c>
      <c r="I73" s="122">
        <v>60.387585365853667</v>
      </c>
      <c r="J73" s="122">
        <v>60.797585365853664</v>
      </c>
      <c r="K73" s="122">
        <v>61.211585365853665</v>
      </c>
      <c r="L73" s="122">
        <v>61.633585365853669</v>
      </c>
      <c r="M73" s="122">
        <v>62.070585365853667</v>
      </c>
      <c r="N73" s="122">
        <v>62.52058536585367</v>
      </c>
      <c r="O73" s="122">
        <v>62.975585365853668</v>
      </c>
      <c r="P73" s="122">
        <v>63.426585365853676</v>
      </c>
      <c r="Q73" s="122">
        <v>63.854585365853673</v>
      </c>
      <c r="R73" s="122">
        <v>64.239585365853657</v>
      </c>
      <c r="S73" s="122">
        <v>64.56758536585366</v>
      </c>
      <c r="T73" s="122">
        <v>64.833585365853665</v>
      </c>
      <c r="U73" s="122">
        <v>65.036585365853654</v>
      </c>
      <c r="V73" s="122">
        <v>65.183585365853659</v>
      </c>
      <c r="W73" s="122">
        <v>65.289585365853668</v>
      </c>
      <c r="X73" s="122">
        <v>65.373585365853671</v>
      </c>
      <c r="Y73" s="122">
        <v>65.453585365853655</v>
      </c>
      <c r="Z73" s="122">
        <v>65.539585365853668</v>
      </c>
      <c r="AA73" s="122">
        <v>65.636585365853662</v>
      </c>
      <c r="AB73" s="122">
        <v>65.745585365853671</v>
      </c>
      <c r="AC73" s="122">
        <v>65.858585365853671</v>
      </c>
      <c r="AD73" s="122">
        <v>65.972585365853675</v>
      </c>
      <c r="AE73" s="122">
        <v>66.08458536585367</v>
      </c>
      <c r="AF73" s="122">
        <v>66.197585365853669</v>
      </c>
      <c r="AG73" s="122">
        <v>66.310121951219529</v>
      </c>
      <c r="AH73" s="122">
        <v>66.422658536585374</v>
      </c>
      <c r="AI73" s="122">
        <v>66.535707317073175</v>
      </c>
      <c r="AJ73" s="122">
        <v>66.64824390243902</v>
      </c>
      <c r="AK73" s="122">
        <v>66.759268292682933</v>
      </c>
      <c r="AL73" s="122">
        <v>66.864731707317077</v>
      </c>
      <c r="AM73" s="122">
        <v>66.965634146341472</v>
      </c>
      <c r="AN73" s="122">
        <v>67.062951219512215</v>
      </c>
      <c r="AO73" s="122">
        <v>67.15917073170732</v>
      </c>
      <c r="AP73" s="122">
        <v>67.260292682926831</v>
      </c>
      <c r="AQ73" s="122">
        <v>67.37229268292684</v>
      </c>
      <c r="AR73" s="122">
        <v>67.500707317073179</v>
      </c>
      <c r="AS73" s="122">
        <v>67.648024390243904</v>
      </c>
      <c r="AT73" s="122">
        <v>67.813780487804891</v>
      </c>
      <c r="AU73" s="122">
        <v>67.995487804878053</v>
      </c>
      <c r="AV73" s="122">
        <v>68.188682926829273</v>
      </c>
      <c r="AW73" s="122">
        <v>68.386341463414638</v>
      </c>
      <c r="AX73" s="122">
        <v>68.583024390243907</v>
      </c>
      <c r="AY73" s="122" t="s">
        <v>1786</v>
      </c>
    </row>
    <row r="74" spans="1:51">
      <c r="A74" s="122" t="s">
        <v>4092</v>
      </c>
      <c r="B74" s="122">
        <v>39.568170731707312</v>
      </c>
      <c r="C74" s="122">
        <v>39.925634146341466</v>
      </c>
      <c r="D74" s="122">
        <v>40.370097560975616</v>
      </c>
      <c r="E74" s="122">
        <v>40.920073170731712</v>
      </c>
      <c r="F74" s="122">
        <v>41.57853658536586</v>
      </c>
      <c r="G74" s="122">
        <v>42.337512195121953</v>
      </c>
      <c r="H74" s="122">
        <v>43.174487804878055</v>
      </c>
      <c r="I74" s="122">
        <v>44.053487804878053</v>
      </c>
      <c r="J74" s="122">
        <v>44.940463414634152</v>
      </c>
      <c r="K74" s="122">
        <v>45.815951219512201</v>
      </c>
      <c r="L74" s="122">
        <v>46.664926829268296</v>
      </c>
      <c r="M74" s="122">
        <v>47.476878048780492</v>
      </c>
      <c r="N74" s="122">
        <v>48.260317073170739</v>
      </c>
      <c r="O74" s="122">
        <v>49.024219512195124</v>
      </c>
      <c r="P74" s="122">
        <v>49.771121951219513</v>
      </c>
      <c r="Q74" s="122">
        <v>50.510024390243906</v>
      </c>
      <c r="R74" s="122">
        <v>51.251975609756109</v>
      </c>
      <c r="S74" s="122">
        <v>52.007975609756109</v>
      </c>
      <c r="T74" s="122">
        <v>52.782536585365854</v>
      </c>
      <c r="U74" s="122">
        <v>53.577146341463425</v>
      </c>
      <c r="V74" s="122">
        <v>54.397317073170733</v>
      </c>
      <c r="W74" s="122">
        <v>55.24602439024391</v>
      </c>
      <c r="X74" s="122">
        <v>56.112243902439033</v>
      </c>
      <c r="Y74" s="122">
        <v>56.975926829268303</v>
      </c>
      <c r="Z74" s="122">
        <v>57.817048780487809</v>
      </c>
      <c r="AA74" s="122">
        <v>58.607487804878055</v>
      </c>
      <c r="AB74" s="122">
        <v>59.318707317073176</v>
      </c>
      <c r="AC74" s="122">
        <v>59.932170731707323</v>
      </c>
      <c r="AD74" s="122">
        <v>60.43434146341464</v>
      </c>
      <c r="AE74" s="122">
        <v>60.819292682926836</v>
      </c>
      <c r="AF74" s="122">
        <v>61.088975609756112</v>
      </c>
      <c r="AG74" s="122">
        <v>61.254463414634152</v>
      </c>
      <c r="AH74" s="122">
        <v>61.338317073170735</v>
      </c>
      <c r="AI74" s="122">
        <v>61.363170731707321</v>
      </c>
      <c r="AJ74" s="122">
        <v>61.336121951219518</v>
      </c>
      <c r="AK74" s="122">
        <v>61.252804878048792</v>
      </c>
      <c r="AL74" s="122">
        <v>61.096341463414639</v>
      </c>
      <c r="AM74" s="122">
        <v>60.863268292682932</v>
      </c>
      <c r="AN74" s="122">
        <v>60.565146341463425</v>
      </c>
      <c r="AO74" s="122">
        <v>60.22751219512196</v>
      </c>
      <c r="AP74" s="122">
        <v>59.891878048780498</v>
      </c>
      <c r="AQ74" s="122">
        <v>59.601292682926832</v>
      </c>
      <c r="AR74" s="122">
        <v>59.390634146341469</v>
      </c>
      <c r="AS74" s="122">
        <v>59.287804878048782</v>
      </c>
      <c r="AT74" s="122">
        <v>59.305707317073178</v>
      </c>
      <c r="AU74" s="122">
        <v>59.449219512195128</v>
      </c>
      <c r="AV74" s="122">
        <v>59.709219512195133</v>
      </c>
      <c r="AW74" s="122">
        <v>60.051146341463422</v>
      </c>
      <c r="AX74" s="122">
        <v>60.4439268292683</v>
      </c>
      <c r="AY74" s="122" t="s">
        <v>1786</v>
      </c>
    </row>
    <row r="75" spans="1:51">
      <c r="A75" s="122" t="s">
        <v>4164</v>
      </c>
      <c r="B75" s="122">
        <v>71.126829268292695</v>
      </c>
      <c r="C75" s="122">
        <v>70.878048780487816</v>
      </c>
      <c r="D75" s="122">
        <v>70.926829268292693</v>
      </c>
      <c r="E75" s="122">
        <v>70.826829268292698</v>
      </c>
      <c r="F75" s="122">
        <v>71.62439024390244</v>
      </c>
      <c r="G75" s="122">
        <v>71.62439024390244</v>
      </c>
      <c r="H75" s="122">
        <v>71.573170731707322</v>
      </c>
      <c r="I75" s="122">
        <v>72.12439024390244</v>
      </c>
      <c r="J75" s="122">
        <v>71.724390243902462</v>
      </c>
      <c r="K75" s="122">
        <v>71.721951219512206</v>
      </c>
      <c r="L75" s="122">
        <v>71.973170731707327</v>
      </c>
      <c r="M75" s="122">
        <v>72.273170731707339</v>
      </c>
      <c r="N75" s="122">
        <v>72.12439024390244</v>
      </c>
      <c r="O75" s="122">
        <v>72.324390243902442</v>
      </c>
      <c r="P75" s="122">
        <v>72.524390243902445</v>
      </c>
      <c r="Q75" s="122">
        <v>72.724390243902448</v>
      </c>
      <c r="R75" s="122">
        <v>72.775609756097566</v>
      </c>
      <c r="S75" s="122">
        <v>73.224390243902448</v>
      </c>
      <c r="T75" s="122">
        <v>73.175609756097558</v>
      </c>
      <c r="U75" s="122">
        <v>73.275609756097566</v>
      </c>
      <c r="V75" s="122">
        <v>73.675609756097572</v>
      </c>
      <c r="W75" s="122">
        <v>74.026829268292687</v>
      </c>
      <c r="X75" s="122">
        <v>74.178048780487813</v>
      </c>
      <c r="Y75" s="122">
        <v>74.378048780487816</v>
      </c>
      <c r="Z75" s="122">
        <v>74.778048780487822</v>
      </c>
      <c r="AA75" s="122">
        <v>74.629268292682937</v>
      </c>
      <c r="AB75" s="122">
        <v>74.929268292682949</v>
      </c>
      <c r="AC75" s="122">
        <v>75.280487804878049</v>
      </c>
      <c r="AD75" s="122">
        <v>75.380487804878058</v>
      </c>
      <c r="AE75" s="122">
        <v>75.582926829268317</v>
      </c>
      <c r="AF75" s="122">
        <v>75.880487804878058</v>
      </c>
      <c r="AG75" s="122">
        <v>76.082926829268317</v>
      </c>
      <c r="AH75" s="122">
        <v>76.434146341463418</v>
      </c>
      <c r="AI75" s="122">
        <v>76.385365853658527</v>
      </c>
      <c r="AJ75" s="122">
        <v>76.885365853658541</v>
      </c>
      <c r="AK75" s="122">
        <v>76.836585365853665</v>
      </c>
      <c r="AL75" s="122">
        <v>77.087804878048786</v>
      </c>
      <c r="AM75" s="122">
        <v>77.210975609756119</v>
      </c>
      <c r="AN75" s="122">
        <v>77.292926829268296</v>
      </c>
      <c r="AO75" s="122">
        <v>77.428780487804886</v>
      </c>
      <c r="AP75" s="122">
        <v>77.86121951219512</v>
      </c>
      <c r="AQ75" s="122">
        <v>78.117560975609763</v>
      </c>
      <c r="AR75" s="122">
        <v>78.223658536585376</v>
      </c>
      <c r="AS75" s="122">
        <v>78.292195121951238</v>
      </c>
      <c r="AT75" s="122">
        <v>78.839024390243907</v>
      </c>
      <c r="AU75" s="122">
        <v>79.070487804878056</v>
      </c>
      <c r="AV75" s="122">
        <v>79.45195121951221</v>
      </c>
      <c r="AW75" s="122">
        <v>79.623414634146357</v>
      </c>
      <c r="AX75" s="122">
        <v>79.903365853658542</v>
      </c>
      <c r="AY75" s="122" t="s">
        <v>1786</v>
      </c>
    </row>
    <row r="76" spans="1:51">
      <c r="A76" s="122" t="s">
        <v>4209</v>
      </c>
      <c r="B76" s="122">
        <v>63.427707317073178</v>
      </c>
      <c r="C76" s="122">
        <v>63.827707317073177</v>
      </c>
      <c r="D76" s="122">
        <v>64.229707317073178</v>
      </c>
      <c r="E76" s="122">
        <v>64.633707317073174</v>
      </c>
      <c r="F76" s="122">
        <v>65.035707317073175</v>
      </c>
      <c r="G76" s="122">
        <v>65.429707317073181</v>
      </c>
      <c r="H76" s="122">
        <v>65.810707317073167</v>
      </c>
      <c r="I76" s="122">
        <v>66.173707317073166</v>
      </c>
      <c r="J76" s="122">
        <v>66.516707317073184</v>
      </c>
      <c r="K76" s="122">
        <v>66.839707317073177</v>
      </c>
      <c r="L76" s="122">
        <v>67.14970731707318</v>
      </c>
      <c r="M76" s="122">
        <v>67.456682926829274</v>
      </c>
      <c r="N76" s="122">
        <v>67.767170731707338</v>
      </c>
      <c r="O76" s="122">
        <v>68.080146341463418</v>
      </c>
      <c r="P76" s="122">
        <v>68.391121951219517</v>
      </c>
      <c r="Q76" s="122">
        <v>68.681609756097572</v>
      </c>
      <c r="R76" s="122">
        <v>68.930146341463427</v>
      </c>
      <c r="S76" s="122">
        <v>69.122243902439038</v>
      </c>
      <c r="T76" s="122">
        <v>69.252365853658546</v>
      </c>
      <c r="U76" s="122">
        <v>69.327048780487814</v>
      </c>
      <c r="V76" s="122">
        <v>69.362780487804883</v>
      </c>
      <c r="W76" s="122">
        <v>69.386560975609768</v>
      </c>
      <c r="X76" s="122">
        <v>69.424365853658543</v>
      </c>
      <c r="Y76" s="122">
        <v>69.494170731707328</v>
      </c>
      <c r="Z76" s="122">
        <v>69.599926829268298</v>
      </c>
      <c r="AA76" s="122">
        <v>69.734073170731705</v>
      </c>
      <c r="AB76" s="122">
        <v>69.880512195121966</v>
      </c>
      <c r="AC76" s="122">
        <v>70.014707317073174</v>
      </c>
      <c r="AD76" s="122">
        <v>70.121707317073188</v>
      </c>
      <c r="AE76" s="122">
        <v>70.198560975609766</v>
      </c>
      <c r="AF76" s="122">
        <v>70.250878048780493</v>
      </c>
      <c r="AG76" s="122">
        <v>70.288829268292702</v>
      </c>
      <c r="AH76" s="122">
        <v>70.329512195121964</v>
      </c>
      <c r="AI76" s="122">
        <v>70.385048780487821</v>
      </c>
      <c r="AJ76" s="122">
        <v>70.458951219512201</v>
      </c>
      <c r="AK76" s="122">
        <v>70.555195121951229</v>
      </c>
      <c r="AL76" s="122">
        <v>70.671243902439045</v>
      </c>
      <c r="AM76" s="122">
        <v>70.800463414634152</v>
      </c>
      <c r="AN76" s="122">
        <v>70.931731707317084</v>
      </c>
      <c r="AO76" s="122">
        <v>71.060951219512219</v>
      </c>
      <c r="AP76" s="122">
        <v>71.175024390243919</v>
      </c>
      <c r="AQ76" s="122">
        <v>71.263390243902435</v>
      </c>
      <c r="AR76" s="122">
        <v>71.324024390243906</v>
      </c>
      <c r="AS76" s="122">
        <v>71.356951219512197</v>
      </c>
      <c r="AT76" s="122">
        <v>71.37168292682928</v>
      </c>
      <c r="AU76" s="122">
        <v>71.379780487804894</v>
      </c>
      <c r="AV76" s="122">
        <v>71.402829268292692</v>
      </c>
      <c r="AW76" s="122">
        <v>71.454926829268302</v>
      </c>
      <c r="AX76" s="122">
        <v>71.548121951219528</v>
      </c>
      <c r="AY76" s="122" t="s">
        <v>1786</v>
      </c>
    </row>
    <row r="77" spans="1:51">
      <c r="A77" s="122" t="s">
        <v>4095</v>
      </c>
      <c r="B77" s="122">
        <v>45.857439024390246</v>
      </c>
      <c r="C77" s="122">
        <v>46.119780487804881</v>
      </c>
      <c r="D77" s="122">
        <v>46.376634146341473</v>
      </c>
      <c r="E77" s="122">
        <v>46.632512195121954</v>
      </c>
      <c r="F77" s="122">
        <v>46.894414634146351</v>
      </c>
      <c r="G77" s="122">
        <v>47.169317073170738</v>
      </c>
      <c r="H77" s="122">
        <v>47.466731707317081</v>
      </c>
      <c r="I77" s="122">
        <v>47.790121951219518</v>
      </c>
      <c r="J77" s="122">
        <v>48.141000000000005</v>
      </c>
      <c r="K77" s="122">
        <v>48.520365853658546</v>
      </c>
      <c r="L77" s="122">
        <v>48.928731707317077</v>
      </c>
      <c r="M77" s="122">
        <v>49.363609756097567</v>
      </c>
      <c r="N77" s="122">
        <v>49.816536585365853</v>
      </c>
      <c r="O77" s="122">
        <v>50.278487804878047</v>
      </c>
      <c r="P77" s="122">
        <v>50.74048780487805</v>
      </c>
      <c r="Q77" s="122">
        <v>51.192000000000007</v>
      </c>
      <c r="R77" s="122">
        <v>51.622975609756104</v>
      </c>
      <c r="S77" s="122">
        <v>52.029414634146349</v>
      </c>
      <c r="T77" s="122">
        <v>52.40931707317074</v>
      </c>
      <c r="U77" s="122">
        <v>52.762707317073179</v>
      </c>
      <c r="V77" s="122">
        <v>53.088146341463421</v>
      </c>
      <c r="W77" s="122">
        <v>53.384219512195131</v>
      </c>
      <c r="X77" s="122">
        <v>53.661975609756098</v>
      </c>
      <c r="Y77" s="122">
        <v>53.935951219512205</v>
      </c>
      <c r="Z77" s="122">
        <v>54.220609756097573</v>
      </c>
      <c r="AA77" s="122">
        <v>54.548414634146347</v>
      </c>
      <c r="AB77" s="122">
        <v>54.955780487804887</v>
      </c>
      <c r="AC77" s="122">
        <v>55.45360975609757</v>
      </c>
      <c r="AD77" s="122">
        <v>56.032829268292687</v>
      </c>
      <c r="AE77" s="122">
        <v>56.670439024390248</v>
      </c>
      <c r="AF77" s="122">
        <v>57.322487804878051</v>
      </c>
      <c r="AG77" s="122">
        <v>57.934048780487814</v>
      </c>
      <c r="AH77" s="122">
        <v>58.451707317073179</v>
      </c>
      <c r="AI77" s="122">
        <v>58.835975609756105</v>
      </c>
      <c r="AJ77" s="122">
        <v>59.065829268292688</v>
      </c>
      <c r="AK77" s="122">
        <v>59.132170731707326</v>
      </c>
      <c r="AL77" s="122">
        <v>59.04082926829269</v>
      </c>
      <c r="AM77" s="122">
        <v>58.834707317073182</v>
      </c>
      <c r="AN77" s="122">
        <v>58.555731707317079</v>
      </c>
      <c r="AO77" s="122">
        <v>58.233926829268299</v>
      </c>
      <c r="AP77" s="122">
        <v>57.893926829268302</v>
      </c>
      <c r="AQ77" s="122">
        <v>57.553853658536589</v>
      </c>
      <c r="AR77" s="122">
        <v>57.228390243902446</v>
      </c>
      <c r="AS77" s="122">
        <v>56.934634146341473</v>
      </c>
      <c r="AT77" s="122">
        <v>56.695146341463428</v>
      </c>
      <c r="AU77" s="122">
        <v>56.533878048780494</v>
      </c>
      <c r="AV77" s="122">
        <v>56.468756097560984</v>
      </c>
      <c r="AW77" s="122">
        <v>56.498658536585367</v>
      </c>
      <c r="AX77" s="122">
        <v>56.616951219512202</v>
      </c>
      <c r="AY77" s="122" t="s">
        <v>1786</v>
      </c>
    </row>
    <row r="78" spans="1:51">
      <c r="A78" s="122" t="s">
        <v>4186</v>
      </c>
      <c r="B78" s="122" t="s">
        <v>1786</v>
      </c>
      <c r="C78" s="122" t="s">
        <v>1786</v>
      </c>
      <c r="D78" s="122" t="s">
        <v>1786</v>
      </c>
      <c r="E78" s="122" t="s">
        <v>1786</v>
      </c>
      <c r="F78" s="122" t="s">
        <v>1786</v>
      </c>
      <c r="G78" s="122" t="s">
        <v>1786</v>
      </c>
      <c r="H78" s="122" t="s">
        <v>1786</v>
      </c>
      <c r="I78" s="122" t="s">
        <v>1786</v>
      </c>
      <c r="J78" s="122" t="s">
        <v>1786</v>
      </c>
      <c r="K78" s="122" t="s">
        <v>1786</v>
      </c>
      <c r="L78" s="122" t="s">
        <v>1786</v>
      </c>
      <c r="M78" s="122" t="s">
        <v>1786</v>
      </c>
      <c r="N78" s="122" t="s">
        <v>1786</v>
      </c>
      <c r="O78" s="122" t="s">
        <v>1786</v>
      </c>
      <c r="P78" s="122" t="s">
        <v>1786</v>
      </c>
      <c r="Q78" s="122" t="s">
        <v>1786</v>
      </c>
      <c r="R78" s="122" t="s">
        <v>1786</v>
      </c>
      <c r="S78" s="122" t="s">
        <v>1786</v>
      </c>
      <c r="T78" s="122" t="s">
        <v>1786</v>
      </c>
      <c r="U78" s="122" t="s">
        <v>1786</v>
      </c>
      <c r="V78" s="122" t="s">
        <v>1786</v>
      </c>
      <c r="W78" s="122" t="s">
        <v>1786</v>
      </c>
      <c r="X78" s="122" t="s">
        <v>1786</v>
      </c>
      <c r="Y78" s="122" t="s">
        <v>1786</v>
      </c>
      <c r="Z78" s="122" t="s">
        <v>1786</v>
      </c>
      <c r="AA78" s="122" t="s">
        <v>1786</v>
      </c>
      <c r="AB78" s="122" t="s">
        <v>1786</v>
      </c>
      <c r="AC78" s="122" t="s">
        <v>1786</v>
      </c>
      <c r="AD78" s="122" t="s">
        <v>1786</v>
      </c>
      <c r="AE78" s="122" t="s">
        <v>1786</v>
      </c>
      <c r="AF78" s="122" t="s">
        <v>1786</v>
      </c>
      <c r="AG78" s="122" t="s">
        <v>1786</v>
      </c>
      <c r="AH78" s="122" t="s">
        <v>1786</v>
      </c>
      <c r="AI78" s="122" t="s">
        <v>1786</v>
      </c>
      <c r="AJ78" s="122" t="s">
        <v>1786</v>
      </c>
      <c r="AK78" s="122" t="s">
        <v>1786</v>
      </c>
      <c r="AL78" s="122" t="s">
        <v>1786</v>
      </c>
      <c r="AM78" s="122" t="s">
        <v>1786</v>
      </c>
      <c r="AN78" s="122" t="s">
        <v>1786</v>
      </c>
      <c r="AO78" s="122" t="s">
        <v>1786</v>
      </c>
      <c r="AP78" s="122" t="s">
        <v>1786</v>
      </c>
      <c r="AQ78" s="122" t="s">
        <v>1786</v>
      </c>
      <c r="AR78" s="122" t="s">
        <v>1786</v>
      </c>
      <c r="AS78" s="122" t="s">
        <v>1786</v>
      </c>
      <c r="AT78" s="122" t="s">
        <v>1786</v>
      </c>
      <c r="AU78" s="122" t="s">
        <v>1786</v>
      </c>
      <c r="AV78" s="122" t="s">
        <v>1786</v>
      </c>
      <c r="AW78" s="122" t="s">
        <v>1786</v>
      </c>
      <c r="AX78" s="122" t="s">
        <v>1786</v>
      </c>
      <c r="AY78" s="122" t="s">
        <v>1786</v>
      </c>
    </row>
    <row r="79" spans="1:51">
      <c r="A79" s="122" t="s">
        <v>4096</v>
      </c>
      <c r="B79" s="122">
        <v>36.422829268292681</v>
      </c>
      <c r="C79" s="122">
        <v>36.662951219512202</v>
      </c>
      <c r="D79" s="122">
        <v>36.913048780487813</v>
      </c>
      <c r="E79" s="122">
        <v>37.173609756097569</v>
      </c>
      <c r="F79" s="122">
        <v>37.442121951219519</v>
      </c>
      <c r="G79" s="122">
        <v>37.716097560975619</v>
      </c>
      <c r="H79" s="122">
        <v>37.992536585365855</v>
      </c>
      <c r="I79" s="122">
        <v>38.27143902439024</v>
      </c>
      <c r="J79" s="122">
        <v>38.55326829268293</v>
      </c>
      <c r="K79" s="122">
        <v>38.842560975609764</v>
      </c>
      <c r="L79" s="122">
        <v>39.148756097560984</v>
      </c>
      <c r="M79" s="122">
        <v>39.481317073170736</v>
      </c>
      <c r="N79" s="122">
        <v>39.846756097560977</v>
      </c>
      <c r="O79" s="122">
        <v>40.248048780487807</v>
      </c>
      <c r="P79" s="122">
        <v>40.682707317073174</v>
      </c>
      <c r="Q79" s="122">
        <v>41.145243902439027</v>
      </c>
      <c r="R79" s="122">
        <v>41.624682926829273</v>
      </c>
      <c r="S79" s="122">
        <v>42.110536585365864</v>
      </c>
      <c r="T79" s="122">
        <v>42.592341463414641</v>
      </c>
      <c r="U79" s="122">
        <v>43.065609756097572</v>
      </c>
      <c r="V79" s="122">
        <v>43.526853658536595</v>
      </c>
      <c r="W79" s="122">
        <v>43.976560975609758</v>
      </c>
      <c r="X79" s="122">
        <v>44.421731707317079</v>
      </c>
      <c r="Y79" s="122">
        <v>44.866853658536591</v>
      </c>
      <c r="Z79" s="122">
        <v>45.316414634146348</v>
      </c>
      <c r="AA79" s="122">
        <v>45.775439024390252</v>
      </c>
      <c r="AB79" s="122">
        <v>46.249902439024389</v>
      </c>
      <c r="AC79" s="122">
        <v>46.740829268292693</v>
      </c>
      <c r="AD79" s="122">
        <v>47.247707317073171</v>
      </c>
      <c r="AE79" s="122">
        <v>47.766560975609757</v>
      </c>
      <c r="AF79" s="122">
        <v>48.28836585365854</v>
      </c>
      <c r="AG79" s="122">
        <v>48.802121951219519</v>
      </c>
      <c r="AH79" s="122">
        <v>49.29936585365855</v>
      </c>
      <c r="AI79" s="122">
        <v>49.777097560975612</v>
      </c>
      <c r="AJ79" s="122">
        <v>50.238317073170741</v>
      </c>
      <c r="AK79" s="122">
        <v>50.691585365853669</v>
      </c>
      <c r="AL79" s="122">
        <v>51.152390243902445</v>
      </c>
      <c r="AM79" s="122">
        <v>51.633268292682928</v>
      </c>
      <c r="AN79" s="122">
        <v>52.143243902439032</v>
      </c>
      <c r="AO79" s="122">
        <v>52.684292682926831</v>
      </c>
      <c r="AP79" s="122">
        <v>53.253463414634155</v>
      </c>
      <c r="AQ79" s="122">
        <v>53.843707317073182</v>
      </c>
      <c r="AR79" s="122">
        <v>54.442512195121957</v>
      </c>
      <c r="AS79" s="122">
        <v>55.037390243902443</v>
      </c>
      <c r="AT79" s="122">
        <v>55.622829268292691</v>
      </c>
      <c r="AU79" s="122">
        <v>56.193829268292689</v>
      </c>
      <c r="AV79" s="122">
        <v>56.74887804878049</v>
      </c>
      <c r="AW79" s="122">
        <v>57.290536585365864</v>
      </c>
      <c r="AX79" s="122">
        <v>57.821243902439029</v>
      </c>
      <c r="AY79" s="122" t="s">
        <v>1786</v>
      </c>
    </row>
    <row r="80" spans="1:51">
      <c r="A80" s="122" t="s">
        <v>4343</v>
      </c>
      <c r="B80" s="122">
        <v>36.208487804878047</v>
      </c>
      <c r="C80" s="122">
        <v>36.581463414634143</v>
      </c>
      <c r="D80" s="122">
        <v>36.961439024390245</v>
      </c>
      <c r="E80" s="122">
        <v>37.349414634146349</v>
      </c>
      <c r="F80" s="122">
        <v>37.749902439024389</v>
      </c>
      <c r="G80" s="122">
        <v>38.165365853658543</v>
      </c>
      <c r="H80" s="122">
        <v>38.599341463414632</v>
      </c>
      <c r="I80" s="122">
        <v>39.051804878048785</v>
      </c>
      <c r="J80" s="122">
        <v>39.524243902439025</v>
      </c>
      <c r="K80" s="122">
        <v>40.018682926829271</v>
      </c>
      <c r="L80" s="122">
        <v>40.535121951219523</v>
      </c>
      <c r="M80" s="122">
        <v>41.075560975609761</v>
      </c>
      <c r="N80" s="122">
        <v>41.637487804878056</v>
      </c>
      <c r="O80" s="122">
        <v>42.217951219512202</v>
      </c>
      <c r="P80" s="122">
        <v>42.812902439024398</v>
      </c>
      <c r="Q80" s="122">
        <v>43.419341463414639</v>
      </c>
      <c r="R80" s="122">
        <v>44.034780487804881</v>
      </c>
      <c r="S80" s="122">
        <v>44.654707317073175</v>
      </c>
      <c r="T80" s="122">
        <v>45.273609756097564</v>
      </c>
      <c r="U80" s="122">
        <v>45.886487804878051</v>
      </c>
      <c r="V80" s="122">
        <v>46.486829268292688</v>
      </c>
      <c r="W80" s="122">
        <v>47.071146341463411</v>
      </c>
      <c r="X80" s="122">
        <v>47.637951219512203</v>
      </c>
      <c r="Y80" s="122">
        <v>48.184219512195121</v>
      </c>
      <c r="Z80" s="122">
        <v>48.705487804878054</v>
      </c>
      <c r="AA80" s="122">
        <v>49.197756097560983</v>
      </c>
      <c r="AB80" s="122">
        <v>49.657000000000011</v>
      </c>
      <c r="AC80" s="122">
        <v>50.083756097560979</v>
      </c>
      <c r="AD80" s="122">
        <v>50.480000000000011</v>
      </c>
      <c r="AE80" s="122">
        <v>50.846756097560977</v>
      </c>
      <c r="AF80" s="122">
        <v>51.186999999999998</v>
      </c>
      <c r="AG80" s="122">
        <v>51.503268292682932</v>
      </c>
      <c r="AH80" s="122">
        <v>51.800512195121954</v>
      </c>
      <c r="AI80" s="122">
        <v>52.08378048780488</v>
      </c>
      <c r="AJ80" s="122">
        <v>52.357048780487816</v>
      </c>
      <c r="AK80" s="122">
        <v>52.623804878048794</v>
      </c>
      <c r="AL80" s="122">
        <v>52.88704878048781</v>
      </c>
      <c r="AM80" s="122">
        <v>53.147292682926839</v>
      </c>
      <c r="AN80" s="122">
        <v>53.404024390243912</v>
      </c>
      <c r="AO80" s="122">
        <v>53.65924390243903</v>
      </c>
      <c r="AP80" s="122">
        <v>53.911463414634149</v>
      </c>
      <c r="AQ80" s="122">
        <v>54.159682926829269</v>
      </c>
      <c r="AR80" s="122">
        <v>54.401926829268298</v>
      </c>
      <c r="AS80" s="122">
        <v>54.639170731707324</v>
      </c>
      <c r="AT80" s="122">
        <v>54.875414634146345</v>
      </c>
      <c r="AU80" s="122">
        <v>55.116121951219519</v>
      </c>
      <c r="AV80" s="122">
        <v>55.370292682926838</v>
      </c>
      <c r="AW80" s="122">
        <v>55.641878048780498</v>
      </c>
      <c r="AX80" s="122">
        <v>55.932390243902447</v>
      </c>
      <c r="AY80" s="122" t="s">
        <v>1786</v>
      </c>
    </row>
    <row r="81" spans="1:51">
      <c r="A81" s="122" t="s">
        <v>1432</v>
      </c>
      <c r="B81" s="122">
        <v>34.507170731707319</v>
      </c>
      <c r="C81" s="122">
        <v>34.778634146341467</v>
      </c>
      <c r="D81" s="122">
        <v>35.049585365853666</v>
      </c>
      <c r="E81" s="122">
        <v>35.31953658536586</v>
      </c>
      <c r="F81" s="122">
        <v>35.588512195121957</v>
      </c>
      <c r="G81" s="122">
        <v>35.85648780487805</v>
      </c>
      <c r="H81" s="122">
        <v>36.123975609756101</v>
      </c>
      <c r="I81" s="122">
        <v>36.391463414634153</v>
      </c>
      <c r="J81" s="122">
        <v>36.659463414634153</v>
      </c>
      <c r="K81" s="122">
        <v>36.927975609756096</v>
      </c>
      <c r="L81" s="122">
        <v>37.192975609756097</v>
      </c>
      <c r="M81" s="122">
        <v>37.450951219512199</v>
      </c>
      <c r="N81" s="122">
        <v>37.700902439024397</v>
      </c>
      <c r="O81" s="122">
        <v>37.946341463414633</v>
      </c>
      <c r="P81" s="122">
        <v>38.192243902439024</v>
      </c>
      <c r="Q81" s="122">
        <v>38.448146341463421</v>
      </c>
      <c r="R81" s="122">
        <v>38.726560975609758</v>
      </c>
      <c r="S81" s="122">
        <v>39.035512195121953</v>
      </c>
      <c r="T81" s="122">
        <v>39.378512195121964</v>
      </c>
      <c r="U81" s="122">
        <v>39.756000000000007</v>
      </c>
      <c r="V81" s="122">
        <v>40.168487804878055</v>
      </c>
      <c r="W81" s="122">
        <v>40.615390243902439</v>
      </c>
      <c r="X81" s="122">
        <v>41.083682926829269</v>
      </c>
      <c r="Y81" s="122">
        <v>41.557341463414637</v>
      </c>
      <c r="Z81" s="122">
        <v>42.023414634146341</v>
      </c>
      <c r="AA81" s="122">
        <v>42.460902439024395</v>
      </c>
      <c r="AB81" s="122">
        <v>42.846902439024397</v>
      </c>
      <c r="AC81" s="122">
        <v>43.175463414634152</v>
      </c>
      <c r="AD81" s="122">
        <v>43.443146341463418</v>
      </c>
      <c r="AE81" s="122">
        <v>43.654463414634144</v>
      </c>
      <c r="AF81" s="122">
        <v>43.821414634146343</v>
      </c>
      <c r="AG81" s="122">
        <v>43.96251219512196</v>
      </c>
      <c r="AH81" s="122">
        <v>44.103195121951224</v>
      </c>
      <c r="AI81" s="122">
        <v>44.259414634146339</v>
      </c>
      <c r="AJ81" s="122">
        <v>44.441609756097563</v>
      </c>
      <c r="AK81" s="122">
        <v>44.65024390243903</v>
      </c>
      <c r="AL81" s="122">
        <v>44.881243902439032</v>
      </c>
      <c r="AM81" s="122">
        <v>45.120560975609763</v>
      </c>
      <c r="AN81" s="122">
        <v>45.35775609756098</v>
      </c>
      <c r="AO81" s="122">
        <v>45.590780487804892</v>
      </c>
      <c r="AP81" s="122">
        <v>45.817243902439031</v>
      </c>
      <c r="AQ81" s="122">
        <v>46.036195121951224</v>
      </c>
      <c r="AR81" s="122">
        <v>46.251219512195128</v>
      </c>
      <c r="AS81" s="122">
        <v>46.468853658536588</v>
      </c>
      <c r="AT81" s="122">
        <v>46.694634146341464</v>
      </c>
      <c r="AU81" s="122">
        <v>46.935560975609761</v>
      </c>
      <c r="AV81" s="122">
        <v>47.201634146341469</v>
      </c>
      <c r="AW81" s="122">
        <v>47.497268292682939</v>
      </c>
      <c r="AX81" s="122">
        <v>47.823439024390247</v>
      </c>
      <c r="AY81" s="122" t="s">
        <v>1786</v>
      </c>
    </row>
    <row r="82" spans="1:51">
      <c r="A82" s="122" t="s">
        <v>4344</v>
      </c>
      <c r="B82" s="122">
        <v>36.730609756097564</v>
      </c>
      <c r="C82" s="122">
        <v>37.029073170731706</v>
      </c>
      <c r="D82" s="122">
        <v>37.328024390243904</v>
      </c>
      <c r="E82" s="122">
        <v>37.626975609756101</v>
      </c>
      <c r="F82" s="122">
        <v>37.925902439024391</v>
      </c>
      <c r="G82" s="122">
        <v>38.225804878048784</v>
      </c>
      <c r="H82" s="122">
        <v>38.526219512195119</v>
      </c>
      <c r="I82" s="122">
        <v>38.828121951219515</v>
      </c>
      <c r="J82" s="122">
        <v>39.131048780487809</v>
      </c>
      <c r="K82" s="122">
        <v>39.433975609756104</v>
      </c>
      <c r="L82" s="122">
        <v>39.737414634146347</v>
      </c>
      <c r="M82" s="122">
        <v>40.038878048780489</v>
      </c>
      <c r="N82" s="122">
        <v>40.338853658536586</v>
      </c>
      <c r="O82" s="122">
        <v>40.636341463414638</v>
      </c>
      <c r="P82" s="122">
        <v>40.93434146341464</v>
      </c>
      <c r="Q82" s="122">
        <v>41.231804878048784</v>
      </c>
      <c r="R82" s="122">
        <v>41.53124390243903</v>
      </c>
      <c r="S82" s="122">
        <v>41.833658536585375</v>
      </c>
      <c r="T82" s="122">
        <v>42.143024390243909</v>
      </c>
      <c r="U82" s="122">
        <v>42.459365853658539</v>
      </c>
      <c r="V82" s="122">
        <v>42.787682926829277</v>
      </c>
      <c r="W82" s="122">
        <v>43.130512195121959</v>
      </c>
      <c r="X82" s="122">
        <v>43.488390243902444</v>
      </c>
      <c r="Y82" s="122">
        <v>43.860804878048782</v>
      </c>
      <c r="Z82" s="122">
        <v>44.246268292682927</v>
      </c>
      <c r="AA82" s="122">
        <v>44.645780487804885</v>
      </c>
      <c r="AB82" s="122">
        <v>45.058829268292683</v>
      </c>
      <c r="AC82" s="122">
        <v>45.481853658536586</v>
      </c>
      <c r="AD82" s="122">
        <v>45.906365853658542</v>
      </c>
      <c r="AE82" s="122">
        <v>46.326853658536592</v>
      </c>
      <c r="AF82" s="122">
        <v>46.732317073170741</v>
      </c>
      <c r="AG82" s="122">
        <v>47.116243902439031</v>
      </c>
      <c r="AH82" s="122">
        <v>47.472146341463421</v>
      </c>
      <c r="AI82" s="122">
        <v>47.793048780487808</v>
      </c>
      <c r="AJ82" s="122">
        <v>48.074000000000012</v>
      </c>
      <c r="AK82" s="122">
        <v>48.304536585365867</v>
      </c>
      <c r="AL82" s="122">
        <v>48.474707317073182</v>
      </c>
      <c r="AM82" s="122">
        <v>48.588024390243909</v>
      </c>
      <c r="AN82" s="122">
        <v>48.656512195121955</v>
      </c>
      <c r="AO82" s="122">
        <v>48.692170731707321</v>
      </c>
      <c r="AP82" s="122">
        <v>48.714512195121962</v>
      </c>
      <c r="AQ82" s="122">
        <v>48.744</v>
      </c>
      <c r="AR82" s="122">
        <v>48.800097560975615</v>
      </c>
      <c r="AS82" s="122">
        <v>48.899243902439025</v>
      </c>
      <c r="AT82" s="122">
        <v>49.05236585365855</v>
      </c>
      <c r="AU82" s="122">
        <v>49.266414634146344</v>
      </c>
      <c r="AV82" s="122">
        <v>49.542804878048784</v>
      </c>
      <c r="AW82" s="122">
        <v>49.868000000000002</v>
      </c>
      <c r="AX82" s="122">
        <v>50.227487804878059</v>
      </c>
      <c r="AY82" s="122" t="s">
        <v>1786</v>
      </c>
    </row>
    <row r="83" spans="1:51">
      <c r="A83" s="122" t="s">
        <v>4173</v>
      </c>
      <c r="B83" s="122">
        <v>68.850243902439033</v>
      </c>
      <c r="C83" s="122" t="s">
        <v>1786</v>
      </c>
      <c r="D83" s="122">
        <v>69.509756097560981</v>
      </c>
      <c r="E83" s="122" t="s">
        <v>1786</v>
      </c>
      <c r="F83" s="122" t="s">
        <v>1786</v>
      </c>
      <c r="G83" s="122">
        <v>70.408292682926827</v>
      </c>
      <c r="H83" s="122" t="s">
        <v>1786</v>
      </c>
      <c r="I83" s="122">
        <v>71.007317073170739</v>
      </c>
      <c r="J83" s="122" t="s">
        <v>1786</v>
      </c>
      <c r="K83" s="122" t="s">
        <v>1786</v>
      </c>
      <c r="L83" s="122">
        <v>71.842195121951221</v>
      </c>
      <c r="M83" s="122" t="s">
        <v>1786</v>
      </c>
      <c r="N83" s="122">
        <v>72.356097560975613</v>
      </c>
      <c r="O83" s="122" t="s">
        <v>1786</v>
      </c>
      <c r="P83" s="122" t="s">
        <v>1786</v>
      </c>
      <c r="Q83" s="122">
        <v>73.162439024390252</v>
      </c>
      <c r="R83" s="122" t="s">
        <v>1786</v>
      </c>
      <c r="S83" s="122">
        <v>73.700000000000017</v>
      </c>
      <c r="T83" s="122" t="s">
        <v>1786</v>
      </c>
      <c r="U83" s="122" t="s">
        <v>1786</v>
      </c>
      <c r="V83" s="122">
        <v>74.358536585365854</v>
      </c>
      <c r="W83" s="122" t="s">
        <v>1786</v>
      </c>
      <c r="X83" s="122">
        <v>74.79756097560977</v>
      </c>
      <c r="Y83" s="122" t="s">
        <v>1786</v>
      </c>
      <c r="Z83" s="122" t="s">
        <v>1786</v>
      </c>
      <c r="AA83" s="122">
        <v>75.039024390243895</v>
      </c>
      <c r="AB83" s="122" t="s">
        <v>1786</v>
      </c>
      <c r="AC83" s="122">
        <v>76.3829268292683</v>
      </c>
      <c r="AD83" s="122" t="s">
        <v>1786</v>
      </c>
      <c r="AE83" s="122">
        <v>76.687804878048794</v>
      </c>
      <c r="AF83" s="122">
        <v>76.939024390243915</v>
      </c>
      <c r="AG83" s="122">
        <v>77.136585365853662</v>
      </c>
      <c r="AH83" s="122">
        <v>77.3829268292683</v>
      </c>
      <c r="AI83" s="122">
        <v>77.390243902439039</v>
      </c>
      <c r="AJ83" s="122">
        <v>77.639024390243918</v>
      </c>
      <c r="AK83" s="122">
        <v>77.585365853658544</v>
      </c>
      <c r="AL83" s="122">
        <v>77.685365853658539</v>
      </c>
      <c r="AM83" s="122">
        <v>78.136585365853662</v>
      </c>
      <c r="AN83" s="122">
        <v>77.839024390243921</v>
      </c>
      <c r="AO83" s="122">
        <v>77.987804878048792</v>
      </c>
      <c r="AP83" s="122">
        <v>77.987804878048792</v>
      </c>
      <c r="AQ83" s="122">
        <v>77.98536585365855</v>
      </c>
      <c r="AR83" s="122">
        <v>78.692682926829278</v>
      </c>
      <c r="AS83" s="122">
        <v>78.841463414634148</v>
      </c>
      <c r="AT83" s="122">
        <v>78.941463414634143</v>
      </c>
      <c r="AU83" s="122">
        <v>79.166341463414639</v>
      </c>
      <c r="AV83" s="122">
        <v>79.507560975609763</v>
      </c>
      <c r="AW83" s="122">
        <v>79.391951219512194</v>
      </c>
      <c r="AX83" s="122">
        <v>79.963170731707322</v>
      </c>
      <c r="AY83" s="122" t="s">
        <v>1786</v>
      </c>
    </row>
    <row r="84" spans="1:51">
      <c r="A84" s="122" t="s">
        <v>4270</v>
      </c>
      <c r="B84" s="122">
        <v>63.107926829268301</v>
      </c>
      <c r="C84" s="122">
        <v>63.209634146341465</v>
      </c>
      <c r="D84" s="122">
        <v>63.310829268292679</v>
      </c>
      <c r="E84" s="122">
        <v>63.412536585365856</v>
      </c>
      <c r="F84" s="122">
        <v>63.513219512195128</v>
      </c>
      <c r="G84" s="122">
        <v>63.614414634146357</v>
      </c>
      <c r="H84" s="122">
        <v>63.715097560975614</v>
      </c>
      <c r="I84" s="122">
        <v>63.815780487804886</v>
      </c>
      <c r="J84" s="122">
        <v>63.916439024390257</v>
      </c>
      <c r="K84" s="122">
        <v>64.017121951219508</v>
      </c>
      <c r="L84" s="122">
        <v>64.117804878048801</v>
      </c>
      <c r="M84" s="122">
        <v>64.218000000000018</v>
      </c>
      <c r="N84" s="122">
        <v>64.318682926829268</v>
      </c>
      <c r="O84" s="122">
        <v>64.418390243902451</v>
      </c>
      <c r="P84" s="122">
        <v>64.518585365853667</v>
      </c>
      <c r="Q84" s="122">
        <v>64.613780487804888</v>
      </c>
      <c r="R84" s="122">
        <v>64.698902439024394</v>
      </c>
      <c r="S84" s="122">
        <v>64.774487804878063</v>
      </c>
      <c r="T84" s="122">
        <v>64.845536585365863</v>
      </c>
      <c r="U84" s="122">
        <v>64.92009756097562</v>
      </c>
      <c r="V84" s="122">
        <v>65.009317073170735</v>
      </c>
      <c r="W84" s="122">
        <v>65.125317073170748</v>
      </c>
      <c r="X84" s="122">
        <v>65.27917073170731</v>
      </c>
      <c r="Y84" s="122">
        <v>65.48336585365854</v>
      </c>
      <c r="Z84" s="122">
        <v>65.746780487804884</v>
      </c>
      <c r="AA84" s="122">
        <v>66.087170731707332</v>
      </c>
      <c r="AB84" s="122">
        <v>66.517195121951232</v>
      </c>
      <c r="AC84" s="122">
        <v>67.034146341463426</v>
      </c>
      <c r="AD84" s="122">
        <v>67.621414634146348</v>
      </c>
      <c r="AE84" s="122">
        <v>68.262073170731711</v>
      </c>
      <c r="AF84" s="122">
        <v>68.927365853658557</v>
      </c>
      <c r="AG84" s="122">
        <v>69.583195121951235</v>
      </c>
      <c r="AH84" s="122">
        <v>70.201926829268302</v>
      </c>
      <c r="AI84" s="122">
        <v>70.764292682926836</v>
      </c>
      <c r="AJ84" s="122">
        <v>71.258317073170744</v>
      </c>
      <c r="AK84" s="122">
        <v>71.685365853658539</v>
      </c>
      <c r="AL84" s="122">
        <v>72.059682926829282</v>
      </c>
      <c r="AM84" s="122">
        <v>72.405878048780494</v>
      </c>
      <c r="AN84" s="122">
        <v>72.74368292682928</v>
      </c>
      <c r="AO84" s="122">
        <v>73.077463414634167</v>
      </c>
      <c r="AP84" s="122">
        <v>73.407707317073175</v>
      </c>
      <c r="AQ84" s="122">
        <v>73.727000000000018</v>
      </c>
      <c r="AR84" s="122">
        <v>74.026512195121953</v>
      </c>
      <c r="AS84" s="122">
        <v>74.298951219512219</v>
      </c>
      <c r="AT84" s="122">
        <v>74.544341463414639</v>
      </c>
      <c r="AU84" s="122">
        <v>74.764268292682928</v>
      </c>
      <c r="AV84" s="122">
        <v>74.962756097560984</v>
      </c>
      <c r="AW84" s="122">
        <v>75.146756097560981</v>
      </c>
      <c r="AX84" s="122">
        <v>75.321780487804887</v>
      </c>
      <c r="AY84" s="122" t="s">
        <v>1786</v>
      </c>
    </row>
    <row r="85" spans="1:51">
      <c r="A85" s="122" t="s">
        <v>50</v>
      </c>
      <c r="B85" s="122" t="s">
        <v>1786</v>
      </c>
      <c r="C85" s="122" t="s">
        <v>1786</v>
      </c>
      <c r="D85" s="122" t="s">
        <v>1786</v>
      </c>
      <c r="E85" s="122" t="s">
        <v>1786</v>
      </c>
      <c r="F85" s="122" t="s">
        <v>1786</v>
      </c>
      <c r="G85" s="122" t="s">
        <v>1786</v>
      </c>
      <c r="H85" s="122" t="s">
        <v>1786</v>
      </c>
      <c r="I85" s="122" t="s">
        <v>1786</v>
      </c>
      <c r="J85" s="122" t="s">
        <v>1786</v>
      </c>
      <c r="K85" s="122" t="s">
        <v>1786</v>
      </c>
      <c r="L85" s="122" t="s">
        <v>1786</v>
      </c>
      <c r="M85" s="122" t="s">
        <v>1786</v>
      </c>
      <c r="N85" s="122" t="s">
        <v>1786</v>
      </c>
      <c r="O85" s="122" t="s">
        <v>1786</v>
      </c>
      <c r="P85" s="122" t="s">
        <v>1786</v>
      </c>
      <c r="Q85" s="122" t="s">
        <v>1786</v>
      </c>
      <c r="R85" s="122" t="s">
        <v>1786</v>
      </c>
      <c r="S85" s="122" t="s">
        <v>1786</v>
      </c>
      <c r="T85" s="122">
        <v>63.41463414634147</v>
      </c>
      <c r="U85" s="122" t="s">
        <v>1786</v>
      </c>
      <c r="V85" s="122" t="s">
        <v>1786</v>
      </c>
      <c r="W85" s="122" t="s">
        <v>1786</v>
      </c>
      <c r="X85" s="122" t="s">
        <v>1786</v>
      </c>
      <c r="Y85" s="122" t="s">
        <v>1786</v>
      </c>
      <c r="Z85" s="122" t="s">
        <v>1786</v>
      </c>
      <c r="AA85" s="122" t="s">
        <v>1786</v>
      </c>
      <c r="AB85" s="122" t="s">
        <v>1786</v>
      </c>
      <c r="AC85" s="122" t="s">
        <v>1786</v>
      </c>
      <c r="AD85" s="122" t="s">
        <v>1786</v>
      </c>
      <c r="AE85" s="122" t="s">
        <v>1786</v>
      </c>
      <c r="AF85" s="122" t="s">
        <v>1786</v>
      </c>
      <c r="AG85" s="122" t="s">
        <v>1786</v>
      </c>
      <c r="AH85" s="122">
        <v>65.341463414634148</v>
      </c>
      <c r="AI85" s="122" t="s">
        <v>1786</v>
      </c>
      <c r="AJ85" s="122" t="s">
        <v>1786</v>
      </c>
      <c r="AK85" s="122">
        <v>65.307804878048785</v>
      </c>
      <c r="AL85" s="122" t="s">
        <v>1786</v>
      </c>
      <c r="AM85" s="122">
        <v>65.285365853658547</v>
      </c>
      <c r="AN85" s="122">
        <v>65.336585365853665</v>
      </c>
      <c r="AO85" s="122">
        <v>65.439024390243915</v>
      </c>
      <c r="AP85" s="122">
        <v>65.926829268292693</v>
      </c>
      <c r="AQ85" s="122">
        <v>66.926829268292678</v>
      </c>
      <c r="AR85" s="122">
        <v>68.863414634146352</v>
      </c>
      <c r="AS85" s="122" t="s">
        <v>1786</v>
      </c>
      <c r="AT85" s="122" t="s">
        <v>1786</v>
      </c>
      <c r="AU85" s="122">
        <v>68.608780487804879</v>
      </c>
      <c r="AV85" s="122" t="s">
        <v>1786</v>
      </c>
      <c r="AW85" s="122">
        <v>68.439024390243915</v>
      </c>
      <c r="AX85" s="122">
        <v>68.354146341463419</v>
      </c>
      <c r="AY85" s="122" t="s">
        <v>1786</v>
      </c>
    </row>
    <row r="86" spans="1:51">
      <c r="A86" s="122" t="s">
        <v>4273</v>
      </c>
      <c r="B86" s="122">
        <v>45.531634146341474</v>
      </c>
      <c r="C86" s="122">
        <v>46.103951219512204</v>
      </c>
      <c r="D86" s="122">
        <v>46.688292682926836</v>
      </c>
      <c r="E86" s="122">
        <v>47.282682926829267</v>
      </c>
      <c r="F86" s="122">
        <v>47.886634146341471</v>
      </c>
      <c r="G86" s="122">
        <v>48.508121951219522</v>
      </c>
      <c r="H86" s="122">
        <v>49.161097560975612</v>
      </c>
      <c r="I86" s="122">
        <v>49.849048780487813</v>
      </c>
      <c r="J86" s="122">
        <v>50.5689268292683</v>
      </c>
      <c r="K86" s="122">
        <v>51.311268292682925</v>
      </c>
      <c r="L86" s="122">
        <v>52.055585365853666</v>
      </c>
      <c r="M86" s="122">
        <v>52.776951219512199</v>
      </c>
      <c r="N86" s="122">
        <v>53.456878048780496</v>
      </c>
      <c r="O86" s="122">
        <v>54.080414634146351</v>
      </c>
      <c r="P86" s="122">
        <v>54.642512195121959</v>
      </c>
      <c r="Q86" s="122">
        <v>55.14312195121952</v>
      </c>
      <c r="R86" s="122">
        <v>55.590682926829281</v>
      </c>
      <c r="S86" s="122">
        <v>56.005121951219515</v>
      </c>
      <c r="T86" s="122">
        <v>56.40639024390245</v>
      </c>
      <c r="U86" s="122">
        <v>56.806975609756101</v>
      </c>
      <c r="V86" s="122">
        <v>57.218365853658547</v>
      </c>
      <c r="W86" s="122">
        <v>57.64912195121952</v>
      </c>
      <c r="X86" s="122">
        <v>58.100829268292692</v>
      </c>
      <c r="Y86" s="122">
        <v>58.572512195121959</v>
      </c>
      <c r="Z86" s="122">
        <v>59.065707317073176</v>
      </c>
      <c r="AA86" s="122">
        <v>59.578439024390249</v>
      </c>
      <c r="AB86" s="122">
        <v>60.105195121951233</v>
      </c>
      <c r="AC86" s="122">
        <v>60.639487804878051</v>
      </c>
      <c r="AD86" s="122">
        <v>61.174268292682932</v>
      </c>
      <c r="AE86" s="122">
        <v>61.707585365853667</v>
      </c>
      <c r="AF86" s="122">
        <v>62.239853658536589</v>
      </c>
      <c r="AG86" s="122">
        <v>62.77358536585367</v>
      </c>
      <c r="AH86" s="122">
        <v>63.312243902439029</v>
      </c>
      <c r="AI86" s="122">
        <v>63.856390243902439</v>
      </c>
      <c r="AJ86" s="122">
        <v>64.40609756097561</v>
      </c>
      <c r="AK86" s="122">
        <v>64.962000000000003</v>
      </c>
      <c r="AL86" s="122">
        <v>65.526731707317083</v>
      </c>
      <c r="AM86" s="122">
        <v>66.0959024390244</v>
      </c>
      <c r="AN86" s="122">
        <v>66.662048780487808</v>
      </c>
      <c r="AO86" s="122">
        <v>67.217146341463419</v>
      </c>
      <c r="AP86" s="122">
        <v>67.745146341463411</v>
      </c>
      <c r="AQ86" s="122">
        <v>68.230902439024391</v>
      </c>
      <c r="AR86" s="122">
        <v>68.665756097560973</v>
      </c>
      <c r="AS86" s="122">
        <v>69.045585365853668</v>
      </c>
      <c r="AT86" s="122">
        <v>69.371780487804884</v>
      </c>
      <c r="AU86" s="122">
        <v>69.65085365853659</v>
      </c>
      <c r="AV86" s="122">
        <v>69.893780487804889</v>
      </c>
      <c r="AW86" s="122">
        <v>70.116658536585376</v>
      </c>
      <c r="AX86" s="122">
        <v>70.335024390243916</v>
      </c>
      <c r="AY86" s="122" t="s">
        <v>1786</v>
      </c>
    </row>
    <row r="87" spans="1:51">
      <c r="A87" s="122" t="s">
        <v>1428</v>
      </c>
      <c r="B87" s="122">
        <v>61.226341463414641</v>
      </c>
      <c r="C87" s="122">
        <v>61.725292682926835</v>
      </c>
      <c r="D87" s="122">
        <v>62.219195121951223</v>
      </c>
      <c r="E87" s="122">
        <v>62.707000000000008</v>
      </c>
      <c r="F87" s="122">
        <v>63.186243902439031</v>
      </c>
      <c r="G87" s="122">
        <v>63.657414634146349</v>
      </c>
      <c r="H87" s="122">
        <v>64.119024390243922</v>
      </c>
      <c r="I87" s="122">
        <v>64.571585365853679</v>
      </c>
      <c r="J87" s="122">
        <v>65.014146341463416</v>
      </c>
      <c r="K87" s="122">
        <v>65.446707317073177</v>
      </c>
      <c r="L87" s="122">
        <v>65.867317073170753</v>
      </c>
      <c r="M87" s="122">
        <v>66.275487804878068</v>
      </c>
      <c r="N87" s="122">
        <v>66.670731707317088</v>
      </c>
      <c r="O87" s="122">
        <v>67.053048780487813</v>
      </c>
      <c r="P87" s="122">
        <v>67.422439024390258</v>
      </c>
      <c r="Q87" s="122">
        <v>67.778902439024407</v>
      </c>
      <c r="R87" s="122">
        <v>68.122414634146338</v>
      </c>
      <c r="S87" s="122">
        <v>68.45443902439024</v>
      </c>
      <c r="T87" s="122">
        <v>68.775487804878068</v>
      </c>
      <c r="U87" s="122">
        <v>69.08751219512196</v>
      </c>
      <c r="V87" s="122">
        <v>69.390536585365865</v>
      </c>
      <c r="W87" s="122">
        <v>69.686536585365872</v>
      </c>
      <c r="X87" s="122">
        <v>69.975536585365859</v>
      </c>
      <c r="Y87" s="122">
        <v>70.25853658536586</v>
      </c>
      <c r="Z87" s="122">
        <v>70.535536585365861</v>
      </c>
      <c r="AA87" s="122">
        <v>70.807536585365881</v>
      </c>
      <c r="AB87" s="122">
        <v>71.075536585365853</v>
      </c>
      <c r="AC87" s="122">
        <v>71.337536585365868</v>
      </c>
      <c r="AD87" s="122">
        <v>71.593536585365854</v>
      </c>
      <c r="AE87" s="122">
        <v>71.843536585365854</v>
      </c>
      <c r="AF87" s="122">
        <v>72.085536585365858</v>
      </c>
      <c r="AG87" s="122">
        <v>72.320048780487809</v>
      </c>
      <c r="AH87" s="122">
        <v>72.546048780487808</v>
      </c>
      <c r="AI87" s="122">
        <v>72.762560975609759</v>
      </c>
      <c r="AJ87" s="122">
        <v>72.971560975609762</v>
      </c>
      <c r="AK87" s="122">
        <v>73.175073170731721</v>
      </c>
      <c r="AL87" s="122">
        <v>73.374560975609768</v>
      </c>
      <c r="AM87" s="122">
        <v>73.572536585365867</v>
      </c>
      <c r="AN87" s="122">
        <v>73.77000000000001</v>
      </c>
      <c r="AO87" s="122">
        <v>73.967951219512202</v>
      </c>
      <c r="AP87" s="122">
        <v>74.165878048780499</v>
      </c>
      <c r="AQ87" s="122">
        <v>74.361804878048787</v>
      </c>
      <c r="AR87" s="122">
        <v>74.556219512195128</v>
      </c>
      <c r="AS87" s="122">
        <v>74.745634146341473</v>
      </c>
      <c r="AT87" s="122">
        <v>74.930560975609765</v>
      </c>
      <c r="AU87" s="122">
        <v>75.11097560975611</v>
      </c>
      <c r="AV87" s="122">
        <v>75.285902439024397</v>
      </c>
      <c r="AW87" s="122">
        <v>75.456829268292708</v>
      </c>
      <c r="AX87" s="122">
        <v>75.624268292682942</v>
      </c>
      <c r="AY87" s="122" t="s">
        <v>1786</v>
      </c>
    </row>
    <row r="88" spans="1:51">
      <c r="A88" s="122" t="s">
        <v>4275</v>
      </c>
      <c r="B88" s="122">
        <v>56.096658536585373</v>
      </c>
      <c r="C88" s="122">
        <v>56.594609756097569</v>
      </c>
      <c r="D88" s="122">
        <v>57.077951219512208</v>
      </c>
      <c r="E88" s="122">
        <v>57.540146341463419</v>
      </c>
      <c r="F88" s="122">
        <v>57.974170731707318</v>
      </c>
      <c r="G88" s="122">
        <v>58.371000000000002</v>
      </c>
      <c r="H88" s="122">
        <v>58.720634146341467</v>
      </c>
      <c r="I88" s="122">
        <v>59.023097560975621</v>
      </c>
      <c r="J88" s="122">
        <v>59.27990243902439</v>
      </c>
      <c r="K88" s="122">
        <v>59.493560975609768</v>
      </c>
      <c r="L88" s="122">
        <v>59.672048780487806</v>
      </c>
      <c r="M88" s="122">
        <v>59.825390243902447</v>
      </c>
      <c r="N88" s="122">
        <v>59.965073170731714</v>
      </c>
      <c r="O88" s="122">
        <v>60.100146341463415</v>
      </c>
      <c r="P88" s="122">
        <v>60.234609756097562</v>
      </c>
      <c r="Q88" s="122">
        <v>60.366512195121956</v>
      </c>
      <c r="R88" s="122">
        <v>60.490853658536587</v>
      </c>
      <c r="S88" s="122">
        <v>60.600658536585364</v>
      </c>
      <c r="T88" s="122">
        <v>60.693487804878053</v>
      </c>
      <c r="U88" s="122">
        <v>60.77239024390245</v>
      </c>
      <c r="V88" s="122">
        <v>60.845951219512202</v>
      </c>
      <c r="W88" s="122">
        <v>60.924268292682932</v>
      </c>
      <c r="X88" s="122">
        <v>61.015853658536592</v>
      </c>
      <c r="Y88" s="122">
        <v>61.125707317073179</v>
      </c>
      <c r="Z88" s="122">
        <v>61.256292682926833</v>
      </c>
      <c r="AA88" s="122">
        <v>61.404463414634158</v>
      </c>
      <c r="AB88" s="122">
        <v>61.566560975609761</v>
      </c>
      <c r="AC88" s="122">
        <v>61.731975609756098</v>
      </c>
      <c r="AD88" s="122">
        <v>61.892146341463423</v>
      </c>
      <c r="AE88" s="122">
        <v>62.040585365853666</v>
      </c>
      <c r="AF88" s="122">
        <v>62.164829268292685</v>
      </c>
      <c r="AG88" s="122">
        <v>62.252512195121959</v>
      </c>
      <c r="AH88" s="122">
        <v>62.304804878048785</v>
      </c>
      <c r="AI88" s="122">
        <v>62.328341463414638</v>
      </c>
      <c r="AJ88" s="122">
        <v>62.335243902439032</v>
      </c>
      <c r="AK88" s="122">
        <v>62.34412195121952</v>
      </c>
      <c r="AL88" s="122">
        <v>62.376073170731715</v>
      </c>
      <c r="AM88" s="122">
        <v>62.452536585365863</v>
      </c>
      <c r="AN88" s="122">
        <v>62.589975609756102</v>
      </c>
      <c r="AO88" s="122">
        <v>62.798268292682927</v>
      </c>
      <c r="AP88" s="122">
        <v>63.088341463414636</v>
      </c>
      <c r="AQ88" s="122">
        <v>63.462585365853663</v>
      </c>
      <c r="AR88" s="122">
        <v>63.906853658536591</v>
      </c>
      <c r="AS88" s="122">
        <v>64.4030243902439</v>
      </c>
      <c r="AT88" s="122">
        <v>64.937000000000012</v>
      </c>
      <c r="AU88" s="122">
        <v>65.490243902439033</v>
      </c>
      <c r="AV88" s="122">
        <v>66.044707317073176</v>
      </c>
      <c r="AW88" s="122">
        <v>66.586975609756095</v>
      </c>
      <c r="AX88" s="122">
        <v>67.105073170731714</v>
      </c>
      <c r="AY88" s="122" t="s">
        <v>1786</v>
      </c>
    </row>
    <row r="89" spans="1:51">
      <c r="A89" s="122" t="s">
        <v>1436</v>
      </c>
      <c r="B89" s="122">
        <v>68.739637560597757</v>
      </c>
      <c r="C89" s="122" t="s">
        <v>1786</v>
      </c>
      <c r="D89" s="122" t="s">
        <v>1786</v>
      </c>
      <c r="E89" s="122" t="s">
        <v>1786</v>
      </c>
      <c r="F89" s="122" t="s">
        <v>1786</v>
      </c>
      <c r="G89" s="122">
        <v>69.695202628122814</v>
      </c>
      <c r="H89" s="122" t="s">
        <v>1786</v>
      </c>
      <c r="I89" s="122" t="s">
        <v>1786</v>
      </c>
      <c r="J89" s="122" t="s">
        <v>1786</v>
      </c>
      <c r="K89" s="122" t="s">
        <v>1786</v>
      </c>
      <c r="L89" s="122">
        <v>70.637486639268147</v>
      </c>
      <c r="M89" s="122" t="s">
        <v>1786</v>
      </c>
      <c r="N89" s="122" t="s">
        <v>1786</v>
      </c>
      <c r="O89" s="122" t="s">
        <v>1786</v>
      </c>
      <c r="P89" s="122" t="s">
        <v>1786</v>
      </c>
      <c r="Q89" s="122">
        <v>72.146627468715266</v>
      </c>
      <c r="R89" s="122" t="s">
        <v>1786</v>
      </c>
      <c r="S89" s="122" t="s">
        <v>1786</v>
      </c>
      <c r="T89" s="122" t="s">
        <v>1786</v>
      </c>
      <c r="U89" s="122" t="s">
        <v>1786</v>
      </c>
      <c r="V89" s="122">
        <v>73.245150521754397</v>
      </c>
      <c r="W89" s="122">
        <v>73.682651875211121</v>
      </c>
      <c r="X89" s="122">
        <v>74.205398669091252</v>
      </c>
      <c r="Y89" s="122">
        <v>74.060029191745002</v>
      </c>
      <c r="Z89" s="122">
        <v>74.705540476861074</v>
      </c>
      <c r="AA89" s="122">
        <v>74.419838769114349</v>
      </c>
      <c r="AB89" s="122">
        <v>74.993447234472484</v>
      </c>
      <c r="AC89" s="122">
        <v>74.960774398318648</v>
      </c>
      <c r="AD89" s="122">
        <v>75.312784535698341</v>
      </c>
      <c r="AE89" s="122">
        <v>75.292477903494657</v>
      </c>
      <c r="AF89" s="122">
        <v>75.439908338924468</v>
      </c>
      <c r="AG89" s="122">
        <v>75.617640108336232</v>
      </c>
      <c r="AH89" s="122">
        <v>76.039169751745177</v>
      </c>
      <c r="AI89" s="122">
        <v>75.967187608364853</v>
      </c>
      <c r="AJ89" s="122">
        <v>76.397275599060364</v>
      </c>
      <c r="AK89" s="122">
        <v>76.297705873911568</v>
      </c>
      <c r="AL89" s="122">
        <v>76.798305497637543</v>
      </c>
      <c r="AM89" s="122">
        <v>76.919665484194752</v>
      </c>
      <c r="AN89" s="122">
        <v>77.283984520708671</v>
      </c>
      <c r="AO89" s="122">
        <v>77.40141917202665</v>
      </c>
      <c r="AP89" s="122">
        <v>77.707449044009934</v>
      </c>
      <c r="AQ89" s="122">
        <v>77.931128707910091</v>
      </c>
      <c r="AR89" s="122">
        <v>78.105591268466512</v>
      </c>
      <c r="AS89" s="122">
        <v>78.208812945114317</v>
      </c>
      <c r="AT89" s="122">
        <v>78.577466358850117</v>
      </c>
      <c r="AU89" s="122">
        <v>78.821770739318907</v>
      </c>
      <c r="AV89" s="122">
        <v>79.203987913710634</v>
      </c>
      <c r="AW89" s="122">
        <v>79.40401260589195</v>
      </c>
      <c r="AX89" s="122">
        <v>79.645148488481638</v>
      </c>
      <c r="AY89" s="122" t="s">
        <v>1786</v>
      </c>
    </row>
    <row r="90" spans="1:51">
      <c r="A90" s="122" t="s">
        <v>4376</v>
      </c>
      <c r="B90" s="122">
        <v>66.042195121951238</v>
      </c>
      <c r="C90" s="122">
        <v>66.99121951219513</v>
      </c>
      <c r="D90" s="122">
        <v>66.5</v>
      </c>
      <c r="E90" s="122" t="s">
        <v>1786</v>
      </c>
      <c r="F90" s="122" t="s">
        <v>1786</v>
      </c>
      <c r="G90" s="122">
        <v>67.651707317073175</v>
      </c>
      <c r="H90" s="122" t="s">
        <v>1786</v>
      </c>
      <c r="I90" s="122">
        <v>68.419512195121953</v>
      </c>
      <c r="J90" s="122">
        <v>69.935121951219529</v>
      </c>
      <c r="K90" s="122" t="s">
        <v>1786</v>
      </c>
      <c r="L90" s="122">
        <v>70.950731707317104</v>
      </c>
      <c r="M90" s="122">
        <v>71.458536585365863</v>
      </c>
      <c r="N90" s="122">
        <v>71.456097560975621</v>
      </c>
      <c r="O90" s="122">
        <v>72.109756097560975</v>
      </c>
      <c r="P90" s="122">
        <v>72.612195121951217</v>
      </c>
      <c r="Q90" s="122">
        <v>73.368292682926835</v>
      </c>
      <c r="R90" s="122">
        <v>72.819512195121959</v>
      </c>
      <c r="S90" s="122">
        <v>73.319512195121959</v>
      </c>
      <c r="T90" s="122">
        <v>73.575609756097563</v>
      </c>
      <c r="U90" s="122">
        <v>73.67317073170733</v>
      </c>
      <c r="V90" s="122">
        <v>74.673170731707316</v>
      </c>
      <c r="W90" s="122">
        <v>75.324390243902457</v>
      </c>
      <c r="X90" s="122">
        <v>75.429268292682934</v>
      </c>
      <c r="Y90" s="122">
        <v>75.275609756097566</v>
      </c>
      <c r="Z90" s="122">
        <v>76.029268292682943</v>
      </c>
      <c r="AA90" s="122">
        <v>76.434146341463418</v>
      </c>
      <c r="AB90" s="122">
        <v>76.685365853658539</v>
      </c>
      <c r="AC90" s="122">
        <v>76.8829268292683</v>
      </c>
      <c r="AD90" s="122">
        <v>77.082926829268303</v>
      </c>
      <c r="AE90" s="122">
        <v>77.029268292682943</v>
      </c>
      <c r="AF90" s="122">
        <v>77.380487804878058</v>
      </c>
      <c r="AG90" s="122">
        <v>77.882926829268314</v>
      </c>
      <c r="AH90" s="122">
        <v>77.678048780487813</v>
      </c>
      <c r="AI90" s="122">
        <v>78.031707317073185</v>
      </c>
      <c r="AJ90" s="122">
        <v>78.529268292682943</v>
      </c>
      <c r="AK90" s="122">
        <v>78.682926829268311</v>
      </c>
      <c r="AL90" s="122">
        <v>79.626829268292695</v>
      </c>
      <c r="AM90" s="122">
        <v>80.126829268292681</v>
      </c>
      <c r="AN90" s="122">
        <v>80.131707317073179</v>
      </c>
      <c r="AO90" s="122">
        <v>80.382926829268314</v>
      </c>
      <c r="AP90" s="122">
        <v>80.878048780487816</v>
      </c>
      <c r="AQ90" s="122">
        <v>81.424390243902451</v>
      </c>
      <c r="AR90" s="122">
        <v>81.478048780487811</v>
      </c>
      <c r="AS90" s="122">
        <v>81.329268292682926</v>
      </c>
      <c r="AT90" s="122">
        <v>81.780487804878064</v>
      </c>
      <c r="AU90" s="122">
        <v>81.580487804878061</v>
      </c>
      <c r="AV90" s="122">
        <v>82.375609756097575</v>
      </c>
      <c r="AW90" s="122">
        <v>82.375609756097575</v>
      </c>
      <c r="AX90" s="122">
        <v>82.339756097560979</v>
      </c>
      <c r="AY90" s="122" t="s">
        <v>1786</v>
      </c>
    </row>
    <row r="91" spans="1:51">
      <c r="A91" s="122" t="s">
        <v>4279</v>
      </c>
      <c r="B91" s="122">
        <v>46.313170731707324</v>
      </c>
      <c r="C91" s="122">
        <v>46.986121951219516</v>
      </c>
      <c r="D91" s="122">
        <v>47.650121951219518</v>
      </c>
      <c r="E91" s="122">
        <v>48.297121951219516</v>
      </c>
      <c r="F91" s="122">
        <v>48.924609756097567</v>
      </c>
      <c r="G91" s="122">
        <v>49.530048780487803</v>
      </c>
      <c r="H91" s="122">
        <v>50.115926829268297</v>
      </c>
      <c r="I91" s="122">
        <v>50.690268292682937</v>
      </c>
      <c r="J91" s="122">
        <v>51.264097560975614</v>
      </c>
      <c r="K91" s="122">
        <v>51.842926829268293</v>
      </c>
      <c r="L91" s="122">
        <v>52.43426829268293</v>
      </c>
      <c r="M91" s="122">
        <v>53.043146341463419</v>
      </c>
      <c r="N91" s="122">
        <v>53.673048780487811</v>
      </c>
      <c r="O91" s="122">
        <v>54.325024390243904</v>
      </c>
      <c r="P91" s="122">
        <v>55.000560975609758</v>
      </c>
      <c r="Q91" s="122">
        <v>55.699658536585375</v>
      </c>
      <c r="R91" s="122">
        <v>56.421292682926833</v>
      </c>
      <c r="S91" s="122">
        <v>57.15997560975611</v>
      </c>
      <c r="T91" s="122">
        <v>57.911658536585364</v>
      </c>
      <c r="U91" s="122">
        <v>58.671390243902451</v>
      </c>
      <c r="V91" s="122">
        <v>59.441609756097563</v>
      </c>
      <c r="W91" s="122">
        <v>60.225902439024395</v>
      </c>
      <c r="X91" s="122">
        <v>61.023243902439035</v>
      </c>
      <c r="Y91" s="122">
        <v>61.82612195121952</v>
      </c>
      <c r="Z91" s="122">
        <v>62.623024390243899</v>
      </c>
      <c r="AA91" s="122">
        <v>63.393439024390247</v>
      </c>
      <c r="AB91" s="122">
        <v>64.116317073170748</v>
      </c>
      <c r="AC91" s="122">
        <v>64.779170731707325</v>
      </c>
      <c r="AD91" s="122">
        <v>65.375414634146352</v>
      </c>
      <c r="AE91" s="122">
        <v>65.906048780487808</v>
      </c>
      <c r="AF91" s="122">
        <v>66.381024390243908</v>
      </c>
      <c r="AG91" s="122">
        <v>66.819268292682935</v>
      </c>
      <c r="AH91" s="122">
        <v>67.241780487804888</v>
      </c>
      <c r="AI91" s="122">
        <v>67.664121951219528</v>
      </c>
      <c r="AJ91" s="122">
        <v>68.091341463414651</v>
      </c>
      <c r="AK91" s="122">
        <v>68.51907317073173</v>
      </c>
      <c r="AL91" s="122">
        <v>68.936926829268288</v>
      </c>
      <c r="AM91" s="122">
        <v>69.330024390243906</v>
      </c>
      <c r="AN91" s="122">
        <v>69.686926829268302</v>
      </c>
      <c r="AO91" s="122">
        <v>70.007682926829276</v>
      </c>
      <c r="AP91" s="122">
        <v>70.295756097560968</v>
      </c>
      <c r="AQ91" s="122">
        <v>70.557634146341471</v>
      </c>
      <c r="AR91" s="122">
        <v>70.804682926829273</v>
      </c>
      <c r="AS91" s="122">
        <v>71.04480487804878</v>
      </c>
      <c r="AT91" s="122">
        <v>71.282414634146349</v>
      </c>
      <c r="AU91" s="122">
        <v>71.51892682926831</v>
      </c>
      <c r="AV91" s="122">
        <v>71.752292682926836</v>
      </c>
      <c r="AW91" s="122">
        <v>71.979000000000013</v>
      </c>
      <c r="AX91" s="122">
        <v>72.196048780487814</v>
      </c>
      <c r="AY91" s="122" t="s">
        <v>1786</v>
      </c>
    </row>
    <row r="92" spans="1:51">
      <c r="A92" s="122" t="s">
        <v>4345</v>
      </c>
      <c r="B92" s="122">
        <v>40.076206696757943</v>
      </c>
      <c r="C92" s="122" t="s">
        <v>1786</v>
      </c>
      <c r="D92" s="122" t="s">
        <v>1786</v>
      </c>
      <c r="E92" s="122" t="s">
        <v>1786</v>
      </c>
      <c r="F92" s="122" t="s">
        <v>1786</v>
      </c>
      <c r="G92" s="122">
        <v>42.00833546091642</v>
      </c>
      <c r="H92" s="122" t="s">
        <v>1786</v>
      </c>
      <c r="I92" s="122" t="s">
        <v>1786</v>
      </c>
      <c r="J92" s="122" t="s">
        <v>1786</v>
      </c>
      <c r="K92" s="122" t="s">
        <v>1786</v>
      </c>
      <c r="L92" s="122">
        <v>43.916183180460862</v>
      </c>
      <c r="M92" s="122" t="s">
        <v>1786</v>
      </c>
      <c r="N92" s="122" t="s">
        <v>1786</v>
      </c>
      <c r="O92" s="122" t="s">
        <v>1786</v>
      </c>
      <c r="P92" s="122" t="s">
        <v>1786</v>
      </c>
      <c r="Q92" s="122">
        <v>45.830118560100694</v>
      </c>
      <c r="R92" s="122" t="s">
        <v>1786</v>
      </c>
      <c r="S92" s="122" t="s">
        <v>1786</v>
      </c>
      <c r="T92" s="122" t="s">
        <v>1786</v>
      </c>
      <c r="U92" s="122" t="s">
        <v>1786</v>
      </c>
      <c r="V92" s="122">
        <v>47.547768555983602</v>
      </c>
      <c r="W92" s="122">
        <v>47.579806849008499</v>
      </c>
      <c r="X92" s="122">
        <v>47.844139960195221</v>
      </c>
      <c r="Y92" s="122">
        <v>48.109423459738672</v>
      </c>
      <c r="Z92" s="122">
        <v>48.372801690851404</v>
      </c>
      <c r="AA92" s="122">
        <v>48.82986486714028</v>
      </c>
      <c r="AB92" s="122">
        <v>48.855322728887344</v>
      </c>
      <c r="AC92" s="122">
        <v>49.250649681450142</v>
      </c>
      <c r="AD92" s="122">
        <v>49.213493720474837</v>
      </c>
      <c r="AE92" s="122">
        <v>49.564655588844616</v>
      </c>
      <c r="AF92" s="122">
        <v>49.681691796285293</v>
      </c>
      <c r="AG92" s="122">
        <v>49.797283910793915</v>
      </c>
      <c r="AH92" s="122">
        <v>49.917782288597408</v>
      </c>
      <c r="AI92" s="122">
        <v>50.044590524383338</v>
      </c>
      <c r="AJ92" s="122">
        <v>50.17350715827407</v>
      </c>
      <c r="AK92" s="122">
        <v>50.315081646374068</v>
      </c>
      <c r="AL92" s="122">
        <v>50.473189216439899</v>
      </c>
      <c r="AM92" s="122">
        <v>50.642331239175746</v>
      </c>
      <c r="AN92" s="122">
        <v>50.832387224396868</v>
      </c>
      <c r="AO92" s="122">
        <v>51.047317232248524</v>
      </c>
      <c r="AP92" s="122">
        <v>51.303560906977779</v>
      </c>
      <c r="AQ92" s="122">
        <v>51.568196406729577</v>
      </c>
      <c r="AR92" s="122">
        <v>51.844617082561683</v>
      </c>
      <c r="AS92" s="122">
        <v>52.145000357235304</v>
      </c>
      <c r="AT92" s="122">
        <v>52.45844795777824</v>
      </c>
      <c r="AU92" s="122">
        <v>52.786392748310696</v>
      </c>
      <c r="AV92" s="122">
        <v>53.129417890668293</v>
      </c>
      <c r="AW92" s="122">
        <v>53.489228102787159</v>
      </c>
      <c r="AX92" s="122">
        <v>53.863859857790125</v>
      </c>
      <c r="AY92" s="122" t="s">
        <v>1786</v>
      </c>
    </row>
    <row r="93" spans="1:51">
      <c r="A93" s="122" t="s">
        <v>4224</v>
      </c>
      <c r="B93" s="122">
        <v>66.030731707317074</v>
      </c>
      <c r="C93" s="122" t="s">
        <v>1786</v>
      </c>
      <c r="D93" s="122">
        <v>66.987804878048777</v>
      </c>
      <c r="E93" s="122" t="s">
        <v>1786</v>
      </c>
      <c r="F93" s="122" t="s">
        <v>1786</v>
      </c>
      <c r="G93" s="122">
        <v>67.760487804878068</v>
      </c>
      <c r="H93" s="122" t="s">
        <v>1786</v>
      </c>
      <c r="I93" s="122">
        <v>68.275609756097566</v>
      </c>
      <c r="J93" s="122" t="s">
        <v>1786</v>
      </c>
      <c r="K93" s="122" t="s">
        <v>1786</v>
      </c>
      <c r="L93" s="122">
        <v>68.99121951219513</v>
      </c>
      <c r="M93" s="122" t="s">
        <v>1786</v>
      </c>
      <c r="N93" s="122">
        <v>69.468292682926844</v>
      </c>
      <c r="O93" s="122" t="s">
        <v>1786</v>
      </c>
      <c r="P93" s="122" t="s">
        <v>1786</v>
      </c>
      <c r="Q93" s="122">
        <v>70.001951219512208</v>
      </c>
      <c r="R93" s="122">
        <v>70.455365853658535</v>
      </c>
      <c r="S93" s="122">
        <v>70.744390243902444</v>
      </c>
      <c r="T93" s="122">
        <v>70.538780487804885</v>
      </c>
      <c r="U93" s="122">
        <v>70.427317073170741</v>
      </c>
      <c r="V93" s="122">
        <v>70.175365853658562</v>
      </c>
      <c r="W93" s="122">
        <v>70.344390243902453</v>
      </c>
      <c r="X93" s="122">
        <v>70.482682926829284</v>
      </c>
      <c r="Y93" s="122">
        <v>70.274878048780494</v>
      </c>
      <c r="Z93" s="122">
        <v>70.218536585365854</v>
      </c>
      <c r="AA93" s="122">
        <v>70.886097560975614</v>
      </c>
      <c r="AB93" s="122">
        <v>71.419024390243905</v>
      </c>
      <c r="AC93" s="122">
        <v>71.470243902439037</v>
      </c>
      <c r="AD93" s="122">
        <v>71.488292682926826</v>
      </c>
      <c r="AE93" s="122">
        <v>71.844634146341463</v>
      </c>
      <c r="AF93" s="122">
        <v>72.17048780487805</v>
      </c>
      <c r="AG93" s="122">
        <v>72.185365853658553</v>
      </c>
      <c r="AH93" s="122">
        <v>71.241463414634154</v>
      </c>
      <c r="AI93" s="122" t="s">
        <v>1786</v>
      </c>
      <c r="AJ93" s="122" t="s">
        <v>1786</v>
      </c>
      <c r="AK93" s="122">
        <v>72.084390243902448</v>
      </c>
      <c r="AL93" s="122">
        <v>72.365365853658545</v>
      </c>
      <c r="AM93" s="122">
        <v>72.495121951219517</v>
      </c>
      <c r="AN93" s="122">
        <v>72.317073170731717</v>
      </c>
      <c r="AO93" s="122">
        <v>72.641951219512194</v>
      </c>
      <c r="AP93" s="122">
        <v>72.807804878048799</v>
      </c>
      <c r="AQ93" s="122">
        <v>74.512926829268309</v>
      </c>
      <c r="AR93" s="122">
        <v>74.717317073170747</v>
      </c>
      <c r="AS93" s="122">
        <v>74.6139024390244</v>
      </c>
      <c r="AT93" s="122">
        <v>75.52024390243902</v>
      </c>
      <c r="AU93" s="122">
        <v>75.244634146341468</v>
      </c>
      <c r="AV93" s="122">
        <v>75.836829268292703</v>
      </c>
      <c r="AW93" s="122">
        <v>75.705609756097573</v>
      </c>
      <c r="AX93" s="122">
        <v>75.912195121951228</v>
      </c>
      <c r="AY93" s="122" t="s">
        <v>1786</v>
      </c>
    </row>
    <row r="94" spans="1:51">
      <c r="A94" s="122" t="s">
        <v>4278</v>
      </c>
      <c r="B94" s="122">
        <v>42.162414634146344</v>
      </c>
      <c r="C94" s="122">
        <v>42.744292682926833</v>
      </c>
      <c r="D94" s="122">
        <v>43.321682926829268</v>
      </c>
      <c r="E94" s="122">
        <v>43.891585365853672</v>
      </c>
      <c r="F94" s="122">
        <v>44.450512195121952</v>
      </c>
      <c r="G94" s="122">
        <v>44.990487804878057</v>
      </c>
      <c r="H94" s="122">
        <v>45.499585365853662</v>
      </c>
      <c r="I94" s="122">
        <v>45.973780487804881</v>
      </c>
      <c r="J94" s="122">
        <v>46.410560975609762</v>
      </c>
      <c r="K94" s="122">
        <v>46.812390243902442</v>
      </c>
      <c r="L94" s="122">
        <v>47.187658536585374</v>
      </c>
      <c r="M94" s="122">
        <v>47.547707317073176</v>
      </c>
      <c r="N94" s="122">
        <v>47.904975609756107</v>
      </c>
      <c r="O94" s="122">
        <v>48.265951219512196</v>
      </c>
      <c r="P94" s="122">
        <v>48.635170731707319</v>
      </c>
      <c r="Q94" s="122">
        <v>49.004292682926838</v>
      </c>
      <c r="R94" s="122">
        <v>49.364000000000004</v>
      </c>
      <c r="S94" s="122">
        <v>49.702975609756102</v>
      </c>
      <c r="T94" s="122">
        <v>50.018804878048783</v>
      </c>
      <c r="U94" s="122">
        <v>50.315536585365855</v>
      </c>
      <c r="V94" s="122">
        <v>50.605585365853671</v>
      </c>
      <c r="W94" s="122">
        <v>50.904878048780496</v>
      </c>
      <c r="X94" s="122">
        <v>51.227682926829274</v>
      </c>
      <c r="Y94" s="122">
        <v>51.586365853658542</v>
      </c>
      <c r="Z94" s="122">
        <v>51.983829268292695</v>
      </c>
      <c r="AA94" s="122">
        <v>52.420536585365859</v>
      </c>
      <c r="AB94" s="122">
        <v>52.892512195121959</v>
      </c>
      <c r="AC94" s="122">
        <v>53.386804878048785</v>
      </c>
      <c r="AD94" s="122">
        <v>53.890926829268302</v>
      </c>
      <c r="AE94" s="122">
        <v>54.399317073170742</v>
      </c>
      <c r="AF94" s="122">
        <v>54.909853658536591</v>
      </c>
      <c r="AG94" s="122">
        <v>55.425365853658541</v>
      </c>
      <c r="AH94" s="122">
        <v>55.945317073170742</v>
      </c>
      <c r="AI94" s="122">
        <v>56.465731707317076</v>
      </c>
      <c r="AJ94" s="122">
        <v>56.976195121951221</v>
      </c>
      <c r="AK94" s="122">
        <v>57.458341463414641</v>
      </c>
      <c r="AL94" s="122">
        <v>57.892829268292687</v>
      </c>
      <c r="AM94" s="122">
        <v>58.271390243902452</v>
      </c>
      <c r="AN94" s="122">
        <v>58.590780487804885</v>
      </c>
      <c r="AO94" s="122">
        <v>58.856756097560982</v>
      </c>
      <c r="AP94" s="122">
        <v>59.086121951219525</v>
      </c>
      <c r="AQ94" s="122">
        <v>59.303243902439036</v>
      </c>
      <c r="AR94" s="122">
        <v>59.530609756097569</v>
      </c>
      <c r="AS94" s="122">
        <v>59.784073170731716</v>
      </c>
      <c r="AT94" s="122">
        <v>60.067463414634155</v>
      </c>
      <c r="AU94" s="122">
        <v>60.371341463414637</v>
      </c>
      <c r="AV94" s="122">
        <v>60.676195121951224</v>
      </c>
      <c r="AW94" s="122">
        <v>60.961585365853665</v>
      </c>
      <c r="AX94" s="122">
        <v>61.214658536585368</v>
      </c>
      <c r="AY94" s="122" t="s">
        <v>1786</v>
      </c>
    </row>
    <row r="95" spans="1:51">
      <c r="A95" s="122" t="s">
        <v>4187</v>
      </c>
      <c r="B95" s="122">
        <v>68.003170731707328</v>
      </c>
      <c r="C95" s="122">
        <v>68.936097560975625</v>
      </c>
      <c r="D95" s="122">
        <v>67.865853658536594</v>
      </c>
      <c r="E95" s="122">
        <v>68.87414634146343</v>
      </c>
      <c r="F95" s="122">
        <v>69.380975609756106</v>
      </c>
      <c r="G95" s="122">
        <v>69.071219512195128</v>
      </c>
      <c r="H95" s="122">
        <v>69.822439024390249</v>
      </c>
      <c r="I95" s="122">
        <v>69.407073170731707</v>
      </c>
      <c r="J95" s="122">
        <v>69.230243902439042</v>
      </c>
      <c r="K95" s="122">
        <v>69.314634146341476</v>
      </c>
      <c r="L95" s="122">
        <v>69.164634146341484</v>
      </c>
      <c r="M95" s="122">
        <v>69.052439024390253</v>
      </c>
      <c r="N95" s="122">
        <v>69.66463414634147</v>
      </c>
      <c r="O95" s="122">
        <v>69.518048780487817</v>
      </c>
      <c r="P95" s="122">
        <v>69.248048780487821</v>
      </c>
      <c r="Q95" s="122">
        <v>69.29000000000002</v>
      </c>
      <c r="R95" s="122">
        <v>69.573170731707322</v>
      </c>
      <c r="S95" s="122">
        <v>69.848048780487801</v>
      </c>
      <c r="T95" s="122">
        <v>69.393902439024387</v>
      </c>
      <c r="U95" s="122">
        <v>69.615365853658545</v>
      </c>
      <c r="V95" s="122">
        <v>69.061707317073186</v>
      </c>
      <c r="W95" s="122">
        <v>69.139268292682928</v>
      </c>
      <c r="X95" s="122">
        <v>69.357804878048796</v>
      </c>
      <c r="Y95" s="122">
        <v>68.973658536585376</v>
      </c>
      <c r="Z95" s="122">
        <v>69.02585365853659</v>
      </c>
      <c r="AA95" s="122">
        <v>68.972195121951231</v>
      </c>
      <c r="AB95" s="122">
        <v>69.17341463414634</v>
      </c>
      <c r="AC95" s="122">
        <v>69.651219512195127</v>
      </c>
      <c r="AD95" s="122">
        <v>70.023414634146349</v>
      </c>
      <c r="AE95" s="122">
        <v>69.461707317073177</v>
      </c>
      <c r="AF95" s="122">
        <v>69.315609756097572</v>
      </c>
      <c r="AG95" s="122">
        <v>69.37707317073172</v>
      </c>
      <c r="AH95" s="122">
        <v>69.117073170731715</v>
      </c>
      <c r="AI95" s="122">
        <v>69.101219512195129</v>
      </c>
      <c r="AJ95" s="122">
        <v>69.469756097560989</v>
      </c>
      <c r="AK95" s="122">
        <v>69.791707317073175</v>
      </c>
      <c r="AL95" s="122">
        <v>70.328780487804892</v>
      </c>
      <c r="AM95" s="122">
        <v>70.702439024390245</v>
      </c>
      <c r="AN95" s="122">
        <v>70.557804878048799</v>
      </c>
      <c r="AO95" s="122">
        <v>70.677073170731703</v>
      </c>
      <c r="AP95" s="122">
        <v>71.246341463414637</v>
      </c>
      <c r="AQ95" s="122">
        <v>72.197560975609761</v>
      </c>
      <c r="AR95" s="122">
        <v>72.348780487804888</v>
      </c>
      <c r="AS95" s="122">
        <v>72.448780487804896</v>
      </c>
      <c r="AT95" s="122">
        <v>72.648780487804885</v>
      </c>
      <c r="AU95" s="122">
        <v>72.82658536585366</v>
      </c>
      <c r="AV95" s="122">
        <v>73.375609756097575</v>
      </c>
      <c r="AW95" s="122">
        <v>73.467804878048796</v>
      </c>
      <c r="AX95" s="122">
        <v>74.009024390243908</v>
      </c>
      <c r="AY95" s="122" t="s">
        <v>1786</v>
      </c>
    </row>
    <row r="96" spans="1:51">
      <c r="A96" s="122" t="s">
        <v>4018</v>
      </c>
      <c r="B96" s="122">
        <v>41.153000000000006</v>
      </c>
      <c r="C96" s="122">
        <v>41.696512195121954</v>
      </c>
      <c r="D96" s="122">
        <v>42.272512195121962</v>
      </c>
      <c r="E96" s="122">
        <v>42.884487804878056</v>
      </c>
      <c r="F96" s="122">
        <v>43.529902439024397</v>
      </c>
      <c r="G96" s="122">
        <v>44.201195121951223</v>
      </c>
      <c r="H96" s="122">
        <v>44.887341463414636</v>
      </c>
      <c r="I96" s="122">
        <v>45.576341463414636</v>
      </c>
      <c r="J96" s="122">
        <v>46.258195121951225</v>
      </c>
      <c r="K96" s="122">
        <v>46.92948780487805</v>
      </c>
      <c r="L96" s="122">
        <v>47.590829268292694</v>
      </c>
      <c r="M96" s="122">
        <v>48.247365853658543</v>
      </c>
      <c r="N96" s="122">
        <v>48.907682926829274</v>
      </c>
      <c r="O96" s="122">
        <v>49.577780487804887</v>
      </c>
      <c r="P96" s="122">
        <v>50.259097560975611</v>
      </c>
      <c r="Q96" s="122">
        <v>50.949951219512201</v>
      </c>
      <c r="R96" s="122">
        <v>51.644560975609764</v>
      </c>
      <c r="S96" s="122">
        <v>52.339219512195129</v>
      </c>
      <c r="T96" s="122">
        <v>53.032878048780489</v>
      </c>
      <c r="U96" s="122">
        <v>53.726048780487808</v>
      </c>
      <c r="V96" s="122">
        <v>54.428902439024398</v>
      </c>
      <c r="W96" s="122">
        <v>55.154707317073175</v>
      </c>
      <c r="X96" s="122">
        <v>55.908756097560989</v>
      </c>
      <c r="Y96" s="122">
        <v>56.688268292682935</v>
      </c>
      <c r="Z96" s="122">
        <v>57.484829268292692</v>
      </c>
      <c r="AA96" s="122">
        <v>58.277414634146346</v>
      </c>
      <c r="AB96" s="122">
        <v>59.038463414634151</v>
      </c>
      <c r="AC96" s="122">
        <v>59.749243902439034</v>
      </c>
      <c r="AD96" s="122">
        <v>60.399073170731711</v>
      </c>
      <c r="AE96" s="122">
        <v>60.990365853658538</v>
      </c>
      <c r="AF96" s="122">
        <v>61.537512195121963</v>
      </c>
      <c r="AG96" s="122">
        <v>62.066000000000003</v>
      </c>
      <c r="AH96" s="122">
        <v>62.602829268292695</v>
      </c>
      <c r="AI96" s="122">
        <v>63.167048780487818</v>
      </c>
      <c r="AJ96" s="122">
        <v>63.763682926829276</v>
      </c>
      <c r="AK96" s="122">
        <v>64.387756097560981</v>
      </c>
      <c r="AL96" s="122">
        <v>65.026341463414639</v>
      </c>
      <c r="AM96" s="122">
        <v>65.657487804878045</v>
      </c>
      <c r="AN96" s="122">
        <v>66.262731707317073</v>
      </c>
      <c r="AO96" s="122">
        <v>66.835073170731718</v>
      </c>
      <c r="AP96" s="122">
        <v>67.370951219512207</v>
      </c>
      <c r="AQ96" s="122">
        <v>67.872317073170734</v>
      </c>
      <c r="AR96" s="122">
        <v>68.34712195121952</v>
      </c>
      <c r="AS96" s="122">
        <v>68.802292682926833</v>
      </c>
      <c r="AT96" s="122">
        <v>69.239341463414647</v>
      </c>
      <c r="AU96" s="122">
        <v>69.657756097560991</v>
      </c>
      <c r="AV96" s="122">
        <v>70.056609756097572</v>
      </c>
      <c r="AW96" s="122">
        <v>70.435439024390249</v>
      </c>
      <c r="AX96" s="122">
        <v>70.793292682926833</v>
      </c>
      <c r="AY96" s="122" t="s">
        <v>1786</v>
      </c>
    </row>
    <row r="97" spans="1:51">
      <c r="A97" s="122" t="s">
        <v>4017</v>
      </c>
      <c r="B97" s="122">
        <v>42.426219512195125</v>
      </c>
      <c r="C97" s="122">
        <v>43.058487804878055</v>
      </c>
      <c r="D97" s="122">
        <v>43.697682926829273</v>
      </c>
      <c r="E97" s="122">
        <v>44.343292682926837</v>
      </c>
      <c r="F97" s="122">
        <v>44.993878048780488</v>
      </c>
      <c r="G97" s="122">
        <v>45.644439024390252</v>
      </c>
      <c r="H97" s="122">
        <v>46.291000000000004</v>
      </c>
      <c r="I97" s="122">
        <v>46.931073170731715</v>
      </c>
      <c r="J97" s="122">
        <v>47.565609756097565</v>
      </c>
      <c r="K97" s="122">
        <v>48.194585365853662</v>
      </c>
      <c r="L97" s="122">
        <v>48.827902439024392</v>
      </c>
      <c r="M97" s="122">
        <v>49.478439024390248</v>
      </c>
      <c r="N97" s="122">
        <v>50.151658536585373</v>
      </c>
      <c r="O97" s="122">
        <v>50.845536585365856</v>
      </c>
      <c r="P97" s="122">
        <v>51.551682926829272</v>
      </c>
      <c r="Q97" s="122">
        <v>52.254170731707319</v>
      </c>
      <c r="R97" s="122">
        <v>52.932682926829273</v>
      </c>
      <c r="S97" s="122">
        <v>53.568853658536597</v>
      </c>
      <c r="T97" s="122">
        <v>54.148804878048793</v>
      </c>
      <c r="U97" s="122">
        <v>54.66709756097562</v>
      </c>
      <c r="V97" s="122">
        <v>55.124268292682935</v>
      </c>
      <c r="W97" s="122">
        <v>55.527292682926834</v>
      </c>
      <c r="X97" s="122">
        <v>55.892560975609761</v>
      </c>
      <c r="Y97" s="122">
        <v>56.234926829268296</v>
      </c>
      <c r="Z97" s="122">
        <v>56.560780487804884</v>
      </c>
      <c r="AA97" s="122">
        <v>56.872487804878055</v>
      </c>
      <c r="AB97" s="122">
        <v>57.169365853658547</v>
      </c>
      <c r="AC97" s="122">
        <v>57.447878048780488</v>
      </c>
      <c r="AD97" s="122">
        <v>57.710487804878056</v>
      </c>
      <c r="AE97" s="122">
        <v>57.962219512195134</v>
      </c>
      <c r="AF97" s="122">
        <v>58.21117073170732</v>
      </c>
      <c r="AG97" s="122">
        <v>58.467951219512194</v>
      </c>
      <c r="AH97" s="122">
        <v>58.736243902439028</v>
      </c>
      <c r="AI97" s="122">
        <v>59.021658536585377</v>
      </c>
      <c r="AJ97" s="122">
        <v>59.324243902439029</v>
      </c>
      <c r="AK97" s="122">
        <v>59.643512195121964</v>
      </c>
      <c r="AL97" s="122">
        <v>59.974439024390243</v>
      </c>
      <c r="AM97" s="122">
        <v>60.309414634146343</v>
      </c>
      <c r="AN97" s="122">
        <v>60.641365853658542</v>
      </c>
      <c r="AO97" s="122">
        <v>60.967268292682931</v>
      </c>
      <c r="AP97" s="122">
        <v>61.284634146341467</v>
      </c>
      <c r="AQ97" s="122">
        <v>61.592439024390245</v>
      </c>
      <c r="AR97" s="122">
        <v>61.892707317073182</v>
      </c>
      <c r="AS97" s="122">
        <v>62.18802439024391</v>
      </c>
      <c r="AT97" s="122">
        <v>62.481878048780494</v>
      </c>
      <c r="AU97" s="122">
        <v>62.77734146341465</v>
      </c>
      <c r="AV97" s="122">
        <v>63.080439024390259</v>
      </c>
      <c r="AW97" s="122">
        <v>63.393707317073186</v>
      </c>
      <c r="AX97" s="122">
        <v>63.717658536585368</v>
      </c>
      <c r="AY97" s="122" t="s">
        <v>1786</v>
      </c>
    </row>
    <row r="98" spans="1:51">
      <c r="A98" s="122" t="s">
        <v>4168</v>
      </c>
      <c r="B98" s="122">
        <v>69.692682926829278</v>
      </c>
      <c r="C98" s="122">
        <v>69.953658536585365</v>
      </c>
      <c r="D98" s="122">
        <v>70.302439024390253</v>
      </c>
      <c r="E98" s="122" t="s">
        <v>1786</v>
      </c>
      <c r="F98" s="122" t="s">
        <v>1786</v>
      </c>
      <c r="G98" s="122">
        <v>70.778048780487822</v>
      </c>
      <c r="H98" s="122" t="s">
        <v>1786</v>
      </c>
      <c r="I98" s="122">
        <v>71.095121951219525</v>
      </c>
      <c r="J98" s="122" t="s">
        <v>1786</v>
      </c>
      <c r="K98" s="122" t="s">
        <v>1786</v>
      </c>
      <c r="L98" s="122">
        <v>71.09329268292683</v>
      </c>
      <c r="M98" s="122">
        <v>71.092682926829283</v>
      </c>
      <c r="N98" s="122">
        <v>71.29024390243903</v>
      </c>
      <c r="O98" s="122" t="s">
        <v>1786</v>
      </c>
      <c r="P98" s="122" t="s">
        <v>1786</v>
      </c>
      <c r="Q98" s="122">
        <v>71.739512195121961</v>
      </c>
      <c r="R98" s="122" t="s">
        <v>1786</v>
      </c>
      <c r="S98" s="122">
        <v>72.03902439024391</v>
      </c>
      <c r="T98" s="122" t="s">
        <v>1786</v>
      </c>
      <c r="U98" s="122" t="s">
        <v>1786</v>
      </c>
      <c r="V98" s="122">
        <v>72.665365853658543</v>
      </c>
      <c r="W98" s="122" t="s">
        <v>1786</v>
      </c>
      <c r="X98" s="122">
        <v>73.082926829268303</v>
      </c>
      <c r="Y98" s="122" t="s">
        <v>1786</v>
      </c>
      <c r="Z98" s="122" t="s">
        <v>1786</v>
      </c>
      <c r="AA98" s="122">
        <v>73.501463414634145</v>
      </c>
      <c r="AB98" s="122" t="s">
        <v>1786</v>
      </c>
      <c r="AC98" s="122">
        <v>73.780487804878049</v>
      </c>
      <c r="AD98" s="122" t="s">
        <v>1786</v>
      </c>
      <c r="AE98" s="122">
        <v>73.926829268292693</v>
      </c>
      <c r="AF98" s="122">
        <v>74.582926829268303</v>
      </c>
      <c r="AG98" s="122">
        <v>75.03170731707317</v>
      </c>
      <c r="AH98" s="122">
        <v>76.234146341463415</v>
      </c>
      <c r="AI98" s="122" t="s">
        <v>1786</v>
      </c>
      <c r="AJ98" s="122">
        <v>75.8829268292683</v>
      </c>
      <c r="AK98" s="122">
        <v>75.834146341463409</v>
      </c>
      <c r="AL98" s="122">
        <v>75.785365853658547</v>
      </c>
      <c r="AM98" s="122">
        <v>75.969756097560989</v>
      </c>
      <c r="AN98" s="122">
        <v>76.195365853658544</v>
      </c>
      <c r="AO98" s="122">
        <v>76.073658536585384</v>
      </c>
      <c r="AP98" s="122">
        <v>76.540731707317079</v>
      </c>
      <c r="AQ98" s="122">
        <v>77.139756097560991</v>
      </c>
      <c r="AR98" s="122">
        <v>77.820243902439032</v>
      </c>
      <c r="AS98" s="122">
        <v>78.284878048780485</v>
      </c>
      <c r="AT98" s="122">
        <v>78.854634146341468</v>
      </c>
      <c r="AU98" s="122">
        <v>79.436097560975611</v>
      </c>
      <c r="AV98" s="122">
        <v>79.721707317073182</v>
      </c>
      <c r="AW98" s="122">
        <v>79.678048780487813</v>
      </c>
      <c r="AX98" s="122">
        <v>79.856829268292699</v>
      </c>
      <c r="AY98" s="122" t="s">
        <v>1786</v>
      </c>
    </row>
    <row r="99" spans="1:51">
      <c r="A99" s="122" t="s">
        <v>4377</v>
      </c>
      <c r="B99" s="122">
        <v>48.193707317073176</v>
      </c>
      <c r="C99" s="122">
        <v>48.650146341463419</v>
      </c>
      <c r="D99" s="122">
        <v>49.142658536585373</v>
      </c>
      <c r="E99" s="122">
        <v>49.676756097560975</v>
      </c>
      <c r="F99" s="122">
        <v>50.2519512195122</v>
      </c>
      <c r="G99" s="122">
        <v>50.859780487804883</v>
      </c>
      <c r="H99" s="122">
        <v>51.487731707317074</v>
      </c>
      <c r="I99" s="122">
        <v>52.117780487804886</v>
      </c>
      <c r="J99" s="122">
        <v>52.736341463414639</v>
      </c>
      <c r="K99" s="122">
        <v>53.334341463414646</v>
      </c>
      <c r="L99" s="122">
        <v>53.909146341463419</v>
      </c>
      <c r="M99" s="122">
        <v>54.463121951219527</v>
      </c>
      <c r="N99" s="122">
        <v>55.004219512195128</v>
      </c>
      <c r="O99" s="122">
        <v>55.536829268292692</v>
      </c>
      <c r="P99" s="122">
        <v>56.058975609756111</v>
      </c>
      <c r="Q99" s="122">
        <v>56.562585365853671</v>
      </c>
      <c r="R99" s="122">
        <v>57.036658536585371</v>
      </c>
      <c r="S99" s="122">
        <v>57.476317073170733</v>
      </c>
      <c r="T99" s="122">
        <v>57.887707317073179</v>
      </c>
      <c r="U99" s="122">
        <v>58.280975609756105</v>
      </c>
      <c r="V99" s="122">
        <v>58.678853658536589</v>
      </c>
      <c r="W99" s="122">
        <v>59.110048780487809</v>
      </c>
      <c r="X99" s="122">
        <v>59.593195121951226</v>
      </c>
      <c r="Y99" s="122">
        <v>60.13885365853659</v>
      </c>
      <c r="Z99" s="122">
        <v>60.744560975609765</v>
      </c>
      <c r="AA99" s="122">
        <v>61.399243902439032</v>
      </c>
      <c r="AB99" s="122">
        <v>62.083292682926832</v>
      </c>
      <c r="AC99" s="122">
        <v>62.766487804878054</v>
      </c>
      <c r="AD99" s="122">
        <v>63.425195121951234</v>
      </c>
      <c r="AE99" s="122">
        <v>64.046341463414649</v>
      </c>
      <c r="AF99" s="122">
        <v>64.623365853658541</v>
      </c>
      <c r="AG99" s="122">
        <v>65.157317073170731</v>
      </c>
      <c r="AH99" s="122">
        <v>65.659804878048789</v>
      </c>
      <c r="AI99" s="122">
        <v>66.140829268292691</v>
      </c>
      <c r="AJ99" s="122">
        <v>66.602926829268299</v>
      </c>
      <c r="AK99" s="122">
        <v>67.048121951219514</v>
      </c>
      <c r="AL99" s="122">
        <v>67.478878048780501</v>
      </c>
      <c r="AM99" s="122">
        <v>67.895707317073175</v>
      </c>
      <c r="AN99" s="122">
        <v>68.298585365853683</v>
      </c>
      <c r="AO99" s="122">
        <v>68.687975609756108</v>
      </c>
      <c r="AP99" s="122">
        <v>69.062365853658548</v>
      </c>
      <c r="AQ99" s="122">
        <v>69.418756097560973</v>
      </c>
      <c r="AR99" s="122">
        <v>69.755609756097584</v>
      </c>
      <c r="AS99" s="122">
        <v>70.073439024390254</v>
      </c>
      <c r="AT99" s="122">
        <v>70.372682926829285</v>
      </c>
      <c r="AU99" s="122">
        <v>70.656341463414648</v>
      </c>
      <c r="AV99" s="122">
        <v>70.926365853658538</v>
      </c>
      <c r="AW99" s="122">
        <v>71.18673170731708</v>
      </c>
      <c r="AX99" s="122">
        <v>71.440975609756109</v>
      </c>
      <c r="AY99" s="122" t="s">
        <v>1786</v>
      </c>
    </row>
    <row r="100" spans="1:51">
      <c r="A100" s="122" t="s">
        <v>4020</v>
      </c>
      <c r="B100" s="122">
        <v>50.188560975609761</v>
      </c>
      <c r="C100" s="122">
        <v>51.134951219512203</v>
      </c>
      <c r="D100" s="122">
        <v>52.052658536585376</v>
      </c>
      <c r="E100" s="122">
        <v>52.939682926829278</v>
      </c>
      <c r="F100" s="122">
        <v>53.790536585365857</v>
      </c>
      <c r="G100" s="122">
        <v>54.602829268292687</v>
      </c>
      <c r="H100" s="122">
        <v>55.37565853658537</v>
      </c>
      <c r="I100" s="122">
        <v>56.105634146341465</v>
      </c>
      <c r="J100" s="122">
        <v>56.790853658536591</v>
      </c>
      <c r="K100" s="122">
        <v>57.426317073170736</v>
      </c>
      <c r="L100" s="122">
        <v>58.00560975609757</v>
      </c>
      <c r="M100" s="122">
        <v>58.518756097560981</v>
      </c>
      <c r="N100" s="122">
        <v>58.965682926829274</v>
      </c>
      <c r="O100" s="122">
        <v>59.349707317073175</v>
      </c>
      <c r="P100" s="122">
        <v>59.678658536585374</v>
      </c>
      <c r="Q100" s="122">
        <v>59.959268292682928</v>
      </c>
      <c r="R100" s="122">
        <v>60.199804878048795</v>
      </c>
      <c r="S100" s="122">
        <v>60.41456097560976</v>
      </c>
      <c r="T100" s="122">
        <v>60.619439024390246</v>
      </c>
      <c r="U100" s="122">
        <v>60.83039024390245</v>
      </c>
      <c r="V100" s="122">
        <v>61.062121951219524</v>
      </c>
      <c r="W100" s="122">
        <v>61.328853658536595</v>
      </c>
      <c r="X100" s="122">
        <v>61.632317073170739</v>
      </c>
      <c r="Y100" s="122">
        <v>61.975073170731712</v>
      </c>
      <c r="Z100" s="122">
        <v>62.357804878048782</v>
      </c>
      <c r="AA100" s="122">
        <v>62.772780487804887</v>
      </c>
      <c r="AB100" s="122">
        <v>63.207317073170735</v>
      </c>
      <c r="AC100" s="122">
        <v>63.650682926829276</v>
      </c>
      <c r="AD100" s="122">
        <v>64.099219512195134</v>
      </c>
      <c r="AE100" s="122">
        <v>64.560121951219514</v>
      </c>
      <c r="AF100" s="122">
        <v>65.066951219512191</v>
      </c>
      <c r="AG100" s="122">
        <v>65.66463414634147</v>
      </c>
      <c r="AH100" s="122">
        <v>66.370414634146343</v>
      </c>
      <c r="AI100" s="122">
        <v>67.173439024390262</v>
      </c>
      <c r="AJ100" s="122">
        <v>68.039219512195132</v>
      </c>
      <c r="AK100" s="122">
        <v>68.904780487804885</v>
      </c>
      <c r="AL100" s="122">
        <v>69.690365853658548</v>
      </c>
      <c r="AM100" s="122">
        <v>70.326317073170742</v>
      </c>
      <c r="AN100" s="122">
        <v>70.761292682926836</v>
      </c>
      <c r="AO100" s="122">
        <v>70.972414634146347</v>
      </c>
      <c r="AP100" s="122">
        <v>70.939487804878055</v>
      </c>
      <c r="AQ100" s="122">
        <v>70.66224390243903</v>
      </c>
      <c r="AR100" s="122">
        <v>70.20434146341465</v>
      </c>
      <c r="AS100" s="122">
        <v>69.64460975609758</v>
      </c>
      <c r="AT100" s="122">
        <v>69.046585365853673</v>
      </c>
      <c r="AU100" s="122">
        <v>68.504341463414633</v>
      </c>
      <c r="AV100" s="122">
        <v>68.111975609756101</v>
      </c>
      <c r="AW100" s="122">
        <v>67.913926829268291</v>
      </c>
      <c r="AX100" s="122">
        <v>67.929658536585379</v>
      </c>
      <c r="AY100" s="122" t="s">
        <v>1786</v>
      </c>
    </row>
    <row r="101" spans="1:51">
      <c r="A101" s="122" t="s">
        <v>4189</v>
      </c>
      <c r="B101" s="122" t="s">
        <v>1786</v>
      </c>
      <c r="C101" s="122" t="s">
        <v>1786</v>
      </c>
      <c r="D101" s="122" t="s">
        <v>1786</v>
      </c>
      <c r="E101" s="122" t="s">
        <v>1786</v>
      </c>
      <c r="F101" s="122" t="s">
        <v>1786</v>
      </c>
      <c r="G101" s="122" t="s">
        <v>1786</v>
      </c>
      <c r="H101" s="122" t="s">
        <v>1786</v>
      </c>
      <c r="I101" s="122" t="s">
        <v>1786</v>
      </c>
      <c r="J101" s="122" t="s">
        <v>1786</v>
      </c>
      <c r="K101" s="122" t="s">
        <v>1786</v>
      </c>
      <c r="L101" s="122" t="s">
        <v>1786</v>
      </c>
      <c r="M101" s="122" t="s">
        <v>1786</v>
      </c>
      <c r="N101" s="122" t="s">
        <v>1786</v>
      </c>
      <c r="O101" s="122" t="s">
        <v>1786</v>
      </c>
      <c r="P101" s="122" t="s">
        <v>1786</v>
      </c>
      <c r="Q101" s="122">
        <v>72.045121951219514</v>
      </c>
      <c r="R101" s="122">
        <v>72.956097560975621</v>
      </c>
      <c r="S101" s="122">
        <v>72.958536585365863</v>
      </c>
      <c r="T101" s="122">
        <v>73.207317073170728</v>
      </c>
      <c r="U101" s="122">
        <v>73.507317073170739</v>
      </c>
      <c r="V101" s="122">
        <v>73.87560975609756</v>
      </c>
      <c r="W101" s="122">
        <v>74.260975609756116</v>
      </c>
      <c r="X101" s="122">
        <v>74.109756097560989</v>
      </c>
      <c r="Y101" s="122">
        <v>74.458536585365849</v>
      </c>
      <c r="Z101" s="122">
        <v>74.807317073170736</v>
      </c>
      <c r="AA101" s="122">
        <v>75.207317073170742</v>
      </c>
      <c r="AB101" s="122">
        <v>74.956097560975621</v>
      </c>
      <c r="AC101" s="122">
        <v>75.25853658536586</v>
      </c>
      <c r="AD101" s="122">
        <v>74.436585365853674</v>
      </c>
      <c r="AE101" s="122">
        <v>76.307317073170736</v>
      </c>
      <c r="AF101" s="122">
        <v>76.607317073170748</v>
      </c>
      <c r="AG101" s="122">
        <v>76.758536585365874</v>
      </c>
      <c r="AH101" s="122">
        <v>76.504878048780498</v>
      </c>
      <c r="AI101" s="122">
        <v>77.153658536585368</v>
      </c>
      <c r="AJ101" s="122">
        <v>77.402439024390262</v>
      </c>
      <c r="AK101" s="122">
        <v>77.451219512195138</v>
      </c>
      <c r="AL101" s="122">
        <v>78.104878048780506</v>
      </c>
      <c r="AM101" s="122">
        <v>78</v>
      </c>
      <c r="AN101" s="122">
        <v>78.148780487804871</v>
      </c>
      <c r="AO101" s="122">
        <v>78.658536585365866</v>
      </c>
      <c r="AP101" s="122">
        <v>78.95365853658538</v>
      </c>
      <c r="AQ101" s="122">
        <v>79.407317073170745</v>
      </c>
      <c r="AR101" s="122">
        <v>79.451219512195124</v>
      </c>
      <c r="AS101" s="122">
        <v>79.648780487804885</v>
      </c>
      <c r="AT101" s="122">
        <v>80.907317073170745</v>
      </c>
      <c r="AU101" s="122">
        <v>81.492195121951227</v>
      </c>
      <c r="AV101" s="122">
        <v>81.172926829268292</v>
      </c>
      <c r="AW101" s="122">
        <v>81.452926829268293</v>
      </c>
      <c r="AX101" s="122">
        <v>81.575121951219529</v>
      </c>
      <c r="AY101" s="122" t="s">
        <v>1786</v>
      </c>
    </row>
    <row r="102" spans="1:51">
      <c r="A102" s="122" t="s">
        <v>4021</v>
      </c>
      <c r="B102" s="122">
        <v>71.684207317073188</v>
      </c>
      <c r="C102" s="122">
        <v>72.006585365853653</v>
      </c>
      <c r="D102" s="122">
        <v>72.112195121951217</v>
      </c>
      <c r="E102" s="122" t="s">
        <v>1786</v>
      </c>
      <c r="F102" s="122" t="s">
        <v>1786</v>
      </c>
      <c r="G102" s="122">
        <v>72.242256097560983</v>
      </c>
      <c r="H102" s="122">
        <v>72.285609756097557</v>
      </c>
      <c r="I102" s="122">
        <v>71.509756097560995</v>
      </c>
      <c r="J102" s="122">
        <v>71.056585365853664</v>
      </c>
      <c r="K102" s="122">
        <v>70.970487804878061</v>
      </c>
      <c r="L102" s="122">
        <v>71.213414634146346</v>
      </c>
      <c r="M102" s="122">
        <v>71.719024390243902</v>
      </c>
      <c r="N102" s="122">
        <v>71.078048780487819</v>
      </c>
      <c r="O102" s="122">
        <v>71.69341463414635</v>
      </c>
      <c r="P102" s="122">
        <v>71.66170731707318</v>
      </c>
      <c r="Q102" s="122">
        <v>72.045121951219514</v>
      </c>
      <c r="R102" s="122">
        <v>72.956097560975621</v>
      </c>
      <c r="S102" s="122">
        <v>72.958536585365863</v>
      </c>
      <c r="T102" s="122">
        <v>73.207317073170728</v>
      </c>
      <c r="U102" s="122">
        <v>73.507317073170739</v>
      </c>
      <c r="V102" s="122">
        <v>73.87560975609756</v>
      </c>
      <c r="W102" s="122">
        <v>74.260975609756116</v>
      </c>
      <c r="X102" s="122">
        <v>74.109756097560989</v>
      </c>
      <c r="Y102" s="122">
        <v>74.458536585365849</v>
      </c>
      <c r="Z102" s="122">
        <v>74.807317073170736</v>
      </c>
      <c r="AA102" s="122">
        <v>75.207317073170742</v>
      </c>
      <c r="AB102" s="122">
        <v>74.956097560975621</v>
      </c>
      <c r="AC102" s="122">
        <v>75.25853658536586</v>
      </c>
      <c r="AD102" s="122">
        <v>74.436585365853674</v>
      </c>
      <c r="AE102" s="122">
        <v>76.307317073170736</v>
      </c>
      <c r="AF102" s="122">
        <v>76.607317073170748</v>
      </c>
      <c r="AG102" s="122">
        <v>76.758536585365874</v>
      </c>
      <c r="AH102" s="122">
        <v>76.504878048780498</v>
      </c>
      <c r="AI102" s="122">
        <v>77.153658536585368</v>
      </c>
      <c r="AJ102" s="122">
        <v>77.402439024390262</v>
      </c>
      <c r="AK102" s="122">
        <v>77.451219512195138</v>
      </c>
      <c r="AL102" s="122">
        <v>78.104878048780506</v>
      </c>
      <c r="AM102" s="122">
        <v>78</v>
      </c>
      <c r="AN102" s="122">
        <v>78.148780487804871</v>
      </c>
      <c r="AO102" s="122">
        <v>78.658536585365866</v>
      </c>
      <c r="AP102" s="122">
        <v>78.95365853658538</v>
      </c>
      <c r="AQ102" s="122">
        <v>79.407317073170745</v>
      </c>
      <c r="AR102" s="122">
        <v>79.451219512195124</v>
      </c>
      <c r="AS102" s="122">
        <v>79.648780487804885</v>
      </c>
      <c r="AT102" s="122">
        <v>80.146341463414643</v>
      </c>
      <c r="AU102" s="122">
        <v>80.151219512195127</v>
      </c>
      <c r="AV102" s="122">
        <v>80.304878048780495</v>
      </c>
      <c r="AW102" s="122">
        <v>80.604878048780506</v>
      </c>
      <c r="AX102" s="122">
        <v>81.002439024390256</v>
      </c>
      <c r="AY102" s="122" t="s">
        <v>1786</v>
      </c>
    </row>
    <row r="103" spans="1:51">
      <c r="A103" s="122" t="s">
        <v>4169</v>
      </c>
      <c r="B103" s="122">
        <v>69.123902439024405</v>
      </c>
      <c r="C103" s="122">
        <v>69.760243902439043</v>
      </c>
      <c r="D103" s="122">
        <v>69.149756097560982</v>
      </c>
      <c r="E103" s="122">
        <v>69.248048780487821</v>
      </c>
      <c r="F103" s="122">
        <v>70.311707317073186</v>
      </c>
      <c r="G103" s="122">
        <v>70.171707317073185</v>
      </c>
      <c r="H103" s="122">
        <v>70.92609756097562</v>
      </c>
      <c r="I103" s="122">
        <v>70.95658536585367</v>
      </c>
      <c r="J103" s="122">
        <v>70.78</v>
      </c>
      <c r="K103" s="122">
        <v>70.81195121951221</v>
      </c>
      <c r="L103" s="122">
        <v>71.558780487804881</v>
      </c>
      <c r="M103" s="122">
        <v>71.806829268292688</v>
      </c>
      <c r="N103" s="122">
        <v>72.075365853658553</v>
      </c>
      <c r="O103" s="122">
        <v>72.026341463414639</v>
      </c>
      <c r="P103" s="122">
        <v>72.734390243902453</v>
      </c>
      <c r="Q103" s="122">
        <v>72.647317073170754</v>
      </c>
      <c r="R103" s="122">
        <v>72.991951219512202</v>
      </c>
      <c r="S103" s="122">
        <v>73.364634146341473</v>
      </c>
      <c r="T103" s="122">
        <v>73.693170731707326</v>
      </c>
      <c r="U103" s="122">
        <v>74.002682926829266</v>
      </c>
      <c r="V103" s="122">
        <v>73.943170731707326</v>
      </c>
      <c r="W103" s="122">
        <v>74.353902439024395</v>
      </c>
      <c r="X103" s="122">
        <v>74.814634146341476</v>
      </c>
      <c r="Y103" s="122">
        <v>74.640243902439025</v>
      </c>
      <c r="Z103" s="122">
        <v>75.389512195121952</v>
      </c>
      <c r="AA103" s="122">
        <v>75.495365853658541</v>
      </c>
      <c r="AB103" s="122">
        <v>75.810731707317089</v>
      </c>
      <c r="AC103" s="122">
        <v>76.225121951219521</v>
      </c>
      <c r="AD103" s="122">
        <v>76.405609756097576</v>
      </c>
      <c r="AE103" s="122">
        <v>76.804878048780495</v>
      </c>
      <c r="AF103" s="122">
        <v>76.859024390243917</v>
      </c>
      <c r="AG103" s="122">
        <v>76.878048780487802</v>
      </c>
      <c r="AH103" s="122">
        <v>77.237804878048792</v>
      </c>
      <c r="AI103" s="122">
        <v>77.510000000000019</v>
      </c>
      <c r="AJ103" s="122">
        <v>77.749756097560976</v>
      </c>
      <c r="AK103" s="122">
        <v>78.014390243902454</v>
      </c>
      <c r="AL103" s="122">
        <v>78.331951219512206</v>
      </c>
      <c r="AM103" s="122">
        <v>78.628536585365865</v>
      </c>
      <c r="AN103" s="122">
        <v>78.724390243902448</v>
      </c>
      <c r="AO103" s="122">
        <v>79.115121951219521</v>
      </c>
      <c r="AP103" s="122">
        <v>79.522439024390252</v>
      </c>
      <c r="AQ103" s="122">
        <v>79.675609756097572</v>
      </c>
      <c r="AR103" s="122">
        <v>79.77560975609758</v>
      </c>
      <c r="AS103" s="122">
        <v>79.63867359565478</v>
      </c>
      <c r="AT103" s="122">
        <v>80.653086893220831</v>
      </c>
      <c r="AU103" s="122">
        <v>80.751463414634159</v>
      </c>
      <c r="AV103" s="122">
        <v>81.265609756097575</v>
      </c>
      <c r="AW103" s="122">
        <v>81.583609756097559</v>
      </c>
      <c r="AX103" s="122">
        <v>81.945209756097569</v>
      </c>
      <c r="AY103" s="122" t="s">
        <v>1786</v>
      </c>
    </row>
    <row r="104" spans="1:51">
      <c r="A104" s="122" t="s">
        <v>4281</v>
      </c>
      <c r="B104" s="122">
        <v>64.231707317073187</v>
      </c>
      <c r="C104" s="122">
        <v>64.799585365853659</v>
      </c>
      <c r="D104" s="122">
        <v>65.319634146341471</v>
      </c>
      <c r="E104" s="122">
        <v>65.794341463414639</v>
      </c>
      <c r="F104" s="122">
        <v>66.22668292682927</v>
      </c>
      <c r="G104" s="122">
        <v>66.624146341463415</v>
      </c>
      <c r="H104" s="122">
        <v>66.992682926829275</v>
      </c>
      <c r="I104" s="122">
        <v>67.339780487804902</v>
      </c>
      <c r="J104" s="122">
        <v>67.669365853658533</v>
      </c>
      <c r="K104" s="122">
        <v>67.984414634146333</v>
      </c>
      <c r="L104" s="122">
        <v>68.28687804878048</v>
      </c>
      <c r="M104" s="122">
        <v>68.574243902439036</v>
      </c>
      <c r="N104" s="122">
        <v>68.842024390243907</v>
      </c>
      <c r="O104" s="122">
        <v>69.08765853658538</v>
      </c>
      <c r="P104" s="122">
        <v>69.311121951219505</v>
      </c>
      <c r="Q104" s="122">
        <v>69.512292682926841</v>
      </c>
      <c r="R104" s="122">
        <v>69.691560975609775</v>
      </c>
      <c r="S104" s="122">
        <v>69.852390243902448</v>
      </c>
      <c r="T104" s="122">
        <v>69.997341463414642</v>
      </c>
      <c r="U104" s="122">
        <v>70.128487804878048</v>
      </c>
      <c r="V104" s="122">
        <v>70.24953658536586</v>
      </c>
      <c r="W104" s="122">
        <v>70.361682926829275</v>
      </c>
      <c r="X104" s="122">
        <v>70.466634146341477</v>
      </c>
      <c r="Y104" s="122">
        <v>70.566000000000003</v>
      </c>
      <c r="Z104" s="122">
        <v>70.660292682926837</v>
      </c>
      <c r="AA104" s="122">
        <v>70.751512195121961</v>
      </c>
      <c r="AB104" s="122">
        <v>70.839024390243907</v>
      </c>
      <c r="AC104" s="122">
        <v>70.921658536585369</v>
      </c>
      <c r="AD104" s="122">
        <v>70.998195121951227</v>
      </c>
      <c r="AE104" s="122">
        <v>71.067048780487823</v>
      </c>
      <c r="AF104" s="122">
        <v>71.127097560975599</v>
      </c>
      <c r="AG104" s="122">
        <v>71.176804878048785</v>
      </c>
      <c r="AH104" s="122">
        <v>71.215170731707332</v>
      </c>
      <c r="AI104" s="122">
        <v>71.241243902439038</v>
      </c>
      <c r="AJ104" s="122">
        <v>71.254512195121961</v>
      </c>
      <c r="AK104" s="122">
        <v>71.251414634146357</v>
      </c>
      <c r="AL104" s="122">
        <v>71.225414634146347</v>
      </c>
      <c r="AM104" s="122">
        <v>71.178048780487813</v>
      </c>
      <c r="AN104" s="122">
        <v>71.116463414634154</v>
      </c>
      <c r="AO104" s="122">
        <v>71.048292682926842</v>
      </c>
      <c r="AP104" s="122">
        <v>70.98875609756098</v>
      </c>
      <c r="AQ104" s="122">
        <v>70.955121951219525</v>
      </c>
      <c r="AR104" s="122">
        <v>70.958512195121955</v>
      </c>
      <c r="AS104" s="122">
        <v>71.006560975609759</v>
      </c>
      <c r="AT104" s="122">
        <v>71.102292682926844</v>
      </c>
      <c r="AU104" s="122">
        <v>71.244219512195144</v>
      </c>
      <c r="AV104" s="122">
        <v>71.424219512195123</v>
      </c>
      <c r="AW104" s="122">
        <v>71.628585365853652</v>
      </c>
      <c r="AX104" s="122">
        <v>71.843146341463438</v>
      </c>
      <c r="AY104" s="122" t="s">
        <v>1786</v>
      </c>
    </row>
    <row r="105" spans="1:51">
      <c r="A105" s="122" t="s">
        <v>4023</v>
      </c>
      <c r="B105" s="122">
        <v>46.864317073170731</v>
      </c>
      <c r="C105" s="122">
        <v>47.362048780487804</v>
      </c>
      <c r="D105" s="122">
        <v>47.887219512195131</v>
      </c>
      <c r="E105" s="122">
        <v>48.450341463414645</v>
      </c>
      <c r="F105" s="122">
        <v>49.060414634146348</v>
      </c>
      <c r="G105" s="122">
        <v>49.728951219512197</v>
      </c>
      <c r="H105" s="122">
        <v>50.467951219512209</v>
      </c>
      <c r="I105" s="122">
        <v>51.274926829268303</v>
      </c>
      <c r="J105" s="122">
        <v>52.143390243902438</v>
      </c>
      <c r="K105" s="122">
        <v>53.063365853658539</v>
      </c>
      <c r="L105" s="122">
        <v>54.02936585365854</v>
      </c>
      <c r="M105" s="122">
        <v>55.032414634146349</v>
      </c>
      <c r="N105" s="122">
        <v>56.054512195121958</v>
      </c>
      <c r="O105" s="122">
        <v>57.076170731707315</v>
      </c>
      <c r="P105" s="122">
        <v>58.074878048780491</v>
      </c>
      <c r="Q105" s="122">
        <v>59.026634146341472</v>
      </c>
      <c r="R105" s="122">
        <v>59.909414634146351</v>
      </c>
      <c r="S105" s="122">
        <v>60.716682926829272</v>
      </c>
      <c r="T105" s="122">
        <v>61.444975609756099</v>
      </c>
      <c r="U105" s="122">
        <v>62.093804878048793</v>
      </c>
      <c r="V105" s="122">
        <v>62.667243902439026</v>
      </c>
      <c r="W105" s="122">
        <v>63.176390243902439</v>
      </c>
      <c r="X105" s="122">
        <v>63.640292682926841</v>
      </c>
      <c r="Y105" s="122">
        <v>64.079463414634162</v>
      </c>
      <c r="Z105" s="122">
        <v>64.50539024390244</v>
      </c>
      <c r="AA105" s="122">
        <v>64.927487804878069</v>
      </c>
      <c r="AB105" s="122">
        <v>65.35265853658538</v>
      </c>
      <c r="AC105" s="122">
        <v>65.777804878048798</v>
      </c>
      <c r="AD105" s="122">
        <v>66.200829268292694</v>
      </c>
      <c r="AE105" s="122">
        <v>66.623219512195135</v>
      </c>
      <c r="AF105" s="122">
        <v>67.044512195121968</v>
      </c>
      <c r="AG105" s="122">
        <v>67.460780487804882</v>
      </c>
      <c r="AH105" s="122">
        <v>67.86860975609757</v>
      </c>
      <c r="AI105" s="122">
        <v>68.263536585365856</v>
      </c>
      <c r="AJ105" s="122">
        <v>68.644560975609764</v>
      </c>
      <c r="AK105" s="122">
        <v>69.009634146341469</v>
      </c>
      <c r="AL105" s="122">
        <v>69.359170731707337</v>
      </c>
      <c r="AM105" s="122">
        <v>69.694560975609761</v>
      </c>
      <c r="AN105" s="122">
        <v>70.017268292682928</v>
      </c>
      <c r="AO105" s="122">
        <v>70.328268292682935</v>
      </c>
      <c r="AP105" s="122">
        <v>70.62753658536586</v>
      </c>
      <c r="AQ105" s="122">
        <v>70.916634146341465</v>
      </c>
      <c r="AR105" s="122">
        <v>71.196585365853679</v>
      </c>
      <c r="AS105" s="122">
        <v>71.466975609756091</v>
      </c>
      <c r="AT105" s="122">
        <v>71.729853658536598</v>
      </c>
      <c r="AU105" s="122">
        <v>71.985731707317072</v>
      </c>
      <c r="AV105" s="122">
        <v>72.235146341463405</v>
      </c>
      <c r="AW105" s="122">
        <v>72.477585365853656</v>
      </c>
      <c r="AX105" s="122">
        <v>72.713560975609752</v>
      </c>
      <c r="AY105" s="122" t="s">
        <v>1786</v>
      </c>
    </row>
    <row r="106" spans="1:51">
      <c r="A106" s="122" t="s">
        <v>4022</v>
      </c>
      <c r="B106" s="122">
        <v>67.666097560975629</v>
      </c>
      <c r="C106" s="122">
        <v>68.310000000000016</v>
      </c>
      <c r="D106" s="122">
        <v>68.594878048780501</v>
      </c>
      <c r="E106" s="122">
        <v>69.658048780487832</v>
      </c>
      <c r="F106" s="122">
        <v>70.132439024390251</v>
      </c>
      <c r="G106" s="122">
        <v>70.201951219512196</v>
      </c>
      <c r="H106" s="122">
        <v>70.986585365853671</v>
      </c>
      <c r="I106" s="122">
        <v>71.276585365853663</v>
      </c>
      <c r="J106" s="122">
        <v>71.61121951219512</v>
      </c>
      <c r="K106" s="122">
        <v>71.838780487804883</v>
      </c>
      <c r="L106" s="122">
        <v>71.950243902439027</v>
      </c>
      <c r="M106" s="122">
        <v>72.882926829268314</v>
      </c>
      <c r="N106" s="122">
        <v>73.506585365853667</v>
      </c>
      <c r="O106" s="122">
        <v>73.757560975609749</v>
      </c>
      <c r="P106" s="122">
        <v>74.393902439024387</v>
      </c>
      <c r="Q106" s="122">
        <v>75.057317073170736</v>
      </c>
      <c r="R106" s="122">
        <v>75.456829268292708</v>
      </c>
      <c r="S106" s="122">
        <v>75.898292682926837</v>
      </c>
      <c r="T106" s="122">
        <v>76.038292682926837</v>
      </c>
      <c r="U106" s="122">
        <v>76.337560975609776</v>
      </c>
      <c r="V106" s="122">
        <v>76.091707317073173</v>
      </c>
      <c r="W106" s="122">
        <v>76.41439024390246</v>
      </c>
      <c r="X106" s="122">
        <v>76.922926829268306</v>
      </c>
      <c r="Y106" s="122">
        <v>76.961463414634167</v>
      </c>
      <c r="Z106" s="122">
        <v>77.365365853658531</v>
      </c>
      <c r="AA106" s="122">
        <v>77.65048780487804</v>
      </c>
      <c r="AB106" s="122">
        <v>78.064634146341476</v>
      </c>
      <c r="AC106" s="122">
        <v>78.483658536585381</v>
      </c>
      <c r="AD106" s="122">
        <v>78.399268292682933</v>
      </c>
      <c r="AE106" s="122">
        <v>78.818048780487814</v>
      </c>
      <c r="AF106" s="122">
        <v>78.836829268292689</v>
      </c>
      <c r="AG106" s="122">
        <v>79.100731707317081</v>
      </c>
      <c r="AH106" s="122">
        <v>79.153902439024392</v>
      </c>
      <c r="AI106" s="122">
        <v>79.293658536585369</v>
      </c>
      <c r="AJ106" s="122">
        <v>79.687073170731708</v>
      </c>
      <c r="AK106" s="122">
        <v>79.536341463414658</v>
      </c>
      <c r="AL106" s="122">
        <v>80.200243902439041</v>
      </c>
      <c r="AM106" s="122">
        <v>80.424146341463413</v>
      </c>
      <c r="AN106" s="122">
        <v>80.501463414634159</v>
      </c>
      <c r="AO106" s="122">
        <v>80.570731707317094</v>
      </c>
      <c r="AP106" s="122">
        <v>81.076097560975626</v>
      </c>
      <c r="AQ106" s="122">
        <v>81.417073170731712</v>
      </c>
      <c r="AR106" s="122">
        <v>81.563414634146341</v>
      </c>
      <c r="AS106" s="122">
        <v>81.760000000000005</v>
      </c>
      <c r="AT106" s="122">
        <v>82.03024390243904</v>
      </c>
      <c r="AU106" s="122">
        <v>81.925121951219523</v>
      </c>
      <c r="AV106" s="122">
        <v>82.321951219512201</v>
      </c>
      <c r="AW106" s="122">
        <v>82.507073170731715</v>
      </c>
      <c r="AX106" s="122">
        <v>82.587560975609776</v>
      </c>
      <c r="AY106" s="122" t="s">
        <v>1786</v>
      </c>
    </row>
    <row r="107" spans="1:51">
      <c r="A107" s="122" t="s">
        <v>4056</v>
      </c>
      <c r="B107" s="122" t="s">
        <v>1786</v>
      </c>
      <c r="C107" s="122" t="s">
        <v>1786</v>
      </c>
      <c r="D107" s="122" t="s">
        <v>1786</v>
      </c>
      <c r="E107" s="122" t="s">
        <v>1786</v>
      </c>
      <c r="F107" s="122" t="s">
        <v>1786</v>
      </c>
      <c r="G107" s="122" t="s">
        <v>1786</v>
      </c>
      <c r="H107" s="122" t="s">
        <v>1786</v>
      </c>
      <c r="I107" s="122" t="s">
        <v>1786</v>
      </c>
      <c r="J107" s="122" t="s">
        <v>1786</v>
      </c>
      <c r="K107" s="122" t="s">
        <v>1786</v>
      </c>
      <c r="L107" s="122" t="s">
        <v>1786</v>
      </c>
      <c r="M107" s="122" t="s">
        <v>1786</v>
      </c>
      <c r="N107" s="122" t="s">
        <v>1786</v>
      </c>
      <c r="O107" s="122" t="s">
        <v>1786</v>
      </c>
      <c r="P107" s="122" t="s">
        <v>1786</v>
      </c>
      <c r="Q107" s="122" t="s">
        <v>1786</v>
      </c>
      <c r="R107" s="122" t="s">
        <v>1786</v>
      </c>
      <c r="S107" s="122" t="s">
        <v>1786</v>
      </c>
      <c r="T107" s="122" t="s">
        <v>1786</v>
      </c>
      <c r="U107" s="122" t="s">
        <v>1786</v>
      </c>
      <c r="V107" s="122">
        <v>66.624390243902454</v>
      </c>
      <c r="W107" s="122" t="s">
        <v>1786</v>
      </c>
      <c r="X107" s="122">
        <v>66.787804878048803</v>
      </c>
      <c r="Y107" s="122" t="s">
        <v>1786</v>
      </c>
      <c r="Z107" s="122" t="s">
        <v>1786</v>
      </c>
      <c r="AA107" s="122">
        <v>68.536585365853668</v>
      </c>
      <c r="AB107" s="122" t="s">
        <v>1786</v>
      </c>
      <c r="AC107" s="122">
        <v>69.290243902439045</v>
      </c>
      <c r="AD107" s="122">
        <v>68.848780487804873</v>
      </c>
      <c r="AE107" s="122">
        <v>68.29024390243903</v>
      </c>
      <c r="AF107" s="122">
        <v>68.336585365853651</v>
      </c>
      <c r="AG107" s="122">
        <v>67.982926829268308</v>
      </c>
      <c r="AH107" s="122">
        <v>67.731707317073187</v>
      </c>
      <c r="AI107" s="122">
        <v>66.726829268292704</v>
      </c>
      <c r="AJ107" s="122">
        <v>65.673170731707316</v>
      </c>
      <c r="AK107" s="122">
        <v>64.919512195121968</v>
      </c>
      <c r="AL107" s="122">
        <v>64.109756097560989</v>
      </c>
      <c r="AM107" s="122">
        <v>64.463414634146346</v>
      </c>
      <c r="AN107" s="122">
        <v>64.560975609756113</v>
      </c>
      <c r="AO107" s="122">
        <v>65.519512195121962</v>
      </c>
      <c r="AP107" s="122">
        <v>65.51707317073172</v>
      </c>
      <c r="AQ107" s="122">
        <v>65.768292682926827</v>
      </c>
      <c r="AR107" s="122">
        <v>65.968292682926844</v>
      </c>
      <c r="AS107" s="122">
        <v>65.865853658536594</v>
      </c>
      <c r="AT107" s="122">
        <v>65.887804878048783</v>
      </c>
      <c r="AU107" s="122">
        <v>65.909756097560987</v>
      </c>
      <c r="AV107" s="122">
        <v>66.160975609756107</v>
      </c>
      <c r="AW107" s="122">
        <v>66.363170731707328</v>
      </c>
      <c r="AX107" s="122">
        <v>66.442146341463427</v>
      </c>
      <c r="AY107" s="122" t="s">
        <v>1786</v>
      </c>
    </row>
    <row r="108" spans="1:51">
      <c r="A108" s="122" t="s">
        <v>4099</v>
      </c>
      <c r="B108" s="122">
        <v>46.332390243902445</v>
      </c>
      <c r="C108" s="122">
        <v>46.979487804878055</v>
      </c>
      <c r="D108" s="122">
        <v>47.615243902439026</v>
      </c>
      <c r="E108" s="122">
        <v>48.230268292682929</v>
      </c>
      <c r="F108" s="122">
        <v>48.819121951219515</v>
      </c>
      <c r="G108" s="122">
        <v>49.385804878048788</v>
      </c>
      <c r="H108" s="122">
        <v>49.937756097560978</v>
      </c>
      <c r="I108" s="122">
        <v>50.487853658536594</v>
      </c>
      <c r="J108" s="122">
        <v>51.04548780487805</v>
      </c>
      <c r="K108" s="122">
        <v>51.612146341463422</v>
      </c>
      <c r="L108" s="122">
        <v>52.185292682926836</v>
      </c>
      <c r="M108" s="122">
        <v>52.758951219512198</v>
      </c>
      <c r="N108" s="122">
        <v>53.326170731707315</v>
      </c>
      <c r="O108" s="122">
        <v>53.880487804878058</v>
      </c>
      <c r="P108" s="122">
        <v>54.421365853658543</v>
      </c>
      <c r="Q108" s="122">
        <v>54.956853658536595</v>
      </c>
      <c r="R108" s="122">
        <v>55.497439024390246</v>
      </c>
      <c r="S108" s="122">
        <v>56.048609756097569</v>
      </c>
      <c r="T108" s="122">
        <v>56.606317073170736</v>
      </c>
      <c r="U108" s="122">
        <v>57.160048780487813</v>
      </c>
      <c r="V108" s="122">
        <v>57.689707317073179</v>
      </c>
      <c r="W108" s="122">
        <v>58.171243902439031</v>
      </c>
      <c r="X108" s="122">
        <v>58.58512195121952</v>
      </c>
      <c r="Y108" s="122">
        <v>58.918804878048782</v>
      </c>
      <c r="Z108" s="122">
        <v>59.167804878048791</v>
      </c>
      <c r="AA108" s="122">
        <v>59.350609756097562</v>
      </c>
      <c r="AB108" s="122">
        <v>59.495219512195135</v>
      </c>
      <c r="AC108" s="122">
        <v>59.623195121951227</v>
      </c>
      <c r="AD108" s="122">
        <v>59.73763414634147</v>
      </c>
      <c r="AE108" s="122">
        <v>59.82312195121952</v>
      </c>
      <c r="AF108" s="122">
        <v>59.835292682926834</v>
      </c>
      <c r="AG108" s="122">
        <v>59.714195121951228</v>
      </c>
      <c r="AH108" s="122">
        <v>59.420439024390255</v>
      </c>
      <c r="AI108" s="122">
        <v>58.937585365853664</v>
      </c>
      <c r="AJ108" s="122">
        <v>58.277219512195124</v>
      </c>
      <c r="AK108" s="122">
        <v>57.455439024390245</v>
      </c>
      <c r="AL108" s="122">
        <v>56.502414634146348</v>
      </c>
      <c r="AM108" s="122">
        <v>55.486560975609763</v>
      </c>
      <c r="AN108" s="122">
        <v>54.484292682926835</v>
      </c>
      <c r="AO108" s="122">
        <v>53.560390243902447</v>
      </c>
      <c r="AP108" s="122">
        <v>52.792170731707323</v>
      </c>
      <c r="AQ108" s="122">
        <v>52.246317073170736</v>
      </c>
      <c r="AR108" s="122">
        <v>51.939121951219519</v>
      </c>
      <c r="AS108" s="122">
        <v>51.870317073170732</v>
      </c>
      <c r="AT108" s="122">
        <v>52.03431707317074</v>
      </c>
      <c r="AU108" s="122">
        <v>52.406512195121955</v>
      </c>
      <c r="AV108" s="122">
        <v>52.943902439024392</v>
      </c>
      <c r="AW108" s="122">
        <v>53.575658536585372</v>
      </c>
      <c r="AX108" s="122">
        <v>54.237439024390241</v>
      </c>
      <c r="AY108" s="122" t="s">
        <v>1786</v>
      </c>
    </row>
    <row r="109" spans="1:51">
      <c r="A109" s="122" t="s">
        <v>1464</v>
      </c>
      <c r="B109" s="122" t="s">
        <v>1786</v>
      </c>
      <c r="C109" s="122" t="s">
        <v>1786</v>
      </c>
      <c r="D109" s="122" t="s">
        <v>1786</v>
      </c>
      <c r="E109" s="122" t="s">
        <v>1786</v>
      </c>
      <c r="F109" s="122" t="s">
        <v>1786</v>
      </c>
      <c r="G109" s="122" t="s">
        <v>1786</v>
      </c>
      <c r="H109" s="122" t="s">
        <v>1786</v>
      </c>
      <c r="I109" s="122" t="s">
        <v>1786</v>
      </c>
      <c r="J109" s="122" t="s">
        <v>1786</v>
      </c>
      <c r="K109" s="122" t="s">
        <v>1786</v>
      </c>
      <c r="L109" s="122" t="s">
        <v>1786</v>
      </c>
      <c r="M109" s="122" t="s">
        <v>1786</v>
      </c>
      <c r="N109" s="122" t="s">
        <v>1786</v>
      </c>
      <c r="O109" s="122" t="s">
        <v>1786</v>
      </c>
      <c r="P109" s="122" t="s">
        <v>1786</v>
      </c>
      <c r="Q109" s="122" t="s">
        <v>1786</v>
      </c>
      <c r="R109" s="122" t="s">
        <v>1786</v>
      </c>
      <c r="S109" s="122" t="s">
        <v>1786</v>
      </c>
      <c r="T109" s="122" t="s">
        <v>1786</v>
      </c>
      <c r="U109" s="122" t="s">
        <v>1786</v>
      </c>
      <c r="V109" s="122">
        <v>65.490243902439033</v>
      </c>
      <c r="W109" s="122" t="s">
        <v>1786</v>
      </c>
      <c r="X109" s="122" t="s">
        <v>1786</v>
      </c>
      <c r="Y109" s="122" t="s">
        <v>1786</v>
      </c>
      <c r="Z109" s="122" t="s">
        <v>1786</v>
      </c>
      <c r="AA109" s="122">
        <v>65.402439024390247</v>
      </c>
      <c r="AB109" s="122" t="s">
        <v>1786</v>
      </c>
      <c r="AC109" s="122">
        <v>65.542439024390262</v>
      </c>
      <c r="AD109" s="122" t="s">
        <v>1786</v>
      </c>
      <c r="AE109" s="122">
        <v>67.907317073170745</v>
      </c>
      <c r="AF109" s="122">
        <v>68.297560975609755</v>
      </c>
      <c r="AG109" s="122">
        <v>68.551219512195132</v>
      </c>
      <c r="AH109" s="122">
        <v>68.10243902439025</v>
      </c>
      <c r="AI109" s="122">
        <v>67.192682926829278</v>
      </c>
      <c r="AJ109" s="122">
        <v>66.03902439024391</v>
      </c>
      <c r="AK109" s="122">
        <v>65.79024390243903</v>
      </c>
      <c r="AL109" s="122">
        <v>66.543902439024407</v>
      </c>
      <c r="AM109" s="122">
        <v>66.892682926829266</v>
      </c>
      <c r="AN109" s="122">
        <v>67.051219512195132</v>
      </c>
      <c r="AO109" s="122">
        <v>67.002439024390256</v>
      </c>
      <c r="AP109" s="122">
        <v>68.558536585365871</v>
      </c>
      <c r="AQ109" s="122">
        <v>68.707317073170728</v>
      </c>
      <c r="AR109" s="122">
        <v>68.107317073170734</v>
      </c>
      <c r="AS109" s="122">
        <v>68.256097560975618</v>
      </c>
      <c r="AT109" s="122">
        <v>68.153658536585368</v>
      </c>
      <c r="AU109" s="122">
        <v>67.956097560975621</v>
      </c>
      <c r="AV109" s="122">
        <v>67.695121951219505</v>
      </c>
      <c r="AW109" s="122">
        <v>67.492682926829275</v>
      </c>
      <c r="AX109" s="122">
        <v>67.36975609756098</v>
      </c>
      <c r="AY109" s="122" t="s">
        <v>1786</v>
      </c>
    </row>
    <row r="110" spans="1:51">
      <c r="A110" s="122" t="s">
        <v>4013</v>
      </c>
      <c r="B110" s="122">
        <v>42.404146341463417</v>
      </c>
      <c r="C110" s="122">
        <v>42.894902439024392</v>
      </c>
      <c r="D110" s="122">
        <v>43.431682926829275</v>
      </c>
      <c r="E110" s="122">
        <v>43.990512195121958</v>
      </c>
      <c r="F110" s="122">
        <v>44.528390243902443</v>
      </c>
      <c r="G110" s="122">
        <v>44.975853658536593</v>
      </c>
      <c r="H110" s="122">
        <v>45.255414634146348</v>
      </c>
      <c r="I110" s="122">
        <v>45.306585365853664</v>
      </c>
      <c r="J110" s="122">
        <v>45.081853658536588</v>
      </c>
      <c r="K110" s="122">
        <v>44.556219512195128</v>
      </c>
      <c r="L110" s="122">
        <v>43.625707317073179</v>
      </c>
      <c r="M110" s="122">
        <v>42.175853658536589</v>
      </c>
      <c r="N110" s="122">
        <v>40.274146341463421</v>
      </c>
      <c r="O110" s="122">
        <v>38.090487804878052</v>
      </c>
      <c r="P110" s="122">
        <v>35.846780487804878</v>
      </c>
      <c r="Q110" s="122">
        <v>33.96731707317074</v>
      </c>
      <c r="R110" s="122">
        <v>32.934365853658534</v>
      </c>
      <c r="S110" s="122">
        <v>33.015804878048783</v>
      </c>
      <c r="T110" s="122">
        <v>34.301658536585364</v>
      </c>
      <c r="U110" s="122">
        <v>36.715975609756107</v>
      </c>
      <c r="V110" s="122">
        <v>39.965951219512199</v>
      </c>
      <c r="W110" s="122">
        <v>43.596878048780496</v>
      </c>
      <c r="X110" s="122">
        <v>47.073048780487809</v>
      </c>
      <c r="Y110" s="122">
        <v>49.976170731707327</v>
      </c>
      <c r="Z110" s="122">
        <v>52.118317073170736</v>
      </c>
      <c r="AA110" s="122">
        <v>53.45000000000001</v>
      </c>
      <c r="AB110" s="122">
        <v>54.088097560975619</v>
      </c>
      <c r="AC110" s="122">
        <v>54.352390243902448</v>
      </c>
      <c r="AD110" s="122">
        <v>54.511170731707324</v>
      </c>
      <c r="AE110" s="122">
        <v>54.659853658536591</v>
      </c>
      <c r="AF110" s="122">
        <v>54.852804878048786</v>
      </c>
      <c r="AG110" s="122">
        <v>55.092463414634153</v>
      </c>
      <c r="AH110" s="122">
        <v>55.324853658536597</v>
      </c>
      <c r="AI110" s="122">
        <v>55.515024390243909</v>
      </c>
      <c r="AJ110" s="122">
        <v>55.677024390243908</v>
      </c>
      <c r="AK110" s="122">
        <v>55.827365853658542</v>
      </c>
      <c r="AL110" s="122">
        <v>55.981146341463415</v>
      </c>
      <c r="AM110" s="122">
        <v>56.149439024390247</v>
      </c>
      <c r="AN110" s="122">
        <v>56.346365853658547</v>
      </c>
      <c r="AO110" s="122">
        <v>56.585487804878049</v>
      </c>
      <c r="AP110" s="122">
        <v>56.881926829268302</v>
      </c>
      <c r="AQ110" s="122">
        <v>57.246853658536594</v>
      </c>
      <c r="AR110" s="122">
        <v>57.676707317073181</v>
      </c>
      <c r="AS110" s="122">
        <v>58.160975609756107</v>
      </c>
      <c r="AT110" s="122">
        <v>58.692536585365865</v>
      </c>
      <c r="AU110" s="122">
        <v>59.256268292682925</v>
      </c>
      <c r="AV110" s="122">
        <v>59.834439024390242</v>
      </c>
      <c r="AW110" s="122">
        <v>60.4099024390244</v>
      </c>
      <c r="AX110" s="122">
        <v>60.96851219512196</v>
      </c>
      <c r="AY110" s="122" t="s">
        <v>1786</v>
      </c>
    </row>
    <row r="111" spans="1:51">
      <c r="A111" s="122" t="s">
        <v>90</v>
      </c>
      <c r="B111" s="122" t="s">
        <v>1786</v>
      </c>
      <c r="C111" s="122" t="s">
        <v>1786</v>
      </c>
      <c r="D111" s="122" t="s">
        <v>1786</v>
      </c>
      <c r="E111" s="122" t="s">
        <v>1786</v>
      </c>
      <c r="F111" s="122" t="s">
        <v>1786</v>
      </c>
      <c r="G111" s="122" t="s">
        <v>1786</v>
      </c>
      <c r="H111" s="122" t="s">
        <v>1786</v>
      </c>
      <c r="I111" s="122" t="s">
        <v>1786</v>
      </c>
      <c r="J111" s="122" t="s">
        <v>1786</v>
      </c>
      <c r="K111" s="122" t="s">
        <v>1786</v>
      </c>
      <c r="L111" s="122" t="s">
        <v>1786</v>
      </c>
      <c r="M111" s="122" t="s">
        <v>1786</v>
      </c>
      <c r="N111" s="122" t="s">
        <v>1786</v>
      </c>
      <c r="O111" s="122" t="s">
        <v>1786</v>
      </c>
      <c r="P111" s="122" t="s">
        <v>1786</v>
      </c>
      <c r="Q111" s="122" t="s">
        <v>1786</v>
      </c>
      <c r="R111" s="122" t="s">
        <v>1786</v>
      </c>
      <c r="S111" s="122" t="s">
        <v>1786</v>
      </c>
      <c r="T111" s="122" t="s">
        <v>1786</v>
      </c>
      <c r="U111" s="122" t="s">
        <v>1786</v>
      </c>
      <c r="V111" s="122" t="s">
        <v>1786</v>
      </c>
      <c r="W111" s="122" t="s">
        <v>1786</v>
      </c>
      <c r="X111" s="122">
        <v>51.904878048780496</v>
      </c>
      <c r="Y111" s="122" t="s">
        <v>1786</v>
      </c>
      <c r="Z111" s="122" t="s">
        <v>1786</v>
      </c>
      <c r="AA111" s="122">
        <v>53.579024390243909</v>
      </c>
      <c r="AB111" s="122" t="s">
        <v>1786</v>
      </c>
      <c r="AC111" s="122">
        <v>54.695121951219519</v>
      </c>
      <c r="AD111" s="122" t="s">
        <v>1786</v>
      </c>
      <c r="AE111" s="122" t="s">
        <v>1786</v>
      </c>
      <c r="AF111" s="122">
        <v>56.795121951219521</v>
      </c>
      <c r="AG111" s="122" t="s">
        <v>1786</v>
      </c>
      <c r="AH111" s="122">
        <v>58.195121951219519</v>
      </c>
      <c r="AI111" s="122" t="s">
        <v>1786</v>
      </c>
      <c r="AJ111" s="122" t="s">
        <v>1786</v>
      </c>
      <c r="AK111" s="122">
        <v>59.439024390243908</v>
      </c>
      <c r="AL111" s="122" t="s">
        <v>1786</v>
      </c>
      <c r="AM111" s="122">
        <v>60.439024390243908</v>
      </c>
      <c r="AN111" s="122" t="s">
        <v>1786</v>
      </c>
      <c r="AO111" s="122" t="s">
        <v>1786</v>
      </c>
      <c r="AP111" s="122">
        <v>59.536585365853668</v>
      </c>
      <c r="AQ111" s="122" t="s">
        <v>1786</v>
      </c>
      <c r="AR111" s="122">
        <v>62.824390243902442</v>
      </c>
      <c r="AS111" s="122" t="s">
        <v>1786</v>
      </c>
      <c r="AT111" s="122" t="s">
        <v>1786</v>
      </c>
      <c r="AU111" s="122">
        <v>60.948780487804882</v>
      </c>
      <c r="AV111" s="122" t="s">
        <v>1786</v>
      </c>
      <c r="AW111" s="122" t="s">
        <v>1786</v>
      </c>
      <c r="AX111" s="122" t="s">
        <v>1786</v>
      </c>
      <c r="AY111" s="122" t="s">
        <v>1786</v>
      </c>
    </row>
    <row r="112" spans="1:51">
      <c r="A112" s="122" t="s">
        <v>1634</v>
      </c>
      <c r="B112" s="122" t="s">
        <v>1786</v>
      </c>
      <c r="C112" s="122" t="s">
        <v>1786</v>
      </c>
      <c r="D112" s="122" t="s">
        <v>1786</v>
      </c>
      <c r="E112" s="122" t="s">
        <v>1786</v>
      </c>
      <c r="F112" s="122" t="s">
        <v>1786</v>
      </c>
      <c r="G112" s="122" t="s">
        <v>1786</v>
      </c>
      <c r="H112" s="122" t="s">
        <v>1786</v>
      </c>
      <c r="I112" s="122" t="s">
        <v>1786</v>
      </c>
      <c r="J112" s="122" t="s">
        <v>1786</v>
      </c>
      <c r="K112" s="122" t="s">
        <v>1786</v>
      </c>
      <c r="L112" s="122" t="s">
        <v>1786</v>
      </c>
      <c r="M112" s="122" t="s">
        <v>1786</v>
      </c>
      <c r="N112" s="122" t="s">
        <v>1786</v>
      </c>
      <c r="O112" s="122" t="s">
        <v>1786</v>
      </c>
      <c r="P112" s="122" t="s">
        <v>1786</v>
      </c>
      <c r="Q112" s="122" t="s">
        <v>1786</v>
      </c>
      <c r="R112" s="122" t="s">
        <v>1786</v>
      </c>
      <c r="S112" s="122" t="s">
        <v>1786</v>
      </c>
      <c r="T112" s="122" t="s">
        <v>1786</v>
      </c>
      <c r="U112" s="122" t="s">
        <v>1786</v>
      </c>
      <c r="V112" s="122" t="s">
        <v>1786</v>
      </c>
      <c r="W112" s="122" t="s">
        <v>1786</v>
      </c>
      <c r="X112" s="122">
        <v>63.951219512195138</v>
      </c>
      <c r="Y112" s="122" t="s">
        <v>1786</v>
      </c>
      <c r="Z112" s="122" t="s">
        <v>1786</v>
      </c>
      <c r="AA112" s="122">
        <v>65.151219512195127</v>
      </c>
      <c r="AB112" s="122" t="s">
        <v>1786</v>
      </c>
      <c r="AC112" s="122">
        <v>65.951219512195124</v>
      </c>
      <c r="AD112" s="122" t="s">
        <v>1786</v>
      </c>
      <c r="AE112" s="122" t="s">
        <v>1786</v>
      </c>
      <c r="AF112" s="122">
        <v>67.151219512195141</v>
      </c>
      <c r="AG112" s="122" t="s">
        <v>1786</v>
      </c>
      <c r="AH112" s="122">
        <v>67.951219512195138</v>
      </c>
      <c r="AI112" s="122" t="s">
        <v>1786</v>
      </c>
      <c r="AJ112" s="122" t="s">
        <v>1786</v>
      </c>
      <c r="AK112" s="122">
        <v>69.202292682926824</v>
      </c>
      <c r="AL112" s="122" t="s">
        <v>1786</v>
      </c>
      <c r="AM112" s="122">
        <v>70.036341463414644</v>
      </c>
      <c r="AN112" s="122" t="s">
        <v>1786</v>
      </c>
      <c r="AO112" s="122" t="s">
        <v>1786</v>
      </c>
      <c r="AP112" s="122">
        <v>70.816487804878051</v>
      </c>
      <c r="AQ112" s="122" t="s">
        <v>1786</v>
      </c>
      <c r="AR112" s="122">
        <v>71.336585365853665</v>
      </c>
      <c r="AS112" s="122" t="s">
        <v>1786</v>
      </c>
      <c r="AT112" s="122" t="s">
        <v>1786</v>
      </c>
      <c r="AU112" s="122" t="s">
        <v>1786</v>
      </c>
      <c r="AV112" s="122" t="s">
        <v>1786</v>
      </c>
      <c r="AW112" s="122" t="s">
        <v>1786</v>
      </c>
      <c r="AX112" s="122" t="s">
        <v>1786</v>
      </c>
      <c r="AY112" s="122" t="s">
        <v>1786</v>
      </c>
    </row>
    <row r="113" spans="1:51">
      <c r="A113" s="122" t="s">
        <v>4378</v>
      </c>
      <c r="B113" s="122">
        <v>54.151219512195127</v>
      </c>
      <c r="C113" s="122" t="s">
        <v>1786</v>
      </c>
      <c r="D113" s="122">
        <v>55.209756097560984</v>
      </c>
      <c r="E113" s="122" t="s">
        <v>1786</v>
      </c>
      <c r="F113" s="122" t="s">
        <v>1786</v>
      </c>
      <c r="G113" s="122">
        <v>56.67902439024391</v>
      </c>
      <c r="H113" s="122" t="s">
        <v>1786</v>
      </c>
      <c r="I113" s="122">
        <v>57.658536585365859</v>
      </c>
      <c r="J113" s="122" t="s">
        <v>1786</v>
      </c>
      <c r="K113" s="122" t="s">
        <v>1786</v>
      </c>
      <c r="L113" s="122">
        <v>61.247378048780497</v>
      </c>
      <c r="M113" s="122">
        <v>62.443658536585374</v>
      </c>
      <c r="N113" s="122" t="s">
        <v>1786</v>
      </c>
      <c r="O113" s="122">
        <v>63.229512195121956</v>
      </c>
      <c r="P113" s="122" t="s">
        <v>1786</v>
      </c>
      <c r="Q113" s="122">
        <v>63.95585365853659</v>
      </c>
      <c r="R113" s="122" t="s">
        <v>1786</v>
      </c>
      <c r="S113" s="122">
        <v>64.647560975609764</v>
      </c>
      <c r="T113" s="122" t="s">
        <v>1786</v>
      </c>
      <c r="U113" s="122">
        <v>65.29463414634148</v>
      </c>
      <c r="V113" s="122">
        <v>65.801951219512205</v>
      </c>
      <c r="W113" s="122">
        <v>66.309268292682944</v>
      </c>
      <c r="X113" s="122" t="s">
        <v>1786</v>
      </c>
      <c r="Y113" s="122">
        <v>67.239268292682937</v>
      </c>
      <c r="Z113" s="122" t="s">
        <v>1786</v>
      </c>
      <c r="AA113" s="122">
        <v>68.532926829268305</v>
      </c>
      <c r="AB113" s="122" t="s">
        <v>1786</v>
      </c>
      <c r="AC113" s="122">
        <v>69.809268292682944</v>
      </c>
      <c r="AD113" s="122" t="s">
        <v>1786</v>
      </c>
      <c r="AE113" s="122">
        <v>70.859512195121951</v>
      </c>
      <c r="AF113" s="122">
        <v>71.29487804878049</v>
      </c>
      <c r="AG113" s="122">
        <v>71.730243902439028</v>
      </c>
      <c r="AH113" s="122" t="s">
        <v>1786</v>
      </c>
      <c r="AI113" s="122">
        <v>72.6819512195122</v>
      </c>
      <c r="AJ113" s="122" t="s">
        <v>1786</v>
      </c>
      <c r="AK113" s="122">
        <v>73.394390243902436</v>
      </c>
      <c r="AL113" s="122">
        <v>73.821097560975616</v>
      </c>
      <c r="AM113" s="122">
        <v>74.247804878048797</v>
      </c>
      <c r="AN113" s="122">
        <v>74.810609756097563</v>
      </c>
      <c r="AO113" s="122">
        <v>75.373414634146329</v>
      </c>
      <c r="AP113" s="122">
        <v>75.855487804878067</v>
      </c>
      <c r="AQ113" s="122">
        <v>76.337560975609776</v>
      </c>
      <c r="AR113" s="122">
        <v>76.82390243902438</v>
      </c>
      <c r="AS113" s="122">
        <v>77.260243902439029</v>
      </c>
      <c r="AT113" s="122">
        <v>77.84658536585367</v>
      </c>
      <c r="AU113" s="122">
        <v>78.432682926829273</v>
      </c>
      <c r="AV113" s="122">
        <v>78.969268292682941</v>
      </c>
      <c r="AW113" s="122">
        <v>79.319512195121973</v>
      </c>
      <c r="AX113" s="122">
        <v>79.832682926829278</v>
      </c>
      <c r="AY113" s="122" t="s">
        <v>1786</v>
      </c>
    </row>
    <row r="114" spans="1:51">
      <c r="A114" s="122" t="s">
        <v>4346</v>
      </c>
      <c r="B114" s="122" t="s">
        <v>1786</v>
      </c>
      <c r="C114" s="122" t="s">
        <v>1786</v>
      </c>
      <c r="D114" s="122" t="s">
        <v>1786</v>
      </c>
      <c r="E114" s="122" t="s">
        <v>1786</v>
      </c>
      <c r="F114" s="122" t="s">
        <v>1786</v>
      </c>
      <c r="G114" s="122" t="s">
        <v>1786</v>
      </c>
      <c r="H114" s="122" t="s">
        <v>1786</v>
      </c>
      <c r="I114" s="122" t="s">
        <v>1786</v>
      </c>
      <c r="J114" s="122" t="s">
        <v>1786</v>
      </c>
      <c r="K114" s="122" t="s">
        <v>1786</v>
      </c>
      <c r="L114" s="122" t="s">
        <v>1786</v>
      </c>
      <c r="M114" s="122" t="s">
        <v>1786</v>
      </c>
      <c r="N114" s="122" t="s">
        <v>1786</v>
      </c>
      <c r="O114" s="122" t="s">
        <v>1786</v>
      </c>
      <c r="P114" s="122" t="s">
        <v>1786</v>
      </c>
      <c r="Q114" s="122" t="s">
        <v>1786</v>
      </c>
      <c r="R114" s="122" t="s">
        <v>1786</v>
      </c>
      <c r="S114" s="122" t="s">
        <v>1786</v>
      </c>
      <c r="T114" s="122" t="s">
        <v>1786</v>
      </c>
      <c r="U114" s="122" t="s">
        <v>1786</v>
      </c>
      <c r="V114" s="122" t="s">
        <v>1786</v>
      </c>
      <c r="W114" s="122">
        <v>65.932682926829273</v>
      </c>
      <c r="X114" s="122">
        <v>66.162682926829277</v>
      </c>
      <c r="Y114" s="122">
        <v>66.382682926829276</v>
      </c>
      <c r="Z114" s="122">
        <v>66.597804878048791</v>
      </c>
      <c r="AA114" s="122">
        <v>66.812926829268292</v>
      </c>
      <c r="AB114" s="122">
        <v>67.018048780487817</v>
      </c>
      <c r="AC114" s="122">
        <v>67.213170731707322</v>
      </c>
      <c r="AD114" s="122">
        <v>67.398292682926822</v>
      </c>
      <c r="AE114" s="122">
        <v>67.578536585365853</v>
      </c>
      <c r="AF114" s="122">
        <v>67.758780487804884</v>
      </c>
      <c r="AG114" s="122">
        <v>67.92902439024391</v>
      </c>
      <c r="AH114" s="122">
        <v>68.089268292682931</v>
      </c>
      <c r="AI114" s="122">
        <v>68.249512195121966</v>
      </c>
      <c r="AJ114" s="122">
        <v>68.40000000000002</v>
      </c>
      <c r="AK114" s="122">
        <v>68.545121951219514</v>
      </c>
      <c r="AL114" s="122">
        <v>68.685609756097563</v>
      </c>
      <c r="AM114" s="122">
        <v>68.820975609756104</v>
      </c>
      <c r="AN114" s="122">
        <v>68.951219512195138</v>
      </c>
      <c r="AO114" s="122">
        <v>66.951219512195124</v>
      </c>
      <c r="AP114" s="122">
        <v>67.951219512195138</v>
      </c>
      <c r="AQ114" s="122">
        <v>67.947560975609775</v>
      </c>
      <c r="AR114" s="122">
        <v>67.938780487804877</v>
      </c>
      <c r="AS114" s="122">
        <v>68.189512195121964</v>
      </c>
      <c r="AT114" s="122">
        <v>68.440243902439036</v>
      </c>
      <c r="AU114" s="122">
        <v>68.690975609756109</v>
      </c>
      <c r="AV114" s="122">
        <v>68.936829268292698</v>
      </c>
      <c r="AW114" s="122">
        <v>69.182439024390263</v>
      </c>
      <c r="AX114" s="122">
        <v>69.418048780487823</v>
      </c>
      <c r="AY114" s="122" t="s">
        <v>1786</v>
      </c>
    </row>
    <row r="115" spans="1:51">
      <c r="A115" s="122" t="s">
        <v>4024</v>
      </c>
      <c r="B115" s="122">
        <v>59.379585365853664</v>
      </c>
      <c r="C115" s="122">
        <v>59.934317073170739</v>
      </c>
      <c r="D115" s="122">
        <v>60.55575609756098</v>
      </c>
      <c r="E115" s="122">
        <v>61.250878048780493</v>
      </c>
      <c r="F115" s="122">
        <v>62.011707317073174</v>
      </c>
      <c r="G115" s="122">
        <v>62.8208780487805</v>
      </c>
      <c r="H115" s="122">
        <v>63.654585365853656</v>
      </c>
      <c r="I115" s="122">
        <v>64.479463414634154</v>
      </c>
      <c r="J115" s="122">
        <v>65.265121951219513</v>
      </c>
      <c r="K115" s="122">
        <v>65.993097560975627</v>
      </c>
      <c r="L115" s="122">
        <v>66.643365853658537</v>
      </c>
      <c r="M115" s="122">
        <v>67.206780487804878</v>
      </c>
      <c r="N115" s="122">
        <v>67.693219512195128</v>
      </c>
      <c r="O115" s="122">
        <v>68.118073170731719</v>
      </c>
      <c r="P115" s="122">
        <v>68.490804878048792</v>
      </c>
      <c r="Q115" s="122">
        <v>68.824926829268293</v>
      </c>
      <c r="R115" s="122">
        <v>69.13646341463415</v>
      </c>
      <c r="S115" s="122">
        <v>69.441512195121959</v>
      </c>
      <c r="T115" s="122">
        <v>69.758658536585372</v>
      </c>
      <c r="U115" s="122">
        <v>70.100926829268289</v>
      </c>
      <c r="V115" s="122">
        <v>70.485926829268294</v>
      </c>
      <c r="W115" s="122">
        <v>70.928707317073162</v>
      </c>
      <c r="X115" s="122">
        <v>71.424268292682939</v>
      </c>
      <c r="Y115" s="122">
        <v>71.958073170731709</v>
      </c>
      <c r="Z115" s="122">
        <v>72.51753658536586</v>
      </c>
      <c r="AA115" s="122">
        <v>73.075609756097577</v>
      </c>
      <c r="AB115" s="122">
        <v>73.601634146341468</v>
      </c>
      <c r="AC115" s="122">
        <v>74.071512195121969</v>
      </c>
      <c r="AD115" s="122">
        <v>74.469682926829265</v>
      </c>
      <c r="AE115" s="122">
        <v>74.791609756097571</v>
      </c>
      <c r="AF115" s="122">
        <v>75.042292682926842</v>
      </c>
      <c r="AG115" s="122">
        <v>75.23831707317072</v>
      </c>
      <c r="AH115" s="122">
        <v>75.407756097560991</v>
      </c>
      <c r="AI115" s="122">
        <v>75.57319512195123</v>
      </c>
      <c r="AJ115" s="122">
        <v>75.744634146341468</v>
      </c>
      <c r="AK115" s="122">
        <v>75.926073170731726</v>
      </c>
      <c r="AL115" s="122">
        <v>76.116463414634154</v>
      </c>
      <c r="AM115" s="122">
        <v>76.307756097560983</v>
      </c>
      <c r="AN115" s="122">
        <v>76.490951219512198</v>
      </c>
      <c r="AO115" s="122">
        <v>76.666536585365861</v>
      </c>
      <c r="AP115" s="122">
        <v>76.833097560975631</v>
      </c>
      <c r="AQ115" s="122">
        <v>76.991195121951236</v>
      </c>
      <c r="AR115" s="122">
        <v>77.142365853658546</v>
      </c>
      <c r="AS115" s="122">
        <v>77.288195121951233</v>
      </c>
      <c r="AT115" s="122">
        <v>77.429634146341471</v>
      </c>
      <c r="AU115" s="122">
        <v>77.567707317073186</v>
      </c>
      <c r="AV115" s="122">
        <v>77.703365853658539</v>
      </c>
      <c r="AW115" s="122">
        <v>77.837024390243911</v>
      </c>
      <c r="AX115" s="122">
        <v>77.969634146341477</v>
      </c>
      <c r="AY115" s="122" t="s">
        <v>1786</v>
      </c>
    </row>
    <row r="116" spans="1:51">
      <c r="A116" s="122" t="s">
        <v>4347</v>
      </c>
      <c r="B116" s="122">
        <v>56.000519870623847</v>
      </c>
      <c r="C116" s="122" t="s">
        <v>1786</v>
      </c>
      <c r="D116" s="122" t="s">
        <v>1786</v>
      </c>
      <c r="E116" s="122" t="s">
        <v>1786</v>
      </c>
      <c r="F116" s="122" t="s">
        <v>1786</v>
      </c>
      <c r="G116" s="122">
        <v>58.13614626128544</v>
      </c>
      <c r="H116" s="122" t="s">
        <v>1786</v>
      </c>
      <c r="I116" s="122" t="s">
        <v>1786</v>
      </c>
      <c r="J116" s="122" t="s">
        <v>1786</v>
      </c>
      <c r="K116" s="122" t="s">
        <v>1786</v>
      </c>
      <c r="L116" s="122">
        <v>60.093534533995545</v>
      </c>
      <c r="M116" s="122" t="s">
        <v>1786</v>
      </c>
      <c r="N116" s="122" t="s">
        <v>1786</v>
      </c>
      <c r="O116" s="122" t="s">
        <v>1786</v>
      </c>
      <c r="P116" s="122" t="s">
        <v>1786</v>
      </c>
      <c r="Q116" s="122">
        <v>62.224845219878851</v>
      </c>
      <c r="R116" s="122" t="s">
        <v>1786</v>
      </c>
      <c r="S116" s="122" t="s">
        <v>1786</v>
      </c>
      <c r="T116" s="122" t="s">
        <v>1786</v>
      </c>
      <c r="U116" s="122" t="s">
        <v>1786</v>
      </c>
      <c r="V116" s="122">
        <v>64.384905358716821</v>
      </c>
      <c r="W116" s="122">
        <v>64.579320443045518</v>
      </c>
      <c r="X116" s="122">
        <v>65.208914660745691</v>
      </c>
      <c r="Y116" s="122">
        <v>65.398439057708387</v>
      </c>
      <c r="Z116" s="122">
        <v>65.792524762627195</v>
      </c>
      <c r="AA116" s="122">
        <v>66.381783184059515</v>
      </c>
      <c r="AB116" s="122">
        <v>66.550312923523933</v>
      </c>
      <c r="AC116" s="122">
        <v>67.120246768030356</v>
      </c>
      <c r="AD116" s="122">
        <v>67.28095158845791</v>
      </c>
      <c r="AE116" s="122">
        <v>67.641244454151732</v>
      </c>
      <c r="AF116" s="122">
        <v>68.197558602566673</v>
      </c>
      <c r="AG116" s="122">
        <v>68.40529919826173</v>
      </c>
      <c r="AH116" s="122">
        <v>68.919645350508361</v>
      </c>
      <c r="AI116" s="122">
        <v>69.222288089774594</v>
      </c>
      <c r="AJ116" s="122">
        <v>69.565529368351847</v>
      </c>
      <c r="AK116" s="122">
        <v>69.912717533511497</v>
      </c>
      <c r="AL116" s="122">
        <v>70.261012123071481</v>
      </c>
      <c r="AM116" s="122">
        <v>70.602394864827318</v>
      </c>
      <c r="AN116" s="122">
        <v>70.92999389863995</v>
      </c>
      <c r="AO116" s="122">
        <v>71.243943685809171</v>
      </c>
      <c r="AP116" s="122">
        <v>71.559833276422154</v>
      </c>
      <c r="AQ116" s="122">
        <v>71.838324594942222</v>
      </c>
      <c r="AR116" s="122">
        <v>72.090526396106981</v>
      </c>
      <c r="AS116" s="122">
        <v>72.271175767244728</v>
      </c>
      <c r="AT116" s="122">
        <v>72.484173612637079</v>
      </c>
      <c r="AU116" s="122">
        <v>72.686616718805141</v>
      </c>
      <c r="AV116" s="122">
        <v>72.881467422481663</v>
      </c>
      <c r="AW116" s="122">
        <v>73.146131466569742</v>
      </c>
      <c r="AX116" s="122">
        <v>73.342285562894133</v>
      </c>
      <c r="AY116" s="122" t="s">
        <v>1786</v>
      </c>
    </row>
    <row r="117" spans="1:51">
      <c r="A117" s="122" t="s">
        <v>4379</v>
      </c>
      <c r="B117" s="122">
        <v>43.979658536585369</v>
      </c>
      <c r="C117" s="122">
        <v>44.187219512195121</v>
      </c>
      <c r="D117" s="122">
        <v>44.394268292682931</v>
      </c>
      <c r="E117" s="122">
        <v>44.601853658536591</v>
      </c>
      <c r="F117" s="122">
        <v>44.807951219512198</v>
      </c>
      <c r="G117" s="122">
        <v>45.013585365853665</v>
      </c>
      <c r="H117" s="122">
        <v>45.217195121951221</v>
      </c>
      <c r="I117" s="122">
        <v>45.419804878048787</v>
      </c>
      <c r="J117" s="122">
        <v>45.622902439024394</v>
      </c>
      <c r="K117" s="122">
        <v>45.827975609756102</v>
      </c>
      <c r="L117" s="122">
        <v>46.038048780487806</v>
      </c>
      <c r="M117" s="122">
        <v>46.255170731707324</v>
      </c>
      <c r="N117" s="122">
        <v>46.483341463414639</v>
      </c>
      <c r="O117" s="122">
        <v>46.723048780487808</v>
      </c>
      <c r="P117" s="122">
        <v>46.977268292682929</v>
      </c>
      <c r="Q117" s="122">
        <v>47.244975609756104</v>
      </c>
      <c r="R117" s="122">
        <v>47.523585365853663</v>
      </c>
      <c r="S117" s="122">
        <v>47.812073170731708</v>
      </c>
      <c r="T117" s="122">
        <v>48.111902439024398</v>
      </c>
      <c r="U117" s="122">
        <v>48.427585365853666</v>
      </c>
      <c r="V117" s="122">
        <v>48.764146341463416</v>
      </c>
      <c r="W117" s="122">
        <v>49.127658536585372</v>
      </c>
      <c r="X117" s="122">
        <v>49.523146341463416</v>
      </c>
      <c r="Y117" s="122">
        <v>49.956195121951225</v>
      </c>
      <c r="Z117" s="122">
        <v>50.431780487804886</v>
      </c>
      <c r="AA117" s="122">
        <v>50.957414634146346</v>
      </c>
      <c r="AB117" s="122">
        <v>51.541073170731714</v>
      </c>
      <c r="AC117" s="122">
        <v>52.17968292682928</v>
      </c>
      <c r="AD117" s="122">
        <v>52.866243902439031</v>
      </c>
      <c r="AE117" s="122">
        <v>53.590243902439035</v>
      </c>
      <c r="AF117" s="122">
        <v>54.341195121951223</v>
      </c>
      <c r="AG117" s="122">
        <v>55.104097560975617</v>
      </c>
      <c r="AH117" s="122">
        <v>55.865000000000009</v>
      </c>
      <c r="AI117" s="122">
        <v>56.610926829268301</v>
      </c>
      <c r="AJ117" s="122">
        <v>57.331365853658546</v>
      </c>
      <c r="AK117" s="122">
        <v>58.017853658536588</v>
      </c>
      <c r="AL117" s="122">
        <v>58.666902439024398</v>
      </c>
      <c r="AM117" s="122">
        <v>59.284487804878054</v>
      </c>
      <c r="AN117" s="122">
        <v>59.876609756097565</v>
      </c>
      <c r="AO117" s="122">
        <v>60.445219512195131</v>
      </c>
      <c r="AP117" s="122">
        <v>60.993268292682934</v>
      </c>
      <c r="AQ117" s="122">
        <v>61.525682926829276</v>
      </c>
      <c r="AR117" s="122">
        <v>62.046951219512195</v>
      </c>
      <c r="AS117" s="122">
        <v>62.559536585365862</v>
      </c>
      <c r="AT117" s="122">
        <v>63.064439024390254</v>
      </c>
      <c r="AU117" s="122">
        <v>63.561195121951229</v>
      </c>
      <c r="AV117" s="122">
        <v>64.047317073170746</v>
      </c>
      <c r="AW117" s="122">
        <v>64.518390243902445</v>
      </c>
      <c r="AX117" s="122">
        <v>64.972951219512197</v>
      </c>
      <c r="AY117" s="122" t="s">
        <v>1786</v>
      </c>
    </row>
    <row r="118" spans="1:51">
      <c r="A118" s="122" t="s">
        <v>4026</v>
      </c>
      <c r="B118" s="122">
        <v>60.999341463414645</v>
      </c>
      <c r="C118" s="122">
        <v>61.494365853658543</v>
      </c>
      <c r="D118" s="122">
        <v>61.950951219512199</v>
      </c>
      <c r="E118" s="122">
        <v>62.372048780487802</v>
      </c>
      <c r="F118" s="122">
        <v>62.762170731707329</v>
      </c>
      <c r="G118" s="122">
        <v>63.12880487804879</v>
      </c>
      <c r="H118" s="122">
        <v>63.479926829268294</v>
      </c>
      <c r="I118" s="122">
        <v>63.818536585365862</v>
      </c>
      <c r="J118" s="122">
        <v>64.148097560975614</v>
      </c>
      <c r="K118" s="122">
        <v>64.468097560975622</v>
      </c>
      <c r="L118" s="122">
        <v>64.77253658536587</v>
      </c>
      <c r="M118" s="122">
        <v>65.051853658536587</v>
      </c>
      <c r="N118" s="122">
        <v>65.299073170731717</v>
      </c>
      <c r="O118" s="122">
        <v>65.511195121951232</v>
      </c>
      <c r="P118" s="122">
        <v>65.690756097560993</v>
      </c>
      <c r="Q118" s="122">
        <v>65.845292682926825</v>
      </c>
      <c r="R118" s="122">
        <v>65.983853658536603</v>
      </c>
      <c r="S118" s="122">
        <v>66.118463414634149</v>
      </c>
      <c r="T118" s="122">
        <v>66.258658536585358</v>
      </c>
      <c r="U118" s="122">
        <v>66.409975609756117</v>
      </c>
      <c r="V118" s="122">
        <v>66.574390243902442</v>
      </c>
      <c r="W118" s="122">
        <v>66.748853658536589</v>
      </c>
      <c r="X118" s="122">
        <v>66.927853658536591</v>
      </c>
      <c r="Y118" s="122">
        <v>67.108390243902448</v>
      </c>
      <c r="Z118" s="122">
        <v>67.290975609756117</v>
      </c>
      <c r="AA118" s="122">
        <v>67.481707317073173</v>
      </c>
      <c r="AB118" s="122">
        <v>67.686682926829278</v>
      </c>
      <c r="AC118" s="122">
        <v>67.90946341463416</v>
      </c>
      <c r="AD118" s="122">
        <v>68.151048780487812</v>
      </c>
      <c r="AE118" s="122">
        <v>68.406926829268301</v>
      </c>
      <c r="AF118" s="122">
        <v>68.672024390243905</v>
      </c>
      <c r="AG118" s="122">
        <v>68.936219512195137</v>
      </c>
      <c r="AH118" s="122">
        <v>69.190439024390244</v>
      </c>
      <c r="AI118" s="122">
        <v>69.427512195121963</v>
      </c>
      <c r="AJ118" s="122">
        <v>69.644414634146344</v>
      </c>
      <c r="AK118" s="122">
        <v>69.840073170731728</v>
      </c>
      <c r="AL118" s="122">
        <v>70.015487804878049</v>
      </c>
      <c r="AM118" s="122">
        <v>70.177195121951229</v>
      </c>
      <c r="AN118" s="122">
        <v>70.331756097560969</v>
      </c>
      <c r="AO118" s="122">
        <v>70.483682926829275</v>
      </c>
      <c r="AP118" s="122">
        <v>70.637024390243909</v>
      </c>
      <c r="AQ118" s="122">
        <v>70.795317073170736</v>
      </c>
      <c r="AR118" s="122">
        <v>70.959073170731713</v>
      </c>
      <c r="AS118" s="122">
        <v>71.129341463414647</v>
      </c>
      <c r="AT118" s="122">
        <v>71.306658536585374</v>
      </c>
      <c r="AU118" s="122">
        <v>71.489512195121947</v>
      </c>
      <c r="AV118" s="122">
        <v>71.67641463414634</v>
      </c>
      <c r="AW118" s="122">
        <v>71.862853658536594</v>
      </c>
      <c r="AX118" s="122">
        <v>72.047317073170746</v>
      </c>
      <c r="AY118" s="122" t="s">
        <v>1786</v>
      </c>
    </row>
    <row r="119" spans="1:51">
      <c r="A119" s="122" t="s">
        <v>4100</v>
      </c>
      <c r="B119" s="122">
        <v>40.215829268292687</v>
      </c>
      <c r="C119" s="122">
        <v>40.656219512195129</v>
      </c>
      <c r="D119" s="122">
        <v>41.093097560975608</v>
      </c>
      <c r="E119" s="122">
        <v>41.525463414634153</v>
      </c>
      <c r="F119" s="122">
        <v>41.953317073170737</v>
      </c>
      <c r="G119" s="122">
        <v>42.376634146341459</v>
      </c>
      <c r="H119" s="122">
        <v>42.795463414634149</v>
      </c>
      <c r="I119" s="122">
        <v>43.210243902439032</v>
      </c>
      <c r="J119" s="122">
        <v>43.62153658536586</v>
      </c>
      <c r="K119" s="122">
        <v>44.029804878048786</v>
      </c>
      <c r="L119" s="122">
        <v>44.440048780487814</v>
      </c>
      <c r="M119" s="122">
        <v>44.861780487804886</v>
      </c>
      <c r="N119" s="122">
        <v>45.293000000000006</v>
      </c>
      <c r="O119" s="122">
        <v>45.727731707317076</v>
      </c>
      <c r="P119" s="122">
        <v>46.1549756097561</v>
      </c>
      <c r="Q119" s="122">
        <v>46.555292682926833</v>
      </c>
      <c r="R119" s="122">
        <v>46.904195121951226</v>
      </c>
      <c r="S119" s="122">
        <v>47.187219512195128</v>
      </c>
      <c r="T119" s="122">
        <v>47.395878048780496</v>
      </c>
      <c r="U119" s="122">
        <v>47.529634146341465</v>
      </c>
      <c r="V119" s="122">
        <v>47.587951219512199</v>
      </c>
      <c r="W119" s="122">
        <v>47.575780487804884</v>
      </c>
      <c r="X119" s="122">
        <v>47.517073170731713</v>
      </c>
      <c r="Y119" s="122">
        <v>47.44080487804878</v>
      </c>
      <c r="Z119" s="122">
        <v>47.372975609756097</v>
      </c>
      <c r="AA119" s="122">
        <v>47.347121951219513</v>
      </c>
      <c r="AB119" s="122">
        <v>47.393829268292691</v>
      </c>
      <c r="AC119" s="122">
        <v>47.527658536585371</v>
      </c>
      <c r="AD119" s="122">
        <v>47.756121951219512</v>
      </c>
      <c r="AE119" s="122">
        <v>48.083756097560986</v>
      </c>
      <c r="AF119" s="122">
        <v>48.506487804878049</v>
      </c>
      <c r="AG119" s="122">
        <v>49.01026829268293</v>
      </c>
      <c r="AH119" s="122">
        <v>49.568000000000005</v>
      </c>
      <c r="AI119" s="122">
        <v>50.154658536585366</v>
      </c>
      <c r="AJ119" s="122">
        <v>50.755219512195133</v>
      </c>
      <c r="AK119" s="122">
        <v>51.36021951219513</v>
      </c>
      <c r="AL119" s="122">
        <v>51.967195121951221</v>
      </c>
      <c r="AM119" s="122">
        <v>52.578707317073174</v>
      </c>
      <c r="AN119" s="122">
        <v>53.193829268292681</v>
      </c>
      <c r="AO119" s="122">
        <v>53.804512195121958</v>
      </c>
      <c r="AP119" s="122">
        <v>54.401292682926837</v>
      </c>
      <c r="AQ119" s="122">
        <v>54.97563414634147</v>
      </c>
      <c r="AR119" s="122">
        <v>55.523975609756107</v>
      </c>
      <c r="AS119" s="122">
        <v>56.044268292682929</v>
      </c>
      <c r="AT119" s="122">
        <v>56.534487804878054</v>
      </c>
      <c r="AU119" s="122">
        <v>56.996097560975613</v>
      </c>
      <c r="AV119" s="122">
        <v>57.433560975609758</v>
      </c>
      <c r="AW119" s="122">
        <v>57.853414634146347</v>
      </c>
      <c r="AX119" s="122">
        <v>58.263121951219517</v>
      </c>
      <c r="AY119" s="122" t="s">
        <v>1786</v>
      </c>
    </row>
    <row r="120" spans="1:51">
      <c r="A120" s="122" t="s">
        <v>4380</v>
      </c>
      <c r="B120" s="122">
        <v>46.678731707317084</v>
      </c>
      <c r="C120" s="122">
        <v>47.175219512195127</v>
      </c>
      <c r="D120" s="122">
        <v>47.66868292682927</v>
      </c>
      <c r="E120" s="122">
        <v>48.160097560975615</v>
      </c>
      <c r="F120" s="122">
        <v>48.649463414634148</v>
      </c>
      <c r="G120" s="122">
        <v>49.13226829268293</v>
      </c>
      <c r="H120" s="122">
        <v>49.600024390243902</v>
      </c>
      <c r="I120" s="122">
        <v>50.055756097560987</v>
      </c>
      <c r="J120" s="122">
        <v>50.507463414634152</v>
      </c>
      <c r="K120" s="122">
        <v>50.969682926829279</v>
      </c>
      <c r="L120" s="122">
        <v>51.466439024390255</v>
      </c>
      <c r="M120" s="122">
        <v>52.024756097560982</v>
      </c>
      <c r="N120" s="122">
        <v>52.662609756097567</v>
      </c>
      <c r="O120" s="122">
        <v>53.388024390243906</v>
      </c>
      <c r="P120" s="122">
        <v>54.200487804878051</v>
      </c>
      <c r="Q120" s="122">
        <v>55.093000000000011</v>
      </c>
      <c r="R120" s="122">
        <v>56.049048780487816</v>
      </c>
      <c r="S120" s="122">
        <v>57.040121951219525</v>
      </c>
      <c r="T120" s="122">
        <v>58.04017073170732</v>
      </c>
      <c r="U120" s="122">
        <v>59.034146341463426</v>
      </c>
      <c r="V120" s="122">
        <v>60.012463414634155</v>
      </c>
      <c r="W120" s="122">
        <v>60.977048780487806</v>
      </c>
      <c r="X120" s="122">
        <v>61.930341463414642</v>
      </c>
      <c r="Y120" s="122">
        <v>62.871365853658546</v>
      </c>
      <c r="Z120" s="122">
        <v>63.789658536585371</v>
      </c>
      <c r="AA120" s="122">
        <v>64.666317073170731</v>
      </c>
      <c r="AB120" s="122">
        <v>65.48343902439025</v>
      </c>
      <c r="AC120" s="122">
        <v>66.232170731707328</v>
      </c>
      <c r="AD120" s="122">
        <v>66.911073170731726</v>
      </c>
      <c r="AE120" s="122">
        <v>67.522195121951228</v>
      </c>
      <c r="AF120" s="122">
        <v>68.080024390243906</v>
      </c>
      <c r="AG120" s="122">
        <v>68.605000000000004</v>
      </c>
      <c r="AH120" s="122">
        <v>69.118024390243903</v>
      </c>
      <c r="AI120" s="122">
        <v>69.631048780487816</v>
      </c>
      <c r="AJ120" s="122">
        <v>70.146073170731697</v>
      </c>
      <c r="AK120" s="122">
        <v>70.653121951219518</v>
      </c>
      <c r="AL120" s="122">
        <v>71.133780487804884</v>
      </c>
      <c r="AM120" s="122">
        <v>71.56809756097563</v>
      </c>
      <c r="AN120" s="122">
        <v>71.944121951219529</v>
      </c>
      <c r="AO120" s="122">
        <v>72.262853658536585</v>
      </c>
      <c r="AP120" s="122">
        <v>72.530756097560968</v>
      </c>
      <c r="AQ120" s="122">
        <v>72.762804878048783</v>
      </c>
      <c r="AR120" s="122">
        <v>72.976926829268308</v>
      </c>
      <c r="AS120" s="122">
        <v>73.189560975609766</v>
      </c>
      <c r="AT120" s="122">
        <v>73.407195121951233</v>
      </c>
      <c r="AU120" s="122">
        <v>73.635292682926845</v>
      </c>
      <c r="AV120" s="122">
        <v>73.869365853658536</v>
      </c>
      <c r="AW120" s="122">
        <v>74.102926829268299</v>
      </c>
      <c r="AX120" s="122">
        <v>74.329000000000008</v>
      </c>
      <c r="AY120" s="122" t="s">
        <v>1786</v>
      </c>
    </row>
    <row r="121" spans="1:51">
      <c r="A121" s="122" t="s">
        <v>1636</v>
      </c>
      <c r="B121" s="122">
        <v>56.75853658536586</v>
      </c>
      <c r="C121" s="122" t="s">
        <v>1786</v>
      </c>
      <c r="D121" s="122" t="s">
        <v>1786</v>
      </c>
      <c r="E121" s="122" t="s">
        <v>1786</v>
      </c>
      <c r="F121" s="122" t="s">
        <v>1786</v>
      </c>
      <c r="G121" s="122" t="s">
        <v>1786</v>
      </c>
      <c r="H121" s="122" t="s">
        <v>1786</v>
      </c>
      <c r="I121" s="122" t="s">
        <v>1786</v>
      </c>
      <c r="J121" s="122" t="s">
        <v>1786</v>
      </c>
      <c r="K121" s="122" t="s">
        <v>1786</v>
      </c>
      <c r="L121" s="122">
        <v>62.256097560975618</v>
      </c>
      <c r="M121" s="122" t="s">
        <v>1786</v>
      </c>
      <c r="N121" s="122" t="s">
        <v>1786</v>
      </c>
      <c r="O121" s="122" t="s">
        <v>1786</v>
      </c>
      <c r="P121" s="122" t="s">
        <v>1786</v>
      </c>
      <c r="Q121" s="122" t="s">
        <v>1786</v>
      </c>
      <c r="R121" s="122" t="s">
        <v>1786</v>
      </c>
      <c r="S121" s="122" t="s">
        <v>1786</v>
      </c>
      <c r="T121" s="122" t="s">
        <v>1786</v>
      </c>
      <c r="U121" s="122" t="s">
        <v>1786</v>
      </c>
      <c r="V121" s="122" t="s">
        <v>1786</v>
      </c>
      <c r="W121" s="122" t="s">
        <v>1786</v>
      </c>
      <c r="X121" s="122">
        <v>69.151219512195127</v>
      </c>
      <c r="Y121" s="122" t="s">
        <v>1786</v>
      </c>
      <c r="Z121" s="122" t="s">
        <v>1786</v>
      </c>
      <c r="AA121" s="122">
        <v>69.391219512195136</v>
      </c>
      <c r="AB121" s="122" t="s">
        <v>1786</v>
      </c>
      <c r="AC121" s="122">
        <v>69.551219512195118</v>
      </c>
      <c r="AD121" s="122" t="s">
        <v>1786</v>
      </c>
      <c r="AE121" s="122" t="s">
        <v>1786</v>
      </c>
      <c r="AF121" s="122">
        <v>70.96890243902439</v>
      </c>
      <c r="AG121" s="122">
        <v>71.441463414634143</v>
      </c>
      <c r="AH121" s="122">
        <v>71.578048780487819</v>
      </c>
      <c r="AI121" s="122">
        <v>71.631707317073193</v>
      </c>
      <c r="AJ121" s="122">
        <v>72.187804878048794</v>
      </c>
      <c r="AK121" s="122">
        <v>71.434146341463418</v>
      </c>
      <c r="AL121" s="122">
        <v>71.548780487804891</v>
      </c>
      <c r="AM121" s="122">
        <v>71.760000000000005</v>
      </c>
      <c r="AN121" s="122">
        <v>71.453658536585365</v>
      </c>
      <c r="AO121" s="122">
        <v>71.304878048780495</v>
      </c>
      <c r="AP121" s="122">
        <v>71.105609756097564</v>
      </c>
      <c r="AQ121" s="122">
        <v>73.954390243902452</v>
      </c>
      <c r="AR121" s="122">
        <v>73.707317073170742</v>
      </c>
      <c r="AS121" s="122">
        <v>73.741463414634154</v>
      </c>
      <c r="AT121" s="122">
        <v>73.242926829268299</v>
      </c>
      <c r="AU121" s="122">
        <v>72.739268292682937</v>
      </c>
      <c r="AV121" s="122" t="s">
        <v>1786</v>
      </c>
      <c r="AW121" s="122" t="s">
        <v>1786</v>
      </c>
      <c r="AX121" s="122" t="s">
        <v>1786</v>
      </c>
      <c r="AY121" s="122" t="s">
        <v>1786</v>
      </c>
    </row>
    <row r="122" spans="1:51">
      <c r="A122" s="122" t="s">
        <v>4348</v>
      </c>
      <c r="B122" s="122">
        <v>56.193698208100002</v>
      </c>
      <c r="C122" s="122" t="s">
        <v>1786</v>
      </c>
      <c r="D122" s="122" t="s">
        <v>1786</v>
      </c>
      <c r="E122" s="122" t="s">
        <v>1786</v>
      </c>
      <c r="F122" s="122" t="s">
        <v>1786</v>
      </c>
      <c r="G122" s="122">
        <v>58.3083789704</v>
      </c>
      <c r="H122" s="122" t="s">
        <v>1786</v>
      </c>
      <c r="I122" s="122" t="s">
        <v>1786</v>
      </c>
      <c r="J122" s="122" t="s">
        <v>1786</v>
      </c>
      <c r="K122" s="122" t="s">
        <v>1786</v>
      </c>
      <c r="L122" s="122">
        <v>60.242222680700003</v>
      </c>
      <c r="M122" s="122" t="s">
        <v>1786</v>
      </c>
      <c r="N122" s="122" t="s">
        <v>1786</v>
      </c>
      <c r="O122" s="122" t="s">
        <v>1786</v>
      </c>
      <c r="P122" s="122" t="s">
        <v>1786</v>
      </c>
      <c r="Q122" s="122">
        <v>62.354802884000001</v>
      </c>
      <c r="R122" s="122" t="s">
        <v>1786</v>
      </c>
      <c r="S122" s="122" t="s">
        <v>1786</v>
      </c>
      <c r="T122" s="122" t="s">
        <v>1786</v>
      </c>
      <c r="U122" s="122" t="s">
        <v>1786</v>
      </c>
      <c r="V122" s="122">
        <v>64.490062698900005</v>
      </c>
      <c r="W122" s="122">
        <v>64.602334134000003</v>
      </c>
      <c r="X122" s="122">
        <v>65.305616853499998</v>
      </c>
      <c r="Y122" s="122">
        <v>65.419041700099996</v>
      </c>
      <c r="Z122" s="122">
        <v>65.811991931400001</v>
      </c>
      <c r="AA122" s="122">
        <v>66.4661929974</v>
      </c>
      <c r="AB122" s="122">
        <v>66.567506824999995</v>
      </c>
      <c r="AC122" s="122">
        <v>67.197081242899998</v>
      </c>
      <c r="AD122" s="122">
        <v>67.295674092900001</v>
      </c>
      <c r="AE122" s="122">
        <v>67.654616770399997</v>
      </c>
      <c r="AF122" s="122">
        <v>68.262076520899996</v>
      </c>
      <c r="AG122" s="122">
        <v>68.415422284399995</v>
      </c>
      <c r="AH122" s="122">
        <v>68.975535010599998</v>
      </c>
      <c r="AI122" s="122">
        <v>69.228206279000005</v>
      </c>
      <c r="AJ122" s="122">
        <v>69.569758472499998</v>
      </c>
      <c r="AK122" s="122">
        <v>69.957111901299996</v>
      </c>
      <c r="AL122" s="122">
        <v>70.263027028600007</v>
      </c>
      <c r="AM122" s="122">
        <v>70.639002376799993</v>
      </c>
      <c r="AN122" s="122">
        <v>70.927340443700004</v>
      </c>
      <c r="AO122" s="122">
        <v>71.239849878599998</v>
      </c>
      <c r="AP122" s="122">
        <v>71.593490970700003</v>
      </c>
      <c r="AQ122" s="122">
        <v>71.870271129200006</v>
      </c>
      <c r="AR122" s="122">
        <v>72.125985534899996</v>
      </c>
      <c r="AS122" s="122">
        <v>72.305908459799994</v>
      </c>
      <c r="AT122" s="122">
        <v>72.517725050600006</v>
      </c>
      <c r="AU122" s="122">
        <v>72.720526903999996</v>
      </c>
      <c r="AV122" s="122">
        <v>72.914761919900002</v>
      </c>
      <c r="AW122" s="122">
        <v>73.177307434799999</v>
      </c>
      <c r="AX122" s="122">
        <v>73.372975123000003</v>
      </c>
      <c r="AY122" s="122" t="s">
        <v>1786</v>
      </c>
    </row>
    <row r="123" spans="1:51">
      <c r="A123" s="122" t="s">
        <v>4349</v>
      </c>
      <c r="B123" s="122">
        <v>39.795535876667209</v>
      </c>
      <c r="C123" s="122" t="s">
        <v>1786</v>
      </c>
      <c r="D123" s="122" t="s">
        <v>1786</v>
      </c>
      <c r="E123" s="122" t="s">
        <v>1786</v>
      </c>
      <c r="F123" s="122" t="s">
        <v>1786</v>
      </c>
      <c r="G123" s="122">
        <v>41.883139926677359</v>
      </c>
      <c r="H123" s="122" t="s">
        <v>1786</v>
      </c>
      <c r="I123" s="122" t="s">
        <v>1786</v>
      </c>
      <c r="J123" s="122" t="s">
        <v>1786</v>
      </c>
      <c r="K123" s="122" t="s">
        <v>1786</v>
      </c>
      <c r="L123" s="122">
        <v>43.830771333294983</v>
      </c>
      <c r="M123" s="122" t="s">
        <v>1786</v>
      </c>
      <c r="N123" s="122" t="s">
        <v>1786</v>
      </c>
      <c r="O123" s="122" t="s">
        <v>1786</v>
      </c>
      <c r="P123" s="122" t="s">
        <v>1786</v>
      </c>
      <c r="Q123" s="122">
        <v>45.413090869384618</v>
      </c>
      <c r="R123" s="122" t="s">
        <v>1786</v>
      </c>
      <c r="S123" s="122" t="s">
        <v>1786</v>
      </c>
      <c r="T123" s="122" t="s">
        <v>1786</v>
      </c>
      <c r="U123" s="122" t="s">
        <v>1786</v>
      </c>
      <c r="V123" s="122">
        <v>47.285589504807632</v>
      </c>
      <c r="W123" s="122">
        <v>47.697611216304431</v>
      </c>
      <c r="X123" s="122">
        <v>48.103827945255418</v>
      </c>
      <c r="Y123" s="122">
        <v>48.493357138012861</v>
      </c>
      <c r="Z123" s="122">
        <v>48.861892129522509</v>
      </c>
      <c r="AA123" s="122">
        <v>49.201588805082189</v>
      </c>
      <c r="AB123" s="122">
        <v>49.506027213000813</v>
      </c>
      <c r="AC123" s="122">
        <v>49.780969431905014</v>
      </c>
      <c r="AD123" s="122">
        <v>50.03024113973369</v>
      </c>
      <c r="AE123" s="122">
        <v>50.264818592442467</v>
      </c>
      <c r="AF123" s="122">
        <v>50.499292748110548</v>
      </c>
      <c r="AG123" s="122">
        <v>50.745202210938608</v>
      </c>
      <c r="AH123" s="122">
        <v>51.014770730601327</v>
      </c>
      <c r="AI123" s="122">
        <v>51.302847194698082</v>
      </c>
      <c r="AJ123" s="122">
        <v>51.605644569465639</v>
      </c>
      <c r="AK123" s="122">
        <v>51.919417222132935</v>
      </c>
      <c r="AL123" s="122">
        <v>52.24298935883008</v>
      </c>
      <c r="AM123" s="122">
        <v>52.583567954459888</v>
      </c>
      <c r="AN123" s="122">
        <v>52.93843056593726</v>
      </c>
      <c r="AO123" s="122">
        <v>53.310094926511177</v>
      </c>
      <c r="AP123" s="122">
        <v>53.694325251893176</v>
      </c>
      <c r="AQ123" s="122">
        <v>54.085638991413845</v>
      </c>
      <c r="AR123" s="122">
        <v>54.483972513407352</v>
      </c>
      <c r="AS123" s="122">
        <v>54.88295796345507</v>
      </c>
      <c r="AT123" s="122">
        <v>55.283554478857084</v>
      </c>
      <c r="AU123" s="122">
        <v>55.684279253762867</v>
      </c>
      <c r="AV123" s="122">
        <v>56.082148649642562</v>
      </c>
      <c r="AW123" s="122">
        <v>56.480133389646269</v>
      </c>
      <c r="AX123" s="122">
        <v>56.877021826479449</v>
      </c>
      <c r="AY123" s="122" t="s">
        <v>1786</v>
      </c>
    </row>
    <row r="124" spans="1:51">
      <c r="A124" s="122" t="s">
        <v>1553</v>
      </c>
      <c r="B124" s="122">
        <v>41.226312707524379</v>
      </c>
      <c r="C124" s="122" t="s">
        <v>1786</v>
      </c>
      <c r="D124" s="122" t="s">
        <v>1786</v>
      </c>
      <c r="E124" s="122" t="s">
        <v>1786</v>
      </c>
      <c r="F124" s="122" t="s">
        <v>1786</v>
      </c>
      <c r="G124" s="122">
        <v>43.422805837098586</v>
      </c>
      <c r="H124" s="122" t="s">
        <v>1786</v>
      </c>
      <c r="I124" s="122" t="s">
        <v>1786</v>
      </c>
      <c r="J124" s="122" t="s">
        <v>1786</v>
      </c>
      <c r="K124" s="122" t="s">
        <v>1786</v>
      </c>
      <c r="L124" s="122">
        <v>45.494358667853469</v>
      </c>
      <c r="M124" s="122" t="s">
        <v>1786</v>
      </c>
      <c r="N124" s="122" t="s">
        <v>1786</v>
      </c>
      <c r="O124" s="122" t="s">
        <v>1786</v>
      </c>
      <c r="P124" s="122" t="s">
        <v>1786</v>
      </c>
      <c r="Q124" s="122">
        <v>47.194259190921741</v>
      </c>
      <c r="R124" s="122" t="s">
        <v>1786</v>
      </c>
      <c r="S124" s="122" t="s">
        <v>1786</v>
      </c>
      <c r="T124" s="122" t="s">
        <v>1786</v>
      </c>
      <c r="U124" s="122" t="s">
        <v>1786</v>
      </c>
      <c r="V124" s="122">
        <v>49.193895762493476</v>
      </c>
      <c r="W124" s="122">
        <v>49.456288107842006</v>
      </c>
      <c r="X124" s="122">
        <v>49.854271793530799</v>
      </c>
      <c r="Y124" s="122">
        <v>50.235451478964549</v>
      </c>
      <c r="Z124" s="122">
        <v>50.592027145348695</v>
      </c>
      <c r="AA124" s="122">
        <v>51.036154293030762</v>
      </c>
      <c r="AB124" s="122">
        <v>51.202077918063118</v>
      </c>
      <c r="AC124" s="122">
        <v>51.569715865369645</v>
      </c>
      <c r="AD124" s="122">
        <v>51.676425460225929</v>
      </c>
      <c r="AE124" s="122">
        <v>52.006831359396031</v>
      </c>
      <c r="AF124" s="122">
        <v>52.195068672664192</v>
      </c>
      <c r="AG124" s="122">
        <v>52.37761807205645</v>
      </c>
      <c r="AH124" s="122">
        <v>52.555839220972324</v>
      </c>
      <c r="AI124" s="122">
        <v>52.729282764414926</v>
      </c>
      <c r="AJ124" s="122">
        <v>52.896340583740887</v>
      </c>
      <c r="AK124" s="122">
        <v>53.065948398372939</v>
      </c>
      <c r="AL124" s="122">
        <v>53.243662940466329</v>
      </c>
      <c r="AM124" s="122">
        <v>53.429950551267446</v>
      </c>
      <c r="AN124" s="122">
        <v>53.635691007101279</v>
      </c>
      <c r="AO124" s="122">
        <v>53.866760084847584</v>
      </c>
      <c r="AP124" s="122">
        <v>54.138387363033907</v>
      </c>
      <c r="AQ124" s="122">
        <v>54.430382472911312</v>
      </c>
      <c r="AR124" s="122">
        <v>54.744336754353746</v>
      </c>
      <c r="AS124" s="122">
        <v>55.086755732652151</v>
      </c>
      <c r="AT124" s="122">
        <v>55.447494201005441</v>
      </c>
      <c r="AU124" s="122">
        <v>55.824084458686791</v>
      </c>
      <c r="AV124" s="122">
        <v>56.21259819163479</v>
      </c>
      <c r="AW124" s="122">
        <v>56.609892049170085</v>
      </c>
      <c r="AX124" s="122">
        <v>57.01082538274725</v>
      </c>
      <c r="AY124" s="122" t="s">
        <v>1786</v>
      </c>
    </row>
    <row r="125" spans="1:51">
      <c r="A125" s="122" t="s">
        <v>4190</v>
      </c>
      <c r="B125" s="122" t="s">
        <v>1786</v>
      </c>
      <c r="C125" s="122" t="s">
        <v>1786</v>
      </c>
      <c r="D125" s="122" t="s">
        <v>1786</v>
      </c>
      <c r="E125" s="122" t="s">
        <v>1786</v>
      </c>
      <c r="F125" s="122" t="s">
        <v>1786</v>
      </c>
      <c r="G125" s="122" t="s">
        <v>1786</v>
      </c>
      <c r="H125" s="122" t="s">
        <v>1786</v>
      </c>
      <c r="I125" s="122" t="s">
        <v>1786</v>
      </c>
      <c r="J125" s="122" t="s">
        <v>1786</v>
      </c>
      <c r="K125" s="122" t="s">
        <v>1786</v>
      </c>
      <c r="L125" s="122" t="s">
        <v>1786</v>
      </c>
      <c r="M125" s="122" t="s">
        <v>1786</v>
      </c>
      <c r="N125" s="122" t="s">
        <v>1786</v>
      </c>
      <c r="O125" s="122" t="s">
        <v>1786</v>
      </c>
      <c r="P125" s="122" t="s">
        <v>1786</v>
      </c>
      <c r="Q125" s="122" t="s">
        <v>1786</v>
      </c>
      <c r="R125" s="122" t="s">
        <v>1786</v>
      </c>
      <c r="S125" s="122" t="s">
        <v>1786</v>
      </c>
      <c r="T125" s="122" t="s">
        <v>1786</v>
      </c>
      <c r="U125" s="122" t="s">
        <v>1786</v>
      </c>
      <c r="V125" s="122" t="s">
        <v>1786</v>
      </c>
      <c r="W125" s="122" t="s">
        <v>1786</v>
      </c>
      <c r="X125" s="122" t="s">
        <v>1786</v>
      </c>
      <c r="Y125" s="122" t="s">
        <v>1786</v>
      </c>
      <c r="Z125" s="122" t="s">
        <v>1786</v>
      </c>
      <c r="AA125" s="122" t="s">
        <v>1786</v>
      </c>
      <c r="AB125" s="122" t="s">
        <v>1786</v>
      </c>
      <c r="AC125" s="122" t="s">
        <v>1786</v>
      </c>
      <c r="AD125" s="122" t="s">
        <v>1786</v>
      </c>
      <c r="AE125" s="122" t="s">
        <v>1786</v>
      </c>
      <c r="AF125" s="122" t="s">
        <v>1786</v>
      </c>
      <c r="AG125" s="122" t="s">
        <v>1786</v>
      </c>
      <c r="AH125" s="122" t="s">
        <v>1786</v>
      </c>
      <c r="AI125" s="122" t="s">
        <v>1786</v>
      </c>
      <c r="AJ125" s="122" t="s">
        <v>1786</v>
      </c>
      <c r="AK125" s="122" t="s">
        <v>1786</v>
      </c>
      <c r="AL125" s="122" t="s">
        <v>1786</v>
      </c>
      <c r="AM125" s="122" t="s">
        <v>1786</v>
      </c>
      <c r="AN125" s="122" t="s">
        <v>1786</v>
      </c>
      <c r="AO125" s="122" t="s">
        <v>1786</v>
      </c>
      <c r="AP125" s="122" t="s">
        <v>1786</v>
      </c>
      <c r="AQ125" s="122" t="s">
        <v>1786</v>
      </c>
      <c r="AR125" s="122" t="s">
        <v>1786</v>
      </c>
      <c r="AS125" s="122" t="s">
        <v>1786</v>
      </c>
      <c r="AT125" s="122" t="s">
        <v>1786</v>
      </c>
      <c r="AU125" s="122">
        <v>80.668292682926833</v>
      </c>
      <c r="AV125" s="122">
        <v>80.948780487804882</v>
      </c>
      <c r="AW125" s="122">
        <v>81.2951219512195</v>
      </c>
      <c r="AX125" s="122">
        <v>82.634146341463421</v>
      </c>
      <c r="AY125" s="122" t="s">
        <v>1786</v>
      </c>
    </row>
    <row r="126" spans="1:51">
      <c r="A126" s="122" t="s">
        <v>4381</v>
      </c>
      <c r="B126" s="122">
        <v>57.860341463414635</v>
      </c>
      <c r="C126" s="122">
        <v>58.200975609756107</v>
      </c>
      <c r="D126" s="122">
        <v>58.54982926829269</v>
      </c>
      <c r="E126" s="122">
        <v>58.928926829268306</v>
      </c>
      <c r="F126" s="122">
        <v>59.349731707317076</v>
      </c>
      <c r="G126" s="122">
        <v>59.824609756097566</v>
      </c>
      <c r="H126" s="122">
        <v>60.354317073170741</v>
      </c>
      <c r="I126" s="122">
        <v>60.925097560975615</v>
      </c>
      <c r="J126" s="122">
        <v>61.51970731707317</v>
      </c>
      <c r="K126" s="122">
        <v>62.128024390243908</v>
      </c>
      <c r="L126" s="122">
        <v>62.7339512195122</v>
      </c>
      <c r="M126" s="122">
        <v>63.321585365853672</v>
      </c>
      <c r="N126" s="122">
        <v>63.881000000000007</v>
      </c>
      <c r="O126" s="122">
        <v>64.406731707317078</v>
      </c>
      <c r="P126" s="122">
        <v>64.89970731707318</v>
      </c>
      <c r="Q126" s="122">
        <v>65.37475609756099</v>
      </c>
      <c r="R126" s="122">
        <v>65.856170731707323</v>
      </c>
      <c r="S126" s="122">
        <v>66.358341463414646</v>
      </c>
      <c r="T126" s="122">
        <v>66.883731707317082</v>
      </c>
      <c r="U126" s="122">
        <v>67.420390243902446</v>
      </c>
      <c r="V126" s="122">
        <v>67.930365853658543</v>
      </c>
      <c r="W126" s="122">
        <v>68.367243902439029</v>
      </c>
      <c r="X126" s="122">
        <v>68.697780487804877</v>
      </c>
      <c r="Y126" s="122">
        <v>68.907756097560977</v>
      </c>
      <c r="Z126" s="122">
        <v>69.005414634146348</v>
      </c>
      <c r="AA126" s="122">
        <v>69.027658536585363</v>
      </c>
      <c r="AB126" s="122">
        <v>69.029829268292701</v>
      </c>
      <c r="AC126" s="122">
        <v>69.065536585365876</v>
      </c>
      <c r="AD126" s="122">
        <v>69.166731707317084</v>
      </c>
      <c r="AE126" s="122">
        <v>69.336829268292689</v>
      </c>
      <c r="AF126" s="122">
        <v>69.537560975609779</v>
      </c>
      <c r="AG126" s="122">
        <v>69.70404878048781</v>
      </c>
      <c r="AH126" s="122">
        <v>69.785365853658547</v>
      </c>
      <c r="AI126" s="122">
        <v>69.760658536585382</v>
      </c>
      <c r="AJ126" s="122">
        <v>69.649780487804904</v>
      </c>
      <c r="AK126" s="122">
        <v>69.522121951219518</v>
      </c>
      <c r="AL126" s="122">
        <v>69.474170731707332</v>
      </c>
      <c r="AM126" s="122">
        <v>69.584707317073182</v>
      </c>
      <c r="AN126" s="122">
        <v>69.894000000000005</v>
      </c>
      <c r="AO126" s="122">
        <v>70.398268292682928</v>
      </c>
      <c r="AP126" s="122">
        <v>71.049756097560973</v>
      </c>
      <c r="AQ126" s="122">
        <v>71.764731707317083</v>
      </c>
      <c r="AR126" s="122">
        <v>72.444292682926843</v>
      </c>
      <c r="AS126" s="122">
        <v>73.012512195121971</v>
      </c>
      <c r="AT126" s="122">
        <v>73.440414634146336</v>
      </c>
      <c r="AU126" s="122">
        <v>73.725414634146347</v>
      </c>
      <c r="AV126" s="122">
        <v>73.895341463414638</v>
      </c>
      <c r="AW126" s="122">
        <v>74.012487804878049</v>
      </c>
      <c r="AX126" s="122">
        <v>74.127121951219522</v>
      </c>
      <c r="AY126" s="122" t="s">
        <v>1786</v>
      </c>
    </row>
    <row r="127" spans="1:51">
      <c r="A127" s="122" t="s">
        <v>1555</v>
      </c>
      <c r="B127" s="122">
        <v>45.902282334616217</v>
      </c>
      <c r="C127" s="122" t="s">
        <v>1786</v>
      </c>
      <c r="D127" s="122" t="s">
        <v>1786</v>
      </c>
      <c r="E127" s="122" t="s">
        <v>1786</v>
      </c>
      <c r="F127" s="122" t="s">
        <v>1786</v>
      </c>
      <c r="G127" s="122">
        <v>50.814251100857291</v>
      </c>
      <c r="H127" s="122" t="s">
        <v>1786</v>
      </c>
      <c r="I127" s="122" t="s">
        <v>1786</v>
      </c>
      <c r="J127" s="122" t="s">
        <v>1786</v>
      </c>
      <c r="K127" s="122" t="s">
        <v>1786</v>
      </c>
      <c r="L127" s="122">
        <v>55.433108275846187</v>
      </c>
      <c r="M127" s="122" t="s">
        <v>1786</v>
      </c>
      <c r="N127" s="122" t="s">
        <v>1786</v>
      </c>
      <c r="O127" s="122" t="s">
        <v>1786</v>
      </c>
      <c r="P127" s="122" t="s">
        <v>1786</v>
      </c>
      <c r="Q127" s="122">
        <v>58.133348600100767</v>
      </c>
      <c r="R127" s="122" t="s">
        <v>1786</v>
      </c>
      <c r="S127" s="122" t="s">
        <v>1786</v>
      </c>
      <c r="T127" s="122" t="s">
        <v>1786</v>
      </c>
      <c r="U127" s="122" t="s">
        <v>1786</v>
      </c>
      <c r="V127" s="122">
        <v>60.176091090211308</v>
      </c>
      <c r="W127" s="122">
        <v>60.300108717349971</v>
      </c>
      <c r="X127" s="122">
        <v>60.789204579098104</v>
      </c>
      <c r="Y127" s="122">
        <v>60.895397851983326</v>
      </c>
      <c r="Z127" s="122">
        <v>61.18014375498673</v>
      </c>
      <c r="AA127" s="122">
        <v>61.638297876279012</v>
      </c>
      <c r="AB127" s="122">
        <v>61.747146741301798</v>
      </c>
      <c r="AC127" s="122">
        <v>62.196744865200955</v>
      </c>
      <c r="AD127" s="122">
        <v>62.455795373021864</v>
      </c>
      <c r="AE127" s="122">
        <v>62.723715718576997</v>
      </c>
      <c r="AF127" s="122">
        <v>63.008064978449596</v>
      </c>
      <c r="AG127" s="122">
        <v>63.259019362444015</v>
      </c>
      <c r="AH127" s="122">
        <v>63.538232911332841</v>
      </c>
      <c r="AI127" s="122">
        <v>63.807418699778943</v>
      </c>
      <c r="AJ127" s="122">
        <v>64.102712282992059</v>
      </c>
      <c r="AK127" s="122">
        <v>64.394414610577897</v>
      </c>
      <c r="AL127" s="122">
        <v>64.708391956615813</v>
      </c>
      <c r="AM127" s="122">
        <v>65.02195401335544</v>
      </c>
      <c r="AN127" s="122">
        <v>65.342589907468238</v>
      </c>
      <c r="AO127" s="122">
        <v>65.648392047732358</v>
      </c>
      <c r="AP127" s="122">
        <v>65.933168167996968</v>
      </c>
      <c r="AQ127" s="122">
        <v>66.214422982758094</v>
      </c>
      <c r="AR127" s="122">
        <v>66.47203033496902</v>
      </c>
      <c r="AS127" s="122">
        <v>66.713483111733794</v>
      </c>
      <c r="AT127" s="122">
        <v>66.942393266076493</v>
      </c>
      <c r="AU127" s="122">
        <v>67.15875187873128</v>
      </c>
      <c r="AV127" s="122">
        <v>67.375759469508964</v>
      </c>
      <c r="AW127" s="122">
        <v>67.593909478089216</v>
      </c>
      <c r="AX127" s="122">
        <v>67.816292511535693</v>
      </c>
      <c r="AY127" s="122" t="s">
        <v>1786</v>
      </c>
    </row>
    <row r="128" spans="1:51">
      <c r="A128" s="122" t="s">
        <v>1551</v>
      </c>
      <c r="B128" s="122">
        <v>46.937360875646355</v>
      </c>
      <c r="C128" s="122" t="s">
        <v>1786</v>
      </c>
      <c r="D128" s="122" t="s">
        <v>1786</v>
      </c>
      <c r="E128" s="122" t="s">
        <v>1786</v>
      </c>
      <c r="F128" s="122" t="s">
        <v>1786</v>
      </c>
      <c r="G128" s="122">
        <v>51.124962940288334</v>
      </c>
      <c r="H128" s="122" t="s">
        <v>1786</v>
      </c>
      <c r="I128" s="122" t="s">
        <v>1786</v>
      </c>
      <c r="J128" s="122" t="s">
        <v>1786</v>
      </c>
      <c r="K128" s="122" t="s">
        <v>1786</v>
      </c>
      <c r="L128" s="122">
        <v>55.610869485874197</v>
      </c>
      <c r="M128" s="122" t="s">
        <v>1786</v>
      </c>
      <c r="N128" s="122" t="s">
        <v>1786</v>
      </c>
      <c r="O128" s="122" t="s">
        <v>1786</v>
      </c>
      <c r="P128" s="122" t="s">
        <v>1786</v>
      </c>
      <c r="Q128" s="122">
        <v>57.88870471295278</v>
      </c>
      <c r="R128" s="122" t="s">
        <v>1786</v>
      </c>
      <c r="S128" s="122" t="s">
        <v>1786</v>
      </c>
      <c r="T128" s="122" t="s">
        <v>1786</v>
      </c>
      <c r="U128" s="122" t="s">
        <v>1786</v>
      </c>
      <c r="V128" s="122">
        <v>59.757852300519133</v>
      </c>
      <c r="W128" s="122">
        <v>59.827415059638355</v>
      </c>
      <c r="X128" s="122">
        <v>60.392185351767687</v>
      </c>
      <c r="Y128" s="122">
        <v>60.440163780458754</v>
      </c>
      <c r="Z128" s="122">
        <v>60.707164658254321</v>
      </c>
      <c r="AA128" s="122">
        <v>61.249304297334753</v>
      </c>
      <c r="AB128" s="122">
        <v>61.372228015976795</v>
      </c>
      <c r="AC128" s="122">
        <v>61.842335046953295</v>
      </c>
      <c r="AD128" s="122">
        <v>62.032510106186315</v>
      </c>
      <c r="AE128" s="122">
        <v>62.272193432404272</v>
      </c>
      <c r="AF128" s="122">
        <v>62.567308845695308</v>
      </c>
      <c r="AG128" s="122">
        <v>62.747473758604983</v>
      </c>
      <c r="AH128" s="122">
        <v>62.983425761775592</v>
      </c>
      <c r="AI128" s="122">
        <v>63.124814125838739</v>
      </c>
      <c r="AJ128" s="122">
        <v>63.359082642368499</v>
      </c>
      <c r="AK128" s="122">
        <v>63.649516544298564</v>
      </c>
      <c r="AL128" s="122">
        <v>63.927688297841534</v>
      </c>
      <c r="AM128" s="122">
        <v>64.226798333439604</v>
      </c>
      <c r="AN128" s="122">
        <v>64.478994049337189</v>
      </c>
      <c r="AO128" s="122">
        <v>64.723176599982253</v>
      </c>
      <c r="AP128" s="122">
        <v>64.967245784653272</v>
      </c>
      <c r="AQ128" s="122">
        <v>65.215418877461573</v>
      </c>
      <c r="AR128" s="122">
        <v>65.434239382933725</v>
      </c>
      <c r="AS128" s="122">
        <v>65.6499339011892</v>
      </c>
      <c r="AT128" s="122">
        <v>65.877955604138776</v>
      </c>
      <c r="AU128" s="122">
        <v>66.093752612440213</v>
      </c>
      <c r="AV128" s="122">
        <v>66.341891782101584</v>
      </c>
      <c r="AW128" s="122">
        <v>66.591936287640294</v>
      </c>
      <c r="AX128" s="122">
        <v>66.824193753507686</v>
      </c>
      <c r="AY128" s="122" t="s">
        <v>1786</v>
      </c>
    </row>
    <row r="129" spans="1:51">
      <c r="A129" s="122" t="s">
        <v>4149</v>
      </c>
      <c r="B129" s="122">
        <v>46.480073170731714</v>
      </c>
      <c r="C129" s="122">
        <v>46.962609756097564</v>
      </c>
      <c r="D129" s="122">
        <v>47.369121951219519</v>
      </c>
      <c r="E129" s="122">
        <v>47.693121951219517</v>
      </c>
      <c r="F129" s="122">
        <v>47.939097560975611</v>
      </c>
      <c r="G129" s="122">
        <v>48.119609756097574</v>
      </c>
      <c r="H129" s="122">
        <v>48.254634146341466</v>
      </c>
      <c r="I129" s="122">
        <v>48.373195121951227</v>
      </c>
      <c r="J129" s="122">
        <v>48.505804878048792</v>
      </c>
      <c r="K129" s="122">
        <v>48.670926829268296</v>
      </c>
      <c r="L129" s="122">
        <v>48.884585365853667</v>
      </c>
      <c r="M129" s="122">
        <v>49.15624390243903</v>
      </c>
      <c r="N129" s="122">
        <v>49.479902439024393</v>
      </c>
      <c r="O129" s="122">
        <v>49.85002439024391</v>
      </c>
      <c r="P129" s="122">
        <v>50.267097560975614</v>
      </c>
      <c r="Q129" s="122">
        <v>50.733609756097565</v>
      </c>
      <c r="R129" s="122">
        <v>51.253048780487809</v>
      </c>
      <c r="S129" s="122">
        <v>51.816926829268297</v>
      </c>
      <c r="T129" s="122">
        <v>52.411756097560975</v>
      </c>
      <c r="U129" s="122">
        <v>53.024512195121964</v>
      </c>
      <c r="V129" s="122">
        <v>53.632243902439029</v>
      </c>
      <c r="W129" s="122">
        <v>54.210975609756098</v>
      </c>
      <c r="X129" s="122">
        <v>54.74768292682927</v>
      </c>
      <c r="Y129" s="122">
        <v>55.23941463414635</v>
      </c>
      <c r="Z129" s="122">
        <v>55.688146341463423</v>
      </c>
      <c r="AA129" s="122">
        <v>56.134902439024394</v>
      </c>
      <c r="AB129" s="122">
        <v>56.636146341463423</v>
      </c>
      <c r="AC129" s="122">
        <v>57.215390243902448</v>
      </c>
      <c r="AD129" s="122">
        <v>57.862585365853668</v>
      </c>
      <c r="AE129" s="122">
        <v>58.534682926829269</v>
      </c>
      <c r="AF129" s="122">
        <v>59.15504878048781</v>
      </c>
      <c r="AG129" s="122">
        <v>59.63000000000001</v>
      </c>
      <c r="AH129" s="122">
        <v>59.870536585365862</v>
      </c>
      <c r="AI129" s="122">
        <v>59.80821951219513</v>
      </c>
      <c r="AJ129" s="122">
        <v>59.407219512195127</v>
      </c>
      <c r="AK129" s="122">
        <v>58.616804878048789</v>
      </c>
      <c r="AL129" s="122">
        <v>57.404780487804885</v>
      </c>
      <c r="AM129" s="122">
        <v>55.842926829268293</v>
      </c>
      <c r="AN129" s="122">
        <v>54.037975609756103</v>
      </c>
      <c r="AO129" s="122">
        <v>52.095024390243914</v>
      </c>
      <c r="AP129" s="122">
        <v>50.160658536585373</v>
      </c>
      <c r="AQ129" s="122">
        <v>48.386365853658539</v>
      </c>
      <c r="AR129" s="122">
        <v>46.879902439024399</v>
      </c>
      <c r="AS129" s="122">
        <v>45.717000000000006</v>
      </c>
      <c r="AT129" s="122">
        <v>44.941487804878051</v>
      </c>
      <c r="AU129" s="122">
        <v>44.556707317073176</v>
      </c>
      <c r="AV129" s="122">
        <v>44.514512195121952</v>
      </c>
      <c r="AW129" s="122">
        <v>44.696804878048788</v>
      </c>
      <c r="AX129" s="122">
        <v>44.994926829268294</v>
      </c>
      <c r="AY129" s="122" t="s">
        <v>1786</v>
      </c>
    </row>
    <row r="130" spans="1:51">
      <c r="A130" s="122" t="s">
        <v>4206</v>
      </c>
      <c r="B130" s="122">
        <v>69.847317073170743</v>
      </c>
      <c r="C130" s="122">
        <v>70.102682926829289</v>
      </c>
      <c r="D130" s="122">
        <v>69.095365853658535</v>
      </c>
      <c r="E130" s="122">
        <v>70.204390243902438</v>
      </c>
      <c r="F130" s="122">
        <v>71.509024390243908</v>
      </c>
      <c r="G130" s="122">
        <v>71.325121951219515</v>
      </c>
      <c r="H130" s="122">
        <v>71.520243902439034</v>
      </c>
      <c r="I130" s="122">
        <v>71.603902439024395</v>
      </c>
      <c r="J130" s="122">
        <v>71.313658536585379</v>
      </c>
      <c r="K130" s="122">
        <v>70.928536585365862</v>
      </c>
      <c r="L130" s="122">
        <v>70.804390243902446</v>
      </c>
      <c r="M130" s="122">
        <v>71.73536585365855</v>
      </c>
      <c r="N130" s="122">
        <v>71.024634146341469</v>
      </c>
      <c r="O130" s="122">
        <v>71.33219512195123</v>
      </c>
      <c r="P130" s="122">
        <v>71.24414634146342</v>
      </c>
      <c r="Q130" s="122">
        <v>70.867317073170739</v>
      </c>
      <c r="R130" s="122">
        <v>70.958048780487815</v>
      </c>
      <c r="S130" s="122">
        <v>70.809512195121954</v>
      </c>
      <c r="T130" s="122">
        <v>70.604634146341482</v>
      </c>
      <c r="U130" s="122">
        <v>70.482195121951221</v>
      </c>
      <c r="V130" s="122">
        <v>70.482195121951221</v>
      </c>
      <c r="W130" s="122">
        <v>70.46073170731708</v>
      </c>
      <c r="X130" s="122">
        <v>70.836829268292703</v>
      </c>
      <c r="Y130" s="122">
        <v>70.777804878048784</v>
      </c>
      <c r="Z130" s="122">
        <v>70.320000000000007</v>
      </c>
      <c r="AA130" s="122">
        <v>70.501219512195135</v>
      </c>
      <c r="AB130" s="122">
        <v>72.080731707317071</v>
      </c>
      <c r="AC130" s="122">
        <v>71.93463414634148</v>
      </c>
      <c r="AD130" s="122">
        <v>71.762195121951237</v>
      </c>
      <c r="AE130" s="122">
        <v>71.425365853658548</v>
      </c>
      <c r="AF130" s="122">
        <v>71.160731707317083</v>
      </c>
      <c r="AG130" s="122">
        <v>70.364146341463425</v>
      </c>
      <c r="AH130" s="122">
        <v>70.234390243902453</v>
      </c>
      <c r="AI130" s="122">
        <v>68.910487804878059</v>
      </c>
      <c r="AJ130" s="122">
        <v>68.530243902439025</v>
      </c>
      <c r="AK130" s="122">
        <v>69.006341463414657</v>
      </c>
      <c r="AL130" s="122">
        <v>70.108048780487806</v>
      </c>
      <c r="AM130" s="122">
        <v>70.9090243902439</v>
      </c>
      <c r="AN130" s="122">
        <v>71.185121951219529</v>
      </c>
      <c r="AO130" s="122">
        <v>71.550000000000011</v>
      </c>
      <c r="AP130" s="122">
        <v>71.974878048780482</v>
      </c>
      <c r="AQ130" s="122">
        <v>71.609756097560989</v>
      </c>
      <c r="AR130" s="122">
        <v>71.763414634146358</v>
      </c>
      <c r="AS130" s="122">
        <v>71.860975609756096</v>
      </c>
      <c r="AT130" s="122">
        <v>71.916097560975615</v>
      </c>
      <c r="AU130" s="122">
        <v>71.178292682926838</v>
      </c>
      <c r="AV130" s="122">
        <v>71.011707317073189</v>
      </c>
      <c r="AW130" s="122">
        <v>70.889024390243904</v>
      </c>
      <c r="AX130" s="122">
        <v>71.821707317073191</v>
      </c>
      <c r="AY130" s="122" t="s">
        <v>1786</v>
      </c>
    </row>
    <row r="131" spans="1:51">
      <c r="A131" s="122" t="s">
        <v>4170</v>
      </c>
      <c r="B131" s="122">
        <v>68.929268292682934</v>
      </c>
      <c r="C131" s="122" t="s">
        <v>1786</v>
      </c>
      <c r="D131" s="122">
        <v>68.821951219512187</v>
      </c>
      <c r="E131" s="122" t="s">
        <v>1786</v>
      </c>
      <c r="F131" s="122" t="s">
        <v>1786</v>
      </c>
      <c r="G131" s="122">
        <v>69.481951219512197</v>
      </c>
      <c r="H131" s="122" t="s">
        <v>1786</v>
      </c>
      <c r="I131" s="122">
        <v>69.921951219512209</v>
      </c>
      <c r="J131" s="122" t="s">
        <v>1786</v>
      </c>
      <c r="K131" s="122" t="s">
        <v>1786</v>
      </c>
      <c r="L131" s="122">
        <v>70.337560975609762</v>
      </c>
      <c r="M131" s="122" t="s">
        <v>1786</v>
      </c>
      <c r="N131" s="122">
        <v>70.614634146341459</v>
      </c>
      <c r="O131" s="122" t="s">
        <v>1786</v>
      </c>
      <c r="P131" s="122" t="s">
        <v>1786</v>
      </c>
      <c r="Q131" s="122">
        <v>71.36097560975611</v>
      </c>
      <c r="R131" s="122" t="s">
        <v>1786</v>
      </c>
      <c r="S131" s="122">
        <v>71.858536585365854</v>
      </c>
      <c r="T131" s="122" t="s">
        <v>1786</v>
      </c>
      <c r="U131" s="122" t="s">
        <v>1786</v>
      </c>
      <c r="V131" s="122">
        <v>72.704390243902438</v>
      </c>
      <c r="W131" s="122" t="s">
        <v>1786</v>
      </c>
      <c r="X131" s="122">
        <v>73.268292682926827</v>
      </c>
      <c r="Y131" s="122" t="s">
        <v>1786</v>
      </c>
      <c r="Z131" s="122" t="s">
        <v>1786</v>
      </c>
      <c r="AA131" s="122">
        <v>73.936048780487809</v>
      </c>
      <c r="AB131" s="122" t="s">
        <v>1786</v>
      </c>
      <c r="AC131" s="122">
        <v>74.381219512195131</v>
      </c>
      <c r="AD131" s="122" t="s">
        <v>1786</v>
      </c>
      <c r="AE131" s="122" t="s">
        <v>1786</v>
      </c>
      <c r="AF131" s="122">
        <v>75.192865853658546</v>
      </c>
      <c r="AG131" s="122">
        <v>75.463414634146346</v>
      </c>
      <c r="AH131" s="122">
        <v>75.770731707317069</v>
      </c>
      <c r="AI131" s="122">
        <v>75.712195121951225</v>
      </c>
      <c r="AJ131" s="122">
        <v>76.370731707317077</v>
      </c>
      <c r="AK131" s="122">
        <v>76.512195121951237</v>
      </c>
      <c r="AL131" s="122">
        <v>76.519512195121962</v>
      </c>
      <c r="AM131" s="122">
        <v>76.880487804878044</v>
      </c>
      <c r="AN131" s="122">
        <v>77.017073170731706</v>
      </c>
      <c r="AO131" s="122">
        <v>77.770731707317083</v>
      </c>
      <c r="AP131" s="122">
        <v>77.873170731707319</v>
      </c>
      <c r="AQ131" s="122">
        <v>77.882926829268314</v>
      </c>
      <c r="AR131" s="122">
        <v>78.119512195121956</v>
      </c>
      <c r="AS131" s="122">
        <v>77.926829268292693</v>
      </c>
      <c r="AT131" s="122">
        <v>79.097317073170728</v>
      </c>
      <c r="AU131" s="122">
        <v>79.422195121951219</v>
      </c>
      <c r="AV131" s="122">
        <v>79.29341463414633</v>
      </c>
      <c r="AW131" s="122">
        <v>79.367317073170724</v>
      </c>
      <c r="AX131" s="122">
        <v>80.524634146341469</v>
      </c>
      <c r="AY131" s="122" t="s">
        <v>1786</v>
      </c>
    </row>
    <row r="132" spans="1:51">
      <c r="A132" s="122" t="s">
        <v>4204</v>
      </c>
      <c r="B132" s="122">
        <v>69.786829268292678</v>
      </c>
      <c r="C132" s="122">
        <v>70.032439024390257</v>
      </c>
      <c r="D132" s="122">
        <v>69.430487804878041</v>
      </c>
      <c r="E132" s="122">
        <v>69.829024390243902</v>
      </c>
      <c r="F132" s="122">
        <v>71.028048780487822</v>
      </c>
      <c r="G132" s="122">
        <v>70.72658536585368</v>
      </c>
      <c r="H132" s="122">
        <v>70.707317073170728</v>
      </c>
      <c r="I132" s="122">
        <v>70.393902439024401</v>
      </c>
      <c r="J132" s="122">
        <v>70.04292682926831</v>
      </c>
      <c r="K132" s="122">
        <v>69.796829268292697</v>
      </c>
      <c r="L132" s="122">
        <v>69.835365853658558</v>
      </c>
      <c r="M132" s="122">
        <v>70.16463414634147</v>
      </c>
      <c r="N132" s="122">
        <v>69.878780487804889</v>
      </c>
      <c r="O132" s="122">
        <v>69.813414634146355</v>
      </c>
      <c r="P132" s="122">
        <v>69.740975609756106</v>
      </c>
      <c r="Q132" s="122">
        <v>68.925365853658548</v>
      </c>
      <c r="R132" s="122">
        <v>69.047804878048794</v>
      </c>
      <c r="S132" s="122">
        <v>69.104634146341468</v>
      </c>
      <c r="T132" s="122">
        <v>68.987804878048792</v>
      </c>
      <c r="U132" s="122">
        <v>68.495609756097565</v>
      </c>
      <c r="V132" s="122">
        <v>68.808536585365857</v>
      </c>
      <c r="W132" s="122">
        <v>68.786341463414644</v>
      </c>
      <c r="X132" s="122">
        <v>69.328292682926843</v>
      </c>
      <c r="Y132" s="122">
        <v>69.119024390243922</v>
      </c>
      <c r="Z132" s="122">
        <v>69.162926829268301</v>
      </c>
      <c r="AA132" s="122">
        <v>69.291463414634165</v>
      </c>
      <c r="AB132" s="122">
        <v>70.62243902439026</v>
      </c>
      <c r="AC132" s="122">
        <v>70.692926829268302</v>
      </c>
      <c r="AD132" s="122">
        <v>70.615365853658545</v>
      </c>
      <c r="AE132" s="122">
        <v>70.155365853658552</v>
      </c>
      <c r="AF132" s="122">
        <v>69.273170731707324</v>
      </c>
      <c r="AG132" s="122">
        <v>69.032439024390257</v>
      </c>
      <c r="AH132" s="122">
        <v>68.396097560975605</v>
      </c>
      <c r="AI132" s="122">
        <v>66.722682926829265</v>
      </c>
      <c r="AJ132" s="122">
        <v>65.66439024390246</v>
      </c>
      <c r="AK132" s="122">
        <v>66.391219512195136</v>
      </c>
      <c r="AL132" s="122">
        <v>68.776585365853677</v>
      </c>
      <c r="AM132" s="122">
        <v>69.349268292682936</v>
      </c>
      <c r="AN132" s="122">
        <v>69.012195121951223</v>
      </c>
      <c r="AO132" s="122">
        <v>69.742926829268299</v>
      </c>
      <c r="AP132" s="122">
        <v>70.365853658536594</v>
      </c>
      <c r="AQ132" s="122">
        <v>70.214634146341467</v>
      </c>
      <c r="AR132" s="122">
        <v>70.263414634146358</v>
      </c>
      <c r="AS132" s="122">
        <v>70.675609756097558</v>
      </c>
      <c r="AT132" s="122">
        <v>71.207317073170742</v>
      </c>
      <c r="AU132" s="122">
        <v>70.799268292682939</v>
      </c>
      <c r="AV132" s="122">
        <v>70.746829268292686</v>
      </c>
      <c r="AW132" s="122">
        <v>70.979512195121941</v>
      </c>
      <c r="AX132" s="122">
        <v>72.23829268292684</v>
      </c>
      <c r="AY132" s="122" t="s">
        <v>1786</v>
      </c>
    </row>
    <row r="133" spans="1:51">
      <c r="A133" s="122" t="s">
        <v>4382</v>
      </c>
      <c r="B133" s="122">
        <v>58.86502439024391</v>
      </c>
      <c r="C133" s="122">
        <v>59.702024390243906</v>
      </c>
      <c r="D133" s="122">
        <v>60.565024390243906</v>
      </c>
      <c r="E133" s="122">
        <v>61.441024390243911</v>
      </c>
      <c r="F133" s="122">
        <v>62.306024390243905</v>
      </c>
      <c r="G133" s="122">
        <v>63.123024390243906</v>
      </c>
      <c r="H133" s="122">
        <v>63.852024390243905</v>
      </c>
      <c r="I133" s="122">
        <v>64.477024390243912</v>
      </c>
      <c r="J133" s="122">
        <v>64.995024390243913</v>
      </c>
      <c r="K133" s="122">
        <v>65.4150243902439</v>
      </c>
      <c r="L133" s="122">
        <v>65.761024390243904</v>
      </c>
      <c r="M133" s="122">
        <v>66.06802439024392</v>
      </c>
      <c r="N133" s="122">
        <v>66.383024390243918</v>
      </c>
      <c r="O133" s="122">
        <v>66.747024390243922</v>
      </c>
      <c r="P133" s="122">
        <v>67.18502439024391</v>
      </c>
      <c r="Q133" s="122">
        <v>67.725024390243902</v>
      </c>
      <c r="R133" s="122">
        <v>68.385024390243913</v>
      </c>
      <c r="S133" s="122">
        <v>69.147024390243899</v>
      </c>
      <c r="T133" s="122">
        <v>69.983024390243898</v>
      </c>
      <c r="U133" s="122">
        <v>70.868024390243903</v>
      </c>
      <c r="V133" s="122">
        <v>71.762512195121957</v>
      </c>
      <c r="W133" s="122">
        <v>72.621951219512198</v>
      </c>
      <c r="X133" s="122">
        <v>73.410878048780489</v>
      </c>
      <c r="Y133" s="122">
        <v>74.103756097560989</v>
      </c>
      <c r="Z133" s="122">
        <v>74.688170731707316</v>
      </c>
      <c r="AA133" s="122">
        <v>75.164658536585378</v>
      </c>
      <c r="AB133" s="122">
        <v>75.550292682926838</v>
      </c>
      <c r="AC133" s="122">
        <v>75.879634146341459</v>
      </c>
      <c r="AD133" s="122">
        <v>76.183170731707321</v>
      </c>
      <c r="AE133" s="122">
        <v>76.4739024390244</v>
      </c>
      <c r="AF133" s="122">
        <v>76.762780487804875</v>
      </c>
      <c r="AG133" s="122">
        <v>77.053756097560978</v>
      </c>
      <c r="AH133" s="122">
        <v>77.339243902439037</v>
      </c>
      <c r="AI133" s="122">
        <v>77.613146341463434</v>
      </c>
      <c r="AJ133" s="122">
        <v>77.87492682926829</v>
      </c>
      <c r="AK133" s="122">
        <v>78.117024390243913</v>
      </c>
      <c r="AL133" s="122">
        <v>78.330414634146365</v>
      </c>
      <c r="AM133" s="122">
        <v>78.510609756097566</v>
      </c>
      <c r="AN133" s="122">
        <v>78.660170731707325</v>
      </c>
      <c r="AO133" s="122">
        <v>78.787097560975624</v>
      </c>
      <c r="AP133" s="122">
        <v>78.906487804878054</v>
      </c>
      <c r="AQ133" s="122">
        <v>79.040390243902451</v>
      </c>
      <c r="AR133" s="122">
        <v>79.201853658536592</v>
      </c>
      <c r="AS133" s="122">
        <v>79.39992682926831</v>
      </c>
      <c r="AT133" s="122">
        <v>79.634121951219527</v>
      </c>
      <c r="AU133" s="122">
        <v>79.895487804878059</v>
      </c>
      <c r="AV133" s="122">
        <v>80.167975609756098</v>
      </c>
      <c r="AW133" s="122">
        <v>80.431048780487799</v>
      </c>
      <c r="AX133" s="122">
        <v>80.669146341463417</v>
      </c>
      <c r="AY133" s="122" t="s">
        <v>1786</v>
      </c>
    </row>
    <row r="134" spans="1:51">
      <c r="A134" s="122" t="s">
        <v>4108</v>
      </c>
      <c r="B134" s="122">
        <v>46.678731707317084</v>
      </c>
      <c r="C134" s="122">
        <v>47.175219512195127</v>
      </c>
      <c r="D134" s="122">
        <v>47.66868292682927</v>
      </c>
      <c r="E134" s="122">
        <v>48.160097560975615</v>
      </c>
      <c r="F134" s="122">
        <v>48.649463414634148</v>
      </c>
      <c r="G134" s="122">
        <v>49.13826829268293</v>
      </c>
      <c r="H134" s="122">
        <v>49.626048780487814</v>
      </c>
      <c r="I134" s="122">
        <v>50.114780487804879</v>
      </c>
      <c r="J134" s="122">
        <v>50.607024390243915</v>
      </c>
      <c r="K134" s="122">
        <v>51.103268292682934</v>
      </c>
      <c r="L134" s="122">
        <v>51.605024390243905</v>
      </c>
      <c r="M134" s="122">
        <v>52.109756097560982</v>
      </c>
      <c r="N134" s="122">
        <v>52.618487804878058</v>
      </c>
      <c r="O134" s="122">
        <v>53.136195121951225</v>
      </c>
      <c r="P134" s="122">
        <v>53.668926829268294</v>
      </c>
      <c r="Q134" s="122">
        <v>54.230682926829274</v>
      </c>
      <c r="R134" s="122">
        <v>54.837024390243911</v>
      </c>
      <c r="S134" s="122">
        <v>55.494463414634154</v>
      </c>
      <c r="T134" s="122">
        <v>56.200487804878058</v>
      </c>
      <c r="U134" s="122">
        <v>56.948634146341469</v>
      </c>
      <c r="V134" s="122">
        <v>57.721341463414639</v>
      </c>
      <c r="W134" s="122">
        <v>58.497585365853666</v>
      </c>
      <c r="X134" s="122">
        <v>59.256341463414643</v>
      </c>
      <c r="Y134" s="122">
        <v>59.980048780487813</v>
      </c>
      <c r="Z134" s="122">
        <v>60.660707317073182</v>
      </c>
      <c r="AA134" s="122">
        <v>61.296780487804881</v>
      </c>
      <c r="AB134" s="122">
        <v>61.895243902439027</v>
      </c>
      <c r="AC134" s="122">
        <v>62.472146341463421</v>
      </c>
      <c r="AD134" s="122">
        <v>63.037975609756096</v>
      </c>
      <c r="AE134" s="122">
        <v>63.595268292682938</v>
      </c>
      <c r="AF134" s="122">
        <v>64.143048780487803</v>
      </c>
      <c r="AG134" s="122">
        <v>64.678317073170746</v>
      </c>
      <c r="AH134" s="122">
        <v>65.195121951219519</v>
      </c>
      <c r="AI134" s="122">
        <v>65.689463414634147</v>
      </c>
      <c r="AJ134" s="122">
        <v>66.161853658536586</v>
      </c>
      <c r="AK134" s="122">
        <v>66.613317073170734</v>
      </c>
      <c r="AL134" s="122">
        <v>67.048365853658538</v>
      </c>
      <c r="AM134" s="122">
        <v>67.470000000000013</v>
      </c>
      <c r="AN134" s="122">
        <v>67.881170731707329</v>
      </c>
      <c r="AO134" s="122">
        <v>68.283902439024402</v>
      </c>
      <c r="AP134" s="122">
        <v>68.67563414634148</v>
      </c>
      <c r="AQ134" s="122">
        <v>69.056365853658548</v>
      </c>
      <c r="AR134" s="122">
        <v>69.422585365853664</v>
      </c>
      <c r="AS134" s="122">
        <v>69.772731707317092</v>
      </c>
      <c r="AT134" s="122">
        <v>70.106853658536579</v>
      </c>
      <c r="AU134" s="122">
        <v>70.424951219512195</v>
      </c>
      <c r="AV134" s="122">
        <v>70.726536585365849</v>
      </c>
      <c r="AW134" s="122">
        <v>71.015634146341469</v>
      </c>
      <c r="AX134" s="122">
        <v>71.291780487804871</v>
      </c>
      <c r="AY134" s="122" t="s">
        <v>1786</v>
      </c>
    </row>
    <row r="135" spans="1:51">
      <c r="A135" s="122" t="s">
        <v>4193</v>
      </c>
      <c r="B135" s="122" t="s">
        <v>1786</v>
      </c>
      <c r="C135" s="122" t="s">
        <v>1786</v>
      </c>
      <c r="D135" s="122" t="s">
        <v>1786</v>
      </c>
      <c r="E135" s="122" t="s">
        <v>1786</v>
      </c>
      <c r="F135" s="122" t="s">
        <v>1786</v>
      </c>
      <c r="G135" s="122" t="s">
        <v>1786</v>
      </c>
      <c r="H135" s="122" t="s">
        <v>1786</v>
      </c>
      <c r="I135" s="122" t="s">
        <v>1786</v>
      </c>
      <c r="J135" s="122" t="s">
        <v>1786</v>
      </c>
      <c r="K135" s="122" t="s">
        <v>1786</v>
      </c>
      <c r="L135" s="122" t="s">
        <v>1786</v>
      </c>
      <c r="M135" s="122" t="s">
        <v>1786</v>
      </c>
      <c r="N135" s="122" t="s">
        <v>1786</v>
      </c>
      <c r="O135" s="122" t="s">
        <v>1786</v>
      </c>
      <c r="P135" s="122" t="s">
        <v>1786</v>
      </c>
      <c r="Q135" s="122" t="s">
        <v>1786</v>
      </c>
      <c r="R135" s="122" t="s">
        <v>1786</v>
      </c>
      <c r="S135" s="122" t="s">
        <v>1786</v>
      </c>
      <c r="T135" s="122" t="s">
        <v>1786</v>
      </c>
      <c r="U135" s="122" t="s">
        <v>1786</v>
      </c>
      <c r="V135" s="122" t="s">
        <v>1786</v>
      </c>
      <c r="W135" s="122" t="s">
        <v>1786</v>
      </c>
      <c r="X135" s="122" t="s">
        <v>1786</v>
      </c>
      <c r="Y135" s="122" t="s">
        <v>1786</v>
      </c>
      <c r="Z135" s="122" t="s">
        <v>1786</v>
      </c>
      <c r="AA135" s="122" t="s">
        <v>1786</v>
      </c>
      <c r="AB135" s="122" t="s">
        <v>1786</v>
      </c>
      <c r="AC135" s="122" t="s">
        <v>1786</v>
      </c>
      <c r="AD135" s="122" t="s">
        <v>1786</v>
      </c>
      <c r="AE135" s="122" t="s">
        <v>1786</v>
      </c>
      <c r="AF135" s="122" t="s">
        <v>1786</v>
      </c>
      <c r="AG135" s="122" t="s">
        <v>1786</v>
      </c>
      <c r="AH135" s="122" t="s">
        <v>1786</v>
      </c>
      <c r="AI135" s="122" t="s">
        <v>1786</v>
      </c>
      <c r="AJ135" s="122" t="s">
        <v>1786</v>
      </c>
      <c r="AK135" s="122" t="s">
        <v>1786</v>
      </c>
      <c r="AL135" s="122" t="s">
        <v>1786</v>
      </c>
      <c r="AM135" s="122" t="s">
        <v>1786</v>
      </c>
      <c r="AN135" s="122" t="s">
        <v>1786</v>
      </c>
      <c r="AO135" s="122" t="s">
        <v>1786</v>
      </c>
      <c r="AP135" s="122" t="s">
        <v>1786</v>
      </c>
      <c r="AQ135" s="122" t="s">
        <v>1786</v>
      </c>
      <c r="AR135" s="122" t="s">
        <v>1786</v>
      </c>
      <c r="AS135" s="122" t="s">
        <v>1786</v>
      </c>
      <c r="AT135" s="122" t="s">
        <v>1786</v>
      </c>
      <c r="AU135" s="122" t="s">
        <v>1786</v>
      </c>
      <c r="AV135" s="122" t="s">
        <v>1786</v>
      </c>
      <c r="AW135" s="122" t="s">
        <v>1786</v>
      </c>
      <c r="AX135" s="122" t="s">
        <v>1786</v>
      </c>
      <c r="AY135" s="122" t="s">
        <v>1786</v>
      </c>
    </row>
    <row r="136" spans="1:51">
      <c r="A136" s="122" t="s">
        <v>4350</v>
      </c>
      <c r="B136" s="122">
        <v>61.803024390243912</v>
      </c>
      <c r="C136" s="122">
        <v>62.166341463414639</v>
      </c>
      <c r="D136" s="122">
        <v>62.534756097560994</v>
      </c>
      <c r="E136" s="122">
        <v>62.906707317073177</v>
      </c>
      <c r="F136" s="122">
        <v>63.275634146341467</v>
      </c>
      <c r="G136" s="122">
        <v>63.631439024390261</v>
      </c>
      <c r="H136" s="122">
        <v>63.960585365853667</v>
      </c>
      <c r="I136" s="122">
        <v>64.24953658536586</v>
      </c>
      <c r="J136" s="122">
        <v>64.492292682926845</v>
      </c>
      <c r="K136" s="122">
        <v>64.684853658536596</v>
      </c>
      <c r="L136" s="122">
        <v>64.825195121951225</v>
      </c>
      <c r="M136" s="122">
        <v>64.917853658536586</v>
      </c>
      <c r="N136" s="122">
        <v>64.973365853658549</v>
      </c>
      <c r="O136" s="122">
        <v>65.003804878048797</v>
      </c>
      <c r="P136" s="122">
        <v>65.015731707317101</v>
      </c>
      <c r="Q136" s="122">
        <v>65.00768292682929</v>
      </c>
      <c r="R136" s="122">
        <v>64.973804878048796</v>
      </c>
      <c r="S136" s="122">
        <v>64.916560975609755</v>
      </c>
      <c r="T136" s="122">
        <v>64.847975609756105</v>
      </c>
      <c r="U136" s="122">
        <v>64.785536585365861</v>
      </c>
      <c r="V136" s="122">
        <v>64.768707317073165</v>
      </c>
      <c r="W136" s="122">
        <v>64.841463414634163</v>
      </c>
      <c r="X136" s="122">
        <v>65.02270731707317</v>
      </c>
      <c r="Y136" s="122">
        <v>65.313341463414645</v>
      </c>
      <c r="Z136" s="122">
        <v>65.695780487804896</v>
      </c>
      <c r="AA136" s="122">
        <v>66.1329268292683</v>
      </c>
      <c r="AB136" s="122">
        <v>66.571195121951234</v>
      </c>
      <c r="AC136" s="122">
        <v>66.955024390243892</v>
      </c>
      <c r="AD136" s="122">
        <v>67.242000000000004</v>
      </c>
      <c r="AE136" s="122">
        <v>67.413146341463431</v>
      </c>
      <c r="AF136" s="122">
        <v>67.457536585365858</v>
      </c>
      <c r="AG136" s="122">
        <v>67.380292682926836</v>
      </c>
      <c r="AH136" s="122">
        <v>67.22104878048782</v>
      </c>
      <c r="AI136" s="122">
        <v>67.021902439024402</v>
      </c>
      <c r="AJ136" s="122">
        <v>66.810975609756113</v>
      </c>
      <c r="AK136" s="122">
        <v>66.621317073170729</v>
      </c>
      <c r="AL136" s="122">
        <v>66.484463414634149</v>
      </c>
      <c r="AM136" s="122">
        <v>66.414365853658538</v>
      </c>
      <c r="AN136" s="122">
        <v>66.417975609756112</v>
      </c>
      <c r="AO136" s="122">
        <v>66.499780487804884</v>
      </c>
      <c r="AP136" s="122">
        <v>66.654243902439035</v>
      </c>
      <c r="AQ136" s="122">
        <v>66.866853658536584</v>
      </c>
      <c r="AR136" s="122">
        <v>67.110048780487816</v>
      </c>
      <c r="AS136" s="122">
        <v>67.359804878048791</v>
      </c>
      <c r="AT136" s="122">
        <v>67.603073170731705</v>
      </c>
      <c r="AU136" s="122">
        <v>67.831853658536588</v>
      </c>
      <c r="AV136" s="122">
        <v>68.043121951219518</v>
      </c>
      <c r="AW136" s="122">
        <v>68.243390243902454</v>
      </c>
      <c r="AX136" s="122">
        <v>68.437146341463432</v>
      </c>
      <c r="AY136" s="122" t="s">
        <v>1786</v>
      </c>
    </row>
    <row r="137" spans="1:51">
      <c r="A137" s="122" t="s">
        <v>4102</v>
      </c>
      <c r="B137" s="122">
        <v>39.880878048780488</v>
      </c>
      <c r="C137" s="122">
        <v>40.2799756097561</v>
      </c>
      <c r="D137" s="122">
        <v>40.678707317073176</v>
      </c>
      <c r="E137" s="122">
        <v>41.080024390243906</v>
      </c>
      <c r="F137" s="122">
        <v>41.482878048780499</v>
      </c>
      <c r="G137" s="122">
        <v>41.888658536585375</v>
      </c>
      <c r="H137" s="122">
        <v>42.294731707317077</v>
      </c>
      <c r="I137" s="122">
        <v>42.699560975609756</v>
      </c>
      <c r="J137" s="122">
        <v>43.102121951219516</v>
      </c>
      <c r="K137" s="122">
        <v>43.502439024390249</v>
      </c>
      <c r="L137" s="122">
        <v>43.899609756097568</v>
      </c>
      <c r="M137" s="122">
        <v>44.295268292682934</v>
      </c>
      <c r="N137" s="122">
        <v>44.689560975609758</v>
      </c>
      <c r="O137" s="122">
        <v>45.08558536585366</v>
      </c>
      <c r="P137" s="122">
        <v>45.484902439024388</v>
      </c>
      <c r="Q137" s="122">
        <v>45.896975609756097</v>
      </c>
      <c r="R137" s="122">
        <v>46.333756097560972</v>
      </c>
      <c r="S137" s="122">
        <v>46.795121951219521</v>
      </c>
      <c r="T137" s="122">
        <v>47.273487804878052</v>
      </c>
      <c r="U137" s="122">
        <v>47.755829268292686</v>
      </c>
      <c r="V137" s="122">
        <v>48.208121951219518</v>
      </c>
      <c r="W137" s="122">
        <v>48.588390243902445</v>
      </c>
      <c r="X137" s="122">
        <v>48.877170731707324</v>
      </c>
      <c r="Y137" s="122">
        <v>49.072975609756107</v>
      </c>
      <c r="Z137" s="122">
        <v>49.192780487804882</v>
      </c>
      <c r="AA137" s="122">
        <v>49.280536585365866</v>
      </c>
      <c r="AB137" s="122">
        <v>49.395707317073175</v>
      </c>
      <c r="AC137" s="122">
        <v>49.592219512195129</v>
      </c>
      <c r="AD137" s="122">
        <v>49.905097560975619</v>
      </c>
      <c r="AE137" s="122">
        <v>50.343804878048786</v>
      </c>
      <c r="AF137" s="122">
        <v>50.896414634146346</v>
      </c>
      <c r="AG137" s="122">
        <v>51.530926829268296</v>
      </c>
      <c r="AH137" s="122">
        <v>52.194926829268297</v>
      </c>
      <c r="AI137" s="122">
        <v>52.843951219512192</v>
      </c>
      <c r="AJ137" s="122">
        <v>53.458536585365863</v>
      </c>
      <c r="AK137" s="122">
        <v>54.027731707317081</v>
      </c>
      <c r="AL137" s="122">
        <v>54.553048780487813</v>
      </c>
      <c r="AM137" s="122">
        <v>55.051463414634156</v>
      </c>
      <c r="AN137" s="122">
        <v>55.540463414634154</v>
      </c>
      <c r="AO137" s="122">
        <v>56.021536585365858</v>
      </c>
      <c r="AP137" s="122">
        <v>56.501170731707326</v>
      </c>
      <c r="AQ137" s="122">
        <v>56.981829268292685</v>
      </c>
      <c r="AR137" s="122">
        <v>57.464487804878054</v>
      </c>
      <c r="AS137" s="122">
        <v>57.94865853658537</v>
      </c>
      <c r="AT137" s="122">
        <v>58.433780487804889</v>
      </c>
      <c r="AU137" s="122">
        <v>58.91936585365854</v>
      </c>
      <c r="AV137" s="122">
        <v>59.4009268292683</v>
      </c>
      <c r="AW137" s="122">
        <v>59.876463414634145</v>
      </c>
      <c r="AX137" s="122">
        <v>60.341487804878057</v>
      </c>
      <c r="AY137" s="122" t="s">
        <v>1786</v>
      </c>
    </row>
    <row r="138" spans="1:51">
      <c r="A138" s="122" t="s">
        <v>4030</v>
      </c>
      <c r="B138" s="122">
        <v>43.590463414634151</v>
      </c>
      <c r="C138" s="122">
        <v>44.218560975609769</v>
      </c>
      <c r="D138" s="122">
        <v>44.847146341463429</v>
      </c>
      <c r="E138" s="122">
        <v>45.47624390243903</v>
      </c>
      <c r="F138" s="122">
        <v>46.104829268292683</v>
      </c>
      <c r="G138" s="122">
        <v>46.733902439024398</v>
      </c>
      <c r="H138" s="122">
        <v>47.362975609756099</v>
      </c>
      <c r="I138" s="122">
        <v>47.991560975609758</v>
      </c>
      <c r="J138" s="122">
        <v>48.620146341463418</v>
      </c>
      <c r="K138" s="122">
        <v>49.248731707317077</v>
      </c>
      <c r="L138" s="122">
        <v>49.878829268292684</v>
      </c>
      <c r="M138" s="122">
        <v>50.513439024390244</v>
      </c>
      <c r="N138" s="122">
        <v>51.152536585365858</v>
      </c>
      <c r="O138" s="122">
        <v>51.793634146341468</v>
      </c>
      <c r="P138" s="122">
        <v>52.433707317073178</v>
      </c>
      <c r="Q138" s="122">
        <v>53.065292682926831</v>
      </c>
      <c r="R138" s="122">
        <v>53.680853658536591</v>
      </c>
      <c r="S138" s="122">
        <v>54.275902439024399</v>
      </c>
      <c r="T138" s="122">
        <v>54.84643902439025</v>
      </c>
      <c r="U138" s="122">
        <v>55.392951219512206</v>
      </c>
      <c r="V138" s="122">
        <v>55.920585365853668</v>
      </c>
      <c r="W138" s="122">
        <v>56.439024390243908</v>
      </c>
      <c r="X138" s="122">
        <v>56.956243902439027</v>
      </c>
      <c r="Y138" s="122">
        <v>57.473609756097567</v>
      </c>
      <c r="Z138" s="122">
        <v>57.988365853658543</v>
      </c>
      <c r="AA138" s="122">
        <v>58.484512195121958</v>
      </c>
      <c r="AB138" s="122">
        <v>58.940414634146343</v>
      </c>
      <c r="AC138" s="122">
        <v>59.344243902439025</v>
      </c>
      <c r="AD138" s="122">
        <v>59.695390243902445</v>
      </c>
      <c r="AE138" s="122">
        <v>60.002951219512191</v>
      </c>
      <c r="AF138" s="122">
        <v>60.286243902439033</v>
      </c>
      <c r="AG138" s="122">
        <v>60.566780487804884</v>
      </c>
      <c r="AH138" s="122">
        <v>60.875243902439031</v>
      </c>
      <c r="AI138" s="122">
        <v>61.236756097560978</v>
      </c>
      <c r="AJ138" s="122">
        <v>61.669195121951226</v>
      </c>
      <c r="AK138" s="122">
        <v>62.195390243902445</v>
      </c>
      <c r="AL138" s="122">
        <v>62.829487804878063</v>
      </c>
      <c r="AM138" s="122">
        <v>63.563268292682928</v>
      </c>
      <c r="AN138" s="122">
        <v>64.373951219512207</v>
      </c>
      <c r="AO138" s="122">
        <v>65.243414634146362</v>
      </c>
      <c r="AP138" s="122">
        <v>66.141902439024378</v>
      </c>
      <c r="AQ138" s="122">
        <v>67.037658536585383</v>
      </c>
      <c r="AR138" s="122">
        <v>67.899926829268296</v>
      </c>
      <c r="AS138" s="122">
        <v>68.703512195121959</v>
      </c>
      <c r="AT138" s="122">
        <v>69.430804878048775</v>
      </c>
      <c r="AU138" s="122">
        <v>70.073243902439032</v>
      </c>
      <c r="AV138" s="122">
        <v>70.633414634146348</v>
      </c>
      <c r="AW138" s="122">
        <v>71.130487804878058</v>
      </c>
      <c r="AX138" s="122">
        <v>71.58212195121952</v>
      </c>
      <c r="AY138" s="122" t="s">
        <v>1786</v>
      </c>
    </row>
    <row r="139" spans="1:51">
      <c r="A139" s="122" t="s">
        <v>4351</v>
      </c>
      <c r="B139" s="122">
        <v>47.421293317500002</v>
      </c>
      <c r="C139" s="122" t="s">
        <v>1786</v>
      </c>
      <c r="D139" s="122" t="s">
        <v>1786</v>
      </c>
      <c r="E139" s="122" t="s">
        <v>1786</v>
      </c>
      <c r="F139" s="122" t="s">
        <v>1786</v>
      </c>
      <c r="G139" s="122">
        <v>50.048587804199997</v>
      </c>
      <c r="H139" s="122" t="s">
        <v>1786</v>
      </c>
      <c r="I139" s="122" t="s">
        <v>1786</v>
      </c>
      <c r="J139" s="122" t="s">
        <v>1786</v>
      </c>
      <c r="K139" s="122" t="s">
        <v>1786</v>
      </c>
      <c r="L139" s="122">
        <v>52.865371946400003</v>
      </c>
      <c r="M139" s="122" t="s">
        <v>1786</v>
      </c>
      <c r="N139" s="122" t="s">
        <v>1786</v>
      </c>
      <c r="O139" s="122" t="s">
        <v>1786</v>
      </c>
      <c r="P139" s="122" t="s">
        <v>1786</v>
      </c>
      <c r="Q139" s="122">
        <v>55.871838350499999</v>
      </c>
      <c r="R139" s="122" t="s">
        <v>1786</v>
      </c>
      <c r="S139" s="122" t="s">
        <v>1786</v>
      </c>
      <c r="T139" s="122" t="s">
        <v>1786</v>
      </c>
      <c r="U139" s="122" t="s">
        <v>1786</v>
      </c>
      <c r="V139" s="122">
        <v>58.952139539400001</v>
      </c>
      <c r="W139" s="122">
        <v>59.423147446800002</v>
      </c>
      <c r="X139" s="122">
        <v>60.194043540199999</v>
      </c>
      <c r="Y139" s="122">
        <v>60.692893648000002</v>
      </c>
      <c r="Z139" s="122">
        <v>61.344180660299997</v>
      </c>
      <c r="AA139" s="122">
        <v>62.119076069099997</v>
      </c>
      <c r="AB139" s="122">
        <v>62.619726779099999</v>
      </c>
      <c r="AC139" s="122">
        <v>63.3473867513</v>
      </c>
      <c r="AD139" s="122">
        <v>63.794886629899999</v>
      </c>
      <c r="AE139" s="122">
        <v>64.375585710199999</v>
      </c>
      <c r="AF139" s="122">
        <v>65.114572953500002</v>
      </c>
      <c r="AG139" s="122">
        <v>65.565486778099995</v>
      </c>
      <c r="AH139" s="122">
        <v>66.003524824699994</v>
      </c>
      <c r="AI139" s="122">
        <v>66.483239026800007</v>
      </c>
      <c r="AJ139" s="122">
        <v>66.956441401000006</v>
      </c>
      <c r="AK139" s="122">
        <v>67.477167691399998</v>
      </c>
      <c r="AL139" s="122">
        <v>67.934059599500003</v>
      </c>
      <c r="AM139" s="122">
        <v>68.355651599300003</v>
      </c>
      <c r="AN139" s="122">
        <v>68.741825627799997</v>
      </c>
      <c r="AO139" s="122">
        <v>69.110608311600004</v>
      </c>
      <c r="AP139" s="122">
        <v>69.427550158900004</v>
      </c>
      <c r="AQ139" s="122">
        <v>69.710861389100003</v>
      </c>
      <c r="AR139" s="122">
        <v>69.949018628399998</v>
      </c>
      <c r="AS139" s="122">
        <v>70.163096052100002</v>
      </c>
      <c r="AT139" s="122">
        <v>70.372102179999999</v>
      </c>
      <c r="AU139" s="122">
        <v>70.565275251800003</v>
      </c>
      <c r="AV139" s="122">
        <v>70.767454432099996</v>
      </c>
      <c r="AW139" s="122">
        <v>70.979099862200002</v>
      </c>
      <c r="AX139" s="122">
        <v>71.198759313300002</v>
      </c>
      <c r="AY139" s="122" t="s">
        <v>1786</v>
      </c>
    </row>
    <row r="140" spans="1:51">
      <c r="A140" s="122" t="s">
        <v>0</v>
      </c>
      <c r="B140" s="122">
        <v>57.065634146341473</v>
      </c>
      <c r="C140" s="122">
        <v>57.656146341463419</v>
      </c>
      <c r="D140" s="122">
        <v>58.180731707317079</v>
      </c>
      <c r="E140" s="122">
        <v>58.6438780487805</v>
      </c>
      <c r="F140" s="122">
        <v>59.057048780487811</v>
      </c>
      <c r="G140" s="122">
        <v>59.43614634146342</v>
      </c>
      <c r="H140" s="122">
        <v>59.796634146341468</v>
      </c>
      <c r="I140" s="122">
        <v>60.155439024390247</v>
      </c>
      <c r="J140" s="122">
        <v>60.527487804878056</v>
      </c>
      <c r="K140" s="122">
        <v>60.924243902439031</v>
      </c>
      <c r="L140" s="122">
        <v>61.355121951219523</v>
      </c>
      <c r="M140" s="122">
        <v>61.824024390243906</v>
      </c>
      <c r="N140" s="122">
        <v>62.32253658536586</v>
      </c>
      <c r="O140" s="122">
        <v>62.842707317073177</v>
      </c>
      <c r="P140" s="122">
        <v>63.378146341463427</v>
      </c>
      <c r="Q140" s="122">
        <v>63.924024390243908</v>
      </c>
      <c r="R140" s="122">
        <v>64.473487804878062</v>
      </c>
      <c r="S140" s="122">
        <v>65.018195121951237</v>
      </c>
      <c r="T140" s="122">
        <v>65.552292682926847</v>
      </c>
      <c r="U140" s="122">
        <v>66.070902439024408</v>
      </c>
      <c r="V140" s="122">
        <v>66.570097560975626</v>
      </c>
      <c r="W140" s="122">
        <v>67.048926829268297</v>
      </c>
      <c r="X140" s="122">
        <v>67.509317073170735</v>
      </c>
      <c r="Y140" s="122">
        <v>67.95465853658537</v>
      </c>
      <c r="Z140" s="122">
        <v>68.387414634146353</v>
      </c>
      <c r="AA140" s="122">
        <v>68.80748780487805</v>
      </c>
      <c r="AB140" s="122">
        <v>69.218804878048786</v>
      </c>
      <c r="AC140" s="122">
        <v>69.623292682926845</v>
      </c>
      <c r="AD140" s="122">
        <v>70.0218536585366</v>
      </c>
      <c r="AE140" s="122">
        <v>70.4169512195122</v>
      </c>
      <c r="AF140" s="122">
        <v>70.880607317073185</v>
      </c>
      <c r="AG140" s="122">
        <v>71.400453658536591</v>
      </c>
      <c r="AH140" s="122">
        <v>71.698931707317087</v>
      </c>
      <c r="AI140" s="122">
        <v>71.97682195121952</v>
      </c>
      <c r="AJ140" s="122">
        <v>72.224107317073177</v>
      </c>
      <c r="AK140" s="122">
        <v>72.437507317073184</v>
      </c>
      <c r="AL140" s="122">
        <v>72.777124390243912</v>
      </c>
      <c r="AM140" s="122">
        <v>73.099078048780498</v>
      </c>
      <c r="AN140" s="122">
        <v>73.408192682926853</v>
      </c>
      <c r="AO140" s="122">
        <v>73.696836585365858</v>
      </c>
      <c r="AP140" s="122">
        <v>73.960770731707328</v>
      </c>
      <c r="AQ140" s="122">
        <v>74.192695121951218</v>
      </c>
      <c r="AR140" s="122">
        <v>74.329258536585371</v>
      </c>
      <c r="AS140" s="122">
        <v>74.411117073170743</v>
      </c>
      <c r="AT140" s="122">
        <v>74.434226829268312</v>
      </c>
      <c r="AU140" s="122">
        <v>74.44658780487805</v>
      </c>
      <c r="AV140" s="122">
        <v>74.471071681607384</v>
      </c>
      <c r="AW140" s="122">
        <v>74.906404885853675</v>
      </c>
      <c r="AX140" s="122">
        <v>75.065452584390243</v>
      </c>
      <c r="AY140" s="122" t="s">
        <v>1786</v>
      </c>
    </row>
    <row r="141" spans="1:51">
      <c r="A141" s="122" t="s">
        <v>4352</v>
      </c>
      <c r="B141" s="122" t="s">
        <v>1786</v>
      </c>
      <c r="C141" s="122" t="s">
        <v>1786</v>
      </c>
      <c r="D141" s="122" t="s">
        <v>1786</v>
      </c>
      <c r="E141" s="122" t="s">
        <v>1786</v>
      </c>
      <c r="F141" s="122" t="s">
        <v>1786</v>
      </c>
      <c r="G141" s="122" t="s">
        <v>1786</v>
      </c>
      <c r="H141" s="122" t="s">
        <v>1786</v>
      </c>
      <c r="I141" s="122" t="s">
        <v>1786</v>
      </c>
      <c r="J141" s="122" t="s">
        <v>1786</v>
      </c>
      <c r="K141" s="122" t="s">
        <v>1786</v>
      </c>
      <c r="L141" s="122" t="s">
        <v>1786</v>
      </c>
      <c r="M141" s="122" t="s">
        <v>1786</v>
      </c>
      <c r="N141" s="122" t="s">
        <v>1786</v>
      </c>
      <c r="O141" s="122" t="s">
        <v>1786</v>
      </c>
      <c r="P141" s="122" t="s">
        <v>1786</v>
      </c>
      <c r="Q141" s="122" t="s">
        <v>1786</v>
      </c>
      <c r="R141" s="122" t="s">
        <v>1786</v>
      </c>
      <c r="S141" s="122" t="s">
        <v>1786</v>
      </c>
      <c r="T141" s="122" t="s">
        <v>1786</v>
      </c>
      <c r="U141" s="122" t="s">
        <v>1786</v>
      </c>
      <c r="V141" s="122" t="s">
        <v>1786</v>
      </c>
      <c r="W141" s="122" t="s">
        <v>1786</v>
      </c>
      <c r="X141" s="122" t="s">
        <v>1786</v>
      </c>
      <c r="Y141" s="122" t="s">
        <v>1786</v>
      </c>
      <c r="Z141" s="122" t="s">
        <v>1786</v>
      </c>
      <c r="AA141" s="122" t="s">
        <v>1786</v>
      </c>
      <c r="AB141" s="122" t="s">
        <v>1786</v>
      </c>
      <c r="AC141" s="122">
        <v>72.141463414634146</v>
      </c>
      <c r="AD141" s="122" t="s">
        <v>1786</v>
      </c>
      <c r="AE141" s="122" t="s">
        <v>1786</v>
      </c>
      <c r="AF141" s="122" t="s">
        <v>1786</v>
      </c>
      <c r="AG141" s="122" t="s">
        <v>1786</v>
      </c>
      <c r="AH141" s="122" t="s">
        <v>1786</v>
      </c>
      <c r="AI141" s="122" t="s">
        <v>1786</v>
      </c>
      <c r="AJ141" s="122" t="s">
        <v>1786</v>
      </c>
      <c r="AK141" s="122" t="s">
        <v>1786</v>
      </c>
      <c r="AL141" s="122" t="s">
        <v>1786</v>
      </c>
      <c r="AM141" s="122" t="s">
        <v>1786</v>
      </c>
      <c r="AN141" s="122" t="s">
        <v>1786</v>
      </c>
      <c r="AO141" s="122">
        <v>67.504878048780483</v>
      </c>
      <c r="AP141" s="122">
        <v>65.239024390243912</v>
      </c>
      <c r="AQ141" s="122" t="s">
        <v>1786</v>
      </c>
      <c r="AR141" s="122" t="s">
        <v>1786</v>
      </c>
      <c r="AS141" s="122" t="s">
        <v>1786</v>
      </c>
      <c r="AT141" s="122" t="s">
        <v>1786</v>
      </c>
      <c r="AU141" s="122" t="s">
        <v>1786</v>
      </c>
      <c r="AV141" s="122" t="s">
        <v>1786</v>
      </c>
      <c r="AW141" s="122" t="s">
        <v>1786</v>
      </c>
      <c r="AX141" s="122" t="s">
        <v>1786</v>
      </c>
      <c r="AY141" s="122" t="s">
        <v>1786</v>
      </c>
    </row>
    <row r="142" spans="1:51">
      <c r="A142" s="122" t="s">
        <v>1575</v>
      </c>
      <c r="B142" s="122">
        <v>47.695454385713049</v>
      </c>
      <c r="C142" s="122" t="s">
        <v>1786</v>
      </c>
      <c r="D142" s="122" t="s">
        <v>1786</v>
      </c>
      <c r="E142" s="122" t="s">
        <v>1786</v>
      </c>
      <c r="F142" s="122" t="s">
        <v>1786</v>
      </c>
      <c r="G142" s="122">
        <v>52.166137467479594</v>
      </c>
      <c r="H142" s="122" t="s">
        <v>1786</v>
      </c>
      <c r="I142" s="122" t="s">
        <v>1786</v>
      </c>
      <c r="J142" s="122" t="s">
        <v>1786</v>
      </c>
      <c r="K142" s="122" t="s">
        <v>1786</v>
      </c>
      <c r="L142" s="122">
        <v>56.912422561810111</v>
      </c>
      <c r="M142" s="122" t="s">
        <v>1786</v>
      </c>
      <c r="N142" s="122" t="s">
        <v>1786</v>
      </c>
      <c r="O142" s="122" t="s">
        <v>1786</v>
      </c>
      <c r="P142" s="122" t="s">
        <v>1786</v>
      </c>
      <c r="Q142" s="122">
        <v>59.288899869094379</v>
      </c>
      <c r="R142" s="122" t="s">
        <v>1786</v>
      </c>
      <c r="S142" s="122" t="s">
        <v>1786</v>
      </c>
      <c r="T142" s="122" t="s">
        <v>1786</v>
      </c>
      <c r="U142" s="122" t="s">
        <v>1786</v>
      </c>
      <c r="V142" s="122">
        <v>61.189947251567339</v>
      </c>
      <c r="W142" s="122">
        <v>61.277275926261851</v>
      </c>
      <c r="X142" s="122">
        <v>61.828581734470049</v>
      </c>
      <c r="Y142" s="122">
        <v>61.887658438494299</v>
      </c>
      <c r="Z142" s="122">
        <v>62.153598858287197</v>
      </c>
      <c r="AA142" s="122">
        <v>62.687802349042066</v>
      </c>
      <c r="AB142" s="122">
        <v>62.844639391272246</v>
      </c>
      <c r="AC142" s="122">
        <v>63.310903574523685</v>
      </c>
      <c r="AD142" s="122">
        <v>63.524751198749634</v>
      </c>
      <c r="AE142" s="122">
        <v>63.775045174958734</v>
      </c>
      <c r="AF142" s="122">
        <v>64.083755366307116</v>
      </c>
      <c r="AG142" s="122">
        <v>64.282369686053102</v>
      </c>
      <c r="AH142" s="122">
        <v>64.530671518506537</v>
      </c>
      <c r="AI142" s="122">
        <v>64.685147579604873</v>
      </c>
      <c r="AJ142" s="122">
        <v>64.943442928502961</v>
      </c>
      <c r="AK142" s="122">
        <v>65.262437721390043</v>
      </c>
      <c r="AL142" s="122">
        <v>65.574859707031351</v>
      </c>
      <c r="AM142" s="122">
        <v>65.904390479704432</v>
      </c>
      <c r="AN142" s="122">
        <v>66.183805387595356</v>
      </c>
      <c r="AO142" s="122">
        <v>66.447211535356772</v>
      </c>
      <c r="AP142" s="122">
        <v>66.70102513881136</v>
      </c>
      <c r="AQ142" s="122">
        <v>66.959776561913557</v>
      </c>
      <c r="AR142" s="122">
        <v>67.180710497244576</v>
      </c>
      <c r="AS142" s="122">
        <v>67.393935272596764</v>
      </c>
      <c r="AT142" s="122">
        <v>67.617870735060322</v>
      </c>
      <c r="AU142" s="122">
        <v>67.824285861741942</v>
      </c>
      <c r="AV142" s="122">
        <v>68.067012913865625</v>
      </c>
      <c r="AW142" s="122">
        <v>68.310274125321612</v>
      </c>
      <c r="AX142" s="122">
        <v>68.531550670502156</v>
      </c>
      <c r="AY142" s="122" t="s">
        <v>1786</v>
      </c>
    </row>
    <row r="143" spans="1:51">
      <c r="A143" s="122" t="s">
        <v>4353</v>
      </c>
      <c r="B143" s="122">
        <v>60.721195121951226</v>
      </c>
      <c r="C143" s="122">
        <v>61.34763414634147</v>
      </c>
      <c r="D143" s="122">
        <v>61.958073170731709</v>
      </c>
      <c r="E143" s="122">
        <v>62.555951219512202</v>
      </c>
      <c r="F143" s="122">
        <v>63.144243902439023</v>
      </c>
      <c r="G143" s="122">
        <v>63.721829268292687</v>
      </c>
      <c r="H143" s="122">
        <v>64.284146341463426</v>
      </c>
      <c r="I143" s="122">
        <v>64.827682926829269</v>
      </c>
      <c r="J143" s="122">
        <v>65.347951219512197</v>
      </c>
      <c r="K143" s="122">
        <v>65.847000000000008</v>
      </c>
      <c r="L143" s="122">
        <v>66.332926829268303</v>
      </c>
      <c r="M143" s="122">
        <v>66.817317073170742</v>
      </c>
      <c r="N143" s="122">
        <v>67.304804878048785</v>
      </c>
      <c r="O143" s="122">
        <v>67.791975609756093</v>
      </c>
      <c r="P143" s="122">
        <v>68.266902439024406</v>
      </c>
      <c r="Q143" s="122">
        <v>68.704609756097568</v>
      </c>
      <c r="R143" s="122">
        <v>69.070560975609766</v>
      </c>
      <c r="S143" s="122">
        <v>69.345731707317071</v>
      </c>
      <c r="T143" s="122">
        <v>69.526536585365861</v>
      </c>
      <c r="U143" s="122">
        <v>69.620975609756115</v>
      </c>
      <c r="V143" s="122">
        <v>69.656585365853658</v>
      </c>
      <c r="W143" s="122">
        <v>69.671902439024407</v>
      </c>
      <c r="X143" s="122">
        <v>69.705926829268307</v>
      </c>
      <c r="Y143" s="122">
        <v>69.789634146341484</v>
      </c>
      <c r="Z143" s="122">
        <v>69.932951219512205</v>
      </c>
      <c r="AA143" s="122">
        <v>70.13324390243902</v>
      </c>
      <c r="AB143" s="122">
        <v>70.375317073170748</v>
      </c>
      <c r="AC143" s="122">
        <v>70.62707317073172</v>
      </c>
      <c r="AD143" s="122">
        <v>70.866024390243908</v>
      </c>
      <c r="AE143" s="122">
        <v>71.083170731707327</v>
      </c>
      <c r="AF143" s="122">
        <v>71.276219512195112</v>
      </c>
      <c r="AG143" s="122">
        <v>71.448414634146346</v>
      </c>
      <c r="AH143" s="122">
        <v>71.611926829268299</v>
      </c>
      <c r="AI143" s="122">
        <v>71.775414634146344</v>
      </c>
      <c r="AJ143" s="122">
        <v>71.941853658536587</v>
      </c>
      <c r="AK143" s="122">
        <v>72.113097560975618</v>
      </c>
      <c r="AL143" s="122">
        <v>72.288926829268291</v>
      </c>
      <c r="AM143" s="122">
        <v>72.467097560975617</v>
      </c>
      <c r="AN143" s="122">
        <v>72.645926829268291</v>
      </c>
      <c r="AO143" s="122">
        <v>72.823902439024408</v>
      </c>
      <c r="AP143" s="122">
        <v>72.999585365853676</v>
      </c>
      <c r="AQ143" s="122">
        <v>73.169634146341465</v>
      </c>
      <c r="AR143" s="122">
        <v>73.333756097560993</v>
      </c>
      <c r="AS143" s="122">
        <v>73.491097560975604</v>
      </c>
      <c r="AT143" s="122">
        <v>73.642731707317083</v>
      </c>
      <c r="AU143" s="122">
        <v>73.788634146341479</v>
      </c>
      <c r="AV143" s="122">
        <v>73.930780487804881</v>
      </c>
      <c r="AW143" s="122">
        <v>74.071048780487814</v>
      </c>
      <c r="AX143" s="122">
        <v>74.211317073170733</v>
      </c>
      <c r="AY143" s="122" t="s">
        <v>1786</v>
      </c>
    </row>
    <row r="144" spans="1:51">
      <c r="A144" s="122" t="s">
        <v>4105</v>
      </c>
      <c r="B144" s="122">
        <v>36.20412195121952</v>
      </c>
      <c r="C144" s="122">
        <v>36.302243902439031</v>
      </c>
      <c r="D144" s="122">
        <v>36.402341463414636</v>
      </c>
      <c r="E144" s="122">
        <v>36.506439024390247</v>
      </c>
      <c r="F144" s="122">
        <v>36.615536585365859</v>
      </c>
      <c r="G144" s="122">
        <v>36.733609756097565</v>
      </c>
      <c r="H144" s="122">
        <v>36.861682926829275</v>
      </c>
      <c r="I144" s="122">
        <v>37.002268292682928</v>
      </c>
      <c r="J144" s="122">
        <v>37.156365853658542</v>
      </c>
      <c r="K144" s="122">
        <v>37.32546341463415</v>
      </c>
      <c r="L144" s="122">
        <v>37.50958536585366</v>
      </c>
      <c r="M144" s="122">
        <v>37.709707317073175</v>
      </c>
      <c r="N144" s="122">
        <v>37.924365853658543</v>
      </c>
      <c r="O144" s="122">
        <v>38.152000000000008</v>
      </c>
      <c r="P144" s="122">
        <v>38.391634146341467</v>
      </c>
      <c r="Q144" s="122">
        <v>38.642268292682935</v>
      </c>
      <c r="R144" s="122">
        <v>38.902878048780494</v>
      </c>
      <c r="S144" s="122">
        <v>39.171951219512202</v>
      </c>
      <c r="T144" s="122">
        <v>39.449487804878061</v>
      </c>
      <c r="U144" s="122">
        <v>39.73348780487806</v>
      </c>
      <c r="V144" s="122">
        <v>40.025463414634146</v>
      </c>
      <c r="W144" s="122">
        <v>40.326414634146346</v>
      </c>
      <c r="X144" s="122">
        <v>40.636853658536594</v>
      </c>
      <c r="Y144" s="122">
        <v>40.954804878048783</v>
      </c>
      <c r="Z144" s="122">
        <v>41.275756097560972</v>
      </c>
      <c r="AA144" s="122">
        <v>41.594195121951223</v>
      </c>
      <c r="AB144" s="122">
        <v>41.90263414634147</v>
      </c>
      <c r="AC144" s="122">
        <v>42.196560975609756</v>
      </c>
      <c r="AD144" s="122">
        <v>42.474463414634158</v>
      </c>
      <c r="AE144" s="122">
        <v>42.735341463414635</v>
      </c>
      <c r="AF144" s="122">
        <v>42.981682926829279</v>
      </c>
      <c r="AG144" s="122">
        <v>43.217000000000006</v>
      </c>
      <c r="AH144" s="122">
        <v>43.447804878048785</v>
      </c>
      <c r="AI144" s="122">
        <v>43.681073170731707</v>
      </c>
      <c r="AJ144" s="122">
        <v>43.921829268292683</v>
      </c>
      <c r="AK144" s="122">
        <v>44.17407317073171</v>
      </c>
      <c r="AL144" s="122">
        <v>44.438292682926836</v>
      </c>
      <c r="AM144" s="122">
        <v>44.715512195121953</v>
      </c>
      <c r="AN144" s="122">
        <v>45.003707317073172</v>
      </c>
      <c r="AO144" s="122">
        <v>45.304390243902439</v>
      </c>
      <c r="AP144" s="122">
        <v>45.617536585365862</v>
      </c>
      <c r="AQ144" s="122">
        <v>45.94214634146342</v>
      </c>
      <c r="AR144" s="122">
        <v>46.276707317073182</v>
      </c>
      <c r="AS144" s="122">
        <v>46.61921951219513</v>
      </c>
      <c r="AT144" s="122">
        <v>46.969219512195124</v>
      </c>
      <c r="AU144" s="122">
        <v>47.325268292682935</v>
      </c>
      <c r="AV144" s="122">
        <v>47.687390243902449</v>
      </c>
      <c r="AW144" s="122">
        <v>48.055634146341468</v>
      </c>
      <c r="AX144" s="122">
        <v>48.42902439024391</v>
      </c>
      <c r="AY144" s="122" t="s">
        <v>1786</v>
      </c>
    </row>
    <row r="145" spans="1:51">
      <c r="A145" s="122" t="s">
        <v>4192</v>
      </c>
      <c r="B145" s="122">
        <v>68.554146341463422</v>
      </c>
      <c r="C145" s="122" t="s">
        <v>1786</v>
      </c>
      <c r="D145" s="122">
        <v>68.853658536585371</v>
      </c>
      <c r="E145" s="122" t="s">
        <v>1786</v>
      </c>
      <c r="F145" s="122" t="s">
        <v>1786</v>
      </c>
      <c r="G145" s="122">
        <v>69.182926829268297</v>
      </c>
      <c r="H145" s="122" t="s">
        <v>1786</v>
      </c>
      <c r="I145" s="122">
        <v>69.402439024390247</v>
      </c>
      <c r="J145" s="122" t="s">
        <v>1786</v>
      </c>
      <c r="K145" s="122" t="s">
        <v>1786</v>
      </c>
      <c r="L145" s="122">
        <v>70.119512195121956</v>
      </c>
      <c r="M145" s="122" t="s">
        <v>1786</v>
      </c>
      <c r="N145" s="122">
        <v>70.597560975609753</v>
      </c>
      <c r="O145" s="122" t="s">
        <v>1786</v>
      </c>
      <c r="P145" s="122" t="s">
        <v>1786</v>
      </c>
      <c r="Q145" s="122">
        <v>71.497560975609758</v>
      </c>
      <c r="R145" s="122" t="s">
        <v>1786</v>
      </c>
      <c r="S145" s="122">
        <v>72.097560975609767</v>
      </c>
      <c r="T145" s="122" t="s">
        <v>1786</v>
      </c>
      <c r="U145" s="122" t="s">
        <v>1786</v>
      </c>
      <c r="V145" s="122">
        <v>72.936097560975625</v>
      </c>
      <c r="W145" s="122" t="s">
        <v>1786</v>
      </c>
      <c r="X145" s="122">
        <v>73.495121951219517</v>
      </c>
      <c r="Y145" s="122" t="s">
        <v>1786</v>
      </c>
      <c r="Z145" s="122" t="s">
        <v>1786</v>
      </c>
      <c r="AA145" s="122">
        <v>74.395121951219508</v>
      </c>
      <c r="AB145" s="122" t="s">
        <v>1786</v>
      </c>
      <c r="AC145" s="122">
        <v>74.995121951219517</v>
      </c>
      <c r="AD145" s="122" t="s">
        <v>1786</v>
      </c>
      <c r="AE145" s="122" t="s">
        <v>1786</v>
      </c>
      <c r="AF145" s="122">
        <v>75.498097560975609</v>
      </c>
      <c r="AG145" s="122" t="s">
        <v>1786</v>
      </c>
      <c r="AH145" s="122">
        <v>75.833414634146337</v>
      </c>
      <c r="AI145" s="122">
        <v>76.60243902439025</v>
      </c>
      <c r="AJ145" s="122">
        <v>76.900000000000006</v>
      </c>
      <c r="AK145" s="122">
        <v>77.143902439024401</v>
      </c>
      <c r="AL145" s="122">
        <v>77.29024390243903</v>
      </c>
      <c r="AM145" s="122">
        <v>77.436585365853674</v>
      </c>
      <c r="AN145" s="122">
        <v>77.180487804878055</v>
      </c>
      <c r="AO145" s="122">
        <v>77.148780487804885</v>
      </c>
      <c r="AP145" s="122">
        <v>78.2</v>
      </c>
      <c r="AQ145" s="122">
        <v>78.441463414634157</v>
      </c>
      <c r="AR145" s="122">
        <v>78.387804878048783</v>
      </c>
      <c r="AS145" s="122">
        <v>78.651219512195141</v>
      </c>
      <c r="AT145" s="122">
        <v>78.550975609756094</v>
      </c>
      <c r="AU145" s="122">
        <v>79.274390243902445</v>
      </c>
      <c r="AV145" s="122">
        <v>79.394634146341474</v>
      </c>
      <c r="AW145" s="122">
        <v>79.803170731707326</v>
      </c>
      <c r="AX145" s="122">
        <v>79.640975609756111</v>
      </c>
      <c r="AY145" s="122" t="s">
        <v>1786</v>
      </c>
    </row>
    <row r="146" spans="1:51">
      <c r="A146" s="122" t="s">
        <v>4012</v>
      </c>
      <c r="B146" s="122">
        <v>43.683341463414635</v>
      </c>
      <c r="C146" s="122">
        <v>44.341951219512204</v>
      </c>
      <c r="D146" s="122">
        <v>45.016024390243906</v>
      </c>
      <c r="E146" s="122">
        <v>45.730073170731714</v>
      </c>
      <c r="F146" s="122">
        <v>46.494097560975611</v>
      </c>
      <c r="G146" s="122">
        <v>47.309121951219517</v>
      </c>
      <c r="H146" s="122">
        <v>48.161682926829272</v>
      </c>
      <c r="I146" s="122">
        <v>49.021756097560981</v>
      </c>
      <c r="J146" s="122">
        <v>49.862902439024396</v>
      </c>
      <c r="K146" s="122">
        <v>50.675073170731707</v>
      </c>
      <c r="L146" s="122">
        <v>51.451780487804882</v>
      </c>
      <c r="M146" s="122">
        <v>52.192975609756097</v>
      </c>
      <c r="N146" s="122">
        <v>52.904121951219516</v>
      </c>
      <c r="O146" s="122">
        <v>53.588243902439032</v>
      </c>
      <c r="P146" s="122">
        <v>54.243390243902439</v>
      </c>
      <c r="Q146" s="122">
        <v>54.868658536585372</v>
      </c>
      <c r="R146" s="122">
        <v>55.46417073170732</v>
      </c>
      <c r="S146" s="122">
        <v>56.027512195121957</v>
      </c>
      <c r="T146" s="122">
        <v>56.554195121951231</v>
      </c>
      <c r="U146" s="122">
        <v>57.037682926829277</v>
      </c>
      <c r="V146" s="122">
        <v>57.4638536585366</v>
      </c>
      <c r="W146" s="122">
        <v>57.818048780487807</v>
      </c>
      <c r="X146" s="122">
        <v>58.096097560975615</v>
      </c>
      <c r="Y146" s="122">
        <v>58.299414634146345</v>
      </c>
      <c r="Z146" s="122">
        <v>58.43748780487806</v>
      </c>
      <c r="AA146" s="122">
        <v>58.524902439024395</v>
      </c>
      <c r="AB146" s="122">
        <v>58.582829268292691</v>
      </c>
      <c r="AC146" s="122">
        <v>58.631439024390254</v>
      </c>
      <c r="AD146" s="122">
        <v>58.688317073170737</v>
      </c>
      <c r="AE146" s="122">
        <v>58.761951219512198</v>
      </c>
      <c r="AF146" s="122">
        <v>58.855268292682929</v>
      </c>
      <c r="AG146" s="122">
        <v>58.961097560975617</v>
      </c>
      <c r="AH146" s="122">
        <v>59.066804878048785</v>
      </c>
      <c r="AI146" s="122">
        <v>59.164243902439026</v>
      </c>
      <c r="AJ146" s="122">
        <v>59.253341463414635</v>
      </c>
      <c r="AK146" s="122">
        <v>59.338097560975619</v>
      </c>
      <c r="AL146" s="122">
        <v>59.427512195121963</v>
      </c>
      <c r="AM146" s="122">
        <v>59.526707317073182</v>
      </c>
      <c r="AN146" s="122">
        <v>59.641756097560986</v>
      </c>
      <c r="AO146" s="122">
        <v>59.773756097560984</v>
      </c>
      <c r="AP146" s="122">
        <v>59.913243902439028</v>
      </c>
      <c r="AQ146" s="122">
        <v>60.046292682926833</v>
      </c>
      <c r="AR146" s="122">
        <v>60.167439024390255</v>
      </c>
      <c r="AS146" s="122">
        <v>60.282170731707325</v>
      </c>
      <c r="AT146" s="122">
        <v>60.40151219512196</v>
      </c>
      <c r="AU146" s="122">
        <v>60.557951219512198</v>
      </c>
      <c r="AV146" s="122">
        <v>60.788926829268298</v>
      </c>
      <c r="AW146" s="122">
        <v>61.118902439024396</v>
      </c>
      <c r="AX146" s="122">
        <v>61.554853658536594</v>
      </c>
      <c r="AY146" s="122" t="s">
        <v>1786</v>
      </c>
    </row>
    <row r="147" spans="1:51">
      <c r="A147" s="122" t="s">
        <v>4354</v>
      </c>
      <c r="B147" s="122">
        <v>46.933095451769304</v>
      </c>
      <c r="C147" s="122" t="s">
        <v>1786</v>
      </c>
      <c r="D147" s="122" t="s">
        <v>1786</v>
      </c>
      <c r="E147" s="122" t="s">
        <v>1786</v>
      </c>
      <c r="F147" s="122" t="s">
        <v>1786</v>
      </c>
      <c r="G147" s="122">
        <v>49.523671274015442</v>
      </c>
      <c r="H147" s="122" t="s">
        <v>1786</v>
      </c>
      <c r="I147" s="122" t="s">
        <v>1786</v>
      </c>
      <c r="J147" s="122" t="s">
        <v>1786</v>
      </c>
      <c r="K147" s="122" t="s">
        <v>1786</v>
      </c>
      <c r="L147" s="122">
        <v>52.341495545297946</v>
      </c>
      <c r="M147" s="122" t="s">
        <v>1786</v>
      </c>
      <c r="N147" s="122" t="s">
        <v>1786</v>
      </c>
      <c r="O147" s="122" t="s">
        <v>1786</v>
      </c>
      <c r="P147" s="122" t="s">
        <v>1786</v>
      </c>
      <c r="Q147" s="122">
        <v>55.291972293375451</v>
      </c>
      <c r="R147" s="122" t="s">
        <v>1786</v>
      </c>
      <c r="S147" s="122" t="s">
        <v>1786</v>
      </c>
      <c r="T147" s="122" t="s">
        <v>1786</v>
      </c>
      <c r="U147" s="122" t="s">
        <v>1786</v>
      </c>
      <c r="V147" s="122">
        <v>58.271486796704295</v>
      </c>
      <c r="W147" s="122">
        <v>58.713560129056695</v>
      </c>
      <c r="X147" s="122">
        <v>59.499228815274201</v>
      </c>
      <c r="Y147" s="122">
        <v>59.974930184817858</v>
      </c>
      <c r="Z147" s="122">
        <v>60.624597003017705</v>
      </c>
      <c r="AA147" s="122">
        <v>61.418390451777242</v>
      </c>
      <c r="AB147" s="122">
        <v>61.912582950917653</v>
      </c>
      <c r="AC147" s="122">
        <v>62.661739196135919</v>
      </c>
      <c r="AD147" s="122">
        <v>63.111694739905857</v>
      </c>
      <c r="AE147" s="122">
        <v>63.662786347131657</v>
      </c>
      <c r="AF147" s="122">
        <v>64.441910329348289</v>
      </c>
      <c r="AG147" s="122">
        <v>64.93671380107638</v>
      </c>
      <c r="AH147" s="122">
        <v>65.42361300867924</v>
      </c>
      <c r="AI147" s="122">
        <v>65.900087652348418</v>
      </c>
      <c r="AJ147" s="122">
        <v>66.381806056322247</v>
      </c>
      <c r="AK147" s="122">
        <v>66.864056872361246</v>
      </c>
      <c r="AL147" s="122">
        <v>67.325368408784698</v>
      </c>
      <c r="AM147" s="122">
        <v>67.766977917288415</v>
      </c>
      <c r="AN147" s="122">
        <v>68.168083343014914</v>
      </c>
      <c r="AO147" s="122">
        <v>68.541858721090833</v>
      </c>
      <c r="AP147" s="122">
        <v>68.862256590636122</v>
      </c>
      <c r="AQ147" s="122">
        <v>69.143572219388219</v>
      </c>
      <c r="AR147" s="122">
        <v>69.385539339915027</v>
      </c>
      <c r="AS147" s="122">
        <v>69.596955906404332</v>
      </c>
      <c r="AT147" s="122">
        <v>69.796318320764499</v>
      </c>
      <c r="AU147" s="122">
        <v>69.986700612831143</v>
      </c>
      <c r="AV147" s="122">
        <v>70.184746339045503</v>
      </c>
      <c r="AW147" s="122">
        <v>70.390003824180056</v>
      </c>
      <c r="AX147" s="122">
        <v>70.603613096437073</v>
      </c>
      <c r="AY147" s="122" t="s">
        <v>1786</v>
      </c>
    </row>
    <row r="148" spans="1:51">
      <c r="A148" s="122" t="s">
        <v>1580</v>
      </c>
      <c r="B148" s="122">
        <v>62.405536585365859</v>
      </c>
      <c r="C148" s="122">
        <v>62.888268292682937</v>
      </c>
      <c r="D148" s="122">
        <v>63.412585365853666</v>
      </c>
      <c r="E148" s="122">
        <v>63.984000000000009</v>
      </c>
      <c r="F148" s="122">
        <v>64.603487804878057</v>
      </c>
      <c r="G148" s="122">
        <v>65.268560975609759</v>
      </c>
      <c r="H148" s="122">
        <v>65.973634146341467</v>
      </c>
      <c r="I148" s="122">
        <v>66.70219512195122</v>
      </c>
      <c r="J148" s="122">
        <v>67.43773170731707</v>
      </c>
      <c r="K148" s="122">
        <v>68.166780487804886</v>
      </c>
      <c r="L148" s="122">
        <v>68.87739024390244</v>
      </c>
      <c r="M148" s="122">
        <v>69.561146341463413</v>
      </c>
      <c r="N148" s="122">
        <v>70.213097560975612</v>
      </c>
      <c r="O148" s="122">
        <v>70.829292682926834</v>
      </c>
      <c r="P148" s="122">
        <v>71.39978048780489</v>
      </c>
      <c r="Q148" s="122">
        <v>71.915073170731716</v>
      </c>
      <c r="R148" s="122">
        <v>72.366658536585376</v>
      </c>
      <c r="S148" s="122">
        <v>72.757000000000019</v>
      </c>
      <c r="T148" s="122">
        <v>73.089024390243907</v>
      </c>
      <c r="U148" s="122">
        <v>73.369195121951236</v>
      </c>
      <c r="V148" s="122">
        <v>73.60197560975611</v>
      </c>
      <c r="W148" s="122">
        <v>73.793902439024393</v>
      </c>
      <c r="X148" s="122">
        <v>73.956926829268312</v>
      </c>
      <c r="Y148" s="122">
        <v>74.102463414634158</v>
      </c>
      <c r="Z148" s="122">
        <v>74.242390243902449</v>
      </c>
      <c r="AA148" s="122">
        <v>74.390975609756111</v>
      </c>
      <c r="AB148" s="122">
        <v>74.563000000000002</v>
      </c>
      <c r="AC148" s="122">
        <v>74.759878048780507</v>
      </c>
      <c r="AD148" s="122">
        <v>74.975073170731719</v>
      </c>
      <c r="AE148" s="122">
        <v>75.200682926829288</v>
      </c>
      <c r="AF148" s="122">
        <v>75.420317073170736</v>
      </c>
      <c r="AG148" s="122">
        <v>75.612634146341463</v>
      </c>
      <c r="AH148" s="122">
        <v>75.757439024390251</v>
      </c>
      <c r="AI148" s="122">
        <v>75.841024390243916</v>
      </c>
      <c r="AJ148" s="122">
        <v>75.857634146341468</v>
      </c>
      <c r="AK148" s="122">
        <v>75.804121951219514</v>
      </c>
      <c r="AL148" s="122">
        <v>75.684317073170732</v>
      </c>
      <c r="AM148" s="122">
        <v>75.516682926829276</v>
      </c>
      <c r="AN148" s="122">
        <v>75.319658536585379</v>
      </c>
      <c r="AO148" s="122">
        <v>75.107048780487816</v>
      </c>
      <c r="AP148" s="122">
        <v>74.888512195121962</v>
      </c>
      <c r="AQ148" s="122">
        <v>74.670585365853668</v>
      </c>
      <c r="AR148" s="122">
        <v>74.459390243902448</v>
      </c>
      <c r="AS148" s="122">
        <v>74.265585365853681</v>
      </c>
      <c r="AT148" s="122">
        <v>74.103048780487811</v>
      </c>
      <c r="AU148" s="122">
        <v>73.992317073170739</v>
      </c>
      <c r="AV148" s="122">
        <v>73.952609756097559</v>
      </c>
      <c r="AW148" s="122">
        <v>73.989268292682937</v>
      </c>
      <c r="AX148" s="122">
        <v>74.097536585365859</v>
      </c>
      <c r="AY148" s="122" t="s">
        <v>1786</v>
      </c>
    </row>
    <row r="149" spans="1:51">
      <c r="A149" s="122" t="s">
        <v>4031</v>
      </c>
      <c r="B149" s="122">
        <v>46.720512195121955</v>
      </c>
      <c r="C149" s="122">
        <v>47.326512195121957</v>
      </c>
      <c r="D149" s="122">
        <v>47.935512195121952</v>
      </c>
      <c r="E149" s="122">
        <v>48.546512195121956</v>
      </c>
      <c r="F149" s="122">
        <v>49.155512195121958</v>
      </c>
      <c r="G149" s="122">
        <v>49.760536585365863</v>
      </c>
      <c r="H149" s="122">
        <v>50.357097560975618</v>
      </c>
      <c r="I149" s="122">
        <v>50.940707317073176</v>
      </c>
      <c r="J149" s="122">
        <v>51.50734146341464</v>
      </c>
      <c r="K149" s="122">
        <v>52.050951219512207</v>
      </c>
      <c r="L149" s="122">
        <v>52.565463414634145</v>
      </c>
      <c r="M149" s="122">
        <v>53.042756097560982</v>
      </c>
      <c r="N149" s="122">
        <v>53.483780487804886</v>
      </c>
      <c r="O149" s="122">
        <v>53.892048780487812</v>
      </c>
      <c r="P149" s="122">
        <v>54.272073170731716</v>
      </c>
      <c r="Q149" s="122">
        <v>54.628975609756097</v>
      </c>
      <c r="R149" s="122">
        <v>54.970439024390252</v>
      </c>
      <c r="S149" s="122">
        <v>55.307073170731712</v>
      </c>
      <c r="T149" s="122">
        <v>55.6489756097561</v>
      </c>
      <c r="U149" s="122">
        <v>56.006609756097561</v>
      </c>
      <c r="V149" s="122">
        <v>56.3949268292683</v>
      </c>
      <c r="W149" s="122">
        <v>56.828268292682935</v>
      </c>
      <c r="X149" s="122">
        <v>57.307975609756099</v>
      </c>
      <c r="Y149" s="122">
        <v>57.824439024390252</v>
      </c>
      <c r="Z149" s="122">
        <v>58.365658536585364</v>
      </c>
      <c r="AA149" s="122">
        <v>58.90317073170732</v>
      </c>
      <c r="AB149" s="122">
        <v>59.403146341463426</v>
      </c>
      <c r="AC149" s="122">
        <v>59.84119512195123</v>
      </c>
      <c r="AD149" s="122">
        <v>60.207365853658544</v>
      </c>
      <c r="AE149" s="122">
        <v>60.505634146341471</v>
      </c>
      <c r="AF149" s="122">
        <v>60.760317073170739</v>
      </c>
      <c r="AG149" s="122">
        <v>61.009707317073179</v>
      </c>
      <c r="AH149" s="122">
        <v>61.29060975609756</v>
      </c>
      <c r="AI149" s="122">
        <v>61.625439024390246</v>
      </c>
      <c r="AJ149" s="122">
        <v>62.016756097560979</v>
      </c>
      <c r="AK149" s="122">
        <v>62.447658536585365</v>
      </c>
      <c r="AL149" s="122">
        <v>62.884341463414643</v>
      </c>
      <c r="AM149" s="122">
        <v>63.291536585365868</v>
      </c>
      <c r="AN149" s="122">
        <v>63.644487804878061</v>
      </c>
      <c r="AO149" s="122">
        <v>63.939756097560988</v>
      </c>
      <c r="AP149" s="122">
        <v>64.187365853658534</v>
      </c>
      <c r="AQ149" s="122">
        <v>64.409268292682924</v>
      </c>
      <c r="AR149" s="122">
        <v>64.634317073170735</v>
      </c>
      <c r="AS149" s="122">
        <v>64.886975609756107</v>
      </c>
      <c r="AT149" s="122">
        <v>65.174292682926833</v>
      </c>
      <c r="AU149" s="122">
        <v>65.49636585365856</v>
      </c>
      <c r="AV149" s="122">
        <v>65.846853658536588</v>
      </c>
      <c r="AW149" s="122">
        <v>66.209341463414646</v>
      </c>
      <c r="AX149" s="122">
        <v>66.569414634146355</v>
      </c>
      <c r="AY149" s="122" t="s">
        <v>1786</v>
      </c>
    </row>
    <row r="150" spans="1:51">
      <c r="A150" s="122" t="s">
        <v>1595</v>
      </c>
      <c r="B150" s="122" t="s">
        <v>1786</v>
      </c>
      <c r="C150" s="122" t="s">
        <v>1786</v>
      </c>
      <c r="D150" s="122" t="s">
        <v>1786</v>
      </c>
      <c r="E150" s="122" t="s">
        <v>1786</v>
      </c>
      <c r="F150" s="122" t="s">
        <v>1786</v>
      </c>
      <c r="G150" s="122" t="s">
        <v>1786</v>
      </c>
      <c r="H150" s="122" t="s">
        <v>1786</v>
      </c>
      <c r="I150" s="122" t="s">
        <v>1786</v>
      </c>
      <c r="J150" s="122" t="s">
        <v>1786</v>
      </c>
      <c r="K150" s="122" t="s">
        <v>1786</v>
      </c>
      <c r="L150" s="122" t="s">
        <v>1786</v>
      </c>
      <c r="M150" s="122" t="s">
        <v>1786</v>
      </c>
      <c r="N150" s="122" t="s">
        <v>1786</v>
      </c>
      <c r="O150" s="122" t="s">
        <v>1786</v>
      </c>
      <c r="P150" s="122" t="s">
        <v>1786</v>
      </c>
      <c r="Q150" s="122" t="s">
        <v>1786</v>
      </c>
      <c r="R150" s="122" t="s">
        <v>1786</v>
      </c>
      <c r="S150" s="122" t="s">
        <v>1786</v>
      </c>
      <c r="T150" s="122" t="s">
        <v>1786</v>
      </c>
      <c r="U150" s="122" t="s">
        <v>1786</v>
      </c>
      <c r="V150" s="122" t="s">
        <v>1786</v>
      </c>
      <c r="W150" s="122" t="s">
        <v>1786</v>
      </c>
      <c r="X150" s="122" t="s">
        <v>1786</v>
      </c>
      <c r="Y150" s="122" t="s">
        <v>1786</v>
      </c>
      <c r="Z150" s="122" t="s">
        <v>1786</v>
      </c>
      <c r="AA150" s="122" t="s">
        <v>1786</v>
      </c>
      <c r="AB150" s="122" t="s">
        <v>1786</v>
      </c>
      <c r="AC150" s="122" t="s">
        <v>1786</v>
      </c>
      <c r="AD150" s="122" t="s">
        <v>1786</v>
      </c>
      <c r="AE150" s="122" t="s">
        <v>1786</v>
      </c>
      <c r="AF150" s="122" t="s">
        <v>1786</v>
      </c>
      <c r="AG150" s="122" t="s">
        <v>1786</v>
      </c>
      <c r="AH150" s="122" t="s">
        <v>1786</v>
      </c>
      <c r="AI150" s="122" t="s">
        <v>1786</v>
      </c>
      <c r="AJ150" s="122" t="s">
        <v>1786</v>
      </c>
      <c r="AK150" s="122" t="s">
        <v>1786</v>
      </c>
      <c r="AL150" s="122" t="s">
        <v>1786</v>
      </c>
      <c r="AM150" s="122" t="s">
        <v>1786</v>
      </c>
      <c r="AN150" s="122" t="s">
        <v>1786</v>
      </c>
      <c r="AO150" s="122" t="s">
        <v>1786</v>
      </c>
      <c r="AP150" s="122" t="s">
        <v>1786</v>
      </c>
      <c r="AQ150" s="122" t="s">
        <v>1786</v>
      </c>
      <c r="AR150" s="122" t="s">
        <v>1786</v>
      </c>
      <c r="AS150" s="122" t="s">
        <v>1786</v>
      </c>
      <c r="AT150" s="122" t="s">
        <v>1786</v>
      </c>
      <c r="AU150" s="122" t="s">
        <v>1786</v>
      </c>
      <c r="AV150" s="122" t="s">
        <v>1786</v>
      </c>
      <c r="AW150" s="122" t="s">
        <v>1786</v>
      </c>
      <c r="AX150" s="122" t="s">
        <v>1786</v>
      </c>
      <c r="AY150" s="122" t="s">
        <v>1786</v>
      </c>
    </row>
    <row r="151" spans="1:51">
      <c r="A151" s="122" t="s">
        <v>4110</v>
      </c>
      <c r="B151" s="122">
        <v>34.996268292682927</v>
      </c>
      <c r="C151" s="122">
        <v>35.458292682926839</v>
      </c>
      <c r="D151" s="122">
        <v>35.902804878048784</v>
      </c>
      <c r="E151" s="122">
        <v>36.328292682926836</v>
      </c>
      <c r="F151" s="122">
        <v>36.737292682926835</v>
      </c>
      <c r="G151" s="122">
        <v>37.13526829268293</v>
      </c>
      <c r="H151" s="122">
        <v>37.530268292682926</v>
      </c>
      <c r="I151" s="122">
        <v>37.929780487804884</v>
      </c>
      <c r="J151" s="122">
        <v>38.338317073170735</v>
      </c>
      <c r="K151" s="122">
        <v>38.759414634146353</v>
      </c>
      <c r="L151" s="122">
        <v>39.198536585365858</v>
      </c>
      <c r="M151" s="122">
        <v>39.661195121951224</v>
      </c>
      <c r="N151" s="122">
        <v>40.141878048780491</v>
      </c>
      <c r="O151" s="122">
        <v>40.627609756097563</v>
      </c>
      <c r="P151" s="122">
        <v>41.104878048780492</v>
      </c>
      <c r="Q151" s="122">
        <v>41.551707317073173</v>
      </c>
      <c r="R151" s="122">
        <v>41.944146341463416</v>
      </c>
      <c r="S151" s="122">
        <v>42.266682926829269</v>
      </c>
      <c r="T151" s="122">
        <v>42.511829268292693</v>
      </c>
      <c r="U151" s="122">
        <v>42.679048780487811</v>
      </c>
      <c r="V151" s="122">
        <v>42.769829268292689</v>
      </c>
      <c r="W151" s="122">
        <v>42.794146341463424</v>
      </c>
      <c r="X151" s="122">
        <v>42.775414634146344</v>
      </c>
      <c r="Y151" s="122">
        <v>42.739658536585367</v>
      </c>
      <c r="Z151" s="122">
        <v>42.707804878048783</v>
      </c>
      <c r="AA151" s="122">
        <v>42.698390243902445</v>
      </c>
      <c r="AB151" s="122">
        <v>42.724390243902448</v>
      </c>
      <c r="AC151" s="122">
        <v>42.792341463414637</v>
      </c>
      <c r="AD151" s="122">
        <v>42.910268292682929</v>
      </c>
      <c r="AE151" s="122">
        <v>43.087634146341465</v>
      </c>
      <c r="AF151" s="122">
        <v>43.343926829268298</v>
      </c>
      <c r="AG151" s="122">
        <v>43.698560975609766</v>
      </c>
      <c r="AH151" s="122">
        <v>44.144536585365863</v>
      </c>
      <c r="AI151" s="122">
        <v>44.663390243902434</v>
      </c>
      <c r="AJ151" s="122">
        <v>45.231146341463415</v>
      </c>
      <c r="AK151" s="122">
        <v>45.806439024390244</v>
      </c>
      <c r="AL151" s="122">
        <v>46.345365853658542</v>
      </c>
      <c r="AM151" s="122">
        <v>46.81002439024391</v>
      </c>
      <c r="AN151" s="122">
        <v>47.176536585365859</v>
      </c>
      <c r="AO151" s="122">
        <v>47.434975609756108</v>
      </c>
      <c r="AP151" s="122">
        <v>47.584390243902448</v>
      </c>
      <c r="AQ151" s="122">
        <v>47.639341463414638</v>
      </c>
      <c r="AR151" s="122">
        <v>47.637780487804882</v>
      </c>
      <c r="AS151" s="122">
        <v>47.617609756097558</v>
      </c>
      <c r="AT151" s="122">
        <v>47.601268292682931</v>
      </c>
      <c r="AU151" s="122">
        <v>47.611170731707325</v>
      </c>
      <c r="AV151" s="122">
        <v>47.661731707317074</v>
      </c>
      <c r="AW151" s="122">
        <v>47.756365853658544</v>
      </c>
      <c r="AX151" s="122">
        <v>47.894463414634153</v>
      </c>
      <c r="AY151" s="122" t="s">
        <v>1786</v>
      </c>
    </row>
    <row r="152" spans="1:51">
      <c r="A152" s="122" t="s">
        <v>4106</v>
      </c>
      <c r="B152" s="122">
        <v>44.482414634146345</v>
      </c>
      <c r="C152" s="122">
        <v>44.80268292682927</v>
      </c>
      <c r="D152" s="122">
        <v>45.120487804878053</v>
      </c>
      <c r="E152" s="122">
        <v>45.435804878048785</v>
      </c>
      <c r="F152" s="122">
        <v>45.75014634146342</v>
      </c>
      <c r="G152" s="122">
        <v>46.062512195121954</v>
      </c>
      <c r="H152" s="122">
        <v>46.37087804878049</v>
      </c>
      <c r="I152" s="122">
        <v>46.677243902439038</v>
      </c>
      <c r="J152" s="122">
        <v>46.986121951219516</v>
      </c>
      <c r="K152" s="122">
        <v>47.303487804878053</v>
      </c>
      <c r="L152" s="122">
        <v>47.640341463414636</v>
      </c>
      <c r="M152" s="122">
        <v>48.006682926829278</v>
      </c>
      <c r="N152" s="122">
        <v>48.410000000000004</v>
      </c>
      <c r="O152" s="122">
        <v>48.850804878048784</v>
      </c>
      <c r="P152" s="122">
        <v>49.330097560975616</v>
      </c>
      <c r="Q152" s="122">
        <v>49.845365853658542</v>
      </c>
      <c r="R152" s="122">
        <v>50.395121951219515</v>
      </c>
      <c r="S152" s="122">
        <v>50.966341463414636</v>
      </c>
      <c r="T152" s="122">
        <v>51.544048780487813</v>
      </c>
      <c r="U152" s="122">
        <v>52.114243902439036</v>
      </c>
      <c r="V152" s="122">
        <v>52.660463414634151</v>
      </c>
      <c r="W152" s="122">
        <v>53.165707317073178</v>
      </c>
      <c r="X152" s="122">
        <v>53.625000000000007</v>
      </c>
      <c r="Y152" s="122">
        <v>54.03182926829269</v>
      </c>
      <c r="Z152" s="122">
        <v>54.383219512195126</v>
      </c>
      <c r="AA152" s="122">
        <v>54.679170731707316</v>
      </c>
      <c r="AB152" s="122">
        <v>54.925170731707318</v>
      </c>
      <c r="AC152" s="122">
        <v>55.133707317073174</v>
      </c>
      <c r="AD152" s="122">
        <v>55.314756097560981</v>
      </c>
      <c r="AE152" s="122">
        <v>55.477317073170738</v>
      </c>
      <c r="AF152" s="122">
        <v>55.625414634146345</v>
      </c>
      <c r="AG152" s="122">
        <v>55.763024390243906</v>
      </c>
      <c r="AH152" s="122">
        <v>55.889634146341471</v>
      </c>
      <c r="AI152" s="122">
        <v>56.005292682926836</v>
      </c>
      <c r="AJ152" s="122">
        <v>56.111463414634159</v>
      </c>
      <c r="AK152" s="122">
        <v>56.207170731707329</v>
      </c>
      <c r="AL152" s="122">
        <v>56.289390243902439</v>
      </c>
      <c r="AM152" s="122">
        <v>56.355609756097564</v>
      </c>
      <c r="AN152" s="122">
        <v>56.406853658536591</v>
      </c>
      <c r="AO152" s="122">
        <v>56.442609756097561</v>
      </c>
      <c r="AP152" s="122">
        <v>56.461365853658542</v>
      </c>
      <c r="AQ152" s="122">
        <v>56.458658536585375</v>
      </c>
      <c r="AR152" s="122">
        <v>56.438951219512198</v>
      </c>
      <c r="AS152" s="122">
        <v>56.411780487804883</v>
      </c>
      <c r="AT152" s="122">
        <v>56.389097560975614</v>
      </c>
      <c r="AU152" s="122">
        <v>56.391878048780498</v>
      </c>
      <c r="AV152" s="122">
        <v>56.442121951219519</v>
      </c>
      <c r="AW152" s="122">
        <v>56.552268292682932</v>
      </c>
      <c r="AX152" s="122">
        <v>56.728829268292692</v>
      </c>
      <c r="AY152" s="122" t="s">
        <v>1786</v>
      </c>
    </row>
    <row r="153" spans="1:51">
      <c r="A153" s="122" t="s">
        <v>4107</v>
      </c>
      <c r="B153" s="122" t="s">
        <v>1786</v>
      </c>
      <c r="C153" s="122" t="s">
        <v>1786</v>
      </c>
      <c r="D153" s="122">
        <v>60.260975609756102</v>
      </c>
      <c r="E153" s="122" t="s">
        <v>1786</v>
      </c>
      <c r="F153" s="122" t="s">
        <v>1786</v>
      </c>
      <c r="G153" s="122">
        <v>61.036585365853661</v>
      </c>
      <c r="H153" s="122" t="s">
        <v>1786</v>
      </c>
      <c r="I153" s="122">
        <v>61.553658536585374</v>
      </c>
      <c r="J153" s="122" t="s">
        <v>1786</v>
      </c>
      <c r="K153" s="122" t="s">
        <v>1786</v>
      </c>
      <c r="L153" s="122">
        <v>62.38780487804879</v>
      </c>
      <c r="M153" s="122" t="s">
        <v>1786</v>
      </c>
      <c r="N153" s="122">
        <v>62.943902439024392</v>
      </c>
      <c r="O153" s="122" t="s">
        <v>1786</v>
      </c>
      <c r="P153" s="122" t="s">
        <v>1786</v>
      </c>
      <c r="Q153" s="122">
        <v>64.139512195121952</v>
      </c>
      <c r="R153" s="122" t="s">
        <v>1786</v>
      </c>
      <c r="S153" s="122">
        <v>64.936585365853659</v>
      </c>
      <c r="T153" s="122" t="s">
        <v>1786</v>
      </c>
      <c r="U153" s="122" t="s">
        <v>1786</v>
      </c>
      <c r="V153" s="122">
        <v>65.984390243902439</v>
      </c>
      <c r="W153" s="122" t="s">
        <v>1786</v>
      </c>
      <c r="X153" s="122">
        <v>66.682926829268297</v>
      </c>
      <c r="Y153" s="122" t="s">
        <v>1786</v>
      </c>
      <c r="Z153" s="122" t="s">
        <v>1786</v>
      </c>
      <c r="AA153" s="122">
        <v>67.899024390243895</v>
      </c>
      <c r="AB153" s="122" t="s">
        <v>1786</v>
      </c>
      <c r="AC153" s="122">
        <v>68.709756097560984</v>
      </c>
      <c r="AD153" s="122" t="s">
        <v>1786</v>
      </c>
      <c r="AE153" s="122" t="s">
        <v>1786</v>
      </c>
      <c r="AF153" s="122">
        <v>69.404878048780489</v>
      </c>
      <c r="AG153" s="122">
        <v>69.956097560975621</v>
      </c>
      <c r="AH153" s="122">
        <v>70.058536585365857</v>
      </c>
      <c r="AI153" s="122">
        <v>70.107317073170748</v>
      </c>
      <c r="AJ153" s="122">
        <v>70.158536585365852</v>
      </c>
      <c r="AK153" s="122">
        <v>70.325853658536602</v>
      </c>
      <c r="AL153" s="122">
        <v>70.322926829268297</v>
      </c>
      <c r="AM153" s="122">
        <v>70.404878048780489</v>
      </c>
      <c r="AN153" s="122">
        <v>70.607317073170734</v>
      </c>
      <c r="AO153" s="122">
        <v>70.960975609756119</v>
      </c>
      <c r="AP153" s="122">
        <v>71.663414634146349</v>
      </c>
      <c r="AQ153" s="122">
        <v>71.765853658536599</v>
      </c>
      <c r="AR153" s="122">
        <v>71.965853658536588</v>
      </c>
      <c r="AS153" s="122" t="s">
        <v>1786</v>
      </c>
      <c r="AT153" s="122" t="s">
        <v>1786</v>
      </c>
      <c r="AU153" s="122">
        <v>72.432195121951224</v>
      </c>
      <c r="AV153" s="122">
        <v>72.432195121951224</v>
      </c>
      <c r="AW153" s="122">
        <v>72.57073170731708</v>
      </c>
      <c r="AX153" s="122">
        <v>72.57073170731708</v>
      </c>
      <c r="AY153" s="122" t="s">
        <v>1786</v>
      </c>
    </row>
    <row r="154" spans="1:51">
      <c r="A154" s="122" t="s">
        <v>4104</v>
      </c>
      <c r="B154" s="122">
        <v>37.773634146341465</v>
      </c>
      <c r="C154" s="122">
        <v>37.998146341463418</v>
      </c>
      <c r="D154" s="122">
        <v>38.213170731707322</v>
      </c>
      <c r="E154" s="122">
        <v>38.419731707317069</v>
      </c>
      <c r="F154" s="122">
        <v>38.62380487804878</v>
      </c>
      <c r="G154" s="122">
        <v>38.839414634146344</v>
      </c>
      <c r="H154" s="122">
        <v>39.08504878048781</v>
      </c>
      <c r="I154" s="122">
        <v>39.373707317073183</v>
      </c>
      <c r="J154" s="122">
        <v>39.711365853658542</v>
      </c>
      <c r="K154" s="122">
        <v>40.098024390243907</v>
      </c>
      <c r="L154" s="122">
        <v>40.524170731707329</v>
      </c>
      <c r="M154" s="122">
        <v>40.976804878048782</v>
      </c>
      <c r="N154" s="122">
        <v>41.436926829268288</v>
      </c>
      <c r="O154" s="122">
        <v>41.888512195121962</v>
      </c>
      <c r="P154" s="122">
        <v>42.325097560975614</v>
      </c>
      <c r="Q154" s="122">
        <v>42.744609756097567</v>
      </c>
      <c r="R154" s="122">
        <v>43.151097560975614</v>
      </c>
      <c r="S154" s="122">
        <v>43.554536585365859</v>
      </c>
      <c r="T154" s="122">
        <v>43.960414634146346</v>
      </c>
      <c r="U154" s="122">
        <v>44.368268292682927</v>
      </c>
      <c r="V154" s="122">
        <v>44.770585365853663</v>
      </c>
      <c r="W154" s="122">
        <v>45.155878048780494</v>
      </c>
      <c r="X154" s="122">
        <v>45.519682926829269</v>
      </c>
      <c r="Y154" s="122">
        <v>45.86548780487805</v>
      </c>
      <c r="Z154" s="122">
        <v>46.202292682926839</v>
      </c>
      <c r="AA154" s="122">
        <v>46.557121951219514</v>
      </c>
      <c r="AB154" s="122">
        <v>46.961975609756102</v>
      </c>
      <c r="AC154" s="122">
        <v>47.434365853658541</v>
      </c>
      <c r="AD154" s="122">
        <v>47.978731707317081</v>
      </c>
      <c r="AE154" s="122">
        <v>48.583536585365856</v>
      </c>
      <c r="AF154" s="122">
        <v>49.230658536585373</v>
      </c>
      <c r="AG154" s="122">
        <v>49.893463414634148</v>
      </c>
      <c r="AH154" s="122">
        <v>50.531414634146344</v>
      </c>
      <c r="AI154" s="122">
        <v>51.102048780487806</v>
      </c>
      <c r="AJ154" s="122">
        <v>51.575463414634157</v>
      </c>
      <c r="AK154" s="122">
        <v>51.898804878048786</v>
      </c>
      <c r="AL154" s="122">
        <v>52.023780487804885</v>
      </c>
      <c r="AM154" s="122">
        <v>51.957097560975612</v>
      </c>
      <c r="AN154" s="122">
        <v>51.728951219512204</v>
      </c>
      <c r="AO154" s="122">
        <v>51.383439024390249</v>
      </c>
      <c r="AP154" s="122">
        <v>50.996707317073174</v>
      </c>
      <c r="AQ154" s="122">
        <v>50.659780487804888</v>
      </c>
      <c r="AR154" s="122">
        <v>50.453073170731706</v>
      </c>
      <c r="AS154" s="122">
        <v>50.432390243902447</v>
      </c>
      <c r="AT154" s="122">
        <v>50.622634146341468</v>
      </c>
      <c r="AU154" s="122">
        <v>51.027097560975612</v>
      </c>
      <c r="AV154" s="122">
        <v>51.61560975609757</v>
      </c>
      <c r="AW154" s="122">
        <v>52.315487804878053</v>
      </c>
      <c r="AX154" s="122">
        <v>53.059097560975616</v>
      </c>
      <c r="AY154" s="122" t="s">
        <v>1786</v>
      </c>
    </row>
    <row r="155" spans="1:51">
      <c r="A155" s="122" t="s">
        <v>4028</v>
      </c>
      <c r="B155" s="122">
        <v>53.920000000000009</v>
      </c>
      <c r="C155" s="122">
        <v>54.646829268292684</v>
      </c>
      <c r="D155" s="122">
        <v>55.373170731707319</v>
      </c>
      <c r="E155" s="122">
        <v>56.1</v>
      </c>
      <c r="F155" s="122">
        <v>56.826341463414636</v>
      </c>
      <c r="G155" s="122">
        <v>57.55768292682928</v>
      </c>
      <c r="H155" s="122">
        <v>58.299536585365857</v>
      </c>
      <c r="I155" s="122">
        <v>59.051902439024396</v>
      </c>
      <c r="J155" s="122">
        <v>59.809268292682937</v>
      </c>
      <c r="K155" s="122">
        <v>60.562634146341473</v>
      </c>
      <c r="L155" s="122">
        <v>61.295463414634149</v>
      </c>
      <c r="M155" s="122">
        <v>61.986219512195134</v>
      </c>
      <c r="N155" s="122">
        <v>62.623390243902442</v>
      </c>
      <c r="O155" s="122">
        <v>63.202439024390252</v>
      </c>
      <c r="P155" s="122">
        <v>63.725878048780501</v>
      </c>
      <c r="Q155" s="122">
        <v>64.208707317073177</v>
      </c>
      <c r="R155" s="122">
        <v>64.674902439024393</v>
      </c>
      <c r="S155" s="122">
        <v>65.145487804878059</v>
      </c>
      <c r="T155" s="122">
        <v>65.635024390243913</v>
      </c>
      <c r="U155" s="122">
        <v>66.145024390243918</v>
      </c>
      <c r="V155" s="122">
        <v>66.665560975609765</v>
      </c>
      <c r="W155" s="122">
        <v>67.178682926829268</v>
      </c>
      <c r="X155" s="122">
        <v>67.662951219512195</v>
      </c>
      <c r="Y155" s="122">
        <v>68.101853658536598</v>
      </c>
      <c r="Z155" s="122">
        <v>68.491390243902444</v>
      </c>
      <c r="AA155" s="122">
        <v>68.833048780487815</v>
      </c>
      <c r="AB155" s="122">
        <v>69.134804878048783</v>
      </c>
      <c r="AC155" s="122">
        <v>69.411585365853654</v>
      </c>
      <c r="AD155" s="122">
        <v>69.67631707317075</v>
      </c>
      <c r="AE155" s="122">
        <v>69.935951219512191</v>
      </c>
      <c r="AF155" s="122">
        <v>70.193902439024399</v>
      </c>
      <c r="AG155" s="122">
        <v>70.450560975609761</v>
      </c>
      <c r="AH155" s="122">
        <v>70.702951219512215</v>
      </c>
      <c r="AI155" s="122">
        <v>70.947097560975621</v>
      </c>
      <c r="AJ155" s="122">
        <v>71.186609756097567</v>
      </c>
      <c r="AK155" s="122">
        <v>71.420146341463408</v>
      </c>
      <c r="AL155" s="122">
        <v>71.648926829268291</v>
      </c>
      <c r="AM155" s="122">
        <v>71.873121951219517</v>
      </c>
      <c r="AN155" s="122">
        <v>72.094292682926849</v>
      </c>
      <c r="AO155" s="122">
        <v>72.314439024390239</v>
      </c>
      <c r="AP155" s="122">
        <v>72.534975609756117</v>
      </c>
      <c r="AQ155" s="122">
        <v>72.760219512195135</v>
      </c>
      <c r="AR155" s="122">
        <v>72.990439024390255</v>
      </c>
      <c r="AS155" s="122">
        <v>73.225487804878057</v>
      </c>
      <c r="AT155" s="122">
        <v>73.463804878048776</v>
      </c>
      <c r="AU155" s="122">
        <v>73.702341463414655</v>
      </c>
      <c r="AV155" s="122">
        <v>73.936682926829278</v>
      </c>
      <c r="AW155" s="122">
        <v>74.163439024390257</v>
      </c>
      <c r="AX155" s="122">
        <v>74.379707317073169</v>
      </c>
      <c r="AY155" s="122" t="s">
        <v>1786</v>
      </c>
    </row>
    <row r="156" spans="1:51">
      <c r="A156" s="122" t="s">
        <v>4156</v>
      </c>
      <c r="B156" s="122" t="s">
        <v>1786</v>
      </c>
      <c r="C156" s="122" t="s">
        <v>1786</v>
      </c>
      <c r="D156" s="122" t="s">
        <v>1786</v>
      </c>
      <c r="E156" s="122" t="s">
        <v>1786</v>
      </c>
      <c r="F156" s="122" t="s">
        <v>1786</v>
      </c>
      <c r="G156" s="122" t="s">
        <v>1786</v>
      </c>
      <c r="H156" s="122" t="s">
        <v>1786</v>
      </c>
      <c r="I156" s="122" t="s">
        <v>1786</v>
      </c>
      <c r="J156" s="122" t="s">
        <v>1786</v>
      </c>
      <c r="K156" s="122" t="s">
        <v>1786</v>
      </c>
      <c r="L156" s="122" t="s">
        <v>1786</v>
      </c>
      <c r="M156" s="122" t="s">
        <v>1786</v>
      </c>
      <c r="N156" s="122" t="s">
        <v>1786</v>
      </c>
      <c r="O156" s="122" t="s">
        <v>1786</v>
      </c>
      <c r="P156" s="122" t="s">
        <v>1786</v>
      </c>
      <c r="Q156" s="122" t="s">
        <v>1786</v>
      </c>
      <c r="R156" s="122" t="s">
        <v>1786</v>
      </c>
      <c r="S156" s="122" t="s">
        <v>1786</v>
      </c>
      <c r="T156" s="122" t="s">
        <v>1786</v>
      </c>
      <c r="U156" s="122" t="s">
        <v>1786</v>
      </c>
      <c r="V156" s="122" t="s">
        <v>1786</v>
      </c>
      <c r="W156" s="122" t="s">
        <v>1786</v>
      </c>
      <c r="X156" s="122" t="s">
        <v>1786</v>
      </c>
      <c r="Y156" s="122" t="s">
        <v>1786</v>
      </c>
      <c r="Z156" s="122" t="s">
        <v>1786</v>
      </c>
      <c r="AA156" s="122" t="s">
        <v>1786</v>
      </c>
      <c r="AB156" s="122" t="s">
        <v>1786</v>
      </c>
      <c r="AC156" s="122" t="s">
        <v>1786</v>
      </c>
      <c r="AD156" s="122" t="s">
        <v>1786</v>
      </c>
      <c r="AE156" s="122" t="s">
        <v>1786</v>
      </c>
      <c r="AF156" s="122" t="s">
        <v>1786</v>
      </c>
      <c r="AG156" s="122" t="s">
        <v>1786</v>
      </c>
      <c r="AH156" s="122" t="s">
        <v>1786</v>
      </c>
      <c r="AI156" s="122" t="s">
        <v>1786</v>
      </c>
      <c r="AJ156" s="122" t="s">
        <v>1786</v>
      </c>
      <c r="AK156" s="122" t="s">
        <v>1786</v>
      </c>
      <c r="AL156" s="122" t="s">
        <v>1786</v>
      </c>
      <c r="AM156" s="122" t="s">
        <v>1786</v>
      </c>
      <c r="AN156" s="122" t="s">
        <v>1786</v>
      </c>
      <c r="AO156" s="122" t="s">
        <v>1786</v>
      </c>
      <c r="AP156" s="122" t="s">
        <v>1786</v>
      </c>
      <c r="AQ156" s="122" t="s">
        <v>1786</v>
      </c>
      <c r="AR156" s="122">
        <v>75.297756097560978</v>
      </c>
      <c r="AS156" s="122">
        <v>75.429000000000002</v>
      </c>
      <c r="AT156" s="122">
        <v>75.559390243902442</v>
      </c>
      <c r="AU156" s="122">
        <v>75.689902439024408</v>
      </c>
      <c r="AV156" s="122">
        <v>75.819560975609747</v>
      </c>
      <c r="AW156" s="122">
        <v>75.948243902439017</v>
      </c>
      <c r="AX156" s="122">
        <v>76.074414634146351</v>
      </c>
      <c r="AY156" s="122" t="s">
        <v>1786</v>
      </c>
    </row>
    <row r="157" spans="1:51">
      <c r="A157" s="122" t="s">
        <v>4355</v>
      </c>
      <c r="B157" s="122">
        <v>69.893603757099996</v>
      </c>
      <c r="C157" s="122" t="s">
        <v>1786</v>
      </c>
      <c r="D157" s="122" t="s">
        <v>1786</v>
      </c>
      <c r="E157" s="122" t="s">
        <v>1786</v>
      </c>
      <c r="F157" s="122" t="s">
        <v>1786</v>
      </c>
      <c r="G157" s="122">
        <v>70.366721911799999</v>
      </c>
      <c r="H157" s="122" t="s">
        <v>1786</v>
      </c>
      <c r="I157" s="122" t="s">
        <v>1786</v>
      </c>
      <c r="J157" s="122" t="s">
        <v>1786</v>
      </c>
      <c r="K157" s="122" t="s">
        <v>1786</v>
      </c>
      <c r="L157" s="122">
        <v>70.985479604999995</v>
      </c>
      <c r="M157" s="122" t="s">
        <v>1786</v>
      </c>
      <c r="N157" s="122" t="s">
        <v>1786</v>
      </c>
      <c r="O157" s="122" t="s">
        <v>1786</v>
      </c>
      <c r="P157" s="122" t="s">
        <v>1786</v>
      </c>
      <c r="Q157" s="122">
        <v>72.693842479599994</v>
      </c>
      <c r="R157" s="122" t="s">
        <v>1786</v>
      </c>
      <c r="S157" s="122" t="s">
        <v>1786</v>
      </c>
      <c r="T157" s="122" t="s">
        <v>1786</v>
      </c>
      <c r="U157" s="122" t="s">
        <v>1786</v>
      </c>
      <c r="V157" s="122">
        <v>73.796848714899994</v>
      </c>
      <c r="W157" s="122">
        <v>74.151335400500002</v>
      </c>
      <c r="X157" s="122">
        <v>74.490437455000006</v>
      </c>
      <c r="Y157" s="122">
        <v>74.617862982299997</v>
      </c>
      <c r="Z157" s="122">
        <v>74.7358062773</v>
      </c>
      <c r="AA157" s="122">
        <v>74.734482827899996</v>
      </c>
      <c r="AB157" s="122">
        <v>74.794225742099997</v>
      </c>
      <c r="AC157" s="122">
        <v>74.960768213899996</v>
      </c>
      <c r="AD157" s="122">
        <v>74.968354954000006</v>
      </c>
      <c r="AE157" s="122">
        <v>75.221622011999997</v>
      </c>
      <c r="AF157" s="122">
        <v>75.430924854899999</v>
      </c>
      <c r="AG157" s="122">
        <v>75.584711271800003</v>
      </c>
      <c r="AH157" s="122">
        <v>75.810144402299997</v>
      </c>
      <c r="AI157" s="122">
        <v>75.645744958799995</v>
      </c>
      <c r="AJ157" s="122">
        <v>75.802270541300004</v>
      </c>
      <c r="AK157" s="122">
        <v>75.855819879999999</v>
      </c>
      <c r="AL157" s="122">
        <v>76.2182225695</v>
      </c>
      <c r="AM157" s="122">
        <v>76.360039186999998</v>
      </c>
      <c r="AN157" s="122">
        <v>76.791274232399999</v>
      </c>
      <c r="AO157" s="122">
        <v>77.126161588200006</v>
      </c>
      <c r="AP157" s="122">
        <v>77.250821012900005</v>
      </c>
      <c r="AQ157" s="122">
        <v>77.275364169499994</v>
      </c>
      <c r="AR157" s="122">
        <v>77.467995385500004</v>
      </c>
      <c r="AS157" s="122">
        <v>77.406168316500001</v>
      </c>
      <c r="AT157" s="122">
        <v>77.692501589900004</v>
      </c>
      <c r="AU157" s="122">
        <v>77.988456243599998</v>
      </c>
      <c r="AV157" s="122">
        <v>78.247496403400007</v>
      </c>
      <c r="AW157" s="122">
        <v>78.4348009534</v>
      </c>
      <c r="AX157" s="122">
        <v>78.688249648400003</v>
      </c>
      <c r="AY157" s="122" t="s">
        <v>1786</v>
      </c>
    </row>
    <row r="158" spans="1:51">
      <c r="A158" s="122" t="s">
        <v>4111</v>
      </c>
      <c r="B158" s="122">
        <v>46.853926829268289</v>
      </c>
      <c r="C158" s="122">
        <v>47.473268292682931</v>
      </c>
      <c r="D158" s="122">
        <v>48.07665853658537</v>
      </c>
      <c r="E158" s="122">
        <v>48.662609756097567</v>
      </c>
      <c r="F158" s="122">
        <v>49.235121951219519</v>
      </c>
      <c r="G158" s="122">
        <v>49.795170731707316</v>
      </c>
      <c r="H158" s="122">
        <v>50.346707317073175</v>
      </c>
      <c r="I158" s="122">
        <v>50.893219512195124</v>
      </c>
      <c r="J158" s="122">
        <v>51.435146341463422</v>
      </c>
      <c r="K158" s="122">
        <v>51.976000000000006</v>
      </c>
      <c r="L158" s="122">
        <v>52.515292682926834</v>
      </c>
      <c r="M158" s="122">
        <v>53.051048780487811</v>
      </c>
      <c r="N158" s="122">
        <v>53.581780487804885</v>
      </c>
      <c r="O158" s="122">
        <v>54.106512195121958</v>
      </c>
      <c r="P158" s="122">
        <v>54.626756097560978</v>
      </c>
      <c r="Q158" s="122">
        <v>55.146951219512204</v>
      </c>
      <c r="R158" s="122">
        <v>55.67309756097562</v>
      </c>
      <c r="S158" s="122">
        <v>56.206121951219522</v>
      </c>
      <c r="T158" s="122">
        <v>56.74602439024391</v>
      </c>
      <c r="U158" s="122">
        <v>57.287317073170733</v>
      </c>
      <c r="V158" s="122">
        <v>57.819048780487812</v>
      </c>
      <c r="W158" s="122">
        <v>58.327219512195128</v>
      </c>
      <c r="X158" s="122">
        <v>58.803902439024398</v>
      </c>
      <c r="Y158" s="122">
        <v>59.242634146341473</v>
      </c>
      <c r="Z158" s="122">
        <v>59.646439024390254</v>
      </c>
      <c r="AA158" s="122">
        <v>60.030829268292692</v>
      </c>
      <c r="AB158" s="122">
        <v>60.421780487804888</v>
      </c>
      <c r="AC158" s="122">
        <v>60.832243902439032</v>
      </c>
      <c r="AD158" s="122">
        <v>61.261243902439027</v>
      </c>
      <c r="AE158" s="122">
        <v>61.694756097560983</v>
      </c>
      <c r="AF158" s="122">
        <v>62.109731707317081</v>
      </c>
      <c r="AG158" s="122">
        <v>62.477097560975622</v>
      </c>
      <c r="AH158" s="122">
        <v>62.761902439024396</v>
      </c>
      <c r="AI158" s="122">
        <v>62.927195121951229</v>
      </c>
      <c r="AJ158" s="122">
        <v>62.949097560975623</v>
      </c>
      <c r="AK158" s="122">
        <v>62.765292682926834</v>
      </c>
      <c r="AL158" s="122">
        <v>62.312097560975616</v>
      </c>
      <c r="AM158" s="122">
        <v>61.602097560975615</v>
      </c>
      <c r="AN158" s="122">
        <v>60.69334146341464</v>
      </c>
      <c r="AO158" s="122">
        <v>59.666731707317076</v>
      </c>
      <c r="AP158" s="122">
        <v>58.676000000000002</v>
      </c>
      <c r="AQ158" s="122">
        <v>57.902317073170735</v>
      </c>
      <c r="AR158" s="122">
        <v>57.465341463414646</v>
      </c>
      <c r="AS158" s="122">
        <v>57.428878048780497</v>
      </c>
      <c r="AT158" s="122">
        <v>57.792341463414637</v>
      </c>
      <c r="AU158" s="122">
        <v>58.481341463414644</v>
      </c>
      <c r="AV158" s="122">
        <v>59.361609756097565</v>
      </c>
      <c r="AW158" s="122">
        <v>60.253463414634147</v>
      </c>
      <c r="AX158" s="122">
        <v>61.013585365853665</v>
      </c>
      <c r="AY158" s="122" t="s">
        <v>1786</v>
      </c>
    </row>
    <row r="159" spans="1:51">
      <c r="A159" s="122" t="s">
        <v>70</v>
      </c>
      <c r="B159" s="122">
        <v>58.639024390243911</v>
      </c>
      <c r="C159" s="122" t="s">
        <v>1786</v>
      </c>
      <c r="D159" s="122">
        <v>59.439024390243908</v>
      </c>
      <c r="E159" s="122" t="s">
        <v>1786</v>
      </c>
      <c r="F159" s="122" t="s">
        <v>1786</v>
      </c>
      <c r="G159" s="122">
        <v>60.785365853658547</v>
      </c>
      <c r="H159" s="122" t="s">
        <v>1786</v>
      </c>
      <c r="I159" s="122">
        <v>61.682926829268297</v>
      </c>
      <c r="J159" s="122" t="s">
        <v>1786</v>
      </c>
      <c r="K159" s="122" t="s">
        <v>1786</v>
      </c>
      <c r="L159" s="122">
        <v>63.029268292682936</v>
      </c>
      <c r="M159" s="122" t="s">
        <v>1786</v>
      </c>
      <c r="N159" s="122">
        <v>63.926829268292693</v>
      </c>
      <c r="O159" s="122" t="s">
        <v>1786</v>
      </c>
      <c r="P159" s="122" t="s">
        <v>1786</v>
      </c>
      <c r="Q159" s="122">
        <v>65.273170731707324</v>
      </c>
      <c r="R159" s="122" t="s">
        <v>1786</v>
      </c>
      <c r="S159" s="122">
        <v>66.170731707317088</v>
      </c>
      <c r="T159" s="122" t="s">
        <v>1786</v>
      </c>
      <c r="U159" s="122" t="s">
        <v>1786</v>
      </c>
      <c r="V159" s="122">
        <v>66.569512195121959</v>
      </c>
      <c r="W159" s="122">
        <v>66.702439024390259</v>
      </c>
      <c r="X159" s="122">
        <v>68.317073170731717</v>
      </c>
      <c r="Y159" s="122" t="s">
        <v>1786</v>
      </c>
      <c r="Z159" s="122" t="s">
        <v>1786</v>
      </c>
      <c r="AA159" s="122">
        <v>68.765853658536599</v>
      </c>
      <c r="AB159" s="122" t="s">
        <v>1786</v>
      </c>
      <c r="AC159" s="122">
        <v>70.060975609756099</v>
      </c>
      <c r="AD159" s="122" t="s">
        <v>1786</v>
      </c>
      <c r="AE159" s="122" t="s">
        <v>1786</v>
      </c>
      <c r="AF159" s="122">
        <v>70.48536585365855</v>
      </c>
      <c r="AG159" s="122">
        <v>70.358536585365869</v>
      </c>
      <c r="AH159" s="122">
        <v>71.512195121951237</v>
      </c>
      <c r="AI159" s="122">
        <v>71.656097560975624</v>
      </c>
      <c r="AJ159" s="122">
        <v>70.673170731707316</v>
      </c>
      <c r="AK159" s="122">
        <v>72.009756097560981</v>
      </c>
      <c r="AL159" s="122">
        <v>71.997560975609773</v>
      </c>
      <c r="AM159" s="122">
        <v>71.739024390243912</v>
      </c>
      <c r="AN159" s="122">
        <v>74.375609756097575</v>
      </c>
      <c r="AO159" s="122">
        <v>73.87560975609756</v>
      </c>
      <c r="AP159" s="122">
        <v>74.919512195121968</v>
      </c>
      <c r="AQ159" s="122">
        <v>74.831707317073182</v>
      </c>
      <c r="AR159" s="122">
        <v>75.10243902439025</v>
      </c>
      <c r="AS159" s="122">
        <v>75.270731707317083</v>
      </c>
      <c r="AT159" s="122">
        <v>75.514634146341479</v>
      </c>
      <c r="AU159" s="122">
        <v>75.168292682926833</v>
      </c>
      <c r="AV159" s="122">
        <v>76.460975609756105</v>
      </c>
      <c r="AW159" s="122">
        <v>75.94634146341464</v>
      </c>
      <c r="AX159" s="122">
        <v>76.115121951219521</v>
      </c>
      <c r="AY159" s="122" t="s">
        <v>1786</v>
      </c>
    </row>
    <row r="160" spans="1:51">
      <c r="A160" s="122" t="s">
        <v>4112</v>
      </c>
      <c r="B160" s="122">
        <v>37.526463414634151</v>
      </c>
      <c r="C160" s="122">
        <v>37.574439024390252</v>
      </c>
      <c r="D160" s="122">
        <v>37.622926829268302</v>
      </c>
      <c r="E160" s="122">
        <v>37.672926829268299</v>
      </c>
      <c r="F160" s="122">
        <v>37.724414634146342</v>
      </c>
      <c r="G160" s="122">
        <v>37.778414634146344</v>
      </c>
      <c r="H160" s="122">
        <v>37.835902439024387</v>
      </c>
      <c r="I160" s="122">
        <v>37.898902439024397</v>
      </c>
      <c r="J160" s="122">
        <v>37.967365853658542</v>
      </c>
      <c r="K160" s="122">
        <v>38.043341463414635</v>
      </c>
      <c r="L160" s="122">
        <v>38.127268292682928</v>
      </c>
      <c r="M160" s="122">
        <v>38.220195121951228</v>
      </c>
      <c r="N160" s="122">
        <v>38.321609756097565</v>
      </c>
      <c r="O160" s="122">
        <v>38.431487804878053</v>
      </c>
      <c r="P160" s="122">
        <v>38.549853658536584</v>
      </c>
      <c r="Q160" s="122">
        <v>38.676195121951224</v>
      </c>
      <c r="R160" s="122">
        <v>38.809512195121954</v>
      </c>
      <c r="S160" s="122">
        <v>38.949804878048781</v>
      </c>
      <c r="T160" s="122">
        <v>39.096560975609755</v>
      </c>
      <c r="U160" s="122">
        <v>39.251292682926831</v>
      </c>
      <c r="V160" s="122">
        <v>39.411000000000008</v>
      </c>
      <c r="W160" s="122">
        <v>39.577658536585368</v>
      </c>
      <c r="X160" s="122">
        <v>39.750292682926833</v>
      </c>
      <c r="Y160" s="122">
        <v>39.931902439024391</v>
      </c>
      <c r="Z160" s="122">
        <v>40.123487804878053</v>
      </c>
      <c r="AA160" s="122">
        <v>40.327536585365856</v>
      </c>
      <c r="AB160" s="122">
        <v>40.54556097560976</v>
      </c>
      <c r="AC160" s="122">
        <v>40.779560975609762</v>
      </c>
      <c r="AD160" s="122">
        <v>41.032024390243905</v>
      </c>
      <c r="AE160" s="122">
        <v>41.306487804878053</v>
      </c>
      <c r="AF160" s="122">
        <v>41.603902439024402</v>
      </c>
      <c r="AG160" s="122">
        <v>41.926317073170736</v>
      </c>
      <c r="AH160" s="122">
        <v>42.273195121951233</v>
      </c>
      <c r="AI160" s="122">
        <v>42.647536585365863</v>
      </c>
      <c r="AJ160" s="122">
        <v>43.053853658536589</v>
      </c>
      <c r="AK160" s="122">
        <v>43.497634146341468</v>
      </c>
      <c r="AL160" s="122">
        <v>43.98987804878049</v>
      </c>
      <c r="AM160" s="122">
        <v>44.530585365853661</v>
      </c>
      <c r="AN160" s="122">
        <v>45.117756097560978</v>
      </c>
      <c r="AO160" s="122">
        <v>45.743878048780495</v>
      </c>
      <c r="AP160" s="122">
        <v>46.398487804878052</v>
      </c>
      <c r="AQ160" s="122">
        <v>47.069048780487812</v>
      </c>
      <c r="AR160" s="122">
        <v>47.741585365853659</v>
      </c>
      <c r="AS160" s="122">
        <v>48.403609756097566</v>
      </c>
      <c r="AT160" s="122">
        <v>49.047146341463417</v>
      </c>
      <c r="AU160" s="122">
        <v>49.666219512195127</v>
      </c>
      <c r="AV160" s="122">
        <v>50.261365853658539</v>
      </c>
      <c r="AW160" s="122">
        <v>50.83812195121952</v>
      </c>
      <c r="AX160" s="122">
        <v>51.401463414634144</v>
      </c>
      <c r="AY160" s="122" t="s">
        <v>1786</v>
      </c>
    </row>
    <row r="161" spans="1:51">
      <c r="A161" s="122" t="s">
        <v>4113</v>
      </c>
      <c r="B161" s="122">
        <v>37.87134146341463</v>
      </c>
      <c r="C161" s="122">
        <v>38.125390243902444</v>
      </c>
      <c r="D161" s="122">
        <v>38.37341463414635</v>
      </c>
      <c r="E161" s="122">
        <v>38.615926829268304</v>
      </c>
      <c r="F161" s="122">
        <v>38.854439024390246</v>
      </c>
      <c r="G161" s="122">
        <v>39.088926829268303</v>
      </c>
      <c r="H161" s="122">
        <v>39.319902439024396</v>
      </c>
      <c r="I161" s="122">
        <v>39.553878048780497</v>
      </c>
      <c r="J161" s="122">
        <v>39.797853658536589</v>
      </c>
      <c r="K161" s="122">
        <v>40.061317073170734</v>
      </c>
      <c r="L161" s="122">
        <v>40.365292682926835</v>
      </c>
      <c r="M161" s="122">
        <v>40.733268292682929</v>
      </c>
      <c r="N161" s="122">
        <v>41.170731707317081</v>
      </c>
      <c r="O161" s="122">
        <v>41.670682926829279</v>
      </c>
      <c r="P161" s="122">
        <v>42.217146341463419</v>
      </c>
      <c r="Q161" s="122">
        <v>42.781585365853658</v>
      </c>
      <c r="R161" s="122">
        <v>43.327000000000005</v>
      </c>
      <c r="S161" s="122">
        <v>43.818390243902442</v>
      </c>
      <c r="T161" s="122">
        <v>44.228268292682927</v>
      </c>
      <c r="U161" s="122">
        <v>44.543658536585376</v>
      </c>
      <c r="V161" s="122">
        <v>44.759097560975619</v>
      </c>
      <c r="W161" s="122">
        <v>44.880121951219522</v>
      </c>
      <c r="X161" s="122">
        <v>44.934756097560978</v>
      </c>
      <c r="Y161" s="122">
        <v>44.946536585365855</v>
      </c>
      <c r="Z161" s="122">
        <v>44.928975609756101</v>
      </c>
      <c r="AA161" s="122">
        <v>44.890609756097568</v>
      </c>
      <c r="AB161" s="122">
        <v>44.835975609756098</v>
      </c>
      <c r="AC161" s="122">
        <v>44.766560975609771</v>
      </c>
      <c r="AD161" s="122">
        <v>44.688804878048785</v>
      </c>
      <c r="AE161" s="122">
        <v>44.614195121951226</v>
      </c>
      <c r="AF161" s="122">
        <v>44.553658536585367</v>
      </c>
      <c r="AG161" s="122">
        <v>44.515097560975619</v>
      </c>
      <c r="AH161" s="122">
        <v>44.503975609756097</v>
      </c>
      <c r="AI161" s="122">
        <v>44.523731707317076</v>
      </c>
      <c r="AJ161" s="122">
        <v>44.582365853658544</v>
      </c>
      <c r="AK161" s="122">
        <v>44.687390243902442</v>
      </c>
      <c r="AL161" s="122">
        <v>44.844341463414644</v>
      </c>
      <c r="AM161" s="122">
        <v>45.050804878048787</v>
      </c>
      <c r="AN161" s="122">
        <v>45.29729268292683</v>
      </c>
      <c r="AO161" s="122">
        <v>45.576317073170742</v>
      </c>
      <c r="AP161" s="122">
        <v>45.874804878048785</v>
      </c>
      <c r="AQ161" s="122">
        <v>46.178243902439029</v>
      </c>
      <c r="AR161" s="122">
        <v>46.474073170731714</v>
      </c>
      <c r="AS161" s="122">
        <v>46.752731707317082</v>
      </c>
      <c r="AT161" s="122">
        <v>47.011219512195126</v>
      </c>
      <c r="AU161" s="122">
        <v>47.248536585365855</v>
      </c>
      <c r="AV161" s="122">
        <v>47.469658536585378</v>
      </c>
      <c r="AW161" s="122">
        <v>47.686170731707328</v>
      </c>
      <c r="AX161" s="122">
        <v>47.908585365853668</v>
      </c>
      <c r="AY161" s="122" t="s">
        <v>1786</v>
      </c>
    </row>
    <row r="162" spans="1:51">
      <c r="A162" s="122" t="s">
        <v>4</v>
      </c>
      <c r="B162" s="122">
        <v>46.998829268292688</v>
      </c>
      <c r="C162" s="122">
        <v>47.645658536585366</v>
      </c>
      <c r="D162" s="122">
        <v>48.295878048780494</v>
      </c>
      <c r="E162" s="122">
        <v>48.950512195121959</v>
      </c>
      <c r="F162" s="122">
        <v>49.608073170731714</v>
      </c>
      <c r="G162" s="122">
        <v>50.270634146341465</v>
      </c>
      <c r="H162" s="122">
        <v>50.941292682926836</v>
      </c>
      <c r="I162" s="122">
        <v>51.619048780487809</v>
      </c>
      <c r="J162" s="122">
        <v>52.300365853658548</v>
      </c>
      <c r="K162" s="122">
        <v>52.978121951219521</v>
      </c>
      <c r="L162" s="122">
        <v>53.64365853658537</v>
      </c>
      <c r="M162" s="122">
        <v>54.286731707317081</v>
      </c>
      <c r="N162" s="122">
        <v>54.89965853658537</v>
      </c>
      <c r="O162" s="122">
        <v>55.4769024390244</v>
      </c>
      <c r="P162" s="122">
        <v>56.015439024390247</v>
      </c>
      <c r="Q162" s="122">
        <v>56.511365853658539</v>
      </c>
      <c r="R162" s="122">
        <v>56.961756097560986</v>
      </c>
      <c r="S162" s="122">
        <v>57.373902439024398</v>
      </c>
      <c r="T162" s="122">
        <v>57.761048780487819</v>
      </c>
      <c r="U162" s="122">
        <v>58.1318780487805</v>
      </c>
      <c r="V162" s="122">
        <v>58.499536585365853</v>
      </c>
      <c r="W162" s="122">
        <v>58.874585365853669</v>
      </c>
      <c r="X162" s="122">
        <v>59.26753658536586</v>
      </c>
      <c r="Y162" s="122">
        <v>59.689487804878055</v>
      </c>
      <c r="Z162" s="122">
        <v>60.150000000000006</v>
      </c>
      <c r="AA162" s="122">
        <v>60.667829268292692</v>
      </c>
      <c r="AB162" s="122">
        <v>61.254682926829275</v>
      </c>
      <c r="AC162" s="122">
        <v>61.909585365853665</v>
      </c>
      <c r="AD162" s="122">
        <v>62.619414634146345</v>
      </c>
      <c r="AE162" s="122">
        <v>63.370000000000005</v>
      </c>
      <c r="AF162" s="122">
        <v>64.135000000000005</v>
      </c>
      <c r="AG162" s="122">
        <v>64.88360975609757</v>
      </c>
      <c r="AH162" s="122">
        <v>65.590414634146356</v>
      </c>
      <c r="AI162" s="122">
        <v>66.239146341463425</v>
      </c>
      <c r="AJ162" s="122">
        <v>66.821121951219524</v>
      </c>
      <c r="AK162" s="122">
        <v>67.342707317073177</v>
      </c>
      <c r="AL162" s="122">
        <v>67.817926829268302</v>
      </c>
      <c r="AM162" s="122">
        <v>68.27300000000001</v>
      </c>
      <c r="AN162" s="122">
        <v>68.72765853658538</v>
      </c>
      <c r="AO162" s="122">
        <v>69.190048780487814</v>
      </c>
      <c r="AP162" s="122">
        <v>69.662804878048789</v>
      </c>
      <c r="AQ162" s="122">
        <v>70.14207317073172</v>
      </c>
      <c r="AR162" s="122">
        <v>70.618439024390256</v>
      </c>
      <c r="AS162" s="122">
        <v>71.082463414634148</v>
      </c>
      <c r="AT162" s="122">
        <v>71.53124390243903</v>
      </c>
      <c r="AU162" s="122">
        <v>71.961317073170747</v>
      </c>
      <c r="AV162" s="122">
        <v>72.373682926829289</v>
      </c>
      <c r="AW162" s="122">
        <v>72.76678048780488</v>
      </c>
      <c r="AX162" s="122">
        <v>73.14200000000001</v>
      </c>
      <c r="AY162" s="122" t="s">
        <v>1786</v>
      </c>
    </row>
    <row r="163" spans="1:51">
      <c r="A163" s="122" t="s">
        <v>4172</v>
      </c>
      <c r="B163" s="122">
        <v>73.392682926829266</v>
      </c>
      <c r="C163" s="122">
        <v>73.652682926829272</v>
      </c>
      <c r="D163" s="122">
        <v>73.323902439024408</v>
      </c>
      <c r="E163" s="122">
        <v>73.337073170731713</v>
      </c>
      <c r="F163" s="122">
        <v>73.704146341463428</v>
      </c>
      <c r="G163" s="122">
        <v>73.568780487804887</v>
      </c>
      <c r="H163" s="122">
        <v>73.512926829268309</v>
      </c>
      <c r="I163" s="122">
        <v>73.804146341463422</v>
      </c>
      <c r="J163" s="122">
        <v>73.612682926829279</v>
      </c>
      <c r="K163" s="122">
        <v>73.539512195121972</v>
      </c>
      <c r="L163" s="122">
        <v>73.585609756097568</v>
      </c>
      <c r="M163" s="122">
        <v>73.809512195121968</v>
      </c>
      <c r="N163" s="122">
        <v>73.727073170731728</v>
      </c>
      <c r="O163" s="122">
        <v>74.143902439024401</v>
      </c>
      <c r="P163" s="122">
        <v>74.536829268292692</v>
      </c>
      <c r="Q163" s="122">
        <v>74.498780487804893</v>
      </c>
      <c r="R163" s="122">
        <v>74.647073170731716</v>
      </c>
      <c r="S163" s="122">
        <v>75.221463414634158</v>
      </c>
      <c r="T163" s="122">
        <v>75.145121951219522</v>
      </c>
      <c r="U163" s="122">
        <v>75.606097560975613</v>
      </c>
      <c r="V163" s="122">
        <v>75.743170731707323</v>
      </c>
      <c r="W163" s="122">
        <v>75.934390243902456</v>
      </c>
      <c r="X163" s="122">
        <v>75.988536585365864</v>
      </c>
      <c r="Y163" s="122">
        <v>76.164146341463422</v>
      </c>
      <c r="Z163" s="122">
        <v>76.233170731707318</v>
      </c>
      <c r="AA163" s="122">
        <v>76.284634146341475</v>
      </c>
      <c r="AB163" s="122">
        <v>76.270487804878059</v>
      </c>
      <c r="AC163" s="122">
        <v>76.70512195121951</v>
      </c>
      <c r="AD163" s="122">
        <v>76.890243902439025</v>
      </c>
      <c r="AE163" s="122">
        <v>76.734146341463429</v>
      </c>
      <c r="AF163" s="122">
        <v>76.878048780487802</v>
      </c>
      <c r="AG163" s="122">
        <v>77.000000000000014</v>
      </c>
      <c r="AH163" s="122">
        <v>77.217073170731723</v>
      </c>
      <c r="AI163" s="122">
        <v>76.916585365853663</v>
      </c>
      <c r="AJ163" s="122">
        <v>77.375121951219512</v>
      </c>
      <c r="AK163" s="122">
        <v>77.404634146341479</v>
      </c>
      <c r="AL163" s="122">
        <v>77.435609756097563</v>
      </c>
      <c r="AM163" s="122">
        <v>77.794390243902441</v>
      </c>
      <c r="AN163" s="122">
        <v>77.872926829268295</v>
      </c>
      <c r="AO163" s="122">
        <v>77.832682926829278</v>
      </c>
      <c r="AP163" s="122">
        <v>77.987804878048792</v>
      </c>
      <c r="AQ163" s="122">
        <v>78.195121951219519</v>
      </c>
      <c r="AR163" s="122">
        <v>78.282682926829281</v>
      </c>
      <c r="AS163" s="122">
        <v>78.492682926829289</v>
      </c>
      <c r="AT163" s="122">
        <v>78.692682926829278</v>
      </c>
      <c r="AU163" s="122">
        <v>79.430487804878041</v>
      </c>
      <c r="AV163" s="122">
        <v>79.817317073170727</v>
      </c>
      <c r="AW163" s="122">
        <v>80.276097560975629</v>
      </c>
      <c r="AX163" s="122">
        <v>80.400731707317092</v>
      </c>
      <c r="AY163" s="122" t="s">
        <v>1786</v>
      </c>
    </row>
    <row r="164" spans="1:51">
      <c r="A164" s="122" t="s">
        <v>1438</v>
      </c>
      <c r="B164" s="122">
        <v>62.60132415346667</v>
      </c>
      <c r="C164" s="122" t="s">
        <v>1786</v>
      </c>
      <c r="D164" s="122" t="s">
        <v>1786</v>
      </c>
      <c r="E164" s="122" t="s">
        <v>1786</v>
      </c>
      <c r="F164" s="122" t="s">
        <v>1786</v>
      </c>
      <c r="G164" s="122">
        <v>64.461391194063239</v>
      </c>
      <c r="H164" s="122" t="s">
        <v>1786</v>
      </c>
      <c r="I164" s="122" t="s">
        <v>1786</v>
      </c>
      <c r="J164" s="122" t="s">
        <v>1786</v>
      </c>
      <c r="K164" s="122" t="s">
        <v>1786</v>
      </c>
      <c r="L164" s="122">
        <v>66.213176854424404</v>
      </c>
      <c r="M164" s="122" t="s">
        <v>1786</v>
      </c>
      <c r="N164" s="122" t="s">
        <v>1786</v>
      </c>
      <c r="O164" s="122" t="s">
        <v>1786</v>
      </c>
      <c r="P164" s="122" t="s">
        <v>1786</v>
      </c>
      <c r="Q164" s="122">
        <v>67.971651337897669</v>
      </c>
      <c r="R164" s="122" t="s">
        <v>1786</v>
      </c>
      <c r="S164" s="122" t="s">
        <v>1786</v>
      </c>
      <c r="T164" s="122" t="s">
        <v>1786</v>
      </c>
      <c r="U164" s="122" t="s">
        <v>1786</v>
      </c>
      <c r="V164" s="122">
        <v>69.374007027006598</v>
      </c>
      <c r="W164" s="122">
        <v>69.254444530848744</v>
      </c>
      <c r="X164" s="122">
        <v>69.949494819543787</v>
      </c>
      <c r="Y164" s="122">
        <v>69.754522221645473</v>
      </c>
      <c r="Z164" s="122">
        <v>70.186843452832363</v>
      </c>
      <c r="AA164" s="122">
        <v>70.884790421805064</v>
      </c>
      <c r="AB164" s="122">
        <v>70.938014655484253</v>
      </c>
      <c r="AC164" s="122">
        <v>71.507647196340372</v>
      </c>
      <c r="AD164" s="122">
        <v>71.362096521938511</v>
      </c>
      <c r="AE164" s="122">
        <v>71.587263238988967</v>
      </c>
      <c r="AF164" s="122">
        <v>72.122876972493174</v>
      </c>
      <c r="AG164" s="122">
        <v>72.151304523855003</v>
      </c>
      <c r="AH164" s="122">
        <v>72.42483469822767</v>
      </c>
      <c r="AI164" s="122">
        <v>72.367985973783377</v>
      </c>
      <c r="AJ164" s="122">
        <v>72.785148481888726</v>
      </c>
      <c r="AK164" s="122">
        <v>73.129217193946104</v>
      </c>
      <c r="AL164" s="122">
        <v>73.541822672326774</v>
      </c>
      <c r="AM164" s="122">
        <v>73.976852339225999</v>
      </c>
      <c r="AN164" s="122">
        <v>74.050539088343001</v>
      </c>
      <c r="AO164" s="122">
        <v>74.268677590106549</v>
      </c>
      <c r="AP164" s="122">
        <v>74.739560006448173</v>
      </c>
      <c r="AQ164" s="122">
        <v>75.05756538419439</v>
      </c>
      <c r="AR164" s="122">
        <v>75.149725337477634</v>
      </c>
      <c r="AS164" s="122">
        <v>75.466412022139053</v>
      </c>
      <c r="AT164" s="122">
        <v>75.734107749235221</v>
      </c>
      <c r="AU164" s="122">
        <v>75.791917458904706</v>
      </c>
      <c r="AV164" s="122">
        <v>76.131542222769042</v>
      </c>
      <c r="AW164" s="122">
        <v>76.348951646019799</v>
      </c>
      <c r="AX164" s="122">
        <v>76.554828993495079</v>
      </c>
      <c r="AY164" s="122" t="s">
        <v>1786</v>
      </c>
    </row>
    <row r="165" spans="1:51">
      <c r="A165" s="122" t="s">
        <v>4194</v>
      </c>
      <c r="B165" s="122">
        <v>73.549756097560987</v>
      </c>
      <c r="C165" s="122">
        <v>73.55048780487806</v>
      </c>
      <c r="D165" s="122">
        <v>73.448048780487809</v>
      </c>
      <c r="E165" s="122">
        <v>73.077560975609757</v>
      </c>
      <c r="F165" s="122">
        <v>73.595853658536598</v>
      </c>
      <c r="G165" s="122">
        <v>73.723170731707313</v>
      </c>
      <c r="H165" s="122">
        <v>73.995365853658541</v>
      </c>
      <c r="I165" s="122">
        <v>74.066585365853669</v>
      </c>
      <c r="J165" s="122">
        <v>73.941951219512205</v>
      </c>
      <c r="K165" s="122">
        <v>73.663414634146349</v>
      </c>
      <c r="L165" s="122">
        <v>74.08804878048781</v>
      </c>
      <c r="M165" s="122">
        <v>74.179268292682934</v>
      </c>
      <c r="N165" s="122">
        <v>74.344634146341463</v>
      </c>
      <c r="O165" s="122">
        <v>74.442195121951215</v>
      </c>
      <c r="P165" s="122">
        <v>74.753658536585377</v>
      </c>
      <c r="Q165" s="122">
        <v>74.817560975609751</v>
      </c>
      <c r="R165" s="122">
        <v>75.039512195121958</v>
      </c>
      <c r="S165" s="122">
        <v>75.386829268292686</v>
      </c>
      <c r="T165" s="122">
        <v>75.418536585365857</v>
      </c>
      <c r="U165" s="122">
        <v>75.413902439024397</v>
      </c>
      <c r="V165" s="122">
        <v>75.671707317073185</v>
      </c>
      <c r="W165" s="122">
        <v>75.869024390243908</v>
      </c>
      <c r="X165" s="122">
        <v>76.010975609756116</v>
      </c>
      <c r="Y165" s="122">
        <v>76.066829268292693</v>
      </c>
      <c r="Z165" s="122">
        <v>76.224390243902448</v>
      </c>
      <c r="AA165" s="122">
        <v>75.916829268292688</v>
      </c>
      <c r="AB165" s="122">
        <v>76.241219512195144</v>
      </c>
      <c r="AC165" s="122">
        <v>76.081707317073182</v>
      </c>
      <c r="AD165" s="122">
        <v>76.220487804878061</v>
      </c>
      <c r="AE165" s="122">
        <v>76.500487804878048</v>
      </c>
      <c r="AF165" s="122">
        <v>76.53731707317074</v>
      </c>
      <c r="AG165" s="122">
        <v>76.980731707317076</v>
      </c>
      <c r="AH165" s="122">
        <v>77.184390243902456</v>
      </c>
      <c r="AI165" s="122">
        <v>77.151707317073175</v>
      </c>
      <c r="AJ165" s="122">
        <v>77.689756097560988</v>
      </c>
      <c r="AK165" s="122">
        <v>77.736585365853671</v>
      </c>
      <c r="AL165" s="122">
        <v>78.150487804878068</v>
      </c>
      <c r="AM165" s="122">
        <v>78.142682926829266</v>
      </c>
      <c r="AN165" s="122">
        <v>78.340000000000018</v>
      </c>
      <c r="AO165" s="122">
        <v>78.307804878048785</v>
      </c>
      <c r="AP165" s="122">
        <v>78.603902439024381</v>
      </c>
      <c r="AQ165" s="122">
        <v>78.810243902439041</v>
      </c>
      <c r="AR165" s="122">
        <v>78.92317073170733</v>
      </c>
      <c r="AS165" s="122">
        <v>79.490243902439019</v>
      </c>
      <c r="AT165" s="122">
        <v>79.841463414634163</v>
      </c>
      <c r="AU165" s="122">
        <v>80.2048780487805</v>
      </c>
      <c r="AV165" s="122">
        <v>80.488536585365864</v>
      </c>
      <c r="AW165" s="122">
        <v>80.539512195121958</v>
      </c>
      <c r="AX165" s="122">
        <v>80.741463414634154</v>
      </c>
      <c r="AY165" s="122" t="s">
        <v>1786</v>
      </c>
    </row>
    <row r="166" spans="1:51">
      <c r="A166" s="122" t="s">
        <v>4032</v>
      </c>
      <c r="B166" s="122">
        <v>38.486487804878053</v>
      </c>
      <c r="C166" s="122">
        <v>38.833414634146344</v>
      </c>
      <c r="D166" s="122">
        <v>39.192390243902445</v>
      </c>
      <c r="E166" s="122">
        <v>39.565414634146343</v>
      </c>
      <c r="F166" s="122">
        <v>39.95404878048781</v>
      </c>
      <c r="G166" s="122">
        <v>40.359902439024388</v>
      </c>
      <c r="H166" s="122">
        <v>40.784585365853665</v>
      </c>
      <c r="I166" s="122">
        <v>41.227121951219516</v>
      </c>
      <c r="J166" s="122">
        <v>41.687024390243906</v>
      </c>
      <c r="K166" s="122">
        <v>42.163731707317083</v>
      </c>
      <c r="L166" s="122">
        <v>42.656634146341467</v>
      </c>
      <c r="M166" s="122">
        <v>43.16509756097561</v>
      </c>
      <c r="N166" s="122">
        <v>43.687951219512208</v>
      </c>
      <c r="O166" s="122">
        <v>44.222585365853661</v>
      </c>
      <c r="P166" s="122">
        <v>44.7679756097561</v>
      </c>
      <c r="Q166" s="122">
        <v>45.31960975609757</v>
      </c>
      <c r="R166" s="122">
        <v>45.87753658536586</v>
      </c>
      <c r="S166" s="122">
        <v>46.439853658536599</v>
      </c>
      <c r="T166" s="122">
        <v>47.005195121951218</v>
      </c>
      <c r="U166" s="122">
        <v>47.572585365853662</v>
      </c>
      <c r="V166" s="122">
        <v>48.143634146341476</v>
      </c>
      <c r="W166" s="122">
        <v>48.718878048780489</v>
      </c>
      <c r="X166" s="122">
        <v>49.300829268292688</v>
      </c>
      <c r="Y166" s="122">
        <v>49.8889268292683</v>
      </c>
      <c r="Z166" s="122">
        <v>50.482585365853666</v>
      </c>
      <c r="AA166" s="122">
        <v>51.076195121951223</v>
      </c>
      <c r="AB166" s="122">
        <v>51.662097560975617</v>
      </c>
      <c r="AC166" s="122">
        <v>52.239195121951226</v>
      </c>
      <c r="AD166" s="122">
        <v>52.809390243902449</v>
      </c>
      <c r="AE166" s="122">
        <v>53.378658536585377</v>
      </c>
      <c r="AF166" s="122">
        <v>53.961999999999996</v>
      </c>
      <c r="AG166" s="122">
        <v>54.575463414634143</v>
      </c>
      <c r="AH166" s="122">
        <v>55.231170731707323</v>
      </c>
      <c r="AI166" s="122">
        <v>55.934780487804886</v>
      </c>
      <c r="AJ166" s="122">
        <v>56.686853658536592</v>
      </c>
      <c r="AK166" s="122">
        <v>57.482000000000006</v>
      </c>
      <c r="AL166" s="122">
        <v>58.312243902439029</v>
      </c>
      <c r="AM166" s="122">
        <v>59.160146341463424</v>
      </c>
      <c r="AN166" s="122">
        <v>60.007682926829276</v>
      </c>
      <c r="AO166" s="122">
        <v>60.841390243902445</v>
      </c>
      <c r="AP166" s="122">
        <v>61.651756097560984</v>
      </c>
      <c r="AQ166" s="122">
        <v>62.433780487804881</v>
      </c>
      <c r="AR166" s="122">
        <v>63.186414634146345</v>
      </c>
      <c r="AS166" s="122">
        <v>63.904609756097578</v>
      </c>
      <c r="AT166" s="122">
        <v>64.581804878048786</v>
      </c>
      <c r="AU166" s="122">
        <v>65.205975609756109</v>
      </c>
      <c r="AV166" s="122">
        <v>65.765097560975605</v>
      </c>
      <c r="AW166" s="122">
        <v>66.258121951219522</v>
      </c>
      <c r="AX166" s="122">
        <v>66.690073170731722</v>
      </c>
      <c r="AY166" s="122" t="s">
        <v>1786</v>
      </c>
    </row>
    <row r="167" spans="1:51">
      <c r="A167" s="122" t="s">
        <v>133</v>
      </c>
      <c r="B167" s="122">
        <v>71.236585365853671</v>
      </c>
      <c r="C167" s="122">
        <v>70.98536585365855</v>
      </c>
      <c r="D167" s="122">
        <v>71.231707317073159</v>
      </c>
      <c r="E167" s="122">
        <v>71.280487804878049</v>
      </c>
      <c r="F167" s="122">
        <v>71.329268292682926</v>
      </c>
      <c r="G167" s="122">
        <v>71.226829268292676</v>
      </c>
      <c r="H167" s="122">
        <v>71.124390243902454</v>
      </c>
      <c r="I167" s="122">
        <v>71.473170731707327</v>
      </c>
      <c r="J167" s="122">
        <v>71.124390243902454</v>
      </c>
      <c r="K167" s="122">
        <v>71.473170731707327</v>
      </c>
      <c r="L167" s="122">
        <v>71.273170731707324</v>
      </c>
      <c r="M167" s="122">
        <v>71.773170731707324</v>
      </c>
      <c r="N167" s="122">
        <v>71.82926829268294</v>
      </c>
      <c r="O167" s="122">
        <v>71.668292682926847</v>
      </c>
      <c r="P167" s="122">
        <v>71.924390243902437</v>
      </c>
      <c r="Q167" s="122">
        <v>72.219512195121965</v>
      </c>
      <c r="R167" s="122">
        <v>72.421951219512209</v>
      </c>
      <c r="S167" s="122">
        <v>72.168292682926833</v>
      </c>
      <c r="T167" s="122">
        <v>73.019512195121962</v>
      </c>
      <c r="U167" s="122">
        <v>73.068292682926852</v>
      </c>
      <c r="V167" s="122">
        <v>72.82926829268294</v>
      </c>
      <c r="W167" s="122">
        <v>73.621951219512212</v>
      </c>
      <c r="X167" s="122">
        <v>73.724390243902434</v>
      </c>
      <c r="Y167" s="122">
        <v>73.775609756097566</v>
      </c>
      <c r="Z167" s="122">
        <v>74.370731707317077</v>
      </c>
      <c r="AA167" s="122">
        <v>73.829268292682926</v>
      </c>
      <c r="AB167" s="122">
        <v>74.121951219512198</v>
      </c>
      <c r="AC167" s="122">
        <v>74.178048780487813</v>
      </c>
      <c r="AD167" s="122">
        <v>74.424390243902437</v>
      </c>
      <c r="AE167" s="122">
        <v>74.824390243902442</v>
      </c>
      <c r="AF167" s="122">
        <v>75.378048780487816</v>
      </c>
      <c r="AG167" s="122">
        <v>76.031707317073185</v>
      </c>
      <c r="AH167" s="122">
        <v>76.124390243902454</v>
      </c>
      <c r="AI167" s="122">
        <v>76.434146341463418</v>
      </c>
      <c r="AJ167" s="122">
        <v>76.8829268292683</v>
      </c>
      <c r="AK167" s="122">
        <v>76.734146341463429</v>
      </c>
      <c r="AL167" s="122">
        <v>76.787804878048803</v>
      </c>
      <c r="AM167" s="122">
        <v>77.334146341463423</v>
      </c>
      <c r="AN167" s="122">
        <v>78.085365853658544</v>
      </c>
      <c r="AO167" s="122">
        <v>77.890243902439039</v>
      </c>
      <c r="AP167" s="122">
        <v>78.636585365853662</v>
      </c>
      <c r="AQ167" s="122">
        <v>78.692682926829278</v>
      </c>
      <c r="AR167" s="122">
        <v>78.846341463414632</v>
      </c>
      <c r="AS167" s="122">
        <v>79.146341463414643</v>
      </c>
      <c r="AT167" s="122">
        <v>79.548780487804876</v>
      </c>
      <c r="AU167" s="122">
        <v>79.851219512195144</v>
      </c>
      <c r="AV167" s="122">
        <v>80.048780487804891</v>
      </c>
      <c r="AW167" s="122">
        <v>80.151219512195127</v>
      </c>
      <c r="AX167" s="122">
        <v>80.151219512195127</v>
      </c>
      <c r="AY167" s="122" t="s">
        <v>1786</v>
      </c>
    </row>
    <row r="168" spans="1:51">
      <c r="A168" s="122" t="s">
        <v>1440</v>
      </c>
      <c r="B168" s="122">
        <v>69.033762184402903</v>
      </c>
      <c r="C168" s="122" t="s">
        <v>1786</v>
      </c>
      <c r="D168" s="122" t="s">
        <v>1786</v>
      </c>
      <c r="E168" s="122" t="s">
        <v>1786</v>
      </c>
      <c r="F168" s="122" t="s">
        <v>1786</v>
      </c>
      <c r="G168" s="122">
        <v>69.962077982501285</v>
      </c>
      <c r="H168" s="122" t="s">
        <v>1786</v>
      </c>
      <c r="I168" s="122" t="s">
        <v>1786</v>
      </c>
      <c r="J168" s="122" t="s">
        <v>1786</v>
      </c>
      <c r="K168" s="122" t="s">
        <v>1786</v>
      </c>
      <c r="L168" s="122">
        <v>70.878941760298716</v>
      </c>
      <c r="M168" s="122" t="s">
        <v>1786</v>
      </c>
      <c r="N168" s="122" t="s">
        <v>1786</v>
      </c>
      <c r="O168" s="122" t="s">
        <v>1786</v>
      </c>
      <c r="P168" s="122" t="s">
        <v>1786</v>
      </c>
      <c r="Q168" s="122">
        <v>72.388870941408584</v>
      </c>
      <c r="R168" s="122" t="s">
        <v>1786</v>
      </c>
      <c r="S168" s="122" t="s">
        <v>1786</v>
      </c>
      <c r="T168" s="122" t="s">
        <v>1786</v>
      </c>
      <c r="U168" s="122" t="s">
        <v>1786</v>
      </c>
      <c r="V168" s="122">
        <v>73.491993022269639</v>
      </c>
      <c r="W168" s="122">
        <v>73.969419853766269</v>
      </c>
      <c r="X168" s="122">
        <v>74.507787773770374</v>
      </c>
      <c r="Y168" s="122">
        <v>74.356264107570027</v>
      </c>
      <c r="Z168" s="122">
        <v>75.040962093290986</v>
      </c>
      <c r="AA168" s="122">
        <v>74.669062153057055</v>
      </c>
      <c r="AB168" s="122">
        <v>75.299774689512176</v>
      </c>
      <c r="AC168" s="122">
        <v>75.217422919890865</v>
      </c>
      <c r="AD168" s="122">
        <v>75.637725661585336</v>
      </c>
      <c r="AE168" s="122">
        <v>75.575604942193877</v>
      </c>
      <c r="AF168" s="122">
        <v>75.692882894537618</v>
      </c>
      <c r="AG168" s="122">
        <v>75.852701552116926</v>
      </c>
      <c r="AH168" s="122">
        <v>76.322191615479923</v>
      </c>
      <c r="AI168" s="122">
        <v>76.193992556517443</v>
      </c>
      <c r="AJ168" s="122">
        <v>76.651624630502909</v>
      </c>
      <c r="AK168" s="122">
        <v>76.547633434517493</v>
      </c>
      <c r="AL168" s="122">
        <v>77.056951372609831</v>
      </c>
      <c r="AM168" s="122">
        <v>77.156695804154637</v>
      </c>
      <c r="AN168" s="122">
        <v>77.546040327269978</v>
      </c>
      <c r="AO168" s="122">
        <v>77.6455417297488</v>
      </c>
      <c r="AP168" s="122">
        <v>77.952871367004363</v>
      </c>
      <c r="AQ168" s="122">
        <v>78.170206570607235</v>
      </c>
      <c r="AR168" s="122">
        <v>78.341344515450459</v>
      </c>
      <c r="AS168" s="122">
        <v>78.439438467939283</v>
      </c>
      <c r="AT168" s="122">
        <v>78.818279710878329</v>
      </c>
      <c r="AU168" s="122">
        <v>79.081502833873387</v>
      </c>
      <c r="AV168" s="122">
        <v>79.469786453999873</v>
      </c>
      <c r="AW168" s="122">
        <v>79.670669672670343</v>
      </c>
      <c r="AX168" s="122">
        <v>79.917588352824637</v>
      </c>
      <c r="AY168" s="122" t="s">
        <v>1786</v>
      </c>
    </row>
    <row r="169" spans="1:51">
      <c r="A169" s="122" t="s">
        <v>4356</v>
      </c>
      <c r="B169" s="122">
        <v>67.655318688357468</v>
      </c>
      <c r="C169" s="122" t="s">
        <v>1786</v>
      </c>
      <c r="D169" s="122" t="s">
        <v>1786</v>
      </c>
      <c r="E169" s="122" t="s">
        <v>1786</v>
      </c>
      <c r="F169" s="122" t="s">
        <v>1786</v>
      </c>
      <c r="G169" s="122">
        <v>68.668867782758468</v>
      </c>
      <c r="H169" s="122" t="s">
        <v>1786</v>
      </c>
      <c r="I169" s="122" t="s">
        <v>1786</v>
      </c>
      <c r="J169" s="122" t="s">
        <v>1786</v>
      </c>
      <c r="K169" s="122" t="s">
        <v>1786</v>
      </c>
      <c r="L169" s="122">
        <v>69.613278703854064</v>
      </c>
      <c r="M169" s="122" t="s">
        <v>1786</v>
      </c>
      <c r="N169" s="122" t="s">
        <v>1786</v>
      </c>
      <c r="O169" s="122" t="s">
        <v>1786</v>
      </c>
      <c r="P169" s="122" t="s">
        <v>1786</v>
      </c>
      <c r="Q169" s="122">
        <v>71.162678174196756</v>
      </c>
      <c r="R169" s="122" t="s">
        <v>1786</v>
      </c>
      <c r="S169" s="122" t="s">
        <v>1786</v>
      </c>
      <c r="T169" s="122" t="s">
        <v>1786</v>
      </c>
      <c r="U169" s="122" t="s">
        <v>1786</v>
      </c>
      <c r="V169" s="122">
        <v>72.347271056881851</v>
      </c>
      <c r="W169" s="122">
        <v>72.652105147497352</v>
      </c>
      <c r="X169" s="122">
        <v>73.239843132749854</v>
      </c>
      <c r="Y169" s="122">
        <v>73.047061287378725</v>
      </c>
      <c r="Z169" s="122">
        <v>73.606773204329187</v>
      </c>
      <c r="AA169" s="122">
        <v>73.564773976908484</v>
      </c>
      <c r="AB169" s="122">
        <v>73.950483353398113</v>
      </c>
      <c r="AC169" s="122">
        <v>74.111704187561941</v>
      </c>
      <c r="AD169" s="122">
        <v>74.324110644188011</v>
      </c>
      <c r="AE169" s="122">
        <v>74.425970974267472</v>
      </c>
      <c r="AF169" s="122">
        <v>74.70443250566754</v>
      </c>
      <c r="AG169" s="122">
        <v>74.910382197616002</v>
      </c>
      <c r="AH169" s="122">
        <v>75.323628102184628</v>
      </c>
      <c r="AI169" s="122">
        <v>75.301894193779674</v>
      </c>
      <c r="AJ169" s="122">
        <v>75.703240149437619</v>
      </c>
      <c r="AK169" s="122">
        <v>75.696432457354533</v>
      </c>
      <c r="AL169" s="122">
        <v>76.145249885649903</v>
      </c>
      <c r="AM169" s="122">
        <v>76.318906095011016</v>
      </c>
      <c r="AN169" s="122">
        <v>76.663029247735921</v>
      </c>
      <c r="AO169" s="122">
        <v>76.831700493946556</v>
      </c>
      <c r="AP169" s="122">
        <v>77.136493161487721</v>
      </c>
      <c r="AQ169" s="122">
        <v>77.361336147099763</v>
      </c>
      <c r="AR169" s="122">
        <v>77.536630374510707</v>
      </c>
      <c r="AS169" s="122">
        <v>77.642727326815105</v>
      </c>
      <c r="AT169" s="122">
        <v>77.976679066692995</v>
      </c>
      <c r="AU169" s="122">
        <v>78.209306700359235</v>
      </c>
      <c r="AV169" s="122">
        <v>78.545592187316913</v>
      </c>
      <c r="AW169" s="122">
        <v>78.759684646516817</v>
      </c>
      <c r="AX169" s="122">
        <v>78.987576240640607</v>
      </c>
      <c r="AY169" s="122" t="s">
        <v>1786</v>
      </c>
    </row>
    <row r="170" spans="1:51">
      <c r="A170" s="122" t="s">
        <v>4033</v>
      </c>
      <c r="B170" s="122">
        <v>41.524219512195124</v>
      </c>
      <c r="C170" s="122">
        <v>42.145560975609762</v>
      </c>
      <c r="D170" s="122">
        <v>42.789902439024395</v>
      </c>
      <c r="E170" s="122">
        <v>43.46124390243903</v>
      </c>
      <c r="F170" s="122">
        <v>44.164073170731712</v>
      </c>
      <c r="G170" s="122">
        <v>44.908414634146347</v>
      </c>
      <c r="H170" s="122">
        <v>45.704707317073172</v>
      </c>
      <c r="I170" s="122">
        <v>46.557512195121959</v>
      </c>
      <c r="J170" s="122">
        <v>47.466317073170735</v>
      </c>
      <c r="K170" s="122">
        <v>48.427585365853666</v>
      </c>
      <c r="L170" s="122">
        <v>49.432853658536587</v>
      </c>
      <c r="M170" s="122">
        <v>50.471609756097571</v>
      </c>
      <c r="N170" s="122">
        <v>51.52885365853659</v>
      </c>
      <c r="O170" s="122">
        <v>52.593585365853663</v>
      </c>
      <c r="P170" s="122">
        <v>53.658341463414644</v>
      </c>
      <c r="Q170" s="122">
        <v>54.72009756097561</v>
      </c>
      <c r="R170" s="122">
        <v>55.7819024390244</v>
      </c>
      <c r="S170" s="122">
        <v>56.848268292682931</v>
      </c>
      <c r="T170" s="122">
        <v>57.921682926829277</v>
      </c>
      <c r="U170" s="122">
        <v>59.001146341463418</v>
      </c>
      <c r="V170" s="122">
        <v>60.084609756097571</v>
      </c>
      <c r="W170" s="122">
        <v>61.17302439024391</v>
      </c>
      <c r="X170" s="122">
        <v>62.261853658536587</v>
      </c>
      <c r="Y170" s="122">
        <v>63.34112195121952</v>
      </c>
      <c r="Z170" s="122">
        <v>64.401829268292687</v>
      </c>
      <c r="AA170" s="122">
        <v>65.435121951219514</v>
      </c>
      <c r="AB170" s="122">
        <v>66.433097560975611</v>
      </c>
      <c r="AC170" s="122">
        <v>67.387853658536599</v>
      </c>
      <c r="AD170" s="122">
        <v>68.288902439024397</v>
      </c>
      <c r="AE170" s="122">
        <v>69.124243902439034</v>
      </c>
      <c r="AF170" s="122">
        <v>69.873804878048787</v>
      </c>
      <c r="AG170" s="122">
        <v>70.520975609756093</v>
      </c>
      <c r="AH170" s="122">
        <v>71.063634146341471</v>
      </c>
      <c r="AI170" s="122">
        <v>71.508146341463416</v>
      </c>
      <c r="AJ170" s="122">
        <v>71.868000000000023</v>
      </c>
      <c r="AK170" s="122">
        <v>72.162658536585369</v>
      </c>
      <c r="AL170" s="122">
        <v>72.419219512195141</v>
      </c>
      <c r="AM170" s="122">
        <v>72.663219512195141</v>
      </c>
      <c r="AN170" s="122">
        <v>72.918243902439031</v>
      </c>
      <c r="AO170" s="122">
        <v>73.194780487804877</v>
      </c>
      <c r="AP170" s="122">
        <v>73.500780487804889</v>
      </c>
      <c r="AQ170" s="122">
        <v>73.830707317073191</v>
      </c>
      <c r="AR170" s="122">
        <v>74.167975609756112</v>
      </c>
      <c r="AS170" s="122">
        <v>74.499097560975613</v>
      </c>
      <c r="AT170" s="122">
        <v>74.81758536585366</v>
      </c>
      <c r="AU170" s="122">
        <v>75.120512195121961</v>
      </c>
      <c r="AV170" s="122">
        <v>75.402951219512204</v>
      </c>
      <c r="AW170" s="122">
        <v>75.667000000000016</v>
      </c>
      <c r="AX170" s="122">
        <v>75.913219512195127</v>
      </c>
      <c r="AY170" s="122" t="s">
        <v>1786</v>
      </c>
    </row>
    <row r="171" spans="1:51">
      <c r="A171" s="122" t="s">
        <v>4034</v>
      </c>
      <c r="B171" s="122">
        <v>49.405951219512197</v>
      </c>
      <c r="C171" s="122">
        <v>49.876853658536589</v>
      </c>
      <c r="D171" s="122">
        <v>50.372219512195123</v>
      </c>
      <c r="E171" s="122">
        <v>50.890536585365858</v>
      </c>
      <c r="F171" s="122">
        <v>51.42482926829269</v>
      </c>
      <c r="G171" s="122">
        <v>51.96312195121952</v>
      </c>
      <c r="H171" s="122">
        <v>52.490414634146354</v>
      </c>
      <c r="I171" s="122">
        <v>52.993731707317075</v>
      </c>
      <c r="J171" s="122">
        <v>53.466609756097562</v>
      </c>
      <c r="K171" s="122">
        <v>53.904536585365861</v>
      </c>
      <c r="L171" s="122">
        <v>54.312024390243913</v>
      </c>
      <c r="M171" s="122">
        <v>54.698585365853667</v>
      </c>
      <c r="N171" s="122">
        <v>55.077682926829276</v>
      </c>
      <c r="O171" s="122">
        <v>55.457341463414643</v>
      </c>
      <c r="P171" s="122">
        <v>55.83804878048781</v>
      </c>
      <c r="Q171" s="122">
        <v>56.215317073170738</v>
      </c>
      <c r="R171" s="122">
        <v>56.580146341463426</v>
      </c>
      <c r="S171" s="122">
        <v>56.922585365853671</v>
      </c>
      <c r="T171" s="122">
        <v>57.239609756097565</v>
      </c>
      <c r="U171" s="122">
        <v>57.531243902439037</v>
      </c>
      <c r="V171" s="122">
        <v>57.805</v>
      </c>
      <c r="W171" s="122">
        <v>58.070414634146353</v>
      </c>
      <c r="X171" s="122">
        <v>58.337000000000003</v>
      </c>
      <c r="Y171" s="122">
        <v>58.613658536585369</v>
      </c>
      <c r="Z171" s="122">
        <v>58.902317073170742</v>
      </c>
      <c r="AA171" s="122">
        <v>59.201292682926834</v>
      </c>
      <c r="AB171" s="122">
        <v>59.50434146341464</v>
      </c>
      <c r="AC171" s="122">
        <v>59.803365853658548</v>
      </c>
      <c r="AD171" s="122">
        <v>60.094365853658545</v>
      </c>
      <c r="AE171" s="122">
        <v>60.377390243902447</v>
      </c>
      <c r="AF171" s="122">
        <v>60.656121951219518</v>
      </c>
      <c r="AG171" s="122">
        <v>60.938341463414638</v>
      </c>
      <c r="AH171" s="122">
        <v>61.230268292682936</v>
      </c>
      <c r="AI171" s="122">
        <v>61.536658536585371</v>
      </c>
      <c r="AJ171" s="122">
        <v>61.857585365853666</v>
      </c>
      <c r="AK171" s="122">
        <v>62.192097560975611</v>
      </c>
      <c r="AL171" s="122">
        <v>62.538634146341472</v>
      </c>
      <c r="AM171" s="122">
        <v>62.889024390243911</v>
      </c>
      <c r="AN171" s="122">
        <v>63.239073170731722</v>
      </c>
      <c r="AO171" s="122">
        <v>63.586219512195129</v>
      </c>
      <c r="AP171" s="122">
        <v>63.928365853658548</v>
      </c>
      <c r="AQ171" s="122">
        <v>64.263487804878054</v>
      </c>
      <c r="AR171" s="122">
        <v>64.59404878048781</v>
      </c>
      <c r="AS171" s="122">
        <v>64.92056097560976</v>
      </c>
      <c r="AT171" s="122">
        <v>65.244487804878048</v>
      </c>
      <c r="AU171" s="122">
        <v>65.565780487804886</v>
      </c>
      <c r="AV171" s="122">
        <v>65.885975609756102</v>
      </c>
      <c r="AW171" s="122">
        <v>66.207073170731718</v>
      </c>
      <c r="AX171" s="122">
        <v>66.529097560975629</v>
      </c>
      <c r="AY171" s="122" t="s">
        <v>1786</v>
      </c>
    </row>
    <row r="172" spans="1:51">
      <c r="A172" s="122" t="s">
        <v>5</v>
      </c>
      <c r="B172" s="122">
        <v>60.804292682926835</v>
      </c>
      <c r="C172" s="122">
        <v>61.315878048780498</v>
      </c>
      <c r="D172" s="122">
        <v>61.799487804878055</v>
      </c>
      <c r="E172" s="122">
        <v>62.264585365853669</v>
      </c>
      <c r="F172" s="122">
        <v>62.719146341463421</v>
      </c>
      <c r="G172" s="122">
        <v>63.168121951219504</v>
      </c>
      <c r="H172" s="122">
        <v>63.61248780487805</v>
      </c>
      <c r="I172" s="122">
        <v>64.050658536585374</v>
      </c>
      <c r="J172" s="122">
        <v>64.482634146341454</v>
      </c>
      <c r="K172" s="122">
        <v>64.913878048780504</v>
      </c>
      <c r="L172" s="122">
        <v>65.350853658536579</v>
      </c>
      <c r="M172" s="122">
        <v>65.80302439024392</v>
      </c>
      <c r="N172" s="122">
        <v>66.272926829268314</v>
      </c>
      <c r="O172" s="122">
        <v>66.758146341463416</v>
      </c>
      <c r="P172" s="122">
        <v>67.256195121951222</v>
      </c>
      <c r="Q172" s="122">
        <v>67.758170731707324</v>
      </c>
      <c r="R172" s="122">
        <v>68.256146341463435</v>
      </c>
      <c r="S172" s="122">
        <v>68.737170731707323</v>
      </c>
      <c r="T172" s="122">
        <v>69.192829268292698</v>
      </c>
      <c r="U172" s="122">
        <v>69.615170731707337</v>
      </c>
      <c r="V172" s="122">
        <v>69.999195121951232</v>
      </c>
      <c r="W172" s="122">
        <v>70.341926829268303</v>
      </c>
      <c r="X172" s="122">
        <v>70.647829268292696</v>
      </c>
      <c r="Y172" s="122">
        <v>70.923365853658538</v>
      </c>
      <c r="Z172" s="122">
        <v>71.172536585365862</v>
      </c>
      <c r="AA172" s="122">
        <v>71.399365853658537</v>
      </c>
      <c r="AB172" s="122">
        <v>71.610853658536598</v>
      </c>
      <c r="AC172" s="122">
        <v>71.811000000000007</v>
      </c>
      <c r="AD172" s="122">
        <v>72.005829268292686</v>
      </c>
      <c r="AE172" s="122">
        <v>72.19934146341464</v>
      </c>
      <c r="AF172" s="122">
        <v>72.393048780487817</v>
      </c>
      <c r="AG172" s="122">
        <v>72.58597560975609</v>
      </c>
      <c r="AH172" s="122">
        <v>72.777121951219527</v>
      </c>
      <c r="AI172" s="122">
        <v>72.963951219512197</v>
      </c>
      <c r="AJ172" s="122">
        <v>73.147951219512208</v>
      </c>
      <c r="AK172" s="122">
        <v>73.331024390243911</v>
      </c>
      <c r="AL172" s="122">
        <v>73.51414634146343</v>
      </c>
      <c r="AM172" s="122">
        <v>73.700243902439041</v>
      </c>
      <c r="AN172" s="122">
        <v>73.888756097560972</v>
      </c>
      <c r="AO172" s="122">
        <v>74.079170731707322</v>
      </c>
      <c r="AP172" s="122">
        <v>74.270951219512199</v>
      </c>
      <c r="AQ172" s="122">
        <v>74.461585365853665</v>
      </c>
      <c r="AR172" s="122">
        <v>74.648585365853677</v>
      </c>
      <c r="AS172" s="122">
        <v>74.830512195121969</v>
      </c>
      <c r="AT172" s="122">
        <v>75.006365853658551</v>
      </c>
      <c r="AU172" s="122">
        <v>75.17663414634147</v>
      </c>
      <c r="AV172" s="122">
        <v>75.340878048780496</v>
      </c>
      <c r="AW172" s="122">
        <v>75.502073170731705</v>
      </c>
      <c r="AX172" s="122">
        <v>75.660756097560991</v>
      </c>
      <c r="AY172" s="122" t="s">
        <v>1786</v>
      </c>
    </row>
    <row r="173" spans="1:51">
      <c r="A173" s="122" t="s">
        <v>8</v>
      </c>
      <c r="B173" s="122">
        <v>47.691585365853669</v>
      </c>
      <c r="C173" s="122">
        <v>48.232926829268294</v>
      </c>
      <c r="D173" s="122">
        <v>48.752780487804884</v>
      </c>
      <c r="E173" s="122">
        <v>49.248658536585374</v>
      </c>
      <c r="F173" s="122">
        <v>49.728048780487804</v>
      </c>
      <c r="G173" s="122">
        <v>50.214439024390245</v>
      </c>
      <c r="H173" s="122">
        <v>50.736780487804886</v>
      </c>
      <c r="I173" s="122">
        <v>51.318536585365862</v>
      </c>
      <c r="J173" s="122">
        <v>51.96919512195123</v>
      </c>
      <c r="K173" s="122">
        <v>52.68726829268293</v>
      </c>
      <c r="L173" s="122">
        <v>53.453756097560984</v>
      </c>
      <c r="M173" s="122">
        <v>54.240682926829273</v>
      </c>
      <c r="N173" s="122">
        <v>55.01758536585367</v>
      </c>
      <c r="O173" s="122">
        <v>55.757487804878053</v>
      </c>
      <c r="P173" s="122">
        <v>56.450902439024397</v>
      </c>
      <c r="Q173" s="122">
        <v>57.096341463414646</v>
      </c>
      <c r="R173" s="122">
        <v>57.703243902439034</v>
      </c>
      <c r="S173" s="122">
        <v>58.291634146341465</v>
      </c>
      <c r="T173" s="122">
        <v>58.878487804878056</v>
      </c>
      <c r="U173" s="122">
        <v>59.468317073170738</v>
      </c>
      <c r="V173" s="122">
        <v>60.063634146341464</v>
      </c>
      <c r="W173" s="122">
        <v>60.663926829268298</v>
      </c>
      <c r="X173" s="122">
        <v>61.263707317073177</v>
      </c>
      <c r="Y173" s="122">
        <v>61.856536585365866</v>
      </c>
      <c r="Z173" s="122">
        <v>62.439926829268295</v>
      </c>
      <c r="AA173" s="122">
        <v>63.008902439024396</v>
      </c>
      <c r="AB173" s="122">
        <v>63.559536585365862</v>
      </c>
      <c r="AC173" s="122">
        <v>64.089804878048781</v>
      </c>
      <c r="AD173" s="122">
        <v>64.601731707317086</v>
      </c>
      <c r="AE173" s="122">
        <v>65.097292682926835</v>
      </c>
      <c r="AF173" s="122">
        <v>65.580439024390259</v>
      </c>
      <c r="AG173" s="122">
        <v>66.059121951219524</v>
      </c>
      <c r="AH173" s="122">
        <v>66.538804878048794</v>
      </c>
      <c r="AI173" s="122">
        <v>67.023902439024397</v>
      </c>
      <c r="AJ173" s="122">
        <v>67.516439024390252</v>
      </c>
      <c r="AK173" s="122">
        <v>68.017365853658546</v>
      </c>
      <c r="AL173" s="122">
        <v>68.525707317073156</v>
      </c>
      <c r="AM173" s="122">
        <v>69.037487804878054</v>
      </c>
      <c r="AN173" s="122">
        <v>69.544268292682943</v>
      </c>
      <c r="AO173" s="122">
        <v>70.041048780487827</v>
      </c>
      <c r="AP173" s="122">
        <v>70.51939024390245</v>
      </c>
      <c r="AQ173" s="122">
        <v>70.973292682926839</v>
      </c>
      <c r="AR173" s="122">
        <v>71.398292682926837</v>
      </c>
      <c r="AS173" s="122">
        <v>71.79187804878049</v>
      </c>
      <c r="AT173" s="122">
        <v>72.150585365853672</v>
      </c>
      <c r="AU173" s="122">
        <v>72.474902439024405</v>
      </c>
      <c r="AV173" s="122">
        <v>72.764317073170744</v>
      </c>
      <c r="AW173" s="122">
        <v>73.024829268292677</v>
      </c>
      <c r="AX173" s="122">
        <v>73.261902439024396</v>
      </c>
      <c r="AY173" s="122" t="s">
        <v>1786</v>
      </c>
    </row>
    <row r="174" spans="1:51">
      <c r="A174" s="122" t="s">
        <v>4036</v>
      </c>
      <c r="B174" s="122">
        <v>53.192219512195123</v>
      </c>
      <c r="C174" s="122">
        <v>53.835170731707322</v>
      </c>
      <c r="D174" s="122">
        <v>54.413195121951233</v>
      </c>
      <c r="E174" s="122">
        <v>54.917341463414637</v>
      </c>
      <c r="F174" s="122">
        <v>55.349146341463417</v>
      </c>
      <c r="G174" s="122">
        <v>55.716658536585378</v>
      </c>
      <c r="H174" s="122">
        <v>56.03439024390245</v>
      </c>
      <c r="I174" s="122">
        <v>56.325804878048785</v>
      </c>
      <c r="J174" s="122">
        <v>56.612341463414637</v>
      </c>
      <c r="K174" s="122">
        <v>56.90743902439025</v>
      </c>
      <c r="L174" s="122">
        <v>57.22151219512196</v>
      </c>
      <c r="M174" s="122">
        <v>57.559000000000005</v>
      </c>
      <c r="N174" s="122">
        <v>57.913829268292695</v>
      </c>
      <c r="O174" s="122">
        <v>58.283439024390255</v>
      </c>
      <c r="P174" s="122">
        <v>58.66582926829269</v>
      </c>
      <c r="Q174" s="122">
        <v>59.06046341463415</v>
      </c>
      <c r="R174" s="122">
        <v>59.46485365853659</v>
      </c>
      <c r="S174" s="122">
        <v>59.874536585365853</v>
      </c>
      <c r="T174" s="122">
        <v>60.285609756097564</v>
      </c>
      <c r="U174" s="122">
        <v>60.696609756097573</v>
      </c>
      <c r="V174" s="122">
        <v>61.106634146341463</v>
      </c>
      <c r="W174" s="122">
        <v>61.515243902439032</v>
      </c>
      <c r="X174" s="122">
        <v>61.923463414634149</v>
      </c>
      <c r="Y174" s="122">
        <v>62.333341463414641</v>
      </c>
      <c r="Z174" s="122">
        <v>62.745878048780497</v>
      </c>
      <c r="AA174" s="122">
        <v>63.16456097560976</v>
      </c>
      <c r="AB174" s="122">
        <v>63.59336585365854</v>
      </c>
      <c r="AC174" s="122">
        <v>64.033243902439025</v>
      </c>
      <c r="AD174" s="122">
        <v>64.483146341463424</v>
      </c>
      <c r="AE174" s="122">
        <v>64.9400487804878</v>
      </c>
      <c r="AF174" s="122">
        <v>65.400463414634146</v>
      </c>
      <c r="AG174" s="122">
        <v>65.859414634146347</v>
      </c>
      <c r="AH174" s="122">
        <v>66.310414634146355</v>
      </c>
      <c r="AI174" s="122">
        <v>66.749487804878058</v>
      </c>
      <c r="AJ174" s="122">
        <v>67.174097560975625</v>
      </c>
      <c r="AK174" s="122">
        <v>67.583707317073177</v>
      </c>
      <c r="AL174" s="122">
        <v>67.979268292682946</v>
      </c>
      <c r="AM174" s="122">
        <v>68.364731707317077</v>
      </c>
      <c r="AN174" s="122">
        <v>68.742585365853671</v>
      </c>
      <c r="AO174" s="122">
        <v>69.112317073170743</v>
      </c>
      <c r="AP174" s="122">
        <v>69.470951219512216</v>
      </c>
      <c r="AQ174" s="122">
        <v>69.817512195121964</v>
      </c>
      <c r="AR174" s="122">
        <v>70.149048780487817</v>
      </c>
      <c r="AS174" s="122">
        <v>70.464609756097573</v>
      </c>
      <c r="AT174" s="122">
        <v>70.764195121951218</v>
      </c>
      <c r="AU174" s="122">
        <v>71.048829268292693</v>
      </c>
      <c r="AV174" s="122">
        <v>71.32051219512195</v>
      </c>
      <c r="AW174" s="122">
        <v>71.581219512195133</v>
      </c>
      <c r="AX174" s="122">
        <v>71.834463414634158</v>
      </c>
      <c r="AY174" s="122" t="s">
        <v>1786</v>
      </c>
    </row>
    <row r="175" spans="1:51">
      <c r="A175" s="122" t="s">
        <v>100</v>
      </c>
      <c r="B175" s="122" t="s">
        <v>1786</v>
      </c>
      <c r="C175" s="122" t="s">
        <v>1786</v>
      </c>
      <c r="D175" s="122" t="s">
        <v>1786</v>
      </c>
      <c r="E175" s="122" t="s">
        <v>1786</v>
      </c>
      <c r="F175" s="122" t="s">
        <v>1786</v>
      </c>
      <c r="G175" s="122" t="s">
        <v>1786</v>
      </c>
      <c r="H175" s="122" t="s">
        <v>1786</v>
      </c>
      <c r="I175" s="122" t="s">
        <v>1786</v>
      </c>
      <c r="J175" s="122" t="s">
        <v>1786</v>
      </c>
      <c r="K175" s="122" t="s">
        <v>1786</v>
      </c>
      <c r="L175" s="122" t="s">
        <v>1786</v>
      </c>
      <c r="M175" s="122" t="s">
        <v>1786</v>
      </c>
      <c r="N175" s="122" t="s">
        <v>1786</v>
      </c>
      <c r="O175" s="122" t="s">
        <v>1786</v>
      </c>
      <c r="P175" s="122" t="s">
        <v>1786</v>
      </c>
      <c r="Q175" s="122" t="s">
        <v>1786</v>
      </c>
      <c r="R175" s="122" t="s">
        <v>1786</v>
      </c>
      <c r="S175" s="122" t="s">
        <v>1786</v>
      </c>
      <c r="T175" s="122" t="s">
        <v>1786</v>
      </c>
      <c r="U175" s="122" t="s">
        <v>1786</v>
      </c>
      <c r="V175" s="122" t="s">
        <v>1786</v>
      </c>
      <c r="W175" s="122" t="s">
        <v>1786</v>
      </c>
      <c r="X175" s="122" t="s">
        <v>1786</v>
      </c>
      <c r="Y175" s="122" t="s">
        <v>1786</v>
      </c>
      <c r="Z175" s="122" t="s">
        <v>1786</v>
      </c>
      <c r="AA175" s="122" t="s">
        <v>1786</v>
      </c>
      <c r="AB175" s="122" t="s">
        <v>1786</v>
      </c>
      <c r="AC175" s="122" t="s">
        <v>1786</v>
      </c>
      <c r="AD175" s="122" t="s">
        <v>1786</v>
      </c>
      <c r="AE175" s="122" t="s">
        <v>1786</v>
      </c>
      <c r="AF175" s="122">
        <v>69.069268292682921</v>
      </c>
      <c r="AG175" s="122" t="s">
        <v>1786</v>
      </c>
      <c r="AH175" s="122">
        <v>70.179414634146355</v>
      </c>
      <c r="AI175" s="122" t="s">
        <v>1786</v>
      </c>
      <c r="AJ175" s="122" t="s">
        <v>1786</v>
      </c>
      <c r="AK175" s="122">
        <v>71.844634146341463</v>
      </c>
      <c r="AL175" s="122" t="s">
        <v>1786</v>
      </c>
      <c r="AM175" s="122">
        <v>71.304243902439026</v>
      </c>
      <c r="AN175" s="122" t="s">
        <v>1786</v>
      </c>
      <c r="AO175" s="122" t="s">
        <v>1786</v>
      </c>
      <c r="AP175" s="122">
        <v>70.493658536585372</v>
      </c>
      <c r="AQ175" s="122" t="s">
        <v>1786</v>
      </c>
      <c r="AR175" s="122" t="s">
        <v>1786</v>
      </c>
      <c r="AS175" s="122" t="s">
        <v>1786</v>
      </c>
      <c r="AT175" s="122" t="s">
        <v>1786</v>
      </c>
      <c r="AU175" s="122">
        <v>69.129268292682923</v>
      </c>
      <c r="AV175" s="122" t="s">
        <v>1786</v>
      </c>
      <c r="AW175" s="122" t="s">
        <v>1786</v>
      </c>
      <c r="AX175" s="122" t="s">
        <v>1786</v>
      </c>
      <c r="AY175" s="122" t="s">
        <v>1786</v>
      </c>
    </row>
    <row r="176" spans="1:51">
      <c r="A176" s="122" t="s">
        <v>4357</v>
      </c>
      <c r="B176" s="122">
        <v>38.476829268292683</v>
      </c>
      <c r="C176" s="122">
        <v>38.97682926829269</v>
      </c>
      <c r="D176" s="122">
        <v>39.47682926829269</v>
      </c>
      <c r="E176" s="122">
        <v>39.97682926829269</v>
      </c>
      <c r="F176" s="122">
        <v>40.476829268292683</v>
      </c>
      <c r="G176" s="122">
        <v>40.969902439024395</v>
      </c>
      <c r="H176" s="122">
        <v>41.447146341463416</v>
      </c>
      <c r="I176" s="122">
        <v>41.909048780487808</v>
      </c>
      <c r="J176" s="122">
        <v>42.363536585365857</v>
      </c>
      <c r="K176" s="122">
        <v>42.823951219512203</v>
      </c>
      <c r="L176" s="122">
        <v>43.317024390243908</v>
      </c>
      <c r="M176" s="122">
        <v>43.875390243902444</v>
      </c>
      <c r="N176" s="122">
        <v>44.51739024390244</v>
      </c>
      <c r="O176" s="122">
        <v>45.24841463414635</v>
      </c>
      <c r="P176" s="122">
        <v>46.063560975609761</v>
      </c>
      <c r="Q176" s="122">
        <v>46.951024390243909</v>
      </c>
      <c r="R176" s="122">
        <v>47.894097560975609</v>
      </c>
      <c r="S176" s="122">
        <v>48.855195121951219</v>
      </c>
      <c r="T176" s="122">
        <v>49.794609756097572</v>
      </c>
      <c r="U176" s="122">
        <v>50.68253658536586</v>
      </c>
      <c r="V176" s="122">
        <v>51.479073170731709</v>
      </c>
      <c r="W176" s="122">
        <v>52.148682926829267</v>
      </c>
      <c r="X176" s="122">
        <v>52.689195121951222</v>
      </c>
      <c r="Y176" s="122">
        <v>53.106951219512197</v>
      </c>
      <c r="Z176" s="122">
        <v>53.414414634146347</v>
      </c>
      <c r="AA176" s="122">
        <v>53.639560975609761</v>
      </c>
      <c r="AB176" s="122">
        <v>53.822414634146348</v>
      </c>
      <c r="AC176" s="122">
        <v>54.003463414634147</v>
      </c>
      <c r="AD176" s="122">
        <v>54.216658536585371</v>
      </c>
      <c r="AE176" s="122">
        <v>54.475926829268296</v>
      </c>
      <c r="AF176" s="122">
        <v>54.778073170731716</v>
      </c>
      <c r="AG176" s="122">
        <v>55.105829268292688</v>
      </c>
      <c r="AH176" s="122">
        <v>55.430121951219519</v>
      </c>
      <c r="AI176" s="122">
        <v>55.732560975609765</v>
      </c>
      <c r="AJ176" s="122">
        <v>56.013317073170739</v>
      </c>
      <c r="AK176" s="122">
        <v>56.284829268292697</v>
      </c>
      <c r="AL176" s="122">
        <v>56.567682926829278</v>
      </c>
      <c r="AM176" s="122">
        <v>56.879756097560978</v>
      </c>
      <c r="AN176" s="122">
        <v>57.232707317073178</v>
      </c>
      <c r="AO176" s="122">
        <v>57.626951219512208</v>
      </c>
      <c r="AP176" s="122">
        <v>58.054682926829273</v>
      </c>
      <c r="AQ176" s="122">
        <v>58.500365853658543</v>
      </c>
      <c r="AR176" s="122">
        <v>58.943902439024399</v>
      </c>
      <c r="AS176" s="122">
        <v>59.369268292682932</v>
      </c>
      <c r="AT176" s="122">
        <v>59.768756097560981</v>
      </c>
      <c r="AU176" s="122">
        <v>60.137243902439032</v>
      </c>
      <c r="AV176" s="122">
        <v>60.476317073170733</v>
      </c>
      <c r="AW176" s="122">
        <v>60.794804878048787</v>
      </c>
      <c r="AX176" s="122">
        <v>61.101024390243914</v>
      </c>
      <c r="AY176" s="122" t="s">
        <v>1786</v>
      </c>
    </row>
    <row r="177" spans="1:51">
      <c r="A177" s="122" t="s">
        <v>4195</v>
      </c>
      <c r="B177" s="122">
        <v>67.680487804878055</v>
      </c>
      <c r="C177" s="122">
        <v>67.778048780487808</v>
      </c>
      <c r="D177" s="122">
        <v>67.426829268292707</v>
      </c>
      <c r="E177" s="122">
        <v>68.375609756097575</v>
      </c>
      <c r="F177" s="122">
        <v>68.629268292682937</v>
      </c>
      <c r="G177" s="122">
        <v>69.42926829268292</v>
      </c>
      <c r="H177" s="122">
        <v>69.826829268292698</v>
      </c>
      <c r="I177" s="122">
        <v>69.424390243902437</v>
      </c>
      <c r="J177" s="122">
        <v>70.219512195121951</v>
      </c>
      <c r="K177" s="122">
        <v>69.719512195121965</v>
      </c>
      <c r="L177" s="122">
        <v>69.868292682926835</v>
      </c>
      <c r="M177" s="122">
        <v>69.612195121951217</v>
      </c>
      <c r="N177" s="122">
        <v>70.665853658536591</v>
      </c>
      <c r="O177" s="122">
        <v>70.663414634146349</v>
      </c>
      <c r="P177" s="122">
        <v>71.117073170731715</v>
      </c>
      <c r="Q177" s="122">
        <v>70.560975609756113</v>
      </c>
      <c r="R177" s="122">
        <v>70.65609756097561</v>
      </c>
      <c r="S177" s="122">
        <v>70.402439024390247</v>
      </c>
      <c r="T177" s="122">
        <v>70.351219512195144</v>
      </c>
      <c r="U177" s="122">
        <v>70.751219512195135</v>
      </c>
      <c r="V177" s="122">
        <v>70.097560975609753</v>
      </c>
      <c r="W177" s="122">
        <v>71.051219512195132</v>
      </c>
      <c r="X177" s="122">
        <v>71.10243902439025</v>
      </c>
      <c r="Y177" s="122">
        <v>71.000000000000014</v>
      </c>
      <c r="Z177" s="122">
        <v>70.8</v>
      </c>
      <c r="AA177" s="122">
        <v>70.548780487804891</v>
      </c>
      <c r="AB177" s="122">
        <v>70.848780487804888</v>
      </c>
      <c r="AC177" s="122">
        <v>70.897560975609764</v>
      </c>
      <c r="AD177" s="122">
        <v>71.331707317073182</v>
      </c>
      <c r="AE177" s="122">
        <v>71.043902439024393</v>
      </c>
      <c r="AF177" s="122">
        <v>70.890243902439025</v>
      </c>
      <c r="AG177" s="122">
        <v>70.587804878048786</v>
      </c>
      <c r="AH177" s="122">
        <v>71.090243902439042</v>
      </c>
      <c r="AI177" s="122">
        <v>71.595121951219525</v>
      </c>
      <c r="AJ177" s="122">
        <v>71.695121951219519</v>
      </c>
      <c r="AK177" s="122">
        <v>71.892682926829266</v>
      </c>
      <c r="AL177" s="122">
        <v>72.246341463414637</v>
      </c>
      <c r="AM177" s="122">
        <v>72.646341463414643</v>
      </c>
      <c r="AN177" s="122">
        <v>72.997560975609773</v>
      </c>
      <c r="AO177" s="122">
        <v>73.043902439024407</v>
      </c>
      <c r="AP177" s="122">
        <v>73.748780487804879</v>
      </c>
      <c r="AQ177" s="122">
        <v>74.200000000000017</v>
      </c>
      <c r="AR177" s="122">
        <v>74.497560975609773</v>
      </c>
      <c r="AS177" s="122">
        <v>74.597560975609767</v>
      </c>
      <c r="AT177" s="122">
        <v>74.487804878048777</v>
      </c>
      <c r="AU177" s="122">
        <v>74.935365853658553</v>
      </c>
      <c r="AV177" s="122">
        <v>75.183658536585384</v>
      </c>
      <c r="AW177" s="122">
        <v>75.262439024390261</v>
      </c>
      <c r="AX177" s="122">
        <v>75.53317073170733</v>
      </c>
      <c r="AY177" s="122" t="s">
        <v>1786</v>
      </c>
    </row>
    <row r="178" spans="1:51">
      <c r="A178" s="122" t="s">
        <v>11</v>
      </c>
      <c r="B178" s="122">
        <v>69.249756097560976</v>
      </c>
      <c r="C178" s="122" t="s">
        <v>1786</v>
      </c>
      <c r="D178" s="122">
        <v>69.682926829268311</v>
      </c>
      <c r="E178" s="122" t="s">
        <v>1786</v>
      </c>
      <c r="F178" s="122" t="s">
        <v>1786</v>
      </c>
      <c r="G178" s="122">
        <v>70.344390243902453</v>
      </c>
      <c r="H178" s="122" t="s">
        <v>1786</v>
      </c>
      <c r="I178" s="122">
        <v>70.785365853658547</v>
      </c>
      <c r="J178" s="122" t="s">
        <v>1786</v>
      </c>
      <c r="K178" s="122" t="s">
        <v>1786</v>
      </c>
      <c r="L178" s="122">
        <v>71.821463414634152</v>
      </c>
      <c r="M178" s="122" t="s">
        <v>1786</v>
      </c>
      <c r="N178" s="122">
        <v>72.512195121951223</v>
      </c>
      <c r="O178" s="122" t="s">
        <v>1786</v>
      </c>
      <c r="P178" s="122" t="s">
        <v>1786</v>
      </c>
      <c r="Q178" s="122">
        <v>73.115121951219535</v>
      </c>
      <c r="R178" s="122" t="s">
        <v>1786</v>
      </c>
      <c r="S178" s="122">
        <v>73.51707317073172</v>
      </c>
      <c r="T178" s="122" t="s">
        <v>1786</v>
      </c>
      <c r="U178" s="122" t="s">
        <v>1786</v>
      </c>
      <c r="V178" s="122">
        <v>73.75560975609757</v>
      </c>
      <c r="W178" s="122" t="s">
        <v>1786</v>
      </c>
      <c r="X178" s="122">
        <v>73.91463414634147</v>
      </c>
      <c r="Y178" s="122" t="s">
        <v>1786</v>
      </c>
      <c r="Z178" s="122" t="s">
        <v>1786</v>
      </c>
      <c r="AA178" s="122">
        <v>74.295121951219528</v>
      </c>
      <c r="AB178" s="122" t="s">
        <v>1786</v>
      </c>
      <c r="AC178" s="122">
        <v>74.548780487804876</v>
      </c>
      <c r="AD178" s="122" t="s">
        <v>1786</v>
      </c>
      <c r="AE178" s="122" t="s">
        <v>1786</v>
      </c>
      <c r="AF178" s="122">
        <v>74.78731707317074</v>
      </c>
      <c r="AG178" s="122" t="s">
        <v>1786</v>
      </c>
      <c r="AH178" s="122">
        <v>74.94634146341464</v>
      </c>
      <c r="AI178" s="122" t="s">
        <v>1786</v>
      </c>
      <c r="AJ178" s="122" t="s">
        <v>1786</v>
      </c>
      <c r="AK178" s="122">
        <v>75.214146341463419</v>
      </c>
      <c r="AL178" s="122" t="s">
        <v>1786</v>
      </c>
      <c r="AM178" s="122">
        <v>75.392682926829281</v>
      </c>
      <c r="AN178" s="122" t="s">
        <v>1786</v>
      </c>
      <c r="AO178" s="122" t="s">
        <v>1786</v>
      </c>
      <c r="AP178" s="122">
        <v>76.689268292682939</v>
      </c>
      <c r="AQ178" s="122">
        <v>77.066829268292707</v>
      </c>
      <c r="AR178" s="122">
        <v>77.760487804878053</v>
      </c>
      <c r="AS178" s="122">
        <v>78.071219512195128</v>
      </c>
      <c r="AT178" s="122">
        <v>78.175853658536582</v>
      </c>
      <c r="AU178" s="122">
        <v>78.296097560975625</v>
      </c>
      <c r="AV178" s="122">
        <v>78.416341463414639</v>
      </c>
      <c r="AW178" s="122">
        <v>78.425853658536596</v>
      </c>
      <c r="AX178" s="122">
        <v>78.558926829268287</v>
      </c>
      <c r="AY178" s="122" t="s">
        <v>1786</v>
      </c>
    </row>
    <row r="179" spans="1:51">
      <c r="A179" s="122" t="s">
        <v>4358</v>
      </c>
      <c r="B179" s="122">
        <v>55.221170731707332</v>
      </c>
      <c r="C179" s="122">
        <v>55.717585365853658</v>
      </c>
      <c r="D179" s="122">
        <v>56.217804878048781</v>
      </c>
      <c r="E179" s="122">
        <v>56.739243902439028</v>
      </c>
      <c r="F179" s="122">
        <v>57.296365853658543</v>
      </c>
      <c r="G179" s="122">
        <v>57.902073170731718</v>
      </c>
      <c r="H179" s="122">
        <v>58.56480487804879</v>
      </c>
      <c r="I179" s="122">
        <v>59.275048780487815</v>
      </c>
      <c r="J179" s="122">
        <v>60.019902439024399</v>
      </c>
      <c r="K179" s="122">
        <v>60.790951219512202</v>
      </c>
      <c r="L179" s="122">
        <v>61.575341463414645</v>
      </c>
      <c r="M179" s="122">
        <v>62.360219512195123</v>
      </c>
      <c r="N179" s="122">
        <v>63.132219512195128</v>
      </c>
      <c r="O179" s="122">
        <v>63.876024390243913</v>
      </c>
      <c r="P179" s="122">
        <v>64.579731707317066</v>
      </c>
      <c r="Q179" s="122">
        <v>65.231439024390241</v>
      </c>
      <c r="R179" s="122">
        <v>65.824219512195143</v>
      </c>
      <c r="S179" s="122">
        <v>66.362487804878043</v>
      </c>
      <c r="T179" s="122">
        <v>66.851170731707327</v>
      </c>
      <c r="U179" s="122">
        <v>67.293219512195122</v>
      </c>
      <c r="V179" s="122">
        <v>67.698634146341462</v>
      </c>
      <c r="W179" s="122">
        <v>68.082902439024394</v>
      </c>
      <c r="X179" s="122">
        <v>68.45443902439024</v>
      </c>
      <c r="Y179" s="122">
        <v>68.814609756097568</v>
      </c>
      <c r="Z179" s="122">
        <v>69.15924390243903</v>
      </c>
      <c r="AA179" s="122">
        <v>69.480073170731714</v>
      </c>
      <c r="AB179" s="122">
        <v>69.762268292682933</v>
      </c>
      <c r="AC179" s="122">
        <v>69.989243902439043</v>
      </c>
      <c r="AD179" s="122">
        <v>70.145024390243918</v>
      </c>
      <c r="AE179" s="122">
        <v>70.218707317073182</v>
      </c>
      <c r="AF179" s="122">
        <v>70.194536585365853</v>
      </c>
      <c r="AG179" s="122">
        <v>70.05680487804878</v>
      </c>
      <c r="AH179" s="122">
        <v>69.811902439024394</v>
      </c>
      <c r="AI179" s="122">
        <v>69.477195121951226</v>
      </c>
      <c r="AJ179" s="122">
        <v>69.072439024390249</v>
      </c>
      <c r="AK179" s="122">
        <v>68.622951219512203</v>
      </c>
      <c r="AL179" s="122">
        <v>68.157000000000011</v>
      </c>
      <c r="AM179" s="122">
        <v>67.703902439024404</v>
      </c>
      <c r="AN179" s="122">
        <v>67.292926829268296</v>
      </c>
      <c r="AO179" s="122">
        <v>66.946780487804887</v>
      </c>
      <c r="AP179" s="122">
        <v>66.686512195121963</v>
      </c>
      <c r="AQ179" s="122">
        <v>66.521097560975605</v>
      </c>
      <c r="AR179" s="122">
        <v>66.440097560975616</v>
      </c>
      <c r="AS179" s="122">
        <v>66.431658536585374</v>
      </c>
      <c r="AT179" s="122">
        <v>66.489097560975623</v>
      </c>
      <c r="AU179" s="122">
        <v>66.603365853658545</v>
      </c>
      <c r="AV179" s="122">
        <v>66.762073170731725</v>
      </c>
      <c r="AW179" s="122">
        <v>66.95112195121952</v>
      </c>
      <c r="AX179" s="122">
        <v>67.156341463414648</v>
      </c>
      <c r="AY179" s="122" t="s">
        <v>1786</v>
      </c>
    </row>
    <row r="180" spans="1:51">
      <c r="A180" s="122" t="s">
        <v>4174</v>
      </c>
      <c r="B180" s="122" t="s">
        <v>1786</v>
      </c>
      <c r="C180" s="122" t="s">
        <v>1786</v>
      </c>
      <c r="D180" s="122">
        <v>64.180487804878055</v>
      </c>
      <c r="E180" s="122" t="s">
        <v>1786</v>
      </c>
      <c r="F180" s="122" t="s">
        <v>1786</v>
      </c>
      <c r="G180" s="122">
        <v>65.346829268292694</v>
      </c>
      <c r="H180" s="122" t="s">
        <v>1786</v>
      </c>
      <c r="I180" s="122">
        <v>66.124390243902454</v>
      </c>
      <c r="J180" s="122" t="s">
        <v>1786</v>
      </c>
      <c r="K180" s="122" t="s">
        <v>1786</v>
      </c>
      <c r="L180" s="122">
        <v>67.419512195121968</v>
      </c>
      <c r="M180" s="122" t="s">
        <v>1786</v>
      </c>
      <c r="N180" s="122">
        <v>68.021951219512204</v>
      </c>
      <c r="O180" s="122" t="s">
        <v>1786</v>
      </c>
      <c r="P180" s="122" t="s">
        <v>1786</v>
      </c>
      <c r="Q180" s="122">
        <v>69.306829268292688</v>
      </c>
      <c r="R180" s="122" t="s">
        <v>1786</v>
      </c>
      <c r="S180" s="122">
        <v>70.163414634146349</v>
      </c>
      <c r="T180" s="122" t="s">
        <v>1786</v>
      </c>
      <c r="U180" s="122">
        <v>70.981219512195139</v>
      </c>
      <c r="V180" s="122">
        <v>71.385609756097551</v>
      </c>
      <c r="W180" s="122" t="s">
        <v>1786</v>
      </c>
      <c r="X180" s="122">
        <v>72.214634146341467</v>
      </c>
      <c r="Y180" s="122" t="s">
        <v>1786</v>
      </c>
      <c r="Z180" s="122" t="s">
        <v>1786</v>
      </c>
      <c r="AA180" s="122">
        <v>73.354634146341468</v>
      </c>
      <c r="AB180" s="122" t="s">
        <v>1786</v>
      </c>
      <c r="AC180" s="122">
        <v>74.114634146341473</v>
      </c>
      <c r="AD180" s="122" t="s">
        <v>1786</v>
      </c>
      <c r="AE180" s="122">
        <v>74.31463414634149</v>
      </c>
      <c r="AF180" s="122">
        <v>73.663414634146349</v>
      </c>
      <c r="AG180" s="122">
        <v>73.458536585365863</v>
      </c>
      <c r="AH180" s="122">
        <v>73.67317073170733</v>
      </c>
      <c r="AI180" s="122">
        <v>74.112195121951231</v>
      </c>
      <c r="AJ180" s="122">
        <v>74.614634146341473</v>
      </c>
      <c r="AK180" s="122">
        <v>75.063414634146341</v>
      </c>
      <c r="AL180" s="122">
        <v>75.009756097560981</v>
      </c>
      <c r="AM180" s="122">
        <v>75.414634146341484</v>
      </c>
      <c r="AN180" s="122">
        <v>75.663414634146349</v>
      </c>
      <c r="AO180" s="122">
        <v>75.965853658536602</v>
      </c>
      <c r="AP180" s="122">
        <v>76.51707317073172</v>
      </c>
      <c r="AQ180" s="122">
        <v>76.817073170731717</v>
      </c>
      <c r="AR180" s="122">
        <v>77.068292682926838</v>
      </c>
      <c r="AS180" s="122">
        <v>77.273170731707339</v>
      </c>
      <c r="AT180" s="122">
        <v>78.169756097560978</v>
      </c>
      <c r="AU180" s="122">
        <v>78.036585365853682</v>
      </c>
      <c r="AV180" s="122">
        <v>78.822682926829273</v>
      </c>
      <c r="AW180" s="122">
        <v>79.003170731707328</v>
      </c>
      <c r="AX180" s="122">
        <v>79.249756097560976</v>
      </c>
      <c r="AY180" s="122" t="s">
        <v>1786</v>
      </c>
    </row>
    <row r="181" spans="1:51">
      <c r="A181" s="122" t="s">
        <v>7</v>
      </c>
      <c r="B181" s="122">
        <v>63.793707317073185</v>
      </c>
      <c r="C181" s="122">
        <v>64.018268292682933</v>
      </c>
      <c r="D181" s="122">
        <v>64.226902439024386</v>
      </c>
      <c r="E181" s="122">
        <v>64.411048780487818</v>
      </c>
      <c r="F181" s="122">
        <v>64.570219512195123</v>
      </c>
      <c r="G181" s="122">
        <v>64.70780487804879</v>
      </c>
      <c r="H181" s="122">
        <v>64.83573170731708</v>
      </c>
      <c r="I181" s="122">
        <v>64.966463414634148</v>
      </c>
      <c r="J181" s="122">
        <v>65.108951219512193</v>
      </c>
      <c r="K181" s="122">
        <v>65.265731707317073</v>
      </c>
      <c r="L181" s="122">
        <v>65.433390243902451</v>
      </c>
      <c r="M181" s="122">
        <v>65.606512195121965</v>
      </c>
      <c r="N181" s="122">
        <v>65.775219512195136</v>
      </c>
      <c r="O181" s="122">
        <v>65.932097560975606</v>
      </c>
      <c r="P181" s="122">
        <v>66.076146341463414</v>
      </c>
      <c r="Q181" s="122">
        <v>66.206902439024404</v>
      </c>
      <c r="R181" s="122">
        <v>66.325804878048785</v>
      </c>
      <c r="S181" s="122">
        <v>66.438780487804891</v>
      </c>
      <c r="T181" s="122">
        <v>66.549756097560987</v>
      </c>
      <c r="U181" s="122">
        <v>66.660707317073175</v>
      </c>
      <c r="V181" s="122">
        <v>66.771097560975619</v>
      </c>
      <c r="W181" s="122">
        <v>66.878951219512203</v>
      </c>
      <c r="X181" s="122">
        <v>66.983780487804879</v>
      </c>
      <c r="Y181" s="122">
        <v>67.086585365853665</v>
      </c>
      <c r="Z181" s="122">
        <v>67.188878048780495</v>
      </c>
      <c r="AA181" s="122">
        <v>67.294682926829267</v>
      </c>
      <c r="AB181" s="122">
        <v>67.411000000000001</v>
      </c>
      <c r="AC181" s="122">
        <v>67.5398536585366</v>
      </c>
      <c r="AD181" s="122">
        <v>67.683243902439031</v>
      </c>
      <c r="AE181" s="122">
        <v>67.842170731707327</v>
      </c>
      <c r="AF181" s="122">
        <v>68.012609756097561</v>
      </c>
      <c r="AG181" s="122">
        <v>68.191048780487819</v>
      </c>
      <c r="AH181" s="122">
        <v>68.370463414634145</v>
      </c>
      <c r="AI181" s="122">
        <v>68.550365853658548</v>
      </c>
      <c r="AJ181" s="122">
        <v>68.730268292682936</v>
      </c>
      <c r="AK181" s="122">
        <v>68.915219512195122</v>
      </c>
      <c r="AL181" s="122">
        <v>69.112804878048792</v>
      </c>
      <c r="AM181" s="122">
        <v>69.327536585365863</v>
      </c>
      <c r="AN181" s="122">
        <v>69.562439024390258</v>
      </c>
      <c r="AO181" s="122">
        <v>69.813487804878051</v>
      </c>
      <c r="AP181" s="122">
        <v>70.07712195121951</v>
      </c>
      <c r="AQ181" s="122">
        <v>70.342268292682945</v>
      </c>
      <c r="AR181" s="122">
        <v>70.601853658536612</v>
      </c>
      <c r="AS181" s="122">
        <v>70.848292682926839</v>
      </c>
      <c r="AT181" s="122">
        <v>71.078097560975621</v>
      </c>
      <c r="AU181" s="122">
        <v>71.292243902439026</v>
      </c>
      <c r="AV181" s="122">
        <v>71.49429268292684</v>
      </c>
      <c r="AW181" s="122">
        <v>71.690292682926838</v>
      </c>
      <c r="AX181" s="122">
        <v>71.884780487804889</v>
      </c>
      <c r="AY181" s="122" t="s">
        <v>1786</v>
      </c>
    </row>
    <row r="182" spans="1:51">
      <c r="A182" s="122" t="s">
        <v>1418</v>
      </c>
      <c r="B182" s="122">
        <v>56.329902439024394</v>
      </c>
      <c r="C182" s="122">
        <v>56.752878048780495</v>
      </c>
      <c r="D182" s="122">
        <v>57.135829268292689</v>
      </c>
      <c r="E182" s="122">
        <v>57.509707317073179</v>
      </c>
      <c r="F182" s="122">
        <v>57.894536585365863</v>
      </c>
      <c r="G182" s="122">
        <v>58.298414634146347</v>
      </c>
      <c r="H182" s="122">
        <v>58.718463414634151</v>
      </c>
      <c r="I182" s="122">
        <v>59.134780487804889</v>
      </c>
      <c r="J182" s="122">
        <v>59.532414634146349</v>
      </c>
      <c r="K182" s="122">
        <v>59.910292682926837</v>
      </c>
      <c r="L182" s="122">
        <v>60.261292682926836</v>
      </c>
      <c r="M182" s="122">
        <v>60.577195121951227</v>
      </c>
      <c r="N182" s="122">
        <v>60.862829268292685</v>
      </c>
      <c r="O182" s="122">
        <v>61.130585365853662</v>
      </c>
      <c r="P182" s="122">
        <v>61.398414634146341</v>
      </c>
      <c r="Q182" s="122">
        <v>61.700853658536595</v>
      </c>
      <c r="R182" s="122">
        <v>62.078512195121959</v>
      </c>
      <c r="S182" s="122">
        <v>62.551048780487818</v>
      </c>
      <c r="T182" s="122">
        <v>63.121634146341471</v>
      </c>
      <c r="U182" s="122">
        <v>63.781829268292682</v>
      </c>
      <c r="V182" s="122">
        <v>64.499707317073174</v>
      </c>
      <c r="W182" s="122">
        <v>65.229731707317086</v>
      </c>
      <c r="X182" s="122">
        <v>65.925390243902442</v>
      </c>
      <c r="Y182" s="122">
        <v>66.55117073170733</v>
      </c>
      <c r="Z182" s="122">
        <v>67.092609756097573</v>
      </c>
      <c r="AA182" s="122">
        <v>67.551804878048785</v>
      </c>
      <c r="AB182" s="122">
        <v>67.946878048780505</v>
      </c>
      <c r="AC182" s="122">
        <v>68.313853658536601</v>
      </c>
      <c r="AD182" s="122">
        <v>68.676707317073181</v>
      </c>
      <c r="AE182" s="122">
        <v>69.044365853658547</v>
      </c>
      <c r="AF182" s="122">
        <v>69.413170731707339</v>
      </c>
      <c r="AG182" s="122">
        <v>69.772439024390252</v>
      </c>
      <c r="AH182" s="122">
        <v>70.109000000000009</v>
      </c>
      <c r="AI182" s="122">
        <v>70.41524390243903</v>
      </c>
      <c r="AJ182" s="122">
        <v>70.693121951219524</v>
      </c>
      <c r="AK182" s="122">
        <v>70.953097560975607</v>
      </c>
      <c r="AL182" s="122">
        <v>71.209268292682921</v>
      </c>
      <c r="AM182" s="122">
        <v>71.475268292682927</v>
      </c>
      <c r="AN182" s="122">
        <v>71.759268292682918</v>
      </c>
      <c r="AO182" s="122">
        <v>72.061853658536606</v>
      </c>
      <c r="AP182" s="122">
        <v>72.379707317073184</v>
      </c>
      <c r="AQ182" s="122">
        <v>72.701926829268302</v>
      </c>
      <c r="AR182" s="122">
        <v>73.017048780487812</v>
      </c>
      <c r="AS182" s="122">
        <v>73.313560975609761</v>
      </c>
      <c r="AT182" s="122">
        <v>73.587902439024404</v>
      </c>
      <c r="AU182" s="122">
        <v>73.838512195121965</v>
      </c>
      <c r="AV182" s="122">
        <v>74.067219512195138</v>
      </c>
      <c r="AW182" s="122">
        <v>74.281878048780499</v>
      </c>
      <c r="AX182" s="122">
        <v>74.487365853658531</v>
      </c>
      <c r="AY182" s="122" t="s">
        <v>1786</v>
      </c>
    </row>
    <row r="183" spans="1:51">
      <c r="A183" s="122" t="s">
        <v>4037</v>
      </c>
      <c r="B183" s="122">
        <v>52.939000000000007</v>
      </c>
      <c r="C183" s="122">
        <v>53.751439024390251</v>
      </c>
      <c r="D183" s="122">
        <v>54.57778048780488</v>
      </c>
      <c r="E183" s="122">
        <v>55.408024390243924</v>
      </c>
      <c r="F183" s="122">
        <v>56.233170731707318</v>
      </c>
      <c r="G183" s="122">
        <v>57.046756097560987</v>
      </c>
      <c r="H183" s="122">
        <v>57.842853658536598</v>
      </c>
      <c r="I183" s="122">
        <v>58.620512195121961</v>
      </c>
      <c r="J183" s="122">
        <v>59.380268292682928</v>
      </c>
      <c r="K183" s="122">
        <v>60.118634146341471</v>
      </c>
      <c r="L183" s="122">
        <v>60.835073170731718</v>
      </c>
      <c r="M183" s="122">
        <v>61.531024390243907</v>
      </c>
      <c r="N183" s="122">
        <v>62.20943902439025</v>
      </c>
      <c r="O183" s="122">
        <v>62.87026829268293</v>
      </c>
      <c r="P183" s="122">
        <v>63.51002439024392</v>
      </c>
      <c r="Q183" s="122">
        <v>64.12468292682928</v>
      </c>
      <c r="R183" s="122">
        <v>64.707292682926834</v>
      </c>
      <c r="S183" s="122">
        <v>65.25539024390244</v>
      </c>
      <c r="T183" s="122">
        <v>65.765512195121957</v>
      </c>
      <c r="U183" s="122">
        <v>66.236195121951226</v>
      </c>
      <c r="V183" s="122">
        <v>66.666463414634151</v>
      </c>
      <c r="W183" s="122">
        <v>67.054804878048799</v>
      </c>
      <c r="X183" s="122">
        <v>67.407731707317083</v>
      </c>
      <c r="Y183" s="122">
        <v>67.730731707317091</v>
      </c>
      <c r="Z183" s="122">
        <v>68.03178048780488</v>
      </c>
      <c r="AA183" s="122">
        <v>68.318853658536597</v>
      </c>
      <c r="AB183" s="122">
        <v>68.598365853658535</v>
      </c>
      <c r="AC183" s="122">
        <v>68.876829268292681</v>
      </c>
      <c r="AD183" s="122">
        <v>69.160243902439035</v>
      </c>
      <c r="AE183" s="122">
        <v>69.455707317073177</v>
      </c>
      <c r="AF183" s="122">
        <v>69.766829268292682</v>
      </c>
      <c r="AG183" s="122">
        <v>70.098243902439037</v>
      </c>
      <c r="AH183" s="122">
        <v>70.447073170731713</v>
      </c>
      <c r="AI183" s="122">
        <v>70.809390243902442</v>
      </c>
      <c r="AJ183" s="122">
        <v>71.185731707317075</v>
      </c>
      <c r="AK183" s="122">
        <v>71.575121951219529</v>
      </c>
      <c r="AL183" s="122">
        <v>71.979097560975617</v>
      </c>
      <c r="AM183" s="122">
        <v>72.39253658536586</v>
      </c>
      <c r="AN183" s="122">
        <v>72.810780487804891</v>
      </c>
      <c r="AO183" s="122">
        <v>73.226170731707327</v>
      </c>
      <c r="AP183" s="122">
        <v>73.631512195121957</v>
      </c>
      <c r="AQ183" s="122">
        <v>74.018146341463421</v>
      </c>
      <c r="AR183" s="122">
        <v>74.381439024390261</v>
      </c>
      <c r="AS183" s="122">
        <v>74.716780487804883</v>
      </c>
      <c r="AT183" s="122">
        <v>75.020609756097571</v>
      </c>
      <c r="AU183" s="122">
        <v>75.292902439024402</v>
      </c>
      <c r="AV183" s="122">
        <v>75.533146341463421</v>
      </c>
      <c r="AW183" s="122">
        <v>75.747512195121956</v>
      </c>
      <c r="AX183" s="122">
        <v>75.942097560975611</v>
      </c>
      <c r="AY183" s="122" t="s">
        <v>1786</v>
      </c>
    </row>
    <row r="184" spans="1:51">
      <c r="A184" s="122" t="s">
        <v>4359</v>
      </c>
      <c r="B184" s="122" t="s">
        <v>1786</v>
      </c>
      <c r="C184" s="122" t="s">
        <v>1786</v>
      </c>
      <c r="D184" s="122" t="s">
        <v>1786</v>
      </c>
      <c r="E184" s="122" t="s">
        <v>1786</v>
      </c>
      <c r="F184" s="122" t="s">
        <v>1786</v>
      </c>
      <c r="G184" s="122" t="s">
        <v>1786</v>
      </c>
      <c r="H184" s="122" t="s">
        <v>1786</v>
      </c>
      <c r="I184" s="122" t="s">
        <v>1786</v>
      </c>
      <c r="J184" s="122" t="s">
        <v>1786</v>
      </c>
      <c r="K184" s="122" t="s">
        <v>1786</v>
      </c>
      <c r="L184" s="122">
        <v>68.133658536585358</v>
      </c>
      <c r="M184" s="122">
        <v>68.376585365853657</v>
      </c>
      <c r="N184" s="122">
        <v>68.308536585365871</v>
      </c>
      <c r="O184" s="122">
        <v>68.29463414634148</v>
      </c>
      <c r="P184" s="122">
        <v>68.320243902439032</v>
      </c>
      <c r="Q184" s="122">
        <v>67.7239024390244</v>
      </c>
      <c r="R184" s="122">
        <v>67.487560975609753</v>
      </c>
      <c r="S184" s="122">
        <v>67.376341463414633</v>
      </c>
      <c r="T184" s="122">
        <v>67.390975609756097</v>
      </c>
      <c r="U184" s="122">
        <v>67.114390243902434</v>
      </c>
      <c r="V184" s="122">
        <v>67.033902439024402</v>
      </c>
      <c r="W184" s="122">
        <v>67.263902439024392</v>
      </c>
      <c r="X184" s="122">
        <v>67.806097560975616</v>
      </c>
      <c r="Y184" s="122">
        <v>67.652682926829272</v>
      </c>
      <c r="Z184" s="122">
        <v>67.202682926829269</v>
      </c>
      <c r="AA184" s="122">
        <v>67.856829268292685</v>
      </c>
      <c r="AB184" s="122">
        <v>69.389756097560991</v>
      </c>
      <c r="AC184" s="122">
        <v>69.440000000000012</v>
      </c>
      <c r="AD184" s="122">
        <v>69.464390243902443</v>
      </c>
      <c r="AE184" s="122">
        <v>69.171707317073171</v>
      </c>
      <c r="AF184" s="122">
        <v>68.902439024390247</v>
      </c>
      <c r="AG184" s="122">
        <v>68.474390243902448</v>
      </c>
      <c r="AH184" s="122">
        <v>66.873170731707319</v>
      </c>
      <c r="AI184" s="122">
        <v>64.935853658536601</v>
      </c>
      <c r="AJ184" s="122">
        <v>64.467073170731709</v>
      </c>
      <c r="AK184" s="122">
        <v>65.221219512195134</v>
      </c>
      <c r="AL184" s="122">
        <v>66.194146341463423</v>
      </c>
      <c r="AM184" s="122">
        <v>66.950731707317075</v>
      </c>
      <c r="AN184" s="122">
        <v>66.783902439024402</v>
      </c>
      <c r="AO184" s="122">
        <v>66.043658536585369</v>
      </c>
      <c r="AP184" s="122">
        <v>65.341463414634148</v>
      </c>
      <c r="AQ184" s="122">
        <v>65.487804878048792</v>
      </c>
      <c r="AR184" s="122">
        <v>65.085365853658544</v>
      </c>
      <c r="AS184" s="122">
        <v>65.007560975609763</v>
      </c>
      <c r="AT184" s="122">
        <v>65.421219512195123</v>
      </c>
      <c r="AU184" s="122">
        <v>65.470000000000013</v>
      </c>
      <c r="AV184" s="122">
        <v>66.643170731707329</v>
      </c>
      <c r="AW184" s="122">
        <v>67.497560975609758</v>
      </c>
      <c r="AX184" s="122">
        <v>67.844634146341477</v>
      </c>
      <c r="AY184" s="122" t="s">
        <v>1786</v>
      </c>
    </row>
    <row r="185" spans="1:51">
      <c r="A185" s="122" t="s">
        <v>4118</v>
      </c>
      <c r="B185" s="122">
        <v>42.261780487804884</v>
      </c>
      <c r="C185" s="122">
        <v>42.558195121951229</v>
      </c>
      <c r="D185" s="122">
        <v>42.844121951219513</v>
      </c>
      <c r="E185" s="122">
        <v>43.116073170731703</v>
      </c>
      <c r="F185" s="122">
        <v>43.370512195121954</v>
      </c>
      <c r="G185" s="122">
        <v>43.602463414634144</v>
      </c>
      <c r="H185" s="122">
        <v>43.807902439024396</v>
      </c>
      <c r="I185" s="122">
        <v>43.987365853658538</v>
      </c>
      <c r="J185" s="122">
        <v>44.141341463414648</v>
      </c>
      <c r="K185" s="122">
        <v>44.272804878048781</v>
      </c>
      <c r="L185" s="122">
        <v>44.381292682926833</v>
      </c>
      <c r="M185" s="122">
        <v>44.467317073170733</v>
      </c>
      <c r="N185" s="122">
        <v>44.53536585365854</v>
      </c>
      <c r="O185" s="122">
        <v>44.595926829268294</v>
      </c>
      <c r="P185" s="122">
        <v>44.655487804878049</v>
      </c>
      <c r="Q185" s="122">
        <v>44.73748780487805</v>
      </c>
      <c r="R185" s="122">
        <v>44.866902439024393</v>
      </c>
      <c r="S185" s="122">
        <v>45.049707317073178</v>
      </c>
      <c r="T185" s="122">
        <v>45.276365853658547</v>
      </c>
      <c r="U185" s="122">
        <v>45.526341463414639</v>
      </c>
      <c r="V185" s="122">
        <v>45.82007317073171</v>
      </c>
      <c r="W185" s="122">
        <v>46.185487804878051</v>
      </c>
      <c r="X185" s="122">
        <v>46.578073170731713</v>
      </c>
      <c r="Y185" s="122">
        <v>46.904463414634151</v>
      </c>
      <c r="Z185" s="122">
        <v>47.046243902439031</v>
      </c>
      <c r="AA185" s="122">
        <v>46.688658536585372</v>
      </c>
      <c r="AB185" s="122">
        <v>45.468048780487813</v>
      </c>
      <c r="AC185" s="122">
        <v>43.279024390243912</v>
      </c>
      <c r="AD185" s="122">
        <v>40.21065853658537</v>
      </c>
      <c r="AE185" s="122">
        <v>36.503414634146338</v>
      </c>
      <c r="AF185" s="122">
        <v>32.680512195121949</v>
      </c>
      <c r="AG185" s="122">
        <v>29.400609756097566</v>
      </c>
      <c r="AH185" s="122">
        <v>27.200878048780496</v>
      </c>
      <c r="AI185" s="122">
        <v>26.410121951219512</v>
      </c>
      <c r="AJ185" s="122">
        <v>27.097829268292685</v>
      </c>
      <c r="AK185" s="122">
        <v>29.100195121951224</v>
      </c>
      <c r="AL185" s="122">
        <v>32.03012195121952</v>
      </c>
      <c r="AM185" s="122">
        <v>35.278926829268293</v>
      </c>
      <c r="AN185" s="122">
        <v>38.333829268292689</v>
      </c>
      <c r="AO185" s="122">
        <v>40.953829268292694</v>
      </c>
      <c r="AP185" s="122">
        <v>43.00426829268293</v>
      </c>
      <c r="AQ185" s="122">
        <v>44.501853658536589</v>
      </c>
      <c r="AR185" s="122">
        <v>45.662731707317072</v>
      </c>
      <c r="AS185" s="122">
        <v>46.664121951219521</v>
      </c>
      <c r="AT185" s="122">
        <v>47.542439024390248</v>
      </c>
      <c r="AU185" s="122">
        <v>48.320170731707321</v>
      </c>
      <c r="AV185" s="122">
        <v>49.009439024390254</v>
      </c>
      <c r="AW185" s="122">
        <v>49.610463414634147</v>
      </c>
      <c r="AX185" s="122">
        <v>50.130926829268297</v>
      </c>
      <c r="AY185" s="122" t="s">
        <v>1786</v>
      </c>
    </row>
    <row r="186" spans="1:51">
      <c r="A186" s="122" t="s">
        <v>1630</v>
      </c>
      <c r="B186" s="122">
        <v>42.788807433026072</v>
      </c>
      <c r="C186" s="122" t="s">
        <v>1786</v>
      </c>
      <c r="D186" s="122" t="s">
        <v>1786</v>
      </c>
      <c r="E186" s="122" t="s">
        <v>1786</v>
      </c>
      <c r="F186" s="122" t="s">
        <v>1786</v>
      </c>
      <c r="G186" s="122">
        <v>45.796432034502942</v>
      </c>
      <c r="H186" s="122" t="s">
        <v>1786</v>
      </c>
      <c r="I186" s="122" t="s">
        <v>1786</v>
      </c>
      <c r="J186" s="122" t="s">
        <v>1786</v>
      </c>
      <c r="K186" s="122" t="s">
        <v>1786</v>
      </c>
      <c r="L186" s="122">
        <v>48.740416879921554</v>
      </c>
      <c r="M186" s="122" t="s">
        <v>1786</v>
      </c>
      <c r="N186" s="122" t="s">
        <v>1786</v>
      </c>
      <c r="O186" s="122" t="s">
        <v>1786</v>
      </c>
      <c r="P186" s="122" t="s">
        <v>1786</v>
      </c>
      <c r="Q186" s="122">
        <v>51.774606825919719</v>
      </c>
      <c r="R186" s="122" t="s">
        <v>1786</v>
      </c>
      <c r="S186" s="122" t="s">
        <v>1786</v>
      </c>
      <c r="T186" s="122" t="s">
        <v>1786</v>
      </c>
      <c r="U186" s="122" t="s">
        <v>1786</v>
      </c>
      <c r="V186" s="122">
        <v>54.460180626170697</v>
      </c>
      <c r="W186" s="122">
        <v>54.874481294538434</v>
      </c>
      <c r="X186" s="122">
        <v>55.25875130140841</v>
      </c>
      <c r="Y186" s="122">
        <v>55.623725678225007</v>
      </c>
      <c r="Z186" s="122">
        <v>55.973934805422168</v>
      </c>
      <c r="AA186" s="122">
        <v>56.31128990243716</v>
      </c>
      <c r="AB186" s="122">
        <v>56.637219381478324</v>
      </c>
      <c r="AC186" s="122">
        <v>56.949149633626682</v>
      </c>
      <c r="AD186" s="122">
        <v>57.250247327732041</v>
      </c>
      <c r="AE186" s="122">
        <v>57.544595108636898</v>
      </c>
      <c r="AF186" s="122">
        <v>57.839206739248326</v>
      </c>
      <c r="AG186" s="122">
        <v>58.141879912888868</v>
      </c>
      <c r="AH186" s="122">
        <v>58.455762617934219</v>
      </c>
      <c r="AI186" s="122">
        <v>58.785287873192438</v>
      </c>
      <c r="AJ186" s="122">
        <v>59.130523161714159</v>
      </c>
      <c r="AK186" s="122">
        <v>59.491249615921923</v>
      </c>
      <c r="AL186" s="122">
        <v>59.863234090825792</v>
      </c>
      <c r="AM186" s="122">
        <v>60.240913647911484</v>
      </c>
      <c r="AN186" s="122">
        <v>60.618278906840516</v>
      </c>
      <c r="AO186" s="122">
        <v>60.992038430043188</v>
      </c>
      <c r="AP186" s="122">
        <v>61.359117634671257</v>
      </c>
      <c r="AQ186" s="122">
        <v>61.717982349931532</v>
      </c>
      <c r="AR186" s="122">
        <v>62.069500339897871</v>
      </c>
      <c r="AS186" s="122">
        <v>62.415060804185899</v>
      </c>
      <c r="AT186" s="122">
        <v>62.755719639743155</v>
      </c>
      <c r="AU186" s="122">
        <v>63.091431934992265</v>
      </c>
      <c r="AV186" s="122">
        <v>63.424864679373705</v>
      </c>
      <c r="AW186" s="122">
        <v>63.758463917320043</v>
      </c>
      <c r="AX186" s="122">
        <v>64.093765223956169</v>
      </c>
      <c r="AY186" s="122" t="s">
        <v>1786</v>
      </c>
    </row>
    <row r="187" spans="1:51">
      <c r="A187" s="122" t="s">
        <v>4383</v>
      </c>
      <c r="B187" s="122">
        <v>44.320780487804875</v>
      </c>
      <c r="C187" s="122">
        <v>44.953024390243904</v>
      </c>
      <c r="D187" s="122">
        <v>45.620243902439029</v>
      </c>
      <c r="E187" s="122">
        <v>46.325414634146355</v>
      </c>
      <c r="F187" s="122">
        <v>47.068536585365855</v>
      </c>
      <c r="G187" s="122">
        <v>47.844048780487803</v>
      </c>
      <c r="H187" s="122">
        <v>48.638902439024392</v>
      </c>
      <c r="I187" s="122">
        <v>49.440634146341466</v>
      </c>
      <c r="J187" s="122">
        <v>50.24280487804878</v>
      </c>
      <c r="K187" s="122">
        <v>51.044024390243912</v>
      </c>
      <c r="L187" s="122">
        <v>51.851000000000006</v>
      </c>
      <c r="M187" s="122">
        <v>52.675048780487813</v>
      </c>
      <c r="N187" s="122">
        <v>53.52824390243903</v>
      </c>
      <c r="O187" s="122">
        <v>54.415121951219511</v>
      </c>
      <c r="P187" s="122">
        <v>55.334097560975614</v>
      </c>
      <c r="Q187" s="122">
        <v>56.280902439024395</v>
      </c>
      <c r="R187" s="122">
        <v>57.248243902439029</v>
      </c>
      <c r="S187" s="122">
        <v>58.223292682926839</v>
      </c>
      <c r="T187" s="122">
        <v>59.19026829268293</v>
      </c>
      <c r="U187" s="122">
        <v>60.137073170731718</v>
      </c>
      <c r="V187" s="122">
        <v>61.052195121951229</v>
      </c>
      <c r="W187" s="122">
        <v>61.927243902439031</v>
      </c>
      <c r="X187" s="122">
        <v>62.760439024390259</v>
      </c>
      <c r="Y187" s="122">
        <v>63.550024390243919</v>
      </c>
      <c r="Z187" s="122">
        <v>64.293585365853659</v>
      </c>
      <c r="AA187" s="122">
        <v>64.990731707317082</v>
      </c>
      <c r="AB187" s="122">
        <v>65.644024390243899</v>
      </c>
      <c r="AC187" s="122">
        <v>66.259951219512203</v>
      </c>
      <c r="AD187" s="122">
        <v>66.843463414634172</v>
      </c>
      <c r="AE187" s="122">
        <v>67.396073170731711</v>
      </c>
      <c r="AF187" s="122">
        <v>67.917780487804876</v>
      </c>
      <c r="AG187" s="122">
        <v>68.406512195121977</v>
      </c>
      <c r="AH187" s="122">
        <v>68.861756097560985</v>
      </c>
      <c r="AI187" s="122">
        <v>69.281951219512209</v>
      </c>
      <c r="AJ187" s="122">
        <v>69.668585365853673</v>
      </c>
      <c r="AK187" s="122">
        <v>70.021146341463421</v>
      </c>
      <c r="AL187" s="122">
        <v>70.33865853658537</v>
      </c>
      <c r="AM187" s="122">
        <v>70.623146341463425</v>
      </c>
      <c r="AN187" s="122">
        <v>70.880634146341464</v>
      </c>
      <c r="AO187" s="122">
        <v>71.115658536585372</v>
      </c>
      <c r="AP187" s="122">
        <v>71.336707317073177</v>
      </c>
      <c r="AQ187" s="122">
        <v>71.551341463414644</v>
      </c>
      <c r="AR187" s="122">
        <v>71.763536585365856</v>
      </c>
      <c r="AS187" s="122">
        <v>71.978317073170729</v>
      </c>
      <c r="AT187" s="122">
        <v>72.199682926829269</v>
      </c>
      <c r="AU187" s="122">
        <v>72.427146341463427</v>
      </c>
      <c r="AV187" s="122">
        <v>72.659195121951228</v>
      </c>
      <c r="AW187" s="122">
        <v>72.891341463414648</v>
      </c>
      <c r="AX187" s="122">
        <v>73.119048780487802</v>
      </c>
      <c r="AY187" s="122" t="s">
        <v>1786</v>
      </c>
    </row>
    <row r="188" spans="1:51">
      <c r="A188" s="122" t="s">
        <v>4134</v>
      </c>
      <c r="B188" s="122">
        <v>42.99526829268293</v>
      </c>
      <c r="C188" s="122">
        <v>43.264268292682928</v>
      </c>
      <c r="D188" s="122">
        <v>43.55626829268293</v>
      </c>
      <c r="E188" s="122">
        <v>43.871780487804884</v>
      </c>
      <c r="F188" s="122">
        <v>44.209804878048786</v>
      </c>
      <c r="G188" s="122">
        <v>44.564853658536592</v>
      </c>
      <c r="H188" s="122">
        <v>44.931902439024391</v>
      </c>
      <c r="I188" s="122">
        <v>45.302487804878055</v>
      </c>
      <c r="J188" s="122">
        <v>45.671097560975618</v>
      </c>
      <c r="K188" s="122">
        <v>46.032219512195127</v>
      </c>
      <c r="L188" s="122">
        <v>46.381853658536592</v>
      </c>
      <c r="M188" s="122">
        <v>46.71851219512196</v>
      </c>
      <c r="N188" s="122">
        <v>47.044195121951226</v>
      </c>
      <c r="O188" s="122">
        <v>47.361878048780497</v>
      </c>
      <c r="P188" s="122">
        <v>47.671048780487808</v>
      </c>
      <c r="Q188" s="122">
        <v>47.974707317073175</v>
      </c>
      <c r="R188" s="122">
        <v>48.275341463414641</v>
      </c>
      <c r="S188" s="122">
        <v>48.574439024390252</v>
      </c>
      <c r="T188" s="122">
        <v>48.874463414634157</v>
      </c>
      <c r="U188" s="122">
        <v>49.175463414634144</v>
      </c>
      <c r="V188" s="122">
        <v>49.475902439024395</v>
      </c>
      <c r="W188" s="122">
        <v>49.772268292682931</v>
      </c>
      <c r="X188" s="122">
        <v>50.063121951219522</v>
      </c>
      <c r="Y188" s="122">
        <v>50.348414634146351</v>
      </c>
      <c r="Z188" s="122">
        <v>50.630707317073174</v>
      </c>
      <c r="AA188" s="122">
        <v>50.915463414634154</v>
      </c>
      <c r="AB188" s="122">
        <v>51.208219512195129</v>
      </c>
      <c r="AC188" s="122">
        <v>51.51446341463415</v>
      </c>
      <c r="AD188" s="122">
        <v>51.837707317073175</v>
      </c>
      <c r="AE188" s="122">
        <v>52.177951219512195</v>
      </c>
      <c r="AF188" s="122">
        <v>52.535170731707325</v>
      </c>
      <c r="AG188" s="122">
        <v>52.908853658536593</v>
      </c>
      <c r="AH188" s="122">
        <v>53.29151219512196</v>
      </c>
      <c r="AI188" s="122">
        <v>53.677121951219519</v>
      </c>
      <c r="AJ188" s="122">
        <v>54.059707317073176</v>
      </c>
      <c r="AK188" s="122">
        <v>54.432292682926835</v>
      </c>
      <c r="AL188" s="122">
        <v>54.791902439024391</v>
      </c>
      <c r="AM188" s="122">
        <v>55.133560975609761</v>
      </c>
      <c r="AN188" s="122">
        <v>55.457292682926841</v>
      </c>
      <c r="AO188" s="122">
        <v>55.762609756097575</v>
      </c>
      <c r="AP188" s="122">
        <v>56.047560975609763</v>
      </c>
      <c r="AQ188" s="122">
        <v>56.312146341463418</v>
      </c>
      <c r="AR188" s="122">
        <v>56.561341463414635</v>
      </c>
      <c r="AS188" s="122">
        <v>56.80214634146342</v>
      </c>
      <c r="AT188" s="122">
        <v>57.04151219512196</v>
      </c>
      <c r="AU188" s="122">
        <v>57.287926829268294</v>
      </c>
      <c r="AV188" s="122">
        <v>57.551804878048785</v>
      </c>
      <c r="AW188" s="122">
        <v>57.837634146341465</v>
      </c>
      <c r="AX188" s="122">
        <v>58.14785365853659</v>
      </c>
      <c r="AY188" s="122" t="s">
        <v>1786</v>
      </c>
    </row>
    <row r="189" spans="1:51">
      <c r="A189" s="122" t="s">
        <v>4122</v>
      </c>
      <c r="B189" s="122">
        <v>40.29621951219513</v>
      </c>
      <c r="C189" s="122">
        <v>40.496439024390249</v>
      </c>
      <c r="D189" s="122">
        <v>40.691170731707317</v>
      </c>
      <c r="E189" s="122">
        <v>40.885390243902442</v>
      </c>
      <c r="F189" s="122">
        <v>41.083634146341467</v>
      </c>
      <c r="G189" s="122">
        <v>41.29136585365854</v>
      </c>
      <c r="H189" s="122">
        <v>41.51258536585366</v>
      </c>
      <c r="I189" s="122">
        <v>41.749804878048778</v>
      </c>
      <c r="J189" s="122">
        <v>42.009512195121957</v>
      </c>
      <c r="K189" s="122">
        <v>42.294195121951226</v>
      </c>
      <c r="L189" s="122">
        <v>42.610365853658536</v>
      </c>
      <c r="M189" s="122">
        <v>42.962024390243904</v>
      </c>
      <c r="N189" s="122">
        <v>43.348658536585368</v>
      </c>
      <c r="O189" s="122">
        <v>43.767780487804885</v>
      </c>
      <c r="P189" s="122">
        <v>44.217878048780491</v>
      </c>
      <c r="Q189" s="122">
        <v>44.698463414634148</v>
      </c>
      <c r="R189" s="122">
        <v>45.20704878048781</v>
      </c>
      <c r="S189" s="122">
        <v>45.738634146341468</v>
      </c>
      <c r="T189" s="122">
        <v>46.285707317073175</v>
      </c>
      <c r="U189" s="122">
        <v>46.840780487804885</v>
      </c>
      <c r="V189" s="122">
        <v>47.398341463414638</v>
      </c>
      <c r="W189" s="122">
        <v>47.955390243902443</v>
      </c>
      <c r="X189" s="122">
        <v>48.507390243902442</v>
      </c>
      <c r="Y189" s="122">
        <v>49.048390243902446</v>
      </c>
      <c r="Z189" s="122">
        <v>49.571365853658541</v>
      </c>
      <c r="AA189" s="122">
        <v>50.067829268292684</v>
      </c>
      <c r="AB189" s="122">
        <v>50.531804878048789</v>
      </c>
      <c r="AC189" s="122">
        <v>50.962292682926837</v>
      </c>
      <c r="AD189" s="122">
        <v>51.357804878048789</v>
      </c>
      <c r="AE189" s="122">
        <v>51.716341463414643</v>
      </c>
      <c r="AF189" s="122">
        <v>52.037439024390245</v>
      </c>
      <c r="AG189" s="122">
        <v>52.320560975609759</v>
      </c>
      <c r="AH189" s="122">
        <v>52.572219512195126</v>
      </c>
      <c r="AI189" s="122">
        <v>52.797926829268292</v>
      </c>
      <c r="AJ189" s="122">
        <v>53.003121951219519</v>
      </c>
      <c r="AK189" s="122">
        <v>53.193853658536597</v>
      </c>
      <c r="AL189" s="122">
        <v>53.374585365853662</v>
      </c>
      <c r="AM189" s="122">
        <v>53.548317073170736</v>
      </c>
      <c r="AN189" s="122">
        <v>53.7200243902439</v>
      </c>
      <c r="AO189" s="122">
        <v>53.892243902439027</v>
      </c>
      <c r="AP189" s="122">
        <v>54.064951219512203</v>
      </c>
      <c r="AQ189" s="122">
        <v>54.23514634146342</v>
      </c>
      <c r="AR189" s="122">
        <v>54.400878048780491</v>
      </c>
      <c r="AS189" s="122">
        <v>54.56360975609757</v>
      </c>
      <c r="AT189" s="122">
        <v>54.728341463414637</v>
      </c>
      <c r="AU189" s="122">
        <v>54.90504878048781</v>
      </c>
      <c r="AV189" s="122">
        <v>55.104707317073178</v>
      </c>
      <c r="AW189" s="122">
        <v>55.333292682926832</v>
      </c>
      <c r="AX189" s="122">
        <v>55.595292682926832</v>
      </c>
      <c r="AY189" s="122" t="s">
        <v>1786</v>
      </c>
    </row>
    <row r="190" spans="1:51">
      <c r="A190" s="122" t="s">
        <v>4039</v>
      </c>
      <c r="B190" s="122">
        <v>63.681463414634152</v>
      </c>
      <c r="C190" s="122" t="s">
        <v>1786</v>
      </c>
      <c r="D190" s="122">
        <v>64.5</v>
      </c>
      <c r="E190" s="122" t="s">
        <v>1786</v>
      </c>
      <c r="F190" s="122" t="s">
        <v>1786</v>
      </c>
      <c r="G190" s="122">
        <v>65.726341463414641</v>
      </c>
      <c r="H190" s="122" t="s">
        <v>1786</v>
      </c>
      <c r="I190" s="122">
        <v>66.543902439024407</v>
      </c>
      <c r="J190" s="122" t="s">
        <v>1786</v>
      </c>
      <c r="K190" s="122" t="s">
        <v>1786</v>
      </c>
      <c r="L190" s="122">
        <v>67.740975609756106</v>
      </c>
      <c r="M190" s="122" t="s">
        <v>1786</v>
      </c>
      <c r="N190" s="122">
        <v>68.53902439024391</v>
      </c>
      <c r="O190" s="122" t="s">
        <v>1786</v>
      </c>
      <c r="P190" s="122" t="s">
        <v>1786</v>
      </c>
      <c r="Q190" s="122">
        <v>69.892682926829281</v>
      </c>
      <c r="R190" s="122" t="s">
        <v>1786</v>
      </c>
      <c r="S190" s="122">
        <v>70.795121951219514</v>
      </c>
      <c r="T190" s="122" t="s">
        <v>1786</v>
      </c>
      <c r="U190" s="122" t="s">
        <v>1786</v>
      </c>
      <c r="V190" s="122">
        <v>71.48536585365855</v>
      </c>
      <c r="W190" s="122" t="s">
        <v>1786</v>
      </c>
      <c r="X190" s="122">
        <v>71.834146341463423</v>
      </c>
      <c r="Y190" s="122" t="s">
        <v>1786</v>
      </c>
      <c r="Z190" s="122" t="s">
        <v>1786</v>
      </c>
      <c r="AA190" s="122">
        <v>72.886341463414652</v>
      </c>
      <c r="AB190" s="122" t="s">
        <v>1786</v>
      </c>
      <c r="AC190" s="122">
        <v>73.5878048780488</v>
      </c>
      <c r="AD190" s="122" t="s">
        <v>1786</v>
      </c>
      <c r="AE190" s="122" t="s">
        <v>1786</v>
      </c>
      <c r="AF190" s="122">
        <v>74.338536585365858</v>
      </c>
      <c r="AG190" s="122" t="s">
        <v>1786</v>
      </c>
      <c r="AH190" s="122">
        <v>74.839024390243921</v>
      </c>
      <c r="AI190" s="122" t="s">
        <v>1786</v>
      </c>
      <c r="AJ190" s="122">
        <v>76.29756097560977</v>
      </c>
      <c r="AK190" s="122">
        <v>76.395121951219522</v>
      </c>
      <c r="AL190" s="122">
        <v>76.746341463414637</v>
      </c>
      <c r="AM190" s="122">
        <v>77.048780487804876</v>
      </c>
      <c r="AN190" s="122">
        <v>77.40000000000002</v>
      </c>
      <c r="AO190" s="122">
        <v>77.551219512195118</v>
      </c>
      <c r="AP190" s="122">
        <v>78.051219512195132</v>
      </c>
      <c r="AQ190" s="122">
        <v>78.351219512195129</v>
      </c>
      <c r="AR190" s="122" t="s">
        <v>1786</v>
      </c>
      <c r="AS190" s="122">
        <v>79.039024390243895</v>
      </c>
      <c r="AT190" s="122">
        <v>79.490243902439019</v>
      </c>
      <c r="AU190" s="122">
        <v>79.990243902439033</v>
      </c>
      <c r="AV190" s="122">
        <v>80.141463414634146</v>
      </c>
      <c r="AW190" s="122">
        <v>80.441463414634157</v>
      </c>
      <c r="AX190" s="122">
        <v>80.741463414634154</v>
      </c>
      <c r="AY190" s="122" t="s">
        <v>1786</v>
      </c>
    </row>
    <row r="191" spans="1:51">
      <c r="A191" s="122" t="s">
        <v>4360</v>
      </c>
      <c r="B191" s="122">
        <v>49.381707317073179</v>
      </c>
      <c r="C191" s="122">
        <v>49.881707317073172</v>
      </c>
      <c r="D191" s="122">
        <v>50.381707317073172</v>
      </c>
      <c r="E191" s="122">
        <v>50.881707317073179</v>
      </c>
      <c r="F191" s="122">
        <v>51.381707317073172</v>
      </c>
      <c r="G191" s="122">
        <v>51.881707317073179</v>
      </c>
      <c r="H191" s="122">
        <v>52.381707317073172</v>
      </c>
      <c r="I191" s="122">
        <v>52.881707317073172</v>
      </c>
      <c r="J191" s="122">
        <v>53.381707317073179</v>
      </c>
      <c r="K191" s="122">
        <v>53.881707317073172</v>
      </c>
      <c r="L191" s="122">
        <v>54.387707317073172</v>
      </c>
      <c r="M191" s="122">
        <v>54.906682926829276</v>
      </c>
      <c r="N191" s="122">
        <v>55.438634146341471</v>
      </c>
      <c r="O191" s="122">
        <v>55.977097560975615</v>
      </c>
      <c r="P191" s="122">
        <v>56.510560975609764</v>
      </c>
      <c r="Q191" s="122">
        <v>57.030024390243909</v>
      </c>
      <c r="R191" s="122">
        <v>57.529024390243904</v>
      </c>
      <c r="S191" s="122">
        <v>57.989073170731714</v>
      </c>
      <c r="T191" s="122">
        <v>58.389682926829273</v>
      </c>
      <c r="U191" s="122">
        <v>58.707902439024402</v>
      </c>
      <c r="V191" s="122">
        <v>58.891292682926832</v>
      </c>
      <c r="W191" s="122">
        <v>58.883926829268297</v>
      </c>
      <c r="X191" s="122">
        <v>58.679829268292693</v>
      </c>
      <c r="Y191" s="122">
        <v>58.301463414634149</v>
      </c>
      <c r="Z191" s="122">
        <v>57.795243902439026</v>
      </c>
      <c r="AA191" s="122">
        <v>57.246073170731719</v>
      </c>
      <c r="AB191" s="122">
        <v>56.758780487804884</v>
      </c>
      <c r="AC191" s="122">
        <v>56.420756097560982</v>
      </c>
      <c r="AD191" s="122">
        <v>56.293390243902451</v>
      </c>
      <c r="AE191" s="122">
        <v>56.399682926829271</v>
      </c>
      <c r="AF191" s="122">
        <v>56.72863414634147</v>
      </c>
      <c r="AG191" s="122">
        <v>57.233853658536596</v>
      </c>
      <c r="AH191" s="122">
        <v>57.827951219512201</v>
      </c>
      <c r="AI191" s="122">
        <v>58.437024390243906</v>
      </c>
      <c r="AJ191" s="122">
        <v>59.028609756097566</v>
      </c>
      <c r="AK191" s="122">
        <v>59.584731707317083</v>
      </c>
      <c r="AL191" s="122">
        <v>60.106341463414637</v>
      </c>
      <c r="AM191" s="122">
        <v>60.616878048780492</v>
      </c>
      <c r="AN191" s="122">
        <v>61.134829268292691</v>
      </c>
      <c r="AO191" s="122">
        <v>61.65817073170733</v>
      </c>
      <c r="AP191" s="122">
        <v>62.187878048780497</v>
      </c>
      <c r="AQ191" s="122">
        <v>62.722951219512204</v>
      </c>
      <c r="AR191" s="122">
        <v>63.260439024390244</v>
      </c>
      <c r="AS191" s="122">
        <v>63.795365853658552</v>
      </c>
      <c r="AT191" s="122">
        <v>64.323219512195124</v>
      </c>
      <c r="AU191" s="122">
        <v>64.837536585365854</v>
      </c>
      <c r="AV191" s="122">
        <v>65.333365853658549</v>
      </c>
      <c r="AW191" s="122">
        <v>65.806682926829282</v>
      </c>
      <c r="AX191" s="122">
        <v>66.255024390243904</v>
      </c>
      <c r="AY191" s="122" t="s">
        <v>1786</v>
      </c>
    </row>
    <row r="192" spans="1:51">
      <c r="A192" s="122" t="s">
        <v>4126</v>
      </c>
      <c r="B192" s="122">
        <v>33.321609756097565</v>
      </c>
      <c r="C192" s="122">
        <v>33.499634146341464</v>
      </c>
      <c r="D192" s="122">
        <v>33.689195121951222</v>
      </c>
      <c r="E192" s="122">
        <v>33.894292682926832</v>
      </c>
      <c r="F192" s="122">
        <v>34.1179512195122</v>
      </c>
      <c r="G192" s="122">
        <v>34.362707317073166</v>
      </c>
      <c r="H192" s="122">
        <v>34.626585365853657</v>
      </c>
      <c r="I192" s="122">
        <v>34.911121951219521</v>
      </c>
      <c r="J192" s="122">
        <v>35.219243902439025</v>
      </c>
      <c r="K192" s="122">
        <v>35.558902439024394</v>
      </c>
      <c r="L192" s="122">
        <v>35.947000000000003</v>
      </c>
      <c r="M192" s="122">
        <v>36.404878048780489</v>
      </c>
      <c r="N192" s="122">
        <v>36.936951219512203</v>
      </c>
      <c r="O192" s="122">
        <v>37.537658536585369</v>
      </c>
      <c r="P192" s="122">
        <v>38.190560975609756</v>
      </c>
      <c r="Q192" s="122">
        <v>38.874243902439026</v>
      </c>
      <c r="R192" s="122">
        <v>39.560829268292693</v>
      </c>
      <c r="S192" s="122">
        <v>40.216975609756105</v>
      </c>
      <c r="T192" s="122">
        <v>40.812829268292688</v>
      </c>
      <c r="U192" s="122">
        <v>41.324390243902442</v>
      </c>
      <c r="V192" s="122">
        <v>41.737682926829272</v>
      </c>
      <c r="W192" s="122">
        <v>42.049731707317079</v>
      </c>
      <c r="X192" s="122">
        <v>42.270414634146348</v>
      </c>
      <c r="Y192" s="122">
        <v>42.405073170731711</v>
      </c>
      <c r="Z192" s="122">
        <v>42.446634146341474</v>
      </c>
      <c r="AA192" s="122">
        <v>42.368365853658545</v>
      </c>
      <c r="AB192" s="122">
        <v>42.13458536585366</v>
      </c>
      <c r="AC192" s="122">
        <v>41.746243902439033</v>
      </c>
      <c r="AD192" s="122">
        <v>41.225853658536593</v>
      </c>
      <c r="AE192" s="122">
        <v>40.613024390243901</v>
      </c>
      <c r="AF192" s="122">
        <v>39.961463414634146</v>
      </c>
      <c r="AG192" s="122">
        <v>39.330463414634146</v>
      </c>
      <c r="AH192" s="122">
        <v>38.784268292682931</v>
      </c>
      <c r="AI192" s="122">
        <v>38.382634146341466</v>
      </c>
      <c r="AJ192" s="122">
        <v>38.172170731707318</v>
      </c>
      <c r="AK192" s="122">
        <v>38.205951219512201</v>
      </c>
      <c r="AL192" s="122">
        <v>38.521000000000008</v>
      </c>
      <c r="AM192" s="122">
        <v>39.090121951219515</v>
      </c>
      <c r="AN192" s="122">
        <v>39.868097560975613</v>
      </c>
      <c r="AO192" s="122">
        <v>40.810780487804884</v>
      </c>
      <c r="AP192" s="122">
        <v>41.853975609756105</v>
      </c>
      <c r="AQ192" s="122">
        <v>42.924512195121956</v>
      </c>
      <c r="AR192" s="122">
        <v>43.953780487804877</v>
      </c>
      <c r="AS192" s="122">
        <v>44.886195121951232</v>
      </c>
      <c r="AT192" s="122">
        <v>45.68568292682928</v>
      </c>
      <c r="AU192" s="122">
        <v>46.334731707317076</v>
      </c>
      <c r="AV192" s="122">
        <v>46.838878048780494</v>
      </c>
      <c r="AW192" s="122">
        <v>47.246756097560983</v>
      </c>
      <c r="AX192" s="122">
        <v>47.5999756097561</v>
      </c>
      <c r="AY192" s="122" t="s">
        <v>1786</v>
      </c>
    </row>
    <row r="193" spans="1:51">
      <c r="A193" s="122" t="s">
        <v>4361</v>
      </c>
      <c r="B193" s="122">
        <v>51.303707317073176</v>
      </c>
      <c r="C193" s="122">
        <v>52.034804878048789</v>
      </c>
      <c r="D193" s="122">
        <v>52.727390243902441</v>
      </c>
      <c r="E193" s="122">
        <v>53.376463414634152</v>
      </c>
      <c r="F193" s="122">
        <v>53.977463414634151</v>
      </c>
      <c r="G193" s="122">
        <v>54.527878048780494</v>
      </c>
      <c r="H193" s="122">
        <v>55.029707317073175</v>
      </c>
      <c r="I193" s="122">
        <v>55.485365853658543</v>
      </c>
      <c r="J193" s="122">
        <v>55.895780487804885</v>
      </c>
      <c r="K193" s="122">
        <v>56.260365853658548</v>
      </c>
      <c r="L193" s="122">
        <v>56.573512195121957</v>
      </c>
      <c r="M193" s="122">
        <v>56.828073170731706</v>
      </c>
      <c r="N193" s="122">
        <v>57.022536585365856</v>
      </c>
      <c r="O193" s="122">
        <v>57.159390243902443</v>
      </c>
      <c r="P193" s="122">
        <v>57.245707317073176</v>
      </c>
      <c r="Q193" s="122">
        <v>57.271365853658544</v>
      </c>
      <c r="R193" s="122">
        <v>57.222756097560982</v>
      </c>
      <c r="S193" s="122">
        <v>57.112024390243903</v>
      </c>
      <c r="T193" s="122">
        <v>56.973536585365856</v>
      </c>
      <c r="U193" s="122">
        <v>56.851780487804888</v>
      </c>
      <c r="V193" s="122">
        <v>56.823926829268302</v>
      </c>
      <c r="W193" s="122">
        <v>56.973292682926839</v>
      </c>
      <c r="X193" s="122">
        <v>57.345804878048781</v>
      </c>
      <c r="Y193" s="122">
        <v>57.962195121951225</v>
      </c>
      <c r="Z193" s="122">
        <v>58.815463414634145</v>
      </c>
      <c r="AA193" s="122">
        <v>59.879951219512201</v>
      </c>
      <c r="AB193" s="122">
        <v>61.105756097560985</v>
      </c>
      <c r="AC193" s="122">
        <v>62.405097560975619</v>
      </c>
      <c r="AD193" s="122">
        <v>63.690243902439029</v>
      </c>
      <c r="AE193" s="122">
        <v>64.900658536585368</v>
      </c>
      <c r="AF193" s="122">
        <v>65.976853658536584</v>
      </c>
      <c r="AG193" s="122">
        <v>66.87546341463414</v>
      </c>
      <c r="AH193" s="122">
        <v>67.604024390243922</v>
      </c>
      <c r="AI193" s="122">
        <v>68.175609756097558</v>
      </c>
      <c r="AJ193" s="122">
        <v>68.597707317073187</v>
      </c>
      <c r="AK193" s="122">
        <v>68.8889268292683</v>
      </c>
      <c r="AL193" s="122">
        <v>69.084463414634158</v>
      </c>
      <c r="AM193" s="122">
        <v>69.227146341463424</v>
      </c>
      <c r="AN193" s="122">
        <v>69.357780487804874</v>
      </c>
      <c r="AO193" s="122">
        <v>69.499487804878058</v>
      </c>
      <c r="AP193" s="122">
        <v>69.66687804878049</v>
      </c>
      <c r="AQ193" s="122">
        <v>69.859463414634163</v>
      </c>
      <c r="AR193" s="122">
        <v>70.062121951219524</v>
      </c>
      <c r="AS193" s="122">
        <v>70.263804878048802</v>
      </c>
      <c r="AT193" s="122">
        <v>70.463487804878056</v>
      </c>
      <c r="AU193" s="122">
        <v>70.663170731707339</v>
      </c>
      <c r="AV193" s="122">
        <v>70.862317073170743</v>
      </c>
      <c r="AW193" s="122">
        <v>71.060926829268311</v>
      </c>
      <c r="AX193" s="122">
        <v>71.260512195121947</v>
      </c>
      <c r="AY193" s="122" t="s">
        <v>1786</v>
      </c>
    </row>
    <row r="194" spans="1:51">
      <c r="A194" s="122" t="s">
        <v>1614</v>
      </c>
      <c r="B194" s="122" t="s">
        <v>1786</v>
      </c>
      <c r="C194" s="122" t="s">
        <v>1786</v>
      </c>
      <c r="D194" s="122" t="s">
        <v>1786</v>
      </c>
      <c r="E194" s="122" t="s">
        <v>1786</v>
      </c>
      <c r="F194" s="122" t="s">
        <v>1786</v>
      </c>
      <c r="G194" s="122" t="s">
        <v>1786</v>
      </c>
      <c r="H194" s="122" t="s">
        <v>1786</v>
      </c>
      <c r="I194" s="122" t="s">
        <v>1786</v>
      </c>
      <c r="J194" s="122" t="s">
        <v>1786</v>
      </c>
      <c r="K194" s="122" t="s">
        <v>1786</v>
      </c>
      <c r="L194" s="122" t="s">
        <v>1786</v>
      </c>
      <c r="M194" s="122" t="s">
        <v>1786</v>
      </c>
      <c r="N194" s="122" t="s">
        <v>1786</v>
      </c>
      <c r="O194" s="122" t="s">
        <v>1786</v>
      </c>
      <c r="P194" s="122" t="s">
        <v>1786</v>
      </c>
      <c r="Q194" s="122" t="s">
        <v>1786</v>
      </c>
      <c r="R194" s="122" t="s">
        <v>1786</v>
      </c>
      <c r="S194" s="122" t="s">
        <v>1786</v>
      </c>
      <c r="T194" s="122" t="s">
        <v>1786</v>
      </c>
      <c r="U194" s="122" t="s">
        <v>1786</v>
      </c>
      <c r="V194" s="122" t="s">
        <v>1786</v>
      </c>
      <c r="W194" s="122" t="s">
        <v>1786</v>
      </c>
      <c r="X194" s="122" t="s">
        <v>1786</v>
      </c>
      <c r="Y194" s="122" t="s">
        <v>1786</v>
      </c>
      <c r="Z194" s="122" t="s">
        <v>1786</v>
      </c>
      <c r="AA194" s="122" t="s">
        <v>1786</v>
      </c>
      <c r="AB194" s="122" t="s">
        <v>1786</v>
      </c>
      <c r="AC194" s="122" t="s">
        <v>1786</v>
      </c>
      <c r="AD194" s="122" t="s">
        <v>1786</v>
      </c>
      <c r="AE194" s="122" t="s">
        <v>1786</v>
      </c>
      <c r="AF194" s="122" t="s">
        <v>1786</v>
      </c>
      <c r="AG194" s="122" t="s">
        <v>1786</v>
      </c>
      <c r="AH194" s="122" t="s">
        <v>1786</v>
      </c>
      <c r="AI194" s="122" t="s">
        <v>1786</v>
      </c>
      <c r="AJ194" s="122" t="s">
        <v>1786</v>
      </c>
      <c r="AK194" s="122" t="s">
        <v>1786</v>
      </c>
      <c r="AL194" s="122" t="s">
        <v>1786</v>
      </c>
      <c r="AM194" s="122" t="s">
        <v>1786</v>
      </c>
      <c r="AN194" s="122" t="s">
        <v>1786</v>
      </c>
      <c r="AO194" s="122" t="s">
        <v>1786</v>
      </c>
      <c r="AP194" s="122" t="s">
        <v>1786</v>
      </c>
      <c r="AQ194" s="122" t="s">
        <v>1786</v>
      </c>
      <c r="AR194" s="122" t="s">
        <v>1786</v>
      </c>
      <c r="AS194" s="122" t="s">
        <v>1786</v>
      </c>
      <c r="AT194" s="122" t="s">
        <v>1786</v>
      </c>
      <c r="AU194" s="122" t="s">
        <v>1786</v>
      </c>
      <c r="AV194" s="122">
        <v>82.186341463414635</v>
      </c>
      <c r="AW194" s="122" t="s">
        <v>1786</v>
      </c>
      <c r="AX194" s="122" t="s">
        <v>1786</v>
      </c>
      <c r="AY194" s="122" t="s">
        <v>1786</v>
      </c>
    </row>
    <row r="195" spans="1:51">
      <c r="A195" s="122" t="s">
        <v>4128</v>
      </c>
      <c r="B195" s="122">
        <v>35.985341463414635</v>
      </c>
      <c r="C195" s="122">
        <v>36.386219512195126</v>
      </c>
      <c r="D195" s="122">
        <v>36.786609756097562</v>
      </c>
      <c r="E195" s="122">
        <v>37.187512195121961</v>
      </c>
      <c r="F195" s="122">
        <v>37.587902439024397</v>
      </c>
      <c r="G195" s="122">
        <v>37.990804878048777</v>
      </c>
      <c r="H195" s="122">
        <v>38.401707317073175</v>
      </c>
      <c r="I195" s="122">
        <v>38.81960975609757</v>
      </c>
      <c r="J195" s="122">
        <v>39.240512195121951</v>
      </c>
      <c r="K195" s="122">
        <v>39.659414634146351</v>
      </c>
      <c r="L195" s="122">
        <v>40.060317073170737</v>
      </c>
      <c r="M195" s="122">
        <v>40.427219512195123</v>
      </c>
      <c r="N195" s="122">
        <v>40.75014634146342</v>
      </c>
      <c r="O195" s="122">
        <v>41.029073170731714</v>
      </c>
      <c r="P195" s="122">
        <v>41.269512195121948</v>
      </c>
      <c r="Q195" s="122">
        <v>41.487951219512198</v>
      </c>
      <c r="R195" s="122">
        <v>41.705902439024392</v>
      </c>
      <c r="S195" s="122">
        <v>41.944341463414638</v>
      </c>
      <c r="T195" s="122">
        <v>42.219780487804883</v>
      </c>
      <c r="U195" s="122">
        <v>42.538707317073175</v>
      </c>
      <c r="V195" s="122">
        <v>42.915634146341461</v>
      </c>
      <c r="W195" s="122">
        <v>43.361560975609756</v>
      </c>
      <c r="X195" s="122">
        <v>43.860487804878055</v>
      </c>
      <c r="Y195" s="122">
        <v>44.378414634146345</v>
      </c>
      <c r="Z195" s="122">
        <v>44.881878048780486</v>
      </c>
      <c r="AA195" s="122">
        <v>45.292365853658538</v>
      </c>
      <c r="AB195" s="122">
        <v>45.522414634146351</v>
      </c>
      <c r="AC195" s="122">
        <v>45.535536585365854</v>
      </c>
      <c r="AD195" s="122">
        <v>45.338219512195131</v>
      </c>
      <c r="AE195" s="122">
        <v>44.967951219512202</v>
      </c>
      <c r="AF195" s="122">
        <v>44.521170731707322</v>
      </c>
      <c r="AG195" s="122">
        <v>44.123853658536589</v>
      </c>
      <c r="AH195" s="122">
        <v>43.893463414634148</v>
      </c>
      <c r="AI195" s="122">
        <v>43.905951219512197</v>
      </c>
      <c r="AJ195" s="122">
        <v>44.184853658536582</v>
      </c>
      <c r="AK195" s="122">
        <v>44.71365853658537</v>
      </c>
      <c r="AL195" s="122">
        <v>45.437390243902442</v>
      </c>
      <c r="AM195" s="122">
        <v>46.242097560975616</v>
      </c>
      <c r="AN195" s="122">
        <v>47.029341463414639</v>
      </c>
      <c r="AO195" s="122">
        <v>47.746146341463415</v>
      </c>
      <c r="AP195" s="122">
        <v>48.341585365853661</v>
      </c>
      <c r="AQ195" s="122">
        <v>48.786731707317074</v>
      </c>
      <c r="AR195" s="122">
        <v>49.101609756097567</v>
      </c>
      <c r="AS195" s="122">
        <v>49.314682926829271</v>
      </c>
      <c r="AT195" s="122">
        <v>49.442414634146353</v>
      </c>
      <c r="AU195" s="122">
        <v>49.517707317073175</v>
      </c>
      <c r="AV195" s="122">
        <v>49.582951219512196</v>
      </c>
      <c r="AW195" s="122">
        <v>49.678560975609763</v>
      </c>
      <c r="AX195" s="122">
        <v>49.835439024390247</v>
      </c>
      <c r="AY195" s="122" t="s">
        <v>1786</v>
      </c>
    </row>
    <row r="196" spans="1:51">
      <c r="A196" s="122" t="s">
        <v>746</v>
      </c>
      <c r="B196" s="122" t="s">
        <v>1786</v>
      </c>
      <c r="C196" s="122" t="s">
        <v>1786</v>
      </c>
      <c r="D196" s="122" t="s">
        <v>1786</v>
      </c>
      <c r="E196" s="122" t="s">
        <v>1786</v>
      </c>
      <c r="F196" s="122" t="s">
        <v>1786</v>
      </c>
      <c r="G196" s="122" t="s">
        <v>1786</v>
      </c>
      <c r="H196" s="122" t="s">
        <v>1786</v>
      </c>
      <c r="I196" s="122" t="s">
        <v>1786</v>
      </c>
      <c r="J196" s="122" t="s">
        <v>1786</v>
      </c>
      <c r="K196" s="122" t="s">
        <v>1786</v>
      </c>
      <c r="L196" s="122" t="s">
        <v>1786</v>
      </c>
      <c r="M196" s="122" t="s">
        <v>1786</v>
      </c>
      <c r="N196" s="122" t="s">
        <v>1786</v>
      </c>
      <c r="O196" s="122" t="s">
        <v>1786</v>
      </c>
      <c r="P196" s="122" t="s">
        <v>1786</v>
      </c>
      <c r="Q196" s="122" t="s">
        <v>1786</v>
      </c>
      <c r="R196" s="122" t="s">
        <v>1786</v>
      </c>
      <c r="S196" s="122" t="s">
        <v>1786</v>
      </c>
      <c r="T196" s="122" t="s">
        <v>1786</v>
      </c>
      <c r="U196" s="122" t="s">
        <v>1786</v>
      </c>
      <c r="V196" s="122" t="s">
        <v>1786</v>
      </c>
      <c r="W196" s="122" t="s">
        <v>1786</v>
      </c>
      <c r="X196" s="122" t="s">
        <v>1786</v>
      </c>
      <c r="Y196" s="122" t="s">
        <v>1786</v>
      </c>
      <c r="Z196" s="122" t="s">
        <v>1786</v>
      </c>
      <c r="AA196" s="122" t="s">
        <v>1786</v>
      </c>
      <c r="AB196" s="122" t="s">
        <v>1786</v>
      </c>
      <c r="AC196" s="122" t="s">
        <v>1786</v>
      </c>
      <c r="AD196" s="122" t="s">
        <v>1786</v>
      </c>
      <c r="AE196" s="122" t="s">
        <v>1786</v>
      </c>
      <c r="AF196" s="122" t="s">
        <v>1786</v>
      </c>
      <c r="AG196" s="122">
        <v>71.487804878048792</v>
      </c>
      <c r="AH196" s="122">
        <v>71.579674796747966</v>
      </c>
      <c r="AI196" s="122" t="s">
        <v>1786</v>
      </c>
      <c r="AJ196" s="122" t="s">
        <v>1786</v>
      </c>
      <c r="AK196" s="122">
        <v>71.855284552845518</v>
      </c>
      <c r="AL196" s="122" t="s">
        <v>1786</v>
      </c>
      <c r="AM196" s="122">
        <v>72.03902439024391</v>
      </c>
      <c r="AN196" s="122" t="s">
        <v>1786</v>
      </c>
      <c r="AO196" s="122" t="s">
        <v>1786</v>
      </c>
      <c r="AP196" s="122">
        <v>72.136585365853662</v>
      </c>
      <c r="AQ196" s="122">
        <v>72.185365853658553</v>
      </c>
      <c r="AR196" s="122">
        <v>72.285365853658547</v>
      </c>
      <c r="AS196" s="122">
        <v>72.436585365853674</v>
      </c>
      <c r="AT196" s="122">
        <v>72.582926829268303</v>
      </c>
      <c r="AU196" s="122">
        <v>72.634146341463421</v>
      </c>
      <c r="AV196" s="122">
        <v>73.155121951219527</v>
      </c>
      <c r="AW196" s="122">
        <v>73.3829268292683</v>
      </c>
      <c r="AX196" s="122">
        <v>73.636585365853662</v>
      </c>
      <c r="AY196" s="122" t="s">
        <v>1786</v>
      </c>
    </row>
    <row r="197" spans="1:51">
      <c r="A197" s="122" t="s">
        <v>4362</v>
      </c>
      <c r="B197" s="122">
        <v>40.868899337747273</v>
      </c>
      <c r="C197" s="122" t="s">
        <v>1786</v>
      </c>
      <c r="D197" s="122" t="s">
        <v>1786</v>
      </c>
      <c r="E197" s="122" t="s">
        <v>1786</v>
      </c>
      <c r="F197" s="122" t="s">
        <v>1786</v>
      </c>
      <c r="G197" s="122">
        <v>42.693527603876007</v>
      </c>
      <c r="H197" s="122" t="s">
        <v>1786</v>
      </c>
      <c r="I197" s="122" t="s">
        <v>1786</v>
      </c>
      <c r="J197" s="122" t="s">
        <v>1786</v>
      </c>
      <c r="K197" s="122" t="s">
        <v>1786</v>
      </c>
      <c r="L197" s="122">
        <v>44.495473220346398</v>
      </c>
      <c r="M197" s="122" t="s">
        <v>1786</v>
      </c>
      <c r="N197" s="122" t="s">
        <v>1786</v>
      </c>
      <c r="O197" s="122" t="s">
        <v>1786</v>
      </c>
      <c r="P197" s="122" t="s">
        <v>1786</v>
      </c>
      <c r="Q197" s="122">
        <v>46.510552805685109</v>
      </c>
      <c r="R197" s="122" t="s">
        <v>1786</v>
      </c>
      <c r="S197" s="122" t="s">
        <v>1786</v>
      </c>
      <c r="T197" s="122" t="s">
        <v>1786</v>
      </c>
      <c r="U197" s="122" t="s">
        <v>1786</v>
      </c>
      <c r="V197" s="122">
        <v>48.146478243569497</v>
      </c>
      <c r="W197" s="122">
        <v>48.362249417130734</v>
      </c>
      <c r="X197" s="122">
        <v>48.657197566011696</v>
      </c>
      <c r="Y197" s="122">
        <v>48.847757461042718</v>
      </c>
      <c r="Z197" s="122">
        <v>49.072636949712546</v>
      </c>
      <c r="AA197" s="122">
        <v>49.324636374376624</v>
      </c>
      <c r="AB197" s="122">
        <v>49.459954433968583</v>
      </c>
      <c r="AC197" s="122">
        <v>49.652659698447948</v>
      </c>
      <c r="AD197" s="122">
        <v>49.719903419781453</v>
      </c>
      <c r="AE197" s="122">
        <v>49.799064812366673</v>
      </c>
      <c r="AF197" s="122">
        <v>49.894489107555543</v>
      </c>
      <c r="AG197" s="122">
        <v>49.927687262434262</v>
      </c>
      <c r="AH197" s="122">
        <v>49.955783139330016</v>
      </c>
      <c r="AI197" s="122">
        <v>49.968331295675938</v>
      </c>
      <c r="AJ197" s="122">
        <v>49.969945765318982</v>
      </c>
      <c r="AK197" s="122">
        <v>49.960343543906795</v>
      </c>
      <c r="AL197" s="122">
        <v>49.939214912166435</v>
      </c>
      <c r="AM197" s="122">
        <v>49.930970988965001</v>
      </c>
      <c r="AN197" s="122">
        <v>49.937586591219635</v>
      </c>
      <c r="AO197" s="122">
        <v>49.977675992088805</v>
      </c>
      <c r="AP197" s="122">
        <v>50.058448454553989</v>
      </c>
      <c r="AQ197" s="122">
        <v>50.173342804928247</v>
      </c>
      <c r="AR197" s="122">
        <v>50.340057994900043</v>
      </c>
      <c r="AS197" s="122">
        <v>50.503489076901545</v>
      </c>
      <c r="AT197" s="122">
        <v>50.746162956877654</v>
      </c>
      <c r="AU197" s="122">
        <v>51.06432605082626</v>
      </c>
      <c r="AV197" s="122">
        <v>51.385026136196203</v>
      </c>
      <c r="AW197" s="122">
        <v>51.737789116364276</v>
      </c>
      <c r="AX197" s="122">
        <v>52.113971407211629</v>
      </c>
      <c r="AY197" s="122" t="s">
        <v>1786</v>
      </c>
    </row>
    <row r="198" spans="1:51">
      <c r="A198" s="122" t="s">
        <v>4363</v>
      </c>
      <c r="B198" s="122">
        <v>40.864334728800003</v>
      </c>
      <c r="C198" s="122" t="s">
        <v>1786</v>
      </c>
      <c r="D198" s="122" t="s">
        <v>1786</v>
      </c>
      <c r="E198" s="122" t="s">
        <v>1786</v>
      </c>
      <c r="F198" s="122" t="s">
        <v>1786</v>
      </c>
      <c r="G198" s="122">
        <v>42.6888705613</v>
      </c>
      <c r="H198" s="122" t="s">
        <v>1786</v>
      </c>
      <c r="I198" s="122" t="s">
        <v>1786</v>
      </c>
      <c r="J198" s="122" t="s">
        <v>1786</v>
      </c>
      <c r="K198" s="122" t="s">
        <v>1786</v>
      </c>
      <c r="L198" s="122">
        <v>44.4907606831</v>
      </c>
      <c r="M198" s="122" t="s">
        <v>1786</v>
      </c>
      <c r="N198" s="122" t="s">
        <v>1786</v>
      </c>
      <c r="O198" s="122" t="s">
        <v>1786</v>
      </c>
      <c r="P198" s="122" t="s">
        <v>1786</v>
      </c>
      <c r="Q198" s="122">
        <v>46.506807867699997</v>
      </c>
      <c r="R198" s="122" t="s">
        <v>1786</v>
      </c>
      <c r="S198" s="122" t="s">
        <v>1786</v>
      </c>
      <c r="T198" s="122" t="s">
        <v>1786</v>
      </c>
      <c r="U198" s="122" t="s">
        <v>1786</v>
      </c>
      <c r="V198" s="122">
        <v>48.143429313299997</v>
      </c>
      <c r="W198" s="122">
        <v>48.359188310900002</v>
      </c>
      <c r="X198" s="122">
        <v>48.654035710899997</v>
      </c>
      <c r="Y198" s="122">
        <v>48.844526455199997</v>
      </c>
      <c r="Z198" s="122">
        <v>49.069354151600002</v>
      </c>
      <c r="AA198" s="122">
        <v>49.321347879299999</v>
      </c>
      <c r="AB198" s="122">
        <v>49.456787293799998</v>
      </c>
      <c r="AC198" s="122">
        <v>49.649632201999999</v>
      </c>
      <c r="AD198" s="122">
        <v>49.717115742200001</v>
      </c>
      <c r="AE198" s="122">
        <v>49.796517731999998</v>
      </c>
      <c r="AF198" s="122">
        <v>49.892161529799999</v>
      </c>
      <c r="AG198" s="122">
        <v>49.925601372499997</v>
      </c>
      <c r="AH198" s="122">
        <v>49.953924880400002</v>
      </c>
      <c r="AI198" s="122">
        <v>49.966689126399999</v>
      </c>
      <c r="AJ198" s="122">
        <v>49.968502529699997</v>
      </c>
      <c r="AK198" s="122">
        <v>49.959073987300002</v>
      </c>
      <c r="AL198" s="122">
        <v>49.938084689299998</v>
      </c>
      <c r="AM198" s="122">
        <v>49.929928759399999</v>
      </c>
      <c r="AN198" s="122">
        <v>49.936587183699999</v>
      </c>
      <c r="AO198" s="122">
        <v>49.976668621800002</v>
      </c>
      <c r="AP198" s="122">
        <v>50.057391280600001</v>
      </c>
      <c r="AQ198" s="122">
        <v>50.172214154700001</v>
      </c>
      <c r="AR198" s="122">
        <v>50.338838004300001</v>
      </c>
      <c r="AS198" s="122">
        <v>50.502211886600001</v>
      </c>
      <c r="AT198" s="122">
        <v>50.744810602400001</v>
      </c>
      <c r="AU198" s="122">
        <v>51.062889283799997</v>
      </c>
      <c r="AV198" s="122">
        <v>51.383550622900003</v>
      </c>
      <c r="AW198" s="122">
        <v>51.736288539999997</v>
      </c>
      <c r="AX198" s="122">
        <v>52.112454971200002</v>
      </c>
      <c r="AY198" s="122" t="s">
        <v>1786</v>
      </c>
    </row>
    <row r="199" spans="1:51">
      <c r="A199" s="122" t="s">
        <v>1616</v>
      </c>
      <c r="B199" s="122">
        <v>50.486975609756101</v>
      </c>
      <c r="C199" s="122">
        <v>51.075756097560976</v>
      </c>
      <c r="D199" s="122">
        <v>51.656585365853672</v>
      </c>
      <c r="E199" s="122">
        <v>52.222439024390255</v>
      </c>
      <c r="F199" s="122">
        <v>52.76685365853659</v>
      </c>
      <c r="G199" s="122">
        <v>53.28431707317074</v>
      </c>
      <c r="H199" s="122">
        <v>53.77180487804879</v>
      </c>
      <c r="I199" s="122">
        <v>54.232804878048789</v>
      </c>
      <c r="J199" s="122">
        <v>54.672317073170738</v>
      </c>
      <c r="K199" s="122">
        <v>55.092804878048788</v>
      </c>
      <c r="L199" s="122">
        <v>55.500317073170734</v>
      </c>
      <c r="M199" s="122">
        <v>55.900341463414634</v>
      </c>
      <c r="N199" s="122">
        <v>56.298390243902439</v>
      </c>
      <c r="O199" s="122">
        <v>56.697975609756107</v>
      </c>
      <c r="P199" s="122">
        <v>57.101121951219518</v>
      </c>
      <c r="Q199" s="122">
        <v>57.50734146341464</v>
      </c>
      <c r="R199" s="122">
        <v>57.914658536585378</v>
      </c>
      <c r="S199" s="122">
        <v>58.319048780487812</v>
      </c>
      <c r="T199" s="122">
        <v>58.714512195121955</v>
      </c>
      <c r="U199" s="122">
        <v>59.099000000000004</v>
      </c>
      <c r="V199" s="122">
        <v>59.469000000000008</v>
      </c>
      <c r="W199" s="122">
        <v>59.823439024390247</v>
      </c>
      <c r="X199" s="122">
        <v>60.162292682926839</v>
      </c>
      <c r="Y199" s="122">
        <v>60.48402439024391</v>
      </c>
      <c r="Z199" s="122">
        <v>60.788121951219509</v>
      </c>
      <c r="AA199" s="122">
        <v>61.073097560975611</v>
      </c>
      <c r="AB199" s="122">
        <v>61.338463414634155</v>
      </c>
      <c r="AC199" s="122">
        <v>61.58324390243903</v>
      </c>
      <c r="AD199" s="122">
        <v>61.809975609756108</v>
      </c>
      <c r="AE199" s="122">
        <v>62.01865853658537</v>
      </c>
      <c r="AF199" s="122">
        <v>62.209292682926844</v>
      </c>
      <c r="AG199" s="122">
        <v>62.37987804878049</v>
      </c>
      <c r="AH199" s="122">
        <v>62.533390243902438</v>
      </c>
      <c r="AI199" s="122">
        <v>62.672341463414632</v>
      </c>
      <c r="AJ199" s="122">
        <v>62.803219512195128</v>
      </c>
      <c r="AK199" s="122">
        <v>62.932000000000009</v>
      </c>
      <c r="AL199" s="122">
        <v>63.065731707317077</v>
      </c>
      <c r="AM199" s="122">
        <v>63.20839024390245</v>
      </c>
      <c r="AN199" s="122">
        <v>63.365000000000016</v>
      </c>
      <c r="AO199" s="122">
        <v>63.537585365853666</v>
      </c>
      <c r="AP199" s="122">
        <v>63.727682926829274</v>
      </c>
      <c r="AQ199" s="122">
        <v>63.935292682926836</v>
      </c>
      <c r="AR199" s="122">
        <v>64.153951219512209</v>
      </c>
      <c r="AS199" s="122">
        <v>64.380658536585372</v>
      </c>
      <c r="AT199" s="122">
        <v>64.611951219512193</v>
      </c>
      <c r="AU199" s="122">
        <v>64.844292682926834</v>
      </c>
      <c r="AV199" s="122">
        <v>65.075682926829273</v>
      </c>
      <c r="AW199" s="122">
        <v>65.305121951219519</v>
      </c>
      <c r="AX199" s="122">
        <v>65.531073170731716</v>
      </c>
      <c r="AY199" s="122" t="s">
        <v>1786</v>
      </c>
    </row>
    <row r="200" spans="1:51">
      <c r="A200" s="122" t="s">
        <v>23</v>
      </c>
      <c r="B200" s="122">
        <v>59.695000000000007</v>
      </c>
      <c r="C200" s="122">
        <v>60.06287804878049</v>
      </c>
      <c r="D200" s="122">
        <v>60.42482926829269</v>
      </c>
      <c r="E200" s="122">
        <v>60.787341463414641</v>
      </c>
      <c r="F200" s="122">
        <v>61.154414634146342</v>
      </c>
      <c r="G200" s="122">
        <v>61.526390243902448</v>
      </c>
      <c r="H200" s="122">
        <v>61.900634146341467</v>
      </c>
      <c r="I200" s="122">
        <v>62.27158536585366</v>
      </c>
      <c r="J200" s="122">
        <v>62.630707317073167</v>
      </c>
      <c r="K200" s="122">
        <v>62.976048780487822</v>
      </c>
      <c r="L200" s="122">
        <v>63.302780487804888</v>
      </c>
      <c r="M200" s="122">
        <v>63.606658536585364</v>
      </c>
      <c r="N200" s="122">
        <v>63.888829268292696</v>
      </c>
      <c r="O200" s="122">
        <v>64.150878048780498</v>
      </c>
      <c r="P200" s="122">
        <v>64.396268292682933</v>
      </c>
      <c r="Q200" s="122">
        <v>64.634268292682933</v>
      </c>
      <c r="R200" s="122">
        <v>64.875609756097575</v>
      </c>
      <c r="S200" s="122">
        <v>65.125512195121956</v>
      </c>
      <c r="T200" s="122">
        <v>65.387317073170735</v>
      </c>
      <c r="U200" s="122">
        <v>65.65856097560976</v>
      </c>
      <c r="V200" s="122">
        <v>65.93134146341464</v>
      </c>
      <c r="W200" s="122">
        <v>66.192902439024394</v>
      </c>
      <c r="X200" s="122">
        <v>66.432560975609775</v>
      </c>
      <c r="Y200" s="122">
        <v>66.640073170731725</v>
      </c>
      <c r="Z200" s="122">
        <v>66.8150487804878</v>
      </c>
      <c r="AA200" s="122">
        <v>66.957073170731718</v>
      </c>
      <c r="AB200" s="122">
        <v>67.071634146341466</v>
      </c>
      <c r="AC200" s="122">
        <v>67.168536585365871</v>
      </c>
      <c r="AD200" s="122">
        <v>67.258195121951232</v>
      </c>
      <c r="AE200" s="122">
        <v>67.344024390243902</v>
      </c>
      <c r="AF200" s="122">
        <v>67.43448780487806</v>
      </c>
      <c r="AG200" s="122">
        <v>67.532048780487813</v>
      </c>
      <c r="AH200" s="122">
        <v>67.63570731707317</v>
      </c>
      <c r="AI200" s="122">
        <v>67.743902439024396</v>
      </c>
      <c r="AJ200" s="122">
        <v>67.853048780487811</v>
      </c>
      <c r="AK200" s="122">
        <v>67.956560975609761</v>
      </c>
      <c r="AL200" s="122">
        <v>68.043341463414649</v>
      </c>
      <c r="AM200" s="122">
        <v>68.107853658536598</v>
      </c>
      <c r="AN200" s="122">
        <v>68.148609756097571</v>
      </c>
      <c r="AO200" s="122">
        <v>68.171634146341461</v>
      </c>
      <c r="AP200" s="122">
        <v>68.184536585365862</v>
      </c>
      <c r="AQ200" s="122">
        <v>68.200390243902461</v>
      </c>
      <c r="AR200" s="122">
        <v>68.231829268292685</v>
      </c>
      <c r="AS200" s="122">
        <v>68.289463414634156</v>
      </c>
      <c r="AT200" s="122">
        <v>68.378829268292691</v>
      </c>
      <c r="AU200" s="122">
        <v>68.501463414634145</v>
      </c>
      <c r="AV200" s="122">
        <v>68.655341463414643</v>
      </c>
      <c r="AW200" s="122">
        <v>68.831390243902447</v>
      </c>
      <c r="AX200" s="122">
        <v>69.021512195121957</v>
      </c>
      <c r="AY200" s="122" t="s">
        <v>1786</v>
      </c>
    </row>
    <row r="201" spans="1:51">
      <c r="A201" s="122" t="s">
        <v>4364</v>
      </c>
      <c r="B201" s="122" t="s">
        <v>1786</v>
      </c>
      <c r="C201" s="122" t="s">
        <v>1786</v>
      </c>
      <c r="D201" s="122" t="s">
        <v>1786</v>
      </c>
      <c r="E201" s="122" t="s">
        <v>1786</v>
      </c>
      <c r="F201" s="122" t="s">
        <v>1786</v>
      </c>
      <c r="G201" s="122" t="s">
        <v>1786</v>
      </c>
      <c r="H201" s="122" t="s">
        <v>1786</v>
      </c>
      <c r="I201" s="122" t="s">
        <v>1786</v>
      </c>
      <c r="J201" s="122" t="s">
        <v>1786</v>
      </c>
      <c r="K201" s="122" t="s">
        <v>1786</v>
      </c>
      <c r="L201" s="122" t="s">
        <v>1786</v>
      </c>
      <c r="M201" s="122" t="s">
        <v>1786</v>
      </c>
      <c r="N201" s="122" t="s">
        <v>1786</v>
      </c>
      <c r="O201" s="122" t="s">
        <v>1786</v>
      </c>
      <c r="P201" s="122" t="s">
        <v>1786</v>
      </c>
      <c r="Q201" s="122">
        <v>70.214634146341467</v>
      </c>
      <c r="R201" s="122" t="s">
        <v>1786</v>
      </c>
      <c r="S201" s="122" t="s">
        <v>1786</v>
      </c>
      <c r="T201" s="122" t="s">
        <v>1786</v>
      </c>
      <c r="U201" s="122" t="s">
        <v>1786</v>
      </c>
      <c r="V201" s="122">
        <v>70.408536585365866</v>
      </c>
      <c r="W201" s="122">
        <v>70.629268292682937</v>
      </c>
      <c r="X201" s="122">
        <v>70.689024390243901</v>
      </c>
      <c r="Y201" s="122">
        <v>70.479024390243922</v>
      </c>
      <c r="Z201" s="122">
        <v>70.750975609756111</v>
      </c>
      <c r="AA201" s="122">
        <v>70.734634146341463</v>
      </c>
      <c r="AB201" s="122">
        <v>71.021219512195131</v>
      </c>
      <c r="AC201" s="122">
        <v>71.088780487804883</v>
      </c>
      <c r="AD201" s="122">
        <v>71.20780487804879</v>
      </c>
      <c r="AE201" s="122">
        <v>71.026341463414639</v>
      </c>
      <c r="AF201" s="122">
        <v>70.932682926829273</v>
      </c>
      <c r="AG201" s="122">
        <v>70.8829268292683</v>
      </c>
      <c r="AH201" s="122">
        <v>71.795121951219528</v>
      </c>
      <c r="AI201" s="122">
        <v>72.448780487804896</v>
      </c>
      <c r="AJ201" s="122">
        <v>72.300000000000011</v>
      </c>
      <c r="AK201" s="122">
        <v>72.253658536585377</v>
      </c>
      <c r="AL201" s="122">
        <v>72.653658536585368</v>
      </c>
      <c r="AM201" s="122">
        <v>72.7048780487805</v>
      </c>
      <c r="AN201" s="122">
        <v>72.566341463414645</v>
      </c>
      <c r="AO201" s="122">
        <v>72.925609756097572</v>
      </c>
      <c r="AP201" s="122">
        <v>73.2</v>
      </c>
      <c r="AQ201" s="122">
        <v>73.551219512195132</v>
      </c>
      <c r="AR201" s="122">
        <v>73.653658536585382</v>
      </c>
      <c r="AS201" s="122">
        <v>73.753658536585363</v>
      </c>
      <c r="AT201" s="122">
        <v>73.958536585365863</v>
      </c>
      <c r="AU201" s="122">
        <v>74.023658536585359</v>
      </c>
      <c r="AV201" s="122">
        <v>74.322195121951225</v>
      </c>
      <c r="AW201" s="122">
        <v>74.419268292682943</v>
      </c>
      <c r="AX201" s="122">
        <v>74.810731707317089</v>
      </c>
      <c r="AY201" s="122" t="s">
        <v>1786</v>
      </c>
    </row>
    <row r="202" spans="1:51">
      <c r="A202" s="122" t="s">
        <v>4223</v>
      </c>
      <c r="B202" s="122">
        <v>68.480487804878052</v>
      </c>
      <c r="C202" s="122" t="s">
        <v>1786</v>
      </c>
      <c r="D202" s="122">
        <v>68.978048780487811</v>
      </c>
      <c r="E202" s="122" t="s">
        <v>1786</v>
      </c>
      <c r="F202" s="122" t="s">
        <v>1786</v>
      </c>
      <c r="G202" s="122">
        <v>69</v>
      </c>
      <c r="H202" s="122" t="s">
        <v>1786</v>
      </c>
      <c r="I202" s="122">
        <v>69.014634146341464</v>
      </c>
      <c r="J202" s="122" t="s">
        <v>1786</v>
      </c>
      <c r="K202" s="122" t="s">
        <v>1786</v>
      </c>
      <c r="L202" s="122">
        <v>69.400975609756102</v>
      </c>
      <c r="M202" s="122" t="s">
        <v>1786</v>
      </c>
      <c r="N202" s="122">
        <v>69.658536585365866</v>
      </c>
      <c r="O202" s="122" t="s">
        <v>1786</v>
      </c>
      <c r="P202" s="122" t="s">
        <v>1786</v>
      </c>
      <c r="Q202" s="122">
        <v>70.039024390243895</v>
      </c>
      <c r="R202" s="122" t="s">
        <v>1786</v>
      </c>
      <c r="S202" s="122">
        <v>70.292682926829272</v>
      </c>
      <c r="T202" s="122" t="s">
        <v>1786</v>
      </c>
      <c r="U202" s="122" t="s">
        <v>1786</v>
      </c>
      <c r="V202" s="122">
        <v>70.280975609756098</v>
      </c>
      <c r="W202" s="122" t="s">
        <v>1786</v>
      </c>
      <c r="X202" s="122">
        <v>70.273170731707324</v>
      </c>
      <c r="Y202" s="122" t="s">
        <v>1786</v>
      </c>
      <c r="Z202" s="122" t="s">
        <v>1786</v>
      </c>
      <c r="AA202" s="122">
        <v>71.310731707317089</v>
      </c>
      <c r="AB202" s="122" t="s">
        <v>1786</v>
      </c>
      <c r="AC202" s="122">
        <v>72.002439024390242</v>
      </c>
      <c r="AD202" s="122" t="s">
        <v>1786</v>
      </c>
      <c r="AE202" s="122">
        <v>72.653658536585368</v>
      </c>
      <c r="AF202" s="122">
        <v>73.253658536585377</v>
      </c>
      <c r="AG202" s="122">
        <v>73.353658536585371</v>
      </c>
      <c r="AH202" s="122">
        <v>73.304878048780495</v>
      </c>
      <c r="AI202" s="122">
        <v>73.253658536585377</v>
      </c>
      <c r="AJ202" s="122">
        <v>73.384878048780493</v>
      </c>
      <c r="AK202" s="122">
        <v>73.435853658536587</v>
      </c>
      <c r="AL202" s="122">
        <v>74.42902439024391</v>
      </c>
      <c r="AM202" s="122">
        <v>74.722195121951231</v>
      </c>
      <c r="AN202" s="122">
        <v>74.771951219512218</v>
      </c>
      <c r="AO202" s="122">
        <v>74.934146341463432</v>
      </c>
      <c r="AP202" s="122">
        <v>75.909756097560987</v>
      </c>
      <c r="AQ202" s="122">
        <v>76.202439024390259</v>
      </c>
      <c r="AR202" s="122">
        <v>76.45365853658538</v>
      </c>
      <c r="AS202" s="122">
        <v>76.404878048780489</v>
      </c>
      <c r="AT202" s="122">
        <v>77.612195121951217</v>
      </c>
      <c r="AU202" s="122">
        <v>77.315609756097572</v>
      </c>
      <c r="AV202" s="122">
        <v>78.113414634146352</v>
      </c>
      <c r="AW202" s="122">
        <v>78.250000000000014</v>
      </c>
      <c r="AX202" s="122">
        <v>78.9739024390244</v>
      </c>
      <c r="AY202" s="122" t="s">
        <v>1786</v>
      </c>
    </row>
    <row r="203" spans="1:51">
      <c r="A203" s="122" t="s">
        <v>4200</v>
      </c>
      <c r="B203" s="122">
        <v>73.00560975609757</v>
      </c>
      <c r="C203" s="122">
        <v>73.474390243902448</v>
      </c>
      <c r="D203" s="122">
        <v>73.350487804878057</v>
      </c>
      <c r="E203" s="122">
        <v>73.555365853658543</v>
      </c>
      <c r="F203" s="122">
        <v>73.733170731707318</v>
      </c>
      <c r="G203" s="122">
        <v>73.861707317073169</v>
      </c>
      <c r="H203" s="122">
        <v>74.078536585365853</v>
      </c>
      <c r="I203" s="122">
        <v>74.12243902439026</v>
      </c>
      <c r="J203" s="122">
        <v>73.972926829268289</v>
      </c>
      <c r="K203" s="122">
        <v>74.08487804878051</v>
      </c>
      <c r="L203" s="122">
        <v>74.649268292682933</v>
      </c>
      <c r="M203" s="122">
        <v>74.623902439024405</v>
      </c>
      <c r="N203" s="122">
        <v>74.71804878048782</v>
      </c>
      <c r="O203" s="122">
        <v>74.867317073170739</v>
      </c>
      <c r="P203" s="122">
        <v>74.980487804878052</v>
      </c>
      <c r="Q203" s="122">
        <v>74.984634146341477</v>
      </c>
      <c r="R203" s="122">
        <v>74.969268292682941</v>
      </c>
      <c r="S203" s="122">
        <v>75.379756097560985</v>
      </c>
      <c r="T203" s="122">
        <v>75.469024390243916</v>
      </c>
      <c r="U203" s="122">
        <v>75.524146341463421</v>
      </c>
      <c r="V203" s="122">
        <v>75.740975609756106</v>
      </c>
      <c r="W203" s="122">
        <v>76.026097560975614</v>
      </c>
      <c r="X203" s="122">
        <v>76.327317073170747</v>
      </c>
      <c r="Y203" s="122">
        <v>76.551707317073166</v>
      </c>
      <c r="Z203" s="122">
        <v>76.815853658536611</v>
      </c>
      <c r="AA203" s="122">
        <v>76.667804878048798</v>
      </c>
      <c r="AB203" s="122">
        <v>76.931219512195128</v>
      </c>
      <c r="AC203" s="122">
        <v>77.092195121951235</v>
      </c>
      <c r="AD203" s="122">
        <v>76.979268292682931</v>
      </c>
      <c r="AE203" s="122">
        <v>77.72682926829269</v>
      </c>
      <c r="AF203" s="122">
        <v>77.536829268292692</v>
      </c>
      <c r="AG203" s="122">
        <v>77.666829268292688</v>
      </c>
      <c r="AH203" s="122">
        <v>77.998780487804879</v>
      </c>
      <c r="AI203" s="122">
        <v>78.060487804878051</v>
      </c>
      <c r="AJ203" s="122">
        <v>78.65024390243903</v>
      </c>
      <c r="AK203" s="122">
        <v>78.740487804878057</v>
      </c>
      <c r="AL203" s="122">
        <v>78.959024390243897</v>
      </c>
      <c r="AM203" s="122">
        <v>79.197560975609775</v>
      </c>
      <c r="AN203" s="122">
        <v>79.343170731707332</v>
      </c>
      <c r="AO203" s="122">
        <v>79.430975609756103</v>
      </c>
      <c r="AP203" s="122">
        <v>79.648292682926837</v>
      </c>
      <c r="AQ203" s="122">
        <v>79.754878048780498</v>
      </c>
      <c r="AR203" s="122">
        <v>79.846341463414646</v>
      </c>
      <c r="AS203" s="122">
        <v>80.114878048780497</v>
      </c>
      <c r="AT203" s="122">
        <v>80.497560975609773</v>
      </c>
      <c r="AU203" s="122">
        <v>80.641219512195136</v>
      </c>
      <c r="AV203" s="122">
        <v>80.872926829268309</v>
      </c>
      <c r="AW203" s="122">
        <v>81.005365853658546</v>
      </c>
      <c r="AX203" s="122">
        <v>81.237170731707323</v>
      </c>
      <c r="AY203" s="122" t="s">
        <v>1786</v>
      </c>
    </row>
    <row r="204" spans="1:51">
      <c r="A204" s="122" t="s">
        <v>4152</v>
      </c>
      <c r="B204" s="122">
        <v>44.211121951219518</v>
      </c>
      <c r="C204" s="122">
        <v>44.506170731707321</v>
      </c>
      <c r="D204" s="122">
        <v>44.790243902439023</v>
      </c>
      <c r="E204" s="122">
        <v>45.070804878048783</v>
      </c>
      <c r="F204" s="122">
        <v>45.358902439024398</v>
      </c>
      <c r="G204" s="122">
        <v>45.670487804878057</v>
      </c>
      <c r="H204" s="122">
        <v>46.022536585365856</v>
      </c>
      <c r="I204" s="122">
        <v>46.422560975609763</v>
      </c>
      <c r="J204" s="122">
        <v>46.875536585365865</v>
      </c>
      <c r="K204" s="122">
        <v>47.379975609756102</v>
      </c>
      <c r="L204" s="122">
        <v>47.930902439024401</v>
      </c>
      <c r="M204" s="122">
        <v>48.514853658536587</v>
      </c>
      <c r="N204" s="122">
        <v>49.116341463414642</v>
      </c>
      <c r="O204" s="122">
        <v>49.722414634146347</v>
      </c>
      <c r="P204" s="122">
        <v>50.328512195121959</v>
      </c>
      <c r="Q204" s="122">
        <v>50.936658536585377</v>
      </c>
      <c r="R204" s="122">
        <v>51.555804878048789</v>
      </c>
      <c r="S204" s="122">
        <v>52.1939268292683</v>
      </c>
      <c r="T204" s="122">
        <v>52.855975609756101</v>
      </c>
      <c r="U204" s="122">
        <v>53.536951219512197</v>
      </c>
      <c r="V204" s="122">
        <v>54.234829268292685</v>
      </c>
      <c r="W204" s="122">
        <v>54.943585365853671</v>
      </c>
      <c r="X204" s="122">
        <v>55.652243902439032</v>
      </c>
      <c r="Y204" s="122">
        <v>56.347804878048791</v>
      </c>
      <c r="Z204" s="122">
        <v>57.017317073170737</v>
      </c>
      <c r="AA204" s="122">
        <v>57.665268292682931</v>
      </c>
      <c r="AB204" s="122">
        <v>58.302634146341468</v>
      </c>
      <c r="AC204" s="122">
        <v>58.924463414634154</v>
      </c>
      <c r="AD204" s="122">
        <v>59.507292682926831</v>
      </c>
      <c r="AE204" s="122">
        <v>60.016146341463426</v>
      </c>
      <c r="AF204" s="122">
        <v>60.40451219512196</v>
      </c>
      <c r="AG204" s="122">
        <v>60.626317073170739</v>
      </c>
      <c r="AH204" s="122">
        <v>60.641609756097573</v>
      </c>
      <c r="AI204" s="122">
        <v>60.419024390243912</v>
      </c>
      <c r="AJ204" s="122">
        <v>59.93321951219513</v>
      </c>
      <c r="AK204" s="122">
        <v>59.126536585365869</v>
      </c>
      <c r="AL204" s="122">
        <v>57.942317073170734</v>
      </c>
      <c r="AM204" s="122">
        <v>56.412268292682931</v>
      </c>
      <c r="AN204" s="122">
        <v>54.616951219512202</v>
      </c>
      <c r="AO204" s="122">
        <v>52.654317073170738</v>
      </c>
      <c r="AP204" s="122">
        <v>50.673268292682934</v>
      </c>
      <c r="AQ204" s="122">
        <v>48.835097560975619</v>
      </c>
      <c r="AR204" s="122">
        <v>47.269439024390245</v>
      </c>
      <c r="AS204" s="122">
        <v>46.07185365853659</v>
      </c>
      <c r="AT204" s="122">
        <v>45.294585365853671</v>
      </c>
      <c r="AU204" s="122">
        <v>44.949292682926831</v>
      </c>
      <c r="AV204" s="122">
        <v>44.992829268292681</v>
      </c>
      <c r="AW204" s="122">
        <v>45.302121951219512</v>
      </c>
      <c r="AX204" s="122">
        <v>45.765195121951223</v>
      </c>
      <c r="AY204" s="122" t="s">
        <v>1786</v>
      </c>
    </row>
    <row r="205" spans="1:51">
      <c r="A205" s="122" t="s">
        <v>4124</v>
      </c>
      <c r="B205" s="122" t="s">
        <v>1786</v>
      </c>
      <c r="C205" s="122" t="s">
        <v>1786</v>
      </c>
      <c r="D205" s="122" t="s">
        <v>1786</v>
      </c>
      <c r="E205" s="122" t="s">
        <v>1786</v>
      </c>
      <c r="F205" s="122" t="s">
        <v>1786</v>
      </c>
      <c r="G205" s="122" t="s">
        <v>1786</v>
      </c>
      <c r="H205" s="122" t="s">
        <v>1786</v>
      </c>
      <c r="I205" s="122" t="s">
        <v>1786</v>
      </c>
      <c r="J205" s="122" t="s">
        <v>1786</v>
      </c>
      <c r="K205" s="122" t="s">
        <v>1786</v>
      </c>
      <c r="L205" s="122" t="s">
        <v>1786</v>
      </c>
      <c r="M205" s="122" t="s">
        <v>1786</v>
      </c>
      <c r="N205" s="122" t="s">
        <v>1786</v>
      </c>
      <c r="O205" s="122" t="s">
        <v>1786</v>
      </c>
      <c r="P205" s="122" t="s">
        <v>1786</v>
      </c>
      <c r="Q205" s="122" t="s">
        <v>1786</v>
      </c>
      <c r="R205" s="122" t="s">
        <v>1786</v>
      </c>
      <c r="S205" s="122" t="s">
        <v>1786</v>
      </c>
      <c r="T205" s="122" t="s">
        <v>1786</v>
      </c>
      <c r="U205" s="122" t="s">
        <v>1786</v>
      </c>
      <c r="V205" s="122" t="s">
        <v>1786</v>
      </c>
      <c r="W205" s="122" t="s">
        <v>1786</v>
      </c>
      <c r="X205" s="122">
        <v>68.682926829268311</v>
      </c>
      <c r="Y205" s="122" t="s">
        <v>1786</v>
      </c>
      <c r="Z205" s="122" t="s">
        <v>1786</v>
      </c>
      <c r="AA205" s="122">
        <v>69.31234146341464</v>
      </c>
      <c r="AB205" s="122" t="s">
        <v>1786</v>
      </c>
      <c r="AC205" s="122">
        <v>69.731951219512197</v>
      </c>
      <c r="AD205" s="122" t="s">
        <v>1786</v>
      </c>
      <c r="AE205" s="122" t="s">
        <v>1786</v>
      </c>
      <c r="AF205" s="122">
        <v>70.295219512195132</v>
      </c>
      <c r="AG205" s="122" t="s">
        <v>1786</v>
      </c>
      <c r="AH205" s="122">
        <v>70.670731707317074</v>
      </c>
      <c r="AI205" s="122" t="s">
        <v>1786</v>
      </c>
      <c r="AJ205" s="122" t="s">
        <v>1786</v>
      </c>
      <c r="AK205" s="122">
        <v>71.117073170731715</v>
      </c>
      <c r="AL205" s="122" t="s">
        <v>1786</v>
      </c>
      <c r="AM205" s="122">
        <v>71.41463414634147</v>
      </c>
      <c r="AN205" s="122" t="s">
        <v>1786</v>
      </c>
      <c r="AO205" s="122" t="s">
        <v>1786</v>
      </c>
      <c r="AP205" s="122">
        <v>72.33804878048781</v>
      </c>
      <c r="AQ205" s="122" t="s">
        <v>1786</v>
      </c>
      <c r="AR205" s="122">
        <v>72.95365853658538</v>
      </c>
      <c r="AS205" s="122">
        <v>71.029268292682943</v>
      </c>
      <c r="AT205" s="122">
        <v>72.609756097560989</v>
      </c>
      <c r="AU205" s="122">
        <v>72.131707317073179</v>
      </c>
      <c r="AV205" s="122">
        <v>72.217073170731723</v>
      </c>
      <c r="AW205" s="122">
        <v>73.192682926829278</v>
      </c>
      <c r="AX205" s="122">
        <v>73.163414634146349</v>
      </c>
      <c r="AY205" s="122" t="s">
        <v>1786</v>
      </c>
    </row>
    <row r="206" spans="1:51">
      <c r="A206" s="122" t="s">
        <v>4365</v>
      </c>
      <c r="B206" s="122">
        <v>49.293170731707313</v>
      </c>
      <c r="C206" s="122">
        <v>49.718658536585366</v>
      </c>
      <c r="D206" s="122">
        <v>50.185585365853662</v>
      </c>
      <c r="E206" s="122">
        <v>50.704487804878049</v>
      </c>
      <c r="F206" s="122">
        <v>51.281317073170733</v>
      </c>
      <c r="G206" s="122">
        <v>51.913121951219523</v>
      </c>
      <c r="H206" s="122">
        <v>52.591365853658537</v>
      </c>
      <c r="I206" s="122">
        <v>53.298585365853668</v>
      </c>
      <c r="J206" s="122">
        <v>54.021804878048783</v>
      </c>
      <c r="K206" s="122">
        <v>54.753024390243908</v>
      </c>
      <c r="L206" s="122">
        <v>55.490268292682934</v>
      </c>
      <c r="M206" s="122">
        <v>56.236536585365862</v>
      </c>
      <c r="N206" s="122">
        <v>56.994829268292683</v>
      </c>
      <c r="O206" s="122">
        <v>57.766658536585368</v>
      </c>
      <c r="P206" s="122">
        <v>58.546073170731717</v>
      </c>
      <c r="Q206" s="122">
        <v>59.32853658536586</v>
      </c>
      <c r="R206" s="122">
        <v>60.109609756097569</v>
      </c>
      <c r="S206" s="122">
        <v>60.882292682926845</v>
      </c>
      <c r="T206" s="122">
        <v>61.639073170731713</v>
      </c>
      <c r="U206" s="122">
        <v>62.371951219512198</v>
      </c>
      <c r="V206" s="122">
        <v>63.070414634146353</v>
      </c>
      <c r="W206" s="122">
        <v>63.726926829268294</v>
      </c>
      <c r="X206" s="122">
        <v>64.340463414634144</v>
      </c>
      <c r="Y206" s="122">
        <v>64.9120243902439</v>
      </c>
      <c r="Z206" s="122">
        <v>65.444073170731713</v>
      </c>
      <c r="AA206" s="122">
        <v>65.94258536585366</v>
      </c>
      <c r="AB206" s="122">
        <v>66.415609756097567</v>
      </c>
      <c r="AC206" s="122">
        <v>66.873634146341459</v>
      </c>
      <c r="AD206" s="122">
        <v>67.325658536585379</v>
      </c>
      <c r="AE206" s="122">
        <v>67.776682926829281</v>
      </c>
      <c r="AF206" s="122">
        <v>68.230682926829289</v>
      </c>
      <c r="AG206" s="122">
        <v>68.690146341463418</v>
      </c>
      <c r="AH206" s="122">
        <v>69.150536585365856</v>
      </c>
      <c r="AI206" s="122">
        <v>69.607390243902458</v>
      </c>
      <c r="AJ206" s="122">
        <v>70.055682926829277</v>
      </c>
      <c r="AK206" s="122">
        <v>70.491975609756111</v>
      </c>
      <c r="AL206" s="122">
        <v>70.910780487804885</v>
      </c>
      <c r="AM206" s="122">
        <v>71.308634146341475</v>
      </c>
      <c r="AN206" s="122">
        <v>71.68156097560977</v>
      </c>
      <c r="AO206" s="122">
        <v>72.0280243902439</v>
      </c>
      <c r="AP206" s="122">
        <v>72.347536585365873</v>
      </c>
      <c r="AQ206" s="122">
        <v>72.63953658536586</v>
      </c>
      <c r="AR206" s="122">
        <v>72.90900000000002</v>
      </c>
      <c r="AS206" s="122">
        <v>73.159365853658542</v>
      </c>
      <c r="AT206" s="122">
        <v>73.394170731707334</v>
      </c>
      <c r="AU206" s="122">
        <v>73.615878048780502</v>
      </c>
      <c r="AV206" s="122">
        <v>73.827048780487829</v>
      </c>
      <c r="AW206" s="122">
        <v>74.029682926829281</v>
      </c>
      <c r="AX206" s="122">
        <v>74.225317073170743</v>
      </c>
      <c r="AY206" s="122" t="s">
        <v>1786</v>
      </c>
    </row>
    <row r="207" spans="1:51">
      <c r="A207" s="122" t="s">
        <v>4366</v>
      </c>
      <c r="B207" s="122" t="s">
        <v>1786</v>
      </c>
      <c r="C207" s="122" t="s">
        <v>1786</v>
      </c>
      <c r="D207" s="122" t="s">
        <v>1786</v>
      </c>
      <c r="E207" s="122" t="s">
        <v>1786</v>
      </c>
      <c r="F207" s="122" t="s">
        <v>1786</v>
      </c>
      <c r="G207" s="122" t="s">
        <v>1786</v>
      </c>
      <c r="H207" s="122" t="s">
        <v>1786</v>
      </c>
      <c r="I207" s="122" t="s">
        <v>1786</v>
      </c>
      <c r="J207" s="122" t="s">
        <v>1786</v>
      </c>
      <c r="K207" s="122" t="s">
        <v>1786</v>
      </c>
      <c r="L207" s="122" t="s">
        <v>1786</v>
      </c>
      <c r="M207" s="122" t="s">
        <v>1786</v>
      </c>
      <c r="N207" s="122" t="s">
        <v>1786</v>
      </c>
      <c r="O207" s="122" t="s">
        <v>1786</v>
      </c>
      <c r="P207" s="122" t="s">
        <v>1786</v>
      </c>
      <c r="Q207" s="122" t="s">
        <v>1786</v>
      </c>
      <c r="R207" s="122" t="s">
        <v>1786</v>
      </c>
      <c r="S207" s="122" t="s">
        <v>1786</v>
      </c>
      <c r="T207" s="122" t="s">
        <v>1786</v>
      </c>
      <c r="U207" s="122" t="s">
        <v>1786</v>
      </c>
      <c r="V207" s="122" t="s">
        <v>1786</v>
      </c>
      <c r="W207" s="122" t="s">
        <v>1786</v>
      </c>
      <c r="X207" s="122" t="s">
        <v>1786</v>
      </c>
      <c r="Y207" s="122" t="s">
        <v>1786</v>
      </c>
      <c r="Z207" s="122" t="s">
        <v>1786</v>
      </c>
      <c r="AA207" s="122" t="s">
        <v>1786</v>
      </c>
      <c r="AB207" s="122" t="s">
        <v>1786</v>
      </c>
      <c r="AC207" s="122" t="s">
        <v>1786</v>
      </c>
      <c r="AD207" s="122" t="s">
        <v>1786</v>
      </c>
      <c r="AE207" s="122" t="s">
        <v>1786</v>
      </c>
      <c r="AF207" s="122" t="s">
        <v>1786</v>
      </c>
      <c r="AG207" s="122" t="s">
        <v>1786</v>
      </c>
      <c r="AH207" s="122" t="s">
        <v>1786</v>
      </c>
      <c r="AI207" s="122" t="s">
        <v>1786</v>
      </c>
      <c r="AJ207" s="122" t="s">
        <v>1786</v>
      </c>
      <c r="AK207" s="122" t="s">
        <v>1786</v>
      </c>
      <c r="AL207" s="122" t="s">
        <v>1786</v>
      </c>
      <c r="AM207" s="122" t="s">
        <v>1786</v>
      </c>
      <c r="AN207" s="122" t="s">
        <v>1786</v>
      </c>
      <c r="AO207" s="122" t="s">
        <v>1786</v>
      </c>
      <c r="AP207" s="122" t="s">
        <v>1786</v>
      </c>
      <c r="AQ207" s="122" t="s">
        <v>1786</v>
      </c>
      <c r="AR207" s="122" t="s">
        <v>1786</v>
      </c>
      <c r="AS207" s="122" t="s">
        <v>1786</v>
      </c>
      <c r="AT207" s="122" t="s">
        <v>1786</v>
      </c>
      <c r="AU207" s="122" t="s">
        <v>1786</v>
      </c>
      <c r="AV207" s="122" t="s">
        <v>1786</v>
      </c>
      <c r="AW207" s="122" t="s">
        <v>1786</v>
      </c>
      <c r="AX207" s="122" t="s">
        <v>1786</v>
      </c>
      <c r="AY207" s="122" t="s">
        <v>1786</v>
      </c>
    </row>
    <row r="208" spans="1:51">
      <c r="A208" s="122" t="s">
        <v>4082</v>
      </c>
      <c r="B208" s="122">
        <v>40.777390243902438</v>
      </c>
      <c r="C208" s="122">
        <v>41.144804878048788</v>
      </c>
      <c r="D208" s="122">
        <v>41.514731707317075</v>
      </c>
      <c r="E208" s="122">
        <v>41.885658536585368</v>
      </c>
      <c r="F208" s="122">
        <v>42.25907317073171</v>
      </c>
      <c r="G208" s="122">
        <v>42.636000000000003</v>
      </c>
      <c r="H208" s="122">
        <v>43.019414634146351</v>
      </c>
      <c r="I208" s="122">
        <v>43.408829268292685</v>
      </c>
      <c r="J208" s="122">
        <v>43.802731707317079</v>
      </c>
      <c r="K208" s="122">
        <v>44.199634146341467</v>
      </c>
      <c r="L208" s="122">
        <v>44.5920243902439</v>
      </c>
      <c r="M208" s="122">
        <v>44.971414634146349</v>
      </c>
      <c r="N208" s="122">
        <v>45.335804878048783</v>
      </c>
      <c r="O208" s="122">
        <v>45.683707317073178</v>
      </c>
      <c r="P208" s="122">
        <v>46.01812195121952</v>
      </c>
      <c r="Q208" s="122">
        <v>46.348609756097567</v>
      </c>
      <c r="R208" s="122">
        <v>46.687682926829275</v>
      </c>
      <c r="S208" s="122">
        <v>47.045853658536593</v>
      </c>
      <c r="T208" s="122">
        <v>47.427634146341468</v>
      </c>
      <c r="U208" s="122">
        <v>47.832000000000001</v>
      </c>
      <c r="V208" s="122">
        <v>48.256414634146346</v>
      </c>
      <c r="W208" s="122">
        <v>48.694829268292686</v>
      </c>
      <c r="X208" s="122">
        <v>49.133731707317075</v>
      </c>
      <c r="Y208" s="122">
        <v>49.557048780487811</v>
      </c>
      <c r="Z208" s="122">
        <v>49.951804878048783</v>
      </c>
      <c r="AA208" s="122">
        <v>50.305000000000007</v>
      </c>
      <c r="AB208" s="122">
        <v>50.605682926829274</v>
      </c>
      <c r="AC208" s="122">
        <v>50.849878048780489</v>
      </c>
      <c r="AD208" s="122">
        <v>51.035121951219516</v>
      </c>
      <c r="AE208" s="122">
        <v>51.157926829268298</v>
      </c>
      <c r="AF208" s="122">
        <v>51.214292682926832</v>
      </c>
      <c r="AG208" s="122">
        <v>51.205170731707327</v>
      </c>
      <c r="AH208" s="122">
        <v>51.138560975609764</v>
      </c>
      <c r="AI208" s="122">
        <v>51.022439024390252</v>
      </c>
      <c r="AJ208" s="122">
        <v>50.865829268292693</v>
      </c>
      <c r="AK208" s="122">
        <v>50.668780487804888</v>
      </c>
      <c r="AL208" s="122">
        <v>50.431317073170732</v>
      </c>
      <c r="AM208" s="122">
        <v>50.160000000000004</v>
      </c>
      <c r="AN208" s="122">
        <v>49.86480487804878</v>
      </c>
      <c r="AO208" s="122">
        <v>49.562756097560971</v>
      </c>
      <c r="AP208" s="122">
        <v>49.270804878048786</v>
      </c>
      <c r="AQ208" s="122">
        <v>49.005902439024389</v>
      </c>
      <c r="AR208" s="122">
        <v>48.77951219512196</v>
      </c>
      <c r="AS208" s="122">
        <v>48.604536585365857</v>
      </c>
      <c r="AT208" s="122">
        <v>48.490975609756099</v>
      </c>
      <c r="AU208" s="122">
        <v>48.448756097560981</v>
      </c>
      <c r="AV208" s="122">
        <v>48.48036585365854</v>
      </c>
      <c r="AW208" s="122">
        <v>48.577317073170747</v>
      </c>
      <c r="AX208" s="122">
        <v>48.730609756097564</v>
      </c>
      <c r="AY208" s="122" t="s">
        <v>1786</v>
      </c>
    </row>
    <row r="209" spans="1:51">
      <c r="A209" s="122" t="s">
        <v>4137</v>
      </c>
      <c r="B209" s="122">
        <v>44.740219512195125</v>
      </c>
      <c r="C209" s="122">
        <v>45.146439024390247</v>
      </c>
      <c r="D209" s="122">
        <v>45.55163414634147</v>
      </c>
      <c r="E209" s="122">
        <v>45.960292682926841</v>
      </c>
      <c r="F209" s="122">
        <v>46.379439024390244</v>
      </c>
      <c r="G209" s="122">
        <v>46.81407317073171</v>
      </c>
      <c r="H209" s="122">
        <v>47.268195121951223</v>
      </c>
      <c r="I209" s="122">
        <v>47.74182926829269</v>
      </c>
      <c r="J209" s="122">
        <v>48.234487804878057</v>
      </c>
      <c r="K209" s="122">
        <v>48.746658536585372</v>
      </c>
      <c r="L209" s="122">
        <v>49.277853658536586</v>
      </c>
      <c r="M209" s="122">
        <v>49.830073170731708</v>
      </c>
      <c r="N209" s="122">
        <v>50.398292682926837</v>
      </c>
      <c r="O209" s="122">
        <v>50.975512195121951</v>
      </c>
      <c r="P209" s="122">
        <v>51.556707317073176</v>
      </c>
      <c r="Q209" s="122">
        <v>52.136365853658546</v>
      </c>
      <c r="R209" s="122">
        <v>52.708951219512194</v>
      </c>
      <c r="S209" s="122">
        <v>53.269975609756102</v>
      </c>
      <c r="T209" s="122">
        <v>53.813439024390256</v>
      </c>
      <c r="U209" s="122">
        <v>54.331317073170737</v>
      </c>
      <c r="V209" s="122">
        <v>54.817658536585377</v>
      </c>
      <c r="W209" s="122">
        <v>55.265951219512196</v>
      </c>
      <c r="X209" s="122">
        <v>55.676243902439033</v>
      </c>
      <c r="Y209" s="122">
        <v>56.048536585365852</v>
      </c>
      <c r="Z209" s="122">
        <v>56.38234146341464</v>
      </c>
      <c r="AA209" s="122">
        <v>56.679121951219521</v>
      </c>
      <c r="AB209" s="122">
        <v>56.938878048780495</v>
      </c>
      <c r="AC209" s="122">
        <v>57.16756097560976</v>
      </c>
      <c r="AD209" s="122">
        <v>57.372195121951222</v>
      </c>
      <c r="AE209" s="122">
        <v>57.559780487804886</v>
      </c>
      <c r="AF209" s="122">
        <v>57.739341463414632</v>
      </c>
      <c r="AG209" s="122">
        <v>57.919414634146349</v>
      </c>
      <c r="AH209" s="122">
        <v>58.102536585365854</v>
      </c>
      <c r="AI209" s="122">
        <v>58.292756097560975</v>
      </c>
      <c r="AJ209" s="122">
        <v>58.493634146341471</v>
      </c>
      <c r="AK209" s="122">
        <v>58.700756097560983</v>
      </c>
      <c r="AL209" s="122">
        <v>58.908146341463421</v>
      </c>
      <c r="AM209" s="122">
        <v>59.110341463414635</v>
      </c>
      <c r="AN209" s="122">
        <v>59.30582926829269</v>
      </c>
      <c r="AO209" s="122">
        <v>59.501585365853664</v>
      </c>
      <c r="AP209" s="122">
        <v>59.709097560975614</v>
      </c>
      <c r="AQ209" s="122">
        <v>59.946317073170739</v>
      </c>
      <c r="AR209" s="122">
        <v>60.223170731707327</v>
      </c>
      <c r="AS209" s="122">
        <v>60.54509756097562</v>
      </c>
      <c r="AT209" s="122">
        <v>60.908000000000008</v>
      </c>
      <c r="AU209" s="122">
        <v>61.301829268292693</v>
      </c>
      <c r="AV209" s="122">
        <v>61.711512195121955</v>
      </c>
      <c r="AW209" s="122">
        <v>62.118073170731712</v>
      </c>
      <c r="AX209" s="122">
        <v>62.507463414634152</v>
      </c>
      <c r="AY209" s="122" t="s">
        <v>1786</v>
      </c>
    </row>
    <row r="210" spans="1:51">
      <c r="A210" s="122" t="s">
        <v>4043</v>
      </c>
      <c r="B210" s="122">
        <v>54.486536585365862</v>
      </c>
      <c r="C210" s="122">
        <v>54.939024390243908</v>
      </c>
      <c r="D210" s="122">
        <v>55.400463414634153</v>
      </c>
      <c r="E210" s="122">
        <v>55.869341463414642</v>
      </c>
      <c r="F210" s="122">
        <v>56.345634146341467</v>
      </c>
      <c r="G210" s="122">
        <v>56.828853658536588</v>
      </c>
      <c r="H210" s="122">
        <v>57.320463414634155</v>
      </c>
      <c r="I210" s="122">
        <v>57.822951219512198</v>
      </c>
      <c r="J210" s="122">
        <v>58.33736585365854</v>
      </c>
      <c r="K210" s="122">
        <v>58.864658536585374</v>
      </c>
      <c r="L210" s="122">
        <v>59.401365853658547</v>
      </c>
      <c r="M210" s="122">
        <v>59.944951219512205</v>
      </c>
      <c r="N210" s="122">
        <v>60.492439024390251</v>
      </c>
      <c r="O210" s="122">
        <v>61.04736585365854</v>
      </c>
      <c r="P210" s="122">
        <v>61.614804878048787</v>
      </c>
      <c r="Q210" s="122">
        <v>62.212390243902448</v>
      </c>
      <c r="R210" s="122">
        <v>62.863219512195123</v>
      </c>
      <c r="S210" s="122">
        <v>63.573878048780493</v>
      </c>
      <c r="T210" s="122">
        <v>64.338341463414636</v>
      </c>
      <c r="U210" s="122">
        <v>65.138560975609764</v>
      </c>
      <c r="V210" s="122">
        <v>65.946951219512201</v>
      </c>
      <c r="W210" s="122">
        <v>66.729853658536584</v>
      </c>
      <c r="X210" s="122">
        <v>67.451634146341462</v>
      </c>
      <c r="Y210" s="122">
        <v>68.080073170731708</v>
      </c>
      <c r="Z210" s="122">
        <v>68.595560975609772</v>
      </c>
      <c r="AA210" s="122">
        <v>68.978878048780487</v>
      </c>
      <c r="AB210" s="122">
        <v>69.2209024390244</v>
      </c>
      <c r="AC210" s="122">
        <v>69.342146341463433</v>
      </c>
      <c r="AD210" s="122">
        <v>69.365219512195125</v>
      </c>
      <c r="AE210" s="122">
        <v>69.306756097560978</v>
      </c>
      <c r="AF210" s="122">
        <v>69.188902439024389</v>
      </c>
      <c r="AG210" s="122">
        <v>69.031829268292682</v>
      </c>
      <c r="AH210" s="122">
        <v>68.856292682926835</v>
      </c>
      <c r="AI210" s="122">
        <v>68.682073170731712</v>
      </c>
      <c r="AJ210" s="122">
        <v>68.526902439024383</v>
      </c>
      <c r="AK210" s="122">
        <v>68.401975609756107</v>
      </c>
      <c r="AL210" s="122">
        <v>68.310902439024403</v>
      </c>
      <c r="AM210" s="122">
        <v>68.246170731707323</v>
      </c>
      <c r="AN210" s="122">
        <v>68.201317073170742</v>
      </c>
      <c r="AO210" s="122">
        <v>68.177902439024393</v>
      </c>
      <c r="AP210" s="122">
        <v>68.175097560975615</v>
      </c>
      <c r="AQ210" s="122">
        <v>68.191634146341457</v>
      </c>
      <c r="AR210" s="122">
        <v>68.225902439024409</v>
      </c>
      <c r="AS210" s="122">
        <v>68.276731707317097</v>
      </c>
      <c r="AT210" s="122">
        <v>68.345317073170733</v>
      </c>
      <c r="AU210" s="122">
        <v>68.434243902439036</v>
      </c>
      <c r="AV210" s="122">
        <v>68.5490243902439</v>
      </c>
      <c r="AW210" s="122">
        <v>68.690756097560993</v>
      </c>
      <c r="AX210" s="122">
        <v>68.860121951219526</v>
      </c>
      <c r="AY210" s="122" t="s">
        <v>1786</v>
      </c>
    </row>
    <row r="211" spans="1:51">
      <c r="A211" s="122" t="s">
        <v>4367</v>
      </c>
      <c r="B211" s="122">
        <v>56.169414634146349</v>
      </c>
      <c r="C211" s="122">
        <v>56.578487804878058</v>
      </c>
      <c r="D211" s="122">
        <v>56.990048780487811</v>
      </c>
      <c r="E211" s="122">
        <v>57.404121951219516</v>
      </c>
      <c r="F211" s="122">
        <v>57.816707317073181</v>
      </c>
      <c r="G211" s="122">
        <v>58.224292682926837</v>
      </c>
      <c r="H211" s="122">
        <v>58.623414634146343</v>
      </c>
      <c r="I211" s="122">
        <v>59.008048780487812</v>
      </c>
      <c r="J211" s="122">
        <v>59.375707317073179</v>
      </c>
      <c r="K211" s="122">
        <v>59.722390243902446</v>
      </c>
      <c r="L211" s="122">
        <v>60.044097560975615</v>
      </c>
      <c r="M211" s="122">
        <v>60.338853658536586</v>
      </c>
      <c r="N211" s="122">
        <v>60.609146341463422</v>
      </c>
      <c r="O211" s="122">
        <v>60.856926829268296</v>
      </c>
      <c r="P211" s="122">
        <v>61.085195121951223</v>
      </c>
      <c r="Q211" s="122">
        <v>61.296317073170741</v>
      </c>
      <c r="R211" s="122">
        <v>61.495219512195128</v>
      </c>
      <c r="S211" s="122">
        <v>61.685829268292686</v>
      </c>
      <c r="T211" s="122">
        <v>61.871170731707331</v>
      </c>
      <c r="U211" s="122">
        <v>62.05475609756099</v>
      </c>
      <c r="V211" s="122">
        <v>62.244268292682932</v>
      </c>
      <c r="W211" s="122">
        <v>62.450414634146341</v>
      </c>
      <c r="X211" s="122">
        <v>62.669317073170745</v>
      </c>
      <c r="Y211" s="122">
        <v>62.891975609756102</v>
      </c>
      <c r="Z211" s="122">
        <v>63.106780487804883</v>
      </c>
      <c r="AA211" s="122">
        <v>63.279902439024404</v>
      </c>
      <c r="AB211" s="122">
        <v>63.374878048780488</v>
      </c>
      <c r="AC211" s="122">
        <v>63.372902439024386</v>
      </c>
      <c r="AD211" s="122">
        <v>63.273390243902448</v>
      </c>
      <c r="AE211" s="122">
        <v>63.0899268292683</v>
      </c>
      <c r="AF211" s="122">
        <v>62.856365853658538</v>
      </c>
      <c r="AG211" s="122">
        <v>62.617146341463418</v>
      </c>
      <c r="AH211" s="122">
        <v>62.420292682926835</v>
      </c>
      <c r="AI211" s="122">
        <v>62.304243902439033</v>
      </c>
      <c r="AJ211" s="122">
        <v>62.287170731707327</v>
      </c>
      <c r="AK211" s="122">
        <v>62.377000000000002</v>
      </c>
      <c r="AL211" s="122">
        <v>62.562000000000012</v>
      </c>
      <c r="AM211" s="122">
        <v>62.813317073170737</v>
      </c>
      <c r="AN211" s="122">
        <v>63.101268292682931</v>
      </c>
      <c r="AO211" s="122">
        <v>63.415878048780499</v>
      </c>
      <c r="AP211" s="122">
        <v>63.751512195121968</v>
      </c>
      <c r="AQ211" s="122">
        <v>64.110121951219512</v>
      </c>
      <c r="AR211" s="122">
        <v>64.492975609756101</v>
      </c>
      <c r="AS211" s="122">
        <v>64.895634146341465</v>
      </c>
      <c r="AT211" s="122">
        <v>65.306390243902456</v>
      </c>
      <c r="AU211" s="122">
        <v>65.71073170731708</v>
      </c>
      <c r="AV211" s="122">
        <v>66.09151219512195</v>
      </c>
      <c r="AW211" s="122">
        <v>66.439097560975625</v>
      </c>
      <c r="AX211" s="122">
        <v>66.747024390243908</v>
      </c>
      <c r="AY211" s="122" t="s">
        <v>1786</v>
      </c>
    </row>
    <row r="212" spans="1:51">
      <c r="A212" s="122" t="s">
        <v>4062</v>
      </c>
      <c r="B212" s="122">
        <v>54.443804878048788</v>
      </c>
      <c r="C212" s="122">
        <v>54.855804878048787</v>
      </c>
      <c r="D212" s="122">
        <v>55.271804878048783</v>
      </c>
      <c r="E212" s="122">
        <v>55.689804878048783</v>
      </c>
      <c r="F212" s="122">
        <v>56.105804878048787</v>
      </c>
      <c r="G212" s="122">
        <v>56.517804878048786</v>
      </c>
      <c r="H212" s="122">
        <v>56.919804878048787</v>
      </c>
      <c r="I212" s="122">
        <v>57.305804878048782</v>
      </c>
      <c r="J212" s="122">
        <v>57.673804878048784</v>
      </c>
      <c r="K212" s="122">
        <v>58.019804878048788</v>
      </c>
      <c r="L212" s="122">
        <v>58.337804878048786</v>
      </c>
      <c r="M212" s="122">
        <v>58.624804878048785</v>
      </c>
      <c r="N212" s="122">
        <v>58.883804878048792</v>
      </c>
      <c r="O212" s="122">
        <v>59.118804878048785</v>
      </c>
      <c r="P212" s="122">
        <v>59.337804878048793</v>
      </c>
      <c r="Q212" s="122">
        <v>59.550804878048787</v>
      </c>
      <c r="R212" s="122">
        <v>59.771780487804882</v>
      </c>
      <c r="S212" s="122">
        <v>60.007243902439029</v>
      </c>
      <c r="T212" s="122">
        <v>60.263707317073177</v>
      </c>
      <c r="U212" s="122">
        <v>60.541170731707325</v>
      </c>
      <c r="V212" s="122">
        <v>60.836195121951228</v>
      </c>
      <c r="W212" s="122">
        <v>61.143853658536585</v>
      </c>
      <c r="X212" s="122">
        <v>61.451170731707322</v>
      </c>
      <c r="Y212" s="122">
        <v>61.745585365853664</v>
      </c>
      <c r="Z212" s="122">
        <v>62.015048780487817</v>
      </c>
      <c r="AA212" s="122">
        <v>62.246390243902447</v>
      </c>
      <c r="AB212" s="122">
        <v>62.424414634146352</v>
      </c>
      <c r="AC212" s="122">
        <v>62.546512195121956</v>
      </c>
      <c r="AD212" s="122">
        <v>62.620121951219517</v>
      </c>
      <c r="AE212" s="122">
        <v>62.652317073170742</v>
      </c>
      <c r="AF212" s="122">
        <v>62.662707317073178</v>
      </c>
      <c r="AG212" s="122">
        <v>62.673048780487811</v>
      </c>
      <c r="AH212" s="122">
        <v>62.70553658536587</v>
      </c>
      <c r="AI212" s="122">
        <v>62.773365853658547</v>
      </c>
      <c r="AJ212" s="122">
        <v>62.882097560975616</v>
      </c>
      <c r="AK212" s="122">
        <v>63.030731707317074</v>
      </c>
      <c r="AL212" s="122">
        <v>63.207756097560974</v>
      </c>
      <c r="AM212" s="122">
        <v>63.395487804878051</v>
      </c>
      <c r="AN212" s="122">
        <v>63.577243902439029</v>
      </c>
      <c r="AO212" s="122">
        <v>63.745463414634152</v>
      </c>
      <c r="AP212" s="122">
        <v>63.892000000000003</v>
      </c>
      <c r="AQ212" s="122">
        <v>64.013195121951242</v>
      </c>
      <c r="AR212" s="122">
        <v>64.113048780487802</v>
      </c>
      <c r="AS212" s="122">
        <v>64.200121951219515</v>
      </c>
      <c r="AT212" s="122">
        <v>64.282487804878059</v>
      </c>
      <c r="AU212" s="122">
        <v>64.372853658536599</v>
      </c>
      <c r="AV212" s="122">
        <v>64.486975609756115</v>
      </c>
      <c r="AW212" s="122">
        <v>64.634560975609773</v>
      </c>
      <c r="AX212" s="122">
        <v>64.821219512195128</v>
      </c>
      <c r="AY212" s="122" t="s">
        <v>1786</v>
      </c>
    </row>
    <row r="213" spans="1:51">
      <c r="A213" s="122" t="s">
        <v>82</v>
      </c>
      <c r="B213" s="122">
        <v>61.364536585365862</v>
      </c>
      <c r="C213" s="122">
        <v>61.732707317073178</v>
      </c>
      <c r="D213" s="122">
        <v>62.097292682926842</v>
      </c>
      <c r="E213" s="122">
        <v>62.458756097560993</v>
      </c>
      <c r="F213" s="122">
        <v>62.815146341463418</v>
      </c>
      <c r="G213" s="122">
        <v>63.167975609756098</v>
      </c>
      <c r="H213" s="122">
        <v>63.518317073170749</v>
      </c>
      <c r="I213" s="122">
        <v>63.867243902439036</v>
      </c>
      <c r="J213" s="122">
        <v>64.212268292682936</v>
      </c>
      <c r="K213" s="122">
        <v>64.552902439024393</v>
      </c>
      <c r="L213" s="122">
        <v>64.885097560975623</v>
      </c>
      <c r="M213" s="122">
        <v>65.20480487804879</v>
      </c>
      <c r="N213" s="122">
        <v>65.507975609756102</v>
      </c>
      <c r="O213" s="122">
        <v>65.795048780487804</v>
      </c>
      <c r="P213" s="122">
        <v>66.066024390243911</v>
      </c>
      <c r="Q213" s="122">
        <v>66.323390243902452</v>
      </c>
      <c r="R213" s="122">
        <v>66.571146341463418</v>
      </c>
      <c r="S213" s="122">
        <v>66.815365853658534</v>
      </c>
      <c r="T213" s="122">
        <v>67.058560975609765</v>
      </c>
      <c r="U213" s="122">
        <v>67.30326829268293</v>
      </c>
      <c r="V213" s="122">
        <v>67.550000000000011</v>
      </c>
      <c r="W213" s="122">
        <v>67.799731707317079</v>
      </c>
      <c r="X213" s="122">
        <v>68.049487804878069</v>
      </c>
      <c r="Y213" s="122">
        <v>68.295292682926828</v>
      </c>
      <c r="Z213" s="122">
        <v>68.533658536585378</v>
      </c>
      <c r="AA213" s="122">
        <v>68.759658536585377</v>
      </c>
      <c r="AB213" s="122">
        <v>68.965902439024404</v>
      </c>
      <c r="AC213" s="122">
        <v>69.151926829268291</v>
      </c>
      <c r="AD213" s="122">
        <v>69.315195121951234</v>
      </c>
      <c r="AE213" s="122">
        <v>69.457682926829293</v>
      </c>
      <c r="AF213" s="122">
        <v>69.582317073170742</v>
      </c>
      <c r="AG213" s="122">
        <v>69.6930487804878</v>
      </c>
      <c r="AH213" s="122">
        <v>69.797219512195127</v>
      </c>
      <c r="AI213" s="122">
        <v>69.900731707317078</v>
      </c>
      <c r="AJ213" s="122">
        <v>70.006463414634155</v>
      </c>
      <c r="AK213" s="122">
        <v>70.119268292682946</v>
      </c>
      <c r="AL213" s="122">
        <v>70.238512195121956</v>
      </c>
      <c r="AM213" s="122">
        <v>70.363682926829284</v>
      </c>
      <c r="AN213" s="122">
        <v>70.492853658536603</v>
      </c>
      <c r="AO213" s="122">
        <v>70.625073170731724</v>
      </c>
      <c r="AP213" s="122">
        <v>70.7609268292683</v>
      </c>
      <c r="AQ213" s="122">
        <v>70.899048780487817</v>
      </c>
      <c r="AR213" s="122">
        <v>71.039121951219514</v>
      </c>
      <c r="AS213" s="122">
        <v>71.179804878048785</v>
      </c>
      <c r="AT213" s="122">
        <v>71.320268292682925</v>
      </c>
      <c r="AU213" s="122">
        <v>71.459658536585366</v>
      </c>
      <c r="AV213" s="122">
        <v>71.599097560975622</v>
      </c>
      <c r="AW213" s="122">
        <v>71.738048780487802</v>
      </c>
      <c r="AX213" s="122">
        <v>71.876487804878053</v>
      </c>
      <c r="AY213" s="122" t="s">
        <v>1786</v>
      </c>
    </row>
    <row r="214" spans="1:51">
      <c r="A214" s="122" t="s">
        <v>1655</v>
      </c>
      <c r="B214" s="122">
        <v>63.526536585365861</v>
      </c>
      <c r="C214" s="122">
        <v>64.103975609756105</v>
      </c>
      <c r="D214" s="122">
        <v>64.592414634146337</v>
      </c>
      <c r="E214" s="122">
        <v>64.972317073170743</v>
      </c>
      <c r="F214" s="122">
        <v>65.241048780487802</v>
      </c>
      <c r="G214" s="122">
        <v>65.405951219512204</v>
      </c>
      <c r="H214" s="122">
        <v>65.487317073170743</v>
      </c>
      <c r="I214" s="122">
        <v>65.521536585365851</v>
      </c>
      <c r="J214" s="122">
        <v>65.544000000000011</v>
      </c>
      <c r="K214" s="122">
        <v>65.575195121951225</v>
      </c>
      <c r="L214" s="122">
        <v>65.634268292682933</v>
      </c>
      <c r="M214" s="122">
        <v>65.731951219512197</v>
      </c>
      <c r="N214" s="122">
        <v>65.863390243902444</v>
      </c>
      <c r="O214" s="122">
        <v>66.022146341463412</v>
      </c>
      <c r="P214" s="122">
        <v>66.20712195121952</v>
      </c>
      <c r="Q214" s="122">
        <v>66.412463414634161</v>
      </c>
      <c r="R214" s="122">
        <v>66.628804878048797</v>
      </c>
      <c r="S214" s="122">
        <v>66.845317073170747</v>
      </c>
      <c r="T214" s="122">
        <v>67.052853658536591</v>
      </c>
      <c r="U214" s="122">
        <v>67.24743902439026</v>
      </c>
      <c r="V214" s="122">
        <v>67.429317073170736</v>
      </c>
      <c r="W214" s="122">
        <v>67.602804878048801</v>
      </c>
      <c r="X214" s="122">
        <v>67.773853658536581</v>
      </c>
      <c r="Y214" s="122">
        <v>67.946829268292689</v>
      </c>
      <c r="Z214" s="122">
        <v>68.119951219512203</v>
      </c>
      <c r="AA214" s="122">
        <v>68.292341463414644</v>
      </c>
      <c r="AB214" s="122">
        <v>68.45951219512196</v>
      </c>
      <c r="AC214" s="122">
        <v>68.617756097560985</v>
      </c>
      <c r="AD214" s="122">
        <v>68.760414634146358</v>
      </c>
      <c r="AE214" s="122">
        <v>68.883878048780488</v>
      </c>
      <c r="AF214" s="122">
        <v>68.982048780487816</v>
      </c>
      <c r="AG214" s="122">
        <v>69.050829268292688</v>
      </c>
      <c r="AH214" s="122">
        <v>69.090146341463409</v>
      </c>
      <c r="AI214" s="122">
        <v>69.100951219512197</v>
      </c>
      <c r="AJ214" s="122">
        <v>69.084243902439042</v>
      </c>
      <c r="AK214" s="122">
        <v>69.035024390243905</v>
      </c>
      <c r="AL214" s="122">
        <v>68.949902439024399</v>
      </c>
      <c r="AM214" s="122">
        <v>68.833439024390259</v>
      </c>
      <c r="AN214" s="122">
        <v>68.696682926829268</v>
      </c>
      <c r="AO214" s="122">
        <v>68.555146341463413</v>
      </c>
      <c r="AP214" s="122">
        <v>68.430780487804881</v>
      </c>
      <c r="AQ214" s="122">
        <v>68.349048780487806</v>
      </c>
      <c r="AR214" s="122">
        <v>68.325341463414631</v>
      </c>
      <c r="AS214" s="122">
        <v>68.368097560975627</v>
      </c>
      <c r="AT214" s="122">
        <v>68.478292682926821</v>
      </c>
      <c r="AU214" s="122">
        <v>68.64839024390244</v>
      </c>
      <c r="AV214" s="122">
        <v>68.863902439024386</v>
      </c>
      <c r="AW214" s="122">
        <v>69.100853658536579</v>
      </c>
      <c r="AX214" s="122">
        <v>69.339268292682945</v>
      </c>
      <c r="AY214" s="122" t="s">
        <v>1786</v>
      </c>
    </row>
    <row r="215" spans="1:51">
      <c r="A215" s="122" t="s">
        <v>4138</v>
      </c>
      <c r="B215" s="122">
        <v>48.587804878048786</v>
      </c>
      <c r="C215" s="122" t="s">
        <v>1786</v>
      </c>
      <c r="D215" s="122">
        <v>49.587804878048786</v>
      </c>
      <c r="E215" s="122" t="s">
        <v>1786</v>
      </c>
      <c r="F215" s="122" t="s">
        <v>1786</v>
      </c>
      <c r="G215" s="122">
        <v>51.087804878048786</v>
      </c>
      <c r="H215" s="122" t="s">
        <v>1786</v>
      </c>
      <c r="I215" s="122">
        <v>52.087804878048786</v>
      </c>
      <c r="J215" s="122" t="s">
        <v>1786</v>
      </c>
      <c r="K215" s="122" t="s">
        <v>1786</v>
      </c>
      <c r="L215" s="122">
        <v>54.187804878048787</v>
      </c>
      <c r="M215" s="122" t="s">
        <v>1786</v>
      </c>
      <c r="N215" s="122">
        <v>55.587804878048793</v>
      </c>
      <c r="O215" s="122" t="s">
        <v>1786</v>
      </c>
      <c r="P215" s="122" t="s">
        <v>1786</v>
      </c>
      <c r="Q215" s="122">
        <v>58.551219512195125</v>
      </c>
      <c r="R215" s="122" t="s">
        <v>1786</v>
      </c>
      <c r="S215" s="122">
        <v>60.526829268292694</v>
      </c>
      <c r="T215" s="122" t="s">
        <v>1786</v>
      </c>
      <c r="U215" s="122" t="s">
        <v>1786</v>
      </c>
      <c r="V215" s="122">
        <v>62.414634146341463</v>
      </c>
      <c r="W215" s="122" t="s">
        <v>1786</v>
      </c>
      <c r="X215" s="122">
        <v>63.673170731707323</v>
      </c>
      <c r="Y215" s="122" t="s">
        <v>1786</v>
      </c>
      <c r="Z215" s="122" t="s">
        <v>1786</v>
      </c>
      <c r="AA215" s="122">
        <v>65.170243902439026</v>
      </c>
      <c r="AB215" s="122" t="s">
        <v>1786</v>
      </c>
      <c r="AC215" s="122">
        <v>66.168292682926847</v>
      </c>
      <c r="AD215" s="122" t="s">
        <v>1786</v>
      </c>
      <c r="AE215" s="122" t="s">
        <v>1786</v>
      </c>
      <c r="AF215" s="122">
        <v>70.307317073170736</v>
      </c>
      <c r="AG215" s="122">
        <v>70.507317073170739</v>
      </c>
      <c r="AH215" s="122">
        <v>70.756097560975618</v>
      </c>
      <c r="AI215" s="122">
        <v>70.753658536585377</v>
      </c>
      <c r="AJ215" s="122">
        <v>70.953658536585365</v>
      </c>
      <c r="AK215" s="122">
        <v>71.353658536585371</v>
      </c>
      <c r="AL215" s="122">
        <v>71.553658536585374</v>
      </c>
      <c r="AM215" s="122">
        <v>71.902439024390247</v>
      </c>
      <c r="AN215" s="122">
        <v>72.051219512195118</v>
      </c>
      <c r="AO215" s="122">
        <v>72.5</v>
      </c>
      <c r="AP215" s="122">
        <v>72.599999999999994</v>
      </c>
      <c r="AQ215" s="122">
        <v>72.848780487804888</v>
      </c>
      <c r="AR215" s="122">
        <v>73</v>
      </c>
      <c r="AS215" s="122">
        <v>73.051219512195132</v>
      </c>
      <c r="AT215" s="122">
        <v>73.302439024390253</v>
      </c>
      <c r="AU215" s="122">
        <v>73.502439024390256</v>
      </c>
      <c r="AV215" s="122">
        <v>73.900000000000006</v>
      </c>
      <c r="AW215" s="122">
        <v>74.202439024390259</v>
      </c>
      <c r="AX215" s="122">
        <v>74.302439024390253</v>
      </c>
      <c r="AY215" s="122" t="s">
        <v>1786</v>
      </c>
    </row>
    <row r="216" spans="1:51">
      <c r="A216" s="122" t="s">
        <v>4044</v>
      </c>
      <c r="B216" s="122">
        <v>50.258219512195126</v>
      </c>
      <c r="C216" s="122">
        <v>51.015000000000001</v>
      </c>
      <c r="D216" s="122">
        <v>51.700292682926836</v>
      </c>
      <c r="E216" s="122">
        <v>52.310146341463422</v>
      </c>
      <c r="F216" s="122">
        <v>52.849146341463417</v>
      </c>
      <c r="G216" s="122">
        <v>53.33378048780488</v>
      </c>
      <c r="H216" s="122">
        <v>53.785536585365854</v>
      </c>
      <c r="I216" s="122">
        <v>54.231390243902446</v>
      </c>
      <c r="J216" s="122">
        <v>54.691780487804884</v>
      </c>
      <c r="K216" s="122">
        <v>55.175707317073176</v>
      </c>
      <c r="L216" s="122">
        <v>55.689707317073172</v>
      </c>
      <c r="M216" s="122">
        <v>56.231292682926835</v>
      </c>
      <c r="N216" s="122">
        <v>56.7859756097561</v>
      </c>
      <c r="O216" s="122">
        <v>57.336756097560972</v>
      </c>
      <c r="P216" s="122">
        <v>57.875634146341469</v>
      </c>
      <c r="Q216" s="122">
        <v>58.38758536585366</v>
      </c>
      <c r="R216" s="122">
        <v>58.859121951219521</v>
      </c>
      <c r="S216" s="122">
        <v>59.286195121951231</v>
      </c>
      <c r="T216" s="122">
        <v>59.670268292682934</v>
      </c>
      <c r="U216" s="122">
        <v>60.015829268292691</v>
      </c>
      <c r="V216" s="122">
        <v>60.330365853658542</v>
      </c>
      <c r="W216" s="122">
        <v>60.626853658536596</v>
      </c>
      <c r="X216" s="122">
        <v>60.921804878048789</v>
      </c>
      <c r="Y216" s="122">
        <v>61.23221951219513</v>
      </c>
      <c r="Z216" s="122">
        <v>61.572073170731713</v>
      </c>
      <c r="AA216" s="122">
        <v>61.955365853658542</v>
      </c>
      <c r="AB216" s="122">
        <v>62.393073170731711</v>
      </c>
      <c r="AC216" s="122">
        <v>62.883731707317082</v>
      </c>
      <c r="AD216" s="122">
        <v>63.420317073170736</v>
      </c>
      <c r="AE216" s="122">
        <v>63.995365853658534</v>
      </c>
      <c r="AF216" s="122">
        <v>64.601390243902443</v>
      </c>
      <c r="AG216" s="122">
        <v>65.223414634146366</v>
      </c>
      <c r="AH216" s="122">
        <v>65.847439024390255</v>
      </c>
      <c r="AI216" s="122">
        <v>66.457487804878056</v>
      </c>
      <c r="AJ216" s="122">
        <v>67.044048780487813</v>
      </c>
      <c r="AK216" s="122">
        <v>67.600658536585371</v>
      </c>
      <c r="AL216" s="122">
        <v>68.127780487804898</v>
      </c>
      <c r="AM216" s="122">
        <v>68.629414634146357</v>
      </c>
      <c r="AN216" s="122">
        <v>69.107048780487801</v>
      </c>
      <c r="AO216" s="122">
        <v>69.557682926829287</v>
      </c>
      <c r="AP216" s="122">
        <v>69.972804878048791</v>
      </c>
      <c r="AQ216" s="122">
        <v>70.344951219512211</v>
      </c>
      <c r="AR216" s="122">
        <v>70.670609756097576</v>
      </c>
      <c r="AS216" s="122">
        <v>70.950292682926843</v>
      </c>
      <c r="AT216" s="122">
        <v>71.189024390243915</v>
      </c>
      <c r="AU216" s="122">
        <v>71.392292682926836</v>
      </c>
      <c r="AV216" s="122">
        <v>71.570146341463413</v>
      </c>
      <c r="AW216" s="122">
        <v>71.733560975609763</v>
      </c>
      <c r="AX216" s="122">
        <v>71.89153658536587</v>
      </c>
      <c r="AY216" s="122" t="s">
        <v>1786</v>
      </c>
    </row>
    <row r="217" spans="1:51">
      <c r="A217" s="122" t="s">
        <v>91</v>
      </c>
      <c r="B217" s="122" t="s">
        <v>1786</v>
      </c>
      <c r="C217" s="122" t="s">
        <v>1786</v>
      </c>
      <c r="D217" s="122" t="s">
        <v>1786</v>
      </c>
      <c r="E217" s="122" t="s">
        <v>1786</v>
      </c>
      <c r="F217" s="122" t="s">
        <v>1786</v>
      </c>
      <c r="G217" s="122" t="s">
        <v>1786</v>
      </c>
      <c r="H217" s="122" t="s">
        <v>1786</v>
      </c>
      <c r="I217" s="122" t="s">
        <v>1786</v>
      </c>
      <c r="J217" s="122" t="s">
        <v>1786</v>
      </c>
      <c r="K217" s="122" t="s">
        <v>1786</v>
      </c>
      <c r="L217" s="122" t="s">
        <v>1786</v>
      </c>
      <c r="M217" s="122" t="s">
        <v>1786</v>
      </c>
      <c r="N217" s="122" t="s">
        <v>1786</v>
      </c>
      <c r="O217" s="122" t="s">
        <v>1786</v>
      </c>
      <c r="P217" s="122" t="s">
        <v>1786</v>
      </c>
      <c r="Q217" s="122" t="s">
        <v>1786</v>
      </c>
      <c r="R217" s="122" t="s">
        <v>1786</v>
      </c>
      <c r="S217" s="122" t="s">
        <v>1786</v>
      </c>
      <c r="T217" s="122" t="s">
        <v>1786</v>
      </c>
      <c r="U217" s="122" t="s">
        <v>1786</v>
      </c>
      <c r="V217" s="122" t="s">
        <v>1786</v>
      </c>
      <c r="W217" s="122" t="s">
        <v>1786</v>
      </c>
      <c r="X217" s="122" t="s">
        <v>1786</v>
      </c>
      <c r="Y217" s="122" t="s">
        <v>1786</v>
      </c>
      <c r="Z217" s="122" t="s">
        <v>1786</v>
      </c>
      <c r="AA217" s="122" t="s">
        <v>1786</v>
      </c>
      <c r="AB217" s="122" t="s">
        <v>1786</v>
      </c>
      <c r="AC217" s="122" t="s">
        <v>1786</v>
      </c>
      <c r="AD217" s="122" t="s">
        <v>1786</v>
      </c>
      <c r="AE217" s="122" t="s">
        <v>1786</v>
      </c>
      <c r="AF217" s="122" t="s">
        <v>1786</v>
      </c>
      <c r="AG217" s="122" t="s">
        <v>1786</v>
      </c>
      <c r="AH217" s="122" t="s">
        <v>1786</v>
      </c>
      <c r="AI217" s="122" t="s">
        <v>1786</v>
      </c>
      <c r="AJ217" s="122" t="s">
        <v>1786</v>
      </c>
      <c r="AK217" s="122" t="s">
        <v>1786</v>
      </c>
      <c r="AL217" s="122" t="s">
        <v>1786</v>
      </c>
      <c r="AM217" s="122" t="s">
        <v>1786</v>
      </c>
      <c r="AN217" s="122" t="s">
        <v>1786</v>
      </c>
      <c r="AO217" s="122" t="s">
        <v>1786</v>
      </c>
      <c r="AP217" s="122" t="s">
        <v>1786</v>
      </c>
      <c r="AQ217" s="122" t="s">
        <v>1786</v>
      </c>
      <c r="AR217" s="122" t="s">
        <v>1786</v>
      </c>
      <c r="AS217" s="122" t="s">
        <v>1786</v>
      </c>
      <c r="AT217" s="122" t="s">
        <v>1786</v>
      </c>
      <c r="AU217" s="122" t="s">
        <v>1786</v>
      </c>
      <c r="AV217" s="122" t="s">
        <v>1786</v>
      </c>
      <c r="AW217" s="122" t="s">
        <v>1786</v>
      </c>
      <c r="AX217" s="122" t="s">
        <v>1786</v>
      </c>
      <c r="AY217" s="122" t="s">
        <v>1786</v>
      </c>
    </row>
    <row r="218" spans="1:51">
      <c r="A218" s="122" t="s">
        <v>4135</v>
      </c>
      <c r="B218" s="122">
        <v>43.623634146341466</v>
      </c>
      <c r="C218" s="122">
        <v>43.877048780487804</v>
      </c>
      <c r="D218" s="122">
        <v>44.131487804878049</v>
      </c>
      <c r="E218" s="122">
        <v>44.39246341463415</v>
      </c>
      <c r="F218" s="122">
        <v>44.665463414634146</v>
      </c>
      <c r="G218" s="122">
        <v>44.954999999999998</v>
      </c>
      <c r="H218" s="122">
        <v>45.264048780487812</v>
      </c>
      <c r="I218" s="122">
        <v>45.590097560975614</v>
      </c>
      <c r="J218" s="122">
        <v>45.931146341463418</v>
      </c>
      <c r="K218" s="122">
        <v>46.286682926829272</v>
      </c>
      <c r="L218" s="122">
        <v>46.658195121951231</v>
      </c>
      <c r="M218" s="122">
        <v>47.046170731707321</v>
      </c>
      <c r="N218" s="122">
        <v>47.448609756097568</v>
      </c>
      <c r="O218" s="122">
        <v>47.859024390243903</v>
      </c>
      <c r="P218" s="122">
        <v>48.268439024390247</v>
      </c>
      <c r="Q218" s="122">
        <v>48.665853658536591</v>
      </c>
      <c r="R218" s="122">
        <v>49.038317073170731</v>
      </c>
      <c r="S218" s="122">
        <v>49.378365853658543</v>
      </c>
      <c r="T218" s="122">
        <v>49.680975609756103</v>
      </c>
      <c r="U218" s="122">
        <v>49.943634146341459</v>
      </c>
      <c r="V218" s="122">
        <v>50.17229268292683</v>
      </c>
      <c r="W218" s="122">
        <v>50.37934146341464</v>
      </c>
      <c r="X218" s="122">
        <v>50.574780487804887</v>
      </c>
      <c r="Y218" s="122">
        <v>50.76153658536586</v>
      </c>
      <c r="Z218" s="122">
        <v>50.935634146341464</v>
      </c>
      <c r="AA218" s="122">
        <v>51.078560975609761</v>
      </c>
      <c r="AB218" s="122">
        <v>51.167341463414637</v>
      </c>
      <c r="AC218" s="122">
        <v>51.188048780487811</v>
      </c>
      <c r="AD218" s="122">
        <v>51.133780487804884</v>
      </c>
      <c r="AE218" s="122">
        <v>51.013121951219524</v>
      </c>
      <c r="AF218" s="122">
        <v>50.834682926829274</v>
      </c>
      <c r="AG218" s="122">
        <v>50.614560975609763</v>
      </c>
      <c r="AH218" s="122">
        <v>50.381317073170734</v>
      </c>
      <c r="AI218" s="122">
        <v>50.165463414634154</v>
      </c>
      <c r="AJ218" s="122">
        <v>49.992560975609763</v>
      </c>
      <c r="AK218" s="122">
        <v>49.886634146341478</v>
      </c>
      <c r="AL218" s="122">
        <v>49.86621951219513</v>
      </c>
      <c r="AM218" s="122">
        <v>49.933756097560988</v>
      </c>
      <c r="AN218" s="122">
        <v>50.091073170731711</v>
      </c>
      <c r="AO218" s="122">
        <v>50.342048780487808</v>
      </c>
      <c r="AP218" s="122">
        <v>50.691512195121952</v>
      </c>
      <c r="AQ218" s="122">
        <v>51.140243902439032</v>
      </c>
      <c r="AR218" s="122">
        <v>51.673121951219521</v>
      </c>
      <c r="AS218" s="122">
        <v>52.271536585365858</v>
      </c>
      <c r="AT218" s="122">
        <v>52.917926829268296</v>
      </c>
      <c r="AU218" s="122">
        <v>53.594268292682933</v>
      </c>
      <c r="AV218" s="122">
        <v>54.283609756097562</v>
      </c>
      <c r="AW218" s="122">
        <v>54.972560975609767</v>
      </c>
      <c r="AX218" s="122">
        <v>55.64680487804879</v>
      </c>
      <c r="AY218" s="122" t="s">
        <v>1786</v>
      </c>
    </row>
    <row r="219" spans="1:51">
      <c r="A219" s="122" t="s">
        <v>4140</v>
      </c>
      <c r="B219" s="122">
        <v>43.959195121951225</v>
      </c>
      <c r="C219" s="122">
        <v>44.510658536585368</v>
      </c>
      <c r="D219" s="122">
        <v>45.06068292682928</v>
      </c>
      <c r="E219" s="122">
        <v>45.607780487804881</v>
      </c>
      <c r="F219" s="122">
        <v>46.152439024390254</v>
      </c>
      <c r="G219" s="122">
        <v>46.709146341463416</v>
      </c>
      <c r="H219" s="122">
        <v>47.29787804878049</v>
      </c>
      <c r="I219" s="122">
        <v>47.922585365853664</v>
      </c>
      <c r="J219" s="122">
        <v>48.570780487804882</v>
      </c>
      <c r="K219" s="122">
        <v>49.219414634146347</v>
      </c>
      <c r="L219" s="122">
        <v>49.822512195121959</v>
      </c>
      <c r="M219" s="122">
        <v>50.326073170731718</v>
      </c>
      <c r="N219" s="122">
        <v>50.692634146341476</v>
      </c>
      <c r="O219" s="122">
        <v>50.904682926829274</v>
      </c>
      <c r="P219" s="122">
        <v>50.962731707317083</v>
      </c>
      <c r="Q219" s="122">
        <v>50.887268292682933</v>
      </c>
      <c r="R219" s="122">
        <v>50.717804878048788</v>
      </c>
      <c r="S219" s="122">
        <v>50.509317073170735</v>
      </c>
      <c r="T219" s="122">
        <v>50.307268292682934</v>
      </c>
      <c r="U219" s="122">
        <v>50.136634146341471</v>
      </c>
      <c r="V219" s="122">
        <v>50.017853658536588</v>
      </c>
      <c r="W219" s="122">
        <v>49.960829268292692</v>
      </c>
      <c r="X219" s="122">
        <v>49.94153658536586</v>
      </c>
      <c r="Y219" s="122">
        <v>49.934024390243906</v>
      </c>
      <c r="Z219" s="122">
        <v>49.917317073170736</v>
      </c>
      <c r="AA219" s="122">
        <v>49.851024390243907</v>
      </c>
      <c r="AB219" s="122">
        <v>49.689219512195123</v>
      </c>
      <c r="AC219" s="122">
        <v>49.409536585365863</v>
      </c>
      <c r="AD219" s="122">
        <v>49.008609756097563</v>
      </c>
      <c r="AE219" s="122">
        <v>48.500097560975618</v>
      </c>
      <c r="AF219" s="122">
        <v>47.908682926829272</v>
      </c>
      <c r="AG219" s="122">
        <v>47.270048780487812</v>
      </c>
      <c r="AH219" s="122">
        <v>46.641195121951228</v>
      </c>
      <c r="AI219" s="122">
        <v>46.078585365853662</v>
      </c>
      <c r="AJ219" s="122">
        <v>45.622609756097567</v>
      </c>
      <c r="AK219" s="122">
        <v>45.314170731707321</v>
      </c>
      <c r="AL219" s="122">
        <v>45.179609756097562</v>
      </c>
      <c r="AM219" s="122">
        <v>45.213682926829271</v>
      </c>
      <c r="AN219" s="122">
        <v>45.40563414634147</v>
      </c>
      <c r="AO219" s="122">
        <v>45.750756097560981</v>
      </c>
      <c r="AP219" s="122">
        <v>46.244853658536591</v>
      </c>
      <c r="AQ219" s="122">
        <v>46.87821951219513</v>
      </c>
      <c r="AR219" s="122">
        <v>47.621902439024396</v>
      </c>
      <c r="AS219" s="122">
        <v>48.440902439024399</v>
      </c>
      <c r="AT219" s="122">
        <v>49.304219512195125</v>
      </c>
      <c r="AU219" s="122">
        <v>50.178902439024398</v>
      </c>
      <c r="AV219" s="122">
        <v>51.040048780487815</v>
      </c>
      <c r="AW219" s="122">
        <v>51.873780487804886</v>
      </c>
      <c r="AX219" s="122">
        <v>52.666780487804886</v>
      </c>
      <c r="AY219" s="122" t="s">
        <v>1786</v>
      </c>
    </row>
    <row r="220" spans="1:51">
      <c r="A220" s="122" t="s">
        <v>4218</v>
      </c>
      <c r="B220" s="122">
        <v>69.321951219512201</v>
      </c>
      <c r="C220" s="122" t="s">
        <v>1786</v>
      </c>
      <c r="D220" s="122">
        <v>70.117073170731715</v>
      </c>
      <c r="E220" s="122" t="s">
        <v>1786</v>
      </c>
      <c r="F220" s="122" t="s">
        <v>1786</v>
      </c>
      <c r="G220" s="122">
        <v>70.201951219512196</v>
      </c>
      <c r="H220" s="122" t="s">
        <v>1786</v>
      </c>
      <c r="I220" s="122">
        <v>70.258536585365846</v>
      </c>
      <c r="J220" s="122" t="s">
        <v>1786</v>
      </c>
      <c r="K220" s="122" t="s">
        <v>1786</v>
      </c>
      <c r="L220" s="122">
        <v>69.829756097560974</v>
      </c>
      <c r="M220" s="122" t="s">
        <v>1786</v>
      </c>
      <c r="N220" s="122">
        <v>69.543902439024393</v>
      </c>
      <c r="O220" s="122" t="s">
        <v>1786</v>
      </c>
      <c r="P220" s="122" t="s">
        <v>1786</v>
      </c>
      <c r="Q220" s="122">
        <v>69.118048780487811</v>
      </c>
      <c r="R220" s="122" t="s">
        <v>1786</v>
      </c>
      <c r="S220" s="122">
        <v>68.834146341463423</v>
      </c>
      <c r="T220" s="122" t="s">
        <v>1786</v>
      </c>
      <c r="U220" s="122" t="s">
        <v>1786</v>
      </c>
      <c r="V220" s="122">
        <v>69.185365853658539</v>
      </c>
      <c r="W220" s="122" t="s">
        <v>1786</v>
      </c>
      <c r="X220" s="122">
        <v>69.487804878048777</v>
      </c>
      <c r="Y220" s="122" t="s">
        <v>1786</v>
      </c>
      <c r="Z220" s="122" t="s">
        <v>1786</v>
      </c>
      <c r="AA220" s="122">
        <v>70.046341463414649</v>
      </c>
      <c r="AB220" s="122" t="s">
        <v>1786</v>
      </c>
      <c r="AC220" s="122">
        <v>70.495121951219517</v>
      </c>
      <c r="AD220" s="122">
        <v>70.497560975609773</v>
      </c>
      <c r="AE220" s="122">
        <v>70.539024390243924</v>
      </c>
      <c r="AF220" s="122">
        <v>70.136585365853662</v>
      </c>
      <c r="AG220" s="122">
        <v>68.878048780487802</v>
      </c>
      <c r="AH220" s="122">
        <v>68.878048780487802</v>
      </c>
      <c r="AI220" s="122">
        <v>67.878048780487816</v>
      </c>
      <c r="AJ220" s="122">
        <v>67.873170731707319</v>
      </c>
      <c r="AK220" s="122">
        <v>67.117073170731715</v>
      </c>
      <c r="AL220" s="122">
        <v>67.310731707317089</v>
      </c>
      <c r="AM220" s="122">
        <v>67.295365853658538</v>
      </c>
      <c r="AN220" s="122">
        <v>67.968292682926844</v>
      </c>
      <c r="AO220" s="122">
        <v>68.193902439024399</v>
      </c>
      <c r="AP220" s="122">
        <v>67.863414634146352</v>
      </c>
      <c r="AQ220" s="122">
        <v>68.287073170731702</v>
      </c>
      <c r="AR220" s="122">
        <v>68.275609756097566</v>
      </c>
      <c r="AS220" s="122">
        <v>68.21073170731708</v>
      </c>
      <c r="AT220" s="122">
        <v>68.185365853658539</v>
      </c>
      <c r="AU220" s="122">
        <v>67.95682926829268</v>
      </c>
      <c r="AV220" s="122">
        <v>68.077560975609771</v>
      </c>
      <c r="AW220" s="122">
        <v>68.222195121951231</v>
      </c>
      <c r="AX220" s="122">
        <v>68.251463414634159</v>
      </c>
      <c r="AY220" s="122" t="s">
        <v>1786</v>
      </c>
    </row>
    <row r="221" spans="1:51">
      <c r="A221" s="122" t="s">
        <v>1665</v>
      </c>
      <c r="B221" s="122">
        <v>56.225094252914175</v>
      </c>
      <c r="C221" s="122" t="s">
        <v>1786</v>
      </c>
      <c r="D221" s="122" t="s">
        <v>1786</v>
      </c>
      <c r="E221" s="122" t="s">
        <v>1786</v>
      </c>
      <c r="F221" s="122" t="s">
        <v>1786</v>
      </c>
      <c r="G221" s="122">
        <v>58.422317111687882</v>
      </c>
      <c r="H221" s="122" t="s">
        <v>1786</v>
      </c>
      <c r="I221" s="122" t="s">
        <v>1786</v>
      </c>
      <c r="J221" s="122" t="s">
        <v>1786</v>
      </c>
      <c r="K221" s="122" t="s">
        <v>1786</v>
      </c>
      <c r="L221" s="122">
        <v>62.162966079706656</v>
      </c>
      <c r="M221" s="122" t="s">
        <v>1786</v>
      </c>
      <c r="N221" s="122" t="s">
        <v>1786</v>
      </c>
      <c r="O221" s="122" t="s">
        <v>1786</v>
      </c>
      <c r="P221" s="122" t="s">
        <v>1786</v>
      </c>
      <c r="Q221" s="122">
        <v>63.470015181599869</v>
      </c>
      <c r="R221" s="122" t="s">
        <v>1786</v>
      </c>
      <c r="S221" s="122" t="s">
        <v>1786</v>
      </c>
      <c r="T221" s="122" t="s">
        <v>1786</v>
      </c>
      <c r="U221" s="122" t="s">
        <v>1786</v>
      </c>
      <c r="V221" s="122">
        <v>64.785769125911131</v>
      </c>
      <c r="W221" s="122">
        <v>64.896849010716181</v>
      </c>
      <c r="X221" s="122">
        <v>65.519990223837141</v>
      </c>
      <c r="Y221" s="122">
        <v>65.571284911678887</v>
      </c>
      <c r="Z221" s="122">
        <v>65.767713399216021</v>
      </c>
      <c r="AA221" s="122">
        <v>66.418537617696074</v>
      </c>
      <c r="AB221" s="122">
        <v>66.869421993632798</v>
      </c>
      <c r="AC221" s="122">
        <v>67.286673116799591</v>
      </c>
      <c r="AD221" s="122">
        <v>67.455498202464057</v>
      </c>
      <c r="AE221" s="122">
        <v>67.653862333034482</v>
      </c>
      <c r="AF221" s="122">
        <v>67.962765261582518</v>
      </c>
      <c r="AG221" s="122">
        <v>68.061731340176024</v>
      </c>
      <c r="AH221" s="122">
        <v>68.107924310870672</v>
      </c>
      <c r="AI221" s="122">
        <v>67.903945103616508</v>
      </c>
      <c r="AJ221" s="122">
        <v>68.038407138424333</v>
      </c>
      <c r="AK221" s="122">
        <v>68.428003512860286</v>
      </c>
      <c r="AL221" s="122">
        <v>68.775752872390299</v>
      </c>
      <c r="AM221" s="122">
        <v>69.146664863776607</v>
      </c>
      <c r="AN221" s="122">
        <v>69.311619812282899</v>
      </c>
      <c r="AO221" s="122">
        <v>69.425428537999935</v>
      </c>
      <c r="AP221" s="122">
        <v>69.544266559237187</v>
      </c>
      <c r="AQ221" s="122">
        <v>69.729147554341594</v>
      </c>
      <c r="AR221" s="122">
        <v>69.822014575956601</v>
      </c>
      <c r="AS221" s="122">
        <v>69.942194051501886</v>
      </c>
      <c r="AT221" s="122">
        <v>70.155743013895091</v>
      </c>
      <c r="AU221" s="122">
        <v>70.329397964786864</v>
      </c>
      <c r="AV221" s="122">
        <v>70.676944271566001</v>
      </c>
      <c r="AW221" s="122">
        <v>71.022389601122171</v>
      </c>
      <c r="AX221" s="122">
        <v>71.246462764031435</v>
      </c>
      <c r="AY221" s="122" t="s">
        <v>1786</v>
      </c>
    </row>
    <row r="222" spans="1:51">
      <c r="A222" s="122" t="s">
        <v>29</v>
      </c>
      <c r="B222" s="122">
        <v>67.955804878048795</v>
      </c>
      <c r="C222" s="122" t="s">
        <v>1786</v>
      </c>
      <c r="D222" s="122">
        <v>68.433658536585369</v>
      </c>
      <c r="E222" s="122" t="s">
        <v>1786</v>
      </c>
      <c r="F222" s="122" t="s">
        <v>1786</v>
      </c>
      <c r="G222" s="122">
        <v>68.552487804878055</v>
      </c>
      <c r="H222" s="122" t="s">
        <v>1786</v>
      </c>
      <c r="I222" s="122">
        <v>68.631707317073179</v>
      </c>
      <c r="J222" s="122" t="s">
        <v>1786</v>
      </c>
      <c r="K222" s="122" t="s">
        <v>1786</v>
      </c>
      <c r="L222" s="122">
        <v>68.750536585365865</v>
      </c>
      <c r="M222" s="122" t="s">
        <v>1786</v>
      </c>
      <c r="N222" s="122">
        <v>68.829756097560974</v>
      </c>
      <c r="O222" s="122" t="s">
        <v>1786</v>
      </c>
      <c r="P222" s="122" t="s">
        <v>1786</v>
      </c>
      <c r="Q222" s="122">
        <v>69.302146341463427</v>
      </c>
      <c r="R222" s="122" t="s">
        <v>1786</v>
      </c>
      <c r="S222" s="122">
        <v>69.6170731707317</v>
      </c>
      <c r="T222" s="122" t="s">
        <v>1786</v>
      </c>
      <c r="U222" s="122" t="s">
        <v>1786</v>
      </c>
      <c r="V222" s="122">
        <v>70.426341463414644</v>
      </c>
      <c r="W222" s="122" t="s">
        <v>1786</v>
      </c>
      <c r="X222" s="122">
        <v>70.965853658536602</v>
      </c>
      <c r="Y222" s="122" t="s">
        <v>1786</v>
      </c>
      <c r="Z222" s="122" t="s">
        <v>1786</v>
      </c>
      <c r="AA222" s="122">
        <v>71.653658536585368</v>
      </c>
      <c r="AB222" s="122" t="s">
        <v>1786</v>
      </c>
      <c r="AC222" s="122">
        <v>72.112195121951217</v>
      </c>
      <c r="AD222" s="122" t="s">
        <v>1786</v>
      </c>
      <c r="AE222" s="122" t="s">
        <v>1786</v>
      </c>
      <c r="AF222" s="122">
        <v>72.61853658536586</v>
      </c>
      <c r="AG222" s="122" t="s">
        <v>1786</v>
      </c>
      <c r="AH222" s="122">
        <v>72.956097560975621</v>
      </c>
      <c r="AI222" s="122" t="s">
        <v>1786</v>
      </c>
      <c r="AJ222" s="122" t="s">
        <v>1786</v>
      </c>
      <c r="AK222" s="122">
        <v>73.385060975609775</v>
      </c>
      <c r="AL222" s="122">
        <v>73.528048780487822</v>
      </c>
      <c r="AM222" s="122">
        <v>73.663414634146349</v>
      </c>
      <c r="AN222" s="122">
        <v>73.954146341463414</v>
      </c>
      <c r="AO222" s="122">
        <v>74.153902439024392</v>
      </c>
      <c r="AP222" s="122">
        <v>74.886829268292686</v>
      </c>
      <c r="AQ222" s="122">
        <v>74.872195121951222</v>
      </c>
      <c r="AR222" s="122">
        <v>74.836341463414641</v>
      </c>
      <c r="AS222" s="122">
        <v>74.876829268292695</v>
      </c>
      <c r="AT222" s="122">
        <v>75.216341463414636</v>
      </c>
      <c r="AU222" s="122">
        <v>75.609268292682941</v>
      </c>
      <c r="AV222" s="122">
        <v>75.72975609756098</v>
      </c>
      <c r="AW222" s="122">
        <v>75.855121951219516</v>
      </c>
      <c r="AX222" s="122">
        <v>75.980731707317076</v>
      </c>
      <c r="AY222" s="122" t="s">
        <v>1786</v>
      </c>
    </row>
    <row r="223" spans="1:51">
      <c r="A223" s="122" t="s">
        <v>48</v>
      </c>
      <c r="B223" s="122">
        <v>69.770731707317069</v>
      </c>
      <c r="C223" s="122">
        <v>70.270731707317083</v>
      </c>
      <c r="D223" s="122">
        <v>70.119512195121956</v>
      </c>
      <c r="E223" s="122">
        <v>69.917073170731712</v>
      </c>
      <c r="F223" s="122">
        <v>70.165853658536591</v>
      </c>
      <c r="G223" s="122">
        <v>70.214634146341467</v>
      </c>
      <c r="H223" s="122">
        <v>70.212195121951225</v>
      </c>
      <c r="I223" s="122">
        <v>70.560975609756113</v>
      </c>
      <c r="J223" s="122">
        <v>69.951219512195124</v>
      </c>
      <c r="K223" s="122">
        <v>70.507317073170753</v>
      </c>
      <c r="L223" s="122">
        <v>70.807317073170736</v>
      </c>
      <c r="M223" s="122">
        <v>71.107317073170748</v>
      </c>
      <c r="N223" s="122">
        <v>71.156097560975624</v>
      </c>
      <c r="O223" s="122">
        <v>71.356097560975613</v>
      </c>
      <c r="P223" s="122">
        <v>71.956097560975607</v>
      </c>
      <c r="Q223" s="122">
        <v>72.604878048780478</v>
      </c>
      <c r="R223" s="122">
        <v>72.856097560975613</v>
      </c>
      <c r="S223" s="122">
        <v>73.256097560975618</v>
      </c>
      <c r="T223" s="122">
        <v>73.356097560975613</v>
      </c>
      <c r="U223" s="122">
        <v>73.804878048780495</v>
      </c>
      <c r="V223" s="122">
        <v>73.658536585365866</v>
      </c>
      <c r="W223" s="122">
        <v>74.007317073170739</v>
      </c>
      <c r="X223" s="122">
        <v>74.360975609756096</v>
      </c>
      <c r="Y223" s="122">
        <v>74.463414634146332</v>
      </c>
      <c r="Z223" s="122">
        <v>74.563414634146355</v>
      </c>
      <c r="AA223" s="122">
        <v>74.563414634146355</v>
      </c>
      <c r="AB223" s="122">
        <v>74.614634146341473</v>
      </c>
      <c r="AC223" s="122">
        <v>74.765853658536599</v>
      </c>
      <c r="AD223" s="122">
        <v>74.765853658536599</v>
      </c>
      <c r="AE223" s="122">
        <v>75.01707317073172</v>
      </c>
      <c r="AF223" s="122">
        <v>75.214634146341467</v>
      </c>
      <c r="AG223" s="122">
        <v>75.365853658536594</v>
      </c>
      <c r="AH223" s="122">
        <v>75.642195121951232</v>
      </c>
      <c r="AI223" s="122">
        <v>75.419512195121968</v>
      </c>
      <c r="AJ223" s="122">
        <v>75.574390243902457</v>
      </c>
      <c r="AK223" s="122">
        <v>75.621951219512198</v>
      </c>
      <c r="AL223" s="122">
        <v>75.996585365853662</v>
      </c>
      <c r="AM223" s="122">
        <v>76.126829268292695</v>
      </c>
      <c r="AN223" s="122">
        <v>76.586097560975631</v>
      </c>
      <c r="AO223" s="122">
        <v>76.934146341463418</v>
      </c>
      <c r="AP223" s="122">
        <v>77.034146341463426</v>
      </c>
      <c r="AQ223" s="122">
        <v>77.034146341463426</v>
      </c>
      <c r="AR223" s="122">
        <v>77.236585365853671</v>
      </c>
      <c r="AS223" s="122">
        <v>77.140731707317087</v>
      </c>
      <c r="AT223" s="122">
        <v>77.425121951219509</v>
      </c>
      <c r="AU223" s="122">
        <v>77.736585365853671</v>
      </c>
      <c r="AV223" s="122">
        <v>77.98536585365855</v>
      </c>
      <c r="AW223" s="122">
        <v>78.175609756097572</v>
      </c>
      <c r="AX223" s="122">
        <v>78.439024390243915</v>
      </c>
      <c r="AY223" s="122" t="s">
        <v>1786</v>
      </c>
    </row>
    <row r="224" spans="1:51">
      <c r="A224" s="122" t="s">
        <v>4368</v>
      </c>
      <c r="B224" s="122">
        <v>58.890146341463428</v>
      </c>
      <c r="C224" s="122">
        <v>59.30214634146342</v>
      </c>
      <c r="D224" s="122">
        <v>59.717658536585368</v>
      </c>
      <c r="E224" s="122">
        <v>60.135170731707326</v>
      </c>
      <c r="F224" s="122">
        <v>60.55117073170733</v>
      </c>
      <c r="G224" s="122">
        <v>60.962195121951225</v>
      </c>
      <c r="H224" s="122">
        <v>61.362731707317074</v>
      </c>
      <c r="I224" s="122">
        <v>61.748243902439029</v>
      </c>
      <c r="J224" s="122">
        <v>62.114780487804886</v>
      </c>
      <c r="K224" s="122">
        <v>62.459804878048786</v>
      </c>
      <c r="L224" s="122">
        <v>62.776829268292687</v>
      </c>
      <c r="M224" s="122">
        <v>63.062853658536596</v>
      </c>
      <c r="N224" s="122">
        <v>63.3208780487805</v>
      </c>
      <c r="O224" s="122">
        <v>63.554902439024403</v>
      </c>
      <c r="P224" s="122">
        <v>63.772439024390245</v>
      </c>
      <c r="Q224" s="122">
        <v>63.984439024390255</v>
      </c>
      <c r="R224" s="122">
        <v>64.203390243902447</v>
      </c>
      <c r="S224" s="122">
        <v>64.437780487804872</v>
      </c>
      <c r="T224" s="122">
        <v>64.693146341463418</v>
      </c>
      <c r="U224" s="122">
        <v>64.969024390243902</v>
      </c>
      <c r="V224" s="122">
        <v>65.266512195121962</v>
      </c>
      <c r="W224" s="122">
        <v>65.586731707317071</v>
      </c>
      <c r="X224" s="122">
        <v>65.915756097560973</v>
      </c>
      <c r="Y224" s="122">
        <v>66.237073170731719</v>
      </c>
      <c r="Z224" s="122">
        <v>66.534146341463412</v>
      </c>
      <c r="AA224" s="122">
        <v>66.776390243902441</v>
      </c>
      <c r="AB224" s="122">
        <v>66.933634146341475</v>
      </c>
      <c r="AC224" s="122">
        <v>66.994268292682946</v>
      </c>
      <c r="AD224" s="122">
        <v>66.961170731707327</v>
      </c>
      <c r="AE224" s="122">
        <v>66.847292682926835</v>
      </c>
      <c r="AF224" s="122">
        <v>66.682121951219514</v>
      </c>
      <c r="AG224" s="122">
        <v>66.506731707317073</v>
      </c>
      <c r="AH224" s="122">
        <v>66.36021951219513</v>
      </c>
      <c r="AI224" s="122">
        <v>66.274170731707329</v>
      </c>
      <c r="AJ224" s="122">
        <v>66.260121951219531</v>
      </c>
      <c r="AK224" s="122">
        <v>66.316609756097563</v>
      </c>
      <c r="AL224" s="122">
        <v>66.429146341463422</v>
      </c>
      <c r="AM224" s="122">
        <v>66.566707317073181</v>
      </c>
      <c r="AN224" s="122">
        <v>66.702756097560993</v>
      </c>
      <c r="AO224" s="122">
        <v>66.827829268292689</v>
      </c>
      <c r="AP224" s="122">
        <v>66.934390243902456</v>
      </c>
      <c r="AQ224" s="122">
        <v>67.022951219512208</v>
      </c>
      <c r="AR224" s="122">
        <v>67.100487804878043</v>
      </c>
      <c r="AS224" s="122">
        <v>67.178512195121968</v>
      </c>
      <c r="AT224" s="122">
        <v>67.259512195121957</v>
      </c>
      <c r="AU224" s="122">
        <v>67.352024390243898</v>
      </c>
      <c r="AV224" s="122">
        <v>67.463024390243916</v>
      </c>
      <c r="AW224" s="122">
        <v>67.597560975609753</v>
      </c>
      <c r="AX224" s="122">
        <v>67.756121951219527</v>
      </c>
      <c r="AY224" s="122" t="s">
        <v>1786</v>
      </c>
    </row>
    <row r="225" spans="1:51">
      <c r="A225" s="122" t="s">
        <v>1638</v>
      </c>
      <c r="B225" s="122">
        <v>54.0289268292683</v>
      </c>
      <c r="C225" s="122">
        <v>54.878097560975618</v>
      </c>
      <c r="D225" s="122">
        <v>55.730731707317076</v>
      </c>
      <c r="E225" s="122">
        <v>56.552317073170741</v>
      </c>
      <c r="F225" s="122">
        <v>57.315902439024399</v>
      </c>
      <c r="G225" s="122">
        <v>57.9989512195122</v>
      </c>
      <c r="H225" s="122">
        <v>58.592024390243914</v>
      </c>
      <c r="I225" s="122">
        <v>59.113585365853666</v>
      </c>
      <c r="J225" s="122">
        <v>59.584682926829281</v>
      </c>
      <c r="K225" s="122">
        <v>60.018292682926834</v>
      </c>
      <c r="L225" s="122">
        <v>60.438487804878051</v>
      </c>
      <c r="M225" s="122">
        <v>60.872317073170741</v>
      </c>
      <c r="N225" s="122">
        <v>61.33678048780488</v>
      </c>
      <c r="O225" s="122">
        <v>61.843804878048793</v>
      </c>
      <c r="P225" s="122">
        <v>62.392853658536588</v>
      </c>
      <c r="Q225" s="122">
        <v>62.975243902439018</v>
      </c>
      <c r="R225" s="122">
        <v>63.57080487804879</v>
      </c>
      <c r="S225" s="122">
        <v>64.152951219512204</v>
      </c>
      <c r="T225" s="122">
        <v>64.703097560975607</v>
      </c>
      <c r="U225" s="122">
        <v>65.211780487804873</v>
      </c>
      <c r="V225" s="122">
        <v>65.677024390243915</v>
      </c>
      <c r="W225" s="122">
        <v>66.106439024390241</v>
      </c>
      <c r="X225" s="122">
        <v>66.512195121951237</v>
      </c>
      <c r="Y225" s="122">
        <v>66.904975609756093</v>
      </c>
      <c r="Z225" s="122">
        <v>67.286878048780508</v>
      </c>
      <c r="AA225" s="122">
        <v>67.656975609756103</v>
      </c>
      <c r="AB225" s="122">
        <v>68.014341463414638</v>
      </c>
      <c r="AC225" s="122">
        <v>68.353414634146347</v>
      </c>
      <c r="AD225" s="122">
        <v>68.669707317073176</v>
      </c>
      <c r="AE225" s="122">
        <v>68.959219512195133</v>
      </c>
      <c r="AF225" s="122">
        <v>69.218926829268298</v>
      </c>
      <c r="AG225" s="122">
        <v>69.443243902439036</v>
      </c>
      <c r="AH225" s="122">
        <v>69.633170731707324</v>
      </c>
      <c r="AI225" s="122">
        <v>69.791219512195127</v>
      </c>
      <c r="AJ225" s="122">
        <v>69.919926829268292</v>
      </c>
      <c r="AK225" s="122">
        <v>70.023024390243904</v>
      </c>
      <c r="AL225" s="122">
        <v>70.10275609756097</v>
      </c>
      <c r="AM225" s="122">
        <v>70.166195121951219</v>
      </c>
      <c r="AN225" s="122">
        <v>70.221853658536588</v>
      </c>
      <c r="AO225" s="122">
        <v>70.27860975609758</v>
      </c>
      <c r="AP225" s="122">
        <v>70.34621951219512</v>
      </c>
      <c r="AQ225" s="122">
        <v>70.435365853658539</v>
      </c>
      <c r="AR225" s="122">
        <v>70.549707317073171</v>
      </c>
      <c r="AS225" s="122">
        <v>70.688512195121959</v>
      </c>
      <c r="AT225" s="122">
        <v>70.852682926829274</v>
      </c>
      <c r="AU225" s="122">
        <v>71.038707317073175</v>
      </c>
      <c r="AV225" s="122">
        <v>71.241707317073178</v>
      </c>
      <c r="AW225" s="122">
        <v>71.450439024390249</v>
      </c>
      <c r="AX225" s="122">
        <v>71.657609756097571</v>
      </c>
      <c r="AY225" s="122" t="s">
        <v>1786</v>
      </c>
    </row>
    <row r="226" spans="1:51">
      <c r="A226" s="122" t="s">
        <v>4384</v>
      </c>
      <c r="B226" s="122">
        <v>59.829756097560981</v>
      </c>
      <c r="C226" s="122" t="s">
        <v>1786</v>
      </c>
      <c r="D226" s="122">
        <v>61.007317073170739</v>
      </c>
      <c r="E226" s="122" t="s">
        <v>1786</v>
      </c>
      <c r="F226" s="122" t="s">
        <v>1786</v>
      </c>
      <c r="G226" s="122">
        <v>62.64926829268294</v>
      </c>
      <c r="H226" s="122" t="s">
        <v>1786</v>
      </c>
      <c r="I226" s="122">
        <v>63.743902439024403</v>
      </c>
      <c r="J226" s="122" t="s">
        <v>1786</v>
      </c>
      <c r="K226" s="122" t="s">
        <v>1786</v>
      </c>
      <c r="L226" s="122">
        <v>65.116585365853666</v>
      </c>
      <c r="M226" s="122" t="s">
        <v>1786</v>
      </c>
      <c r="N226" s="122">
        <v>66.031707317073185</v>
      </c>
      <c r="O226" s="122" t="s">
        <v>1786</v>
      </c>
      <c r="P226" s="122" t="s">
        <v>1786</v>
      </c>
      <c r="Q226" s="122">
        <v>67.019512195121962</v>
      </c>
      <c r="R226" s="122" t="s">
        <v>1786</v>
      </c>
      <c r="S226" s="122">
        <v>67.678048780487813</v>
      </c>
      <c r="T226" s="122" t="s">
        <v>1786</v>
      </c>
      <c r="U226" s="122" t="s">
        <v>1786</v>
      </c>
      <c r="V226" s="122">
        <v>68.338048780487824</v>
      </c>
      <c r="W226" s="122" t="s">
        <v>1786</v>
      </c>
      <c r="X226" s="122">
        <v>68.778048780487808</v>
      </c>
      <c r="Y226" s="122" t="s">
        <v>1786</v>
      </c>
      <c r="Z226" s="122" t="s">
        <v>1786</v>
      </c>
      <c r="AA226" s="122">
        <v>69.828780487804877</v>
      </c>
      <c r="AB226" s="122" t="s">
        <v>1786</v>
      </c>
      <c r="AC226" s="122">
        <v>70.529268292682943</v>
      </c>
      <c r="AD226" s="122" t="s">
        <v>1786</v>
      </c>
      <c r="AE226" s="122" t="s">
        <v>1786</v>
      </c>
      <c r="AF226" s="122">
        <v>71.249268292682942</v>
      </c>
      <c r="AG226" s="122" t="s">
        <v>1786</v>
      </c>
      <c r="AH226" s="122">
        <v>71.729268292682946</v>
      </c>
      <c r="AI226" s="122">
        <v>71.769512195121962</v>
      </c>
      <c r="AJ226" s="122">
        <v>72.123170731707333</v>
      </c>
      <c r="AK226" s="122">
        <v>72.169512195121953</v>
      </c>
      <c r="AL226" s="122">
        <v>72.379512195121961</v>
      </c>
      <c r="AM226" s="122">
        <v>72.569512195121945</v>
      </c>
      <c r="AN226" s="122">
        <v>72.729268292682946</v>
      </c>
      <c r="AO226" s="122">
        <v>72.864146341463439</v>
      </c>
      <c r="AP226" s="122">
        <v>73.269512195121962</v>
      </c>
      <c r="AQ226" s="122">
        <v>73.429268292682934</v>
      </c>
      <c r="AR226" s="122">
        <v>73.629268292682937</v>
      </c>
      <c r="AS226" s="122">
        <v>72.782926829268305</v>
      </c>
      <c r="AT226" s="122">
        <v>72.977804878048801</v>
      </c>
      <c r="AU226" s="122">
        <v>73.172682926829282</v>
      </c>
      <c r="AV226" s="122">
        <v>73.367560975609763</v>
      </c>
      <c r="AW226" s="122">
        <v>73.562439024390244</v>
      </c>
      <c r="AX226" s="122">
        <v>73.549073170731717</v>
      </c>
      <c r="AY226" s="122" t="s">
        <v>1786</v>
      </c>
    </row>
    <row r="227" spans="1:51">
      <c r="A227" s="122" t="s">
        <v>1673</v>
      </c>
      <c r="B227" s="122" t="s">
        <v>1786</v>
      </c>
      <c r="C227" s="122" t="s">
        <v>1786</v>
      </c>
      <c r="D227" s="122" t="s">
        <v>1786</v>
      </c>
      <c r="E227" s="122" t="s">
        <v>1786</v>
      </c>
      <c r="F227" s="122" t="s">
        <v>1786</v>
      </c>
      <c r="G227" s="122" t="s">
        <v>1786</v>
      </c>
      <c r="H227" s="122" t="s">
        <v>1786</v>
      </c>
      <c r="I227" s="122" t="s">
        <v>1786</v>
      </c>
      <c r="J227" s="122" t="s">
        <v>1786</v>
      </c>
      <c r="K227" s="122" t="s">
        <v>1786</v>
      </c>
      <c r="L227" s="122" t="s">
        <v>1786</v>
      </c>
      <c r="M227" s="122" t="s">
        <v>1786</v>
      </c>
      <c r="N227" s="122" t="s">
        <v>1786</v>
      </c>
      <c r="O227" s="122" t="s">
        <v>1786</v>
      </c>
      <c r="P227" s="122" t="s">
        <v>1786</v>
      </c>
      <c r="Q227" s="122" t="s">
        <v>1786</v>
      </c>
      <c r="R227" s="122" t="s">
        <v>1786</v>
      </c>
      <c r="S227" s="122" t="s">
        <v>1786</v>
      </c>
      <c r="T227" s="122" t="s">
        <v>1786</v>
      </c>
      <c r="U227" s="122" t="s">
        <v>1786</v>
      </c>
      <c r="V227" s="122" t="s">
        <v>1786</v>
      </c>
      <c r="W227" s="122" t="s">
        <v>1786</v>
      </c>
      <c r="X227" s="122">
        <v>70.926829268292693</v>
      </c>
      <c r="Y227" s="122" t="s">
        <v>1786</v>
      </c>
      <c r="Z227" s="122" t="s">
        <v>1786</v>
      </c>
      <c r="AA227" s="122">
        <v>72.126829268292695</v>
      </c>
      <c r="AB227" s="122" t="s">
        <v>1786</v>
      </c>
      <c r="AC227" s="122">
        <v>72.926829268292693</v>
      </c>
      <c r="AD227" s="122" t="s">
        <v>1786</v>
      </c>
      <c r="AE227" s="122" t="s">
        <v>1786</v>
      </c>
      <c r="AF227" s="122">
        <v>74.08512195121952</v>
      </c>
      <c r="AG227" s="122" t="s">
        <v>1786</v>
      </c>
      <c r="AH227" s="122">
        <v>74.857317073170734</v>
      </c>
      <c r="AI227" s="122" t="s">
        <v>1786</v>
      </c>
      <c r="AJ227" s="122" t="s">
        <v>1786</v>
      </c>
      <c r="AK227" s="122">
        <v>75.884451219512215</v>
      </c>
      <c r="AL227" s="122">
        <v>76.22682926829269</v>
      </c>
      <c r="AM227" s="122">
        <v>76.719512195121965</v>
      </c>
      <c r="AN227" s="122" t="s">
        <v>1786</v>
      </c>
      <c r="AO227" s="122" t="s">
        <v>1786</v>
      </c>
      <c r="AP227" s="122">
        <v>77.556585365853664</v>
      </c>
      <c r="AQ227" s="122" t="s">
        <v>1786</v>
      </c>
      <c r="AR227" s="122">
        <v>78.114634146341473</v>
      </c>
      <c r="AS227" s="122" t="s">
        <v>1786</v>
      </c>
      <c r="AT227" s="122" t="s">
        <v>1786</v>
      </c>
      <c r="AU227" s="122">
        <v>78.524878048780494</v>
      </c>
      <c r="AV227" s="122">
        <v>78.659756097560987</v>
      </c>
      <c r="AW227" s="122">
        <v>78.794390243902455</v>
      </c>
      <c r="AX227" s="122">
        <v>78.930341463414635</v>
      </c>
      <c r="AY227" s="122" t="s">
        <v>1786</v>
      </c>
    </row>
    <row r="228" spans="1:51">
      <c r="A228" s="122" t="s">
        <v>4048</v>
      </c>
      <c r="B228" s="122">
        <v>44.156097560975617</v>
      </c>
      <c r="C228" s="122">
        <v>44.655682926829272</v>
      </c>
      <c r="D228" s="122">
        <v>45.154780487804885</v>
      </c>
      <c r="E228" s="122">
        <v>45.654902439024397</v>
      </c>
      <c r="F228" s="122">
        <v>46.154000000000003</v>
      </c>
      <c r="G228" s="122">
        <v>46.6429756097561</v>
      </c>
      <c r="H228" s="122">
        <v>47.107195121951221</v>
      </c>
      <c r="I228" s="122">
        <v>47.547097560975615</v>
      </c>
      <c r="J228" s="122">
        <v>47.974268292682929</v>
      </c>
      <c r="K228" s="122">
        <v>48.407853658536588</v>
      </c>
      <c r="L228" s="122">
        <v>48.890682926829271</v>
      </c>
      <c r="M228" s="122">
        <v>49.475121951219521</v>
      </c>
      <c r="N228" s="122">
        <v>50.1879512195122</v>
      </c>
      <c r="O228" s="122">
        <v>51.034268292682931</v>
      </c>
      <c r="P228" s="122">
        <v>51.999000000000002</v>
      </c>
      <c r="Q228" s="122">
        <v>53.038390243902448</v>
      </c>
      <c r="R228" s="122">
        <v>54.088560975609759</v>
      </c>
      <c r="S228" s="122">
        <v>55.088097560975612</v>
      </c>
      <c r="T228" s="122">
        <v>55.993170731707323</v>
      </c>
      <c r="U228" s="122">
        <v>56.791682926829282</v>
      </c>
      <c r="V228" s="122">
        <v>57.489195121951226</v>
      </c>
      <c r="W228" s="122">
        <v>58.115902439024389</v>
      </c>
      <c r="X228" s="122">
        <v>58.725121951219514</v>
      </c>
      <c r="Y228" s="122">
        <v>59.361097560975608</v>
      </c>
      <c r="Z228" s="122">
        <v>60.046878048780499</v>
      </c>
      <c r="AA228" s="122">
        <v>60.801951219512205</v>
      </c>
      <c r="AB228" s="122">
        <v>61.641731707317078</v>
      </c>
      <c r="AC228" s="122">
        <v>62.550073170731721</v>
      </c>
      <c r="AD228" s="122">
        <v>63.50480487804878</v>
      </c>
      <c r="AE228" s="122">
        <v>64.486902439024391</v>
      </c>
      <c r="AF228" s="122">
        <v>65.466829268292685</v>
      </c>
      <c r="AG228" s="122">
        <v>66.41109756097562</v>
      </c>
      <c r="AH228" s="122">
        <v>67.292756097560982</v>
      </c>
      <c r="AI228" s="122">
        <v>68.093341463414646</v>
      </c>
      <c r="AJ228" s="122">
        <v>68.804829268292679</v>
      </c>
      <c r="AK228" s="122">
        <v>69.431682926829268</v>
      </c>
      <c r="AL228" s="122">
        <v>69.989853658536589</v>
      </c>
      <c r="AM228" s="122">
        <v>70.506317073170749</v>
      </c>
      <c r="AN228" s="122">
        <v>71.001560975609763</v>
      </c>
      <c r="AO228" s="122">
        <v>71.482609756097574</v>
      </c>
      <c r="AP228" s="122">
        <v>71.945512195121964</v>
      </c>
      <c r="AQ228" s="122">
        <v>72.382317073170753</v>
      </c>
      <c r="AR228" s="122">
        <v>72.779585365853663</v>
      </c>
      <c r="AS228" s="122">
        <v>73.130902439024396</v>
      </c>
      <c r="AT228" s="122">
        <v>73.437756097560978</v>
      </c>
      <c r="AU228" s="122">
        <v>73.706219512195133</v>
      </c>
      <c r="AV228" s="122">
        <v>73.943756097560978</v>
      </c>
      <c r="AW228" s="122">
        <v>74.161853658536586</v>
      </c>
      <c r="AX228" s="122">
        <v>74.37146341463415</v>
      </c>
      <c r="AY228" s="122" t="s">
        <v>1786</v>
      </c>
    </row>
    <row r="229" spans="1:51">
      <c r="A229" s="122" t="s">
        <v>71</v>
      </c>
      <c r="B229" s="122">
        <v>46.507243902439029</v>
      </c>
      <c r="C229" s="122">
        <v>47.107853658536591</v>
      </c>
      <c r="D229" s="122">
        <v>47.707975609756112</v>
      </c>
      <c r="E229" s="122">
        <v>48.308073170731717</v>
      </c>
      <c r="F229" s="122">
        <v>48.907634146341465</v>
      </c>
      <c r="G229" s="122">
        <v>49.506609756097568</v>
      </c>
      <c r="H229" s="122">
        <v>50.106463414634156</v>
      </c>
      <c r="I229" s="122">
        <v>50.705682926829276</v>
      </c>
      <c r="J229" s="122">
        <v>51.305780487804881</v>
      </c>
      <c r="K229" s="122">
        <v>51.90624390243903</v>
      </c>
      <c r="L229" s="122">
        <v>52.507121951219517</v>
      </c>
      <c r="M229" s="122">
        <v>53.108439024390243</v>
      </c>
      <c r="N229" s="122">
        <v>53.709219512195133</v>
      </c>
      <c r="O229" s="122">
        <v>54.310048780487811</v>
      </c>
      <c r="P229" s="122">
        <v>54.9099024390244</v>
      </c>
      <c r="Q229" s="122">
        <v>55.512780487804882</v>
      </c>
      <c r="R229" s="122">
        <v>56.121634146341471</v>
      </c>
      <c r="S229" s="122">
        <v>56.737439024390241</v>
      </c>
      <c r="T229" s="122">
        <v>57.356731707317074</v>
      </c>
      <c r="U229" s="122">
        <v>57.973560975609757</v>
      </c>
      <c r="V229" s="122">
        <v>58.577585365853658</v>
      </c>
      <c r="W229" s="122">
        <v>59.155951219512204</v>
      </c>
      <c r="X229" s="122">
        <v>59.700268292682928</v>
      </c>
      <c r="Y229" s="122">
        <v>60.208024390243899</v>
      </c>
      <c r="Z229" s="122">
        <v>60.679195121951224</v>
      </c>
      <c r="AA229" s="122">
        <v>61.120146341463418</v>
      </c>
      <c r="AB229" s="122">
        <v>61.540682926829277</v>
      </c>
      <c r="AC229" s="122">
        <v>61.953609756097563</v>
      </c>
      <c r="AD229" s="122">
        <v>62.371268292682927</v>
      </c>
      <c r="AE229" s="122">
        <v>62.797536585365869</v>
      </c>
      <c r="AF229" s="122">
        <v>63.236878048780497</v>
      </c>
      <c r="AG229" s="122">
        <v>63.687292682926838</v>
      </c>
      <c r="AH229" s="122">
        <v>64.144414634146344</v>
      </c>
      <c r="AI229" s="122">
        <v>64.600829268292685</v>
      </c>
      <c r="AJ229" s="122">
        <v>65.05409756097562</v>
      </c>
      <c r="AK229" s="122">
        <v>65.501780487804879</v>
      </c>
      <c r="AL229" s="122">
        <v>65.942902439024394</v>
      </c>
      <c r="AM229" s="122">
        <v>66.374000000000009</v>
      </c>
      <c r="AN229" s="122">
        <v>66.795585365853668</v>
      </c>
      <c r="AO229" s="122">
        <v>67.204682926829292</v>
      </c>
      <c r="AP229" s="122">
        <v>67.599853658536588</v>
      </c>
      <c r="AQ229" s="122">
        <v>67.981073170731705</v>
      </c>
      <c r="AR229" s="122">
        <v>68.347341463414651</v>
      </c>
      <c r="AS229" s="122">
        <v>68.700634146341471</v>
      </c>
      <c r="AT229" s="122">
        <v>69.040463414634161</v>
      </c>
      <c r="AU229" s="122">
        <v>69.368829268292686</v>
      </c>
      <c r="AV229" s="122">
        <v>69.686243902439045</v>
      </c>
      <c r="AW229" s="122">
        <v>69.993658536585386</v>
      </c>
      <c r="AX229" s="122">
        <v>70.292121951219514</v>
      </c>
      <c r="AY229" s="122" t="s">
        <v>1786</v>
      </c>
    </row>
    <row r="230" spans="1:51">
      <c r="A230" s="122" t="s">
        <v>1677</v>
      </c>
      <c r="B230" s="122">
        <v>52.486159039423278</v>
      </c>
      <c r="C230" s="122" t="s">
        <v>1786</v>
      </c>
      <c r="D230" s="122" t="s">
        <v>1786</v>
      </c>
      <c r="E230" s="122" t="s">
        <v>1786</v>
      </c>
      <c r="F230" s="122" t="s">
        <v>1786</v>
      </c>
      <c r="G230" s="122">
        <v>55.745838327603551</v>
      </c>
      <c r="H230" s="122" t="s">
        <v>1786</v>
      </c>
      <c r="I230" s="122" t="s">
        <v>1786</v>
      </c>
      <c r="J230" s="122" t="s">
        <v>1786</v>
      </c>
      <c r="K230" s="122" t="s">
        <v>1786</v>
      </c>
      <c r="L230" s="122">
        <v>59.016472339085936</v>
      </c>
      <c r="M230" s="122" t="s">
        <v>1786</v>
      </c>
      <c r="N230" s="122" t="s">
        <v>1786</v>
      </c>
      <c r="O230" s="122" t="s">
        <v>1786</v>
      </c>
      <c r="P230" s="122" t="s">
        <v>1786</v>
      </c>
      <c r="Q230" s="122">
        <v>60.976280000130174</v>
      </c>
      <c r="R230" s="122" t="s">
        <v>1786</v>
      </c>
      <c r="S230" s="122" t="s">
        <v>1786</v>
      </c>
      <c r="T230" s="122" t="s">
        <v>1786</v>
      </c>
      <c r="U230" s="122" t="s">
        <v>1786</v>
      </c>
      <c r="V230" s="122">
        <v>62.532510334945052</v>
      </c>
      <c r="W230" s="122">
        <v>62.40812265430003</v>
      </c>
      <c r="X230" s="122">
        <v>63.048809534113147</v>
      </c>
      <c r="Y230" s="122">
        <v>62.888211964443563</v>
      </c>
      <c r="Z230" s="122">
        <v>63.093809271760655</v>
      </c>
      <c r="AA230" s="122">
        <v>63.824337524786849</v>
      </c>
      <c r="AB230" s="122">
        <v>63.679854679081103</v>
      </c>
      <c r="AC230" s="122">
        <v>64.317988755252671</v>
      </c>
      <c r="AD230" s="122">
        <v>64.169843749166816</v>
      </c>
      <c r="AE230" s="122">
        <v>64.493112971780945</v>
      </c>
      <c r="AF230" s="122">
        <v>64.9606723698422</v>
      </c>
      <c r="AG230" s="122">
        <v>65.112197399867597</v>
      </c>
      <c r="AH230" s="122">
        <v>65.279253768557396</v>
      </c>
      <c r="AI230" s="122">
        <v>65.426747004009201</v>
      </c>
      <c r="AJ230" s="122">
        <v>65.606382018606638</v>
      </c>
      <c r="AK230" s="122">
        <v>65.91118829785303</v>
      </c>
      <c r="AL230" s="122">
        <v>66.124282496910311</v>
      </c>
      <c r="AM230" s="122">
        <v>66.464449171190125</v>
      </c>
      <c r="AN230" s="122">
        <v>66.632741524110074</v>
      </c>
      <c r="AO230" s="122">
        <v>66.923037345162982</v>
      </c>
      <c r="AP230" s="122">
        <v>67.167477821196812</v>
      </c>
      <c r="AQ230" s="122">
        <v>67.397677156134705</v>
      </c>
      <c r="AR230" s="122">
        <v>67.589824331857358</v>
      </c>
      <c r="AS230" s="122">
        <v>67.781552990325267</v>
      </c>
      <c r="AT230" s="122">
        <v>68.021953950139434</v>
      </c>
      <c r="AU230" s="122">
        <v>68.231281073420931</v>
      </c>
      <c r="AV230" s="122">
        <v>68.491466680352204</v>
      </c>
      <c r="AW230" s="122">
        <v>68.723861071419776</v>
      </c>
      <c r="AX230" s="122">
        <v>68.947557642975113</v>
      </c>
      <c r="AY230" s="122" t="s">
        <v>1786</v>
      </c>
    </row>
    <row r="231" spans="1:51">
      <c r="A231" s="122" t="s">
        <v>89</v>
      </c>
      <c r="B231" s="122">
        <v>49.969512195121958</v>
      </c>
      <c r="C231" s="122">
        <v>50.469512195121958</v>
      </c>
      <c r="D231" s="122">
        <v>50.969512195121958</v>
      </c>
      <c r="E231" s="122">
        <v>51.469512195121958</v>
      </c>
      <c r="F231" s="122">
        <v>51.969512195121951</v>
      </c>
      <c r="G231" s="122">
        <v>52.469512195121958</v>
      </c>
      <c r="H231" s="122">
        <v>52.969512195121958</v>
      </c>
      <c r="I231" s="122">
        <v>53.469512195121965</v>
      </c>
      <c r="J231" s="122">
        <v>53.969512195121958</v>
      </c>
      <c r="K231" s="122">
        <v>54.469512195121951</v>
      </c>
      <c r="L231" s="122">
        <v>54.969512195121958</v>
      </c>
      <c r="M231" s="122">
        <v>55.469512195121958</v>
      </c>
      <c r="N231" s="122">
        <v>55.969512195121965</v>
      </c>
      <c r="O231" s="122">
        <v>56.469512195121958</v>
      </c>
      <c r="P231" s="122">
        <v>56.969512195121951</v>
      </c>
      <c r="Q231" s="122">
        <v>57.469512195121958</v>
      </c>
      <c r="R231" s="122">
        <v>57.969512195121958</v>
      </c>
      <c r="S231" s="122">
        <v>58.469512195121965</v>
      </c>
      <c r="T231" s="122">
        <v>58.969512195121958</v>
      </c>
      <c r="U231" s="122">
        <v>59.469512195121951</v>
      </c>
      <c r="V231" s="122">
        <v>59.969512195121958</v>
      </c>
      <c r="W231" s="122">
        <v>60.46851219512196</v>
      </c>
      <c r="X231" s="122">
        <v>60.96651219512195</v>
      </c>
      <c r="Y231" s="122">
        <v>61.464512195121955</v>
      </c>
      <c r="Z231" s="122">
        <v>61.962512195121967</v>
      </c>
      <c r="AA231" s="122">
        <v>62.463000000000001</v>
      </c>
      <c r="AB231" s="122">
        <v>62.969000000000015</v>
      </c>
      <c r="AC231" s="122">
        <v>63.480975609756101</v>
      </c>
      <c r="AD231" s="122">
        <v>63.998951219512207</v>
      </c>
      <c r="AE231" s="122">
        <v>64.519414634146344</v>
      </c>
      <c r="AF231" s="122">
        <v>65.040414634146344</v>
      </c>
      <c r="AG231" s="122">
        <v>65.5599512195122</v>
      </c>
      <c r="AH231" s="122">
        <v>66.072024390243911</v>
      </c>
      <c r="AI231" s="122">
        <v>66.572658536585379</v>
      </c>
      <c r="AJ231" s="122">
        <v>67.056853658536582</v>
      </c>
      <c r="AK231" s="122">
        <v>67.519560975609764</v>
      </c>
      <c r="AL231" s="122">
        <v>67.957292682926848</v>
      </c>
      <c r="AM231" s="122">
        <v>68.367512195121961</v>
      </c>
      <c r="AN231" s="122">
        <v>68.75321951219513</v>
      </c>
      <c r="AO231" s="122">
        <v>69.1139024390244</v>
      </c>
      <c r="AP231" s="122">
        <v>69.452073170731722</v>
      </c>
      <c r="AQ231" s="122">
        <v>69.771731707317073</v>
      </c>
      <c r="AR231" s="122">
        <v>70.076926829268288</v>
      </c>
      <c r="AS231" s="122">
        <v>70.372634146341468</v>
      </c>
      <c r="AT231" s="122">
        <v>70.660902439024397</v>
      </c>
      <c r="AU231" s="122">
        <v>70.944195121951225</v>
      </c>
      <c r="AV231" s="122">
        <v>71.22151219512196</v>
      </c>
      <c r="AW231" s="122">
        <v>71.491341463414642</v>
      </c>
      <c r="AX231" s="122">
        <v>71.753195121951222</v>
      </c>
      <c r="AY231" s="122" t="s">
        <v>1786</v>
      </c>
    </row>
    <row r="232" spans="1:51">
      <c r="A232" s="122" t="s">
        <v>4369</v>
      </c>
      <c r="B232" s="122">
        <v>34.536024390243902</v>
      </c>
      <c r="C232" s="122">
        <v>34.778073170731709</v>
      </c>
      <c r="D232" s="122">
        <v>35.03109756097561</v>
      </c>
      <c r="E232" s="122">
        <v>35.30456097560976</v>
      </c>
      <c r="F232" s="122">
        <v>35.605487804878052</v>
      </c>
      <c r="G232" s="122">
        <v>35.939878048780493</v>
      </c>
      <c r="H232" s="122">
        <v>36.310268292682927</v>
      </c>
      <c r="I232" s="122">
        <v>36.71717073170732</v>
      </c>
      <c r="J232" s="122">
        <v>37.164121951219521</v>
      </c>
      <c r="K232" s="122">
        <v>37.655609756097569</v>
      </c>
      <c r="L232" s="122">
        <v>38.200097560975614</v>
      </c>
      <c r="M232" s="122">
        <v>38.80507317073171</v>
      </c>
      <c r="N232" s="122">
        <v>39.471512195121946</v>
      </c>
      <c r="O232" s="122">
        <v>40.198390243902445</v>
      </c>
      <c r="P232" s="122">
        <v>40.983219512195127</v>
      </c>
      <c r="Q232" s="122">
        <v>41.825024390243904</v>
      </c>
      <c r="R232" s="122">
        <v>42.724878048780489</v>
      </c>
      <c r="S232" s="122">
        <v>43.672804878048787</v>
      </c>
      <c r="T232" s="122">
        <v>44.653804878048788</v>
      </c>
      <c r="U232" s="122">
        <v>45.652341463414636</v>
      </c>
      <c r="V232" s="122">
        <v>46.649365853658544</v>
      </c>
      <c r="W232" s="122">
        <v>47.630268292682935</v>
      </c>
      <c r="X232" s="122">
        <v>48.583000000000006</v>
      </c>
      <c r="Y232" s="122">
        <v>49.494487804878055</v>
      </c>
      <c r="Z232" s="122">
        <v>50.355195121951226</v>
      </c>
      <c r="AA232" s="122">
        <v>51.155121951219513</v>
      </c>
      <c r="AB232" s="122">
        <v>51.890780487804889</v>
      </c>
      <c r="AC232" s="122">
        <v>52.568243902439036</v>
      </c>
      <c r="AD232" s="122">
        <v>53.197073170731713</v>
      </c>
      <c r="AE232" s="122">
        <v>53.783292682926835</v>
      </c>
      <c r="AF232" s="122">
        <v>54.333951219512201</v>
      </c>
      <c r="AG232" s="122">
        <v>54.857073170731709</v>
      </c>
      <c r="AH232" s="122">
        <v>55.361146341463424</v>
      </c>
      <c r="AI232" s="122">
        <v>55.853731707317081</v>
      </c>
      <c r="AJ232" s="122">
        <v>56.340829268292694</v>
      </c>
      <c r="AK232" s="122">
        <v>56.825487804878051</v>
      </c>
      <c r="AL232" s="122">
        <v>57.306731707317084</v>
      </c>
      <c r="AM232" s="122">
        <v>57.781536585365863</v>
      </c>
      <c r="AN232" s="122">
        <v>58.2489512195122</v>
      </c>
      <c r="AO232" s="122">
        <v>58.709975609756107</v>
      </c>
      <c r="AP232" s="122">
        <v>59.168634146341475</v>
      </c>
      <c r="AQ232" s="122">
        <v>59.62746341463415</v>
      </c>
      <c r="AR232" s="122">
        <v>60.089439024390245</v>
      </c>
      <c r="AS232" s="122">
        <v>60.555560975609765</v>
      </c>
      <c r="AT232" s="122">
        <v>61.024804878048791</v>
      </c>
      <c r="AU232" s="122">
        <v>61.499146341463423</v>
      </c>
      <c r="AV232" s="122">
        <v>61.974048780487806</v>
      </c>
      <c r="AW232" s="122">
        <v>62.447487804878051</v>
      </c>
      <c r="AX232" s="122">
        <v>62.91643902439025</v>
      </c>
      <c r="AY232" s="122" t="s">
        <v>1786</v>
      </c>
    </row>
    <row r="233" spans="1:51">
      <c r="A233" s="122" t="s">
        <v>4385</v>
      </c>
      <c r="B233" s="122">
        <v>49.036780487804883</v>
      </c>
      <c r="C233" s="122">
        <v>49.429804878048785</v>
      </c>
      <c r="D233" s="122">
        <v>49.813292682926843</v>
      </c>
      <c r="E233" s="122">
        <v>50.194780487804884</v>
      </c>
      <c r="F233" s="122">
        <v>50.580292682926832</v>
      </c>
      <c r="G233" s="122">
        <v>50.969390243902446</v>
      </c>
      <c r="H233" s="122">
        <v>51.359609756097569</v>
      </c>
      <c r="I233" s="122">
        <v>51.745512195121954</v>
      </c>
      <c r="J233" s="122">
        <v>52.121609756097563</v>
      </c>
      <c r="K233" s="122">
        <v>52.488878048780499</v>
      </c>
      <c r="L233" s="122">
        <v>52.846804878048786</v>
      </c>
      <c r="M233" s="122">
        <v>53.195268292682925</v>
      </c>
      <c r="N233" s="122">
        <v>53.537731707317079</v>
      </c>
      <c r="O233" s="122">
        <v>53.879634146341466</v>
      </c>
      <c r="P233" s="122">
        <v>54.227487804878052</v>
      </c>
      <c r="Q233" s="122">
        <v>54.590804878048779</v>
      </c>
      <c r="R233" s="122">
        <v>54.979121951219518</v>
      </c>
      <c r="S233" s="122">
        <v>55.397512195121955</v>
      </c>
      <c r="T233" s="122">
        <v>55.84651219512196</v>
      </c>
      <c r="U233" s="122">
        <v>56.325121951219515</v>
      </c>
      <c r="V233" s="122">
        <v>56.83385365853659</v>
      </c>
      <c r="W233" s="122">
        <v>57.37168292682928</v>
      </c>
      <c r="X233" s="122">
        <v>57.927512195121956</v>
      </c>
      <c r="Y233" s="122">
        <v>58.485878048780492</v>
      </c>
      <c r="Z233" s="122">
        <v>59.03124390243903</v>
      </c>
      <c r="AA233" s="122">
        <v>59.553121951219524</v>
      </c>
      <c r="AB233" s="122">
        <v>60.04451219512196</v>
      </c>
      <c r="AC233" s="122">
        <v>60.494463414634147</v>
      </c>
      <c r="AD233" s="122">
        <v>60.885000000000012</v>
      </c>
      <c r="AE233" s="122">
        <v>61.197195121951225</v>
      </c>
      <c r="AF233" s="122">
        <v>61.407585365853663</v>
      </c>
      <c r="AG233" s="122">
        <v>61.498195121951227</v>
      </c>
      <c r="AH233" s="122">
        <v>61.460024390243916</v>
      </c>
      <c r="AI233" s="122">
        <v>61.286170731707323</v>
      </c>
      <c r="AJ233" s="122">
        <v>60.969756097560982</v>
      </c>
      <c r="AK233" s="122">
        <v>60.486902439024398</v>
      </c>
      <c r="AL233" s="122">
        <v>59.814341463414642</v>
      </c>
      <c r="AM233" s="122">
        <v>58.966097560975619</v>
      </c>
      <c r="AN233" s="122">
        <v>57.978146341463415</v>
      </c>
      <c r="AO233" s="122">
        <v>56.897390243902443</v>
      </c>
      <c r="AP233" s="122">
        <v>55.785634146341472</v>
      </c>
      <c r="AQ233" s="122">
        <v>54.708634146341474</v>
      </c>
      <c r="AR233" s="122">
        <v>53.725146341463422</v>
      </c>
      <c r="AS233" s="122">
        <v>52.884926829268295</v>
      </c>
      <c r="AT233" s="122">
        <v>52.223878048780499</v>
      </c>
      <c r="AU233" s="122">
        <v>51.766951219512201</v>
      </c>
      <c r="AV233" s="122">
        <v>51.516707317073177</v>
      </c>
      <c r="AW233" s="122">
        <v>51.433268292682932</v>
      </c>
      <c r="AX233" s="122">
        <v>51.477243902439028</v>
      </c>
      <c r="AY233" s="122" t="s">
        <v>1786</v>
      </c>
    </row>
    <row r="234" spans="1:51">
      <c r="A234" s="122" t="s">
        <v>4145</v>
      </c>
      <c r="B234" s="122">
        <v>45.0819756097561</v>
      </c>
      <c r="C234" s="122">
        <v>45.459219512195126</v>
      </c>
      <c r="D234" s="122">
        <v>45.824390243902442</v>
      </c>
      <c r="E234" s="122">
        <v>46.178975609756101</v>
      </c>
      <c r="F234" s="122">
        <v>46.527951219512204</v>
      </c>
      <c r="G234" s="122">
        <v>46.881292682926833</v>
      </c>
      <c r="H234" s="122">
        <v>47.252024390243911</v>
      </c>
      <c r="I234" s="122">
        <v>47.648170731707324</v>
      </c>
      <c r="J234" s="122">
        <v>48.070292682926834</v>
      </c>
      <c r="K234" s="122">
        <v>48.515390243902438</v>
      </c>
      <c r="L234" s="122">
        <v>48.974975609756108</v>
      </c>
      <c r="M234" s="122">
        <v>49.438560975609761</v>
      </c>
      <c r="N234" s="122">
        <v>49.889146341463423</v>
      </c>
      <c r="O234" s="122">
        <v>50.312756097560985</v>
      </c>
      <c r="P234" s="122">
        <v>50.695902439024401</v>
      </c>
      <c r="Q234" s="122">
        <v>51.029097560975607</v>
      </c>
      <c r="R234" s="122">
        <v>51.303902439024398</v>
      </c>
      <c r="S234" s="122">
        <v>51.523804878048786</v>
      </c>
      <c r="T234" s="122">
        <v>51.693804878048788</v>
      </c>
      <c r="U234" s="122">
        <v>51.815902439024391</v>
      </c>
      <c r="V234" s="122">
        <v>51.902560975609759</v>
      </c>
      <c r="W234" s="122">
        <v>51.966756097560975</v>
      </c>
      <c r="X234" s="122">
        <v>52.018439024390247</v>
      </c>
      <c r="Y234" s="122">
        <v>52.059073170731715</v>
      </c>
      <c r="Z234" s="122">
        <v>52.082146341463421</v>
      </c>
      <c r="AA234" s="122">
        <v>52.079609756097568</v>
      </c>
      <c r="AB234" s="122">
        <v>52.04143902439025</v>
      </c>
      <c r="AC234" s="122">
        <v>51.947121951219522</v>
      </c>
      <c r="AD234" s="122">
        <v>51.774243902439032</v>
      </c>
      <c r="AE234" s="122">
        <v>51.504317073170739</v>
      </c>
      <c r="AF234" s="122">
        <v>51.098414634146344</v>
      </c>
      <c r="AG234" s="122">
        <v>50.516097560975616</v>
      </c>
      <c r="AH234" s="122">
        <v>49.755414634146348</v>
      </c>
      <c r="AI234" s="122">
        <v>48.837487804878052</v>
      </c>
      <c r="AJ234" s="122">
        <v>47.798390243902446</v>
      </c>
      <c r="AK234" s="122">
        <v>46.681292682926838</v>
      </c>
      <c r="AL234" s="122">
        <v>45.536853658536586</v>
      </c>
      <c r="AM234" s="122">
        <v>44.433585365853666</v>
      </c>
      <c r="AN234" s="122">
        <v>43.438902439024403</v>
      </c>
      <c r="AO234" s="122">
        <v>42.611682926829268</v>
      </c>
      <c r="AP234" s="122">
        <v>42.01273170731708</v>
      </c>
      <c r="AQ234" s="122">
        <v>41.687292682926831</v>
      </c>
      <c r="AR234" s="122">
        <v>41.625121951219519</v>
      </c>
      <c r="AS234" s="122">
        <v>41.805975609756096</v>
      </c>
      <c r="AT234" s="122">
        <v>42.212780487804885</v>
      </c>
      <c r="AU234" s="122">
        <v>42.819390243902447</v>
      </c>
      <c r="AV234" s="122">
        <v>43.58931707317074</v>
      </c>
      <c r="AW234" s="122">
        <v>44.467219512195122</v>
      </c>
      <c r="AX234" s="122">
        <v>45.395756097560977</v>
      </c>
      <c r="AY234" s="122" t="s">
        <v>1786</v>
      </c>
    </row>
    <row r="235" spans="1:51">
      <c r="A235" s="122" t="s">
        <v>4147</v>
      </c>
      <c r="B235" s="122">
        <v>51.474780487804885</v>
      </c>
      <c r="C235" s="122">
        <v>51.846243902439021</v>
      </c>
      <c r="D235" s="122">
        <v>52.207682926829271</v>
      </c>
      <c r="E235" s="122">
        <v>52.558585365853666</v>
      </c>
      <c r="F235" s="122">
        <v>52.899951219512204</v>
      </c>
      <c r="G235" s="122">
        <v>53.232268292682932</v>
      </c>
      <c r="H235" s="122">
        <v>53.556536585365855</v>
      </c>
      <c r="I235" s="122">
        <v>53.87626829268293</v>
      </c>
      <c r="J235" s="122">
        <v>54.194512195121952</v>
      </c>
      <c r="K235" s="122">
        <v>54.514731707317075</v>
      </c>
      <c r="L235" s="122">
        <v>54.836975609756102</v>
      </c>
      <c r="M235" s="122">
        <v>55.162731707317072</v>
      </c>
      <c r="N235" s="122">
        <v>55.492536585365862</v>
      </c>
      <c r="O235" s="122">
        <v>55.830365853658542</v>
      </c>
      <c r="P235" s="122">
        <v>56.179195121951224</v>
      </c>
      <c r="Q235" s="122">
        <v>56.551512195121958</v>
      </c>
      <c r="R235" s="122">
        <v>56.960853658536593</v>
      </c>
      <c r="S235" s="122">
        <v>57.409146341463419</v>
      </c>
      <c r="T235" s="122">
        <v>57.892341463414645</v>
      </c>
      <c r="U235" s="122">
        <v>58.399365853658544</v>
      </c>
      <c r="V235" s="122">
        <v>58.925658536585374</v>
      </c>
      <c r="W235" s="122">
        <v>59.464170731707327</v>
      </c>
      <c r="X235" s="122">
        <v>59.993341463414644</v>
      </c>
      <c r="Y235" s="122">
        <v>60.483585365853671</v>
      </c>
      <c r="Z235" s="122">
        <v>60.903804878048788</v>
      </c>
      <c r="AA235" s="122">
        <v>61.234219512195125</v>
      </c>
      <c r="AB235" s="122">
        <v>61.462487804878052</v>
      </c>
      <c r="AC235" s="122">
        <v>61.571121951219517</v>
      </c>
      <c r="AD235" s="122">
        <v>61.53031707317075</v>
      </c>
      <c r="AE235" s="122">
        <v>61.298902439024396</v>
      </c>
      <c r="AF235" s="122">
        <v>60.798878048780495</v>
      </c>
      <c r="AG235" s="122">
        <v>59.947317073170737</v>
      </c>
      <c r="AH235" s="122">
        <v>58.727292682926837</v>
      </c>
      <c r="AI235" s="122">
        <v>57.165317073170748</v>
      </c>
      <c r="AJ235" s="122">
        <v>55.314268292682932</v>
      </c>
      <c r="AK235" s="122">
        <v>53.242512195121961</v>
      </c>
      <c r="AL235" s="122">
        <v>51.037780487804888</v>
      </c>
      <c r="AM235" s="122">
        <v>48.82326829268294</v>
      </c>
      <c r="AN235" s="122">
        <v>46.729048780487801</v>
      </c>
      <c r="AO235" s="122">
        <v>44.859756097560982</v>
      </c>
      <c r="AP235" s="122">
        <v>43.321902439024392</v>
      </c>
      <c r="AQ235" s="122">
        <v>42.187000000000005</v>
      </c>
      <c r="AR235" s="122">
        <v>41.449073170731715</v>
      </c>
      <c r="AS235" s="122">
        <v>41.087170731707324</v>
      </c>
      <c r="AT235" s="122">
        <v>41.097975609756098</v>
      </c>
      <c r="AU235" s="122">
        <v>41.465804878048786</v>
      </c>
      <c r="AV235" s="122">
        <v>42.157658536585373</v>
      </c>
      <c r="AW235" s="122">
        <v>43.100317073170743</v>
      </c>
      <c r="AX235" s="122">
        <v>44.214414634146351</v>
      </c>
      <c r="AY235" s="122" t="s">
        <v>1786</v>
      </c>
    </row>
  </sheetData>
  <phoneticPr fontId="2" type="noConversion"/>
  <pageMargins left="0.7" right="0.7" top="0.75" bottom="0.75" header="0.3" footer="0.3"/>
  <pageSetup paperSize="9" orientation="portrait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I231"/>
  <sheetViews>
    <sheetView topLeftCell="A137" workbookViewId="0">
      <selection activeCell="AG152" sqref="AG152"/>
    </sheetView>
  </sheetViews>
  <sheetFormatPr defaultRowHeight="14.25"/>
  <cols>
    <col min="1" max="1" width="17.625" customWidth="1"/>
    <col min="2" max="2" width="13.875" bestFit="1" customWidth="1"/>
    <col min="3" max="30" width="12.75" hidden="1" customWidth="1"/>
    <col min="31" max="31" width="12.75" bestFit="1" customWidth="1"/>
    <col min="32" max="33" width="12.75" customWidth="1"/>
  </cols>
  <sheetData>
    <row r="1" spans="1:35">
      <c r="A1" s="43" t="s">
        <v>1308</v>
      </c>
      <c r="B1" s="43" t="s">
        <v>1309</v>
      </c>
      <c r="C1" s="43" t="s">
        <v>1312</v>
      </c>
      <c r="D1" s="43" t="s">
        <v>1313</v>
      </c>
      <c r="E1" s="43" t="s">
        <v>1314</v>
      </c>
      <c r="F1" s="43" t="s">
        <v>1315</v>
      </c>
      <c r="G1" s="43" t="s">
        <v>1316</v>
      </c>
      <c r="H1" s="43" t="s">
        <v>1317</v>
      </c>
      <c r="I1" s="43" t="s">
        <v>1318</v>
      </c>
      <c r="J1" s="43" t="s">
        <v>1319</v>
      </c>
      <c r="K1" s="43" t="s">
        <v>1320</v>
      </c>
      <c r="L1" s="43" t="s">
        <v>1321</v>
      </c>
      <c r="M1" s="43" t="s">
        <v>1322</v>
      </c>
      <c r="N1" s="43" t="s">
        <v>1323</v>
      </c>
      <c r="O1" s="43" t="s">
        <v>1324</v>
      </c>
      <c r="P1" s="43" t="s">
        <v>1325</v>
      </c>
      <c r="Q1" s="43" t="s">
        <v>1326</v>
      </c>
      <c r="R1" s="43" t="s">
        <v>1327</v>
      </c>
      <c r="S1" s="43" t="s">
        <v>1328</v>
      </c>
      <c r="T1" s="43" t="s">
        <v>1329</v>
      </c>
      <c r="U1" s="43" t="s">
        <v>1330</v>
      </c>
      <c r="V1" s="43" t="s">
        <v>1331</v>
      </c>
      <c r="W1" s="43" t="s">
        <v>1332</v>
      </c>
      <c r="X1" s="43" t="s">
        <v>1333</v>
      </c>
      <c r="Y1" s="43" t="s">
        <v>1334</v>
      </c>
      <c r="Z1" s="43" t="s">
        <v>1335</v>
      </c>
      <c r="AA1" s="43" t="s">
        <v>1336</v>
      </c>
      <c r="AB1" s="43" t="s">
        <v>1337</v>
      </c>
      <c r="AC1" s="43" t="s">
        <v>1338</v>
      </c>
      <c r="AD1" s="43" t="s">
        <v>1339</v>
      </c>
      <c r="AE1" s="43" t="s">
        <v>1340</v>
      </c>
      <c r="AF1" s="144" t="s">
        <v>4667</v>
      </c>
      <c r="AG1" s="43"/>
    </row>
    <row r="2" spans="1:35">
      <c r="A2" s="43" t="s">
        <v>4006</v>
      </c>
      <c r="B2" s="43" t="s">
        <v>1341</v>
      </c>
      <c r="C2" s="43" t="s">
        <v>1786</v>
      </c>
      <c r="D2" s="43" t="s">
        <v>1786</v>
      </c>
      <c r="E2" s="43" t="s">
        <v>1786</v>
      </c>
      <c r="F2" s="43" t="s">
        <v>1786</v>
      </c>
      <c r="G2" s="43" t="s">
        <v>1786</v>
      </c>
      <c r="H2" s="43" t="s">
        <v>1786</v>
      </c>
      <c r="I2" s="43" t="s">
        <v>1786</v>
      </c>
      <c r="J2" s="43" t="s">
        <v>1786</v>
      </c>
      <c r="K2" s="43" t="s">
        <v>1786</v>
      </c>
      <c r="L2" s="43" t="s">
        <v>1786</v>
      </c>
      <c r="M2" s="43" t="s">
        <v>1786</v>
      </c>
      <c r="N2" s="43" t="s">
        <v>1786</v>
      </c>
      <c r="O2" s="43" t="s">
        <v>1786</v>
      </c>
      <c r="P2" s="43" t="s">
        <v>1786</v>
      </c>
      <c r="Q2" s="43" t="s">
        <v>1786</v>
      </c>
      <c r="R2" s="43" t="s">
        <v>1786</v>
      </c>
      <c r="S2" s="43" t="s">
        <v>1786</v>
      </c>
      <c r="T2" s="43" t="s">
        <v>1786</v>
      </c>
      <c r="U2" s="43" t="s">
        <v>1786</v>
      </c>
      <c r="V2" s="43" t="s">
        <v>1786</v>
      </c>
      <c r="W2" s="43" t="s">
        <v>1786</v>
      </c>
      <c r="X2" s="43" t="s">
        <v>1786</v>
      </c>
      <c r="Y2" s="43" t="s">
        <v>1786</v>
      </c>
      <c r="Z2" s="43" t="s">
        <v>1786</v>
      </c>
      <c r="AA2" s="43" t="s">
        <v>1786</v>
      </c>
      <c r="AB2" s="43" t="s">
        <v>1786</v>
      </c>
      <c r="AC2" s="43" t="s">
        <v>1786</v>
      </c>
      <c r="AD2" s="43" t="s">
        <v>1786</v>
      </c>
      <c r="AE2" s="43" t="s">
        <v>1786</v>
      </c>
      <c r="AF2" s="43" t="s">
        <v>1786</v>
      </c>
      <c r="AG2" s="144"/>
      <c r="AI2" t="str">
        <f t="shared" ref="AI2:AI65" si="0">VLOOKUP(A2,Area_Country_En,1,FALSE)</f>
        <v>Afghanistan</v>
      </c>
    </row>
    <row r="3" spans="1:35">
      <c r="A3" s="43" t="s">
        <v>4177</v>
      </c>
      <c r="B3" s="43" t="s">
        <v>1342</v>
      </c>
      <c r="C3" s="43">
        <v>2833406778.56458</v>
      </c>
      <c r="D3" s="43">
        <v>2996203998.4717898</v>
      </c>
      <c r="E3" s="43">
        <v>3084549973.0061998</v>
      </c>
      <c r="F3" s="43">
        <v>3118632346.8183799</v>
      </c>
      <c r="G3" s="43">
        <v>3079599648.8387198</v>
      </c>
      <c r="H3" s="43">
        <v>3134436353.7913899</v>
      </c>
      <c r="I3" s="43">
        <v>3311132153.50453</v>
      </c>
      <c r="J3" s="43">
        <v>3285045642.6342802</v>
      </c>
      <c r="K3" s="43">
        <v>3238396691.0657701</v>
      </c>
      <c r="L3" s="43">
        <v>3556943168.2163801</v>
      </c>
      <c r="M3" s="43">
        <v>3216343088.3524499</v>
      </c>
      <c r="N3" s="43">
        <v>2264659406.77109</v>
      </c>
      <c r="O3" s="43">
        <v>2101603929.4835701</v>
      </c>
      <c r="P3" s="43">
        <v>2303357906.7140002</v>
      </c>
      <c r="Q3" s="43">
        <v>2494536612.9712601</v>
      </c>
      <c r="R3" s="43">
        <v>2826309982.4964299</v>
      </c>
      <c r="S3" s="43">
        <v>3083504202.1847901</v>
      </c>
      <c r="T3" s="43">
        <v>2768986763.4314399</v>
      </c>
      <c r="U3" s="43">
        <v>3120648082.3872299</v>
      </c>
      <c r="V3" s="43">
        <v>3435833538.7083402</v>
      </c>
      <c r="W3" s="43">
        <v>3686649387.03405</v>
      </c>
      <c r="X3" s="43">
        <v>3944714844.12644</v>
      </c>
      <c r="Y3" s="43">
        <v>4059111574.6061001</v>
      </c>
      <c r="Z3" s="43">
        <v>4290480934.3586502</v>
      </c>
      <c r="AA3" s="43">
        <v>4543619309.4858103</v>
      </c>
      <c r="AB3" s="43">
        <v>4793518371.5075302</v>
      </c>
      <c r="AC3" s="43">
        <v>5033194290.0829096</v>
      </c>
      <c r="AD3" s="43">
        <v>5335185947.4878798</v>
      </c>
      <c r="AE3" s="43">
        <v>5655297104.3371496</v>
      </c>
      <c r="AF3" s="43">
        <v>5878708015.8882046</v>
      </c>
      <c r="AG3" s="43"/>
      <c r="AI3" t="str">
        <f t="shared" si="0"/>
        <v>Albania</v>
      </c>
    </row>
    <row r="4" spans="1:35">
      <c r="A4" s="43" t="s">
        <v>4067</v>
      </c>
      <c r="B4" s="43" t="s">
        <v>1343</v>
      </c>
      <c r="C4" s="43">
        <v>35291232178.486702</v>
      </c>
      <c r="D4" s="43">
        <v>36349967756.133598</v>
      </c>
      <c r="E4" s="43">
        <v>38676367201.213501</v>
      </c>
      <c r="F4" s="43">
        <v>40764892197.176804</v>
      </c>
      <c r="G4" s="43">
        <v>43047724736.928703</v>
      </c>
      <c r="H4" s="43">
        <v>44640489377.980904</v>
      </c>
      <c r="I4" s="43">
        <v>44819051776.7127</v>
      </c>
      <c r="J4" s="43">
        <v>44505319531.558296</v>
      </c>
      <c r="K4" s="43">
        <v>44060263881.067596</v>
      </c>
      <c r="L4" s="43">
        <v>45998916445.438797</v>
      </c>
      <c r="M4" s="43">
        <v>46366908061.660301</v>
      </c>
      <c r="N4" s="43">
        <v>45810504880.262398</v>
      </c>
      <c r="O4" s="43">
        <v>46635095028.458199</v>
      </c>
      <c r="P4" s="43">
        <v>45655757680.596298</v>
      </c>
      <c r="Q4" s="43">
        <v>45244857430.648102</v>
      </c>
      <c r="R4" s="43">
        <v>46964159664.584297</v>
      </c>
      <c r="S4" s="43">
        <v>48889689495.628998</v>
      </c>
      <c r="T4" s="43">
        <v>49427476044.498703</v>
      </c>
      <c r="U4" s="43">
        <v>51948279105.438797</v>
      </c>
      <c r="V4" s="43">
        <v>53610624833.855202</v>
      </c>
      <c r="W4" s="43">
        <v>54790058957.371803</v>
      </c>
      <c r="X4" s="43">
        <v>56214597842.944199</v>
      </c>
      <c r="Y4" s="43">
        <v>58856686556.857903</v>
      </c>
      <c r="Z4" s="43">
        <v>62917798907.7929</v>
      </c>
      <c r="AA4" s="43">
        <v>66189522629.186996</v>
      </c>
      <c r="AB4" s="43">
        <v>69565187810.782501</v>
      </c>
      <c r="AC4" s="43">
        <v>70956491566.998199</v>
      </c>
      <c r="AD4" s="43">
        <v>73085186314.008102</v>
      </c>
      <c r="AE4" s="43">
        <v>75277741903.428406</v>
      </c>
      <c r="AF4" s="43">
        <v>76410854632.040726</v>
      </c>
      <c r="AG4" s="43"/>
      <c r="AI4" t="str">
        <f t="shared" si="0"/>
        <v>Algeria</v>
      </c>
    </row>
    <row r="5" spans="1:35">
      <c r="A5" s="67" t="s">
        <v>2070</v>
      </c>
      <c r="B5" s="43" t="s">
        <v>1344</v>
      </c>
      <c r="C5" s="43" t="s">
        <v>1786</v>
      </c>
      <c r="D5" s="43" t="s">
        <v>1786</v>
      </c>
      <c r="E5" s="43" t="s">
        <v>1786</v>
      </c>
      <c r="F5" s="43" t="s">
        <v>1786</v>
      </c>
      <c r="G5" s="43" t="s">
        <v>1786</v>
      </c>
      <c r="H5" s="43" t="s">
        <v>1786</v>
      </c>
      <c r="I5" s="43" t="s">
        <v>1786</v>
      </c>
      <c r="J5" s="43" t="s">
        <v>1786</v>
      </c>
      <c r="K5" s="43" t="s">
        <v>1786</v>
      </c>
      <c r="L5" s="43" t="s">
        <v>1786</v>
      </c>
      <c r="M5" s="43" t="s">
        <v>1786</v>
      </c>
      <c r="N5" s="43" t="s">
        <v>1786</v>
      </c>
      <c r="O5" s="43" t="s">
        <v>1786</v>
      </c>
      <c r="P5" s="43" t="s">
        <v>1786</v>
      </c>
      <c r="Q5" s="43" t="s">
        <v>1786</v>
      </c>
      <c r="R5" s="43" t="s">
        <v>1786</v>
      </c>
      <c r="S5" s="43" t="s">
        <v>1786</v>
      </c>
      <c r="T5" s="43" t="s">
        <v>1786</v>
      </c>
      <c r="U5" s="43" t="s">
        <v>1786</v>
      </c>
      <c r="V5" s="43" t="s">
        <v>1786</v>
      </c>
      <c r="W5" s="43" t="s">
        <v>1786</v>
      </c>
      <c r="X5" s="43" t="s">
        <v>1786</v>
      </c>
      <c r="Y5" s="43" t="s">
        <v>1786</v>
      </c>
      <c r="Z5" s="43" t="s">
        <v>1786</v>
      </c>
      <c r="AA5" s="43" t="s">
        <v>1786</v>
      </c>
      <c r="AB5" s="43" t="s">
        <v>1786</v>
      </c>
      <c r="AC5" s="43" t="s">
        <v>1786</v>
      </c>
      <c r="AD5" s="43" t="s">
        <v>1786</v>
      </c>
      <c r="AE5" s="43" t="s">
        <v>1786</v>
      </c>
      <c r="AF5" s="43" t="s">
        <v>1786</v>
      </c>
      <c r="AG5" s="144"/>
      <c r="AI5" t="e">
        <f t="shared" si="0"/>
        <v>#N/A</v>
      </c>
    </row>
    <row r="6" spans="1:35">
      <c r="A6" s="67" t="s">
        <v>2071</v>
      </c>
      <c r="B6" s="43" t="s">
        <v>1345</v>
      </c>
      <c r="C6" s="43">
        <v>634732984.71842694</v>
      </c>
      <c r="D6" s="43">
        <v>633388211.44571805</v>
      </c>
      <c r="E6" s="43">
        <v>641456851.08196998</v>
      </c>
      <c r="F6" s="43">
        <v>653559810.53634596</v>
      </c>
      <c r="G6" s="43">
        <v>664317996.718014</v>
      </c>
      <c r="H6" s="43">
        <v>680455275.99051702</v>
      </c>
      <c r="I6" s="43">
        <v>701971648.35385299</v>
      </c>
      <c r="J6" s="43">
        <v>740970073.26240098</v>
      </c>
      <c r="K6" s="43">
        <v>778623724.89823997</v>
      </c>
      <c r="L6" s="43">
        <v>816277376.53407896</v>
      </c>
      <c r="M6" s="43">
        <v>847207161.80637503</v>
      </c>
      <c r="N6" s="43">
        <v>868723534.16971099</v>
      </c>
      <c r="O6" s="43">
        <v>876792173.80596304</v>
      </c>
      <c r="P6" s="43">
        <v>868723534.16971099</v>
      </c>
      <c r="Q6" s="43">
        <v>888895133.26033998</v>
      </c>
      <c r="R6" s="43">
        <v>913101052.16909301</v>
      </c>
      <c r="S6" s="43">
        <v>956133796.89576602</v>
      </c>
      <c r="T6" s="43">
        <v>1042199286.34911</v>
      </c>
      <c r="U6" s="43">
        <v>1075818618.1668301</v>
      </c>
      <c r="V6" s="43">
        <v>1120196136.1662099</v>
      </c>
      <c r="W6" s="43">
        <v>1133643868.89329</v>
      </c>
      <c r="X6" s="43">
        <v>1266776422.8914399</v>
      </c>
      <c r="Y6" s="43">
        <v>1340738952.8904099</v>
      </c>
      <c r="Z6" s="43">
        <v>1432183535.4345901</v>
      </c>
      <c r="AA6" s="43">
        <v>1524972891.2514801</v>
      </c>
      <c r="AB6" s="43">
        <v>1615072700.5229499</v>
      </c>
      <c r="AC6" s="43">
        <v>1723999335.61234</v>
      </c>
      <c r="AD6" s="43">
        <v>1748205254.52109</v>
      </c>
      <c r="AE6" s="43" t="s">
        <v>1786</v>
      </c>
      <c r="AF6" s="43" t="s">
        <v>1786</v>
      </c>
      <c r="AG6" s="144"/>
      <c r="AI6" t="e">
        <f t="shared" si="0"/>
        <v>#N/A</v>
      </c>
    </row>
    <row r="7" spans="1:35">
      <c r="A7" s="43" t="s">
        <v>4068</v>
      </c>
      <c r="B7" s="43" t="s">
        <v>1346</v>
      </c>
      <c r="C7" s="43" t="s">
        <v>1786</v>
      </c>
      <c r="D7" s="43" t="s">
        <v>1786</v>
      </c>
      <c r="E7" s="43" t="s">
        <v>1786</v>
      </c>
      <c r="F7" s="43" t="s">
        <v>1786</v>
      </c>
      <c r="G7" s="43" t="s">
        <v>1786</v>
      </c>
      <c r="H7" s="43">
        <v>7218737860.1535301</v>
      </c>
      <c r="I7" s="43">
        <v>7420862520.2378302</v>
      </c>
      <c r="J7" s="43">
        <v>8007110659.3366203</v>
      </c>
      <c r="K7" s="43">
        <v>8455508856.25947</v>
      </c>
      <c r="L7" s="43">
        <v>8489330891.6845102</v>
      </c>
      <c r="M7" s="43">
        <v>8463862899.00945</v>
      </c>
      <c r="N7" s="43">
        <v>8362296544.2213402</v>
      </c>
      <c r="O7" s="43">
        <v>7785298082.6700697</v>
      </c>
      <c r="P7" s="43">
        <v>5862329456.2505598</v>
      </c>
      <c r="Q7" s="43">
        <v>6067510987.2193298</v>
      </c>
      <c r="R7" s="43">
        <v>6698532129.8901396</v>
      </c>
      <c r="S7" s="43">
        <v>7448767728.4378405</v>
      </c>
      <c r="T7" s="43">
        <v>8037220378.9844303</v>
      </c>
      <c r="U7" s="43">
        <v>8584134106.3580503</v>
      </c>
      <c r="V7" s="43">
        <v>8862242854.9228592</v>
      </c>
      <c r="W7" s="43">
        <v>9129180360.5218601</v>
      </c>
      <c r="X7" s="43">
        <v>9416016123.8920403</v>
      </c>
      <c r="Y7" s="43">
        <v>10780448533.6873</v>
      </c>
      <c r="Z7" s="43">
        <v>11137095732.431999</v>
      </c>
      <c r="AA7" s="43">
        <v>12382535738.554701</v>
      </c>
      <c r="AB7" s="43">
        <v>14934977575.0585</v>
      </c>
      <c r="AC7" s="43">
        <v>17707408100.863899</v>
      </c>
      <c r="AD7" s="43">
        <v>21298396078.473701</v>
      </c>
      <c r="AE7" s="43">
        <v>24104569282.947899</v>
      </c>
      <c r="AF7" s="43">
        <v>24294571083.757748</v>
      </c>
      <c r="AG7" s="43"/>
      <c r="AI7" t="str">
        <f t="shared" si="0"/>
        <v>Angola</v>
      </c>
    </row>
    <row r="8" spans="1:35">
      <c r="A8" s="43" t="s">
        <v>1347</v>
      </c>
      <c r="B8" s="43" t="s">
        <v>1348</v>
      </c>
      <c r="C8" s="43" t="s">
        <v>1786</v>
      </c>
      <c r="D8" s="43" t="s">
        <v>1786</v>
      </c>
      <c r="E8" s="43" t="s">
        <v>1786</v>
      </c>
      <c r="F8" s="43" t="s">
        <v>1786</v>
      </c>
      <c r="G8" s="43" t="s">
        <v>1786</v>
      </c>
      <c r="H8" s="43" t="s">
        <v>1786</v>
      </c>
      <c r="I8" s="43" t="s">
        <v>1786</v>
      </c>
      <c r="J8" s="43" t="s">
        <v>1786</v>
      </c>
      <c r="K8" s="43" t="s">
        <v>1786</v>
      </c>
      <c r="L8" s="43" t="s">
        <v>1786</v>
      </c>
      <c r="M8" s="43" t="s">
        <v>1786</v>
      </c>
      <c r="N8" s="43" t="s">
        <v>1786</v>
      </c>
      <c r="O8" s="43" t="s">
        <v>1786</v>
      </c>
      <c r="P8" s="43" t="s">
        <v>1786</v>
      </c>
      <c r="Q8" s="43" t="s">
        <v>1786</v>
      </c>
      <c r="R8" s="43">
        <v>537753473.06640899</v>
      </c>
      <c r="S8" s="43">
        <v>573995698.986166</v>
      </c>
      <c r="T8" s="43">
        <v>602040241.389763</v>
      </c>
      <c r="U8" s="43">
        <v>628576196.02057397</v>
      </c>
      <c r="V8" s="43">
        <v>654483626.42483699</v>
      </c>
      <c r="W8" s="43">
        <v>664174062.34433699</v>
      </c>
      <c r="X8" s="43">
        <v>678863208.827896</v>
      </c>
      <c r="Y8" s="43">
        <v>695992106.99941599</v>
      </c>
      <c r="Z8" s="43">
        <v>732482506.30219495</v>
      </c>
      <c r="AA8" s="43">
        <v>785420514.625893</v>
      </c>
      <c r="AB8" s="43">
        <v>822136475.87718201</v>
      </c>
      <c r="AC8" s="43">
        <v>925917988.71698999</v>
      </c>
      <c r="AD8" s="43">
        <v>1018444420.65667</v>
      </c>
      <c r="AE8" s="43">
        <v>1043707358.88975</v>
      </c>
      <c r="AF8" s="43">
        <v>923455220.5036695</v>
      </c>
      <c r="AG8" s="43"/>
      <c r="AI8" t="e">
        <f t="shared" si="0"/>
        <v>#N/A</v>
      </c>
    </row>
    <row r="9" spans="1:35">
      <c r="A9" s="43" t="s">
        <v>4240</v>
      </c>
      <c r="B9" s="43" t="s">
        <v>1349</v>
      </c>
      <c r="C9" s="43">
        <v>212127318773.802</v>
      </c>
      <c r="D9" s="43">
        <v>200058275576.194</v>
      </c>
      <c r="E9" s="43">
        <v>190141029714.57999</v>
      </c>
      <c r="F9" s="43">
        <v>197509229313.40399</v>
      </c>
      <c r="G9" s="43">
        <v>201877686114.39301</v>
      </c>
      <c r="H9" s="43">
        <v>186561877750.35501</v>
      </c>
      <c r="I9" s="43">
        <v>201255080489.854</v>
      </c>
      <c r="J9" s="43">
        <v>207111589518.34601</v>
      </c>
      <c r="K9" s="43">
        <v>201815943167.578</v>
      </c>
      <c r="L9" s="43">
        <v>186687437478.62799</v>
      </c>
      <c r="M9" s="43">
        <v>182208881976.73599</v>
      </c>
      <c r="N9" s="43">
        <v>205294219093.89999</v>
      </c>
      <c r="O9" s="43">
        <v>229807939326.39401</v>
      </c>
      <c r="P9" s="43">
        <v>243382509292.534</v>
      </c>
      <c r="Q9" s="43">
        <v>257586800996.26901</v>
      </c>
      <c r="R9" s="43">
        <v>250257916577.15701</v>
      </c>
      <c r="S9" s="43">
        <v>264088895397.01001</v>
      </c>
      <c r="T9" s="43">
        <v>285509269184.29199</v>
      </c>
      <c r="U9" s="43">
        <v>296501886735.84399</v>
      </c>
      <c r="V9" s="43">
        <v>286463942700.27502</v>
      </c>
      <c r="W9" s="43">
        <v>284203745280</v>
      </c>
      <c r="X9" s="43">
        <v>271673657735.95001</v>
      </c>
      <c r="Y9" s="43">
        <v>242076212334.26401</v>
      </c>
      <c r="Z9" s="43">
        <v>263468585945.26099</v>
      </c>
      <c r="AA9" s="43">
        <v>287258675093.51898</v>
      </c>
      <c r="AB9" s="43">
        <v>313626005874.33899</v>
      </c>
      <c r="AC9" s="43">
        <v>340177780212.11401</v>
      </c>
      <c r="AD9" s="43">
        <v>369614509410.54602</v>
      </c>
      <c r="AE9" s="43">
        <v>394594682114.83197</v>
      </c>
      <c r="AF9" s="43">
        <v>397949689763.302</v>
      </c>
      <c r="AG9" s="43"/>
      <c r="AI9" t="str">
        <f t="shared" si="0"/>
        <v>Argentina</v>
      </c>
    </row>
    <row r="10" spans="1:35">
      <c r="A10" s="43" t="s">
        <v>4211</v>
      </c>
      <c r="B10" s="43" t="s">
        <v>1350</v>
      </c>
      <c r="C10" s="43" t="s">
        <v>1786</v>
      </c>
      <c r="D10" s="43" t="s">
        <v>1786</v>
      </c>
      <c r="E10" s="43" t="s">
        <v>1786</v>
      </c>
      <c r="F10" s="43" t="s">
        <v>1786</v>
      </c>
      <c r="G10" s="43" t="s">
        <v>1786</v>
      </c>
      <c r="H10" s="43" t="s">
        <v>1786</v>
      </c>
      <c r="I10" s="43" t="s">
        <v>1786</v>
      </c>
      <c r="J10" s="43" t="s">
        <v>1786</v>
      </c>
      <c r="K10" s="43" t="s">
        <v>1786</v>
      </c>
      <c r="L10" s="43" t="s">
        <v>1786</v>
      </c>
      <c r="M10" s="43">
        <v>2819375628.5382199</v>
      </c>
      <c r="N10" s="43">
        <v>2489508722.8043499</v>
      </c>
      <c r="O10" s="43">
        <v>1448894008.24646</v>
      </c>
      <c r="P10" s="43">
        <v>1321391353.01774</v>
      </c>
      <c r="Q10" s="43">
        <v>1392746522.9493301</v>
      </c>
      <c r="R10" s="43">
        <v>1488846010.84917</v>
      </c>
      <c r="S10" s="43">
        <v>1576172795.9091499</v>
      </c>
      <c r="T10" s="43">
        <v>1628518750.60517</v>
      </c>
      <c r="U10" s="43">
        <v>1747400619.3993499</v>
      </c>
      <c r="V10" s="43">
        <v>1805064839.83953</v>
      </c>
      <c r="W10" s="43">
        <v>1911563665.3900599</v>
      </c>
      <c r="X10" s="43">
        <v>2095073777.2675099</v>
      </c>
      <c r="Y10" s="43">
        <v>2371336501.9065399</v>
      </c>
      <c r="Z10" s="43">
        <v>2703323612.17345</v>
      </c>
      <c r="AA10" s="43">
        <v>2987172591.4516602</v>
      </c>
      <c r="AB10" s="43">
        <v>3402389581.6634498</v>
      </c>
      <c r="AC10" s="43">
        <v>3851505006.4430199</v>
      </c>
      <c r="AD10" s="43">
        <v>4379161192.3257103</v>
      </c>
      <c r="AE10" s="43">
        <v>4676944153.4038601</v>
      </c>
      <c r="AF10" s="43">
        <v>4003464195.3137059</v>
      </c>
      <c r="AG10" s="43"/>
      <c r="AI10" t="str">
        <f t="shared" si="0"/>
        <v>Armenia</v>
      </c>
    </row>
    <row r="11" spans="1:35">
      <c r="A11" s="43" t="s">
        <v>1351</v>
      </c>
      <c r="B11" s="43" t="s">
        <v>1352</v>
      </c>
      <c r="C11" s="43" t="s">
        <v>1786</v>
      </c>
      <c r="D11" s="43" t="s">
        <v>1786</v>
      </c>
      <c r="E11" s="43" t="s">
        <v>1786</v>
      </c>
      <c r="F11" s="43" t="s">
        <v>1786</v>
      </c>
      <c r="G11" s="43" t="s">
        <v>1786</v>
      </c>
      <c r="H11" s="43" t="s">
        <v>1786</v>
      </c>
      <c r="I11" s="43" t="s">
        <v>1786</v>
      </c>
      <c r="J11" s="43">
        <v>803532224</v>
      </c>
      <c r="K11" s="43">
        <v>940115968</v>
      </c>
      <c r="L11" s="43">
        <v>1024732160</v>
      </c>
      <c r="M11" s="43">
        <v>1147728384</v>
      </c>
      <c r="N11" s="43">
        <v>1193642624</v>
      </c>
      <c r="O11" s="43">
        <v>1241360000</v>
      </c>
      <c r="P11" s="43">
        <v>1291009280</v>
      </c>
      <c r="Q11" s="43">
        <v>1368477568</v>
      </c>
      <c r="R11" s="43">
        <v>1522319360</v>
      </c>
      <c r="S11" s="43">
        <v>1540994176</v>
      </c>
      <c r="T11" s="43">
        <v>1660899328</v>
      </c>
      <c r="U11" s="43">
        <v>1771982336</v>
      </c>
      <c r="V11" s="43">
        <v>1792653440</v>
      </c>
      <c r="W11" s="43">
        <v>1858659200</v>
      </c>
      <c r="X11" s="43">
        <v>1845780096</v>
      </c>
      <c r="Y11" s="43">
        <v>1798191488</v>
      </c>
      <c r="Z11" s="43">
        <v>1826396928</v>
      </c>
      <c r="AA11" s="43" t="s">
        <v>1786</v>
      </c>
      <c r="AB11" s="43" t="s">
        <v>1786</v>
      </c>
      <c r="AC11" s="43" t="s">
        <v>1786</v>
      </c>
      <c r="AD11" s="43" t="s">
        <v>1786</v>
      </c>
      <c r="AE11" s="43" t="s">
        <v>1786</v>
      </c>
      <c r="AF11" s="43" t="s">
        <v>1786</v>
      </c>
      <c r="AG11" s="144"/>
      <c r="AI11" t="e">
        <f t="shared" si="0"/>
        <v>#N/A</v>
      </c>
    </row>
    <row r="12" spans="1:35">
      <c r="A12" s="43" t="s">
        <v>58</v>
      </c>
      <c r="B12" s="43" t="s">
        <v>1353</v>
      </c>
      <c r="C12" s="43">
        <v>210216187437.73001</v>
      </c>
      <c r="D12" s="43">
        <v>217331919177.85101</v>
      </c>
      <c r="E12" s="43">
        <v>224221075089.84799</v>
      </c>
      <c r="F12" s="43">
        <v>218906885762.29901</v>
      </c>
      <c r="G12" s="43">
        <v>229145130666.638</v>
      </c>
      <c r="H12" s="43">
        <v>241347513800.758</v>
      </c>
      <c r="I12" s="43">
        <v>252076432473.008</v>
      </c>
      <c r="J12" s="43">
        <v>258172332460.21799</v>
      </c>
      <c r="K12" s="43">
        <v>271485947362.84</v>
      </c>
      <c r="L12" s="43">
        <v>281524074338.30701</v>
      </c>
      <c r="M12" s="43">
        <v>292608009913.21997</v>
      </c>
      <c r="N12" s="43">
        <v>290721321170.336</v>
      </c>
      <c r="O12" s="43">
        <v>290858421193.72198</v>
      </c>
      <c r="P12" s="43">
        <v>301625824083.06299</v>
      </c>
      <c r="Q12" s="43">
        <v>313998499877.81</v>
      </c>
      <c r="R12" s="43">
        <v>327598822197.76001</v>
      </c>
      <c r="S12" s="43">
        <v>341030295015.22302</v>
      </c>
      <c r="T12" s="43">
        <v>354330440441.86298</v>
      </c>
      <c r="U12" s="43">
        <v>370275413688.08099</v>
      </c>
      <c r="V12" s="43">
        <v>389529548551.40802</v>
      </c>
      <c r="W12" s="43">
        <v>405110845946.11603</v>
      </c>
      <c r="X12" s="43">
        <v>412807689364.31</v>
      </c>
      <c r="Y12" s="43">
        <v>428494337303.30402</v>
      </c>
      <c r="Z12" s="43">
        <v>442206263852.81799</v>
      </c>
      <c r="AA12" s="43">
        <v>459894572133.25598</v>
      </c>
      <c r="AB12" s="43">
        <v>472771872224.60901</v>
      </c>
      <c r="AC12" s="43">
        <v>486954749380.77399</v>
      </c>
      <c r="AD12" s="43">
        <v>503024315279.823</v>
      </c>
      <c r="AE12" s="43">
        <v>521536185806.008</v>
      </c>
      <c r="AF12" s="43">
        <v>548100690503.07709</v>
      </c>
      <c r="AG12" s="43"/>
      <c r="AI12" t="str">
        <f t="shared" si="0"/>
        <v>Australia</v>
      </c>
    </row>
    <row r="13" spans="1:35">
      <c r="A13" s="43" t="s">
        <v>4182</v>
      </c>
      <c r="B13" s="43" t="s">
        <v>1354</v>
      </c>
      <c r="C13" s="43">
        <v>120300350101.345</v>
      </c>
      <c r="D13" s="43">
        <v>120126957803.575</v>
      </c>
      <c r="E13" s="43">
        <v>122465819052.884</v>
      </c>
      <c r="F13" s="43">
        <v>126081997420.306</v>
      </c>
      <c r="G13" s="43">
        <v>126158466924.636</v>
      </c>
      <c r="H13" s="43">
        <v>129257324488.668</v>
      </c>
      <c r="I13" s="43">
        <v>132251704440.759</v>
      </c>
      <c r="J13" s="43">
        <v>134032338308.45799</v>
      </c>
      <c r="K13" s="43">
        <v>137877648793.07199</v>
      </c>
      <c r="L13" s="43">
        <v>143036392113.50601</v>
      </c>
      <c r="M13" s="43">
        <v>149002303298.323</v>
      </c>
      <c r="N13" s="43">
        <v>153976322093.237</v>
      </c>
      <c r="O13" s="43">
        <v>156883084577.11401</v>
      </c>
      <c r="P13" s="43">
        <v>157470333517.59698</v>
      </c>
      <c r="Q13" s="43">
        <v>160955039616.73099</v>
      </c>
      <c r="R13" s="43">
        <v>165041920029.48199</v>
      </c>
      <c r="S13" s="43">
        <v>168722222222.22198</v>
      </c>
      <c r="T13" s="43">
        <v>172308549843.37601</v>
      </c>
      <c r="U13" s="43">
        <v>178503408881.51801</v>
      </c>
      <c r="V13" s="43">
        <v>184465450525.15201</v>
      </c>
      <c r="W13" s="43">
        <v>191199557766.72198</v>
      </c>
      <c r="X13" s="43">
        <v>192194766906.20999</v>
      </c>
      <c r="Y13" s="43">
        <v>195360972913.21201</v>
      </c>
      <c r="Z13" s="43">
        <v>196926018057.85901</v>
      </c>
      <c r="AA13" s="43">
        <v>201936981757.87701</v>
      </c>
      <c r="AB13" s="43">
        <v>207741569928.13699</v>
      </c>
      <c r="AC13" s="43">
        <v>214751335913.02701</v>
      </c>
      <c r="AD13" s="43">
        <v>221333886124.931</v>
      </c>
      <c r="AE13" s="43">
        <v>225242583379.39899</v>
      </c>
      <c r="AF13" s="43">
        <v>218354635526.07333</v>
      </c>
      <c r="AG13" s="43"/>
      <c r="AI13" t="str">
        <f t="shared" si="0"/>
        <v>Austria</v>
      </c>
    </row>
    <row r="14" spans="1:35">
      <c r="A14" s="43" t="s">
        <v>4212</v>
      </c>
      <c r="B14" s="43" t="s">
        <v>1355</v>
      </c>
      <c r="C14" s="43" t="s">
        <v>1786</v>
      </c>
      <c r="D14" s="43" t="s">
        <v>1786</v>
      </c>
      <c r="E14" s="43" t="s">
        <v>1786</v>
      </c>
      <c r="F14" s="43" t="s">
        <v>1786</v>
      </c>
      <c r="G14" s="43" t="s">
        <v>1786</v>
      </c>
      <c r="H14" s="43" t="s">
        <v>1786</v>
      </c>
      <c r="I14" s="43" t="s">
        <v>1786</v>
      </c>
      <c r="J14" s="43" t="s">
        <v>1786</v>
      </c>
      <c r="K14" s="43" t="s">
        <v>1786</v>
      </c>
      <c r="L14" s="43" t="s">
        <v>1786</v>
      </c>
      <c r="M14" s="43">
        <v>8954047982.4372597</v>
      </c>
      <c r="N14" s="43">
        <v>8891369646.5601997</v>
      </c>
      <c r="O14" s="43">
        <v>6881920106.4376001</v>
      </c>
      <c r="P14" s="43">
        <v>5292196561.8505096</v>
      </c>
      <c r="Q14" s="43">
        <v>4249633839.1659598</v>
      </c>
      <c r="R14" s="43">
        <v>3748177046.1443801</v>
      </c>
      <c r="S14" s="43">
        <v>3796903347.7442498</v>
      </c>
      <c r="T14" s="43">
        <v>4017123741.9134202</v>
      </c>
      <c r="U14" s="43">
        <v>4418836116.1047602</v>
      </c>
      <c r="V14" s="43">
        <v>4745829988.6965199</v>
      </c>
      <c r="W14" s="43">
        <v>5272617117.4418297</v>
      </c>
      <c r="X14" s="43">
        <v>5794606212.0685701</v>
      </c>
      <c r="Y14" s="43">
        <v>6408834470.5478401</v>
      </c>
      <c r="Z14" s="43">
        <v>7126623931.2491999</v>
      </c>
      <c r="AA14" s="43">
        <v>7853539572.2366104</v>
      </c>
      <c r="AB14" s="43">
        <v>9926874019.3070793</v>
      </c>
      <c r="AC14" s="43">
        <v>13351645555.968</v>
      </c>
      <c r="AD14" s="43">
        <v>16696099251.282499</v>
      </c>
      <c r="AE14" s="43">
        <v>18499277970.421001</v>
      </c>
      <c r="AF14" s="43">
        <v>20219711123.102375</v>
      </c>
      <c r="AG14" s="43"/>
      <c r="AI14" t="str">
        <f t="shared" si="0"/>
        <v>Azerbaijan</v>
      </c>
    </row>
    <row r="15" spans="1:35">
      <c r="A15" s="67" t="s">
        <v>2072</v>
      </c>
      <c r="B15" s="43" t="s">
        <v>1356</v>
      </c>
      <c r="C15" s="43">
        <v>3183672784.8012199</v>
      </c>
      <c r="D15" s="43">
        <v>2889934231.3000202</v>
      </c>
      <c r="E15" s="43">
        <v>3083527993.4724398</v>
      </c>
      <c r="F15" s="43">
        <v>3194444079.0827098</v>
      </c>
      <c r="G15" s="43">
        <v>3647133563.27631</v>
      </c>
      <c r="H15" s="43">
        <v>3823260210.6820698</v>
      </c>
      <c r="I15" s="43">
        <v>3891964195.4308901</v>
      </c>
      <c r="J15" s="43">
        <v>4008120601.7870498</v>
      </c>
      <c r="K15" s="43">
        <v>4100696496.36619</v>
      </c>
      <c r="L15" s="43">
        <v>4376563815.7622204</v>
      </c>
      <c r="M15" s="43">
        <v>4306702948.5154305</v>
      </c>
      <c r="N15" s="43">
        <v>4126605956.77877</v>
      </c>
      <c r="O15" s="43">
        <v>3968739231.51366</v>
      </c>
      <c r="P15" s="43">
        <v>3980955266.9672899</v>
      </c>
      <c r="Q15" s="43">
        <v>4106312217.10009</v>
      </c>
      <c r="R15" s="43">
        <v>4286117403.4296098</v>
      </c>
      <c r="S15" s="43">
        <v>4467142866.9162703</v>
      </c>
      <c r="T15" s="43">
        <v>4762705335.1980305</v>
      </c>
      <c r="U15" s="43">
        <v>5129936792.8847704</v>
      </c>
      <c r="V15" s="43">
        <v>5300351126.1888399</v>
      </c>
      <c r="W15" s="43">
        <v>5528200494.6990805</v>
      </c>
      <c r="X15" s="43">
        <v>5513291542.4835501</v>
      </c>
      <c r="Y15" s="43">
        <v>5626311312.0028601</v>
      </c>
      <c r="Z15" s="43">
        <v>5491865582.3959198</v>
      </c>
      <c r="AA15" s="43">
        <v>5483101005.7641602</v>
      </c>
      <c r="AB15" s="43">
        <v>5666208557.0874901</v>
      </c>
      <c r="AC15" s="43">
        <v>5928790845.7496405</v>
      </c>
      <c r="AD15" s="43">
        <v>6093090810.1657696</v>
      </c>
      <c r="AE15" s="43" t="s">
        <v>1786</v>
      </c>
      <c r="AF15" s="43" t="s">
        <v>1786</v>
      </c>
      <c r="AG15" s="144"/>
      <c r="AI15" t="str">
        <f t="shared" si="0"/>
        <v>Bahamas</v>
      </c>
    </row>
    <row r="16" spans="1:35">
      <c r="A16" s="43" t="s">
        <v>4007</v>
      </c>
      <c r="B16" s="43" t="s">
        <v>1357</v>
      </c>
      <c r="C16" s="43">
        <v>3983298875.2788701</v>
      </c>
      <c r="D16" s="43">
        <v>3771518971.9994898</v>
      </c>
      <c r="E16" s="43">
        <v>3486534795.1486702</v>
      </c>
      <c r="F16" s="43">
        <v>3708849408.7841601</v>
      </c>
      <c r="G16" s="43">
        <v>3894427038.0220499</v>
      </c>
      <c r="H16" s="43">
        <v>3709119795.5341401</v>
      </c>
      <c r="I16" s="43">
        <v>3752998516.9149899</v>
      </c>
      <c r="J16" s="43">
        <v>4143273092.1772699</v>
      </c>
      <c r="K16" s="43">
        <v>4433301952.7649803</v>
      </c>
      <c r="L16" s="43">
        <v>4449439408.51332</v>
      </c>
      <c r="M16" s="43">
        <v>4646905410.67276</v>
      </c>
      <c r="N16" s="43">
        <v>5168752875.4289303</v>
      </c>
      <c r="O16" s="43">
        <v>5514542260.8199997</v>
      </c>
      <c r="P16" s="43">
        <v>6224264259.1364803</v>
      </c>
      <c r="Q16" s="43">
        <v>6208703536.2512798</v>
      </c>
      <c r="R16" s="43">
        <v>6452705103.50879</v>
      </c>
      <c r="S16" s="43">
        <v>6717911630.6166201</v>
      </c>
      <c r="T16" s="43">
        <v>6925696586.9531603</v>
      </c>
      <c r="U16" s="43">
        <v>7257437617.2907801</v>
      </c>
      <c r="V16" s="43">
        <v>7569507492.9224796</v>
      </c>
      <c r="W16" s="43">
        <v>7970690894.2230797</v>
      </c>
      <c r="X16" s="43">
        <v>8337342675.3573399</v>
      </c>
      <c r="Y16" s="43">
        <v>8775886900.0811291</v>
      </c>
      <c r="Z16" s="43">
        <v>9407750756.8869705</v>
      </c>
      <c r="AA16" s="43">
        <v>9934584799.2726498</v>
      </c>
      <c r="AB16" s="43">
        <v>10709482413.6159</v>
      </c>
      <c r="AC16" s="43">
        <v>11427017735.328199</v>
      </c>
      <c r="AD16" s="43">
        <v>12380031014.4545</v>
      </c>
      <c r="AE16" s="43">
        <v>13159972968.3652</v>
      </c>
      <c r="AF16" s="43" t="s">
        <v>1786</v>
      </c>
      <c r="AG16" s="144"/>
      <c r="AI16" t="str">
        <f t="shared" si="0"/>
        <v>Bahrain</v>
      </c>
    </row>
    <row r="17" spans="1:35">
      <c r="A17" s="43" t="s">
        <v>4008</v>
      </c>
      <c r="B17" s="43" t="s">
        <v>1358</v>
      </c>
      <c r="C17" s="43">
        <v>20448856299.837898</v>
      </c>
      <c r="D17" s="43">
        <v>21226321416.926998</v>
      </c>
      <c r="E17" s="43">
        <v>21730757902.0429</v>
      </c>
      <c r="F17" s="43">
        <v>22603484271.617599</v>
      </c>
      <c r="G17" s="43">
        <v>23774496719.843601</v>
      </c>
      <c r="H17" s="43">
        <v>24540815466.014599</v>
      </c>
      <c r="I17" s="43">
        <v>25583449299.913898</v>
      </c>
      <c r="J17" s="43">
        <v>26538291098.953098</v>
      </c>
      <c r="K17" s="43">
        <v>27111306492.975498</v>
      </c>
      <c r="L17" s="43">
        <v>27819549199.331902</v>
      </c>
      <c r="M17" s="43">
        <v>29472394063.317101</v>
      </c>
      <c r="N17" s="43">
        <v>30456582086.2883</v>
      </c>
      <c r="O17" s="43">
        <v>31991329801.701099</v>
      </c>
      <c r="P17" s="43">
        <v>33454733370.258701</v>
      </c>
      <c r="Q17" s="43">
        <v>34821260045.7024</v>
      </c>
      <c r="R17" s="43">
        <v>36536225272.682999</v>
      </c>
      <c r="S17" s="43">
        <v>38224917902.786201</v>
      </c>
      <c r="T17" s="43">
        <v>40284305128.197998</v>
      </c>
      <c r="U17" s="43">
        <v>42390179823.405197</v>
      </c>
      <c r="V17" s="43">
        <v>44454255264.246696</v>
      </c>
      <c r="W17" s="43">
        <v>47096841477.949898</v>
      </c>
      <c r="X17" s="43">
        <v>49580735544.870903</v>
      </c>
      <c r="Y17" s="43">
        <v>51769928757.6007</v>
      </c>
      <c r="Z17" s="43">
        <v>54490953247.475998</v>
      </c>
      <c r="AA17" s="43">
        <v>57907810051.345497</v>
      </c>
      <c r="AB17" s="43">
        <v>61356497213.403702</v>
      </c>
      <c r="AC17" s="43">
        <v>65424026292.392799</v>
      </c>
      <c r="AD17" s="43">
        <v>69629379673.229004</v>
      </c>
      <c r="AE17" s="43">
        <v>73939738762.776093</v>
      </c>
      <c r="AF17" s="43">
        <v>78231381235.253601</v>
      </c>
      <c r="AG17" s="43"/>
      <c r="AI17" t="str">
        <f t="shared" si="0"/>
        <v>Bangladesh</v>
      </c>
    </row>
    <row r="18" spans="1:35">
      <c r="A18" s="43" t="s">
        <v>4244</v>
      </c>
      <c r="B18" s="43" t="s">
        <v>1359</v>
      </c>
      <c r="C18" s="43">
        <v>1945003648</v>
      </c>
      <c r="D18" s="43">
        <v>1882634880</v>
      </c>
      <c r="E18" s="43">
        <v>1788331648</v>
      </c>
      <c r="F18" s="43">
        <v>1791546624</v>
      </c>
      <c r="G18" s="43">
        <v>1851772032</v>
      </c>
      <c r="H18" s="43">
        <v>1861202304</v>
      </c>
      <c r="I18" s="43">
        <v>2036734976</v>
      </c>
      <c r="J18" s="43">
        <v>2057524480</v>
      </c>
      <c r="K18" s="43">
        <v>2186119680</v>
      </c>
      <c r="L18" s="43">
        <v>2296283136</v>
      </c>
      <c r="M18" s="43">
        <v>2185905408</v>
      </c>
      <c r="N18" s="43">
        <v>2122250752</v>
      </c>
      <c r="O18" s="43">
        <v>2016588288</v>
      </c>
      <c r="P18" s="43">
        <v>2036520576</v>
      </c>
      <c r="Q18" s="43">
        <v>2117468544</v>
      </c>
      <c r="R18" s="43">
        <v>2149021696</v>
      </c>
      <c r="S18" s="43">
        <v>2188434944</v>
      </c>
      <c r="T18" s="43">
        <v>2328379392</v>
      </c>
      <c r="U18" s="43">
        <v>2424130816</v>
      </c>
      <c r="V18" s="43">
        <v>2486980096</v>
      </c>
      <c r="W18" s="43">
        <v>2558850048</v>
      </c>
      <c r="X18" s="43">
        <v>2506042557.1647301</v>
      </c>
      <c r="Y18" s="43">
        <v>2454602498.3204598</v>
      </c>
      <c r="Z18" s="43" t="s">
        <v>1786</v>
      </c>
      <c r="AA18" s="43" t="s">
        <v>1786</v>
      </c>
      <c r="AB18" s="43" t="s">
        <v>1786</v>
      </c>
      <c r="AC18" s="43" t="s">
        <v>1786</v>
      </c>
      <c r="AD18" s="43" t="s">
        <v>1786</v>
      </c>
      <c r="AE18" s="43" t="s">
        <v>1786</v>
      </c>
      <c r="AF18" s="43" t="s">
        <v>1786</v>
      </c>
      <c r="AG18" s="144"/>
      <c r="AI18" t="str">
        <f t="shared" si="0"/>
        <v>Barbados</v>
      </c>
    </row>
    <row r="19" spans="1:35">
      <c r="A19" s="67" t="s">
        <v>2073</v>
      </c>
      <c r="B19" s="43" t="s">
        <v>1360</v>
      </c>
      <c r="C19" s="43" t="s">
        <v>1786</v>
      </c>
      <c r="D19" s="43" t="s">
        <v>1786</v>
      </c>
      <c r="E19" s="43" t="s">
        <v>1786</v>
      </c>
      <c r="F19" s="43" t="s">
        <v>1786</v>
      </c>
      <c r="G19" s="43" t="s">
        <v>1786</v>
      </c>
      <c r="H19" s="43" t="s">
        <v>1786</v>
      </c>
      <c r="I19" s="43" t="s">
        <v>1786</v>
      </c>
      <c r="J19" s="43" t="s">
        <v>1786</v>
      </c>
      <c r="K19" s="43" t="s">
        <v>1786</v>
      </c>
      <c r="L19" s="43" t="s">
        <v>1786</v>
      </c>
      <c r="M19" s="43">
        <v>14364231694.5383</v>
      </c>
      <c r="N19" s="43">
        <v>14191860914.2038</v>
      </c>
      <c r="O19" s="43">
        <v>12829442266.4403</v>
      </c>
      <c r="P19" s="43">
        <v>11854404654.1908</v>
      </c>
      <c r="Q19" s="43">
        <v>10467439309.650499</v>
      </c>
      <c r="R19" s="43">
        <v>9378825621.4468193</v>
      </c>
      <c r="S19" s="43">
        <v>9641432738.8473301</v>
      </c>
      <c r="T19" s="43">
        <v>10740556071.075899</v>
      </c>
      <c r="U19" s="43">
        <v>11642762781.046301</v>
      </c>
      <c r="V19" s="43">
        <v>12038616715.6019</v>
      </c>
      <c r="W19" s="43">
        <v>12736856485.1068</v>
      </c>
      <c r="X19" s="43">
        <v>13338711929.6066</v>
      </c>
      <c r="Y19" s="43">
        <v>14011685603.183001</v>
      </c>
      <c r="Z19" s="43">
        <v>14998555617.252701</v>
      </c>
      <c r="AA19" s="43">
        <v>16715851678.1922</v>
      </c>
      <c r="AB19" s="43">
        <v>18293979126.154202</v>
      </c>
      <c r="AC19" s="43">
        <v>20123008724.942001</v>
      </c>
      <c r="AD19" s="43">
        <v>21863108809.465199</v>
      </c>
      <c r="AE19" s="43">
        <v>24054716661.7957</v>
      </c>
      <c r="AF19" s="43">
        <v>24698368891.942543</v>
      </c>
      <c r="AG19" s="43"/>
      <c r="AI19" t="e">
        <f t="shared" si="0"/>
        <v>#N/A</v>
      </c>
    </row>
    <row r="20" spans="1:35">
      <c r="A20" s="43" t="s">
        <v>4160</v>
      </c>
      <c r="B20" s="43" t="s">
        <v>1361</v>
      </c>
      <c r="C20" s="43">
        <v>153696333149.069</v>
      </c>
      <c r="D20" s="43">
        <v>153267090473.55801</v>
      </c>
      <c r="E20" s="43">
        <v>154179012345.67899</v>
      </c>
      <c r="F20" s="43">
        <v>154659848903.63</v>
      </c>
      <c r="G20" s="43">
        <v>158474387322.646</v>
      </c>
      <c r="H20" s="43">
        <v>161092039800.995</v>
      </c>
      <c r="I20" s="43">
        <v>164028376635.34201</v>
      </c>
      <c r="J20" s="43">
        <v>167811958724.89401</v>
      </c>
      <c r="K20" s="43">
        <v>175737976782.75299</v>
      </c>
      <c r="L20" s="43">
        <v>181834623180.39401</v>
      </c>
      <c r="M20" s="43">
        <v>187539524599.22601</v>
      </c>
      <c r="N20" s="43">
        <v>190977335544.5</v>
      </c>
      <c r="O20" s="43">
        <v>193900497512.43799</v>
      </c>
      <c r="P20" s="43">
        <v>192035378662.24399</v>
      </c>
      <c r="Q20" s="43">
        <v>198232356734.84399</v>
      </c>
      <c r="R20" s="43">
        <v>202959738345.31</v>
      </c>
      <c r="S20" s="43">
        <v>205385111479.63901</v>
      </c>
      <c r="T20" s="43">
        <v>212598765432.099</v>
      </c>
      <c r="U20" s="43">
        <v>216174313617.10001</v>
      </c>
      <c r="V20" s="43">
        <v>223561175603.46399</v>
      </c>
      <c r="W20" s="43">
        <v>231933849272.15799</v>
      </c>
      <c r="X20" s="43">
        <v>233774461028.19199</v>
      </c>
      <c r="Y20" s="43">
        <v>237302008476.138</v>
      </c>
      <c r="Z20" s="43">
        <v>239654228855.72101</v>
      </c>
      <c r="AA20" s="43">
        <v>246762115349.17999</v>
      </c>
      <c r="AB20" s="43">
        <v>251320987654.32101</v>
      </c>
      <c r="AC20" s="43">
        <v>258828266077.022</v>
      </c>
      <c r="AD20" s="43">
        <v>265962962962.96301</v>
      </c>
      <c r="AE20" s="43">
        <v>268816196793.80899</v>
      </c>
      <c r="AF20" s="43">
        <v>260833011147.9639</v>
      </c>
      <c r="AG20" s="43"/>
      <c r="AI20" t="str">
        <f t="shared" si="0"/>
        <v>Belgium</v>
      </c>
    </row>
    <row r="21" spans="1:35">
      <c r="A21" s="43" t="s">
        <v>4245</v>
      </c>
      <c r="B21" s="43" t="s">
        <v>1362</v>
      </c>
      <c r="C21" s="43">
        <v>289197583.68257803</v>
      </c>
      <c r="D21" s="43">
        <v>292930064.40591598</v>
      </c>
      <c r="E21" s="43">
        <v>292100620.68919098</v>
      </c>
      <c r="F21" s="43">
        <v>285948937.12636799</v>
      </c>
      <c r="G21" s="43">
        <v>291547658.21137398</v>
      </c>
      <c r="H21" s="43">
        <v>294658048.14620697</v>
      </c>
      <c r="I21" s="43">
        <v>308136436.53432697</v>
      </c>
      <c r="J21" s="43">
        <v>342696367.37092698</v>
      </c>
      <c r="K21" s="43">
        <v>374353261.20091403</v>
      </c>
      <c r="L21" s="43">
        <v>423359248.75988901</v>
      </c>
      <c r="M21" s="43">
        <v>468299999.99906999</v>
      </c>
      <c r="N21" s="43">
        <v>517457662.392533</v>
      </c>
      <c r="O21" s="43">
        <v>579737611.059762</v>
      </c>
      <c r="P21" s="43">
        <v>616125222.72303498</v>
      </c>
      <c r="Q21" s="43">
        <v>617098317.48775005</v>
      </c>
      <c r="R21" s="43">
        <v>621072230.61203003</v>
      </c>
      <c r="S21" s="43">
        <v>629945630.25698805</v>
      </c>
      <c r="T21" s="43">
        <v>652278360.61487997</v>
      </c>
      <c r="U21" s="43">
        <v>676679801.38135505</v>
      </c>
      <c r="V21" s="43">
        <v>736094778.68661499</v>
      </c>
      <c r="W21" s="43">
        <v>832072464.652776</v>
      </c>
      <c r="X21" s="43">
        <v>873319741.81956601</v>
      </c>
      <c r="Y21" s="43">
        <v>917848110.52282298</v>
      </c>
      <c r="Z21" s="43">
        <v>1003404009.29221</v>
      </c>
      <c r="AA21" s="43">
        <v>1049766699.38183</v>
      </c>
      <c r="AB21" s="43">
        <v>1081553523.1614001</v>
      </c>
      <c r="AC21" s="43">
        <v>1131878725.66606</v>
      </c>
      <c r="AD21" s="43">
        <v>1145673435.9440999</v>
      </c>
      <c r="AE21" s="43">
        <v>1188849999.9976399</v>
      </c>
      <c r="AF21" s="43">
        <v>1188449999.9976392</v>
      </c>
      <c r="AG21" s="43"/>
      <c r="AI21" t="str">
        <f t="shared" si="0"/>
        <v>Belize</v>
      </c>
    </row>
    <row r="22" spans="1:35">
      <c r="A22" s="43" t="s">
        <v>4069</v>
      </c>
      <c r="B22" s="43" t="s">
        <v>1363</v>
      </c>
      <c r="C22" s="43">
        <v>1084256207.6288199</v>
      </c>
      <c r="D22" s="43">
        <v>1192185577.10725</v>
      </c>
      <c r="E22" s="43">
        <v>1218831715.4602499</v>
      </c>
      <c r="F22" s="43">
        <v>1165839073.2111399</v>
      </c>
      <c r="G22" s="43">
        <v>1258288241.35603</v>
      </c>
      <c r="H22" s="43">
        <v>1353041433.32163</v>
      </c>
      <c r="I22" s="43">
        <v>1382417878.5951099</v>
      </c>
      <c r="J22" s="43">
        <v>1361681569.8357699</v>
      </c>
      <c r="K22" s="43">
        <v>1408050167.19365</v>
      </c>
      <c r="L22" s="43">
        <v>1367862155.7308099</v>
      </c>
      <c r="M22" s="43">
        <v>1411814142.2106299</v>
      </c>
      <c r="N22" s="43">
        <v>1478487197.21769</v>
      </c>
      <c r="O22" s="43">
        <v>1537774239.26893</v>
      </c>
      <c r="P22" s="43">
        <v>1591893790.1951599</v>
      </c>
      <c r="Q22" s="43">
        <v>1661498638.5999999</v>
      </c>
      <c r="R22" s="43">
        <v>1737998382.5705199</v>
      </c>
      <c r="S22" s="43">
        <v>1834412162.8522</v>
      </c>
      <c r="T22" s="43">
        <v>1947193116.28197</v>
      </c>
      <c r="U22" s="43">
        <v>2035610256.74914</v>
      </c>
      <c r="V22" s="43">
        <v>2131227490.0882399</v>
      </c>
      <c r="W22" s="43">
        <v>2254838684.51335</v>
      </c>
      <c r="X22" s="43">
        <v>2367580618.7390199</v>
      </c>
      <c r="Y22" s="43">
        <v>2474121746.5822802</v>
      </c>
      <c r="Z22" s="43">
        <v>2570612494.6989899</v>
      </c>
      <c r="AA22" s="43">
        <v>2650301482.0346599</v>
      </c>
      <c r="AB22" s="43">
        <v>2727160225.01366</v>
      </c>
      <c r="AC22" s="43">
        <v>2838973721.0289898</v>
      </c>
      <c r="AD22" s="43">
        <v>2969566512.1963201</v>
      </c>
      <c r="AE22" s="43">
        <v>3121014404.3183298</v>
      </c>
      <c r="AF22" s="43">
        <v>3239612951.6824279</v>
      </c>
      <c r="AG22" s="43"/>
      <c r="AI22" t="str">
        <f t="shared" si="0"/>
        <v>Benin</v>
      </c>
    </row>
    <row r="23" spans="1:35">
      <c r="A23" s="43" t="s">
        <v>53</v>
      </c>
      <c r="B23" s="43" t="s">
        <v>1364</v>
      </c>
      <c r="C23" s="43">
        <v>2513846272</v>
      </c>
      <c r="D23" s="43">
        <v>2573699840</v>
      </c>
      <c r="E23" s="43">
        <v>2437669120</v>
      </c>
      <c r="F23" s="43">
        <v>2486640128</v>
      </c>
      <c r="G23" s="43">
        <v>2498610944</v>
      </c>
      <c r="H23" s="43">
        <v>2448551680</v>
      </c>
      <c r="I23" s="43">
        <v>2611788288</v>
      </c>
      <c r="J23" s="43">
        <v>2709730560</v>
      </c>
      <c r="K23" s="43">
        <v>2819643136</v>
      </c>
      <c r="L23" s="43">
        <v>2832157952</v>
      </c>
      <c r="M23" s="43">
        <v>2832702208</v>
      </c>
      <c r="N23" s="43">
        <v>2732583680</v>
      </c>
      <c r="O23" s="43">
        <v>2730951168</v>
      </c>
      <c r="P23" s="43">
        <v>2813113856</v>
      </c>
      <c r="Q23" s="43">
        <v>2829981440</v>
      </c>
      <c r="R23" s="43">
        <v>2954476544</v>
      </c>
      <c r="S23" s="43">
        <v>3031307008</v>
      </c>
      <c r="T23" s="43">
        <v>3171911424</v>
      </c>
      <c r="U23" s="43">
        <v>3296207616</v>
      </c>
      <c r="V23" s="43">
        <v>3407706624</v>
      </c>
      <c r="W23" s="43">
        <v>3507864064</v>
      </c>
      <c r="X23" s="43">
        <v>3575203840</v>
      </c>
      <c r="Y23" s="43">
        <v>3748230400</v>
      </c>
      <c r="Z23" s="43">
        <v>3856747520</v>
      </c>
      <c r="AA23" s="43">
        <v>3996515328</v>
      </c>
      <c r="AB23" s="43">
        <v>4209878528</v>
      </c>
      <c r="AC23" s="43">
        <v>4442786304</v>
      </c>
      <c r="AD23" s="43">
        <v>4648795136</v>
      </c>
      <c r="AE23" s="43" t="s">
        <v>1786</v>
      </c>
      <c r="AF23" s="43" t="s">
        <v>1786</v>
      </c>
      <c r="AG23" s="144"/>
      <c r="AI23" t="str">
        <f t="shared" si="0"/>
        <v>Bermuda</v>
      </c>
    </row>
    <row r="24" spans="1:35">
      <c r="A24" s="67" t="s">
        <v>2074</v>
      </c>
      <c r="B24" s="43" t="s">
        <v>1365</v>
      </c>
      <c r="C24" s="43" t="s">
        <v>1786</v>
      </c>
      <c r="D24" s="43">
        <v>115128647.04501</v>
      </c>
      <c r="E24" s="43">
        <v>124563583.673308</v>
      </c>
      <c r="F24" s="43">
        <v>133702372.501871</v>
      </c>
      <c r="G24" s="43">
        <v>143885322.45114201</v>
      </c>
      <c r="H24" s="43">
        <v>150142926.49748999</v>
      </c>
      <c r="I24" s="43">
        <v>162085319.771503</v>
      </c>
      <c r="J24" s="43">
        <v>194873231.63415301</v>
      </c>
      <c r="K24" s="43">
        <v>224258402.53617701</v>
      </c>
      <c r="L24" s="43">
        <v>238148537.889346</v>
      </c>
      <c r="M24" s="43">
        <v>259814622.19750699</v>
      </c>
      <c r="N24" s="43">
        <v>272535249.14604998</v>
      </c>
      <c r="O24" s="43">
        <v>278212050.35840303</v>
      </c>
      <c r="P24" s="43">
        <v>287093618.68441999</v>
      </c>
      <c r="Q24" s="43">
        <v>297172074.99177098</v>
      </c>
      <c r="R24" s="43">
        <v>315112476.45882499</v>
      </c>
      <c r="S24" s="43">
        <v>334630530.817105</v>
      </c>
      <c r="T24" s="43">
        <v>352689439.67224997</v>
      </c>
      <c r="U24" s="43">
        <v>372333012.89501703</v>
      </c>
      <c r="V24" s="43">
        <v>397898220.047355</v>
      </c>
      <c r="W24" s="43">
        <v>427808817.307064</v>
      </c>
      <c r="X24" s="43">
        <v>457700055.24255502</v>
      </c>
      <c r="Y24" s="43">
        <v>498509593.50046998</v>
      </c>
      <c r="Z24" s="43">
        <v>543209280.17591</v>
      </c>
      <c r="AA24" s="43">
        <v>581348507.45950198</v>
      </c>
      <c r="AB24" s="43">
        <v>620149391.12835705</v>
      </c>
      <c r="AC24" s="43">
        <v>659729312.14113605</v>
      </c>
      <c r="AD24" s="43">
        <v>752408294.55460203</v>
      </c>
      <c r="AE24" s="43">
        <v>856455503.00218201</v>
      </c>
      <c r="AF24" s="43">
        <v>897744600.70131707</v>
      </c>
      <c r="AG24" s="43"/>
      <c r="AI24" t="e">
        <f t="shared" si="0"/>
        <v>#N/A</v>
      </c>
    </row>
    <row r="25" spans="1:35">
      <c r="A25" s="43" t="s">
        <v>4246</v>
      </c>
      <c r="B25" s="43" t="s">
        <v>1366</v>
      </c>
      <c r="C25" s="43">
        <v>5732694164.8906603</v>
      </c>
      <c r="D25" s="43">
        <v>5748494408.6924801</v>
      </c>
      <c r="E25" s="43">
        <v>5522076279.1557398</v>
      </c>
      <c r="F25" s="43">
        <v>5298867252.1613903</v>
      </c>
      <c r="G25" s="43">
        <v>5288233917.1710396</v>
      </c>
      <c r="H25" s="43">
        <v>5199582623.9301395</v>
      </c>
      <c r="I25" s="43">
        <v>5065751742.9675303</v>
      </c>
      <c r="J25" s="43">
        <v>5190545501.6518297</v>
      </c>
      <c r="K25" s="43">
        <v>5341564705.1442003</v>
      </c>
      <c r="L25" s="43">
        <v>5544016865.97855</v>
      </c>
      <c r="M25" s="43">
        <v>5801025729.1615</v>
      </c>
      <c r="N25" s="43">
        <v>6106538029.6365499</v>
      </c>
      <c r="O25" s="43">
        <v>6207082180.8077602</v>
      </c>
      <c r="P25" s="43">
        <v>6472080850.6831999</v>
      </c>
      <c r="Q25" s="43">
        <v>6774150097.0358801</v>
      </c>
      <c r="R25" s="43">
        <v>7091063596.5120497</v>
      </c>
      <c r="S25" s="43">
        <v>7400329011.6160498</v>
      </c>
      <c r="T25" s="43">
        <v>7766956760.9732199</v>
      </c>
      <c r="U25" s="43">
        <v>8157584560.9228897</v>
      </c>
      <c r="V25" s="43">
        <v>8192408095.43505</v>
      </c>
      <c r="W25" s="43">
        <v>8397858205.8445301</v>
      </c>
      <c r="X25" s="43">
        <v>8539261261.2024899</v>
      </c>
      <c r="Y25" s="43">
        <v>8751510219.9880791</v>
      </c>
      <c r="Z25" s="43">
        <v>8988793402.4971199</v>
      </c>
      <c r="AA25" s="43">
        <v>9363922318.5528698</v>
      </c>
      <c r="AB25" s="43">
        <v>10246990932.604601</v>
      </c>
      <c r="AC25" s="43">
        <v>10714702948.4118</v>
      </c>
      <c r="AD25" s="43">
        <v>10714702654.962099</v>
      </c>
      <c r="AE25" s="43">
        <v>11373495913.068501</v>
      </c>
      <c r="AF25" s="43">
        <v>11755304106.037205</v>
      </c>
      <c r="AG25" s="43"/>
      <c r="AI25" t="str">
        <f t="shared" si="0"/>
        <v>Bolivia</v>
      </c>
    </row>
    <row r="26" spans="1:35">
      <c r="A26" s="43" t="s">
        <v>1367</v>
      </c>
      <c r="B26" s="43" t="s">
        <v>1368</v>
      </c>
      <c r="C26" s="43" t="s">
        <v>1786</v>
      </c>
      <c r="D26" s="43" t="s">
        <v>1786</v>
      </c>
      <c r="E26" s="43" t="s">
        <v>1786</v>
      </c>
      <c r="F26" s="43" t="s">
        <v>1786</v>
      </c>
      <c r="G26" s="43" t="s">
        <v>1786</v>
      </c>
      <c r="H26" s="43" t="s">
        <v>1786</v>
      </c>
      <c r="I26" s="43" t="s">
        <v>1786</v>
      </c>
      <c r="J26" s="43" t="s">
        <v>1786</v>
      </c>
      <c r="K26" s="43" t="s">
        <v>1786</v>
      </c>
      <c r="L26" s="43" t="s">
        <v>1786</v>
      </c>
      <c r="M26" s="43" t="s">
        <v>1786</v>
      </c>
      <c r="N26" s="43" t="s">
        <v>1786</v>
      </c>
      <c r="O26" s="43" t="s">
        <v>1786</v>
      </c>
      <c r="P26" s="43" t="s">
        <v>1786</v>
      </c>
      <c r="Q26" s="43">
        <v>1301727539.1417501</v>
      </c>
      <c r="R26" s="43">
        <v>1572486882.5239</v>
      </c>
      <c r="S26" s="43">
        <v>2971334480.65416</v>
      </c>
      <c r="T26" s="43">
        <v>3993163784.61376</v>
      </c>
      <c r="U26" s="43">
        <v>4616097181.1553898</v>
      </c>
      <c r="V26" s="43">
        <v>5059242510.5463104</v>
      </c>
      <c r="W26" s="43">
        <v>5337500848.6263504</v>
      </c>
      <c r="X26" s="43">
        <v>5572350885.96591</v>
      </c>
      <c r="Y26" s="43">
        <v>5867685482.9221096</v>
      </c>
      <c r="Z26" s="43">
        <v>6102392902.2389898</v>
      </c>
      <c r="AA26" s="43">
        <v>6474638869.2755699</v>
      </c>
      <c r="AB26" s="43">
        <v>6798370812.7393503</v>
      </c>
      <c r="AC26" s="43">
        <v>7219869803.1291904</v>
      </c>
      <c r="AD26" s="43">
        <v>7713564500.2671604</v>
      </c>
      <c r="AE26" s="43">
        <v>8131639696.1816397</v>
      </c>
      <c r="AF26" s="43">
        <v>8144222916.6767673</v>
      </c>
      <c r="AG26" s="43"/>
      <c r="AI26" t="e">
        <f t="shared" si="0"/>
        <v>#N/A</v>
      </c>
    </row>
    <row r="27" spans="1:35">
      <c r="A27" s="43" t="s">
        <v>4071</v>
      </c>
      <c r="B27" s="43" t="s">
        <v>1369</v>
      </c>
      <c r="C27" s="43">
        <v>1208609086.5519199</v>
      </c>
      <c r="D27" s="43">
        <v>1318167779.1161301</v>
      </c>
      <c r="E27" s="43">
        <v>1478529897.6677799</v>
      </c>
      <c r="F27" s="43">
        <v>1672908223.1849301</v>
      </c>
      <c r="G27" s="43">
        <v>1815864646.22436</v>
      </c>
      <c r="H27" s="43">
        <v>1945249927.9913299</v>
      </c>
      <c r="I27" s="43">
        <v>2104233727.5074899</v>
      </c>
      <c r="J27" s="43">
        <v>2354257266.3931398</v>
      </c>
      <c r="K27" s="43">
        <v>2812159589.0409598</v>
      </c>
      <c r="L27" s="43">
        <v>3179410928.9703202</v>
      </c>
      <c r="M27" s="43">
        <v>3394746772.12959</v>
      </c>
      <c r="N27" s="43">
        <v>3647951047.2509799</v>
      </c>
      <c r="O27" s="43">
        <v>3754364345.0931902</v>
      </c>
      <c r="P27" s="43">
        <v>3826301996.2914</v>
      </c>
      <c r="Q27" s="43">
        <v>3965117016.5534701</v>
      </c>
      <c r="R27" s="43">
        <v>4139734790.8882098</v>
      </c>
      <c r="S27" s="43">
        <v>4369579573.2104597</v>
      </c>
      <c r="T27" s="43">
        <v>4813950741.1066504</v>
      </c>
      <c r="U27" s="43">
        <v>5322944419.7460098</v>
      </c>
      <c r="V27" s="43">
        <v>5707265710.8071499</v>
      </c>
      <c r="W27" s="43">
        <v>6177184148.1232901</v>
      </c>
      <c r="X27" s="43">
        <v>6499198350.4777498</v>
      </c>
      <c r="Y27" s="43">
        <v>6715499001.2393398</v>
      </c>
      <c r="Z27" s="43">
        <v>7137459863.3270102</v>
      </c>
      <c r="AA27" s="43">
        <v>7604196267.0931902</v>
      </c>
      <c r="AB27" s="43">
        <v>7960326245.8983202</v>
      </c>
      <c r="AC27" s="43">
        <v>8195757682.3296499</v>
      </c>
      <c r="AD27" s="43">
        <v>8392065428.17313</v>
      </c>
      <c r="AE27" s="43">
        <v>8639510143.0583706</v>
      </c>
      <c r="AF27" s="43">
        <v>7958577275.0587072</v>
      </c>
      <c r="AG27" s="43"/>
      <c r="AI27" t="str">
        <f t="shared" si="0"/>
        <v>Botswana</v>
      </c>
    </row>
    <row r="28" spans="1:35">
      <c r="A28" s="43" t="s">
        <v>4251</v>
      </c>
      <c r="B28" s="43" t="s">
        <v>1370</v>
      </c>
      <c r="C28" s="43">
        <v>430378734063.39301</v>
      </c>
      <c r="D28" s="43">
        <v>411470658990.698</v>
      </c>
      <c r="E28" s="43">
        <v>413858199196.66901</v>
      </c>
      <c r="F28" s="43">
        <v>399746489303.71301</v>
      </c>
      <c r="G28" s="43">
        <v>420809704087.75702</v>
      </c>
      <c r="H28" s="43">
        <v>454246661386.664</v>
      </c>
      <c r="I28" s="43">
        <v>490533225221.10999</v>
      </c>
      <c r="J28" s="43">
        <v>508190603691.94</v>
      </c>
      <c r="K28" s="43">
        <v>507668830626.15698</v>
      </c>
      <c r="L28" s="43">
        <v>524317621031.58698</v>
      </c>
      <c r="M28" s="43">
        <v>501771963327.229</v>
      </c>
      <c r="N28" s="43">
        <v>509359093915.48602</v>
      </c>
      <c r="O28" s="43">
        <v>506980820288.78198</v>
      </c>
      <c r="P28" s="43">
        <v>530632240834.099</v>
      </c>
      <c r="Q28" s="43">
        <v>558938074182.59595</v>
      </c>
      <c r="R28" s="43">
        <v>583625429865.92505</v>
      </c>
      <c r="S28" s="43">
        <v>596173376608.04199</v>
      </c>
      <c r="T28" s="43">
        <v>616293863302.67004</v>
      </c>
      <c r="U28" s="43">
        <v>616527313474.61597</v>
      </c>
      <c r="V28" s="43">
        <v>618073920863.76099</v>
      </c>
      <c r="W28" s="43">
        <v>644701831101.39404</v>
      </c>
      <c r="X28" s="43">
        <v>653149809198.703</v>
      </c>
      <c r="Y28" s="43">
        <v>670512665737.21399</v>
      </c>
      <c r="Z28" s="43">
        <v>678201930775.698</v>
      </c>
      <c r="AA28" s="43">
        <v>716969249954.54199</v>
      </c>
      <c r="AB28" s="43">
        <v>739613916633.33997</v>
      </c>
      <c r="AC28" s="43">
        <v>768970275755.59497</v>
      </c>
      <c r="AD28" s="43">
        <v>812567095366.57996</v>
      </c>
      <c r="AE28" s="43">
        <v>853814822622.354</v>
      </c>
      <c r="AF28" s="43">
        <v>856017282862.51282</v>
      </c>
      <c r="AG28" s="43"/>
      <c r="AI28" t="str">
        <f t="shared" si="0"/>
        <v>Brazil</v>
      </c>
    </row>
    <row r="29" spans="1:35">
      <c r="A29" s="67" t="s">
        <v>1705</v>
      </c>
      <c r="B29" s="43" t="s">
        <v>1371</v>
      </c>
      <c r="C29" s="43">
        <v>5774494720</v>
      </c>
      <c r="D29" s="43">
        <v>4629601792</v>
      </c>
      <c r="E29" s="43">
        <v>4812779520</v>
      </c>
      <c r="F29" s="43">
        <v>4836913664</v>
      </c>
      <c r="G29" s="43">
        <v>4865929216</v>
      </c>
      <c r="H29" s="43">
        <v>4793390592</v>
      </c>
      <c r="I29" s="43">
        <v>4663227392</v>
      </c>
      <c r="J29" s="43">
        <v>4756917760</v>
      </c>
      <c r="K29" s="43">
        <v>4809118720</v>
      </c>
      <c r="L29" s="43">
        <v>4757459968</v>
      </c>
      <c r="M29" s="43">
        <v>4809288704</v>
      </c>
      <c r="N29" s="43">
        <v>4960586240</v>
      </c>
      <c r="O29" s="43">
        <v>5196639744</v>
      </c>
      <c r="P29" s="43">
        <v>5212467200</v>
      </c>
      <c r="Q29" s="43">
        <v>5376419840</v>
      </c>
      <c r="R29" s="43">
        <v>5617213952</v>
      </c>
      <c r="S29" s="43">
        <v>5778895360</v>
      </c>
      <c r="T29" s="43">
        <v>5693877760</v>
      </c>
      <c r="U29" s="43">
        <v>5662076928</v>
      </c>
      <c r="V29" s="43">
        <v>5834892800</v>
      </c>
      <c r="W29" s="43">
        <v>6001153536</v>
      </c>
      <c r="X29" s="43">
        <v>6165827584</v>
      </c>
      <c r="Y29" s="43">
        <v>6404574208</v>
      </c>
      <c r="Z29" s="43">
        <v>6590560256</v>
      </c>
      <c r="AA29" s="43">
        <v>6623797760</v>
      </c>
      <c r="AB29" s="43">
        <v>6649465344</v>
      </c>
      <c r="AC29" s="43">
        <v>6941890048</v>
      </c>
      <c r="AD29" s="43">
        <v>6984929792</v>
      </c>
      <c r="AE29" s="43" t="s">
        <v>1786</v>
      </c>
      <c r="AF29" s="43" t="s">
        <v>1786</v>
      </c>
      <c r="AG29" s="144"/>
      <c r="AI29" t="str">
        <f t="shared" si="0"/>
        <v>Brunei</v>
      </c>
    </row>
    <row r="30" spans="1:35">
      <c r="A30" s="43" t="s">
        <v>4184</v>
      </c>
      <c r="B30" s="43" t="s">
        <v>1372</v>
      </c>
      <c r="C30" s="43">
        <v>11805238356.9081</v>
      </c>
      <c r="D30" s="43">
        <v>12383714115.8748</v>
      </c>
      <c r="E30" s="43">
        <v>12672820044.0795</v>
      </c>
      <c r="F30" s="43">
        <v>13107536576.6355</v>
      </c>
      <c r="G30" s="43">
        <v>13552726657.3505</v>
      </c>
      <c r="H30" s="43">
        <v>13916406034.864799</v>
      </c>
      <c r="I30" s="43">
        <v>14501953029.020901</v>
      </c>
      <c r="J30" s="43">
        <v>15379975784.036699</v>
      </c>
      <c r="K30" s="43">
        <v>17063266742.384199</v>
      </c>
      <c r="L30" s="43">
        <v>16501905402.5956</v>
      </c>
      <c r="M30" s="43">
        <v>14997364443.065001</v>
      </c>
      <c r="N30" s="43">
        <v>13730783742.786301</v>
      </c>
      <c r="O30" s="43">
        <v>12732227893.0958</v>
      </c>
      <c r="P30" s="43">
        <v>12543763573.476999</v>
      </c>
      <c r="Q30" s="43">
        <v>12771810569.999201</v>
      </c>
      <c r="R30" s="43">
        <v>13137108549.865</v>
      </c>
      <c r="S30" s="43">
        <v>11902220346.1777</v>
      </c>
      <c r="T30" s="43">
        <v>11235696006.7917</v>
      </c>
      <c r="U30" s="43">
        <v>11685123847.0634</v>
      </c>
      <c r="V30" s="43">
        <v>11953881695.5459</v>
      </c>
      <c r="W30" s="43">
        <v>12599391307.105301</v>
      </c>
      <c r="X30" s="43">
        <v>13115966350.696699</v>
      </c>
      <c r="Y30" s="43">
        <v>13706184836.478001</v>
      </c>
      <c r="Z30" s="43">
        <v>14392476788.2073</v>
      </c>
      <c r="AA30" s="43">
        <v>15348377074.2787</v>
      </c>
      <c r="AB30" s="43">
        <v>16306973117.0714</v>
      </c>
      <c r="AC30" s="43">
        <v>17407110257.3522</v>
      </c>
      <c r="AD30" s="43">
        <v>18480652845.296799</v>
      </c>
      <c r="AE30" s="43">
        <v>19592053196.860699</v>
      </c>
      <c r="AF30" s="43">
        <v>19284962305.428101</v>
      </c>
      <c r="AG30" s="43"/>
      <c r="AI30" t="str">
        <f t="shared" si="0"/>
        <v>Bulgaria</v>
      </c>
    </row>
    <row r="31" spans="1:35">
      <c r="A31" s="43" t="s">
        <v>4141</v>
      </c>
      <c r="B31" s="43" t="s">
        <v>1373</v>
      </c>
      <c r="C31" s="43">
        <v>1100637951.84322</v>
      </c>
      <c r="D31" s="43">
        <v>1147473436.0414</v>
      </c>
      <c r="E31" s="43">
        <v>1257197102.0899701</v>
      </c>
      <c r="F31" s="43">
        <v>1261546812.1835499</v>
      </c>
      <c r="G31" s="43">
        <v>1239107720.9123001</v>
      </c>
      <c r="H31" s="43">
        <v>1344647048.2197101</v>
      </c>
      <c r="I31" s="43">
        <v>1451618598.2471499</v>
      </c>
      <c r="J31" s="43">
        <v>1448187889.43502</v>
      </c>
      <c r="K31" s="43">
        <v>1532118964.9040999</v>
      </c>
      <c r="L31" s="43">
        <v>1565063617.5592201</v>
      </c>
      <c r="M31" s="43">
        <v>1555627403.27858</v>
      </c>
      <c r="N31" s="43">
        <v>1696722567.0259399</v>
      </c>
      <c r="O31" s="43">
        <v>1700671023.0388899</v>
      </c>
      <c r="P31" s="43">
        <v>1759537793.5889399</v>
      </c>
      <c r="Q31" s="43">
        <v>1782675843.58129</v>
      </c>
      <c r="R31" s="43">
        <v>1884580259.6840799</v>
      </c>
      <c r="S31" s="43">
        <v>2092161948.3275101</v>
      </c>
      <c r="T31" s="43">
        <v>2224320360.9155698</v>
      </c>
      <c r="U31" s="43">
        <v>2386867456.6733198</v>
      </c>
      <c r="V31" s="43">
        <v>2563595394.8187699</v>
      </c>
      <c r="W31" s="43">
        <v>2610945548.69944</v>
      </c>
      <c r="X31" s="43">
        <v>2784535504.3347702</v>
      </c>
      <c r="Y31" s="43">
        <v>2915395385.2195201</v>
      </c>
      <c r="Z31" s="43">
        <v>3149921832.99475</v>
      </c>
      <c r="AA31" s="43">
        <v>3295911699.1252198</v>
      </c>
      <c r="AB31" s="43">
        <v>3505297329.5509601</v>
      </c>
      <c r="AC31" s="43">
        <v>3698258219.2105598</v>
      </c>
      <c r="AD31" s="43">
        <v>3831292260.1016998</v>
      </c>
      <c r="AE31" s="43">
        <v>4002382591.5495701</v>
      </c>
      <c r="AF31" s="43">
        <v>4163655687.2684331</v>
      </c>
      <c r="AG31" s="43"/>
      <c r="AI31" t="str">
        <f t="shared" si="0"/>
        <v>Burkina Faso</v>
      </c>
    </row>
    <row r="32" spans="1:35">
      <c r="A32" s="43" t="s">
        <v>4072</v>
      </c>
      <c r="B32" s="43" t="s">
        <v>1374</v>
      </c>
      <c r="C32" s="43">
        <v>559379258.77497602</v>
      </c>
      <c r="D32" s="43">
        <v>627418099.45950496</v>
      </c>
      <c r="E32" s="43">
        <v>620807623.50972199</v>
      </c>
      <c r="F32" s="43">
        <v>643872656.69741905</v>
      </c>
      <c r="G32" s="43">
        <v>644874162.04986</v>
      </c>
      <c r="H32" s="43">
        <v>720860846.49286401</v>
      </c>
      <c r="I32" s="43">
        <v>744290124.87959301</v>
      </c>
      <c r="J32" s="43">
        <v>785249125.83199096</v>
      </c>
      <c r="K32" s="43">
        <v>824755200.66580105</v>
      </c>
      <c r="L32" s="43">
        <v>835885290.51378</v>
      </c>
      <c r="M32" s="43">
        <v>865139788.96666396</v>
      </c>
      <c r="N32" s="43">
        <v>908369409.34159994</v>
      </c>
      <c r="O32" s="43">
        <v>917543925.52246594</v>
      </c>
      <c r="P32" s="43">
        <v>860289184.56986403</v>
      </c>
      <c r="Q32" s="43">
        <v>827340108.80083799</v>
      </c>
      <c r="R32" s="43">
        <v>761814772.18381202</v>
      </c>
      <c r="S32" s="43">
        <v>700869590.40910697</v>
      </c>
      <c r="T32" s="43">
        <v>689725763.92160201</v>
      </c>
      <c r="U32" s="43">
        <v>722487737.70787799</v>
      </c>
      <c r="V32" s="43">
        <v>715190611.55702901</v>
      </c>
      <c r="W32" s="43">
        <v>709062400.26641905</v>
      </c>
      <c r="X32" s="43">
        <v>723639355.48017704</v>
      </c>
      <c r="Y32" s="43">
        <v>755816119.96029699</v>
      </c>
      <c r="Z32" s="43">
        <v>746566986.78801501</v>
      </c>
      <c r="AA32" s="43">
        <v>782653479.88952994</v>
      </c>
      <c r="AB32" s="43">
        <v>789697361.20853603</v>
      </c>
      <c r="AC32" s="43">
        <v>830169350.97047305</v>
      </c>
      <c r="AD32" s="43">
        <v>860057926.44955397</v>
      </c>
      <c r="AE32" s="43">
        <v>898759823.57121396</v>
      </c>
      <c r="AF32" s="43">
        <v>930216417.39620876</v>
      </c>
      <c r="AG32" s="43"/>
      <c r="AI32" t="str">
        <f t="shared" si="0"/>
        <v>Burundi</v>
      </c>
    </row>
    <row r="33" spans="1:35">
      <c r="A33" s="43" t="s">
        <v>4013</v>
      </c>
      <c r="B33" s="43" t="s">
        <v>1375</v>
      </c>
      <c r="C33" s="43" t="s">
        <v>1786</v>
      </c>
      <c r="D33" s="43" t="s">
        <v>1786</v>
      </c>
      <c r="E33" s="43" t="s">
        <v>1786</v>
      </c>
      <c r="F33" s="43" t="s">
        <v>1786</v>
      </c>
      <c r="G33" s="43" t="s">
        <v>1786</v>
      </c>
      <c r="H33" s="43" t="s">
        <v>1786</v>
      </c>
      <c r="I33" s="43" t="s">
        <v>1786</v>
      </c>
      <c r="J33" s="43" t="s">
        <v>1786</v>
      </c>
      <c r="K33" s="43" t="s">
        <v>1786</v>
      </c>
      <c r="L33" s="43" t="s">
        <v>1786</v>
      </c>
      <c r="M33" s="43" t="s">
        <v>1786</v>
      </c>
      <c r="N33" s="43" t="s">
        <v>1786</v>
      </c>
      <c r="O33" s="43" t="s">
        <v>1786</v>
      </c>
      <c r="P33" s="43">
        <v>2211084361.7175798</v>
      </c>
      <c r="Q33" s="43">
        <v>2412281198.4361901</v>
      </c>
      <c r="R33" s="43">
        <v>2567702131.2223101</v>
      </c>
      <c r="S33" s="43">
        <v>2706674884.7909002</v>
      </c>
      <c r="T33" s="43">
        <v>2858784408.4538102</v>
      </c>
      <c r="U33" s="43">
        <v>3001981855.7410002</v>
      </c>
      <c r="V33" s="43">
        <v>3359510627.74334</v>
      </c>
      <c r="W33" s="43">
        <v>3654031716.2764902</v>
      </c>
      <c r="X33" s="43">
        <v>3947765865.5570502</v>
      </c>
      <c r="Y33" s="43">
        <v>4211787742.80549</v>
      </c>
      <c r="Z33" s="43">
        <v>4570038145.4131498</v>
      </c>
      <c r="AA33" s="43">
        <v>5042604252.6658201</v>
      </c>
      <c r="AB33" s="43">
        <v>5710753630.4434605</v>
      </c>
      <c r="AC33" s="43">
        <v>6325863881.6221905</v>
      </c>
      <c r="AD33" s="43">
        <v>6971393085.3960695</v>
      </c>
      <c r="AE33" s="43">
        <v>7438427180.4811201</v>
      </c>
      <c r="AF33" s="43">
        <v>7482167569.9657516</v>
      </c>
      <c r="AG33" s="43"/>
      <c r="AI33" t="str">
        <f t="shared" si="0"/>
        <v>Cambodia</v>
      </c>
    </row>
    <row r="34" spans="1:35">
      <c r="A34" s="43" t="s">
        <v>4073</v>
      </c>
      <c r="B34" s="43" t="s">
        <v>1376</v>
      </c>
      <c r="C34" s="43">
        <v>6338843528.5357199</v>
      </c>
      <c r="D34" s="43">
        <v>7421688026.7656498</v>
      </c>
      <c r="E34" s="43">
        <v>7979517135.6773396</v>
      </c>
      <c r="F34" s="43">
        <v>8527457057.3482399</v>
      </c>
      <c r="G34" s="43">
        <v>9164848021.1413307</v>
      </c>
      <c r="H34" s="43">
        <v>9903824534.0814095</v>
      </c>
      <c r="I34" s="43">
        <v>10574478163.591101</v>
      </c>
      <c r="J34" s="43">
        <v>10347481105.689301</v>
      </c>
      <c r="K34" s="43">
        <v>9537932265.3578205</v>
      </c>
      <c r="L34" s="43">
        <v>9364425782.9454994</v>
      </c>
      <c r="M34" s="43">
        <v>8792662258.3393192</v>
      </c>
      <c r="N34" s="43">
        <v>8457784978.8757801</v>
      </c>
      <c r="O34" s="43">
        <v>8195593372.9241199</v>
      </c>
      <c r="P34" s="43">
        <v>7933334601.8044205</v>
      </c>
      <c r="Q34" s="43">
        <v>7735001163.1132898</v>
      </c>
      <c r="R34" s="43">
        <v>7990255903.3769503</v>
      </c>
      <c r="S34" s="43">
        <v>8389769052.0466805</v>
      </c>
      <c r="T34" s="43">
        <v>8817647111.6798191</v>
      </c>
      <c r="U34" s="43">
        <v>9261990653.3396893</v>
      </c>
      <c r="V34" s="43">
        <v>9668944995.6258202</v>
      </c>
      <c r="W34" s="43">
        <v>10075040330.762899</v>
      </c>
      <c r="X34" s="43">
        <v>10529854963.383499</v>
      </c>
      <c r="Y34" s="43">
        <v>10952001542.1493</v>
      </c>
      <c r="Z34" s="43">
        <v>11393475992.2267</v>
      </c>
      <c r="AA34" s="43">
        <v>11815245845.173599</v>
      </c>
      <c r="AB34" s="43">
        <v>12086601213.554399</v>
      </c>
      <c r="AC34" s="43">
        <v>12476049221.7969</v>
      </c>
      <c r="AD34" s="43">
        <v>12912710944.559799</v>
      </c>
      <c r="AE34" s="43">
        <v>13416306671.3976</v>
      </c>
      <c r="AF34" s="43">
        <v>13552923153.191038</v>
      </c>
      <c r="AG34" s="43"/>
      <c r="AI34" t="str">
        <f t="shared" si="0"/>
        <v>Cameroon</v>
      </c>
    </row>
    <row r="35" spans="1:35">
      <c r="A35" s="43" t="s">
        <v>46</v>
      </c>
      <c r="B35" s="43" t="s">
        <v>1377</v>
      </c>
      <c r="C35" s="43">
        <v>411965658878.19</v>
      </c>
      <c r="D35" s="43">
        <v>426397346980.00098</v>
      </c>
      <c r="E35" s="43">
        <v>414206585415.12402</v>
      </c>
      <c r="F35" s="43">
        <v>425463941822.099</v>
      </c>
      <c r="G35" s="43">
        <v>450202410612.08002</v>
      </c>
      <c r="H35" s="43">
        <v>471722442933.13599</v>
      </c>
      <c r="I35" s="43">
        <v>483141808632.41498</v>
      </c>
      <c r="J35" s="43">
        <v>503690862568.177</v>
      </c>
      <c r="K35" s="43">
        <v>528746818396.06799</v>
      </c>
      <c r="L35" s="43">
        <v>542596862164.164</v>
      </c>
      <c r="M35" s="43">
        <v>543644199043.83502</v>
      </c>
      <c r="N35" s="43">
        <v>532270284829.30402</v>
      </c>
      <c r="O35" s="43">
        <v>536928624335.06201</v>
      </c>
      <c r="P35" s="43">
        <v>549484950508.383</v>
      </c>
      <c r="Q35" s="43">
        <v>575883374856.91199</v>
      </c>
      <c r="R35" s="43">
        <v>592056629183.21997</v>
      </c>
      <c r="S35" s="43">
        <v>601640832267.18701</v>
      </c>
      <c r="T35" s="43">
        <v>627065719480.17004</v>
      </c>
      <c r="U35" s="43">
        <v>652759275469.66504</v>
      </c>
      <c r="V35" s="43">
        <v>688868359033.06201</v>
      </c>
      <c r="W35" s="43">
        <v>724918860682.78198</v>
      </c>
      <c r="X35" s="43">
        <v>737849976432.56299</v>
      </c>
      <c r="Y35" s="43">
        <v>759428590667.29504</v>
      </c>
      <c r="Z35" s="43">
        <v>773714025991.51599</v>
      </c>
      <c r="AA35" s="43">
        <v>797853747222.40906</v>
      </c>
      <c r="AB35" s="43">
        <v>820793279913.81006</v>
      </c>
      <c r="AC35" s="43">
        <v>846321527169.88696</v>
      </c>
      <c r="AD35" s="43">
        <v>869285435324.21997</v>
      </c>
      <c r="AE35" s="43">
        <v>872762577065.51697</v>
      </c>
      <c r="AF35" s="43">
        <v>846838604807.75671</v>
      </c>
      <c r="AG35" s="43"/>
      <c r="AI35" t="str">
        <f t="shared" si="0"/>
        <v>Canada</v>
      </c>
    </row>
    <row r="36" spans="1:35">
      <c r="A36" s="67" t="s">
        <v>1706</v>
      </c>
      <c r="B36" s="43" t="s">
        <v>1378</v>
      </c>
      <c r="C36" s="43" t="s">
        <v>1786</v>
      </c>
      <c r="D36" s="43">
        <v>183274316.97763699</v>
      </c>
      <c r="E36" s="43">
        <v>193171130.09442899</v>
      </c>
      <c r="F36" s="43">
        <v>214033612.14462799</v>
      </c>
      <c r="G36" s="43">
        <v>236271704.44645399</v>
      </c>
      <c r="H36" s="43">
        <v>254937169.09772399</v>
      </c>
      <c r="I36" s="43">
        <v>261310598.325167</v>
      </c>
      <c r="J36" s="43">
        <v>268153850.028198</v>
      </c>
      <c r="K36" s="43">
        <v>284234697.64961398</v>
      </c>
      <c r="L36" s="43">
        <v>300433039.61581397</v>
      </c>
      <c r="M36" s="43">
        <v>302547937.82194799</v>
      </c>
      <c r="N36" s="43">
        <v>306822191.55386502</v>
      </c>
      <c r="O36" s="43">
        <v>316828263.99760097</v>
      </c>
      <c r="P36" s="43">
        <v>339190295.78077799</v>
      </c>
      <c r="Q36" s="43">
        <v>362695515.78348601</v>
      </c>
      <c r="R36" s="43">
        <v>389881166.74852097</v>
      </c>
      <c r="S36" s="43">
        <v>405487507.21956402</v>
      </c>
      <c r="T36" s="43">
        <v>427384554.88612098</v>
      </c>
      <c r="U36" s="43">
        <v>459011011.947694</v>
      </c>
      <c r="V36" s="43">
        <v>498485962.79002601</v>
      </c>
      <c r="W36" s="43">
        <v>531386031.899872</v>
      </c>
      <c r="X36" s="43">
        <v>551578701.49372602</v>
      </c>
      <c r="Y36" s="43">
        <v>576951321.76243806</v>
      </c>
      <c r="Z36" s="43">
        <v>612722303.71170902</v>
      </c>
      <c r="AA36" s="43">
        <v>608356931.05900097</v>
      </c>
      <c r="AB36" s="43">
        <v>680688571.11522496</v>
      </c>
      <c r="AC36" s="43">
        <v>722156460.94226599</v>
      </c>
      <c r="AD36" s="43">
        <v>764068945.26455605</v>
      </c>
      <c r="AE36" s="43">
        <v>785794057.51389599</v>
      </c>
      <c r="AF36" s="43">
        <v>891320066.914083</v>
      </c>
      <c r="AG36" s="43"/>
      <c r="AI36" t="str">
        <f t="shared" si="0"/>
        <v>CapeVerde</v>
      </c>
    </row>
    <row r="37" spans="1:35">
      <c r="A37" s="67" t="s">
        <v>2075</v>
      </c>
      <c r="B37" s="43" t="s">
        <v>1379</v>
      </c>
      <c r="C37" s="43" t="s">
        <v>1786</v>
      </c>
      <c r="D37" s="43" t="s">
        <v>1786</v>
      </c>
      <c r="E37" s="43" t="s">
        <v>1786</v>
      </c>
      <c r="F37" s="43" t="s">
        <v>1786</v>
      </c>
      <c r="G37" s="43" t="s">
        <v>1786</v>
      </c>
      <c r="H37" s="43" t="s">
        <v>1786</v>
      </c>
      <c r="I37" s="43" t="s">
        <v>1786</v>
      </c>
      <c r="J37" s="43" t="s">
        <v>1786</v>
      </c>
      <c r="K37" s="43" t="s">
        <v>1786</v>
      </c>
      <c r="L37" s="43" t="s">
        <v>1786</v>
      </c>
      <c r="M37" s="43" t="s">
        <v>1786</v>
      </c>
      <c r="N37" s="43" t="s">
        <v>1786</v>
      </c>
      <c r="O37" s="43" t="s">
        <v>1786</v>
      </c>
      <c r="P37" s="43" t="s">
        <v>1786</v>
      </c>
      <c r="Q37" s="43" t="s">
        <v>1786</v>
      </c>
      <c r="R37" s="43" t="s">
        <v>1786</v>
      </c>
      <c r="S37" s="43" t="s">
        <v>1786</v>
      </c>
      <c r="T37" s="43" t="s">
        <v>1786</v>
      </c>
      <c r="U37" s="43" t="s">
        <v>1786</v>
      </c>
      <c r="V37" s="43" t="s">
        <v>1786</v>
      </c>
      <c r="W37" s="43" t="s">
        <v>1786</v>
      </c>
      <c r="X37" s="43" t="s">
        <v>1786</v>
      </c>
      <c r="Y37" s="43" t="s">
        <v>1786</v>
      </c>
      <c r="Z37" s="43" t="s">
        <v>1786</v>
      </c>
      <c r="AA37" s="43" t="s">
        <v>1786</v>
      </c>
      <c r="AB37" s="43" t="s">
        <v>1786</v>
      </c>
      <c r="AC37" s="43" t="s">
        <v>1786</v>
      </c>
      <c r="AD37" s="43" t="s">
        <v>1786</v>
      </c>
      <c r="AE37" s="43" t="s">
        <v>1786</v>
      </c>
      <c r="AF37" s="43" t="e">
        <v>#N/A</v>
      </c>
      <c r="AG37" s="43"/>
      <c r="AI37" t="str">
        <f t="shared" si="0"/>
        <v>Cayman Is</v>
      </c>
    </row>
    <row r="38" spans="1:35">
      <c r="A38" s="67" t="s">
        <v>1710</v>
      </c>
      <c r="B38" s="43" t="s">
        <v>1380</v>
      </c>
      <c r="C38" s="43">
        <v>735280403.10117304</v>
      </c>
      <c r="D38" s="43">
        <v>723923942.429106</v>
      </c>
      <c r="E38" s="43">
        <v>779779920.260584</v>
      </c>
      <c r="F38" s="43">
        <v>716411512.44041002</v>
      </c>
      <c r="G38" s="43">
        <v>784338464.45315599</v>
      </c>
      <c r="H38" s="43">
        <v>815141622.79903698</v>
      </c>
      <c r="I38" s="43">
        <v>844307119.64823794</v>
      </c>
      <c r="J38" s="43">
        <v>802606510.92587101</v>
      </c>
      <c r="K38" s="43">
        <v>816333273.03305101</v>
      </c>
      <c r="L38" s="43">
        <v>832474749.93780005</v>
      </c>
      <c r="M38" s="43">
        <v>814596168.93457401</v>
      </c>
      <c r="N38" s="43">
        <v>810096120.39011705</v>
      </c>
      <c r="O38" s="43">
        <v>758054780.984254</v>
      </c>
      <c r="P38" s="43">
        <v>760595369.75054598</v>
      </c>
      <c r="Q38" s="43">
        <v>797864535.93550503</v>
      </c>
      <c r="R38" s="43">
        <v>855310801.01037502</v>
      </c>
      <c r="S38" s="43">
        <v>821098357.41526401</v>
      </c>
      <c r="T38" s="43">
        <v>864616592.02332795</v>
      </c>
      <c r="U38" s="43">
        <v>905253518.76903999</v>
      </c>
      <c r="V38" s="43">
        <v>937842672.02052605</v>
      </c>
      <c r="W38" s="43">
        <v>959413050.58832395</v>
      </c>
      <c r="X38" s="43">
        <v>961916948.87459302</v>
      </c>
      <c r="Y38" s="43">
        <v>956312926.479159</v>
      </c>
      <c r="Z38" s="43">
        <v>883633144.06674302</v>
      </c>
      <c r="AA38" s="43">
        <v>892469475.507411</v>
      </c>
      <c r="AB38" s="43">
        <v>913888742.91958904</v>
      </c>
      <c r="AC38" s="43">
        <v>948616515.15053296</v>
      </c>
      <c r="AD38" s="43">
        <v>983715326.21110296</v>
      </c>
      <c r="AE38" s="43">
        <v>1005357063.38775</v>
      </c>
      <c r="AF38" s="43">
        <v>1029485378.8027755</v>
      </c>
      <c r="AG38" s="146"/>
      <c r="AI38" t="str">
        <f t="shared" si="0"/>
        <v>CentralAfrican</v>
      </c>
    </row>
    <row r="39" spans="1:35">
      <c r="A39" s="43" t="s">
        <v>4082</v>
      </c>
      <c r="B39" s="43" t="s">
        <v>1381</v>
      </c>
      <c r="C39" s="43">
        <v>664885432.25081503</v>
      </c>
      <c r="D39" s="43">
        <v>671819642.72655594</v>
      </c>
      <c r="E39" s="43">
        <v>707739212.203933</v>
      </c>
      <c r="F39" s="43">
        <v>818703645.94898105</v>
      </c>
      <c r="G39" s="43">
        <v>835478055.99001706</v>
      </c>
      <c r="H39" s="43">
        <v>1017551896.68722</v>
      </c>
      <c r="I39" s="43">
        <v>976018811.43770003</v>
      </c>
      <c r="J39" s="43">
        <v>952703591.10517001</v>
      </c>
      <c r="K39" s="43">
        <v>1100204581.9573901</v>
      </c>
      <c r="L39" s="43">
        <v>1153946661.42191</v>
      </c>
      <c r="M39" s="43">
        <v>1105729318.9317</v>
      </c>
      <c r="N39" s="43">
        <v>1200104833.0401499</v>
      </c>
      <c r="O39" s="43">
        <v>1296130541.30164</v>
      </c>
      <c r="P39" s="43">
        <v>1092510545.4126799</v>
      </c>
      <c r="Q39" s="43">
        <v>1203257111.7857001</v>
      </c>
      <c r="R39" s="43">
        <v>1218135979.3299699</v>
      </c>
      <c r="S39" s="43">
        <v>1245111272.1494501</v>
      </c>
      <c r="T39" s="43">
        <v>1315502297.2318699</v>
      </c>
      <c r="U39" s="43">
        <v>1406950490.7544601</v>
      </c>
      <c r="V39" s="43">
        <v>1397343126.2118399</v>
      </c>
      <c r="W39" s="43">
        <v>1385050963.9347</v>
      </c>
      <c r="X39" s="43">
        <v>1546522070.26705</v>
      </c>
      <c r="Y39" s="43">
        <v>1677840504.2209401</v>
      </c>
      <c r="Z39" s="43">
        <v>1924846596.21627</v>
      </c>
      <c r="AA39" s="43">
        <v>2572160415.60851</v>
      </c>
      <c r="AB39" s="43">
        <v>3017980987.3898902</v>
      </c>
      <c r="AC39" s="43">
        <v>3024016949.3646698</v>
      </c>
      <c r="AD39" s="43">
        <v>3030064983.2634001</v>
      </c>
      <c r="AE39" s="43">
        <v>3024004853.2968798</v>
      </c>
      <c r="AF39" s="43">
        <v>2969657607.7570629</v>
      </c>
      <c r="AG39" s="43"/>
      <c r="AI39" t="e">
        <f t="shared" si="0"/>
        <v>#N/A</v>
      </c>
    </row>
    <row r="40" spans="1:35">
      <c r="A40" s="43" t="s">
        <v>1382</v>
      </c>
      <c r="B40" s="43" t="s">
        <v>1383</v>
      </c>
      <c r="C40" s="43" t="s">
        <v>1786</v>
      </c>
      <c r="D40" s="43" t="s">
        <v>1786</v>
      </c>
      <c r="E40" s="43" t="s">
        <v>1786</v>
      </c>
      <c r="F40" s="43" t="s">
        <v>1786</v>
      </c>
      <c r="G40" s="43" t="s">
        <v>1786</v>
      </c>
      <c r="H40" s="43" t="s">
        <v>1786</v>
      </c>
      <c r="I40" s="43" t="s">
        <v>1786</v>
      </c>
      <c r="J40" s="43" t="s">
        <v>1786</v>
      </c>
      <c r="K40" s="43" t="s">
        <v>1786</v>
      </c>
      <c r="L40" s="43" t="s">
        <v>1786</v>
      </c>
      <c r="M40" s="43" t="s">
        <v>1786</v>
      </c>
      <c r="N40" s="43" t="s">
        <v>1786</v>
      </c>
      <c r="O40" s="43" t="s">
        <v>1786</v>
      </c>
      <c r="P40" s="43" t="s">
        <v>1786</v>
      </c>
      <c r="Q40" s="43" t="s">
        <v>1786</v>
      </c>
      <c r="R40" s="43" t="s">
        <v>1786</v>
      </c>
      <c r="S40" s="43" t="s">
        <v>1786</v>
      </c>
      <c r="T40" s="43" t="s">
        <v>1786</v>
      </c>
      <c r="U40" s="43">
        <v>5864053452.2645998</v>
      </c>
      <c r="V40" s="43">
        <v>6085143748.32547</v>
      </c>
      <c r="W40" s="43">
        <v>6439703466.3045702</v>
      </c>
      <c r="X40" s="43">
        <v>6342273104.4080496</v>
      </c>
      <c r="Y40" s="43">
        <v>6238754178.5691004</v>
      </c>
      <c r="Z40" s="43">
        <v>6038979313.0957699</v>
      </c>
      <c r="AA40" s="43">
        <v>6052518819.3095102</v>
      </c>
      <c r="AB40" s="43">
        <v>6135906437.7813597</v>
      </c>
      <c r="AC40" s="43">
        <v>6435479305.2821703</v>
      </c>
      <c r="AD40" s="43">
        <v>6815065070.3921003</v>
      </c>
      <c r="AE40" s="43" t="s">
        <v>1786</v>
      </c>
      <c r="AF40" s="43">
        <v>0</v>
      </c>
      <c r="AG40" s="43"/>
      <c r="AI40" t="e">
        <f t="shared" si="0"/>
        <v>#N/A</v>
      </c>
    </row>
    <row r="41" spans="1:35">
      <c r="A41" s="43" t="s">
        <v>4255</v>
      </c>
      <c r="B41" s="43" t="s">
        <v>1384</v>
      </c>
      <c r="C41" s="43">
        <v>27950035374.905102</v>
      </c>
      <c r="D41" s="43">
        <v>29274115494.391499</v>
      </c>
      <c r="E41" s="43">
        <v>26252080505.4995</v>
      </c>
      <c r="F41" s="43">
        <v>25258026489.583302</v>
      </c>
      <c r="G41" s="43">
        <v>27271935216.292801</v>
      </c>
      <c r="H41" s="43">
        <v>29213486581.276199</v>
      </c>
      <c r="I41" s="43">
        <v>30848376501.658199</v>
      </c>
      <c r="J41" s="43">
        <v>32882584739.242298</v>
      </c>
      <c r="K41" s="43">
        <v>35286696751.706703</v>
      </c>
      <c r="L41" s="43">
        <v>39013086690.102097</v>
      </c>
      <c r="M41" s="43">
        <v>40455626742.149597</v>
      </c>
      <c r="N41" s="43">
        <v>43679935489.348</v>
      </c>
      <c r="O41" s="43">
        <v>49042927668.511398</v>
      </c>
      <c r="P41" s="43">
        <v>52469207192.743103</v>
      </c>
      <c r="Q41" s="43">
        <v>55464212029.098701</v>
      </c>
      <c r="R41" s="43">
        <v>61358713992.547096</v>
      </c>
      <c r="S41" s="43">
        <v>65907537052.976601</v>
      </c>
      <c r="T41" s="43">
        <v>70261111896.979904</v>
      </c>
      <c r="U41" s="43">
        <v>72531163201.783707</v>
      </c>
      <c r="V41" s="43">
        <v>71979306356.542496</v>
      </c>
      <c r="W41" s="43">
        <v>75210511779.643707</v>
      </c>
      <c r="X41" s="43">
        <v>77750400227.524902</v>
      </c>
      <c r="Y41" s="43">
        <v>79448554862.667099</v>
      </c>
      <c r="Z41" s="43">
        <v>82560485563.267807</v>
      </c>
      <c r="AA41" s="43">
        <v>87548036111.485596</v>
      </c>
      <c r="AB41" s="43">
        <v>92415227619.297897</v>
      </c>
      <c r="AC41" s="43">
        <v>96657039428.778702</v>
      </c>
      <c r="AD41" s="43">
        <v>101180935144.33299</v>
      </c>
      <c r="AE41" s="43">
        <v>104381157648.08299</v>
      </c>
      <c r="AF41" s="43">
        <v>103229609476.49039</v>
      </c>
      <c r="AG41" s="43"/>
      <c r="AI41" t="str">
        <f t="shared" si="0"/>
        <v>Chile</v>
      </c>
    </row>
    <row r="42" spans="1:35">
      <c r="A42" s="43" t="s">
        <v>4050</v>
      </c>
      <c r="B42" s="43" t="s">
        <v>1385</v>
      </c>
      <c r="C42" s="43">
        <v>182941942815.32999</v>
      </c>
      <c r="D42" s="43">
        <v>192454923841.72699</v>
      </c>
      <c r="E42" s="43">
        <v>209968321911.32401</v>
      </c>
      <c r="F42" s="43">
        <v>232854868999.65799</v>
      </c>
      <c r="G42" s="43">
        <v>268248809087.60599</v>
      </c>
      <c r="H42" s="43">
        <v>304462398314.43298</v>
      </c>
      <c r="I42" s="43">
        <v>331255089366.10303</v>
      </c>
      <c r="J42" s="43">
        <v>369680679732.57098</v>
      </c>
      <c r="K42" s="43">
        <v>411454596542.35199</v>
      </c>
      <c r="L42" s="43">
        <v>428324235000.58801</v>
      </c>
      <c r="M42" s="43">
        <v>444600555930.61102</v>
      </c>
      <c r="N42" s="43">
        <v>485503807076.22699</v>
      </c>
      <c r="O42" s="43">
        <v>554445347681.05103</v>
      </c>
      <c r="P42" s="43">
        <v>632067696356.39795</v>
      </c>
      <c r="Q42" s="43">
        <v>714868564579.08606</v>
      </c>
      <c r="R42" s="43">
        <v>792789238118.20703</v>
      </c>
      <c r="S42" s="43">
        <v>872068161930.02698</v>
      </c>
      <c r="T42" s="43">
        <v>953170500989.52002</v>
      </c>
      <c r="U42" s="43">
        <v>1027517800066.7</v>
      </c>
      <c r="V42" s="43">
        <v>1105609152871.77</v>
      </c>
      <c r="W42" s="43">
        <v>1198480321713</v>
      </c>
      <c r="X42" s="43">
        <v>1297954188415.1799</v>
      </c>
      <c r="Y42" s="43">
        <v>1416068019560.96</v>
      </c>
      <c r="Z42" s="43">
        <v>1557674821517.0601</v>
      </c>
      <c r="AA42" s="43">
        <v>1714999978490.28</v>
      </c>
      <c r="AB42" s="43">
        <v>1893359976253.27</v>
      </c>
      <c r="AC42" s="43">
        <v>2112989733498.6499</v>
      </c>
      <c r="AD42" s="43">
        <v>2387678398853.4702</v>
      </c>
      <c r="AE42" s="43">
        <v>2602569454750.29</v>
      </c>
      <c r="AF42" s="43">
        <v>2937545539143.9536</v>
      </c>
      <c r="AG42" s="43"/>
      <c r="AI42" t="e">
        <f t="shared" si="0"/>
        <v>#N/A</v>
      </c>
    </row>
    <row r="43" spans="1:35">
      <c r="A43" s="43" t="s">
        <v>4257</v>
      </c>
      <c r="B43" s="43" t="s">
        <v>1386</v>
      </c>
      <c r="C43" s="43">
        <v>51609313925.051598</v>
      </c>
      <c r="D43" s="43">
        <v>52777344574.891098</v>
      </c>
      <c r="E43" s="43">
        <v>53277927301.218697</v>
      </c>
      <c r="F43" s="43">
        <v>54122050156.720001</v>
      </c>
      <c r="G43" s="43">
        <v>55937899611.542297</v>
      </c>
      <c r="H43" s="43">
        <v>57665409992.216599</v>
      </c>
      <c r="I43" s="43">
        <v>61032085246.804298</v>
      </c>
      <c r="J43" s="43">
        <v>64310427859.857101</v>
      </c>
      <c r="K43" s="43">
        <v>66921316116.784897</v>
      </c>
      <c r="L43" s="43">
        <v>69208303011.987396</v>
      </c>
      <c r="M43" s="43">
        <v>73389895309.672501</v>
      </c>
      <c r="N43" s="43">
        <v>75061153121.000107</v>
      </c>
      <c r="O43" s="43">
        <v>78838738882.814697</v>
      </c>
      <c r="P43" s="43">
        <v>80703787961.954605</v>
      </c>
      <c r="Q43" s="43">
        <v>85413508896.311401</v>
      </c>
      <c r="R43" s="43">
        <v>89857093392.232803</v>
      </c>
      <c r="S43" s="43">
        <v>91704424680.939606</v>
      </c>
      <c r="T43" s="43">
        <v>94850155763.481003</v>
      </c>
      <c r="U43" s="43">
        <v>95390596860.223297</v>
      </c>
      <c r="V43" s="43">
        <v>91380361627.163803</v>
      </c>
      <c r="W43" s="43">
        <v>94053110627.568207</v>
      </c>
      <c r="X43" s="43">
        <v>96104574066.541794</v>
      </c>
      <c r="Y43" s="43">
        <v>98467791905.534698</v>
      </c>
      <c r="Z43" s="43">
        <v>103009367916.25301</v>
      </c>
      <c r="AA43" s="43">
        <v>107813469426.978</v>
      </c>
      <c r="AB43" s="43">
        <v>113981445050.664</v>
      </c>
      <c r="AC43" s="43">
        <v>121895243890.562</v>
      </c>
      <c r="AD43" s="43">
        <v>131093325055.38699</v>
      </c>
      <c r="AE43" s="43">
        <v>134416088231.33</v>
      </c>
      <c r="AF43" s="43">
        <v>141651663014.10425</v>
      </c>
      <c r="AG43" s="43"/>
      <c r="AI43" t="str">
        <f t="shared" si="0"/>
        <v>Colombia</v>
      </c>
    </row>
    <row r="44" spans="1:35">
      <c r="A44" s="43" t="s">
        <v>4085</v>
      </c>
      <c r="B44" s="43" t="s">
        <v>1387</v>
      </c>
      <c r="C44" s="43">
        <v>135611692.92479599</v>
      </c>
      <c r="D44" s="43">
        <v>140852977.97688699</v>
      </c>
      <c r="E44" s="43">
        <v>149844501.57875901</v>
      </c>
      <c r="F44" s="43">
        <v>157068546.87397701</v>
      </c>
      <c r="G44" s="43">
        <v>163524479.28374499</v>
      </c>
      <c r="H44" s="43">
        <v>167253445.474291</v>
      </c>
      <c r="I44" s="43">
        <v>170376421.59091499</v>
      </c>
      <c r="J44" s="43">
        <v>173167172.228129</v>
      </c>
      <c r="K44" s="43">
        <v>177821072.35569999</v>
      </c>
      <c r="L44" s="43">
        <v>172165161.370233</v>
      </c>
      <c r="M44" s="43">
        <v>180930765.835399</v>
      </c>
      <c r="N44" s="43">
        <v>171168467.411428</v>
      </c>
      <c r="O44" s="43">
        <v>185770718.30750701</v>
      </c>
      <c r="P44" s="43">
        <v>191354869.951603</v>
      </c>
      <c r="Q44" s="43">
        <v>181257681.90023699</v>
      </c>
      <c r="R44" s="43">
        <v>187801318.90536001</v>
      </c>
      <c r="S44" s="43">
        <v>185375548.58366099</v>
      </c>
      <c r="T44" s="43">
        <v>192846814.73205301</v>
      </c>
      <c r="U44" s="43">
        <v>194516137.944159</v>
      </c>
      <c r="V44" s="43">
        <v>200111161.051736</v>
      </c>
      <c r="W44" s="43">
        <v>201900554.59661201</v>
      </c>
      <c r="X44" s="43">
        <v>208622716.654484</v>
      </c>
      <c r="Y44" s="43">
        <v>217279725.80759701</v>
      </c>
      <c r="Z44" s="43">
        <v>222655687.58054301</v>
      </c>
      <c r="AA44" s="43">
        <v>222122515.791412</v>
      </c>
      <c r="AB44" s="43">
        <v>231517982.98475099</v>
      </c>
      <c r="AC44" s="43">
        <v>234393502.78018099</v>
      </c>
      <c r="AD44" s="43">
        <v>235544353.64257601</v>
      </c>
      <c r="AE44" s="43">
        <v>237840739.658997</v>
      </c>
      <c r="AF44" s="43">
        <v>266987707.88525924</v>
      </c>
      <c r="AG44" s="43"/>
      <c r="AI44" t="e">
        <f t="shared" si="0"/>
        <v>#N/A</v>
      </c>
    </row>
    <row r="45" spans="1:35">
      <c r="A45" s="67" t="s">
        <v>2076</v>
      </c>
      <c r="B45" s="43" t="s">
        <v>1388</v>
      </c>
      <c r="C45" s="43">
        <v>7015838700.2136602</v>
      </c>
      <c r="D45" s="43">
        <v>7180747677.92836</v>
      </c>
      <c r="E45" s="43">
        <v>7147883003.6786203</v>
      </c>
      <c r="F45" s="43">
        <v>7248789931.6846199</v>
      </c>
      <c r="G45" s="43">
        <v>7650450747.4305</v>
      </c>
      <c r="H45" s="43">
        <v>7686243454.0103598</v>
      </c>
      <c r="I45" s="43">
        <v>8048819672.1980104</v>
      </c>
      <c r="J45" s="43">
        <v>8264177308.2354403</v>
      </c>
      <c r="K45" s="43">
        <v>8303050455.8622198</v>
      </c>
      <c r="L45" s="43">
        <v>8197929632.7935801</v>
      </c>
      <c r="M45" s="43">
        <v>7659464144.0218697</v>
      </c>
      <c r="N45" s="43">
        <v>7014456723.8759098</v>
      </c>
      <c r="O45" s="43">
        <v>6277938167.1589003</v>
      </c>
      <c r="P45" s="43">
        <v>5432359502.6111898</v>
      </c>
      <c r="Q45" s="43">
        <v>5220497655.7003803</v>
      </c>
      <c r="R45" s="43">
        <v>5257041078.1894703</v>
      </c>
      <c r="S45" s="43">
        <v>5203252472.0857496</v>
      </c>
      <c r="T45" s="43">
        <v>4910983356.1085196</v>
      </c>
      <c r="U45" s="43">
        <v>4831221421.2485199</v>
      </c>
      <c r="V45" s="43">
        <v>4624921462.7134199</v>
      </c>
      <c r="W45" s="43">
        <v>4305797175.6521702</v>
      </c>
      <c r="X45" s="43">
        <v>4215380704.3919001</v>
      </c>
      <c r="Y45" s="43">
        <v>4361586317.7957697</v>
      </c>
      <c r="Z45" s="43">
        <v>4614184091.1176004</v>
      </c>
      <c r="AA45" s="43">
        <v>4920560759.3779402</v>
      </c>
      <c r="AB45" s="43">
        <v>5238595322.5776901</v>
      </c>
      <c r="AC45" s="43">
        <v>5504936840.2572203</v>
      </c>
      <c r="AD45" s="43">
        <v>5849359728.8047199</v>
      </c>
      <c r="AE45" s="43">
        <v>6211864821.3034296</v>
      </c>
      <c r="AF45" s="43" t="e">
        <v>#N/A</v>
      </c>
      <c r="AG45" s="43"/>
      <c r="AI45" t="e">
        <f t="shared" si="0"/>
        <v>#N/A</v>
      </c>
    </row>
    <row r="46" spans="1:35">
      <c r="A46" s="67" t="s">
        <v>1712</v>
      </c>
      <c r="B46" s="43" t="s">
        <v>1389</v>
      </c>
      <c r="C46" s="43">
        <v>1746408547.8924999</v>
      </c>
      <c r="D46" s="43">
        <v>2054120886.88256</v>
      </c>
      <c r="E46" s="43">
        <v>2538846170.72469</v>
      </c>
      <c r="F46" s="43">
        <v>2687469282.0827098</v>
      </c>
      <c r="G46" s="43">
        <v>2874950661.1679802</v>
      </c>
      <c r="H46" s="43">
        <v>2840863496.54776</v>
      </c>
      <c r="I46" s="43">
        <v>2645936896.9818702</v>
      </c>
      <c r="J46" s="43">
        <v>2650947683.1222801</v>
      </c>
      <c r="K46" s="43">
        <v>2697770402.8588099</v>
      </c>
      <c r="L46" s="43">
        <v>2767909101.9338398</v>
      </c>
      <c r="M46" s="43">
        <v>2795588291.6666098</v>
      </c>
      <c r="N46" s="43">
        <v>2862682410.6666002</v>
      </c>
      <c r="O46" s="43">
        <v>2937112153.3439398</v>
      </c>
      <c r="P46" s="43">
        <v>2907741031.8105001</v>
      </c>
      <c r="Q46" s="43">
        <v>2747815275.0609198</v>
      </c>
      <c r="R46" s="43">
        <v>2857727886.0633602</v>
      </c>
      <c r="S46" s="43">
        <v>2980610185.1640801</v>
      </c>
      <c r="T46" s="43">
        <v>2962726524.0531001</v>
      </c>
      <c r="U46" s="43">
        <v>3072347405.4430599</v>
      </c>
      <c r="V46" s="43">
        <v>2992466372.9015398</v>
      </c>
      <c r="W46" s="43">
        <v>3219893817.2420602</v>
      </c>
      <c r="X46" s="43">
        <v>3342249782.2972598</v>
      </c>
      <c r="Y46" s="43">
        <v>3495993272.2829299</v>
      </c>
      <c r="Z46" s="43">
        <v>3523961218.4611902</v>
      </c>
      <c r="AA46" s="43">
        <v>3647299861.1073298</v>
      </c>
      <c r="AB46" s="43">
        <v>3928141950.4126</v>
      </c>
      <c r="AC46" s="43">
        <v>4173100882.44033</v>
      </c>
      <c r="AD46" s="43">
        <v>4106748578.4095302</v>
      </c>
      <c r="AE46" s="43">
        <v>4335494474.2269402</v>
      </c>
      <c r="AF46" s="43">
        <v>4664992054.2681837</v>
      </c>
      <c r="AG46" s="146"/>
      <c r="AI46" t="str">
        <f t="shared" si="0"/>
        <v>Congo</v>
      </c>
    </row>
    <row r="47" spans="1:35">
      <c r="A47" s="43" t="s">
        <v>4260</v>
      </c>
      <c r="B47" s="43" t="s">
        <v>1390</v>
      </c>
      <c r="C47" s="43">
        <v>7473020531.0473299</v>
      </c>
      <c r="D47" s="43">
        <v>7304006550.67103</v>
      </c>
      <c r="E47" s="43">
        <v>6771868124.8299503</v>
      </c>
      <c r="F47" s="43">
        <v>6965746215.0599699</v>
      </c>
      <c r="G47" s="43">
        <v>7397741147.6345196</v>
      </c>
      <c r="H47" s="43">
        <v>7474782130.66047</v>
      </c>
      <c r="I47" s="43">
        <v>7907194502.3068504</v>
      </c>
      <c r="J47" s="43">
        <v>8450848889.9862804</v>
      </c>
      <c r="K47" s="43">
        <v>8773620017.2106705</v>
      </c>
      <c r="L47" s="43">
        <v>9218062904.6617908</v>
      </c>
      <c r="M47" s="43">
        <v>9578020684.1086903</v>
      </c>
      <c r="N47" s="43">
        <v>9824359310.5664196</v>
      </c>
      <c r="O47" s="43">
        <v>10723486281.2348</v>
      </c>
      <c r="P47" s="43">
        <v>11518491952.025801</v>
      </c>
      <c r="Q47" s="43">
        <v>12063270098.200001</v>
      </c>
      <c r="R47" s="43">
        <v>12536256860.1415</v>
      </c>
      <c r="S47" s="43">
        <v>12647402444.6159</v>
      </c>
      <c r="T47" s="43">
        <v>13352898208.133499</v>
      </c>
      <c r="U47" s="43">
        <v>14474254065.082399</v>
      </c>
      <c r="V47" s="43">
        <v>15664354699.3547</v>
      </c>
      <c r="W47" s="43">
        <v>15946443260.8335</v>
      </c>
      <c r="X47" s="43">
        <v>16118090925.2913</v>
      </c>
      <c r="Y47" s="43">
        <v>16585867507.482</v>
      </c>
      <c r="Z47" s="43">
        <v>17648111590.793598</v>
      </c>
      <c r="AA47" s="43">
        <v>18399824531.014801</v>
      </c>
      <c r="AB47" s="43">
        <v>19482907711.102798</v>
      </c>
      <c r="AC47" s="43">
        <v>21193436300.876801</v>
      </c>
      <c r="AD47" s="43">
        <v>22845564459.936901</v>
      </c>
      <c r="AE47" s="43">
        <v>23441548477.844398</v>
      </c>
      <c r="AF47" s="43">
        <v>23089925250.676823</v>
      </c>
      <c r="AG47" s="43"/>
      <c r="AI47" t="str">
        <f t="shared" si="0"/>
        <v>Costa Rica</v>
      </c>
    </row>
    <row r="48" spans="1:35">
      <c r="A48" s="67" t="s">
        <v>1714</v>
      </c>
      <c r="B48" s="43" t="s">
        <v>1391</v>
      </c>
      <c r="C48" s="43">
        <v>7727415010.4177599</v>
      </c>
      <c r="D48" s="43">
        <v>7997913088.4863596</v>
      </c>
      <c r="E48" s="43">
        <v>8013974685.62502</v>
      </c>
      <c r="F48" s="43">
        <v>7701410403.83992</v>
      </c>
      <c r="G48" s="43">
        <v>7493375174.8307104</v>
      </c>
      <c r="H48" s="43">
        <v>7830668714.7425604</v>
      </c>
      <c r="I48" s="43">
        <v>8085897519.0895996</v>
      </c>
      <c r="J48" s="43">
        <v>8057679927.22997</v>
      </c>
      <c r="K48" s="43">
        <v>8149254167.4135599</v>
      </c>
      <c r="L48" s="43">
        <v>8389494583.1848497</v>
      </c>
      <c r="M48" s="43">
        <v>8297553406.3367901</v>
      </c>
      <c r="N48" s="43">
        <v>8300949194.0967598</v>
      </c>
      <c r="O48" s="43">
        <v>8280648341.9539003</v>
      </c>
      <c r="P48" s="43">
        <v>8264709327.6389904</v>
      </c>
      <c r="Q48" s="43">
        <v>8331753202.3568802</v>
      </c>
      <c r="R48" s="43">
        <v>8925452666.4465008</v>
      </c>
      <c r="S48" s="43">
        <v>9615330126.96805</v>
      </c>
      <c r="T48" s="43">
        <v>10165236491.188299</v>
      </c>
      <c r="U48" s="43">
        <v>10648336839.284401</v>
      </c>
      <c r="V48" s="43">
        <v>10817267121.262899</v>
      </c>
      <c r="W48" s="43">
        <v>10417006095.6768</v>
      </c>
      <c r="X48" s="43">
        <v>10414794516.238701</v>
      </c>
      <c r="Y48" s="43">
        <v>10265778787.134001</v>
      </c>
      <c r="Z48" s="43">
        <v>10106108491.496201</v>
      </c>
      <c r="AA48" s="43">
        <v>10287397439.438601</v>
      </c>
      <c r="AB48" s="43">
        <v>10416603855.061199</v>
      </c>
      <c r="AC48" s="43">
        <v>10487850374.257999</v>
      </c>
      <c r="AD48" s="43">
        <v>10667682579.8993</v>
      </c>
      <c r="AE48" s="43">
        <v>10903841261.0769</v>
      </c>
      <c r="AF48" s="43">
        <v>11295799265.051109</v>
      </c>
      <c r="AG48" s="146"/>
      <c r="AI48" t="str">
        <f t="shared" si="0"/>
        <v>Coted’Lvoire</v>
      </c>
    </row>
    <row r="49" spans="1:35">
      <c r="A49" s="43" t="s">
        <v>4224</v>
      </c>
      <c r="B49" s="43" t="s">
        <v>1392</v>
      </c>
      <c r="C49" s="43" t="s">
        <v>1786</v>
      </c>
      <c r="D49" s="43" t="s">
        <v>1786</v>
      </c>
      <c r="E49" s="43" t="s">
        <v>1786</v>
      </c>
      <c r="F49" s="43" t="s">
        <v>1786</v>
      </c>
      <c r="G49" s="43" t="s">
        <v>1786</v>
      </c>
      <c r="H49" s="43" t="s">
        <v>1786</v>
      </c>
      <c r="I49" s="43" t="s">
        <v>1786</v>
      </c>
      <c r="J49" s="43" t="s">
        <v>1786</v>
      </c>
      <c r="K49" s="43" t="s">
        <v>1786</v>
      </c>
      <c r="L49" s="43" t="s">
        <v>1786</v>
      </c>
      <c r="M49" s="43">
        <v>25150521632.132</v>
      </c>
      <c r="N49" s="43">
        <v>19846610975.2589</v>
      </c>
      <c r="O49" s="43">
        <v>17521919745.210098</v>
      </c>
      <c r="P49" s="43">
        <v>16115683709.787399</v>
      </c>
      <c r="Q49" s="43">
        <v>17061750832.177799</v>
      </c>
      <c r="R49" s="43">
        <v>18225409439.891602</v>
      </c>
      <c r="S49" s="43">
        <v>19289016071.266998</v>
      </c>
      <c r="T49" s="43">
        <v>20597424694.738201</v>
      </c>
      <c r="U49" s="43">
        <v>21035325722.816002</v>
      </c>
      <c r="V49" s="43">
        <v>20719230110.670799</v>
      </c>
      <c r="W49" s="43">
        <v>21347531222.516399</v>
      </c>
      <c r="X49" s="43">
        <v>22166196073.0396</v>
      </c>
      <c r="Y49" s="43">
        <v>23372473131.893398</v>
      </c>
      <c r="Z49" s="43">
        <v>24531186576.493698</v>
      </c>
      <c r="AA49" s="43">
        <v>25573681726.633801</v>
      </c>
      <c r="AB49" s="43">
        <v>26650097657.928699</v>
      </c>
      <c r="AC49" s="43">
        <v>27913157941.474899</v>
      </c>
      <c r="AD49" s="43">
        <v>29440402526.622799</v>
      </c>
      <c r="AE49" s="43">
        <v>30134976130.322498</v>
      </c>
      <c r="AF49" s="43">
        <v>28347416170.318897</v>
      </c>
      <c r="AG49" s="43"/>
      <c r="AI49" t="str">
        <f t="shared" si="0"/>
        <v>Croatia</v>
      </c>
    </row>
    <row r="50" spans="1:35">
      <c r="A50" s="43" t="s">
        <v>4261</v>
      </c>
      <c r="B50" s="43" t="s">
        <v>1393</v>
      </c>
      <c r="C50" s="43" t="s">
        <v>1786</v>
      </c>
      <c r="D50" s="43" t="s">
        <v>1786</v>
      </c>
      <c r="E50" s="43" t="s">
        <v>1786</v>
      </c>
      <c r="F50" s="43" t="s">
        <v>1786</v>
      </c>
      <c r="G50" s="43" t="s">
        <v>1786</v>
      </c>
      <c r="H50" s="43" t="s">
        <v>1786</v>
      </c>
      <c r="I50" s="43" t="s">
        <v>1786</v>
      </c>
      <c r="J50" s="43" t="s">
        <v>1786</v>
      </c>
      <c r="K50" s="43" t="s">
        <v>1786</v>
      </c>
      <c r="L50" s="43" t="s">
        <v>1786</v>
      </c>
      <c r="M50" s="43" t="s">
        <v>1786</v>
      </c>
      <c r="N50" s="43" t="s">
        <v>1786</v>
      </c>
      <c r="O50" s="43" t="s">
        <v>1786</v>
      </c>
      <c r="P50" s="43" t="s">
        <v>1786</v>
      </c>
      <c r="Q50" s="43" t="s">
        <v>1786</v>
      </c>
      <c r="R50" s="43" t="s">
        <v>1786</v>
      </c>
      <c r="S50" s="43" t="s">
        <v>1786</v>
      </c>
      <c r="T50" s="43" t="s">
        <v>1786</v>
      </c>
      <c r="U50" s="43" t="s">
        <v>1786</v>
      </c>
      <c r="V50" s="43" t="s">
        <v>1786</v>
      </c>
      <c r="W50" s="43" t="s">
        <v>1786</v>
      </c>
      <c r="X50" s="43" t="s">
        <v>1786</v>
      </c>
      <c r="Y50" s="43" t="s">
        <v>1786</v>
      </c>
      <c r="Z50" s="43" t="s">
        <v>1786</v>
      </c>
      <c r="AA50" s="43" t="s">
        <v>1786</v>
      </c>
      <c r="AB50" s="43" t="s">
        <v>1786</v>
      </c>
      <c r="AC50" s="43" t="s">
        <v>1786</v>
      </c>
      <c r="AD50" s="43" t="s">
        <v>1786</v>
      </c>
      <c r="AE50" s="43" t="s">
        <v>1786</v>
      </c>
      <c r="AF50" s="43" t="s">
        <v>1786</v>
      </c>
      <c r="AG50" s="144"/>
      <c r="AI50" t="str">
        <f t="shared" si="0"/>
        <v>Cuba</v>
      </c>
    </row>
    <row r="51" spans="1:35">
      <c r="A51" s="43" t="s">
        <v>4014</v>
      </c>
      <c r="B51" s="43" t="s">
        <v>1394</v>
      </c>
      <c r="C51" s="43">
        <v>3384057666.2808299</v>
      </c>
      <c r="D51" s="43">
        <v>3469234326.5948</v>
      </c>
      <c r="E51" s="43">
        <v>3678141623.6696401</v>
      </c>
      <c r="F51" s="43">
        <v>3883462148.4719901</v>
      </c>
      <c r="G51" s="43">
        <v>4223571631.9295101</v>
      </c>
      <c r="H51" s="43">
        <v>4429789232.3482199</v>
      </c>
      <c r="I51" s="43">
        <v>4593866466.5957699</v>
      </c>
      <c r="J51" s="43">
        <v>4918434545.3666096</v>
      </c>
      <c r="K51" s="43">
        <v>5343720689.1380997</v>
      </c>
      <c r="L51" s="43">
        <v>5768408910.0147495</v>
      </c>
      <c r="M51" s="43">
        <v>6195501905.7122498</v>
      </c>
      <c r="N51" s="43">
        <v>6241317642.3049898</v>
      </c>
      <c r="O51" s="43">
        <v>6828001500.6816597</v>
      </c>
      <c r="P51" s="43">
        <v>6875797511.18643</v>
      </c>
      <c r="Q51" s="43">
        <v>7281469564.3464298</v>
      </c>
      <c r="R51" s="43">
        <v>7725639207.7715597</v>
      </c>
      <c r="S51" s="43">
        <v>7868473649.5336599</v>
      </c>
      <c r="T51" s="43">
        <v>8053266111.2315197</v>
      </c>
      <c r="U51" s="43">
        <v>8459413301.5194397</v>
      </c>
      <c r="V51" s="43">
        <v>8869426105.9281101</v>
      </c>
      <c r="W51" s="43">
        <v>9316693766.4256096</v>
      </c>
      <c r="X51" s="43">
        <v>9688002109.4501591</v>
      </c>
      <c r="Y51" s="43">
        <v>9891784400.5162601</v>
      </c>
      <c r="Z51" s="43">
        <v>10080361942.707399</v>
      </c>
      <c r="AA51" s="43">
        <v>10503727222.558201</v>
      </c>
      <c r="AB51" s="43">
        <v>10918427084.088301</v>
      </c>
      <c r="AC51" s="43">
        <v>11370752256.393801</v>
      </c>
      <c r="AD51" s="43">
        <v>11876197409.408701</v>
      </c>
      <c r="AE51" s="43">
        <v>12300150829.562599</v>
      </c>
      <c r="AF51" s="43" t="s">
        <v>1786</v>
      </c>
      <c r="AG51" s="144"/>
      <c r="AI51" t="str">
        <f t="shared" si="0"/>
        <v>Cyprus</v>
      </c>
    </row>
    <row r="52" spans="1:35">
      <c r="A52" s="67" t="s">
        <v>1715</v>
      </c>
      <c r="B52" s="43" t="s">
        <v>1395</v>
      </c>
      <c r="C52" s="43" t="s">
        <v>1786</v>
      </c>
      <c r="D52" s="43" t="s">
        <v>1786</v>
      </c>
      <c r="E52" s="43" t="s">
        <v>1786</v>
      </c>
      <c r="F52" s="43" t="s">
        <v>1786</v>
      </c>
      <c r="G52" s="43" t="s">
        <v>1786</v>
      </c>
      <c r="H52" s="43" t="s">
        <v>1786</v>
      </c>
      <c r="I52" s="43" t="s">
        <v>1786</v>
      </c>
      <c r="J52" s="43" t="s">
        <v>1786</v>
      </c>
      <c r="K52" s="43" t="s">
        <v>1786</v>
      </c>
      <c r="L52" s="43" t="s">
        <v>1786</v>
      </c>
      <c r="M52" s="43">
        <v>55298472529.440697</v>
      </c>
      <c r="N52" s="43">
        <v>48877379024.055801</v>
      </c>
      <c r="O52" s="43">
        <v>48625571435.609299</v>
      </c>
      <c r="P52" s="43">
        <v>48656093567.542198</v>
      </c>
      <c r="Q52" s="43">
        <v>49735813984.668701</v>
      </c>
      <c r="R52" s="43">
        <v>52692645515.6689</v>
      </c>
      <c r="S52" s="43">
        <v>54814810016.7118</v>
      </c>
      <c r="T52" s="43">
        <v>54414193364.511398</v>
      </c>
      <c r="U52" s="43">
        <v>54001191848.790703</v>
      </c>
      <c r="V52" s="43">
        <v>54724540425.697304</v>
      </c>
      <c r="W52" s="43">
        <v>56720835330.543701</v>
      </c>
      <c r="X52" s="43">
        <v>58114106566.827698</v>
      </c>
      <c r="Y52" s="43">
        <v>59216437149.4086</v>
      </c>
      <c r="Z52" s="43">
        <v>61349587387.1306</v>
      </c>
      <c r="AA52" s="43">
        <v>64100892591.105202</v>
      </c>
      <c r="AB52" s="43">
        <v>68149732481.765999</v>
      </c>
      <c r="AC52" s="43">
        <v>72789262996.981506</v>
      </c>
      <c r="AD52" s="43">
        <v>77251985335.077896</v>
      </c>
      <c r="AE52" s="43">
        <v>79155212395.227402</v>
      </c>
      <c r="AF52" s="43">
        <v>75793810159.215454</v>
      </c>
      <c r="AG52" s="146"/>
      <c r="AI52" t="str">
        <f t="shared" si="0"/>
        <v>Czech</v>
      </c>
    </row>
    <row r="53" spans="1:35">
      <c r="A53" s="43" t="s">
        <v>4162</v>
      </c>
      <c r="B53" s="43" t="s">
        <v>1396</v>
      </c>
      <c r="C53" s="43">
        <v>101003822790.761</v>
      </c>
      <c r="D53" s="43">
        <v>100108003117.616</v>
      </c>
      <c r="E53" s="43">
        <v>103826131063.577</v>
      </c>
      <c r="F53" s="43">
        <v>106579406415.855</v>
      </c>
      <c r="G53" s="43">
        <v>111019039724.858</v>
      </c>
      <c r="H53" s="43">
        <v>115487003748.562</v>
      </c>
      <c r="I53" s="43">
        <v>121202632653.314</v>
      </c>
      <c r="J53" s="43">
        <v>121553983001.571</v>
      </c>
      <c r="K53" s="43">
        <v>121380658410.758</v>
      </c>
      <c r="L53" s="43">
        <v>122076059927.50301</v>
      </c>
      <c r="M53" s="43">
        <v>123885885365.763</v>
      </c>
      <c r="N53" s="43">
        <v>125496900941.47</v>
      </c>
      <c r="O53" s="43">
        <v>127976024050.179</v>
      </c>
      <c r="P53" s="43">
        <v>127861340327.35001</v>
      </c>
      <c r="Q53" s="43">
        <v>134926204055.375</v>
      </c>
      <c r="R53" s="43">
        <v>139061993542.082</v>
      </c>
      <c r="S53" s="43">
        <v>143003798047.77899</v>
      </c>
      <c r="T53" s="43">
        <v>147577785750.51599</v>
      </c>
      <c r="U53" s="43">
        <v>150766042731.13</v>
      </c>
      <c r="V53" s="43">
        <v>154626319110.242</v>
      </c>
      <c r="W53" s="43">
        <v>160082641560.78699</v>
      </c>
      <c r="X53" s="43">
        <v>161211045267.28601</v>
      </c>
      <c r="Y53" s="43">
        <v>161961994779.23099</v>
      </c>
      <c r="Z53" s="43">
        <v>162583538493.89499</v>
      </c>
      <c r="AA53" s="43">
        <v>166317254518.68701</v>
      </c>
      <c r="AB53" s="43">
        <v>170384011084.85599</v>
      </c>
      <c r="AC53" s="43">
        <v>176081577612.54999</v>
      </c>
      <c r="AD53" s="43">
        <v>178980836560.23099</v>
      </c>
      <c r="AE53" s="43">
        <v>176937932228.97198</v>
      </c>
      <c r="AF53" s="43">
        <v>168907473617.7952</v>
      </c>
      <c r="AG53" s="43"/>
      <c r="AI53" t="str">
        <f t="shared" si="0"/>
        <v>Denmark</v>
      </c>
    </row>
    <row r="54" spans="1:35">
      <c r="A54" s="43" t="s">
        <v>4087</v>
      </c>
      <c r="B54" s="43" t="s">
        <v>1397</v>
      </c>
      <c r="C54" s="43" t="s">
        <v>1786</v>
      </c>
      <c r="D54" s="43" t="s">
        <v>1786</v>
      </c>
      <c r="E54" s="43" t="s">
        <v>1786</v>
      </c>
      <c r="F54" s="43" t="s">
        <v>1786</v>
      </c>
      <c r="G54" s="43" t="s">
        <v>1786</v>
      </c>
      <c r="H54" s="43" t="s">
        <v>1786</v>
      </c>
      <c r="I54" s="43" t="s">
        <v>1786</v>
      </c>
      <c r="J54" s="43" t="s">
        <v>1786</v>
      </c>
      <c r="K54" s="43" t="s">
        <v>1786</v>
      </c>
      <c r="L54" s="43" t="s">
        <v>1786</v>
      </c>
      <c r="M54" s="43">
        <v>660030923.30471504</v>
      </c>
      <c r="N54" s="43">
        <v>631797330.469872</v>
      </c>
      <c r="O54" s="43">
        <v>631683815.33288205</v>
      </c>
      <c r="P54" s="43">
        <v>589860779.81953299</v>
      </c>
      <c r="Q54" s="43">
        <v>584331764.283602</v>
      </c>
      <c r="R54" s="43">
        <v>563948745.77565598</v>
      </c>
      <c r="S54" s="43">
        <v>540739442.02314794</v>
      </c>
      <c r="T54" s="43">
        <v>536706216.85510403</v>
      </c>
      <c r="U54" s="43">
        <v>537239587.72765994</v>
      </c>
      <c r="V54" s="43">
        <v>548946071.65163398</v>
      </c>
      <c r="W54" s="43">
        <v>551230861.85650504</v>
      </c>
      <c r="X54" s="43">
        <v>562518771.06911898</v>
      </c>
      <c r="Y54" s="43">
        <v>577248676.08962703</v>
      </c>
      <c r="Z54" s="43">
        <v>595720398.94307697</v>
      </c>
      <c r="AA54" s="43">
        <v>618515497.55930805</v>
      </c>
      <c r="AB54" s="43">
        <v>638119971.92002296</v>
      </c>
      <c r="AC54" s="43">
        <v>664315172.93886399</v>
      </c>
      <c r="AD54" s="43">
        <v>692641552.20766997</v>
      </c>
      <c r="AE54" s="43">
        <v>719375085.80165005</v>
      </c>
      <c r="AF54" s="43">
        <v>780798170.81902325</v>
      </c>
      <c r="AG54" s="43"/>
      <c r="AI54" t="str">
        <f t="shared" si="0"/>
        <v>Djibouti</v>
      </c>
    </row>
    <row r="55" spans="1:35">
      <c r="A55" s="43" t="s">
        <v>4259</v>
      </c>
      <c r="B55" s="43" t="s">
        <v>1398</v>
      </c>
      <c r="C55" s="43">
        <v>134888809.336124</v>
      </c>
      <c r="D55" s="43">
        <v>151189282.20013401</v>
      </c>
      <c r="E55" s="43">
        <v>157440075.130887</v>
      </c>
      <c r="F55" s="43">
        <v>161677895.374084</v>
      </c>
      <c r="G55" s="43">
        <v>170451184.210282</v>
      </c>
      <c r="H55" s="43">
        <v>172640724.669267</v>
      </c>
      <c r="I55" s="43">
        <v>184859773.03715</v>
      </c>
      <c r="J55" s="43">
        <v>198758806.35797599</v>
      </c>
      <c r="K55" s="43">
        <v>215770627.61995</v>
      </c>
      <c r="L55" s="43">
        <v>215245945.11364999</v>
      </c>
      <c r="M55" s="43">
        <v>226556905.28778201</v>
      </c>
      <c r="N55" s="43">
        <v>227934188.794783</v>
      </c>
      <c r="O55" s="43">
        <v>232600828.014359</v>
      </c>
      <c r="P55" s="43">
        <v>236510729.76315701</v>
      </c>
      <c r="Q55" s="43">
        <v>239895949.00565299</v>
      </c>
      <c r="R55" s="43">
        <v>244633218.562617</v>
      </c>
      <c r="S55" s="43">
        <v>251095902.50553</v>
      </c>
      <c r="T55" s="43">
        <v>254839294.24294299</v>
      </c>
      <c r="U55" s="43">
        <v>267525406.90589601</v>
      </c>
      <c r="V55" s="43">
        <v>269353400.75784701</v>
      </c>
      <c r="W55" s="43">
        <v>271166661.87769097</v>
      </c>
      <c r="X55" s="43">
        <v>260996209.41456601</v>
      </c>
      <c r="Y55" s="43">
        <v>250528109.78114101</v>
      </c>
      <c r="Z55" s="43">
        <v>255994273.94201401</v>
      </c>
      <c r="AA55" s="43">
        <v>272074742.75282401</v>
      </c>
      <c r="AB55" s="43">
        <v>281246804.25778103</v>
      </c>
      <c r="AC55" s="43">
        <v>295736005.01445502</v>
      </c>
      <c r="AD55" s="43">
        <v>305875348.85502201</v>
      </c>
      <c r="AE55" s="43">
        <v>319070463.611476</v>
      </c>
      <c r="AF55" s="43">
        <v>321852443.57263887</v>
      </c>
      <c r="AG55" s="43"/>
      <c r="AI55" t="str">
        <f t="shared" si="0"/>
        <v>Dominica</v>
      </c>
    </row>
    <row r="56" spans="1:35">
      <c r="A56" s="67" t="s">
        <v>1716</v>
      </c>
      <c r="B56" s="43" t="s">
        <v>1399</v>
      </c>
      <c r="C56" s="43">
        <v>10534042898.072599</v>
      </c>
      <c r="D56" s="43">
        <v>10984885966.6334</v>
      </c>
      <c r="E56" s="43">
        <v>11171487179.788601</v>
      </c>
      <c r="F56" s="43">
        <v>11688497606.155199</v>
      </c>
      <c r="G56" s="43">
        <v>11834942323.754601</v>
      </c>
      <c r="H56" s="43">
        <v>11583741530.7922</v>
      </c>
      <c r="I56" s="43">
        <v>11991720123.617701</v>
      </c>
      <c r="J56" s="43">
        <v>13204966506.649</v>
      </c>
      <c r="K56" s="43">
        <v>13489660738.673</v>
      </c>
      <c r="L56" s="43">
        <v>14083278499.0637</v>
      </c>
      <c r="M56" s="43">
        <v>13315132485.046801</v>
      </c>
      <c r="N56" s="43">
        <v>13440845832.806601</v>
      </c>
      <c r="O56" s="43">
        <v>14853906415.8806</v>
      </c>
      <c r="P56" s="43">
        <v>15926747834.8333</v>
      </c>
      <c r="Q56" s="43">
        <v>16293581672.698799</v>
      </c>
      <c r="R56" s="43">
        <v>17188690648.862</v>
      </c>
      <c r="S56" s="43">
        <v>18414479323.434799</v>
      </c>
      <c r="T56" s="43">
        <v>19888424784.128799</v>
      </c>
      <c r="U56" s="43">
        <v>21282722240.0093</v>
      </c>
      <c r="V56" s="43">
        <v>22711932398.0271</v>
      </c>
      <c r="W56" s="43">
        <v>23996656675.8335</v>
      </c>
      <c r="X56" s="43">
        <v>24430811263.7342</v>
      </c>
      <c r="Y56" s="43">
        <v>25844917267.708199</v>
      </c>
      <c r="Z56" s="43">
        <v>25779436894.049</v>
      </c>
      <c r="AA56" s="43">
        <v>26117652334.7789</v>
      </c>
      <c r="AB56" s="43">
        <v>28536865195.230701</v>
      </c>
      <c r="AC56" s="43">
        <v>31582078268.521801</v>
      </c>
      <c r="AD56" s="43">
        <v>34258540898.9641</v>
      </c>
      <c r="AE56" s="43">
        <v>36059049713.2742</v>
      </c>
      <c r="AF56" s="43">
        <v>37304548927.731125</v>
      </c>
      <c r="AG56" s="146"/>
      <c r="AI56" t="str">
        <f t="shared" si="0"/>
        <v>DominicanRep</v>
      </c>
    </row>
    <row r="57" spans="1:35">
      <c r="A57" s="43" t="s">
        <v>1400</v>
      </c>
      <c r="B57" s="43" t="s">
        <v>1401</v>
      </c>
      <c r="C57" s="43">
        <v>372262349949.05499</v>
      </c>
      <c r="D57" s="43">
        <v>393204227434.60602</v>
      </c>
      <c r="E57" s="43">
        <v>418004498864.71698</v>
      </c>
      <c r="F57" s="43">
        <v>452980687636.09802</v>
      </c>
      <c r="G57" s="43">
        <v>496444889473.48401</v>
      </c>
      <c r="H57" s="43">
        <v>534653374391.16302</v>
      </c>
      <c r="I57" s="43">
        <v>571935398684.69897</v>
      </c>
      <c r="J57" s="43">
        <v>624661139927.08203</v>
      </c>
      <c r="K57" s="43">
        <v>687945297992.229</v>
      </c>
      <c r="L57" s="43">
        <v>729528589625.24805</v>
      </c>
      <c r="M57" s="43">
        <v>769731275390.10706</v>
      </c>
      <c r="N57" s="43">
        <v>833349874903.46204</v>
      </c>
      <c r="O57" s="43">
        <v>925787312497.99402</v>
      </c>
      <c r="P57" s="43">
        <v>1030660839962.29</v>
      </c>
      <c r="Q57" s="43">
        <v>1144766369526.3999</v>
      </c>
      <c r="R57" s="43">
        <v>1258258840218.1799</v>
      </c>
      <c r="S57" s="43">
        <v>1371994608105.71</v>
      </c>
      <c r="T57" s="43">
        <v>1472150360811.6599</v>
      </c>
      <c r="U57" s="43">
        <v>1504984188322.8799</v>
      </c>
      <c r="V57" s="43">
        <v>1599854429054.3101</v>
      </c>
      <c r="W57" s="43">
        <v>1721719756915.0701</v>
      </c>
      <c r="X57" s="43">
        <v>1835647957754.5701</v>
      </c>
      <c r="Y57" s="43">
        <v>1981269870128.1399</v>
      </c>
      <c r="Z57" s="43">
        <v>2156050128553.5701</v>
      </c>
      <c r="AA57" s="43">
        <v>2350678648978.1602</v>
      </c>
      <c r="AB57" s="43">
        <v>2564873770593.73</v>
      </c>
      <c r="AC57" s="43">
        <v>2823926226590.21</v>
      </c>
      <c r="AD57" s="43">
        <v>3144802646055.79</v>
      </c>
      <c r="AE57" s="43">
        <v>3395880860007.3901</v>
      </c>
      <c r="AF57" s="43" t="e">
        <v>#N/A</v>
      </c>
      <c r="AG57" s="43"/>
      <c r="AI57" t="e">
        <f t="shared" si="0"/>
        <v>#N/A</v>
      </c>
    </row>
    <row r="58" spans="1:35">
      <c r="A58" s="43" t="s">
        <v>4267</v>
      </c>
      <c r="B58" s="43" t="s">
        <v>1402</v>
      </c>
      <c r="C58" s="43">
        <v>10882444170.927099</v>
      </c>
      <c r="D58" s="43">
        <v>11248627500.585199</v>
      </c>
      <c r="E58" s="43">
        <v>11184595465.3337</v>
      </c>
      <c r="F58" s="43">
        <v>10901454001.5525</v>
      </c>
      <c r="G58" s="43">
        <v>11319663103.724199</v>
      </c>
      <c r="H58" s="43">
        <v>11649828669.681499</v>
      </c>
      <c r="I58" s="43">
        <v>12124065290.4419</v>
      </c>
      <c r="J58" s="43">
        <v>11863935403.3612</v>
      </c>
      <c r="K58" s="43">
        <v>12856431949.758101</v>
      </c>
      <c r="L58" s="43">
        <v>12982495147.223301</v>
      </c>
      <c r="M58" s="43">
        <v>13330669595.031</v>
      </c>
      <c r="N58" s="43">
        <v>14023015720.0588</v>
      </c>
      <c r="O58" s="43">
        <v>14235121580.700899</v>
      </c>
      <c r="P58" s="43">
        <v>14277142988.026899</v>
      </c>
      <c r="Q58" s="43">
        <v>14948478409.3916</v>
      </c>
      <c r="R58" s="43">
        <v>15210610194.0224</v>
      </c>
      <c r="S58" s="43">
        <v>15575792574.905399</v>
      </c>
      <c r="T58" s="43">
        <v>16207108486.494301</v>
      </c>
      <c r="U58" s="43">
        <v>16549527222.7173</v>
      </c>
      <c r="V58" s="43">
        <v>15506997580.7439</v>
      </c>
      <c r="W58" s="43">
        <v>15941641913.4676</v>
      </c>
      <c r="X58" s="43">
        <v>16792401244.682199</v>
      </c>
      <c r="Y58" s="43">
        <v>17505426971.722599</v>
      </c>
      <c r="Z58" s="43">
        <v>18131384138.329399</v>
      </c>
      <c r="AA58" s="43">
        <v>19582025894.947899</v>
      </c>
      <c r="AB58" s="43">
        <v>20757561015.612598</v>
      </c>
      <c r="AC58" s="43">
        <v>21564089522.128899</v>
      </c>
      <c r="AD58" s="43">
        <v>22101237257.343601</v>
      </c>
      <c r="AE58" s="43">
        <v>23541310726.643902</v>
      </c>
      <c r="AF58" s="43">
        <v>24131530013.575989</v>
      </c>
      <c r="AG58" s="43"/>
      <c r="AI58" t="str">
        <f t="shared" si="0"/>
        <v>Ecuador</v>
      </c>
    </row>
    <row r="59" spans="1:35">
      <c r="A59" s="67" t="s">
        <v>1718</v>
      </c>
      <c r="B59" s="43" t="s">
        <v>1403</v>
      </c>
      <c r="C59" s="43">
        <v>38506344421.766197</v>
      </c>
      <c r="D59" s="43">
        <v>39952673865.894501</v>
      </c>
      <c r="E59" s="43">
        <v>43910853498.743103</v>
      </c>
      <c r="F59" s="43">
        <v>47160756999.056396</v>
      </c>
      <c r="G59" s="43">
        <v>50033561716.7202</v>
      </c>
      <c r="H59" s="43">
        <v>53336802406.739197</v>
      </c>
      <c r="I59" s="43">
        <v>54748401321.241096</v>
      </c>
      <c r="J59" s="43">
        <v>56127744342.985001</v>
      </c>
      <c r="K59" s="43">
        <v>59102918305.738701</v>
      </c>
      <c r="L59" s="43">
        <v>62041739159.831902</v>
      </c>
      <c r="M59" s="43">
        <v>65579206064.034599</v>
      </c>
      <c r="N59" s="43">
        <v>66286699444.875099</v>
      </c>
      <c r="O59" s="43">
        <v>69224523386.205902</v>
      </c>
      <c r="P59" s="43">
        <v>71232581990.543396</v>
      </c>
      <c r="Q59" s="43">
        <v>74062775121.365402</v>
      </c>
      <c r="R59" s="43">
        <v>77501108924.926193</v>
      </c>
      <c r="S59" s="43">
        <v>81367430435.978897</v>
      </c>
      <c r="T59" s="43">
        <v>85835423038.145401</v>
      </c>
      <c r="U59" s="43">
        <v>89300055775.4207</v>
      </c>
      <c r="V59" s="43">
        <v>94752235333.477707</v>
      </c>
      <c r="W59" s="43">
        <v>99838540997.320999</v>
      </c>
      <c r="X59" s="43">
        <v>103368058729.07001</v>
      </c>
      <c r="Y59" s="43">
        <v>105818387281.584</v>
      </c>
      <c r="Z59" s="43">
        <v>109211026993.534</v>
      </c>
      <c r="AA59" s="43">
        <v>113666458663.257</v>
      </c>
      <c r="AB59" s="43">
        <v>118756772728.882</v>
      </c>
      <c r="AC59" s="43">
        <v>126889875110.976</v>
      </c>
      <c r="AD59" s="43">
        <v>135867011090.438</v>
      </c>
      <c r="AE59" s="43">
        <v>145593505410.056</v>
      </c>
      <c r="AF59" s="43">
        <v>152359823328.71136</v>
      </c>
      <c r="AG59" s="146"/>
      <c r="AI59" t="str">
        <f t="shared" si="0"/>
        <v>Egypt</v>
      </c>
    </row>
    <row r="60" spans="1:35">
      <c r="A60" s="67" t="s">
        <v>1719</v>
      </c>
      <c r="B60" s="43" t="s">
        <v>1404</v>
      </c>
      <c r="C60" s="43">
        <v>8703848679.6382103</v>
      </c>
      <c r="D60" s="43">
        <v>7794215003.0306501</v>
      </c>
      <c r="E60" s="43">
        <v>7302727945.3064499</v>
      </c>
      <c r="F60" s="43">
        <v>7414825706.2032804</v>
      </c>
      <c r="G60" s="43">
        <v>7513958616.7495699</v>
      </c>
      <c r="H60" s="43">
        <v>7560289381.49228</v>
      </c>
      <c r="I60" s="43">
        <v>7574608193.2688398</v>
      </c>
      <c r="J60" s="43">
        <v>7765002615.5677605</v>
      </c>
      <c r="K60" s="43">
        <v>7910787275.1170797</v>
      </c>
      <c r="L60" s="43">
        <v>7986904251.3078098</v>
      </c>
      <c r="M60" s="43">
        <v>8372810074.9508495</v>
      </c>
      <c r="N60" s="43">
        <v>8672159450.8302307</v>
      </c>
      <c r="O60" s="43">
        <v>9326459853.6243095</v>
      </c>
      <c r="P60" s="43">
        <v>10013804572.345301</v>
      </c>
      <c r="Q60" s="43">
        <v>10619662925.888201</v>
      </c>
      <c r="R60" s="43">
        <v>11298815407.952299</v>
      </c>
      <c r="S60" s="43">
        <v>11491596864.967501</v>
      </c>
      <c r="T60" s="43">
        <v>11979528543.226</v>
      </c>
      <c r="U60" s="43">
        <v>12428695150.1271</v>
      </c>
      <c r="V60" s="43">
        <v>12857344602.309401</v>
      </c>
      <c r="W60" s="43">
        <v>13134147768</v>
      </c>
      <c r="X60" s="43">
        <v>13358642293.198099</v>
      </c>
      <c r="Y60" s="43">
        <v>13671259606.8535</v>
      </c>
      <c r="Z60" s="43">
        <v>13985703809.827801</v>
      </c>
      <c r="AA60" s="43">
        <v>14244514235.348499</v>
      </c>
      <c r="AB60" s="43">
        <v>14684003637.176201</v>
      </c>
      <c r="AC60" s="43">
        <v>15298416796.953501</v>
      </c>
      <c r="AD60" s="43">
        <v>16009796666.023001</v>
      </c>
      <c r="AE60" s="43">
        <v>16417370766.0513</v>
      </c>
      <c r="AF60" s="43">
        <v>15812200835.756813</v>
      </c>
      <c r="AG60" s="146"/>
      <c r="AI60" t="str">
        <f t="shared" si="0"/>
        <v>ElSalvador</v>
      </c>
    </row>
    <row r="61" spans="1:35">
      <c r="A61" s="67" t="s">
        <v>2077</v>
      </c>
      <c r="B61" s="43" t="s">
        <v>1405</v>
      </c>
      <c r="C61" s="43" t="s">
        <v>1786</v>
      </c>
      <c r="D61" s="43" t="s">
        <v>1786</v>
      </c>
      <c r="E61" s="43" t="s">
        <v>1786</v>
      </c>
      <c r="F61" s="43" t="s">
        <v>1786</v>
      </c>
      <c r="G61" s="43" t="s">
        <v>1786</v>
      </c>
      <c r="H61" s="43">
        <v>194293740.813721</v>
      </c>
      <c r="I61" s="43">
        <v>189765615.698672</v>
      </c>
      <c r="J61" s="43">
        <v>198185017.827795</v>
      </c>
      <c r="K61" s="43">
        <v>203447349.50097099</v>
      </c>
      <c r="L61" s="43">
        <v>200946619.40237001</v>
      </c>
      <c r="M61" s="43">
        <v>207499790.53967601</v>
      </c>
      <c r="N61" s="43">
        <v>205141003.679892</v>
      </c>
      <c r="O61" s="43">
        <v>227081761.95618299</v>
      </c>
      <c r="P61" s="43">
        <v>241379315.62228501</v>
      </c>
      <c r="Q61" s="43">
        <v>253727370.23230001</v>
      </c>
      <c r="R61" s="43">
        <v>289915456.227045</v>
      </c>
      <c r="S61" s="43">
        <v>374402170.18784302</v>
      </c>
      <c r="T61" s="43">
        <v>640931532.34530997</v>
      </c>
      <c r="U61" s="43">
        <v>781365388.08236599</v>
      </c>
      <c r="V61" s="43">
        <v>1105213629.5963399</v>
      </c>
      <c r="W61" s="43">
        <v>1254223037.33709</v>
      </c>
      <c r="X61" s="43">
        <v>2030554289.5862401</v>
      </c>
      <c r="Y61" s="43">
        <v>2425757700.9106698</v>
      </c>
      <c r="Z61" s="43">
        <v>2764278260.2307301</v>
      </c>
      <c r="AA61" s="43">
        <v>3814668805.8459401</v>
      </c>
      <c r="AB61" s="43">
        <v>4186550476.5619102</v>
      </c>
      <c r="AC61" s="43">
        <v>4239290429.1129699</v>
      </c>
      <c r="AD61" s="43">
        <v>5148299306.7824602</v>
      </c>
      <c r="AE61" s="43">
        <v>5729760683.3840704</v>
      </c>
      <c r="AF61" s="43">
        <v>5417924611.8474054</v>
      </c>
      <c r="AG61" s="43"/>
      <c r="AI61" t="e">
        <f t="shared" si="0"/>
        <v>#N/A</v>
      </c>
    </row>
    <row r="62" spans="1:35">
      <c r="A62" s="43" t="s">
        <v>4154</v>
      </c>
      <c r="B62" s="43" t="s">
        <v>1406</v>
      </c>
      <c r="C62" s="43" t="s">
        <v>1786</v>
      </c>
      <c r="D62" s="43" t="s">
        <v>1786</v>
      </c>
      <c r="E62" s="43" t="s">
        <v>1786</v>
      </c>
      <c r="F62" s="43" t="s">
        <v>1786</v>
      </c>
      <c r="G62" s="43" t="s">
        <v>1786</v>
      </c>
      <c r="H62" s="43" t="s">
        <v>1786</v>
      </c>
      <c r="I62" s="43" t="s">
        <v>1786</v>
      </c>
      <c r="J62" s="43" t="s">
        <v>1786</v>
      </c>
      <c r="K62" s="43" t="s">
        <v>1786</v>
      </c>
      <c r="L62" s="43" t="s">
        <v>1786</v>
      </c>
      <c r="M62" s="43" t="s">
        <v>1786</v>
      </c>
      <c r="N62" s="43" t="s">
        <v>1786</v>
      </c>
      <c r="O62" s="43">
        <v>429588978.52798802</v>
      </c>
      <c r="P62" s="43">
        <v>487389152.28993398</v>
      </c>
      <c r="Q62" s="43">
        <v>590820007.44694102</v>
      </c>
      <c r="R62" s="43">
        <v>607707881.34541404</v>
      </c>
      <c r="S62" s="43">
        <v>663974581.10959399</v>
      </c>
      <c r="T62" s="43">
        <v>716486235.57155299</v>
      </c>
      <c r="U62" s="43">
        <v>729186545.86074197</v>
      </c>
      <c r="V62" s="43">
        <v>729284845.47598398</v>
      </c>
      <c r="W62" s="43">
        <v>633600000</v>
      </c>
      <c r="X62" s="43">
        <v>689847584.53350604</v>
      </c>
      <c r="Y62" s="43">
        <v>710580461.48479497</v>
      </c>
      <c r="Z62" s="43">
        <v>691710888.15493906</v>
      </c>
      <c r="AA62" s="43">
        <v>701752692.80770397</v>
      </c>
      <c r="AB62" s="43">
        <v>719818962.20929301</v>
      </c>
      <c r="AC62" s="43">
        <v>712842358.97286105</v>
      </c>
      <c r="AD62" s="43">
        <v>722288667.65517104</v>
      </c>
      <c r="AE62" s="43">
        <v>736734461.024719</v>
      </c>
      <c r="AF62" s="43" t="s">
        <v>1786</v>
      </c>
      <c r="AG62" s="144"/>
      <c r="AI62" t="str">
        <f t="shared" si="0"/>
        <v>Eritrea</v>
      </c>
    </row>
    <row r="63" spans="1:35">
      <c r="A63" s="43" t="s">
        <v>4202</v>
      </c>
      <c r="B63" s="43" t="s">
        <v>1407</v>
      </c>
      <c r="C63" s="43">
        <v>5017387875.4108</v>
      </c>
      <c r="D63" s="43">
        <v>5089145014.9289703</v>
      </c>
      <c r="E63" s="43">
        <v>5379229730.1268501</v>
      </c>
      <c r="F63" s="43">
        <v>5578255260.8054104</v>
      </c>
      <c r="G63" s="43">
        <v>5734458847.20362</v>
      </c>
      <c r="H63" s="43">
        <v>5763125958.4831104</v>
      </c>
      <c r="I63" s="43">
        <v>5826661856.6119099</v>
      </c>
      <c r="J63" s="43">
        <v>6030906088.3463297</v>
      </c>
      <c r="K63" s="43">
        <v>6203319818.0927401</v>
      </c>
      <c r="L63" s="43">
        <v>6393587939.46521</v>
      </c>
      <c r="M63" s="43">
        <v>5941973703.2299099</v>
      </c>
      <c r="N63" s="43">
        <v>5466625100.5487404</v>
      </c>
      <c r="O63" s="43">
        <v>4309414026.8274097</v>
      </c>
      <c r="P63" s="43">
        <v>4062032363.6868801</v>
      </c>
      <c r="Q63" s="43">
        <v>3995316553.3431702</v>
      </c>
      <c r="R63" s="43">
        <v>4107188761.7551599</v>
      </c>
      <c r="S63" s="43">
        <v>4340832488.0669699</v>
      </c>
      <c r="T63" s="43">
        <v>4850443758.2332001</v>
      </c>
      <c r="U63" s="43">
        <v>5176537966.1926298</v>
      </c>
      <c r="V63" s="43">
        <v>5161014718.2390499</v>
      </c>
      <c r="W63" s="43">
        <v>5675784700.5476704</v>
      </c>
      <c r="X63" s="43">
        <v>6102385461.1715899</v>
      </c>
      <c r="Y63" s="43">
        <v>6586874509.8773003</v>
      </c>
      <c r="Z63" s="43">
        <v>7084796232.5519304</v>
      </c>
      <c r="AA63" s="43">
        <v>7596945636.2037401</v>
      </c>
      <c r="AB63" s="43">
        <v>8313423618.8559599</v>
      </c>
      <c r="AC63" s="43">
        <v>9141078914.9055405</v>
      </c>
      <c r="AD63" s="43">
        <v>9799574386.42313</v>
      </c>
      <c r="AE63" s="43">
        <v>9449117630.3666191</v>
      </c>
      <c r="AF63" s="43">
        <v>8193875745.3625174</v>
      </c>
      <c r="AG63" s="43"/>
      <c r="AI63" t="str">
        <f t="shared" si="0"/>
        <v>Estonia</v>
      </c>
    </row>
    <row r="64" spans="1:35">
      <c r="A64" s="43" t="s">
        <v>4091</v>
      </c>
      <c r="B64" s="43" t="s">
        <v>1408</v>
      </c>
      <c r="C64" s="43" t="s">
        <v>1786</v>
      </c>
      <c r="D64" s="43">
        <v>5147105049.2749004</v>
      </c>
      <c r="E64" s="43">
        <v>5194255336.4669399</v>
      </c>
      <c r="F64" s="43">
        <v>5622006404.2882404</v>
      </c>
      <c r="G64" s="43">
        <v>5461892869.7067299</v>
      </c>
      <c r="H64" s="43">
        <v>4853203034.8992395</v>
      </c>
      <c r="I64" s="43">
        <v>5322089426.9022102</v>
      </c>
      <c r="J64" s="43">
        <v>6059709673.4606199</v>
      </c>
      <c r="K64" s="43">
        <v>6090215652.8396702</v>
      </c>
      <c r="L64" s="43">
        <v>6068236778.7437801</v>
      </c>
      <c r="M64" s="43">
        <v>6233682737.9628</v>
      </c>
      <c r="N64" s="43">
        <v>5788766562.71381</v>
      </c>
      <c r="O64" s="43">
        <v>5286719782.1269703</v>
      </c>
      <c r="P64" s="43">
        <v>5981544745.4886198</v>
      </c>
      <c r="Q64" s="43">
        <v>6172368103.0383301</v>
      </c>
      <c r="R64" s="43">
        <v>6550580456.5045996</v>
      </c>
      <c r="S64" s="43">
        <v>7364550132.9285097</v>
      </c>
      <c r="T64" s="43">
        <v>7595359797.5427904</v>
      </c>
      <c r="U64" s="43">
        <v>7332697406.72614</v>
      </c>
      <c r="V64" s="43">
        <v>7711240982.3920498</v>
      </c>
      <c r="W64" s="43">
        <v>8179533779.1745996</v>
      </c>
      <c r="X64" s="43">
        <v>8858552228.8529301</v>
      </c>
      <c r="Y64" s="43">
        <v>8992734182.8254795</v>
      </c>
      <c r="Z64" s="43">
        <v>8798393779.7697392</v>
      </c>
      <c r="AA64" s="43">
        <v>9992543571.7793198</v>
      </c>
      <c r="AB64" s="43">
        <v>11173546750.440701</v>
      </c>
      <c r="AC64" s="43">
        <v>12386670222.403299</v>
      </c>
      <c r="AD64" s="43">
        <v>13763564415.337799</v>
      </c>
      <c r="AE64" s="43">
        <v>15319526922.648701</v>
      </c>
      <c r="AF64" s="43">
        <v>16623400731.9786</v>
      </c>
      <c r="AG64" s="43"/>
      <c r="AI64" t="str">
        <f t="shared" si="0"/>
        <v>Ethiopia</v>
      </c>
    </row>
    <row r="65" spans="1:35">
      <c r="A65" s="43" t="s">
        <v>1409</v>
      </c>
      <c r="B65" s="43" t="s">
        <v>1410</v>
      </c>
      <c r="C65" s="43">
        <v>3966335584742.5601</v>
      </c>
      <c r="D65" s="43">
        <v>3986911479108.8901</v>
      </c>
      <c r="E65" s="43">
        <v>4014891146761.0801</v>
      </c>
      <c r="F65" s="43">
        <v>4070037841077.6499</v>
      </c>
      <c r="G65" s="43">
        <v>4167096733301.0498</v>
      </c>
      <c r="H65" s="43">
        <v>4263018195686.3198</v>
      </c>
      <c r="I65" s="43">
        <v>4371863340906.1099</v>
      </c>
      <c r="J65" s="43">
        <v>4480417831517.54</v>
      </c>
      <c r="K65" s="43">
        <v>4670122941965.0303</v>
      </c>
      <c r="L65" s="43">
        <v>4858789601810.2998</v>
      </c>
      <c r="M65" s="43">
        <v>5029969422057.3301</v>
      </c>
      <c r="N65" s="43">
        <v>5158036985911.4404</v>
      </c>
      <c r="O65" s="43">
        <v>5229910290313.9199</v>
      </c>
      <c r="P65" s="43">
        <v>5192993934524.1699</v>
      </c>
      <c r="Q65" s="43">
        <v>5323263779947.8896</v>
      </c>
      <c r="R65" s="43">
        <v>5455399821050.0195</v>
      </c>
      <c r="S65" s="43">
        <v>5541968082871.1504</v>
      </c>
      <c r="T65" s="43">
        <v>5687238889041.9102</v>
      </c>
      <c r="U65" s="43">
        <v>5848881812074.6396</v>
      </c>
      <c r="V65" s="43">
        <v>6020159695900.9697</v>
      </c>
      <c r="W65" s="43">
        <v>6253077676576.3604</v>
      </c>
      <c r="X65" s="43">
        <v>6371471420014.1299</v>
      </c>
      <c r="Y65" s="43">
        <v>6430941428886.2803</v>
      </c>
      <c r="Z65" s="43">
        <v>6482235915008.4297</v>
      </c>
      <c r="AA65" s="43">
        <v>6621381570438.29</v>
      </c>
      <c r="AB65" s="43">
        <v>6734805125210.6602</v>
      </c>
      <c r="AC65" s="43">
        <v>6932212696855.0898</v>
      </c>
      <c r="AD65" s="43">
        <v>7119521576327.0801</v>
      </c>
      <c r="AE65" s="43">
        <v>7170293991244.5195</v>
      </c>
      <c r="AF65" s="43">
        <v>6879050959861.0801</v>
      </c>
      <c r="AG65" s="43"/>
      <c r="AI65" t="e">
        <f t="shared" si="0"/>
        <v>#N/A</v>
      </c>
    </row>
    <row r="66" spans="1:35">
      <c r="A66" s="43" t="s">
        <v>1411</v>
      </c>
      <c r="B66" s="43" t="s">
        <v>1412</v>
      </c>
      <c r="C66" s="43" t="s">
        <v>1786</v>
      </c>
      <c r="D66" s="43" t="s">
        <v>1786</v>
      </c>
      <c r="E66" s="43" t="s">
        <v>1786</v>
      </c>
      <c r="F66" s="43" t="s">
        <v>1786</v>
      </c>
      <c r="G66" s="43" t="s">
        <v>1786</v>
      </c>
      <c r="H66" s="43" t="s">
        <v>1786</v>
      </c>
      <c r="I66" s="43" t="s">
        <v>1786</v>
      </c>
      <c r="J66" s="43" t="s">
        <v>1786</v>
      </c>
      <c r="K66" s="43" t="s">
        <v>1786</v>
      </c>
      <c r="L66" s="43">
        <v>973418443505.10901</v>
      </c>
      <c r="M66" s="43">
        <v>962204806609.80396</v>
      </c>
      <c r="N66" s="43">
        <v>911224689146.17297</v>
      </c>
      <c r="O66" s="43">
        <v>836473336157.36804</v>
      </c>
      <c r="P66" s="43">
        <v>807841637288.11804</v>
      </c>
      <c r="Q66" s="43">
        <v>749736484422.448</v>
      </c>
      <c r="R66" s="43">
        <v>760136066601.37695</v>
      </c>
      <c r="S66" s="43">
        <v>776454095328.01099</v>
      </c>
      <c r="T66" s="43">
        <v>808656948442.56201</v>
      </c>
      <c r="U66" s="43">
        <v>811856190570.26697</v>
      </c>
      <c r="V66" s="43">
        <v>825505427819.22705</v>
      </c>
      <c r="W66" s="43">
        <v>882384625797.85303</v>
      </c>
      <c r="X66" s="43">
        <v>895463856852.41602</v>
      </c>
      <c r="Y66" s="43">
        <v>938140466222.328</v>
      </c>
      <c r="Z66" s="43">
        <v>995205810926.91296</v>
      </c>
      <c r="AA66" s="43">
        <v>1073860859448.25</v>
      </c>
      <c r="AB66" s="43">
        <v>1144805446549.0601</v>
      </c>
      <c r="AC66" s="43">
        <v>1231303536422.1001</v>
      </c>
      <c r="AD66" s="43">
        <v>1318015816004.3799</v>
      </c>
      <c r="AE66" s="43">
        <v>1372492298685.3799</v>
      </c>
      <c r="AF66" s="43" t="e">
        <v>#N/A</v>
      </c>
      <c r="AG66" s="43"/>
      <c r="AI66" t="e">
        <f t="shared" ref="AI66:AI129" si="1">VLOOKUP(A66,Area_Country_En,1,FALSE)</f>
        <v>#N/A</v>
      </c>
    </row>
    <row r="67" spans="1:35">
      <c r="A67" s="67" t="s">
        <v>2078</v>
      </c>
      <c r="B67" s="43" t="s">
        <v>1414</v>
      </c>
      <c r="C67" s="43" t="s">
        <v>1786</v>
      </c>
      <c r="D67" s="43" t="s">
        <v>1786</v>
      </c>
      <c r="E67" s="43" t="s">
        <v>1786</v>
      </c>
      <c r="F67" s="43" t="s">
        <v>1786</v>
      </c>
      <c r="G67" s="43" t="s">
        <v>1786</v>
      </c>
      <c r="H67" s="43" t="s">
        <v>1786</v>
      </c>
      <c r="I67" s="43" t="s">
        <v>1786</v>
      </c>
      <c r="J67" s="43" t="s">
        <v>1786</v>
      </c>
      <c r="K67" s="43" t="s">
        <v>1786</v>
      </c>
      <c r="L67" s="43" t="s">
        <v>1786</v>
      </c>
      <c r="M67" s="43" t="s">
        <v>1786</v>
      </c>
      <c r="N67" s="43" t="s">
        <v>1786</v>
      </c>
      <c r="O67" s="43" t="s">
        <v>1786</v>
      </c>
      <c r="P67" s="43" t="s">
        <v>1786</v>
      </c>
      <c r="Q67" s="43" t="s">
        <v>1786</v>
      </c>
      <c r="R67" s="43" t="s">
        <v>1786</v>
      </c>
      <c r="S67" s="43" t="s">
        <v>1786</v>
      </c>
      <c r="T67" s="43" t="s">
        <v>1786</v>
      </c>
      <c r="U67" s="43" t="s">
        <v>1786</v>
      </c>
      <c r="V67" s="43" t="s">
        <v>1786</v>
      </c>
      <c r="W67" s="43">
        <v>1059989360.51762</v>
      </c>
      <c r="X67" s="43" t="s">
        <v>1786</v>
      </c>
      <c r="Y67" s="43" t="s">
        <v>1786</v>
      </c>
      <c r="Z67" s="43" t="s">
        <v>1786</v>
      </c>
      <c r="AA67" s="43" t="s">
        <v>1786</v>
      </c>
      <c r="AB67" s="43" t="s">
        <v>1786</v>
      </c>
      <c r="AC67" s="43" t="s">
        <v>1786</v>
      </c>
      <c r="AD67" s="43" t="s">
        <v>1786</v>
      </c>
      <c r="AE67" s="43" t="s">
        <v>1786</v>
      </c>
      <c r="AF67" s="43" t="s">
        <v>1786</v>
      </c>
      <c r="AG67" s="144"/>
      <c r="AI67" t="e">
        <f t="shared" si="1"/>
        <v>#N/A</v>
      </c>
    </row>
    <row r="68" spans="1:35">
      <c r="A68" s="43" t="s">
        <v>62</v>
      </c>
      <c r="B68" s="43" t="s">
        <v>1415</v>
      </c>
      <c r="C68" s="43">
        <v>1164866034.8343201</v>
      </c>
      <c r="D68" s="43">
        <v>1238601961.83202</v>
      </c>
      <c r="E68" s="43">
        <v>1164552296.2807901</v>
      </c>
      <c r="F68" s="43">
        <v>1118434636.60832</v>
      </c>
      <c r="G68" s="43">
        <v>1212305127.3199401</v>
      </c>
      <c r="H68" s="43">
        <v>1156375706.55565</v>
      </c>
      <c r="I68" s="43">
        <v>1245993741.09481</v>
      </c>
      <c r="J68" s="43">
        <v>1163571018.5953901</v>
      </c>
      <c r="K68" s="43">
        <v>1174691917.11343</v>
      </c>
      <c r="L68" s="43">
        <v>1262072928.80656</v>
      </c>
      <c r="M68" s="43">
        <v>1335273158.67734</v>
      </c>
      <c r="N68" s="43">
        <v>1299220783.39305</v>
      </c>
      <c r="O68" s="43">
        <v>1378473251.1800301</v>
      </c>
      <c r="P68" s="43">
        <v>1407835172.2783301</v>
      </c>
      <c r="Q68" s="43">
        <v>1479634766.0645299</v>
      </c>
      <c r="R68" s="43">
        <v>1516625635.21614</v>
      </c>
      <c r="S68" s="43">
        <v>1589423665.7065201</v>
      </c>
      <c r="T68" s="43">
        <v>1554456345.0609701</v>
      </c>
      <c r="U68" s="43">
        <v>1574664277.5467701</v>
      </c>
      <c r="V68" s="43">
        <v>1713234733.97088</v>
      </c>
      <c r="W68" s="43">
        <v>1684109743.4933801</v>
      </c>
      <c r="X68" s="43">
        <v>1717791938.36324</v>
      </c>
      <c r="Y68" s="43">
        <v>1772761280.3908701</v>
      </c>
      <c r="Z68" s="43">
        <v>1790488893.1947801</v>
      </c>
      <c r="AA68" s="43">
        <v>1885384804.5341001</v>
      </c>
      <c r="AB68" s="43">
        <v>1898582498.1658399</v>
      </c>
      <c r="AC68" s="43">
        <v>1966931468.0998099</v>
      </c>
      <c r="AD68" s="43">
        <v>1837113991.20522</v>
      </c>
      <c r="AE68" s="43">
        <v>1840788219.1876299</v>
      </c>
      <c r="AF68" s="43">
        <v>1863445808.2852476</v>
      </c>
      <c r="AG68" s="43"/>
      <c r="AI68" t="str">
        <f t="shared" si="1"/>
        <v>Fiji</v>
      </c>
    </row>
    <row r="69" spans="1:35">
      <c r="A69" s="43" t="s">
        <v>4185</v>
      </c>
      <c r="B69" s="43" t="s">
        <v>1416</v>
      </c>
      <c r="C69" s="43">
        <v>74249124746.637207</v>
      </c>
      <c r="D69" s="43">
        <v>75191634420.490097</v>
      </c>
      <c r="E69" s="43">
        <v>77465450525.151993</v>
      </c>
      <c r="F69" s="43">
        <v>79749401142.436005</v>
      </c>
      <c r="G69" s="43">
        <v>82176156255.758194</v>
      </c>
      <c r="H69" s="43">
        <v>84871936613.230103</v>
      </c>
      <c r="I69" s="43">
        <v>87100608070.757294</v>
      </c>
      <c r="J69" s="43">
        <v>90199926294.453705</v>
      </c>
      <c r="K69" s="43">
        <v>94800995024.875595</v>
      </c>
      <c r="L69" s="43">
        <v>99934586327.621201</v>
      </c>
      <c r="M69" s="43">
        <v>100017505067.256</v>
      </c>
      <c r="N69" s="43">
        <v>93771881334.070404</v>
      </c>
      <c r="O69" s="43">
        <v>90269025244.149597</v>
      </c>
      <c r="P69" s="43">
        <v>89438916528.468796</v>
      </c>
      <c r="Q69" s="43">
        <v>92634973281.739502</v>
      </c>
      <c r="R69" s="43">
        <v>96268656716.417892</v>
      </c>
      <c r="S69" s="43">
        <v>99830477243.412598</v>
      </c>
      <c r="T69" s="43">
        <v>106019900497.51199</v>
      </c>
      <c r="U69" s="43">
        <v>111559793624.47</v>
      </c>
      <c r="V69" s="43">
        <v>115934217799.88901</v>
      </c>
      <c r="W69" s="43">
        <v>121796572692.095</v>
      </c>
      <c r="X69" s="43">
        <v>125091210613.599</v>
      </c>
      <c r="Y69" s="43">
        <v>127059148700.94</v>
      </c>
      <c r="Z69" s="43">
        <v>129359683066.151</v>
      </c>
      <c r="AA69" s="43">
        <v>134141330385.11099</v>
      </c>
      <c r="AB69" s="43">
        <v>137855168601.43701</v>
      </c>
      <c r="AC69" s="43">
        <v>144641606780.91</v>
      </c>
      <c r="AD69" s="43">
        <v>150720471715.49701</v>
      </c>
      <c r="AE69" s="43">
        <v>152105214667.40399</v>
      </c>
      <c r="AF69" s="43">
        <v>141445550027.63962</v>
      </c>
      <c r="AG69" s="43"/>
      <c r="AI69" t="str">
        <f t="shared" si="1"/>
        <v>Finland</v>
      </c>
    </row>
    <row r="70" spans="1:35">
      <c r="A70" s="43" t="s">
        <v>4167</v>
      </c>
      <c r="B70" s="43" t="s">
        <v>1417</v>
      </c>
      <c r="C70" s="43">
        <v>861110189791.78198</v>
      </c>
      <c r="D70" s="43">
        <v>869052699465.63501</v>
      </c>
      <c r="E70" s="43">
        <v>890191910816.28894</v>
      </c>
      <c r="F70" s="43">
        <v>900829095264.41895</v>
      </c>
      <c r="G70" s="43">
        <v>914201953196.97803</v>
      </c>
      <c r="H70" s="43">
        <v>929823567348.44299</v>
      </c>
      <c r="I70" s="43">
        <v>952621798415.33105</v>
      </c>
      <c r="J70" s="43">
        <v>976296019900.49805</v>
      </c>
      <c r="K70" s="43">
        <v>1021186659296.11</v>
      </c>
      <c r="L70" s="43">
        <v>1063707204717.16</v>
      </c>
      <c r="M70" s="43">
        <v>1091825778514.83</v>
      </c>
      <c r="N70" s="43">
        <v>1102913027455.3201</v>
      </c>
      <c r="O70" s="43">
        <v>1117985351022.6599</v>
      </c>
      <c r="P70" s="43">
        <v>1107770683618.9399</v>
      </c>
      <c r="Q70" s="43">
        <v>1132312511516.49</v>
      </c>
      <c r="R70" s="43">
        <v>1156284319145.02</v>
      </c>
      <c r="S70" s="43">
        <v>1169122443338.8601</v>
      </c>
      <c r="T70" s="43">
        <v>1195283305693.75</v>
      </c>
      <c r="U70" s="43">
        <v>1237155150175.05</v>
      </c>
      <c r="V70" s="43">
        <v>1277991155334.4399</v>
      </c>
      <c r="W70" s="43">
        <v>1327963884282.29</v>
      </c>
      <c r="X70" s="43">
        <v>1352589828634.6001</v>
      </c>
      <c r="Y70" s="43">
        <v>1366474479454.5801</v>
      </c>
      <c r="Z70" s="43">
        <v>1381333609729.1299</v>
      </c>
      <c r="AA70" s="43">
        <v>1415456053067.99</v>
      </c>
      <c r="AB70" s="43">
        <v>1442292979546.71</v>
      </c>
      <c r="AC70" s="43">
        <v>1474265984890.3601</v>
      </c>
      <c r="AD70" s="43">
        <v>1508530956329.46</v>
      </c>
      <c r="AE70" s="43">
        <v>1515004145936.98</v>
      </c>
      <c r="AF70" s="43">
        <v>1472788440206.3752</v>
      </c>
      <c r="AG70" s="43"/>
      <c r="AI70" t="str">
        <f t="shared" si="1"/>
        <v>France</v>
      </c>
    </row>
    <row r="71" spans="1:35">
      <c r="A71" s="67" t="s">
        <v>2079</v>
      </c>
      <c r="B71" s="43" t="s">
        <v>1419</v>
      </c>
      <c r="C71" s="43">
        <v>1564521728</v>
      </c>
      <c r="D71" s="43">
        <v>1697580032</v>
      </c>
      <c r="E71" s="43">
        <v>1866856576</v>
      </c>
      <c r="F71" s="43">
        <v>1967784832</v>
      </c>
      <c r="G71" s="43">
        <v>2074157056</v>
      </c>
      <c r="H71" s="43">
        <v>2186297344</v>
      </c>
      <c r="I71" s="43">
        <v>2369946368</v>
      </c>
      <c r="J71" s="43">
        <v>2538212608</v>
      </c>
      <c r="K71" s="43">
        <v>2599129600</v>
      </c>
      <c r="L71" s="43">
        <v>2677103616</v>
      </c>
      <c r="M71" s="43">
        <v>2736000000</v>
      </c>
      <c r="N71" s="43">
        <v>2870063872</v>
      </c>
      <c r="O71" s="43">
        <v>2895894272</v>
      </c>
      <c r="P71" s="43">
        <v>2898790400</v>
      </c>
      <c r="Q71" s="43">
        <v>2921980672</v>
      </c>
      <c r="R71" s="43">
        <v>2936590336</v>
      </c>
      <c r="S71" s="43">
        <v>2945400320</v>
      </c>
      <c r="T71" s="43">
        <v>3001362944</v>
      </c>
      <c r="U71" s="43">
        <v>3187447296</v>
      </c>
      <c r="V71" s="43">
        <v>3314945280</v>
      </c>
      <c r="W71" s="43">
        <v>3447543296</v>
      </c>
      <c r="X71" s="43" t="s">
        <v>1786</v>
      </c>
      <c r="Y71" s="43" t="s">
        <v>1786</v>
      </c>
      <c r="Z71" s="43" t="s">
        <v>1786</v>
      </c>
      <c r="AA71" s="43" t="s">
        <v>1786</v>
      </c>
      <c r="AB71" s="43" t="s">
        <v>1786</v>
      </c>
      <c r="AC71" s="43" t="s">
        <v>1786</v>
      </c>
      <c r="AD71" s="43" t="s">
        <v>1786</v>
      </c>
      <c r="AE71" s="43" t="s">
        <v>1786</v>
      </c>
      <c r="AF71" s="43" t="s">
        <v>1786</v>
      </c>
      <c r="AG71" s="144"/>
      <c r="AI71" t="e">
        <f t="shared" si="1"/>
        <v>#N/A</v>
      </c>
    </row>
    <row r="72" spans="1:35">
      <c r="A72" s="43" t="s">
        <v>4092</v>
      </c>
      <c r="B72" s="43" t="s">
        <v>1420</v>
      </c>
      <c r="C72" s="43">
        <v>3594320285.7821202</v>
      </c>
      <c r="D72" s="43">
        <v>3777462739.7741799</v>
      </c>
      <c r="E72" s="43">
        <v>3660455060.8348098</v>
      </c>
      <c r="F72" s="43">
        <v>3865742190.6363702</v>
      </c>
      <c r="G72" s="43">
        <v>4156016995.1662698</v>
      </c>
      <c r="H72" s="43">
        <v>4059059224.6396799</v>
      </c>
      <c r="I72" s="43">
        <v>4026440716.44313</v>
      </c>
      <c r="J72" s="43">
        <v>3336065491.5919399</v>
      </c>
      <c r="K72" s="43">
        <v>3764594888.3806901</v>
      </c>
      <c r="L72" s="43">
        <v>4086291191.60393</v>
      </c>
      <c r="M72" s="43">
        <v>4298461126.0489902</v>
      </c>
      <c r="N72" s="43">
        <v>4561204712.00492</v>
      </c>
      <c r="O72" s="43">
        <v>4420256843.0012197</v>
      </c>
      <c r="P72" s="43">
        <v>4594704710.8327703</v>
      </c>
      <c r="Q72" s="43">
        <v>4765294832.3032598</v>
      </c>
      <c r="R72" s="43">
        <v>5002313342.7137804</v>
      </c>
      <c r="S72" s="43">
        <v>5183649653.67729</v>
      </c>
      <c r="T72" s="43">
        <v>5481106515.22649</v>
      </c>
      <c r="U72" s="43">
        <v>5671730278.6136503</v>
      </c>
      <c r="V72" s="43">
        <v>5165096006.3774405</v>
      </c>
      <c r="W72" s="43">
        <v>5067838984.2411299</v>
      </c>
      <c r="X72" s="43">
        <v>5175869091.9063797</v>
      </c>
      <c r="Y72" s="43">
        <v>5162041537.3776102</v>
      </c>
      <c r="Z72" s="43">
        <v>5289811986.0180302</v>
      </c>
      <c r="AA72" s="43">
        <v>5361013680.5840797</v>
      </c>
      <c r="AB72" s="43">
        <v>5523001847.8390503</v>
      </c>
      <c r="AC72" s="43">
        <v>5588238865.7643299</v>
      </c>
      <c r="AD72" s="43">
        <v>5898573546.0085096</v>
      </c>
      <c r="AE72" s="43">
        <v>6035334287.3819399</v>
      </c>
      <c r="AF72" s="43">
        <v>5977671162.6487789</v>
      </c>
      <c r="AG72" s="43"/>
      <c r="AI72" t="str">
        <f t="shared" si="1"/>
        <v>Gabon</v>
      </c>
    </row>
    <row r="73" spans="1:35">
      <c r="A73" s="67" t="s">
        <v>1723</v>
      </c>
      <c r="B73" s="43" t="s">
        <v>1421</v>
      </c>
      <c r="C73" s="43">
        <v>213462393.09330401</v>
      </c>
      <c r="D73" s="43">
        <v>220553387.612771</v>
      </c>
      <c r="E73" s="43">
        <v>218867075.45050499</v>
      </c>
      <c r="F73" s="43">
        <v>242686877.75746399</v>
      </c>
      <c r="G73" s="43">
        <v>251266484.58769301</v>
      </c>
      <c r="H73" s="43">
        <v>249225533.331274</v>
      </c>
      <c r="I73" s="43">
        <v>259421527.17232099</v>
      </c>
      <c r="J73" s="43">
        <v>265788595.84083501</v>
      </c>
      <c r="K73" s="43">
        <v>277687489.450212</v>
      </c>
      <c r="L73" s="43">
        <v>294059173.27220899</v>
      </c>
      <c r="M73" s="43">
        <v>304524383.30575103</v>
      </c>
      <c r="N73" s="43">
        <v>313986075.86813599</v>
      </c>
      <c r="O73" s="43">
        <v>324594689.13464898</v>
      </c>
      <c r="P73" s="43">
        <v>334371807.77764302</v>
      </c>
      <c r="Q73" s="43">
        <v>334887898.11767101</v>
      </c>
      <c r="R73" s="43">
        <v>337841102.31622303</v>
      </c>
      <c r="S73" s="43">
        <v>345353151.74544799</v>
      </c>
      <c r="T73" s="43">
        <v>362275452.540856</v>
      </c>
      <c r="U73" s="43">
        <v>374955087.803666</v>
      </c>
      <c r="V73" s="43">
        <v>398952213.42309999</v>
      </c>
      <c r="W73" s="43">
        <v>420894585.16137099</v>
      </c>
      <c r="X73" s="43">
        <v>445306471.10073</v>
      </c>
      <c r="Y73" s="43">
        <v>430834009.10467303</v>
      </c>
      <c r="Z73" s="43">
        <v>460432305.530164</v>
      </c>
      <c r="AA73" s="43">
        <v>492892783.070041</v>
      </c>
      <c r="AB73" s="43">
        <v>518079604.28491998</v>
      </c>
      <c r="AC73" s="43">
        <v>552013818.36558199</v>
      </c>
      <c r="AD73" s="43">
        <v>586818289.61353195</v>
      </c>
      <c r="AE73" s="43">
        <v>621388125.46335495</v>
      </c>
      <c r="AF73" s="43">
        <v>651254458.72283661</v>
      </c>
      <c r="AG73" s="146"/>
      <c r="AI73" t="str">
        <f t="shared" si="1"/>
        <v>Gambia</v>
      </c>
    </row>
    <row r="74" spans="1:35">
      <c r="A74" s="43" t="s">
        <v>4209</v>
      </c>
      <c r="B74" s="43" t="s">
        <v>1422</v>
      </c>
      <c r="C74" s="43">
        <v>8474279303.0745802</v>
      </c>
      <c r="D74" s="43">
        <v>8920655470.8251095</v>
      </c>
      <c r="E74" s="43">
        <v>9099205810.5417709</v>
      </c>
      <c r="F74" s="43">
        <v>9490643363.2319698</v>
      </c>
      <c r="G74" s="43">
        <v>10005693277.496201</v>
      </c>
      <c r="H74" s="43">
        <v>10500140176.1215</v>
      </c>
      <c r="I74" s="43">
        <v>9641724713.8773403</v>
      </c>
      <c r="J74" s="43">
        <v>9765335801.6159096</v>
      </c>
      <c r="K74" s="43">
        <v>10307854704.9515</v>
      </c>
      <c r="L74" s="43">
        <v>9566183720.0957794</v>
      </c>
      <c r="M74" s="43">
        <v>8151514859.9803696</v>
      </c>
      <c r="N74" s="43">
        <v>6431545204.7800598</v>
      </c>
      <c r="O74" s="43">
        <v>3543781426.30443</v>
      </c>
      <c r="P74" s="43">
        <v>2505453416.48843</v>
      </c>
      <c r="Q74" s="43">
        <v>2244886380.9141698</v>
      </c>
      <c r="R74" s="43">
        <v>2303253365.0369201</v>
      </c>
      <c r="S74" s="43">
        <v>2561217795.4221501</v>
      </c>
      <c r="T74" s="43">
        <v>2830633309.5152998</v>
      </c>
      <c r="U74" s="43">
        <v>2918521769.48842</v>
      </c>
      <c r="V74" s="43">
        <v>3002261649.61411</v>
      </c>
      <c r="W74" s="43">
        <v>3057453460.84975</v>
      </c>
      <c r="X74" s="43">
        <v>3204377911.4422102</v>
      </c>
      <c r="Y74" s="43">
        <v>3379780411.8751302</v>
      </c>
      <c r="Z74" s="43">
        <v>3753519943.7974801</v>
      </c>
      <c r="AA74" s="43">
        <v>3973376002.4389601</v>
      </c>
      <c r="AB74" s="43">
        <v>4354805817.3696404</v>
      </c>
      <c r="AC74" s="43">
        <v>4763429293.1461096</v>
      </c>
      <c r="AD74" s="43">
        <v>5355514405.1147003</v>
      </c>
      <c r="AE74" s="43">
        <v>5462624693.217</v>
      </c>
      <c r="AF74" s="43">
        <v>5259672405.0851078</v>
      </c>
      <c r="AG74" s="43"/>
      <c r="AI74" t="str">
        <f t="shared" si="1"/>
        <v>Georgia</v>
      </c>
    </row>
    <row r="75" spans="1:35">
      <c r="A75" s="43" t="s">
        <v>4166</v>
      </c>
      <c r="B75" s="43" t="s">
        <v>1423</v>
      </c>
      <c r="C75" s="43">
        <v>1225929334807.4399</v>
      </c>
      <c r="D75" s="43">
        <v>1232417449788.1001</v>
      </c>
      <c r="E75" s="43">
        <v>1227551317486.6399</v>
      </c>
      <c r="F75" s="43">
        <v>1246853510226.6399</v>
      </c>
      <c r="G75" s="43">
        <v>1282051501750.51</v>
      </c>
      <c r="H75" s="43">
        <v>1311896812235.1201</v>
      </c>
      <c r="I75" s="43">
        <v>1341904367053.6201</v>
      </c>
      <c r="J75" s="43">
        <v>1360719918923.8999</v>
      </c>
      <c r="K75" s="43">
        <v>1411165008291.8701</v>
      </c>
      <c r="L75" s="43">
        <v>1466151741293.53</v>
      </c>
      <c r="M75" s="43">
        <v>1543198175787.73</v>
      </c>
      <c r="N75" s="43">
        <v>1622028745163.0701</v>
      </c>
      <c r="O75" s="43">
        <v>1658132946379.22</v>
      </c>
      <c r="P75" s="43">
        <v>1644831398562.74</v>
      </c>
      <c r="Q75" s="43">
        <v>1688536484245.4399</v>
      </c>
      <c r="R75" s="43">
        <v>1720460199004.98</v>
      </c>
      <c r="S75" s="43">
        <v>1737562189054.73</v>
      </c>
      <c r="T75" s="43">
        <v>1768915883545.24</v>
      </c>
      <c r="U75" s="43">
        <v>1804830016583.75</v>
      </c>
      <c r="V75" s="43">
        <v>1841124285977.52</v>
      </c>
      <c r="W75" s="43">
        <v>1900221116639.03</v>
      </c>
      <c r="X75" s="43">
        <v>1923783858485.3501</v>
      </c>
      <c r="Y75" s="43">
        <v>1923783858485.3501</v>
      </c>
      <c r="Z75" s="43">
        <v>1919603372028.75</v>
      </c>
      <c r="AA75" s="43">
        <v>1942786069651.74</v>
      </c>
      <c r="AB75" s="43">
        <v>1957797862539.1599</v>
      </c>
      <c r="AC75" s="43">
        <v>2015754560530.6799</v>
      </c>
      <c r="AD75" s="43">
        <v>2065350377740.9299</v>
      </c>
      <c r="AE75" s="43">
        <v>2091573429150.54</v>
      </c>
      <c r="AF75" s="43">
        <v>1998652570480.9294</v>
      </c>
      <c r="AG75" s="43"/>
      <c r="AI75" t="str">
        <f t="shared" si="1"/>
        <v>Germany</v>
      </c>
    </row>
    <row r="76" spans="1:35">
      <c r="A76" s="43" t="s">
        <v>4095</v>
      </c>
      <c r="B76" s="43" t="s">
        <v>1424</v>
      </c>
      <c r="C76" s="43">
        <v>2639865251.11726</v>
      </c>
      <c r="D76" s="43">
        <v>2547388990.2557702</v>
      </c>
      <c r="E76" s="43">
        <v>2371016684.8050098</v>
      </c>
      <c r="F76" s="43">
        <v>2262809702.02946</v>
      </c>
      <c r="G76" s="43">
        <v>2458487738.1539602</v>
      </c>
      <c r="H76" s="43">
        <v>2583664541.6606698</v>
      </c>
      <c r="I76" s="43">
        <v>2717993396.87953</v>
      </c>
      <c r="J76" s="43">
        <v>2848318427.7740698</v>
      </c>
      <c r="K76" s="43">
        <v>3008626623.6834002</v>
      </c>
      <c r="L76" s="43">
        <v>3161641538.1368499</v>
      </c>
      <c r="M76" s="43">
        <v>3266886838.0001302</v>
      </c>
      <c r="N76" s="43">
        <v>3439438120.9808102</v>
      </c>
      <c r="O76" s="43">
        <v>3572868342.7853398</v>
      </c>
      <c r="P76" s="43">
        <v>3746152457.41043</v>
      </c>
      <c r="Q76" s="43">
        <v>3869775488.5049701</v>
      </c>
      <c r="R76" s="43">
        <v>4028916868.5706902</v>
      </c>
      <c r="S76" s="43">
        <v>4214346194.3958201</v>
      </c>
      <c r="T76" s="43">
        <v>4391195242.9334097</v>
      </c>
      <c r="U76" s="43">
        <v>4597598579.9058599</v>
      </c>
      <c r="V76" s="43">
        <v>4799892758.1717701</v>
      </c>
      <c r="W76" s="43">
        <v>4977488790.2241201</v>
      </c>
      <c r="X76" s="43">
        <v>5176588341.8330898</v>
      </c>
      <c r="Y76" s="43">
        <v>5409534817.21558</v>
      </c>
      <c r="Z76" s="43">
        <v>5690830627.7107897</v>
      </c>
      <c r="AA76" s="43">
        <v>6009517142.8625898</v>
      </c>
      <c r="AB76" s="43">
        <v>6364078885.5457602</v>
      </c>
      <c r="AC76" s="43">
        <v>6771379934.2206898</v>
      </c>
      <c r="AD76" s="43">
        <v>7157348590.4712496</v>
      </c>
      <c r="AE76" s="43">
        <v>7679835037.5756302</v>
      </c>
      <c r="AF76" s="43">
        <v>8180601366.233078</v>
      </c>
      <c r="AG76" s="43"/>
      <c r="AI76" t="str">
        <f t="shared" si="1"/>
        <v>Ghana</v>
      </c>
    </row>
    <row r="77" spans="1:35">
      <c r="A77" s="43" t="s">
        <v>4173</v>
      </c>
      <c r="B77" s="43" t="s">
        <v>1425</v>
      </c>
      <c r="C77" s="43">
        <v>93025428413.488098</v>
      </c>
      <c r="D77" s="43">
        <v>91580062649.714401</v>
      </c>
      <c r="E77" s="43">
        <v>90542749216.878601</v>
      </c>
      <c r="F77" s="43">
        <v>89566150727.8423</v>
      </c>
      <c r="G77" s="43">
        <v>91366961488.852005</v>
      </c>
      <c r="H77" s="43">
        <v>93659848903.630005</v>
      </c>
      <c r="I77" s="43">
        <v>94144647134.696899</v>
      </c>
      <c r="J77" s="43">
        <v>92018057858.853897</v>
      </c>
      <c r="K77" s="43">
        <v>95963700018.426407</v>
      </c>
      <c r="L77" s="43">
        <v>99610281923.714798</v>
      </c>
      <c r="M77" s="43">
        <v>99610281923.714798</v>
      </c>
      <c r="N77" s="43">
        <v>102698267919.661</v>
      </c>
      <c r="O77" s="43">
        <v>103417081260.36501</v>
      </c>
      <c r="P77" s="43">
        <v>101762483876.912</v>
      </c>
      <c r="Q77" s="43">
        <v>103797678275.28999</v>
      </c>
      <c r="R77" s="43">
        <v>105977151280.634</v>
      </c>
      <c r="S77" s="43">
        <v>108476506357.103</v>
      </c>
      <c r="T77" s="43">
        <v>112422517044.408</v>
      </c>
      <c r="U77" s="43">
        <v>116203980099.502</v>
      </c>
      <c r="V77" s="43">
        <v>120177446102.819</v>
      </c>
      <c r="W77" s="43">
        <v>125558319513.543</v>
      </c>
      <c r="X77" s="43">
        <v>130828266077.022</v>
      </c>
      <c r="Y77" s="43">
        <v>135327897549.291</v>
      </c>
      <c r="Z77" s="43">
        <v>142881610466.18799</v>
      </c>
      <c r="AA77" s="43">
        <v>149905841164.548</v>
      </c>
      <c r="AB77" s="43">
        <v>154250783121.42999</v>
      </c>
      <c r="AC77" s="43">
        <v>161187212087.70999</v>
      </c>
      <c r="AD77" s="43">
        <v>167692832135.61801</v>
      </c>
      <c r="AE77" s="43">
        <v>172610466187.58099</v>
      </c>
      <c r="AF77" s="43">
        <v>167485610281.92374</v>
      </c>
      <c r="AG77" s="43"/>
      <c r="AI77" t="str">
        <f t="shared" si="1"/>
        <v>Greece</v>
      </c>
    </row>
    <row r="78" spans="1:35">
      <c r="A78" s="43" t="s">
        <v>50</v>
      </c>
      <c r="B78" s="43" t="s">
        <v>1426</v>
      </c>
      <c r="C78" s="43">
        <v>814869827.81448102</v>
      </c>
      <c r="D78" s="43">
        <v>820268198.36136901</v>
      </c>
      <c r="E78" s="43">
        <v>784042290.74409401</v>
      </c>
      <c r="F78" s="43">
        <v>811176205.86134696</v>
      </c>
      <c r="G78" s="43">
        <v>769125740.54874504</v>
      </c>
      <c r="H78" s="43">
        <v>797254092.34568799</v>
      </c>
      <c r="I78" s="43">
        <v>853794920.70520103</v>
      </c>
      <c r="J78" s="43">
        <v>900959631.79906595</v>
      </c>
      <c r="K78" s="43">
        <v>951391777.69762599</v>
      </c>
      <c r="L78" s="43">
        <v>1014751600.43215</v>
      </c>
      <c r="M78" s="43">
        <v>895845386.01780295</v>
      </c>
      <c r="N78" s="43">
        <v>894850949.33811295</v>
      </c>
      <c r="O78" s="43">
        <v>849106862.07237697</v>
      </c>
      <c r="P78" s="43">
        <v>806346084.84571099</v>
      </c>
      <c r="Q78" s="43">
        <v>854221107.85363996</v>
      </c>
      <c r="R78" s="43">
        <v>886043081.60371697</v>
      </c>
      <c r="S78" s="43">
        <v>899539007.97093701</v>
      </c>
      <c r="T78" s="43">
        <v>912750809.57253206</v>
      </c>
      <c r="U78" s="43">
        <v>983639938.59614205</v>
      </c>
      <c r="V78" s="43">
        <v>997135864.96336198</v>
      </c>
      <c r="W78" s="43">
        <v>1068024993.9869699</v>
      </c>
      <c r="X78" s="43">
        <v>1081520920.3541901</v>
      </c>
      <c r="Y78" s="43">
        <v>1071008304.02604</v>
      </c>
      <c r="Z78" s="43">
        <v>1066888494.9244699</v>
      </c>
      <c r="AA78" s="43">
        <v>1095443033.8698499</v>
      </c>
      <c r="AB78" s="43">
        <v>1117036516.0574</v>
      </c>
      <c r="AC78" s="43">
        <v>1146301366.9168501</v>
      </c>
      <c r="AD78" s="43">
        <v>1154540985.1199901</v>
      </c>
      <c r="AE78" s="43" t="s">
        <v>1786</v>
      </c>
      <c r="AF78" s="43" t="s">
        <v>1786</v>
      </c>
      <c r="AG78" s="144"/>
      <c r="AI78" t="str">
        <f t="shared" si="1"/>
        <v>Greenland</v>
      </c>
    </row>
    <row r="79" spans="1:35">
      <c r="A79" s="43" t="s">
        <v>4270</v>
      </c>
      <c r="B79" s="43" t="s">
        <v>1427</v>
      </c>
      <c r="C79" s="43">
        <v>166333487.91887099</v>
      </c>
      <c r="D79" s="43">
        <v>167751135.851551</v>
      </c>
      <c r="E79" s="43">
        <v>176013641.10311201</v>
      </c>
      <c r="F79" s="43">
        <v>181163971.37803799</v>
      </c>
      <c r="G79" s="43">
        <v>189832195.33394501</v>
      </c>
      <c r="H79" s="43">
        <v>205173424.29555699</v>
      </c>
      <c r="I79" s="43">
        <v>222099372.61474699</v>
      </c>
      <c r="J79" s="43">
        <v>246862999.20243901</v>
      </c>
      <c r="K79" s="43">
        <v>255325980.999235</v>
      </c>
      <c r="L79" s="43">
        <v>270829500.49746603</v>
      </c>
      <c r="M79" s="43">
        <v>284910575.90033603</v>
      </c>
      <c r="N79" s="43">
        <v>291454710.76416099</v>
      </c>
      <c r="O79" s="43">
        <v>290590759.95641899</v>
      </c>
      <c r="P79" s="43">
        <v>282920137.83841097</v>
      </c>
      <c r="Q79" s="43">
        <v>290710083.59614301</v>
      </c>
      <c r="R79" s="43">
        <v>297989283.85143</v>
      </c>
      <c r="S79" s="43">
        <v>310079921.19237399</v>
      </c>
      <c r="T79" s="43">
        <v>324371050.19143999</v>
      </c>
      <c r="U79" s="43">
        <v>345591106.825957</v>
      </c>
      <c r="V79" s="43">
        <v>380400762.02084601</v>
      </c>
      <c r="W79" s="43">
        <v>429579259.82609701</v>
      </c>
      <c r="X79" s="43">
        <v>412774027.66474301</v>
      </c>
      <c r="Y79" s="43">
        <v>421614604.08229399</v>
      </c>
      <c r="Z79" s="43">
        <v>457216232.34095401</v>
      </c>
      <c r="AA79" s="43">
        <v>427626387.50429899</v>
      </c>
      <c r="AB79" s="43">
        <v>479109462.732876</v>
      </c>
      <c r="AC79" s="43">
        <v>469866824.36671901</v>
      </c>
      <c r="AD79" s="43">
        <v>487007108.15191197</v>
      </c>
      <c r="AE79" s="43">
        <v>497216609.77542901</v>
      </c>
      <c r="AF79" s="43">
        <v>461954819.59237593</v>
      </c>
      <c r="AG79" s="43"/>
      <c r="AI79" t="str">
        <f t="shared" si="1"/>
        <v>Grenada</v>
      </c>
    </row>
    <row r="80" spans="1:35">
      <c r="A80" s="43" t="s">
        <v>1428</v>
      </c>
      <c r="B80" s="43" t="s">
        <v>1429</v>
      </c>
      <c r="C80" s="43" t="s">
        <v>1786</v>
      </c>
      <c r="D80" s="43" t="s">
        <v>1786</v>
      </c>
      <c r="E80" s="43" t="s">
        <v>1786</v>
      </c>
      <c r="F80" s="43" t="s">
        <v>1786</v>
      </c>
      <c r="G80" s="43" t="s">
        <v>1786</v>
      </c>
      <c r="H80" s="43" t="s">
        <v>1786</v>
      </c>
      <c r="I80" s="43" t="s">
        <v>1786</v>
      </c>
      <c r="J80" s="43" t="s">
        <v>1786</v>
      </c>
      <c r="K80" s="43" t="s">
        <v>1786</v>
      </c>
      <c r="L80" s="43" t="s">
        <v>1786</v>
      </c>
      <c r="M80" s="43" t="s">
        <v>1786</v>
      </c>
      <c r="N80" s="43" t="s">
        <v>1786</v>
      </c>
      <c r="O80" s="43" t="s">
        <v>1786</v>
      </c>
      <c r="P80" s="43" t="s">
        <v>1786</v>
      </c>
      <c r="Q80" s="43" t="s">
        <v>1786</v>
      </c>
      <c r="R80" s="43" t="s">
        <v>1786</v>
      </c>
      <c r="S80" s="43" t="s">
        <v>1786</v>
      </c>
      <c r="T80" s="43" t="s">
        <v>1786</v>
      </c>
      <c r="U80" s="43" t="s">
        <v>1786</v>
      </c>
      <c r="V80" s="43" t="s">
        <v>1786</v>
      </c>
      <c r="W80" s="43" t="s">
        <v>1786</v>
      </c>
      <c r="X80" s="43" t="s">
        <v>1786</v>
      </c>
      <c r="Y80" s="43" t="s">
        <v>1786</v>
      </c>
      <c r="Z80" s="43" t="s">
        <v>1786</v>
      </c>
      <c r="AA80" s="43" t="s">
        <v>1786</v>
      </c>
      <c r="AB80" s="43" t="s">
        <v>1786</v>
      </c>
      <c r="AC80" s="43" t="s">
        <v>1786</v>
      </c>
      <c r="AD80" s="43" t="s">
        <v>1786</v>
      </c>
      <c r="AE80" s="43" t="s">
        <v>1786</v>
      </c>
      <c r="AF80" s="43" t="s">
        <v>1786</v>
      </c>
      <c r="AG80" s="144"/>
      <c r="AI80" t="e">
        <f t="shared" si="1"/>
        <v>#N/A</v>
      </c>
    </row>
    <row r="81" spans="1:35">
      <c r="A81" s="43" t="s">
        <v>4273</v>
      </c>
      <c r="B81" s="43" t="s">
        <v>1430</v>
      </c>
      <c r="C81" s="43">
        <v>11814414541.3134</v>
      </c>
      <c r="D81" s="43">
        <v>11890837105.8027</v>
      </c>
      <c r="E81" s="43">
        <v>11471079977.4069</v>
      </c>
      <c r="F81" s="43">
        <v>11176033300.201099</v>
      </c>
      <c r="G81" s="43">
        <v>11231544416.2348</v>
      </c>
      <c r="H81" s="43">
        <v>11163106240.671301</v>
      </c>
      <c r="I81" s="43">
        <v>11179075018.5228</v>
      </c>
      <c r="J81" s="43">
        <v>11575259559.937799</v>
      </c>
      <c r="K81" s="43">
        <v>12025813477.9972</v>
      </c>
      <c r="L81" s="43">
        <v>12499941929.737301</v>
      </c>
      <c r="M81" s="43">
        <v>12887760529.0802</v>
      </c>
      <c r="N81" s="43">
        <v>13359226868.945101</v>
      </c>
      <c r="O81" s="43">
        <v>14005591525.6332</v>
      </c>
      <c r="P81" s="43">
        <v>14555609587.1868</v>
      </c>
      <c r="Q81" s="43">
        <v>15142745250.745199</v>
      </c>
      <c r="R81" s="43">
        <v>15892091189.822901</v>
      </c>
      <c r="S81" s="43">
        <v>16362144271.312599</v>
      </c>
      <c r="T81" s="43">
        <v>17076202965.7313</v>
      </c>
      <c r="U81" s="43">
        <v>17928907904.4338</v>
      </c>
      <c r="V81" s="43">
        <v>18618644148.916599</v>
      </c>
      <c r="W81" s="43">
        <v>19290566570.048302</v>
      </c>
      <c r="X81" s="43">
        <v>19740527581.163898</v>
      </c>
      <c r="Y81" s="43">
        <v>20503822393.690102</v>
      </c>
      <c r="Z81" s="43">
        <v>21022740913.1031</v>
      </c>
      <c r="AA81" s="43">
        <v>21685384121.310001</v>
      </c>
      <c r="AB81" s="43">
        <v>22392362924.106998</v>
      </c>
      <c r="AC81" s="43">
        <v>23597025900.649899</v>
      </c>
      <c r="AD81" s="43">
        <v>25076257965.410099</v>
      </c>
      <c r="AE81" s="43">
        <v>26086427229.363201</v>
      </c>
      <c r="AF81" s="43">
        <v>26060975562.671871</v>
      </c>
      <c r="AG81" s="43"/>
      <c r="AI81" t="str">
        <f t="shared" si="1"/>
        <v>Guatemala</v>
      </c>
    </row>
    <row r="82" spans="1:35">
      <c r="A82" s="43" t="s">
        <v>4096</v>
      </c>
      <c r="B82" s="43" t="s">
        <v>1431</v>
      </c>
      <c r="C82" s="43">
        <v>1538667520</v>
      </c>
      <c r="D82" s="43">
        <v>1548049280</v>
      </c>
      <c r="E82" s="43">
        <v>1575914240</v>
      </c>
      <c r="F82" s="43">
        <v>1596401408</v>
      </c>
      <c r="G82" s="43">
        <v>1618751104</v>
      </c>
      <c r="H82" s="43">
        <v>1699687552</v>
      </c>
      <c r="I82" s="43">
        <v>1752616448</v>
      </c>
      <c r="J82" s="43">
        <v>1810451712</v>
      </c>
      <c r="K82" s="43">
        <v>1924657152</v>
      </c>
      <c r="L82" s="43">
        <v>2001710336</v>
      </c>
      <c r="M82" s="43">
        <v>2088265600</v>
      </c>
      <c r="N82" s="43">
        <v>2142840832</v>
      </c>
      <c r="O82" s="43">
        <v>2212931840</v>
      </c>
      <c r="P82" s="43">
        <v>2324555520</v>
      </c>
      <c r="Q82" s="43">
        <v>2416842496</v>
      </c>
      <c r="R82" s="43">
        <v>2528202752</v>
      </c>
      <c r="S82" s="43">
        <v>2660235776</v>
      </c>
      <c r="T82" s="43">
        <v>2783956480</v>
      </c>
      <c r="U82" s="43">
        <v>2918504448</v>
      </c>
      <c r="V82" s="43">
        <v>3054862705.8264298</v>
      </c>
      <c r="W82" s="43">
        <v>3112362568.47962</v>
      </c>
      <c r="X82" s="43">
        <v>3202122564.24405</v>
      </c>
      <c r="Y82" s="43">
        <v>3322809563.6831498</v>
      </c>
      <c r="Z82" s="43">
        <v>3502841591.6966801</v>
      </c>
      <c r="AA82" s="43">
        <v>3584767429.2455001</v>
      </c>
      <c r="AB82" s="43">
        <v>3692243887.3798599</v>
      </c>
      <c r="AC82" s="43">
        <v>3784410454.6222801</v>
      </c>
      <c r="AD82" s="43">
        <v>3850923993.9822302</v>
      </c>
      <c r="AE82" s="43">
        <v>4033413797.12222</v>
      </c>
      <c r="AF82" s="43">
        <v>4029567132.5274935</v>
      </c>
      <c r="AG82" s="43"/>
      <c r="AI82" t="str">
        <f t="shared" si="1"/>
        <v>Guinea</v>
      </c>
    </row>
    <row r="83" spans="1:35">
      <c r="A83" s="67" t="s">
        <v>2080</v>
      </c>
      <c r="B83" s="43" t="s">
        <v>1433</v>
      </c>
      <c r="C83" s="43">
        <v>114543576.340242</v>
      </c>
      <c r="D83" s="43">
        <v>135353312.76512599</v>
      </c>
      <c r="E83" s="43">
        <v>141038263.087383</v>
      </c>
      <c r="F83" s="43">
        <v>136245377.53472099</v>
      </c>
      <c r="G83" s="43">
        <v>148656272.81198999</v>
      </c>
      <c r="H83" s="43">
        <v>154850025.84508201</v>
      </c>
      <c r="I83" s="43">
        <v>153620752.59339201</v>
      </c>
      <c r="J83" s="43">
        <v>158075754.41859999</v>
      </c>
      <c r="K83" s="43">
        <v>165347239.121856</v>
      </c>
      <c r="L83" s="43">
        <v>175433420.708289</v>
      </c>
      <c r="M83" s="43">
        <v>186134859.37149501</v>
      </c>
      <c r="N83" s="43">
        <v>195627737.19944099</v>
      </c>
      <c r="O83" s="43">
        <v>197779642.308635</v>
      </c>
      <c r="P83" s="43">
        <v>201933014.79711601</v>
      </c>
      <c r="Q83" s="43">
        <v>208394871.27062401</v>
      </c>
      <c r="R83" s="43">
        <v>217564245.60653099</v>
      </c>
      <c r="S83" s="43">
        <v>242801698.09688899</v>
      </c>
      <c r="T83" s="43">
        <v>258583808.473187</v>
      </c>
      <c r="U83" s="43">
        <v>185921810.69401699</v>
      </c>
      <c r="V83" s="43">
        <v>200423711.92815101</v>
      </c>
      <c r="W83" s="43">
        <v>215455490.32276201</v>
      </c>
      <c r="X83" s="43">
        <v>215886401.30340701</v>
      </c>
      <c r="Y83" s="43">
        <v>200558466.81086501</v>
      </c>
      <c r="Z83" s="43">
        <v>199296368.42844301</v>
      </c>
      <c r="AA83" s="43">
        <v>203714836.15832499</v>
      </c>
      <c r="AB83" s="43">
        <v>210770185.180924</v>
      </c>
      <c r="AC83" s="43">
        <v>212034806.29201001</v>
      </c>
      <c r="AD83" s="43">
        <v>217762585.53828001</v>
      </c>
      <c r="AE83" s="43">
        <v>224856725.539361</v>
      </c>
      <c r="AF83" s="43">
        <v>230387558.15969232</v>
      </c>
      <c r="AG83" s="146"/>
      <c r="AI83" t="str">
        <f t="shared" si="1"/>
        <v>GuineaBissau</v>
      </c>
    </row>
    <row r="84" spans="1:35">
      <c r="A84" s="43" t="s">
        <v>4275</v>
      </c>
      <c r="B84" s="43" t="s">
        <v>1434</v>
      </c>
      <c r="C84" s="43">
        <v>623750409.270105</v>
      </c>
      <c r="D84" s="43">
        <v>633082750.19486594</v>
      </c>
      <c r="E84" s="43">
        <v>549578284.15726697</v>
      </c>
      <c r="F84" s="43">
        <v>512248801.74578297</v>
      </c>
      <c r="G84" s="43">
        <v>486489152.29917997</v>
      </c>
      <c r="H84" s="43">
        <v>498163274.141249</v>
      </c>
      <c r="I84" s="43">
        <v>493676804.63258898</v>
      </c>
      <c r="J84" s="43">
        <v>498116916.93403</v>
      </c>
      <c r="K84" s="43">
        <v>479718803.86507201</v>
      </c>
      <c r="L84" s="43">
        <v>455999524.45452303</v>
      </c>
      <c r="M84" s="43">
        <v>442145871.92041397</v>
      </c>
      <c r="N84" s="43">
        <v>468606577.67234999</v>
      </c>
      <c r="O84" s="43">
        <v>505305251.86396003</v>
      </c>
      <c r="P84" s="43">
        <v>546810206.87344503</v>
      </c>
      <c r="Q84" s="43">
        <v>593416532.14470899</v>
      </c>
      <c r="R84" s="43">
        <v>623006141.63717103</v>
      </c>
      <c r="S84" s="43">
        <v>672120623.30824697</v>
      </c>
      <c r="T84" s="43">
        <v>713973227.693766</v>
      </c>
      <c r="U84" s="43">
        <v>701774515.58613598</v>
      </c>
      <c r="V84" s="43">
        <v>722616383.55703998</v>
      </c>
      <c r="W84" s="43">
        <v>712667925.07666397</v>
      </c>
      <c r="X84" s="43">
        <v>728702948.34561002</v>
      </c>
      <c r="Y84" s="43">
        <v>736361621.95672405</v>
      </c>
      <c r="Z84" s="43">
        <v>728959307.85646701</v>
      </c>
      <c r="AA84" s="43">
        <v>752970679.22185004</v>
      </c>
      <c r="AB84" s="43">
        <v>738235712.18482804</v>
      </c>
      <c r="AC84" s="43">
        <v>776104320.27609098</v>
      </c>
      <c r="AD84" s="43">
        <v>817746312.80349398</v>
      </c>
      <c r="AE84" s="43">
        <v>842677602.82799101</v>
      </c>
      <c r="AF84" s="43" t="s">
        <v>1786</v>
      </c>
      <c r="AG84" s="144"/>
      <c r="AI84" t="str">
        <f t="shared" si="1"/>
        <v>Guyana</v>
      </c>
    </row>
    <row r="85" spans="1:35">
      <c r="A85" s="67" t="s">
        <v>2081</v>
      </c>
      <c r="B85" s="43" t="s">
        <v>1435</v>
      </c>
      <c r="C85" s="43" t="s">
        <v>1786</v>
      </c>
      <c r="D85" s="43" t="s">
        <v>1786</v>
      </c>
      <c r="E85" s="43" t="s">
        <v>1786</v>
      </c>
      <c r="F85" s="43" t="s">
        <v>1786</v>
      </c>
      <c r="G85" s="43" t="s">
        <v>1786</v>
      </c>
      <c r="H85" s="43" t="s">
        <v>1786</v>
      </c>
      <c r="I85" s="43" t="s">
        <v>1786</v>
      </c>
      <c r="J85" s="43" t="s">
        <v>1786</v>
      </c>
      <c r="K85" s="43" t="s">
        <v>1786</v>
      </c>
      <c r="L85" s="43" t="s">
        <v>1786</v>
      </c>
      <c r="M85" s="43" t="s">
        <v>1786</v>
      </c>
      <c r="N85" s="43">
        <v>3734792699.9671102</v>
      </c>
      <c r="O85" s="43">
        <v>3536477717.9150801</v>
      </c>
      <c r="P85" s="43">
        <v>3344577988.4470201</v>
      </c>
      <c r="Q85" s="43">
        <v>2944879860.0636802</v>
      </c>
      <c r="R85" s="43">
        <v>3236355466.59584</v>
      </c>
      <c r="S85" s="43">
        <v>3370238998.7828698</v>
      </c>
      <c r="T85" s="43">
        <v>3461447155.0852699</v>
      </c>
      <c r="U85" s="43">
        <v>3537035565.9658599</v>
      </c>
      <c r="V85" s="43">
        <v>3632985430.6998901</v>
      </c>
      <c r="W85" s="43">
        <v>3664503845.5689201</v>
      </c>
      <c r="X85" s="43">
        <v>3626291254.0905399</v>
      </c>
      <c r="Y85" s="43">
        <v>3617086761.2526898</v>
      </c>
      <c r="Z85" s="43">
        <v>3630196190.4460001</v>
      </c>
      <c r="AA85" s="43">
        <v>3502448986.8175502</v>
      </c>
      <c r="AB85" s="43">
        <v>3565485816.5556002</v>
      </c>
      <c r="AC85" s="43">
        <v>3648047328.07093</v>
      </c>
      <c r="AD85" s="43">
        <v>3773563139.4962702</v>
      </c>
      <c r="AE85" s="43">
        <v>3821538071.8632798</v>
      </c>
      <c r="AF85" s="43">
        <v>3909120215.8356252</v>
      </c>
      <c r="AG85" s="43"/>
      <c r="AI85" t="e">
        <f t="shared" si="1"/>
        <v>#N/A</v>
      </c>
    </row>
    <row r="86" spans="1:35">
      <c r="A86" s="43" t="s">
        <v>1436</v>
      </c>
      <c r="B86" s="43" t="s">
        <v>1437</v>
      </c>
      <c r="C86" s="43">
        <v>14716098289699.1</v>
      </c>
      <c r="D86" s="43">
        <v>14998051711158.199</v>
      </c>
      <c r="E86" s="43">
        <v>15016766655426.699</v>
      </c>
      <c r="F86" s="43">
        <v>15423368031038.1</v>
      </c>
      <c r="G86" s="43">
        <v>16128325462906.6</v>
      </c>
      <c r="H86" s="43">
        <v>16724140442861.9</v>
      </c>
      <c r="I86" s="43">
        <v>17267571406358.6</v>
      </c>
      <c r="J86" s="43">
        <v>17859539501732.602</v>
      </c>
      <c r="K86" s="43">
        <v>18721763498029.801</v>
      </c>
      <c r="L86" s="43">
        <v>19460715690640.801</v>
      </c>
      <c r="M86" s="43">
        <v>20068578681490</v>
      </c>
      <c r="N86" s="43">
        <v>20346979628972.199</v>
      </c>
      <c r="O86" s="43">
        <v>20763210878619</v>
      </c>
      <c r="P86" s="43">
        <v>21045582833480.199</v>
      </c>
      <c r="Q86" s="43">
        <v>21723687368303.199</v>
      </c>
      <c r="R86" s="43">
        <v>22307458264251</v>
      </c>
      <c r="S86" s="43">
        <v>22970626890475.199</v>
      </c>
      <c r="T86" s="43">
        <v>23742683458623.801</v>
      </c>
      <c r="U86" s="43">
        <v>24276605062298.301</v>
      </c>
      <c r="V86" s="43">
        <v>25053693949967.699</v>
      </c>
      <c r="W86" s="43">
        <v>26018887561245.301</v>
      </c>
      <c r="X86" s="43">
        <v>26316695640006.398</v>
      </c>
      <c r="Y86" s="43">
        <v>26703359062537.699</v>
      </c>
      <c r="Z86" s="43">
        <v>27234579288389.898</v>
      </c>
      <c r="AA86" s="43">
        <v>28117659422030.102</v>
      </c>
      <c r="AB86" s="43">
        <v>28844475884627</v>
      </c>
      <c r="AC86" s="43">
        <v>29692197049167</v>
      </c>
      <c r="AD86" s="43">
        <v>30473677353318.102</v>
      </c>
      <c r="AE86" s="43">
        <v>30623779215055.301</v>
      </c>
      <c r="AF86" s="43">
        <v>30017458793375.582</v>
      </c>
      <c r="AG86" s="43"/>
      <c r="AI86" t="e">
        <f t="shared" si="1"/>
        <v>#N/A</v>
      </c>
    </row>
    <row r="87" spans="1:35">
      <c r="A87" s="43" t="s">
        <v>1438</v>
      </c>
      <c r="B87" s="43" t="s">
        <v>1439</v>
      </c>
      <c r="C87" s="43" t="s">
        <v>1786</v>
      </c>
      <c r="D87" s="43" t="s">
        <v>1786</v>
      </c>
      <c r="E87" s="43" t="s">
        <v>1786</v>
      </c>
      <c r="F87" s="43" t="s">
        <v>1786</v>
      </c>
      <c r="G87" s="43" t="s">
        <v>1786</v>
      </c>
      <c r="H87" s="43" t="s">
        <v>1786</v>
      </c>
      <c r="I87" s="43" t="s">
        <v>1786</v>
      </c>
      <c r="J87" s="43" t="s">
        <v>1786</v>
      </c>
      <c r="K87" s="43" t="s">
        <v>1786</v>
      </c>
      <c r="L87" s="43" t="s">
        <v>1786</v>
      </c>
      <c r="M87" s="43" t="s">
        <v>1786</v>
      </c>
      <c r="N87" s="43" t="s">
        <v>1786</v>
      </c>
      <c r="O87" s="43" t="s">
        <v>1786</v>
      </c>
      <c r="P87" s="43" t="s">
        <v>1786</v>
      </c>
      <c r="Q87" s="43" t="s">
        <v>1786</v>
      </c>
      <c r="R87" s="43" t="s">
        <v>1786</v>
      </c>
      <c r="S87" s="43" t="s">
        <v>1786</v>
      </c>
      <c r="T87" s="43" t="s">
        <v>1786</v>
      </c>
      <c r="U87" s="43" t="s">
        <v>1786</v>
      </c>
      <c r="V87" s="43" t="s">
        <v>1786</v>
      </c>
      <c r="W87" s="43" t="s">
        <v>1786</v>
      </c>
      <c r="X87" s="43" t="s">
        <v>1786</v>
      </c>
      <c r="Y87" s="43" t="s">
        <v>1786</v>
      </c>
      <c r="Z87" s="43" t="s">
        <v>1786</v>
      </c>
      <c r="AA87" s="43" t="s">
        <v>1786</v>
      </c>
      <c r="AB87" s="43" t="s">
        <v>1786</v>
      </c>
      <c r="AC87" s="43" t="s">
        <v>1786</v>
      </c>
      <c r="AD87" s="43" t="s">
        <v>1786</v>
      </c>
      <c r="AE87" s="43" t="s">
        <v>1786</v>
      </c>
      <c r="AF87" s="43" t="s">
        <v>1786</v>
      </c>
      <c r="AG87" s="144"/>
      <c r="AI87" t="e">
        <f t="shared" si="1"/>
        <v>#N/A</v>
      </c>
    </row>
    <row r="88" spans="1:35">
      <c r="A88" s="43" t="s">
        <v>1440</v>
      </c>
      <c r="B88" s="43" t="s">
        <v>1441</v>
      </c>
      <c r="C88" s="43">
        <v>14158323675539.9</v>
      </c>
      <c r="D88" s="43">
        <v>14414836944548.1</v>
      </c>
      <c r="E88" s="43">
        <v>14447187319846.6</v>
      </c>
      <c r="F88" s="43">
        <v>14849053281036.6</v>
      </c>
      <c r="G88" s="43">
        <v>15528109015543.5</v>
      </c>
      <c r="H88" s="43">
        <v>16120183444021.199</v>
      </c>
      <c r="I88" s="43">
        <v>16634053132086.801</v>
      </c>
      <c r="J88" s="43">
        <v>17188312473159.199</v>
      </c>
      <c r="K88" s="43">
        <v>18007255467925.102</v>
      </c>
      <c r="L88" s="43">
        <v>18713610809172.699</v>
      </c>
      <c r="M88" s="43">
        <v>19276359198925.602</v>
      </c>
      <c r="N88" s="43">
        <v>19517258766346.699</v>
      </c>
      <c r="O88" s="43">
        <v>19894317083586.5</v>
      </c>
      <c r="P88" s="43">
        <v>20134108690308.102</v>
      </c>
      <c r="Q88" s="43">
        <v>20761810118902.301</v>
      </c>
      <c r="R88" s="43">
        <v>21302166877929</v>
      </c>
      <c r="S88" s="43">
        <v>21917743187592</v>
      </c>
      <c r="T88" s="43">
        <v>22637428857104.602</v>
      </c>
      <c r="U88" s="43">
        <v>23148248314013</v>
      </c>
      <c r="V88" s="43">
        <v>23887797484854.398</v>
      </c>
      <c r="W88" s="43">
        <v>24781284498044.898</v>
      </c>
      <c r="X88" s="43">
        <v>25075200674106.699</v>
      </c>
      <c r="Y88" s="43">
        <v>25429506995155.898</v>
      </c>
      <c r="Z88" s="43">
        <v>25900419301415.199</v>
      </c>
      <c r="AA88" s="43">
        <v>26692480734527.602</v>
      </c>
      <c r="AB88" s="43">
        <v>27339619040628.199</v>
      </c>
      <c r="AC88" s="43">
        <v>28101338647390.898</v>
      </c>
      <c r="AD88" s="43">
        <v>28795056159219.801</v>
      </c>
      <c r="AE88" s="43">
        <v>28913121653515.801</v>
      </c>
      <c r="AF88" s="43">
        <v>28481690012654.797</v>
      </c>
      <c r="AG88" s="43"/>
      <c r="AI88" t="e">
        <f t="shared" si="1"/>
        <v>#N/A</v>
      </c>
    </row>
    <row r="89" spans="1:35">
      <c r="A89" s="43" t="s">
        <v>4279</v>
      </c>
      <c r="B89" s="43" t="s">
        <v>1442</v>
      </c>
      <c r="C89" s="43">
        <v>4047510519.1821799</v>
      </c>
      <c r="D89" s="43">
        <v>4150042144.8678198</v>
      </c>
      <c r="E89" s="43">
        <v>4092306080.7542801</v>
      </c>
      <c r="F89" s="43">
        <v>4054478751.62707</v>
      </c>
      <c r="G89" s="43">
        <v>4230673875.3781099</v>
      </c>
      <c r="H89" s="43">
        <v>4407864388.0967398</v>
      </c>
      <c r="I89" s="43">
        <v>4439719001.1645899</v>
      </c>
      <c r="J89" s="43">
        <v>4707495771.1591101</v>
      </c>
      <c r="K89" s="43">
        <v>4924504390.9401197</v>
      </c>
      <c r="L89" s="43">
        <v>5137531200.0149002</v>
      </c>
      <c r="M89" s="43">
        <v>5142508463.3977003</v>
      </c>
      <c r="N89" s="43">
        <v>5309744576.7686701</v>
      </c>
      <c r="O89" s="43">
        <v>5608380316.0275698</v>
      </c>
      <c r="P89" s="43">
        <v>5957784205.4999704</v>
      </c>
      <c r="Q89" s="43">
        <v>5880138960.4372997</v>
      </c>
      <c r="R89" s="43">
        <v>6119047602.8115902</v>
      </c>
      <c r="S89" s="43">
        <v>6339042644.3312502</v>
      </c>
      <c r="T89" s="43">
        <v>6655596595.47719</v>
      </c>
      <c r="U89" s="43">
        <v>6848714414.7297497</v>
      </c>
      <c r="V89" s="43">
        <v>6719305566.7770004</v>
      </c>
      <c r="W89" s="43">
        <v>7105541205.2821102</v>
      </c>
      <c r="X89" s="43">
        <v>7299040639.5736198</v>
      </c>
      <c r="Y89" s="43">
        <v>7573072089.8678398</v>
      </c>
      <c r="Z89" s="43">
        <v>7917422407.6039801</v>
      </c>
      <c r="AA89" s="43">
        <v>8410861673.3126602</v>
      </c>
      <c r="AB89" s="43">
        <v>8919792791.1341896</v>
      </c>
      <c r="AC89" s="43">
        <v>9512924716.8554306</v>
      </c>
      <c r="AD89" s="43">
        <v>10116588940.7062</v>
      </c>
      <c r="AE89" s="43">
        <v>10516608000.1896</v>
      </c>
      <c r="AF89" s="43">
        <v>10305556166.298973</v>
      </c>
      <c r="AG89" s="43"/>
      <c r="AI89" t="str">
        <f t="shared" si="1"/>
        <v>Honduras</v>
      </c>
    </row>
    <row r="90" spans="1:35">
      <c r="A90" s="67" t="s">
        <v>2082</v>
      </c>
      <c r="B90" s="43" t="s">
        <v>1443</v>
      </c>
      <c r="C90" s="43">
        <v>60150603346.329002</v>
      </c>
      <c r="D90" s="43">
        <v>65755005937.394302</v>
      </c>
      <c r="E90" s="43">
        <v>67675193559.868797</v>
      </c>
      <c r="F90" s="43">
        <v>71712739396.743393</v>
      </c>
      <c r="G90" s="43">
        <v>78828685896.448196</v>
      </c>
      <c r="H90" s="43">
        <v>79357733561.681107</v>
      </c>
      <c r="I90" s="43">
        <v>88164735315.745697</v>
      </c>
      <c r="J90" s="43">
        <v>99988549287.198196</v>
      </c>
      <c r="K90" s="43">
        <v>108432295968.5</v>
      </c>
      <c r="L90" s="43">
        <v>110841688494.10899</v>
      </c>
      <c r="M90" s="43">
        <v>115162803879.548</v>
      </c>
      <c r="N90" s="43">
        <v>121720659821.50101</v>
      </c>
      <c r="O90" s="43">
        <v>129137251339.242</v>
      </c>
      <c r="P90" s="43">
        <v>136941324664.20799</v>
      </c>
      <c r="Q90" s="43">
        <v>145176225218.90302</v>
      </c>
      <c r="R90" s="43">
        <v>148505503933.19199</v>
      </c>
      <c r="S90" s="43">
        <v>154732212522.754</v>
      </c>
      <c r="T90" s="43">
        <v>162556134256.67801</v>
      </c>
      <c r="U90" s="43">
        <v>152759776882.582</v>
      </c>
      <c r="V90" s="43">
        <v>156664221624.09299</v>
      </c>
      <c r="W90" s="43">
        <v>169121141463.62299</v>
      </c>
      <c r="X90" s="43">
        <v>169961925904.83899</v>
      </c>
      <c r="Y90" s="43">
        <v>173090969199.34799</v>
      </c>
      <c r="Z90" s="43">
        <v>178294025285.754</v>
      </c>
      <c r="AA90" s="43">
        <v>193389324074.82401</v>
      </c>
      <c r="AB90" s="43">
        <v>207085310032.375</v>
      </c>
      <c r="AC90" s="43">
        <v>221622226375.32599</v>
      </c>
      <c r="AD90" s="43">
        <v>235762758315.85599</v>
      </c>
      <c r="AE90" s="43">
        <v>241338555846.953</v>
      </c>
      <c r="AF90" s="43" t="s">
        <v>1786</v>
      </c>
      <c r="AG90" s="144"/>
      <c r="AI90" t="str">
        <f t="shared" si="1"/>
        <v>HongKong</v>
      </c>
    </row>
    <row r="91" spans="1:35">
      <c r="A91" s="43" t="s">
        <v>4187</v>
      </c>
      <c r="B91" s="43" t="s">
        <v>1444</v>
      </c>
      <c r="C91" s="43">
        <v>39637375095.676903</v>
      </c>
      <c r="D91" s="43">
        <v>40773677548.3349</v>
      </c>
      <c r="E91" s="43">
        <v>41932093829.495598</v>
      </c>
      <c r="F91" s="43">
        <v>42235248557.227501</v>
      </c>
      <c r="G91" s="43">
        <v>43357881602.768097</v>
      </c>
      <c r="H91" s="43">
        <v>43248156902.392998</v>
      </c>
      <c r="I91" s="43">
        <v>43911993978.543999</v>
      </c>
      <c r="J91" s="43">
        <v>45690969676.256203</v>
      </c>
      <c r="K91" s="43">
        <v>45661150313.239403</v>
      </c>
      <c r="L91" s="43">
        <v>45997410357.922501</v>
      </c>
      <c r="M91" s="43">
        <v>44389037418.459198</v>
      </c>
      <c r="N91" s="43">
        <v>39110274950.477097</v>
      </c>
      <c r="O91" s="43">
        <v>37911865588.708702</v>
      </c>
      <c r="P91" s="43">
        <v>37693452105.038696</v>
      </c>
      <c r="Q91" s="43">
        <v>38804336396.050301</v>
      </c>
      <c r="R91" s="43">
        <v>39382336872.259102</v>
      </c>
      <c r="S91" s="43">
        <v>39909937835.004402</v>
      </c>
      <c r="T91" s="43">
        <v>41735118645.068901</v>
      </c>
      <c r="U91" s="43">
        <v>43762553932.932701</v>
      </c>
      <c r="V91" s="43">
        <v>45588039513.902199</v>
      </c>
      <c r="W91" s="43">
        <v>47885455753.584503</v>
      </c>
      <c r="X91" s="43">
        <v>49848759439.4814</v>
      </c>
      <c r="Y91" s="43">
        <v>52042104854.818604</v>
      </c>
      <c r="Z91" s="43">
        <v>54279915363.575798</v>
      </c>
      <c r="AA91" s="43">
        <v>56831071385.663902</v>
      </c>
      <c r="AB91" s="43">
        <v>59047483169.704803</v>
      </c>
      <c r="AC91" s="43">
        <v>61409382496.492996</v>
      </c>
      <c r="AD91" s="43">
        <v>62146295086.450897</v>
      </c>
      <c r="AE91" s="43">
        <v>62519172856.969597</v>
      </c>
      <c r="AF91" s="43">
        <v>58464693297.085289</v>
      </c>
      <c r="AG91" s="43"/>
      <c r="AI91" t="str">
        <f t="shared" si="1"/>
        <v>Hungary</v>
      </c>
    </row>
    <row r="92" spans="1:35">
      <c r="A92" s="43" t="s">
        <v>4189</v>
      </c>
      <c r="B92" s="43" t="s">
        <v>1445</v>
      </c>
      <c r="C92" s="43">
        <v>5161329754.7573004</v>
      </c>
      <c r="D92" s="43">
        <v>5381460516.94312</v>
      </c>
      <c r="E92" s="43">
        <v>5497407652.3862801</v>
      </c>
      <c r="F92" s="43">
        <v>5379150554.5944901</v>
      </c>
      <c r="G92" s="43">
        <v>5601261829.6529999</v>
      </c>
      <c r="H92" s="43">
        <v>5785702655.9478998</v>
      </c>
      <c r="I92" s="43">
        <v>6148496489.2642698</v>
      </c>
      <c r="J92" s="43">
        <v>6673944235.2701702</v>
      </c>
      <c r="K92" s="43">
        <v>6667955632.4412298</v>
      </c>
      <c r="L92" s="43">
        <v>6685188765.6456699</v>
      </c>
      <c r="M92" s="43">
        <v>6763362419.8636398</v>
      </c>
      <c r="N92" s="43">
        <v>6748238272.10746</v>
      </c>
      <c r="O92" s="43">
        <v>6520551796.0720501</v>
      </c>
      <c r="P92" s="43">
        <v>6606193395.7464104</v>
      </c>
      <c r="Q92" s="43">
        <v>6844604151.8266001</v>
      </c>
      <c r="R92" s="43">
        <v>6852587259.5909204</v>
      </c>
      <c r="S92" s="43">
        <v>7180488704.5894003</v>
      </c>
      <c r="T92" s="43">
        <v>7533280757.0977898</v>
      </c>
      <c r="U92" s="43">
        <v>8009129184.8987503</v>
      </c>
      <c r="V92" s="43">
        <v>8337003917.7775497</v>
      </c>
      <c r="W92" s="43">
        <v>8697288083.8506203</v>
      </c>
      <c r="X92" s="43">
        <v>9038395492.0118008</v>
      </c>
      <c r="Y92" s="43">
        <v>9050955276.2796402</v>
      </c>
      <c r="Z92" s="43">
        <v>9269058461.3819103</v>
      </c>
      <c r="AA92" s="43">
        <v>9983153556.5279293</v>
      </c>
      <c r="AB92" s="43">
        <v>10725428665.920401</v>
      </c>
      <c r="AC92" s="43">
        <v>11204748397.2728</v>
      </c>
      <c r="AD92" s="43">
        <v>11822459804.6199</v>
      </c>
      <c r="AE92" s="43">
        <v>11863363691.869301</v>
      </c>
      <c r="AF92" s="43">
        <v>11225820390.251348</v>
      </c>
      <c r="AG92" s="43"/>
      <c r="AI92" t="str">
        <f t="shared" si="1"/>
        <v>Iceland</v>
      </c>
    </row>
    <row r="93" spans="1:35">
      <c r="A93" s="43" t="s">
        <v>4017</v>
      </c>
      <c r="B93" s="43" t="s">
        <v>1446</v>
      </c>
      <c r="C93" s="43">
        <v>157576728143.37</v>
      </c>
      <c r="D93" s="43">
        <v>167030275822.85901</v>
      </c>
      <c r="E93" s="43">
        <v>172818837366.711</v>
      </c>
      <c r="F93" s="43">
        <v>185433387433.26501</v>
      </c>
      <c r="G93" s="43">
        <v>192522925011.53699</v>
      </c>
      <c r="H93" s="43">
        <v>202599880646.207</v>
      </c>
      <c r="I93" s="43">
        <v>212260324531.832</v>
      </c>
      <c r="J93" s="43">
        <v>220660355823.23001</v>
      </c>
      <c r="K93" s="43">
        <v>241926249221.276</v>
      </c>
      <c r="L93" s="43">
        <v>256322644708.254</v>
      </c>
      <c r="M93" s="43">
        <v>270494694911.46899</v>
      </c>
      <c r="N93" s="43">
        <v>273371753217.16699</v>
      </c>
      <c r="O93" s="43">
        <v>288353259333.10699</v>
      </c>
      <c r="P93" s="43">
        <v>302100866388.35699</v>
      </c>
      <c r="Q93" s="43">
        <v>322203110259.01202</v>
      </c>
      <c r="R93" s="43">
        <v>346591482106.50598</v>
      </c>
      <c r="S93" s="43">
        <v>372784133902.80103</v>
      </c>
      <c r="T93" s="43">
        <v>387898660909.21399</v>
      </c>
      <c r="U93" s="43">
        <v>411923321463.33801</v>
      </c>
      <c r="V93" s="43">
        <v>442353379785.95898</v>
      </c>
      <c r="W93" s="43">
        <v>460182031503.09497</v>
      </c>
      <c r="X93" s="43">
        <v>484189242979.59302</v>
      </c>
      <c r="Y93" s="43">
        <v>502427834715.23901</v>
      </c>
      <c r="Z93" s="43">
        <v>544485550467.26001</v>
      </c>
      <c r="AA93" s="43">
        <v>589559010700.39404</v>
      </c>
      <c r="AB93" s="43">
        <v>644696283107.12903</v>
      </c>
      <c r="AC93" s="43">
        <v>707034132677.02905</v>
      </c>
      <c r="AD93" s="43">
        <v>771094228869.74805</v>
      </c>
      <c r="AE93" s="43">
        <v>817936844285.03296</v>
      </c>
      <c r="AF93" s="43">
        <v>874944310475.97559</v>
      </c>
      <c r="AG93" s="43"/>
      <c r="AI93" t="str">
        <f t="shared" si="1"/>
        <v>India</v>
      </c>
    </row>
    <row r="94" spans="1:35">
      <c r="A94" s="43" t="s">
        <v>4018</v>
      </c>
      <c r="B94" s="43" t="s">
        <v>1447</v>
      </c>
      <c r="C94" s="43">
        <v>58821323339.3992</v>
      </c>
      <c r="D94" s="43">
        <v>63614197111.866699</v>
      </c>
      <c r="E94" s="43">
        <v>64316544732.088799</v>
      </c>
      <c r="F94" s="43">
        <v>69751233410.566299</v>
      </c>
      <c r="G94" s="43">
        <v>74753897880.515701</v>
      </c>
      <c r="H94" s="43">
        <v>77353493679.672195</v>
      </c>
      <c r="I94" s="43">
        <v>81967255481.665894</v>
      </c>
      <c r="J94" s="43">
        <v>86311522596.019897</v>
      </c>
      <c r="K94" s="43">
        <v>91797205693.585205</v>
      </c>
      <c r="L94" s="43">
        <v>100136719599.448</v>
      </c>
      <c r="M94" s="43">
        <v>109150599735.951</v>
      </c>
      <c r="N94" s="43">
        <v>118895342771.79401</v>
      </c>
      <c r="O94" s="43">
        <v>127480182903.215</v>
      </c>
      <c r="P94" s="43">
        <v>136727691506.50999</v>
      </c>
      <c r="Q94" s="43">
        <v>147037050615.30801</v>
      </c>
      <c r="R94" s="43">
        <v>159382807843.39999</v>
      </c>
      <c r="S94" s="43">
        <v>171564095220.72601</v>
      </c>
      <c r="T94" s="43">
        <v>179627389024.509</v>
      </c>
      <c r="U94" s="43">
        <v>156048197556.134</v>
      </c>
      <c r="V94" s="43">
        <v>157282741404.94</v>
      </c>
      <c r="W94" s="43">
        <v>165021047883.45099</v>
      </c>
      <c r="X94" s="43">
        <v>171033648078.00601</v>
      </c>
      <c r="Y94" s="43">
        <v>178729259330.72198</v>
      </c>
      <c r="Z94" s="43">
        <v>187273181211.965</v>
      </c>
      <c r="AA94" s="43">
        <v>196694652479.608</v>
      </c>
      <c r="AB94" s="43">
        <v>207891642599.79999</v>
      </c>
      <c r="AC94" s="43">
        <v>219327661624.681</v>
      </c>
      <c r="AD94" s="43">
        <v>233097347382.064</v>
      </c>
      <c r="AE94" s="43">
        <v>247228809903.022</v>
      </c>
      <c r="AF94" s="43">
        <v>258493872765.01633</v>
      </c>
      <c r="AG94" s="43"/>
      <c r="AI94" t="str">
        <f t="shared" si="1"/>
        <v>Indonesia</v>
      </c>
    </row>
    <row r="95" spans="1:35">
      <c r="A95" s="67" t="s">
        <v>1728</v>
      </c>
      <c r="B95" s="43" t="s">
        <v>1448</v>
      </c>
      <c r="C95" s="43">
        <v>57286706114.833603</v>
      </c>
      <c r="D95" s="43">
        <v>54308583000.019203</v>
      </c>
      <c r="E95" s="43">
        <v>61345233936.490303</v>
      </c>
      <c r="F95" s="43">
        <v>69079769936.9375</v>
      </c>
      <c r="G95" s="43">
        <v>67992647698.804398</v>
      </c>
      <c r="H95" s="43">
        <v>69396785740.538696</v>
      </c>
      <c r="I95" s="43">
        <v>63032547031.571899</v>
      </c>
      <c r="J95" s="43">
        <v>62147762741.435303</v>
      </c>
      <c r="K95" s="43">
        <v>58232934197.850899</v>
      </c>
      <c r="L95" s="43">
        <v>61830541299.121101</v>
      </c>
      <c r="M95" s="43">
        <v>70293760715.403702</v>
      </c>
      <c r="N95" s="43">
        <v>79146807858.044693</v>
      </c>
      <c r="O95" s="43">
        <v>82511394660.7845</v>
      </c>
      <c r="P95" s="43">
        <v>81211188533.704895</v>
      </c>
      <c r="Q95" s="43">
        <v>80926500190.341507</v>
      </c>
      <c r="R95" s="43">
        <v>83073225988.5811</v>
      </c>
      <c r="S95" s="43">
        <v>88972035743.838394</v>
      </c>
      <c r="T95" s="43">
        <v>91983567240.330597</v>
      </c>
      <c r="U95" s="43">
        <v>94504455313.229507</v>
      </c>
      <c r="V95" s="43">
        <v>96332003464.987793</v>
      </c>
      <c r="W95" s="43">
        <v>101286514977.457</v>
      </c>
      <c r="X95" s="43">
        <v>105003397805.043</v>
      </c>
      <c r="Y95" s="43">
        <v>112895031236.631</v>
      </c>
      <c r="Z95" s="43">
        <v>120927152818.69701</v>
      </c>
      <c r="AA95" s="43">
        <v>127075151562.255</v>
      </c>
      <c r="AB95" s="43">
        <v>132950350984.774</v>
      </c>
      <c r="AC95" s="43">
        <v>140786359714.93701</v>
      </c>
      <c r="AD95" s="43">
        <v>151802594344.13</v>
      </c>
      <c r="AE95" s="43" t="s">
        <v>1786</v>
      </c>
      <c r="AF95" s="43">
        <v>158089346986.29779</v>
      </c>
      <c r="AG95" s="146"/>
      <c r="AI95" t="str">
        <f t="shared" si="1"/>
        <v>Iran</v>
      </c>
    </row>
    <row r="96" spans="1:35">
      <c r="A96" s="43" t="s">
        <v>4020</v>
      </c>
      <c r="B96" s="43" t="s">
        <v>1449</v>
      </c>
      <c r="C96" s="43" t="s">
        <v>1786</v>
      </c>
      <c r="D96" s="43" t="s">
        <v>1786</v>
      </c>
      <c r="E96" s="43" t="s">
        <v>1786</v>
      </c>
      <c r="F96" s="43" t="s">
        <v>1786</v>
      </c>
      <c r="G96" s="43" t="s">
        <v>1786</v>
      </c>
      <c r="H96" s="43" t="s">
        <v>1786</v>
      </c>
      <c r="I96" s="43" t="s">
        <v>1786</v>
      </c>
      <c r="J96" s="43" t="s">
        <v>1786</v>
      </c>
      <c r="K96" s="43" t="s">
        <v>1786</v>
      </c>
      <c r="L96" s="43" t="s">
        <v>1786</v>
      </c>
      <c r="M96" s="43" t="s">
        <v>1786</v>
      </c>
      <c r="N96" s="43" t="s">
        <v>1786</v>
      </c>
      <c r="O96" s="43" t="s">
        <v>1786</v>
      </c>
      <c r="P96" s="43" t="s">
        <v>1786</v>
      </c>
      <c r="Q96" s="43" t="s">
        <v>1786</v>
      </c>
      <c r="R96" s="43" t="s">
        <v>1786</v>
      </c>
      <c r="S96" s="43" t="s">
        <v>1786</v>
      </c>
      <c r="T96" s="43">
        <v>16060664832</v>
      </c>
      <c r="U96" s="43">
        <v>21649776640</v>
      </c>
      <c r="V96" s="43">
        <v>27018919936</v>
      </c>
      <c r="W96" s="43">
        <v>25857105920</v>
      </c>
      <c r="X96" s="43">
        <v>24150538240</v>
      </c>
      <c r="Y96" s="43">
        <v>22266796032</v>
      </c>
      <c r="Z96" s="43">
        <v>13070609408</v>
      </c>
      <c r="AA96" s="43">
        <v>19148441600</v>
      </c>
      <c r="AB96" s="43" t="s">
        <v>1786</v>
      </c>
      <c r="AC96" s="43" t="s">
        <v>1786</v>
      </c>
      <c r="AD96" s="43" t="s">
        <v>1786</v>
      </c>
      <c r="AE96" s="43" t="s">
        <v>1786</v>
      </c>
      <c r="AF96" s="43">
        <v>23385954418.081223</v>
      </c>
      <c r="AG96" s="43"/>
      <c r="AI96" t="str">
        <f t="shared" si="1"/>
        <v>Iraq</v>
      </c>
    </row>
    <row r="97" spans="1:35">
      <c r="A97" s="43" t="s">
        <v>4168</v>
      </c>
      <c r="B97" s="43" t="s">
        <v>1450</v>
      </c>
      <c r="C97" s="43">
        <v>34122903998.525902</v>
      </c>
      <c r="D97" s="43">
        <v>35257600884.466599</v>
      </c>
      <c r="E97" s="43">
        <v>36062649714.390999</v>
      </c>
      <c r="F97" s="43">
        <v>35974571586.511902</v>
      </c>
      <c r="G97" s="43">
        <v>37541090842.085899</v>
      </c>
      <c r="H97" s="43">
        <v>38699465634.789001</v>
      </c>
      <c r="I97" s="43">
        <v>38533628155.5187</v>
      </c>
      <c r="J97" s="43">
        <v>40330477243.412598</v>
      </c>
      <c r="K97" s="43">
        <v>42434770591.487</v>
      </c>
      <c r="L97" s="43">
        <v>44901879491.431702</v>
      </c>
      <c r="M97" s="43">
        <v>48703519439.837898</v>
      </c>
      <c r="N97" s="43">
        <v>49643265155.703003</v>
      </c>
      <c r="O97" s="43">
        <v>51303021927.400101</v>
      </c>
      <c r="P97" s="43">
        <v>52684355997.788803</v>
      </c>
      <c r="Q97" s="43">
        <v>55716786438.179497</v>
      </c>
      <c r="R97" s="43">
        <v>61084761378.293701</v>
      </c>
      <c r="S97" s="43">
        <v>66058135249.677597</v>
      </c>
      <c r="T97" s="43">
        <v>73653031140.593307</v>
      </c>
      <c r="U97" s="43">
        <v>79862354892.205597</v>
      </c>
      <c r="V97" s="43">
        <v>88427768564.584503</v>
      </c>
      <c r="W97" s="43">
        <v>96595725078.312103</v>
      </c>
      <c r="X97" s="43">
        <v>102191818684.356</v>
      </c>
      <c r="Y97" s="43">
        <v>108762483876.912</v>
      </c>
      <c r="Z97" s="43">
        <v>113672194582.642</v>
      </c>
      <c r="AA97" s="43">
        <v>119019255573.98199</v>
      </c>
      <c r="AB97" s="43">
        <v>126604661875.806</v>
      </c>
      <c r="AC97" s="43">
        <v>133831859222.40601</v>
      </c>
      <c r="AD97" s="43">
        <v>141897365026.71799</v>
      </c>
      <c r="AE97" s="43">
        <v>137640444075.91699</v>
      </c>
      <c r="AF97" s="43">
        <v>126848629813.89351</v>
      </c>
      <c r="AG97" s="43"/>
      <c r="AI97" t="str">
        <f t="shared" si="1"/>
        <v>Ireland</v>
      </c>
    </row>
    <row r="98" spans="1:35">
      <c r="A98" s="43" t="s">
        <v>1451</v>
      </c>
      <c r="B98" s="43" t="s">
        <v>1452</v>
      </c>
      <c r="C98" s="43" t="s">
        <v>1786</v>
      </c>
      <c r="D98" s="43" t="s">
        <v>1786</v>
      </c>
      <c r="E98" s="43" t="s">
        <v>1786</v>
      </c>
      <c r="F98" s="43" t="s">
        <v>1786</v>
      </c>
      <c r="G98" s="43">
        <v>527610625.246966</v>
      </c>
      <c r="H98" s="43">
        <v>529820907.82948703</v>
      </c>
      <c r="I98" s="43">
        <v>631046044.48862195</v>
      </c>
      <c r="J98" s="43">
        <v>693496549.05127501</v>
      </c>
      <c r="K98" s="43">
        <v>775532728.35547197</v>
      </c>
      <c r="L98" s="43">
        <v>828619596.76178205</v>
      </c>
      <c r="M98" s="43">
        <v>863313707.16745806</v>
      </c>
      <c r="N98" s="43">
        <v>877169787.59721601</v>
      </c>
      <c r="O98" s="43">
        <v>884075711.16336405</v>
      </c>
      <c r="P98" s="43">
        <v>906781215.66647696</v>
      </c>
      <c r="Q98" s="43">
        <v>943085694.55785406</v>
      </c>
      <c r="R98" s="43">
        <v>983458254.52512598</v>
      </c>
      <c r="S98" s="43">
        <v>1059341858.6105601</v>
      </c>
      <c r="T98" s="43">
        <v>1150249578.6368501</v>
      </c>
      <c r="U98" s="43">
        <v>1305639770.3279099</v>
      </c>
      <c r="V98" s="43">
        <v>1484423847.21383</v>
      </c>
      <c r="W98" s="43">
        <v>1563667799.6157801</v>
      </c>
      <c r="X98" s="43">
        <v>1647733181.44102</v>
      </c>
      <c r="Y98" s="43">
        <v>1744438228.01582</v>
      </c>
      <c r="Z98" s="43">
        <v>1854822421.8305399</v>
      </c>
      <c r="AA98" s="43">
        <v>1951273187.7657299</v>
      </c>
      <c r="AB98" s="43">
        <v>2066398305.84391</v>
      </c>
      <c r="AC98" s="43">
        <v>2225510975.3938899</v>
      </c>
      <c r="AD98" s="43">
        <v>2392424298.54843</v>
      </c>
      <c r="AE98" s="43" t="s">
        <v>1786</v>
      </c>
      <c r="AF98" s="43" t="e">
        <v>#N/A</v>
      </c>
      <c r="AG98" s="43"/>
      <c r="AI98" t="e">
        <f t="shared" si="1"/>
        <v>#N/A</v>
      </c>
    </row>
    <row r="99" spans="1:35">
      <c r="A99" s="43" t="s">
        <v>4021</v>
      </c>
      <c r="B99" s="43" t="s">
        <v>1453</v>
      </c>
      <c r="C99" s="43">
        <v>49886700440.93</v>
      </c>
      <c r="D99" s="43">
        <v>52454797080.355202</v>
      </c>
      <c r="E99" s="43">
        <v>53403618569.913498</v>
      </c>
      <c r="F99" s="43">
        <v>55278524018.4841</v>
      </c>
      <c r="G99" s="43">
        <v>55778106290.004799</v>
      </c>
      <c r="H99" s="43">
        <v>57701236426.292397</v>
      </c>
      <c r="I99" s="43">
        <v>60465952613.762398</v>
      </c>
      <c r="J99" s="43">
        <v>64812056159.944</v>
      </c>
      <c r="K99" s="43">
        <v>66123943690.507896</v>
      </c>
      <c r="L99" s="43">
        <v>66698652074.032799</v>
      </c>
      <c r="M99" s="43">
        <v>71257818299.665802</v>
      </c>
      <c r="N99" s="43">
        <v>76744227819.157303</v>
      </c>
      <c r="O99" s="43">
        <v>81063235706.941406</v>
      </c>
      <c r="P99" s="43">
        <v>85567816077.742599</v>
      </c>
      <c r="Q99" s="43">
        <v>91499228083.738998</v>
      </c>
      <c r="R99" s="43">
        <v>97605994259.879196</v>
      </c>
      <c r="S99" s="43">
        <v>103100966236.286</v>
      </c>
      <c r="T99" s="43">
        <v>106055722751.67999</v>
      </c>
      <c r="U99" s="43">
        <v>110592644291.295</v>
      </c>
      <c r="V99" s="43">
        <v>114242908575.70599</v>
      </c>
      <c r="W99" s="43">
        <v>124749221298.408</v>
      </c>
      <c r="X99" s="43">
        <v>124696252163.68201</v>
      </c>
      <c r="Y99" s="43">
        <v>123867170054.92</v>
      </c>
      <c r="Z99" s="43">
        <v>125739513817.207</v>
      </c>
      <c r="AA99" s="43">
        <v>132024416802.79601</v>
      </c>
      <c r="AB99" s="43">
        <v>138756102924.77301</v>
      </c>
      <c r="AC99" s="43">
        <v>146086570569.745</v>
      </c>
      <c r="AD99" s="43">
        <v>153688792905.922</v>
      </c>
      <c r="AE99" s="43">
        <v>159837818545.90799</v>
      </c>
      <c r="AF99" s="43">
        <v>162273938142.15369</v>
      </c>
      <c r="AG99" s="43"/>
      <c r="AI99" t="str">
        <f t="shared" si="1"/>
        <v>Israel</v>
      </c>
    </row>
    <row r="100" spans="1:35">
      <c r="A100" s="43" t="s">
        <v>4169</v>
      </c>
      <c r="B100" s="43" t="s">
        <v>1454</v>
      </c>
      <c r="C100" s="43">
        <v>739125023032.98401</v>
      </c>
      <c r="D100" s="43">
        <v>745364934586.328</v>
      </c>
      <c r="E100" s="43">
        <v>748447669062.09705</v>
      </c>
      <c r="F100" s="43">
        <v>757198544315.45996</v>
      </c>
      <c r="G100" s="43">
        <v>781624654505.25195</v>
      </c>
      <c r="H100" s="43">
        <v>803495209139.48804</v>
      </c>
      <c r="I100" s="43">
        <v>826474940114.24402</v>
      </c>
      <c r="J100" s="43">
        <v>852855721393.03503</v>
      </c>
      <c r="K100" s="43">
        <v>888627694859.03796</v>
      </c>
      <c r="L100" s="43">
        <v>918737792518.88696</v>
      </c>
      <c r="M100" s="43">
        <v>937595632946.37903</v>
      </c>
      <c r="N100" s="43">
        <v>951975861433.573</v>
      </c>
      <c r="O100" s="43">
        <v>959334070388.797</v>
      </c>
      <c r="P100" s="43">
        <v>950813156440.02197</v>
      </c>
      <c r="Q100" s="43">
        <v>971273631840.79602</v>
      </c>
      <c r="R100" s="43">
        <v>998731159019.71594</v>
      </c>
      <c r="S100" s="43">
        <v>1009671088999.45</v>
      </c>
      <c r="T100" s="43">
        <v>1028574626865.67</v>
      </c>
      <c r="U100" s="43">
        <v>1042988299244.52</v>
      </c>
      <c r="V100" s="43">
        <v>1058260549106.3199</v>
      </c>
      <c r="W100" s="43">
        <v>1097343836373.6899</v>
      </c>
      <c r="X100" s="43">
        <v>1117296204164.3601</v>
      </c>
      <c r="Y100" s="43">
        <v>1122369264787.1799</v>
      </c>
      <c r="Z100" s="43">
        <v>1122179380873.4099</v>
      </c>
      <c r="AA100" s="43">
        <v>1139369080523.3101</v>
      </c>
      <c r="AB100" s="43">
        <v>1146841901603.1001</v>
      </c>
      <c r="AC100" s="43">
        <v>1170192002948.22</v>
      </c>
      <c r="AD100" s="43">
        <v>1188491247466.3701</v>
      </c>
      <c r="AE100" s="43">
        <v>1176136170996.8701</v>
      </c>
      <c r="AF100" s="43">
        <v>1112839102634.9734</v>
      </c>
      <c r="AG100" s="43"/>
      <c r="AI100" t="str">
        <f t="shared" si="1"/>
        <v>Italy</v>
      </c>
    </row>
    <row r="101" spans="1:35">
      <c r="A101" s="43" t="s">
        <v>4281</v>
      </c>
      <c r="B101" s="43" t="s">
        <v>1455</v>
      </c>
      <c r="C101" s="43">
        <v>5800931098.2413301</v>
      </c>
      <c r="D101" s="43">
        <v>5954043656.6544704</v>
      </c>
      <c r="E101" s="43">
        <v>6077246611.9557304</v>
      </c>
      <c r="F101" s="43">
        <v>6193266013.7996998</v>
      </c>
      <c r="G101" s="43">
        <v>6097744435.4819202</v>
      </c>
      <c r="H101" s="43">
        <v>5918249060.7567997</v>
      </c>
      <c r="I101" s="43">
        <v>6029665318.7905197</v>
      </c>
      <c r="J101" s="43">
        <v>6503015441.6190701</v>
      </c>
      <c r="K101" s="43">
        <v>6761464914.4455996</v>
      </c>
      <c r="L101" s="43">
        <v>7246485371.6216497</v>
      </c>
      <c r="M101" s="43">
        <v>7550876534.5539103</v>
      </c>
      <c r="N101" s="43">
        <v>7916205968.3877497</v>
      </c>
      <c r="O101" s="43">
        <v>8071010740.7550697</v>
      </c>
      <c r="P101" s="43">
        <v>8831066100.5733891</v>
      </c>
      <c r="Q101" s="43">
        <v>8953234168.6283493</v>
      </c>
      <c r="R101" s="43">
        <v>9163631326.0441895</v>
      </c>
      <c r="S101" s="43">
        <v>9153209417.2802906</v>
      </c>
      <c r="T101" s="43">
        <v>9048820736.8748703</v>
      </c>
      <c r="U101" s="43">
        <v>8837571171.9101505</v>
      </c>
      <c r="V101" s="43">
        <v>8930160095.9468307</v>
      </c>
      <c r="W101" s="43">
        <v>9008629729.4103107</v>
      </c>
      <c r="X101" s="43">
        <v>9129789453.1951199</v>
      </c>
      <c r="Y101" s="43">
        <v>9218385750.0604992</v>
      </c>
      <c r="Z101" s="43">
        <v>9682307282.0346508</v>
      </c>
      <c r="AA101" s="43">
        <v>9817160112.1019707</v>
      </c>
      <c r="AB101" s="43">
        <v>9918240838.0851097</v>
      </c>
      <c r="AC101" s="43">
        <v>10187058987.8773</v>
      </c>
      <c r="AD101" s="43">
        <v>10332606622.2087</v>
      </c>
      <c r="AE101" s="43">
        <v>10198282736.120001</v>
      </c>
      <c r="AF101" s="43">
        <v>9963552607.5373993</v>
      </c>
      <c r="AG101" s="43"/>
      <c r="AI101" t="str">
        <f t="shared" si="1"/>
        <v>Jamaica</v>
      </c>
    </row>
    <row r="102" spans="1:35">
      <c r="A102" s="43" t="s">
        <v>4022</v>
      </c>
      <c r="B102" s="43" t="s">
        <v>1456</v>
      </c>
      <c r="C102" s="43">
        <v>2800606987393.9199</v>
      </c>
      <c r="D102" s="43">
        <v>2882761318789.4102</v>
      </c>
      <c r="E102" s="43">
        <v>2962450788053.6899</v>
      </c>
      <c r="F102" s="43">
        <v>3010199896998.5801</v>
      </c>
      <c r="G102" s="43">
        <v>3104085579336.6099</v>
      </c>
      <c r="H102" s="43">
        <v>3261848405101.8198</v>
      </c>
      <c r="I102" s="43">
        <v>3358356357090.1602</v>
      </c>
      <c r="J102" s="43">
        <v>3485805666934.2202</v>
      </c>
      <c r="K102" s="43">
        <v>3721612336044.4702</v>
      </c>
      <c r="L102" s="43">
        <v>3918520505170.9502</v>
      </c>
      <c r="M102" s="43">
        <v>4122341200105.79</v>
      </c>
      <c r="N102" s="43">
        <v>4260468302007.6001</v>
      </c>
      <c r="O102" s="43">
        <v>4301879065192.48</v>
      </c>
      <c r="P102" s="43">
        <v>4312530025843.1499</v>
      </c>
      <c r="Q102" s="43">
        <v>4359908867865.8799</v>
      </c>
      <c r="R102" s="43">
        <v>4445371483452.5</v>
      </c>
      <c r="S102" s="43">
        <v>4567444898413.6904</v>
      </c>
      <c r="T102" s="43">
        <v>4639176608469.3203</v>
      </c>
      <c r="U102" s="43">
        <v>4544103936788.6797</v>
      </c>
      <c r="V102" s="43">
        <v>4537664762841.54</v>
      </c>
      <c r="W102" s="43">
        <v>4667448302100.3896</v>
      </c>
      <c r="X102" s="43">
        <v>4676054586115.2197</v>
      </c>
      <c r="Y102" s="43">
        <v>4688317867963.3096</v>
      </c>
      <c r="Z102" s="43">
        <v>4754589129173.9902</v>
      </c>
      <c r="AA102" s="43">
        <v>4885067516041.7803</v>
      </c>
      <c r="AB102" s="43">
        <v>4979549242568.3496</v>
      </c>
      <c r="AC102" s="43">
        <v>5081105618217.3301</v>
      </c>
      <c r="AD102" s="43">
        <v>5202700339162.3496</v>
      </c>
      <c r="AE102" s="43">
        <v>5166281436788.21</v>
      </c>
      <c r="AF102" s="43">
        <v>4869899921589.0049</v>
      </c>
      <c r="AG102" s="43"/>
      <c r="AI102" t="str">
        <f t="shared" si="1"/>
        <v>Japan</v>
      </c>
    </row>
    <row r="103" spans="1:35">
      <c r="A103" s="43" t="s">
        <v>4023</v>
      </c>
      <c r="B103" s="43" t="s">
        <v>1457</v>
      </c>
      <c r="C103" s="43">
        <v>4212997005.4567199</v>
      </c>
      <c r="D103" s="43">
        <v>4411324538.5118799</v>
      </c>
      <c r="E103" s="43">
        <v>4737101896.0876904</v>
      </c>
      <c r="F103" s="43">
        <v>4831388756.0647402</v>
      </c>
      <c r="G103" s="43">
        <v>5248851956.7906504</v>
      </c>
      <c r="H103" s="43">
        <v>5430272880.4706097</v>
      </c>
      <c r="I103" s="43">
        <v>5811160746.6040001</v>
      </c>
      <c r="J103" s="43">
        <v>5979428780.6191797</v>
      </c>
      <c r="K103" s="43">
        <v>5868683684.7497597</v>
      </c>
      <c r="L103" s="43">
        <v>5079221678.5156202</v>
      </c>
      <c r="M103" s="43">
        <v>5128680653.3699198</v>
      </c>
      <c r="N103" s="43">
        <v>5222222627.5508804</v>
      </c>
      <c r="O103" s="43">
        <v>6196942168.7446003</v>
      </c>
      <c r="P103" s="43">
        <v>6483917244.0249596</v>
      </c>
      <c r="Q103" s="43">
        <v>6807206798.6912298</v>
      </c>
      <c r="R103" s="43">
        <v>7228360644.4188995</v>
      </c>
      <c r="S103" s="43">
        <v>7379252157.2413902</v>
      </c>
      <c r="T103" s="43">
        <v>7623330035.0468102</v>
      </c>
      <c r="U103" s="43">
        <v>7852971166.0605803</v>
      </c>
      <c r="V103" s="43">
        <v>8119265586.45364</v>
      </c>
      <c r="W103" s="43">
        <v>8463892909.2329702</v>
      </c>
      <c r="X103" s="43">
        <v>8909880504.0398808</v>
      </c>
      <c r="Y103" s="43">
        <v>9425387991.9638996</v>
      </c>
      <c r="Z103" s="43">
        <v>9819187755.0854797</v>
      </c>
      <c r="AA103" s="43">
        <v>10659607238.1201</v>
      </c>
      <c r="AB103" s="43">
        <v>11525306728.0716</v>
      </c>
      <c r="AC103" s="43">
        <v>12450769372.7106</v>
      </c>
      <c r="AD103" s="43">
        <v>13553349204.067101</v>
      </c>
      <c r="AE103" s="43">
        <v>14624293476.7395</v>
      </c>
      <c r="AF103" s="43">
        <v>14861364471.129402</v>
      </c>
      <c r="AG103" s="43"/>
      <c r="AI103" t="str">
        <f t="shared" si="1"/>
        <v>Jordan</v>
      </c>
    </row>
    <row r="104" spans="1:35">
      <c r="A104" s="43" t="s">
        <v>4056</v>
      </c>
      <c r="B104" s="43" t="s">
        <v>1458</v>
      </c>
      <c r="C104" s="43" t="s">
        <v>1786</v>
      </c>
      <c r="D104" s="43" t="s">
        <v>1786</v>
      </c>
      <c r="E104" s="43" t="s">
        <v>1786</v>
      </c>
      <c r="F104" s="43" t="s">
        <v>1786</v>
      </c>
      <c r="G104" s="43" t="s">
        <v>1786</v>
      </c>
      <c r="H104" s="43" t="s">
        <v>1786</v>
      </c>
      <c r="I104" s="43" t="s">
        <v>1786</v>
      </c>
      <c r="J104" s="43" t="s">
        <v>1786</v>
      </c>
      <c r="K104" s="43" t="s">
        <v>1786</v>
      </c>
      <c r="L104" s="43" t="s">
        <v>1786</v>
      </c>
      <c r="M104" s="43">
        <v>26348276737.2435</v>
      </c>
      <c r="N104" s="43">
        <v>23449966296.146702</v>
      </c>
      <c r="O104" s="43">
        <v>22207118082.450901</v>
      </c>
      <c r="P104" s="43">
        <v>20164063218.865501</v>
      </c>
      <c r="Q104" s="43">
        <v>17623391253.288399</v>
      </c>
      <c r="R104" s="43">
        <v>16178273170.518801</v>
      </c>
      <c r="S104" s="43">
        <v>16259164536.371401</v>
      </c>
      <c r="T104" s="43">
        <v>16535570333.4897</v>
      </c>
      <c r="U104" s="43">
        <v>16221394497.1534</v>
      </c>
      <c r="V104" s="43">
        <v>16659372148.5765</v>
      </c>
      <c r="W104" s="43">
        <v>18291990619.137001</v>
      </c>
      <c r="X104" s="43">
        <v>20761409352.720501</v>
      </c>
      <c r="Y104" s="43">
        <v>22796027469.287102</v>
      </c>
      <c r="Z104" s="43">
        <v>24916058023.930801</v>
      </c>
      <c r="AA104" s="43">
        <v>27307999594.228199</v>
      </c>
      <c r="AB104" s="43">
        <v>29956875554.868301</v>
      </c>
      <c r="AC104" s="43">
        <v>33162261239.239201</v>
      </c>
      <c r="AD104" s="43">
        <v>36113702489.531502</v>
      </c>
      <c r="AE104" s="43">
        <v>37269340969.196503</v>
      </c>
      <c r="AF104" s="43">
        <v>37753120127.746269</v>
      </c>
      <c r="AG104" s="43"/>
      <c r="AI104" t="str">
        <f t="shared" si="1"/>
        <v>Kazakhstan</v>
      </c>
    </row>
    <row r="105" spans="1:35">
      <c r="A105" s="43" t="s">
        <v>4099</v>
      </c>
      <c r="B105" s="43" t="s">
        <v>1459</v>
      </c>
      <c r="C105" s="43">
        <v>7077581918.1536303</v>
      </c>
      <c r="D105" s="43">
        <v>7344657600.1172895</v>
      </c>
      <c r="E105" s="43">
        <v>7455303270.0840302</v>
      </c>
      <c r="F105" s="43">
        <v>7552896935.1860304</v>
      </c>
      <c r="G105" s="43">
        <v>7685466664.9938002</v>
      </c>
      <c r="H105" s="43">
        <v>8015984909.5589705</v>
      </c>
      <c r="I105" s="43">
        <v>8591336667.4272499</v>
      </c>
      <c r="J105" s="43">
        <v>9101413555.8936005</v>
      </c>
      <c r="K105" s="43">
        <v>9665990968.0448799</v>
      </c>
      <c r="L105" s="43">
        <v>10119359657.6189</v>
      </c>
      <c r="M105" s="43">
        <v>10543568372.070601</v>
      </c>
      <c r="N105" s="43">
        <v>10695221449.9611</v>
      </c>
      <c r="O105" s="43">
        <v>10609713799.275299</v>
      </c>
      <c r="P105" s="43">
        <v>10647187018.214199</v>
      </c>
      <c r="Q105" s="43">
        <v>10927504509.9716</v>
      </c>
      <c r="R105" s="43">
        <v>11408994019.1908</v>
      </c>
      <c r="S105" s="43">
        <v>11882106662.829399</v>
      </c>
      <c r="T105" s="43">
        <v>11938535015.796301</v>
      </c>
      <c r="U105" s="43">
        <v>12331338333.2451</v>
      </c>
      <c r="V105" s="43">
        <v>12615623600.7321</v>
      </c>
      <c r="W105" s="43">
        <v>12691278914.240801</v>
      </c>
      <c r="X105" s="43">
        <v>13170997390.4585</v>
      </c>
      <c r="Y105" s="43">
        <v>13243024244.657301</v>
      </c>
      <c r="Z105" s="43">
        <v>13631372692.135099</v>
      </c>
      <c r="AA105" s="43">
        <v>14327158818.2829</v>
      </c>
      <c r="AB105" s="43">
        <v>15173416248.120001</v>
      </c>
      <c r="AC105" s="43">
        <v>16132194654.5597</v>
      </c>
      <c r="AD105" s="43">
        <v>17277651481.786999</v>
      </c>
      <c r="AE105" s="43">
        <v>17569296969.2262</v>
      </c>
      <c r="AF105" s="43">
        <v>17985175221.858543</v>
      </c>
      <c r="AG105" s="43"/>
      <c r="AI105" t="str">
        <f t="shared" si="1"/>
        <v>Kenya</v>
      </c>
    </row>
    <row r="106" spans="1:35">
      <c r="A106" s="43" t="s">
        <v>90</v>
      </c>
      <c r="B106" s="43" t="s">
        <v>1460</v>
      </c>
      <c r="C106" s="43">
        <v>39960258.012743898</v>
      </c>
      <c r="D106" s="43">
        <v>38573306.838618703</v>
      </c>
      <c r="E106" s="43">
        <v>41191092.333664097</v>
      </c>
      <c r="F106" s="43">
        <v>44891514.267239504</v>
      </c>
      <c r="G106" s="43">
        <v>44342842.717932299</v>
      </c>
      <c r="H106" s="43">
        <v>42297485.684638403</v>
      </c>
      <c r="I106" s="43">
        <v>42955891.543807097</v>
      </c>
      <c r="J106" s="43">
        <v>41640211.107014596</v>
      </c>
      <c r="K106" s="43">
        <v>49236766.681444198</v>
      </c>
      <c r="L106" s="43">
        <v>45022742.926455297</v>
      </c>
      <c r="M106" s="43">
        <v>45983200.958129302</v>
      </c>
      <c r="N106" s="43">
        <v>43997801.846718401</v>
      </c>
      <c r="O106" s="43">
        <v>46490981.423274703</v>
      </c>
      <c r="P106" s="43">
        <v>47883647.867082298</v>
      </c>
      <c r="Q106" s="43">
        <v>50384743.519951597</v>
      </c>
      <c r="R106" s="43">
        <v>51763198.731910102</v>
      </c>
      <c r="S106" s="43">
        <v>53696497.887287103</v>
      </c>
      <c r="T106" s="43">
        <v>55977362.894251302</v>
      </c>
      <c r="U106" s="43">
        <v>64384447.1011758</v>
      </c>
      <c r="V106" s="43">
        <v>66369666.748756297</v>
      </c>
      <c r="W106" s="43">
        <v>66772483.970283501</v>
      </c>
      <c r="X106" s="43">
        <v>65995729.234795697</v>
      </c>
      <c r="Y106" s="43">
        <v>69906892.022073597</v>
      </c>
      <c r="Z106" s="43">
        <v>74960830.693809807</v>
      </c>
      <c r="AA106" s="43">
        <v>74910619.0782976</v>
      </c>
      <c r="AB106" s="43">
        <v>76926571.523095295</v>
      </c>
      <c r="AC106" s="43">
        <v>77895056.578998998</v>
      </c>
      <c r="AD106" s="43">
        <v>77383543.956115395</v>
      </c>
      <c r="AE106" s="43">
        <v>79718370.869315699</v>
      </c>
      <c r="AF106" s="43">
        <v>74681961.202014208</v>
      </c>
      <c r="AG106" s="43"/>
      <c r="AI106" t="str">
        <f t="shared" si="1"/>
        <v>Kiribati</v>
      </c>
    </row>
    <row r="107" spans="1:35">
      <c r="A107" s="67" t="s">
        <v>2083</v>
      </c>
      <c r="B107" s="43" t="s">
        <v>1461</v>
      </c>
      <c r="C107" s="43" t="s">
        <v>1786</v>
      </c>
      <c r="D107" s="43" t="s">
        <v>1786</v>
      </c>
      <c r="E107" s="43" t="s">
        <v>1786</v>
      </c>
      <c r="F107" s="43" t="s">
        <v>1786</v>
      </c>
      <c r="G107" s="43" t="s">
        <v>1786</v>
      </c>
      <c r="H107" s="43" t="s">
        <v>1786</v>
      </c>
      <c r="I107" s="43" t="s">
        <v>1786</v>
      </c>
      <c r="J107" s="43" t="s">
        <v>1786</v>
      </c>
      <c r="K107" s="43" t="s">
        <v>1786</v>
      </c>
      <c r="L107" s="43" t="s">
        <v>1786</v>
      </c>
      <c r="M107" s="43" t="s">
        <v>1786</v>
      </c>
      <c r="N107" s="43" t="s">
        <v>1786</v>
      </c>
      <c r="O107" s="43" t="s">
        <v>1786</v>
      </c>
      <c r="P107" s="43" t="s">
        <v>1786</v>
      </c>
      <c r="Q107" s="43" t="s">
        <v>1786</v>
      </c>
      <c r="R107" s="43" t="s">
        <v>1786</v>
      </c>
      <c r="S107" s="43" t="s">
        <v>1786</v>
      </c>
      <c r="T107" s="43" t="s">
        <v>1786</v>
      </c>
      <c r="U107" s="43" t="s">
        <v>1786</v>
      </c>
      <c r="V107" s="43" t="s">
        <v>1786</v>
      </c>
      <c r="W107" s="43" t="s">
        <v>1786</v>
      </c>
      <c r="X107" s="43" t="s">
        <v>1786</v>
      </c>
      <c r="Y107" s="43" t="s">
        <v>1786</v>
      </c>
      <c r="Z107" s="43" t="s">
        <v>1786</v>
      </c>
      <c r="AA107" s="43" t="s">
        <v>1786</v>
      </c>
      <c r="AB107" s="43" t="s">
        <v>1786</v>
      </c>
      <c r="AC107" s="43" t="s">
        <v>1786</v>
      </c>
      <c r="AD107" s="43" t="s">
        <v>1786</v>
      </c>
      <c r="AE107" s="43" t="s">
        <v>1786</v>
      </c>
      <c r="AF107" s="43" t="s">
        <v>1786</v>
      </c>
      <c r="AG107" s="144"/>
      <c r="AI107" t="str">
        <f t="shared" si="1"/>
        <v>KoreaDPR</v>
      </c>
    </row>
    <row r="108" spans="1:35">
      <c r="A108" s="67" t="s">
        <v>1731</v>
      </c>
      <c r="B108" s="43" t="s">
        <v>1462</v>
      </c>
      <c r="C108" s="43">
        <v>128029101942.01601</v>
      </c>
      <c r="D108" s="43">
        <v>135919556163.097</v>
      </c>
      <c r="E108" s="43">
        <v>145875743706.008</v>
      </c>
      <c r="F108" s="43">
        <v>161593696641.552</v>
      </c>
      <c r="G108" s="43">
        <v>174686506343.60599</v>
      </c>
      <c r="H108" s="43">
        <v>186569611698.88</v>
      </c>
      <c r="I108" s="43">
        <v>206381147364.146</v>
      </c>
      <c r="J108" s="43">
        <v>229297965697.70599</v>
      </c>
      <c r="K108" s="43">
        <v>253698063698.16599</v>
      </c>
      <c r="L108" s="43">
        <v>270808688302.06601</v>
      </c>
      <c r="M108" s="43">
        <v>295601728212.79199</v>
      </c>
      <c r="N108" s="43">
        <v>323368148405.32501</v>
      </c>
      <c r="O108" s="43">
        <v>342368267782.51501</v>
      </c>
      <c r="P108" s="43">
        <v>363368399725.72498</v>
      </c>
      <c r="Q108" s="43">
        <v>394387398193.54401</v>
      </c>
      <c r="R108" s="43">
        <v>430548561884.91199</v>
      </c>
      <c r="S108" s="43">
        <v>460681021461.59003</v>
      </c>
      <c r="T108" s="43">
        <v>482107093955.43103</v>
      </c>
      <c r="U108" s="43">
        <v>449061260004.42297</v>
      </c>
      <c r="V108" s="43">
        <v>491660661215.90198</v>
      </c>
      <c r="W108" s="43">
        <v>533383939308.198</v>
      </c>
      <c r="X108" s="43">
        <v>554577836834.73303</v>
      </c>
      <c r="Y108" s="43">
        <v>594230249303.94604</v>
      </c>
      <c r="Z108" s="43">
        <v>610885191663.47205</v>
      </c>
      <c r="AA108" s="43">
        <v>639102103155.76294</v>
      </c>
      <c r="AB108" s="43">
        <v>664392355697.34497</v>
      </c>
      <c r="AC108" s="43">
        <v>698799142423.81897</v>
      </c>
      <c r="AD108" s="43">
        <v>734478596554.63306</v>
      </c>
      <c r="AE108" s="43">
        <v>750812722912.26904</v>
      </c>
      <c r="AF108" s="43">
        <v>752829734524.0376</v>
      </c>
      <c r="AG108" s="146"/>
      <c r="AI108" t="str">
        <f t="shared" si="1"/>
        <v>KoreaRep</v>
      </c>
    </row>
    <row r="109" spans="1:35">
      <c r="A109" s="43" t="s">
        <v>4024</v>
      </c>
      <c r="B109" s="43" t="s">
        <v>1463</v>
      </c>
      <c r="C109" s="43" t="s">
        <v>1786</v>
      </c>
      <c r="D109" s="43" t="s">
        <v>1786</v>
      </c>
      <c r="E109" s="43" t="s">
        <v>1786</v>
      </c>
      <c r="F109" s="43" t="s">
        <v>1786</v>
      </c>
      <c r="G109" s="43" t="s">
        <v>1786</v>
      </c>
      <c r="H109" s="43" t="s">
        <v>1786</v>
      </c>
      <c r="I109" s="43" t="s">
        <v>1786</v>
      </c>
      <c r="J109" s="43" t="s">
        <v>1786</v>
      </c>
      <c r="K109" s="43" t="s">
        <v>1786</v>
      </c>
      <c r="L109" s="43" t="s">
        <v>1786</v>
      </c>
      <c r="M109" s="43" t="s">
        <v>1786</v>
      </c>
      <c r="N109" s="43" t="s">
        <v>1786</v>
      </c>
      <c r="O109" s="43">
        <v>22530088649.3727</v>
      </c>
      <c r="P109" s="43">
        <v>30188171187.393002</v>
      </c>
      <c r="Q109" s="43">
        <v>32734895320.558399</v>
      </c>
      <c r="R109" s="43">
        <v>34325251800.809399</v>
      </c>
      <c r="S109" s="43">
        <v>34532963147.052902</v>
      </c>
      <c r="T109" s="43">
        <v>35387075587.105103</v>
      </c>
      <c r="U109" s="43">
        <v>36682969799.614304</v>
      </c>
      <c r="V109" s="43">
        <v>36026708083.072899</v>
      </c>
      <c r="W109" s="43">
        <v>37718011468.574898</v>
      </c>
      <c r="X109" s="43">
        <v>37992985755.862602</v>
      </c>
      <c r="Y109" s="43">
        <v>39132775328.538498</v>
      </c>
      <c r="Z109" s="43">
        <v>45910572015.441399</v>
      </c>
      <c r="AA109" s="43">
        <v>50593450361.016403</v>
      </c>
      <c r="AB109" s="43">
        <v>55956356099.284103</v>
      </c>
      <c r="AC109" s="43">
        <v>58866086616.446899</v>
      </c>
      <c r="AD109" s="43">
        <v>61440300584.184196</v>
      </c>
      <c r="AE109" s="43" t="s">
        <v>1786</v>
      </c>
      <c r="AF109" s="43" t="s">
        <v>1786</v>
      </c>
      <c r="AG109" s="144"/>
      <c r="AI109" t="str">
        <f t="shared" si="1"/>
        <v>Kuwait</v>
      </c>
    </row>
    <row r="110" spans="1:35">
      <c r="A110" s="43" t="s">
        <v>1464</v>
      </c>
      <c r="B110" s="43" t="s">
        <v>1465</v>
      </c>
      <c r="C110" s="43" t="s">
        <v>1786</v>
      </c>
      <c r="D110" s="43" t="s">
        <v>1786</v>
      </c>
      <c r="E110" s="43" t="s">
        <v>1786</v>
      </c>
      <c r="F110" s="43" t="s">
        <v>1786</v>
      </c>
      <c r="G110" s="43" t="s">
        <v>1786</v>
      </c>
      <c r="H110" s="43" t="s">
        <v>1786</v>
      </c>
      <c r="I110" s="43">
        <v>1618450257.1105101</v>
      </c>
      <c r="J110" s="43">
        <v>1671858606.55866</v>
      </c>
      <c r="K110" s="43">
        <v>1892544445.7864201</v>
      </c>
      <c r="L110" s="43">
        <v>1945341721.5661099</v>
      </c>
      <c r="M110" s="43">
        <v>2056280604.4635701</v>
      </c>
      <c r="N110" s="43">
        <v>1894840660.78385</v>
      </c>
      <c r="O110" s="43">
        <v>1631671759.0689399</v>
      </c>
      <c r="P110" s="43">
        <v>1379426326.1164801</v>
      </c>
      <c r="Q110" s="43">
        <v>1102366357.53966</v>
      </c>
      <c r="R110" s="43">
        <v>1042575969.78672</v>
      </c>
      <c r="S110" s="43">
        <v>1116437289.5829501</v>
      </c>
      <c r="T110" s="43">
        <v>1227133926.95311</v>
      </c>
      <c r="U110" s="43">
        <v>1253171687.20754</v>
      </c>
      <c r="V110" s="43">
        <v>1298985004.98664</v>
      </c>
      <c r="W110" s="43">
        <v>1369691955.02213</v>
      </c>
      <c r="X110" s="43">
        <v>1442656712.1317699</v>
      </c>
      <c r="Y110" s="43">
        <v>1442406367.3081601</v>
      </c>
      <c r="Z110" s="43">
        <v>1543811805.0157299</v>
      </c>
      <c r="AA110" s="43">
        <v>1652293294.3747599</v>
      </c>
      <c r="AB110" s="43">
        <v>1649392723.4121399</v>
      </c>
      <c r="AC110" s="43">
        <v>1699243010.3601</v>
      </c>
      <c r="AD110" s="43">
        <v>1843678763.10378</v>
      </c>
      <c r="AE110" s="43">
        <v>1983800880.4545701</v>
      </c>
      <c r="AF110" s="43">
        <v>2047387203.7978218</v>
      </c>
      <c r="AG110" s="43"/>
      <c r="AI110" t="e">
        <f t="shared" si="1"/>
        <v>#N/A</v>
      </c>
    </row>
    <row r="111" spans="1:35">
      <c r="A111" s="67" t="s">
        <v>1733</v>
      </c>
      <c r="B111" s="43" t="s">
        <v>1466</v>
      </c>
      <c r="C111" s="43" t="s">
        <v>1786</v>
      </c>
      <c r="D111" s="43" t="s">
        <v>1786</v>
      </c>
      <c r="E111" s="43" t="s">
        <v>1786</v>
      </c>
      <c r="F111" s="43" t="s">
        <v>1786</v>
      </c>
      <c r="G111" s="43">
        <v>735716949.47050595</v>
      </c>
      <c r="H111" s="43">
        <v>772664448.54859698</v>
      </c>
      <c r="I111" s="43">
        <v>810073740.04755998</v>
      </c>
      <c r="J111" s="43">
        <v>798681646.61579394</v>
      </c>
      <c r="K111" s="43">
        <v>782209209.136747</v>
      </c>
      <c r="L111" s="43">
        <v>893205672.77893901</v>
      </c>
      <c r="M111" s="43">
        <v>953091349.957196</v>
      </c>
      <c r="N111" s="43">
        <v>994041526.35967398</v>
      </c>
      <c r="O111" s="43">
        <v>1049308821.37736</v>
      </c>
      <c r="P111" s="43">
        <v>1111349798.89645</v>
      </c>
      <c r="Q111" s="43">
        <v>1202025034.9277</v>
      </c>
      <c r="R111" s="43">
        <v>1286542472.2181201</v>
      </c>
      <c r="S111" s="43">
        <v>1375678299.55125</v>
      </c>
      <c r="T111" s="43">
        <v>1470216167.9200001</v>
      </c>
      <c r="U111" s="43">
        <v>1528548583.5536599</v>
      </c>
      <c r="V111" s="43">
        <v>1640230091.53877</v>
      </c>
      <c r="W111" s="43">
        <v>1735146610.81493</v>
      </c>
      <c r="X111" s="43">
        <v>1835212736.0060999</v>
      </c>
      <c r="Y111" s="43">
        <v>1943745994.86729</v>
      </c>
      <c r="Z111" s="43">
        <v>2062593762.0174301</v>
      </c>
      <c r="AA111" s="43">
        <v>2194599762.78654</v>
      </c>
      <c r="AB111" s="43">
        <v>2350416345.9443798</v>
      </c>
      <c r="AC111" s="43">
        <v>2548672486.2669401</v>
      </c>
      <c r="AD111" s="43">
        <v>2742098468.28655</v>
      </c>
      <c r="AE111" s="43">
        <v>2947046683.5875001</v>
      </c>
      <c r="AF111" s="43">
        <v>3133601081.289897</v>
      </c>
      <c r="AG111" s="146"/>
      <c r="AI111" t="str">
        <f t="shared" si="1"/>
        <v>LaoPDR</v>
      </c>
    </row>
    <row r="112" spans="1:35">
      <c r="A112" s="43" t="s">
        <v>1467</v>
      </c>
      <c r="B112" s="43" t="s">
        <v>1468</v>
      </c>
      <c r="C112" s="43">
        <v>1308242988258.97</v>
      </c>
      <c r="D112" s="43">
        <v>1314159711569.3</v>
      </c>
      <c r="E112" s="43">
        <v>1296355562271.6699</v>
      </c>
      <c r="F112" s="43">
        <v>1263412991319.1699</v>
      </c>
      <c r="G112" s="43">
        <v>1310611002341.27</v>
      </c>
      <c r="H112" s="43">
        <v>1344306534844.54</v>
      </c>
      <c r="I112" s="43">
        <v>1398967946718.4199</v>
      </c>
      <c r="J112" s="43">
        <v>1446044250018.6101</v>
      </c>
      <c r="K112" s="43">
        <v>1453416681522.1599</v>
      </c>
      <c r="L112" s="43">
        <v>1466867602601.55</v>
      </c>
      <c r="M112" s="43">
        <v>1471487701403.5</v>
      </c>
      <c r="N112" s="43">
        <v>1539548953537.77</v>
      </c>
      <c r="O112" s="43">
        <v>1599773170359.1699</v>
      </c>
      <c r="P112" s="43">
        <v>1659162153119.95</v>
      </c>
      <c r="Q112" s="43">
        <v>1737527408496.1899</v>
      </c>
      <c r="R112" s="43">
        <v>1748388158961.48</v>
      </c>
      <c r="S112" s="43">
        <v>1810396752842.5901</v>
      </c>
      <c r="T112" s="43">
        <v>1909520505751.04</v>
      </c>
      <c r="U112" s="43">
        <v>1955262697094.8899</v>
      </c>
      <c r="V112" s="43">
        <v>1958704009058.8401</v>
      </c>
      <c r="W112" s="43">
        <v>2035065564534.27</v>
      </c>
      <c r="X112" s="43">
        <v>2040956823863.3201</v>
      </c>
      <c r="Y112" s="43">
        <v>2031676715897.4099</v>
      </c>
      <c r="Z112" s="43">
        <v>2075466696299.9399</v>
      </c>
      <c r="AA112" s="43">
        <v>2202705400463.29</v>
      </c>
      <c r="AB112" s="43">
        <v>2310537399726.3301</v>
      </c>
      <c r="AC112" s="43">
        <v>2441156016119.4702</v>
      </c>
      <c r="AD112" s="43">
        <v>2581722439066.0498</v>
      </c>
      <c r="AE112" s="43">
        <v>2693949401802.1699</v>
      </c>
      <c r="AF112" s="43" t="e">
        <v>#N/A</v>
      </c>
      <c r="AG112" s="43"/>
      <c r="AI112" t="e">
        <f t="shared" si="1"/>
        <v>#N/A</v>
      </c>
    </row>
    <row r="113" spans="1:35">
      <c r="A113" s="43" t="s">
        <v>4204</v>
      </c>
      <c r="B113" s="43" t="s">
        <v>1469</v>
      </c>
      <c r="C113" s="43">
        <v>8040771350.9131804</v>
      </c>
      <c r="D113" s="43">
        <v>8381023297.4665203</v>
      </c>
      <c r="E113" s="43">
        <v>8577998697.6832705</v>
      </c>
      <c r="F113" s="43">
        <v>9025725371.1997509</v>
      </c>
      <c r="G113" s="43">
        <v>9545052777.0781097</v>
      </c>
      <c r="H113" s="43">
        <v>9509215112.2895107</v>
      </c>
      <c r="I113" s="43">
        <v>9956941785.8059902</v>
      </c>
      <c r="J113" s="43">
        <v>10189755819.6063</v>
      </c>
      <c r="K113" s="43">
        <v>10709082256.689699</v>
      </c>
      <c r="L113" s="43">
        <v>11317947634.4293</v>
      </c>
      <c r="M113" s="43">
        <v>10418900247.3207</v>
      </c>
      <c r="N113" s="43">
        <v>9106616652.92663</v>
      </c>
      <c r="O113" s="43">
        <v>6181701566.3643904</v>
      </c>
      <c r="P113" s="43">
        <v>5873668623.3466597</v>
      </c>
      <c r="Q113" s="43">
        <v>6002296784.8310003</v>
      </c>
      <c r="R113" s="43">
        <v>5945589447.6504498</v>
      </c>
      <c r="S113" s="43">
        <v>6170981038.7469101</v>
      </c>
      <c r="T113" s="43">
        <v>6682110469.9093199</v>
      </c>
      <c r="U113" s="43">
        <v>6997691673.5366898</v>
      </c>
      <c r="V113" s="43">
        <v>7326519373.4542398</v>
      </c>
      <c r="W113" s="43">
        <v>7833068425.3915901</v>
      </c>
      <c r="X113" s="43">
        <v>8463121187.1393204</v>
      </c>
      <c r="Y113" s="43">
        <v>9010898598.5160694</v>
      </c>
      <c r="Z113" s="43">
        <v>9659317394.8887005</v>
      </c>
      <c r="AA113" s="43">
        <v>10497533388.293501</v>
      </c>
      <c r="AB113" s="43">
        <v>11610367683.429501</v>
      </c>
      <c r="AC113" s="43">
        <v>13030690849.134399</v>
      </c>
      <c r="AD113" s="43">
        <v>14330842539.1591</v>
      </c>
      <c r="AE113" s="43">
        <v>13674196207.749399</v>
      </c>
      <c r="AF113" s="43">
        <v>11214344600.164879</v>
      </c>
      <c r="AG113" s="43"/>
      <c r="AI113" t="e">
        <f t="shared" si="1"/>
        <v>#N/A</v>
      </c>
    </row>
    <row r="114" spans="1:35">
      <c r="A114" s="43" t="s">
        <v>4026</v>
      </c>
      <c r="B114" s="43" t="s">
        <v>1470</v>
      </c>
      <c r="C114" s="43" t="s">
        <v>1786</v>
      </c>
      <c r="D114" s="43" t="s">
        <v>1786</v>
      </c>
      <c r="E114" s="43" t="s">
        <v>1786</v>
      </c>
      <c r="F114" s="43" t="s">
        <v>1786</v>
      </c>
      <c r="G114" s="43" t="s">
        <v>1786</v>
      </c>
      <c r="H114" s="43" t="s">
        <v>1786</v>
      </c>
      <c r="I114" s="43" t="s">
        <v>1786</v>
      </c>
      <c r="J114" s="43" t="s">
        <v>1786</v>
      </c>
      <c r="K114" s="43">
        <v>12416994225.3137</v>
      </c>
      <c r="L114" s="43">
        <v>7145841327.9745302</v>
      </c>
      <c r="M114" s="43">
        <v>9041858847.5341396</v>
      </c>
      <c r="N114" s="43">
        <v>12495913043.274799</v>
      </c>
      <c r="O114" s="43">
        <v>13058221252.194099</v>
      </c>
      <c r="P114" s="43">
        <v>13972031151.0518</v>
      </c>
      <c r="Q114" s="43">
        <v>15090233489.363199</v>
      </c>
      <c r="R114" s="43">
        <v>16076372043.3403</v>
      </c>
      <c r="S114" s="43">
        <v>16902135516.399401</v>
      </c>
      <c r="T114" s="43">
        <v>16515619830.716801</v>
      </c>
      <c r="U114" s="43">
        <v>17108967139.8482</v>
      </c>
      <c r="V114" s="43">
        <v>17031450812.560699</v>
      </c>
      <c r="W114" s="43">
        <v>17260364842.454399</v>
      </c>
      <c r="X114" s="43">
        <v>17942756149.902199</v>
      </c>
      <c r="Y114" s="43">
        <v>18548122591.6978</v>
      </c>
      <c r="Z114" s="43">
        <v>19148597728.193501</v>
      </c>
      <c r="AA114" s="43">
        <v>20580683498.636002</v>
      </c>
      <c r="AB114" s="43">
        <v>20785852359.248299</v>
      </c>
      <c r="AC114" s="43">
        <v>20908921499.518799</v>
      </c>
      <c r="AD114" s="43">
        <v>22474236215.920799</v>
      </c>
      <c r="AE114" s="43">
        <v>24384546294.274101</v>
      </c>
      <c r="AF114" s="43">
        <v>26784299427.078346</v>
      </c>
      <c r="AG114" s="43"/>
      <c r="AI114" t="str">
        <f t="shared" si="1"/>
        <v>Lebanon</v>
      </c>
    </row>
    <row r="115" spans="1:35">
      <c r="A115" s="43" t="s">
        <v>4149</v>
      </c>
      <c r="B115" s="43" t="s">
        <v>1471</v>
      </c>
      <c r="C115" s="43">
        <v>379781381.01603597</v>
      </c>
      <c r="D115" s="43">
        <v>382419488.28455502</v>
      </c>
      <c r="E115" s="43">
        <v>392197196.84109801</v>
      </c>
      <c r="F115" s="43">
        <v>379676687.59979898</v>
      </c>
      <c r="G115" s="43">
        <v>419164401.980492</v>
      </c>
      <c r="H115" s="43">
        <v>440101686.08692503</v>
      </c>
      <c r="I115" s="43">
        <v>442551339.82490599</v>
      </c>
      <c r="J115" s="43">
        <v>440826507.83331501</v>
      </c>
      <c r="K115" s="43">
        <v>478746943.247527</v>
      </c>
      <c r="L115" s="43">
        <v>511046668.43106198</v>
      </c>
      <c r="M115" s="43">
        <v>541704271.63687801</v>
      </c>
      <c r="N115" s="43">
        <v>557657491.76397002</v>
      </c>
      <c r="O115" s="43">
        <v>597836661.777004</v>
      </c>
      <c r="P115" s="43">
        <v>618661817.31803095</v>
      </c>
      <c r="Q115" s="43">
        <v>655594558.00459301</v>
      </c>
      <c r="R115" s="43">
        <v>678780526.18335903</v>
      </c>
      <c r="S115" s="43">
        <v>712002205.39879203</v>
      </c>
      <c r="T115" s="43">
        <v>737850501.59882104</v>
      </c>
      <c r="U115" s="43">
        <v>739837971.79518294</v>
      </c>
      <c r="V115" s="43">
        <v>749234151.36847794</v>
      </c>
      <c r="W115" s="43">
        <v>783109349.73392701</v>
      </c>
      <c r="X115" s="43">
        <v>806880904.04510999</v>
      </c>
      <c r="Y115" s="43">
        <v>820053728.69565105</v>
      </c>
      <c r="Z115" s="43">
        <v>852384912.14981401</v>
      </c>
      <c r="AA115" s="43">
        <v>891178243.43443096</v>
      </c>
      <c r="AB115" s="43">
        <v>897259535.52298605</v>
      </c>
      <c r="AC115" s="43">
        <v>969941554.83127999</v>
      </c>
      <c r="AD115" s="43">
        <v>1019061787.00507</v>
      </c>
      <c r="AE115" s="43">
        <v>1059294528.49989</v>
      </c>
      <c r="AF115" s="43">
        <v>973060757.8252008</v>
      </c>
      <c r="AG115" s="43"/>
      <c r="AI115" t="str">
        <f t="shared" si="1"/>
        <v>Lesotho</v>
      </c>
    </row>
    <row r="116" spans="1:35">
      <c r="A116" s="43" t="s">
        <v>4100</v>
      </c>
      <c r="B116" s="43" t="s">
        <v>1472</v>
      </c>
      <c r="C116" s="43">
        <v>1390882417.8038499</v>
      </c>
      <c r="D116" s="43">
        <v>1361162758.1789999</v>
      </c>
      <c r="E116" s="43">
        <v>1328046467.3969901</v>
      </c>
      <c r="F116" s="43">
        <v>1302855419.1816101</v>
      </c>
      <c r="G116" s="43">
        <v>1275400134.3015101</v>
      </c>
      <c r="H116" s="43">
        <v>1264644388.7839301</v>
      </c>
      <c r="I116" s="43">
        <v>1243416099.93191</v>
      </c>
      <c r="J116" s="43">
        <v>1230962107.8757601</v>
      </c>
      <c r="K116" s="43">
        <v>1205827120.1608</v>
      </c>
      <c r="L116" s="43">
        <v>884251662.55273294</v>
      </c>
      <c r="M116" s="43">
        <v>433010407.71623802</v>
      </c>
      <c r="N116" s="43">
        <v>371413760.28076899</v>
      </c>
      <c r="O116" s="43">
        <v>241100712.81659001</v>
      </c>
      <c r="P116" s="43">
        <v>161596808.85872501</v>
      </c>
      <c r="Q116" s="43">
        <v>126429546.049684</v>
      </c>
      <c r="R116" s="43">
        <v>121035794.085107</v>
      </c>
      <c r="S116" s="43">
        <v>135706799.428756</v>
      </c>
      <c r="T116" s="43">
        <v>279935726.96154398</v>
      </c>
      <c r="U116" s="43">
        <v>363076624.92411703</v>
      </c>
      <c r="V116" s="43">
        <v>446221182.00802398</v>
      </c>
      <c r="W116" s="43">
        <v>560900012.21772099</v>
      </c>
      <c r="X116" s="43">
        <v>577166118.30235696</v>
      </c>
      <c r="Y116" s="43">
        <v>598521302.72059798</v>
      </c>
      <c r="Z116" s="43">
        <v>411184128.686409</v>
      </c>
      <c r="AA116" s="43">
        <v>421874907.54033202</v>
      </c>
      <c r="AB116" s="43">
        <v>444234279.12432998</v>
      </c>
      <c r="AC116" s="43">
        <v>478884535.70506197</v>
      </c>
      <c r="AD116" s="43">
        <v>523899702.22102499</v>
      </c>
      <c r="AE116" s="43">
        <v>561096581.07871795</v>
      </c>
      <c r="AF116" s="43">
        <v>586907023.80833864</v>
      </c>
      <c r="AG116" s="43"/>
      <c r="AI116" t="str">
        <f t="shared" si="1"/>
        <v>Liberia</v>
      </c>
    </row>
    <row r="117" spans="1:35">
      <c r="A117" s="67" t="s">
        <v>1734</v>
      </c>
      <c r="B117" s="43" t="s">
        <v>1473</v>
      </c>
      <c r="C117" s="43" t="s">
        <v>1786</v>
      </c>
      <c r="D117" s="43" t="s">
        <v>1786</v>
      </c>
      <c r="E117" s="43" t="s">
        <v>1786</v>
      </c>
      <c r="F117" s="43" t="s">
        <v>1786</v>
      </c>
      <c r="G117" s="43" t="s">
        <v>1786</v>
      </c>
      <c r="H117" s="43" t="s">
        <v>1786</v>
      </c>
      <c r="I117" s="43" t="s">
        <v>1786</v>
      </c>
      <c r="J117" s="43" t="s">
        <v>1786</v>
      </c>
      <c r="K117" s="43" t="s">
        <v>1786</v>
      </c>
      <c r="L117" s="43" t="s">
        <v>1786</v>
      </c>
      <c r="M117" s="43" t="s">
        <v>1786</v>
      </c>
      <c r="N117" s="43" t="s">
        <v>1786</v>
      </c>
      <c r="O117" s="43" t="s">
        <v>1786</v>
      </c>
      <c r="P117" s="43" t="s">
        <v>1786</v>
      </c>
      <c r="Q117" s="43" t="s">
        <v>1786</v>
      </c>
      <c r="R117" s="43" t="s">
        <v>1786</v>
      </c>
      <c r="S117" s="43" t="s">
        <v>1786</v>
      </c>
      <c r="T117" s="43" t="s">
        <v>1786</v>
      </c>
      <c r="U117" s="43" t="s">
        <v>1786</v>
      </c>
      <c r="V117" s="43">
        <v>32687175381.649601</v>
      </c>
      <c r="W117" s="43">
        <v>33896600870.770599</v>
      </c>
      <c r="X117" s="43">
        <v>32439047033.327499</v>
      </c>
      <c r="Y117" s="43">
        <v>32017339421.894199</v>
      </c>
      <c r="Z117" s="43">
        <v>36179593546.740501</v>
      </c>
      <c r="AA117" s="43">
        <v>37771495662.796997</v>
      </c>
      <c r="AB117" s="43">
        <v>41510873733.413902</v>
      </c>
      <c r="AC117" s="43">
        <v>43960015283.685402</v>
      </c>
      <c r="AD117" s="43">
        <v>46597616200.706497</v>
      </c>
      <c r="AE117" s="43">
        <v>48368325616.333298</v>
      </c>
      <c r="AF117" s="43">
        <v>49384060454.276321</v>
      </c>
      <c r="AG117" s="146"/>
      <c r="AI117" t="str">
        <f t="shared" si="1"/>
        <v>LibyanArabJm</v>
      </c>
    </row>
    <row r="118" spans="1:35">
      <c r="A118" s="43" t="s">
        <v>4190</v>
      </c>
      <c r="B118" s="43" t="s">
        <v>1549</v>
      </c>
      <c r="C118" s="43">
        <v>955254895.00063598</v>
      </c>
      <c r="D118" s="43">
        <v>1001187512.04049</v>
      </c>
      <c r="E118" s="43">
        <v>985398174.93303704</v>
      </c>
      <c r="F118" s="43">
        <v>990422054.92177105</v>
      </c>
      <c r="G118" s="43">
        <v>1032766186.25538</v>
      </c>
      <c r="H118" s="43">
        <v>1105253597.5214</v>
      </c>
      <c r="I118" s="43">
        <v>1149750820.2787499</v>
      </c>
      <c r="J118" s="43">
        <v>1255969997.1834099</v>
      </c>
      <c r="K118" s="43">
        <v>1326304317.0256801</v>
      </c>
      <c r="L118" s="43">
        <v>1385873179.7492299</v>
      </c>
      <c r="M118" s="43">
        <v>1417451853.9641299</v>
      </c>
      <c r="N118" s="43">
        <v>1442571253.9078</v>
      </c>
      <c r="O118" s="43">
        <v>1494963145.2188799</v>
      </c>
      <c r="P118" s="43">
        <v>1559555887.93117</v>
      </c>
      <c r="Q118" s="43">
        <v>1666492761.9770701</v>
      </c>
      <c r="R118" s="43">
        <v>1764817270.3280001</v>
      </c>
      <c r="S118" s="43">
        <v>1886108087.1988499</v>
      </c>
      <c r="T118" s="43">
        <v>2022470544.0359099</v>
      </c>
      <c r="U118" s="43">
        <v>2179646217.9691501</v>
      </c>
      <c r="V118" s="43">
        <v>2406438514.6034098</v>
      </c>
      <c r="W118" s="43">
        <v>2483949805.85815</v>
      </c>
      <c r="X118" s="43">
        <v>2466007377.3269601</v>
      </c>
      <c r="Y118" s="43">
        <v>2441605674.5245399</v>
      </c>
      <c r="Z118" s="43">
        <v>2394237663.2021999</v>
      </c>
      <c r="AA118" s="43">
        <v>2466725074.4682102</v>
      </c>
      <c r="AB118" s="43">
        <v>2585862799.9153199</v>
      </c>
      <c r="AC118" s="43">
        <v>2669833365.4412999</v>
      </c>
      <c r="AD118" s="43">
        <v>2752368536.6847801</v>
      </c>
      <c r="AE118" s="43" t="s">
        <v>1786</v>
      </c>
      <c r="AF118" s="43" t="s">
        <v>1786</v>
      </c>
      <c r="AG118" s="144"/>
      <c r="AI118" t="str">
        <f t="shared" si="1"/>
        <v>Liechtenstein</v>
      </c>
    </row>
    <row r="119" spans="1:35">
      <c r="A119" s="43" t="s">
        <v>4206</v>
      </c>
      <c r="B119" s="43" t="s">
        <v>1550</v>
      </c>
      <c r="C119" s="43" t="s">
        <v>1786</v>
      </c>
      <c r="D119" s="43" t="s">
        <v>1786</v>
      </c>
      <c r="E119" s="43" t="s">
        <v>1786</v>
      </c>
      <c r="F119" s="43" t="s">
        <v>1786</v>
      </c>
      <c r="G119" s="43" t="s">
        <v>1786</v>
      </c>
      <c r="H119" s="43" t="s">
        <v>1786</v>
      </c>
      <c r="I119" s="43" t="s">
        <v>1786</v>
      </c>
      <c r="J119" s="43" t="s">
        <v>1786</v>
      </c>
      <c r="K119" s="43" t="s">
        <v>1786</v>
      </c>
      <c r="L119" s="43" t="s">
        <v>1786</v>
      </c>
      <c r="M119" s="43">
        <v>16062064855.389999</v>
      </c>
      <c r="N119" s="43">
        <v>15150436183.7987</v>
      </c>
      <c r="O119" s="43">
        <v>11929609415.2999</v>
      </c>
      <c r="P119" s="43">
        <v>9993808113.1839294</v>
      </c>
      <c r="Q119" s="43">
        <v>9017807612.3701</v>
      </c>
      <c r="R119" s="43">
        <v>9314500713.6597004</v>
      </c>
      <c r="S119" s="43">
        <v>9750159609.3652306</v>
      </c>
      <c r="T119" s="43">
        <v>10433435307.3745</v>
      </c>
      <c r="U119" s="43">
        <v>11192912382.6217</v>
      </c>
      <c r="V119" s="43">
        <v>11003112182.2962</v>
      </c>
      <c r="W119" s="43">
        <v>11434200000</v>
      </c>
      <c r="X119" s="43">
        <v>12204375000</v>
      </c>
      <c r="Y119" s="43">
        <v>13042025000</v>
      </c>
      <c r="Z119" s="43">
        <v>14378400000</v>
      </c>
      <c r="AA119" s="43">
        <v>15435325000</v>
      </c>
      <c r="AB119" s="43">
        <v>16639625000</v>
      </c>
      <c r="AC119" s="43">
        <v>17944975000</v>
      </c>
      <c r="AD119" s="43">
        <v>19546500000</v>
      </c>
      <c r="AE119" s="43">
        <v>20136146250</v>
      </c>
      <c r="AF119" s="43">
        <v>17211300000.000004</v>
      </c>
      <c r="AG119" s="43"/>
      <c r="AI119" t="str">
        <f t="shared" si="1"/>
        <v>Lithuania</v>
      </c>
    </row>
    <row r="120" spans="1:35">
      <c r="A120" s="43" t="s">
        <v>1551</v>
      </c>
      <c r="B120" s="43" t="s">
        <v>1552</v>
      </c>
      <c r="C120" s="43">
        <v>3061877115978.02</v>
      </c>
      <c r="D120" s="43">
        <v>3126658635658.21</v>
      </c>
      <c r="E120" s="43">
        <v>3175380512660.6401</v>
      </c>
      <c r="F120" s="43">
        <v>3223790709652.7202</v>
      </c>
      <c r="G120" s="43">
        <v>3377618146639.8398</v>
      </c>
      <c r="H120" s="43">
        <v>3507049055044.8398</v>
      </c>
      <c r="I120" s="43">
        <v>3653421018666.3901</v>
      </c>
      <c r="J120" s="43">
        <v>3818887462889.9902</v>
      </c>
      <c r="K120" s="43">
        <v>3962368529661.3599</v>
      </c>
      <c r="L120" s="43">
        <v>4062169269781.8901</v>
      </c>
      <c r="M120" s="43">
        <v>4141614560831.6602</v>
      </c>
      <c r="N120" s="43">
        <v>4247945156063.3101</v>
      </c>
      <c r="O120" s="43">
        <v>4354870167883.79</v>
      </c>
      <c r="P120" s="43">
        <v>4511918762902.96</v>
      </c>
      <c r="Q120" s="43">
        <v>4685498967245.5195</v>
      </c>
      <c r="R120" s="43">
        <v>4870870062762.9199</v>
      </c>
      <c r="S120" s="43">
        <v>5130143036080.3496</v>
      </c>
      <c r="T120" s="43">
        <v>5403021652856.1797</v>
      </c>
      <c r="U120" s="43">
        <v>5542401679645.1904</v>
      </c>
      <c r="V120" s="43">
        <v>5714579600695.5596</v>
      </c>
      <c r="W120" s="43">
        <v>6020341845231.3799</v>
      </c>
      <c r="X120" s="43">
        <v>6204090253888.8799</v>
      </c>
      <c r="Y120" s="43">
        <v>6432348864603.25</v>
      </c>
      <c r="Z120" s="43">
        <v>6789443910368.0801</v>
      </c>
      <c r="AA120" s="43">
        <v>7298301496426.2803</v>
      </c>
      <c r="AB120" s="43">
        <v>7805272755985.29</v>
      </c>
      <c r="AC120" s="43">
        <v>8411705193698.8398</v>
      </c>
      <c r="AD120" s="43">
        <v>9097870015785.8398</v>
      </c>
      <c r="AE120" s="43">
        <v>9628173385103.3594</v>
      </c>
      <c r="AF120" s="43">
        <v>9730731006085.1895</v>
      </c>
      <c r="AG120" s="43"/>
      <c r="AI120" t="e">
        <f t="shared" si="1"/>
        <v>#N/A</v>
      </c>
    </row>
    <row r="121" spans="1:35">
      <c r="A121" s="43" t="s">
        <v>1553</v>
      </c>
      <c r="B121" s="43" t="s">
        <v>1554</v>
      </c>
      <c r="C121" s="43" t="s">
        <v>1786</v>
      </c>
      <c r="D121" s="43" t="s">
        <v>1786</v>
      </c>
      <c r="E121" s="43" t="s">
        <v>1786</v>
      </c>
      <c r="F121" s="43" t="s">
        <v>1786</v>
      </c>
      <c r="G121" s="43">
        <v>139646453652.77701</v>
      </c>
      <c r="H121" s="43">
        <v>143072671768.58401</v>
      </c>
      <c r="I121" s="43">
        <v>148686350182.065</v>
      </c>
      <c r="J121" s="43">
        <v>154161688007.70801</v>
      </c>
      <c r="K121" s="43">
        <v>161242564046.04401</v>
      </c>
      <c r="L121" s="43">
        <v>166012148767.121</v>
      </c>
      <c r="M121" s="43">
        <v>170693470986.40601</v>
      </c>
      <c r="N121" s="43">
        <v>173344213536.577</v>
      </c>
      <c r="O121" s="43">
        <v>172279528714.633</v>
      </c>
      <c r="P121" s="43">
        <v>175895589644.522</v>
      </c>
      <c r="Q121" s="43">
        <v>179261237408.724</v>
      </c>
      <c r="R121" s="43">
        <v>188035553180.383</v>
      </c>
      <c r="S121" s="43">
        <v>198490548975.83701</v>
      </c>
      <c r="T121" s="43">
        <v>208081141804.39499</v>
      </c>
      <c r="U121" s="43">
        <v>216936374876.293</v>
      </c>
      <c r="V121" s="43">
        <v>225660441221.76901</v>
      </c>
      <c r="W121" s="43">
        <v>234498725010.02899</v>
      </c>
      <c r="X121" s="43">
        <v>246463919457.93301</v>
      </c>
      <c r="Y121" s="43">
        <v>255895391783.98599</v>
      </c>
      <c r="Z121" s="43">
        <v>267614127949.91299</v>
      </c>
      <c r="AA121" s="43">
        <v>284476078400.89099</v>
      </c>
      <c r="AB121" s="43">
        <v>302808646966.93201</v>
      </c>
      <c r="AC121" s="43">
        <v>323180382031.83801</v>
      </c>
      <c r="AD121" s="43">
        <v>345332456433.37</v>
      </c>
      <c r="AE121" s="43">
        <v>367082140591.289</v>
      </c>
      <c r="AF121" s="43">
        <v>280520140693.35431</v>
      </c>
      <c r="AG121" s="43"/>
      <c r="AI121" t="e">
        <f t="shared" si="1"/>
        <v>#N/A</v>
      </c>
    </row>
    <row r="122" spans="1:35">
      <c r="A122" s="43" t="s">
        <v>1555</v>
      </c>
      <c r="B122" s="43" t="s">
        <v>1556</v>
      </c>
      <c r="C122" s="43">
        <v>849888232041.79602</v>
      </c>
      <c r="D122" s="43">
        <v>881045006480.46704</v>
      </c>
      <c r="E122" s="43">
        <v>929158157282.34094</v>
      </c>
      <c r="F122" s="43">
        <v>991785358660.32605</v>
      </c>
      <c r="G122" s="43">
        <v>1048775314013.62</v>
      </c>
      <c r="H122" s="43">
        <v>1116749009701.01</v>
      </c>
      <c r="I122" s="43">
        <v>1167373182588.1201</v>
      </c>
      <c r="J122" s="43">
        <v>1236856398419.99</v>
      </c>
      <c r="K122" s="43">
        <v>1331607928553.4199</v>
      </c>
      <c r="L122" s="43">
        <v>1398318559338.46</v>
      </c>
      <c r="M122" s="43">
        <v>1462744259638.8301</v>
      </c>
      <c r="N122" s="43">
        <v>1533747010530.8501</v>
      </c>
      <c r="O122" s="43">
        <v>1637397893898.03</v>
      </c>
      <c r="P122" s="43">
        <v>1741674427517.0801</v>
      </c>
      <c r="Q122" s="43">
        <v>1866895124533.8701</v>
      </c>
      <c r="R122" s="43">
        <v>2005405595140.49</v>
      </c>
      <c r="S122" s="43">
        <v>2157425746236.6101</v>
      </c>
      <c r="T122" s="43">
        <v>2280034299746.0601</v>
      </c>
      <c r="U122" s="43">
        <v>2366153000847.8501</v>
      </c>
      <c r="V122" s="43">
        <v>2503330298766.5601</v>
      </c>
      <c r="W122" s="43">
        <v>2655660331543.9502</v>
      </c>
      <c r="X122" s="43">
        <v>2810493183693.3599</v>
      </c>
      <c r="Y122" s="43">
        <v>2988215469776.46</v>
      </c>
      <c r="Z122" s="43">
        <v>3220906396805.3599</v>
      </c>
      <c r="AA122" s="43">
        <v>3496362202230.7798</v>
      </c>
      <c r="AB122" s="43">
        <v>3794468225536.4399</v>
      </c>
      <c r="AC122" s="43">
        <v>4156593516880.52</v>
      </c>
      <c r="AD122" s="43">
        <v>4584095464830.79</v>
      </c>
      <c r="AE122" s="43">
        <v>4921104666556.3701</v>
      </c>
      <c r="AF122" s="43">
        <v>5251245603102.7949</v>
      </c>
      <c r="AG122" s="43"/>
      <c r="AI122" t="e">
        <f t="shared" si="1"/>
        <v>#N/A</v>
      </c>
    </row>
    <row r="123" spans="1:35">
      <c r="A123" s="43" t="s">
        <v>4170</v>
      </c>
      <c r="B123" s="43" t="s">
        <v>1557</v>
      </c>
      <c r="C123" s="43">
        <v>7649161599.4103603</v>
      </c>
      <c r="D123" s="43">
        <v>7607057306.0622797</v>
      </c>
      <c r="E123" s="43">
        <v>7693108531.4169903</v>
      </c>
      <c r="F123" s="43">
        <v>7923069836.0051603</v>
      </c>
      <c r="G123" s="43">
        <v>8413211719.1818705</v>
      </c>
      <c r="H123" s="43">
        <v>8648056016.2152195</v>
      </c>
      <c r="I123" s="43">
        <v>9511516491.6159992</v>
      </c>
      <c r="J123" s="43">
        <v>9887322646.0291195</v>
      </c>
      <c r="K123" s="43">
        <v>10724064860.8808</v>
      </c>
      <c r="L123" s="43">
        <v>11774829555.924101</v>
      </c>
      <c r="M123" s="43">
        <v>12401234567.901199</v>
      </c>
      <c r="N123" s="43">
        <v>13473281739.450899</v>
      </c>
      <c r="O123" s="43">
        <v>13718444812.9722</v>
      </c>
      <c r="P123" s="43">
        <v>14294730053.436501</v>
      </c>
      <c r="Q123" s="43">
        <v>14840888151.833401</v>
      </c>
      <c r="R123" s="43">
        <v>15053436521.0982</v>
      </c>
      <c r="S123" s="43">
        <v>15281923714.759501</v>
      </c>
      <c r="T123" s="43">
        <v>16189515386.032801</v>
      </c>
      <c r="U123" s="43">
        <v>17240187949.1432</v>
      </c>
      <c r="V123" s="43">
        <v>18691450156.624298</v>
      </c>
      <c r="W123" s="43">
        <v>20269025244.149601</v>
      </c>
      <c r="X123" s="43">
        <v>20779804680.3022</v>
      </c>
      <c r="Y123" s="43">
        <v>21632854247.282101</v>
      </c>
      <c r="Z123" s="43">
        <v>21967661691.542301</v>
      </c>
      <c r="AA123" s="43">
        <v>22966648240.280102</v>
      </c>
      <c r="AB123" s="43">
        <v>24157637737.2397</v>
      </c>
      <c r="AC123" s="43">
        <v>25714206744.057499</v>
      </c>
      <c r="AD123" s="43">
        <v>27051501750.506699</v>
      </c>
      <c r="AE123" s="43">
        <v>26799336650.082901</v>
      </c>
      <c r="AF123" s="43">
        <v>26081628892.574165</v>
      </c>
      <c r="AG123" s="43"/>
      <c r="AI123" t="str">
        <f t="shared" si="1"/>
        <v>Luxembourg</v>
      </c>
    </row>
    <row r="124" spans="1:35">
      <c r="A124" s="67" t="s">
        <v>1735</v>
      </c>
      <c r="B124" s="43" t="s">
        <v>1558</v>
      </c>
      <c r="C124" s="43" t="s">
        <v>1786</v>
      </c>
      <c r="D124" s="43" t="s">
        <v>1786</v>
      </c>
      <c r="E124" s="43">
        <v>2504024849.6073399</v>
      </c>
      <c r="F124" s="43">
        <v>2731547359.5037198</v>
      </c>
      <c r="G124" s="43">
        <v>2990527989.2902498</v>
      </c>
      <c r="H124" s="43">
        <v>3041323207.47961</v>
      </c>
      <c r="I124" s="43">
        <v>3253059270.1508098</v>
      </c>
      <c r="J124" s="43">
        <v>3712127149.7793398</v>
      </c>
      <c r="K124" s="43">
        <v>4015521624.2112799</v>
      </c>
      <c r="L124" s="43">
        <v>4243675969.2116599</v>
      </c>
      <c r="M124" s="43">
        <v>4659714199.1914396</v>
      </c>
      <c r="N124" s="43">
        <v>4829570427.8982296</v>
      </c>
      <c r="O124" s="43">
        <v>5472560515.1012897</v>
      </c>
      <c r="P124" s="43">
        <v>5756369251.3550901</v>
      </c>
      <c r="Q124" s="43">
        <v>6002491910.2702999</v>
      </c>
      <c r="R124" s="43">
        <v>6236111732.4243402</v>
      </c>
      <c r="S124" s="43">
        <v>6209966133.61063</v>
      </c>
      <c r="T124" s="43">
        <v>6192625284.6261501</v>
      </c>
      <c r="U124" s="43">
        <v>5909572689.0402298</v>
      </c>
      <c r="V124" s="43">
        <v>5770188182.3024597</v>
      </c>
      <c r="W124" s="43">
        <v>6101795437.2718296</v>
      </c>
      <c r="X124" s="43">
        <v>6278040607.4669905</v>
      </c>
      <c r="Y124" s="43">
        <v>6912944412.8344603</v>
      </c>
      <c r="Z124" s="43">
        <v>7892141695.3533497</v>
      </c>
      <c r="AA124" s="43">
        <v>10048307654.5075</v>
      </c>
      <c r="AB124" s="43">
        <v>10743376436.0485</v>
      </c>
      <c r="AC124" s="43">
        <v>12515311278.239599</v>
      </c>
      <c r="AD124" s="43">
        <v>15677572841.8951</v>
      </c>
      <c r="AE124" s="43">
        <v>17749210225.217999</v>
      </c>
      <c r="AF124" s="43" t="s">
        <v>1786</v>
      </c>
      <c r="AG124" s="144"/>
      <c r="AI124" t="str">
        <f t="shared" si="1"/>
        <v>Macau</v>
      </c>
    </row>
    <row r="125" spans="1:35">
      <c r="A125" s="67" t="s">
        <v>1736</v>
      </c>
      <c r="B125" s="43" t="s">
        <v>1559</v>
      </c>
      <c r="C125" s="43" t="s">
        <v>1786</v>
      </c>
      <c r="D125" s="43" t="s">
        <v>1786</v>
      </c>
      <c r="E125" s="43" t="s">
        <v>1786</v>
      </c>
      <c r="F125" s="43" t="s">
        <v>1786</v>
      </c>
      <c r="G125" s="43" t="s">
        <v>1786</v>
      </c>
      <c r="H125" s="43" t="s">
        <v>1786</v>
      </c>
      <c r="I125" s="43" t="s">
        <v>1786</v>
      </c>
      <c r="J125" s="43" t="s">
        <v>1786</v>
      </c>
      <c r="K125" s="43" t="s">
        <v>1786</v>
      </c>
      <c r="L125" s="43" t="s">
        <v>1786</v>
      </c>
      <c r="M125" s="43">
        <v>3932157067.5423002</v>
      </c>
      <c r="N125" s="43">
        <v>3689516997.7160201</v>
      </c>
      <c r="O125" s="43">
        <v>3447300380.9295998</v>
      </c>
      <c r="P125" s="43">
        <v>3189802353.1120801</v>
      </c>
      <c r="Q125" s="43">
        <v>3133724417.22471</v>
      </c>
      <c r="R125" s="43">
        <v>3098797308.4098501</v>
      </c>
      <c r="S125" s="43">
        <v>3135512238.7442999</v>
      </c>
      <c r="T125" s="43">
        <v>3180668431.59864</v>
      </c>
      <c r="U125" s="43">
        <v>3288135721.7834401</v>
      </c>
      <c r="V125" s="43">
        <v>3430814902.6160402</v>
      </c>
      <c r="W125" s="43">
        <v>3586883988.95646</v>
      </c>
      <c r="X125" s="43">
        <v>3424565368.1209502</v>
      </c>
      <c r="Y125" s="43">
        <v>3453793697.1658502</v>
      </c>
      <c r="Z125" s="43">
        <v>3551069283.20153</v>
      </c>
      <c r="AA125" s="43">
        <v>3696133717.2819099</v>
      </c>
      <c r="AB125" s="43">
        <v>3847764009.7648001</v>
      </c>
      <c r="AC125" s="43">
        <v>3999907259.93539</v>
      </c>
      <c r="AD125" s="43">
        <v>4234345269.4640298</v>
      </c>
      <c r="AE125" s="43">
        <v>4445518086.8460197</v>
      </c>
      <c r="AF125" s="43">
        <v>4408150498.5898561</v>
      </c>
      <c r="AG125" s="146"/>
      <c r="AI125" t="str">
        <f t="shared" si="1"/>
        <v>Macedonia</v>
      </c>
    </row>
    <row r="126" spans="1:35">
      <c r="A126" s="43" t="s">
        <v>4102</v>
      </c>
      <c r="B126" s="43" t="s">
        <v>1560</v>
      </c>
      <c r="C126" s="43">
        <v>3098663595.5533199</v>
      </c>
      <c r="D126" s="43">
        <v>2798130770.5155501</v>
      </c>
      <c r="E126" s="43">
        <v>2747479170.7900801</v>
      </c>
      <c r="F126" s="43">
        <v>2772264354.2353802</v>
      </c>
      <c r="G126" s="43">
        <v>2819522557.8814001</v>
      </c>
      <c r="H126" s="43">
        <v>2852112775.62361</v>
      </c>
      <c r="I126" s="43">
        <v>2907988681.1156602</v>
      </c>
      <c r="J126" s="43">
        <v>2942247274.9881601</v>
      </c>
      <c r="K126" s="43">
        <v>3042384219.1899199</v>
      </c>
      <c r="L126" s="43">
        <v>3166479809.7054901</v>
      </c>
      <c r="M126" s="43">
        <v>3265591559.32407</v>
      </c>
      <c r="N126" s="43">
        <v>3059547936.2974401</v>
      </c>
      <c r="O126" s="43">
        <v>3095838834.6940699</v>
      </c>
      <c r="P126" s="43">
        <v>3160744947.5999498</v>
      </c>
      <c r="Q126" s="43">
        <v>3158481593.5094399</v>
      </c>
      <c r="R126" s="43">
        <v>3212561531.54284</v>
      </c>
      <c r="S126" s="43">
        <v>3281596748.9568701</v>
      </c>
      <c r="T126" s="43">
        <v>3402802282.5697098</v>
      </c>
      <c r="U126" s="43">
        <v>3536611916.7000499</v>
      </c>
      <c r="V126" s="43">
        <v>3701386758.1498899</v>
      </c>
      <c r="W126" s="43">
        <v>3877575177.2596798</v>
      </c>
      <c r="X126" s="43">
        <v>4110920842.43682</v>
      </c>
      <c r="Y126" s="43">
        <v>3589911444.4162402</v>
      </c>
      <c r="Z126" s="43">
        <v>3941180406.51647</v>
      </c>
      <c r="AA126" s="43">
        <v>4148368403.22472</v>
      </c>
      <c r="AB126" s="43">
        <v>4339312825.2375202</v>
      </c>
      <c r="AC126" s="43">
        <v>4557258851.9653502</v>
      </c>
      <c r="AD126" s="43">
        <v>4841318731.0481396</v>
      </c>
      <c r="AE126" s="43">
        <v>5196454119.8406401</v>
      </c>
      <c r="AF126" s="43">
        <v>5218909987.5153913</v>
      </c>
      <c r="AG126" s="43"/>
      <c r="AI126" t="str">
        <f t="shared" si="1"/>
        <v>Madagascar</v>
      </c>
    </row>
    <row r="127" spans="1:35">
      <c r="A127" s="43" t="s">
        <v>4104</v>
      </c>
      <c r="B127" s="43" t="s">
        <v>1561</v>
      </c>
      <c r="C127" s="43">
        <v>999776611.35937798</v>
      </c>
      <c r="D127" s="43">
        <v>946887236.73938</v>
      </c>
      <c r="E127" s="43">
        <v>970592121.13519895</v>
      </c>
      <c r="F127" s="43">
        <v>1006685618.42689</v>
      </c>
      <c r="G127" s="43">
        <v>1060647028.68854</v>
      </c>
      <c r="H127" s="43">
        <v>1109129016.5743899</v>
      </c>
      <c r="I127" s="43">
        <v>1106746579.25771</v>
      </c>
      <c r="J127" s="43">
        <v>1124733858.6969299</v>
      </c>
      <c r="K127" s="43">
        <v>1160469929.2402599</v>
      </c>
      <c r="L127" s="43">
        <v>1176074649.06108</v>
      </c>
      <c r="M127" s="43">
        <v>1243020281.54778</v>
      </c>
      <c r="N127" s="43">
        <v>1351538833.7019501</v>
      </c>
      <c r="O127" s="43">
        <v>1252430786.64695</v>
      </c>
      <c r="P127" s="43">
        <v>1373814378.00948</v>
      </c>
      <c r="Q127" s="43">
        <v>1233133288.98527</v>
      </c>
      <c r="R127" s="43">
        <v>1439421907.4837501</v>
      </c>
      <c r="S127" s="43">
        <v>1544739823.8793399</v>
      </c>
      <c r="T127" s="43">
        <v>1603322832.32072</v>
      </c>
      <c r="U127" s="43">
        <v>1665776322.98803</v>
      </c>
      <c r="V127" s="43">
        <v>1716453871.1772201</v>
      </c>
      <c r="W127" s="43">
        <v>1743506520.28913</v>
      </c>
      <c r="X127" s="43">
        <v>1656767701.3089099</v>
      </c>
      <c r="Y127" s="43">
        <v>1583504573.9765799</v>
      </c>
      <c r="Z127" s="43">
        <v>1683014626.75335</v>
      </c>
      <c r="AA127" s="43">
        <v>1778571888.25317</v>
      </c>
      <c r="AB127" s="43">
        <v>1823998389.57898</v>
      </c>
      <c r="AC127" s="43">
        <v>1973566257.5244601</v>
      </c>
      <c r="AD127" s="43">
        <v>2143292955.6715701</v>
      </c>
      <c r="AE127" s="43">
        <v>2351192372.3716998</v>
      </c>
      <c r="AF127" s="43">
        <v>2532320178.434382</v>
      </c>
      <c r="AG127" s="43"/>
      <c r="AI127" t="e">
        <f t="shared" si="1"/>
        <v>#N/A</v>
      </c>
    </row>
    <row r="128" spans="1:35">
      <c r="A128" s="43" t="s">
        <v>4028</v>
      </c>
      <c r="B128" s="43" t="s">
        <v>1562</v>
      </c>
      <c r="C128" s="43">
        <v>26414956465.184502</v>
      </c>
      <c r="D128" s="43">
        <v>28248670149.591999</v>
      </c>
      <c r="E128" s="43">
        <v>29926902977.642799</v>
      </c>
      <c r="F128" s="43">
        <v>31797409674.668301</v>
      </c>
      <c r="G128" s="43">
        <v>34265500870.792702</v>
      </c>
      <c r="H128" s="43">
        <v>33880956781.8577</v>
      </c>
      <c r="I128" s="43">
        <v>34271437817.289799</v>
      </c>
      <c r="J128" s="43">
        <v>36118204026.356003</v>
      </c>
      <c r="K128" s="43">
        <v>39707531539.070099</v>
      </c>
      <c r="L128" s="43">
        <v>43304430756.751099</v>
      </c>
      <c r="M128" s="43">
        <v>47206008084.276497</v>
      </c>
      <c r="N128" s="43">
        <v>51712041005.094902</v>
      </c>
      <c r="O128" s="43">
        <v>56306715784.7369</v>
      </c>
      <c r="P128" s="43">
        <v>61878235379.500999</v>
      </c>
      <c r="Q128" s="43">
        <v>67578484905.747803</v>
      </c>
      <c r="R128" s="43">
        <v>74220829682.586105</v>
      </c>
      <c r="S128" s="43">
        <v>81644917419.379105</v>
      </c>
      <c r="T128" s="43">
        <v>87623564853.459396</v>
      </c>
      <c r="U128" s="43">
        <v>81174982743.488205</v>
      </c>
      <c r="V128" s="43">
        <v>86157186505.878799</v>
      </c>
      <c r="W128" s="43">
        <v>93789738019.011505</v>
      </c>
      <c r="X128" s="43">
        <v>94275264340.893494</v>
      </c>
      <c r="Y128" s="43">
        <v>99357632825.721497</v>
      </c>
      <c r="Z128" s="43">
        <v>105108948687.36501</v>
      </c>
      <c r="AA128" s="43">
        <v>112238948776.834</v>
      </c>
      <c r="AB128" s="43">
        <v>118223685694.03799</v>
      </c>
      <c r="AC128" s="43">
        <v>125050527884.967</v>
      </c>
      <c r="AD128" s="43">
        <v>132987633247.722</v>
      </c>
      <c r="AE128" s="43">
        <v>139158949114.63599</v>
      </c>
      <c r="AF128" s="43">
        <v>137130264878.65294</v>
      </c>
      <c r="AG128" s="43"/>
      <c r="AI128" t="str">
        <f t="shared" si="1"/>
        <v>Malaysia</v>
      </c>
    </row>
    <row r="129" spans="1:35">
      <c r="A129" s="67" t="s">
        <v>2086</v>
      </c>
      <c r="B129" s="43" t="s">
        <v>1563</v>
      </c>
      <c r="C129" s="43" t="s">
        <v>1786</v>
      </c>
      <c r="D129" s="43" t="s">
        <v>1786</v>
      </c>
      <c r="E129" s="43" t="s">
        <v>1786</v>
      </c>
      <c r="F129" s="43" t="s">
        <v>1786</v>
      </c>
      <c r="G129" s="43" t="s">
        <v>1786</v>
      </c>
      <c r="H129" s="43" t="s">
        <v>1786</v>
      </c>
      <c r="I129" s="43" t="s">
        <v>1786</v>
      </c>
      <c r="J129" s="43" t="s">
        <v>1786</v>
      </c>
      <c r="K129" s="43" t="s">
        <v>1786</v>
      </c>
      <c r="L129" s="43" t="s">
        <v>1786</v>
      </c>
      <c r="M129" s="43" t="s">
        <v>1786</v>
      </c>
      <c r="N129" s="43" t="s">
        <v>1786</v>
      </c>
      <c r="O129" s="43" t="s">
        <v>1786</v>
      </c>
      <c r="P129" s="43" t="s">
        <v>1786</v>
      </c>
      <c r="Q129" s="43" t="s">
        <v>1786</v>
      </c>
      <c r="R129" s="43">
        <v>420314722.34976</v>
      </c>
      <c r="S129" s="43">
        <v>458492055.091223</v>
      </c>
      <c r="T129" s="43">
        <v>506194041.98055601</v>
      </c>
      <c r="U129" s="43">
        <v>555755697.91322303</v>
      </c>
      <c r="V129" s="43">
        <v>595920613.44174099</v>
      </c>
      <c r="W129" s="43">
        <v>624337143.58538699</v>
      </c>
      <c r="X129" s="43">
        <v>645905368.68056405</v>
      </c>
      <c r="Y129" s="43">
        <v>688057866.99613798</v>
      </c>
      <c r="Z129" s="43">
        <v>746809633.43924904</v>
      </c>
      <c r="AA129" s="43">
        <v>817880477.35460699</v>
      </c>
      <c r="AB129" s="43">
        <v>780047527.76931703</v>
      </c>
      <c r="AC129" s="43">
        <v>928919446.42352605</v>
      </c>
      <c r="AD129" s="43">
        <v>990570724.50163305</v>
      </c>
      <c r="AE129" s="43">
        <v>1042433301.4306</v>
      </c>
      <c r="AF129" s="43">
        <v>1016973299.6975856</v>
      </c>
      <c r="AG129" s="43"/>
      <c r="AI129" t="e">
        <f t="shared" si="1"/>
        <v>#N/A</v>
      </c>
    </row>
    <row r="130" spans="1:35">
      <c r="A130" s="43" t="s">
        <v>4105</v>
      </c>
      <c r="B130" s="43" t="s">
        <v>1564</v>
      </c>
      <c r="C130" s="43">
        <v>1535983932.3336799</v>
      </c>
      <c r="D130" s="43">
        <v>1468223290.4214599</v>
      </c>
      <c r="E130" s="43">
        <v>1400132166.0511</v>
      </c>
      <c r="F130" s="43">
        <v>1467310041.24752</v>
      </c>
      <c r="G130" s="43">
        <v>1531425622.0107901</v>
      </c>
      <c r="H130" s="43">
        <v>1357512080.25875</v>
      </c>
      <c r="I130" s="43">
        <v>1472022433.4368401</v>
      </c>
      <c r="J130" s="43">
        <v>1464393893.1340201</v>
      </c>
      <c r="K130" s="43">
        <v>1486088686.0555501</v>
      </c>
      <c r="L130" s="43">
        <v>1660907789.4205799</v>
      </c>
      <c r="M130" s="43">
        <v>1630136549.55878</v>
      </c>
      <c r="N130" s="43">
        <v>1656480580.94326</v>
      </c>
      <c r="O130" s="43">
        <v>1794519416.97999</v>
      </c>
      <c r="P130" s="43">
        <v>1756127407.03825</v>
      </c>
      <c r="Q130" s="43">
        <v>1772146134.8097701</v>
      </c>
      <c r="R130" s="43">
        <v>1882178773.06183</v>
      </c>
      <c r="S130" s="43">
        <v>1942754934.6424799</v>
      </c>
      <c r="T130" s="43">
        <v>2074106419.28791</v>
      </c>
      <c r="U130" s="43">
        <v>2199239626.7929502</v>
      </c>
      <c r="V130" s="43">
        <v>2347354303.7530599</v>
      </c>
      <c r="W130" s="43">
        <v>2422469641.4731498</v>
      </c>
      <c r="X130" s="43">
        <v>2715588468.0914102</v>
      </c>
      <c r="Y130" s="43">
        <v>2828375518.2618299</v>
      </c>
      <c r="Z130" s="43">
        <v>3038846112.5787702</v>
      </c>
      <c r="AA130" s="43">
        <v>3105260709.4411302</v>
      </c>
      <c r="AB130" s="43">
        <v>3294054174.6350598</v>
      </c>
      <c r="AC130" s="43">
        <v>3468639045.8907199</v>
      </c>
      <c r="AD130" s="43">
        <v>3565759907.5148201</v>
      </c>
      <c r="AE130" s="43">
        <v>3744047902.8895502</v>
      </c>
      <c r="AF130" s="43">
        <v>3958249937.7873836</v>
      </c>
      <c r="AG130" s="43"/>
      <c r="AI130" t="str">
        <f t="shared" ref="AI130:AI193" si="2">VLOOKUP(A130,Area_Country_En,1,FALSE)</f>
        <v>Mali</v>
      </c>
    </row>
    <row r="131" spans="1:35">
      <c r="A131" s="43" t="s">
        <v>4192</v>
      </c>
      <c r="B131" s="43" t="s">
        <v>1565</v>
      </c>
      <c r="C131" s="43">
        <v>1631259904</v>
      </c>
      <c r="D131" s="43">
        <v>1685283328</v>
      </c>
      <c r="E131" s="43">
        <v>1723782784</v>
      </c>
      <c r="F131" s="43">
        <v>1713226496</v>
      </c>
      <c r="G131" s="43">
        <v>1729371520</v>
      </c>
      <c r="H131" s="43">
        <v>1774080512</v>
      </c>
      <c r="I131" s="43">
        <v>1843006976</v>
      </c>
      <c r="J131" s="43">
        <v>1918764032</v>
      </c>
      <c r="K131" s="43">
        <v>2080213504</v>
      </c>
      <c r="L131" s="43">
        <v>2250356224</v>
      </c>
      <c r="M131" s="43">
        <v>2391313920</v>
      </c>
      <c r="N131" s="43">
        <v>2541586176</v>
      </c>
      <c r="O131" s="43">
        <v>2660810240</v>
      </c>
      <c r="P131" s="43">
        <v>2780034560</v>
      </c>
      <c r="Q131" s="43">
        <v>2940862976</v>
      </c>
      <c r="R131" s="43">
        <v>3122183168</v>
      </c>
      <c r="S131" s="43">
        <v>3246758144</v>
      </c>
      <c r="T131" s="43">
        <v>3402602496</v>
      </c>
      <c r="U131" s="43">
        <v>3521353472</v>
      </c>
      <c r="V131" s="43">
        <v>3661820160</v>
      </c>
      <c r="W131" s="43">
        <v>3892514816</v>
      </c>
      <c r="X131" s="43">
        <v>3829845248</v>
      </c>
      <c r="Y131" s="43">
        <v>3929804288</v>
      </c>
      <c r="Z131" s="43">
        <v>3917622016</v>
      </c>
      <c r="AA131" s="43">
        <v>3925848832</v>
      </c>
      <c r="AB131" s="43">
        <v>4051868672</v>
      </c>
      <c r="AC131" s="43">
        <v>4189632256</v>
      </c>
      <c r="AD131" s="43">
        <v>4348419072</v>
      </c>
      <c r="AE131" s="43" t="s">
        <v>1786</v>
      </c>
      <c r="AF131" s="43" t="s">
        <v>1786</v>
      </c>
      <c r="AG131" s="144"/>
      <c r="AI131" t="str">
        <f t="shared" si="2"/>
        <v>Malta</v>
      </c>
    </row>
    <row r="132" spans="1:35">
      <c r="A132" s="67" t="s">
        <v>2088</v>
      </c>
      <c r="B132" s="43" t="s">
        <v>1566</v>
      </c>
      <c r="C132" s="43" t="s">
        <v>1786</v>
      </c>
      <c r="D132" s="43" t="s">
        <v>1786</v>
      </c>
      <c r="E132" s="43">
        <v>64007971.692594603</v>
      </c>
      <c r="F132" s="43">
        <v>74466232.599499404</v>
      </c>
      <c r="G132" s="43">
        <v>76470803.751288205</v>
      </c>
      <c r="H132" s="43">
        <v>74493552.138194993</v>
      </c>
      <c r="I132" s="43">
        <v>91211402.348726496</v>
      </c>
      <c r="J132" s="43">
        <v>103221754.547774</v>
      </c>
      <c r="K132" s="43">
        <v>112961170.09275199</v>
      </c>
      <c r="L132" s="43">
        <v>113910524.06242301</v>
      </c>
      <c r="M132" s="43">
        <v>121930516.140747</v>
      </c>
      <c r="N132" s="43">
        <v>123311860.316043</v>
      </c>
      <c r="O132" s="43">
        <v>123357962.037591</v>
      </c>
      <c r="P132" s="43">
        <v>128367682.445895</v>
      </c>
      <c r="Q132" s="43">
        <v>131980691.43838599</v>
      </c>
      <c r="R132" s="43">
        <v>135591992.95970899</v>
      </c>
      <c r="S132" s="43">
        <v>114088101.063945</v>
      </c>
      <c r="T132" s="43">
        <v>103373719.481769</v>
      </c>
      <c r="U132" s="43">
        <v>105977613.01369201</v>
      </c>
      <c r="V132" s="43">
        <v>106613478.691774</v>
      </c>
      <c r="W132" s="43">
        <v>107573000</v>
      </c>
      <c r="X132" s="43">
        <v>110505000</v>
      </c>
      <c r="Y132" s="43">
        <v>114721000</v>
      </c>
      <c r="Z132" s="43">
        <v>118678000</v>
      </c>
      <c r="AA132" s="43">
        <v>125279000</v>
      </c>
      <c r="AB132" s="43">
        <v>127444000</v>
      </c>
      <c r="AC132" s="43">
        <v>129108000</v>
      </c>
      <c r="AD132" s="43">
        <v>131651000</v>
      </c>
      <c r="AE132" s="43">
        <v>133625765</v>
      </c>
      <c r="AF132" s="43" t="s">
        <v>1786</v>
      </c>
      <c r="AG132" s="144"/>
      <c r="AI132" t="str">
        <f t="shared" si="2"/>
        <v>MarshallIs.</v>
      </c>
    </row>
    <row r="133" spans="1:35">
      <c r="A133" s="67" t="s">
        <v>2087</v>
      </c>
      <c r="B133" s="43" t="s">
        <v>1567</v>
      </c>
      <c r="C133" s="43">
        <v>692563038.64522398</v>
      </c>
      <c r="D133" s="43">
        <v>716458461.33752596</v>
      </c>
      <c r="E133" s="43">
        <v>699693876.78779602</v>
      </c>
      <c r="F133" s="43">
        <v>725829836.47391295</v>
      </c>
      <c r="G133" s="43">
        <v>702408291.29446697</v>
      </c>
      <c r="H133" s="43">
        <v>723443737.72211206</v>
      </c>
      <c r="I133" s="43">
        <v>764778269.26052403</v>
      </c>
      <c r="J133" s="43">
        <v>779311994.67588103</v>
      </c>
      <c r="K133" s="43">
        <v>792719262.26561701</v>
      </c>
      <c r="L133" s="43">
        <v>830592102.25529802</v>
      </c>
      <c r="M133" s="43">
        <v>815879786.573282</v>
      </c>
      <c r="N133" s="43">
        <v>830468428.21430302</v>
      </c>
      <c r="O133" s="43">
        <v>846032451.79374099</v>
      </c>
      <c r="P133" s="43">
        <v>895725329.32425499</v>
      </c>
      <c r="Q133" s="43">
        <v>868309576.39543295</v>
      </c>
      <c r="R133" s="43">
        <v>953575844.05517197</v>
      </c>
      <c r="S133" s="43">
        <v>1009062769.00363</v>
      </c>
      <c r="T133" s="43">
        <v>968249241.29669905</v>
      </c>
      <c r="U133" s="43">
        <v>995146582.34417701</v>
      </c>
      <c r="V133" s="43">
        <v>1061526546.74313</v>
      </c>
      <c r="W133" s="43">
        <v>1081168277.7462499</v>
      </c>
      <c r="X133" s="43">
        <v>1112439500.53932</v>
      </c>
      <c r="Y133" s="43">
        <v>1124642866.97333</v>
      </c>
      <c r="Z133" s="43">
        <v>1187557539.2595</v>
      </c>
      <c r="AA133" s="43">
        <v>1249056454.6603401</v>
      </c>
      <c r="AB133" s="43">
        <v>1317067610.2244201</v>
      </c>
      <c r="AC133" s="43">
        <v>1471164520.6206801</v>
      </c>
      <c r="AD133" s="43">
        <v>1499116646.51247</v>
      </c>
      <c r="AE133" s="43" t="s">
        <v>1786</v>
      </c>
      <c r="AF133" s="43">
        <v>1537483538.8466656</v>
      </c>
      <c r="AG133" s="43"/>
      <c r="AI133" t="str">
        <f t="shared" si="2"/>
        <v>Mauritania</v>
      </c>
    </row>
    <row r="134" spans="1:35">
      <c r="A134" s="43" t="s">
        <v>4107</v>
      </c>
      <c r="B134" s="43" t="s">
        <v>1568</v>
      </c>
      <c r="C134" s="43">
        <v>1519348473.0671401</v>
      </c>
      <c r="D134" s="43">
        <v>1608721912.6593201</v>
      </c>
      <c r="E134" s="43">
        <v>1697154579.2031701</v>
      </c>
      <c r="F134" s="43">
        <v>1703668178.8674901</v>
      </c>
      <c r="G134" s="43">
        <v>1783713081.4090099</v>
      </c>
      <c r="H134" s="43">
        <v>1907760968.3494899</v>
      </c>
      <c r="I134" s="43">
        <v>2093615678.77139</v>
      </c>
      <c r="J134" s="43">
        <v>2279759882.5117202</v>
      </c>
      <c r="K134" s="43">
        <v>2434586280.27952</v>
      </c>
      <c r="L134" s="43">
        <v>2543294176.5845799</v>
      </c>
      <c r="M134" s="43">
        <v>2726074033.4022498</v>
      </c>
      <c r="N134" s="43">
        <v>2846987581.8199</v>
      </c>
      <c r="O134" s="43">
        <v>3032403303.2849302</v>
      </c>
      <c r="P134" s="43">
        <v>3186511947.3965902</v>
      </c>
      <c r="Q134" s="43">
        <v>3318310635.1787</v>
      </c>
      <c r="R134" s="43">
        <v>3460591055.4648299</v>
      </c>
      <c r="S134" s="43">
        <v>3653963480.9228001</v>
      </c>
      <c r="T134" s="43">
        <v>3861781830.2021699</v>
      </c>
      <c r="U134" s="43">
        <v>4096216243.3722401</v>
      </c>
      <c r="V134" s="43">
        <v>4203159418.8072701</v>
      </c>
      <c r="W134" s="43">
        <v>4582562397.9431496</v>
      </c>
      <c r="X134" s="43">
        <v>4700497863.3952503</v>
      </c>
      <c r="Y134" s="43">
        <v>4799834108.8468904</v>
      </c>
      <c r="Z134" s="43">
        <v>4975357150.4409704</v>
      </c>
      <c r="AA134" s="43">
        <v>5261229604.2451897</v>
      </c>
      <c r="AB134" s="43">
        <v>5326541854.3562002</v>
      </c>
      <c r="AC134" s="43">
        <v>5536815244.9748802</v>
      </c>
      <c r="AD134" s="43">
        <v>5842434360.56322</v>
      </c>
      <c r="AE134" s="43">
        <v>6107625881.3387499</v>
      </c>
      <c r="AF134" s="43">
        <v>6271120088.5666084</v>
      </c>
      <c r="AG134" s="43"/>
      <c r="AI134" t="str">
        <f t="shared" si="2"/>
        <v>Mauritius</v>
      </c>
    </row>
    <row r="135" spans="1:35">
      <c r="A135" s="67" t="s">
        <v>2089</v>
      </c>
      <c r="B135" s="43" t="s">
        <v>1569</v>
      </c>
      <c r="C135" s="43" t="s">
        <v>1786</v>
      </c>
      <c r="D135" s="43" t="s">
        <v>1786</v>
      </c>
      <c r="E135" s="43" t="s">
        <v>1786</v>
      </c>
      <c r="F135" s="43" t="s">
        <v>1786</v>
      </c>
      <c r="G135" s="43" t="s">
        <v>1786</v>
      </c>
      <c r="H135" s="43" t="s">
        <v>1786</v>
      </c>
      <c r="I135" s="43" t="s">
        <v>1786</v>
      </c>
      <c r="J135" s="43" t="s">
        <v>1786</v>
      </c>
      <c r="K135" s="43" t="s">
        <v>1786</v>
      </c>
      <c r="L135" s="43" t="s">
        <v>1786</v>
      </c>
      <c r="M135" s="43" t="s">
        <v>1786</v>
      </c>
      <c r="N135" s="43" t="s">
        <v>1786</v>
      </c>
      <c r="O135" s="43" t="s">
        <v>1786</v>
      </c>
      <c r="P135" s="43" t="s">
        <v>1786</v>
      </c>
      <c r="Q135" s="43" t="s">
        <v>1786</v>
      </c>
      <c r="R135" s="43" t="s">
        <v>1786</v>
      </c>
      <c r="S135" s="43" t="s">
        <v>1786</v>
      </c>
      <c r="T135" s="43" t="s">
        <v>1786</v>
      </c>
      <c r="U135" s="43" t="s">
        <v>1786</v>
      </c>
      <c r="V135" s="43" t="s">
        <v>1786</v>
      </c>
      <c r="W135" s="43" t="s">
        <v>1786</v>
      </c>
      <c r="X135" s="43" t="s">
        <v>1786</v>
      </c>
      <c r="Y135" s="43" t="s">
        <v>1786</v>
      </c>
      <c r="Z135" s="43" t="s">
        <v>1786</v>
      </c>
      <c r="AA135" s="43" t="s">
        <v>1786</v>
      </c>
      <c r="AB135" s="43" t="s">
        <v>1786</v>
      </c>
      <c r="AC135" s="43" t="s">
        <v>1786</v>
      </c>
      <c r="AD135" s="43" t="s">
        <v>1786</v>
      </c>
      <c r="AE135" s="43" t="s">
        <v>1786</v>
      </c>
      <c r="AF135" s="43" t="s">
        <v>1786</v>
      </c>
      <c r="AG135" s="144"/>
      <c r="AI135" t="e">
        <f t="shared" si="2"/>
        <v>#N/A</v>
      </c>
    </row>
    <row r="136" spans="1:35">
      <c r="A136" s="43" t="s">
        <v>0</v>
      </c>
      <c r="B136" s="43" t="s">
        <v>1570</v>
      </c>
      <c r="C136" s="43">
        <v>345563280746.97498</v>
      </c>
      <c r="D136" s="43">
        <v>375878167054.00702</v>
      </c>
      <c r="E136" s="43">
        <v>373518018233.03497</v>
      </c>
      <c r="F136" s="43">
        <v>357844094428.58801</v>
      </c>
      <c r="G136" s="43">
        <v>370762913620.17499</v>
      </c>
      <c r="H136" s="43">
        <v>380378220215.40997</v>
      </c>
      <c r="I136" s="43">
        <v>366099126583.80298</v>
      </c>
      <c r="J136" s="43">
        <v>372893000112.578</v>
      </c>
      <c r="K136" s="43">
        <v>377537151452.896</v>
      </c>
      <c r="L136" s="43">
        <v>393387268233.086</v>
      </c>
      <c r="M136" s="43">
        <v>413325339980.80402</v>
      </c>
      <c r="N136" s="43">
        <v>430776972106.14203</v>
      </c>
      <c r="O136" s="43">
        <v>446408398241.76001</v>
      </c>
      <c r="P136" s="43">
        <v>455115704020.58099</v>
      </c>
      <c r="Q136" s="43">
        <v>475405936893.87</v>
      </c>
      <c r="R136" s="43">
        <v>445845258682.30298</v>
      </c>
      <c r="S136" s="43">
        <v>468760936466.25201</v>
      </c>
      <c r="T136" s="43">
        <v>500522064862.54901</v>
      </c>
      <c r="U136" s="43">
        <v>525080308657.69397</v>
      </c>
      <c r="V136" s="43">
        <v>545418010283.76501</v>
      </c>
      <c r="W136" s="43">
        <v>581426421971.453</v>
      </c>
      <c r="X136" s="43">
        <v>580513674391.54504</v>
      </c>
      <c r="Y136" s="43">
        <v>585312691416.45203</v>
      </c>
      <c r="Z136" s="43">
        <v>593223360014.08801</v>
      </c>
      <c r="AA136" s="43">
        <v>617023341761.17395</v>
      </c>
      <c r="AB136" s="43">
        <v>636769262613.375</v>
      </c>
      <c r="AC136" s="43">
        <v>667428549576.63599</v>
      </c>
      <c r="AD136" s="43">
        <v>688805779278.37305</v>
      </c>
      <c r="AE136" s="43">
        <v>701007005875.46399</v>
      </c>
      <c r="AF136" s="43">
        <v>655236014038.50952</v>
      </c>
      <c r="AG136" s="43"/>
      <c r="AI136" t="str">
        <f t="shared" si="2"/>
        <v>Mexico</v>
      </c>
    </row>
    <row r="137" spans="1:35">
      <c r="A137" s="43" t="s">
        <v>1571</v>
      </c>
      <c r="B137" s="43" t="s">
        <v>1572</v>
      </c>
      <c r="C137" s="43" t="s">
        <v>1786</v>
      </c>
      <c r="D137" s="43" t="s">
        <v>1786</v>
      </c>
      <c r="E137" s="43" t="s">
        <v>1786</v>
      </c>
      <c r="F137" s="43" t="s">
        <v>1786</v>
      </c>
      <c r="G137" s="43" t="s">
        <v>1786</v>
      </c>
      <c r="H137" s="43" t="s">
        <v>1786</v>
      </c>
      <c r="I137" s="43">
        <v>161456361.74705499</v>
      </c>
      <c r="J137" s="43">
        <v>163393450.67023501</v>
      </c>
      <c r="K137" s="43">
        <v>167558191.85507199</v>
      </c>
      <c r="L137" s="43">
        <v>173466313.07077101</v>
      </c>
      <c r="M137" s="43">
        <v>179955560.96342501</v>
      </c>
      <c r="N137" s="43">
        <v>193321474.53336701</v>
      </c>
      <c r="O137" s="43">
        <v>201069830.226087</v>
      </c>
      <c r="P137" s="43">
        <v>217438231.62695801</v>
      </c>
      <c r="Q137" s="43">
        <v>216275978.27305001</v>
      </c>
      <c r="R137" s="43">
        <v>227694841.974327</v>
      </c>
      <c r="S137" s="43">
        <v>222307814.96660301</v>
      </c>
      <c r="T137" s="43">
        <v>207016389.97161201</v>
      </c>
      <c r="U137" s="43">
        <v>212051837.62289</v>
      </c>
      <c r="V137" s="43">
        <v>215558706.23623699</v>
      </c>
      <c r="W137" s="43">
        <v>225912798.17381999</v>
      </c>
      <c r="X137" s="43">
        <v>228264445.37861601</v>
      </c>
      <c r="Y137" s="43">
        <v>231751977.85121799</v>
      </c>
      <c r="Z137" s="43">
        <v>233273515.47724301</v>
      </c>
      <c r="AA137" s="43">
        <v>224636257.570099</v>
      </c>
      <c r="AB137" s="43">
        <v>231839680.04231599</v>
      </c>
      <c r="AC137" s="43">
        <v>231397878.84798399</v>
      </c>
      <c r="AD137" s="43">
        <v>231415867.21101999</v>
      </c>
      <c r="AE137" s="43">
        <v>224743605.017818</v>
      </c>
      <c r="AF137" s="43">
        <v>221372450.9425509</v>
      </c>
      <c r="AG137" s="43"/>
      <c r="AI137" t="e">
        <f t="shared" si="2"/>
        <v>#N/A</v>
      </c>
    </row>
    <row r="138" spans="1:35">
      <c r="A138" s="43" t="s">
        <v>1573</v>
      </c>
      <c r="B138" s="43" t="s">
        <v>1574</v>
      </c>
      <c r="C138" s="43">
        <v>215838821872.35001</v>
      </c>
      <c r="D138" s="43">
        <v>216519238670.26999</v>
      </c>
      <c r="E138" s="43">
        <v>236053341450.72101</v>
      </c>
      <c r="F138" s="43">
        <v>253002319522.44601</v>
      </c>
      <c r="G138" s="43">
        <v>259864975644.92099</v>
      </c>
      <c r="H138" s="43">
        <v>271165991075.883</v>
      </c>
      <c r="I138" s="43">
        <v>267274814276.371</v>
      </c>
      <c r="J138" s="43">
        <v>268016198455.54999</v>
      </c>
      <c r="K138" s="43">
        <v>271145903172.754</v>
      </c>
      <c r="L138" s="43">
        <v>273717089378.36401</v>
      </c>
      <c r="M138" s="43">
        <v>293947940851.31702</v>
      </c>
      <c r="N138" s="43">
        <v>312397899575.328</v>
      </c>
      <c r="O138" s="43">
        <v>324541408326.758</v>
      </c>
      <c r="P138" s="43">
        <v>326697695215.60999</v>
      </c>
      <c r="Q138" s="43">
        <v>336342189122.81403</v>
      </c>
      <c r="R138" s="43">
        <v>346278707394.59497</v>
      </c>
      <c r="S138" s="43">
        <v>367588216165.80499</v>
      </c>
      <c r="T138" s="43">
        <v>378166699196.19098</v>
      </c>
      <c r="U138" s="43">
        <v>400326754453.901</v>
      </c>
      <c r="V138" s="43">
        <v>417320887921.617</v>
      </c>
      <c r="W138" s="43">
        <v>431288826899.05701</v>
      </c>
      <c r="X138" s="43">
        <v>442519701331.50098</v>
      </c>
      <c r="Y138" s="43">
        <v>456827609060.98798</v>
      </c>
      <c r="Z138" s="43">
        <v>472901288679.48798</v>
      </c>
      <c r="AA138" s="43">
        <v>502043797207.198</v>
      </c>
      <c r="AB138" s="43">
        <v>526289779261.36401</v>
      </c>
      <c r="AC138" s="43">
        <v>555091442929.24402</v>
      </c>
      <c r="AD138" s="43">
        <v>588501459437.42004</v>
      </c>
      <c r="AE138" s="43">
        <v>621032783141.11096</v>
      </c>
      <c r="AF138" s="43" t="s">
        <v>1786</v>
      </c>
      <c r="AG138" s="144"/>
      <c r="AI138" t="e">
        <f t="shared" si="2"/>
        <v>#N/A</v>
      </c>
    </row>
    <row r="139" spans="1:35">
      <c r="A139" s="43" t="s">
        <v>1575</v>
      </c>
      <c r="B139" s="43" t="s">
        <v>1576</v>
      </c>
      <c r="C139" s="43">
        <v>2933350967160.6299</v>
      </c>
      <c r="D139" s="43">
        <v>2994546922952.3398</v>
      </c>
      <c r="E139" s="43">
        <v>3041702813289.4702</v>
      </c>
      <c r="F139" s="43">
        <v>3088253919404.48</v>
      </c>
      <c r="G139" s="43">
        <v>3238088069134.8799</v>
      </c>
      <c r="H139" s="43">
        <v>3363816417590.6299</v>
      </c>
      <c r="I139" s="43">
        <v>3504521506994.7002</v>
      </c>
      <c r="J139" s="43">
        <v>3664356153855.0098</v>
      </c>
      <c r="K139" s="43">
        <v>3800797094236.3799</v>
      </c>
      <c r="L139" s="43">
        <v>3895820294056.3301</v>
      </c>
      <c r="M139" s="43">
        <v>3970741826746.4399</v>
      </c>
      <c r="N139" s="43">
        <v>4074200732183.75</v>
      </c>
      <c r="O139" s="43">
        <v>4181620645337.2998</v>
      </c>
      <c r="P139" s="43">
        <v>4334756990442.8599</v>
      </c>
      <c r="Q139" s="43">
        <v>4504624059115.8203</v>
      </c>
      <c r="R139" s="43">
        <v>4681306221617.0703</v>
      </c>
      <c r="S139" s="43">
        <v>4930082448418.8096</v>
      </c>
      <c r="T139" s="43">
        <v>5193201070090.6396</v>
      </c>
      <c r="U139" s="43">
        <v>5324001175735.5898</v>
      </c>
      <c r="V139" s="43">
        <v>5487591773596.0303</v>
      </c>
      <c r="W139" s="43">
        <v>5784129912194.9102</v>
      </c>
      <c r="X139" s="43">
        <v>5956328586965.6299</v>
      </c>
      <c r="Y139" s="43">
        <v>6175143358272.7197</v>
      </c>
      <c r="Z139" s="43">
        <v>6520204945270.3096</v>
      </c>
      <c r="AA139" s="43">
        <v>7011767946195.3896</v>
      </c>
      <c r="AB139" s="43">
        <v>7500128300889.5996</v>
      </c>
      <c r="AC139" s="43">
        <v>8085650920621.9805</v>
      </c>
      <c r="AD139" s="43">
        <v>8748953332126.7305</v>
      </c>
      <c r="AE139" s="43">
        <v>9257462927983.3496</v>
      </c>
      <c r="AF139" s="43">
        <v>9445321360597.6211</v>
      </c>
      <c r="AG139" s="43"/>
      <c r="AI139" t="e">
        <f t="shared" si="2"/>
        <v>#N/A</v>
      </c>
    </row>
    <row r="140" spans="1:35">
      <c r="A140" s="67" t="s">
        <v>2090</v>
      </c>
      <c r="B140" s="43" t="s">
        <v>1577</v>
      </c>
      <c r="C140" s="43">
        <v>2804577458.9582901</v>
      </c>
      <c r="D140" s="43">
        <v>2784631719.7066698</v>
      </c>
      <c r="E140" s="43">
        <v>3111294419.1598802</v>
      </c>
      <c r="F140" s="43">
        <v>3246858773.0640602</v>
      </c>
      <c r="G140" s="43">
        <v>3355864082.7782998</v>
      </c>
      <c r="H140" s="43">
        <v>3178309459.2402802</v>
      </c>
      <c r="I140" s="43">
        <v>3429668862.0540199</v>
      </c>
      <c r="J140" s="43">
        <v>3470900663.0293999</v>
      </c>
      <c r="K140" s="43">
        <v>3529644421.8016701</v>
      </c>
      <c r="L140" s="43">
        <v>3707266120.98947</v>
      </c>
      <c r="M140" s="43">
        <v>3618291734.0857201</v>
      </c>
      <c r="N140" s="43">
        <v>3039365056.63201</v>
      </c>
      <c r="O140" s="43">
        <v>2154909825.1520901</v>
      </c>
      <c r="P140" s="43">
        <v>2129050907.2502699</v>
      </c>
      <c r="Q140" s="43">
        <v>1471174176.90993</v>
      </c>
      <c r="R140" s="43">
        <v>1450577738.4331999</v>
      </c>
      <c r="S140" s="43">
        <v>1375147696.0346701</v>
      </c>
      <c r="T140" s="43">
        <v>1397150059.1712201</v>
      </c>
      <c r="U140" s="43">
        <v>1306335305.3250899</v>
      </c>
      <c r="V140" s="43">
        <v>1261919904.9440401</v>
      </c>
      <c r="W140" s="43">
        <v>1288420222.94787</v>
      </c>
      <c r="X140" s="43">
        <v>1367013856.5476899</v>
      </c>
      <c r="Y140" s="43">
        <v>1473640937.3584099</v>
      </c>
      <c r="Z140" s="43">
        <v>1570901239.2240601</v>
      </c>
      <c r="AA140" s="43">
        <v>1687306011.4082401</v>
      </c>
      <c r="AB140" s="43">
        <v>1813877408.69432</v>
      </c>
      <c r="AC140" s="43">
        <v>1900665177.8829</v>
      </c>
      <c r="AD140" s="43">
        <v>1957655258.64007</v>
      </c>
      <c r="AE140" s="43">
        <v>2098521483.4112101</v>
      </c>
      <c r="AF140" s="43">
        <v>1974087864.6001973</v>
      </c>
      <c r="AG140" s="43"/>
      <c r="AI140" t="e">
        <f t="shared" si="2"/>
        <v>#N/A</v>
      </c>
    </row>
    <row r="141" spans="1:35">
      <c r="A141" s="43" t="s">
        <v>4193</v>
      </c>
      <c r="B141" s="43" t="s">
        <v>1578</v>
      </c>
      <c r="C141" s="43" t="s">
        <v>1786</v>
      </c>
      <c r="D141" s="43" t="s">
        <v>1786</v>
      </c>
      <c r="E141" s="43" t="s">
        <v>1786</v>
      </c>
      <c r="F141" s="43" t="s">
        <v>1786</v>
      </c>
      <c r="G141" s="43" t="s">
        <v>1786</v>
      </c>
      <c r="H141" s="43" t="s">
        <v>1786</v>
      </c>
      <c r="I141" s="43" t="s">
        <v>1786</v>
      </c>
      <c r="J141" s="43" t="s">
        <v>1786</v>
      </c>
      <c r="K141" s="43" t="s">
        <v>1786</v>
      </c>
      <c r="L141" s="43" t="s">
        <v>1786</v>
      </c>
      <c r="M141" s="43" t="s">
        <v>1786</v>
      </c>
      <c r="N141" s="43" t="s">
        <v>1786</v>
      </c>
      <c r="O141" s="43" t="s">
        <v>1786</v>
      </c>
      <c r="P141" s="43" t="s">
        <v>1786</v>
      </c>
      <c r="Q141" s="43" t="s">
        <v>1786</v>
      </c>
      <c r="R141" s="43" t="s">
        <v>1786</v>
      </c>
      <c r="S141" s="43" t="s">
        <v>1786</v>
      </c>
      <c r="T141" s="43" t="s">
        <v>1786</v>
      </c>
      <c r="U141" s="43" t="s">
        <v>1786</v>
      </c>
      <c r="V141" s="43" t="s">
        <v>1786</v>
      </c>
      <c r="W141" s="43" t="s">
        <v>1786</v>
      </c>
      <c r="X141" s="43" t="s">
        <v>1786</v>
      </c>
      <c r="Y141" s="43" t="s">
        <v>1786</v>
      </c>
      <c r="Z141" s="43" t="s">
        <v>1786</v>
      </c>
      <c r="AA141" s="43" t="s">
        <v>1786</v>
      </c>
      <c r="AB141" s="43" t="s">
        <v>1786</v>
      </c>
      <c r="AC141" s="43" t="s">
        <v>1786</v>
      </c>
      <c r="AD141" s="43" t="s">
        <v>1786</v>
      </c>
      <c r="AE141" s="43" t="s">
        <v>1786</v>
      </c>
      <c r="AF141" s="43" t="s">
        <v>1786</v>
      </c>
      <c r="AG141" s="144"/>
      <c r="AI141" t="str">
        <f t="shared" si="2"/>
        <v>Monaco</v>
      </c>
    </row>
    <row r="142" spans="1:35">
      <c r="A142" s="43" t="s">
        <v>4031</v>
      </c>
      <c r="B142" s="43" t="s">
        <v>1579</v>
      </c>
      <c r="C142" s="43" t="s">
        <v>1786</v>
      </c>
      <c r="D142" s="43">
        <v>708883717.32742298</v>
      </c>
      <c r="E142" s="43">
        <v>768019761.89953005</v>
      </c>
      <c r="F142" s="43">
        <v>812826326.31133604</v>
      </c>
      <c r="G142" s="43">
        <v>861054721.69129801</v>
      </c>
      <c r="H142" s="43">
        <v>910245678.03000104</v>
      </c>
      <c r="I142" s="43">
        <v>995581160.36100602</v>
      </c>
      <c r="J142" s="43">
        <v>1030014812.96128</v>
      </c>
      <c r="K142" s="43">
        <v>1082627684.45223</v>
      </c>
      <c r="L142" s="43">
        <v>1127861988.25807</v>
      </c>
      <c r="M142" s="43">
        <v>1099416771.35834</v>
      </c>
      <c r="N142" s="43">
        <v>997826939.50184095</v>
      </c>
      <c r="O142" s="43">
        <v>903080937.94984996</v>
      </c>
      <c r="P142" s="43">
        <v>875918939.23221195</v>
      </c>
      <c r="Q142" s="43">
        <v>896023027.48808599</v>
      </c>
      <c r="R142" s="43">
        <v>952592635.69600403</v>
      </c>
      <c r="S142" s="43">
        <v>975006929.03218496</v>
      </c>
      <c r="T142" s="43">
        <v>1013990990.86657</v>
      </c>
      <c r="U142" s="43">
        <v>1049809366.92943</v>
      </c>
      <c r="V142" s="43">
        <v>1083568263.2109201</v>
      </c>
      <c r="W142" s="43">
        <v>1089190223.5520799</v>
      </c>
      <c r="X142" s="43">
        <v>1121358729.74402</v>
      </c>
      <c r="Y142" s="43">
        <v>1174432396.9082999</v>
      </c>
      <c r="Z142" s="43">
        <v>1256697094.68346</v>
      </c>
      <c r="AA142" s="43">
        <v>1390226262.66835</v>
      </c>
      <c r="AB142" s="43">
        <v>1491068639.9579699</v>
      </c>
      <c r="AC142" s="43">
        <v>1618658856.6924801</v>
      </c>
      <c r="AD142" s="43">
        <v>1784131826.75089</v>
      </c>
      <c r="AE142" s="43">
        <v>1942187580.4498501</v>
      </c>
      <c r="AF142" s="43">
        <v>1912010653.2971671</v>
      </c>
      <c r="AG142" s="43"/>
      <c r="AI142" t="str">
        <f t="shared" si="2"/>
        <v>Mongolia</v>
      </c>
    </row>
    <row r="143" spans="1:35">
      <c r="A143" s="67" t="s">
        <v>2091</v>
      </c>
      <c r="B143" s="43" t="s">
        <v>1581</v>
      </c>
      <c r="C143" s="43" t="s">
        <v>1786</v>
      </c>
      <c r="D143" s="43" t="s">
        <v>1786</v>
      </c>
      <c r="E143" s="43" t="s">
        <v>1786</v>
      </c>
      <c r="F143" s="43" t="s">
        <v>1786</v>
      </c>
      <c r="G143" s="43" t="s">
        <v>1786</v>
      </c>
      <c r="H143" s="43" t="s">
        <v>1786</v>
      </c>
      <c r="I143" s="43" t="s">
        <v>1786</v>
      </c>
      <c r="J143" s="43" t="s">
        <v>1786</v>
      </c>
      <c r="K143" s="43" t="s">
        <v>1786</v>
      </c>
      <c r="L143" s="43" t="s">
        <v>1786</v>
      </c>
      <c r="M143" s="43" t="s">
        <v>1786</v>
      </c>
      <c r="N143" s="43" t="s">
        <v>1786</v>
      </c>
      <c r="O143" s="43" t="s">
        <v>1786</v>
      </c>
      <c r="P143" s="43" t="s">
        <v>1786</v>
      </c>
      <c r="Q143" s="43" t="s">
        <v>1786</v>
      </c>
      <c r="R143" s="43" t="s">
        <v>1786</v>
      </c>
      <c r="S143" s="43" t="s">
        <v>1786</v>
      </c>
      <c r="T143" s="43">
        <v>1004514317.85276</v>
      </c>
      <c r="U143" s="43">
        <v>1053735519.42755</v>
      </c>
      <c r="V143" s="43">
        <v>954684380.60135806</v>
      </c>
      <c r="W143" s="43">
        <v>982030040.54552197</v>
      </c>
      <c r="X143" s="43">
        <v>992832370.99152195</v>
      </c>
      <c r="Y143" s="43">
        <v>1011696186.04036</v>
      </c>
      <c r="Z143" s="43">
        <v>1036988590.69137</v>
      </c>
      <c r="AA143" s="43">
        <v>1082616088.6817901</v>
      </c>
      <c r="AB143" s="43">
        <v>1128085964.40643</v>
      </c>
      <c r="AC143" s="43">
        <v>1225101357.3453801</v>
      </c>
      <c r="AD143" s="43">
        <v>1356187202.5813301</v>
      </c>
      <c r="AE143" s="43">
        <v>1466038365.9904201</v>
      </c>
      <c r="AF143" s="43">
        <v>1370259271.1996686</v>
      </c>
      <c r="AG143" s="43"/>
      <c r="AI143" t="e">
        <f t="shared" si="2"/>
        <v>#N/A</v>
      </c>
    </row>
    <row r="144" spans="1:35">
      <c r="A144" s="43" t="s">
        <v>4108</v>
      </c>
      <c r="B144" s="43" t="s">
        <v>1582</v>
      </c>
      <c r="C144" s="43">
        <v>20086262400.770901</v>
      </c>
      <c r="D144" s="43">
        <v>19531009680.794998</v>
      </c>
      <c r="E144" s="43">
        <v>21409694693.058701</v>
      </c>
      <c r="F144" s="43">
        <v>21290326609.1735</v>
      </c>
      <c r="G144" s="43">
        <v>22213551848.471401</v>
      </c>
      <c r="H144" s="43">
        <v>23618587123.383499</v>
      </c>
      <c r="I144" s="43">
        <v>25578766675.769699</v>
      </c>
      <c r="J144" s="43">
        <v>24927867669.182999</v>
      </c>
      <c r="K144" s="43">
        <v>27524008273.529301</v>
      </c>
      <c r="L144" s="43">
        <v>28175395271.374298</v>
      </c>
      <c r="M144" s="43">
        <v>29312116686.1427</v>
      </c>
      <c r="N144" s="43">
        <v>31334081353.944401</v>
      </c>
      <c r="O144" s="43">
        <v>30071024424.548401</v>
      </c>
      <c r="P144" s="43">
        <v>29766626321.922001</v>
      </c>
      <c r="Q144" s="43">
        <v>32849863533.8466</v>
      </c>
      <c r="R144" s="43">
        <v>30688523140.572601</v>
      </c>
      <c r="S144" s="43">
        <v>34437705756.212303</v>
      </c>
      <c r="T144" s="43">
        <v>33670529277.042301</v>
      </c>
      <c r="U144" s="43">
        <v>36248368734.471298</v>
      </c>
      <c r="V144" s="43">
        <v>36440273804.582397</v>
      </c>
      <c r="W144" s="43">
        <v>37020609824.957603</v>
      </c>
      <c r="X144" s="43">
        <v>39816388504.851196</v>
      </c>
      <c r="Y144" s="43">
        <v>41136714247.664597</v>
      </c>
      <c r="Z144" s="43">
        <v>43735306931.6847</v>
      </c>
      <c r="AA144" s="43">
        <v>45835417944.644897</v>
      </c>
      <c r="AB144" s="43">
        <v>47200631556.437599</v>
      </c>
      <c r="AC144" s="43">
        <v>50863330781.555298</v>
      </c>
      <c r="AD144" s="43">
        <v>52244292868.389</v>
      </c>
      <c r="AE144" s="43">
        <v>55156251915.052498</v>
      </c>
      <c r="AF144" s="43">
        <v>57887810765.586998</v>
      </c>
      <c r="AG144" s="43"/>
      <c r="AI144" t="str">
        <f t="shared" si="2"/>
        <v>Morocco</v>
      </c>
    </row>
    <row r="145" spans="1:35">
      <c r="A145" s="43" t="s">
        <v>4110</v>
      </c>
      <c r="B145" s="43" t="s">
        <v>1583</v>
      </c>
      <c r="C145" s="43">
        <v>2462152426.5806599</v>
      </c>
      <c r="D145" s="43">
        <v>2585260119.6241899</v>
      </c>
      <c r="E145" s="43">
        <v>2406877184.5655899</v>
      </c>
      <c r="F145" s="43">
        <v>2028997418.1097901</v>
      </c>
      <c r="G145" s="43">
        <v>1897112587.36695</v>
      </c>
      <c r="H145" s="43">
        <v>1916083654.43472</v>
      </c>
      <c r="I145" s="43">
        <v>1872013803.1012299</v>
      </c>
      <c r="J145" s="43">
        <v>2147199839.3285601</v>
      </c>
      <c r="K145" s="43">
        <v>2323270125.1794801</v>
      </c>
      <c r="L145" s="43">
        <v>2474282790.8878999</v>
      </c>
      <c r="M145" s="43">
        <v>2499025440.9448199</v>
      </c>
      <c r="N145" s="43">
        <v>2621477663.45504</v>
      </c>
      <c r="O145" s="43">
        <v>2487658528.1216998</v>
      </c>
      <c r="P145" s="43">
        <v>2702957512.8380699</v>
      </c>
      <c r="Q145" s="43">
        <v>2885825834.38977</v>
      </c>
      <c r="R145" s="43">
        <v>2963765703.3172598</v>
      </c>
      <c r="S145" s="43">
        <v>3183084365.36274</v>
      </c>
      <c r="T145" s="43">
        <v>3508986383.3940601</v>
      </c>
      <c r="U145" s="43">
        <v>3887330273.7541199</v>
      </c>
      <c r="V145" s="43">
        <v>4202894942.1688199</v>
      </c>
      <c r="W145" s="43">
        <v>4248747769.4626899</v>
      </c>
      <c r="X145" s="43">
        <v>4754303084.3978596</v>
      </c>
      <c r="Y145" s="43">
        <v>5173488004.6499796</v>
      </c>
      <c r="Z145" s="43">
        <v>5485124961.3355398</v>
      </c>
      <c r="AA145" s="43">
        <v>5917558728.3098297</v>
      </c>
      <c r="AB145" s="43">
        <v>6413908136.7776203</v>
      </c>
      <c r="AC145" s="43">
        <v>6970805076.4406099</v>
      </c>
      <c r="AD145" s="43">
        <v>7483231035.7543898</v>
      </c>
      <c r="AE145" s="43">
        <v>7991029738.0760298</v>
      </c>
      <c r="AF145" s="43">
        <v>8487986243.1933413</v>
      </c>
      <c r="AG145" s="43"/>
      <c r="AI145" t="str">
        <f t="shared" si="2"/>
        <v>Mozambique</v>
      </c>
    </row>
    <row r="146" spans="1:35">
      <c r="A146" s="43" t="s">
        <v>4012</v>
      </c>
      <c r="B146" s="43" t="s">
        <v>1584</v>
      </c>
      <c r="C146" s="43" t="s">
        <v>1786</v>
      </c>
      <c r="D146" s="43" t="s">
        <v>1786</v>
      </c>
      <c r="E146" s="43" t="s">
        <v>1786</v>
      </c>
      <c r="F146" s="43" t="s">
        <v>1786</v>
      </c>
      <c r="G146" s="43" t="s">
        <v>1786</v>
      </c>
      <c r="H146" s="43" t="s">
        <v>1786</v>
      </c>
      <c r="I146" s="43" t="s">
        <v>1786</v>
      </c>
      <c r="J146" s="43" t="s">
        <v>1786</v>
      </c>
      <c r="K146" s="43" t="s">
        <v>1786</v>
      </c>
      <c r="L146" s="43" t="s">
        <v>1786</v>
      </c>
      <c r="M146" s="43" t="s">
        <v>1786</v>
      </c>
      <c r="N146" s="43" t="s">
        <v>1786</v>
      </c>
      <c r="O146" s="43" t="s">
        <v>1786</v>
      </c>
      <c r="P146" s="43" t="s">
        <v>1786</v>
      </c>
      <c r="Q146" s="43" t="s">
        <v>1786</v>
      </c>
      <c r="R146" s="43" t="s">
        <v>1786</v>
      </c>
      <c r="S146" s="43" t="s">
        <v>1786</v>
      </c>
      <c r="T146" s="43" t="s">
        <v>1786</v>
      </c>
      <c r="U146" s="43" t="s">
        <v>1786</v>
      </c>
      <c r="V146" s="43" t="s">
        <v>1786</v>
      </c>
      <c r="W146" s="43" t="s">
        <v>1786</v>
      </c>
      <c r="X146" s="43" t="s">
        <v>1786</v>
      </c>
      <c r="Y146" s="43" t="s">
        <v>1786</v>
      </c>
      <c r="Z146" s="43" t="s">
        <v>1786</v>
      </c>
      <c r="AA146" s="43" t="s">
        <v>1786</v>
      </c>
      <c r="AB146" s="43" t="s">
        <v>1786</v>
      </c>
      <c r="AC146" s="43" t="s">
        <v>1786</v>
      </c>
      <c r="AD146" s="43" t="s">
        <v>1786</v>
      </c>
      <c r="AE146" s="43" t="s">
        <v>1786</v>
      </c>
      <c r="AF146" s="43" t="s">
        <v>1786</v>
      </c>
      <c r="AG146" s="144"/>
      <c r="AI146" t="str">
        <f t="shared" si="2"/>
        <v>Myanmar</v>
      </c>
    </row>
    <row r="147" spans="1:35">
      <c r="A147" s="43" t="s">
        <v>4111</v>
      </c>
      <c r="B147" s="43" t="s">
        <v>1585</v>
      </c>
      <c r="C147" s="43">
        <v>2292422011.9959202</v>
      </c>
      <c r="D147" s="43">
        <v>2312871046.8548298</v>
      </c>
      <c r="E147" s="43">
        <v>2304350615.66362</v>
      </c>
      <c r="F147" s="43">
        <v>2263452545.9457998</v>
      </c>
      <c r="G147" s="43">
        <v>2257914265.6715102</v>
      </c>
      <c r="H147" s="43">
        <v>2270268890.8987699</v>
      </c>
      <c r="I147" s="43">
        <v>2377200302.3484902</v>
      </c>
      <c r="J147" s="43">
        <v>2460700528.0223799</v>
      </c>
      <c r="K147" s="43">
        <v>2482001606.0004201</v>
      </c>
      <c r="L147" s="43">
        <v>2527585912.8734102</v>
      </c>
      <c r="M147" s="43">
        <v>2590637103.6883898</v>
      </c>
      <c r="N147" s="43">
        <v>2802369818.79004</v>
      </c>
      <c r="O147" s="43">
        <v>3003878016.4622302</v>
      </c>
      <c r="P147" s="43">
        <v>2943541614.9779601</v>
      </c>
      <c r="Q147" s="43">
        <v>3158897455.9612198</v>
      </c>
      <c r="R147" s="43">
        <v>3288835715.7852502</v>
      </c>
      <c r="S147" s="43">
        <v>3393925224.7266102</v>
      </c>
      <c r="T147" s="43">
        <v>3537064383.4570699</v>
      </c>
      <c r="U147" s="43">
        <v>3653542903.2196498</v>
      </c>
      <c r="V147" s="43">
        <v>3776751293.01296</v>
      </c>
      <c r="W147" s="43">
        <v>3908501440.9221902</v>
      </c>
      <c r="X147" s="43">
        <v>3954636211.97157</v>
      </c>
      <c r="Y147" s="43">
        <v>4143947858.6914301</v>
      </c>
      <c r="Z147" s="43">
        <v>4319623612.4902897</v>
      </c>
      <c r="AA147" s="43">
        <v>4849718949.7941103</v>
      </c>
      <c r="AB147" s="43">
        <v>4972328353.6420898</v>
      </c>
      <c r="AC147" s="43">
        <v>5324020758.5628405</v>
      </c>
      <c r="AD147" s="43">
        <v>5615828867.0721998</v>
      </c>
      <c r="AE147" s="43">
        <v>5780141376.7702398</v>
      </c>
      <c r="AF147" s="43">
        <v>5803890556.9409742</v>
      </c>
      <c r="AG147" s="43"/>
      <c r="AI147" t="str">
        <f t="shared" si="2"/>
        <v>Namibia</v>
      </c>
    </row>
    <row r="148" spans="1:35">
      <c r="A148" s="43" t="s">
        <v>4032</v>
      </c>
      <c r="B148" s="43" t="s">
        <v>1586</v>
      </c>
      <c r="C148" s="43">
        <v>2126201925.60637</v>
      </c>
      <c r="D148" s="43">
        <v>2303569140.4496002</v>
      </c>
      <c r="E148" s="43">
        <v>2390629647.83885</v>
      </c>
      <c r="F148" s="43">
        <v>2319450900.6433702</v>
      </c>
      <c r="G148" s="43">
        <v>2543999958.4517102</v>
      </c>
      <c r="H148" s="43">
        <v>2700326345.7855501</v>
      </c>
      <c r="I148" s="43">
        <v>2823613809.6200399</v>
      </c>
      <c r="J148" s="43">
        <v>2871491521.2598901</v>
      </c>
      <c r="K148" s="43">
        <v>3092504730.4933901</v>
      </c>
      <c r="L148" s="43">
        <v>3226399298.6055298</v>
      </c>
      <c r="M148" s="43">
        <v>3375944078.7466898</v>
      </c>
      <c r="N148" s="43">
        <v>3590929275.1341901</v>
      </c>
      <c r="O148" s="43">
        <v>3738387432.30511</v>
      </c>
      <c r="P148" s="43">
        <v>3882309740.9011798</v>
      </c>
      <c r="Q148" s="43">
        <v>4201280414.3417902</v>
      </c>
      <c r="R148" s="43">
        <v>4346999804.9774599</v>
      </c>
      <c r="S148" s="43">
        <v>4578620307.68013</v>
      </c>
      <c r="T148" s="43">
        <v>4809777105.6726999</v>
      </c>
      <c r="U148" s="43">
        <v>4954858716.85007</v>
      </c>
      <c r="V148" s="43">
        <v>5173495487.6695099</v>
      </c>
      <c r="W148" s="43">
        <v>5494252207.9050198</v>
      </c>
      <c r="X148" s="43">
        <v>5757976313.88447</v>
      </c>
      <c r="Y148" s="43">
        <v>5764875155.0895901</v>
      </c>
      <c r="Z148" s="43">
        <v>5992315212.9673796</v>
      </c>
      <c r="AA148" s="43">
        <v>6272911559.60147</v>
      </c>
      <c r="AB148" s="43">
        <v>6468817783.7666197</v>
      </c>
      <c r="AC148" s="43">
        <v>6709220881.6404305</v>
      </c>
      <c r="AD148" s="43">
        <v>6933817938.7947502</v>
      </c>
      <c r="AE148" s="43">
        <v>7304738244.1938496</v>
      </c>
      <c r="AF148" s="43">
        <v>7645246266.6244144</v>
      </c>
      <c r="AG148" s="43"/>
      <c r="AI148" t="str">
        <f t="shared" si="2"/>
        <v>Nepal</v>
      </c>
    </row>
    <row r="149" spans="1:35">
      <c r="A149" s="43" t="s">
        <v>4172</v>
      </c>
      <c r="B149" s="43" t="s">
        <v>1587</v>
      </c>
      <c r="C149" s="43">
        <v>223865855905.65701</v>
      </c>
      <c r="D149" s="43">
        <v>222895706651.92599</v>
      </c>
      <c r="E149" s="43">
        <v>220191634420.48999</v>
      </c>
      <c r="F149" s="43">
        <v>224601068730.422</v>
      </c>
      <c r="G149" s="43">
        <v>232371475953.56601</v>
      </c>
      <c r="H149" s="43">
        <v>237641422517.04501</v>
      </c>
      <c r="I149" s="43">
        <v>245527915975.677</v>
      </c>
      <c r="J149" s="43">
        <v>250555555555.556</v>
      </c>
      <c r="K149" s="43">
        <v>259178183158.28299</v>
      </c>
      <c r="L149" s="43">
        <v>270633867698.54401</v>
      </c>
      <c r="M149" s="43">
        <v>281955039616.73102</v>
      </c>
      <c r="N149" s="43">
        <v>288832688409.80298</v>
      </c>
      <c r="O149" s="43">
        <v>293759904182.78998</v>
      </c>
      <c r="P149" s="43">
        <v>297454394693.20099</v>
      </c>
      <c r="Q149" s="43">
        <v>306262207481.11298</v>
      </c>
      <c r="R149" s="43">
        <v>315806154413.12</v>
      </c>
      <c r="S149" s="43">
        <v>326563478901.78699</v>
      </c>
      <c r="T149" s="43">
        <v>340535286530.31097</v>
      </c>
      <c r="U149" s="43">
        <v>353896259443.52301</v>
      </c>
      <c r="V149" s="43">
        <v>370474479454.57898</v>
      </c>
      <c r="W149" s="43">
        <v>385074626865.672</v>
      </c>
      <c r="X149" s="43">
        <v>392490326147.04303</v>
      </c>
      <c r="Y149" s="43">
        <v>392789754929.05902</v>
      </c>
      <c r="Z149" s="43">
        <v>394108162889.258</v>
      </c>
      <c r="AA149" s="43">
        <v>402922424912.47498</v>
      </c>
      <c r="AB149" s="43">
        <v>411168232909.52698</v>
      </c>
      <c r="AC149" s="43">
        <v>425049751243.78101</v>
      </c>
      <c r="AD149" s="43">
        <v>439759535655.05798</v>
      </c>
      <c r="AE149" s="43">
        <v>449073152754.745</v>
      </c>
      <c r="AF149" s="43">
        <v>431367237884.65094</v>
      </c>
      <c r="AG149" s="43"/>
      <c r="AI149" t="str">
        <f t="shared" si="2"/>
        <v>Netherlands</v>
      </c>
    </row>
    <row r="150" spans="1:35">
      <c r="A150" s="67" t="s">
        <v>2092</v>
      </c>
      <c r="B150" s="43" t="s">
        <v>1589</v>
      </c>
      <c r="C150" s="43" t="s">
        <v>1786</v>
      </c>
      <c r="D150" s="43" t="s">
        <v>1786</v>
      </c>
      <c r="E150" s="43" t="s">
        <v>1786</v>
      </c>
      <c r="F150" s="43" t="s">
        <v>1786</v>
      </c>
      <c r="G150" s="43" t="s">
        <v>1786</v>
      </c>
      <c r="H150" s="43" t="s">
        <v>1786</v>
      </c>
      <c r="I150" s="43" t="s">
        <v>1786</v>
      </c>
      <c r="J150" s="43" t="s">
        <v>1786</v>
      </c>
      <c r="K150" s="43" t="s">
        <v>1786</v>
      </c>
      <c r="L150" s="43" t="s">
        <v>1786</v>
      </c>
      <c r="M150" s="43" t="s">
        <v>1786</v>
      </c>
      <c r="N150" s="43" t="s">
        <v>1786</v>
      </c>
      <c r="O150" s="43" t="s">
        <v>1786</v>
      </c>
      <c r="P150" s="43" t="s">
        <v>1786</v>
      </c>
      <c r="Q150" s="43" t="s">
        <v>1786</v>
      </c>
      <c r="R150" s="43" t="s">
        <v>1786</v>
      </c>
      <c r="S150" s="43" t="s">
        <v>1786</v>
      </c>
      <c r="T150" s="43" t="s">
        <v>1786</v>
      </c>
      <c r="U150" s="43" t="s">
        <v>1786</v>
      </c>
      <c r="V150" s="43" t="s">
        <v>1786</v>
      </c>
      <c r="W150" s="43" t="s">
        <v>1786</v>
      </c>
      <c r="X150" s="43" t="s">
        <v>1786</v>
      </c>
      <c r="Y150" s="43" t="s">
        <v>1786</v>
      </c>
      <c r="Z150" s="43" t="s">
        <v>1786</v>
      </c>
      <c r="AA150" s="43" t="s">
        <v>1786</v>
      </c>
      <c r="AB150" s="43" t="s">
        <v>1786</v>
      </c>
      <c r="AC150" s="43" t="s">
        <v>1786</v>
      </c>
      <c r="AD150" s="43" t="s">
        <v>1786</v>
      </c>
      <c r="AE150" s="43" t="s">
        <v>1786</v>
      </c>
      <c r="AF150" s="43" t="s">
        <v>1786</v>
      </c>
      <c r="AG150" s="144"/>
      <c r="AI150" t="e">
        <f t="shared" si="2"/>
        <v>#N/A</v>
      </c>
    </row>
    <row r="151" spans="1:35">
      <c r="A151" s="43" t="s">
        <v>70</v>
      </c>
      <c r="B151" s="43" t="s">
        <v>1590</v>
      </c>
      <c r="C151" s="43">
        <v>1416912128</v>
      </c>
      <c r="D151" s="43">
        <v>1317728256</v>
      </c>
      <c r="E151" s="43">
        <v>1349353728</v>
      </c>
      <c r="F151" s="43">
        <v>1322366592</v>
      </c>
      <c r="G151" s="43">
        <v>1346169216</v>
      </c>
      <c r="H151" s="43">
        <v>1406746880</v>
      </c>
      <c r="I151" s="43">
        <v>1392679296</v>
      </c>
      <c r="J151" s="43">
        <v>1472062080</v>
      </c>
      <c r="K151" s="43">
        <v>1981395584</v>
      </c>
      <c r="L151" s="43">
        <v>2199348992</v>
      </c>
      <c r="M151" s="43">
        <v>2278525696</v>
      </c>
      <c r="N151" s="43">
        <v>2390173952</v>
      </c>
      <c r="O151" s="43">
        <v>2402602752</v>
      </c>
      <c r="P151" s="43">
        <v>2415331840</v>
      </c>
      <c r="Q151" s="43">
        <v>2477893376</v>
      </c>
      <c r="R151" s="43">
        <v>2625080832</v>
      </c>
      <c r="S151" s="43">
        <v>2636890624</v>
      </c>
      <c r="T151" s="43">
        <v>2689817088</v>
      </c>
      <c r="U151" s="43">
        <v>2603735552</v>
      </c>
      <c r="V151" s="43">
        <v>2627173632</v>
      </c>
      <c r="W151" s="43">
        <v>2682347008</v>
      </c>
      <c r="X151" s="43" t="s">
        <v>1786</v>
      </c>
      <c r="Y151" s="43" t="s">
        <v>1786</v>
      </c>
      <c r="Z151" s="43" t="s">
        <v>1786</v>
      </c>
      <c r="AA151" s="43" t="s">
        <v>1786</v>
      </c>
      <c r="AB151" s="43" t="s">
        <v>1786</v>
      </c>
      <c r="AC151" s="43" t="s">
        <v>1786</v>
      </c>
      <c r="AD151" s="43" t="s">
        <v>1786</v>
      </c>
      <c r="AE151" s="43" t="s">
        <v>1786</v>
      </c>
      <c r="AF151" s="43" t="s">
        <v>1786</v>
      </c>
      <c r="AG151" s="144"/>
      <c r="AI151" t="e">
        <f t="shared" si="2"/>
        <v>#N/A</v>
      </c>
    </row>
    <row r="152" spans="1:35">
      <c r="A152" s="43" t="s">
        <v>133</v>
      </c>
      <c r="B152" s="43" t="s">
        <v>1591</v>
      </c>
      <c r="C152" s="43">
        <v>31791112282.088402</v>
      </c>
      <c r="D152" s="43">
        <v>32825275545.6022</v>
      </c>
      <c r="E152" s="43">
        <v>34243007069.7756</v>
      </c>
      <c r="F152" s="43">
        <v>35180872085.364304</v>
      </c>
      <c r="G152" s="43">
        <v>36916128748.9571</v>
      </c>
      <c r="H152" s="43">
        <v>37200807974.355598</v>
      </c>
      <c r="I152" s="43">
        <v>37979976287.709099</v>
      </c>
      <c r="J152" s="43">
        <v>38126202081.412201</v>
      </c>
      <c r="K152" s="43">
        <v>38067623940.6315</v>
      </c>
      <c r="L152" s="43">
        <v>38274447811.004303</v>
      </c>
      <c r="M152" s="43">
        <v>38290168181.618599</v>
      </c>
      <c r="N152" s="43">
        <v>37785272032.670303</v>
      </c>
      <c r="O152" s="43">
        <v>38205023492.732597</v>
      </c>
      <c r="P152" s="43">
        <v>40665700610.371902</v>
      </c>
      <c r="Q152" s="43">
        <v>42833794405.6558</v>
      </c>
      <c r="R152" s="43">
        <v>44622755016.905998</v>
      </c>
      <c r="S152" s="43">
        <v>46173407104.9049</v>
      </c>
      <c r="T152" s="43">
        <v>46970403548.061302</v>
      </c>
      <c r="U152" s="43">
        <v>47212839766.389999</v>
      </c>
      <c r="V152" s="43">
        <v>49722346638.563202</v>
      </c>
      <c r="W152" s="43">
        <v>50895797655.117897</v>
      </c>
      <c r="X152" s="43">
        <v>52737276599.481796</v>
      </c>
      <c r="Y152" s="43">
        <v>55326790497.518997</v>
      </c>
      <c r="Z152" s="43">
        <v>57707241031.045502</v>
      </c>
      <c r="AA152" s="43">
        <v>59881921573.793503</v>
      </c>
      <c r="AB152" s="43">
        <v>61656830457.1203</v>
      </c>
      <c r="AC152" s="43">
        <v>62787731085.0569</v>
      </c>
      <c r="AD152" s="43">
        <v>64725991305.493401</v>
      </c>
      <c r="AE152" s="43">
        <v>64014005401.132896</v>
      </c>
      <c r="AF152" s="43">
        <v>62989781314.714767</v>
      </c>
      <c r="AG152" s="144"/>
      <c r="AI152" t="str">
        <f t="shared" si="2"/>
        <v>New Zealand</v>
      </c>
    </row>
    <row r="153" spans="1:35">
      <c r="A153" s="43" t="s">
        <v>4</v>
      </c>
      <c r="B153" s="43" t="s">
        <v>1592</v>
      </c>
      <c r="C153" s="43">
        <v>3233459067.6140599</v>
      </c>
      <c r="D153" s="43">
        <v>3406878860.5792098</v>
      </c>
      <c r="E153" s="43">
        <v>3379066398.9373798</v>
      </c>
      <c r="F153" s="43">
        <v>3534949882.9411001</v>
      </c>
      <c r="G153" s="43">
        <v>3479589248.0017099</v>
      </c>
      <c r="H153" s="43">
        <v>3337557582.5127301</v>
      </c>
      <c r="I153" s="43">
        <v>3303604303.4597602</v>
      </c>
      <c r="J153" s="43">
        <v>3280269197.2974401</v>
      </c>
      <c r="K153" s="43">
        <v>2871881519.8970399</v>
      </c>
      <c r="L153" s="43">
        <v>2823128093.56457</v>
      </c>
      <c r="M153" s="43">
        <v>2820500756.4949999</v>
      </c>
      <c r="N153" s="43">
        <v>2815121711.3702998</v>
      </c>
      <c r="O153" s="43">
        <v>2825973079.85884</v>
      </c>
      <c r="P153" s="43">
        <v>2814919608.5187998</v>
      </c>
      <c r="Q153" s="43">
        <v>2908866341.7226</v>
      </c>
      <c r="R153" s="43">
        <v>3080833197.6915898</v>
      </c>
      <c r="S153" s="43">
        <v>3276286557.20436</v>
      </c>
      <c r="T153" s="43">
        <v>3406249571.6142802</v>
      </c>
      <c r="U153" s="43">
        <v>3532675435.72262</v>
      </c>
      <c r="V153" s="43">
        <v>3781225302.9683399</v>
      </c>
      <c r="W153" s="43">
        <v>3936327817.1788802</v>
      </c>
      <c r="X153" s="43">
        <v>4052872049.3103099</v>
      </c>
      <c r="Y153" s="43">
        <v>4083427038.1669798</v>
      </c>
      <c r="Z153" s="43">
        <v>4186354768.1510301</v>
      </c>
      <c r="AA153" s="43">
        <v>4408746005.9777899</v>
      </c>
      <c r="AB153" s="43">
        <v>4600330743.6440802</v>
      </c>
      <c r="AC153" s="43">
        <v>4770122681.0552502</v>
      </c>
      <c r="AD153" s="43">
        <v>4956197431.1987305</v>
      </c>
      <c r="AE153" s="43">
        <v>5129664341.2906904</v>
      </c>
      <c r="AF153" s="43">
        <v>4998532744.3027096</v>
      </c>
      <c r="AG153" s="43"/>
      <c r="AI153" t="str">
        <f t="shared" si="2"/>
        <v>Nicaragua</v>
      </c>
    </row>
    <row r="154" spans="1:35">
      <c r="A154" s="43" t="s">
        <v>4112</v>
      </c>
      <c r="B154" s="43" t="s">
        <v>1593</v>
      </c>
      <c r="C154" s="43">
        <v>1523445073.1354101</v>
      </c>
      <c r="D154" s="43">
        <v>1532721562.29637</v>
      </c>
      <c r="E154" s="43">
        <v>1557599199.77829</v>
      </c>
      <c r="F154" s="43">
        <v>1483598545.9959099</v>
      </c>
      <c r="G154" s="43">
        <v>1233977823.99757</v>
      </c>
      <c r="H154" s="43">
        <v>1329272302.93435</v>
      </c>
      <c r="I154" s="43">
        <v>1413814377.7096801</v>
      </c>
      <c r="J154" s="43">
        <v>1414868464.54161</v>
      </c>
      <c r="K154" s="43">
        <v>1512481962.1423099</v>
      </c>
      <c r="L154" s="43">
        <v>1526607471.7996099</v>
      </c>
      <c r="M154" s="43">
        <v>1507000406.6457601</v>
      </c>
      <c r="N154" s="43">
        <v>1544738760.1214001</v>
      </c>
      <c r="O154" s="43">
        <v>1444076714.6297901</v>
      </c>
      <c r="P154" s="43">
        <v>1465007709.5285001</v>
      </c>
      <c r="Q154" s="43">
        <v>1523674847.20822</v>
      </c>
      <c r="R154" s="43">
        <v>1563378093.7021899</v>
      </c>
      <c r="S154" s="43">
        <v>1616831446.2720799</v>
      </c>
      <c r="T154" s="43">
        <v>1661358428.4426</v>
      </c>
      <c r="U154" s="43">
        <v>1834509565.2652299</v>
      </c>
      <c r="V154" s="43">
        <v>1824075639.2985201</v>
      </c>
      <c r="W154" s="43">
        <v>1798365122.6157999</v>
      </c>
      <c r="X154" s="43">
        <v>1926127106.3633201</v>
      </c>
      <c r="Y154" s="43">
        <v>1983894008.8197601</v>
      </c>
      <c r="Z154" s="43">
        <v>2071185345.20783</v>
      </c>
      <c r="AA154" s="43">
        <v>2054091389.1785901</v>
      </c>
      <c r="AB154" s="43">
        <v>2206383189.10112</v>
      </c>
      <c r="AC154" s="43">
        <v>2334353447.8015099</v>
      </c>
      <c r="AD154" s="43">
        <v>2411387111.8699002</v>
      </c>
      <c r="AE154" s="43">
        <v>2640468887.8981099</v>
      </c>
      <c r="AF154" s="43">
        <v>2666873576.7770925</v>
      </c>
      <c r="AG154" s="43"/>
      <c r="AI154" t="str">
        <f t="shared" si="2"/>
        <v>Niger</v>
      </c>
    </row>
    <row r="155" spans="1:35">
      <c r="A155" s="43" t="s">
        <v>4113</v>
      </c>
      <c r="B155" s="43" t="s">
        <v>1594</v>
      </c>
      <c r="C155" s="43">
        <v>31451841856.690498</v>
      </c>
      <c r="D155" s="43">
        <v>27322881647.467899</v>
      </c>
      <c r="E155" s="43">
        <v>27258756122.888802</v>
      </c>
      <c r="F155" s="43">
        <v>25815545521.518299</v>
      </c>
      <c r="G155" s="43">
        <v>24571664864.0201</v>
      </c>
      <c r="H155" s="43">
        <v>26956284522.012699</v>
      </c>
      <c r="I155" s="43">
        <v>27633851811.842499</v>
      </c>
      <c r="J155" s="43">
        <v>27440316343.082699</v>
      </c>
      <c r="K155" s="43">
        <v>30156766275.855099</v>
      </c>
      <c r="L155" s="43">
        <v>32328149249.7052</v>
      </c>
      <c r="M155" s="43">
        <v>34977769569.512703</v>
      </c>
      <c r="N155" s="43">
        <v>36641170225.160797</v>
      </c>
      <c r="O155" s="43">
        <v>37710444032.600304</v>
      </c>
      <c r="P155" s="43">
        <v>38539878941.802498</v>
      </c>
      <c r="Q155" s="43">
        <v>38578418820.744301</v>
      </c>
      <c r="R155" s="43">
        <v>39542879291.262901</v>
      </c>
      <c r="S155" s="43">
        <v>41243223100.787201</v>
      </c>
      <c r="T155" s="43">
        <v>42356790124.508499</v>
      </c>
      <c r="U155" s="43">
        <v>43152860003.853401</v>
      </c>
      <c r="V155" s="43">
        <v>43627704282.050697</v>
      </c>
      <c r="W155" s="43">
        <v>45983600313.281403</v>
      </c>
      <c r="X155" s="43">
        <v>47409091922.993103</v>
      </c>
      <c r="Y155" s="43">
        <v>48143422147.870796</v>
      </c>
      <c r="Z155" s="43">
        <v>53102194629.101501</v>
      </c>
      <c r="AA155" s="43">
        <v>58731027259.786301</v>
      </c>
      <c r="AB155" s="43">
        <v>61902502731.814796</v>
      </c>
      <c r="AC155" s="43">
        <v>65740457901.187302</v>
      </c>
      <c r="AD155" s="43">
        <v>69980604432.4142</v>
      </c>
      <c r="AE155" s="43">
        <v>74179440698.3591</v>
      </c>
      <c r="AF155" s="43">
        <v>78333489377.467224</v>
      </c>
      <c r="AG155" s="43"/>
      <c r="AI155" t="str">
        <f t="shared" si="2"/>
        <v>Nigeria</v>
      </c>
    </row>
    <row r="156" spans="1:35">
      <c r="A156" s="43" t="s">
        <v>1595</v>
      </c>
      <c r="B156" s="43" t="s">
        <v>1596</v>
      </c>
      <c r="C156" s="43" t="s">
        <v>1786</v>
      </c>
      <c r="D156" s="43" t="s">
        <v>1786</v>
      </c>
      <c r="E156" s="43" t="s">
        <v>1786</v>
      </c>
      <c r="F156" s="43" t="s">
        <v>1786</v>
      </c>
      <c r="G156" s="43" t="s">
        <v>1786</v>
      </c>
      <c r="H156" s="43" t="s">
        <v>1786</v>
      </c>
      <c r="I156" s="43" t="s">
        <v>1786</v>
      </c>
      <c r="J156" s="43" t="s">
        <v>1786</v>
      </c>
      <c r="K156" s="43" t="s">
        <v>1786</v>
      </c>
      <c r="L156" s="43" t="s">
        <v>1786</v>
      </c>
      <c r="M156" s="43" t="s">
        <v>1786</v>
      </c>
      <c r="N156" s="43" t="s">
        <v>1786</v>
      </c>
      <c r="O156" s="43" t="s">
        <v>1786</v>
      </c>
      <c r="P156" s="43" t="s">
        <v>1786</v>
      </c>
      <c r="Q156" s="43" t="s">
        <v>1786</v>
      </c>
      <c r="R156" s="43" t="s">
        <v>1786</v>
      </c>
      <c r="S156" s="43" t="s">
        <v>1786</v>
      </c>
      <c r="T156" s="43" t="s">
        <v>1786</v>
      </c>
      <c r="U156" s="43" t="s">
        <v>1786</v>
      </c>
      <c r="V156" s="43" t="s">
        <v>1786</v>
      </c>
      <c r="W156" s="43" t="s">
        <v>1786</v>
      </c>
      <c r="X156" s="43" t="s">
        <v>1786</v>
      </c>
      <c r="Y156" s="43" t="s">
        <v>1786</v>
      </c>
      <c r="Z156" s="43" t="s">
        <v>1786</v>
      </c>
      <c r="AA156" s="43" t="s">
        <v>1786</v>
      </c>
      <c r="AB156" s="43" t="s">
        <v>1786</v>
      </c>
      <c r="AC156" s="43" t="s">
        <v>1786</v>
      </c>
      <c r="AD156" s="43" t="s">
        <v>1786</v>
      </c>
      <c r="AE156" s="43" t="s">
        <v>1786</v>
      </c>
      <c r="AF156" s="43" t="s">
        <v>1786</v>
      </c>
      <c r="AG156" s="144"/>
      <c r="AI156" t="e">
        <f t="shared" si="2"/>
        <v>#N/A</v>
      </c>
    </row>
    <row r="157" spans="1:35">
      <c r="A157" s="43" t="s">
        <v>4194</v>
      </c>
      <c r="B157" s="43" t="s">
        <v>1597</v>
      </c>
      <c r="C157" s="43">
        <v>91232441091.594803</v>
      </c>
      <c r="D157" s="43">
        <v>92644356836.1017</v>
      </c>
      <c r="E157" s="43">
        <v>92760185416.619293</v>
      </c>
      <c r="F157" s="43">
        <v>96347133540.866592</v>
      </c>
      <c r="G157" s="43">
        <v>102025915153.71899</v>
      </c>
      <c r="H157" s="43">
        <v>107488377377.355</v>
      </c>
      <c r="I157" s="43">
        <v>111828330568.74699</v>
      </c>
      <c r="J157" s="43">
        <v>113818923402.03101</v>
      </c>
      <c r="K157" s="43">
        <v>113622111386.30701</v>
      </c>
      <c r="L157" s="43">
        <v>114755629530.323</v>
      </c>
      <c r="M157" s="43">
        <v>116967438478.493</v>
      </c>
      <c r="N157" s="43">
        <v>120598911586.26601</v>
      </c>
      <c r="O157" s="43">
        <v>124847758413.052</v>
      </c>
      <c r="P157" s="43">
        <v>128326785430.25301</v>
      </c>
      <c r="Q157" s="43">
        <v>134809027698.88</v>
      </c>
      <c r="R157" s="43">
        <v>140452668772.297</v>
      </c>
      <c r="S157" s="43">
        <v>147615408211.957</v>
      </c>
      <c r="T157" s="43">
        <v>155575677702.28799</v>
      </c>
      <c r="U157" s="43">
        <v>159749483060.28299</v>
      </c>
      <c r="V157" s="43">
        <v>162985696107.61401</v>
      </c>
      <c r="W157" s="43">
        <v>168288418278.07901</v>
      </c>
      <c r="X157" s="43">
        <v>171637619577.814</v>
      </c>
      <c r="Y157" s="43">
        <v>174215808130.155</v>
      </c>
      <c r="Z157" s="43">
        <v>175981594673.81699</v>
      </c>
      <c r="AA157" s="43">
        <v>182781692381.104</v>
      </c>
      <c r="AB157" s="43">
        <v>187788452362.017</v>
      </c>
      <c r="AC157" s="43">
        <v>192071689881.61499</v>
      </c>
      <c r="AD157" s="43">
        <v>198091526733.168</v>
      </c>
      <c r="AE157" s="43">
        <v>202314924220.04599</v>
      </c>
      <c r="AF157" s="43">
        <v>197599356154.423</v>
      </c>
      <c r="AG157" s="43"/>
      <c r="AI157" t="str">
        <f t="shared" si="2"/>
        <v>Norway</v>
      </c>
    </row>
    <row r="158" spans="1:35">
      <c r="A158" s="43" t="s">
        <v>4033</v>
      </c>
      <c r="B158" s="43" t="s">
        <v>1598</v>
      </c>
      <c r="C158" s="43">
        <v>5358105187.8110399</v>
      </c>
      <c r="D158" s="43">
        <v>6271505603.5651197</v>
      </c>
      <c r="E158" s="43">
        <v>6997108649.5908804</v>
      </c>
      <c r="F158" s="43">
        <v>8163293642.8518696</v>
      </c>
      <c r="G158" s="43">
        <v>9527510186.0036507</v>
      </c>
      <c r="H158" s="43">
        <v>10862047279.1905</v>
      </c>
      <c r="I158" s="43">
        <v>11079522788.908701</v>
      </c>
      <c r="J158" s="43">
        <v>10698300396.5909</v>
      </c>
      <c r="K158" s="43">
        <v>11336349949.453199</v>
      </c>
      <c r="L158" s="43">
        <v>12669148915.444099</v>
      </c>
      <c r="M158" s="43">
        <v>12652625161.4445</v>
      </c>
      <c r="N158" s="43">
        <v>13421155506.912001</v>
      </c>
      <c r="O158" s="43">
        <v>14550395886.4326</v>
      </c>
      <c r="P158" s="43">
        <v>15429670540.5986</v>
      </c>
      <c r="Q158" s="43">
        <v>16027689807.586399</v>
      </c>
      <c r="R158" s="43">
        <v>16828564522.576401</v>
      </c>
      <c r="S158" s="43">
        <v>17341152465.708801</v>
      </c>
      <c r="T158" s="43">
        <v>18387433053.088902</v>
      </c>
      <c r="U158" s="43">
        <v>18873291187.362301</v>
      </c>
      <c r="V158" s="43">
        <v>18849736048.6861</v>
      </c>
      <c r="W158" s="43">
        <v>19867880550.2714</v>
      </c>
      <c r="X158" s="43">
        <v>21354315271.5084</v>
      </c>
      <c r="Y158" s="43">
        <v>21902763276.506001</v>
      </c>
      <c r="Z158" s="43">
        <v>21968471566.335499</v>
      </c>
      <c r="AA158" s="43">
        <v>22715399599.5909</v>
      </c>
      <c r="AB158" s="43">
        <v>23828454179.970798</v>
      </c>
      <c r="AC158" s="43">
        <v>25258161430.7691</v>
      </c>
      <c r="AD158" s="43">
        <v>27203039860.938301</v>
      </c>
      <c r="AE158" s="43" t="s">
        <v>1786</v>
      </c>
      <c r="AF158" s="43" t="s">
        <v>1786</v>
      </c>
      <c r="AG158" s="144"/>
      <c r="AI158" t="str">
        <f t="shared" si="2"/>
        <v>Oman</v>
      </c>
    </row>
    <row r="159" spans="1:35">
      <c r="A159" s="43" t="s">
        <v>4034</v>
      </c>
      <c r="B159" s="43" t="s">
        <v>1599</v>
      </c>
      <c r="C159" s="43">
        <v>27321293468.698299</v>
      </c>
      <c r="D159" s="43">
        <v>29485348529.234001</v>
      </c>
      <c r="E159" s="43">
        <v>31412949297.831299</v>
      </c>
      <c r="F159" s="43">
        <v>33542237848.2808</v>
      </c>
      <c r="G159" s="43">
        <v>35241221159.264603</v>
      </c>
      <c r="H159" s="43">
        <v>37916775091.5569</v>
      </c>
      <c r="I159" s="43">
        <v>40002824737.798599</v>
      </c>
      <c r="J159" s="43">
        <v>42583944208.700203</v>
      </c>
      <c r="K159" s="43">
        <v>45831088670.5849</v>
      </c>
      <c r="L159" s="43">
        <v>48104204750.348297</v>
      </c>
      <c r="M159" s="43">
        <v>50248972481.203796</v>
      </c>
      <c r="N159" s="43">
        <v>52792358268.539597</v>
      </c>
      <c r="O159" s="43">
        <v>56860483455.342499</v>
      </c>
      <c r="P159" s="43">
        <v>57859947293.801003</v>
      </c>
      <c r="Q159" s="43">
        <v>60022413963.585503</v>
      </c>
      <c r="R159" s="43">
        <v>63001091770.1642</v>
      </c>
      <c r="S159" s="43">
        <v>66054490892.343498</v>
      </c>
      <c r="T159" s="43">
        <v>66724545016.069298</v>
      </c>
      <c r="U159" s="43">
        <v>68426177245.809601</v>
      </c>
      <c r="V159" s="43">
        <v>70930666164.449402</v>
      </c>
      <c r="W159" s="43">
        <v>73952374969.7995</v>
      </c>
      <c r="X159" s="43">
        <v>75418468995.403397</v>
      </c>
      <c r="Y159" s="43">
        <v>77850284714.505997</v>
      </c>
      <c r="Z159" s="43">
        <v>81623159361.237198</v>
      </c>
      <c r="AA159" s="43">
        <v>87637620103.593796</v>
      </c>
      <c r="AB159" s="43">
        <v>94357063094.1427</v>
      </c>
      <c r="AC159" s="43">
        <v>100186010330.491</v>
      </c>
      <c r="AD159" s="43">
        <v>105879697771.565</v>
      </c>
      <c r="AE159" s="43">
        <v>107995282351.701</v>
      </c>
      <c r="AF159" s="43">
        <v>111476956073.08032</v>
      </c>
      <c r="AG159" s="43"/>
      <c r="AI159" t="str">
        <f t="shared" si="2"/>
        <v>Pakistan</v>
      </c>
    </row>
    <row r="160" spans="1:35">
      <c r="A160" s="43" t="s">
        <v>100</v>
      </c>
      <c r="B160" s="43" t="s">
        <v>1600</v>
      </c>
      <c r="C160" s="43" t="s">
        <v>1786</v>
      </c>
      <c r="D160" s="43" t="s">
        <v>1786</v>
      </c>
      <c r="E160" s="43" t="s">
        <v>1786</v>
      </c>
      <c r="F160" s="43" t="s">
        <v>1786</v>
      </c>
      <c r="G160" s="43" t="s">
        <v>1786</v>
      </c>
      <c r="H160" s="43" t="s">
        <v>1786</v>
      </c>
      <c r="I160" s="43" t="s">
        <v>1786</v>
      </c>
      <c r="J160" s="43" t="s">
        <v>1786</v>
      </c>
      <c r="K160" s="43" t="s">
        <v>1786</v>
      </c>
      <c r="L160" s="43" t="s">
        <v>1786</v>
      </c>
      <c r="M160" s="43" t="s">
        <v>1786</v>
      </c>
      <c r="N160" s="43">
        <v>112264251.42646299</v>
      </c>
      <c r="O160" s="43">
        <v>105079339.335169</v>
      </c>
      <c r="P160" s="43">
        <v>92154580.596943095</v>
      </c>
      <c r="Q160" s="43">
        <v>98881864.980519995</v>
      </c>
      <c r="R160" s="43">
        <v>109659988.26339699</v>
      </c>
      <c r="S160" s="43">
        <v>121064627.04279</v>
      </c>
      <c r="T160" s="43">
        <v>123849111.27242599</v>
      </c>
      <c r="U160" s="43">
        <v>126326095.708646</v>
      </c>
      <c r="V160" s="43">
        <v>119504486.540379</v>
      </c>
      <c r="W160" s="43">
        <v>119863000</v>
      </c>
      <c r="X160" s="43">
        <v>121421219</v>
      </c>
      <c r="Y160" s="43">
        <v>117171476.33499999</v>
      </c>
      <c r="Z160" s="43">
        <v>115648247.142645</v>
      </c>
      <c r="AA160" s="43">
        <v>121315011.252635</v>
      </c>
      <c r="AB160" s="43">
        <v>127987336.871529</v>
      </c>
      <c r="AC160" s="43">
        <v>131826956.97767501</v>
      </c>
      <c r="AD160" s="43">
        <v>134595323.07420701</v>
      </c>
      <c r="AE160" s="43">
        <v>133249369.843464</v>
      </c>
      <c r="AF160" s="43">
        <v>125312149.04645544</v>
      </c>
      <c r="AG160" s="43"/>
      <c r="AI160" t="str">
        <f t="shared" si="2"/>
        <v>Palau</v>
      </c>
    </row>
    <row r="161" spans="1:35">
      <c r="A161" s="43" t="s">
        <v>5</v>
      </c>
      <c r="B161" s="43" t="s">
        <v>1601</v>
      </c>
      <c r="C161" s="43">
        <v>6191729852.3639603</v>
      </c>
      <c r="D161" s="43">
        <v>6761790601.5384998</v>
      </c>
      <c r="E161" s="43">
        <v>7123442044.5632095</v>
      </c>
      <c r="F161" s="43">
        <v>6803502363.6732302</v>
      </c>
      <c r="G161" s="43">
        <v>6987841441.4944201</v>
      </c>
      <c r="H161" s="43">
        <v>7333196891.4270697</v>
      </c>
      <c r="I161" s="43">
        <v>7594829808.0427103</v>
      </c>
      <c r="J161" s="43">
        <v>7457435150.6885595</v>
      </c>
      <c r="K161" s="43">
        <v>6459641958.9783802</v>
      </c>
      <c r="L161" s="43">
        <v>6560557512.5301304</v>
      </c>
      <c r="M161" s="43">
        <v>7091896590.0455599</v>
      </c>
      <c r="N161" s="43">
        <v>7759882802.2962399</v>
      </c>
      <c r="O161" s="43">
        <v>8396323560.0292702</v>
      </c>
      <c r="P161" s="43">
        <v>8854405420.8923206</v>
      </c>
      <c r="Q161" s="43">
        <v>9106769057.0335808</v>
      </c>
      <c r="R161" s="43">
        <v>9266290383.9072399</v>
      </c>
      <c r="S161" s="43">
        <v>9526727264.3326397</v>
      </c>
      <c r="T161" s="43">
        <v>10142248212.5425</v>
      </c>
      <c r="U161" s="43">
        <v>10886841542.885799</v>
      </c>
      <c r="V161" s="43">
        <v>11313301598.818001</v>
      </c>
      <c r="W161" s="43">
        <v>11620500000</v>
      </c>
      <c r="X161" s="43">
        <v>11687233385.2202</v>
      </c>
      <c r="Y161" s="43">
        <v>11947728636.255699</v>
      </c>
      <c r="Z161" s="43">
        <v>12450221829.406601</v>
      </c>
      <c r="AA161" s="43">
        <v>13386737514.180901</v>
      </c>
      <c r="AB161" s="43">
        <v>14349415138.6434</v>
      </c>
      <c r="AC161" s="43">
        <v>15573098989.5259</v>
      </c>
      <c r="AD161" s="43">
        <v>17370710392.3172</v>
      </c>
      <c r="AE161" s="43">
        <v>18965464567.448502</v>
      </c>
      <c r="AF161" s="43">
        <v>19796106152.547295</v>
      </c>
      <c r="AG161" s="43"/>
      <c r="AI161" t="str">
        <f t="shared" si="2"/>
        <v>Panama</v>
      </c>
    </row>
    <row r="162" spans="1:35">
      <c r="A162" s="67" t="s">
        <v>1743</v>
      </c>
      <c r="B162" s="43" t="s">
        <v>1602</v>
      </c>
      <c r="C162" s="43">
        <v>2079605041.3570199</v>
      </c>
      <c r="D162" s="43">
        <v>2073889669.03861</v>
      </c>
      <c r="E162" s="43">
        <v>2081209365.4005001</v>
      </c>
      <c r="F162" s="43">
        <v>2148290132.3818998</v>
      </c>
      <c r="G162" s="43">
        <v>2140669593.17538</v>
      </c>
      <c r="H162" s="43">
        <v>2226300453.1689301</v>
      </c>
      <c r="I162" s="43">
        <v>2330781992.3274002</v>
      </c>
      <c r="J162" s="43">
        <v>2395356163.4232702</v>
      </c>
      <c r="K162" s="43">
        <v>2465042866.0349698</v>
      </c>
      <c r="L162" s="43">
        <v>2430049606.6904998</v>
      </c>
      <c r="M162" s="43">
        <v>2356852386.3798299</v>
      </c>
      <c r="N162" s="43">
        <v>2581858705.1315498</v>
      </c>
      <c r="O162" s="43">
        <v>2939422490.4944401</v>
      </c>
      <c r="P162" s="43">
        <v>3474464558.99401</v>
      </c>
      <c r="Q162" s="43">
        <v>3680921041.4254298</v>
      </c>
      <c r="R162" s="43">
        <v>3558992414.1211801</v>
      </c>
      <c r="S162" s="43">
        <v>3834234097.39779</v>
      </c>
      <c r="T162" s="43">
        <v>3684530642.17733</v>
      </c>
      <c r="U162" s="43">
        <v>3545656502.5962601</v>
      </c>
      <c r="V162" s="43">
        <v>3611448068.2295499</v>
      </c>
      <c r="W162" s="43">
        <v>3521348154.79667</v>
      </c>
      <c r="X162" s="43">
        <v>3517077155.3702002</v>
      </c>
      <c r="Y162" s="43">
        <v>3511488507.1845002</v>
      </c>
      <c r="Z162" s="43">
        <v>3587480704.5142102</v>
      </c>
      <c r="AA162" s="43">
        <v>3685102349.0313501</v>
      </c>
      <c r="AB162" s="43">
        <v>3817622469.9678602</v>
      </c>
      <c r="AC162" s="43">
        <v>3916288942.3542299</v>
      </c>
      <c r="AD162" s="43">
        <v>4171124693.7694502</v>
      </c>
      <c r="AE162" s="43">
        <v>4444358221.7435598</v>
      </c>
      <c r="AF162" s="43">
        <v>4681124820.9433603</v>
      </c>
      <c r="AG162" s="146"/>
      <c r="AI162" t="str">
        <f t="shared" si="2"/>
        <v>PapuaNewGuinea</v>
      </c>
    </row>
    <row r="163" spans="1:35">
      <c r="A163" s="43" t="s">
        <v>7</v>
      </c>
      <c r="B163" s="43" t="s">
        <v>1603</v>
      </c>
      <c r="C163" s="43">
        <v>4509372595.7892199</v>
      </c>
      <c r="D163" s="43">
        <v>4894303894.2553902</v>
      </c>
      <c r="E163" s="43">
        <v>4712404602.94415</v>
      </c>
      <c r="F163" s="43">
        <v>4569856275.9969902</v>
      </c>
      <c r="G163" s="43">
        <v>4710487179.2070799</v>
      </c>
      <c r="H163" s="43">
        <v>4897781397.9568195</v>
      </c>
      <c r="I163" s="43">
        <v>4897781397.9568195</v>
      </c>
      <c r="J163" s="43">
        <v>5110005895.6213799</v>
      </c>
      <c r="K163" s="43">
        <v>5434734613.1429701</v>
      </c>
      <c r="L163" s="43">
        <v>5749875374.1274405</v>
      </c>
      <c r="M163" s="43">
        <v>5927581217.4141903</v>
      </c>
      <c r="N163" s="43">
        <v>6073964810.7613802</v>
      </c>
      <c r="O163" s="43">
        <v>6281869444.1406403</v>
      </c>
      <c r="P163" s="43">
        <v>6527603718.8607302</v>
      </c>
      <c r="Q163" s="43">
        <v>6770891592.8818398</v>
      </c>
      <c r="R163" s="43">
        <v>7140058290.0974302</v>
      </c>
      <c r="S163" s="43">
        <v>7168801118.75142</v>
      </c>
      <c r="T163" s="43">
        <v>7383288950.22544</v>
      </c>
      <c r="U163" s="43">
        <v>7426066465.5743399</v>
      </c>
      <c r="V163" s="43">
        <v>7316030415.9286804</v>
      </c>
      <c r="W163" s="43">
        <v>7071265939.0775604</v>
      </c>
      <c r="X163" s="43">
        <v>7217236773.8758602</v>
      </c>
      <c r="Y163" s="43">
        <v>7213731473.66012</v>
      </c>
      <c r="Z163" s="43">
        <v>7490710349.4366398</v>
      </c>
      <c r="AA163" s="43">
        <v>7800472022.8664198</v>
      </c>
      <c r="AB163" s="43">
        <v>8024827474.6713696</v>
      </c>
      <c r="AC163" s="43">
        <v>8371707752.3362598</v>
      </c>
      <c r="AD163" s="43">
        <v>8937744399.2013302</v>
      </c>
      <c r="AE163" s="43">
        <v>9453898505.4400997</v>
      </c>
      <c r="AF163" s="43">
        <v>9094701457.0266438</v>
      </c>
      <c r="AG163" s="43"/>
      <c r="AI163" t="str">
        <f t="shared" si="2"/>
        <v>Paraguay</v>
      </c>
    </row>
    <row r="164" spans="1:35">
      <c r="A164" s="43" t="s">
        <v>8</v>
      </c>
      <c r="B164" s="43" t="s">
        <v>1604</v>
      </c>
      <c r="C164" s="43">
        <v>39092384025.816902</v>
      </c>
      <c r="D164" s="43">
        <v>41899446418.716904</v>
      </c>
      <c r="E164" s="43">
        <v>41648049740.204597</v>
      </c>
      <c r="F164" s="43">
        <v>36733579870.860497</v>
      </c>
      <c r="G164" s="43">
        <v>38643726024.145203</v>
      </c>
      <c r="H164" s="43">
        <v>39725750352.821297</v>
      </c>
      <c r="I164" s="43">
        <v>43698325388.103401</v>
      </c>
      <c r="J164" s="43">
        <v>47194191419.151703</v>
      </c>
      <c r="K164" s="43">
        <v>43088296765.685501</v>
      </c>
      <c r="L164" s="43">
        <v>38046966044.100304</v>
      </c>
      <c r="M164" s="43">
        <v>36090118316.659302</v>
      </c>
      <c r="N164" s="43">
        <v>36871793988.544403</v>
      </c>
      <c r="O164" s="43">
        <v>36713699865.891899</v>
      </c>
      <c r="P164" s="43">
        <v>38463105665.489304</v>
      </c>
      <c r="Q164" s="43">
        <v>43394706495.338799</v>
      </c>
      <c r="R164" s="43">
        <v>47130518411.539703</v>
      </c>
      <c r="S164" s="43">
        <v>48317368875.583199</v>
      </c>
      <c r="T164" s="43">
        <v>51633902574.437599</v>
      </c>
      <c r="U164" s="43">
        <v>51294176778.680603</v>
      </c>
      <c r="V164" s="43">
        <v>51763072745.782501</v>
      </c>
      <c r="W164" s="43">
        <v>53290390318.024902</v>
      </c>
      <c r="X164" s="43">
        <v>53404908563.408096</v>
      </c>
      <c r="Y164" s="43">
        <v>56085932802.145897</v>
      </c>
      <c r="Z164" s="43">
        <v>58347474126.218002</v>
      </c>
      <c r="AA164" s="43">
        <v>61251271117.754501</v>
      </c>
      <c r="AB164" s="43">
        <v>65432704695.759804</v>
      </c>
      <c r="AC164" s="43">
        <v>70497520780.106995</v>
      </c>
      <c r="AD164" s="43">
        <v>76749611690.251999</v>
      </c>
      <c r="AE164" s="43">
        <v>84241346924.212997</v>
      </c>
      <c r="AF164" s="43">
        <v>84957674407.623856</v>
      </c>
      <c r="AG164" s="43"/>
      <c r="AI164" t="str">
        <f t="shared" si="2"/>
        <v>Peru</v>
      </c>
    </row>
    <row r="165" spans="1:35">
      <c r="A165" s="43" t="s">
        <v>4036</v>
      </c>
      <c r="B165" s="43" t="s">
        <v>1605</v>
      </c>
      <c r="C165" s="43">
        <v>47575477645.7248</v>
      </c>
      <c r="D165" s="43">
        <v>49204114308.155296</v>
      </c>
      <c r="E165" s="43">
        <v>50984972400.5177</v>
      </c>
      <c r="F165" s="43">
        <v>51940745089.737396</v>
      </c>
      <c r="G165" s="43">
        <v>48136769786.642899</v>
      </c>
      <c r="H165" s="43">
        <v>44619604312.574699</v>
      </c>
      <c r="I165" s="43">
        <v>46144159279.705597</v>
      </c>
      <c r="J165" s="43">
        <v>48133726918.489502</v>
      </c>
      <c r="K165" s="43">
        <v>51383978239.919296</v>
      </c>
      <c r="L165" s="43">
        <v>54572513953.416603</v>
      </c>
      <c r="M165" s="43">
        <v>56229862807.653801</v>
      </c>
      <c r="N165" s="43">
        <v>55904666026.538101</v>
      </c>
      <c r="O165" s="43">
        <v>56093401874.311302</v>
      </c>
      <c r="P165" s="43">
        <v>57280510565.4524</v>
      </c>
      <c r="Q165" s="43">
        <v>59793763615.668297</v>
      </c>
      <c r="R165" s="43">
        <v>62591329782.579597</v>
      </c>
      <c r="S165" s="43">
        <v>66250339725.954002</v>
      </c>
      <c r="T165" s="43">
        <v>69685659848.920898</v>
      </c>
      <c r="U165" s="43">
        <v>69283767185.886505</v>
      </c>
      <c r="V165" s="43">
        <v>71636918557.875702</v>
      </c>
      <c r="W165" s="43">
        <v>75912538424.752396</v>
      </c>
      <c r="X165" s="43">
        <v>77245314675.956604</v>
      </c>
      <c r="Y165" s="43">
        <v>80682273266.390701</v>
      </c>
      <c r="Z165" s="43">
        <v>84659692054.231003</v>
      </c>
      <c r="AA165" s="43">
        <v>90060548959.7957</v>
      </c>
      <c r="AB165" s="43">
        <v>94520229498.727295</v>
      </c>
      <c r="AC165" s="43">
        <v>99568571503.857697</v>
      </c>
      <c r="AD165" s="43">
        <v>106616846806.11099</v>
      </c>
      <c r="AE165" s="43">
        <v>110709854327.161</v>
      </c>
      <c r="AF165" s="43">
        <v>111736875884.73088</v>
      </c>
      <c r="AG165" s="43"/>
      <c r="AI165" t="str">
        <f t="shared" si="2"/>
        <v>Philippines</v>
      </c>
    </row>
    <row r="166" spans="1:35">
      <c r="A166" s="43" t="s">
        <v>4195</v>
      </c>
      <c r="B166" s="43" t="s">
        <v>1606</v>
      </c>
      <c r="C166" s="43" t="s">
        <v>1786</v>
      </c>
      <c r="D166" s="43" t="s">
        <v>1786</v>
      </c>
      <c r="E166" s="43" t="s">
        <v>1786</v>
      </c>
      <c r="F166" s="43" t="s">
        <v>1786</v>
      </c>
      <c r="G166" s="43" t="s">
        <v>1786</v>
      </c>
      <c r="H166" s="43" t="s">
        <v>1786</v>
      </c>
      <c r="I166" s="43" t="s">
        <v>1786</v>
      </c>
      <c r="J166" s="43" t="s">
        <v>1786</v>
      </c>
      <c r="K166" s="43" t="s">
        <v>1786</v>
      </c>
      <c r="L166" s="43" t="s">
        <v>1786</v>
      </c>
      <c r="M166" s="43">
        <v>118040699720.903</v>
      </c>
      <c r="N166" s="43">
        <v>109777850740.44</v>
      </c>
      <c r="O166" s="43">
        <v>112632074859.69099</v>
      </c>
      <c r="P166" s="43">
        <v>116912093704.35899</v>
      </c>
      <c r="Q166" s="43">
        <v>122991522576.98599</v>
      </c>
      <c r="R166" s="43">
        <v>131600929157.375</v>
      </c>
      <c r="S166" s="43">
        <v>139811638216.008</v>
      </c>
      <c r="T166" s="43">
        <v>149719286376.93399</v>
      </c>
      <c r="U166" s="43">
        <v>157177779331.05499</v>
      </c>
      <c r="V166" s="43">
        <v>164288893911.035</v>
      </c>
      <c r="W166" s="43">
        <v>171276118424.23199</v>
      </c>
      <c r="X166" s="43">
        <v>173340489223.59698</v>
      </c>
      <c r="Y166" s="43">
        <v>175842569475.448</v>
      </c>
      <c r="Z166" s="43">
        <v>182642504560.125</v>
      </c>
      <c r="AA166" s="43">
        <v>192404226786.978</v>
      </c>
      <c r="AB166" s="43">
        <v>199363586523.11301</v>
      </c>
      <c r="AC166" s="43">
        <v>211778943587.875</v>
      </c>
      <c r="AD166" s="43">
        <v>226148618304.14301</v>
      </c>
      <c r="AE166" s="43">
        <v>237206147126.909</v>
      </c>
      <c r="AF166" s="43">
        <v>241510303930.43289</v>
      </c>
      <c r="AG166" s="43"/>
      <c r="AI166" t="str">
        <f t="shared" si="2"/>
        <v>Poland</v>
      </c>
    </row>
    <row r="167" spans="1:35">
      <c r="A167" s="43" t="s">
        <v>4174</v>
      </c>
      <c r="B167" s="43" t="s">
        <v>1607</v>
      </c>
      <c r="C167" s="43">
        <v>61540906578.220001</v>
      </c>
      <c r="D167" s="43">
        <v>62536760641.238297</v>
      </c>
      <c r="E167" s="43">
        <v>63872120877.096001</v>
      </c>
      <c r="F167" s="43">
        <v>63761562557.582497</v>
      </c>
      <c r="G167" s="43">
        <v>62562833978.256897</v>
      </c>
      <c r="H167" s="43">
        <v>64319237147.595398</v>
      </c>
      <c r="I167" s="43">
        <v>66982679196.609497</v>
      </c>
      <c r="J167" s="43">
        <v>71257140224.801895</v>
      </c>
      <c r="K167" s="43">
        <v>76593606043.854797</v>
      </c>
      <c r="L167" s="43">
        <v>81526810392.481995</v>
      </c>
      <c r="M167" s="43">
        <v>84747466371.844498</v>
      </c>
      <c r="N167" s="43">
        <v>88449419568.822601</v>
      </c>
      <c r="O167" s="43">
        <v>89413119587.248993</v>
      </c>
      <c r="P167" s="43">
        <v>87586143357.287704</v>
      </c>
      <c r="Q167" s="43">
        <v>88431177446.102798</v>
      </c>
      <c r="R167" s="43">
        <v>92218536944.905106</v>
      </c>
      <c r="S167" s="43">
        <v>95555463423.622696</v>
      </c>
      <c r="T167" s="43">
        <v>99555463423.622696</v>
      </c>
      <c r="U167" s="43">
        <v>104385848535.10201</v>
      </c>
      <c r="V167" s="43">
        <v>108395706651.92599</v>
      </c>
      <c r="W167" s="43">
        <v>112649714391.008</v>
      </c>
      <c r="X167" s="43">
        <v>114921042933.481</v>
      </c>
      <c r="Y167" s="43">
        <v>115793716602.174</v>
      </c>
      <c r="Z167" s="43">
        <v>114861341440.94299</v>
      </c>
      <c r="AA167" s="43">
        <v>116602082181.68401</v>
      </c>
      <c r="AB167" s="43">
        <v>117662981389.35001</v>
      </c>
      <c r="AC167" s="43">
        <v>119272434125.668</v>
      </c>
      <c r="AD167" s="43">
        <v>121505527915.976</v>
      </c>
      <c r="AE167" s="43">
        <v>121451262207.481</v>
      </c>
      <c r="AF167" s="43">
        <v>123205071955.03966</v>
      </c>
      <c r="AG167" s="43"/>
      <c r="AI167" t="str">
        <f t="shared" si="2"/>
        <v>Portugal</v>
      </c>
    </row>
    <row r="168" spans="1:35">
      <c r="A168" s="43" t="s">
        <v>11</v>
      </c>
      <c r="B168" s="43" t="s">
        <v>1608</v>
      </c>
      <c r="C168" s="43">
        <v>28860983296</v>
      </c>
      <c r="D168" s="43">
        <v>29169872896</v>
      </c>
      <c r="E168" s="43">
        <v>28280965120</v>
      </c>
      <c r="F168" s="43">
        <v>28412817408</v>
      </c>
      <c r="G168" s="43">
        <v>30492088320</v>
      </c>
      <c r="H168" s="43">
        <v>31119771648</v>
      </c>
      <c r="I168" s="43">
        <v>33660831744</v>
      </c>
      <c r="J168" s="43">
        <v>35316699136</v>
      </c>
      <c r="K168" s="43">
        <v>37614485504</v>
      </c>
      <c r="L168" s="43">
        <v>39472148480</v>
      </c>
      <c r="M168" s="43">
        <v>40965218304</v>
      </c>
      <c r="N168" s="43">
        <v>41909215232</v>
      </c>
      <c r="O168" s="43">
        <v>43821813760</v>
      </c>
      <c r="P168" s="43">
        <v>45857378304</v>
      </c>
      <c r="Q168" s="43">
        <v>47776632832</v>
      </c>
      <c r="R168" s="43">
        <v>49950236672</v>
      </c>
      <c r="S168" s="43">
        <v>51105714176</v>
      </c>
      <c r="T168" s="43">
        <v>53599858688</v>
      </c>
      <c r="U168" s="43">
        <v>56564113408</v>
      </c>
      <c r="V168" s="43">
        <v>59613204480</v>
      </c>
      <c r="W168" s="43">
        <v>61044899840</v>
      </c>
      <c r="X168" s="43">
        <v>64450588672</v>
      </c>
      <c r="Y168" s="43" t="s">
        <v>1786</v>
      </c>
      <c r="Z168" s="43" t="s">
        <v>1786</v>
      </c>
      <c r="AA168" s="43" t="s">
        <v>1786</v>
      </c>
      <c r="AB168" s="43" t="s">
        <v>1786</v>
      </c>
      <c r="AC168" s="43" t="s">
        <v>1786</v>
      </c>
      <c r="AD168" s="43" t="s">
        <v>1786</v>
      </c>
      <c r="AE168" s="43" t="s">
        <v>1786</v>
      </c>
      <c r="AF168" s="43" t="s">
        <v>1786</v>
      </c>
      <c r="AG168" s="144"/>
      <c r="AI168" t="str">
        <f t="shared" si="2"/>
        <v>Puerto Rico</v>
      </c>
    </row>
    <row r="169" spans="1:35">
      <c r="A169" s="43" t="s">
        <v>4037</v>
      </c>
      <c r="B169" s="43" t="s">
        <v>1609</v>
      </c>
      <c r="C169" s="43" t="s">
        <v>1786</v>
      </c>
      <c r="D169" s="43" t="s">
        <v>1786</v>
      </c>
      <c r="E169" s="43" t="s">
        <v>1786</v>
      </c>
      <c r="F169" s="43" t="s">
        <v>1786</v>
      </c>
      <c r="G169" s="43" t="s">
        <v>1786</v>
      </c>
      <c r="H169" s="43" t="s">
        <v>1786</v>
      </c>
      <c r="I169" s="43" t="s">
        <v>1786</v>
      </c>
      <c r="J169" s="43" t="s">
        <v>1786</v>
      </c>
      <c r="K169" s="43" t="s">
        <v>1786</v>
      </c>
      <c r="L169" s="43" t="s">
        <v>1786</v>
      </c>
      <c r="M169" s="43" t="s">
        <v>1786</v>
      </c>
      <c r="N169" s="43" t="s">
        <v>1786</v>
      </c>
      <c r="O169" s="43" t="s">
        <v>1786</v>
      </c>
      <c r="P169" s="43" t="s">
        <v>1786</v>
      </c>
      <c r="Q169" s="43" t="s">
        <v>1786</v>
      </c>
      <c r="R169" s="43" t="s">
        <v>1786</v>
      </c>
      <c r="S169" s="43" t="s">
        <v>1786</v>
      </c>
      <c r="T169" s="43" t="s">
        <v>1786</v>
      </c>
      <c r="U169" s="43" t="s">
        <v>1786</v>
      </c>
      <c r="V169" s="43" t="s">
        <v>1786</v>
      </c>
      <c r="W169" s="43">
        <v>17759889598.053101</v>
      </c>
      <c r="X169" s="43">
        <v>18350889420.233601</v>
      </c>
      <c r="Y169" s="43">
        <v>19659942528.312302</v>
      </c>
      <c r="Z169" s="43">
        <v>20346088722.643398</v>
      </c>
      <c r="AA169" s="43">
        <v>24586857388.3186</v>
      </c>
      <c r="AB169" s="43">
        <v>26079304410.0895</v>
      </c>
      <c r="AC169" s="43">
        <v>29268863761.7015</v>
      </c>
      <c r="AD169" s="43" t="s">
        <v>1786</v>
      </c>
      <c r="AE169" s="43" t="s">
        <v>1786</v>
      </c>
      <c r="AF169" s="43">
        <v>54215093681.121162</v>
      </c>
      <c r="AG169" s="43"/>
      <c r="AI169" t="str">
        <f t="shared" si="2"/>
        <v>Qatar</v>
      </c>
    </row>
    <row r="170" spans="1:35">
      <c r="A170" s="43" t="s">
        <v>4196</v>
      </c>
      <c r="B170" s="43" t="s">
        <v>1610</v>
      </c>
      <c r="C170" s="43">
        <v>40945223259.840797</v>
      </c>
      <c r="D170" s="43">
        <v>41258753229.470596</v>
      </c>
      <c r="E170" s="43">
        <v>42909325745.959801</v>
      </c>
      <c r="F170" s="43">
        <v>45526793810.309303</v>
      </c>
      <c r="G170" s="43">
        <v>48212873919.579002</v>
      </c>
      <c r="H170" s="43">
        <v>48165021730.0784</v>
      </c>
      <c r="I170" s="43">
        <v>49321357908.244797</v>
      </c>
      <c r="J170" s="43">
        <v>49716312211.711304</v>
      </c>
      <c r="K170" s="43">
        <v>49468155771.7948</v>
      </c>
      <c r="L170" s="43">
        <v>46599150980.411797</v>
      </c>
      <c r="M170" s="43">
        <v>43989597124.468697</v>
      </c>
      <c r="N170" s="43">
        <v>38314937346.891998</v>
      </c>
      <c r="O170" s="43">
        <v>34927739544.180801</v>
      </c>
      <c r="P170" s="43">
        <v>35455614743.032501</v>
      </c>
      <c r="Q170" s="43">
        <v>36863281939.970497</v>
      </c>
      <c r="R170" s="43">
        <v>39502657934.229103</v>
      </c>
      <c r="S170" s="43">
        <v>41086280750.942802</v>
      </c>
      <c r="T170" s="43">
        <v>38578877726.159203</v>
      </c>
      <c r="U170" s="43">
        <v>36731311750.3368</v>
      </c>
      <c r="V170" s="43">
        <v>36290534541.5765</v>
      </c>
      <c r="W170" s="43">
        <v>37052636395.193802</v>
      </c>
      <c r="X170" s="43">
        <v>39164637562.048897</v>
      </c>
      <c r="Y170" s="43">
        <v>41162034208.365997</v>
      </c>
      <c r="Z170" s="43">
        <v>43302459253.322899</v>
      </c>
      <c r="AA170" s="43">
        <v>46939862239.046898</v>
      </c>
      <c r="AB170" s="43">
        <v>48898332853.401802</v>
      </c>
      <c r="AC170" s="43">
        <v>52761301148.820602</v>
      </c>
      <c r="AD170" s="43">
        <v>55926979217.749802</v>
      </c>
      <c r="AE170" s="43">
        <v>61198545646.643997</v>
      </c>
      <c r="AF170" s="43" t="s">
        <v>1786</v>
      </c>
      <c r="AG170" s="144"/>
      <c r="AI170" t="str">
        <f t="shared" si="2"/>
        <v>Romania</v>
      </c>
    </row>
    <row r="171" spans="1:35">
      <c r="A171" s="67" t="s">
        <v>1744</v>
      </c>
      <c r="B171" s="43" t="s">
        <v>1611</v>
      </c>
      <c r="C171" s="43" t="s">
        <v>1786</v>
      </c>
      <c r="D171" s="43" t="s">
        <v>1786</v>
      </c>
      <c r="E171" s="43" t="s">
        <v>1786</v>
      </c>
      <c r="F171" s="43" t="s">
        <v>1786</v>
      </c>
      <c r="G171" s="43" t="s">
        <v>1786</v>
      </c>
      <c r="H171" s="43" t="s">
        <v>1786</v>
      </c>
      <c r="I171" s="43" t="s">
        <v>1786</v>
      </c>
      <c r="J171" s="43" t="s">
        <v>1786</v>
      </c>
      <c r="K171" s="43" t="s">
        <v>1786</v>
      </c>
      <c r="L171" s="43">
        <v>397827114198.70398</v>
      </c>
      <c r="M171" s="43">
        <v>385892318110.26599</v>
      </c>
      <c r="N171" s="43">
        <v>366416566464.76202</v>
      </c>
      <c r="O171" s="43">
        <v>313172304874.56799</v>
      </c>
      <c r="P171" s="43">
        <v>286024837286.70599</v>
      </c>
      <c r="Q171" s="43">
        <v>250072213201.15201</v>
      </c>
      <c r="R171" s="43">
        <v>239710400009.98999</v>
      </c>
      <c r="S171" s="43">
        <v>231080825609.63</v>
      </c>
      <c r="T171" s="43">
        <v>234315957168.16501</v>
      </c>
      <c r="U171" s="43">
        <v>221897211438.25201</v>
      </c>
      <c r="V171" s="43">
        <v>236098632970.29999</v>
      </c>
      <c r="W171" s="43">
        <v>259708496267.32999</v>
      </c>
      <c r="X171" s="43">
        <v>272932811944.543</v>
      </c>
      <c r="Y171" s="43">
        <v>285879843583.36298</v>
      </c>
      <c r="Z171" s="43">
        <v>306885886953.43103</v>
      </c>
      <c r="AA171" s="43">
        <v>328809100604.33698</v>
      </c>
      <c r="AB171" s="43">
        <v>349852883043.01501</v>
      </c>
      <c r="AC171" s="43">
        <v>376791555037.32703</v>
      </c>
      <c r="AD171" s="43">
        <v>407311670995.34998</v>
      </c>
      <c r="AE171" s="43">
        <v>430121124571.09003</v>
      </c>
      <c r="AF171" s="43">
        <v>397948842892.01569</v>
      </c>
      <c r="AG171" s="146"/>
      <c r="AI171" t="str">
        <f t="shared" si="2"/>
        <v>Russia</v>
      </c>
    </row>
    <row r="172" spans="1:35">
      <c r="A172" s="67" t="s">
        <v>2093</v>
      </c>
      <c r="B172" s="43" t="s">
        <v>1612</v>
      </c>
      <c r="C172" s="43">
        <v>1368419410.47645</v>
      </c>
      <c r="D172" s="43">
        <v>1442809419.3164001</v>
      </c>
      <c r="E172" s="43">
        <v>1468936482.42009</v>
      </c>
      <c r="F172" s="43">
        <v>1556784024.3577001</v>
      </c>
      <c r="G172" s="43">
        <v>1490764343.4226501</v>
      </c>
      <c r="H172" s="43">
        <v>1556398945.7425599</v>
      </c>
      <c r="I172" s="43">
        <v>1641567235.9064701</v>
      </c>
      <c r="J172" s="43">
        <v>1641172667.00667</v>
      </c>
      <c r="K172" s="43">
        <v>1715006153.1761799</v>
      </c>
      <c r="L172" s="43">
        <v>1714379588.07883</v>
      </c>
      <c r="M172" s="43">
        <v>1673246631.30599</v>
      </c>
      <c r="N172" s="43">
        <v>1631174858.43979</v>
      </c>
      <c r="O172" s="43">
        <v>1726969275.90748</v>
      </c>
      <c r="P172" s="43">
        <v>1586934658.68664</v>
      </c>
      <c r="Q172" s="43">
        <v>789530666.43129599</v>
      </c>
      <c r="R172" s="43">
        <v>1067635566.68361</v>
      </c>
      <c r="S172" s="43">
        <v>1203713147.8270099</v>
      </c>
      <c r="T172" s="43">
        <v>1370424439.41903</v>
      </c>
      <c r="U172" s="43">
        <v>1491825811.12955</v>
      </c>
      <c r="V172" s="43">
        <v>1604922564.8408501</v>
      </c>
      <c r="W172" s="43">
        <v>1734921292.5929599</v>
      </c>
      <c r="X172" s="43">
        <v>1882389602.4633601</v>
      </c>
      <c r="Y172" s="43">
        <v>2089452458.7343299</v>
      </c>
      <c r="Z172" s="43">
        <v>2095720816.1105299</v>
      </c>
      <c r="AA172" s="43">
        <v>2206794019.3643899</v>
      </c>
      <c r="AB172" s="43">
        <v>2363476394.7392602</v>
      </c>
      <c r="AC172" s="43">
        <v>2535712785.7115998</v>
      </c>
      <c r="AD172" s="43">
        <v>2737161301.44384</v>
      </c>
      <c r="AE172" s="43">
        <v>3044508178.10251</v>
      </c>
      <c r="AF172" s="43">
        <v>3205867111.5419445</v>
      </c>
      <c r="AG172" s="43"/>
      <c r="AI172" t="e">
        <f t="shared" si="2"/>
        <v>#N/A</v>
      </c>
    </row>
    <row r="173" spans="1:35">
      <c r="A173" s="43" t="s">
        <v>89</v>
      </c>
      <c r="B173" s="43" t="s">
        <v>1613</v>
      </c>
      <c r="C173" s="43" t="s">
        <v>1786</v>
      </c>
      <c r="D173" s="43" t="s">
        <v>1786</v>
      </c>
      <c r="E173" s="43">
        <v>165605384.88014299</v>
      </c>
      <c r="F173" s="43">
        <v>166319201.243819</v>
      </c>
      <c r="G173" s="43">
        <v>168460650.33484599</v>
      </c>
      <c r="H173" s="43">
        <v>175063454.57199299</v>
      </c>
      <c r="I173" s="43">
        <v>184699969.73531699</v>
      </c>
      <c r="J173" s="43">
        <v>185592243.063059</v>
      </c>
      <c r="K173" s="43">
        <v>182915434.57242399</v>
      </c>
      <c r="L173" s="43">
        <v>189696684.281046</v>
      </c>
      <c r="M173" s="43">
        <v>181309344.881006</v>
      </c>
      <c r="N173" s="43">
        <v>177139234.99399099</v>
      </c>
      <c r="O173" s="43">
        <v>176784952.869358</v>
      </c>
      <c r="P173" s="43">
        <v>184033135.08655</v>
      </c>
      <c r="Q173" s="43">
        <v>179354822.79413599</v>
      </c>
      <c r="R173" s="43">
        <v>191114582.22665799</v>
      </c>
      <c r="S173" s="43">
        <v>205016881.607694</v>
      </c>
      <c r="T173" s="43">
        <v>206664134.10991299</v>
      </c>
      <c r="U173" s="43">
        <v>211612918.63623899</v>
      </c>
      <c r="V173" s="43">
        <v>216440997.30518001</v>
      </c>
      <c r="W173" s="43">
        <v>231646786.75754601</v>
      </c>
      <c r="X173" s="43">
        <v>248074138.84129</v>
      </c>
      <c r="Y173" s="43">
        <v>259009831.79649499</v>
      </c>
      <c r="Z173" s="43">
        <v>271348698.16880399</v>
      </c>
      <c r="AA173" s="43">
        <v>284351891.26871198</v>
      </c>
      <c r="AB173" s="43">
        <v>299618909.91892201</v>
      </c>
      <c r="AC173" s="43">
        <v>302764435.946711</v>
      </c>
      <c r="AD173" s="43">
        <v>322117383.929537</v>
      </c>
      <c r="AE173" s="43">
        <v>311055733.64112699</v>
      </c>
      <c r="AF173" s="43">
        <v>325339385.49767458</v>
      </c>
      <c r="AG173" s="43"/>
      <c r="AI173" t="str">
        <f t="shared" si="2"/>
        <v>Samoa</v>
      </c>
    </row>
    <row r="174" spans="1:35">
      <c r="A174" s="43" t="s">
        <v>1614</v>
      </c>
      <c r="B174" s="43" t="s">
        <v>1615</v>
      </c>
      <c r="C174" s="43" t="s">
        <v>1786</v>
      </c>
      <c r="D174" s="43" t="s">
        <v>1786</v>
      </c>
      <c r="E174" s="43" t="s">
        <v>1786</v>
      </c>
      <c r="F174" s="43" t="s">
        <v>1786</v>
      </c>
      <c r="G174" s="43" t="s">
        <v>1786</v>
      </c>
      <c r="H174" s="43" t="s">
        <v>1786</v>
      </c>
      <c r="I174" s="43" t="s">
        <v>1786</v>
      </c>
      <c r="J174" s="43" t="s">
        <v>1786</v>
      </c>
      <c r="K174" s="43" t="s">
        <v>1786</v>
      </c>
      <c r="L174" s="43" t="s">
        <v>1786</v>
      </c>
      <c r="M174" s="43" t="s">
        <v>1786</v>
      </c>
      <c r="N174" s="43" t="s">
        <v>1786</v>
      </c>
      <c r="O174" s="43" t="s">
        <v>1786</v>
      </c>
      <c r="P174" s="43" t="s">
        <v>1786</v>
      </c>
      <c r="Q174" s="43" t="s">
        <v>1786</v>
      </c>
      <c r="R174" s="43" t="s">
        <v>1786</v>
      </c>
      <c r="S174" s="43" t="s">
        <v>1786</v>
      </c>
      <c r="T174" s="43" t="s">
        <v>1786</v>
      </c>
      <c r="U174" s="43" t="s">
        <v>1786</v>
      </c>
      <c r="V174" s="43">
        <v>756566306.91733897</v>
      </c>
      <c r="W174" s="43">
        <v>773585180.89707506</v>
      </c>
      <c r="X174" s="43">
        <v>833151239.82614994</v>
      </c>
      <c r="Y174" s="43">
        <v>819226706.57000196</v>
      </c>
      <c r="Z174" s="43">
        <v>851176548.12623298</v>
      </c>
      <c r="AA174" s="43">
        <v>890330669.34003901</v>
      </c>
      <c r="AB174" s="43">
        <v>934847202.80704105</v>
      </c>
      <c r="AC174" s="43">
        <v>981589562.94739294</v>
      </c>
      <c r="AD174" s="43">
        <v>1025524947.79149</v>
      </c>
      <c r="AE174" s="43" t="s">
        <v>1786</v>
      </c>
      <c r="AF174" s="43" t="s">
        <v>1786</v>
      </c>
      <c r="AG174" s="144"/>
      <c r="AI174" t="e">
        <f t="shared" si="2"/>
        <v>#N/A</v>
      </c>
    </row>
    <row r="175" spans="1:35">
      <c r="A175" s="43" t="s">
        <v>1616</v>
      </c>
      <c r="B175" s="43" t="s">
        <v>1617</v>
      </c>
      <c r="C175" s="43" t="s">
        <v>1786</v>
      </c>
      <c r="D175" s="43" t="s">
        <v>1786</v>
      </c>
      <c r="E175" s="43" t="s">
        <v>1786</v>
      </c>
      <c r="F175" s="43" t="s">
        <v>1786</v>
      </c>
      <c r="G175" s="43" t="s">
        <v>1786</v>
      </c>
      <c r="H175" s="43" t="s">
        <v>1786</v>
      </c>
      <c r="I175" s="43" t="s">
        <v>1786</v>
      </c>
      <c r="J175" s="43" t="s">
        <v>1786</v>
      </c>
      <c r="K175" s="43" t="s">
        <v>1786</v>
      </c>
      <c r="L175" s="43" t="s">
        <v>1786</v>
      </c>
      <c r="M175" s="43" t="s">
        <v>1786</v>
      </c>
      <c r="N175" s="43" t="s">
        <v>1786</v>
      </c>
      <c r="O175" s="43" t="s">
        <v>1786</v>
      </c>
      <c r="P175" s="43" t="s">
        <v>1786</v>
      </c>
      <c r="Q175" s="43" t="s">
        <v>1786</v>
      </c>
      <c r="R175" s="43" t="s">
        <v>1786</v>
      </c>
      <c r="S175" s="43" t="s">
        <v>1786</v>
      </c>
      <c r="T175" s="43" t="s">
        <v>1786</v>
      </c>
      <c r="U175" s="43" t="s">
        <v>1786</v>
      </c>
      <c r="V175" s="43" t="s">
        <v>1786</v>
      </c>
      <c r="W175" s="43" t="s">
        <v>1786</v>
      </c>
      <c r="X175" s="43" t="s">
        <v>1786</v>
      </c>
      <c r="Y175" s="43" t="s">
        <v>1786</v>
      </c>
      <c r="Z175" s="43" t="s">
        <v>1786</v>
      </c>
      <c r="AA175" s="43" t="s">
        <v>1786</v>
      </c>
      <c r="AB175" s="43" t="s">
        <v>1786</v>
      </c>
      <c r="AC175" s="43" t="s">
        <v>1786</v>
      </c>
      <c r="AD175" s="43" t="s">
        <v>1786</v>
      </c>
      <c r="AE175" s="43" t="s">
        <v>1786</v>
      </c>
      <c r="AF175" s="43" t="s">
        <v>1786</v>
      </c>
      <c r="AG175" s="144"/>
      <c r="AI175" t="e">
        <f t="shared" si="2"/>
        <v>#N/A</v>
      </c>
    </row>
    <row r="176" spans="1:35">
      <c r="A176" s="43" t="s">
        <v>1618</v>
      </c>
      <c r="B176" s="43" t="s">
        <v>1619</v>
      </c>
      <c r="C176" s="43">
        <v>153723600651.11099</v>
      </c>
      <c r="D176" s="43">
        <v>160934662342.54901</v>
      </c>
      <c r="E176" s="43">
        <v>143073869142.69601</v>
      </c>
      <c r="F176" s="43">
        <v>131318117489.84599</v>
      </c>
      <c r="G176" s="43">
        <v>127262586721.72701</v>
      </c>
      <c r="H176" s="43">
        <v>121759538480.41499</v>
      </c>
      <c r="I176" s="43">
        <v>127957463788.797</v>
      </c>
      <c r="J176" s="43">
        <v>122859910090.259</v>
      </c>
      <c r="K176" s="43">
        <v>132963919014.089</v>
      </c>
      <c r="L176" s="43">
        <v>133046978812.89101</v>
      </c>
      <c r="M176" s="43">
        <v>144127803749.68701</v>
      </c>
      <c r="N176" s="43">
        <v>157248891087.48801</v>
      </c>
      <c r="O176" s="43">
        <v>164527237654.698</v>
      </c>
      <c r="P176" s="43">
        <v>164570123592.62799</v>
      </c>
      <c r="Q176" s="43">
        <v>165665432008.25299</v>
      </c>
      <c r="R176" s="43">
        <v>165998276055.177</v>
      </c>
      <c r="S176" s="43">
        <v>171615358356.64801</v>
      </c>
      <c r="T176" s="43">
        <v>176064764661.15601</v>
      </c>
      <c r="U176" s="43">
        <v>181055435207.74701</v>
      </c>
      <c r="V176" s="43">
        <v>179700216155.56201</v>
      </c>
      <c r="W176" s="43">
        <v>188441864874.66699</v>
      </c>
      <c r="X176" s="43">
        <v>189473468746.46201</v>
      </c>
      <c r="Y176" s="43">
        <v>189716092330.69901</v>
      </c>
      <c r="Z176" s="43">
        <v>204246598743.061</v>
      </c>
      <c r="AA176" s="43">
        <v>215004097758.978</v>
      </c>
      <c r="AB176" s="43">
        <v>226944734103.35599</v>
      </c>
      <c r="AC176" s="43">
        <v>234111140402.64401</v>
      </c>
      <c r="AD176" s="43">
        <v>241870008524.68799</v>
      </c>
      <c r="AE176" s="43">
        <v>252628996138.14999</v>
      </c>
      <c r="AF176" s="43">
        <v>249539560794.05539</v>
      </c>
      <c r="AG176" s="43"/>
      <c r="AI176" t="e">
        <f t="shared" si="2"/>
        <v>#N/A</v>
      </c>
    </row>
    <row r="177" spans="1:35">
      <c r="A177" s="43" t="s">
        <v>4122</v>
      </c>
      <c r="B177" s="43" t="s">
        <v>1620</v>
      </c>
      <c r="C177" s="43">
        <v>2682655747.9017701</v>
      </c>
      <c r="D177" s="43">
        <v>2818653422.5945802</v>
      </c>
      <c r="E177" s="43">
        <v>3039722231.57407</v>
      </c>
      <c r="F177" s="43">
        <v>2877814688.0393</v>
      </c>
      <c r="G177" s="43">
        <v>2985610844.8868299</v>
      </c>
      <c r="H177" s="43">
        <v>3083642502.4140601</v>
      </c>
      <c r="I177" s="43">
        <v>3179646769.1989698</v>
      </c>
      <c r="J177" s="43">
        <v>3373426353.9099102</v>
      </c>
      <c r="K177" s="43">
        <v>3353441130.2251401</v>
      </c>
      <c r="L177" s="43">
        <v>3486836192.2896199</v>
      </c>
      <c r="M177" s="43">
        <v>3463277796.8269901</v>
      </c>
      <c r="N177" s="43">
        <v>3551793131.4684801</v>
      </c>
      <c r="O177" s="43">
        <v>3595929390.6118798</v>
      </c>
      <c r="P177" s="43">
        <v>3642704535.6672802</v>
      </c>
      <c r="Q177" s="43">
        <v>3642073303.9959898</v>
      </c>
      <c r="R177" s="43">
        <v>3837414918.1388001</v>
      </c>
      <c r="S177" s="43">
        <v>3914628506.4040899</v>
      </c>
      <c r="T177" s="43">
        <v>4036922805.3329</v>
      </c>
      <c r="U177" s="43">
        <v>4275047661.25913</v>
      </c>
      <c r="V177" s="43">
        <v>4546389886.4155798</v>
      </c>
      <c r="W177" s="43">
        <v>4691828356.9328003</v>
      </c>
      <c r="X177" s="43">
        <v>4906757092.5168304</v>
      </c>
      <c r="Y177" s="43">
        <v>4938886719.1782904</v>
      </c>
      <c r="Z177" s="43">
        <v>5267878967.8330898</v>
      </c>
      <c r="AA177" s="43">
        <v>5578711667.5951796</v>
      </c>
      <c r="AB177" s="43">
        <v>5892630724.9470596</v>
      </c>
      <c r="AC177" s="43">
        <v>6041595931.7540503</v>
      </c>
      <c r="AD177" s="43">
        <v>6334999295.4446802</v>
      </c>
      <c r="AE177" s="43">
        <v>6545782363.4140301</v>
      </c>
      <c r="AF177" s="43">
        <v>6691219750.3862572</v>
      </c>
      <c r="AG177" s="43"/>
      <c r="AI177" t="str">
        <f t="shared" si="2"/>
        <v>Senegal</v>
      </c>
    </row>
    <row r="178" spans="1:35">
      <c r="A178" s="67" t="s">
        <v>2094</v>
      </c>
      <c r="B178" s="43" t="s">
        <v>1621</v>
      </c>
      <c r="C178" s="43" t="s">
        <v>1786</v>
      </c>
      <c r="D178" s="43" t="s">
        <v>1786</v>
      </c>
      <c r="E178" s="43" t="s">
        <v>1786</v>
      </c>
      <c r="F178" s="43" t="s">
        <v>1786</v>
      </c>
      <c r="G178" s="43" t="s">
        <v>1786</v>
      </c>
      <c r="H178" s="43" t="s">
        <v>1786</v>
      </c>
      <c r="I178" s="43" t="s">
        <v>1786</v>
      </c>
      <c r="J178" s="43" t="s">
        <v>1786</v>
      </c>
      <c r="K178" s="43" t="s">
        <v>1786</v>
      </c>
      <c r="L178" s="43">
        <v>18815204817.688</v>
      </c>
      <c r="M178" s="43">
        <v>17309988432.272999</v>
      </c>
      <c r="N178" s="43">
        <v>15616619998.681</v>
      </c>
      <c r="O178" s="43">
        <v>11375068887.9282</v>
      </c>
      <c r="P178" s="43">
        <v>7904708888.2212601</v>
      </c>
      <c r="Q178" s="43">
        <v>8102326610.4267998</v>
      </c>
      <c r="R178" s="43">
        <v>8596568533.6628304</v>
      </c>
      <c r="S178" s="43">
        <v>9267100879.2885303</v>
      </c>
      <c r="T178" s="43">
        <v>10203078068.096701</v>
      </c>
      <c r="U178" s="43">
        <v>10458155019.799101</v>
      </c>
      <c r="V178" s="43">
        <v>8575687116.2352505</v>
      </c>
      <c r="W178" s="43">
        <v>8963324605.0937901</v>
      </c>
      <c r="X178" s="43">
        <v>9397464124.9092293</v>
      </c>
      <c r="Y178" s="43">
        <v>9794648408.5183506</v>
      </c>
      <c r="Z178" s="43">
        <v>10039040184.6206</v>
      </c>
      <c r="AA178" s="43">
        <v>10886986830.753099</v>
      </c>
      <c r="AB178" s="43">
        <v>11560829901.293301</v>
      </c>
      <c r="AC178" s="43">
        <v>12219493750.2647</v>
      </c>
      <c r="AD178" s="43">
        <v>13139181093.356001</v>
      </c>
      <c r="AE178" s="43">
        <v>13301584726.4221</v>
      </c>
      <c r="AF178" s="43">
        <v>8999178384.6000538</v>
      </c>
      <c r="AG178" s="43"/>
      <c r="AI178" t="e">
        <f t="shared" si="2"/>
        <v>#N/A</v>
      </c>
    </row>
    <row r="179" spans="1:35">
      <c r="A179" s="43" t="s">
        <v>4124</v>
      </c>
      <c r="B179" s="43" t="s">
        <v>1622</v>
      </c>
      <c r="C179" s="43">
        <v>291858536.232943</v>
      </c>
      <c r="D179" s="43">
        <v>267881834.13207099</v>
      </c>
      <c r="E179" s="43">
        <v>264887789.09815499</v>
      </c>
      <c r="F179" s="43">
        <v>260360208.80296499</v>
      </c>
      <c r="G179" s="43">
        <v>272105407.23146099</v>
      </c>
      <c r="H179" s="43">
        <v>302379135.86072999</v>
      </c>
      <c r="I179" s="43">
        <v>301844520.99509698</v>
      </c>
      <c r="J179" s="43">
        <v>315138082.83931899</v>
      </c>
      <c r="K179" s="43">
        <v>332145280.44892102</v>
      </c>
      <c r="L179" s="43">
        <v>369341648.479864</v>
      </c>
      <c r="M179" s="43">
        <v>395179106.89357299</v>
      </c>
      <c r="N179" s="43">
        <v>406087733.557778</v>
      </c>
      <c r="O179" s="43">
        <v>435169568.005238</v>
      </c>
      <c r="P179" s="43">
        <v>462135505.03938198</v>
      </c>
      <c r="Q179" s="43">
        <v>458444439.551709</v>
      </c>
      <c r="R179" s="43">
        <v>454659334.17900002</v>
      </c>
      <c r="S179" s="43">
        <v>477017316.84636801</v>
      </c>
      <c r="T179" s="43">
        <v>534076017.09211099</v>
      </c>
      <c r="U179" s="43">
        <v>578956552.22566104</v>
      </c>
      <c r="V179" s="43">
        <v>589794648.97608805</v>
      </c>
      <c r="W179" s="43">
        <v>614879764.78000605</v>
      </c>
      <c r="X179" s="43">
        <v>600914842.38651705</v>
      </c>
      <c r="Y179" s="43">
        <v>608202933.19793403</v>
      </c>
      <c r="Z179" s="43">
        <v>572397248.34055197</v>
      </c>
      <c r="AA179" s="43">
        <v>556081328.91112196</v>
      </c>
      <c r="AB179" s="43">
        <v>597623469.40535605</v>
      </c>
      <c r="AC179" s="43">
        <v>647229508.76197696</v>
      </c>
      <c r="AD179" s="43">
        <v>694249451.28010094</v>
      </c>
      <c r="AE179" s="43">
        <v>713762727.42512202</v>
      </c>
      <c r="AF179" s="43">
        <v>650050705.3130641</v>
      </c>
      <c r="AG179" s="43"/>
      <c r="AI179" t="str">
        <f t="shared" si="2"/>
        <v>Seychelles</v>
      </c>
    </row>
    <row r="180" spans="1:35">
      <c r="A180" s="43" t="s">
        <v>4126</v>
      </c>
      <c r="B180" s="43" t="s">
        <v>1623</v>
      </c>
      <c r="C180" s="43">
        <v>928741740.00285602</v>
      </c>
      <c r="D180" s="43">
        <v>955502769.79604495</v>
      </c>
      <c r="E180" s="43">
        <v>1001192576.37558</v>
      </c>
      <c r="F180" s="43">
        <v>980139482.68283296</v>
      </c>
      <c r="G180" s="43">
        <v>1020256927.58127</v>
      </c>
      <c r="H180" s="43">
        <v>966067608.19596195</v>
      </c>
      <c r="I180" s="43">
        <v>978008657.02170002</v>
      </c>
      <c r="J180" s="43">
        <v>1048731091.21823</v>
      </c>
      <c r="K180" s="43">
        <v>974480929.95997596</v>
      </c>
      <c r="L180" s="43">
        <v>981594640.748685</v>
      </c>
      <c r="M180" s="43">
        <v>1014478061.21377</v>
      </c>
      <c r="N180" s="43">
        <v>1038318295.65229</v>
      </c>
      <c r="O180" s="43">
        <v>840933987.64878905</v>
      </c>
      <c r="P180" s="43">
        <v>852538876.67834198</v>
      </c>
      <c r="Q180" s="43">
        <v>835914368.58311403</v>
      </c>
      <c r="R180" s="43">
        <v>769057937.38383698</v>
      </c>
      <c r="S180" s="43">
        <v>807510834.25302899</v>
      </c>
      <c r="T180" s="43">
        <v>672333654.07191002</v>
      </c>
      <c r="U180" s="43">
        <v>666703294.85034001</v>
      </c>
      <c r="V180" s="43">
        <v>612555159.65190101</v>
      </c>
      <c r="W180" s="43">
        <v>635876870.13049102</v>
      </c>
      <c r="X180" s="43">
        <v>751415299.60196602</v>
      </c>
      <c r="Y180" s="43">
        <v>957766830.81208301</v>
      </c>
      <c r="Z180" s="43">
        <v>1046724724.8850501</v>
      </c>
      <c r="AA180" s="43">
        <v>1125375032.2018499</v>
      </c>
      <c r="AB180" s="43">
        <v>1206157644.07058</v>
      </c>
      <c r="AC180" s="43">
        <v>1293976843.3001499</v>
      </c>
      <c r="AD180" s="43">
        <v>1377335079.35112</v>
      </c>
      <c r="AE180" s="43">
        <v>1453557724.74718</v>
      </c>
      <c r="AF180" s="43">
        <v>1511889752.5840442</v>
      </c>
      <c r="AG180" s="43"/>
      <c r="AI180" t="str">
        <f t="shared" si="2"/>
        <v>Sierra Leone</v>
      </c>
    </row>
    <row r="181" spans="1:35">
      <c r="A181" s="43" t="s">
        <v>4039</v>
      </c>
      <c r="B181" s="43" t="s">
        <v>1624</v>
      </c>
      <c r="C181" s="43">
        <v>21828605192.591999</v>
      </c>
      <c r="D181" s="43">
        <v>23953361204.689899</v>
      </c>
      <c r="E181" s="43">
        <v>25660010710.230301</v>
      </c>
      <c r="F181" s="43">
        <v>27844860831.761299</v>
      </c>
      <c r="G181" s="43">
        <v>30165676776.179401</v>
      </c>
      <c r="H181" s="43">
        <v>29730342518.172501</v>
      </c>
      <c r="I181" s="43">
        <v>30361156649.528301</v>
      </c>
      <c r="J181" s="43">
        <v>33345444045.389999</v>
      </c>
      <c r="K181" s="43">
        <v>37171164985.108902</v>
      </c>
      <c r="L181" s="43">
        <v>40892881351.262703</v>
      </c>
      <c r="M181" s="43">
        <v>44662452582.553802</v>
      </c>
      <c r="N181" s="43">
        <v>47589952205.119202</v>
      </c>
      <c r="O181" s="43">
        <v>50606664897.480003</v>
      </c>
      <c r="P181" s="43">
        <v>56544496563.7211</v>
      </c>
      <c r="Q181" s="43">
        <v>63085067507.104202</v>
      </c>
      <c r="R181" s="43">
        <v>68229552518.213997</v>
      </c>
      <c r="S181" s="43">
        <v>73544864896.389801</v>
      </c>
      <c r="T181" s="43">
        <v>79679220542.128296</v>
      </c>
      <c r="U181" s="43">
        <v>78582097003.694702</v>
      </c>
      <c r="V181" s="43">
        <v>84241848399.065094</v>
      </c>
      <c r="W181" s="43">
        <v>92716858006.042297</v>
      </c>
      <c r="X181" s="43">
        <v>90492853903.944397</v>
      </c>
      <c r="Y181" s="43">
        <v>94254710350.916397</v>
      </c>
      <c r="Z181" s="43">
        <v>97536626004.983795</v>
      </c>
      <c r="AA181" s="43">
        <v>106879693862.604</v>
      </c>
      <c r="AB181" s="43">
        <v>114689607853.01801</v>
      </c>
      <c r="AC181" s="43">
        <v>124268063641.216</v>
      </c>
      <c r="AD181" s="43">
        <v>133919026800.83501</v>
      </c>
      <c r="AE181" s="43">
        <v>135457981257.755</v>
      </c>
      <c r="AF181" s="43">
        <v>143468421634.56839</v>
      </c>
      <c r="AG181" s="43"/>
      <c r="AI181" t="str">
        <f t="shared" si="2"/>
        <v>Singapore</v>
      </c>
    </row>
    <row r="182" spans="1:35">
      <c r="A182" s="67" t="s">
        <v>1749</v>
      </c>
      <c r="B182" s="43" t="s">
        <v>1625</v>
      </c>
      <c r="C182" s="43" t="s">
        <v>1786</v>
      </c>
      <c r="D182" s="43" t="s">
        <v>1786</v>
      </c>
      <c r="E182" s="43" t="s">
        <v>1786</v>
      </c>
      <c r="F182" s="43" t="s">
        <v>1786</v>
      </c>
      <c r="G182" s="43">
        <v>24816556469.608002</v>
      </c>
      <c r="H182" s="43">
        <v>25684733139.688801</v>
      </c>
      <c r="I182" s="43">
        <v>26754930900.806801</v>
      </c>
      <c r="J182" s="43">
        <v>27413073297.250099</v>
      </c>
      <c r="K182" s="43">
        <v>27945309523.177799</v>
      </c>
      <c r="L182" s="43">
        <v>28282965872.334301</v>
      </c>
      <c r="M182" s="43">
        <v>27527532599.852501</v>
      </c>
      <c r="N182" s="43">
        <v>23515724198.281799</v>
      </c>
      <c r="O182" s="43">
        <v>21935117727.393299</v>
      </c>
      <c r="P182" s="43">
        <v>21123518371.479801</v>
      </c>
      <c r="Q182" s="43">
        <v>22434348212.4837</v>
      </c>
      <c r="R182" s="43">
        <v>23745204450.584801</v>
      </c>
      <c r="S182" s="43">
        <v>25651716914.7356</v>
      </c>
      <c r="T182" s="43">
        <v>27122830292.979599</v>
      </c>
      <c r="U182" s="43">
        <v>28304680302.192699</v>
      </c>
      <c r="V182" s="43">
        <v>28312815551.8703</v>
      </c>
      <c r="W182" s="43">
        <v>28700755481.849998</v>
      </c>
      <c r="X182" s="43">
        <v>29700884466.556099</v>
      </c>
      <c r="Y182" s="43">
        <v>31064022480.191601</v>
      </c>
      <c r="Z182" s="43">
        <v>32548544315.459702</v>
      </c>
      <c r="AA182" s="43">
        <v>34185913027.455299</v>
      </c>
      <c r="AB182" s="43">
        <v>36464529205.822701</v>
      </c>
      <c r="AC182" s="43">
        <v>39565229408.513</v>
      </c>
      <c r="AD182" s="43">
        <v>43750985811.682297</v>
      </c>
      <c r="AE182" s="43">
        <v>46450626497.143898</v>
      </c>
      <c r="AF182" s="43">
        <v>43570687654.320992</v>
      </c>
      <c r="AG182" s="146"/>
      <c r="AI182" t="str">
        <f t="shared" si="2"/>
        <v>Slovak</v>
      </c>
    </row>
    <row r="183" spans="1:35">
      <c r="A183" s="43" t="s">
        <v>4223</v>
      </c>
      <c r="B183" s="43" t="s">
        <v>1626</v>
      </c>
      <c r="C183" s="43" t="s">
        <v>1786</v>
      </c>
      <c r="D183" s="43" t="s">
        <v>1786</v>
      </c>
      <c r="E183" s="43" t="s">
        <v>1786</v>
      </c>
      <c r="F183" s="43" t="s">
        <v>1786</v>
      </c>
      <c r="G183" s="43" t="s">
        <v>1786</v>
      </c>
      <c r="H183" s="43" t="s">
        <v>1786</v>
      </c>
      <c r="I183" s="43" t="s">
        <v>1786</v>
      </c>
      <c r="J183" s="43" t="s">
        <v>1786</v>
      </c>
      <c r="K183" s="43" t="s">
        <v>1786</v>
      </c>
      <c r="L183" s="43" t="s">
        <v>1786</v>
      </c>
      <c r="M183" s="43">
        <v>16618570959.942801</v>
      </c>
      <c r="N183" s="43">
        <v>15139500330.816799</v>
      </c>
      <c r="O183" s="43">
        <v>14312323624.542299</v>
      </c>
      <c r="P183" s="43">
        <v>14719282810.086399</v>
      </c>
      <c r="Q183" s="43">
        <v>15503450770.5126</v>
      </c>
      <c r="R183" s="43">
        <v>16068172517.382401</v>
      </c>
      <c r="S183" s="43">
        <v>16642261857.737</v>
      </c>
      <c r="T183" s="43">
        <v>17458881868.245602</v>
      </c>
      <c r="U183" s="43">
        <v>18081623889.655399</v>
      </c>
      <c r="V183" s="43">
        <v>19051860359.195702</v>
      </c>
      <c r="W183" s="43">
        <v>19887999963.713699</v>
      </c>
      <c r="X183" s="43">
        <v>20454641387.1059</v>
      </c>
      <c r="Y183" s="43">
        <v>21267444767.507401</v>
      </c>
      <c r="Z183" s="43">
        <v>21870425982.466599</v>
      </c>
      <c r="AA183" s="43">
        <v>22807909253.830601</v>
      </c>
      <c r="AB183" s="43">
        <v>23799727188.130402</v>
      </c>
      <c r="AC183" s="43">
        <v>25204551148.666698</v>
      </c>
      <c r="AD183" s="43">
        <v>26909526641.322399</v>
      </c>
      <c r="AE183" s="43">
        <v>27862293677.330502</v>
      </c>
      <c r="AF183" s="43">
        <v>25697560078.323444</v>
      </c>
      <c r="AG183" s="43"/>
      <c r="AI183" t="str">
        <f t="shared" si="2"/>
        <v>Slovenia</v>
      </c>
    </row>
    <row r="184" spans="1:35">
      <c r="A184" s="67" t="s">
        <v>1750</v>
      </c>
      <c r="B184" s="43" t="s">
        <v>1627</v>
      </c>
      <c r="C184" s="43" t="s">
        <v>1786</v>
      </c>
      <c r="D184" s="43" t="s">
        <v>1786</v>
      </c>
      <c r="E184" s="43" t="s">
        <v>1786</v>
      </c>
      <c r="F184" s="43" t="s">
        <v>1786</v>
      </c>
      <c r="G184" s="43" t="s">
        <v>1786</v>
      </c>
      <c r="H184" s="43" t="s">
        <v>1786</v>
      </c>
      <c r="I184" s="43" t="s">
        <v>1786</v>
      </c>
      <c r="J184" s="43" t="s">
        <v>1786</v>
      </c>
      <c r="K184" s="43" t="s">
        <v>1786</v>
      </c>
      <c r="L184" s="43" t="s">
        <v>1786</v>
      </c>
      <c r="M184" s="43">
        <v>340865987.83856398</v>
      </c>
      <c r="N184" s="43">
        <v>361332195.73462898</v>
      </c>
      <c r="O184" s="43">
        <v>407186864.05872202</v>
      </c>
      <c r="P184" s="43">
        <v>423378484.22965902</v>
      </c>
      <c r="Q184" s="43">
        <v>462303139.12059098</v>
      </c>
      <c r="R184" s="43">
        <v>500321063.28195101</v>
      </c>
      <c r="S184" s="43">
        <v>508352106.88673598</v>
      </c>
      <c r="T184" s="43">
        <v>501033494.56947201</v>
      </c>
      <c r="U184" s="43">
        <v>509971268.90382999</v>
      </c>
      <c r="V184" s="43">
        <v>507510142.63784701</v>
      </c>
      <c r="W184" s="43">
        <v>435101217.23341697</v>
      </c>
      <c r="X184" s="43">
        <v>400386383.58692801</v>
      </c>
      <c r="Y184" s="43">
        <v>389246548.90932399</v>
      </c>
      <c r="Z184" s="43">
        <v>414635009.33735299</v>
      </c>
      <c r="AA184" s="43">
        <v>434929119.63931203</v>
      </c>
      <c r="AB184" s="43">
        <v>458538451.01349902</v>
      </c>
      <c r="AC184" s="43">
        <v>490311901.57023001</v>
      </c>
      <c r="AD184" s="43">
        <v>542775275.03824496</v>
      </c>
      <c r="AE184" s="43">
        <v>580226769.01588404</v>
      </c>
      <c r="AF184" s="43">
        <v>569436401.74859667</v>
      </c>
      <c r="AG184" s="146"/>
      <c r="AI184" t="str">
        <f t="shared" si="2"/>
        <v>SolomonIs.</v>
      </c>
    </row>
    <row r="185" spans="1:35">
      <c r="A185" s="43" t="s">
        <v>4128</v>
      </c>
      <c r="B185" s="43" t="s">
        <v>1628</v>
      </c>
      <c r="C185" s="43" t="s">
        <v>1786</v>
      </c>
      <c r="D185" s="43" t="s">
        <v>1786</v>
      </c>
      <c r="E185" s="43" t="s">
        <v>1786</v>
      </c>
      <c r="F185" s="43" t="s">
        <v>1786</v>
      </c>
      <c r="G185" s="43" t="s">
        <v>1786</v>
      </c>
      <c r="H185" s="43" t="s">
        <v>1786</v>
      </c>
      <c r="I185" s="43" t="s">
        <v>1786</v>
      </c>
      <c r="J185" s="43" t="s">
        <v>1786</v>
      </c>
      <c r="K185" s="43" t="s">
        <v>1786</v>
      </c>
      <c r="L185" s="43" t="s">
        <v>1786</v>
      </c>
      <c r="M185" s="43" t="s">
        <v>1786</v>
      </c>
      <c r="N185" s="43" t="s">
        <v>1786</v>
      </c>
      <c r="O185" s="43" t="s">
        <v>1786</v>
      </c>
      <c r="P185" s="43" t="s">
        <v>1786</v>
      </c>
      <c r="Q185" s="43" t="s">
        <v>1786</v>
      </c>
      <c r="R185" s="43" t="s">
        <v>1786</v>
      </c>
      <c r="S185" s="43" t="s">
        <v>1786</v>
      </c>
      <c r="T185" s="43" t="s">
        <v>1786</v>
      </c>
      <c r="U185" s="43" t="s">
        <v>1786</v>
      </c>
      <c r="V185" s="43" t="s">
        <v>1786</v>
      </c>
      <c r="W185" s="43" t="s">
        <v>1786</v>
      </c>
      <c r="X185" s="43" t="s">
        <v>1786</v>
      </c>
      <c r="Y185" s="43" t="s">
        <v>1786</v>
      </c>
      <c r="Z185" s="43" t="s">
        <v>1786</v>
      </c>
      <c r="AA185" s="43" t="s">
        <v>1786</v>
      </c>
      <c r="AB185" s="43" t="s">
        <v>1786</v>
      </c>
      <c r="AC185" s="43" t="s">
        <v>1786</v>
      </c>
      <c r="AD185" s="43" t="s">
        <v>1786</v>
      </c>
      <c r="AE185" s="43" t="s">
        <v>1786</v>
      </c>
      <c r="AF185" s="43" t="s">
        <v>1786</v>
      </c>
      <c r="AG185" s="144"/>
      <c r="AI185" t="str">
        <f t="shared" si="2"/>
        <v>Somalia</v>
      </c>
    </row>
    <row r="186" spans="1:35">
      <c r="A186" s="67" t="s">
        <v>2095</v>
      </c>
      <c r="B186" s="43" t="s">
        <v>1629</v>
      </c>
      <c r="C186" s="43">
        <v>95502513206.825394</v>
      </c>
      <c r="D186" s="43">
        <v>100622238815.97099</v>
      </c>
      <c r="E186" s="43">
        <v>100236492287.492</v>
      </c>
      <c r="F186" s="43">
        <v>98385583213.965393</v>
      </c>
      <c r="G186" s="43">
        <v>103402271211.17799</v>
      </c>
      <c r="H186" s="43">
        <v>102149511009.41701</v>
      </c>
      <c r="I186" s="43">
        <v>102167802994.965</v>
      </c>
      <c r="J186" s="43">
        <v>104314112997.726</v>
      </c>
      <c r="K186" s="43">
        <v>108695350448.978</v>
      </c>
      <c r="L186" s="43">
        <v>111298440700.03799</v>
      </c>
      <c r="M186" s="43">
        <v>110944679176.748</v>
      </c>
      <c r="N186" s="43">
        <v>109815118377.909</v>
      </c>
      <c r="O186" s="43">
        <v>107468229246.063</v>
      </c>
      <c r="P186" s="43">
        <v>108793911860.008</v>
      </c>
      <c r="Q186" s="43">
        <v>112312441856.57001</v>
      </c>
      <c r="R186" s="43">
        <v>115811659973.707</v>
      </c>
      <c r="S186" s="43">
        <v>120799394316.97501</v>
      </c>
      <c r="T186" s="43">
        <v>123996733290.06799</v>
      </c>
      <c r="U186" s="43">
        <v>124638246538.517</v>
      </c>
      <c r="V186" s="43">
        <v>127577372935.02901</v>
      </c>
      <c r="W186" s="43">
        <v>132877648090.737</v>
      </c>
      <c r="X186" s="43">
        <v>136512464876.16701</v>
      </c>
      <c r="Y186" s="43">
        <v>141519643307.32599</v>
      </c>
      <c r="Z186" s="43">
        <v>145934943325.36801</v>
      </c>
      <c r="AA186" s="43">
        <v>153033765735.22601</v>
      </c>
      <c r="AB186" s="43">
        <v>160631936844.85699</v>
      </c>
      <c r="AC186" s="43">
        <v>169179699223.45099</v>
      </c>
      <c r="AD186" s="43">
        <v>177804120563.36301</v>
      </c>
      <c r="AE186" s="43">
        <v>183249068253.85501</v>
      </c>
      <c r="AF186" s="43">
        <v>181923256083.42905</v>
      </c>
      <c r="AG186" s="146"/>
      <c r="AI186" t="str">
        <f t="shared" si="2"/>
        <v>S.Africa</v>
      </c>
    </row>
    <row r="187" spans="1:35">
      <c r="A187" s="43" t="s">
        <v>1630</v>
      </c>
      <c r="B187" s="43" t="s">
        <v>1631</v>
      </c>
      <c r="C187" s="43">
        <v>215733347445.452</v>
      </c>
      <c r="D187" s="43">
        <v>228782674327.565</v>
      </c>
      <c r="E187" s="43">
        <v>237450728306.14899</v>
      </c>
      <c r="F187" s="43">
        <v>253472036839.30399</v>
      </c>
      <c r="G187" s="43">
        <v>264130456059.20901</v>
      </c>
      <c r="H187" s="43">
        <v>278314432583.96301</v>
      </c>
      <c r="I187" s="43">
        <v>291701647333.28998</v>
      </c>
      <c r="J187" s="43">
        <v>303960683685.04199</v>
      </c>
      <c r="K187" s="43">
        <v>329710222870.81799</v>
      </c>
      <c r="L187" s="43">
        <v>347578798038.56598</v>
      </c>
      <c r="M187" s="43">
        <v>366453646215.99597</v>
      </c>
      <c r="N187" s="43">
        <v>373591938178.11798</v>
      </c>
      <c r="O187" s="43">
        <v>394943470649.29199</v>
      </c>
      <c r="P187" s="43">
        <v>412177559034.69702</v>
      </c>
      <c r="Q187" s="43">
        <v>436967992927.19202</v>
      </c>
      <c r="R187" s="43">
        <v>467108250078.81403</v>
      </c>
      <c r="S187" s="43">
        <v>499031165376.216</v>
      </c>
      <c r="T187" s="43">
        <v>518149182786.73901</v>
      </c>
      <c r="U187" s="43">
        <v>547051763999.69598</v>
      </c>
      <c r="V187" s="43">
        <v>583211789293.30896</v>
      </c>
      <c r="W187" s="43">
        <v>608175127146.73999</v>
      </c>
      <c r="X187" s="43">
        <v>636383760396.776</v>
      </c>
      <c r="Y187" s="43">
        <v>660129456598.30798</v>
      </c>
      <c r="Z187" s="43">
        <v>710340678263.66602</v>
      </c>
      <c r="AA187" s="43">
        <v>766575545263.88196</v>
      </c>
      <c r="AB187" s="43">
        <v>833692138114.10095</v>
      </c>
      <c r="AC187" s="43">
        <v>908375991329.14905</v>
      </c>
      <c r="AD187" s="43">
        <v>984676047169.98596</v>
      </c>
      <c r="AE187" s="43">
        <v>1040200015202.25</v>
      </c>
      <c r="AF187" s="43">
        <v>1106637632849.5898</v>
      </c>
      <c r="AG187" s="43"/>
      <c r="AI187" t="e">
        <f t="shared" si="2"/>
        <v>#N/A</v>
      </c>
    </row>
    <row r="188" spans="1:35">
      <c r="A188" s="43" t="s">
        <v>4175</v>
      </c>
      <c r="B188" s="43" t="s">
        <v>1632</v>
      </c>
      <c r="C188" s="43">
        <v>329980283766.35303</v>
      </c>
      <c r="D188" s="43">
        <v>329543117744.60999</v>
      </c>
      <c r="E188" s="43">
        <v>333650819974.203</v>
      </c>
      <c r="F188" s="43">
        <v>339556753270.68402</v>
      </c>
      <c r="G188" s="43">
        <v>345616823290.953</v>
      </c>
      <c r="H188" s="43">
        <v>353640040538.05103</v>
      </c>
      <c r="I188" s="43">
        <v>365145107794.362</v>
      </c>
      <c r="J188" s="43">
        <v>385400221116.63898</v>
      </c>
      <c r="K188" s="43">
        <v>405033720287.45203</v>
      </c>
      <c r="L188" s="43">
        <v>424584853510.22699</v>
      </c>
      <c r="M188" s="43">
        <v>440640040538.04999</v>
      </c>
      <c r="N188" s="43">
        <v>451858761746.82098</v>
      </c>
      <c r="O188" s="43">
        <v>456057490326.14697</v>
      </c>
      <c r="P188" s="43">
        <v>451353325962.77899</v>
      </c>
      <c r="Q188" s="43">
        <v>462109913395.98297</v>
      </c>
      <c r="R188" s="43">
        <v>474852588907.315</v>
      </c>
      <c r="S188" s="43">
        <v>486329832319.88202</v>
      </c>
      <c r="T188" s="43">
        <v>505144462870.83099</v>
      </c>
      <c r="U188" s="43">
        <v>527715128063.38702</v>
      </c>
      <c r="V188" s="43">
        <v>552760088446.65601</v>
      </c>
      <c r="W188" s="43">
        <v>580673484429.703</v>
      </c>
      <c r="X188" s="43">
        <v>601856458448.49805</v>
      </c>
      <c r="Y188" s="43">
        <v>618131932927.953</v>
      </c>
      <c r="Z188" s="43">
        <v>637271697070.20496</v>
      </c>
      <c r="AA188" s="43">
        <v>658090289294.26904</v>
      </c>
      <c r="AB188" s="43">
        <v>681875806154.41296</v>
      </c>
      <c r="AC188" s="43">
        <v>708393311221.66895</v>
      </c>
      <c r="AD188" s="43">
        <v>734339782568.63794</v>
      </c>
      <c r="AE188" s="43">
        <v>742849087893.86401</v>
      </c>
      <c r="AF188" s="43">
        <v>713895208586.69617</v>
      </c>
      <c r="AG188" s="43"/>
      <c r="AI188" t="str">
        <f t="shared" si="2"/>
        <v>Spain</v>
      </c>
    </row>
    <row r="189" spans="1:35">
      <c r="A189" s="67" t="s">
        <v>1752</v>
      </c>
      <c r="B189" s="43" t="s">
        <v>1633</v>
      </c>
      <c r="C189" s="43">
        <v>6515044618.6321201</v>
      </c>
      <c r="D189" s="43">
        <v>6886370990.9954395</v>
      </c>
      <c r="E189" s="43">
        <v>7171570535.6827497</v>
      </c>
      <c r="F189" s="43">
        <v>7516808381.9500599</v>
      </c>
      <c r="G189" s="43">
        <v>7900102158.2125998</v>
      </c>
      <c r="H189" s="43">
        <v>8295059639.2301502</v>
      </c>
      <c r="I189" s="43">
        <v>8656355059.7424393</v>
      </c>
      <c r="J189" s="43">
        <v>8805730046.2302799</v>
      </c>
      <c r="K189" s="43">
        <v>9023468716.4912701</v>
      </c>
      <c r="L189" s="43">
        <v>9230944960.5047703</v>
      </c>
      <c r="M189" s="43">
        <v>9821725437.9770794</v>
      </c>
      <c r="N189" s="43">
        <v>10273524808.124001</v>
      </c>
      <c r="O189" s="43">
        <v>10725559899.681499</v>
      </c>
      <c r="P189" s="43">
        <v>11465623532.759501</v>
      </c>
      <c r="Q189" s="43">
        <v>12107698450.594</v>
      </c>
      <c r="R189" s="43">
        <v>12773621865.376699</v>
      </c>
      <c r="S189" s="43">
        <v>13259019496.261</v>
      </c>
      <c r="T189" s="43">
        <v>14108314847.4081</v>
      </c>
      <c r="U189" s="43">
        <v>14771179511.717899</v>
      </c>
      <c r="V189" s="43">
        <v>15406424815.0149</v>
      </c>
      <c r="W189" s="43">
        <v>16330810303.9158</v>
      </c>
      <c r="X189" s="43">
        <v>16078438392.660299</v>
      </c>
      <c r="Y189" s="43">
        <v>16715893244.838301</v>
      </c>
      <c r="Z189" s="43">
        <v>17708862282.2132</v>
      </c>
      <c r="AA189" s="43">
        <v>18673120685.282101</v>
      </c>
      <c r="AB189" s="43">
        <v>19838649830.412498</v>
      </c>
      <c r="AC189" s="43">
        <v>21359935408.247002</v>
      </c>
      <c r="AD189" s="43">
        <v>22811733077.215099</v>
      </c>
      <c r="AE189" s="43">
        <v>24169041085.6632</v>
      </c>
      <c r="AF189" s="43">
        <v>25025292330.28075</v>
      </c>
      <c r="AG189" s="146"/>
      <c r="AI189" t="str">
        <f t="shared" si="2"/>
        <v>SriLanka</v>
      </c>
    </row>
    <row r="190" spans="1:35">
      <c r="A190" s="43" t="s">
        <v>1634</v>
      </c>
      <c r="B190" s="43" t="s">
        <v>1635</v>
      </c>
      <c r="C190" s="43">
        <v>130257404.774472</v>
      </c>
      <c r="D190" s="43">
        <v>131703914.17453399</v>
      </c>
      <c r="E190" s="43">
        <v>129628709.876212</v>
      </c>
      <c r="F190" s="43">
        <v>128366208.73905601</v>
      </c>
      <c r="G190" s="43">
        <v>141676139.75587901</v>
      </c>
      <c r="H190" s="43">
        <v>150743658.044606</v>
      </c>
      <c r="I190" s="43">
        <v>168362457.395942</v>
      </c>
      <c r="J190" s="43">
        <v>183021782.340738</v>
      </c>
      <c r="K190" s="43">
        <v>199618297.20853201</v>
      </c>
      <c r="L190" s="43">
        <v>214824527.42326301</v>
      </c>
      <c r="M190" s="43">
        <v>219700762.746546</v>
      </c>
      <c r="N190" s="43">
        <v>220564571.13592899</v>
      </c>
      <c r="O190" s="43">
        <v>227863565.56450999</v>
      </c>
      <c r="P190" s="43">
        <v>243034024.572932</v>
      </c>
      <c r="Q190" s="43">
        <v>255439256.47528201</v>
      </c>
      <c r="R190" s="43">
        <v>264808335.68340299</v>
      </c>
      <c r="S190" s="43">
        <v>282135796.79661798</v>
      </c>
      <c r="T190" s="43">
        <v>301236868.57617998</v>
      </c>
      <c r="U190" s="43">
        <v>301645821.33314699</v>
      </c>
      <c r="V190" s="43">
        <v>317363455.06030703</v>
      </c>
      <c r="W190" s="43">
        <v>326203986.92653298</v>
      </c>
      <c r="X190" s="43">
        <v>332883724.79912502</v>
      </c>
      <c r="Y190" s="43">
        <v>336294439.44013</v>
      </c>
      <c r="Z190" s="43">
        <v>337873692.41833198</v>
      </c>
      <c r="AA190" s="43">
        <v>363671243.90279901</v>
      </c>
      <c r="AB190" s="43">
        <v>384156785.460244</v>
      </c>
      <c r="AC190" s="43">
        <v>404331617.99846298</v>
      </c>
      <c r="AD190" s="43">
        <v>420307324.41041201</v>
      </c>
      <c r="AE190" s="43">
        <v>454972959.14962602</v>
      </c>
      <c r="AF190" s="43">
        <v>397844175.61008209</v>
      </c>
      <c r="AG190" s="43"/>
      <c r="AI190" t="e">
        <f t="shared" si="2"/>
        <v>#N/A</v>
      </c>
    </row>
    <row r="191" spans="1:35">
      <c r="A191" s="43" t="s">
        <v>1636</v>
      </c>
      <c r="B191" s="43" t="s">
        <v>1637</v>
      </c>
      <c r="C191" s="43">
        <v>244943710.747967</v>
      </c>
      <c r="D191" s="43">
        <v>253541787.60130399</v>
      </c>
      <c r="E191" s="43">
        <v>226104465.49295899</v>
      </c>
      <c r="F191" s="43">
        <v>235715918.97546801</v>
      </c>
      <c r="G191" s="43">
        <v>291114077.88557202</v>
      </c>
      <c r="H191" s="43">
        <v>274206984.56973398</v>
      </c>
      <c r="I191" s="43">
        <v>315001367.11358798</v>
      </c>
      <c r="J191" s="43">
        <v>321096773.52567101</v>
      </c>
      <c r="K191" s="43">
        <v>360167045.94155198</v>
      </c>
      <c r="L191" s="43">
        <v>392811610.99779999</v>
      </c>
      <c r="M191" s="43">
        <v>485298685.53499699</v>
      </c>
      <c r="N191" s="43">
        <v>498294702.85234398</v>
      </c>
      <c r="O191" s="43">
        <v>533283550.28477299</v>
      </c>
      <c r="P191" s="43">
        <v>547004723.711344</v>
      </c>
      <c r="Q191" s="43">
        <v>554778662.77518702</v>
      </c>
      <c r="R191" s="43">
        <v>573018920.80111098</v>
      </c>
      <c r="S191" s="43">
        <v>604074276.37065804</v>
      </c>
      <c r="T191" s="43">
        <v>606499005.34544098</v>
      </c>
      <c r="U191" s="43">
        <v>691256225.79259598</v>
      </c>
      <c r="V191" s="43">
        <v>707560102.03425395</v>
      </c>
      <c r="W191" s="43">
        <v>707525925.49653995</v>
      </c>
      <c r="X191" s="43">
        <v>671300878.95050001</v>
      </c>
      <c r="Y191" s="43">
        <v>692149017.36120796</v>
      </c>
      <c r="Z191" s="43">
        <v>721955422.54160595</v>
      </c>
      <c r="AA191" s="43">
        <v>759365402.07195902</v>
      </c>
      <c r="AB191" s="43">
        <v>803438727.01159799</v>
      </c>
      <c r="AC191" s="43">
        <v>835857350.65094495</v>
      </c>
      <c r="AD191" s="43">
        <v>842884214.623034</v>
      </c>
      <c r="AE191" s="43">
        <v>847201030.44023097</v>
      </c>
      <c r="AF191" s="43">
        <v>816381929.17964828</v>
      </c>
      <c r="AG191" s="43"/>
      <c r="AI191" t="e">
        <f t="shared" si="2"/>
        <v>#N/A</v>
      </c>
    </row>
    <row r="192" spans="1:35">
      <c r="A192" s="43" t="s">
        <v>1638</v>
      </c>
      <c r="B192" s="43" t="s">
        <v>1639</v>
      </c>
      <c r="C192" s="43">
        <v>136828780.85878101</v>
      </c>
      <c r="D192" s="43">
        <v>145215624.60790399</v>
      </c>
      <c r="E192" s="43">
        <v>152181663.45712101</v>
      </c>
      <c r="F192" s="43">
        <v>158876424.69545701</v>
      </c>
      <c r="G192" s="43">
        <v>168238055.10840401</v>
      </c>
      <c r="H192" s="43">
        <v>178528506.39592499</v>
      </c>
      <c r="I192" s="43">
        <v>190423655.16787201</v>
      </c>
      <c r="J192" s="43">
        <v>199067989.73385501</v>
      </c>
      <c r="K192" s="43">
        <v>228150665.24490499</v>
      </c>
      <c r="L192" s="43">
        <v>233838446.11042899</v>
      </c>
      <c r="M192" s="43">
        <v>245637043.182935</v>
      </c>
      <c r="N192" s="43">
        <v>247149809.088862</v>
      </c>
      <c r="O192" s="43">
        <v>265744324.506327</v>
      </c>
      <c r="P192" s="43">
        <v>266162754.44060299</v>
      </c>
      <c r="Q192" s="43">
        <v>258169209.52203101</v>
      </c>
      <c r="R192" s="43">
        <v>260755447.28656301</v>
      </c>
      <c r="S192" s="43">
        <v>264249965.515365</v>
      </c>
      <c r="T192" s="43">
        <v>299328476.54834902</v>
      </c>
      <c r="U192" s="43">
        <v>314819322.726363</v>
      </c>
      <c r="V192" s="43">
        <v>328687027.72058201</v>
      </c>
      <c r="W192" s="43">
        <v>339014808.82759702</v>
      </c>
      <c r="X192" s="43">
        <v>342341178.20883</v>
      </c>
      <c r="Y192" s="43">
        <v>355160209.15260899</v>
      </c>
      <c r="Z192" s="43">
        <v>366424925.40246302</v>
      </c>
      <c r="AA192" s="43">
        <v>389172144.39775199</v>
      </c>
      <c r="AB192" s="43">
        <v>403299148.84591502</v>
      </c>
      <c r="AC192" s="43">
        <v>442067036.71675998</v>
      </c>
      <c r="AD192" s="43">
        <v>476076135.43244201</v>
      </c>
      <c r="AE192" s="43">
        <v>470641719.055489</v>
      </c>
      <c r="AF192" s="43">
        <v>471137827.94769847</v>
      </c>
      <c r="AG192" s="43"/>
      <c r="AI192" t="e">
        <f t="shared" si="2"/>
        <v>#N/A</v>
      </c>
    </row>
    <row r="193" spans="1:35">
      <c r="A193" s="43" t="s">
        <v>1640</v>
      </c>
      <c r="B193" s="43" t="s">
        <v>1641</v>
      </c>
      <c r="C193" s="43">
        <v>227429822603.46899</v>
      </c>
      <c r="D193" s="43">
        <v>232671322802.246</v>
      </c>
      <c r="E193" s="43">
        <v>234104476527.03201</v>
      </c>
      <c r="F193" s="43">
        <v>231845820510.46399</v>
      </c>
      <c r="G193" s="43">
        <v>237395374138.655</v>
      </c>
      <c r="H193" s="43">
        <v>240607141919.61301</v>
      </c>
      <c r="I193" s="43">
        <v>245539616428.452</v>
      </c>
      <c r="J193" s="43">
        <v>251263900025.134</v>
      </c>
      <c r="K193" s="43">
        <v>262198101204.668</v>
      </c>
      <c r="L193" s="43">
        <v>270585793077.909</v>
      </c>
      <c r="M193" s="43">
        <v>273641222165.39801</v>
      </c>
      <c r="N193" s="43">
        <v>275699010209.16498</v>
      </c>
      <c r="O193" s="43">
        <v>272671140460.73801</v>
      </c>
      <c r="P193" s="43">
        <v>274286342464.69699</v>
      </c>
      <c r="Q193" s="43">
        <v>279469745091.76703</v>
      </c>
      <c r="R193" s="43">
        <v>289968263023.75598</v>
      </c>
      <c r="S193" s="43">
        <v>304565586904.69098</v>
      </c>
      <c r="T193" s="43">
        <v>315440442670.34998</v>
      </c>
      <c r="U193" s="43">
        <v>322932963245.09802</v>
      </c>
      <c r="V193" s="43">
        <v>330540584180.19397</v>
      </c>
      <c r="W193" s="43">
        <v>342397441081.58197</v>
      </c>
      <c r="X193" s="43">
        <v>354143806785.46997</v>
      </c>
      <c r="Y193" s="43">
        <v>365548129437.414</v>
      </c>
      <c r="Z193" s="43">
        <v>381013861637.34698</v>
      </c>
      <c r="AA193" s="43">
        <v>404215624947.00598</v>
      </c>
      <c r="AB193" s="43">
        <v>426837248673.24799</v>
      </c>
      <c r="AC193" s="43">
        <v>453424571633.68701</v>
      </c>
      <c r="AD193" s="43">
        <v>481730190638.63397</v>
      </c>
      <c r="AE193" s="43">
        <v>506136254646.20697</v>
      </c>
      <c r="AF193" s="43" t="e">
        <v>#N/A</v>
      </c>
      <c r="AG193" s="43"/>
      <c r="AI193" t="e">
        <f t="shared" si="2"/>
        <v>#N/A</v>
      </c>
    </row>
    <row r="194" spans="1:35">
      <c r="A194" s="43" t="s">
        <v>4134</v>
      </c>
      <c r="B194" s="43" t="s">
        <v>1642</v>
      </c>
      <c r="C194" s="43">
        <v>5525044736</v>
      </c>
      <c r="D194" s="43">
        <v>5935973376</v>
      </c>
      <c r="E194" s="43">
        <v>6289678848</v>
      </c>
      <c r="F194" s="43">
        <v>6419403264</v>
      </c>
      <c r="G194" s="43">
        <v>6097861632</v>
      </c>
      <c r="H194" s="43">
        <v>5714852352</v>
      </c>
      <c r="I194" s="43">
        <v>6024243712</v>
      </c>
      <c r="J194" s="43">
        <v>6880944128</v>
      </c>
      <c r="K194" s="43">
        <v>6858162176</v>
      </c>
      <c r="L194" s="43">
        <v>7470690816</v>
      </c>
      <c r="M194" s="43">
        <v>7062040576</v>
      </c>
      <c r="N194" s="43">
        <v>7592464384</v>
      </c>
      <c r="O194" s="43">
        <v>8091886080</v>
      </c>
      <c r="P194" s="43">
        <v>8461583360</v>
      </c>
      <c r="Q194" s="43">
        <v>8546726400</v>
      </c>
      <c r="R194" s="43">
        <v>9059281920</v>
      </c>
      <c r="S194" s="43">
        <v>9595512832</v>
      </c>
      <c r="T194" s="43">
        <v>10609444864</v>
      </c>
      <c r="U194" s="43">
        <v>11066552320</v>
      </c>
      <c r="V194" s="43">
        <v>11410069504</v>
      </c>
      <c r="W194" s="43">
        <v>12366140065.799999</v>
      </c>
      <c r="X194" s="43">
        <v>13128567103.680599</v>
      </c>
      <c r="Y194" s="43">
        <v>13832329600.443199</v>
      </c>
      <c r="Z194" s="43">
        <v>14820625397.071899</v>
      </c>
      <c r="AA194" s="43">
        <v>15578511435.9648</v>
      </c>
      <c r="AB194" s="43">
        <v>16564415633.0483</v>
      </c>
      <c r="AC194" s="43">
        <v>18434413384.137798</v>
      </c>
      <c r="AD194" s="43">
        <v>20307829459.0243</v>
      </c>
      <c r="AE194" s="43">
        <v>22002151580.200401</v>
      </c>
      <c r="AF194" s="43">
        <v>22677883348.257732</v>
      </c>
      <c r="AG194" s="43"/>
      <c r="AI194" t="str">
        <f t="shared" ref="AI194:AI226" si="3">VLOOKUP(A194,Area_Country_En,1,FALSE)</f>
        <v>Sudan</v>
      </c>
    </row>
    <row r="195" spans="1:35">
      <c r="A195" s="43" t="s">
        <v>23</v>
      </c>
      <c r="B195" s="43" t="s">
        <v>1643</v>
      </c>
      <c r="C195" s="43">
        <v>927624938.99079096</v>
      </c>
      <c r="D195" s="43">
        <v>928794914.705248</v>
      </c>
      <c r="E195" s="43">
        <v>911722852.14781702</v>
      </c>
      <c r="F195" s="43">
        <v>884191580.17211604</v>
      </c>
      <c r="G195" s="43">
        <v>850268218.37788999</v>
      </c>
      <c r="H195" s="43">
        <v>836172405.56255603</v>
      </c>
      <c r="I195" s="43">
        <v>808389565.53564894</v>
      </c>
      <c r="J195" s="43">
        <v>699731518.738873</v>
      </c>
      <c r="K195" s="43">
        <v>758798086.20154405</v>
      </c>
      <c r="L195" s="43">
        <v>838092030.72989202</v>
      </c>
      <c r="M195" s="43">
        <v>833961022.229684</v>
      </c>
      <c r="N195" s="43">
        <v>857156435.67310596</v>
      </c>
      <c r="O195" s="43">
        <v>855438256.89951897</v>
      </c>
      <c r="P195" s="43">
        <v>793369048.70369601</v>
      </c>
      <c r="Q195" s="43">
        <v>819141730.30749798</v>
      </c>
      <c r="R195" s="43">
        <v>828162168.86882901</v>
      </c>
      <c r="S195" s="43">
        <v>838686013.85704803</v>
      </c>
      <c r="T195" s="43">
        <v>886795019.51747799</v>
      </c>
      <c r="U195" s="43">
        <v>900540449.70617199</v>
      </c>
      <c r="V195" s="43">
        <v>892722736.28635204</v>
      </c>
      <c r="W195" s="43">
        <v>892164328.184937</v>
      </c>
      <c r="X195" s="43">
        <v>932756301.71092403</v>
      </c>
      <c r="Y195" s="43">
        <v>977794062.813568</v>
      </c>
      <c r="Z195" s="43">
        <v>1036491345.16623</v>
      </c>
      <c r="AA195" s="43">
        <v>1119608243.33849</v>
      </c>
      <c r="AB195" s="43">
        <v>1163535456.71349</v>
      </c>
      <c r="AC195" s="43">
        <v>1221720373.95403</v>
      </c>
      <c r="AD195" s="43">
        <v>1285027892.78602</v>
      </c>
      <c r="AE195" s="43">
        <v>1351095873.16382</v>
      </c>
      <c r="AF195" s="43" t="s">
        <v>1786</v>
      </c>
      <c r="AG195" s="144"/>
      <c r="AI195" t="str">
        <f t="shared" si="3"/>
        <v>Suriname</v>
      </c>
    </row>
    <row r="196" spans="1:35">
      <c r="A196" s="43" t="s">
        <v>4152</v>
      </c>
      <c r="B196" s="43" t="s">
        <v>1644</v>
      </c>
      <c r="C196" s="43">
        <v>470189234.808918</v>
      </c>
      <c r="D196" s="43">
        <v>539031708.710989</v>
      </c>
      <c r="E196" s="43">
        <v>545352233.61018705</v>
      </c>
      <c r="F196" s="43">
        <v>551909285.428689</v>
      </c>
      <c r="G196" s="43">
        <v>585916600.27094197</v>
      </c>
      <c r="H196" s="43">
        <v>608136990.30117702</v>
      </c>
      <c r="I196" s="43">
        <v>682721812.18859005</v>
      </c>
      <c r="J196" s="43">
        <v>782444189.44432998</v>
      </c>
      <c r="K196" s="43">
        <v>833849373.23988295</v>
      </c>
      <c r="L196" s="43">
        <v>941508542.676736</v>
      </c>
      <c r="M196" s="43">
        <v>1033333548.90458</v>
      </c>
      <c r="N196" s="43">
        <v>1060310219.49001</v>
      </c>
      <c r="O196" s="43">
        <v>1077807013.2587199</v>
      </c>
      <c r="P196" s="43">
        <v>1107985375.97298</v>
      </c>
      <c r="Q196" s="43">
        <v>1150110851.18104</v>
      </c>
      <c r="R196" s="43">
        <v>1183934373.45345</v>
      </c>
      <c r="S196" s="43">
        <v>1226423102.91607</v>
      </c>
      <c r="T196" s="43">
        <v>1272816318.3376601</v>
      </c>
      <c r="U196" s="43">
        <v>1307864026.63573</v>
      </c>
      <c r="V196" s="43">
        <v>1353298534.19732</v>
      </c>
      <c r="W196" s="43">
        <v>1489618181.41908</v>
      </c>
      <c r="X196" s="43">
        <v>1504516115.4518499</v>
      </c>
      <c r="Y196" s="43">
        <v>1532067621.3891001</v>
      </c>
      <c r="Z196" s="43">
        <v>1591598045.7149799</v>
      </c>
      <c r="AA196" s="43">
        <v>1631565556.31655</v>
      </c>
      <c r="AB196" s="43">
        <v>1667600985.49843</v>
      </c>
      <c r="AC196" s="43">
        <v>1715488353.1052201</v>
      </c>
      <c r="AD196" s="43">
        <v>1775712506.75365</v>
      </c>
      <c r="AE196" s="43">
        <v>1818329606.91574</v>
      </c>
      <c r="AF196" s="43">
        <v>1840149562.1987264</v>
      </c>
      <c r="AG196" s="43"/>
      <c r="AI196" t="str">
        <f t="shared" si="3"/>
        <v>Swaziland</v>
      </c>
    </row>
    <row r="197" spans="1:35">
      <c r="A197" s="43" t="s">
        <v>4200</v>
      </c>
      <c r="B197" s="43" t="s">
        <v>1645</v>
      </c>
      <c r="C197" s="43">
        <v>162171094278.66699</v>
      </c>
      <c r="D197" s="43">
        <v>161843116282.116</v>
      </c>
      <c r="E197" s="43">
        <v>163774093558.31601</v>
      </c>
      <c r="F197" s="43">
        <v>166738010521.48999</v>
      </c>
      <c r="G197" s="43">
        <v>173859880814.651</v>
      </c>
      <c r="H197" s="43">
        <v>177666826744.668</v>
      </c>
      <c r="I197" s="43">
        <v>182749994542.79501</v>
      </c>
      <c r="J197" s="43">
        <v>189067909454.061</v>
      </c>
      <c r="K197" s="43">
        <v>194109275064.94101</v>
      </c>
      <c r="L197" s="43">
        <v>199503830957.63</v>
      </c>
      <c r="M197" s="43">
        <v>201519394905.15399</v>
      </c>
      <c r="N197" s="43">
        <v>199259784767.85001</v>
      </c>
      <c r="O197" s="43">
        <v>196861670777.76099</v>
      </c>
      <c r="P197" s="43">
        <v>192810678657.96399</v>
      </c>
      <c r="Q197" s="43">
        <v>200420641330.685</v>
      </c>
      <c r="R197" s="43">
        <v>208383466852.939</v>
      </c>
      <c r="S197" s="43">
        <v>211426949859.20401</v>
      </c>
      <c r="T197" s="43">
        <v>216628648141.276</v>
      </c>
      <c r="U197" s="43">
        <v>224890746763.87799</v>
      </c>
      <c r="V197" s="43">
        <v>235225382550.043</v>
      </c>
      <c r="W197" s="43">
        <v>245572788194.97501</v>
      </c>
      <c r="X197" s="43">
        <v>248170308441.20401</v>
      </c>
      <c r="Y197" s="43">
        <v>254154460719.04099</v>
      </c>
      <c r="Z197" s="43">
        <v>259015411145.79501</v>
      </c>
      <c r="AA197" s="43">
        <v>269705092663.33401</v>
      </c>
      <c r="AB197" s="43">
        <v>278600881884.26398</v>
      </c>
      <c r="AC197" s="43">
        <v>290431555739.888</v>
      </c>
      <c r="AD197" s="43">
        <v>297865796424.44</v>
      </c>
      <c r="AE197" s="43">
        <v>297403898626.96698</v>
      </c>
      <c r="AF197" s="43">
        <v>287428918272.90387</v>
      </c>
      <c r="AG197" s="43"/>
      <c r="AI197" t="str">
        <f t="shared" si="3"/>
        <v>Sweden</v>
      </c>
    </row>
    <row r="198" spans="1:35">
      <c r="A198" s="43" t="s">
        <v>4201</v>
      </c>
      <c r="B198" s="43" t="s">
        <v>1646</v>
      </c>
      <c r="C198" s="43">
        <v>180702984367.59799</v>
      </c>
      <c r="D198" s="43">
        <v>183900639507.34201</v>
      </c>
      <c r="E198" s="43">
        <v>181457780672.66699</v>
      </c>
      <c r="F198" s="43">
        <v>182420535291.33099</v>
      </c>
      <c r="G198" s="43">
        <v>188127783041.21301</v>
      </c>
      <c r="H198" s="43">
        <v>194737032212.22198</v>
      </c>
      <c r="I198" s="43">
        <v>198063003315.96399</v>
      </c>
      <c r="J198" s="43">
        <v>200548910468.97198</v>
      </c>
      <c r="K198" s="43">
        <v>207124052581.715</v>
      </c>
      <c r="L198" s="43">
        <v>216549443391.75699</v>
      </c>
      <c r="M198" s="43">
        <v>224773330175.272</v>
      </c>
      <c r="N198" s="43">
        <v>222646553765.98801</v>
      </c>
      <c r="O198" s="43">
        <v>222868782567.504</v>
      </c>
      <c r="P198" s="43">
        <v>222455826622.45401</v>
      </c>
      <c r="Q198" s="43">
        <v>225104867361.44</v>
      </c>
      <c r="R198" s="43">
        <v>225893297015.63199</v>
      </c>
      <c r="S198" s="43">
        <v>227312884888.67801</v>
      </c>
      <c r="T198" s="43">
        <v>232031146376.125</v>
      </c>
      <c r="U198" s="43">
        <v>238153481762.198</v>
      </c>
      <c r="V198" s="43">
        <v>241275994789.19901</v>
      </c>
      <c r="W198" s="43">
        <v>249918285172.90399</v>
      </c>
      <c r="X198" s="43">
        <v>252798022264.32999</v>
      </c>
      <c r="Y198" s="43">
        <v>253918225959.26099</v>
      </c>
      <c r="Z198" s="43">
        <v>253416035054.47699</v>
      </c>
      <c r="AA198" s="43">
        <v>259834261013.737</v>
      </c>
      <c r="AB198" s="43">
        <v>266338938891.521</v>
      </c>
      <c r="AC198" s="43">
        <v>275350544765.51398</v>
      </c>
      <c r="AD198" s="43">
        <v>284508645191.85199</v>
      </c>
      <c r="AE198" s="43">
        <v>289629800805.30499</v>
      </c>
      <c r="AF198" s="43">
        <v>286302877783.0412</v>
      </c>
      <c r="AG198" s="43"/>
      <c r="AI198" t="str">
        <f t="shared" si="3"/>
        <v>Switzerland</v>
      </c>
    </row>
    <row r="199" spans="1:35">
      <c r="A199" s="67" t="s">
        <v>1754</v>
      </c>
      <c r="B199" s="43" t="s">
        <v>1647</v>
      </c>
      <c r="C199" s="43">
        <v>9481493125.6214809</v>
      </c>
      <c r="D199" s="43">
        <v>10382966156.427299</v>
      </c>
      <c r="E199" s="43">
        <v>10603308414.0431</v>
      </c>
      <c r="F199" s="43">
        <v>10754848135.751801</v>
      </c>
      <c r="G199" s="43">
        <v>10316938481.2022</v>
      </c>
      <c r="H199" s="43">
        <v>10947826495.388201</v>
      </c>
      <c r="I199" s="43">
        <v>10406379514.888201</v>
      </c>
      <c r="J199" s="43">
        <v>10604886043.572599</v>
      </c>
      <c r="K199" s="43">
        <v>12011760884.0238</v>
      </c>
      <c r="L199" s="43">
        <v>10935721637.1201</v>
      </c>
      <c r="M199" s="43">
        <v>11771295228.9809</v>
      </c>
      <c r="N199" s="43">
        <v>12701377130.4452</v>
      </c>
      <c r="O199" s="43">
        <v>14412295022.041599</v>
      </c>
      <c r="P199" s="43">
        <v>15158705922.4597</v>
      </c>
      <c r="Q199" s="43">
        <v>16318792154.673201</v>
      </c>
      <c r="R199" s="43">
        <v>17257125197.043499</v>
      </c>
      <c r="S199" s="43">
        <v>18016438705.713501</v>
      </c>
      <c r="T199" s="43">
        <v>18340734602.416302</v>
      </c>
      <c r="U199" s="43">
        <v>19503035377.8522</v>
      </c>
      <c r="V199" s="43">
        <v>18809964412.811401</v>
      </c>
      <c r="W199" s="43">
        <v>19325894913.125401</v>
      </c>
      <c r="X199" s="43">
        <v>20331023655.013599</v>
      </c>
      <c r="Y199" s="43">
        <v>21135294117.647099</v>
      </c>
      <c r="Z199" s="43">
        <v>21481808666.5271</v>
      </c>
      <c r="AA199" s="43">
        <v>22733137952.689999</v>
      </c>
      <c r="AB199" s="43">
        <v>23756792966.296799</v>
      </c>
      <c r="AC199" s="43">
        <v>24968369269.416</v>
      </c>
      <c r="AD199" s="43">
        <v>26017039624.220699</v>
      </c>
      <c r="AE199" s="43">
        <v>27369925684.680199</v>
      </c>
      <c r="AF199" s="43">
        <v>28464726815.993294</v>
      </c>
      <c r="AG199" s="146"/>
      <c r="AI199" t="str">
        <f t="shared" si="3"/>
        <v>Syrian</v>
      </c>
    </row>
    <row r="200" spans="1:35">
      <c r="A200" s="67" t="s">
        <v>2097</v>
      </c>
      <c r="B200" s="43" t="s">
        <v>1648</v>
      </c>
      <c r="C200" s="43" t="s">
        <v>1786</v>
      </c>
      <c r="D200" s="43" t="s">
        <v>1786</v>
      </c>
      <c r="E200" s="43" t="s">
        <v>1786</v>
      </c>
      <c r="F200" s="43" t="s">
        <v>1786</v>
      </c>
      <c r="G200" s="43" t="s">
        <v>1786</v>
      </c>
      <c r="H200" s="43">
        <v>2087356037.2025001</v>
      </c>
      <c r="I200" s="43">
        <v>2160413498.50459</v>
      </c>
      <c r="J200" s="43">
        <v>2134488536.5225401</v>
      </c>
      <c r="K200" s="43">
        <v>2431182443.0991702</v>
      </c>
      <c r="L200" s="43">
        <v>2273155584.29772</v>
      </c>
      <c r="M200" s="43">
        <v>2259516650.7919402</v>
      </c>
      <c r="N200" s="43">
        <v>2099090968.58571</v>
      </c>
      <c r="O200" s="43">
        <v>1490354587.6958499</v>
      </c>
      <c r="P200" s="43">
        <v>1245936435.31373</v>
      </c>
      <c r="Q200" s="43">
        <v>980551974.59190798</v>
      </c>
      <c r="R200" s="43">
        <v>858963529.74251103</v>
      </c>
      <c r="S200" s="43">
        <v>715516620.27551198</v>
      </c>
      <c r="T200" s="43">
        <v>727680402.82019603</v>
      </c>
      <c r="U200" s="43">
        <v>766247464.16966605</v>
      </c>
      <c r="V200" s="43">
        <v>794598620.343943</v>
      </c>
      <c r="W200" s="43">
        <v>860550305.83249104</v>
      </c>
      <c r="X200" s="43">
        <v>948326437.02740502</v>
      </c>
      <c r="Y200" s="43">
        <v>1034624142.7969</v>
      </c>
      <c r="Z200" s="43">
        <v>1140155805.36218</v>
      </c>
      <c r="AA200" s="43">
        <v>1261012320.7305701</v>
      </c>
      <c r="AB200" s="43">
        <v>1345500146.2195201</v>
      </c>
      <c r="AC200" s="43">
        <v>1439685156.45489</v>
      </c>
      <c r="AD200" s="43">
        <v>1551980598.65837</v>
      </c>
      <c r="AE200" s="43">
        <v>1674587065.9523799</v>
      </c>
      <c r="AF200" s="43">
        <v>1731523026.1947601</v>
      </c>
      <c r="AG200" s="146"/>
      <c r="AI200" t="str">
        <f t="shared" si="3"/>
        <v>Tadzhikistan</v>
      </c>
    </row>
    <row r="201" spans="1:35">
      <c r="A201" s="43" t="s">
        <v>4135</v>
      </c>
      <c r="B201" s="43" t="s">
        <v>1649</v>
      </c>
      <c r="C201" s="43" t="s">
        <v>1786</v>
      </c>
      <c r="D201" s="43" t="s">
        <v>1786</v>
      </c>
      <c r="E201" s="43" t="s">
        <v>1786</v>
      </c>
      <c r="F201" s="43" t="s">
        <v>1786</v>
      </c>
      <c r="G201" s="43" t="s">
        <v>1786</v>
      </c>
      <c r="H201" s="43" t="s">
        <v>1786</v>
      </c>
      <c r="I201" s="43" t="s">
        <v>1786</v>
      </c>
      <c r="J201" s="43" t="s">
        <v>1786</v>
      </c>
      <c r="K201" s="43">
        <v>6123164566.7354603</v>
      </c>
      <c r="L201" s="43">
        <v>6353667631.6581898</v>
      </c>
      <c r="M201" s="43">
        <v>6801288068.2597904</v>
      </c>
      <c r="N201" s="43">
        <v>6942209955.3198004</v>
      </c>
      <c r="O201" s="43">
        <v>6982774824.6399002</v>
      </c>
      <c r="P201" s="43">
        <v>7066973179.9338799</v>
      </c>
      <c r="Q201" s="43">
        <v>7177759416.4007196</v>
      </c>
      <c r="R201" s="43">
        <v>7433999101.7302303</v>
      </c>
      <c r="S201" s="43">
        <v>7771827288.9870596</v>
      </c>
      <c r="T201" s="43">
        <v>8045805821.4181004</v>
      </c>
      <c r="U201" s="43">
        <v>8344185463.3534603</v>
      </c>
      <c r="V201" s="43">
        <v>8638731883.1565304</v>
      </c>
      <c r="W201" s="43">
        <v>9079261878.2873802</v>
      </c>
      <c r="X201" s="43">
        <v>9646038432.6606197</v>
      </c>
      <c r="Y201" s="43">
        <v>10344520829.3929</v>
      </c>
      <c r="Z201" s="43">
        <v>10930825407.687401</v>
      </c>
      <c r="AA201" s="43">
        <v>11666651135.9902</v>
      </c>
      <c r="AB201" s="43">
        <v>12526472089.950199</v>
      </c>
      <c r="AC201" s="43">
        <v>13370393041.1222</v>
      </c>
      <c r="AD201" s="43">
        <v>14326122300.8375</v>
      </c>
      <c r="AE201" s="43">
        <v>15394342420.1299</v>
      </c>
      <c r="AF201" s="43">
        <v>16238615464.117138</v>
      </c>
      <c r="AG201" s="43"/>
      <c r="AI201" t="str">
        <f t="shared" si="3"/>
        <v>Tanzania</v>
      </c>
    </row>
    <row r="202" spans="1:35">
      <c r="A202" s="43" t="s">
        <v>4043</v>
      </c>
      <c r="B202" s="43" t="s">
        <v>1650</v>
      </c>
      <c r="C202" s="43">
        <v>37274986913.517303</v>
      </c>
      <c r="D202" s="43">
        <v>39476772125.685204</v>
      </c>
      <c r="E202" s="43">
        <v>41589706661.291397</v>
      </c>
      <c r="F202" s="43">
        <v>43912159722.247002</v>
      </c>
      <c r="G202" s="43">
        <v>46438174778.872299</v>
      </c>
      <c r="H202" s="43">
        <v>48596267188.276497</v>
      </c>
      <c r="I202" s="43">
        <v>51285501317.380798</v>
      </c>
      <c r="J202" s="43">
        <v>56167342576.790001</v>
      </c>
      <c r="K202" s="43">
        <v>63630922388.388496</v>
      </c>
      <c r="L202" s="43">
        <v>71387853266.256805</v>
      </c>
      <c r="M202" s="43">
        <v>79359850155.599197</v>
      </c>
      <c r="N202" s="43">
        <v>86151673510.046799</v>
      </c>
      <c r="O202" s="43">
        <v>93115648058.005905</v>
      </c>
      <c r="P202" s="43">
        <v>100798662359.30901</v>
      </c>
      <c r="Q202" s="43">
        <v>109857624322.703</v>
      </c>
      <c r="R202" s="43">
        <v>120005700843.92999</v>
      </c>
      <c r="S202" s="43">
        <v>127087651038.97701</v>
      </c>
      <c r="T202" s="43">
        <v>125344804675.29601</v>
      </c>
      <c r="U202" s="43">
        <v>112171099813.342</v>
      </c>
      <c r="V202" s="43">
        <v>117160062361.446</v>
      </c>
      <c r="W202" s="43">
        <v>122725247705.55901</v>
      </c>
      <c r="X202" s="43">
        <v>125385028150.521</v>
      </c>
      <c r="Y202" s="43">
        <v>132052469495.688</v>
      </c>
      <c r="Z202" s="43">
        <v>141480983231.29099</v>
      </c>
      <c r="AA202" s="43">
        <v>150456640790.21301</v>
      </c>
      <c r="AB202" s="43">
        <v>157384716142.48001</v>
      </c>
      <c r="AC202" s="43">
        <v>165483625214.85199</v>
      </c>
      <c r="AD202" s="43">
        <v>173643032054.09299</v>
      </c>
      <c r="AE202" s="43">
        <v>177919567385.47601</v>
      </c>
      <c r="AF202" s="43">
        <v>173920391674.41956</v>
      </c>
      <c r="AG202" s="43"/>
      <c r="AI202" t="str">
        <f t="shared" si="3"/>
        <v>Thailand</v>
      </c>
    </row>
    <row r="203" spans="1:35">
      <c r="A203" s="43" t="s">
        <v>1651</v>
      </c>
      <c r="B203" s="43" t="s">
        <v>1652</v>
      </c>
      <c r="C203" s="43" t="s">
        <v>1786</v>
      </c>
      <c r="D203" s="43" t="s">
        <v>1786</v>
      </c>
      <c r="E203" s="43" t="s">
        <v>1786</v>
      </c>
      <c r="F203" s="43" t="s">
        <v>1786</v>
      </c>
      <c r="G203" s="43" t="s">
        <v>1786</v>
      </c>
      <c r="H203" s="43" t="s">
        <v>1786</v>
      </c>
      <c r="I203" s="43" t="s">
        <v>1786</v>
      </c>
      <c r="J203" s="43" t="s">
        <v>1786</v>
      </c>
      <c r="K203" s="43" t="s">
        <v>1786</v>
      </c>
      <c r="L203" s="43" t="s">
        <v>1786</v>
      </c>
      <c r="M203" s="43" t="s">
        <v>1786</v>
      </c>
      <c r="N203" s="43" t="s">
        <v>1786</v>
      </c>
      <c r="O203" s="43" t="s">
        <v>1786</v>
      </c>
      <c r="P203" s="43" t="s">
        <v>1786</v>
      </c>
      <c r="Q203" s="43" t="s">
        <v>1786</v>
      </c>
      <c r="R203" s="43" t="s">
        <v>1786</v>
      </c>
      <c r="S203" s="43" t="s">
        <v>1786</v>
      </c>
      <c r="T203" s="43" t="s">
        <v>1786</v>
      </c>
      <c r="U203" s="43" t="s">
        <v>1786</v>
      </c>
      <c r="V203" s="43">
        <v>278200000</v>
      </c>
      <c r="W203" s="43">
        <v>316200000</v>
      </c>
      <c r="X203" s="43">
        <v>276900000</v>
      </c>
      <c r="Y203" s="43">
        <v>283600000</v>
      </c>
      <c r="Z203" s="43">
        <v>283900000</v>
      </c>
      <c r="AA203" s="43">
        <v>295700000</v>
      </c>
      <c r="AB203" s="43">
        <v>314100000</v>
      </c>
      <c r="AC203" s="43">
        <v>296000000</v>
      </c>
      <c r="AD203" s="43">
        <v>319000000</v>
      </c>
      <c r="AE203" s="43">
        <v>361000000</v>
      </c>
      <c r="AF203" s="43" t="s">
        <v>1786</v>
      </c>
      <c r="AG203" s="144"/>
      <c r="AI203" t="e">
        <f t="shared" si="3"/>
        <v>#N/A</v>
      </c>
    </row>
    <row r="204" spans="1:35">
      <c r="A204" s="43" t="s">
        <v>4137</v>
      </c>
      <c r="B204" s="43" t="s">
        <v>1653</v>
      </c>
      <c r="C204" s="43">
        <v>964153689.21458697</v>
      </c>
      <c r="D204" s="43">
        <v>932190200.24954998</v>
      </c>
      <c r="E204" s="43">
        <v>898795394.79184902</v>
      </c>
      <c r="F204" s="43">
        <v>850134542.17934203</v>
      </c>
      <c r="G204" s="43">
        <v>897364234.62470806</v>
      </c>
      <c r="H204" s="43">
        <v>947217772.81833994</v>
      </c>
      <c r="I204" s="43">
        <v>962245423.549891</v>
      </c>
      <c r="J204" s="43">
        <v>967154435.79988003</v>
      </c>
      <c r="K204" s="43">
        <v>1031396409.6597</v>
      </c>
      <c r="L204" s="43">
        <v>1073271327.62497</v>
      </c>
      <c r="M204" s="43">
        <v>1070656236.10601</v>
      </c>
      <c r="N204" s="43">
        <v>1063161990.51205</v>
      </c>
      <c r="O204" s="43">
        <v>1020840841.3401</v>
      </c>
      <c r="P204" s="43">
        <v>866736469.09474897</v>
      </c>
      <c r="Q204" s="43">
        <v>996594518.16546404</v>
      </c>
      <c r="R204" s="43">
        <v>1074785652.9705801</v>
      </c>
      <c r="S204" s="43">
        <v>1169755987.8346901</v>
      </c>
      <c r="T204" s="43">
        <v>1337936222.8620999</v>
      </c>
      <c r="U204" s="43">
        <v>1307165341.3154299</v>
      </c>
      <c r="V204" s="43">
        <v>1339605935.7780199</v>
      </c>
      <c r="W204" s="43">
        <v>1329110396.45943</v>
      </c>
      <c r="X204" s="43">
        <v>1326725025.2971799</v>
      </c>
      <c r="Y204" s="43">
        <v>1381587936.72686</v>
      </c>
      <c r="Z204" s="43">
        <v>1418890802.1079299</v>
      </c>
      <c r="AA204" s="43">
        <v>1461457460.5144401</v>
      </c>
      <c r="AB204" s="43">
        <v>1478994950.0406201</v>
      </c>
      <c r="AC204" s="43">
        <v>1536675753.0922</v>
      </c>
      <c r="AD204" s="43">
        <v>1565872592.40095</v>
      </c>
      <c r="AE204" s="43">
        <v>1583120330.87639</v>
      </c>
      <c r="AF204" s="43">
        <v>1633909756.5407741</v>
      </c>
      <c r="AG204" s="43"/>
      <c r="AI204" t="str">
        <f t="shared" si="3"/>
        <v>Togo</v>
      </c>
    </row>
    <row r="205" spans="1:35">
      <c r="A205" s="43" t="s">
        <v>82</v>
      </c>
      <c r="B205" s="43" t="s">
        <v>1654</v>
      </c>
      <c r="C205" s="43" t="s">
        <v>1786</v>
      </c>
      <c r="D205" s="43">
        <v>100964451.052228</v>
      </c>
      <c r="E205" s="43">
        <v>105751436.06227399</v>
      </c>
      <c r="F205" s="43">
        <v>107847866.104545</v>
      </c>
      <c r="G205" s="43">
        <v>109722689.080091</v>
      </c>
      <c r="H205" s="43">
        <v>116918800.762155</v>
      </c>
      <c r="I205" s="43">
        <v>119395905.520273</v>
      </c>
      <c r="J205" s="43">
        <v>122960652.323668</v>
      </c>
      <c r="K205" s="43">
        <v>120646693.87234101</v>
      </c>
      <c r="L205" s="43">
        <v>121117099.056924</v>
      </c>
      <c r="M205" s="43">
        <v>118641353.851362</v>
      </c>
      <c r="N205" s="43">
        <v>126252129.063187</v>
      </c>
      <c r="O205" s="43">
        <v>126570264.361431</v>
      </c>
      <c r="P205" s="43">
        <v>131301507.258385</v>
      </c>
      <c r="Q205" s="43">
        <v>137804247.136585</v>
      </c>
      <c r="R205" s="43">
        <v>141730130.597458</v>
      </c>
      <c r="S205" s="43">
        <v>143951818.722379</v>
      </c>
      <c r="T205" s="43">
        <v>140873895.19396299</v>
      </c>
      <c r="U205" s="43">
        <v>144422968.87353</v>
      </c>
      <c r="V205" s="43">
        <v>149673479.39870301</v>
      </c>
      <c r="W205" s="43">
        <v>154902473.699175</v>
      </c>
      <c r="X205" s="43">
        <v>160101124.605838</v>
      </c>
      <c r="Y205" s="43">
        <v>161475956.19444099</v>
      </c>
      <c r="Z205" s="43">
        <v>166267453.92598799</v>
      </c>
      <c r="AA205" s="43">
        <v>170957439.21279001</v>
      </c>
      <c r="AB205" s="43">
        <v>164881036.67793101</v>
      </c>
      <c r="AC205" s="43">
        <v>170698692.818306</v>
      </c>
      <c r="AD205" s="43">
        <v>171060055.053673</v>
      </c>
      <c r="AE205" s="43">
        <v>172502193.80672601</v>
      </c>
      <c r="AF205" s="43">
        <v>209750746.54985631</v>
      </c>
      <c r="AG205" s="43"/>
      <c r="AI205" t="str">
        <f t="shared" si="3"/>
        <v>Tonga</v>
      </c>
    </row>
    <row r="206" spans="1:35">
      <c r="A206" s="43" t="s">
        <v>1655</v>
      </c>
      <c r="B206" s="43" t="s">
        <v>1656</v>
      </c>
      <c r="C206" s="43">
        <v>7490962394.6484003</v>
      </c>
      <c r="D206" s="43">
        <v>7833839691.6624403</v>
      </c>
      <c r="E206" s="43">
        <v>8150005669.2440796</v>
      </c>
      <c r="F206" s="43">
        <v>7399928179.0602703</v>
      </c>
      <c r="G206" s="43">
        <v>6974242085.7833595</v>
      </c>
      <c r="H206" s="43">
        <v>6686947973.7109203</v>
      </c>
      <c r="I206" s="43">
        <v>6467666525.77073</v>
      </c>
      <c r="J206" s="43">
        <v>6172490289.0852203</v>
      </c>
      <c r="K206" s="43">
        <v>5930636563.64011</v>
      </c>
      <c r="L206" s="43">
        <v>5881644247.0646496</v>
      </c>
      <c r="M206" s="43">
        <v>5970341067.7848396</v>
      </c>
      <c r="N206" s="43">
        <v>6130454891.8663397</v>
      </c>
      <c r="O206" s="43">
        <v>6029472931.7776804</v>
      </c>
      <c r="P206" s="43">
        <v>5942107678.42593</v>
      </c>
      <c r="Q206" s="43">
        <v>6153767073.5046902</v>
      </c>
      <c r="R206" s="43">
        <v>6397137667.4412899</v>
      </c>
      <c r="S206" s="43">
        <v>6649611422.8649502</v>
      </c>
      <c r="T206" s="43">
        <v>6829447788.2326803</v>
      </c>
      <c r="U206" s="43">
        <v>7360039023.9718704</v>
      </c>
      <c r="V206" s="43">
        <v>7683040987.5455799</v>
      </c>
      <c r="W206" s="43">
        <v>8154315708.3482704</v>
      </c>
      <c r="X206" s="43">
        <v>8488206225.9841099</v>
      </c>
      <c r="Y206" s="43">
        <v>9168418142.39571</v>
      </c>
      <c r="Z206" s="43">
        <v>10491745685.9716</v>
      </c>
      <c r="AA206" s="43">
        <v>11320593595.163401</v>
      </c>
      <c r="AB206" s="43">
        <v>11931905649.3022</v>
      </c>
      <c r="AC206" s="43">
        <v>13518849100.659401</v>
      </c>
      <c r="AD206" s="43">
        <v>14262385801.1957</v>
      </c>
      <c r="AE206" s="43">
        <v>14761569304.237499</v>
      </c>
      <c r="AF206" s="43">
        <v>14110089920.039772</v>
      </c>
      <c r="AG206" s="43"/>
      <c r="AI206" t="e">
        <f t="shared" si="3"/>
        <v>#N/A</v>
      </c>
    </row>
    <row r="207" spans="1:35">
      <c r="A207" s="43" t="s">
        <v>4138</v>
      </c>
      <c r="B207" s="43" t="s">
        <v>1657</v>
      </c>
      <c r="C207" s="43">
        <v>8621858060.6303005</v>
      </c>
      <c r="D207" s="43">
        <v>9097273613.4800091</v>
      </c>
      <c r="E207" s="43">
        <v>9052356942.58638</v>
      </c>
      <c r="F207" s="43">
        <v>9476180799.0880909</v>
      </c>
      <c r="G207" s="43">
        <v>10020951621.622499</v>
      </c>
      <c r="H207" s="43">
        <v>10586992389.885799</v>
      </c>
      <c r="I207" s="43">
        <v>10433799889.5375</v>
      </c>
      <c r="J207" s="43">
        <v>11133007502.5075</v>
      </c>
      <c r="K207" s="43">
        <v>11141040935.901699</v>
      </c>
      <c r="L207" s="43">
        <v>11335641417.6376</v>
      </c>
      <c r="M207" s="43">
        <v>12236804465.8659</v>
      </c>
      <c r="N207" s="43">
        <v>12714596037.848499</v>
      </c>
      <c r="O207" s="43">
        <v>13707062926.181801</v>
      </c>
      <c r="P207" s="43">
        <v>14007224195.5329</v>
      </c>
      <c r="Q207" s="43">
        <v>14452431355.313101</v>
      </c>
      <c r="R207" s="43">
        <v>14792304877.035999</v>
      </c>
      <c r="S207" s="43">
        <v>15849374888.173401</v>
      </c>
      <c r="T207" s="43">
        <v>16711730408.3372</v>
      </c>
      <c r="U207" s="43">
        <v>17511179910.498901</v>
      </c>
      <c r="V207" s="43">
        <v>18571304710.280399</v>
      </c>
      <c r="W207" s="43">
        <v>19443277157.6567</v>
      </c>
      <c r="X207" s="43">
        <v>20400783687.0644</v>
      </c>
      <c r="Y207" s="43">
        <v>20738168121.743999</v>
      </c>
      <c r="Z207" s="43">
        <v>21891294264.686699</v>
      </c>
      <c r="AA207" s="43">
        <v>23213225765.289299</v>
      </c>
      <c r="AB207" s="43">
        <v>24136450777.692402</v>
      </c>
      <c r="AC207" s="43">
        <v>25502733283.792801</v>
      </c>
      <c r="AD207" s="43">
        <v>27117698213.577301</v>
      </c>
      <c r="AE207" s="43">
        <v>28337994633.188202</v>
      </c>
      <c r="AF207" s="43">
        <v>29264875209.33527</v>
      </c>
      <c r="AG207" s="43"/>
      <c r="AI207" t="str">
        <f t="shared" si="3"/>
        <v>Tunisia</v>
      </c>
    </row>
    <row r="208" spans="1:35">
      <c r="A208" s="43" t="s">
        <v>4044</v>
      </c>
      <c r="B208" s="43" t="s">
        <v>1658</v>
      </c>
      <c r="C208" s="43">
        <v>112312726033.81799</v>
      </c>
      <c r="D208" s="43">
        <v>117767360515.34399</v>
      </c>
      <c r="E208" s="43">
        <v>121963679800.431</v>
      </c>
      <c r="F208" s="43">
        <v>128026593003.358</v>
      </c>
      <c r="G208" s="43">
        <v>136619758112.379</v>
      </c>
      <c r="H208" s="43">
        <v>142414260513.866</v>
      </c>
      <c r="I208" s="43">
        <v>152400392827.03601</v>
      </c>
      <c r="J208" s="43">
        <v>166856391207.129</v>
      </c>
      <c r="K208" s="43">
        <v>170728688877.996</v>
      </c>
      <c r="L208" s="43">
        <v>171224218768.16199</v>
      </c>
      <c r="M208" s="43">
        <v>187090106013.065</v>
      </c>
      <c r="N208" s="43">
        <v>188437676846.20901</v>
      </c>
      <c r="O208" s="43">
        <v>197926710335.65701</v>
      </c>
      <c r="P208" s="43">
        <v>213070607826.64301</v>
      </c>
      <c r="Q208" s="43">
        <v>203124157874.49701</v>
      </c>
      <c r="R208" s="43">
        <v>219126821122.46301</v>
      </c>
      <c r="S208" s="43">
        <v>235297645298.08701</v>
      </c>
      <c r="T208" s="43">
        <v>253127709429.323</v>
      </c>
      <c r="U208" s="43">
        <v>258970440313.758</v>
      </c>
      <c r="V208" s="43">
        <v>250255192032.647</v>
      </c>
      <c r="W208" s="43">
        <v>267208617821.142</v>
      </c>
      <c r="X208" s="43">
        <v>251984468915.66</v>
      </c>
      <c r="Y208" s="43">
        <v>267516387805.70499</v>
      </c>
      <c r="Z208" s="43">
        <v>281601833510.31799</v>
      </c>
      <c r="AA208" s="43">
        <v>307967674912.87299</v>
      </c>
      <c r="AB208" s="43">
        <v>333841940896.24902</v>
      </c>
      <c r="AC208" s="43">
        <v>356855298363.73199</v>
      </c>
      <c r="AD208" s="43">
        <v>373515370280.18201</v>
      </c>
      <c r="AE208" s="43">
        <v>376869843140.96301</v>
      </c>
      <c r="AF208" s="43">
        <v>357490608641.05188</v>
      </c>
      <c r="AG208" s="43"/>
      <c r="AI208" t="str">
        <f t="shared" si="3"/>
        <v>Turkey</v>
      </c>
    </row>
    <row r="209" spans="1:35">
      <c r="A209" s="43" t="s">
        <v>4062</v>
      </c>
      <c r="B209" s="43" t="s">
        <v>1659</v>
      </c>
      <c r="C209" s="43" t="s">
        <v>1786</v>
      </c>
      <c r="D209" s="43" t="s">
        <v>1786</v>
      </c>
      <c r="E209" s="43" t="s">
        <v>1786</v>
      </c>
      <c r="F209" s="43" t="s">
        <v>1786</v>
      </c>
      <c r="G209" s="43" t="s">
        <v>1786</v>
      </c>
      <c r="H209" s="43" t="s">
        <v>1786</v>
      </c>
      <c r="I209" s="43" t="s">
        <v>1786</v>
      </c>
      <c r="J209" s="43">
        <v>3568056335.9881201</v>
      </c>
      <c r="K209" s="43">
        <v>3961385380.9001899</v>
      </c>
      <c r="L209" s="43">
        <v>3792815790.2235899</v>
      </c>
      <c r="M209" s="43">
        <v>3820910722.0030198</v>
      </c>
      <c r="N209" s="43">
        <v>3641327918.0688801</v>
      </c>
      <c r="O209" s="43">
        <v>3448337538.4112301</v>
      </c>
      <c r="P209" s="43">
        <v>3103503784.5701098</v>
      </c>
      <c r="Q209" s="43">
        <v>2566597629.8394799</v>
      </c>
      <c r="R209" s="43">
        <v>2381802600.4910402</v>
      </c>
      <c r="S209" s="43">
        <v>2222221826.2581401</v>
      </c>
      <c r="T209" s="43">
        <v>1971110759.89097</v>
      </c>
      <c r="U209" s="43">
        <v>2103175180.8036599</v>
      </c>
      <c r="V209" s="43">
        <v>2449271103.7326298</v>
      </c>
      <c r="W209" s="43">
        <v>2904662604.8205299</v>
      </c>
      <c r="X209" s="43">
        <v>3497984789.2658901</v>
      </c>
      <c r="Y209" s="43">
        <v>4050666385.9699001</v>
      </c>
      <c r="Z209" s="43">
        <v>4743330337.9707603</v>
      </c>
      <c r="AA209" s="43">
        <v>5559183156.1017303</v>
      </c>
      <c r="AB209" s="43">
        <v>6281876966.3949499</v>
      </c>
      <c r="AC209" s="43">
        <v>6998010940.5639801</v>
      </c>
      <c r="AD209" s="43">
        <v>7809780209.6694002</v>
      </c>
      <c r="AE209" s="43">
        <v>8575138670.217</v>
      </c>
      <c r="AF209" s="43">
        <v>9336894554.7323952</v>
      </c>
      <c r="AG209" s="43"/>
      <c r="AI209" t="str">
        <f t="shared" si="3"/>
        <v>Turkmenistan</v>
      </c>
    </row>
    <row r="210" spans="1:35">
      <c r="A210" s="43" t="s">
        <v>4140</v>
      </c>
      <c r="B210" s="43" t="s">
        <v>1660</v>
      </c>
      <c r="C210" s="43" t="s">
        <v>1786</v>
      </c>
      <c r="D210" s="43" t="s">
        <v>1786</v>
      </c>
      <c r="E210" s="43">
        <v>2465847984.1490402</v>
      </c>
      <c r="F210" s="43">
        <v>2607500044.5633898</v>
      </c>
      <c r="G210" s="43">
        <v>2598512599.9721799</v>
      </c>
      <c r="H210" s="43">
        <v>2512595898.9849701</v>
      </c>
      <c r="I210" s="43">
        <v>2522397207.5756502</v>
      </c>
      <c r="J210" s="43">
        <v>2622332132.8576498</v>
      </c>
      <c r="K210" s="43">
        <v>2839122258.83705</v>
      </c>
      <c r="L210" s="43">
        <v>3019745548.8945799</v>
      </c>
      <c r="M210" s="43">
        <v>3215248107.9510999</v>
      </c>
      <c r="N210" s="43">
        <v>3393826058.2452402</v>
      </c>
      <c r="O210" s="43">
        <v>3509839145.1841402</v>
      </c>
      <c r="P210" s="43">
        <v>3802078619.4689002</v>
      </c>
      <c r="Q210" s="43">
        <v>4045549884.8828101</v>
      </c>
      <c r="R210" s="43">
        <v>4511728461.54498</v>
      </c>
      <c r="S210" s="43">
        <v>4921037637.2014799</v>
      </c>
      <c r="T210" s="43">
        <v>5172010648.4212704</v>
      </c>
      <c r="U210" s="43">
        <v>5425711501.5500498</v>
      </c>
      <c r="V210" s="43">
        <v>5862695504.9442902</v>
      </c>
      <c r="W210" s="43">
        <v>6193246632.3273001</v>
      </c>
      <c r="X210" s="43">
        <v>6499500961.7522001</v>
      </c>
      <c r="Y210" s="43">
        <v>6915775639.3853197</v>
      </c>
      <c r="Z210" s="43">
        <v>7363451685.6495199</v>
      </c>
      <c r="AA210" s="43">
        <v>7864699024.0784798</v>
      </c>
      <c r="AB210" s="43">
        <v>8362736211.00354</v>
      </c>
      <c r="AC210" s="43">
        <v>9264635935.0328999</v>
      </c>
      <c r="AD210" s="43">
        <v>10060292960.281799</v>
      </c>
      <c r="AE210" s="43">
        <v>11019439095.3902</v>
      </c>
      <c r="AF210" s="43">
        <v>11972823593.573854</v>
      </c>
      <c r="AG210" s="43"/>
      <c r="AI210" t="str">
        <f t="shared" si="3"/>
        <v>Uganda</v>
      </c>
    </row>
    <row r="211" spans="1:35">
      <c r="A211" s="43" t="s">
        <v>4218</v>
      </c>
      <c r="B211" s="43" t="s">
        <v>1661</v>
      </c>
      <c r="C211" s="43" t="s">
        <v>1786</v>
      </c>
      <c r="D211" s="43" t="s">
        <v>1786</v>
      </c>
      <c r="E211" s="43" t="s">
        <v>1786</v>
      </c>
      <c r="F211" s="43" t="s">
        <v>1786</v>
      </c>
      <c r="G211" s="43" t="s">
        <v>1786</v>
      </c>
      <c r="H211" s="43" t="s">
        <v>1786</v>
      </c>
      <c r="I211" s="43" t="s">
        <v>1786</v>
      </c>
      <c r="J211" s="43">
        <v>72112790854.957703</v>
      </c>
      <c r="K211" s="43">
        <v>73963539143.793701</v>
      </c>
      <c r="L211" s="43">
        <v>76828223357.816299</v>
      </c>
      <c r="M211" s="43">
        <v>71953291930.009003</v>
      </c>
      <c r="N211" s="43">
        <v>65901556790.232697</v>
      </c>
      <c r="O211" s="43">
        <v>59509765723.315903</v>
      </c>
      <c r="P211" s="43">
        <v>51043842843.853798</v>
      </c>
      <c r="Q211" s="43">
        <v>39337424682.619698</v>
      </c>
      <c r="R211" s="43">
        <v>34538258871.340103</v>
      </c>
      <c r="S211" s="43">
        <v>31084432984.2061</v>
      </c>
      <c r="T211" s="43">
        <v>30151899994.68</v>
      </c>
      <c r="U211" s="43">
        <v>29579013894.781101</v>
      </c>
      <c r="V211" s="43">
        <v>29519855866.991501</v>
      </c>
      <c r="W211" s="43">
        <v>31261527363.144001</v>
      </c>
      <c r="X211" s="43">
        <v>34137587880.5532</v>
      </c>
      <c r="Y211" s="43">
        <v>35912742450.342003</v>
      </c>
      <c r="Z211" s="43">
        <v>39288540240.674202</v>
      </c>
      <c r="AA211" s="43">
        <v>44042453609.795799</v>
      </c>
      <c r="AB211" s="43">
        <v>45231599857.260201</v>
      </c>
      <c r="AC211" s="43">
        <v>48533506646.840202</v>
      </c>
      <c r="AD211" s="43">
        <v>52367654044.591797</v>
      </c>
      <c r="AE211" s="43">
        <v>53467374779.528198</v>
      </c>
      <c r="AF211" s="43">
        <v>45393801187.819458</v>
      </c>
      <c r="AG211" s="43"/>
      <c r="AI211" t="str">
        <f t="shared" si="3"/>
        <v>Ukraine</v>
      </c>
    </row>
    <row r="212" spans="1:35">
      <c r="A212" s="67" t="s">
        <v>4046</v>
      </c>
      <c r="B212" s="43" t="s">
        <v>1662</v>
      </c>
      <c r="C212" s="43">
        <v>47314064026.698799</v>
      </c>
      <c r="D212" s="43">
        <v>48658652768.661598</v>
      </c>
      <c r="E212" s="43">
        <v>44644028767.687401</v>
      </c>
      <c r="F212" s="43">
        <v>42236584606.846603</v>
      </c>
      <c r="G212" s="43">
        <v>44184179002.023102</v>
      </c>
      <c r="H212" s="43">
        <v>41279841546.414703</v>
      </c>
      <c r="I212" s="43">
        <v>33526105218.313599</v>
      </c>
      <c r="J212" s="43">
        <v>35624328298.370201</v>
      </c>
      <c r="K212" s="43">
        <v>34769968015.9646</v>
      </c>
      <c r="L212" s="43">
        <v>39477070099.871002</v>
      </c>
      <c r="M212" s="43">
        <v>46397405432.9702</v>
      </c>
      <c r="N212" s="43">
        <v>46494824528.098198</v>
      </c>
      <c r="O212" s="43">
        <v>47745573753.946297</v>
      </c>
      <c r="P212" s="43">
        <v>47315853816.205498</v>
      </c>
      <c r="Q212" s="43">
        <v>50786711086.140099</v>
      </c>
      <c r="R212" s="43">
        <v>54822031824.773499</v>
      </c>
      <c r="S212" s="43">
        <v>58203579669.523804</v>
      </c>
      <c r="T212" s="43">
        <v>62078422536.659698</v>
      </c>
      <c r="U212" s="43">
        <v>64728400606.344498</v>
      </c>
      <c r="V212" s="43">
        <v>67240228160.566299</v>
      </c>
      <c r="W212" s="43">
        <v>70591424755.707306</v>
      </c>
      <c r="X212" s="43">
        <v>71791478976.554306</v>
      </c>
      <c r="Y212" s="43">
        <v>73658057429.944702</v>
      </c>
      <c r="Z212" s="43">
        <v>82423366264.1082</v>
      </c>
      <c r="AA212" s="43">
        <v>90418432791.7267</v>
      </c>
      <c r="AB212" s="43">
        <v>97832744280.648193</v>
      </c>
      <c r="AC212" s="43">
        <v>107029022243.02901</v>
      </c>
      <c r="AD212" s="43">
        <v>113771850644.34</v>
      </c>
      <c r="AE212" s="43" t="s">
        <v>1786</v>
      </c>
      <c r="AF212" s="43">
        <v>117755480381.23268</v>
      </c>
      <c r="AG212" s="146"/>
      <c r="AI212" t="str">
        <f t="shared" si="3"/>
        <v>UnitedArabEmirates</v>
      </c>
    </row>
    <row r="213" spans="1:35">
      <c r="A213" s="43" t="s">
        <v>4164</v>
      </c>
      <c r="B213" s="43" t="s">
        <v>1663</v>
      </c>
      <c r="C213" s="43">
        <v>879967014676.95605</v>
      </c>
      <c r="D213" s="43">
        <v>868319715539.41602</v>
      </c>
      <c r="E213" s="43">
        <v>886494174610.38</v>
      </c>
      <c r="F213" s="43">
        <v>918623846270.23804</v>
      </c>
      <c r="G213" s="43">
        <v>943159630806.47595</v>
      </c>
      <c r="H213" s="43">
        <v>977107580571.94702</v>
      </c>
      <c r="I213" s="43">
        <v>1016312301407.17</v>
      </c>
      <c r="J213" s="43">
        <v>1062678620063.55</v>
      </c>
      <c r="K213" s="43">
        <v>1116152367983.05</v>
      </c>
      <c r="L213" s="43">
        <v>1141616734755.6399</v>
      </c>
      <c r="M213" s="43">
        <v>1150512936904.22</v>
      </c>
      <c r="N213" s="43">
        <v>1134492812830.99</v>
      </c>
      <c r="O213" s="43">
        <v>1136156302012.4099</v>
      </c>
      <c r="P213" s="43">
        <v>1161404599788.1699</v>
      </c>
      <c r="Q213" s="43">
        <v>1211114692086.55</v>
      </c>
      <c r="R213" s="43">
        <v>1247965804206.3899</v>
      </c>
      <c r="S213" s="43">
        <v>1283897866545.6201</v>
      </c>
      <c r="T213" s="43">
        <v>1326358601906.49</v>
      </c>
      <c r="U213" s="43">
        <v>1374183537600.24</v>
      </c>
      <c r="V213" s="43">
        <v>1421912240883.6399</v>
      </c>
      <c r="W213" s="43">
        <v>1477580571947.3401</v>
      </c>
      <c r="X213" s="43">
        <v>1513956120441.8201</v>
      </c>
      <c r="Y213" s="43">
        <v>1545696777122.1101</v>
      </c>
      <c r="Z213" s="43">
        <v>1589254804055.0801</v>
      </c>
      <c r="AA213" s="43">
        <v>1633083371160.54</v>
      </c>
      <c r="AB213" s="43">
        <v>1666685428960.51</v>
      </c>
      <c r="AC213" s="43">
        <v>1713983356029.6599</v>
      </c>
      <c r="AD213" s="43">
        <v>1765786503253.1399</v>
      </c>
      <c r="AE213" s="43">
        <v>1778266303525.5</v>
      </c>
      <c r="AF213" s="43">
        <v>1685658371917.0823</v>
      </c>
      <c r="AG213" s="43"/>
      <c r="AI213" t="str">
        <f t="shared" si="3"/>
        <v>United Kingdom</v>
      </c>
    </row>
    <row r="214" spans="1:35">
      <c r="A214" s="43" t="s">
        <v>48</v>
      </c>
      <c r="B214" s="43" t="s">
        <v>1664</v>
      </c>
      <c r="C214" s="43">
        <v>5128000000000</v>
      </c>
      <c r="D214" s="43">
        <v>5257400000000</v>
      </c>
      <c r="E214" s="43">
        <v>5153600000000</v>
      </c>
      <c r="F214" s="43">
        <v>5386300000000</v>
      </c>
      <c r="G214" s="43">
        <v>5774000000000</v>
      </c>
      <c r="H214" s="43">
        <v>6011000000000</v>
      </c>
      <c r="I214" s="43">
        <v>6217200000000</v>
      </c>
      <c r="J214" s="43">
        <v>6425100000000</v>
      </c>
      <c r="K214" s="43">
        <v>6690000000000</v>
      </c>
      <c r="L214" s="43">
        <v>6926300000000</v>
      </c>
      <c r="M214" s="43">
        <v>7055000000000</v>
      </c>
      <c r="N214" s="43">
        <v>7041300000000</v>
      </c>
      <c r="O214" s="43">
        <v>7276200000000</v>
      </c>
      <c r="P214" s="43">
        <v>7472000000000</v>
      </c>
      <c r="Q214" s="43">
        <v>7775500000000</v>
      </c>
      <c r="R214" s="43">
        <v>7972800000000</v>
      </c>
      <c r="S214" s="43">
        <v>8271400000000</v>
      </c>
      <c r="T214" s="43">
        <v>8647600000000</v>
      </c>
      <c r="U214" s="43">
        <v>9012500000000</v>
      </c>
      <c r="V214" s="43">
        <v>9417100000000</v>
      </c>
      <c r="W214" s="43">
        <v>9764800000000</v>
      </c>
      <c r="X214" s="43">
        <v>9838900000000</v>
      </c>
      <c r="Y214" s="43">
        <v>9997600000000</v>
      </c>
      <c r="Z214" s="43">
        <v>10249800000000</v>
      </c>
      <c r="AA214" s="43">
        <v>10623900000000</v>
      </c>
      <c r="AB214" s="43">
        <v>10936700000000</v>
      </c>
      <c r="AC214" s="43">
        <v>11240600000000</v>
      </c>
      <c r="AD214" s="43">
        <v>11468000000000</v>
      </c>
      <c r="AE214" s="43">
        <v>11513872000000</v>
      </c>
      <c r="AF214" s="43">
        <v>11364197491410.27</v>
      </c>
      <c r="AG214" s="43"/>
      <c r="AI214" t="str">
        <f t="shared" si="3"/>
        <v>United States</v>
      </c>
    </row>
    <row r="215" spans="1:35">
      <c r="A215" s="43" t="s">
        <v>1665</v>
      </c>
      <c r="B215" s="43" t="s">
        <v>1666</v>
      </c>
      <c r="C215" s="43">
        <v>2142578068604.96</v>
      </c>
      <c r="D215" s="43">
        <v>2170687637471.4399</v>
      </c>
      <c r="E215" s="43">
        <v>2162506785414.02</v>
      </c>
      <c r="F215" s="43">
        <v>2135693313159.51</v>
      </c>
      <c r="G215" s="43">
        <v>2228332734862.4102</v>
      </c>
      <c r="H215" s="43">
        <v>2281127130517.8398</v>
      </c>
      <c r="I215" s="43">
        <v>2371669069150.6201</v>
      </c>
      <c r="J215" s="43">
        <v>2459590702021.6802</v>
      </c>
      <c r="K215" s="43">
        <v>2486437653019.52</v>
      </c>
      <c r="L215" s="43">
        <v>2504473777025.5098</v>
      </c>
      <c r="M215" s="43">
        <v>2512132884724.23</v>
      </c>
      <c r="N215" s="43">
        <v>2544381455062.6099</v>
      </c>
      <c r="O215" s="43">
        <v>2547650875983.7798</v>
      </c>
      <c r="P215" s="43">
        <v>2596213399242.9502</v>
      </c>
      <c r="Q215" s="43">
        <v>2640438862530.52</v>
      </c>
      <c r="R215" s="43">
        <v>2678023437658.3198</v>
      </c>
      <c r="S215" s="43">
        <v>2774399924088.1401</v>
      </c>
      <c r="T215" s="43">
        <v>2914922130998.5298</v>
      </c>
      <c r="U215" s="43">
        <v>2959141359302.1201</v>
      </c>
      <c r="V215" s="43">
        <v>2984456510321.1899</v>
      </c>
      <c r="W215" s="43">
        <v>3128563578110.02</v>
      </c>
      <c r="X215" s="43">
        <v>3145436492932.0898</v>
      </c>
      <c r="Y215" s="43">
        <v>3186027102108.98</v>
      </c>
      <c r="Z215" s="43">
        <v>3297917530664.1401</v>
      </c>
      <c r="AA215" s="43">
        <v>3513707145258.71</v>
      </c>
      <c r="AB215" s="43">
        <v>3703786971017.23</v>
      </c>
      <c r="AC215" s="43">
        <v>3927036232360.5801</v>
      </c>
      <c r="AD215" s="43">
        <v>4162668478433.5801</v>
      </c>
      <c r="AE215" s="43">
        <v>4336391941053.6499</v>
      </c>
      <c r="AF215" s="43">
        <v>4191614686342.0137</v>
      </c>
      <c r="AG215" s="43"/>
      <c r="AI215" t="e">
        <f t="shared" si="3"/>
        <v>#N/A</v>
      </c>
    </row>
    <row r="216" spans="1:35">
      <c r="A216" s="43" t="s">
        <v>29</v>
      </c>
      <c r="B216" s="43" t="s">
        <v>1667</v>
      </c>
      <c r="C216" s="43">
        <v>16993004303.503201</v>
      </c>
      <c r="D216" s="43">
        <v>17258020368.715</v>
      </c>
      <c r="E216" s="43">
        <v>15574004926.015699</v>
      </c>
      <c r="F216" s="43">
        <v>13973869487.571501</v>
      </c>
      <c r="G216" s="43">
        <v>13814201621.2875</v>
      </c>
      <c r="H216" s="43">
        <v>14016791861.239901</v>
      </c>
      <c r="I216" s="43">
        <v>15251644355.525299</v>
      </c>
      <c r="J216" s="43">
        <v>16470729213.2106</v>
      </c>
      <c r="K216" s="43">
        <v>16714650410.418301</v>
      </c>
      <c r="L216" s="43">
        <v>16899163612.4505</v>
      </c>
      <c r="M216" s="43">
        <v>16949412999.797199</v>
      </c>
      <c r="N216" s="43">
        <v>17549220266.826302</v>
      </c>
      <c r="O216" s="43">
        <v>18941152186.6884</v>
      </c>
      <c r="P216" s="43">
        <v>19444522039.966599</v>
      </c>
      <c r="Q216" s="43">
        <v>20860344318.313702</v>
      </c>
      <c r="R216" s="43">
        <v>20558370187.063702</v>
      </c>
      <c r="S216" s="43">
        <v>21705107394.3419</v>
      </c>
      <c r="T216" s="43">
        <v>22800719234.4622</v>
      </c>
      <c r="U216" s="43">
        <v>23835490294.974201</v>
      </c>
      <c r="V216" s="43">
        <v>23157004114.001301</v>
      </c>
      <c r="W216" s="43">
        <v>22823255805.9664</v>
      </c>
      <c r="X216" s="43">
        <v>22050641612.562698</v>
      </c>
      <c r="Y216" s="43">
        <v>19618045677.095699</v>
      </c>
      <c r="Z216" s="43">
        <v>20044727479.6371</v>
      </c>
      <c r="AA216" s="43">
        <v>22414013965.118999</v>
      </c>
      <c r="AB216" s="43">
        <v>23898640475.902699</v>
      </c>
      <c r="AC216" s="43">
        <v>25009502574.475101</v>
      </c>
      <c r="AD216" s="43">
        <v>26905636204.725498</v>
      </c>
      <c r="AE216" s="43">
        <v>29299771777.3941</v>
      </c>
      <c r="AF216" s="43">
        <v>29910683994.7374</v>
      </c>
      <c r="AG216" s="43"/>
      <c r="AI216" t="str">
        <f t="shared" si="3"/>
        <v>Uruguay</v>
      </c>
    </row>
    <row r="217" spans="1:35">
      <c r="A217" s="67" t="s">
        <v>2100</v>
      </c>
      <c r="B217" s="43" t="s">
        <v>1668</v>
      </c>
      <c r="C217" s="43" t="s">
        <v>1786</v>
      </c>
      <c r="D217" s="43" t="s">
        <v>1786</v>
      </c>
      <c r="E217" s="43" t="s">
        <v>1786</v>
      </c>
      <c r="F217" s="43" t="s">
        <v>1786</v>
      </c>
      <c r="G217" s="43" t="s">
        <v>1786</v>
      </c>
      <c r="H217" s="43" t="s">
        <v>1786</v>
      </c>
      <c r="I217" s="43" t="s">
        <v>1786</v>
      </c>
      <c r="J217" s="43">
        <v>12285308446.0473</v>
      </c>
      <c r="K217" s="43">
        <v>13408011465.870199</v>
      </c>
      <c r="L217" s="43">
        <v>13822492516.5271</v>
      </c>
      <c r="M217" s="43">
        <v>14043652396.7915</v>
      </c>
      <c r="N217" s="43">
        <v>13974557626.9993</v>
      </c>
      <c r="O217" s="43">
        <v>12409407172.7754</v>
      </c>
      <c r="P217" s="43">
        <v>12123990807.8016</v>
      </c>
      <c r="Q217" s="43">
        <v>11493543285.7959</v>
      </c>
      <c r="R217" s="43">
        <v>11390101396.2237</v>
      </c>
      <c r="S217" s="43">
        <v>11583733119.959499</v>
      </c>
      <c r="T217" s="43">
        <v>12186087242.197399</v>
      </c>
      <c r="U217" s="43">
        <v>12710088993.6119</v>
      </c>
      <c r="V217" s="43">
        <v>13256622820.3372</v>
      </c>
      <c r="W217" s="43">
        <v>13760374487.51</v>
      </c>
      <c r="X217" s="43">
        <v>14338310215.9855</v>
      </c>
      <c r="Y217" s="43">
        <v>14911842624.624901</v>
      </c>
      <c r="Z217" s="43">
        <v>15538140014.8591</v>
      </c>
      <c r="AA217" s="43">
        <v>16734576796.0033</v>
      </c>
      <c r="AB217" s="43">
        <v>17905997171.723499</v>
      </c>
      <c r="AC217" s="43">
        <v>19213134965.2593</v>
      </c>
      <c r="AD217" s="43">
        <v>21038382786.959</v>
      </c>
      <c r="AE217" s="43">
        <v>22931837237.785301</v>
      </c>
      <c r="AF217" s="43">
        <v>24789316054.045872</v>
      </c>
      <c r="AG217" s="146"/>
      <c r="AI217" t="str">
        <f t="shared" si="3"/>
        <v>Uzbekstan</v>
      </c>
    </row>
    <row r="218" spans="1:35">
      <c r="A218" s="43" t="s">
        <v>71</v>
      </c>
      <c r="B218" s="43" t="s">
        <v>1669</v>
      </c>
      <c r="C218" s="43">
        <v>119100118.011272</v>
      </c>
      <c r="D218" s="43">
        <v>124101909.941918</v>
      </c>
      <c r="E218" s="43">
        <v>137380959.532047</v>
      </c>
      <c r="F218" s="43">
        <v>156384997.76578701</v>
      </c>
      <c r="G218" s="43">
        <v>171376121.10091501</v>
      </c>
      <c r="H218" s="43">
        <v>173062443.84023401</v>
      </c>
      <c r="I218" s="43">
        <v>172833789.90947899</v>
      </c>
      <c r="J218" s="43">
        <v>167831985.17421201</v>
      </c>
      <c r="K218" s="43">
        <v>164959520.169101</v>
      </c>
      <c r="L218" s="43">
        <v>167489004.278079</v>
      </c>
      <c r="M218" s="43">
        <v>187096078.840325</v>
      </c>
      <c r="N218" s="43">
        <v>192969626.68659601</v>
      </c>
      <c r="O218" s="43">
        <v>197971431.42186299</v>
      </c>
      <c r="P218" s="43">
        <v>199457681.971771</v>
      </c>
      <c r="Q218" s="43">
        <v>217521342.50141999</v>
      </c>
      <c r="R218" s="43">
        <v>219722136.58493799</v>
      </c>
      <c r="S218" s="43">
        <v>224838268.28558201</v>
      </c>
      <c r="T218" s="43">
        <v>235885111.31518599</v>
      </c>
      <c r="U218" s="43">
        <v>246031629.492441</v>
      </c>
      <c r="V218" s="43">
        <v>238171650.62273601</v>
      </c>
      <c r="W218" s="43">
        <v>244559669.81320599</v>
      </c>
      <c r="X218" s="43">
        <v>238314559.329458</v>
      </c>
      <c r="Y218" s="43">
        <v>220693915.79064599</v>
      </c>
      <c r="Z218" s="43">
        <v>227739315.03203699</v>
      </c>
      <c r="AA218" s="43">
        <v>240286699.48221999</v>
      </c>
      <c r="AB218" s="43">
        <v>255892330.256253</v>
      </c>
      <c r="AC218" s="43">
        <v>274913479.12093902</v>
      </c>
      <c r="AD218" s="43">
        <v>293677392.31352597</v>
      </c>
      <c r="AE218" s="43">
        <v>313055812.94501698</v>
      </c>
      <c r="AF218" s="43">
        <v>374363542.55326563</v>
      </c>
      <c r="AG218" s="43"/>
      <c r="AI218" t="str">
        <f t="shared" si="3"/>
        <v>Vanuatu</v>
      </c>
    </row>
    <row r="219" spans="1:35">
      <c r="A219" s="67" t="s">
        <v>2101</v>
      </c>
      <c r="B219" s="43" t="s">
        <v>1671</v>
      </c>
      <c r="C219" s="43">
        <v>87831090370.217697</v>
      </c>
      <c r="D219" s="43">
        <v>87512429634.737595</v>
      </c>
      <c r="E219" s="43">
        <v>85700041807.052902</v>
      </c>
      <c r="F219" s="43">
        <v>82473592071.033707</v>
      </c>
      <c r="G219" s="43">
        <v>83662996973.904205</v>
      </c>
      <c r="H219" s="43">
        <v>83824717711.165405</v>
      </c>
      <c r="I219" s="43">
        <v>89281995939.854706</v>
      </c>
      <c r="J219" s="43">
        <v>92479764606.685593</v>
      </c>
      <c r="K219" s="43">
        <v>97863352351.6474</v>
      </c>
      <c r="L219" s="43">
        <v>89476578649.589005</v>
      </c>
      <c r="M219" s="43">
        <v>95263870747.295303</v>
      </c>
      <c r="N219" s="43">
        <v>104532938619.38699</v>
      </c>
      <c r="O219" s="43">
        <v>110868129421.78101</v>
      </c>
      <c r="P219" s="43">
        <v>111173447020.576</v>
      </c>
      <c r="Q219" s="43">
        <v>108561418117.64301</v>
      </c>
      <c r="R219" s="43">
        <v>112851399251.396</v>
      </c>
      <c r="S219" s="43">
        <v>112628137002.049</v>
      </c>
      <c r="T219" s="43">
        <v>119803598482.40401</v>
      </c>
      <c r="U219" s="43">
        <v>120155887146.23</v>
      </c>
      <c r="V219" s="43">
        <v>112982030193.716</v>
      </c>
      <c r="W219" s="43">
        <v>117147614565.563</v>
      </c>
      <c r="X219" s="43">
        <v>121123881198.563</v>
      </c>
      <c r="Y219" s="43">
        <v>110397577419.511</v>
      </c>
      <c r="Z219" s="43">
        <v>101835914043.14</v>
      </c>
      <c r="AA219" s="43">
        <v>120458247112.48399</v>
      </c>
      <c r="AB219" s="43">
        <v>132887025219.739</v>
      </c>
      <c r="AC219" s="43">
        <v>146637211438.28</v>
      </c>
      <c r="AD219" s="43">
        <v>158955166688.72299</v>
      </c>
      <c r="AE219" s="43">
        <v>166617013820.67499</v>
      </c>
      <c r="AF219" s="43">
        <v>160019559117.16156</v>
      </c>
      <c r="AG219" s="146"/>
      <c r="AI219" t="str">
        <f t="shared" si="3"/>
        <v>Venezuela</v>
      </c>
    </row>
    <row r="220" spans="1:35">
      <c r="A220" s="43" t="s">
        <v>4048</v>
      </c>
      <c r="B220" s="43" t="s">
        <v>1672</v>
      </c>
      <c r="C220" s="43" t="s">
        <v>1786</v>
      </c>
      <c r="D220" s="43" t="s">
        <v>1786</v>
      </c>
      <c r="E220" s="43" t="s">
        <v>1786</v>
      </c>
      <c r="F220" s="43" t="s">
        <v>1786</v>
      </c>
      <c r="G220" s="43">
        <v>11453473961.7551</v>
      </c>
      <c r="H220" s="43">
        <v>11889376649.741199</v>
      </c>
      <c r="I220" s="43">
        <v>12221006030.9648</v>
      </c>
      <c r="J220" s="43">
        <v>12658942070.887501</v>
      </c>
      <c r="K220" s="43">
        <v>13308980223.6565</v>
      </c>
      <c r="L220" s="43">
        <v>14289121788.1742</v>
      </c>
      <c r="M220" s="43">
        <v>15017998193.5695</v>
      </c>
      <c r="N220" s="43">
        <v>15913197627.560801</v>
      </c>
      <c r="O220" s="43">
        <v>17289060246.775002</v>
      </c>
      <c r="P220" s="43">
        <v>18684759513.641998</v>
      </c>
      <c r="Q220" s="43">
        <v>20336301848.056198</v>
      </c>
      <c r="R220" s="43">
        <v>22276482694.176498</v>
      </c>
      <c r="S220" s="43">
        <v>24357110075.305099</v>
      </c>
      <c r="T220" s="43">
        <v>26342722183.520302</v>
      </c>
      <c r="U220" s="43">
        <v>27861236671.778599</v>
      </c>
      <c r="V220" s="43">
        <v>29191217010.3097</v>
      </c>
      <c r="W220" s="43">
        <v>31172517272.209801</v>
      </c>
      <c r="X220" s="43">
        <v>33321830052.2719</v>
      </c>
      <c r="Y220" s="43">
        <v>35681076633.443398</v>
      </c>
      <c r="Z220" s="43">
        <v>38300485720.402397</v>
      </c>
      <c r="AA220" s="43">
        <v>41283942095.668999</v>
      </c>
      <c r="AB220" s="43">
        <v>44769045610.393303</v>
      </c>
      <c r="AC220" s="43">
        <v>48453031029.180496</v>
      </c>
      <c r="AD220" s="43">
        <v>52550385537.225502</v>
      </c>
      <c r="AE220" s="43">
        <v>55795486662.568001</v>
      </c>
      <c r="AF220" s="43">
        <v>58840794626.555267</v>
      </c>
      <c r="AG220" s="43"/>
      <c r="AI220" t="str">
        <f t="shared" si="3"/>
        <v>Vietnam</v>
      </c>
    </row>
    <row r="221" spans="1:35">
      <c r="A221" s="43" t="s">
        <v>1673</v>
      </c>
      <c r="B221" s="43" t="s">
        <v>1674</v>
      </c>
      <c r="C221" s="43" t="s">
        <v>1786</v>
      </c>
      <c r="D221" s="43" t="s">
        <v>1786</v>
      </c>
      <c r="E221" s="43" t="s">
        <v>1786</v>
      </c>
      <c r="F221" s="43" t="s">
        <v>1786</v>
      </c>
      <c r="G221" s="43" t="s">
        <v>1786</v>
      </c>
      <c r="H221" s="43" t="s">
        <v>1786</v>
      </c>
      <c r="I221" s="43" t="s">
        <v>1786</v>
      </c>
      <c r="J221" s="43" t="s">
        <v>1786</v>
      </c>
      <c r="K221" s="43" t="s">
        <v>1786</v>
      </c>
      <c r="L221" s="43" t="s">
        <v>1786</v>
      </c>
      <c r="M221" s="43" t="s">
        <v>1786</v>
      </c>
      <c r="N221" s="43" t="s">
        <v>1786</v>
      </c>
      <c r="O221" s="43" t="s">
        <v>1786</v>
      </c>
      <c r="P221" s="43" t="s">
        <v>1786</v>
      </c>
      <c r="Q221" s="43" t="s">
        <v>1786</v>
      </c>
      <c r="R221" s="43" t="s">
        <v>1786</v>
      </c>
      <c r="S221" s="43" t="s">
        <v>1786</v>
      </c>
      <c r="T221" s="43" t="s">
        <v>1786</v>
      </c>
      <c r="U221" s="43" t="s">
        <v>1786</v>
      </c>
      <c r="V221" s="43" t="s">
        <v>1786</v>
      </c>
      <c r="W221" s="43" t="s">
        <v>1786</v>
      </c>
      <c r="X221" s="43" t="s">
        <v>1786</v>
      </c>
      <c r="Y221" s="43" t="s">
        <v>1786</v>
      </c>
      <c r="Z221" s="43" t="s">
        <v>1786</v>
      </c>
      <c r="AA221" s="43" t="s">
        <v>1786</v>
      </c>
      <c r="AB221" s="43" t="s">
        <v>1786</v>
      </c>
      <c r="AC221" s="43" t="s">
        <v>1786</v>
      </c>
      <c r="AD221" s="43" t="s">
        <v>1786</v>
      </c>
      <c r="AE221" s="43" t="s">
        <v>1786</v>
      </c>
      <c r="AF221" s="43" t="s">
        <v>1786</v>
      </c>
      <c r="AG221" s="144"/>
      <c r="AI221" t="e">
        <f t="shared" si="3"/>
        <v>#N/A</v>
      </c>
    </row>
    <row r="222" spans="1:35">
      <c r="A222" s="43" t="s">
        <v>1675</v>
      </c>
      <c r="B222" s="43" t="s">
        <v>1676</v>
      </c>
      <c r="C222" s="43" t="s">
        <v>1786</v>
      </c>
      <c r="D222" s="43" t="s">
        <v>1786</v>
      </c>
      <c r="E222" s="43" t="s">
        <v>1786</v>
      </c>
      <c r="F222" s="43" t="s">
        <v>1786</v>
      </c>
      <c r="G222" s="43" t="s">
        <v>1786</v>
      </c>
      <c r="H222" s="43" t="s">
        <v>1786</v>
      </c>
      <c r="I222" s="43" t="s">
        <v>1786</v>
      </c>
      <c r="J222" s="43" t="s">
        <v>1786</v>
      </c>
      <c r="K222" s="43" t="s">
        <v>1786</v>
      </c>
      <c r="L222" s="43" t="s">
        <v>1786</v>
      </c>
      <c r="M222" s="43" t="s">
        <v>1786</v>
      </c>
      <c r="N222" s="43" t="s">
        <v>1786</v>
      </c>
      <c r="O222" s="43" t="s">
        <v>1786</v>
      </c>
      <c r="P222" s="43" t="s">
        <v>1786</v>
      </c>
      <c r="Q222" s="43">
        <v>2907788288</v>
      </c>
      <c r="R222" s="43">
        <v>3082508800</v>
      </c>
      <c r="S222" s="43">
        <v>3171895808</v>
      </c>
      <c r="T222" s="43">
        <v>3573173248</v>
      </c>
      <c r="U222" s="43">
        <v>4003988736</v>
      </c>
      <c r="V222" s="43">
        <v>4355166720</v>
      </c>
      <c r="W222" s="43">
        <v>4113261312</v>
      </c>
      <c r="X222" s="43">
        <v>3504929280</v>
      </c>
      <c r="Y222" s="43">
        <v>3151496192</v>
      </c>
      <c r="Z222" s="43">
        <v>3344165632</v>
      </c>
      <c r="AA222" s="43">
        <v>3552819456</v>
      </c>
      <c r="AB222" s="43">
        <v>3775940864</v>
      </c>
      <c r="AC222" s="43" t="s">
        <v>1786</v>
      </c>
      <c r="AD222" s="43" t="s">
        <v>1786</v>
      </c>
      <c r="AE222" s="43" t="s">
        <v>1786</v>
      </c>
      <c r="AF222" s="43" t="e">
        <v>#N/A</v>
      </c>
      <c r="AG222" s="43"/>
      <c r="AI222" t="e">
        <f t="shared" si="3"/>
        <v>#N/A</v>
      </c>
    </row>
    <row r="223" spans="1:35">
      <c r="A223" s="43" t="s">
        <v>1677</v>
      </c>
      <c r="B223" s="43" t="s">
        <v>1678</v>
      </c>
      <c r="C223" s="43">
        <v>17782592114077.199</v>
      </c>
      <c r="D223" s="43">
        <v>18128373110726.398</v>
      </c>
      <c r="E223" s="43">
        <v>18188257472553.801</v>
      </c>
      <c r="F223" s="43">
        <v>18649473966866.199</v>
      </c>
      <c r="G223" s="43">
        <v>19507276672837.699</v>
      </c>
      <c r="H223" s="43">
        <v>20231799750547</v>
      </c>
      <c r="I223" s="43">
        <v>20916322122102.699</v>
      </c>
      <c r="J223" s="43">
        <v>21667037338057.301</v>
      </c>
      <c r="K223" s="43">
        <v>22678028984058.102</v>
      </c>
      <c r="L223" s="43">
        <v>23524386235911.199</v>
      </c>
      <c r="M223" s="43">
        <v>24214101247748.102</v>
      </c>
      <c r="N223" s="43">
        <v>24598223026275.699</v>
      </c>
      <c r="O223" s="43">
        <v>25121189831294.5</v>
      </c>
      <c r="P223" s="43">
        <v>25559318665460.398</v>
      </c>
      <c r="Q223" s="43">
        <v>26410688823575.5</v>
      </c>
      <c r="R223" s="43">
        <v>27179128777657</v>
      </c>
      <c r="S223" s="43">
        <v>28100170834207</v>
      </c>
      <c r="T223" s="43">
        <v>29143836842603.199</v>
      </c>
      <c r="U223" s="43">
        <v>29816920454305.102</v>
      </c>
      <c r="V223" s="43">
        <v>30766173024040.301</v>
      </c>
      <c r="W223" s="43">
        <v>32036590277199.102</v>
      </c>
      <c r="X223" s="43">
        <v>32517461049479.5</v>
      </c>
      <c r="Y223" s="43">
        <v>33131822885447.602</v>
      </c>
      <c r="Z223" s="43">
        <v>34019223264941.602</v>
      </c>
      <c r="AA223" s="43">
        <v>35409965463829.898</v>
      </c>
      <c r="AB223" s="43">
        <v>36641785020209</v>
      </c>
      <c r="AC223" s="43">
        <v>38093197493194.203</v>
      </c>
      <c r="AD223" s="43">
        <v>39557827135075.5</v>
      </c>
      <c r="AE223" s="43">
        <v>40231878530322.898</v>
      </c>
      <c r="AF223" s="43">
        <v>39752346740137.258</v>
      </c>
      <c r="AG223" s="43"/>
      <c r="AI223" t="e">
        <f t="shared" si="3"/>
        <v>#N/A</v>
      </c>
    </row>
    <row r="224" spans="1:35">
      <c r="A224" s="67" t="s">
        <v>2102</v>
      </c>
      <c r="B224" s="43" t="s">
        <v>1679</v>
      </c>
      <c r="C224" s="43" t="s">
        <v>1786</v>
      </c>
      <c r="D224" s="43" t="s">
        <v>1786</v>
      </c>
      <c r="E224" s="43" t="s">
        <v>1786</v>
      </c>
      <c r="F224" s="43" t="s">
        <v>1786</v>
      </c>
      <c r="G224" s="43" t="s">
        <v>1786</v>
      </c>
      <c r="H224" s="43" t="s">
        <v>1786</v>
      </c>
      <c r="I224" s="43" t="s">
        <v>1786</v>
      </c>
      <c r="J224" s="43" t="s">
        <v>1786</v>
      </c>
      <c r="K224" s="43" t="s">
        <v>1786</v>
      </c>
      <c r="L224" s="43" t="s">
        <v>1786</v>
      </c>
      <c r="M224" s="43">
        <v>5508255714.5900202</v>
      </c>
      <c r="N224" s="43">
        <v>5616688487.3126602</v>
      </c>
      <c r="O224" s="43">
        <v>6084081879.7507896</v>
      </c>
      <c r="P224" s="43">
        <v>6331604909.4363098</v>
      </c>
      <c r="Q224" s="43">
        <v>6468604315.8425999</v>
      </c>
      <c r="R224" s="43">
        <v>7221972624.8358698</v>
      </c>
      <c r="S224" s="43">
        <v>7658317189.7372999</v>
      </c>
      <c r="T224" s="43">
        <v>8267369363.9646797</v>
      </c>
      <c r="U224" s="43">
        <v>8802348136.1156693</v>
      </c>
      <c r="V224" s="43">
        <v>9043556853.3067799</v>
      </c>
      <c r="W224" s="43">
        <v>9441473354.8522701</v>
      </c>
      <c r="X224" s="43">
        <v>9875781129.1754799</v>
      </c>
      <c r="Y224" s="43">
        <v>10260936593.213301</v>
      </c>
      <c r="Z224" s="43">
        <v>10579025627.6029</v>
      </c>
      <c r="AA224" s="43">
        <v>10999319736.761999</v>
      </c>
      <c r="AB224" s="43">
        <v>11614291703.244301</v>
      </c>
      <c r="AC224" s="43">
        <v>11985948669.8993</v>
      </c>
      <c r="AD224" s="43">
        <v>12381484976.0161</v>
      </c>
      <c r="AE224" s="43">
        <v>12864362892.190399</v>
      </c>
      <c r="AF224" s="43" t="s">
        <v>1786</v>
      </c>
      <c r="AG224" s="144"/>
      <c r="AI224" t="str">
        <f t="shared" si="3"/>
        <v>Yemen</v>
      </c>
    </row>
    <row r="225" spans="1:35">
      <c r="A225" s="43" t="s">
        <v>4145</v>
      </c>
      <c r="B225" s="43" t="s">
        <v>1680</v>
      </c>
      <c r="C225" s="43">
        <v>2729759075.1930799</v>
      </c>
      <c r="D225" s="43">
        <v>2898129461.4622998</v>
      </c>
      <c r="E225" s="43">
        <v>2816611374.6869102</v>
      </c>
      <c r="F225" s="43">
        <v>2761217379.0357099</v>
      </c>
      <c r="G225" s="43">
        <v>2751916639.4906602</v>
      </c>
      <c r="H225" s="43">
        <v>2796368638.5637002</v>
      </c>
      <c r="I225" s="43">
        <v>2816611374.6869102</v>
      </c>
      <c r="J225" s="43">
        <v>2891974365.5055699</v>
      </c>
      <c r="K225" s="43">
        <v>3073612018.14645</v>
      </c>
      <c r="L225" s="43">
        <v>3042153544.4893298</v>
      </c>
      <c r="M225" s="43">
        <v>3027518592.2258201</v>
      </c>
      <c r="N225" s="43">
        <v>3026424647.2897401</v>
      </c>
      <c r="O225" s="43">
        <v>2974039594.5634799</v>
      </c>
      <c r="P225" s="43">
        <v>3176193214.83987</v>
      </c>
      <c r="Q225" s="43">
        <v>2902232519.1378102</v>
      </c>
      <c r="R225" s="43">
        <v>2820351878.42908</v>
      </c>
      <c r="S225" s="43">
        <v>3016243929.0643401</v>
      </c>
      <c r="T225" s="43">
        <v>3115744351.3041101</v>
      </c>
      <c r="U225" s="43">
        <v>3057831836.9712801</v>
      </c>
      <c r="V225" s="43">
        <v>3125850011.5255098</v>
      </c>
      <c r="W225" s="43">
        <v>3237716324.8310299</v>
      </c>
      <c r="X225" s="43">
        <v>3396122676.1624098</v>
      </c>
      <c r="Y225" s="43">
        <v>3488339528.3228798</v>
      </c>
      <c r="Z225" s="43">
        <v>3686073384.5545802</v>
      </c>
      <c r="AA225" s="43">
        <v>3886492555.3710699</v>
      </c>
      <c r="AB225" s="43">
        <v>4088590349.6318102</v>
      </c>
      <c r="AC225" s="43">
        <v>4342082575.5902796</v>
      </c>
      <c r="AD225" s="43">
        <v>4611292799.1125097</v>
      </c>
      <c r="AE225" s="43">
        <v>4887969460.15205</v>
      </c>
      <c r="AF225" s="43">
        <v>5186233367.2259588</v>
      </c>
      <c r="AG225" s="43"/>
      <c r="AI225" t="str">
        <f t="shared" si="3"/>
        <v>Zambia</v>
      </c>
    </row>
    <row r="226" spans="1:35">
      <c r="A226" s="43" t="s">
        <v>4147</v>
      </c>
      <c r="B226" s="43" t="s">
        <v>1681</v>
      </c>
      <c r="C226" s="43">
        <v>4376442315.6356897</v>
      </c>
      <c r="D226" s="43">
        <v>4924610475.4842701</v>
      </c>
      <c r="E226" s="43">
        <v>5054339367.1421804</v>
      </c>
      <c r="F226" s="43">
        <v>5134466035.5191202</v>
      </c>
      <c r="G226" s="43">
        <v>5036533440.8361902</v>
      </c>
      <c r="H226" s="43">
        <v>5386289422.4082203</v>
      </c>
      <c r="I226" s="43">
        <v>5499349491.5167999</v>
      </c>
      <c r="J226" s="43">
        <v>5562632424.0271301</v>
      </c>
      <c r="K226" s="43">
        <v>5982743376.9793901</v>
      </c>
      <c r="L226" s="43">
        <v>6293832248.18118</v>
      </c>
      <c r="M226" s="43">
        <v>6733679957.3124104</v>
      </c>
      <c r="N226" s="43">
        <v>7106172069.9598703</v>
      </c>
      <c r="O226" s="43">
        <v>6465510698.7537699</v>
      </c>
      <c r="P226" s="43">
        <v>6533492858.9257603</v>
      </c>
      <c r="Q226" s="43">
        <v>7136873690.6827002</v>
      </c>
      <c r="R226" s="43">
        <v>7148151837.0706797</v>
      </c>
      <c r="S226" s="43">
        <v>7888750116.5480499</v>
      </c>
      <c r="T226" s="43">
        <v>8100215361.3226805</v>
      </c>
      <c r="U226" s="43">
        <v>8333923617.0291595</v>
      </c>
      <c r="V226" s="43">
        <v>8033902482.7855301</v>
      </c>
      <c r="W226" s="43">
        <v>7399224186.6454697</v>
      </c>
      <c r="X226" s="43">
        <v>7199445133.60604</v>
      </c>
      <c r="Y226" s="43">
        <v>6882669547.7273798</v>
      </c>
      <c r="Z226" s="43">
        <v>6166871914.76373</v>
      </c>
      <c r="AA226" s="43">
        <v>5932530782.0027103</v>
      </c>
      <c r="AB226" s="43">
        <v>5618106650.5565701</v>
      </c>
      <c r="AC226" s="43" t="s">
        <v>1786</v>
      </c>
      <c r="AD226" s="43" t="s">
        <v>1786</v>
      </c>
      <c r="AE226" s="43" t="s">
        <v>1786</v>
      </c>
      <c r="AF226" s="43" t="s">
        <v>1786</v>
      </c>
      <c r="AG226" s="144"/>
      <c r="AI226" t="str">
        <f t="shared" si="3"/>
        <v>Zimbabwe</v>
      </c>
    </row>
    <row r="228" spans="1:35">
      <c r="A228" s="47" t="s">
        <v>1684</v>
      </c>
    </row>
    <row r="229" spans="1:35">
      <c r="A229" s="45" t="s">
        <v>1682</v>
      </c>
    </row>
    <row r="230" spans="1:35">
      <c r="A230" s="144" t="s">
        <v>1683</v>
      </c>
    </row>
    <row r="231" spans="1:35">
      <c r="A231" s="45" t="s">
        <v>1685</v>
      </c>
    </row>
  </sheetData>
  <phoneticPr fontId="2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455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37" sqref="A37"/>
    </sheetView>
  </sheetViews>
  <sheetFormatPr defaultRowHeight="14.25"/>
  <cols>
    <col min="1" max="1" width="18.125" style="51" customWidth="1"/>
    <col min="2" max="2" width="8" style="51" customWidth="1"/>
    <col min="3" max="3" width="18.125" style="51" customWidth="1"/>
    <col min="4" max="4" width="8" style="51" customWidth="1"/>
    <col min="5" max="5" width="18.125" style="51" customWidth="1"/>
    <col min="6" max="6" width="18.125" style="52" customWidth="1"/>
    <col min="7" max="16" width="9" style="51"/>
    <col min="17" max="17" width="11.625" style="52" customWidth="1"/>
    <col min="18" max="25" width="9" style="51"/>
    <col min="26" max="26" width="11.625" style="52" customWidth="1"/>
    <col min="27" max="32" width="9" style="51"/>
    <col min="33" max="33" width="11.625" style="52" customWidth="1"/>
    <col min="34" max="35" width="9" style="51"/>
    <col min="36" max="36" width="11" style="51" customWidth="1"/>
    <col min="37" max="16384" width="9" style="51"/>
  </cols>
  <sheetData>
    <row r="1" spans="1:38" s="49" customFormat="1">
      <c r="A1" s="49" t="s">
        <v>1308</v>
      </c>
      <c r="B1" s="49" t="s">
        <v>1309</v>
      </c>
      <c r="C1" s="49" t="s">
        <v>1310</v>
      </c>
      <c r="D1" s="49" t="s">
        <v>1311</v>
      </c>
      <c r="E1" s="55" t="s">
        <v>1788</v>
      </c>
      <c r="F1" s="50" t="s">
        <v>1312</v>
      </c>
      <c r="G1" s="49" t="s">
        <v>1313</v>
      </c>
      <c r="H1" s="49" t="s">
        <v>1314</v>
      </c>
      <c r="I1" s="49" t="s">
        <v>1315</v>
      </c>
      <c r="J1" s="49" t="s">
        <v>1316</v>
      </c>
      <c r="K1" s="49" t="s">
        <v>1317</v>
      </c>
      <c r="L1" s="49" t="s">
        <v>1318</v>
      </c>
      <c r="M1" s="49" t="s">
        <v>1319</v>
      </c>
      <c r="N1" s="49" t="s">
        <v>1320</v>
      </c>
      <c r="O1" s="49" t="s">
        <v>1321</v>
      </c>
      <c r="P1" s="49" t="s">
        <v>1322</v>
      </c>
      <c r="Q1" s="50" t="s">
        <v>1323</v>
      </c>
      <c r="R1" s="49" t="s">
        <v>1324</v>
      </c>
      <c r="S1" s="49" t="s">
        <v>1325</v>
      </c>
      <c r="T1" s="49" t="s">
        <v>1326</v>
      </c>
      <c r="U1" s="49" t="s">
        <v>1327</v>
      </c>
      <c r="V1" s="49" t="s">
        <v>1328</v>
      </c>
      <c r="W1" s="49" t="s">
        <v>1329</v>
      </c>
      <c r="X1" s="49" t="s">
        <v>1330</v>
      </c>
      <c r="Y1" s="49" t="s">
        <v>1331</v>
      </c>
      <c r="Z1" s="50" t="s">
        <v>1332</v>
      </c>
      <c r="AA1" s="49" t="s">
        <v>1333</v>
      </c>
      <c r="AB1" s="49" t="s">
        <v>1334</v>
      </c>
      <c r="AC1" s="49" t="s">
        <v>1335</v>
      </c>
      <c r="AD1" s="49" t="s">
        <v>1336</v>
      </c>
      <c r="AE1" s="49" t="s">
        <v>1337</v>
      </c>
      <c r="AF1" s="49" t="s">
        <v>1338</v>
      </c>
      <c r="AG1" s="50" t="s">
        <v>1339</v>
      </c>
      <c r="AH1" s="49" t="s">
        <v>1340</v>
      </c>
      <c r="AI1" s="49" t="s">
        <v>1686</v>
      </c>
    </row>
    <row r="2" spans="1:38">
      <c r="A2" s="51" t="s">
        <v>4006</v>
      </c>
      <c r="B2" s="51" t="s">
        <v>1341</v>
      </c>
      <c r="C2" s="52" t="s">
        <v>1687</v>
      </c>
      <c r="D2" s="145" t="s">
        <v>1693</v>
      </c>
      <c r="E2" s="51" t="str">
        <f>CONCATENATE(A2,".",D2)</f>
        <v>Afghanistan.SP.TER.TOTL.IN</v>
      </c>
      <c r="F2" s="52" t="s">
        <v>1786</v>
      </c>
      <c r="G2" s="51" t="s">
        <v>1786</v>
      </c>
      <c r="H2" s="51" t="s">
        <v>1786</v>
      </c>
      <c r="I2" s="51" t="s">
        <v>1786</v>
      </c>
      <c r="J2" s="51" t="s">
        <v>1786</v>
      </c>
      <c r="K2" s="51" t="s">
        <v>1786</v>
      </c>
      <c r="L2" s="51" t="s">
        <v>1786</v>
      </c>
      <c r="M2" s="51" t="s">
        <v>1786</v>
      </c>
      <c r="N2" s="51" t="s">
        <v>1786</v>
      </c>
      <c r="O2" s="51" t="s">
        <v>1786</v>
      </c>
      <c r="P2" s="51" t="s">
        <v>1786</v>
      </c>
      <c r="Q2" s="52" t="s">
        <v>1786</v>
      </c>
      <c r="R2" s="51" t="s">
        <v>1786</v>
      </c>
      <c r="S2" s="51" t="s">
        <v>1786</v>
      </c>
      <c r="T2" s="51" t="s">
        <v>1786</v>
      </c>
      <c r="U2" s="51" t="s">
        <v>1786</v>
      </c>
      <c r="V2" s="51" t="s">
        <v>1786</v>
      </c>
      <c r="W2" s="51" t="s">
        <v>1786</v>
      </c>
      <c r="X2" s="51">
        <v>1775737</v>
      </c>
      <c r="Y2" s="51">
        <v>1810578</v>
      </c>
      <c r="Z2" s="52">
        <v>1857806</v>
      </c>
      <c r="AA2" s="51">
        <v>1919865</v>
      </c>
      <c r="AB2" s="51">
        <v>1993561</v>
      </c>
      <c r="AC2" s="51">
        <v>2076592</v>
      </c>
      <c r="AD2" s="51">
        <v>2164831</v>
      </c>
      <c r="AE2" s="51">
        <v>2255232</v>
      </c>
      <c r="AF2" s="51">
        <v>2347375</v>
      </c>
      <c r="AG2" s="52">
        <v>2442433</v>
      </c>
      <c r="AH2" s="51">
        <v>2540720</v>
      </c>
      <c r="AI2" s="51">
        <v>2642864</v>
      </c>
      <c r="AL2" s="51" t="str">
        <f t="shared" ref="AL2:AL65" si="0">VLOOKUP(A2,Area_Country_En,1,FALSE)</f>
        <v>Afghanistan</v>
      </c>
    </row>
    <row r="3" spans="1:38">
      <c r="A3" s="51" t="s">
        <v>4006</v>
      </c>
      <c r="B3" s="51" t="s">
        <v>1341</v>
      </c>
      <c r="C3" s="52" t="s">
        <v>1689</v>
      </c>
      <c r="D3" s="145" t="s">
        <v>4660</v>
      </c>
      <c r="E3" s="51" t="str">
        <f t="shared" ref="E3:E66" si="1">CONCATENATE(A3,".",D3)</f>
        <v>Afghanistan.SP.POP.TOTL</v>
      </c>
      <c r="F3" s="52">
        <v>15063252.5</v>
      </c>
      <c r="G3" s="51">
        <v>15400824.8958313</v>
      </c>
      <c r="H3" s="51">
        <v>15745962.3990275</v>
      </c>
      <c r="I3" s="51">
        <v>16098834.5461092</v>
      </c>
      <c r="J3" s="51">
        <v>16459614.6729657</v>
      </c>
      <c r="K3" s="51">
        <v>16828480</v>
      </c>
      <c r="L3" s="51">
        <v>17163557.7525317</v>
      </c>
      <c r="M3" s="51">
        <v>17505307.355417199</v>
      </c>
      <c r="N3" s="51">
        <v>17853861.654203001</v>
      </c>
      <c r="O3" s="51">
        <v>18209356.139569599</v>
      </c>
      <c r="P3" s="51">
        <v>18571929</v>
      </c>
      <c r="Q3" s="52">
        <v>18992011.032695699</v>
      </c>
      <c r="R3" s="51">
        <v>19421594.981654</v>
      </c>
      <c r="S3" s="51">
        <v>19860895.7725458</v>
      </c>
      <c r="T3" s="51">
        <v>20310133.1924868</v>
      </c>
      <c r="U3" s="51">
        <v>20769532</v>
      </c>
      <c r="V3" s="51">
        <v>21312543.7221191</v>
      </c>
      <c r="W3" s="51">
        <v>21869752.2846081</v>
      </c>
      <c r="X3" s="51">
        <v>22441528.8586004</v>
      </c>
      <c r="Y3" s="51">
        <v>23028254.319361601</v>
      </c>
      <c r="Z3" s="52">
        <v>23630319.5</v>
      </c>
      <c r="AA3" s="51">
        <v>24232218.699161801</v>
      </c>
      <c r="AB3" s="51">
        <v>24849449.161447398</v>
      </c>
      <c r="AC3" s="51">
        <v>25482401.396811299</v>
      </c>
      <c r="AD3" s="51">
        <v>26131475.862074502</v>
      </c>
      <c r="AE3" s="51">
        <v>26797083.214285702</v>
      </c>
      <c r="AF3" s="51">
        <v>27518809.056496099</v>
      </c>
      <c r="AG3" s="52">
        <v>28259973.140814699</v>
      </c>
      <c r="AH3" s="51">
        <v>29021098.997416198</v>
      </c>
      <c r="AI3" s="51">
        <v>29802724.2567137</v>
      </c>
      <c r="AL3" s="51" t="str">
        <f t="shared" si="0"/>
        <v>Afghanistan</v>
      </c>
    </row>
    <row r="4" spans="1:38">
      <c r="A4" s="51" t="s">
        <v>4177</v>
      </c>
      <c r="B4" s="51" t="s">
        <v>1342</v>
      </c>
      <c r="C4" s="51" t="s">
        <v>1691</v>
      </c>
      <c r="D4" s="51" t="s">
        <v>1688</v>
      </c>
      <c r="E4" s="51" t="str">
        <f t="shared" si="1"/>
        <v>Albania.SP.TER.TOTL.IN</v>
      </c>
      <c r="F4" s="52" t="s">
        <v>1786</v>
      </c>
      <c r="G4" s="51" t="s">
        <v>1786</v>
      </c>
      <c r="H4" s="51" t="s">
        <v>1786</v>
      </c>
      <c r="I4" s="51" t="s">
        <v>1786</v>
      </c>
      <c r="J4" s="51" t="s">
        <v>1786</v>
      </c>
      <c r="K4" s="51" t="s">
        <v>1786</v>
      </c>
      <c r="L4" s="51" t="s">
        <v>1786</v>
      </c>
      <c r="M4" s="51" t="s">
        <v>1786</v>
      </c>
      <c r="N4" s="51" t="s">
        <v>1786</v>
      </c>
      <c r="O4" s="51" t="s">
        <v>1786</v>
      </c>
      <c r="P4" s="51" t="s">
        <v>1786</v>
      </c>
      <c r="Q4" s="52">
        <v>318679</v>
      </c>
      <c r="R4" s="51" t="s">
        <v>1786</v>
      </c>
      <c r="S4" s="51" t="s">
        <v>1786</v>
      </c>
      <c r="T4" s="51" t="s">
        <v>1786</v>
      </c>
      <c r="U4" s="51" t="s">
        <v>1786</v>
      </c>
      <c r="V4" s="51" t="s">
        <v>1786</v>
      </c>
      <c r="W4" s="51" t="s">
        <v>1786</v>
      </c>
      <c r="X4" s="51">
        <v>248939</v>
      </c>
      <c r="Y4" s="51">
        <v>247524</v>
      </c>
      <c r="Z4" s="52">
        <v>248682</v>
      </c>
      <c r="AA4" s="51">
        <v>252066</v>
      </c>
      <c r="AB4" s="51">
        <v>257861</v>
      </c>
      <c r="AC4" s="51">
        <v>265928</v>
      </c>
      <c r="AD4" s="51">
        <v>275166</v>
      </c>
      <c r="AE4" s="51">
        <v>284105</v>
      </c>
      <c r="AF4" s="51">
        <v>291651</v>
      </c>
      <c r="AG4" s="52">
        <v>297302</v>
      </c>
      <c r="AH4" s="51">
        <v>301169</v>
      </c>
      <c r="AI4" s="51">
        <v>303503</v>
      </c>
      <c r="AL4" s="51" t="str">
        <f t="shared" si="0"/>
        <v>Albania</v>
      </c>
    </row>
    <row r="5" spans="1:38">
      <c r="A5" s="51" t="s">
        <v>4177</v>
      </c>
      <c r="B5" s="51" t="s">
        <v>1342</v>
      </c>
      <c r="C5" s="51" t="s">
        <v>1689</v>
      </c>
      <c r="D5" s="51" t="s">
        <v>1690</v>
      </c>
      <c r="E5" s="51" t="str">
        <f t="shared" si="1"/>
        <v>Albania.SP.POP.TOTL</v>
      </c>
      <c r="F5" s="52">
        <v>2671300</v>
      </c>
      <c r="G5" s="51">
        <v>2725010</v>
      </c>
      <c r="H5" s="51">
        <v>2777529</v>
      </c>
      <c r="I5" s="51">
        <v>2831582</v>
      </c>
      <c r="J5" s="51">
        <v>2890917</v>
      </c>
      <c r="K5" s="51">
        <v>2957390</v>
      </c>
      <c r="L5" s="51">
        <v>3033610</v>
      </c>
      <c r="M5" s="51">
        <v>3116538</v>
      </c>
      <c r="N5" s="51">
        <v>3195604</v>
      </c>
      <c r="O5" s="51">
        <v>3256484</v>
      </c>
      <c r="P5" s="51">
        <v>3289483</v>
      </c>
      <c r="Q5" s="52">
        <v>3290384</v>
      </c>
      <c r="R5" s="51">
        <v>3263772</v>
      </c>
      <c r="S5" s="51">
        <v>3219665</v>
      </c>
      <c r="T5" s="51">
        <v>3172692</v>
      </c>
      <c r="U5" s="51">
        <v>3133759</v>
      </c>
      <c r="V5" s="51">
        <v>3105896</v>
      </c>
      <c r="W5" s="51">
        <v>3086806</v>
      </c>
      <c r="X5" s="51">
        <v>3075628</v>
      </c>
      <c r="Y5" s="51">
        <v>3069856</v>
      </c>
      <c r="Z5" s="52">
        <v>3067556</v>
      </c>
      <c r="AA5" s="51">
        <v>3069383</v>
      </c>
      <c r="AB5" s="51">
        <v>3076282</v>
      </c>
      <c r="AC5" s="51">
        <v>3086736</v>
      </c>
      <c r="AD5" s="51">
        <v>3098677</v>
      </c>
      <c r="AE5" s="51">
        <v>3110579</v>
      </c>
      <c r="AF5" s="51">
        <v>3121751</v>
      </c>
      <c r="AG5" s="52">
        <v>3132458</v>
      </c>
      <c r="AH5" s="51">
        <v>3143291</v>
      </c>
      <c r="AI5" s="51">
        <v>3155271</v>
      </c>
      <c r="AL5" s="51" t="str">
        <f t="shared" si="0"/>
        <v>Albania</v>
      </c>
    </row>
    <row r="6" spans="1:38">
      <c r="A6" s="51" t="s">
        <v>4067</v>
      </c>
      <c r="B6" s="51" t="s">
        <v>1343</v>
      </c>
      <c r="C6" s="51" t="s">
        <v>1691</v>
      </c>
      <c r="D6" s="51" t="s">
        <v>1688</v>
      </c>
      <c r="E6" s="51" t="str">
        <f t="shared" si="1"/>
        <v>Algeria.SP.TER.TOTL.IN</v>
      </c>
      <c r="F6" s="52" t="s">
        <v>1786</v>
      </c>
      <c r="G6" s="51" t="s">
        <v>1786</v>
      </c>
      <c r="H6" s="51" t="s">
        <v>1786</v>
      </c>
      <c r="I6" s="51" t="s">
        <v>1786</v>
      </c>
      <c r="J6" s="51" t="s">
        <v>1786</v>
      </c>
      <c r="K6" s="51" t="s">
        <v>1786</v>
      </c>
      <c r="L6" s="51" t="s">
        <v>1786</v>
      </c>
      <c r="M6" s="51" t="s">
        <v>1786</v>
      </c>
      <c r="N6" s="51" t="s">
        <v>1786</v>
      </c>
      <c r="O6" s="51" t="s">
        <v>1786</v>
      </c>
      <c r="P6" s="51" t="s">
        <v>1786</v>
      </c>
      <c r="Q6" s="52">
        <v>2533821</v>
      </c>
      <c r="R6" s="51" t="s">
        <v>1786</v>
      </c>
      <c r="S6" s="51" t="s">
        <v>1786</v>
      </c>
      <c r="T6" s="51" t="s">
        <v>1786</v>
      </c>
      <c r="U6" s="51" t="s">
        <v>1786</v>
      </c>
      <c r="V6" s="51" t="s">
        <v>1786</v>
      </c>
      <c r="W6" s="51" t="s">
        <v>1786</v>
      </c>
      <c r="X6" s="51">
        <v>3117381</v>
      </c>
      <c r="Y6" s="51">
        <v>3221907</v>
      </c>
      <c r="Z6" s="52">
        <v>3324041</v>
      </c>
      <c r="AA6" s="51">
        <v>3419815</v>
      </c>
      <c r="AB6" s="51">
        <v>3508003</v>
      </c>
      <c r="AC6" s="51">
        <v>3587842</v>
      </c>
      <c r="AD6" s="51">
        <v>3656412</v>
      </c>
      <c r="AE6" s="51">
        <v>3710499</v>
      </c>
      <c r="AF6" s="51">
        <v>3747756</v>
      </c>
      <c r="AG6" s="52">
        <v>3767431</v>
      </c>
      <c r="AH6" s="51">
        <v>3769778</v>
      </c>
      <c r="AI6" s="51">
        <v>3742581</v>
      </c>
      <c r="AL6" s="51" t="str">
        <f t="shared" si="0"/>
        <v>Algeria</v>
      </c>
    </row>
    <row r="7" spans="1:38">
      <c r="A7" s="51" t="s">
        <v>4067</v>
      </c>
      <c r="B7" s="51" t="s">
        <v>1343</v>
      </c>
      <c r="C7" s="51" t="s">
        <v>1689</v>
      </c>
      <c r="D7" s="51" t="s">
        <v>1690</v>
      </c>
      <c r="E7" s="51" t="str">
        <f t="shared" si="1"/>
        <v>Algeria.SP.POP.TOTL</v>
      </c>
      <c r="F7" s="52">
        <v>18811202</v>
      </c>
      <c r="G7" s="51">
        <v>19442696</v>
      </c>
      <c r="H7" s="51">
        <v>20096281</v>
      </c>
      <c r="I7" s="51">
        <v>20763557</v>
      </c>
      <c r="J7" s="51">
        <v>21433416</v>
      </c>
      <c r="K7" s="51">
        <v>22097343</v>
      </c>
      <c r="L7" s="51">
        <v>22750282</v>
      </c>
      <c r="M7" s="51">
        <v>23392145</v>
      </c>
      <c r="N7" s="51">
        <v>24025337</v>
      </c>
      <c r="O7" s="51">
        <v>24654630</v>
      </c>
      <c r="P7" s="51">
        <v>25282515</v>
      </c>
      <c r="Q7" s="52">
        <v>25911154</v>
      </c>
      <c r="R7" s="51">
        <v>26536216</v>
      </c>
      <c r="S7" s="51">
        <v>27146225</v>
      </c>
      <c r="T7" s="51">
        <v>27725902</v>
      </c>
      <c r="U7" s="51">
        <v>28265291</v>
      </c>
      <c r="V7" s="51">
        <v>28759876</v>
      </c>
      <c r="W7" s="51">
        <v>29215667</v>
      </c>
      <c r="X7" s="51">
        <v>29646386</v>
      </c>
      <c r="Y7" s="51">
        <v>30071594</v>
      </c>
      <c r="Z7" s="52">
        <v>30506054</v>
      </c>
      <c r="AA7" s="51">
        <v>30954289</v>
      </c>
      <c r="AB7" s="51">
        <v>31414114</v>
      </c>
      <c r="AC7" s="51">
        <v>31885435</v>
      </c>
      <c r="AD7" s="51">
        <v>32366125</v>
      </c>
      <c r="AE7" s="51">
        <v>32854535</v>
      </c>
      <c r="AF7" s="51">
        <v>33351478</v>
      </c>
      <c r="AG7" s="52">
        <v>33858168</v>
      </c>
      <c r="AH7" s="51">
        <v>34373426</v>
      </c>
      <c r="AI7" s="51">
        <v>34895470</v>
      </c>
      <c r="AL7" s="51" t="str">
        <f t="shared" si="0"/>
        <v>Algeria</v>
      </c>
    </row>
    <row r="8" spans="1:38">
      <c r="A8" s="51" t="s">
        <v>1694</v>
      </c>
      <c r="B8" s="51" t="s">
        <v>1344</v>
      </c>
      <c r="C8" s="51" t="s">
        <v>1691</v>
      </c>
      <c r="D8" s="51" t="s">
        <v>1688</v>
      </c>
      <c r="E8" s="51" t="str">
        <f t="shared" si="1"/>
        <v>Samoa.SP.TER.TOTL.IN</v>
      </c>
      <c r="F8" s="52" t="s">
        <v>1786</v>
      </c>
      <c r="G8" s="51" t="s">
        <v>1786</v>
      </c>
      <c r="H8" s="51" t="s">
        <v>1786</v>
      </c>
      <c r="I8" s="51" t="s">
        <v>1786</v>
      </c>
      <c r="J8" s="51" t="s">
        <v>1786</v>
      </c>
      <c r="K8" s="51" t="s">
        <v>1786</v>
      </c>
      <c r="L8" s="51" t="s">
        <v>1786</v>
      </c>
      <c r="M8" s="51" t="s">
        <v>1786</v>
      </c>
      <c r="N8" s="51" t="s">
        <v>1786</v>
      </c>
      <c r="O8" s="51" t="s">
        <v>1786</v>
      </c>
      <c r="P8" s="51" t="s">
        <v>1786</v>
      </c>
      <c r="Q8" s="52" t="s">
        <v>1786</v>
      </c>
      <c r="R8" s="51" t="s">
        <v>1786</v>
      </c>
      <c r="S8" s="51" t="s">
        <v>1786</v>
      </c>
      <c r="T8" s="51" t="s">
        <v>1786</v>
      </c>
      <c r="U8" s="51" t="s">
        <v>1786</v>
      </c>
      <c r="V8" s="51" t="s">
        <v>1786</v>
      </c>
      <c r="W8" s="51" t="s">
        <v>1786</v>
      </c>
      <c r="X8" s="51" t="s">
        <v>1786</v>
      </c>
      <c r="Y8" s="51" t="s">
        <v>1786</v>
      </c>
      <c r="Z8" s="52" t="s">
        <v>1786</v>
      </c>
      <c r="AA8" s="51" t="s">
        <v>1786</v>
      </c>
      <c r="AB8" s="51" t="s">
        <v>1786</v>
      </c>
      <c r="AC8" s="51" t="s">
        <v>1786</v>
      </c>
      <c r="AD8" s="51" t="s">
        <v>1786</v>
      </c>
      <c r="AE8" s="51" t="s">
        <v>1786</v>
      </c>
      <c r="AF8" s="51" t="s">
        <v>1786</v>
      </c>
      <c r="AG8" s="52" t="s">
        <v>1786</v>
      </c>
      <c r="AH8" s="51" t="s">
        <v>1786</v>
      </c>
      <c r="AI8" s="51" t="s">
        <v>1786</v>
      </c>
      <c r="AL8" s="51" t="str">
        <f t="shared" si="0"/>
        <v>Samoa</v>
      </c>
    </row>
    <row r="9" spans="1:38">
      <c r="A9" s="51" t="s">
        <v>1694</v>
      </c>
      <c r="B9" s="51" t="s">
        <v>1344</v>
      </c>
      <c r="C9" s="51" t="s">
        <v>1689</v>
      </c>
      <c r="D9" s="51" t="s">
        <v>1690</v>
      </c>
      <c r="E9" s="51" t="str">
        <f t="shared" si="1"/>
        <v>Samoa.SP.POP.TOTL</v>
      </c>
      <c r="F9" s="52" t="s">
        <v>1786</v>
      </c>
      <c r="G9" s="51" t="s">
        <v>1786</v>
      </c>
      <c r="H9" s="51" t="s">
        <v>1786</v>
      </c>
      <c r="I9" s="51" t="s">
        <v>1786</v>
      </c>
      <c r="J9" s="51" t="s">
        <v>1786</v>
      </c>
      <c r="K9" s="51" t="s">
        <v>1786</v>
      </c>
      <c r="L9" s="51" t="s">
        <v>1786</v>
      </c>
      <c r="M9" s="51" t="s">
        <v>1786</v>
      </c>
      <c r="N9" s="51" t="s">
        <v>1786</v>
      </c>
      <c r="O9" s="51" t="s">
        <v>1786</v>
      </c>
      <c r="P9" s="51" t="s">
        <v>1786</v>
      </c>
      <c r="Q9" s="52" t="s">
        <v>1786</v>
      </c>
      <c r="R9" s="51" t="s">
        <v>1786</v>
      </c>
      <c r="S9" s="51" t="s">
        <v>1786</v>
      </c>
      <c r="T9" s="51" t="s">
        <v>1786</v>
      </c>
      <c r="U9" s="51" t="s">
        <v>1786</v>
      </c>
      <c r="V9" s="51" t="s">
        <v>1786</v>
      </c>
      <c r="W9" s="51" t="s">
        <v>1786</v>
      </c>
      <c r="X9" s="51" t="s">
        <v>1786</v>
      </c>
      <c r="Y9" s="51" t="s">
        <v>1786</v>
      </c>
      <c r="Z9" s="52">
        <v>57544.840698342901</v>
      </c>
      <c r="AA9" s="51">
        <v>58571.500419227501</v>
      </c>
      <c r="AB9" s="51">
        <v>59616.476815763599</v>
      </c>
      <c r="AC9" s="51">
        <v>60680.096676467503</v>
      </c>
      <c r="AD9" s="51">
        <v>61762.692620101901</v>
      </c>
      <c r="AE9" s="51">
        <v>62864.603199693804</v>
      </c>
      <c r="AF9" s="51">
        <v>63950.459648447897</v>
      </c>
      <c r="AG9" s="52">
        <v>65029.3607635464</v>
      </c>
      <c r="AH9" s="51">
        <v>66107.397904207901</v>
      </c>
      <c r="AI9" s="51">
        <v>178846</v>
      </c>
      <c r="AL9" s="51" t="str">
        <f t="shared" si="0"/>
        <v>Samoa</v>
      </c>
    </row>
    <row r="10" spans="1:38">
      <c r="A10" s="51" t="s">
        <v>1695</v>
      </c>
      <c r="B10" s="51" t="s">
        <v>1345</v>
      </c>
      <c r="C10" s="51" t="s">
        <v>1691</v>
      </c>
      <c r="D10" s="51" t="s">
        <v>1688</v>
      </c>
      <c r="E10" s="51" t="str">
        <f t="shared" si="1"/>
        <v>Andorra.SP.TER.TOTL.IN</v>
      </c>
      <c r="F10" s="52" t="s">
        <v>1786</v>
      </c>
      <c r="G10" s="51" t="s">
        <v>1786</v>
      </c>
      <c r="H10" s="51" t="s">
        <v>1786</v>
      </c>
      <c r="I10" s="51" t="s">
        <v>1786</v>
      </c>
      <c r="J10" s="51" t="s">
        <v>1786</v>
      </c>
      <c r="K10" s="51" t="s">
        <v>1786</v>
      </c>
      <c r="L10" s="51" t="s">
        <v>1786</v>
      </c>
      <c r="M10" s="51" t="s">
        <v>1786</v>
      </c>
      <c r="N10" s="51" t="s">
        <v>1786</v>
      </c>
      <c r="O10" s="51" t="s">
        <v>1786</v>
      </c>
      <c r="P10" s="51" t="s">
        <v>1786</v>
      </c>
      <c r="Q10" s="52" t="s">
        <v>1786</v>
      </c>
      <c r="R10" s="51" t="s">
        <v>1786</v>
      </c>
      <c r="S10" s="51" t="s">
        <v>1786</v>
      </c>
      <c r="T10" s="51" t="s">
        <v>1786</v>
      </c>
      <c r="U10" s="51" t="s">
        <v>1786</v>
      </c>
      <c r="V10" s="51" t="s">
        <v>1786</v>
      </c>
      <c r="W10" s="51" t="s">
        <v>1786</v>
      </c>
      <c r="X10" s="51" t="s">
        <v>1786</v>
      </c>
      <c r="Y10" s="51">
        <v>4193</v>
      </c>
      <c r="Z10" s="52">
        <v>3901</v>
      </c>
      <c r="AA10" s="51">
        <v>3685</v>
      </c>
      <c r="AB10" s="51">
        <v>3540</v>
      </c>
      <c r="AC10" s="51">
        <v>3430</v>
      </c>
      <c r="AD10" s="51">
        <v>3517</v>
      </c>
      <c r="AE10" s="51">
        <v>4113</v>
      </c>
      <c r="AF10" s="51">
        <v>4053</v>
      </c>
      <c r="AG10" s="52">
        <v>4125</v>
      </c>
      <c r="AH10" s="51">
        <v>4178</v>
      </c>
      <c r="AI10" s="51">
        <v>4152</v>
      </c>
      <c r="AL10" s="51" t="e">
        <f t="shared" si="0"/>
        <v>#N/A</v>
      </c>
    </row>
    <row r="11" spans="1:38">
      <c r="A11" s="51" t="s">
        <v>4180</v>
      </c>
      <c r="B11" s="51" t="s">
        <v>1345</v>
      </c>
      <c r="C11" s="51" t="s">
        <v>1689</v>
      </c>
      <c r="D11" s="51" t="s">
        <v>1690</v>
      </c>
      <c r="E11" s="51" t="str">
        <f t="shared" si="1"/>
        <v>Andorra.SP.POP.TOTL</v>
      </c>
      <c r="F11" s="52" t="s">
        <v>1786</v>
      </c>
      <c r="G11" s="51" t="s">
        <v>1786</v>
      </c>
      <c r="H11" s="51" t="s">
        <v>1786</v>
      </c>
      <c r="I11" s="51" t="s">
        <v>1786</v>
      </c>
      <c r="J11" s="51" t="s">
        <v>1786</v>
      </c>
      <c r="K11" s="51" t="s">
        <v>1786</v>
      </c>
      <c r="L11" s="51" t="s">
        <v>1786</v>
      </c>
      <c r="M11" s="51" t="s">
        <v>1786</v>
      </c>
      <c r="N11" s="51" t="s">
        <v>1786</v>
      </c>
      <c r="O11" s="51" t="s">
        <v>1786</v>
      </c>
      <c r="P11" s="51" t="s">
        <v>1786</v>
      </c>
      <c r="Q11" s="52" t="s">
        <v>1786</v>
      </c>
      <c r="R11" s="51" t="s">
        <v>1786</v>
      </c>
      <c r="S11" s="51" t="s">
        <v>1786</v>
      </c>
      <c r="T11" s="51" t="s">
        <v>1786</v>
      </c>
      <c r="U11" s="51" t="s">
        <v>1786</v>
      </c>
      <c r="V11" s="51" t="s">
        <v>1786</v>
      </c>
      <c r="W11" s="51" t="s">
        <v>1786</v>
      </c>
      <c r="X11" s="51" t="s">
        <v>1786</v>
      </c>
      <c r="Y11" s="51" t="s">
        <v>1786</v>
      </c>
      <c r="Z11" s="52" t="s">
        <v>1786</v>
      </c>
      <c r="AA11" s="51" t="s">
        <v>1786</v>
      </c>
      <c r="AB11" s="51" t="s">
        <v>1786</v>
      </c>
      <c r="AC11" s="51">
        <v>69740</v>
      </c>
      <c r="AD11" s="51">
        <v>74598</v>
      </c>
      <c r="AE11" s="51">
        <v>77712</v>
      </c>
      <c r="AF11" s="51">
        <v>79886</v>
      </c>
      <c r="AG11" s="52">
        <v>82180</v>
      </c>
      <c r="AH11" s="51">
        <v>83810.5</v>
      </c>
      <c r="AI11" s="51" t="e">
        <v>#N/A</v>
      </c>
      <c r="AL11" s="51" t="e">
        <f t="shared" si="0"/>
        <v>#N/A</v>
      </c>
    </row>
    <row r="12" spans="1:38">
      <c r="A12" s="51" t="s">
        <v>4068</v>
      </c>
      <c r="B12" s="51" t="s">
        <v>1346</v>
      </c>
      <c r="C12" s="51" t="s">
        <v>1691</v>
      </c>
      <c r="D12" s="51" t="s">
        <v>1688</v>
      </c>
      <c r="E12" s="51" t="str">
        <f t="shared" si="1"/>
        <v>Angola.SP.TER.TOTL.IN</v>
      </c>
      <c r="F12" s="52" t="s">
        <v>1786</v>
      </c>
      <c r="G12" s="51" t="s">
        <v>1786</v>
      </c>
      <c r="H12" s="51" t="s">
        <v>1786</v>
      </c>
      <c r="I12" s="51" t="s">
        <v>1786</v>
      </c>
      <c r="J12" s="51" t="s">
        <v>1786</v>
      </c>
      <c r="K12" s="51" t="s">
        <v>1786</v>
      </c>
      <c r="L12" s="51" t="s">
        <v>1786</v>
      </c>
      <c r="M12" s="51" t="s">
        <v>1786</v>
      </c>
      <c r="N12" s="51" t="s">
        <v>1786</v>
      </c>
      <c r="O12" s="51" t="s">
        <v>1786</v>
      </c>
      <c r="P12" s="51" t="s">
        <v>1786</v>
      </c>
      <c r="Q12" s="52">
        <v>1017369</v>
      </c>
      <c r="R12" s="51" t="s">
        <v>1786</v>
      </c>
      <c r="S12" s="51" t="s">
        <v>1786</v>
      </c>
      <c r="T12" s="51" t="s">
        <v>1786</v>
      </c>
      <c r="U12" s="51" t="s">
        <v>1786</v>
      </c>
      <c r="V12" s="51" t="s">
        <v>1786</v>
      </c>
      <c r="W12" s="51" t="s">
        <v>1786</v>
      </c>
      <c r="X12" s="51">
        <v>1327966</v>
      </c>
      <c r="Y12" s="51">
        <v>1370063</v>
      </c>
      <c r="Z12" s="52">
        <v>1415374</v>
      </c>
      <c r="AA12" s="51">
        <v>1463923</v>
      </c>
      <c r="AB12" s="51">
        <v>1515237</v>
      </c>
      <c r="AC12" s="51">
        <v>1569277</v>
      </c>
      <c r="AD12" s="51">
        <v>1625905</v>
      </c>
      <c r="AE12" s="51">
        <v>1684838</v>
      </c>
      <c r="AF12" s="51">
        <v>1746539</v>
      </c>
      <c r="AG12" s="52">
        <v>1810602</v>
      </c>
      <c r="AH12" s="51">
        <v>1874866</v>
      </c>
      <c r="AI12" s="51">
        <v>1936459</v>
      </c>
      <c r="AL12" s="51" t="str">
        <f t="shared" si="0"/>
        <v>Angola</v>
      </c>
    </row>
    <row r="13" spans="1:38">
      <c r="A13" s="51" t="s">
        <v>4068</v>
      </c>
      <c r="B13" s="51" t="s">
        <v>1346</v>
      </c>
      <c r="C13" s="51" t="s">
        <v>1689</v>
      </c>
      <c r="D13" s="51" t="s">
        <v>1690</v>
      </c>
      <c r="E13" s="51" t="str">
        <f t="shared" si="1"/>
        <v>Angola.SP.POP.TOTL</v>
      </c>
      <c r="F13" s="52">
        <v>7854004</v>
      </c>
      <c r="G13" s="51">
        <v>8128191</v>
      </c>
      <c r="H13" s="51">
        <v>8426403</v>
      </c>
      <c r="I13" s="51">
        <v>8736517</v>
      </c>
      <c r="J13" s="51">
        <v>9041872</v>
      </c>
      <c r="K13" s="51">
        <v>9331250</v>
      </c>
      <c r="L13" s="51">
        <v>9598081</v>
      </c>
      <c r="M13" s="51">
        <v>9847621</v>
      </c>
      <c r="N13" s="51">
        <v>10094811</v>
      </c>
      <c r="O13" s="51">
        <v>10361164</v>
      </c>
      <c r="P13" s="51">
        <v>10661460</v>
      </c>
      <c r="Q13" s="52">
        <v>11002805</v>
      </c>
      <c r="R13" s="51">
        <v>11378634</v>
      </c>
      <c r="S13" s="51">
        <v>11773641</v>
      </c>
      <c r="T13" s="51">
        <v>12165555</v>
      </c>
      <c r="U13" s="51">
        <v>12539131</v>
      </c>
      <c r="V13" s="51">
        <v>12887785</v>
      </c>
      <c r="W13" s="51">
        <v>13218780</v>
      </c>
      <c r="X13" s="51">
        <v>13547401</v>
      </c>
      <c r="Y13" s="51">
        <v>13895820</v>
      </c>
      <c r="Z13" s="52">
        <v>14279518</v>
      </c>
      <c r="AA13" s="51">
        <v>14704383</v>
      </c>
      <c r="AB13" s="51">
        <v>15164026</v>
      </c>
      <c r="AC13" s="51">
        <v>15646832</v>
      </c>
      <c r="AD13" s="51">
        <v>16135465</v>
      </c>
      <c r="AE13" s="51">
        <v>16617589</v>
      </c>
      <c r="AF13" s="51">
        <v>17089111</v>
      </c>
      <c r="AG13" s="52">
        <v>17554585</v>
      </c>
      <c r="AH13" s="51">
        <v>18020668</v>
      </c>
      <c r="AI13" s="51">
        <v>18497632</v>
      </c>
      <c r="AL13" s="51" t="str">
        <f t="shared" si="0"/>
        <v>Angola</v>
      </c>
    </row>
    <row r="14" spans="1:38">
      <c r="A14" s="51" t="s">
        <v>1696</v>
      </c>
      <c r="B14" s="51" t="s">
        <v>1348</v>
      </c>
      <c r="C14" s="51" t="s">
        <v>1691</v>
      </c>
      <c r="D14" s="51" t="s">
        <v>1688</v>
      </c>
      <c r="E14" s="51" t="str">
        <f t="shared" si="1"/>
        <v>Antigua&amp;Barbuda.SP.TER.TOTL.IN</v>
      </c>
      <c r="F14" s="52" t="s">
        <v>1786</v>
      </c>
      <c r="G14" s="51" t="s">
        <v>1786</v>
      </c>
      <c r="H14" s="51" t="s">
        <v>1786</v>
      </c>
      <c r="I14" s="51" t="s">
        <v>1786</v>
      </c>
      <c r="J14" s="51" t="s">
        <v>1786</v>
      </c>
      <c r="K14" s="51" t="s">
        <v>1786</v>
      </c>
      <c r="L14" s="51" t="s">
        <v>1786</v>
      </c>
      <c r="M14" s="51" t="s">
        <v>1786</v>
      </c>
      <c r="N14" s="51" t="s">
        <v>1786</v>
      </c>
      <c r="O14" s="51" t="s">
        <v>1786</v>
      </c>
      <c r="P14" s="51" t="s">
        <v>1786</v>
      </c>
      <c r="Q14" s="52" t="s">
        <v>1786</v>
      </c>
      <c r="R14" s="51" t="s">
        <v>1786</v>
      </c>
      <c r="S14" s="51" t="s">
        <v>1786</v>
      </c>
      <c r="T14" s="51" t="s">
        <v>1786</v>
      </c>
      <c r="U14" s="51" t="s">
        <v>1786</v>
      </c>
      <c r="V14" s="51" t="s">
        <v>1786</v>
      </c>
      <c r="W14" s="51" t="s">
        <v>1786</v>
      </c>
      <c r="X14" s="51" t="s">
        <v>1786</v>
      </c>
      <c r="Y14" s="51" t="s">
        <v>1786</v>
      </c>
      <c r="Z14" s="52" t="s">
        <v>1786</v>
      </c>
      <c r="AA14" s="51" t="s">
        <v>1786</v>
      </c>
      <c r="AB14" s="51">
        <v>6138</v>
      </c>
      <c r="AC14" s="51">
        <v>6253</v>
      </c>
      <c r="AD14" s="51">
        <v>6370</v>
      </c>
      <c r="AE14" s="51">
        <v>6489</v>
      </c>
      <c r="AF14" s="51">
        <v>6609</v>
      </c>
      <c r="AG14" s="52">
        <v>6733</v>
      </c>
      <c r="AH14" s="51">
        <v>6874</v>
      </c>
      <c r="AI14" s="51" t="s">
        <v>1786</v>
      </c>
      <c r="AL14" s="51" t="str">
        <f t="shared" si="0"/>
        <v>Antigua&amp;Barbuda</v>
      </c>
    </row>
    <row r="15" spans="1:38">
      <c r="A15" s="51" t="s">
        <v>1696</v>
      </c>
      <c r="B15" s="51" t="s">
        <v>1348</v>
      </c>
      <c r="C15" s="51" t="s">
        <v>1689</v>
      </c>
      <c r="D15" s="51" t="s">
        <v>1690</v>
      </c>
      <c r="E15" s="51" t="str">
        <f t="shared" si="1"/>
        <v>Antigua&amp;Barbuda.SP.POP.TOTL</v>
      </c>
      <c r="F15" s="52">
        <v>72280</v>
      </c>
      <c r="G15" s="51">
        <v>71340</v>
      </c>
      <c r="H15" s="51">
        <v>70531</v>
      </c>
      <c r="I15" s="51">
        <v>69757</v>
      </c>
      <c r="J15" s="51">
        <v>68856</v>
      </c>
      <c r="K15" s="51">
        <v>67737</v>
      </c>
      <c r="L15" s="51">
        <v>66354</v>
      </c>
      <c r="M15" s="51">
        <v>64814</v>
      </c>
      <c r="N15" s="51">
        <v>63361</v>
      </c>
      <c r="O15" s="51">
        <v>62320</v>
      </c>
      <c r="P15" s="51">
        <v>61922</v>
      </c>
      <c r="Q15" s="52">
        <v>62249</v>
      </c>
      <c r="R15" s="51">
        <v>63216</v>
      </c>
      <c r="S15" s="51">
        <v>64671</v>
      </c>
      <c r="T15" s="51">
        <v>66379</v>
      </c>
      <c r="U15" s="51">
        <v>68158</v>
      </c>
      <c r="V15" s="51">
        <v>69968</v>
      </c>
      <c r="W15" s="51">
        <v>71828</v>
      </c>
      <c r="X15" s="51">
        <v>73679</v>
      </c>
      <c r="Y15" s="51">
        <v>75462</v>
      </c>
      <c r="Z15" s="52">
        <v>77134</v>
      </c>
      <c r="AA15" s="51">
        <v>78658</v>
      </c>
      <c r="AB15" s="51">
        <v>80024</v>
      </c>
      <c r="AC15" s="51">
        <v>81260</v>
      </c>
      <c r="AD15" s="51">
        <v>82418</v>
      </c>
      <c r="AE15" s="51">
        <v>83534</v>
      </c>
      <c r="AF15" s="51">
        <v>84612</v>
      </c>
      <c r="AG15" s="52">
        <v>85641</v>
      </c>
      <c r="AH15" s="51">
        <v>86634</v>
      </c>
      <c r="AI15" s="51">
        <v>87600</v>
      </c>
      <c r="AL15" s="51" t="str">
        <f t="shared" si="0"/>
        <v>Antigua&amp;Barbuda</v>
      </c>
    </row>
    <row r="16" spans="1:38">
      <c r="A16" s="51" t="s">
        <v>4240</v>
      </c>
      <c r="B16" s="51" t="s">
        <v>1349</v>
      </c>
      <c r="C16" s="51" t="s">
        <v>1691</v>
      </c>
      <c r="D16" s="51" t="s">
        <v>1688</v>
      </c>
      <c r="E16" s="51" t="str">
        <f t="shared" si="1"/>
        <v>Argentina.SP.TER.TOTL.IN</v>
      </c>
      <c r="F16" s="52" t="s">
        <v>1786</v>
      </c>
      <c r="G16" s="51" t="s">
        <v>1786</v>
      </c>
      <c r="H16" s="51" t="s">
        <v>1786</v>
      </c>
      <c r="I16" s="51" t="s">
        <v>1786</v>
      </c>
      <c r="J16" s="51" t="s">
        <v>1786</v>
      </c>
      <c r="K16" s="51" t="s">
        <v>1786</v>
      </c>
      <c r="L16" s="51" t="s">
        <v>1786</v>
      </c>
      <c r="M16" s="51" t="s">
        <v>1786</v>
      </c>
      <c r="N16" s="51" t="s">
        <v>1786</v>
      </c>
      <c r="O16" s="51" t="s">
        <v>1786</v>
      </c>
      <c r="P16" s="51" t="s">
        <v>1786</v>
      </c>
      <c r="Q16" s="52">
        <v>2610701</v>
      </c>
      <c r="R16" s="51" t="s">
        <v>1786</v>
      </c>
      <c r="S16" s="51" t="s">
        <v>1786</v>
      </c>
      <c r="T16" s="51" t="s">
        <v>1786</v>
      </c>
      <c r="U16" s="51" t="s">
        <v>1786</v>
      </c>
      <c r="V16" s="51" t="s">
        <v>1786</v>
      </c>
      <c r="W16" s="51" t="s">
        <v>1786</v>
      </c>
      <c r="X16" s="51">
        <v>3230765</v>
      </c>
      <c r="Y16" s="51">
        <v>3282023</v>
      </c>
      <c r="Z16" s="52">
        <v>3310896</v>
      </c>
      <c r="AA16" s="51">
        <v>3313578</v>
      </c>
      <c r="AB16" s="51">
        <v>3293197</v>
      </c>
      <c r="AC16" s="51">
        <v>3261377</v>
      </c>
      <c r="AD16" s="51">
        <v>3234350</v>
      </c>
      <c r="AE16" s="51">
        <v>3223664</v>
      </c>
      <c r="AF16" s="51">
        <v>3233552</v>
      </c>
      <c r="AG16" s="52">
        <v>3260264</v>
      </c>
      <c r="AH16" s="51">
        <v>3297568</v>
      </c>
      <c r="AI16" s="51">
        <v>3335643</v>
      </c>
      <c r="AL16" s="51" t="str">
        <f t="shared" si="0"/>
        <v>Argentina</v>
      </c>
    </row>
    <row r="17" spans="1:38">
      <c r="A17" s="51" t="s">
        <v>4240</v>
      </c>
      <c r="B17" s="51" t="s">
        <v>1349</v>
      </c>
      <c r="C17" s="51" t="s">
        <v>1689</v>
      </c>
      <c r="D17" s="51" t="s">
        <v>1690</v>
      </c>
      <c r="E17" s="51" t="str">
        <f t="shared" si="1"/>
        <v>Argentina.SP.POP.TOTL</v>
      </c>
      <c r="F17" s="52">
        <v>28153804</v>
      </c>
      <c r="G17" s="51">
        <v>28569642</v>
      </c>
      <c r="H17" s="51">
        <v>28978866</v>
      </c>
      <c r="I17" s="51">
        <v>29386818</v>
      </c>
      <c r="J17" s="51">
        <v>29801148</v>
      </c>
      <c r="K17" s="51">
        <v>30227210</v>
      </c>
      <c r="L17" s="51">
        <v>30666559</v>
      </c>
      <c r="M17" s="51">
        <v>31116951</v>
      </c>
      <c r="N17" s="51">
        <v>31575254</v>
      </c>
      <c r="O17" s="51">
        <v>32036684</v>
      </c>
      <c r="P17" s="51">
        <v>32497507</v>
      </c>
      <c r="Q17" s="52">
        <v>32956123</v>
      </c>
      <c r="R17" s="51">
        <v>33412698</v>
      </c>
      <c r="S17" s="51">
        <v>33867233</v>
      </c>
      <c r="T17" s="51">
        <v>34320269</v>
      </c>
      <c r="U17" s="51">
        <v>34771691</v>
      </c>
      <c r="V17" s="51">
        <v>35222503</v>
      </c>
      <c r="W17" s="51">
        <v>35670986</v>
      </c>
      <c r="X17" s="51">
        <v>36111222</v>
      </c>
      <c r="Y17" s="51">
        <v>36535442</v>
      </c>
      <c r="Z17" s="52">
        <v>36938728</v>
      </c>
      <c r="AA17" s="51">
        <v>37317983</v>
      </c>
      <c r="AB17" s="51">
        <v>37676467</v>
      </c>
      <c r="AC17" s="51">
        <v>38023463</v>
      </c>
      <c r="AD17" s="51">
        <v>38372041</v>
      </c>
      <c r="AE17" s="51">
        <v>38731603</v>
      </c>
      <c r="AF17" s="51">
        <v>39105347</v>
      </c>
      <c r="AG17" s="52">
        <v>39490465</v>
      </c>
      <c r="AH17" s="51">
        <v>39882980</v>
      </c>
      <c r="AI17" s="51">
        <v>40276376</v>
      </c>
      <c r="AL17" s="51" t="str">
        <f t="shared" si="0"/>
        <v>Argentina</v>
      </c>
    </row>
    <row r="18" spans="1:38">
      <c r="A18" s="51" t="s">
        <v>4211</v>
      </c>
      <c r="B18" s="51" t="s">
        <v>1350</v>
      </c>
      <c r="C18" s="51" t="s">
        <v>1691</v>
      </c>
      <c r="D18" s="51" t="s">
        <v>1688</v>
      </c>
      <c r="E18" s="51" t="str">
        <f t="shared" si="1"/>
        <v>Armenia.SP.TER.TOTL.IN</v>
      </c>
      <c r="F18" s="52" t="s">
        <v>1786</v>
      </c>
      <c r="G18" s="51" t="s">
        <v>1786</v>
      </c>
      <c r="H18" s="51" t="s">
        <v>1786</v>
      </c>
      <c r="I18" s="51" t="s">
        <v>1786</v>
      </c>
      <c r="J18" s="51" t="s">
        <v>1786</v>
      </c>
      <c r="K18" s="51" t="s">
        <v>1786</v>
      </c>
      <c r="L18" s="51" t="s">
        <v>1786</v>
      </c>
      <c r="M18" s="51" t="s">
        <v>1786</v>
      </c>
      <c r="N18" s="51" t="s">
        <v>1786</v>
      </c>
      <c r="O18" s="51" t="s">
        <v>1786</v>
      </c>
      <c r="P18" s="51" t="s">
        <v>1786</v>
      </c>
      <c r="Q18" s="52">
        <v>273277</v>
      </c>
      <c r="R18" s="51" t="s">
        <v>1786</v>
      </c>
      <c r="S18" s="51" t="s">
        <v>1786</v>
      </c>
      <c r="T18" s="51" t="s">
        <v>1786</v>
      </c>
      <c r="U18" s="51" t="s">
        <v>1786</v>
      </c>
      <c r="V18" s="51" t="s">
        <v>1786</v>
      </c>
      <c r="W18" s="51" t="s">
        <v>1786</v>
      </c>
      <c r="X18" s="51">
        <v>247912</v>
      </c>
      <c r="Y18" s="51">
        <v>256268</v>
      </c>
      <c r="Z18" s="52">
        <v>265847</v>
      </c>
      <c r="AA18" s="51">
        <v>275543</v>
      </c>
      <c r="AB18" s="51">
        <v>285067</v>
      </c>
      <c r="AC18" s="51">
        <v>294302</v>
      </c>
      <c r="AD18" s="51">
        <v>302506</v>
      </c>
      <c r="AE18" s="51">
        <v>308853</v>
      </c>
      <c r="AF18" s="51">
        <v>312710</v>
      </c>
      <c r="AG18" s="52">
        <v>313971</v>
      </c>
      <c r="AH18" s="51">
        <v>312631</v>
      </c>
      <c r="AI18" s="51">
        <v>308369</v>
      </c>
      <c r="AL18" s="51" t="str">
        <f t="shared" si="0"/>
        <v>Armenia</v>
      </c>
    </row>
    <row r="19" spans="1:38">
      <c r="A19" s="51" t="s">
        <v>4211</v>
      </c>
      <c r="B19" s="51" t="s">
        <v>1350</v>
      </c>
      <c r="C19" s="51" t="s">
        <v>1689</v>
      </c>
      <c r="D19" s="51" t="s">
        <v>1690</v>
      </c>
      <c r="E19" s="51" t="str">
        <f t="shared" si="1"/>
        <v>Armenia.SP.POP.TOTL</v>
      </c>
      <c r="F19" s="52">
        <v>3096298</v>
      </c>
      <c r="G19" s="51">
        <v>3145885</v>
      </c>
      <c r="H19" s="51">
        <v>3192876</v>
      </c>
      <c r="I19" s="51">
        <v>3239213</v>
      </c>
      <c r="J19" s="51">
        <v>3287588</v>
      </c>
      <c r="K19" s="51">
        <v>3339147</v>
      </c>
      <c r="L19" s="51">
        <v>3396510</v>
      </c>
      <c r="M19" s="51">
        <v>3457052</v>
      </c>
      <c r="N19" s="51">
        <v>3510436</v>
      </c>
      <c r="O19" s="51">
        <v>3542717</v>
      </c>
      <c r="P19" s="51">
        <v>3544695</v>
      </c>
      <c r="Q19" s="52">
        <v>3512056</v>
      </c>
      <c r="R19" s="51">
        <v>3449952</v>
      </c>
      <c r="S19" s="51">
        <v>3370387</v>
      </c>
      <c r="T19" s="51">
        <v>3290551</v>
      </c>
      <c r="U19" s="51">
        <v>3223169</v>
      </c>
      <c r="V19" s="51">
        <v>3172156</v>
      </c>
      <c r="W19" s="51">
        <v>3134770</v>
      </c>
      <c r="X19" s="51">
        <v>3108982</v>
      </c>
      <c r="Y19" s="51">
        <v>3090433</v>
      </c>
      <c r="Z19" s="52">
        <v>3075811</v>
      </c>
      <c r="AA19" s="51">
        <v>3065426</v>
      </c>
      <c r="AB19" s="51">
        <v>3060592</v>
      </c>
      <c r="AC19" s="51">
        <v>3059964</v>
      </c>
      <c r="AD19" s="51">
        <v>3061844</v>
      </c>
      <c r="AE19" s="51">
        <v>3064925</v>
      </c>
      <c r="AF19" s="51">
        <v>3068475</v>
      </c>
      <c r="AG19" s="52">
        <v>3072450</v>
      </c>
      <c r="AH19" s="51">
        <v>3077087</v>
      </c>
      <c r="AI19" s="51">
        <v>3082951</v>
      </c>
      <c r="AL19" s="51" t="str">
        <f t="shared" si="0"/>
        <v>Armenia</v>
      </c>
    </row>
    <row r="20" spans="1:38">
      <c r="A20" s="51" t="s">
        <v>1698</v>
      </c>
      <c r="B20" s="51" t="s">
        <v>1352</v>
      </c>
      <c r="C20" s="51" t="s">
        <v>1691</v>
      </c>
      <c r="D20" s="51" t="s">
        <v>1688</v>
      </c>
      <c r="E20" s="51" t="str">
        <f t="shared" si="1"/>
        <v>Afrubs.Is.SP.TER.TOTL.IN</v>
      </c>
      <c r="F20" s="52" t="s">
        <v>1786</v>
      </c>
      <c r="G20" s="51" t="s">
        <v>1786</v>
      </c>
      <c r="H20" s="51" t="s">
        <v>1786</v>
      </c>
      <c r="I20" s="51" t="s">
        <v>1786</v>
      </c>
      <c r="J20" s="51" t="s">
        <v>1786</v>
      </c>
      <c r="K20" s="51" t="s">
        <v>1786</v>
      </c>
      <c r="L20" s="51" t="s">
        <v>1786</v>
      </c>
      <c r="M20" s="51" t="s">
        <v>1786</v>
      </c>
      <c r="N20" s="51" t="s">
        <v>1786</v>
      </c>
      <c r="O20" s="51" t="s">
        <v>1786</v>
      </c>
      <c r="P20" s="51" t="s">
        <v>1786</v>
      </c>
      <c r="Q20" s="52" t="s">
        <v>1786</v>
      </c>
      <c r="R20" s="51" t="s">
        <v>1786</v>
      </c>
      <c r="S20" s="51" t="s">
        <v>1786</v>
      </c>
      <c r="T20" s="51" t="s">
        <v>1786</v>
      </c>
      <c r="U20" s="51" t="s">
        <v>1786</v>
      </c>
      <c r="V20" s="51" t="s">
        <v>1786</v>
      </c>
      <c r="W20" s="51" t="s">
        <v>1786</v>
      </c>
      <c r="X20" s="51" t="s">
        <v>1786</v>
      </c>
      <c r="Y20" s="51">
        <v>5354</v>
      </c>
      <c r="Z20" s="52">
        <v>5459</v>
      </c>
      <c r="AA20" s="51">
        <v>5587</v>
      </c>
      <c r="AB20" s="51">
        <v>5739</v>
      </c>
      <c r="AC20" s="51">
        <v>5905</v>
      </c>
      <c r="AD20" s="51">
        <v>6085</v>
      </c>
      <c r="AE20" s="51">
        <v>6274</v>
      </c>
      <c r="AF20" s="51">
        <v>6471</v>
      </c>
      <c r="AG20" s="52">
        <v>6673</v>
      </c>
      <c r="AH20" s="51">
        <v>6879</v>
      </c>
      <c r="AI20" s="51">
        <v>7084</v>
      </c>
      <c r="AL20" s="51" t="str">
        <f t="shared" si="0"/>
        <v>Afrubs.Is</v>
      </c>
    </row>
    <row r="21" spans="1:38">
      <c r="A21" s="51" t="s">
        <v>1698</v>
      </c>
      <c r="B21" s="51" t="s">
        <v>1352</v>
      </c>
      <c r="C21" s="51" t="s">
        <v>1689</v>
      </c>
      <c r="D21" s="51" t="s">
        <v>1690</v>
      </c>
      <c r="E21" s="51" t="str">
        <f t="shared" si="1"/>
        <v>Afrubs.Is.SP.POP.TOTL</v>
      </c>
      <c r="F21" s="52">
        <v>60684</v>
      </c>
      <c r="G21" s="51">
        <v>61446</v>
      </c>
      <c r="H21" s="51">
        <v>62420</v>
      </c>
      <c r="I21" s="51">
        <v>63398</v>
      </c>
      <c r="J21" s="51">
        <v>64095</v>
      </c>
      <c r="K21" s="51">
        <v>64338</v>
      </c>
      <c r="L21" s="51">
        <v>63980</v>
      </c>
      <c r="M21" s="51">
        <v>63169</v>
      </c>
      <c r="N21" s="51">
        <v>62376</v>
      </c>
      <c r="O21" s="51">
        <v>62250</v>
      </c>
      <c r="P21" s="51">
        <v>63233</v>
      </c>
      <c r="Q21" s="52">
        <v>65524</v>
      </c>
      <c r="R21" s="51">
        <v>68916</v>
      </c>
      <c r="S21" s="51">
        <v>72939</v>
      </c>
      <c r="T21" s="51">
        <v>76915</v>
      </c>
      <c r="U21" s="51">
        <v>80351</v>
      </c>
      <c r="V21" s="51">
        <v>83081</v>
      </c>
      <c r="W21" s="51">
        <v>85247</v>
      </c>
      <c r="X21" s="51">
        <v>87038</v>
      </c>
      <c r="Y21" s="51">
        <v>88767</v>
      </c>
      <c r="Z21" s="52">
        <v>90657</v>
      </c>
      <c r="AA21" s="51">
        <v>92739</v>
      </c>
      <c r="AB21" s="51">
        <v>94911</v>
      </c>
      <c r="AC21" s="51">
        <v>97092</v>
      </c>
      <c r="AD21" s="51">
        <v>99164</v>
      </c>
      <c r="AE21" s="51">
        <v>101036</v>
      </c>
      <c r="AF21" s="51">
        <v>102698</v>
      </c>
      <c r="AG21" s="52">
        <v>104176</v>
      </c>
      <c r="AH21" s="51">
        <v>105455</v>
      </c>
      <c r="AI21" s="51" t="e">
        <v>#N/A</v>
      </c>
      <c r="AL21" s="51" t="str">
        <f t="shared" si="0"/>
        <v>Afrubs.Is</v>
      </c>
    </row>
    <row r="22" spans="1:38">
      <c r="A22" s="51" t="s">
        <v>58</v>
      </c>
      <c r="B22" s="51" t="s">
        <v>1353</v>
      </c>
      <c r="C22" s="51" t="s">
        <v>1691</v>
      </c>
      <c r="D22" s="51" t="s">
        <v>1688</v>
      </c>
      <c r="E22" s="51" t="str">
        <f t="shared" si="1"/>
        <v>Australia.SP.TER.TOTL.IN</v>
      </c>
      <c r="F22" s="52" t="s">
        <v>1786</v>
      </c>
      <c r="G22" s="51" t="s">
        <v>1786</v>
      </c>
      <c r="H22" s="51" t="s">
        <v>1786</v>
      </c>
      <c r="I22" s="51" t="s">
        <v>1786</v>
      </c>
      <c r="J22" s="51" t="s">
        <v>1786</v>
      </c>
      <c r="K22" s="51" t="s">
        <v>1786</v>
      </c>
      <c r="L22" s="51" t="s">
        <v>1786</v>
      </c>
      <c r="M22" s="51" t="s">
        <v>1786</v>
      </c>
      <c r="N22" s="51" t="s">
        <v>1786</v>
      </c>
      <c r="O22" s="51" t="s">
        <v>1786</v>
      </c>
      <c r="P22" s="51" t="s">
        <v>1786</v>
      </c>
      <c r="Q22" s="52">
        <v>1386089</v>
      </c>
      <c r="R22" s="51" t="s">
        <v>1786</v>
      </c>
      <c r="S22" s="51" t="s">
        <v>1786</v>
      </c>
      <c r="T22" s="51" t="s">
        <v>1786</v>
      </c>
      <c r="U22" s="51" t="s">
        <v>1786</v>
      </c>
      <c r="V22" s="51" t="s">
        <v>1786</v>
      </c>
      <c r="W22" s="51" t="s">
        <v>1786</v>
      </c>
      <c r="X22" s="51">
        <v>1308594</v>
      </c>
      <c r="Y22" s="51">
        <v>1293469</v>
      </c>
      <c r="Z22" s="52">
        <v>1290676</v>
      </c>
      <c r="AA22" s="51">
        <v>1302524</v>
      </c>
      <c r="AB22" s="51">
        <v>1326804</v>
      </c>
      <c r="AC22" s="51">
        <v>1358345</v>
      </c>
      <c r="AD22" s="51">
        <v>1389583</v>
      </c>
      <c r="AE22" s="51">
        <v>1414992</v>
      </c>
      <c r="AF22" s="51">
        <v>1432810</v>
      </c>
      <c r="AG22" s="52">
        <v>1444532</v>
      </c>
      <c r="AH22" s="51">
        <v>1451761</v>
      </c>
      <c r="AI22" s="51">
        <v>1457328</v>
      </c>
      <c r="AL22" s="51" t="str">
        <f t="shared" si="0"/>
        <v>Australia</v>
      </c>
    </row>
    <row r="23" spans="1:38">
      <c r="A23" s="51" t="s">
        <v>58</v>
      </c>
      <c r="B23" s="51" t="s">
        <v>1353</v>
      </c>
      <c r="C23" s="51" t="s">
        <v>1689</v>
      </c>
      <c r="D23" s="51" t="s">
        <v>1690</v>
      </c>
      <c r="E23" s="51" t="str">
        <f t="shared" si="1"/>
        <v>Australia.SP.POP.TOTL</v>
      </c>
      <c r="F23" s="52">
        <v>14692000</v>
      </c>
      <c r="G23" s="51">
        <v>14927000</v>
      </c>
      <c r="H23" s="51">
        <v>15178000</v>
      </c>
      <c r="I23" s="51">
        <v>15369000</v>
      </c>
      <c r="J23" s="51">
        <v>15544000</v>
      </c>
      <c r="K23" s="51">
        <v>15758000</v>
      </c>
      <c r="L23" s="51">
        <v>16018400</v>
      </c>
      <c r="M23" s="51">
        <v>16263900</v>
      </c>
      <c r="N23" s="51">
        <v>16532200</v>
      </c>
      <c r="O23" s="51">
        <v>16814400</v>
      </c>
      <c r="P23" s="51">
        <v>17065100</v>
      </c>
      <c r="Q23" s="52">
        <v>17284000</v>
      </c>
      <c r="R23" s="51">
        <v>17495000</v>
      </c>
      <c r="S23" s="51">
        <v>17667000</v>
      </c>
      <c r="T23" s="51">
        <v>17855000</v>
      </c>
      <c r="U23" s="51">
        <v>18072000</v>
      </c>
      <c r="V23" s="51">
        <v>18311000</v>
      </c>
      <c r="W23" s="51">
        <v>18517000</v>
      </c>
      <c r="X23" s="51">
        <v>18711000</v>
      </c>
      <c r="Y23" s="51">
        <v>18926000</v>
      </c>
      <c r="Z23" s="52">
        <v>19153000</v>
      </c>
      <c r="AA23" s="51">
        <v>19413000</v>
      </c>
      <c r="AB23" s="51">
        <v>19651400</v>
      </c>
      <c r="AC23" s="51">
        <v>19895400</v>
      </c>
      <c r="AD23" s="51">
        <v>20127400</v>
      </c>
      <c r="AE23" s="51">
        <v>20394800</v>
      </c>
      <c r="AF23" s="51">
        <v>20697900</v>
      </c>
      <c r="AG23" s="52">
        <v>21072500</v>
      </c>
      <c r="AH23" s="51">
        <v>21431800</v>
      </c>
      <c r="AI23" s="51">
        <v>21874900</v>
      </c>
      <c r="AL23" s="51" t="str">
        <f t="shared" si="0"/>
        <v>Australia</v>
      </c>
    </row>
    <row r="24" spans="1:38">
      <c r="A24" s="51" t="s">
        <v>4182</v>
      </c>
      <c r="B24" s="51" t="s">
        <v>1354</v>
      </c>
      <c r="C24" s="51" t="s">
        <v>1691</v>
      </c>
      <c r="D24" s="51" t="s">
        <v>1688</v>
      </c>
      <c r="E24" s="51" t="str">
        <f t="shared" si="1"/>
        <v>Austria.SP.TER.TOTL.IN</v>
      </c>
      <c r="F24" s="52" t="s">
        <v>1786</v>
      </c>
      <c r="G24" s="51" t="s">
        <v>1786</v>
      </c>
      <c r="H24" s="51" t="s">
        <v>1786</v>
      </c>
      <c r="I24" s="51" t="s">
        <v>1786</v>
      </c>
      <c r="J24" s="51" t="s">
        <v>1786</v>
      </c>
      <c r="K24" s="51" t="s">
        <v>1786</v>
      </c>
      <c r="L24" s="51" t="s">
        <v>1786</v>
      </c>
      <c r="M24" s="51" t="s">
        <v>1786</v>
      </c>
      <c r="N24" s="51" t="s">
        <v>1786</v>
      </c>
      <c r="O24" s="51" t="s">
        <v>1786</v>
      </c>
      <c r="P24" s="51" t="s">
        <v>1786</v>
      </c>
      <c r="Q24" s="52">
        <v>593809</v>
      </c>
      <c r="R24" s="51" t="s">
        <v>1786</v>
      </c>
      <c r="S24" s="51" t="s">
        <v>1786</v>
      </c>
      <c r="T24" s="51" t="s">
        <v>1786</v>
      </c>
      <c r="U24" s="51" t="s">
        <v>1786</v>
      </c>
      <c r="V24" s="51" t="s">
        <v>1786</v>
      </c>
      <c r="W24" s="51" t="s">
        <v>1786</v>
      </c>
      <c r="X24" s="51">
        <v>477877</v>
      </c>
      <c r="Y24" s="51">
        <v>471722</v>
      </c>
      <c r="Z24" s="52">
        <v>469283</v>
      </c>
      <c r="AA24" s="51">
        <v>470603</v>
      </c>
      <c r="AB24" s="51">
        <v>476017</v>
      </c>
      <c r="AC24" s="51">
        <v>485053</v>
      </c>
      <c r="AD24" s="51">
        <v>495904</v>
      </c>
      <c r="AE24" s="51">
        <v>506144</v>
      </c>
      <c r="AF24" s="51">
        <v>513978</v>
      </c>
      <c r="AG24" s="52">
        <v>518660</v>
      </c>
      <c r="AH24" s="51">
        <v>520502</v>
      </c>
      <c r="AI24" s="51">
        <v>520068</v>
      </c>
      <c r="AL24" s="51" t="str">
        <f t="shared" si="0"/>
        <v>Austria</v>
      </c>
    </row>
    <row r="25" spans="1:38">
      <c r="A25" s="51" t="s">
        <v>4182</v>
      </c>
      <c r="B25" s="51" t="s">
        <v>1354</v>
      </c>
      <c r="C25" s="51" t="s">
        <v>1689</v>
      </c>
      <c r="D25" s="51" t="s">
        <v>1690</v>
      </c>
      <c r="E25" s="51" t="str">
        <f t="shared" si="1"/>
        <v>Austria.SP.POP.TOTL</v>
      </c>
      <c r="F25" s="52">
        <v>7553000</v>
      </c>
      <c r="G25" s="51">
        <v>7565000</v>
      </c>
      <c r="H25" s="51">
        <v>7574000</v>
      </c>
      <c r="I25" s="51">
        <v>7552000</v>
      </c>
      <c r="J25" s="51">
        <v>7552000</v>
      </c>
      <c r="K25" s="51">
        <v>7555000</v>
      </c>
      <c r="L25" s="51">
        <v>7565000</v>
      </c>
      <c r="M25" s="51">
        <v>7573000</v>
      </c>
      <c r="N25" s="51">
        <v>7595000</v>
      </c>
      <c r="O25" s="51">
        <v>7631400</v>
      </c>
      <c r="P25" s="51">
        <v>7710882</v>
      </c>
      <c r="Q25" s="52">
        <v>7798899</v>
      </c>
      <c r="R25" s="51">
        <v>7782519</v>
      </c>
      <c r="S25" s="51">
        <v>7928746</v>
      </c>
      <c r="T25" s="51">
        <v>7928746</v>
      </c>
      <c r="U25" s="51">
        <v>7953067</v>
      </c>
      <c r="V25" s="51">
        <v>7964966</v>
      </c>
      <c r="W25" s="51">
        <v>7971116</v>
      </c>
      <c r="X25" s="51">
        <v>7982461</v>
      </c>
      <c r="Y25" s="51">
        <v>8002186</v>
      </c>
      <c r="Z25" s="52">
        <v>8011560.5089118602</v>
      </c>
      <c r="AA25" s="51">
        <v>8043015.6376893902</v>
      </c>
      <c r="AB25" s="51">
        <v>8083639.2975286804</v>
      </c>
      <c r="AC25" s="51">
        <v>8117800</v>
      </c>
      <c r="AD25" s="51">
        <v>8174700</v>
      </c>
      <c r="AE25" s="51">
        <v>8233300</v>
      </c>
      <c r="AF25" s="51">
        <v>8282424</v>
      </c>
      <c r="AG25" s="52">
        <v>8300788</v>
      </c>
      <c r="AH25" s="51">
        <v>8336926</v>
      </c>
      <c r="AI25" s="51">
        <v>8364095</v>
      </c>
      <c r="AL25" s="51" t="str">
        <f t="shared" si="0"/>
        <v>Austria</v>
      </c>
    </row>
    <row r="26" spans="1:38">
      <c r="A26" s="51" t="s">
        <v>4212</v>
      </c>
      <c r="B26" s="51" t="s">
        <v>1355</v>
      </c>
      <c r="C26" s="51" t="s">
        <v>1691</v>
      </c>
      <c r="D26" s="51" t="s">
        <v>1688</v>
      </c>
      <c r="E26" s="51" t="str">
        <f t="shared" si="1"/>
        <v>Azerbaijan.SP.TER.TOTL.IN</v>
      </c>
      <c r="F26" s="52" t="s">
        <v>1786</v>
      </c>
      <c r="G26" s="51" t="s">
        <v>1786</v>
      </c>
      <c r="H26" s="51" t="s">
        <v>1786</v>
      </c>
      <c r="I26" s="51" t="s">
        <v>1786</v>
      </c>
      <c r="J26" s="51" t="s">
        <v>1786</v>
      </c>
      <c r="K26" s="51" t="s">
        <v>1786</v>
      </c>
      <c r="L26" s="51" t="s">
        <v>1786</v>
      </c>
      <c r="M26" s="51" t="s">
        <v>1786</v>
      </c>
      <c r="N26" s="51" t="s">
        <v>1786</v>
      </c>
      <c r="O26" s="51" t="s">
        <v>1786</v>
      </c>
      <c r="P26" s="51" t="s">
        <v>1786</v>
      </c>
      <c r="Q26" s="52">
        <v>693648</v>
      </c>
      <c r="R26" s="51" t="s">
        <v>1786</v>
      </c>
      <c r="S26" s="51" t="s">
        <v>1786</v>
      </c>
      <c r="T26" s="51" t="s">
        <v>1786</v>
      </c>
      <c r="U26" s="51" t="s">
        <v>1786</v>
      </c>
      <c r="V26" s="51" t="s">
        <v>1786</v>
      </c>
      <c r="W26" s="51" t="s">
        <v>1786</v>
      </c>
      <c r="X26" s="51">
        <v>687390</v>
      </c>
      <c r="Y26" s="51">
        <v>685508</v>
      </c>
      <c r="Z26" s="52">
        <v>709970</v>
      </c>
      <c r="AA26" s="51">
        <v>733565</v>
      </c>
      <c r="AB26" s="51">
        <v>764004</v>
      </c>
      <c r="AC26" s="51">
        <v>791188</v>
      </c>
      <c r="AD26" s="51">
        <v>823112</v>
      </c>
      <c r="AE26" s="51">
        <v>848687</v>
      </c>
      <c r="AF26" s="51">
        <v>870478</v>
      </c>
      <c r="AG26" s="52">
        <v>886650</v>
      </c>
      <c r="AH26" s="51">
        <v>900725</v>
      </c>
      <c r="AI26" s="51">
        <v>933847</v>
      </c>
      <c r="AL26" s="51" t="str">
        <f t="shared" si="0"/>
        <v>Azerbaijan</v>
      </c>
    </row>
    <row r="27" spans="1:38">
      <c r="A27" s="51" t="s">
        <v>4212</v>
      </c>
      <c r="B27" s="51" t="s">
        <v>1355</v>
      </c>
      <c r="C27" s="51" t="s">
        <v>1689</v>
      </c>
      <c r="D27" s="51" t="s">
        <v>1690</v>
      </c>
      <c r="E27" s="51" t="str">
        <f t="shared" si="1"/>
        <v>Azerbaijan.SP.POP.TOTL</v>
      </c>
      <c r="F27" s="52">
        <v>6166000</v>
      </c>
      <c r="G27" s="51">
        <v>6265000</v>
      </c>
      <c r="H27" s="51">
        <v>6362000</v>
      </c>
      <c r="I27" s="51">
        <v>6461000</v>
      </c>
      <c r="J27" s="51">
        <v>6563000</v>
      </c>
      <c r="K27" s="51">
        <v>6669000</v>
      </c>
      <c r="L27" s="51">
        <v>6779000</v>
      </c>
      <c r="M27" s="51">
        <v>6893000</v>
      </c>
      <c r="N27" s="51">
        <v>7004000</v>
      </c>
      <c r="O27" s="51">
        <v>7085000</v>
      </c>
      <c r="P27" s="51">
        <v>7159000</v>
      </c>
      <c r="Q27" s="52">
        <v>7271000</v>
      </c>
      <c r="R27" s="51">
        <v>7382000</v>
      </c>
      <c r="S27" s="51">
        <v>7495000</v>
      </c>
      <c r="T27" s="51">
        <v>7597000</v>
      </c>
      <c r="U27" s="51">
        <v>7685000</v>
      </c>
      <c r="V27" s="51">
        <v>7763000</v>
      </c>
      <c r="W27" s="51">
        <v>7838000</v>
      </c>
      <c r="X27" s="51">
        <v>7913000</v>
      </c>
      <c r="Y27" s="51">
        <v>7983000</v>
      </c>
      <c r="Z27" s="52">
        <v>8048534.7859097896</v>
      </c>
      <c r="AA27" s="51">
        <v>8111143.7787774401</v>
      </c>
      <c r="AB27" s="51">
        <v>8171892.8957738997</v>
      </c>
      <c r="AC27" s="51">
        <v>8234039.3641274301</v>
      </c>
      <c r="AD27" s="51">
        <v>8306399.7983482601</v>
      </c>
      <c r="AE27" s="51">
        <v>8391850</v>
      </c>
      <c r="AF27" s="51">
        <v>8484550</v>
      </c>
      <c r="AG27" s="52">
        <v>8581300</v>
      </c>
      <c r="AH27" s="51">
        <v>8680100</v>
      </c>
      <c r="AI27" s="51">
        <v>8781100</v>
      </c>
      <c r="AL27" s="51" t="str">
        <f t="shared" si="0"/>
        <v>Azerbaijan</v>
      </c>
    </row>
    <row r="28" spans="1:38">
      <c r="A28" s="51" t="s">
        <v>1699</v>
      </c>
      <c r="B28" s="51" t="s">
        <v>1356</v>
      </c>
      <c r="C28" s="51" t="s">
        <v>1691</v>
      </c>
      <c r="D28" s="51" t="s">
        <v>1688</v>
      </c>
      <c r="E28" s="51" t="str">
        <f t="shared" si="1"/>
        <v>Bahamas.SP.TER.TOTL.IN</v>
      </c>
      <c r="F28" s="52" t="s">
        <v>1786</v>
      </c>
      <c r="G28" s="51" t="s">
        <v>1786</v>
      </c>
      <c r="H28" s="51" t="s">
        <v>1786</v>
      </c>
      <c r="I28" s="51" t="s">
        <v>1786</v>
      </c>
      <c r="J28" s="51" t="s">
        <v>1786</v>
      </c>
      <c r="K28" s="51" t="s">
        <v>1786</v>
      </c>
      <c r="L28" s="51" t="s">
        <v>1786</v>
      </c>
      <c r="M28" s="51" t="s">
        <v>1786</v>
      </c>
      <c r="N28" s="51" t="s">
        <v>1786</v>
      </c>
      <c r="O28" s="51" t="s">
        <v>1786</v>
      </c>
      <c r="P28" s="51" t="s">
        <v>1786</v>
      </c>
      <c r="Q28" s="52">
        <v>27472</v>
      </c>
      <c r="R28" s="51" t="s">
        <v>1786</v>
      </c>
      <c r="S28" s="51" t="s">
        <v>1786</v>
      </c>
      <c r="T28" s="51" t="s">
        <v>1786</v>
      </c>
      <c r="U28" s="51" t="s">
        <v>1786</v>
      </c>
      <c r="V28" s="51" t="s">
        <v>1786</v>
      </c>
      <c r="W28" s="51" t="s">
        <v>1786</v>
      </c>
      <c r="X28" s="51">
        <v>26908</v>
      </c>
      <c r="Y28" s="51">
        <v>27360</v>
      </c>
      <c r="Z28" s="52">
        <v>27791</v>
      </c>
      <c r="AA28" s="51">
        <v>28116</v>
      </c>
      <c r="AB28" s="51">
        <v>28305</v>
      </c>
      <c r="AC28" s="51">
        <v>28388</v>
      </c>
      <c r="AD28" s="51">
        <v>28415</v>
      </c>
      <c r="AE28" s="51">
        <v>28454</v>
      </c>
      <c r="AF28" s="51">
        <v>28556</v>
      </c>
      <c r="AG28" s="52">
        <v>28723</v>
      </c>
      <c r="AH28" s="51">
        <v>28936</v>
      </c>
      <c r="AI28" s="51">
        <v>29190</v>
      </c>
      <c r="AL28" s="51" t="str">
        <f t="shared" si="0"/>
        <v>Bahamas</v>
      </c>
    </row>
    <row r="29" spans="1:38">
      <c r="A29" s="51" t="s">
        <v>1699</v>
      </c>
      <c r="B29" s="51" t="s">
        <v>1356</v>
      </c>
      <c r="C29" s="51" t="s">
        <v>1689</v>
      </c>
      <c r="D29" s="51" t="s">
        <v>1690</v>
      </c>
      <c r="E29" s="51" t="str">
        <f t="shared" si="1"/>
        <v>Bahamas.SP.POP.TOTL</v>
      </c>
      <c r="F29" s="52">
        <v>210109</v>
      </c>
      <c r="G29" s="51">
        <v>214732</v>
      </c>
      <c r="H29" s="51">
        <v>219482</v>
      </c>
      <c r="I29" s="51">
        <v>224280</v>
      </c>
      <c r="J29" s="51">
        <v>229019</v>
      </c>
      <c r="K29" s="51">
        <v>233626</v>
      </c>
      <c r="L29" s="51">
        <v>238054</v>
      </c>
      <c r="M29" s="51">
        <v>242338</v>
      </c>
      <c r="N29" s="51">
        <v>246593</v>
      </c>
      <c r="O29" s="51">
        <v>250977</v>
      </c>
      <c r="P29" s="51">
        <v>255603</v>
      </c>
      <c r="Q29" s="52">
        <v>260507</v>
      </c>
      <c r="R29" s="51">
        <v>265633</v>
      </c>
      <c r="S29" s="51">
        <v>270885</v>
      </c>
      <c r="T29" s="51">
        <v>276123</v>
      </c>
      <c r="U29" s="51">
        <v>281241</v>
      </c>
      <c r="V29" s="51">
        <v>286213</v>
      </c>
      <c r="W29" s="51">
        <v>291059</v>
      </c>
      <c r="X29" s="51">
        <v>295771</v>
      </c>
      <c r="Y29" s="51">
        <v>300354</v>
      </c>
      <c r="Z29" s="52">
        <v>304812</v>
      </c>
      <c r="AA29" s="51">
        <v>309133</v>
      </c>
      <c r="AB29" s="51">
        <v>313319</v>
      </c>
      <c r="AC29" s="51">
        <v>317407</v>
      </c>
      <c r="AD29" s="51">
        <v>321453</v>
      </c>
      <c r="AE29" s="51">
        <v>325496</v>
      </c>
      <c r="AF29" s="51">
        <v>329551</v>
      </c>
      <c r="AG29" s="52">
        <v>333609</v>
      </c>
      <c r="AH29" s="51">
        <v>337668</v>
      </c>
      <c r="AI29" s="51">
        <v>341713</v>
      </c>
      <c r="AL29" s="51" t="str">
        <f t="shared" si="0"/>
        <v>Bahamas</v>
      </c>
    </row>
    <row r="30" spans="1:38">
      <c r="A30" s="51" t="s">
        <v>4007</v>
      </c>
      <c r="B30" s="51" t="s">
        <v>1357</v>
      </c>
      <c r="C30" s="51" t="s">
        <v>1691</v>
      </c>
      <c r="D30" s="54" t="s">
        <v>1789</v>
      </c>
      <c r="E30" s="51" t="str">
        <f t="shared" si="1"/>
        <v>Bahrain.SP.TER.TOTL.IN</v>
      </c>
      <c r="F30" s="52" t="s">
        <v>1786</v>
      </c>
      <c r="G30" s="51" t="s">
        <v>1786</v>
      </c>
      <c r="H30" s="51" t="s">
        <v>1786</v>
      </c>
      <c r="I30" s="51" t="s">
        <v>1786</v>
      </c>
      <c r="J30" s="51" t="s">
        <v>1786</v>
      </c>
      <c r="K30" s="51" t="s">
        <v>1786</v>
      </c>
      <c r="L30" s="51" t="s">
        <v>1786</v>
      </c>
      <c r="M30" s="51" t="s">
        <v>1786</v>
      </c>
      <c r="N30" s="51" t="s">
        <v>1786</v>
      </c>
      <c r="O30" s="51" t="s">
        <v>1786</v>
      </c>
      <c r="P30" s="51" t="s">
        <v>1786</v>
      </c>
      <c r="Q30" s="52">
        <v>38926</v>
      </c>
      <c r="R30" s="51" t="s">
        <v>1786</v>
      </c>
      <c r="S30" s="51" t="s">
        <v>1786</v>
      </c>
      <c r="T30" s="51" t="s">
        <v>1786</v>
      </c>
      <c r="U30" s="51" t="s">
        <v>1786</v>
      </c>
      <c r="V30" s="51" t="s">
        <v>1786</v>
      </c>
      <c r="W30" s="51" t="s">
        <v>1786</v>
      </c>
      <c r="X30" s="51">
        <v>48212</v>
      </c>
      <c r="Y30" s="51">
        <v>50760</v>
      </c>
      <c r="Z30" s="52">
        <v>53163</v>
      </c>
      <c r="AA30" s="51">
        <v>55198</v>
      </c>
      <c r="AB30" s="51">
        <v>56749</v>
      </c>
      <c r="AC30" s="51">
        <v>57910</v>
      </c>
      <c r="AD30" s="51">
        <v>58888</v>
      </c>
      <c r="AE30" s="51">
        <v>60006</v>
      </c>
      <c r="AF30" s="51">
        <v>61476</v>
      </c>
      <c r="AG30" s="52">
        <v>63376</v>
      </c>
      <c r="AH30" s="51">
        <v>65594</v>
      </c>
      <c r="AI30" s="51" t="s">
        <v>1786</v>
      </c>
      <c r="AL30" s="51" t="str">
        <f t="shared" si="0"/>
        <v>Bahrain</v>
      </c>
    </row>
    <row r="31" spans="1:38">
      <c r="A31" s="51" t="s">
        <v>4007</v>
      </c>
      <c r="B31" s="51" t="s">
        <v>1357</v>
      </c>
      <c r="C31" s="51" t="s">
        <v>1689</v>
      </c>
      <c r="D31" s="51" t="s">
        <v>1690</v>
      </c>
      <c r="E31" s="51" t="str">
        <f t="shared" si="1"/>
        <v>Bahrain.SP.POP.TOTL</v>
      </c>
      <c r="F31" s="52">
        <v>346997</v>
      </c>
      <c r="G31" s="51">
        <v>360832</v>
      </c>
      <c r="H31" s="51">
        <v>373889</v>
      </c>
      <c r="I31" s="51">
        <v>386607</v>
      </c>
      <c r="J31" s="51">
        <v>399650</v>
      </c>
      <c r="K31" s="51">
        <v>413497</v>
      </c>
      <c r="L31" s="51">
        <v>428229</v>
      </c>
      <c r="M31" s="51">
        <v>443667</v>
      </c>
      <c r="N31" s="51">
        <v>459715</v>
      </c>
      <c r="O31" s="51">
        <v>476197</v>
      </c>
      <c r="P31" s="51">
        <v>492952</v>
      </c>
      <c r="Q31" s="52">
        <v>510022</v>
      </c>
      <c r="R31" s="51">
        <v>527375</v>
      </c>
      <c r="S31" s="51">
        <v>544691</v>
      </c>
      <c r="T31" s="51">
        <v>561557</v>
      </c>
      <c r="U31" s="51">
        <v>577691</v>
      </c>
      <c r="V31" s="51">
        <v>592941</v>
      </c>
      <c r="W31" s="51">
        <v>607423</v>
      </c>
      <c r="X31" s="51">
        <v>621465</v>
      </c>
      <c r="Y31" s="51">
        <v>635545</v>
      </c>
      <c r="Z31" s="52">
        <v>650012</v>
      </c>
      <c r="AA31" s="51">
        <v>664954</v>
      </c>
      <c r="AB31" s="51">
        <v>680272</v>
      </c>
      <c r="AC31" s="51">
        <v>695896</v>
      </c>
      <c r="AD31" s="51">
        <v>711698</v>
      </c>
      <c r="AE31" s="51">
        <v>727572</v>
      </c>
      <c r="AF31" s="51">
        <v>743522</v>
      </c>
      <c r="AG31" s="52">
        <v>759560</v>
      </c>
      <c r="AH31" s="51">
        <v>775585</v>
      </c>
      <c r="AI31" s="51">
        <v>791473</v>
      </c>
      <c r="AL31" s="51" t="str">
        <f t="shared" si="0"/>
        <v>Bahrain</v>
      </c>
    </row>
    <row r="32" spans="1:38">
      <c r="A32" s="51" t="s">
        <v>4008</v>
      </c>
      <c r="B32" s="51" t="s">
        <v>1358</v>
      </c>
      <c r="C32" s="51" t="s">
        <v>1691</v>
      </c>
      <c r="D32" s="51" t="s">
        <v>1688</v>
      </c>
      <c r="E32" s="51" t="str">
        <f t="shared" si="1"/>
        <v>Bangladesh.SP.TER.TOTL.IN</v>
      </c>
      <c r="F32" s="52" t="s">
        <v>1786</v>
      </c>
      <c r="G32" s="51" t="s">
        <v>1786</v>
      </c>
      <c r="H32" s="51" t="s">
        <v>1786</v>
      </c>
      <c r="I32" s="51" t="s">
        <v>1786</v>
      </c>
      <c r="J32" s="51" t="s">
        <v>1786</v>
      </c>
      <c r="K32" s="51" t="s">
        <v>1786</v>
      </c>
      <c r="L32" s="51" t="s">
        <v>1786</v>
      </c>
      <c r="M32" s="51" t="s">
        <v>1786</v>
      </c>
      <c r="N32" s="51" t="s">
        <v>1786</v>
      </c>
      <c r="O32" s="51" t="s">
        <v>1786</v>
      </c>
      <c r="P32" s="51" t="s">
        <v>1786</v>
      </c>
      <c r="Q32" s="52">
        <v>11786789</v>
      </c>
      <c r="R32" s="51" t="s">
        <v>1786</v>
      </c>
      <c r="S32" s="51" t="s">
        <v>1786</v>
      </c>
      <c r="T32" s="51" t="s">
        <v>1786</v>
      </c>
      <c r="U32" s="51" t="s">
        <v>1786</v>
      </c>
      <c r="V32" s="51" t="s">
        <v>1786</v>
      </c>
      <c r="W32" s="51" t="s">
        <v>1786</v>
      </c>
      <c r="X32" s="51">
        <v>14215915</v>
      </c>
      <c r="Y32" s="51">
        <v>14612090</v>
      </c>
      <c r="Z32" s="52">
        <v>14979761</v>
      </c>
      <c r="AA32" s="51">
        <v>15308094</v>
      </c>
      <c r="AB32" s="51">
        <v>15593689</v>
      </c>
      <c r="AC32" s="51">
        <v>15837573</v>
      </c>
      <c r="AD32" s="51">
        <v>16039364</v>
      </c>
      <c r="AE32" s="51">
        <v>16200333</v>
      </c>
      <c r="AF32" s="51">
        <v>16322744</v>
      </c>
      <c r="AG32" s="52">
        <v>16405267</v>
      </c>
      <c r="AH32" s="51">
        <v>16450752</v>
      </c>
      <c r="AI32" s="51" t="s">
        <v>1786</v>
      </c>
      <c r="AL32" s="51" t="str">
        <f t="shared" si="0"/>
        <v>Bangladesh</v>
      </c>
    </row>
    <row r="33" spans="1:38">
      <c r="A33" s="51" t="s">
        <v>4008</v>
      </c>
      <c r="B33" s="51" t="s">
        <v>1358</v>
      </c>
      <c r="C33" s="51" t="s">
        <v>1689</v>
      </c>
      <c r="D33" s="51" t="s">
        <v>1690</v>
      </c>
      <c r="E33" s="51" t="str">
        <f t="shared" si="1"/>
        <v>Bangladesh.SP.POP.TOTL</v>
      </c>
      <c r="F33" s="52">
        <v>90397175</v>
      </c>
      <c r="G33" s="51">
        <v>92846379</v>
      </c>
      <c r="H33" s="51">
        <v>95348514</v>
      </c>
      <c r="I33" s="51">
        <v>97887113</v>
      </c>
      <c r="J33" s="51">
        <v>100440835</v>
      </c>
      <c r="K33" s="51">
        <v>102993219</v>
      </c>
      <c r="L33" s="51">
        <v>105538010</v>
      </c>
      <c r="M33" s="51">
        <v>108075326</v>
      </c>
      <c r="N33" s="51">
        <v>110603239</v>
      </c>
      <c r="O33" s="51">
        <v>113121961</v>
      </c>
      <c r="P33" s="51">
        <v>115632151</v>
      </c>
      <c r="Q33" s="52">
        <v>118129505</v>
      </c>
      <c r="R33" s="51">
        <v>120613392</v>
      </c>
      <c r="S33" s="51">
        <v>123092960</v>
      </c>
      <c r="T33" s="51">
        <v>125581100</v>
      </c>
      <c r="U33" s="51">
        <v>128086442</v>
      </c>
      <c r="V33" s="51">
        <v>130610358</v>
      </c>
      <c r="W33" s="51">
        <v>133147667</v>
      </c>
      <c r="X33" s="51">
        <v>135692110</v>
      </c>
      <c r="Y33" s="51">
        <v>138234550</v>
      </c>
      <c r="Z33" s="52">
        <v>140766909</v>
      </c>
      <c r="AA33" s="51">
        <v>143288578</v>
      </c>
      <c r="AB33" s="51">
        <v>145797298</v>
      </c>
      <c r="AC33" s="51">
        <v>148281341</v>
      </c>
      <c r="AD33" s="51">
        <v>150726249</v>
      </c>
      <c r="AE33" s="51">
        <v>153122039</v>
      </c>
      <c r="AF33" s="51">
        <v>155463091</v>
      </c>
      <c r="AG33" s="52">
        <v>157752512</v>
      </c>
      <c r="AH33" s="51">
        <v>160000128</v>
      </c>
      <c r="AI33" s="51">
        <v>162220762</v>
      </c>
      <c r="AL33" s="51" t="str">
        <f t="shared" si="0"/>
        <v>Bangladesh</v>
      </c>
    </row>
    <row r="34" spans="1:38">
      <c r="A34" s="51" t="s">
        <v>4244</v>
      </c>
      <c r="B34" s="51" t="s">
        <v>1359</v>
      </c>
      <c r="C34" s="51" t="s">
        <v>1691</v>
      </c>
      <c r="D34" s="51" t="s">
        <v>1688</v>
      </c>
      <c r="E34" s="51" t="str">
        <f t="shared" si="1"/>
        <v>Barbados.SP.TER.TOTL.IN</v>
      </c>
      <c r="F34" s="52" t="s">
        <v>1786</v>
      </c>
      <c r="G34" s="51" t="s">
        <v>1786</v>
      </c>
      <c r="H34" s="51" t="s">
        <v>1786</v>
      </c>
      <c r="I34" s="51" t="s">
        <v>1786</v>
      </c>
      <c r="J34" s="51" t="s">
        <v>1786</v>
      </c>
      <c r="K34" s="51" t="s">
        <v>1786</v>
      </c>
      <c r="L34" s="51" t="s">
        <v>1786</v>
      </c>
      <c r="M34" s="51" t="s">
        <v>1786</v>
      </c>
      <c r="N34" s="51" t="s">
        <v>1786</v>
      </c>
      <c r="O34" s="51" t="s">
        <v>1786</v>
      </c>
      <c r="P34" s="51" t="s">
        <v>1786</v>
      </c>
      <c r="Q34" s="52" t="s">
        <v>1786</v>
      </c>
      <c r="R34" s="51" t="s">
        <v>1786</v>
      </c>
      <c r="S34" s="51" t="s">
        <v>1786</v>
      </c>
      <c r="T34" s="51" t="s">
        <v>1786</v>
      </c>
      <c r="U34" s="51" t="s">
        <v>1786</v>
      </c>
      <c r="V34" s="51" t="s">
        <v>1786</v>
      </c>
      <c r="W34" s="51" t="s">
        <v>1786</v>
      </c>
      <c r="X34" s="51" t="s">
        <v>1786</v>
      </c>
      <c r="Y34" s="51" t="s">
        <v>1786</v>
      </c>
      <c r="Z34" s="52" t="s">
        <v>1786</v>
      </c>
      <c r="AA34" s="51" t="s">
        <v>1786</v>
      </c>
      <c r="AB34" s="51" t="s">
        <v>1786</v>
      </c>
      <c r="AC34" s="51" t="s">
        <v>1786</v>
      </c>
      <c r="AD34" s="51" t="s">
        <v>1786</v>
      </c>
      <c r="AE34" s="51" t="s">
        <v>1786</v>
      </c>
      <c r="AF34" s="51" t="s">
        <v>1786</v>
      </c>
      <c r="AG34" s="52" t="s">
        <v>1786</v>
      </c>
      <c r="AH34" s="51" t="s">
        <v>1786</v>
      </c>
      <c r="AI34" s="51" t="s">
        <v>1786</v>
      </c>
      <c r="AL34" s="51" t="str">
        <f t="shared" si="0"/>
        <v>Barbados</v>
      </c>
    </row>
    <row r="35" spans="1:38">
      <c r="A35" s="51" t="s">
        <v>4244</v>
      </c>
      <c r="B35" s="51" t="s">
        <v>1359</v>
      </c>
      <c r="C35" s="51" t="s">
        <v>1689</v>
      </c>
      <c r="D35" s="51" t="s">
        <v>1690</v>
      </c>
      <c r="E35" s="51" t="str">
        <f t="shared" si="1"/>
        <v>Barbados.SP.POP.TOTL</v>
      </c>
      <c r="F35" s="52">
        <v>248981</v>
      </c>
      <c r="G35" s="51">
        <v>249879</v>
      </c>
      <c r="H35" s="51">
        <v>250903</v>
      </c>
      <c r="I35" s="51">
        <v>252031</v>
      </c>
      <c r="J35" s="51">
        <v>253225</v>
      </c>
      <c r="K35" s="51">
        <v>254444</v>
      </c>
      <c r="L35" s="51">
        <v>255695</v>
      </c>
      <c r="M35" s="51">
        <v>256953</v>
      </c>
      <c r="N35" s="51">
        <v>258118</v>
      </c>
      <c r="O35" s="51">
        <v>259055</v>
      </c>
      <c r="P35" s="51">
        <v>259668</v>
      </c>
      <c r="Q35" s="52">
        <v>259945</v>
      </c>
      <c r="R35" s="51">
        <v>259911</v>
      </c>
      <c r="S35" s="51">
        <v>259565</v>
      </c>
      <c r="T35" s="51">
        <v>258915</v>
      </c>
      <c r="U35" s="51">
        <v>257990</v>
      </c>
      <c r="V35" s="51">
        <v>256763</v>
      </c>
      <c r="W35" s="51">
        <v>255288</v>
      </c>
      <c r="X35" s="51">
        <v>253775</v>
      </c>
      <c r="Y35" s="51">
        <v>252499</v>
      </c>
      <c r="Z35" s="52">
        <v>251656</v>
      </c>
      <c r="AA35" s="51">
        <v>251331</v>
      </c>
      <c r="AB35" s="51">
        <v>251470</v>
      </c>
      <c r="AC35" s="51">
        <v>251955</v>
      </c>
      <c r="AD35" s="51">
        <v>252596</v>
      </c>
      <c r="AE35" s="51">
        <v>253251</v>
      </c>
      <c r="AF35" s="51">
        <v>253890</v>
      </c>
      <c r="AG35" s="52">
        <v>254543</v>
      </c>
      <c r="AH35" s="51">
        <v>255203</v>
      </c>
      <c r="AI35" s="51">
        <v>255872</v>
      </c>
      <c r="AL35" s="51" t="str">
        <f t="shared" si="0"/>
        <v>Barbados</v>
      </c>
    </row>
    <row r="36" spans="1:38">
      <c r="A36" s="51" t="s">
        <v>1701</v>
      </c>
      <c r="B36" s="51" t="s">
        <v>1360</v>
      </c>
      <c r="C36" s="51" t="s">
        <v>1691</v>
      </c>
      <c r="D36" s="51" t="s">
        <v>1688</v>
      </c>
      <c r="E36" s="51" t="str">
        <f t="shared" si="1"/>
        <v>Byelorussia.SP.TER.TOTL.IN</v>
      </c>
      <c r="F36" s="52" t="s">
        <v>1786</v>
      </c>
      <c r="G36" s="51" t="s">
        <v>1786</v>
      </c>
      <c r="H36" s="51" t="s">
        <v>1786</v>
      </c>
      <c r="I36" s="51" t="s">
        <v>1786</v>
      </c>
      <c r="J36" s="51" t="s">
        <v>1786</v>
      </c>
      <c r="K36" s="51" t="s">
        <v>1786</v>
      </c>
      <c r="L36" s="51" t="s">
        <v>1786</v>
      </c>
      <c r="M36" s="51" t="s">
        <v>1786</v>
      </c>
      <c r="N36" s="51" t="s">
        <v>1786</v>
      </c>
      <c r="O36" s="51" t="s">
        <v>1786</v>
      </c>
      <c r="P36" s="51" t="s">
        <v>1786</v>
      </c>
      <c r="Q36" s="52">
        <v>704145</v>
      </c>
      <c r="R36" s="51" t="s">
        <v>1786</v>
      </c>
      <c r="S36" s="51" t="s">
        <v>1786</v>
      </c>
      <c r="T36" s="51" t="s">
        <v>1786</v>
      </c>
      <c r="U36" s="51" t="s">
        <v>1786</v>
      </c>
      <c r="V36" s="51" t="s">
        <v>1786</v>
      </c>
      <c r="W36" s="51" t="s">
        <v>1786</v>
      </c>
      <c r="X36" s="51">
        <v>751256</v>
      </c>
      <c r="Y36" s="51">
        <v>760672</v>
      </c>
      <c r="Z36" s="52">
        <v>771266</v>
      </c>
      <c r="AA36" s="51">
        <v>783368</v>
      </c>
      <c r="AB36" s="51">
        <v>797400</v>
      </c>
      <c r="AC36" s="51">
        <v>812212</v>
      </c>
      <c r="AD36" s="51">
        <v>824695</v>
      </c>
      <c r="AE36" s="51">
        <v>830743</v>
      </c>
      <c r="AF36" s="51">
        <v>827508</v>
      </c>
      <c r="AG36" s="52">
        <v>814115</v>
      </c>
      <c r="AH36" s="51">
        <v>791712</v>
      </c>
      <c r="AI36" s="51">
        <v>762065</v>
      </c>
      <c r="AL36" s="51" t="str">
        <f t="shared" si="0"/>
        <v>Byelorussia</v>
      </c>
    </row>
    <row r="37" spans="1:38">
      <c r="A37" s="51" t="s">
        <v>4213</v>
      </c>
      <c r="B37" s="51" t="s">
        <v>1360</v>
      </c>
      <c r="C37" s="51" t="s">
        <v>1689</v>
      </c>
      <c r="D37" s="51" t="s">
        <v>1690</v>
      </c>
      <c r="E37" s="51" t="str">
        <f t="shared" si="1"/>
        <v>Byelorussia.SP.POP.TOTL</v>
      </c>
      <c r="F37" s="52">
        <v>9643000</v>
      </c>
      <c r="G37" s="51">
        <v>9710000</v>
      </c>
      <c r="H37" s="51">
        <v>9776000</v>
      </c>
      <c r="I37" s="51">
        <v>9843000</v>
      </c>
      <c r="J37" s="51">
        <v>9910000</v>
      </c>
      <c r="K37" s="51">
        <v>9975000</v>
      </c>
      <c r="L37" s="51">
        <v>10043000</v>
      </c>
      <c r="M37" s="51">
        <v>10111000</v>
      </c>
      <c r="N37" s="51">
        <v>10140000</v>
      </c>
      <c r="O37" s="51">
        <v>10170000</v>
      </c>
      <c r="P37" s="51">
        <v>10189000</v>
      </c>
      <c r="Q37" s="52">
        <v>10194000</v>
      </c>
      <c r="R37" s="51">
        <v>10216000</v>
      </c>
      <c r="S37" s="51">
        <v>10239000</v>
      </c>
      <c r="T37" s="51">
        <v>10227000</v>
      </c>
      <c r="U37" s="51">
        <v>10194000</v>
      </c>
      <c r="V37" s="51">
        <v>10160000</v>
      </c>
      <c r="W37" s="51">
        <v>10117000</v>
      </c>
      <c r="X37" s="51">
        <v>10069000</v>
      </c>
      <c r="Y37" s="51">
        <v>10035000</v>
      </c>
      <c r="Z37" s="52">
        <v>10005000</v>
      </c>
      <c r="AA37" s="51">
        <v>9970260.0552986804</v>
      </c>
      <c r="AB37" s="51">
        <v>9925000</v>
      </c>
      <c r="AC37" s="51">
        <v>9873968.3511747196</v>
      </c>
      <c r="AD37" s="51">
        <v>9824469.4513240792</v>
      </c>
      <c r="AE37" s="51">
        <v>9775591.4938548002</v>
      </c>
      <c r="AF37" s="51">
        <v>9732500</v>
      </c>
      <c r="AG37" s="52">
        <v>9702000</v>
      </c>
      <c r="AH37" s="51">
        <v>9680850</v>
      </c>
      <c r="AI37" s="51">
        <v>9663000</v>
      </c>
      <c r="AL37" s="51" t="str">
        <f t="shared" si="0"/>
        <v>Byelorussia</v>
      </c>
    </row>
    <row r="38" spans="1:38">
      <c r="A38" s="51" t="s">
        <v>4160</v>
      </c>
      <c r="B38" s="51" t="s">
        <v>1361</v>
      </c>
      <c r="C38" s="51" t="s">
        <v>1691</v>
      </c>
      <c r="D38" s="51" t="s">
        <v>1688</v>
      </c>
      <c r="E38" s="51" t="str">
        <f t="shared" si="1"/>
        <v>Belgium.SP.TER.TOTL.IN</v>
      </c>
      <c r="F38" s="52" t="s">
        <v>1786</v>
      </c>
      <c r="G38" s="51" t="s">
        <v>1786</v>
      </c>
      <c r="H38" s="51" t="s">
        <v>1786</v>
      </c>
      <c r="I38" s="51" t="s">
        <v>1786</v>
      </c>
      <c r="J38" s="51" t="s">
        <v>1786</v>
      </c>
      <c r="K38" s="51" t="s">
        <v>1786</v>
      </c>
      <c r="L38" s="51" t="s">
        <v>1786</v>
      </c>
      <c r="M38" s="51" t="s">
        <v>1786</v>
      </c>
      <c r="N38" s="51" t="s">
        <v>1786</v>
      </c>
      <c r="O38" s="51" t="s">
        <v>1786</v>
      </c>
      <c r="P38" s="51" t="s">
        <v>1786</v>
      </c>
      <c r="Q38" s="52">
        <v>701664</v>
      </c>
      <c r="R38" s="51" t="s">
        <v>1786</v>
      </c>
      <c r="S38" s="51" t="s">
        <v>1786</v>
      </c>
      <c r="T38" s="51" t="s">
        <v>1786</v>
      </c>
      <c r="U38" s="51" t="s">
        <v>1786</v>
      </c>
      <c r="V38" s="51" t="s">
        <v>1786</v>
      </c>
      <c r="W38" s="51" t="s">
        <v>1786</v>
      </c>
      <c r="X38" s="51">
        <v>626890</v>
      </c>
      <c r="Y38" s="51">
        <v>620133</v>
      </c>
      <c r="Z38" s="52">
        <v>615407</v>
      </c>
      <c r="AA38" s="51">
        <v>613132</v>
      </c>
      <c r="AB38" s="51">
        <v>613447</v>
      </c>
      <c r="AC38" s="51">
        <v>616025</v>
      </c>
      <c r="AD38" s="51">
        <v>620183</v>
      </c>
      <c r="AE38" s="51">
        <v>624970</v>
      </c>
      <c r="AF38" s="51">
        <v>629630</v>
      </c>
      <c r="AG38" s="52">
        <v>633924</v>
      </c>
      <c r="AH38" s="51">
        <v>637839</v>
      </c>
      <c r="AI38" s="51">
        <v>641142</v>
      </c>
      <c r="AL38" s="51" t="str">
        <f t="shared" si="0"/>
        <v>Belgium</v>
      </c>
    </row>
    <row r="39" spans="1:38">
      <c r="A39" s="51" t="s">
        <v>4160</v>
      </c>
      <c r="B39" s="51" t="s">
        <v>1361</v>
      </c>
      <c r="C39" s="51" t="s">
        <v>1689</v>
      </c>
      <c r="D39" s="51" t="s">
        <v>1690</v>
      </c>
      <c r="E39" s="51" t="str">
        <f t="shared" si="1"/>
        <v>Belgium.SP.POP.TOTL</v>
      </c>
      <c r="F39" s="52">
        <v>9847000</v>
      </c>
      <c r="G39" s="51">
        <v>9852000</v>
      </c>
      <c r="H39" s="51">
        <v>9856000</v>
      </c>
      <c r="I39" s="51">
        <v>9856000</v>
      </c>
      <c r="J39" s="51">
        <v>9853000</v>
      </c>
      <c r="K39" s="51">
        <v>9858000</v>
      </c>
      <c r="L39" s="51">
        <v>9862000</v>
      </c>
      <c r="M39" s="51">
        <v>9870000</v>
      </c>
      <c r="N39" s="51">
        <v>9902000</v>
      </c>
      <c r="O39" s="51">
        <v>9938000</v>
      </c>
      <c r="P39" s="51">
        <v>9967400</v>
      </c>
      <c r="Q39" s="52">
        <v>10004500</v>
      </c>
      <c r="R39" s="51">
        <v>10045000</v>
      </c>
      <c r="S39" s="51">
        <v>10084500</v>
      </c>
      <c r="T39" s="51">
        <v>10115600</v>
      </c>
      <c r="U39" s="51">
        <v>10136800</v>
      </c>
      <c r="V39" s="51">
        <v>10157000</v>
      </c>
      <c r="W39" s="51">
        <v>10181000</v>
      </c>
      <c r="X39" s="51">
        <v>10203000</v>
      </c>
      <c r="Y39" s="51">
        <v>10226000</v>
      </c>
      <c r="Z39" s="52">
        <v>10252000</v>
      </c>
      <c r="AA39" s="51">
        <v>10287000</v>
      </c>
      <c r="AB39" s="51">
        <v>10333000</v>
      </c>
      <c r="AC39" s="51">
        <v>10376080.142327299</v>
      </c>
      <c r="AD39" s="51">
        <v>10421120.609608199</v>
      </c>
      <c r="AE39" s="51">
        <v>10478650</v>
      </c>
      <c r="AF39" s="51">
        <v>10547958</v>
      </c>
      <c r="AG39" s="52">
        <v>10625700</v>
      </c>
      <c r="AH39" s="51">
        <v>10708433</v>
      </c>
      <c r="AI39" s="51">
        <v>10788760</v>
      </c>
      <c r="AL39" s="51" t="str">
        <f t="shared" si="0"/>
        <v>Belgium</v>
      </c>
    </row>
    <row r="40" spans="1:38">
      <c r="A40" s="51" t="s">
        <v>4245</v>
      </c>
      <c r="B40" s="51" t="s">
        <v>1362</v>
      </c>
      <c r="C40" s="51" t="s">
        <v>1691</v>
      </c>
      <c r="D40" s="51" t="s">
        <v>1688</v>
      </c>
      <c r="E40" s="51" t="str">
        <f t="shared" si="1"/>
        <v>Belize.SP.TER.TOTL.IN</v>
      </c>
      <c r="F40" s="52" t="s">
        <v>1786</v>
      </c>
      <c r="G40" s="51" t="s">
        <v>1786</v>
      </c>
      <c r="H40" s="51" t="s">
        <v>1786</v>
      </c>
      <c r="I40" s="51" t="s">
        <v>1786</v>
      </c>
      <c r="J40" s="51" t="s">
        <v>1786</v>
      </c>
      <c r="K40" s="51" t="s">
        <v>1786</v>
      </c>
      <c r="L40" s="51" t="s">
        <v>1786</v>
      </c>
      <c r="M40" s="51" t="s">
        <v>1786</v>
      </c>
      <c r="N40" s="51" t="s">
        <v>1786</v>
      </c>
      <c r="O40" s="51" t="s">
        <v>1786</v>
      </c>
      <c r="P40" s="51" t="s">
        <v>1786</v>
      </c>
      <c r="Q40" s="52">
        <v>20415</v>
      </c>
      <c r="R40" s="51" t="s">
        <v>1786</v>
      </c>
      <c r="S40" s="51" t="s">
        <v>1786</v>
      </c>
      <c r="T40" s="51" t="s">
        <v>1786</v>
      </c>
      <c r="U40" s="51" t="s">
        <v>1786</v>
      </c>
      <c r="V40" s="51" t="s">
        <v>1786</v>
      </c>
      <c r="W40" s="51" t="s">
        <v>1786</v>
      </c>
      <c r="X40" s="51">
        <v>22900</v>
      </c>
      <c r="Y40" s="51">
        <v>23802</v>
      </c>
      <c r="Z40" s="52">
        <v>24742</v>
      </c>
      <c r="AA40" s="51">
        <v>25664</v>
      </c>
      <c r="AB40" s="51">
        <v>26550</v>
      </c>
      <c r="AC40" s="51">
        <v>27410</v>
      </c>
      <c r="AD40" s="51">
        <v>28240</v>
      </c>
      <c r="AE40" s="51">
        <v>29043</v>
      </c>
      <c r="AF40" s="51">
        <v>29821</v>
      </c>
      <c r="AG40" s="52">
        <v>30565</v>
      </c>
      <c r="AH40" s="51">
        <v>31265</v>
      </c>
      <c r="AI40" s="51">
        <v>31925</v>
      </c>
      <c r="AL40" s="51" t="str">
        <f t="shared" si="0"/>
        <v>Belize</v>
      </c>
    </row>
    <row r="41" spans="1:38">
      <c r="A41" s="51" t="s">
        <v>4245</v>
      </c>
      <c r="B41" s="51" t="s">
        <v>1362</v>
      </c>
      <c r="C41" s="51" t="s">
        <v>1689</v>
      </c>
      <c r="D41" s="51" t="s">
        <v>1690</v>
      </c>
      <c r="E41" s="51" t="str">
        <f t="shared" si="1"/>
        <v>Belize.SP.POP.TOTL</v>
      </c>
      <c r="F41" s="52">
        <v>146000</v>
      </c>
      <c r="G41" s="51">
        <v>149892.83679999999</v>
      </c>
      <c r="H41" s="51">
        <v>153848.424</v>
      </c>
      <c r="I41" s="51">
        <v>156986</v>
      </c>
      <c r="J41" s="51">
        <v>161982.40640000001</v>
      </c>
      <c r="K41" s="51">
        <v>166200</v>
      </c>
      <c r="L41" s="51">
        <v>170400</v>
      </c>
      <c r="M41" s="51">
        <v>175200</v>
      </c>
      <c r="N41" s="51">
        <v>179800</v>
      </c>
      <c r="O41" s="51">
        <v>183200</v>
      </c>
      <c r="P41" s="51">
        <v>189000</v>
      </c>
      <c r="Q41" s="52">
        <v>194000</v>
      </c>
      <c r="R41" s="51">
        <v>199000</v>
      </c>
      <c r="S41" s="51">
        <v>205000</v>
      </c>
      <c r="T41" s="51">
        <v>211000</v>
      </c>
      <c r="U41" s="51">
        <v>216500</v>
      </c>
      <c r="V41" s="51">
        <v>222000</v>
      </c>
      <c r="W41" s="51">
        <v>230000</v>
      </c>
      <c r="X41" s="51">
        <v>238500</v>
      </c>
      <c r="Y41" s="51">
        <v>243100</v>
      </c>
      <c r="Z41" s="52">
        <v>249800</v>
      </c>
      <c r="AA41" s="51">
        <v>257300</v>
      </c>
      <c r="AB41" s="51">
        <v>265200</v>
      </c>
      <c r="AC41" s="51">
        <v>273700</v>
      </c>
      <c r="AD41" s="51">
        <v>282600</v>
      </c>
      <c r="AE41" s="51">
        <v>291988.95527057198</v>
      </c>
      <c r="AF41" s="51">
        <v>301586.73639068299</v>
      </c>
      <c r="AG41" s="52">
        <v>311500</v>
      </c>
      <c r="AH41" s="51">
        <v>322100</v>
      </c>
      <c r="AI41" s="51">
        <v>333200</v>
      </c>
      <c r="AL41" s="51" t="str">
        <f t="shared" si="0"/>
        <v>Belize</v>
      </c>
    </row>
    <row r="42" spans="1:38">
      <c r="A42" s="51" t="s">
        <v>4069</v>
      </c>
      <c r="B42" s="51" t="s">
        <v>1363</v>
      </c>
      <c r="C42" s="51" t="s">
        <v>1691</v>
      </c>
      <c r="D42" s="51" t="s">
        <v>1688</v>
      </c>
      <c r="E42" s="51" t="str">
        <f t="shared" si="1"/>
        <v>Benin.SP.TER.TOTL.IN</v>
      </c>
      <c r="F42" s="52" t="s">
        <v>1786</v>
      </c>
      <c r="G42" s="51" t="s">
        <v>1786</v>
      </c>
      <c r="H42" s="51" t="s">
        <v>1786</v>
      </c>
      <c r="I42" s="51" t="s">
        <v>1786</v>
      </c>
      <c r="J42" s="51" t="s">
        <v>1786</v>
      </c>
      <c r="K42" s="51" t="s">
        <v>1786</v>
      </c>
      <c r="L42" s="51" t="s">
        <v>1786</v>
      </c>
      <c r="M42" s="51" t="s">
        <v>1786</v>
      </c>
      <c r="N42" s="51" t="s">
        <v>1786</v>
      </c>
      <c r="O42" s="51" t="s">
        <v>1786</v>
      </c>
      <c r="P42" s="51" t="s">
        <v>1786</v>
      </c>
      <c r="Q42" s="52">
        <v>431939</v>
      </c>
      <c r="R42" s="51" t="s">
        <v>1786</v>
      </c>
      <c r="S42" s="51" t="s">
        <v>1786</v>
      </c>
      <c r="T42" s="51" t="s">
        <v>1786</v>
      </c>
      <c r="U42" s="51" t="s">
        <v>1786</v>
      </c>
      <c r="V42" s="51" t="s">
        <v>1786</v>
      </c>
      <c r="W42" s="51" t="s">
        <v>1786</v>
      </c>
      <c r="X42" s="51">
        <v>554409</v>
      </c>
      <c r="Y42" s="51">
        <v>570220</v>
      </c>
      <c r="Z42" s="52">
        <v>587306</v>
      </c>
      <c r="AA42" s="51">
        <v>606527</v>
      </c>
      <c r="AB42" s="51">
        <v>628219</v>
      </c>
      <c r="AC42" s="51">
        <v>652023</v>
      </c>
      <c r="AD42" s="51">
        <v>677301</v>
      </c>
      <c r="AE42" s="51">
        <v>703071</v>
      </c>
      <c r="AF42" s="51">
        <v>728635</v>
      </c>
      <c r="AG42" s="52">
        <v>753783</v>
      </c>
      <c r="AH42" s="51">
        <v>778736</v>
      </c>
      <c r="AI42" s="51">
        <v>803733</v>
      </c>
      <c r="AL42" s="51" t="str">
        <f t="shared" si="0"/>
        <v>Benin</v>
      </c>
    </row>
    <row r="43" spans="1:38">
      <c r="A43" s="51" t="s">
        <v>4069</v>
      </c>
      <c r="B43" s="51" t="s">
        <v>1363</v>
      </c>
      <c r="C43" s="51" t="s">
        <v>1689</v>
      </c>
      <c r="D43" s="51" t="s">
        <v>1690</v>
      </c>
      <c r="E43" s="51" t="str">
        <f t="shared" si="1"/>
        <v>Benin.SP.POP.TOTL</v>
      </c>
      <c r="F43" s="52">
        <v>3559934</v>
      </c>
      <c r="G43" s="51">
        <v>3663727</v>
      </c>
      <c r="H43" s="51">
        <v>3772566</v>
      </c>
      <c r="I43" s="51">
        <v>3885792</v>
      </c>
      <c r="J43" s="51">
        <v>4002456</v>
      </c>
      <c r="K43" s="51">
        <v>4122108</v>
      </c>
      <c r="L43" s="51">
        <v>4243854</v>
      </c>
      <c r="M43" s="51">
        <v>4368490</v>
      </c>
      <c r="N43" s="51">
        <v>4499247</v>
      </c>
      <c r="O43" s="51">
        <v>4640501</v>
      </c>
      <c r="P43" s="51">
        <v>4795088</v>
      </c>
      <c r="Q43" s="52">
        <v>4965026</v>
      </c>
      <c r="R43" s="51">
        <v>5148685</v>
      </c>
      <c r="S43" s="51">
        <v>5340825</v>
      </c>
      <c r="T43" s="51">
        <v>5534046</v>
      </c>
      <c r="U43" s="51">
        <v>5723300</v>
      </c>
      <c r="V43" s="51">
        <v>5906325</v>
      </c>
      <c r="W43" s="51">
        <v>6085490</v>
      </c>
      <c r="X43" s="51">
        <v>6266017</v>
      </c>
      <c r="Y43" s="51">
        <v>6455497</v>
      </c>
      <c r="Z43" s="52">
        <v>6659331</v>
      </c>
      <c r="AA43" s="51">
        <v>6879133</v>
      </c>
      <c r="AB43" s="51">
        <v>7112926</v>
      </c>
      <c r="AC43" s="51">
        <v>7358142</v>
      </c>
      <c r="AD43" s="51">
        <v>7610730</v>
      </c>
      <c r="AE43" s="51">
        <v>7867626</v>
      </c>
      <c r="AF43" s="51">
        <v>8128208</v>
      </c>
      <c r="AG43" s="52">
        <v>8393132</v>
      </c>
      <c r="AH43" s="51">
        <v>8662086</v>
      </c>
      <c r="AI43" s="51">
        <v>8934985</v>
      </c>
      <c r="AL43" s="51" t="str">
        <f t="shared" si="0"/>
        <v>Benin</v>
      </c>
    </row>
    <row r="44" spans="1:38">
      <c r="A44" s="51" t="s">
        <v>53</v>
      </c>
      <c r="B44" s="51" t="s">
        <v>1364</v>
      </c>
      <c r="C44" s="145" t="s">
        <v>4662</v>
      </c>
      <c r="D44" s="145" t="s">
        <v>4661</v>
      </c>
      <c r="E44" s="51" t="str">
        <f t="shared" si="1"/>
        <v>Bermuda.SP.TER.TOTL.IN</v>
      </c>
      <c r="F44" s="52" t="s">
        <v>1786</v>
      </c>
      <c r="G44" s="51" t="s">
        <v>1786</v>
      </c>
      <c r="H44" s="51" t="s">
        <v>1786</v>
      </c>
      <c r="I44" s="51" t="s">
        <v>1786</v>
      </c>
      <c r="J44" s="51" t="s">
        <v>1786</v>
      </c>
      <c r="K44" s="51" t="s">
        <v>1786</v>
      </c>
      <c r="L44" s="51" t="s">
        <v>1786</v>
      </c>
      <c r="M44" s="51" t="s">
        <v>1786</v>
      </c>
      <c r="N44" s="51" t="s">
        <v>1786</v>
      </c>
      <c r="O44" s="51" t="s">
        <v>1786</v>
      </c>
      <c r="P44" s="51" t="s">
        <v>1786</v>
      </c>
      <c r="Q44" s="52" t="s">
        <v>1786</v>
      </c>
      <c r="R44" s="51" t="s">
        <v>1786</v>
      </c>
      <c r="S44" s="51" t="s">
        <v>1786</v>
      </c>
      <c r="T44" s="51" t="s">
        <v>1786</v>
      </c>
      <c r="U44" s="51" t="s">
        <v>1786</v>
      </c>
      <c r="V44" s="51" t="s">
        <v>1786</v>
      </c>
      <c r="W44" s="51" t="s">
        <v>1786</v>
      </c>
      <c r="X44" s="51" t="s">
        <v>1786</v>
      </c>
      <c r="Y44" s="51" t="s">
        <v>1786</v>
      </c>
      <c r="Z44" s="52" t="s">
        <v>1786</v>
      </c>
      <c r="AA44" s="51">
        <v>3194</v>
      </c>
      <c r="AB44" s="51">
        <v>3204</v>
      </c>
      <c r="AC44" s="51">
        <v>3259</v>
      </c>
      <c r="AD44" s="51">
        <v>3337</v>
      </c>
      <c r="AE44" s="51">
        <v>3399</v>
      </c>
      <c r="AF44" s="51">
        <v>3461</v>
      </c>
      <c r="AG44" s="52">
        <v>3509</v>
      </c>
      <c r="AH44" s="51">
        <v>3565</v>
      </c>
      <c r="AI44" s="51" t="s">
        <v>1786</v>
      </c>
      <c r="AL44" s="51" t="str">
        <f t="shared" si="0"/>
        <v>Bermuda</v>
      </c>
    </row>
    <row r="45" spans="1:38">
      <c r="A45" s="51" t="s">
        <v>53</v>
      </c>
      <c r="B45" s="51" t="s">
        <v>1364</v>
      </c>
      <c r="C45" s="51" t="s">
        <v>1689</v>
      </c>
      <c r="D45" s="51" t="s">
        <v>1690</v>
      </c>
      <c r="E45" s="51" t="str">
        <f t="shared" si="1"/>
        <v>Bermuda.SP.POP.TOTL</v>
      </c>
      <c r="F45" s="52">
        <v>54000</v>
      </c>
      <c r="G45" s="51">
        <v>54400</v>
      </c>
      <c r="H45" s="51">
        <v>54800</v>
      </c>
      <c r="I45" s="51">
        <v>55200</v>
      </c>
      <c r="J45" s="51">
        <v>55600</v>
      </c>
      <c r="K45" s="51">
        <v>56000</v>
      </c>
      <c r="L45" s="51">
        <v>56900</v>
      </c>
      <c r="M45" s="51">
        <v>57800</v>
      </c>
      <c r="N45" s="51">
        <v>58700</v>
      </c>
      <c r="O45" s="51">
        <v>59600</v>
      </c>
      <c r="P45" s="51">
        <v>60500</v>
      </c>
      <c r="Q45" s="52">
        <v>61000</v>
      </c>
      <c r="R45" s="51">
        <v>61000</v>
      </c>
      <c r="S45" s="51">
        <v>61000</v>
      </c>
      <c r="T45" s="51">
        <v>61300</v>
      </c>
      <c r="U45" s="51">
        <v>61700</v>
      </c>
      <c r="V45" s="51">
        <v>61785.960147531201</v>
      </c>
      <c r="W45" s="51">
        <v>61872.040054332603</v>
      </c>
      <c r="X45" s="51">
        <v>61958.239887251999</v>
      </c>
      <c r="Y45" s="51">
        <v>62044.559813369997</v>
      </c>
      <c r="Z45" s="52">
        <v>62131</v>
      </c>
      <c r="AA45" s="51">
        <v>62460</v>
      </c>
      <c r="AB45" s="51">
        <v>62750</v>
      </c>
      <c r="AC45" s="51">
        <v>63040</v>
      </c>
      <c r="AD45" s="51">
        <v>63320</v>
      </c>
      <c r="AE45" s="51">
        <v>63570</v>
      </c>
      <c r="AF45" s="51">
        <v>63800</v>
      </c>
      <c r="AG45" s="52">
        <v>64000</v>
      </c>
      <c r="AH45" s="51">
        <v>64200</v>
      </c>
      <c r="AI45" s="51">
        <v>64400</v>
      </c>
      <c r="AL45" s="51" t="str">
        <f t="shared" si="0"/>
        <v>Bermuda</v>
      </c>
    </row>
    <row r="46" spans="1:38">
      <c r="A46" s="51" t="s">
        <v>1702</v>
      </c>
      <c r="B46" s="51" t="s">
        <v>1365</v>
      </c>
      <c r="C46" s="51" t="s">
        <v>1691</v>
      </c>
      <c r="D46" s="51" t="s">
        <v>1688</v>
      </c>
      <c r="E46" s="51" t="str">
        <f t="shared" si="1"/>
        <v>Bhutan.SP.TER.TOTL.IN</v>
      </c>
      <c r="F46" s="52" t="s">
        <v>1786</v>
      </c>
      <c r="G46" s="51" t="s">
        <v>1786</v>
      </c>
      <c r="H46" s="51" t="s">
        <v>1786</v>
      </c>
      <c r="I46" s="51" t="s">
        <v>1786</v>
      </c>
      <c r="J46" s="51" t="s">
        <v>1786</v>
      </c>
      <c r="K46" s="51" t="s">
        <v>1786</v>
      </c>
      <c r="L46" s="51" t="s">
        <v>1786</v>
      </c>
      <c r="M46" s="51" t="s">
        <v>1786</v>
      </c>
      <c r="N46" s="51" t="s">
        <v>1786</v>
      </c>
      <c r="O46" s="51" t="s">
        <v>1786</v>
      </c>
      <c r="P46" s="51" t="s">
        <v>1786</v>
      </c>
      <c r="Q46" s="52">
        <v>49784</v>
      </c>
      <c r="R46" s="51" t="s">
        <v>1786</v>
      </c>
      <c r="S46" s="51" t="s">
        <v>1786</v>
      </c>
      <c r="T46" s="51" t="s">
        <v>1786</v>
      </c>
      <c r="U46" s="51" t="s">
        <v>1786</v>
      </c>
      <c r="V46" s="51" t="s">
        <v>1786</v>
      </c>
      <c r="W46" s="51" t="s">
        <v>1786</v>
      </c>
      <c r="X46" s="51">
        <v>52486</v>
      </c>
      <c r="Y46" s="51">
        <v>55407</v>
      </c>
      <c r="Z46" s="52">
        <v>58576</v>
      </c>
      <c r="AA46" s="51">
        <v>61999</v>
      </c>
      <c r="AB46" s="51">
        <v>65642</v>
      </c>
      <c r="AC46" s="51">
        <v>66495</v>
      </c>
      <c r="AD46" s="51">
        <v>70357</v>
      </c>
      <c r="AE46" s="51">
        <v>73385</v>
      </c>
      <c r="AF46" s="51">
        <v>75398</v>
      </c>
      <c r="AG46" s="52">
        <v>76488</v>
      </c>
      <c r="AH46" s="51">
        <v>76906</v>
      </c>
      <c r="AI46" s="51">
        <v>77052</v>
      </c>
      <c r="AL46" s="51" t="e">
        <f t="shared" si="0"/>
        <v>#N/A</v>
      </c>
    </row>
    <row r="47" spans="1:38">
      <c r="A47" s="51" t="s">
        <v>4010</v>
      </c>
      <c r="B47" s="51" t="s">
        <v>1365</v>
      </c>
      <c r="C47" s="51" t="s">
        <v>1689</v>
      </c>
      <c r="D47" s="51" t="s">
        <v>1690</v>
      </c>
      <c r="E47" s="51" t="str">
        <f t="shared" si="1"/>
        <v>Bhutan.SP.POP.TOTL</v>
      </c>
      <c r="F47" s="52">
        <v>422594</v>
      </c>
      <c r="G47" s="51">
        <v>434205</v>
      </c>
      <c r="H47" s="51">
        <v>444973</v>
      </c>
      <c r="I47" s="51">
        <v>455678</v>
      </c>
      <c r="J47" s="51">
        <v>467423</v>
      </c>
      <c r="K47" s="51">
        <v>480818</v>
      </c>
      <c r="L47" s="51">
        <v>496690</v>
      </c>
      <c r="M47" s="51">
        <v>514360</v>
      </c>
      <c r="N47" s="51">
        <v>531156</v>
      </c>
      <c r="O47" s="51">
        <v>543420</v>
      </c>
      <c r="P47" s="51">
        <v>548774</v>
      </c>
      <c r="Q47" s="52">
        <v>546013</v>
      </c>
      <c r="R47" s="51">
        <v>536599</v>
      </c>
      <c r="S47" s="51">
        <v>524103</v>
      </c>
      <c r="T47" s="51">
        <v>513578</v>
      </c>
      <c r="U47" s="51">
        <v>508695</v>
      </c>
      <c r="V47" s="51">
        <v>510557</v>
      </c>
      <c r="W47" s="51">
        <v>518131</v>
      </c>
      <c r="X47" s="51">
        <v>530313</v>
      </c>
      <c r="Y47" s="51">
        <v>545171</v>
      </c>
      <c r="Z47" s="52">
        <v>561175</v>
      </c>
      <c r="AA47" s="51">
        <v>578283</v>
      </c>
      <c r="AB47" s="51">
        <v>596729</v>
      </c>
      <c r="AC47" s="51">
        <v>615533</v>
      </c>
      <c r="AD47" s="51">
        <v>633516</v>
      </c>
      <c r="AE47" s="51">
        <v>649839</v>
      </c>
      <c r="AF47" s="51">
        <v>663964</v>
      </c>
      <c r="AG47" s="52">
        <v>676040</v>
      </c>
      <c r="AH47" s="51">
        <v>686789</v>
      </c>
      <c r="AI47" s="51">
        <v>697335</v>
      </c>
      <c r="AL47" s="51" t="e">
        <f t="shared" si="0"/>
        <v>#N/A</v>
      </c>
    </row>
    <row r="48" spans="1:38">
      <c r="A48" s="51" t="s">
        <v>4246</v>
      </c>
      <c r="B48" s="51" t="s">
        <v>1366</v>
      </c>
      <c r="C48" s="51" t="s">
        <v>1691</v>
      </c>
      <c r="D48" s="51" t="s">
        <v>1688</v>
      </c>
      <c r="E48" s="51" t="str">
        <f t="shared" si="1"/>
        <v>Bolivia.SP.TER.TOTL.IN</v>
      </c>
      <c r="F48" s="52" t="s">
        <v>1786</v>
      </c>
      <c r="G48" s="51" t="s">
        <v>1786</v>
      </c>
      <c r="H48" s="51" t="s">
        <v>1786</v>
      </c>
      <c r="I48" s="51" t="s">
        <v>1786</v>
      </c>
      <c r="J48" s="51" t="s">
        <v>1786</v>
      </c>
      <c r="K48" s="51" t="s">
        <v>1786</v>
      </c>
      <c r="L48" s="51" t="s">
        <v>1786</v>
      </c>
      <c r="M48" s="51" t="s">
        <v>1786</v>
      </c>
      <c r="N48" s="51" t="s">
        <v>1786</v>
      </c>
      <c r="O48" s="51" t="s">
        <v>1786</v>
      </c>
      <c r="P48" s="51" t="s">
        <v>1786</v>
      </c>
      <c r="Q48" s="52">
        <v>662711</v>
      </c>
      <c r="R48" s="51" t="s">
        <v>1786</v>
      </c>
      <c r="S48" s="51" t="s">
        <v>1786</v>
      </c>
      <c r="T48" s="51" t="s">
        <v>1786</v>
      </c>
      <c r="U48" s="51" t="s">
        <v>1786</v>
      </c>
      <c r="V48" s="51" t="s">
        <v>1786</v>
      </c>
      <c r="W48" s="51" t="s">
        <v>1786</v>
      </c>
      <c r="X48" s="51">
        <v>756458</v>
      </c>
      <c r="Y48" s="51">
        <v>767710</v>
      </c>
      <c r="Z48" s="52">
        <v>780799</v>
      </c>
      <c r="AA48" s="51">
        <v>795942</v>
      </c>
      <c r="AB48" s="51">
        <v>812912</v>
      </c>
      <c r="AC48" s="51">
        <v>831631</v>
      </c>
      <c r="AD48" s="51">
        <v>851868</v>
      </c>
      <c r="AE48" s="51">
        <v>873367</v>
      </c>
      <c r="AF48" s="51">
        <v>896113</v>
      </c>
      <c r="AG48" s="52">
        <v>919932</v>
      </c>
      <c r="AH48" s="51">
        <v>944155</v>
      </c>
      <c r="AI48" s="51">
        <v>967929</v>
      </c>
      <c r="AL48" s="51" t="str">
        <f t="shared" si="0"/>
        <v>Bolivia</v>
      </c>
    </row>
    <row r="49" spans="1:38">
      <c r="A49" s="51" t="s">
        <v>4246</v>
      </c>
      <c r="B49" s="51" t="s">
        <v>1366</v>
      </c>
      <c r="C49" s="51" t="s">
        <v>1689</v>
      </c>
      <c r="D49" s="51" t="s">
        <v>1690</v>
      </c>
      <c r="E49" s="51" t="str">
        <f t="shared" si="1"/>
        <v>Bolivia.SP.POP.TOTL</v>
      </c>
      <c r="F49" s="52">
        <v>5356019</v>
      </c>
      <c r="G49" s="51">
        <v>5475441</v>
      </c>
      <c r="H49" s="51">
        <v>5594659</v>
      </c>
      <c r="I49" s="51">
        <v>5714954</v>
      </c>
      <c r="J49" s="51">
        <v>5838117</v>
      </c>
      <c r="K49" s="51">
        <v>5965509</v>
      </c>
      <c r="L49" s="51">
        <v>6097367</v>
      </c>
      <c r="M49" s="51">
        <v>6233491</v>
      </c>
      <c r="N49" s="51">
        <v>6374233</v>
      </c>
      <c r="O49" s="51">
        <v>6519895</v>
      </c>
      <c r="P49" s="51">
        <v>6670556</v>
      </c>
      <c r="Q49" s="52">
        <v>6826522</v>
      </c>
      <c r="R49" s="51">
        <v>6987442</v>
      </c>
      <c r="S49" s="51">
        <v>7151894</v>
      </c>
      <c r="T49" s="51">
        <v>7317949</v>
      </c>
      <c r="U49" s="51">
        <v>7484182</v>
      </c>
      <c r="V49" s="51">
        <v>7649893</v>
      </c>
      <c r="W49" s="51">
        <v>7815308</v>
      </c>
      <c r="X49" s="51">
        <v>7981049</v>
      </c>
      <c r="Y49" s="51">
        <v>8148173</v>
      </c>
      <c r="Z49" s="52">
        <v>8317371</v>
      </c>
      <c r="AA49" s="51">
        <v>8488714</v>
      </c>
      <c r="AB49" s="51">
        <v>8661639</v>
      </c>
      <c r="AC49" s="51">
        <v>8835442</v>
      </c>
      <c r="AD49" s="51">
        <v>9009162</v>
      </c>
      <c r="AE49" s="51">
        <v>9182062</v>
      </c>
      <c r="AF49" s="51">
        <v>9353826</v>
      </c>
      <c r="AG49" s="52">
        <v>9524495</v>
      </c>
      <c r="AH49" s="51">
        <v>9694113</v>
      </c>
      <c r="AI49" s="51">
        <v>9862860</v>
      </c>
      <c r="AL49" s="51" t="str">
        <f t="shared" si="0"/>
        <v>Bolivia</v>
      </c>
    </row>
    <row r="50" spans="1:38">
      <c r="A50" s="51" t="s">
        <v>1704</v>
      </c>
      <c r="B50" s="51" t="s">
        <v>1368</v>
      </c>
      <c r="C50" s="51" t="s">
        <v>1691</v>
      </c>
      <c r="D50" s="51" t="s">
        <v>1688</v>
      </c>
      <c r="E50" s="51" t="str">
        <f t="shared" si="1"/>
        <v>Bosnia&amp;Hercegovina.SP.TER.TOTL.IN</v>
      </c>
      <c r="F50" s="52" t="s">
        <v>1786</v>
      </c>
      <c r="G50" s="51" t="s">
        <v>1786</v>
      </c>
      <c r="H50" s="51" t="s">
        <v>1786</v>
      </c>
      <c r="I50" s="51" t="s">
        <v>1786</v>
      </c>
      <c r="J50" s="51" t="s">
        <v>1786</v>
      </c>
      <c r="K50" s="51" t="s">
        <v>1786</v>
      </c>
      <c r="L50" s="51" t="s">
        <v>1786</v>
      </c>
      <c r="M50" s="51" t="s">
        <v>1786</v>
      </c>
      <c r="N50" s="51" t="s">
        <v>1786</v>
      </c>
      <c r="O50" s="51" t="s">
        <v>1786</v>
      </c>
      <c r="P50" s="51" t="s">
        <v>1786</v>
      </c>
      <c r="Q50" s="52">
        <v>378578</v>
      </c>
      <c r="R50" s="51" t="s">
        <v>1786</v>
      </c>
      <c r="S50" s="51" t="s">
        <v>1786</v>
      </c>
      <c r="T50" s="51" t="s">
        <v>1786</v>
      </c>
      <c r="U50" s="51" t="s">
        <v>1786</v>
      </c>
      <c r="V50" s="51" t="s">
        <v>1786</v>
      </c>
      <c r="W50" s="51" t="s">
        <v>1786</v>
      </c>
      <c r="X50" s="51">
        <v>258746</v>
      </c>
      <c r="Y50" s="51">
        <v>264410</v>
      </c>
      <c r="Z50" s="52">
        <v>272090</v>
      </c>
      <c r="AA50" s="51">
        <v>279254</v>
      </c>
      <c r="AB50" s="51">
        <v>285459</v>
      </c>
      <c r="AC50" s="51">
        <v>291127</v>
      </c>
      <c r="AD50" s="51">
        <v>295593</v>
      </c>
      <c r="AE50" s="51">
        <v>298253</v>
      </c>
      <c r="AF50" s="51">
        <v>298689</v>
      </c>
      <c r="AG50" s="52">
        <v>296567</v>
      </c>
      <c r="AH50" s="51">
        <v>291896</v>
      </c>
      <c r="AI50" s="51">
        <v>285078</v>
      </c>
      <c r="AL50" s="51" t="str">
        <f t="shared" si="0"/>
        <v>Bosnia&amp;Hercegovina</v>
      </c>
    </row>
    <row r="51" spans="1:38">
      <c r="A51" s="51" t="s">
        <v>1704</v>
      </c>
      <c r="B51" s="51" t="s">
        <v>1368</v>
      </c>
      <c r="C51" s="51" t="s">
        <v>1689</v>
      </c>
      <c r="D51" s="51" t="s">
        <v>1690</v>
      </c>
      <c r="E51" s="51" t="str">
        <f t="shared" si="1"/>
        <v>Bosnia&amp;Hercegovina.SP.POP.TOTL</v>
      </c>
      <c r="F51" s="52">
        <v>3913537</v>
      </c>
      <c r="G51" s="51">
        <v>3949510</v>
      </c>
      <c r="H51" s="51">
        <v>3984260</v>
      </c>
      <c r="I51" s="51">
        <v>4021590</v>
      </c>
      <c r="J51" s="51">
        <v>4066740</v>
      </c>
      <c r="K51" s="51">
        <v>4121595</v>
      </c>
      <c r="L51" s="51">
        <v>4194369</v>
      </c>
      <c r="M51" s="51">
        <v>4279630</v>
      </c>
      <c r="N51" s="51">
        <v>4349678</v>
      </c>
      <c r="O51" s="51">
        <v>4367068</v>
      </c>
      <c r="P51" s="51">
        <v>4308199</v>
      </c>
      <c r="Q51" s="52">
        <v>4157495</v>
      </c>
      <c r="R51" s="51">
        <v>3931396</v>
      </c>
      <c r="S51" s="51">
        <v>3677415</v>
      </c>
      <c r="T51" s="51">
        <v>3462070</v>
      </c>
      <c r="U51" s="51">
        <v>3332123</v>
      </c>
      <c r="V51" s="51">
        <v>3305662</v>
      </c>
      <c r="W51" s="51">
        <v>3365555</v>
      </c>
      <c r="X51" s="51">
        <v>3480172</v>
      </c>
      <c r="Y51" s="51">
        <v>3601301</v>
      </c>
      <c r="Z51" s="52">
        <v>3693578</v>
      </c>
      <c r="AA51" s="51">
        <v>3748354</v>
      </c>
      <c r="AB51" s="51">
        <v>3776053</v>
      </c>
      <c r="AC51" s="51">
        <v>3783067</v>
      </c>
      <c r="AD51" s="51">
        <v>3781764</v>
      </c>
      <c r="AE51" s="51">
        <v>3781274</v>
      </c>
      <c r="AF51" s="51">
        <v>3781488</v>
      </c>
      <c r="AG51" s="52">
        <v>3778410</v>
      </c>
      <c r="AH51" s="51">
        <v>3773100</v>
      </c>
      <c r="AI51" s="51">
        <v>3766579</v>
      </c>
      <c r="AL51" s="51" t="str">
        <f t="shared" si="0"/>
        <v>Bosnia&amp;Hercegovina</v>
      </c>
    </row>
    <row r="52" spans="1:38">
      <c r="A52" s="51" t="s">
        <v>4071</v>
      </c>
      <c r="B52" s="51" t="s">
        <v>1369</v>
      </c>
      <c r="C52" s="51" t="s">
        <v>1691</v>
      </c>
      <c r="D52" s="51" t="s">
        <v>1688</v>
      </c>
      <c r="E52" s="51" t="str">
        <f t="shared" si="1"/>
        <v>Botswana.SP.TER.TOTL.IN</v>
      </c>
      <c r="F52" s="52" t="s">
        <v>1786</v>
      </c>
      <c r="G52" s="51" t="s">
        <v>1786</v>
      </c>
      <c r="H52" s="51" t="s">
        <v>1786</v>
      </c>
      <c r="I52" s="51" t="s">
        <v>1786</v>
      </c>
      <c r="J52" s="51" t="s">
        <v>1786</v>
      </c>
      <c r="K52" s="51" t="s">
        <v>1786</v>
      </c>
      <c r="L52" s="51" t="s">
        <v>1786</v>
      </c>
      <c r="M52" s="51" t="s">
        <v>1786</v>
      </c>
      <c r="N52" s="51" t="s">
        <v>1786</v>
      </c>
      <c r="O52" s="51" t="s">
        <v>1786</v>
      </c>
      <c r="P52" s="51" t="s">
        <v>1786</v>
      </c>
      <c r="Q52" s="52">
        <v>131769</v>
      </c>
      <c r="R52" s="51" t="s">
        <v>1786</v>
      </c>
      <c r="S52" s="51" t="s">
        <v>1786</v>
      </c>
      <c r="T52" s="51" t="s">
        <v>1786</v>
      </c>
      <c r="U52" s="51" t="s">
        <v>1786</v>
      </c>
      <c r="V52" s="51" t="s">
        <v>1786</v>
      </c>
      <c r="W52" s="51" t="s">
        <v>1786</v>
      </c>
      <c r="X52" s="51">
        <v>174004</v>
      </c>
      <c r="Y52" s="51">
        <v>180690</v>
      </c>
      <c r="Z52" s="52">
        <v>187108</v>
      </c>
      <c r="AA52" s="51">
        <v>193082</v>
      </c>
      <c r="AB52" s="51">
        <v>198554</v>
      </c>
      <c r="AC52" s="51">
        <v>203499</v>
      </c>
      <c r="AD52" s="51">
        <v>207826</v>
      </c>
      <c r="AE52" s="51">
        <v>211443</v>
      </c>
      <c r="AF52" s="51">
        <v>214291</v>
      </c>
      <c r="AG52" s="52">
        <v>216322</v>
      </c>
      <c r="AH52" s="51">
        <v>217573</v>
      </c>
      <c r="AI52" s="51">
        <v>218184</v>
      </c>
      <c r="AL52" s="51" t="str">
        <f t="shared" si="0"/>
        <v>Botswana</v>
      </c>
    </row>
    <row r="53" spans="1:38">
      <c r="A53" s="51" t="s">
        <v>4071</v>
      </c>
      <c r="B53" s="51" t="s">
        <v>1369</v>
      </c>
      <c r="C53" s="51" t="s">
        <v>1689</v>
      </c>
      <c r="D53" s="51" t="s">
        <v>1690</v>
      </c>
      <c r="E53" s="51" t="str">
        <f t="shared" si="1"/>
        <v>Botswana.SP.POP.TOTL</v>
      </c>
      <c r="F53" s="52">
        <v>985051</v>
      </c>
      <c r="G53" s="51">
        <v>1019727</v>
      </c>
      <c r="H53" s="51">
        <v>1054308</v>
      </c>
      <c r="I53" s="51">
        <v>1089043</v>
      </c>
      <c r="J53" s="51">
        <v>1124349</v>
      </c>
      <c r="K53" s="51">
        <v>1160517</v>
      </c>
      <c r="L53" s="51">
        <v>1197498</v>
      </c>
      <c r="M53" s="51">
        <v>1235113</v>
      </c>
      <c r="N53" s="51">
        <v>1273356</v>
      </c>
      <c r="O53" s="51">
        <v>1312208</v>
      </c>
      <c r="P53" s="51">
        <v>1351599</v>
      </c>
      <c r="Q53" s="52">
        <v>1391451</v>
      </c>
      <c r="R53" s="51">
        <v>1431571</v>
      </c>
      <c r="S53" s="51">
        <v>1471623</v>
      </c>
      <c r="T53" s="51">
        <v>1511184</v>
      </c>
      <c r="U53" s="51">
        <v>1549882</v>
      </c>
      <c r="V53" s="51">
        <v>1587763</v>
      </c>
      <c r="W53" s="51">
        <v>1624712</v>
      </c>
      <c r="X53" s="51">
        <v>1660024</v>
      </c>
      <c r="Y53" s="51">
        <v>1692814</v>
      </c>
      <c r="Z53" s="52">
        <v>1722554</v>
      </c>
      <c r="AA53" s="51">
        <v>1748819</v>
      </c>
      <c r="AB53" s="51">
        <v>1772043</v>
      </c>
      <c r="AC53" s="51">
        <v>1793620</v>
      </c>
      <c r="AD53" s="51">
        <v>1815492</v>
      </c>
      <c r="AE53" s="51">
        <v>1839050</v>
      </c>
      <c r="AF53" s="51">
        <v>1864831</v>
      </c>
      <c r="AG53" s="52">
        <v>1892426</v>
      </c>
      <c r="AH53" s="51">
        <v>1921122</v>
      </c>
      <c r="AI53" s="51">
        <v>1949780</v>
      </c>
      <c r="AL53" s="51" t="str">
        <f t="shared" si="0"/>
        <v>Botswana</v>
      </c>
    </row>
    <row r="54" spans="1:38">
      <c r="A54" s="51" t="s">
        <v>4251</v>
      </c>
      <c r="B54" s="51" t="s">
        <v>1370</v>
      </c>
      <c r="C54" s="51" t="s">
        <v>1691</v>
      </c>
      <c r="D54" s="51" t="s">
        <v>1688</v>
      </c>
      <c r="E54" s="51" t="str">
        <f t="shared" si="1"/>
        <v>Brazil.SP.TER.TOTL.IN</v>
      </c>
      <c r="F54" s="52" t="s">
        <v>1786</v>
      </c>
      <c r="G54" s="51" t="s">
        <v>1786</v>
      </c>
      <c r="H54" s="51" t="s">
        <v>1786</v>
      </c>
      <c r="I54" s="51" t="s">
        <v>1786</v>
      </c>
      <c r="J54" s="51" t="s">
        <v>1786</v>
      </c>
      <c r="K54" s="51" t="s">
        <v>1786</v>
      </c>
      <c r="L54" s="51" t="s">
        <v>1786</v>
      </c>
      <c r="M54" s="51" t="s">
        <v>1786</v>
      </c>
      <c r="N54" s="51" t="s">
        <v>1786</v>
      </c>
      <c r="O54" s="51" t="s">
        <v>1786</v>
      </c>
      <c r="P54" s="51" t="s">
        <v>1786</v>
      </c>
      <c r="Q54" s="52">
        <v>14395599</v>
      </c>
      <c r="R54" s="51" t="s">
        <v>1786</v>
      </c>
      <c r="S54" s="51" t="s">
        <v>1786</v>
      </c>
      <c r="T54" s="51" t="s">
        <v>1786</v>
      </c>
      <c r="U54" s="51" t="s">
        <v>1786</v>
      </c>
      <c r="V54" s="51" t="s">
        <v>1786</v>
      </c>
      <c r="W54" s="51" t="s">
        <v>1786</v>
      </c>
      <c r="X54" s="51">
        <v>16615731</v>
      </c>
      <c r="Y54" s="51">
        <v>16995379</v>
      </c>
      <c r="Z54" s="52">
        <v>17320341</v>
      </c>
      <c r="AA54" s="51">
        <v>17586167</v>
      </c>
      <c r="AB54" s="51">
        <v>17793965</v>
      </c>
      <c r="AC54" s="51">
        <v>17930324</v>
      </c>
      <c r="AD54" s="51">
        <v>17981336</v>
      </c>
      <c r="AE54" s="51">
        <v>17940947</v>
      </c>
      <c r="AF54" s="51">
        <v>17800715</v>
      </c>
      <c r="AG54" s="52">
        <v>17572875</v>
      </c>
      <c r="AH54" s="51">
        <v>17298508</v>
      </c>
      <c r="AI54" s="51">
        <v>17033547</v>
      </c>
      <c r="AL54" s="51" t="str">
        <f t="shared" si="0"/>
        <v>Brazil</v>
      </c>
    </row>
    <row r="55" spans="1:38">
      <c r="A55" s="51" t="s">
        <v>4251</v>
      </c>
      <c r="B55" s="51" t="s">
        <v>1370</v>
      </c>
      <c r="C55" s="51" t="s">
        <v>1689</v>
      </c>
      <c r="D55" s="51" t="s">
        <v>1690</v>
      </c>
      <c r="E55" s="51" t="str">
        <f t="shared" si="1"/>
        <v>Brazil.SP.POP.TOTL</v>
      </c>
      <c r="F55" s="52">
        <v>121618369</v>
      </c>
      <c r="G55" s="51">
        <v>124494015</v>
      </c>
      <c r="H55" s="51">
        <v>127418317</v>
      </c>
      <c r="I55" s="51">
        <v>130360696</v>
      </c>
      <c r="J55" s="51">
        <v>133281186</v>
      </c>
      <c r="K55" s="51">
        <v>136149409</v>
      </c>
      <c r="L55" s="51">
        <v>138956419</v>
      </c>
      <c r="M55" s="51">
        <v>141704603</v>
      </c>
      <c r="N55" s="51">
        <v>144389785</v>
      </c>
      <c r="O55" s="51">
        <v>147011107</v>
      </c>
      <c r="P55" s="51">
        <v>149570485</v>
      </c>
      <c r="Q55" s="52">
        <v>152060232</v>
      </c>
      <c r="R55" s="51">
        <v>154484742</v>
      </c>
      <c r="S55" s="51">
        <v>156873491</v>
      </c>
      <c r="T55" s="51">
        <v>159266485</v>
      </c>
      <c r="U55" s="51">
        <v>161691994</v>
      </c>
      <c r="V55" s="51">
        <v>164156558</v>
      </c>
      <c r="W55" s="51">
        <v>166649884</v>
      </c>
      <c r="X55" s="51">
        <v>169161808</v>
      </c>
      <c r="Y55" s="51">
        <v>171675320</v>
      </c>
      <c r="Z55" s="52">
        <v>174174447</v>
      </c>
      <c r="AA55" s="51">
        <v>176659138</v>
      </c>
      <c r="AB55" s="51">
        <v>179123364</v>
      </c>
      <c r="AC55" s="51">
        <v>181537359</v>
      </c>
      <c r="AD55" s="51">
        <v>183863524</v>
      </c>
      <c r="AE55" s="51">
        <v>186074634</v>
      </c>
      <c r="AF55" s="51">
        <v>188158438</v>
      </c>
      <c r="AG55" s="52">
        <v>190119995</v>
      </c>
      <c r="AH55" s="51">
        <v>191971506</v>
      </c>
      <c r="AI55" s="51">
        <v>193733795</v>
      </c>
      <c r="AL55" s="51" t="str">
        <f t="shared" si="0"/>
        <v>Brazil</v>
      </c>
    </row>
    <row r="56" spans="1:38">
      <c r="A56" s="51" t="s">
        <v>1705</v>
      </c>
      <c r="B56" s="51" t="s">
        <v>1371</v>
      </c>
      <c r="C56" s="51" t="s">
        <v>1691</v>
      </c>
      <c r="D56" s="51" t="s">
        <v>1688</v>
      </c>
      <c r="E56" s="51" t="str">
        <f t="shared" si="1"/>
        <v>Brunei.SP.TER.TOTL.IN</v>
      </c>
      <c r="F56" s="52" t="s">
        <v>1786</v>
      </c>
      <c r="G56" s="51" t="s">
        <v>1786</v>
      </c>
      <c r="H56" s="51" t="s">
        <v>1786</v>
      </c>
      <c r="I56" s="51" t="s">
        <v>1786</v>
      </c>
      <c r="J56" s="51" t="s">
        <v>1786</v>
      </c>
      <c r="K56" s="51" t="s">
        <v>1786</v>
      </c>
      <c r="L56" s="51" t="s">
        <v>1786</v>
      </c>
      <c r="M56" s="51" t="s">
        <v>1786</v>
      </c>
      <c r="N56" s="51" t="s">
        <v>1786</v>
      </c>
      <c r="O56" s="51" t="s">
        <v>1786</v>
      </c>
      <c r="P56" s="51" t="s">
        <v>1786</v>
      </c>
      <c r="Q56" s="52">
        <v>25739</v>
      </c>
      <c r="R56" s="51" t="s">
        <v>1786</v>
      </c>
      <c r="S56" s="51" t="s">
        <v>1786</v>
      </c>
      <c r="T56" s="51" t="s">
        <v>1786</v>
      </c>
      <c r="U56" s="51" t="s">
        <v>1786</v>
      </c>
      <c r="V56" s="51" t="s">
        <v>1786</v>
      </c>
      <c r="W56" s="51" t="s">
        <v>1786</v>
      </c>
      <c r="X56" s="51">
        <v>29049</v>
      </c>
      <c r="Y56" s="51">
        <v>30042</v>
      </c>
      <c r="Z56" s="52">
        <v>30969</v>
      </c>
      <c r="AA56" s="51">
        <v>31737</v>
      </c>
      <c r="AB56" s="51">
        <v>32315</v>
      </c>
      <c r="AC56" s="51">
        <v>32739</v>
      </c>
      <c r="AD56" s="51">
        <v>33079</v>
      </c>
      <c r="AE56" s="51">
        <v>33427</v>
      </c>
      <c r="AF56" s="51">
        <v>33856</v>
      </c>
      <c r="AG56" s="52">
        <v>34379</v>
      </c>
      <c r="AH56" s="51">
        <v>34967</v>
      </c>
      <c r="AI56" s="51">
        <v>35615</v>
      </c>
      <c r="AL56" s="51" t="str">
        <f t="shared" si="0"/>
        <v>Brunei</v>
      </c>
    </row>
    <row r="57" spans="1:38">
      <c r="A57" s="51" t="s">
        <v>1705</v>
      </c>
      <c r="B57" s="51" t="s">
        <v>1371</v>
      </c>
      <c r="C57" s="51" t="s">
        <v>1689</v>
      </c>
      <c r="D57" s="51" t="s">
        <v>1690</v>
      </c>
      <c r="E57" s="51" t="str">
        <f t="shared" si="1"/>
        <v>Brunei.SP.POP.TOTL</v>
      </c>
      <c r="F57" s="52">
        <v>193028</v>
      </c>
      <c r="G57" s="51">
        <v>199098</v>
      </c>
      <c r="H57" s="51">
        <v>205015</v>
      </c>
      <c r="I57" s="51">
        <v>210880</v>
      </c>
      <c r="J57" s="51">
        <v>216839</v>
      </c>
      <c r="K57" s="51">
        <v>223003</v>
      </c>
      <c r="L57" s="51">
        <v>229399</v>
      </c>
      <c r="M57" s="51">
        <v>236006</v>
      </c>
      <c r="N57" s="51">
        <v>242819</v>
      </c>
      <c r="O57" s="51">
        <v>249823</v>
      </c>
      <c r="P57" s="51">
        <v>256998</v>
      </c>
      <c r="Q57" s="52">
        <v>264346</v>
      </c>
      <c r="R57" s="51">
        <v>271861</v>
      </c>
      <c r="S57" s="51">
        <v>279503</v>
      </c>
      <c r="T57" s="51">
        <v>287218</v>
      </c>
      <c r="U57" s="51">
        <v>294962</v>
      </c>
      <c r="V57" s="51">
        <v>302723</v>
      </c>
      <c r="W57" s="51">
        <v>310491</v>
      </c>
      <c r="X57" s="51">
        <v>318231</v>
      </c>
      <c r="Y57" s="51">
        <v>325901</v>
      </c>
      <c r="Z57" s="52">
        <v>333471</v>
      </c>
      <c r="AA57" s="51">
        <v>340918</v>
      </c>
      <c r="AB57" s="51">
        <v>348248</v>
      </c>
      <c r="AC57" s="51">
        <v>355509</v>
      </c>
      <c r="AD57" s="51">
        <v>362769</v>
      </c>
      <c r="AE57" s="51">
        <v>370075</v>
      </c>
      <c r="AF57" s="51">
        <v>377442</v>
      </c>
      <c r="AG57" s="52">
        <v>384852</v>
      </c>
      <c r="AH57" s="51">
        <v>392280</v>
      </c>
      <c r="AI57" s="51">
        <v>399687</v>
      </c>
      <c r="AL57" s="51" t="str">
        <f t="shared" si="0"/>
        <v>Brunei</v>
      </c>
    </row>
    <row r="58" spans="1:38">
      <c r="A58" s="51" t="s">
        <v>4184</v>
      </c>
      <c r="B58" s="51" t="s">
        <v>1372</v>
      </c>
      <c r="C58" s="51" t="s">
        <v>1691</v>
      </c>
      <c r="D58" s="51" t="s">
        <v>1688</v>
      </c>
      <c r="E58" s="51" t="str">
        <f t="shared" si="1"/>
        <v>Bulgaria.SP.TER.TOTL.IN</v>
      </c>
      <c r="F58" s="52" t="s">
        <v>1786</v>
      </c>
      <c r="G58" s="51" t="s">
        <v>1786</v>
      </c>
      <c r="H58" s="51" t="s">
        <v>1786</v>
      </c>
      <c r="I58" s="51" t="s">
        <v>1786</v>
      </c>
      <c r="J58" s="51" t="s">
        <v>1786</v>
      </c>
      <c r="K58" s="51" t="s">
        <v>1786</v>
      </c>
      <c r="L58" s="51" t="s">
        <v>1786</v>
      </c>
      <c r="M58" s="51" t="s">
        <v>1786</v>
      </c>
      <c r="N58" s="51" t="s">
        <v>1786</v>
      </c>
      <c r="O58" s="51" t="s">
        <v>1786</v>
      </c>
      <c r="P58" s="51" t="s">
        <v>1786</v>
      </c>
      <c r="Q58" s="52">
        <v>596425</v>
      </c>
      <c r="R58" s="51" t="s">
        <v>1786</v>
      </c>
      <c r="S58" s="51" t="s">
        <v>1786</v>
      </c>
      <c r="T58" s="51" t="s">
        <v>1786</v>
      </c>
      <c r="U58" s="51" t="s">
        <v>1786</v>
      </c>
      <c r="V58" s="51" t="s">
        <v>1786</v>
      </c>
      <c r="W58" s="51" t="s">
        <v>1786</v>
      </c>
      <c r="X58" s="51">
        <v>599696</v>
      </c>
      <c r="Y58" s="51">
        <v>592550</v>
      </c>
      <c r="Z58" s="52">
        <v>584654</v>
      </c>
      <c r="AA58" s="51">
        <v>576473</v>
      </c>
      <c r="AB58" s="51">
        <v>568038</v>
      </c>
      <c r="AC58" s="51">
        <v>559191</v>
      </c>
      <c r="AD58" s="51">
        <v>549969</v>
      </c>
      <c r="AE58" s="51">
        <v>540378</v>
      </c>
      <c r="AF58" s="51">
        <v>530370</v>
      </c>
      <c r="AG58" s="52">
        <v>520312</v>
      </c>
      <c r="AH58" s="51">
        <v>510126</v>
      </c>
      <c r="AI58" s="51">
        <v>498794</v>
      </c>
      <c r="AL58" s="51" t="str">
        <f t="shared" si="0"/>
        <v>Bulgaria</v>
      </c>
    </row>
    <row r="59" spans="1:38">
      <c r="A59" s="51" t="s">
        <v>4184</v>
      </c>
      <c r="B59" s="51" t="s">
        <v>1372</v>
      </c>
      <c r="C59" s="51" t="s">
        <v>1689</v>
      </c>
      <c r="D59" s="51" t="s">
        <v>1690</v>
      </c>
      <c r="E59" s="51" t="str">
        <f t="shared" si="1"/>
        <v>Bulgaria.SP.POP.TOTL</v>
      </c>
      <c r="F59" s="52">
        <v>8862000</v>
      </c>
      <c r="G59" s="51">
        <v>8878000</v>
      </c>
      <c r="H59" s="51">
        <v>8894000</v>
      </c>
      <c r="I59" s="51">
        <v>8909000</v>
      </c>
      <c r="J59" s="51">
        <v>8925000</v>
      </c>
      <c r="K59" s="51">
        <v>8941000</v>
      </c>
      <c r="L59" s="51">
        <v>8957000</v>
      </c>
      <c r="M59" s="51">
        <v>8971000</v>
      </c>
      <c r="N59" s="51">
        <v>8981000</v>
      </c>
      <c r="O59" s="51">
        <v>8877000</v>
      </c>
      <c r="P59" s="51">
        <v>8718000</v>
      </c>
      <c r="Q59" s="52">
        <v>8632000</v>
      </c>
      <c r="R59" s="51">
        <v>8540000</v>
      </c>
      <c r="S59" s="51">
        <v>8472000</v>
      </c>
      <c r="T59" s="51">
        <v>8435000</v>
      </c>
      <c r="U59" s="51">
        <v>8400000</v>
      </c>
      <c r="V59" s="51">
        <v>8356000</v>
      </c>
      <c r="W59" s="51">
        <v>8312068</v>
      </c>
      <c r="X59" s="51">
        <v>8257000</v>
      </c>
      <c r="Y59" s="51">
        <v>8208000</v>
      </c>
      <c r="Z59" s="52">
        <v>8060000</v>
      </c>
      <c r="AA59" s="51">
        <v>7910000</v>
      </c>
      <c r="AB59" s="51">
        <v>7869000</v>
      </c>
      <c r="AC59" s="51">
        <v>7823000</v>
      </c>
      <c r="AD59" s="51">
        <v>7781000</v>
      </c>
      <c r="AE59" s="51">
        <v>7740000</v>
      </c>
      <c r="AF59" s="51">
        <v>7699020</v>
      </c>
      <c r="AG59" s="52">
        <v>7659764</v>
      </c>
      <c r="AH59" s="51">
        <v>7623395</v>
      </c>
      <c r="AI59" s="51">
        <v>7585131</v>
      </c>
      <c r="AL59" s="51" t="str">
        <f t="shared" si="0"/>
        <v>Bulgaria</v>
      </c>
    </row>
    <row r="60" spans="1:38">
      <c r="A60" s="51" t="s">
        <v>4141</v>
      </c>
      <c r="B60" s="51" t="s">
        <v>1373</v>
      </c>
      <c r="C60" s="51" t="s">
        <v>1691</v>
      </c>
      <c r="D60" s="51" t="s">
        <v>1688</v>
      </c>
      <c r="E60" s="51" t="str">
        <f t="shared" si="1"/>
        <v>Burkina Faso.SP.TER.TOTL.IN</v>
      </c>
      <c r="F60" s="52" t="s">
        <v>1786</v>
      </c>
      <c r="G60" s="51" t="s">
        <v>1786</v>
      </c>
      <c r="H60" s="51" t="s">
        <v>1786</v>
      </c>
      <c r="I60" s="51" t="s">
        <v>1786</v>
      </c>
      <c r="J60" s="51" t="s">
        <v>1786</v>
      </c>
      <c r="K60" s="51" t="s">
        <v>1786</v>
      </c>
      <c r="L60" s="51" t="s">
        <v>1786</v>
      </c>
      <c r="M60" s="51" t="s">
        <v>1786</v>
      </c>
      <c r="N60" s="51" t="s">
        <v>1786</v>
      </c>
      <c r="O60" s="51" t="s">
        <v>1786</v>
      </c>
      <c r="P60" s="51" t="s">
        <v>1786</v>
      </c>
      <c r="Q60" s="52">
        <v>803695</v>
      </c>
      <c r="R60" s="51" t="s">
        <v>1786</v>
      </c>
      <c r="S60" s="51" t="s">
        <v>1786</v>
      </c>
      <c r="T60" s="51" t="s">
        <v>1786</v>
      </c>
      <c r="U60" s="51" t="s">
        <v>1786</v>
      </c>
      <c r="V60" s="51" t="s">
        <v>1786</v>
      </c>
      <c r="W60" s="51" t="s">
        <v>1786</v>
      </c>
      <c r="X60" s="51">
        <v>982957</v>
      </c>
      <c r="Y60" s="51">
        <v>1012398</v>
      </c>
      <c r="Z60" s="52">
        <v>1044590</v>
      </c>
      <c r="AA60" s="51">
        <v>1080181</v>
      </c>
      <c r="AB60" s="51">
        <v>1119752</v>
      </c>
      <c r="AC60" s="51">
        <v>1162756</v>
      </c>
      <c r="AD60" s="51">
        <v>1207342</v>
      </c>
      <c r="AE60" s="51">
        <v>1250940</v>
      </c>
      <c r="AF60" s="51">
        <v>1291774</v>
      </c>
      <c r="AG60" s="52">
        <v>1329118</v>
      </c>
      <c r="AH60" s="51">
        <v>1363702</v>
      </c>
      <c r="AI60" s="51">
        <v>1396998</v>
      </c>
      <c r="AL60" s="51" t="str">
        <f t="shared" si="0"/>
        <v>Burkina Faso</v>
      </c>
    </row>
    <row r="61" spans="1:38">
      <c r="A61" s="51" t="s">
        <v>4141</v>
      </c>
      <c r="B61" s="51" t="s">
        <v>1373</v>
      </c>
      <c r="C61" s="51" t="s">
        <v>1689</v>
      </c>
      <c r="D61" s="51" t="s">
        <v>1690</v>
      </c>
      <c r="E61" s="51" t="str">
        <f t="shared" si="1"/>
        <v>Burkina Faso.SP.POP.TOTL</v>
      </c>
      <c r="F61" s="52">
        <v>6862361</v>
      </c>
      <c r="G61" s="51">
        <v>7015398</v>
      </c>
      <c r="H61" s="51">
        <v>7173991</v>
      </c>
      <c r="I61" s="51">
        <v>7340080</v>
      </c>
      <c r="J61" s="51">
        <v>7516209</v>
      </c>
      <c r="K61" s="51">
        <v>7704172</v>
      </c>
      <c r="L61" s="51">
        <v>7904907</v>
      </c>
      <c r="M61" s="51">
        <v>8117914</v>
      </c>
      <c r="N61" s="51">
        <v>8341775</v>
      </c>
      <c r="O61" s="51">
        <v>8574309</v>
      </c>
      <c r="P61" s="51">
        <v>8813964</v>
      </c>
      <c r="Q61" s="52">
        <v>9061125</v>
      </c>
      <c r="R61" s="51">
        <v>9316584</v>
      </c>
      <c r="S61" s="51">
        <v>9579764</v>
      </c>
      <c r="T61" s="51">
        <v>9849980</v>
      </c>
      <c r="U61" s="51">
        <v>10127220</v>
      </c>
      <c r="V61" s="51">
        <v>10411043</v>
      </c>
      <c r="W61" s="51">
        <v>10702998</v>
      </c>
      <c r="X61" s="51">
        <v>11007522</v>
      </c>
      <c r="Y61" s="51">
        <v>11330474</v>
      </c>
      <c r="Z61" s="52">
        <v>11676155</v>
      </c>
      <c r="AA61" s="51">
        <v>12045713</v>
      </c>
      <c r="AB61" s="51">
        <v>12438269</v>
      </c>
      <c r="AC61" s="51">
        <v>12853460</v>
      </c>
      <c r="AD61" s="51">
        <v>13290189</v>
      </c>
      <c r="AE61" s="51">
        <v>13747182</v>
      </c>
      <c r="AF61" s="51">
        <v>14224581</v>
      </c>
      <c r="AG61" s="52">
        <v>14721434</v>
      </c>
      <c r="AH61" s="51">
        <v>15233884</v>
      </c>
      <c r="AI61" s="51">
        <v>15756927</v>
      </c>
      <c r="AL61" s="51" t="str">
        <f t="shared" si="0"/>
        <v>Burkina Faso</v>
      </c>
    </row>
    <row r="62" spans="1:38">
      <c r="A62" s="51" t="s">
        <v>4072</v>
      </c>
      <c r="B62" s="51" t="s">
        <v>1374</v>
      </c>
      <c r="C62" s="51" t="s">
        <v>1691</v>
      </c>
      <c r="D62" s="51" t="s">
        <v>1688</v>
      </c>
      <c r="E62" s="51" t="str">
        <f t="shared" si="1"/>
        <v>Burundi.SP.TER.TOTL.IN</v>
      </c>
      <c r="F62" s="52" t="s">
        <v>1786</v>
      </c>
      <c r="G62" s="51" t="s">
        <v>1786</v>
      </c>
      <c r="H62" s="51" t="s">
        <v>1786</v>
      </c>
      <c r="I62" s="51" t="s">
        <v>1786</v>
      </c>
      <c r="J62" s="51" t="s">
        <v>1786</v>
      </c>
      <c r="K62" s="51" t="s">
        <v>1786</v>
      </c>
      <c r="L62" s="51" t="s">
        <v>1786</v>
      </c>
      <c r="M62" s="51" t="s">
        <v>1786</v>
      </c>
      <c r="N62" s="51" t="s">
        <v>1786</v>
      </c>
      <c r="O62" s="51" t="s">
        <v>1786</v>
      </c>
      <c r="P62" s="51" t="s">
        <v>1786</v>
      </c>
      <c r="Q62" s="52">
        <v>506554</v>
      </c>
      <c r="R62" s="51" t="s">
        <v>1786</v>
      </c>
      <c r="S62" s="51" t="s">
        <v>1786</v>
      </c>
      <c r="T62" s="51" t="s">
        <v>1786</v>
      </c>
      <c r="U62" s="51" t="s">
        <v>1786</v>
      </c>
      <c r="V62" s="51" t="s">
        <v>1786</v>
      </c>
      <c r="W62" s="51" t="s">
        <v>1786</v>
      </c>
      <c r="X62" s="51">
        <v>509681</v>
      </c>
      <c r="Y62" s="51">
        <v>514653</v>
      </c>
      <c r="Z62" s="52">
        <v>527159</v>
      </c>
      <c r="AA62" s="51">
        <v>549630</v>
      </c>
      <c r="AB62" s="51">
        <v>582945</v>
      </c>
      <c r="AC62" s="51">
        <v>625585</v>
      </c>
      <c r="AD62" s="51">
        <v>674496</v>
      </c>
      <c r="AE62" s="51">
        <v>725309</v>
      </c>
      <c r="AF62" s="51">
        <v>774490</v>
      </c>
      <c r="AG62" s="52">
        <v>821509</v>
      </c>
      <c r="AH62" s="51">
        <v>866237</v>
      </c>
      <c r="AI62" s="51">
        <v>906070</v>
      </c>
      <c r="AL62" s="51" t="str">
        <f t="shared" si="0"/>
        <v>Burundi</v>
      </c>
    </row>
    <row r="63" spans="1:38">
      <c r="A63" s="51" t="s">
        <v>4072</v>
      </c>
      <c r="B63" s="51" t="s">
        <v>1374</v>
      </c>
      <c r="C63" s="51" t="s">
        <v>1689</v>
      </c>
      <c r="D63" s="51" t="s">
        <v>1690</v>
      </c>
      <c r="E63" s="51" t="str">
        <f t="shared" si="1"/>
        <v>Burundi.SP.POP.TOTL</v>
      </c>
      <c r="F63" s="52">
        <v>4129997</v>
      </c>
      <c r="G63" s="51">
        <v>4261334</v>
      </c>
      <c r="H63" s="51">
        <v>4405230</v>
      </c>
      <c r="I63" s="51">
        <v>4559204</v>
      </c>
      <c r="J63" s="51">
        <v>4719990</v>
      </c>
      <c r="K63" s="51">
        <v>4884506</v>
      </c>
      <c r="L63" s="51">
        <v>5052029</v>
      </c>
      <c r="M63" s="51">
        <v>5220892</v>
      </c>
      <c r="N63" s="51">
        <v>5385942</v>
      </c>
      <c r="O63" s="51">
        <v>5540906</v>
      </c>
      <c r="P63" s="51">
        <v>5681258</v>
      </c>
      <c r="Q63" s="52">
        <v>5806513</v>
      </c>
      <c r="R63" s="51">
        <v>5917819</v>
      </c>
      <c r="S63" s="51">
        <v>6014740</v>
      </c>
      <c r="T63" s="51">
        <v>6097335</v>
      </c>
      <c r="U63" s="51">
        <v>6166983</v>
      </c>
      <c r="V63" s="51">
        <v>6222062</v>
      </c>
      <c r="W63" s="51">
        <v>6266105</v>
      </c>
      <c r="X63" s="51">
        <v>6312025</v>
      </c>
      <c r="Y63" s="51">
        <v>6376824</v>
      </c>
      <c r="Z63" s="52">
        <v>6472622</v>
      </c>
      <c r="AA63" s="51">
        <v>6603696</v>
      </c>
      <c r="AB63" s="51">
        <v>6766563</v>
      </c>
      <c r="AC63" s="51">
        <v>6955720</v>
      </c>
      <c r="AD63" s="51">
        <v>7162083</v>
      </c>
      <c r="AE63" s="51">
        <v>7378129</v>
      </c>
      <c r="AF63" s="51">
        <v>7603492</v>
      </c>
      <c r="AG63" s="52">
        <v>7837981</v>
      </c>
      <c r="AH63" s="51">
        <v>8074254</v>
      </c>
      <c r="AI63" s="51">
        <v>8303330</v>
      </c>
      <c r="AL63" s="51" t="str">
        <f t="shared" si="0"/>
        <v>Burundi</v>
      </c>
    </row>
    <row r="64" spans="1:38">
      <c r="A64" s="51" t="s">
        <v>4013</v>
      </c>
      <c r="B64" s="51" t="s">
        <v>1375</v>
      </c>
      <c r="C64" s="51" t="s">
        <v>1691</v>
      </c>
      <c r="D64" s="51" t="s">
        <v>1688</v>
      </c>
      <c r="E64" s="51" t="str">
        <f t="shared" si="1"/>
        <v>Cambodia.SP.TER.TOTL.IN</v>
      </c>
      <c r="F64" s="52" t="s">
        <v>1786</v>
      </c>
      <c r="G64" s="51" t="s">
        <v>1786</v>
      </c>
      <c r="H64" s="51" t="s">
        <v>1786</v>
      </c>
      <c r="I64" s="51" t="s">
        <v>1786</v>
      </c>
      <c r="J64" s="51" t="s">
        <v>1786</v>
      </c>
      <c r="K64" s="51" t="s">
        <v>1786</v>
      </c>
      <c r="L64" s="51" t="s">
        <v>1786</v>
      </c>
      <c r="M64" s="51" t="s">
        <v>1786</v>
      </c>
      <c r="N64" s="51" t="s">
        <v>1786</v>
      </c>
      <c r="O64" s="51" t="s">
        <v>1786</v>
      </c>
      <c r="P64" s="51" t="s">
        <v>1786</v>
      </c>
      <c r="Q64" s="52">
        <v>910552</v>
      </c>
      <c r="R64" s="51" t="s">
        <v>1786</v>
      </c>
      <c r="S64" s="51" t="s">
        <v>1786</v>
      </c>
      <c r="T64" s="51" t="s">
        <v>1786</v>
      </c>
      <c r="U64" s="51" t="s">
        <v>1786</v>
      </c>
      <c r="V64" s="51" t="s">
        <v>1786</v>
      </c>
      <c r="W64" s="51" t="s">
        <v>1786</v>
      </c>
      <c r="X64" s="51">
        <v>944524</v>
      </c>
      <c r="Y64" s="51">
        <v>1001756</v>
      </c>
      <c r="Z64" s="52">
        <v>1073975</v>
      </c>
      <c r="AA64" s="51">
        <v>1159958</v>
      </c>
      <c r="AB64" s="51">
        <v>1261521</v>
      </c>
      <c r="AC64" s="51">
        <v>1375999</v>
      </c>
      <c r="AD64" s="51">
        <v>1492133</v>
      </c>
      <c r="AE64" s="51">
        <v>1594998</v>
      </c>
      <c r="AF64" s="51">
        <v>1674058</v>
      </c>
      <c r="AG64" s="52">
        <v>1724017</v>
      </c>
      <c r="AH64" s="51">
        <v>1747958</v>
      </c>
      <c r="AI64" s="51">
        <v>1754121</v>
      </c>
      <c r="AL64" s="51" t="str">
        <f t="shared" si="0"/>
        <v>Cambodia</v>
      </c>
    </row>
    <row r="65" spans="1:38">
      <c r="A65" s="51" t="s">
        <v>4013</v>
      </c>
      <c r="B65" s="51" t="s">
        <v>1375</v>
      </c>
      <c r="C65" s="51" t="s">
        <v>1689</v>
      </c>
      <c r="D65" s="51" t="s">
        <v>1690</v>
      </c>
      <c r="E65" s="51" t="str">
        <f t="shared" si="1"/>
        <v>Cambodia.SP.POP.TOTL</v>
      </c>
      <c r="F65" s="52">
        <v>6747832</v>
      </c>
      <c r="G65" s="51">
        <v>6889284</v>
      </c>
      <c r="H65" s="51">
        <v>7127049</v>
      </c>
      <c r="I65" s="51">
        <v>7433860</v>
      </c>
      <c r="J65" s="51">
        <v>7768095</v>
      </c>
      <c r="K65" s="51">
        <v>8098727</v>
      </c>
      <c r="L65" s="51">
        <v>8417001</v>
      </c>
      <c r="M65" s="51">
        <v>8730084</v>
      </c>
      <c r="N65" s="51">
        <v>9041558</v>
      </c>
      <c r="O65" s="51">
        <v>9359811</v>
      </c>
      <c r="P65" s="51">
        <v>9690107</v>
      </c>
      <c r="Q65" s="52">
        <v>10031434</v>
      </c>
      <c r="R65" s="51">
        <v>10377516</v>
      </c>
      <c r="S65" s="51">
        <v>10722428</v>
      </c>
      <c r="T65" s="51">
        <v>11058598</v>
      </c>
      <c r="U65" s="51">
        <v>11380387</v>
      </c>
      <c r="V65" s="51">
        <v>11686023</v>
      </c>
      <c r="W65" s="51">
        <v>11976231</v>
      </c>
      <c r="X65" s="51">
        <v>12251159</v>
      </c>
      <c r="Y65" s="51">
        <v>12511895</v>
      </c>
      <c r="Z65" s="52">
        <v>12759811</v>
      </c>
      <c r="AA65" s="51">
        <v>12994429</v>
      </c>
      <c r="AB65" s="51">
        <v>13216835</v>
      </c>
      <c r="AC65" s="51">
        <v>13432081</v>
      </c>
      <c r="AD65" s="51">
        <v>13646804</v>
      </c>
      <c r="AE65" s="51">
        <v>13866051</v>
      </c>
      <c r="AF65" s="51">
        <v>14091823</v>
      </c>
      <c r="AG65" s="52">
        <v>14323842</v>
      </c>
      <c r="AH65" s="51">
        <v>14562008</v>
      </c>
      <c r="AI65" s="51">
        <v>14805358</v>
      </c>
      <c r="AL65" s="51" t="str">
        <f t="shared" si="0"/>
        <v>Cambodia</v>
      </c>
    </row>
    <row r="66" spans="1:38">
      <c r="A66" s="51" t="s">
        <v>4073</v>
      </c>
      <c r="B66" s="51" t="s">
        <v>1376</v>
      </c>
      <c r="C66" s="51" t="s">
        <v>1691</v>
      </c>
      <c r="D66" s="51" t="s">
        <v>1688</v>
      </c>
      <c r="E66" s="51" t="str">
        <f t="shared" si="1"/>
        <v>Cameroon.SP.TER.TOTL.IN</v>
      </c>
      <c r="F66" s="52" t="s">
        <v>1786</v>
      </c>
      <c r="G66" s="51" t="s">
        <v>1786</v>
      </c>
      <c r="H66" s="51" t="s">
        <v>1786</v>
      </c>
      <c r="I66" s="51" t="s">
        <v>1786</v>
      </c>
      <c r="J66" s="51" t="s">
        <v>1786</v>
      </c>
      <c r="K66" s="51" t="s">
        <v>1786</v>
      </c>
      <c r="L66" s="51" t="s">
        <v>1786</v>
      </c>
      <c r="M66" s="51" t="s">
        <v>1786</v>
      </c>
      <c r="N66" s="51" t="s">
        <v>1786</v>
      </c>
      <c r="O66" s="51" t="s">
        <v>1786</v>
      </c>
      <c r="P66" s="51" t="s">
        <v>1786</v>
      </c>
      <c r="Q66" s="52">
        <v>1076613</v>
      </c>
      <c r="R66" s="51" t="s">
        <v>1786</v>
      </c>
      <c r="S66" s="51" t="s">
        <v>1786</v>
      </c>
      <c r="T66" s="51" t="s">
        <v>1786</v>
      </c>
      <c r="U66" s="51" t="s">
        <v>1786</v>
      </c>
      <c r="V66" s="51" t="s">
        <v>1786</v>
      </c>
      <c r="W66" s="51" t="s">
        <v>1786</v>
      </c>
      <c r="X66" s="51">
        <v>1377265</v>
      </c>
      <c r="Y66" s="51">
        <v>1425651</v>
      </c>
      <c r="Z66" s="52">
        <v>1475790</v>
      </c>
      <c r="AA66" s="51">
        <v>1527783</v>
      </c>
      <c r="AB66" s="51">
        <v>1581767</v>
      </c>
      <c r="AC66" s="51">
        <v>1637214</v>
      </c>
      <c r="AD66" s="51">
        <v>1692763</v>
      </c>
      <c r="AE66" s="51">
        <v>1746615</v>
      </c>
      <c r="AF66" s="51">
        <v>1797454</v>
      </c>
      <c r="AG66" s="52">
        <v>1844694</v>
      </c>
      <c r="AH66" s="51">
        <v>1888568</v>
      </c>
      <c r="AI66" s="51">
        <v>1929604</v>
      </c>
      <c r="AL66" s="51" t="str">
        <f t="shared" ref="AL66:AL129" si="2">VLOOKUP(A66,Area_Country_En,1,FALSE)</f>
        <v>Cameroon</v>
      </c>
    </row>
    <row r="67" spans="1:38">
      <c r="A67" s="51" t="s">
        <v>4073</v>
      </c>
      <c r="B67" s="51" t="s">
        <v>1376</v>
      </c>
      <c r="C67" s="51" t="s">
        <v>1689</v>
      </c>
      <c r="D67" s="51" t="s">
        <v>1690</v>
      </c>
      <c r="E67" s="51" t="str">
        <f t="shared" ref="E67:E130" si="3">CONCATENATE(A67,".",D67)</f>
        <v>Cameroon.SP.POP.TOTL</v>
      </c>
      <c r="F67" s="52">
        <v>9079803</v>
      </c>
      <c r="G67" s="51">
        <v>9349359</v>
      </c>
      <c r="H67" s="51">
        <v>9623779</v>
      </c>
      <c r="I67" s="51">
        <v>9905962</v>
      </c>
      <c r="J67" s="51">
        <v>10200049</v>
      </c>
      <c r="K67" s="51">
        <v>10508768</v>
      </c>
      <c r="L67" s="51">
        <v>10832848</v>
      </c>
      <c r="M67" s="51">
        <v>11170539</v>
      </c>
      <c r="N67" s="51">
        <v>11519006</v>
      </c>
      <c r="O67" s="51">
        <v>11874217</v>
      </c>
      <c r="P67" s="51">
        <v>12232973</v>
      </c>
      <c r="Q67" s="52">
        <v>12594697</v>
      </c>
      <c r="R67" s="51">
        <v>12959446</v>
      </c>
      <c r="S67" s="51">
        <v>13325466</v>
      </c>
      <c r="T67" s="51">
        <v>13690847</v>
      </c>
      <c r="U67" s="51">
        <v>14054403</v>
      </c>
      <c r="V67" s="51">
        <v>14415168</v>
      </c>
      <c r="W67" s="51">
        <v>14773789</v>
      </c>
      <c r="X67" s="51">
        <v>15132782</v>
      </c>
      <c r="Y67" s="51">
        <v>15495758</v>
      </c>
      <c r="Z67" s="52">
        <v>15865456</v>
      </c>
      <c r="AA67" s="51">
        <v>16242478</v>
      </c>
      <c r="AB67" s="51">
        <v>16626413</v>
      </c>
      <c r="AC67" s="51">
        <v>17017725</v>
      </c>
      <c r="AD67" s="51">
        <v>17416687</v>
      </c>
      <c r="AE67" s="51">
        <v>17823352</v>
      </c>
      <c r="AF67" s="51">
        <v>18237878</v>
      </c>
      <c r="AG67" s="52">
        <v>18659938</v>
      </c>
      <c r="AH67" s="51">
        <v>19088385</v>
      </c>
      <c r="AI67" s="51">
        <v>19521645</v>
      </c>
      <c r="AL67" s="51" t="str">
        <f t="shared" si="2"/>
        <v>Cameroon</v>
      </c>
    </row>
    <row r="68" spans="1:38">
      <c r="A68" s="51" t="s">
        <v>46</v>
      </c>
      <c r="B68" s="51" t="s">
        <v>1377</v>
      </c>
      <c r="C68" s="51" t="s">
        <v>1691</v>
      </c>
      <c r="D68" s="51" t="s">
        <v>1688</v>
      </c>
      <c r="E68" s="51" t="str">
        <f t="shared" si="3"/>
        <v>Canada.SP.TER.TOTL.IN</v>
      </c>
      <c r="F68" s="52" t="s">
        <v>1786</v>
      </c>
      <c r="G68" s="51" t="s">
        <v>1786</v>
      </c>
      <c r="H68" s="51" t="s">
        <v>1786</v>
      </c>
      <c r="I68" s="51" t="s">
        <v>1786</v>
      </c>
      <c r="J68" s="51" t="s">
        <v>1786</v>
      </c>
      <c r="K68" s="51" t="s">
        <v>1786</v>
      </c>
      <c r="L68" s="51" t="s">
        <v>1786</v>
      </c>
      <c r="M68" s="51" t="s">
        <v>1786</v>
      </c>
      <c r="N68" s="51" t="s">
        <v>1786</v>
      </c>
      <c r="O68" s="51" t="s">
        <v>1786</v>
      </c>
      <c r="P68" s="51" t="s">
        <v>1786</v>
      </c>
      <c r="Q68" s="52">
        <v>2013218</v>
      </c>
      <c r="R68" s="51" t="s">
        <v>1786</v>
      </c>
      <c r="S68" s="51" t="s">
        <v>1786</v>
      </c>
      <c r="T68" s="51" t="s">
        <v>1786</v>
      </c>
      <c r="U68" s="51" t="s">
        <v>1786</v>
      </c>
      <c r="V68" s="51" t="s">
        <v>1786</v>
      </c>
      <c r="W68" s="51" t="s">
        <v>1786</v>
      </c>
      <c r="X68" s="51">
        <v>2010066</v>
      </c>
      <c r="Y68" s="51">
        <v>2025376</v>
      </c>
      <c r="Z68" s="52">
        <v>2043077</v>
      </c>
      <c r="AA68" s="51">
        <v>2063152</v>
      </c>
      <c r="AB68" s="51">
        <v>2084870</v>
      </c>
      <c r="AC68" s="51">
        <v>2107411</v>
      </c>
      <c r="AD68" s="51">
        <v>2130610</v>
      </c>
      <c r="AE68" s="51">
        <v>2154423</v>
      </c>
      <c r="AF68" s="51">
        <v>2178607</v>
      </c>
      <c r="AG68" s="52">
        <v>2202832</v>
      </c>
      <c r="AH68" s="51">
        <v>2226286</v>
      </c>
      <c r="AI68" s="51">
        <v>2247676</v>
      </c>
      <c r="AL68" s="51" t="str">
        <f t="shared" si="2"/>
        <v>Canada</v>
      </c>
    </row>
    <row r="69" spans="1:38">
      <c r="A69" s="51" t="s">
        <v>46</v>
      </c>
      <c r="B69" s="51" t="s">
        <v>1377</v>
      </c>
      <c r="C69" s="51" t="s">
        <v>1689</v>
      </c>
      <c r="D69" s="51" t="s">
        <v>1690</v>
      </c>
      <c r="E69" s="51" t="str">
        <f t="shared" si="3"/>
        <v>Canada.SP.POP.TOTL</v>
      </c>
      <c r="F69" s="52">
        <v>24593000</v>
      </c>
      <c r="G69" s="51">
        <v>24900000</v>
      </c>
      <c r="H69" s="51">
        <v>25202000</v>
      </c>
      <c r="I69" s="51">
        <v>25456000</v>
      </c>
      <c r="J69" s="51">
        <v>25702000</v>
      </c>
      <c r="K69" s="51">
        <v>25942000</v>
      </c>
      <c r="L69" s="51">
        <v>26204000</v>
      </c>
      <c r="M69" s="51">
        <v>26550000</v>
      </c>
      <c r="N69" s="51">
        <v>26895000</v>
      </c>
      <c r="O69" s="51">
        <v>27379000</v>
      </c>
      <c r="P69" s="51">
        <v>27791000</v>
      </c>
      <c r="Q69" s="52">
        <v>28171681.963727001</v>
      </c>
      <c r="R69" s="51">
        <v>28519597.3575112</v>
      </c>
      <c r="S69" s="51">
        <v>28833410.360544302</v>
      </c>
      <c r="T69" s="51">
        <v>29111906.4041261</v>
      </c>
      <c r="U69" s="51">
        <v>29354000</v>
      </c>
      <c r="V69" s="51">
        <v>29671900</v>
      </c>
      <c r="W69" s="51">
        <v>29987200</v>
      </c>
      <c r="X69" s="51">
        <v>30247900</v>
      </c>
      <c r="Y69" s="51">
        <v>30499200</v>
      </c>
      <c r="Z69" s="52">
        <v>30769700</v>
      </c>
      <c r="AA69" s="51">
        <v>31081900</v>
      </c>
      <c r="AB69" s="51">
        <v>31362000</v>
      </c>
      <c r="AC69" s="51">
        <v>31676000</v>
      </c>
      <c r="AD69" s="51">
        <v>31995000</v>
      </c>
      <c r="AE69" s="51">
        <v>32312000</v>
      </c>
      <c r="AF69" s="51">
        <v>32649000</v>
      </c>
      <c r="AG69" s="52">
        <v>32976000</v>
      </c>
      <c r="AH69" s="51">
        <v>33311400</v>
      </c>
      <c r="AI69" s="51">
        <v>33739900</v>
      </c>
      <c r="AL69" s="51" t="str">
        <f t="shared" si="2"/>
        <v>Canada</v>
      </c>
    </row>
    <row r="70" spans="1:38">
      <c r="A70" s="51" t="s">
        <v>1706</v>
      </c>
      <c r="B70" s="51" t="s">
        <v>1378</v>
      </c>
      <c r="C70" s="51" t="s">
        <v>1691</v>
      </c>
      <c r="D70" s="51" t="s">
        <v>1688</v>
      </c>
      <c r="E70" s="51" t="str">
        <f t="shared" si="3"/>
        <v>CapeVerde.SP.TER.TOTL.IN</v>
      </c>
      <c r="F70" s="52" t="s">
        <v>1786</v>
      </c>
      <c r="G70" s="51" t="s">
        <v>1786</v>
      </c>
      <c r="H70" s="51" t="s">
        <v>1786</v>
      </c>
      <c r="I70" s="51" t="s">
        <v>1786</v>
      </c>
      <c r="J70" s="51" t="s">
        <v>1786</v>
      </c>
      <c r="K70" s="51" t="s">
        <v>1786</v>
      </c>
      <c r="L70" s="51" t="s">
        <v>1786</v>
      </c>
      <c r="M70" s="51" t="s">
        <v>1786</v>
      </c>
      <c r="N70" s="51" t="s">
        <v>1786</v>
      </c>
      <c r="O70" s="51" t="s">
        <v>1786</v>
      </c>
      <c r="P70" s="51" t="s">
        <v>1786</v>
      </c>
      <c r="Q70" s="52">
        <v>34033</v>
      </c>
      <c r="R70" s="51" t="s">
        <v>1786</v>
      </c>
      <c r="S70" s="51" t="s">
        <v>1786</v>
      </c>
      <c r="T70" s="51" t="s">
        <v>1786</v>
      </c>
      <c r="U70" s="51" t="s">
        <v>1786</v>
      </c>
      <c r="V70" s="51" t="s">
        <v>1786</v>
      </c>
      <c r="W70" s="51" t="s">
        <v>1786</v>
      </c>
      <c r="X70" s="51">
        <v>39707</v>
      </c>
      <c r="Y70" s="51">
        <v>41757</v>
      </c>
      <c r="Z70" s="52">
        <v>43844</v>
      </c>
      <c r="AA70" s="51">
        <v>45835</v>
      </c>
      <c r="AB70" s="51">
        <v>47676</v>
      </c>
      <c r="AC70" s="51">
        <v>49374</v>
      </c>
      <c r="AD70" s="51">
        <v>50926</v>
      </c>
      <c r="AE70" s="51">
        <v>52349</v>
      </c>
      <c r="AF70" s="51">
        <v>53662</v>
      </c>
      <c r="AG70" s="52">
        <v>54847</v>
      </c>
      <c r="AH70" s="51">
        <v>55889</v>
      </c>
      <c r="AI70" s="51">
        <v>56759</v>
      </c>
      <c r="AL70" s="51" t="str">
        <f t="shared" si="2"/>
        <v>CapeVerde</v>
      </c>
    </row>
    <row r="71" spans="1:38">
      <c r="A71" s="51" t="s">
        <v>1706</v>
      </c>
      <c r="B71" s="51" t="s">
        <v>1378</v>
      </c>
      <c r="C71" s="51" t="s">
        <v>1689</v>
      </c>
      <c r="D71" s="51" t="s">
        <v>1690</v>
      </c>
      <c r="E71" s="51" t="str">
        <f t="shared" si="3"/>
        <v>CapeVerde.SP.POP.TOTL</v>
      </c>
      <c r="F71" s="52">
        <v>289232</v>
      </c>
      <c r="G71" s="51">
        <v>293704</v>
      </c>
      <c r="H71" s="51">
        <v>299116</v>
      </c>
      <c r="I71" s="51">
        <v>305249</v>
      </c>
      <c r="J71" s="51">
        <v>311765</v>
      </c>
      <c r="K71" s="51">
        <v>318417</v>
      </c>
      <c r="L71" s="51">
        <v>325113</v>
      </c>
      <c r="M71" s="51">
        <v>331919</v>
      </c>
      <c r="N71" s="51">
        <v>338939</v>
      </c>
      <c r="O71" s="51">
        <v>346339</v>
      </c>
      <c r="P71" s="51">
        <v>354221</v>
      </c>
      <c r="Q71" s="52">
        <v>362609</v>
      </c>
      <c r="R71" s="51">
        <v>371398</v>
      </c>
      <c r="S71" s="51">
        <v>380411</v>
      </c>
      <c r="T71" s="51">
        <v>389403</v>
      </c>
      <c r="U71" s="51">
        <v>398198</v>
      </c>
      <c r="V71" s="51">
        <v>406718</v>
      </c>
      <c r="W71" s="51">
        <v>414993</v>
      </c>
      <c r="X71" s="51">
        <v>423070</v>
      </c>
      <c r="Y71" s="51">
        <v>431041</v>
      </c>
      <c r="Z71" s="52">
        <v>438971</v>
      </c>
      <c r="AA71" s="51">
        <v>446872</v>
      </c>
      <c r="AB71" s="51">
        <v>454706</v>
      </c>
      <c r="AC71" s="51">
        <v>462440</v>
      </c>
      <c r="AD71" s="51">
        <v>470028</v>
      </c>
      <c r="AE71" s="51">
        <v>477438</v>
      </c>
      <c r="AF71" s="51">
        <v>484659</v>
      </c>
      <c r="AG71" s="52">
        <v>491717</v>
      </c>
      <c r="AH71" s="51">
        <v>498672</v>
      </c>
      <c r="AI71" s="51" t="e">
        <v>#N/A</v>
      </c>
      <c r="AL71" s="51" t="str">
        <f t="shared" si="2"/>
        <v>CapeVerde</v>
      </c>
    </row>
    <row r="72" spans="1:38">
      <c r="A72" s="51" t="s">
        <v>1707</v>
      </c>
      <c r="B72" s="51" t="s">
        <v>1379</v>
      </c>
      <c r="C72" s="51" t="s">
        <v>1691</v>
      </c>
      <c r="D72" s="51" t="s">
        <v>1688</v>
      </c>
      <c r="E72" s="51" t="str">
        <f t="shared" si="3"/>
        <v>Cayman Is.SP.TER.TOTL.IN</v>
      </c>
      <c r="F72" s="52" t="s">
        <v>1786</v>
      </c>
      <c r="G72" s="51" t="s">
        <v>1786</v>
      </c>
      <c r="H72" s="51" t="s">
        <v>1786</v>
      </c>
      <c r="I72" s="51" t="s">
        <v>1786</v>
      </c>
      <c r="J72" s="51" t="s">
        <v>1786</v>
      </c>
      <c r="K72" s="51" t="s">
        <v>1786</v>
      </c>
      <c r="L72" s="51" t="s">
        <v>1786</v>
      </c>
      <c r="M72" s="51" t="s">
        <v>1786</v>
      </c>
      <c r="N72" s="51" t="s">
        <v>1786</v>
      </c>
      <c r="O72" s="51" t="s">
        <v>1786</v>
      </c>
      <c r="P72" s="51" t="s">
        <v>1786</v>
      </c>
      <c r="Q72" s="52" t="s">
        <v>1786</v>
      </c>
      <c r="R72" s="51" t="s">
        <v>1786</v>
      </c>
      <c r="S72" s="51" t="s">
        <v>1786</v>
      </c>
      <c r="T72" s="51" t="s">
        <v>1786</v>
      </c>
      <c r="U72" s="51" t="s">
        <v>1786</v>
      </c>
      <c r="V72" s="51" t="s">
        <v>1786</v>
      </c>
      <c r="W72" s="51" t="s">
        <v>1786</v>
      </c>
      <c r="X72" s="51" t="s">
        <v>1786</v>
      </c>
      <c r="Y72" s="51" t="s">
        <v>1786</v>
      </c>
      <c r="Z72" s="52">
        <v>1981</v>
      </c>
      <c r="AA72" s="51">
        <v>2072</v>
      </c>
      <c r="AB72" s="51">
        <v>2128</v>
      </c>
      <c r="AC72" s="51">
        <v>2184</v>
      </c>
      <c r="AD72" s="51">
        <v>2241</v>
      </c>
      <c r="AE72" s="51">
        <v>2246</v>
      </c>
      <c r="AF72" s="51">
        <v>2663</v>
      </c>
      <c r="AG72" s="52">
        <v>2482</v>
      </c>
      <c r="AH72" s="51">
        <v>2511</v>
      </c>
      <c r="AI72" s="51">
        <v>2351</v>
      </c>
      <c r="AL72" s="51" t="str">
        <f t="shared" si="2"/>
        <v>Cayman Is</v>
      </c>
    </row>
    <row r="73" spans="1:38">
      <c r="A73" s="51" t="s">
        <v>1708</v>
      </c>
      <c r="B73" s="51" t="s">
        <v>1379</v>
      </c>
      <c r="C73" s="51" t="s">
        <v>1689</v>
      </c>
      <c r="D73" s="51" t="s">
        <v>1690</v>
      </c>
      <c r="E73" s="51" t="str">
        <f t="shared" si="3"/>
        <v>Cayman Is.SP.POP.TOTL</v>
      </c>
      <c r="F73" s="52" t="s">
        <v>1786</v>
      </c>
      <c r="G73" s="51">
        <v>18166</v>
      </c>
      <c r="H73" s="51">
        <v>18732</v>
      </c>
      <c r="I73" s="51">
        <v>19341.5</v>
      </c>
      <c r="J73" s="51">
        <v>20167</v>
      </c>
      <c r="K73" s="51">
        <v>20822</v>
      </c>
      <c r="L73" s="51">
        <v>21324.5</v>
      </c>
      <c r="M73" s="51">
        <v>22265.5</v>
      </c>
      <c r="N73" s="51">
        <v>23669.5</v>
      </c>
      <c r="O73" s="51">
        <v>25024</v>
      </c>
      <c r="P73" s="51">
        <v>26332</v>
      </c>
      <c r="Q73" s="52">
        <v>27504</v>
      </c>
      <c r="R73" s="51">
        <v>28673.5</v>
      </c>
      <c r="S73" s="51">
        <v>30013.5</v>
      </c>
      <c r="T73" s="51">
        <v>31325</v>
      </c>
      <c r="U73" s="51">
        <v>32631.5</v>
      </c>
      <c r="V73" s="51">
        <v>34266</v>
      </c>
      <c r="W73" s="51">
        <v>35900</v>
      </c>
      <c r="X73" s="51">
        <v>37500</v>
      </c>
      <c r="Y73" s="51">
        <v>39000</v>
      </c>
      <c r="Z73" s="52">
        <v>40200</v>
      </c>
      <c r="AA73" s="51">
        <v>41350</v>
      </c>
      <c r="AB73" s="51">
        <v>42452</v>
      </c>
      <c r="AC73" s="51">
        <v>43574</v>
      </c>
      <c r="AD73" s="51">
        <v>40242</v>
      </c>
      <c r="AE73" s="51">
        <v>44403</v>
      </c>
      <c r="AF73" s="51">
        <v>52818.5</v>
      </c>
      <c r="AG73" s="52">
        <v>53528.5</v>
      </c>
      <c r="AH73" s="51">
        <v>54248.044004468102</v>
      </c>
      <c r="AI73" s="51" t="e">
        <v>#N/A</v>
      </c>
      <c r="AL73" s="51" t="str">
        <f t="shared" si="2"/>
        <v>Cayman Is</v>
      </c>
    </row>
    <row r="74" spans="1:38">
      <c r="A74" s="51" t="s">
        <v>1710</v>
      </c>
      <c r="B74" s="51" t="s">
        <v>1380</v>
      </c>
      <c r="C74" s="51" t="s">
        <v>1691</v>
      </c>
      <c r="D74" s="51" t="s">
        <v>1688</v>
      </c>
      <c r="E74" s="51" t="str">
        <f t="shared" si="3"/>
        <v>CentralAfrican.SP.TER.TOTL.IN</v>
      </c>
      <c r="F74" s="52" t="s">
        <v>1786</v>
      </c>
      <c r="G74" s="51" t="s">
        <v>1786</v>
      </c>
      <c r="H74" s="51" t="s">
        <v>1786</v>
      </c>
      <c r="I74" s="51" t="s">
        <v>1786</v>
      </c>
      <c r="J74" s="51" t="s">
        <v>1786</v>
      </c>
      <c r="K74" s="51" t="s">
        <v>1786</v>
      </c>
      <c r="L74" s="51" t="s">
        <v>1786</v>
      </c>
      <c r="M74" s="51" t="s">
        <v>1786</v>
      </c>
      <c r="N74" s="51" t="s">
        <v>1786</v>
      </c>
      <c r="O74" s="51" t="s">
        <v>1786</v>
      </c>
      <c r="P74" s="51" t="s">
        <v>1786</v>
      </c>
      <c r="Q74" s="52">
        <v>257349</v>
      </c>
      <c r="R74" s="51" t="s">
        <v>1786</v>
      </c>
      <c r="S74" s="51" t="s">
        <v>1786</v>
      </c>
      <c r="T74" s="51" t="s">
        <v>1786</v>
      </c>
      <c r="U74" s="51" t="s">
        <v>1786</v>
      </c>
      <c r="V74" s="51" t="s">
        <v>1786</v>
      </c>
      <c r="W74" s="51" t="s">
        <v>1786</v>
      </c>
      <c r="X74" s="51">
        <v>320647</v>
      </c>
      <c r="Y74" s="51">
        <v>329424</v>
      </c>
      <c r="Z74" s="52">
        <v>338199</v>
      </c>
      <c r="AA74" s="51">
        <v>347092</v>
      </c>
      <c r="AB74" s="51">
        <v>356059</v>
      </c>
      <c r="AC74" s="51">
        <v>365052</v>
      </c>
      <c r="AD74" s="51">
        <v>374165</v>
      </c>
      <c r="AE74" s="51">
        <v>383524</v>
      </c>
      <c r="AF74" s="51">
        <v>393192</v>
      </c>
      <c r="AG74" s="52">
        <v>403272</v>
      </c>
      <c r="AH74" s="51">
        <v>413692</v>
      </c>
      <c r="AI74" s="51">
        <v>424161</v>
      </c>
      <c r="AL74" s="51" t="str">
        <f t="shared" si="2"/>
        <v>CentralAfrican</v>
      </c>
    </row>
    <row r="75" spans="1:38">
      <c r="A75" s="51" t="s">
        <v>1710</v>
      </c>
      <c r="B75" s="51" t="s">
        <v>1380</v>
      </c>
      <c r="C75" s="51" t="s">
        <v>1689</v>
      </c>
      <c r="D75" s="51" t="s">
        <v>1690</v>
      </c>
      <c r="E75" s="51" t="str">
        <f t="shared" si="3"/>
        <v>CentralAfrican.SP.POP.TOTL</v>
      </c>
      <c r="F75" s="52">
        <v>2268768</v>
      </c>
      <c r="G75" s="51">
        <v>2334283</v>
      </c>
      <c r="H75" s="51">
        <v>2405238</v>
      </c>
      <c r="I75" s="51">
        <v>2478830</v>
      </c>
      <c r="J75" s="51">
        <v>2551199</v>
      </c>
      <c r="K75" s="51">
        <v>2619710</v>
      </c>
      <c r="L75" s="51">
        <v>2683026</v>
      </c>
      <c r="M75" s="51">
        <v>2742287</v>
      </c>
      <c r="N75" s="51">
        <v>2800363</v>
      </c>
      <c r="O75" s="51">
        <v>2861440</v>
      </c>
      <c r="P75" s="51">
        <v>2928464</v>
      </c>
      <c r="Q75" s="52">
        <v>3002213</v>
      </c>
      <c r="R75" s="51">
        <v>3081467</v>
      </c>
      <c r="S75" s="51">
        <v>3164729</v>
      </c>
      <c r="T75" s="51">
        <v>3249683</v>
      </c>
      <c r="U75" s="51">
        <v>3334511</v>
      </c>
      <c r="V75" s="51">
        <v>3419094</v>
      </c>
      <c r="W75" s="51">
        <v>3503638</v>
      </c>
      <c r="X75" s="51">
        <v>3587032</v>
      </c>
      <c r="Y75" s="51">
        <v>3667994</v>
      </c>
      <c r="Z75" s="52">
        <v>3745727</v>
      </c>
      <c r="AA75" s="51">
        <v>3819543</v>
      </c>
      <c r="AB75" s="51">
        <v>3889927</v>
      </c>
      <c r="AC75" s="51">
        <v>3958741</v>
      </c>
      <c r="AD75" s="51">
        <v>4028623</v>
      </c>
      <c r="AE75" s="51">
        <v>4101484</v>
      </c>
      <c r="AF75" s="51">
        <v>4177926</v>
      </c>
      <c r="AG75" s="52">
        <v>4257403</v>
      </c>
      <c r="AH75" s="51">
        <v>4339263</v>
      </c>
      <c r="AI75" s="51">
        <v>4422397</v>
      </c>
      <c r="AL75" s="51" t="str">
        <f t="shared" si="2"/>
        <v>CentralAfrican</v>
      </c>
    </row>
    <row r="76" spans="1:38">
      <c r="A76" s="51" t="s">
        <v>4082</v>
      </c>
      <c r="B76" s="51" t="s">
        <v>1381</v>
      </c>
      <c r="C76" s="51" t="s">
        <v>1691</v>
      </c>
      <c r="D76" s="51" t="s">
        <v>1688</v>
      </c>
      <c r="E76" s="51" t="str">
        <f t="shared" si="3"/>
        <v>Chad.SP.TER.TOTL.IN</v>
      </c>
      <c r="F76" s="52" t="s">
        <v>1786</v>
      </c>
      <c r="G76" s="51" t="s">
        <v>1786</v>
      </c>
      <c r="H76" s="51" t="s">
        <v>1786</v>
      </c>
      <c r="I76" s="51" t="s">
        <v>1786</v>
      </c>
      <c r="J76" s="51" t="s">
        <v>1786</v>
      </c>
      <c r="K76" s="51" t="s">
        <v>1786</v>
      </c>
      <c r="L76" s="51" t="s">
        <v>1786</v>
      </c>
      <c r="M76" s="51" t="s">
        <v>1786</v>
      </c>
      <c r="N76" s="51" t="s">
        <v>1786</v>
      </c>
      <c r="O76" s="51" t="s">
        <v>1786</v>
      </c>
      <c r="P76" s="51" t="s">
        <v>1786</v>
      </c>
      <c r="Q76" s="52">
        <v>522735</v>
      </c>
      <c r="R76" s="51" t="s">
        <v>1786</v>
      </c>
      <c r="S76" s="51" t="s">
        <v>1786</v>
      </c>
      <c r="T76" s="51" t="s">
        <v>1786</v>
      </c>
      <c r="U76" s="51" t="s">
        <v>1786</v>
      </c>
      <c r="V76" s="51" t="s">
        <v>1786</v>
      </c>
      <c r="W76" s="51" t="s">
        <v>1786</v>
      </c>
      <c r="X76" s="51">
        <v>681373</v>
      </c>
      <c r="Y76" s="51">
        <v>709124</v>
      </c>
      <c r="Z76" s="52">
        <v>738127</v>
      </c>
      <c r="AA76" s="51">
        <v>768334</v>
      </c>
      <c r="AB76" s="51">
        <v>799822</v>
      </c>
      <c r="AC76" s="51">
        <v>832408</v>
      </c>
      <c r="AD76" s="51">
        <v>865451</v>
      </c>
      <c r="AE76" s="51">
        <v>898117</v>
      </c>
      <c r="AF76" s="51">
        <v>929839</v>
      </c>
      <c r="AG76" s="52">
        <v>960383</v>
      </c>
      <c r="AH76" s="51">
        <v>989971</v>
      </c>
      <c r="AI76" s="51">
        <v>1019070</v>
      </c>
      <c r="AL76" s="51" t="e">
        <f t="shared" si="2"/>
        <v>#N/A</v>
      </c>
    </row>
    <row r="77" spans="1:38">
      <c r="A77" s="51" t="s">
        <v>4082</v>
      </c>
      <c r="B77" s="51" t="s">
        <v>1381</v>
      </c>
      <c r="C77" s="51" t="s">
        <v>1689</v>
      </c>
      <c r="D77" s="51" t="s">
        <v>1690</v>
      </c>
      <c r="E77" s="51" t="str">
        <f t="shared" si="3"/>
        <v>Chad.SP.POP.TOTL</v>
      </c>
      <c r="F77" s="52">
        <v>4608167</v>
      </c>
      <c r="G77" s="51">
        <v>4713131</v>
      </c>
      <c r="H77" s="51">
        <v>4825280</v>
      </c>
      <c r="I77" s="51">
        <v>4946328</v>
      </c>
      <c r="J77" s="51">
        <v>5078161</v>
      </c>
      <c r="K77" s="51">
        <v>5221993</v>
      </c>
      <c r="L77" s="51">
        <v>5379133</v>
      </c>
      <c r="M77" s="51">
        <v>5549135</v>
      </c>
      <c r="N77" s="51">
        <v>5729265</v>
      </c>
      <c r="O77" s="51">
        <v>5915583</v>
      </c>
      <c r="P77" s="51">
        <v>6105359</v>
      </c>
      <c r="Q77" s="52">
        <v>6297904</v>
      </c>
      <c r="R77" s="51">
        <v>6494483</v>
      </c>
      <c r="S77" s="51">
        <v>6696745</v>
      </c>
      <c r="T77" s="51">
        <v>6907172</v>
      </c>
      <c r="U77" s="51">
        <v>7127765</v>
      </c>
      <c r="V77" s="51">
        <v>7357735</v>
      </c>
      <c r="W77" s="51">
        <v>7596841</v>
      </c>
      <c r="X77" s="51">
        <v>7848182</v>
      </c>
      <c r="Y77" s="51">
        <v>8115745</v>
      </c>
      <c r="Z77" s="52">
        <v>8401696</v>
      </c>
      <c r="AA77" s="51">
        <v>8708121</v>
      </c>
      <c r="AB77" s="51">
        <v>9032354</v>
      </c>
      <c r="AC77" s="51">
        <v>9365969</v>
      </c>
      <c r="AD77" s="51">
        <v>9697437</v>
      </c>
      <c r="AE77" s="51">
        <v>10018592</v>
      </c>
      <c r="AF77" s="51">
        <v>10326209</v>
      </c>
      <c r="AG77" s="52">
        <v>10622922</v>
      </c>
      <c r="AH77" s="51">
        <v>10913667</v>
      </c>
      <c r="AI77" s="51">
        <v>11206152</v>
      </c>
      <c r="AL77" s="51" t="e">
        <f t="shared" si="2"/>
        <v>#N/A</v>
      </c>
    </row>
    <row r="78" spans="1:38">
      <c r="A78" s="54" t="s">
        <v>1787</v>
      </c>
      <c r="B78" s="51" t="s">
        <v>1383</v>
      </c>
      <c r="C78" s="51" t="s">
        <v>1691</v>
      </c>
      <c r="D78" s="51" t="s">
        <v>1688</v>
      </c>
      <c r="E78" s="51" t="str">
        <f t="shared" si="3"/>
        <v>Channel Islands.SP.TER.TOTL.IN</v>
      </c>
      <c r="F78" s="52" t="s">
        <v>1786</v>
      </c>
      <c r="G78" s="51" t="s">
        <v>1786</v>
      </c>
      <c r="H78" s="51" t="s">
        <v>1786</v>
      </c>
      <c r="I78" s="51" t="s">
        <v>1786</v>
      </c>
      <c r="J78" s="51" t="s">
        <v>1786</v>
      </c>
      <c r="K78" s="51" t="s">
        <v>1786</v>
      </c>
      <c r="L78" s="51" t="s">
        <v>1786</v>
      </c>
      <c r="M78" s="51" t="s">
        <v>1786</v>
      </c>
      <c r="N78" s="51" t="s">
        <v>1786</v>
      </c>
      <c r="O78" s="51" t="s">
        <v>1786</v>
      </c>
      <c r="P78" s="51" t="s">
        <v>1786</v>
      </c>
      <c r="Q78" s="52" t="s">
        <v>1786</v>
      </c>
      <c r="R78" s="51" t="s">
        <v>1786</v>
      </c>
      <c r="S78" s="51" t="s">
        <v>1786</v>
      </c>
      <c r="T78" s="51" t="s">
        <v>1786</v>
      </c>
      <c r="U78" s="51" t="s">
        <v>1786</v>
      </c>
      <c r="V78" s="51" t="s">
        <v>1786</v>
      </c>
      <c r="W78" s="51" t="s">
        <v>1786</v>
      </c>
      <c r="X78" s="51" t="s">
        <v>1786</v>
      </c>
      <c r="Y78" s="51" t="s">
        <v>1786</v>
      </c>
      <c r="Z78" s="52" t="s">
        <v>1786</v>
      </c>
      <c r="AA78" s="51" t="s">
        <v>1786</v>
      </c>
      <c r="AB78" s="51" t="s">
        <v>1786</v>
      </c>
      <c r="AC78" s="51" t="s">
        <v>1786</v>
      </c>
      <c r="AD78" s="51" t="s">
        <v>1786</v>
      </c>
      <c r="AE78" s="51" t="s">
        <v>1786</v>
      </c>
      <c r="AF78" s="51" t="s">
        <v>1786</v>
      </c>
      <c r="AG78" s="52" t="s">
        <v>1786</v>
      </c>
      <c r="AH78" s="51" t="s">
        <v>1786</v>
      </c>
      <c r="AI78" s="51" t="s">
        <v>1786</v>
      </c>
      <c r="AL78" s="51" t="e">
        <f t="shared" si="2"/>
        <v>#N/A</v>
      </c>
    </row>
    <row r="79" spans="1:38">
      <c r="A79" s="54" t="s">
        <v>1787</v>
      </c>
      <c r="B79" s="51" t="s">
        <v>1383</v>
      </c>
      <c r="C79" s="51" t="s">
        <v>1689</v>
      </c>
      <c r="D79" s="51" t="s">
        <v>1690</v>
      </c>
      <c r="E79" s="51" t="str">
        <f t="shared" si="3"/>
        <v>Channel Islands.SP.POP.TOTL</v>
      </c>
      <c r="F79" s="52">
        <v>129170</v>
      </c>
      <c r="G79" s="51">
        <v>129939</v>
      </c>
      <c r="H79" s="51">
        <v>130914</v>
      </c>
      <c r="I79" s="51">
        <v>132073</v>
      </c>
      <c r="J79" s="51">
        <v>133365</v>
      </c>
      <c r="K79" s="51">
        <v>134748</v>
      </c>
      <c r="L79" s="51">
        <v>136236</v>
      </c>
      <c r="M79" s="51">
        <v>137813</v>
      </c>
      <c r="N79" s="51">
        <v>139365</v>
      </c>
      <c r="O79" s="51">
        <v>140744</v>
      </c>
      <c r="P79" s="51">
        <v>141846</v>
      </c>
      <c r="Q79" s="52">
        <v>142617</v>
      </c>
      <c r="R79" s="51">
        <v>143095</v>
      </c>
      <c r="S79" s="51">
        <v>143387</v>
      </c>
      <c r="T79" s="51">
        <v>143649</v>
      </c>
      <c r="U79" s="51">
        <v>143996</v>
      </c>
      <c r="V79" s="51">
        <v>144462</v>
      </c>
      <c r="W79" s="51">
        <v>145011</v>
      </c>
      <c r="X79" s="51">
        <v>145608</v>
      </c>
      <c r="Y79" s="51">
        <v>146191</v>
      </c>
      <c r="Z79" s="52">
        <v>146714</v>
      </c>
      <c r="AA79" s="51">
        <v>147173</v>
      </c>
      <c r="AB79" s="51">
        <v>147585</v>
      </c>
      <c r="AC79" s="51">
        <v>147959</v>
      </c>
      <c r="AD79" s="51">
        <v>148311</v>
      </c>
      <c r="AE79" s="51">
        <v>148649</v>
      </c>
      <c r="AF79" s="51">
        <v>148976</v>
      </c>
      <c r="AG79" s="52">
        <v>149288</v>
      </c>
      <c r="AH79" s="51">
        <v>149581</v>
      </c>
      <c r="AI79" s="51">
        <v>149850</v>
      </c>
      <c r="AL79" s="51" t="e">
        <f t="shared" si="2"/>
        <v>#N/A</v>
      </c>
    </row>
    <row r="80" spans="1:38">
      <c r="A80" s="51" t="s">
        <v>4255</v>
      </c>
      <c r="B80" s="51" t="s">
        <v>1384</v>
      </c>
      <c r="C80" s="51" t="s">
        <v>1691</v>
      </c>
      <c r="D80" s="51" t="s">
        <v>1688</v>
      </c>
      <c r="E80" s="51" t="str">
        <f t="shared" si="3"/>
        <v>Chile.SP.TER.TOTL.IN</v>
      </c>
      <c r="F80" s="52" t="s">
        <v>1786</v>
      </c>
      <c r="G80" s="51" t="s">
        <v>1786</v>
      </c>
      <c r="H80" s="51" t="s">
        <v>1786</v>
      </c>
      <c r="I80" s="51" t="s">
        <v>1786</v>
      </c>
      <c r="J80" s="51" t="s">
        <v>1786</v>
      </c>
      <c r="K80" s="51" t="s">
        <v>1786</v>
      </c>
      <c r="L80" s="51" t="s">
        <v>1786</v>
      </c>
      <c r="M80" s="51" t="s">
        <v>1786</v>
      </c>
      <c r="N80" s="51" t="s">
        <v>1786</v>
      </c>
      <c r="O80" s="51" t="s">
        <v>1786</v>
      </c>
      <c r="P80" s="51" t="s">
        <v>1786</v>
      </c>
      <c r="Q80" s="52">
        <v>1228194</v>
      </c>
      <c r="R80" s="51" t="s">
        <v>1786</v>
      </c>
      <c r="S80" s="51" t="s">
        <v>1786</v>
      </c>
      <c r="T80" s="51" t="s">
        <v>1786</v>
      </c>
      <c r="U80" s="51" t="s">
        <v>1786</v>
      </c>
      <c r="V80" s="51" t="s">
        <v>1786</v>
      </c>
      <c r="W80" s="51" t="s">
        <v>1786</v>
      </c>
      <c r="X80" s="51">
        <v>1192813</v>
      </c>
      <c r="Y80" s="51">
        <v>1197884</v>
      </c>
      <c r="Z80" s="52">
        <v>1212568</v>
      </c>
      <c r="AA80" s="51">
        <v>1237825</v>
      </c>
      <c r="AB80" s="51">
        <v>1271945</v>
      </c>
      <c r="AC80" s="51">
        <v>1311430</v>
      </c>
      <c r="AD80" s="51">
        <v>1351313</v>
      </c>
      <c r="AE80" s="51">
        <v>1387728</v>
      </c>
      <c r="AF80" s="51">
        <v>1419589</v>
      </c>
      <c r="AG80" s="52">
        <v>1447068</v>
      </c>
      <c r="AH80" s="51">
        <v>1469094</v>
      </c>
      <c r="AI80" s="51">
        <v>1484805</v>
      </c>
      <c r="AL80" s="51" t="str">
        <f t="shared" si="2"/>
        <v>Chile</v>
      </c>
    </row>
    <row r="81" spans="1:38">
      <c r="A81" s="51" t="s">
        <v>4255</v>
      </c>
      <c r="B81" s="51" t="s">
        <v>1384</v>
      </c>
      <c r="C81" s="51" t="s">
        <v>1689</v>
      </c>
      <c r="D81" s="51" t="s">
        <v>1690</v>
      </c>
      <c r="E81" s="51" t="str">
        <f t="shared" si="3"/>
        <v>Chile.SP.POP.TOTL</v>
      </c>
      <c r="F81" s="52">
        <v>11181360</v>
      </c>
      <c r="G81" s="51">
        <v>11351289</v>
      </c>
      <c r="H81" s="51">
        <v>11530363</v>
      </c>
      <c r="I81" s="51">
        <v>11717708</v>
      </c>
      <c r="J81" s="51">
        <v>11911565</v>
      </c>
      <c r="K81" s="51">
        <v>12110648</v>
      </c>
      <c r="L81" s="51">
        <v>12314072</v>
      </c>
      <c r="M81" s="51">
        <v>12522258</v>
      </c>
      <c r="N81" s="51">
        <v>12736595</v>
      </c>
      <c r="O81" s="51">
        <v>12959062</v>
      </c>
      <c r="P81" s="51">
        <v>13190515</v>
      </c>
      <c r="Q81" s="52">
        <v>13431652</v>
      </c>
      <c r="R81" s="51">
        <v>13680288</v>
      </c>
      <c r="S81" s="51">
        <v>13930847</v>
      </c>
      <c r="T81" s="51">
        <v>14175901</v>
      </c>
      <c r="U81" s="51">
        <v>14410020</v>
      </c>
      <c r="V81" s="51">
        <v>14631100</v>
      </c>
      <c r="W81" s="51">
        <v>14840234</v>
      </c>
      <c r="X81" s="51">
        <v>15039204</v>
      </c>
      <c r="Y81" s="51">
        <v>15231200</v>
      </c>
      <c r="Z81" s="52">
        <v>15418704</v>
      </c>
      <c r="AA81" s="51">
        <v>15601862</v>
      </c>
      <c r="AB81" s="51">
        <v>15780152</v>
      </c>
      <c r="AC81" s="51">
        <v>15954700</v>
      </c>
      <c r="AD81" s="51">
        <v>16126817</v>
      </c>
      <c r="AE81" s="51">
        <v>16297493</v>
      </c>
      <c r="AF81" s="51">
        <v>16467256</v>
      </c>
      <c r="AG81" s="52">
        <v>16636135</v>
      </c>
      <c r="AH81" s="51">
        <v>16803952</v>
      </c>
      <c r="AI81" s="51">
        <v>16970265</v>
      </c>
      <c r="AL81" s="51" t="str">
        <f t="shared" si="2"/>
        <v>Chile</v>
      </c>
    </row>
    <row r="82" spans="1:38">
      <c r="A82" s="54" t="s">
        <v>1790</v>
      </c>
      <c r="B82" s="51" t="s">
        <v>1385</v>
      </c>
      <c r="C82" s="51" t="s">
        <v>1691</v>
      </c>
      <c r="D82" s="51" t="s">
        <v>1688</v>
      </c>
      <c r="E82" s="51" t="str">
        <f t="shared" si="3"/>
        <v>China.SP.TER.TOTL.IN</v>
      </c>
      <c r="F82" s="52" t="s">
        <v>1786</v>
      </c>
      <c r="G82" s="51" t="s">
        <v>1786</v>
      </c>
      <c r="H82" s="51" t="s">
        <v>1786</v>
      </c>
      <c r="I82" s="51" t="s">
        <v>1786</v>
      </c>
      <c r="J82" s="51" t="s">
        <v>1786</v>
      </c>
      <c r="K82" s="51" t="s">
        <v>1786</v>
      </c>
      <c r="L82" s="51" t="s">
        <v>1786</v>
      </c>
      <c r="M82" s="51" t="s">
        <v>1786</v>
      </c>
      <c r="N82" s="51" t="s">
        <v>1786</v>
      </c>
      <c r="O82" s="51" t="s">
        <v>1786</v>
      </c>
      <c r="P82" s="51" t="s">
        <v>1786</v>
      </c>
      <c r="Q82" s="52">
        <v>127931570</v>
      </c>
      <c r="R82" s="51" t="s">
        <v>1786</v>
      </c>
      <c r="S82" s="51" t="s">
        <v>1786</v>
      </c>
      <c r="T82" s="51" t="s">
        <v>1786</v>
      </c>
      <c r="U82" s="51" t="s">
        <v>1786</v>
      </c>
      <c r="V82" s="51" t="s">
        <v>1786</v>
      </c>
      <c r="W82" s="51" t="s">
        <v>1786</v>
      </c>
      <c r="X82" s="51">
        <v>100819986</v>
      </c>
      <c r="Y82" s="51">
        <v>96944392</v>
      </c>
      <c r="Z82" s="52">
        <v>94447681</v>
      </c>
      <c r="AA82" s="51">
        <v>93795586</v>
      </c>
      <c r="AB82" s="51">
        <v>95235938</v>
      </c>
      <c r="AC82" s="51">
        <v>98514398</v>
      </c>
      <c r="AD82" s="51">
        <v>102952026</v>
      </c>
      <c r="AE82" s="51">
        <v>107570724</v>
      </c>
      <c r="AF82" s="51">
        <v>111613521</v>
      </c>
      <c r="AG82" s="52">
        <v>114945657</v>
      </c>
      <c r="AH82" s="51">
        <v>117642131</v>
      </c>
      <c r="AI82" s="51">
        <v>119417609</v>
      </c>
      <c r="AL82" s="51" t="e">
        <f t="shared" si="2"/>
        <v>#N/A</v>
      </c>
    </row>
    <row r="83" spans="1:38">
      <c r="A83" s="51" t="s">
        <v>4050</v>
      </c>
      <c r="B83" s="51" t="s">
        <v>1385</v>
      </c>
      <c r="C83" s="51" t="s">
        <v>1689</v>
      </c>
      <c r="D83" s="51" t="s">
        <v>1690</v>
      </c>
      <c r="E83" s="51" t="str">
        <f t="shared" si="3"/>
        <v>China.SP.POP.TOTL</v>
      </c>
      <c r="F83" s="52">
        <v>981235000</v>
      </c>
      <c r="G83" s="51">
        <v>993885000</v>
      </c>
      <c r="H83" s="51">
        <v>1008630000</v>
      </c>
      <c r="I83" s="51">
        <v>1023310000</v>
      </c>
      <c r="J83" s="51">
        <v>1036825000</v>
      </c>
      <c r="K83" s="51">
        <v>1051040000</v>
      </c>
      <c r="L83" s="51">
        <v>1066790000</v>
      </c>
      <c r="M83" s="51">
        <v>1084035000</v>
      </c>
      <c r="N83" s="51">
        <v>1101630000</v>
      </c>
      <c r="O83" s="51">
        <v>1118650000</v>
      </c>
      <c r="P83" s="51">
        <v>1135185000</v>
      </c>
      <c r="Q83" s="52">
        <v>1150780000</v>
      </c>
      <c r="R83" s="51">
        <v>1164970000</v>
      </c>
      <c r="S83" s="51">
        <v>1178440000</v>
      </c>
      <c r="T83" s="51">
        <v>1191835000</v>
      </c>
      <c r="U83" s="51">
        <v>1204855000</v>
      </c>
      <c r="V83" s="51">
        <v>1217550000</v>
      </c>
      <c r="W83" s="51">
        <v>1230075000</v>
      </c>
      <c r="X83" s="51">
        <v>1241935000</v>
      </c>
      <c r="Y83" s="51">
        <v>1252735000</v>
      </c>
      <c r="Z83" s="52">
        <v>1262645000</v>
      </c>
      <c r="AA83" s="51">
        <v>1271850000</v>
      </c>
      <c r="AB83" s="51">
        <v>1280400000</v>
      </c>
      <c r="AC83" s="51">
        <v>1288400000</v>
      </c>
      <c r="AD83" s="51">
        <v>1296075000</v>
      </c>
      <c r="AE83" s="51">
        <v>1303720000</v>
      </c>
      <c r="AF83" s="51">
        <v>1311020000</v>
      </c>
      <c r="AG83" s="52">
        <v>1317885000</v>
      </c>
      <c r="AH83" s="51">
        <v>1324655000</v>
      </c>
      <c r="AI83" s="51">
        <v>1331460000</v>
      </c>
      <c r="AL83" s="51" t="e">
        <f t="shared" si="2"/>
        <v>#N/A</v>
      </c>
    </row>
    <row r="84" spans="1:38">
      <c r="A84" s="51" t="s">
        <v>4257</v>
      </c>
      <c r="B84" s="51" t="s">
        <v>1386</v>
      </c>
      <c r="C84" s="51" t="s">
        <v>1691</v>
      </c>
      <c r="D84" s="51" t="s">
        <v>1688</v>
      </c>
      <c r="E84" s="51" t="str">
        <f t="shared" si="3"/>
        <v>Colombia.SP.TER.TOTL.IN</v>
      </c>
      <c r="F84" s="52" t="s">
        <v>1786</v>
      </c>
      <c r="G84" s="51" t="s">
        <v>1786</v>
      </c>
      <c r="H84" s="51" t="s">
        <v>1786</v>
      </c>
      <c r="I84" s="51" t="s">
        <v>1786</v>
      </c>
      <c r="J84" s="51" t="s">
        <v>1786</v>
      </c>
      <c r="K84" s="51" t="s">
        <v>1786</v>
      </c>
      <c r="L84" s="51" t="s">
        <v>1786</v>
      </c>
      <c r="M84" s="51" t="s">
        <v>1786</v>
      </c>
      <c r="N84" s="51" t="s">
        <v>1786</v>
      </c>
      <c r="O84" s="51" t="s">
        <v>1786</v>
      </c>
      <c r="P84" s="51" t="s">
        <v>1786</v>
      </c>
      <c r="Q84" s="52">
        <v>3445607</v>
      </c>
      <c r="R84" s="51" t="s">
        <v>1786</v>
      </c>
      <c r="S84" s="51" t="s">
        <v>1786</v>
      </c>
      <c r="T84" s="51" t="s">
        <v>1786</v>
      </c>
      <c r="U84" s="51" t="s">
        <v>1786</v>
      </c>
      <c r="V84" s="51" t="s">
        <v>1786</v>
      </c>
      <c r="W84" s="51" t="s">
        <v>1786</v>
      </c>
      <c r="X84" s="51">
        <v>3779234</v>
      </c>
      <c r="Y84" s="51">
        <v>3840367</v>
      </c>
      <c r="Z84" s="52">
        <v>3894481</v>
      </c>
      <c r="AA84" s="51">
        <v>3939416</v>
      </c>
      <c r="AB84" s="51">
        <v>3976278</v>
      </c>
      <c r="AC84" s="51">
        <v>4008381</v>
      </c>
      <c r="AD84" s="51">
        <v>4040771</v>
      </c>
      <c r="AE84" s="51">
        <v>4076911</v>
      </c>
      <c r="AF84" s="51">
        <v>4117861</v>
      </c>
      <c r="AG84" s="52">
        <v>4161836</v>
      </c>
      <c r="AH84" s="51">
        <v>4206068</v>
      </c>
      <c r="AI84" s="51">
        <v>4246534</v>
      </c>
      <c r="AL84" s="51" t="str">
        <f t="shared" si="2"/>
        <v>Colombia</v>
      </c>
    </row>
    <row r="85" spans="1:38">
      <c r="A85" s="51" t="s">
        <v>4257</v>
      </c>
      <c r="B85" s="51" t="s">
        <v>1386</v>
      </c>
      <c r="C85" s="51" t="s">
        <v>1689</v>
      </c>
      <c r="D85" s="51" t="s">
        <v>1690</v>
      </c>
      <c r="E85" s="51" t="str">
        <f t="shared" si="3"/>
        <v>Colombia.SP.POP.TOTL</v>
      </c>
      <c r="F85" s="52">
        <v>26890687</v>
      </c>
      <c r="G85" s="51">
        <v>27500115</v>
      </c>
      <c r="H85" s="51">
        <v>28116150</v>
      </c>
      <c r="I85" s="51">
        <v>28738057</v>
      </c>
      <c r="J85" s="51">
        <v>29365111</v>
      </c>
      <c r="K85" s="51">
        <v>29996653</v>
      </c>
      <c r="L85" s="51">
        <v>30632215</v>
      </c>
      <c r="M85" s="51">
        <v>31271326</v>
      </c>
      <c r="N85" s="51">
        <v>31913363</v>
      </c>
      <c r="O85" s="51">
        <v>32557694</v>
      </c>
      <c r="P85" s="51">
        <v>33203846</v>
      </c>
      <c r="Q85" s="52">
        <v>33851157</v>
      </c>
      <c r="R85" s="51">
        <v>34499499</v>
      </c>
      <c r="S85" s="51">
        <v>35149590</v>
      </c>
      <c r="T85" s="51">
        <v>35802545</v>
      </c>
      <c r="U85" s="51">
        <v>36459011</v>
      </c>
      <c r="V85" s="51">
        <v>37119213</v>
      </c>
      <c r="W85" s="51">
        <v>37782390</v>
      </c>
      <c r="X85" s="51">
        <v>38447016</v>
      </c>
      <c r="Y85" s="51">
        <v>39111030</v>
      </c>
      <c r="Z85" s="52">
        <v>39772905</v>
      </c>
      <c r="AA85" s="51">
        <v>40431645</v>
      </c>
      <c r="AB85" s="51">
        <v>41087424</v>
      </c>
      <c r="AC85" s="51">
        <v>41741289</v>
      </c>
      <c r="AD85" s="51">
        <v>42394904</v>
      </c>
      <c r="AE85" s="51">
        <v>43049245</v>
      </c>
      <c r="AF85" s="51">
        <v>43704486</v>
      </c>
      <c r="AG85" s="52">
        <v>44359445</v>
      </c>
      <c r="AH85" s="51">
        <v>45012096</v>
      </c>
      <c r="AI85" s="51">
        <v>45659709</v>
      </c>
      <c r="AL85" s="51" t="str">
        <f t="shared" si="2"/>
        <v>Colombia</v>
      </c>
    </row>
    <row r="86" spans="1:38">
      <c r="A86" s="51" t="s">
        <v>1711</v>
      </c>
      <c r="B86" s="51" t="s">
        <v>1387</v>
      </c>
      <c r="C86" s="51" t="s">
        <v>1691</v>
      </c>
      <c r="D86" s="51" t="s">
        <v>1688</v>
      </c>
      <c r="E86" s="51" t="str">
        <f t="shared" si="3"/>
        <v>Comoros.SP.TER.TOTL.IN</v>
      </c>
      <c r="F86" s="52" t="s">
        <v>1786</v>
      </c>
      <c r="G86" s="51" t="s">
        <v>1786</v>
      </c>
      <c r="H86" s="51" t="s">
        <v>1786</v>
      </c>
      <c r="I86" s="51" t="s">
        <v>1786</v>
      </c>
      <c r="J86" s="51" t="s">
        <v>1786</v>
      </c>
      <c r="K86" s="51" t="s">
        <v>1786</v>
      </c>
      <c r="L86" s="51" t="s">
        <v>1786</v>
      </c>
      <c r="M86" s="51" t="s">
        <v>1786</v>
      </c>
      <c r="N86" s="51" t="s">
        <v>1786</v>
      </c>
      <c r="O86" s="51" t="s">
        <v>1786</v>
      </c>
      <c r="P86" s="51" t="s">
        <v>1786</v>
      </c>
      <c r="Q86" s="52">
        <v>39917</v>
      </c>
      <c r="R86" s="51" t="s">
        <v>1786</v>
      </c>
      <c r="S86" s="51" t="s">
        <v>1786</v>
      </c>
      <c r="T86" s="51" t="s">
        <v>1786</v>
      </c>
      <c r="U86" s="51" t="s">
        <v>1786</v>
      </c>
      <c r="V86" s="51" t="s">
        <v>1786</v>
      </c>
      <c r="W86" s="51" t="s">
        <v>1786</v>
      </c>
      <c r="X86" s="51">
        <v>49282</v>
      </c>
      <c r="Y86" s="51">
        <v>54071</v>
      </c>
      <c r="Z86" s="52">
        <v>56372</v>
      </c>
      <c r="AA86" s="51">
        <v>58724</v>
      </c>
      <c r="AB86" s="51">
        <v>61174</v>
      </c>
      <c r="AC86" s="51">
        <v>63665</v>
      </c>
      <c r="AD86" s="51">
        <v>65934</v>
      </c>
      <c r="AE86" s="51">
        <v>67645</v>
      </c>
      <c r="AF86" s="51">
        <v>68571</v>
      </c>
      <c r="AG86" s="52">
        <v>68598</v>
      </c>
      <c r="AH86" s="51">
        <v>67855</v>
      </c>
      <c r="AI86" s="51">
        <v>66689</v>
      </c>
      <c r="AL86" s="51" t="e">
        <f t="shared" si="2"/>
        <v>#N/A</v>
      </c>
    </row>
    <row r="87" spans="1:38">
      <c r="A87" s="51" t="s">
        <v>4085</v>
      </c>
      <c r="B87" s="51" t="s">
        <v>1387</v>
      </c>
      <c r="C87" s="51" t="s">
        <v>1689</v>
      </c>
      <c r="D87" s="51" t="s">
        <v>1690</v>
      </c>
      <c r="E87" s="51" t="str">
        <f t="shared" si="3"/>
        <v>Comoros.SP.POP.TOTL</v>
      </c>
      <c r="F87" s="52">
        <v>335150</v>
      </c>
      <c r="G87" s="51">
        <v>344027.29628665198</v>
      </c>
      <c r="H87" s="51">
        <v>353139.73024109699</v>
      </c>
      <c r="I87" s="51">
        <v>362493.53007979202</v>
      </c>
      <c r="J87" s="51">
        <v>372095.088989273</v>
      </c>
      <c r="K87" s="51">
        <v>381950.96949580999</v>
      </c>
      <c r="L87" s="51">
        <v>392067.90795079502</v>
      </c>
      <c r="M87" s="51">
        <v>402452.81913494202</v>
      </c>
      <c r="N87" s="51">
        <v>413112.80098444002</v>
      </c>
      <c r="O87" s="51">
        <v>424055.13944228698</v>
      </c>
      <c r="P87" s="51">
        <v>435287.31343812897</v>
      </c>
      <c r="Q87" s="52">
        <v>446817</v>
      </c>
      <c r="R87" s="51">
        <v>456351.39810817502</v>
      </c>
      <c r="S87" s="51">
        <v>466089.24583282601</v>
      </c>
      <c r="T87" s="51">
        <v>476034.88448065898</v>
      </c>
      <c r="U87" s="51">
        <v>486192.74799529102</v>
      </c>
      <c r="V87" s="51">
        <v>496567.36493398098</v>
      </c>
      <c r="W87" s="51">
        <v>507163.36048654001</v>
      </c>
      <c r="X87" s="51">
        <v>517985.45853732701</v>
      </c>
      <c r="Y87" s="51">
        <v>529038.48377123696</v>
      </c>
      <c r="Z87" s="52">
        <v>540327.36382463702</v>
      </c>
      <c r="AA87" s="51">
        <v>551857.13148218999</v>
      </c>
      <c r="AB87" s="51">
        <v>563632.92692055996</v>
      </c>
      <c r="AC87" s="51">
        <v>575660</v>
      </c>
      <c r="AD87" s="51">
        <v>587943.71260482899</v>
      </c>
      <c r="AE87" s="51">
        <v>600489.54103385506</v>
      </c>
      <c r="AF87" s="51">
        <v>613605.97734631901</v>
      </c>
      <c r="AG87" s="52">
        <v>628410.06071383599</v>
      </c>
      <c r="AH87" s="51">
        <v>643571.31283857406</v>
      </c>
      <c r="AI87" s="51">
        <v>659098.35090526298</v>
      </c>
      <c r="AL87" s="51" t="e">
        <f t="shared" si="2"/>
        <v>#N/A</v>
      </c>
    </row>
    <row r="88" spans="1:38">
      <c r="A88" s="51" t="s">
        <v>1713</v>
      </c>
      <c r="B88" s="51" t="s">
        <v>1388</v>
      </c>
      <c r="C88" s="51" t="s">
        <v>1691</v>
      </c>
      <c r="D88" s="51" t="s">
        <v>1688</v>
      </c>
      <c r="E88" s="51" t="str">
        <f t="shared" si="3"/>
        <v>Congo DR.SP.TER.TOTL.IN</v>
      </c>
      <c r="F88" s="52" t="s">
        <v>1786</v>
      </c>
      <c r="G88" s="51" t="s">
        <v>1786</v>
      </c>
      <c r="H88" s="51" t="s">
        <v>1786</v>
      </c>
      <c r="I88" s="51" t="s">
        <v>1786</v>
      </c>
      <c r="J88" s="51" t="s">
        <v>1786</v>
      </c>
      <c r="K88" s="51" t="s">
        <v>1786</v>
      </c>
      <c r="L88" s="51" t="s">
        <v>1786</v>
      </c>
      <c r="M88" s="51" t="s">
        <v>1786</v>
      </c>
      <c r="N88" s="51" t="s">
        <v>1786</v>
      </c>
      <c r="O88" s="51" t="s">
        <v>1786</v>
      </c>
      <c r="P88" s="51" t="s">
        <v>1786</v>
      </c>
      <c r="Q88" s="52">
        <v>3343640</v>
      </c>
      <c r="R88" s="51" t="s">
        <v>1786</v>
      </c>
      <c r="S88" s="51" t="s">
        <v>1786</v>
      </c>
      <c r="T88" s="51" t="s">
        <v>1786</v>
      </c>
      <c r="U88" s="51" t="s">
        <v>1786</v>
      </c>
      <c r="V88" s="51" t="s">
        <v>1786</v>
      </c>
      <c r="W88" s="51" t="s">
        <v>1786</v>
      </c>
      <c r="X88" s="51">
        <v>4299676</v>
      </c>
      <c r="Y88" s="51">
        <v>4417336</v>
      </c>
      <c r="Z88" s="52">
        <v>4544789</v>
      </c>
      <c r="AA88" s="51">
        <v>4689685</v>
      </c>
      <c r="AB88" s="51">
        <v>4854337</v>
      </c>
      <c r="AC88" s="51">
        <v>5036113</v>
      </c>
      <c r="AD88" s="51">
        <v>5231684</v>
      </c>
      <c r="AE88" s="51">
        <v>5435693</v>
      </c>
      <c r="AF88" s="51">
        <v>5644009</v>
      </c>
      <c r="AG88" s="52">
        <v>5856044</v>
      </c>
      <c r="AH88" s="51">
        <v>6072515</v>
      </c>
      <c r="AI88" s="51">
        <v>6292088</v>
      </c>
      <c r="AL88" s="51" t="str">
        <f t="shared" si="2"/>
        <v>Congo DR</v>
      </c>
    </row>
    <row r="89" spans="1:38">
      <c r="A89" s="51" t="s">
        <v>1713</v>
      </c>
      <c r="B89" s="51" t="s">
        <v>1388</v>
      </c>
      <c r="C89" s="51" t="s">
        <v>1689</v>
      </c>
      <c r="D89" s="51" t="s">
        <v>1690</v>
      </c>
      <c r="E89" s="51" t="str">
        <f t="shared" si="3"/>
        <v>Congo DR.SP.POP.TOTL</v>
      </c>
      <c r="F89" s="52">
        <v>27170024</v>
      </c>
      <c r="G89" s="51">
        <v>27960034</v>
      </c>
      <c r="H89" s="51">
        <v>28767531</v>
      </c>
      <c r="I89" s="51">
        <v>29602143</v>
      </c>
      <c r="J89" s="51">
        <v>30476688</v>
      </c>
      <c r="K89" s="51">
        <v>31402400</v>
      </c>
      <c r="L89" s="51">
        <v>32371771</v>
      </c>
      <c r="M89" s="51">
        <v>33386291</v>
      </c>
      <c r="N89" s="51">
        <v>34475650</v>
      </c>
      <c r="O89" s="51">
        <v>35678457</v>
      </c>
      <c r="P89" s="51">
        <v>37016126</v>
      </c>
      <c r="Q89" s="52">
        <v>38513486</v>
      </c>
      <c r="R89" s="51">
        <v>40147064</v>
      </c>
      <c r="S89" s="51">
        <v>41831441</v>
      </c>
      <c r="T89" s="51">
        <v>43449392</v>
      </c>
      <c r="U89" s="51">
        <v>44920980</v>
      </c>
      <c r="V89" s="51">
        <v>46207846</v>
      </c>
      <c r="W89" s="51">
        <v>47345519</v>
      </c>
      <c r="X89" s="51">
        <v>48418510</v>
      </c>
      <c r="Y89" s="51">
        <v>49550275</v>
      </c>
      <c r="Z89" s="52">
        <v>50829248</v>
      </c>
      <c r="AA89" s="51">
        <v>52284019</v>
      </c>
      <c r="AB89" s="51">
        <v>53884709</v>
      </c>
      <c r="AC89" s="51">
        <v>55590624</v>
      </c>
      <c r="AD89" s="51">
        <v>57337002</v>
      </c>
      <c r="AE89" s="51">
        <v>59076752</v>
      </c>
      <c r="AF89" s="51">
        <v>60799799</v>
      </c>
      <c r="AG89" s="52">
        <v>62522787</v>
      </c>
      <c r="AH89" s="51">
        <v>64256635</v>
      </c>
      <c r="AI89" s="51" t="e">
        <v>#N/A</v>
      </c>
      <c r="AL89" s="51" t="str">
        <f t="shared" si="2"/>
        <v>Congo DR</v>
      </c>
    </row>
    <row r="90" spans="1:38">
      <c r="A90" s="51" t="s">
        <v>1712</v>
      </c>
      <c r="B90" s="51" t="s">
        <v>1389</v>
      </c>
      <c r="C90" s="51" t="s">
        <v>1691</v>
      </c>
      <c r="D90" s="51" t="s">
        <v>1688</v>
      </c>
      <c r="E90" s="51" t="str">
        <f t="shared" si="3"/>
        <v>Congo.SP.TER.TOTL.IN</v>
      </c>
      <c r="F90" s="52" t="s">
        <v>1786</v>
      </c>
      <c r="G90" s="51" t="s">
        <v>1786</v>
      </c>
      <c r="H90" s="51" t="s">
        <v>1786</v>
      </c>
      <c r="I90" s="51" t="s">
        <v>1786</v>
      </c>
      <c r="J90" s="51" t="s">
        <v>1786</v>
      </c>
      <c r="K90" s="51" t="s">
        <v>1786</v>
      </c>
      <c r="L90" s="51" t="s">
        <v>1786</v>
      </c>
      <c r="M90" s="51" t="s">
        <v>1786</v>
      </c>
      <c r="N90" s="51" t="s">
        <v>1786</v>
      </c>
      <c r="O90" s="51" t="s">
        <v>1786</v>
      </c>
      <c r="P90" s="51" t="s">
        <v>1786</v>
      </c>
      <c r="Q90" s="52">
        <v>225601</v>
      </c>
      <c r="R90" s="51" t="s">
        <v>1786</v>
      </c>
      <c r="S90" s="51" t="s">
        <v>1786</v>
      </c>
      <c r="T90" s="51" t="s">
        <v>1786</v>
      </c>
      <c r="U90" s="51" t="s">
        <v>1786</v>
      </c>
      <c r="V90" s="51" t="s">
        <v>1786</v>
      </c>
      <c r="W90" s="51" t="s">
        <v>1786</v>
      </c>
      <c r="X90" s="51">
        <v>279167</v>
      </c>
      <c r="Y90" s="51">
        <v>285505</v>
      </c>
      <c r="Z90" s="52">
        <v>292317</v>
      </c>
      <c r="AA90" s="51">
        <v>299980</v>
      </c>
      <c r="AB90" s="51">
        <v>308737</v>
      </c>
      <c r="AC90" s="51">
        <v>318380</v>
      </c>
      <c r="AD90" s="51">
        <v>328299</v>
      </c>
      <c r="AE90" s="51">
        <v>337634</v>
      </c>
      <c r="AF90" s="51">
        <v>345802</v>
      </c>
      <c r="AG90" s="52">
        <v>352501</v>
      </c>
      <c r="AH90" s="51">
        <v>358015</v>
      </c>
      <c r="AI90" s="51">
        <v>363048</v>
      </c>
      <c r="AL90" s="51" t="str">
        <f t="shared" si="2"/>
        <v>Congo</v>
      </c>
    </row>
    <row r="91" spans="1:38">
      <c r="A91" s="51" t="s">
        <v>1712</v>
      </c>
      <c r="B91" s="51" t="s">
        <v>1389</v>
      </c>
      <c r="C91" s="51" t="s">
        <v>1689</v>
      </c>
      <c r="D91" s="51" t="s">
        <v>1690</v>
      </c>
      <c r="E91" s="51" t="str">
        <f t="shared" si="3"/>
        <v>Congo.SP.POP.TOTL</v>
      </c>
      <c r="F91" s="52">
        <v>1814824</v>
      </c>
      <c r="G91" s="51">
        <v>1872417</v>
      </c>
      <c r="H91" s="51">
        <v>1931429</v>
      </c>
      <c r="I91" s="51">
        <v>1991826</v>
      </c>
      <c r="J91" s="51">
        <v>2053589</v>
      </c>
      <c r="K91" s="51">
        <v>2116659</v>
      </c>
      <c r="L91" s="51">
        <v>2180765</v>
      </c>
      <c r="M91" s="51">
        <v>2245709</v>
      </c>
      <c r="N91" s="51">
        <v>2311573</v>
      </c>
      <c r="O91" s="51">
        <v>2378513</v>
      </c>
      <c r="P91" s="51">
        <v>2446482</v>
      </c>
      <c r="Q91" s="52">
        <v>2516047</v>
      </c>
      <c r="R91" s="51">
        <v>2586785</v>
      </c>
      <c r="S91" s="51">
        <v>2656513</v>
      </c>
      <c r="T91" s="51">
        <v>2722319</v>
      </c>
      <c r="U91" s="51">
        <v>2782397</v>
      </c>
      <c r="V91" s="51">
        <v>2835383</v>
      </c>
      <c r="W91" s="51">
        <v>2882589</v>
      </c>
      <c r="X91" s="51">
        <v>2928135</v>
      </c>
      <c r="Y91" s="51">
        <v>2977777</v>
      </c>
      <c r="Z91" s="52">
        <v>3035508</v>
      </c>
      <c r="AA91" s="51">
        <v>3103314</v>
      </c>
      <c r="AB91" s="51">
        <v>3179660</v>
      </c>
      <c r="AC91" s="51">
        <v>3260769</v>
      </c>
      <c r="AD91" s="51">
        <v>3341052</v>
      </c>
      <c r="AE91" s="51">
        <v>3416654</v>
      </c>
      <c r="AF91" s="51">
        <v>3486073</v>
      </c>
      <c r="AG91" s="52">
        <v>3551105</v>
      </c>
      <c r="AH91" s="51">
        <v>3615152</v>
      </c>
      <c r="AI91" s="51">
        <v>3683182</v>
      </c>
      <c r="AL91" s="51" t="str">
        <f t="shared" si="2"/>
        <v>Congo</v>
      </c>
    </row>
    <row r="92" spans="1:38">
      <c r="A92" s="51" t="s">
        <v>4260</v>
      </c>
      <c r="B92" s="51" t="s">
        <v>1390</v>
      </c>
      <c r="C92" s="51" t="s">
        <v>1691</v>
      </c>
      <c r="D92" s="51" t="s">
        <v>1688</v>
      </c>
      <c r="E92" s="51" t="str">
        <f t="shared" si="3"/>
        <v>Costa Rica.SP.TER.TOTL.IN</v>
      </c>
      <c r="F92" s="52" t="s">
        <v>1786</v>
      </c>
      <c r="G92" s="51" t="s">
        <v>1786</v>
      </c>
      <c r="H92" s="51" t="s">
        <v>1786</v>
      </c>
      <c r="I92" s="51" t="s">
        <v>1786</v>
      </c>
      <c r="J92" s="51" t="s">
        <v>1786</v>
      </c>
      <c r="K92" s="51" t="s">
        <v>1786</v>
      </c>
      <c r="L92" s="51" t="s">
        <v>1786</v>
      </c>
      <c r="M92" s="51" t="s">
        <v>1786</v>
      </c>
      <c r="N92" s="51" t="s">
        <v>1786</v>
      </c>
      <c r="O92" s="51" t="s">
        <v>1786</v>
      </c>
      <c r="P92" s="51" t="s">
        <v>1786</v>
      </c>
      <c r="Q92" s="52">
        <v>288000</v>
      </c>
      <c r="R92" s="51" t="s">
        <v>1786</v>
      </c>
      <c r="S92" s="51" t="s">
        <v>1786</v>
      </c>
      <c r="T92" s="51" t="s">
        <v>1786</v>
      </c>
      <c r="U92" s="51" t="s">
        <v>1786</v>
      </c>
      <c r="V92" s="51" t="s">
        <v>1786</v>
      </c>
      <c r="W92" s="51" t="s">
        <v>1786</v>
      </c>
      <c r="X92" s="51">
        <v>352174</v>
      </c>
      <c r="Y92" s="51">
        <v>366687</v>
      </c>
      <c r="Z92" s="52">
        <v>380875</v>
      </c>
      <c r="AA92" s="51">
        <v>394537</v>
      </c>
      <c r="AB92" s="51">
        <v>407528</v>
      </c>
      <c r="AC92" s="51">
        <v>419305</v>
      </c>
      <c r="AD92" s="51">
        <v>429257</v>
      </c>
      <c r="AE92" s="51">
        <v>436965</v>
      </c>
      <c r="AF92" s="51">
        <v>442204</v>
      </c>
      <c r="AG92" s="52">
        <v>445071</v>
      </c>
      <c r="AH92" s="51">
        <v>445866</v>
      </c>
      <c r="AI92" s="51">
        <v>445069</v>
      </c>
      <c r="AL92" s="51" t="str">
        <f t="shared" si="2"/>
        <v>Costa Rica</v>
      </c>
    </row>
    <row r="93" spans="1:38">
      <c r="A93" s="51" t="s">
        <v>4260</v>
      </c>
      <c r="B93" s="51" t="s">
        <v>1390</v>
      </c>
      <c r="C93" s="51" t="s">
        <v>1689</v>
      </c>
      <c r="D93" s="51" t="s">
        <v>1690</v>
      </c>
      <c r="E93" s="51" t="str">
        <f t="shared" si="3"/>
        <v>Costa Rica.SP.POP.TOTL</v>
      </c>
      <c r="F93" s="52">
        <v>2348634</v>
      </c>
      <c r="G93" s="51">
        <v>2415029</v>
      </c>
      <c r="H93" s="51">
        <v>2483522</v>
      </c>
      <c r="I93" s="51">
        <v>2553831</v>
      </c>
      <c r="J93" s="51">
        <v>2625618</v>
      </c>
      <c r="K93" s="51">
        <v>2698604</v>
      </c>
      <c r="L93" s="51">
        <v>2772734</v>
      </c>
      <c r="M93" s="51">
        <v>2847969</v>
      </c>
      <c r="N93" s="51">
        <v>2924107</v>
      </c>
      <c r="O93" s="51">
        <v>3000919</v>
      </c>
      <c r="P93" s="51">
        <v>3078289</v>
      </c>
      <c r="Q93" s="52">
        <v>3155807</v>
      </c>
      <c r="R93" s="51">
        <v>3233556</v>
      </c>
      <c r="S93" s="51">
        <v>3312487</v>
      </c>
      <c r="T93" s="51">
        <v>3393918</v>
      </c>
      <c r="U93" s="51">
        <v>3478643</v>
      </c>
      <c r="V93" s="51">
        <v>3566940</v>
      </c>
      <c r="W93" s="51">
        <v>3658043</v>
      </c>
      <c r="X93" s="51">
        <v>3750405</v>
      </c>
      <c r="Y93" s="51">
        <v>3841895</v>
      </c>
      <c r="Z93" s="52">
        <v>3930863</v>
      </c>
      <c r="AA93" s="51">
        <v>4016954</v>
      </c>
      <c r="AB93" s="51">
        <v>4100282</v>
      </c>
      <c r="AC93" s="51">
        <v>4180270</v>
      </c>
      <c r="AD93" s="51">
        <v>4256382</v>
      </c>
      <c r="AE93" s="51">
        <v>4328362</v>
      </c>
      <c r="AF93" s="51">
        <v>4395721</v>
      </c>
      <c r="AG93" s="52">
        <v>4458782</v>
      </c>
      <c r="AH93" s="51">
        <v>4519126</v>
      </c>
      <c r="AI93" s="51">
        <v>4578945</v>
      </c>
      <c r="AL93" s="51" t="str">
        <f t="shared" si="2"/>
        <v>Costa Rica</v>
      </c>
    </row>
    <row r="94" spans="1:38">
      <c r="A94" s="51" t="s">
        <v>1714</v>
      </c>
      <c r="B94" s="51" t="s">
        <v>1391</v>
      </c>
      <c r="C94" s="51" t="s">
        <v>1691</v>
      </c>
      <c r="D94" s="51" t="s">
        <v>1688</v>
      </c>
      <c r="E94" s="51" t="str">
        <f t="shared" si="3"/>
        <v>Coted’Lvoire.SP.TER.TOTL.IN</v>
      </c>
      <c r="F94" s="52" t="s">
        <v>1786</v>
      </c>
      <c r="G94" s="51" t="s">
        <v>1786</v>
      </c>
      <c r="H94" s="51" t="s">
        <v>1786</v>
      </c>
      <c r="I94" s="51" t="s">
        <v>1786</v>
      </c>
      <c r="J94" s="51" t="s">
        <v>1786</v>
      </c>
      <c r="K94" s="51" t="s">
        <v>1786</v>
      </c>
      <c r="L94" s="51" t="s">
        <v>1786</v>
      </c>
      <c r="M94" s="51" t="s">
        <v>1786</v>
      </c>
      <c r="N94" s="51" t="s">
        <v>1786</v>
      </c>
      <c r="O94" s="51" t="s">
        <v>1786</v>
      </c>
      <c r="P94" s="51" t="s">
        <v>1786</v>
      </c>
      <c r="Q94" s="52">
        <v>1074444</v>
      </c>
      <c r="R94" s="51" t="s">
        <v>1786</v>
      </c>
      <c r="S94" s="51" t="s">
        <v>1786</v>
      </c>
      <c r="T94" s="51" t="s">
        <v>1786</v>
      </c>
      <c r="U94" s="51" t="s">
        <v>1786</v>
      </c>
      <c r="V94" s="51" t="s">
        <v>1786</v>
      </c>
      <c r="W94" s="51" t="s">
        <v>1786</v>
      </c>
      <c r="X94" s="51">
        <v>1505895</v>
      </c>
      <c r="Y94" s="51">
        <v>1571650</v>
      </c>
      <c r="Z94" s="52">
        <v>1631214</v>
      </c>
      <c r="AA94" s="51">
        <v>1681806</v>
      </c>
      <c r="AB94" s="51">
        <v>1721940</v>
      </c>
      <c r="AC94" s="51">
        <v>1753088</v>
      </c>
      <c r="AD94" s="51">
        <v>1779077</v>
      </c>
      <c r="AE94" s="51">
        <v>1805432</v>
      </c>
      <c r="AF94" s="51">
        <v>1836249</v>
      </c>
      <c r="AG94" s="52">
        <v>1872621</v>
      </c>
      <c r="AH94" s="51">
        <v>1913666</v>
      </c>
      <c r="AI94" s="51">
        <v>1959054</v>
      </c>
      <c r="AL94" s="51" t="str">
        <f t="shared" si="2"/>
        <v>Coted’Lvoire</v>
      </c>
    </row>
    <row r="95" spans="1:38">
      <c r="A95" s="51" t="s">
        <v>4098</v>
      </c>
      <c r="B95" s="51" t="s">
        <v>1391</v>
      </c>
      <c r="C95" s="51" t="s">
        <v>1689</v>
      </c>
      <c r="D95" s="51" t="s">
        <v>1690</v>
      </c>
      <c r="E95" s="51" t="str">
        <f t="shared" si="3"/>
        <v>Coted’Lvoire.SP.POP.TOTL</v>
      </c>
      <c r="F95" s="52">
        <v>8419402</v>
      </c>
      <c r="G95" s="51">
        <v>8816391</v>
      </c>
      <c r="H95" s="51">
        <v>9223592</v>
      </c>
      <c r="I95" s="51">
        <v>9638064</v>
      </c>
      <c r="J95" s="51">
        <v>10056208</v>
      </c>
      <c r="K95" s="51">
        <v>10475579</v>
      </c>
      <c r="L95" s="51">
        <v>10893878</v>
      </c>
      <c r="M95" s="51">
        <v>11311788</v>
      </c>
      <c r="N95" s="51">
        <v>11733464</v>
      </c>
      <c r="O95" s="51">
        <v>12164967</v>
      </c>
      <c r="P95" s="51">
        <v>12610252</v>
      </c>
      <c r="Q95" s="52">
        <v>13069970</v>
      </c>
      <c r="R95" s="51">
        <v>13541301</v>
      </c>
      <c r="S95" s="51">
        <v>14020378</v>
      </c>
      <c r="T95" s="51">
        <v>14501744</v>
      </c>
      <c r="U95" s="51">
        <v>14980854</v>
      </c>
      <c r="V95" s="51">
        <v>15458193</v>
      </c>
      <c r="W95" s="51">
        <v>15933410</v>
      </c>
      <c r="X95" s="51">
        <v>16400315</v>
      </c>
      <c r="Y95" s="51">
        <v>16851199</v>
      </c>
      <c r="Z95" s="52">
        <v>17281479</v>
      </c>
      <c r="AA95" s="51">
        <v>17688037</v>
      </c>
      <c r="AB95" s="51">
        <v>18074853</v>
      </c>
      <c r="AC95" s="51">
        <v>18453355</v>
      </c>
      <c r="AD95" s="51">
        <v>18839434</v>
      </c>
      <c r="AE95" s="51">
        <v>19244866</v>
      </c>
      <c r="AF95" s="51">
        <v>19673411</v>
      </c>
      <c r="AG95" s="52">
        <v>20122796</v>
      </c>
      <c r="AH95" s="51">
        <v>20591302</v>
      </c>
      <c r="AI95" s="51">
        <v>21075010</v>
      </c>
      <c r="AL95" s="51" t="str">
        <f t="shared" si="2"/>
        <v>Coted’Lvoire</v>
      </c>
    </row>
    <row r="96" spans="1:38">
      <c r="A96" s="51" t="s">
        <v>4224</v>
      </c>
      <c r="B96" s="51" t="s">
        <v>1392</v>
      </c>
      <c r="C96" s="51" t="s">
        <v>1691</v>
      </c>
      <c r="D96" s="51" t="s">
        <v>1688</v>
      </c>
      <c r="E96" s="51" t="str">
        <f t="shared" si="3"/>
        <v>Croatia.SP.TER.TOTL.IN</v>
      </c>
      <c r="F96" s="52" t="s">
        <v>1786</v>
      </c>
      <c r="G96" s="51" t="s">
        <v>1786</v>
      </c>
      <c r="H96" s="51" t="s">
        <v>1786</v>
      </c>
      <c r="I96" s="51" t="s">
        <v>1786</v>
      </c>
      <c r="J96" s="51" t="s">
        <v>1786</v>
      </c>
      <c r="K96" s="51" t="s">
        <v>1786</v>
      </c>
      <c r="L96" s="51" t="s">
        <v>1786</v>
      </c>
      <c r="M96" s="51" t="s">
        <v>1786</v>
      </c>
      <c r="N96" s="51" t="s">
        <v>1786</v>
      </c>
      <c r="O96" s="51" t="s">
        <v>1786</v>
      </c>
      <c r="P96" s="51" t="s">
        <v>1786</v>
      </c>
      <c r="Q96" s="52">
        <v>302900</v>
      </c>
      <c r="R96" s="51" t="s">
        <v>1786</v>
      </c>
      <c r="S96" s="51" t="s">
        <v>1786</v>
      </c>
      <c r="T96" s="51" t="s">
        <v>1786</v>
      </c>
      <c r="U96" s="51" t="s">
        <v>1786</v>
      </c>
      <c r="V96" s="51" t="s">
        <v>1786</v>
      </c>
      <c r="W96" s="51" t="s">
        <v>1786</v>
      </c>
      <c r="X96" s="51">
        <v>314129</v>
      </c>
      <c r="Y96" s="51">
        <v>314286</v>
      </c>
      <c r="Z96" s="52">
        <v>314042</v>
      </c>
      <c r="AA96" s="51">
        <v>313488</v>
      </c>
      <c r="AB96" s="51">
        <v>312696</v>
      </c>
      <c r="AC96" s="51">
        <v>311552</v>
      </c>
      <c r="AD96" s="51">
        <v>309779</v>
      </c>
      <c r="AE96" s="51">
        <v>307010</v>
      </c>
      <c r="AF96" s="51">
        <v>303030</v>
      </c>
      <c r="AG96" s="52">
        <v>297672</v>
      </c>
      <c r="AH96" s="51">
        <v>291156</v>
      </c>
      <c r="AI96" s="51">
        <v>284127</v>
      </c>
      <c r="AL96" s="51" t="str">
        <f t="shared" si="2"/>
        <v>Croatia</v>
      </c>
    </row>
    <row r="97" spans="1:38">
      <c r="A97" s="51" t="s">
        <v>4224</v>
      </c>
      <c r="B97" s="51" t="s">
        <v>1392</v>
      </c>
      <c r="C97" s="51" t="s">
        <v>1689</v>
      </c>
      <c r="D97" s="51" t="s">
        <v>1690</v>
      </c>
      <c r="E97" s="51" t="str">
        <f t="shared" si="3"/>
        <v>Croatia.SP.POP.TOTL</v>
      </c>
      <c r="F97" s="52">
        <v>4588000</v>
      </c>
      <c r="G97" s="51">
        <v>4608000</v>
      </c>
      <c r="H97" s="51">
        <v>4635000</v>
      </c>
      <c r="I97" s="51">
        <v>4659000</v>
      </c>
      <c r="J97" s="51">
        <v>4680000</v>
      </c>
      <c r="K97" s="51">
        <v>4701000</v>
      </c>
      <c r="L97" s="51">
        <v>4722000</v>
      </c>
      <c r="M97" s="51">
        <v>4740000</v>
      </c>
      <c r="N97" s="51">
        <v>4757000</v>
      </c>
      <c r="O97" s="51">
        <v>4767000</v>
      </c>
      <c r="P97" s="51">
        <v>4780000</v>
      </c>
      <c r="Q97" s="52">
        <v>4510000</v>
      </c>
      <c r="R97" s="51">
        <v>4470000</v>
      </c>
      <c r="S97" s="51">
        <v>4640000</v>
      </c>
      <c r="T97" s="51">
        <v>4650000</v>
      </c>
      <c r="U97" s="51">
        <v>4669000</v>
      </c>
      <c r="V97" s="51">
        <v>4494000</v>
      </c>
      <c r="W97" s="51">
        <v>4572000</v>
      </c>
      <c r="X97" s="51">
        <v>4501000</v>
      </c>
      <c r="Y97" s="51">
        <v>4554000</v>
      </c>
      <c r="Z97" s="52">
        <v>4426000</v>
      </c>
      <c r="AA97" s="51">
        <v>4440000</v>
      </c>
      <c r="AB97" s="51">
        <v>4440000</v>
      </c>
      <c r="AC97" s="51">
        <v>4440000</v>
      </c>
      <c r="AD97" s="51">
        <v>4439000</v>
      </c>
      <c r="AE97" s="51">
        <v>4442000</v>
      </c>
      <c r="AF97" s="51">
        <v>4440000</v>
      </c>
      <c r="AG97" s="52">
        <v>4436000</v>
      </c>
      <c r="AH97" s="51">
        <v>4434000</v>
      </c>
      <c r="AI97" s="51">
        <v>4432000.9017132604</v>
      </c>
      <c r="AL97" s="51" t="str">
        <f t="shared" si="2"/>
        <v>Croatia</v>
      </c>
    </row>
    <row r="98" spans="1:38">
      <c r="A98" s="51" t="s">
        <v>4261</v>
      </c>
      <c r="B98" s="51" t="s">
        <v>1393</v>
      </c>
      <c r="C98" s="51" t="s">
        <v>1691</v>
      </c>
      <c r="D98" s="51" t="s">
        <v>1688</v>
      </c>
      <c r="E98" s="51" t="str">
        <f t="shared" si="3"/>
        <v>Cuba.SP.TER.TOTL.IN</v>
      </c>
      <c r="F98" s="52" t="s">
        <v>1786</v>
      </c>
      <c r="G98" s="51" t="s">
        <v>1786</v>
      </c>
      <c r="H98" s="51" t="s">
        <v>1786</v>
      </c>
      <c r="I98" s="51" t="s">
        <v>1786</v>
      </c>
      <c r="J98" s="51" t="s">
        <v>1786</v>
      </c>
      <c r="K98" s="51" t="s">
        <v>1786</v>
      </c>
      <c r="L98" s="51" t="s">
        <v>1786</v>
      </c>
      <c r="M98" s="51" t="s">
        <v>1786</v>
      </c>
      <c r="N98" s="51" t="s">
        <v>1786</v>
      </c>
      <c r="O98" s="51" t="s">
        <v>1786</v>
      </c>
      <c r="P98" s="51" t="s">
        <v>1786</v>
      </c>
      <c r="Q98" s="52">
        <v>1125429</v>
      </c>
      <c r="R98" s="51" t="s">
        <v>1786</v>
      </c>
      <c r="S98" s="51" t="s">
        <v>1786</v>
      </c>
      <c r="T98" s="51" t="s">
        <v>1786</v>
      </c>
      <c r="U98" s="51" t="s">
        <v>1786</v>
      </c>
      <c r="V98" s="51" t="s">
        <v>1786</v>
      </c>
      <c r="W98" s="51" t="s">
        <v>1786</v>
      </c>
      <c r="X98" s="51">
        <v>796742</v>
      </c>
      <c r="Y98" s="51">
        <v>748280</v>
      </c>
      <c r="Z98" s="52">
        <v>711363</v>
      </c>
      <c r="AA98" s="51">
        <v>690400</v>
      </c>
      <c r="AB98" s="51">
        <v>687515</v>
      </c>
      <c r="AC98" s="51">
        <v>700601</v>
      </c>
      <c r="AD98" s="51">
        <v>724422</v>
      </c>
      <c r="AE98" s="51">
        <v>751341</v>
      </c>
      <c r="AF98" s="51">
        <v>775466</v>
      </c>
      <c r="AG98" s="52">
        <v>795635</v>
      </c>
      <c r="AH98" s="51">
        <v>812508</v>
      </c>
      <c r="AI98" s="51">
        <v>824252</v>
      </c>
      <c r="AL98" s="51" t="str">
        <f t="shared" si="2"/>
        <v>Cuba</v>
      </c>
    </row>
    <row r="99" spans="1:38">
      <c r="A99" s="51" t="s">
        <v>4261</v>
      </c>
      <c r="B99" s="51" t="s">
        <v>1393</v>
      </c>
      <c r="C99" s="51" t="s">
        <v>1689</v>
      </c>
      <c r="D99" s="51" t="s">
        <v>1690</v>
      </c>
      <c r="E99" s="51" t="str">
        <f t="shared" si="3"/>
        <v>Cuba.SP.POP.TOTL</v>
      </c>
      <c r="F99" s="52">
        <v>9835255</v>
      </c>
      <c r="G99" s="51">
        <v>9884339</v>
      </c>
      <c r="H99" s="51">
        <v>9925795</v>
      </c>
      <c r="I99" s="51">
        <v>9967038</v>
      </c>
      <c r="J99" s="51">
        <v>10017649</v>
      </c>
      <c r="K99" s="51">
        <v>10084064</v>
      </c>
      <c r="L99" s="51">
        <v>10169709</v>
      </c>
      <c r="M99" s="51">
        <v>10271708</v>
      </c>
      <c r="N99" s="51">
        <v>10382314</v>
      </c>
      <c r="O99" s="51">
        <v>10490228</v>
      </c>
      <c r="P99" s="51">
        <v>10587115</v>
      </c>
      <c r="Q99" s="52">
        <v>10670630</v>
      </c>
      <c r="R99" s="51">
        <v>10742812</v>
      </c>
      <c r="S99" s="51">
        <v>10805014</v>
      </c>
      <c r="T99" s="51">
        <v>10860061</v>
      </c>
      <c r="U99" s="51">
        <v>10910121</v>
      </c>
      <c r="V99" s="51">
        <v>10954959</v>
      </c>
      <c r="W99" s="51">
        <v>10993809</v>
      </c>
      <c r="X99" s="51">
        <v>11027829</v>
      </c>
      <c r="Y99" s="51">
        <v>11058483</v>
      </c>
      <c r="Z99" s="52">
        <v>11086832</v>
      </c>
      <c r="AA99" s="51">
        <v>11113666</v>
      </c>
      <c r="AB99" s="51">
        <v>11138855</v>
      </c>
      <c r="AC99" s="51">
        <v>11161419</v>
      </c>
      <c r="AD99" s="51">
        <v>11179849</v>
      </c>
      <c r="AE99" s="51">
        <v>11193192</v>
      </c>
      <c r="AF99" s="51">
        <v>11201117</v>
      </c>
      <c r="AG99" s="52">
        <v>11204438</v>
      </c>
      <c r="AH99" s="51">
        <v>11204735</v>
      </c>
      <c r="AI99" s="51">
        <v>11204180</v>
      </c>
      <c r="AL99" s="51" t="str">
        <f t="shared" si="2"/>
        <v>Cuba</v>
      </c>
    </row>
    <row r="100" spans="1:38">
      <c r="A100" s="51" t="s">
        <v>4014</v>
      </c>
      <c r="B100" s="51" t="s">
        <v>1394</v>
      </c>
      <c r="C100" s="51" t="s">
        <v>1691</v>
      </c>
      <c r="D100" s="51" t="s">
        <v>1688</v>
      </c>
      <c r="E100" s="51" t="str">
        <f t="shared" si="3"/>
        <v>Cyprus.SP.TER.TOTL.IN</v>
      </c>
      <c r="F100" s="52" t="s">
        <v>1786</v>
      </c>
      <c r="G100" s="51" t="s">
        <v>1786</v>
      </c>
      <c r="H100" s="51" t="s">
        <v>1786</v>
      </c>
      <c r="I100" s="51" t="s">
        <v>1786</v>
      </c>
      <c r="J100" s="51" t="s">
        <v>1786</v>
      </c>
      <c r="K100" s="51" t="s">
        <v>1786</v>
      </c>
      <c r="L100" s="51" t="s">
        <v>1786</v>
      </c>
      <c r="M100" s="51" t="s">
        <v>1786</v>
      </c>
      <c r="N100" s="51" t="s">
        <v>1786</v>
      </c>
      <c r="O100" s="51" t="s">
        <v>1786</v>
      </c>
      <c r="P100" s="51" t="s">
        <v>1786</v>
      </c>
      <c r="Q100" s="52">
        <v>51131</v>
      </c>
      <c r="R100" s="51" t="s">
        <v>1786</v>
      </c>
      <c r="S100" s="51" t="s">
        <v>1786</v>
      </c>
      <c r="T100" s="51" t="s">
        <v>1786</v>
      </c>
      <c r="U100" s="51" t="s">
        <v>1786</v>
      </c>
      <c r="V100" s="51" t="s">
        <v>1786</v>
      </c>
      <c r="W100" s="51" t="s">
        <v>1786</v>
      </c>
      <c r="X100" s="51">
        <v>48918</v>
      </c>
      <c r="Y100" s="51">
        <v>51549</v>
      </c>
      <c r="Z100" s="52">
        <v>53235</v>
      </c>
      <c r="AA100" s="51">
        <v>55218</v>
      </c>
      <c r="AB100" s="51">
        <v>55481</v>
      </c>
      <c r="AC100" s="51">
        <v>57165</v>
      </c>
      <c r="AD100" s="51">
        <v>58134</v>
      </c>
      <c r="AE100" s="51">
        <v>60438</v>
      </c>
      <c r="AF100" s="51">
        <v>61601</v>
      </c>
      <c r="AG100" s="52">
        <v>61445</v>
      </c>
      <c r="AH100" s="51">
        <v>60275</v>
      </c>
      <c r="AI100" s="51">
        <v>66987</v>
      </c>
      <c r="AL100" s="51" t="str">
        <f t="shared" si="2"/>
        <v>Cyprus</v>
      </c>
    </row>
    <row r="101" spans="1:38">
      <c r="A101" s="51" t="s">
        <v>4014</v>
      </c>
      <c r="B101" s="51" t="s">
        <v>1394</v>
      </c>
      <c r="C101" s="51" t="s">
        <v>1689</v>
      </c>
      <c r="D101" s="51" t="s">
        <v>1690</v>
      </c>
      <c r="E101" s="51" t="str">
        <f t="shared" si="3"/>
        <v>Cyprus.SP.POP.TOTL</v>
      </c>
      <c r="F101" s="52">
        <v>610971</v>
      </c>
      <c r="G101" s="51">
        <v>616073</v>
      </c>
      <c r="H101" s="51">
        <v>623078</v>
      </c>
      <c r="I101" s="51">
        <v>631258</v>
      </c>
      <c r="J101" s="51">
        <v>639577</v>
      </c>
      <c r="K101" s="51">
        <v>647297</v>
      </c>
      <c r="L101" s="51">
        <v>654128</v>
      </c>
      <c r="M101" s="51">
        <v>660327</v>
      </c>
      <c r="N101" s="51">
        <v>666360</v>
      </c>
      <c r="O101" s="51">
        <v>672947</v>
      </c>
      <c r="P101" s="51">
        <v>680595</v>
      </c>
      <c r="Q101" s="52">
        <v>689406</v>
      </c>
      <c r="R101" s="51">
        <v>699155</v>
      </c>
      <c r="S101" s="51">
        <v>709629</v>
      </c>
      <c r="T101" s="51">
        <v>720496</v>
      </c>
      <c r="U101" s="51">
        <v>731492</v>
      </c>
      <c r="V101" s="51">
        <v>742563</v>
      </c>
      <c r="W101" s="51">
        <v>753722</v>
      </c>
      <c r="X101" s="51">
        <v>764858</v>
      </c>
      <c r="Y101" s="51">
        <v>775850</v>
      </c>
      <c r="Z101" s="52">
        <v>786607</v>
      </c>
      <c r="AA101" s="51">
        <v>797077</v>
      </c>
      <c r="AB101" s="51">
        <v>807243</v>
      </c>
      <c r="AC101" s="51">
        <v>817104</v>
      </c>
      <c r="AD101" s="51">
        <v>826681</v>
      </c>
      <c r="AE101" s="51">
        <v>835998</v>
      </c>
      <c r="AF101" s="51">
        <v>845037</v>
      </c>
      <c r="AG101" s="52">
        <v>853814</v>
      </c>
      <c r="AH101" s="51">
        <v>862434</v>
      </c>
      <c r="AI101" s="51">
        <v>871036</v>
      </c>
      <c r="AL101" s="51" t="str">
        <f t="shared" si="2"/>
        <v>Cyprus</v>
      </c>
    </row>
    <row r="102" spans="1:38">
      <c r="A102" s="51" t="s">
        <v>1715</v>
      </c>
      <c r="B102" s="51" t="s">
        <v>1395</v>
      </c>
      <c r="C102" s="51" t="s">
        <v>1691</v>
      </c>
      <c r="D102" s="51" t="s">
        <v>1688</v>
      </c>
      <c r="E102" s="51" t="str">
        <f t="shared" si="3"/>
        <v>Czech.SP.TER.TOTL.IN</v>
      </c>
      <c r="F102" s="52" t="s">
        <v>1786</v>
      </c>
      <c r="G102" s="51" t="s">
        <v>1786</v>
      </c>
      <c r="H102" s="51" t="s">
        <v>1786</v>
      </c>
      <c r="I102" s="51" t="s">
        <v>1786</v>
      </c>
      <c r="J102" s="51" t="s">
        <v>1786</v>
      </c>
      <c r="K102" s="51" t="s">
        <v>1786</v>
      </c>
      <c r="L102" s="51" t="s">
        <v>1786</v>
      </c>
      <c r="M102" s="51" t="s">
        <v>1786</v>
      </c>
      <c r="N102" s="51" t="s">
        <v>1786</v>
      </c>
      <c r="O102" s="51" t="s">
        <v>1786</v>
      </c>
      <c r="P102" s="51" t="s">
        <v>1786</v>
      </c>
      <c r="Q102" s="52">
        <v>739983</v>
      </c>
      <c r="R102" s="51" t="s">
        <v>1786</v>
      </c>
      <c r="S102" s="51" t="s">
        <v>1786</v>
      </c>
      <c r="T102" s="51" t="s">
        <v>1786</v>
      </c>
      <c r="U102" s="51" t="s">
        <v>1786</v>
      </c>
      <c r="V102" s="51" t="s">
        <v>1786</v>
      </c>
      <c r="W102" s="51" t="s">
        <v>1786</v>
      </c>
      <c r="X102" s="51">
        <v>879765</v>
      </c>
      <c r="Y102" s="51">
        <v>875353</v>
      </c>
      <c r="Z102" s="52">
        <v>862265</v>
      </c>
      <c r="AA102" s="51">
        <v>841347</v>
      </c>
      <c r="AB102" s="51">
        <v>811274</v>
      </c>
      <c r="AC102" s="51">
        <v>773074</v>
      </c>
      <c r="AD102" s="51">
        <v>732872</v>
      </c>
      <c r="AE102" s="51">
        <v>698860</v>
      </c>
      <c r="AF102" s="51">
        <v>676636</v>
      </c>
      <c r="AG102" s="52">
        <v>669006</v>
      </c>
      <c r="AH102" s="51">
        <v>673682</v>
      </c>
      <c r="AI102" s="51">
        <v>684862</v>
      </c>
      <c r="AL102" s="51" t="str">
        <f t="shared" si="2"/>
        <v>Czech</v>
      </c>
    </row>
    <row r="103" spans="1:38">
      <c r="A103" s="51" t="s">
        <v>1715</v>
      </c>
      <c r="B103" s="51" t="s">
        <v>1395</v>
      </c>
      <c r="C103" s="51" t="s">
        <v>1689</v>
      </c>
      <c r="D103" s="51" t="s">
        <v>1690</v>
      </c>
      <c r="E103" s="51" t="str">
        <f t="shared" si="3"/>
        <v>Czech.SP.POP.TOTL</v>
      </c>
      <c r="F103" s="52">
        <v>10232000</v>
      </c>
      <c r="G103" s="51">
        <v>10264000</v>
      </c>
      <c r="H103" s="51">
        <v>10289000</v>
      </c>
      <c r="I103" s="51">
        <v>10308000</v>
      </c>
      <c r="J103" s="51">
        <v>10322000</v>
      </c>
      <c r="K103" s="51">
        <v>10335000</v>
      </c>
      <c r="L103" s="51">
        <v>10341000</v>
      </c>
      <c r="M103" s="51">
        <v>10348000</v>
      </c>
      <c r="N103" s="51">
        <v>10356000</v>
      </c>
      <c r="O103" s="51">
        <v>10362000</v>
      </c>
      <c r="P103" s="51">
        <v>10363000</v>
      </c>
      <c r="Q103" s="52">
        <v>10309000</v>
      </c>
      <c r="R103" s="51">
        <v>10318000</v>
      </c>
      <c r="S103" s="51">
        <v>10331000</v>
      </c>
      <c r="T103" s="51">
        <v>10336000</v>
      </c>
      <c r="U103" s="51">
        <v>10331000</v>
      </c>
      <c r="V103" s="51">
        <v>10315000</v>
      </c>
      <c r="W103" s="51">
        <v>10304100</v>
      </c>
      <c r="X103" s="51">
        <v>10294900</v>
      </c>
      <c r="Y103" s="51">
        <v>10283000</v>
      </c>
      <c r="Z103" s="52">
        <v>10273300</v>
      </c>
      <c r="AA103" s="51">
        <v>10224000</v>
      </c>
      <c r="AB103" s="51">
        <v>10204853</v>
      </c>
      <c r="AC103" s="51">
        <v>10207362</v>
      </c>
      <c r="AD103" s="51">
        <v>10216016</v>
      </c>
      <c r="AE103" s="51">
        <v>10235828</v>
      </c>
      <c r="AF103" s="51">
        <v>10269134</v>
      </c>
      <c r="AG103" s="52">
        <v>10334160</v>
      </c>
      <c r="AH103" s="51">
        <v>10424336</v>
      </c>
      <c r="AI103" s="51">
        <v>10489970</v>
      </c>
      <c r="AL103" s="51" t="str">
        <f t="shared" si="2"/>
        <v>Czech</v>
      </c>
    </row>
    <row r="104" spans="1:38">
      <c r="A104" s="51" t="s">
        <v>4162</v>
      </c>
      <c r="B104" s="51" t="s">
        <v>1396</v>
      </c>
      <c r="C104" s="51" t="s">
        <v>1691</v>
      </c>
      <c r="D104" s="51" t="s">
        <v>1688</v>
      </c>
      <c r="E104" s="51" t="str">
        <f t="shared" si="3"/>
        <v>Denmark.SP.TER.TOTL.IN</v>
      </c>
      <c r="F104" s="52" t="s">
        <v>1786</v>
      </c>
      <c r="G104" s="51" t="s">
        <v>1786</v>
      </c>
      <c r="H104" s="51" t="s">
        <v>1786</v>
      </c>
      <c r="I104" s="51" t="s">
        <v>1786</v>
      </c>
      <c r="J104" s="51" t="s">
        <v>1786</v>
      </c>
      <c r="K104" s="51" t="s">
        <v>1786</v>
      </c>
      <c r="L104" s="51" t="s">
        <v>1786</v>
      </c>
      <c r="M104" s="51" t="s">
        <v>1786</v>
      </c>
      <c r="N104" s="51" t="s">
        <v>1786</v>
      </c>
      <c r="O104" s="51" t="s">
        <v>1786</v>
      </c>
      <c r="P104" s="51" t="s">
        <v>1786</v>
      </c>
      <c r="Q104" s="52">
        <v>391993</v>
      </c>
      <c r="R104" s="51" t="s">
        <v>1786</v>
      </c>
      <c r="S104" s="51" t="s">
        <v>1786</v>
      </c>
      <c r="T104" s="51" t="s">
        <v>1786</v>
      </c>
      <c r="U104" s="51" t="s">
        <v>1786</v>
      </c>
      <c r="V104" s="51" t="s">
        <v>1786</v>
      </c>
      <c r="W104" s="51" t="s">
        <v>1786</v>
      </c>
      <c r="X104" s="51">
        <v>348588</v>
      </c>
      <c r="Y104" s="51">
        <v>338687</v>
      </c>
      <c r="Z104" s="52">
        <v>328623</v>
      </c>
      <c r="AA104" s="51">
        <v>318817</v>
      </c>
      <c r="AB104" s="51">
        <v>309211</v>
      </c>
      <c r="AC104" s="51">
        <v>300049</v>
      </c>
      <c r="AD104" s="51">
        <v>292375</v>
      </c>
      <c r="AE104" s="51">
        <v>287509</v>
      </c>
      <c r="AF104" s="51">
        <v>286321</v>
      </c>
      <c r="AG104" s="52">
        <v>289169</v>
      </c>
      <c r="AH104" s="51">
        <v>295584</v>
      </c>
      <c r="AI104" s="51">
        <v>304559</v>
      </c>
      <c r="AL104" s="51" t="str">
        <f t="shared" si="2"/>
        <v>Denmark</v>
      </c>
    </row>
    <row r="105" spans="1:38">
      <c r="A105" s="51" t="s">
        <v>4162</v>
      </c>
      <c r="B105" s="51" t="s">
        <v>1396</v>
      </c>
      <c r="C105" s="51" t="s">
        <v>1689</v>
      </c>
      <c r="D105" s="51" t="s">
        <v>1690</v>
      </c>
      <c r="E105" s="51" t="str">
        <f t="shared" si="3"/>
        <v>Denmark.SP.POP.TOTL</v>
      </c>
      <c r="F105" s="52">
        <v>5123000</v>
      </c>
      <c r="G105" s="51">
        <v>5122000</v>
      </c>
      <c r="H105" s="51">
        <v>5118000</v>
      </c>
      <c r="I105" s="51">
        <v>5114000</v>
      </c>
      <c r="J105" s="51">
        <v>5112000</v>
      </c>
      <c r="K105" s="51">
        <v>5114000</v>
      </c>
      <c r="L105" s="51">
        <v>5121000</v>
      </c>
      <c r="M105" s="51">
        <v>5127000</v>
      </c>
      <c r="N105" s="51">
        <v>5130000</v>
      </c>
      <c r="O105" s="51">
        <v>5133000</v>
      </c>
      <c r="P105" s="51">
        <v>5140000</v>
      </c>
      <c r="Q105" s="52">
        <v>5154000</v>
      </c>
      <c r="R105" s="51">
        <v>5170000</v>
      </c>
      <c r="S105" s="51">
        <v>5189000</v>
      </c>
      <c r="T105" s="51">
        <v>5205000</v>
      </c>
      <c r="U105" s="51">
        <v>5228000</v>
      </c>
      <c r="V105" s="51">
        <v>5262000</v>
      </c>
      <c r="W105" s="51">
        <v>5284220</v>
      </c>
      <c r="X105" s="51">
        <v>5301000</v>
      </c>
      <c r="Y105" s="51">
        <v>5319111</v>
      </c>
      <c r="Z105" s="52">
        <v>5337344</v>
      </c>
      <c r="AA105" s="51">
        <v>5355082</v>
      </c>
      <c r="AB105" s="51">
        <v>5374255</v>
      </c>
      <c r="AC105" s="51">
        <v>5387174</v>
      </c>
      <c r="AD105" s="51">
        <v>5401177</v>
      </c>
      <c r="AE105" s="51">
        <v>5415978</v>
      </c>
      <c r="AF105" s="51">
        <v>5437272</v>
      </c>
      <c r="AG105" s="52">
        <v>5461438</v>
      </c>
      <c r="AH105" s="51">
        <v>5493621</v>
      </c>
      <c r="AI105" s="51">
        <v>5529270</v>
      </c>
      <c r="AL105" s="51" t="str">
        <f t="shared" si="2"/>
        <v>Denmark</v>
      </c>
    </row>
    <row r="106" spans="1:38">
      <c r="A106" s="51" t="s">
        <v>4087</v>
      </c>
      <c r="B106" s="51" t="s">
        <v>1397</v>
      </c>
      <c r="C106" s="51" t="s">
        <v>1691</v>
      </c>
      <c r="D106" s="51" t="s">
        <v>1688</v>
      </c>
      <c r="E106" s="51" t="str">
        <f t="shared" si="3"/>
        <v>Djibouti.SP.TER.TOTL.IN</v>
      </c>
      <c r="F106" s="52" t="s">
        <v>1786</v>
      </c>
      <c r="G106" s="51" t="s">
        <v>1786</v>
      </c>
      <c r="H106" s="51" t="s">
        <v>1786</v>
      </c>
      <c r="I106" s="51" t="s">
        <v>1786</v>
      </c>
      <c r="J106" s="51" t="s">
        <v>1786</v>
      </c>
      <c r="K106" s="51" t="s">
        <v>1786</v>
      </c>
      <c r="L106" s="51" t="s">
        <v>1786</v>
      </c>
      <c r="M106" s="51" t="s">
        <v>1786</v>
      </c>
      <c r="N106" s="51" t="s">
        <v>1786</v>
      </c>
      <c r="O106" s="51" t="s">
        <v>1786</v>
      </c>
      <c r="P106" s="51" t="s">
        <v>1786</v>
      </c>
      <c r="Q106" s="52">
        <v>53566</v>
      </c>
      <c r="R106" s="51" t="s">
        <v>1786</v>
      </c>
      <c r="S106" s="51" t="s">
        <v>1786</v>
      </c>
      <c r="T106" s="51" t="s">
        <v>1786</v>
      </c>
      <c r="U106" s="51" t="s">
        <v>1786</v>
      </c>
      <c r="V106" s="51" t="s">
        <v>1786</v>
      </c>
      <c r="W106" s="51" t="s">
        <v>1786</v>
      </c>
      <c r="X106" s="51">
        <v>63029</v>
      </c>
      <c r="Y106" s="51">
        <v>65353</v>
      </c>
      <c r="Z106" s="52">
        <v>67740</v>
      </c>
      <c r="AA106" s="51">
        <v>70050</v>
      </c>
      <c r="AB106" s="51">
        <v>72242</v>
      </c>
      <c r="AC106" s="51">
        <v>74365</v>
      </c>
      <c r="AD106" s="51">
        <v>76470</v>
      </c>
      <c r="AE106" s="51">
        <v>78647</v>
      </c>
      <c r="AF106" s="51">
        <v>80940</v>
      </c>
      <c r="AG106" s="52">
        <v>83365</v>
      </c>
      <c r="AH106" s="51">
        <v>88683</v>
      </c>
      <c r="AI106" s="51">
        <v>91085</v>
      </c>
      <c r="AL106" s="51" t="str">
        <f t="shared" si="2"/>
        <v>Djibouti</v>
      </c>
    </row>
    <row r="107" spans="1:38">
      <c r="A107" s="51" t="s">
        <v>4087</v>
      </c>
      <c r="B107" s="51" t="s">
        <v>1397</v>
      </c>
      <c r="C107" s="51" t="s">
        <v>1689</v>
      </c>
      <c r="D107" s="51" t="s">
        <v>1690</v>
      </c>
      <c r="E107" s="51" t="str">
        <f t="shared" si="3"/>
        <v>Djibouti.SP.POP.TOTL</v>
      </c>
      <c r="F107" s="52">
        <v>340023</v>
      </c>
      <c r="G107" s="51">
        <v>354082</v>
      </c>
      <c r="H107" s="51">
        <v>363563</v>
      </c>
      <c r="I107" s="51">
        <v>371822</v>
      </c>
      <c r="J107" s="51">
        <v>383640</v>
      </c>
      <c r="K107" s="51">
        <v>402242</v>
      </c>
      <c r="L107" s="51">
        <v>429179</v>
      </c>
      <c r="M107" s="51">
        <v>462805</v>
      </c>
      <c r="N107" s="51">
        <v>499270</v>
      </c>
      <c r="O107" s="51">
        <v>533051</v>
      </c>
      <c r="P107" s="51">
        <v>560279</v>
      </c>
      <c r="Q107" s="52">
        <v>579429</v>
      </c>
      <c r="R107" s="51">
        <v>592029</v>
      </c>
      <c r="S107" s="51">
        <v>600957</v>
      </c>
      <c r="T107" s="51">
        <v>610525</v>
      </c>
      <c r="U107" s="51">
        <v>623798</v>
      </c>
      <c r="V107" s="51">
        <v>641720</v>
      </c>
      <c r="W107" s="51">
        <v>663118</v>
      </c>
      <c r="X107" s="51">
        <v>686407</v>
      </c>
      <c r="Y107" s="51">
        <v>709140</v>
      </c>
      <c r="Z107" s="52">
        <v>729561</v>
      </c>
      <c r="AA107" s="51">
        <v>747250</v>
      </c>
      <c r="AB107" s="51">
        <v>762878</v>
      </c>
      <c r="AC107" s="51">
        <v>777071</v>
      </c>
      <c r="AD107" s="51">
        <v>790844</v>
      </c>
      <c r="AE107" s="51">
        <v>804940</v>
      </c>
      <c r="AF107" s="51">
        <v>819501</v>
      </c>
      <c r="AG107" s="52">
        <v>834291</v>
      </c>
      <c r="AH107" s="51">
        <v>849245</v>
      </c>
      <c r="AI107" s="51">
        <v>864202</v>
      </c>
      <c r="AL107" s="51" t="str">
        <f t="shared" si="2"/>
        <v>Djibouti</v>
      </c>
    </row>
    <row r="108" spans="1:38">
      <c r="A108" s="51" t="s">
        <v>4259</v>
      </c>
      <c r="B108" s="51" t="s">
        <v>1398</v>
      </c>
      <c r="C108" s="51" t="s">
        <v>1691</v>
      </c>
      <c r="D108" s="51" t="s">
        <v>1688</v>
      </c>
      <c r="E108" s="51" t="str">
        <f t="shared" si="3"/>
        <v>Dominica.SP.TER.TOTL.IN</v>
      </c>
      <c r="F108" s="52" t="s">
        <v>1786</v>
      </c>
      <c r="G108" s="51" t="s">
        <v>1786</v>
      </c>
      <c r="H108" s="51" t="s">
        <v>1786</v>
      </c>
      <c r="I108" s="51" t="s">
        <v>1786</v>
      </c>
      <c r="J108" s="51" t="s">
        <v>1786</v>
      </c>
      <c r="K108" s="51" t="s">
        <v>1786</v>
      </c>
      <c r="L108" s="51" t="s">
        <v>1786</v>
      </c>
      <c r="M108" s="51" t="s">
        <v>1786</v>
      </c>
      <c r="N108" s="51" t="s">
        <v>1786</v>
      </c>
      <c r="O108" s="51" t="s">
        <v>1786</v>
      </c>
      <c r="P108" s="51" t="s">
        <v>1786</v>
      </c>
      <c r="Q108" s="52" t="s">
        <v>1786</v>
      </c>
      <c r="R108" s="51" t="s">
        <v>1786</v>
      </c>
      <c r="S108" s="51" t="s">
        <v>1786</v>
      </c>
      <c r="T108" s="51" t="s">
        <v>1786</v>
      </c>
      <c r="U108" s="51" t="s">
        <v>1786</v>
      </c>
      <c r="V108" s="51" t="s">
        <v>1786</v>
      </c>
      <c r="W108" s="51" t="s">
        <v>1786</v>
      </c>
      <c r="X108" s="51" t="s">
        <v>1786</v>
      </c>
      <c r="Y108" s="51">
        <v>7306</v>
      </c>
      <c r="Z108" s="52">
        <v>7288</v>
      </c>
      <c r="AA108" s="51">
        <v>7260</v>
      </c>
      <c r="AB108" s="51">
        <v>5860</v>
      </c>
      <c r="AC108" s="51">
        <v>5857</v>
      </c>
      <c r="AD108" s="51">
        <v>5865</v>
      </c>
      <c r="AE108" s="51">
        <v>5869</v>
      </c>
      <c r="AF108" s="51">
        <v>5901</v>
      </c>
      <c r="AG108" s="52">
        <v>5929</v>
      </c>
      <c r="AH108" s="51">
        <v>6032</v>
      </c>
      <c r="AI108" s="51" t="s">
        <v>1786</v>
      </c>
      <c r="AL108" s="51" t="str">
        <f t="shared" si="2"/>
        <v>Dominica</v>
      </c>
    </row>
    <row r="109" spans="1:38">
      <c r="A109" s="51" t="s">
        <v>4259</v>
      </c>
      <c r="B109" s="51" t="s">
        <v>1398</v>
      </c>
      <c r="C109" s="51" t="s">
        <v>1689</v>
      </c>
      <c r="D109" s="51" t="s">
        <v>1690</v>
      </c>
      <c r="E109" s="51" t="str">
        <f t="shared" si="3"/>
        <v>Dominica.SP.POP.TOTL</v>
      </c>
      <c r="F109" s="52">
        <v>73350</v>
      </c>
      <c r="G109" s="51">
        <v>74625</v>
      </c>
      <c r="H109" s="51">
        <v>74358</v>
      </c>
      <c r="I109" s="51">
        <v>74092</v>
      </c>
      <c r="J109" s="51">
        <v>73828</v>
      </c>
      <c r="K109" s="51">
        <v>73560</v>
      </c>
      <c r="L109" s="51">
        <v>73300</v>
      </c>
      <c r="M109" s="51">
        <v>73000</v>
      </c>
      <c r="N109" s="51">
        <v>72770</v>
      </c>
      <c r="O109" s="51">
        <v>72520</v>
      </c>
      <c r="P109" s="51">
        <v>72258</v>
      </c>
      <c r="Q109" s="52">
        <v>72000</v>
      </c>
      <c r="R109" s="51">
        <v>71944.809771894506</v>
      </c>
      <c r="S109" s="51">
        <v>72091.963358019202</v>
      </c>
      <c r="T109" s="51">
        <v>72442.703669609793</v>
      </c>
      <c r="U109" s="51">
        <v>73000</v>
      </c>
      <c r="V109" s="51">
        <v>72183</v>
      </c>
      <c r="W109" s="51">
        <v>72042</v>
      </c>
      <c r="X109" s="51">
        <v>71807</v>
      </c>
      <c r="Y109" s="51">
        <v>71530</v>
      </c>
      <c r="Z109" s="52">
        <v>71326</v>
      </c>
      <c r="AA109" s="51">
        <v>71079</v>
      </c>
      <c r="AB109" s="51">
        <v>71079</v>
      </c>
      <c r="AC109" s="51">
        <v>71212.828294867795</v>
      </c>
      <c r="AD109" s="51">
        <v>71471</v>
      </c>
      <c r="AE109" s="51">
        <v>72000</v>
      </c>
      <c r="AF109" s="51">
        <v>72395.628219046805</v>
      </c>
      <c r="AG109" s="52">
        <v>72793.430350422903</v>
      </c>
      <c r="AH109" s="51">
        <v>73193.418339420794</v>
      </c>
      <c r="AI109" s="51">
        <v>73595.604196970497</v>
      </c>
      <c r="AL109" s="51" t="str">
        <f t="shared" si="2"/>
        <v>Dominica</v>
      </c>
    </row>
    <row r="110" spans="1:38">
      <c r="A110" s="51" t="s">
        <v>1716</v>
      </c>
      <c r="B110" s="51" t="s">
        <v>1399</v>
      </c>
      <c r="C110" s="51" t="s">
        <v>1691</v>
      </c>
      <c r="D110" s="51" t="s">
        <v>1688</v>
      </c>
      <c r="E110" s="51" t="str">
        <f t="shared" si="3"/>
        <v>DominicanRep.SP.TER.TOTL.IN</v>
      </c>
      <c r="F110" s="52" t="s">
        <v>1786</v>
      </c>
      <c r="G110" s="51" t="s">
        <v>1786</v>
      </c>
      <c r="H110" s="51" t="s">
        <v>1786</v>
      </c>
      <c r="I110" s="51" t="s">
        <v>1786</v>
      </c>
      <c r="J110" s="51" t="s">
        <v>1786</v>
      </c>
      <c r="K110" s="51" t="s">
        <v>1786</v>
      </c>
      <c r="L110" s="51" t="s">
        <v>1786</v>
      </c>
      <c r="M110" s="51" t="s">
        <v>1786</v>
      </c>
      <c r="N110" s="51" t="s">
        <v>1786</v>
      </c>
      <c r="O110" s="51" t="s">
        <v>1786</v>
      </c>
      <c r="P110" s="51" t="s">
        <v>1786</v>
      </c>
      <c r="Q110" s="52">
        <v>745080</v>
      </c>
      <c r="R110" s="51" t="s">
        <v>1786</v>
      </c>
      <c r="S110" s="51" t="s">
        <v>1786</v>
      </c>
      <c r="T110" s="51" t="s">
        <v>1786</v>
      </c>
      <c r="U110" s="51" t="s">
        <v>1786</v>
      </c>
      <c r="V110" s="51" t="s">
        <v>1786</v>
      </c>
      <c r="W110" s="51" t="s">
        <v>1786</v>
      </c>
      <c r="X110" s="51">
        <v>810807</v>
      </c>
      <c r="Y110" s="51">
        <v>820841</v>
      </c>
      <c r="Z110" s="52">
        <v>831762</v>
      </c>
      <c r="AA110" s="51">
        <v>843479</v>
      </c>
      <c r="AB110" s="51">
        <v>856007</v>
      </c>
      <c r="AC110" s="51">
        <v>869254</v>
      </c>
      <c r="AD110" s="51">
        <v>882860</v>
      </c>
      <c r="AE110" s="51">
        <v>896353</v>
      </c>
      <c r="AF110" s="51">
        <v>909349</v>
      </c>
      <c r="AG110" s="52">
        <v>921719</v>
      </c>
      <c r="AH110" s="51">
        <v>933406</v>
      </c>
      <c r="AI110" s="51">
        <v>944167</v>
      </c>
      <c r="AL110" s="51" t="str">
        <f t="shared" si="2"/>
        <v>DominicanRep</v>
      </c>
    </row>
    <row r="111" spans="1:38">
      <c r="A111" s="51" t="s">
        <v>1717</v>
      </c>
      <c r="B111" s="51" t="s">
        <v>1399</v>
      </c>
      <c r="C111" s="51" t="s">
        <v>1689</v>
      </c>
      <c r="D111" s="51" t="s">
        <v>1690</v>
      </c>
      <c r="E111" s="51" t="str">
        <f t="shared" si="3"/>
        <v>DominicanRep.SP.POP.TOTL</v>
      </c>
      <c r="F111" s="52">
        <v>5926850</v>
      </c>
      <c r="G111" s="51">
        <v>6065155</v>
      </c>
      <c r="H111" s="51">
        <v>6205628</v>
      </c>
      <c r="I111" s="51">
        <v>6347982</v>
      </c>
      <c r="J111" s="51">
        <v>6491738</v>
      </c>
      <c r="K111" s="51">
        <v>6636520</v>
      </c>
      <c r="L111" s="51">
        <v>6782122</v>
      </c>
      <c r="M111" s="51">
        <v>6928553</v>
      </c>
      <c r="N111" s="51">
        <v>7075882</v>
      </c>
      <c r="O111" s="51">
        <v>7224253</v>
      </c>
      <c r="P111" s="51">
        <v>7373667</v>
      </c>
      <c r="Q111" s="52">
        <v>7524225</v>
      </c>
      <c r="R111" s="51">
        <v>7675575</v>
      </c>
      <c r="S111" s="51">
        <v>7826728</v>
      </c>
      <c r="T111" s="51">
        <v>7976391</v>
      </c>
      <c r="U111" s="51">
        <v>8123665</v>
      </c>
      <c r="V111" s="51">
        <v>8268094</v>
      </c>
      <c r="W111" s="51">
        <v>8409983</v>
      </c>
      <c r="X111" s="51">
        <v>8550144</v>
      </c>
      <c r="Y111" s="51">
        <v>8689797</v>
      </c>
      <c r="Z111" s="52">
        <v>8829829</v>
      </c>
      <c r="AA111" s="51">
        <v>8970376</v>
      </c>
      <c r="AB111" s="51">
        <v>9111137</v>
      </c>
      <c r="AC111" s="51">
        <v>9252034</v>
      </c>
      <c r="AD111" s="51">
        <v>9392871</v>
      </c>
      <c r="AE111" s="51">
        <v>9533442</v>
      </c>
      <c r="AF111" s="51">
        <v>9673755</v>
      </c>
      <c r="AG111" s="52">
        <v>9813686</v>
      </c>
      <c r="AH111" s="51">
        <v>9952711</v>
      </c>
      <c r="AI111" s="51">
        <v>10090151</v>
      </c>
      <c r="AL111" s="51" t="str">
        <f t="shared" si="2"/>
        <v>DominicanRep</v>
      </c>
    </row>
    <row r="112" spans="1:38">
      <c r="A112" s="51" t="s">
        <v>1400</v>
      </c>
      <c r="B112" s="51" t="s">
        <v>1401</v>
      </c>
      <c r="C112" s="51" t="s">
        <v>1691</v>
      </c>
      <c r="D112" s="51" t="s">
        <v>1688</v>
      </c>
      <c r="E112" s="51" t="str">
        <f t="shared" si="3"/>
        <v>East Asia &amp; Pacific.SP.TER.TOTL.IN</v>
      </c>
      <c r="F112" s="52" t="s">
        <v>1786</v>
      </c>
      <c r="G112" s="51" t="s">
        <v>1786</v>
      </c>
      <c r="H112" s="51" t="s">
        <v>1786</v>
      </c>
      <c r="I112" s="51" t="s">
        <v>1786</v>
      </c>
      <c r="J112" s="51" t="s">
        <v>1786</v>
      </c>
      <c r="K112" s="51" t="s">
        <v>1786</v>
      </c>
      <c r="L112" s="51" t="s">
        <v>1786</v>
      </c>
      <c r="M112" s="51" t="s">
        <v>1786</v>
      </c>
      <c r="N112" s="51" t="s">
        <v>1786</v>
      </c>
      <c r="O112" s="51" t="s">
        <v>1786</v>
      </c>
      <c r="P112" s="51" t="s">
        <v>1786</v>
      </c>
      <c r="Q112" s="52" t="s">
        <v>1786</v>
      </c>
      <c r="R112" s="51" t="s">
        <v>1786</v>
      </c>
      <c r="S112" s="51" t="s">
        <v>1786</v>
      </c>
      <c r="T112" s="51" t="s">
        <v>1786</v>
      </c>
      <c r="U112" s="51" t="s">
        <v>1786</v>
      </c>
      <c r="V112" s="51" t="s">
        <v>1786</v>
      </c>
      <c r="W112" s="51" t="s">
        <v>1786</v>
      </c>
      <c r="X112" s="51" t="s">
        <v>1786</v>
      </c>
      <c r="Y112" s="51" t="s">
        <v>1786</v>
      </c>
      <c r="Z112" s="52" t="s">
        <v>1786</v>
      </c>
      <c r="AA112" s="51" t="s">
        <v>1786</v>
      </c>
      <c r="AB112" s="51" t="s">
        <v>1786</v>
      </c>
      <c r="AC112" s="51" t="s">
        <v>1786</v>
      </c>
      <c r="AD112" s="51" t="s">
        <v>1786</v>
      </c>
      <c r="AE112" s="51" t="s">
        <v>1786</v>
      </c>
      <c r="AF112" s="51" t="s">
        <v>1786</v>
      </c>
      <c r="AG112" s="52" t="s">
        <v>1786</v>
      </c>
      <c r="AH112" s="51" t="s">
        <v>1786</v>
      </c>
      <c r="AI112" s="51" t="s">
        <v>1786</v>
      </c>
      <c r="AL112" s="51" t="e">
        <f t="shared" si="2"/>
        <v>#N/A</v>
      </c>
    </row>
    <row r="113" spans="1:38">
      <c r="A113" s="51" t="s">
        <v>1400</v>
      </c>
      <c r="B113" s="51" t="s">
        <v>1401</v>
      </c>
      <c r="C113" s="51" t="s">
        <v>1689</v>
      </c>
      <c r="D113" s="51" t="s">
        <v>1690</v>
      </c>
      <c r="E113" s="51" t="str">
        <f t="shared" si="3"/>
        <v>East Asia &amp; Pacific.SP.POP.TOTL</v>
      </c>
      <c r="F113" s="52">
        <v>1358291247</v>
      </c>
      <c r="G113" s="51">
        <v>1379244884.49525</v>
      </c>
      <c r="H113" s="51">
        <v>1402498202.0983901</v>
      </c>
      <c r="I113" s="51">
        <v>1425855863.0771799</v>
      </c>
      <c r="J113" s="51">
        <v>1448144214.8988199</v>
      </c>
      <c r="K113" s="51">
        <v>1471195225.39884</v>
      </c>
      <c r="L113" s="51">
        <v>1495874179.8282299</v>
      </c>
      <c r="M113" s="51">
        <v>1522071826.7423999</v>
      </c>
      <c r="N113" s="51">
        <v>1548546572.3394201</v>
      </c>
      <c r="O113" s="51">
        <v>1574386933.97929</v>
      </c>
      <c r="P113" s="51">
        <v>1599617704</v>
      </c>
      <c r="Q113" s="52">
        <v>1623848430.33394</v>
      </c>
      <c r="R113" s="51">
        <v>1646593757.7653601</v>
      </c>
      <c r="S113" s="51">
        <v>1668518912.3427801</v>
      </c>
      <c r="T113" s="51">
        <v>1690244114.8902099</v>
      </c>
      <c r="U113" s="51">
        <v>1711453750</v>
      </c>
      <c r="V113" s="51">
        <v>1732235104.2119999</v>
      </c>
      <c r="W113" s="51">
        <v>1752576532.43418</v>
      </c>
      <c r="X113" s="51">
        <v>1772079413.6665499</v>
      </c>
      <c r="Y113" s="51">
        <v>1790434352.90908</v>
      </c>
      <c r="Z113" s="52">
        <v>1807095373.4321101</v>
      </c>
      <c r="AA113" s="51">
        <v>1823951589.3698299</v>
      </c>
      <c r="AB113" s="51">
        <v>1840158030.46539</v>
      </c>
      <c r="AC113" s="51">
        <v>1855939877.42202</v>
      </c>
      <c r="AD113" s="51">
        <v>1871310580.35796</v>
      </c>
      <c r="AE113" s="51">
        <v>1886530686.2664499</v>
      </c>
      <c r="AF113" s="51">
        <v>1901288040.5861101</v>
      </c>
      <c r="AG113" s="52">
        <v>1915529816.05564</v>
      </c>
      <c r="AH113" s="51">
        <v>1929649609.31459</v>
      </c>
      <c r="AI113" s="51" t="e">
        <v>#N/A</v>
      </c>
      <c r="AL113" s="51" t="e">
        <f t="shared" si="2"/>
        <v>#N/A</v>
      </c>
    </row>
    <row r="114" spans="1:38">
      <c r="A114" s="51" t="s">
        <v>4267</v>
      </c>
      <c r="B114" s="51" t="s">
        <v>1402</v>
      </c>
      <c r="C114" s="51" t="s">
        <v>1691</v>
      </c>
      <c r="D114" s="51" t="s">
        <v>1688</v>
      </c>
      <c r="E114" s="51" t="str">
        <f t="shared" si="3"/>
        <v>Ecuador.SP.TER.TOTL.IN</v>
      </c>
      <c r="F114" s="52" t="s">
        <v>1786</v>
      </c>
      <c r="G114" s="51" t="s">
        <v>1786</v>
      </c>
      <c r="H114" s="51" t="s">
        <v>1786</v>
      </c>
      <c r="I114" s="51" t="s">
        <v>1786</v>
      </c>
      <c r="J114" s="51" t="s">
        <v>1786</v>
      </c>
      <c r="K114" s="51" t="s">
        <v>1786</v>
      </c>
      <c r="L114" s="51" t="s">
        <v>1786</v>
      </c>
      <c r="M114" s="51" t="s">
        <v>1786</v>
      </c>
      <c r="N114" s="51" t="s">
        <v>1786</v>
      </c>
      <c r="O114" s="51" t="s">
        <v>1786</v>
      </c>
      <c r="P114" s="51" t="s">
        <v>1786</v>
      </c>
      <c r="Q114" s="52">
        <v>1035222</v>
      </c>
      <c r="R114" s="51" t="s">
        <v>1786</v>
      </c>
      <c r="S114" s="51" t="s">
        <v>1786</v>
      </c>
      <c r="T114" s="51" t="s">
        <v>1786</v>
      </c>
      <c r="U114" s="51" t="s">
        <v>1786</v>
      </c>
      <c r="V114" s="51" t="s">
        <v>1786</v>
      </c>
      <c r="W114" s="51" t="s">
        <v>1786</v>
      </c>
      <c r="X114" s="51">
        <v>1196314</v>
      </c>
      <c r="Y114" s="51">
        <v>1206361</v>
      </c>
      <c r="Z114" s="52">
        <v>1215242</v>
      </c>
      <c r="AA114" s="51">
        <v>1223175</v>
      </c>
      <c r="AB114" s="51">
        <v>1230189</v>
      </c>
      <c r="AC114" s="51">
        <v>1236424</v>
      </c>
      <c r="AD114" s="51">
        <v>1241988</v>
      </c>
      <c r="AE114" s="51">
        <v>1247039</v>
      </c>
      <c r="AF114" s="51">
        <v>1251505</v>
      </c>
      <c r="AG114" s="52">
        <v>1255642</v>
      </c>
      <c r="AH114" s="51" t="s">
        <v>1786</v>
      </c>
      <c r="AI114" s="51">
        <v>1266680</v>
      </c>
      <c r="AL114" s="51" t="str">
        <f t="shared" si="2"/>
        <v>Ecuador</v>
      </c>
    </row>
    <row r="115" spans="1:38">
      <c r="A115" s="51" t="s">
        <v>4267</v>
      </c>
      <c r="B115" s="51" t="s">
        <v>1402</v>
      </c>
      <c r="C115" s="51" t="s">
        <v>1689</v>
      </c>
      <c r="D115" s="51" t="s">
        <v>1690</v>
      </c>
      <c r="E115" s="51" t="str">
        <f t="shared" si="3"/>
        <v>Ecuador.SP.POP.TOTL</v>
      </c>
      <c r="F115" s="52">
        <v>7964335</v>
      </c>
      <c r="G115" s="51">
        <v>8186585</v>
      </c>
      <c r="H115" s="51">
        <v>8411828</v>
      </c>
      <c r="I115" s="51">
        <v>8639810</v>
      </c>
      <c r="J115" s="51">
        <v>8870295</v>
      </c>
      <c r="K115" s="51">
        <v>9102948</v>
      </c>
      <c r="L115" s="51">
        <v>9337108</v>
      </c>
      <c r="M115" s="51">
        <v>9572126</v>
      </c>
      <c r="N115" s="51">
        <v>9807626</v>
      </c>
      <c r="O115" s="51">
        <v>10043274</v>
      </c>
      <c r="P115" s="51">
        <v>10278486</v>
      </c>
      <c r="Q115" s="52">
        <v>10513187</v>
      </c>
      <c r="R115" s="51">
        <v>10746311</v>
      </c>
      <c r="S115" s="51">
        <v>10975107</v>
      </c>
      <c r="T115" s="51">
        <v>11196091</v>
      </c>
      <c r="U115" s="51">
        <v>11406764</v>
      </c>
      <c r="V115" s="51">
        <v>11606142</v>
      </c>
      <c r="W115" s="51">
        <v>11794811</v>
      </c>
      <c r="X115" s="51">
        <v>11973871</v>
      </c>
      <c r="Y115" s="51">
        <v>12145184</v>
      </c>
      <c r="Z115" s="52">
        <v>12310314</v>
      </c>
      <c r="AA115" s="51">
        <v>12469838</v>
      </c>
      <c r="AB115" s="51">
        <v>12623953</v>
      </c>
      <c r="AC115" s="51">
        <v>12773494</v>
      </c>
      <c r="AD115" s="51">
        <v>12919359</v>
      </c>
      <c r="AE115" s="51">
        <v>13062507</v>
      </c>
      <c r="AF115" s="51">
        <v>13203038</v>
      </c>
      <c r="AG115" s="52">
        <v>13341817</v>
      </c>
      <c r="AH115" s="51">
        <v>13481424</v>
      </c>
      <c r="AI115" s="51">
        <v>13625069</v>
      </c>
      <c r="AL115" s="51" t="str">
        <f t="shared" si="2"/>
        <v>Ecuador</v>
      </c>
    </row>
    <row r="116" spans="1:38">
      <c r="A116" s="51" t="s">
        <v>1718</v>
      </c>
      <c r="B116" s="51" t="s">
        <v>1403</v>
      </c>
      <c r="C116" s="51" t="s">
        <v>1691</v>
      </c>
      <c r="D116" s="51" t="s">
        <v>1688</v>
      </c>
      <c r="E116" s="51" t="str">
        <f t="shared" si="3"/>
        <v>Egypt.SP.TER.TOTL.IN</v>
      </c>
      <c r="F116" s="52" t="s">
        <v>1786</v>
      </c>
      <c r="G116" s="51" t="s">
        <v>1786</v>
      </c>
      <c r="H116" s="51" t="s">
        <v>1786</v>
      </c>
      <c r="I116" s="51" t="s">
        <v>1786</v>
      </c>
      <c r="J116" s="51" t="s">
        <v>1786</v>
      </c>
      <c r="K116" s="51" t="s">
        <v>1786</v>
      </c>
      <c r="L116" s="51" t="s">
        <v>1786</v>
      </c>
      <c r="M116" s="51" t="s">
        <v>1786</v>
      </c>
      <c r="N116" s="51" t="s">
        <v>1786</v>
      </c>
      <c r="O116" s="51" t="s">
        <v>1786</v>
      </c>
      <c r="P116" s="51" t="s">
        <v>1786</v>
      </c>
      <c r="Q116" s="52">
        <v>5347054</v>
      </c>
      <c r="R116" s="51" t="s">
        <v>1786</v>
      </c>
      <c r="S116" s="51" t="s">
        <v>1786</v>
      </c>
      <c r="T116" s="51" t="s">
        <v>1786</v>
      </c>
      <c r="U116" s="51" t="s">
        <v>1786</v>
      </c>
      <c r="V116" s="51" t="s">
        <v>1786</v>
      </c>
      <c r="W116" s="51" t="s">
        <v>1786</v>
      </c>
      <c r="X116" s="51">
        <v>6747307</v>
      </c>
      <c r="Y116" s="51">
        <v>6955564</v>
      </c>
      <c r="Z116" s="52">
        <v>7186317</v>
      </c>
      <c r="AA116" s="51">
        <v>7449350</v>
      </c>
      <c r="AB116" s="51">
        <v>7753039</v>
      </c>
      <c r="AC116" s="51">
        <v>8084039</v>
      </c>
      <c r="AD116" s="51">
        <v>8404392</v>
      </c>
      <c r="AE116" s="51">
        <v>8303238</v>
      </c>
      <c r="AF116" s="51">
        <v>8498757</v>
      </c>
      <c r="AG116" s="52">
        <v>8645404</v>
      </c>
      <c r="AH116" s="51">
        <v>8745869</v>
      </c>
      <c r="AI116" s="51">
        <v>8794123</v>
      </c>
      <c r="AL116" s="51" t="str">
        <f t="shared" si="2"/>
        <v>Egypt</v>
      </c>
    </row>
    <row r="117" spans="1:38">
      <c r="A117" s="51" t="s">
        <v>1718</v>
      </c>
      <c r="B117" s="51" t="s">
        <v>1403</v>
      </c>
      <c r="C117" s="51" t="s">
        <v>1689</v>
      </c>
      <c r="D117" s="51" t="s">
        <v>1690</v>
      </c>
      <c r="E117" s="51" t="str">
        <f t="shared" si="3"/>
        <v>Egypt.SP.POP.TOTL</v>
      </c>
      <c r="F117" s="52">
        <v>44433037</v>
      </c>
      <c r="G117" s="51">
        <v>45565314</v>
      </c>
      <c r="H117" s="51">
        <v>46754652</v>
      </c>
      <c r="I117" s="51">
        <v>48000737</v>
      </c>
      <c r="J117" s="51">
        <v>49302282</v>
      </c>
      <c r="K117" s="51">
        <v>50654901</v>
      </c>
      <c r="L117" s="51">
        <v>52062572</v>
      </c>
      <c r="M117" s="51">
        <v>53516025</v>
      </c>
      <c r="N117" s="51">
        <v>54981488</v>
      </c>
      <c r="O117" s="51">
        <v>56414737</v>
      </c>
      <c r="P117" s="51">
        <v>57784848</v>
      </c>
      <c r="Q117" s="52">
        <v>59078208</v>
      </c>
      <c r="R117" s="51">
        <v>60305111</v>
      </c>
      <c r="S117" s="51">
        <v>61488554</v>
      </c>
      <c r="T117" s="51">
        <v>62663811</v>
      </c>
      <c r="U117" s="51">
        <v>63857698</v>
      </c>
      <c r="V117" s="51">
        <v>65075676</v>
      </c>
      <c r="W117" s="51">
        <v>66312818</v>
      </c>
      <c r="X117" s="51">
        <v>67573331</v>
      </c>
      <c r="Y117" s="51">
        <v>68859787</v>
      </c>
      <c r="Z117" s="52">
        <v>70173793</v>
      </c>
      <c r="AA117" s="51">
        <v>71518343</v>
      </c>
      <c r="AB117" s="51">
        <v>72894015</v>
      </c>
      <c r="AC117" s="51">
        <v>74296319</v>
      </c>
      <c r="AD117" s="51">
        <v>75718360</v>
      </c>
      <c r="AE117" s="51">
        <v>77154409</v>
      </c>
      <c r="AF117" s="51">
        <v>78602081</v>
      </c>
      <c r="AG117" s="52">
        <v>80060540</v>
      </c>
      <c r="AH117" s="51">
        <v>81527172</v>
      </c>
      <c r="AI117" s="51">
        <v>82999393</v>
      </c>
      <c r="AL117" s="51" t="str">
        <f t="shared" si="2"/>
        <v>Egypt</v>
      </c>
    </row>
    <row r="118" spans="1:38">
      <c r="A118" s="51" t="s">
        <v>1719</v>
      </c>
      <c r="B118" s="51" t="s">
        <v>1404</v>
      </c>
      <c r="C118" s="51" t="s">
        <v>1691</v>
      </c>
      <c r="D118" s="51" t="s">
        <v>1688</v>
      </c>
      <c r="E118" s="51" t="str">
        <f t="shared" si="3"/>
        <v>ElSalvador.SP.TER.TOTL.IN</v>
      </c>
      <c r="F118" s="52" t="s">
        <v>1786</v>
      </c>
      <c r="G118" s="51" t="s">
        <v>1786</v>
      </c>
      <c r="H118" s="51" t="s">
        <v>1786</v>
      </c>
      <c r="I118" s="51" t="s">
        <v>1786</v>
      </c>
      <c r="J118" s="51" t="s">
        <v>1786</v>
      </c>
      <c r="K118" s="51" t="s">
        <v>1786</v>
      </c>
      <c r="L118" s="51" t="s">
        <v>1786</v>
      </c>
      <c r="M118" s="51" t="s">
        <v>1786</v>
      </c>
      <c r="N118" s="51" t="s">
        <v>1786</v>
      </c>
      <c r="O118" s="51" t="s">
        <v>1786</v>
      </c>
      <c r="P118" s="51" t="s">
        <v>1786</v>
      </c>
      <c r="Q118" s="52">
        <v>497876</v>
      </c>
      <c r="R118" s="51" t="s">
        <v>1786</v>
      </c>
      <c r="S118" s="51" t="s">
        <v>1786</v>
      </c>
      <c r="T118" s="51" t="s">
        <v>1786</v>
      </c>
      <c r="U118" s="51" t="s">
        <v>1786</v>
      </c>
      <c r="V118" s="51" t="s">
        <v>1786</v>
      </c>
      <c r="W118" s="51" t="s">
        <v>1786</v>
      </c>
      <c r="X118" s="51">
        <v>536527</v>
      </c>
      <c r="Y118" s="51">
        <v>532546</v>
      </c>
      <c r="Z118" s="52">
        <v>529447</v>
      </c>
      <c r="AA118" s="51">
        <v>527532</v>
      </c>
      <c r="AB118" s="51">
        <v>526692</v>
      </c>
      <c r="AC118" s="51">
        <v>527424</v>
      </c>
      <c r="AD118" s="51">
        <v>530196</v>
      </c>
      <c r="AE118" s="51">
        <v>535308</v>
      </c>
      <c r="AF118" s="51">
        <v>542793</v>
      </c>
      <c r="AG118" s="52">
        <v>552509</v>
      </c>
      <c r="AH118" s="51">
        <v>564316</v>
      </c>
      <c r="AI118" s="51">
        <v>577973</v>
      </c>
      <c r="AL118" s="51" t="str">
        <f t="shared" si="2"/>
        <v>ElSalvador</v>
      </c>
    </row>
    <row r="119" spans="1:38">
      <c r="A119" s="51" t="s">
        <v>1719</v>
      </c>
      <c r="B119" s="51" t="s">
        <v>1404</v>
      </c>
      <c r="C119" s="51" t="s">
        <v>1689</v>
      </c>
      <c r="D119" s="51" t="s">
        <v>1690</v>
      </c>
      <c r="E119" s="51" t="str">
        <f t="shared" si="3"/>
        <v>ElSalvador.SP.POP.TOTL</v>
      </c>
      <c r="F119" s="52">
        <v>4662518</v>
      </c>
      <c r="G119" s="51">
        <v>4735587</v>
      </c>
      <c r="H119" s="51">
        <v>4804602</v>
      </c>
      <c r="I119" s="51">
        <v>4870591</v>
      </c>
      <c r="J119" s="51">
        <v>4934966</v>
      </c>
      <c r="K119" s="51">
        <v>4998910</v>
      </c>
      <c r="L119" s="51">
        <v>5062157</v>
      </c>
      <c r="M119" s="51">
        <v>5124815</v>
      </c>
      <c r="N119" s="51">
        <v>5188830</v>
      </c>
      <c r="O119" s="51">
        <v>5256657</v>
      </c>
      <c r="P119" s="51">
        <v>5329703</v>
      </c>
      <c r="Q119" s="52">
        <v>5409093</v>
      </c>
      <c r="R119" s="51">
        <v>5493413</v>
      </c>
      <c r="S119" s="51">
        <v>5578389</v>
      </c>
      <c r="T119" s="51">
        <v>5658121</v>
      </c>
      <c r="U119" s="51">
        <v>5728340</v>
      </c>
      <c r="V119" s="51">
        <v>5787735</v>
      </c>
      <c r="W119" s="51">
        <v>5837469</v>
      </c>
      <c r="X119" s="51">
        <v>5878844</v>
      </c>
      <c r="Y119" s="51">
        <v>5914159</v>
      </c>
      <c r="Z119" s="52">
        <v>5945317</v>
      </c>
      <c r="AA119" s="51">
        <v>5972541</v>
      </c>
      <c r="AB119" s="51">
        <v>5995843</v>
      </c>
      <c r="AC119" s="51">
        <v>6016772</v>
      </c>
      <c r="AD119" s="51">
        <v>6037194</v>
      </c>
      <c r="AE119" s="51">
        <v>6058580</v>
      </c>
      <c r="AF119" s="51">
        <v>6081703</v>
      </c>
      <c r="AG119" s="52">
        <v>6106761</v>
      </c>
      <c r="AH119" s="51">
        <v>6133910</v>
      </c>
      <c r="AI119" s="51" t="e">
        <v>#N/A</v>
      </c>
      <c r="AL119" s="51" t="str">
        <f t="shared" si="2"/>
        <v>ElSalvador</v>
      </c>
    </row>
    <row r="120" spans="1:38">
      <c r="A120" s="51" t="s">
        <v>1721</v>
      </c>
      <c r="B120" s="51" t="s">
        <v>1405</v>
      </c>
      <c r="C120" s="51" t="s">
        <v>1691</v>
      </c>
      <c r="D120" s="51" t="s">
        <v>1688</v>
      </c>
      <c r="E120" s="51" t="str">
        <f t="shared" si="3"/>
        <v>Eq.Guinea.SP.TER.TOTL.IN</v>
      </c>
      <c r="F120" s="52" t="s">
        <v>1786</v>
      </c>
      <c r="G120" s="51" t="s">
        <v>1786</v>
      </c>
      <c r="H120" s="51" t="s">
        <v>1786</v>
      </c>
      <c r="I120" s="51" t="s">
        <v>1786</v>
      </c>
      <c r="J120" s="51" t="s">
        <v>1786</v>
      </c>
      <c r="K120" s="51" t="s">
        <v>1786</v>
      </c>
      <c r="L120" s="51" t="s">
        <v>1786</v>
      </c>
      <c r="M120" s="51" t="s">
        <v>1786</v>
      </c>
      <c r="N120" s="51" t="s">
        <v>1786</v>
      </c>
      <c r="O120" s="51" t="s">
        <v>1786</v>
      </c>
      <c r="P120" s="51" t="s">
        <v>1786</v>
      </c>
      <c r="Q120" s="52">
        <v>37043</v>
      </c>
      <c r="R120" s="51" t="s">
        <v>1786</v>
      </c>
      <c r="S120" s="51" t="s">
        <v>1786</v>
      </c>
      <c r="T120" s="51" t="s">
        <v>1786</v>
      </c>
      <c r="U120" s="51" t="s">
        <v>1786</v>
      </c>
      <c r="V120" s="51" t="s">
        <v>1786</v>
      </c>
      <c r="W120" s="51" t="s">
        <v>1786</v>
      </c>
      <c r="X120" s="51">
        <v>30238</v>
      </c>
      <c r="Y120" s="51">
        <v>30277</v>
      </c>
      <c r="Z120" s="52">
        <v>30777</v>
      </c>
      <c r="AA120" s="51">
        <v>32180</v>
      </c>
      <c r="AB120" s="51">
        <v>34568</v>
      </c>
      <c r="AC120" s="51">
        <v>37829</v>
      </c>
      <c r="AD120" s="51">
        <v>41729</v>
      </c>
      <c r="AE120" s="51">
        <v>45920</v>
      </c>
      <c r="AF120" s="51">
        <v>50122</v>
      </c>
      <c r="AG120" s="52">
        <v>54280</v>
      </c>
      <c r="AH120" s="51">
        <v>58388</v>
      </c>
      <c r="AI120" s="51">
        <v>62258</v>
      </c>
      <c r="AL120" s="51" t="str">
        <f t="shared" si="2"/>
        <v>Eq.Guinea</v>
      </c>
    </row>
    <row r="121" spans="1:38">
      <c r="A121" s="51" t="s">
        <v>1721</v>
      </c>
      <c r="B121" s="51" t="s">
        <v>1405</v>
      </c>
      <c r="C121" s="51" t="s">
        <v>1689</v>
      </c>
      <c r="D121" s="51" t="s">
        <v>1690</v>
      </c>
      <c r="E121" s="51" t="str">
        <f t="shared" si="3"/>
        <v>Eq.Guinea.SP.POP.TOTL</v>
      </c>
      <c r="F121" s="52">
        <v>220351</v>
      </c>
      <c r="G121" s="51">
        <v>232625</v>
      </c>
      <c r="H121" s="51">
        <v>250925</v>
      </c>
      <c r="I121" s="51">
        <v>272783</v>
      </c>
      <c r="J121" s="51">
        <v>294717</v>
      </c>
      <c r="K121" s="51">
        <v>314190</v>
      </c>
      <c r="L121" s="51">
        <v>330299</v>
      </c>
      <c r="M121" s="51">
        <v>343702</v>
      </c>
      <c r="N121" s="51">
        <v>355340</v>
      </c>
      <c r="O121" s="51">
        <v>366804</v>
      </c>
      <c r="P121" s="51">
        <v>379254</v>
      </c>
      <c r="Q121" s="52">
        <v>392838</v>
      </c>
      <c r="R121" s="51">
        <v>407097</v>
      </c>
      <c r="S121" s="51">
        <v>421883</v>
      </c>
      <c r="T121" s="51">
        <v>436915</v>
      </c>
      <c r="U121" s="51">
        <v>451987</v>
      </c>
      <c r="V121" s="51">
        <v>467104</v>
      </c>
      <c r="W121" s="51">
        <v>482366</v>
      </c>
      <c r="X121" s="51">
        <v>497756</v>
      </c>
      <c r="Y121" s="51">
        <v>513263</v>
      </c>
      <c r="Z121" s="52">
        <v>528882</v>
      </c>
      <c r="AA121" s="51">
        <v>544595</v>
      </c>
      <c r="AB121" s="51">
        <v>560402</v>
      </c>
      <c r="AC121" s="51">
        <v>576342</v>
      </c>
      <c r="AD121" s="51">
        <v>592466</v>
      </c>
      <c r="AE121" s="51">
        <v>608807</v>
      </c>
      <c r="AF121" s="51">
        <v>625394</v>
      </c>
      <c r="AG121" s="52">
        <v>642210</v>
      </c>
      <c r="AH121" s="51">
        <v>659197</v>
      </c>
      <c r="AI121" s="51">
        <v>676273</v>
      </c>
      <c r="AL121" s="51" t="str">
        <f t="shared" si="2"/>
        <v>Eq.Guinea</v>
      </c>
    </row>
    <row r="122" spans="1:38">
      <c r="A122" s="51" t="s">
        <v>4154</v>
      </c>
      <c r="B122" s="51" t="s">
        <v>1406</v>
      </c>
      <c r="C122" s="51" t="s">
        <v>1691</v>
      </c>
      <c r="D122" s="51" t="s">
        <v>1688</v>
      </c>
      <c r="E122" s="51" t="str">
        <f t="shared" si="3"/>
        <v>Eritrea.SP.TER.TOTL.IN</v>
      </c>
      <c r="F122" s="52" t="s">
        <v>1786</v>
      </c>
      <c r="G122" s="51" t="s">
        <v>1786</v>
      </c>
      <c r="H122" s="51" t="s">
        <v>1786</v>
      </c>
      <c r="I122" s="51" t="s">
        <v>1786</v>
      </c>
      <c r="J122" s="51" t="s">
        <v>1786</v>
      </c>
      <c r="K122" s="51" t="s">
        <v>1786</v>
      </c>
      <c r="L122" s="51" t="s">
        <v>1786</v>
      </c>
      <c r="M122" s="51" t="s">
        <v>1786</v>
      </c>
      <c r="N122" s="51" t="s">
        <v>1786</v>
      </c>
      <c r="O122" s="51" t="s">
        <v>1786</v>
      </c>
      <c r="P122" s="51" t="s">
        <v>1786</v>
      </c>
      <c r="Q122" s="52">
        <v>281518</v>
      </c>
      <c r="R122" s="51" t="s">
        <v>1786</v>
      </c>
      <c r="S122" s="51" t="s">
        <v>1786</v>
      </c>
      <c r="T122" s="51" t="s">
        <v>1786</v>
      </c>
      <c r="U122" s="51" t="s">
        <v>1786</v>
      </c>
      <c r="V122" s="51" t="s">
        <v>1786</v>
      </c>
      <c r="W122" s="51" t="s">
        <v>1786</v>
      </c>
      <c r="X122" s="51">
        <v>398143</v>
      </c>
      <c r="Y122" s="51">
        <v>412247</v>
      </c>
      <c r="Z122" s="52">
        <v>425467</v>
      </c>
      <c r="AA122" s="51">
        <v>437259</v>
      </c>
      <c r="AB122" s="51">
        <v>447396</v>
      </c>
      <c r="AC122" s="51">
        <v>456131</v>
      </c>
      <c r="AD122" s="51">
        <v>459812</v>
      </c>
      <c r="AE122" s="51">
        <v>465243</v>
      </c>
      <c r="AF122" s="51">
        <v>471835</v>
      </c>
      <c r="AG122" s="52">
        <v>480067</v>
      </c>
      <c r="AH122" s="51">
        <v>489487</v>
      </c>
      <c r="AI122" s="51">
        <v>507178</v>
      </c>
      <c r="AL122" s="51" t="str">
        <f t="shared" si="2"/>
        <v>Eritrea</v>
      </c>
    </row>
    <row r="123" spans="1:38">
      <c r="A123" s="51" t="s">
        <v>4154</v>
      </c>
      <c r="B123" s="51" t="s">
        <v>1406</v>
      </c>
      <c r="C123" s="51" t="s">
        <v>1689</v>
      </c>
      <c r="D123" s="51" t="s">
        <v>1690</v>
      </c>
      <c r="E123" s="51" t="str">
        <f t="shared" si="3"/>
        <v>Eritrea.SP.POP.TOTL</v>
      </c>
      <c r="F123" s="52">
        <v>2468904</v>
      </c>
      <c r="G123" s="51">
        <v>2537365</v>
      </c>
      <c r="H123" s="51">
        <v>2603026</v>
      </c>
      <c r="I123" s="51">
        <v>2667960</v>
      </c>
      <c r="J123" s="51">
        <v>2735257</v>
      </c>
      <c r="K123" s="51">
        <v>2806645</v>
      </c>
      <c r="L123" s="51">
        <v>2884660</v>
      </c>
      <c r="M123" s="51">
        <v>2967413</v>
      </c>
      <c r="N123" s="51">
        <v>3047040</v>
      </c>
      <c r="O123" s="51">
        <v>3112797</v>
      </c>
      <c r="P123" s="51">
        <v>3157904</v>
      </c>
      <c r="Q123" s="52">
        <v>3179150</v>
      </c>
      <c r="R123" s="51">
        <v>3181545</v>
      </c>
      <c r="S123" s="51">
        <v>3176702</v>
      </c>
      <c r="T123" s="51">
        <v>3180871</v>
      </c>
      <c r="U123" s="51">
        <v>3206108</v>
      </c>
      <c r="V123" s="51">
        <v>3255574</v>
      </c>
      <c r="W123" s="51">
        <v>3326784</v>
      </c>
      <c r="X123" s="51">
        <v>3419101</v>
      </c>
      <c r="Y123" s="51">
        <v>3530100</v>
      </c>
      <c r="Z123" s="52">
        <v>3657325</v>
      </c>
      <c r="AA123" s="51">
        <v>3801913</v>
      </c>
      <c r="AB123" s="51">
        <v>3963184</v>
      </c>
      <c r="AC123" s="51">
        <v>4134377</v>
      </c>
      <c r="AD123" s="51">
        <v>4306537</v>
      </c>
      <c r="AE123" s="51">
        <v>4473122</v>
      </c>
      <c r="AF123" s="51">
        <v>4630952</v>
      </c>
      <c r="AG123" s="52">
        <v>4781169</v>
      </c>
      <c r="AH123" s="51">
        <v>4926877</v>
      </c>
      <c r="AI123" s="51">
        <v>5073279</v>
      </c>
      <c r="AL123" s="51" t="str">
        <f t="shared" si="2"/>
        <v>Eritrea</v>
      </c>
    </row>
    <row r="124" spans="1:38">
      <c r="A124" s="51" t="s">
        <v>4202</v>
      </c>
      <c r="B124" s="51" t="s">
        <v>1407</v>
      </c>
      <c r="C124" s="51" t="s">
        <v>1691</v>
      </c>
      <c r="D124" s="51" t="s">
        <v>1688</v>
      </c>
      <c r="E124" s="51" t="str">
        <f t="shared" si="3"/>
        <v>Estonia.SP.TER.TOTL.IN</v>
      </c>
      <c r="F124" s="52" t="s">
        <v>1786</v>
      </c>
      <c r="G124" s="51" t="s">
        <v>1786</v>
      </c>
      <c r="H124" s="51" t="s">
        <v>1786</v>
      </c>
      <c r="I124" s="51" t="s">
        <v>1786</v>
      </c>
      <c r="J124" s="51" t="s">
        <v>1786</v>
      </c>
      <c r="K124" s="51" t="s">
        <v>1786</v>
      </c>
      <c r="L124" s="51" t="s">
        <v>1786</v>
      </c>
      <c r="M124" s="51" t="s">
        <v>1786</v>
      </c>
      <c r="N124" s="51" t="s">
        <v>1786</v>
      </c>
      <c r="O124" s="51" t="s">
        <v>1786</v>
      </c>
      <c r="P124" s="51" t="s">
        <v>1786</v>
      </c>
      <c r="Q124" s="52">
        <v>106020</v>
      </c>
      <c r="R124" s="51" t="s">
        <v>1786</v>
      </c>
      <c r="S124" s="51" t="s">
        <v>1786</v>
      </c>
      <c r="T124" s="51" t="s">
        <v>1786</v>
      </c>
      <c r="U124" s="51" t="s">
        <v>1786</v>
      </c>
      <c r="V124" s="51" t="s">
        <v>1786</v>
      </c>
      <c r="W124" s="51" t="s">
        <v>1786</v>
      </c>
      <c r="X124" s="51">
        <v>97599</v>
      </c>
      <c r="Y124" s="51">
        <v>96561</v>
      </c>
      <c r="Z124" s="52">
        <v>96376</v>
      </c>
      <c r="AA124" s="51">
        <v>96767</v>
      </c>
      <c r="AB124" s="51">
        <v>97744</v>
      </c>
      <c r="AC124" s="51">
        <v>99200</v>
      </c>
      <c r="AD124" s="51">
        <v>100948</v>
      </c>
      <c r="AE124" s="51">
        <v>102727</v>
      </c>
      <c r="AF124" s="51">
        <v>104305</v>
      </c>
      <c r="AG124" s="52">
        <v>105755</v>
      </c>
      <c r="AH124" s="51">
        <v>107003</v>
      </c>
      <c r="AI124" s="51">
        <v>107513</v>
      </c>
      <c r="AL124" s="51" t="str">
        <f t="shared" si="2"/>
        <v>Estonia</v>
      </c>
    </row>
    <row r="125" spans="1:38">
      <c r="A125" s="51" t="s">
        <v>4202</v>
      </c>
      <c r="B125" s="51" t="s">
        <v>1407</v>
      </c>
      <c r="C125" s="51" t="s">
        <v>1689</v>
      </c>
      <c r="D125" s="51" t="s">
        <v>1690</v>
      </c>
      <c r="E125" s="51" t="str">
        <f t="shared" si="3"/>
        <v>Estonia.SP.POP.TOTL</v>
      </c>
      <c r="F125" s="52">
        <v>1477000</v>
      </c>
      <c r="G125" s="51">
        <v>1488000</v>
      </c>
      <c r="H125" s="51">
        <v>1498000</v>
      </c>
      <c r="I125" s="51">
        <v>1509000</v>
      </c>
      <c r="J125" s="51">
        <v>1519000</v>
      </c>
      <c r="K125" s="51">
        <v>1529000</v>
      </c>
      <c r="L125" s="51">
        <v>1540000</v>
      </c>
      <c r="M125" s="51">
        <v>1552000</v>
      </c>
      <c r="N125" s="51">
        <v>1562000</v>
      </c>
      <c r="O125" s="51">
        <v>1568000</v>
      </c>
      <c r="P125" s="51">
        <v>1569000</v>
      </c>
      <c r="Q125" s="52">
        <v>1561000</v>
      </c>
      <c r="R125" s="51">
        <v>1533000</v>
      </c>
      <c r="S125" s="51">
        <v>1494000</v>
      </c>
      <c r="T125" s="51">
        <v>1463000</v>
      </c>
      <c r="U125" s="51">
        <v>1437000</v>
      </c>
      <c r="V125" s="51">
        <v>1416000</v>
      </c>
      <c r="W125" s="51">
        <v>1400000</v>
      </c>
      <c r="X125" s="51">
        <v>1386200</v>
      </c>
      <c r="Y125" s="51">
        <v>1375649.3338881801</v>
      </c>
      <c r="Z125" s="52">
        <v>1369512.61479732</v>
      </c>
      <c r="AA125" s="51">
        <v>1364097.50497463</v>
      </c>
      <c r="AB125" s="51">
        <v>1358641.01509192</v>
      </c>
      <c r="AC125" s="51">
        <v>1353520.1494621299</v>
      </c>
      <c r="AD125" s="51">
        <v>1348998.5174195</v>
      </c>
      <c r="AE125" s="51">
        <v>1346100</v>
      </c>
      <c r="AF125" s="51">
        <v>1343547</v>
      </c>
      <c r="AG125" s="52">
        <v>1341672</v>
      </c>
      <c r="AH125" s="51">
        <v>1340675</v>
      </c>
      <c r="AI125" s="51">
        <v>1340345</v>
      </c>
      <c r="AL125" s="51" t="str">
        <f t="shared" si="2"/>
        <v>Estonia</v>
      </c>
    </row>
    <row r="126" spans="1:38">
      <c r="A126" s="51" t="s">
        <v>4091</v>
      </c>
      <c r="B126" s="51" t="s">
        <v>1408</v>
      </c>
      <c r="C126" s="51" t="s">
        <v>1691</v>
      </c>
      <c r="D126" s="51" t="s">
        <v>1688</v>
      </c>
      <c r="E126" s="51" t="str">
        <f t="shared" si="3"/>
        <v>Ethiopia.SP.TER.TOTL.IN</v>
      </c>
      <c r="F126" s="52" t="s">
        <v>1786</v>
      </c>
      <c r="G126" s="51" t="s">
        <v>1786</v>
      </c>
      <c r="H126" s="51" t="s">
        <v>1786</v>
      </c>
      <c r="I126" s="51" t="s">
        <v>1786</v>
      </c>
      <c r="J126" s="51" t="s">
        <v>1786</v>
      </c>
      <c r="K126" s="51" t="s">
        <v>1786</v>
      </c>
      <c r="L126" s="51" t="s">
        <v>1786</v>
      </c>
      <c r="M126" s="51" t="s">
        <v>1786</v>
      </c>
      <c r="N126" s="51" t="s">
        <v>1786</v>
      </c>
      <c r="O126" s="51" t="s">
        <v>1786</v>
      </c>
      <c r="P126" s="51" t="s">
        <v>1786</v>
      </c>
      <c r="Q126" s="52">
        <v>4370204</v>
      </c>
      <c r="R126" s="51" t="s">
        <v>1786</v>
      </c>
      <c r="S126" s="51" t="s">
        <v>1786</v>
      </c>
      <c r="T126" s="51" t="s">
        <v>1786</v>
      </c>
      <c r="U126" s="51" t="s">
        <v>1786</v>
      </c>
      <c r="V126" s="51" t="s">
        <v>1786</v>
      </c>
      <c r="W126" s="51" t="s">
        <v>1786</v>
      </c>
      <c r="X126" s="51">
        <v>5310198</v>
      </c>
      <c r="Y126" s="51">
        <v>5444762</v>
      </c>
      <c r="Z126" s="52">
        <v>5590345</v>
      </c>
      <c r="AA126" s="51">
        <v>5752011</v>
      </c>
      <c r="AB126" s="51">
        <v>5930936</v>
      </c>
      <c r="AC126" s="51">
        <v>6126418</v>
      </c>
      <c r="AD126" s="51">
        <v>6339171</v>
      </c>
      <c r="AE126" s="51">
        <v>6569416</v>
      </c>
      <c r="AF126" s="51">
        <v>6816775</v>
      </c>
      <c r="AG126" s="52">
        <v>7080812</v>
      </c>
      <c r="AH126" s="51">
        <v>7359986</v>
      </c>
      <c r="AI126" s="51">
        <v>7651117</v>
      </c>
      <c r="AL126" s="51" t="str">
        <f t="shared" si="2"/>
        <v>Ethiopia</v>
      </c>
    </row>
    <row r="127" spans="1:38">
      <c r="A127" s="51" t="s">
        <v>4091</v>
      </c>
      <c r="B127" s="51" t="s">
        <v>1408</v>
      </c>
      <c r="C127" s="51" t="s">
        <v>1689</v>
      </c>
      <c r="D127" s="51" t="s">
        <v>1690</v>
      </c>
      <c r="E127" s="51" t="str">
        <f t="shared" si="3"/>
        <v>Ethiopia.SP.POP.TOTL</v>
      </c>
      <c r="F127" s="52">
        <v>35408618</v>
      </c>
      <c r="G127" s="51">
        <v>36263354</v>
      </c>
      <c r="H127" s="51">
        <v>37298201</v>
      </c>
      <c r="I127" s="51">
        <v>38477487</v>
      </c>
      <c r="J127" s="51">
        <v>39742396</v>
      </c>
      <c r="K127" s="51">
        <v>41049476</v>
      </c>
      <c r="L127" s="51">
        <v>42387542</v>
      </c>
      <c r="M127" s="51">
        <v>43769890</v>
      </c>
      <c r="N127" s="51">
        <v>45205359</v>
      </c>
      <c r="O127" s="51">
        <v>46709944</v>
      </c>
      <c r="P127" s="51">
        <v>48292435</v>
      </c>
      <c r="Q127" s="52">
        <v>49955568</v>
      </c>
      <c r="R127" s="51">
        <v>51685687</v>
      </c>
      <c r="S127" s="51">
        <v>53455787</v>
      </c>
      <c r="T127" s="51">
        <v>55230033</v>
      </c>
      <c r="U127" s="51">
        <v>56982906</v>
      </c>
      <c r="V127" s="51">
        <v>58704453</v>
      </c>
      <c r="W127" s="51">
        <v>60402030</v>
      </c>
      <c r="X127" s="51">
        <v>62089193</v>
      </c>
      <c r="Y127" s="51">
        <v>63787720</v>
      </c>
      <c r="Z127" s="52">
        <v>65514626</v>
      </c>
      <c r="AA127" s="51">
        <v>67272331</v>
      </c>
      <c r="AB127" s="51">
        <v>69058616</v>
      </c>
      <c r="AC127" s="51">
        <v>70880658</v>
      </c>
      <c r="AD127" s="51">
        <v>72746225</v>
      </c>
      <c r="AE127" s="51">
        <v>74660901</v>
      </c>
      <c r="AF127" s="51">
        <v>76627697</v>
      </c>
      <c r="AG127" s="52">
        <v>78646128</v>
      </c>
      <c r="AH127" s="51">
        <v>80713434</v>
      </c>
      <c r="AI127" s="51">
        <v>82824732</v>
      </c>
      <c r="AL127" s="51" t="str">
        <f t="shared" si="2"/>
        <v>Ethiopia</v>
      </c>
    </row>
    <row r="128" spans="1:38">
      <c r="A128" s="51" t="s">
        <v>1409</v>
      </c>
      <c r="B128" s="51" t="s">
        <v>1410</v>
      </c>
      <c r="C128" s="51" t="s">
        <v>1691</v>
      </c>
      <c r="D128" s="51" t="s">
        <v>1688</v>
      </c>
      <c r="E128" s="51" t="str">
        <f t="shared" si="3"/>
        <v>Euro area.SP.TER.TOTL.IN</v>
      </c>
      <c r="F128" s="52" t="s">
        <v>1786</v>
      </c>
      <c r="G128" s="51" t="s">
        <v>1786</v>
      </c>
      <c r="H128" s="51" t="s">
        <v>1786</v>
      </c>
      <c r="I128" s="51" t="s">
        <v>1786</v>
      </c>
      <c r="J128" s="51" t="s">
        <v>1786</v>
      </c>
      <c r="K128" s="51" t="s">
        <v>1786</v>
      </c>
      <c r="L128" s="51" t="s">
        <v>1786</v>
      </c>
      <c r="M128" s="51" t="s">
        <v>1786</v>
      </c>
      <c r="N128" s="51" t="s">
        <v>1786</v>
      </c>
      <c r="O128" s="51" t="s">
        <v>1786</v>
      </c>
      <c r="P128" s="51" t="s">
        <v>1786</v>
      </c>
      <c r="Q128" s="52" t="s">
        <v>1786</v>
      </c>
      <c r="R128" s="51" t="s">
        <v>1786</v>
      </c>
      <c r="S128" s="51" t="s">
        <v>1786</v>
      </c>
      <c r="T128" s="51" t="s">
        <v>1786</v>
      </c>
      <c r="U128" s="51" t="s">
        <v>1786</v>
      </c>
      <c r="V128" s="51" t="s">
        <v>1786</v>
      </c>
      <c r="W128" s="51" t="s">
        <v>1786</v>
      </c>
      <c r="X128" s="51" t="s">
        <v>1786</v>
      </c>
      <c r="Y128" s="51" t="s">
        <v>1786</v>
      </c>
      <c r="Z128" s="52" t="s">
        <v>1786</v>
      </c>
      <c r="AA128" s="51" t="s">
        <v>1786</v>
      </c>
      <c r="AB128" s="51" t="s">
        <v>1786</v>
      </c>
      <c r="AC128" s="51" t="s">
        <v>1786</v>
      </c>
      <c r="AD128" s="51" t="s">
        <v>1786</v>
      </c>
      <c r="AE128" s="51" t="s">
        <v>1786</v>
      </c>
      <c r="AF128" s="51" t="s">
        <v>1786</v>
      </c>
      <c r="AG128" s="52" t="s">
        <v>1786</v>
      </c>
      <c r="AH128" s="51" t="s">
        <v>1786</v>
      </c>
      <c r="AI128" s="51" t="s">
        <v>1786</v>
      </c>
      <c r="AL128" s="51" t="e">
        <f t="shared" si="2"/>
        <v>#N/A</v>
      </c>
    </row>
    <row r="129" spans="1:38">
      <c r="A129" s="51" t="s">
        <v>1409</v>
      </c>
      <c r="B129" s="51" t="s">
        <v>1410</v>
      </c>
      <c r="C129" s="51" t="s">
        <v>1689</v>
      </c>
      <c r="D129" s="51" t="s">
        <v>1690</v>
      </c>
      <c r="E129" s="51" t="str">
        <f t="shared" si="3"/>
        <v>Euro area.SP.POP.TOTL</v>
      </c>
      <c r="F129" s="52">
        <v>293368371</v>
      </c>
      <c r="G129" s="51">
        <v>294648129.80000001</v>
      </c>
      <c r="H129" s="51">
        <v>295420122.80000001</v>
      </c>
      <c r="I129" s="51">
        <v>295886066.80000001</v>
      </c>
      <c r="J129" s="51">
        <v>296229061.80000001</v>
      </c>
      <c r="K129" s="51">
        <v>296685897</v>
      </c>
      <c r="L129" s="51">
        <v>297255128</v>
      </c>
      <c r="M129" s="51">
        <v>297887627</v>
      </c>
      <c r="N129" s="51">
        <v>298761560</v>
      </c>
      <c r="O129" s="51">
        <v>300248847</v>
      </c>
      <c r="P129" s="51">
        <v>301605627</v>
      </c>
      <c r="Q129" s="52">
        <v>303021598.42448598</v>
      </c>
      <c r="R129" s="51">
        <v>304422333.96184498</v>
      </c>
      <c r="S129" s="51">
        <v>305777976.57472998</v>
      </c>
      <c r="T129" s="51">
        <v>306786582.73777801</v>
      </c>
      <c r="U129" s="51">
        <v>307518610</v>
      </c>
      <c r="V129" s="51">
        <v>308346047</v>
      </c>
      <c r="W129" s="51">
        <v>309119812</v>
      </c>
      <c r="X129" s="51">
        <v>309738226</v>
      </c>
      <c r="Y129" s="51">
        <v>310542887.17130601</v>
      </c>
      <c r="Z129" s="52">
        <v>311621857.075185</v>
      </c>
      <c r="AA129" s="51">
        <v>312902500.39811301</v>
      </c>
      <c r="AB129" s="51">
        <v>314654218.85132098</v>
      </c>
      <c r="AC129" s="51">
        <v>316740123.680399</v>
      </c>
      <c r="AD129" s="51">
        <v>318707728.37256497</v>
      </c>
      <c r="AE129" s="51">
        <v>320530206</v>
      </c>
      <c r="AF129" s="51">
        <v>322345650</v>
      </c>
      <c r="AG129" s="52">
        <v>324372300</v>
      </c>
      <c r="AH129" s="51">
        <v>326055933</v>
      </c>
      <c r="AI129" s="51">
        <v>327308956</v>
      </c>
      <c r="AL129" s="51" t="e">
        <f t="shared" si="2"/>
        <v>#N/A</v>
      </c>
    </row>
    <row r="130" spans="1:38">
      <c r="A130" s="51" t="s">
        <v>1411</v>
      </c>
      <c r="B130" s="51" t="s">
        <v>1412</v>
      </c>
      <c r="C130" s="51" t="s">
        <v>1691</v>
      </c>
      <c r="D130" s="51" t="s">
        <v>1688</v>
      </c>
      <c r="E130" s="51" t="str">
        <f t="shared" si="3"/>
        <v>Europe &amp; Central Asia.SP.TER.TOTL.IN</v>
      </c>
      <c r="F130" s="52" t="s">
        <v>1786</v>
      </c>
      <c r="G130" s="51" t="s">
        <v>1786</v>
      </c>
      <c r="H130" s="51" t="s">
        <v>1786</v>
      </c>
      <c r="I130" s="51" t="s">
        <v>1786</v>
      </c>
      <c r="J130" s="51" t="s">
        <v>1786</v>
      </c>
      <c r="K130" s="51" t="s">
        <v>1786</v>
      </c>
      <c r="L130" s="51" t="s">
        <v>1786</v>
      </c>
      <c r="M130" s="51" t="s">
        <v>1786</v>
      </c>
      <c r="N130" s="51" t="s">
        <v>1786</v>
      </c>
      <c r="O130" s="51" t="s">
        <v>1786</v>
      </c>
      <c r="P130" s="51" t="s">
        <v>1786</v>
      </c>
      <c r="Q130" s="52" t="s">
        <v>1786</v>
      </c>
      <c r="R130" s="51" t="s">
        <v>1786</v>
      </c>
      <c r="S130" s="51" t="s">
        <v>1786</v>
      </c>
      <c r="T130" s="51" t="s">
        <v>1786</v>
      </c>
      <c r="U130" s="51" t="s">
        <v>1786</v>
      </c>
      <c r="V130" s="51" t="s">
        <v>1786</v>
      </c>
      <c r="W130" s="51" t="s">
        <v>1786</v>
      </c>
      <c r="X130" s="51" t="s">
        <v>1786</v>
      </c>
      <c r="Y130" s="51" t="s">
        <v>1786</v>
      </c>
      <c r="Z130" s="52" t="s">
        <v>1786</v>
      </c>
      <c r="AA130" s="51" t="s">
        <v>1786</v>
      </c>
      <c r="AB130" s="51" t="s">
        <v>1786</v>
      </c>
      <c r="AC130" s="51" t="s">
        <v>1786</v>
      </c>
      <c r="AD130" s="51" t="s">
        <v>1786</v>
      </c>
      <c r="AE130" s="51" t="s">
        <v>1786</v>
      </c>
      <c r="AF130" s="51" t="s">
        <v>1786</v>
      </c>
      <c r="AG130" s="52" t="s">
        <v>1786</v>
      </c>
      <c r="AH130" s="51" t="s">
        <v>1786</v>
      </c>
      <c r="AI130" s="51" t="s">
        <v>1786</v>
      </c>
      <c r="AL130" s="51" t="e">
        <f t="shared" ref="AL130:AL193" si="4">VLOOKUP(A130,Area_Country_En,1,FALSE)</f>
        <v>#N/A</v>
      </c>
    </row>
    <row r="131" spans="1:38">
      <c r="A131" s="51" t="s">
        <v>1411</v>
      </c>
      <c r="B131" s="51" t="s">
        <v>1412</v>
      </c>
      <c r="C131" s="51" t="s">
        <v>1689</v>
      </c>
      <c r="D131" s="51" t="s">
        <v>1690</v>
      </c>
      <c r="E131" s="51" t="str">
        <f t="shared" ref="E131:E194" si="5">CONCATENATE(A131,".",D131)</f>
        <v>Europe &amp; Central Asia.SP.POP.TOTL</v>
      </c>
      <c r="F131" s="52">
        <v>394935816.08985102</v>
      </c>
      <c r="G131" s="51">
        <v>398910446.102355</v>
      </c>
      <c r="H131" s="51">
        <v>402814888.82003701</v>
      </c>
      <c r="I131" s="51">
        <v>406698480.28890902</v>
      </c>
      <c r="J131" s="51">
        <v>410845889.82151097</v>
      </c>
      <c r="K131" s="51">
        <v>414999528</v>
      </c>
      <c r="L131" s="51">
        <v>419045983.439394</v>
      </c>
      <c r="M131" s="51">
        <v>423078911.88973403</v>
      </c>
      <c r="N131" s="51">
        <v>426990633.63365197</v>
      </c>
      <c r="O131" s="51">
        <v>430456486</v>
      </c>
      <c r="P131" s="51">
        <v>433193465</v>
      </c>
      <c r="Q131" s="52">
        <v>435447713.738648</v>
      </c>
      <c r="R131" s="51">
        <v>436871590.25393599</v>
      </c>
      <c r="S131" s="51">
        <v>438034051.47929901</v>
      </c>
      <c r="T131" s="51">
        <v>438699581.47334999</v>
      </c>
      <c r="U131" s="51">
        <v>439159316.58537799</v>
      </c>
      <c r="V131" s="51">
        <v>439502291.44296199</v>
      </c>
      <c r="W131" s="51">
        <v>439867055.81140101</v>
      </c>
      <c r="X131" s="51">
        <v>440064294.25514001</v>
      </c>
      <c r="Y131" s="51">
        <v>440113386.84557402</v>
      </c>
      <c r="Z131" s="52">
        <v>440514302.92510402</v>
      </c>
      <c r="AA131" s="51">
        <v>440380259.08074802</v>
      </c>
      <c r="AB131" s="51">
        <v>440188389.97828102</v>
      </c>
      <c r="AC131" s="51">
        <v>440285784.49391699</v>
      </c>
      <c r="AD131" s="51">
        <v>440440284.09318697</v>
      </c>
      <c r="AE131" s="51">
        <v>440731172.493855</v>
      </c>
      <c r="AF131" s="51">
        <v>441165727</v>
      </c>
      <c r="AG131" s="52">
        <v>442002866</v>
      </c>
      <c r="AH131" s="51">
        <v>443259294</v>
      </c>
      <c r="AI131" s="51" t="e">
        <v>#N/A</v>
      </c>
      <c r="AL131" s="51" t="e">
        <f t="shared" si="4"/>
        <v>#N/A</v>
      </c>
    </row>
    <row r="132" spans="1:38">
      <c r="A132" s="51" t="s">
        <v>1413</v>
      </c>
      <c r="B132" s="51" t="s">
        <v>1414</v>
      </c>
      <c r="C132" s="51" t="s">
        <v>1691</v>
      </c>
      <c r="D132" s="51" t="s">
        <v>1688</v>
      </c>
      <c r="E132" s="51" t="str">
        <f t="shared" si="5"/>
        <v>Faeroe Islands.SP.TER.TOTL.IN</v>
      </c>
      <c r="F132" s="52" t="s">
        <v>1786</v>
      </c>
      <c r="G132" s="51" t="s">
        <v>1786</v>
      </c>
      <c r="H132" s="51" t="s">
        <v>1786</v>
      </c>
      <c r="I132" s="51" t="s">
        <v>1786</v>
      </c>
      <c r="J132" s="51" t="s">
        <v>1786</v>
      </c>
      <c r="K132" s="51" t="s">
        <v>1786</v>
      </c>
      <c r="L132" s="51" t="s">
        <v>1786</v>
      </c>
      <c r="M132" s="51" t="s">
        <v>1786</v>
      </c>
      <c r="N132" s="51" t="s">
        <v>1786</v>
      </c>
      <c r="O132" s="51" t="s">
        <v>1786</v>
      </c>
      <c r="P132" s="51" t="s">
        <v>1786</v>
      </c>
      <c r="Q132" s="52" t="s">
        <v>1786</v>
      </c>
      <c r="R132" s="51" t="s">
        <v>1786</v>
      </c>
      <c r="S132" s="51" t="s">
        <v>1786</v>
      </c>
      <c r="T132" s="51" t="s">
        <v>1786</v>
      </c>
      <c r="U132" s="51" t="s">
        <v>1786</v>
      </c>
      <c r="V132" s="51" t="s">
        <v>1786</v>
      </c>
      <c r="W132" s="51" t="s">
        <v>1786</v>
      </c>
      <c r="X132" s="51" t="s">
        <v>1786</v>
      </c>
      <c r="Y132" s="51" t="s">
        <v>1786</v>
      </c>
      <c r="Z132" s="52" t="s">
        <v>1786</v>
      </c>
      <c r="AA132" s="51" t="s">
        <v>1786</v>
      </c>
      <c r="AB132" s="51" t="s">
        <v>1786</v>
      </c>
      <c r="AC132" s="51" t="s">
        <v>1786</v>
      </c>
      <c r="AD132" s="51" t="s">
        <v>1786</v>
      </c>
      <c r="AE132" s="51" t="s">
        <v>1786</v>
      </c>
      <c r="AF132" s="51" t="s">
        <v>1786</v>
      </c>
      <c r="AG132" s="52" t="s">
        <v>1786</v>
      </c>
      <c r="AH132" s="51" t="s">
        <v>1786</v>
      </c>
      <c r="AI132" s="51" t="s">
        <v>1786</v>
      </c>
      <c r="AL132" s="51" t="e">
        <f t="shared" si="4"/>
        <v>#N/A</v>
      </c>
    </row>
    <row r="133" spans="1:38">
      <c r="A133" s="51" t="s">
        <v>1413</v>
      </c>
      <c r="B133" s="51" t="s">
        <v>1414</v>
      </c>
      <c r="C133" s="51" t="s">
        <v>1689</v>
      </c>
      <c r="D133" s="51" t="s">
        <v>1690</v>
      </c>
      <c r="E133" s="51" t="str">
        <f t="shared" si="5"/>
        <v>Faeroe Islands.SP.POP.TOTL</v>
      </c>
      <c r="F133" s="52" t="s">
        <v>1786</v>
      </c>
      <c r="G133" s="51" t="s">
        <v>1786</v>
      </c>
      <c r="H133" s="51" t="s">
        <v>1786</v>
      </c>
      <c r="I133" s="51" t="s">
        <v>1786</v>
      </c>
      <c r="J133" s="51" t="s">
        <v>1786</v>
      </c>
      <c r="K133" s="51">
        <v>45495.5</v>
      </c>
      <c r="L133" s="51">
        <v>45958.5</v>
      </c>
      <c r="M133" s="51">
        <v>46560.5</v>
      </c>
      <c r="N133" s="51">
        <v>47219</v>
      </c>
      <c r="O133" s="51">
        <v>47665.5</v>
      </c>
      <c r="P133" s="51">
        <v>47559</v>
      </c>
      <c r="Q133" s="52">
        <v>47277</v>
      </c>
      <c r="R133" s="51">
        <v>46972</v>
      </c>
      <c r="S133" s="51">
        <v>46000.5</v>
      </c>
      <c r="T133" s="51">
        <v>44453.5</v>
      </c>
      <c r="U133" s="51">
        <v>43486</v>
      </c>
      <c r="V133" s="51">
        <v>43539.5</v>
      </c>
      <c r="W133" s="51">
        <v>43993</v>
      </c>
      <c r="X133" s="51">
        <v>44503.5</v>
      </c>
      <c r="Y133" s="51">
        <v>45062.5</v>
      </c>
      <c r="Z133" s="52">
        <v>45748.5</v>
      </c>
      <c r="AA133" s="51">
        <v>46552.5</v>
      </c>
      <c r="AB133" s="51">
        <v>47314.5</v>
      </c>
      <c r="AC133" s="51">
        <v>47923</v>
      </c>
      <c r="AD133" s="51">
        <v>48257.5</v>
      </c>
      <c r="AE133" s="51">
        <v>48253.5</v>
      </c>
      <c r="AF133" s="51">
        <v>48248.5</v>
      </c>
      <c r="AG133" s="52">
        <v>48380</v>
      </c>
      <c r="AH133" s="51">
        <v>48511.858399743003</v>
      </c>
      <c r="AI133" s="51">
        <v>48644.076176037903</v>
      </c>
      <c r="AL133" s="51" t="e">
        <f t="shared" si="4"/>
        <v>#N/A</v>
      </c>
    </row>
    <row r="134" spans="1:38">
      <c r="A134" s="51" t="s">
        <v>62</v>
      </c>
      <c r="B134" s="51" t="s">
        <v>1415</v>
      </c>
      <c r="C134" s="51" t="s">
        <v>1691</v>
      </c>
      <c r="D134" s="51" t="s">
        <v>1688</v>
      </c>
      <c r="E134" s="51" t="str">
        <f t="shared" si="5"/>
        <v>Fiji.SP.TER.TOTL.IN</v>
      </c>
      <c r="F134" s="52" t="s">
        <v>1786</v>
      </c>
      <c r="G134" s="51" t="s">
        <v>1786</v>
      </c>
      <c r="H134" s="51" t="s">
        <v>1786</v>
      </c>
      <c r="I134" s="51" t="s">
        <v>1786</v>
      </c>
      <c r="J134" s="51" t="s">
        <v>1786</v>
      </c>
      <c r="K134" s="51" t="s">
        <v>1786</v>
      </c>
      <c r="L134" s="51" t="s">
        <v>1786</v>
      </c>
      <c r="M134" s="51" t="s">
        <v>1786</v>
      </c>
      <c r="N134" s="51" t="s">
        <v>1786</v>
      </c>
      <c r="O134" s="51" t="s">
        <v>1786</v>
      </c>
      <c r="P134" s="51" t="s">
        <v>1786</v>
      </c>
      <c r="Q134" s="52" t="s">
        <v>1786</v>
      </c>
      <c r="R134" s="51" t="s">
        <v>1786</v>
      </c>
      <c r="S134" s="51" t="s">
        <v>1786</v>
      </c>
      <c r="T134" s="51" t="s">
        <v>1786</v>
      </c>
      <c r="U134" s="51" t="s">
        <v>1786</v>
      </c>
      <c r="V134" s="51" t="s">
        <v>1786</v>
      </c>
      <c r="W134" s="51" t="s">
        <v>1786</v>
      </c>
      <c r="X134" s="51">
        <v>75944</v>
      </c>
      <c r="Y134" s="51">
        <v>77782</v>
      </c>
      <c r="Z134" s="52">
        <v>79369</v>
      </c>
      <c r="AA134" s="51">
        <v>80683</v>
      </c>
      <c r="AB134" s="51">
        <v>81715</v>
      </c>
      <c r="AC134" s="51">
        <v>82401</v>
      </c>
      <c r="AD134" s="51">
        <v>82673</v>
      </c>
      <c r="AE134" s="51">
        <v>82513</v>
      </c>
      <c r="AF134" s="51">
        <v>81835</v>
      </c>
      <c r="AG134" s="52">
        <v>80713</v>
      </c>
      <c r="AH134" s="51">
        <v>79464</v>
      </c>
      <c r="AI134" s="51">
        <v>78514</v>
      </c>
      <c r="AL134" s="51" t="str">
        <f t="shared" si="4"/>
        <v>Fiji</v>
      </c>
    </row>
    <row r="135" spans="1:38">
      <c r="A135" s="51" t="s">
        <v>62</v>
      </c>
      <c r="B135" s="51" t="s">
        <v>1415</v>
      </c>
      <c r="C135" s="51" t="s">
        <v>1689</v>
      </c>
      <c r="D135" s="51" t="s">
        <v>1690</v>
      </c>
      <c r="E135" s="51" t="str">
        <f t="shared" si="5"/>
        <v>Fiji.SP.POP.TOTL</v>
      </c>
      <c r="F135" s="52">
        <v>633670</v>
      </c>
      <c r="G135" s="51">
        <v>649135</v>
      </c>
      <c r="H135" s="51">
        <v>666129</v>
      </c>
      <c r="I135" s="51">
        <v>683059</v>
      </c>
      <c r="J135" s="51">
        <v>697743</v>
      </c>
      <c r="K135" s="51">
        <v>708712</v>
      </c>
      <c r="L135" s="51">
        <v>715232</v>
      </c>
      <c r="M135" s="51">
        <v>718012</v>
      </c>
      <c r="N135" s="51">
        <v>718778</v>
      </c>
      <c r="O135" s="51">
        <v>720031</v>
      </c>
      <c r="P135" s="51">
        <v>723560</v>
      </c>
      <c r="Q135" s="52">
        <v>729956</v>
      </c>
      <c r="R135" s="51">
        <v>738614</v>
      </c>
      <c r="S135" s="51">
        <v>748677</v>
      </c>
      <c r="T135" s="51">
        <v>758783</v>
      </c>
      <c r="U135" s="51">
        <v>767936</v>
      </c>
      <c r="V135" s="51">
        <v>775950</v>
      </c>
      <c r="W135" s="51">
        <v>783156</v>
      </c>
      <c r="X135" s="51">
        <v>789680</v>
      </c>
      <c r="Y135" s="51">
        <v>795788</v>
      </c>
      <c r="Z135" s="52">
        <v>801681</v>
      </c>
      <c r="AA135" s="51">
        <v>807329</v>
      </c>
      <c r="AB135" s="51">
        <v>812658</v>
      </c>
      <c r="AC135" s="51">
        <v>817791</v>
      </c>
      <c r="AD135" s="51">
        <v>822885</v>
      </c>
      <c r="AE135" s="51">
        <v>828046</v>
      </c>
      <c r="AF135" s="51">
        <v>833330</v>
      </c>
      <c r="AG135" s="52">
        <v>838699</v>
      </c>
      <c r="AH135" s="51">
        <v>844046</v>
      </c>
      <c r="AI135" s="51">
        <v>849218</v>
      </c>
      <c r="AL135" s="51" t="str">
        <f t="shared" si="4"/>
        <v>Fiji</v>
      </c>
    </row>
    <row r="136" spans="1:38">
      <c r="A136" s="51" t="s">
        <v>4185</v>
      </c>
      <c r="B136" s="51" t="s">
        <v>1416</v>
      </c>
      <c r="C136" s="51" t="s">
        <v>1691</v>
      </c>
      <c r="D136" s="51" t="s">
        <v>1688</v>
      </c>
      <c r="E136" s="51" t="str">
        <f t="shared" si="5"/>
        <v>Finland.SP.TER.TOTL.IN</v>
      </c>
      <c r="F136" s="52" t="s">
        <v>1786</v>
      </c>
      <c r="G136" s="51" t="s">
        <v>1786</v>
      </c>
      <c r="H136" s="51" t="s">
        <v>1786</v>
      </c>
      <c r="I136" s="51" t="s">
        <v>1786</v>
      </c>
      <c r="J136" s="51" t="s">
        <v>1786</v>
      </c>
      <c r="K136" s="51" t="s">
        <v>1786</v>
      </c>
      <c r="L136" s="51" t="s">
        <v>1786</v>
      </c>
      <c r="M136" s="51" t="s">
        <v>1786</v>
      </c>
      <c r="N136" s="51" t="s">
        <v>1786</v>
      </c>
      <c r="O136" s="51" t="s">
        <v>1786</v>
      </c>
      <c r="P136" s="51" t="s">
        <v>1786</v>
      </c>
      <c r="Q136" s="52">
        <v>338659</v>
      </c>
      <c r="R136" s="51" t="s">
        <v>1786</v>
      </c>
      <c r="S136" s="51" t="s">
        <v>1786</v>
      </c>
      <c r="T136" s="51" t="s">
        <v>1786</v>
      </c>
      <c r="U136" s="51" t="s">
        <v>1786</v>
      </c>
      <c r="V136" s="51" t="s">
        <v>1786</v>
      </c>
      <c r="W136" s="51" t="s">
        <v>1786</v>
      </c>
      <c r="X136" s="51">
        <v>311422</v>
      </c>
      <c r="Y136" s="51">
        <v>319043</v>
      </c>
      <c r="Z136" s="52">
        <v>326335</v>
      </c>
      <c r="AA136" s="51">
        <v>331620</v>
      </c>
      <c r="AB136" s="51">
        <v>334367</v>
      </c>
      <c r="AC136" s="51">
        <v>335048</v>
      </c>
      <c r="AD136" s="51">
        <v>334177</v>
      </c>
      <c r="AE136" s="51">
        <v>332656</v>
      </c>
      <c r="AF136" s="51">
        <v>331177</v>
      </c>
      <c r="AG136" s="52">
        <v>329647</v>
      </c>
      <c r="AH136" s="51">
        <v>327872</v>
      </c>
      <c r="AI136" s="51">
        <v>326324</v>
      </c>
      <c r="AL136" s="51" t="str">
        <f t="shared" si="4"/>
        <v>Finland</v>
      </c>
    </row>
    <row r="137" spans="1:38">
      <c r="A137" s="51" t="s">
        <v>4185</v>
      </c>
      <c r="B137" s="51" t="s">
        <v>1416</v>
      </c>
      <c r="C137" s="51" t="s">
        <v>1689</v>
      </c>
      <c r="D137" s="51" t="s">
        <v>1690</v>
      </c>
      <c r="E137" s="51" t="str">
        <f t="shared" si="5"/>
        <v>Finland.SP.POP.TOTL</v>
      </c>
      <c r="F137" s="52">
        <v>4780000</v>
      </c>
      <c r="G137" s="51">
        <v>4800000</v>
      </c>
      <c r="H137" s="51">
        <v>4827000</v>
      </c>
      <c r="I137" s="51">
        <v>4856000</v>
      </c>
      <c r="J137" s="51">
        <v>4882000</v>
      </c>
      <c r="K137" s="51">
        <v>4902000</v>
      </c>
      <c r="L137" s="51">
        <v>4918000</v>
      </c>
      <c r="M137" s="51">
        <v>4933000</v>
      </c>
      <c r="N137" s="51">
        <v>4951000</v>
      </c>
      <c r="O137" s="51">
        <v>4962000</v>
      </c>
      <c r="P137" s="51">
        <v>4986000</v>
      </c>
      <c r="Q137" s="52">
        <v>5014000</v>
      </c>
      <c r="R137" s="51">
        <v>5042000</v>
      </c>
      <c r="S137" s="51">
        <v>5066000</v>
      </c>
      <c r="T137" s="51">
        <v>5089000</v>
      </c>
      <c r="U137" s="51">
        <v>5108000</v>
      </c>
      <c r="V137" s="51">
        <v>5125000</v>
      </c>
      <c r="W137" s="51">
        <v>5139835</v>
      </c>
      <c r="X137" s="51">
        <v>5153000</v>
      </c>
      <c r="Y137" s="51">
        <v>5165446.6873640297</v>
      </c>
      <c r="Z137" s="52">
        <v>5176197.6807305198</v>
      </c>
      <c r="AA137" s="51">
        <v>5187995.4115245696</v>
      </c>
      <c r="AB137" s="51">
        <v>5200596.8763210196</v>
      </c>
      <c r="AC137" s="51">
        <v>5212995.6944160201</v>
      </c>
      <c r="AD137" s="51">
        <v>5228143.1713372199</v>
      </c>
      <c r="AE137" s="51">
        <v>5246100</v>
      </c>
      <c r="AF137" s="51">
        <v>5266268</v>
      </c>
      <c r="AG137" s="52">
        <v>5288720</v>
      </c>
      <c r="AH137" s="51">
        <v>5313399</v>
      </c>
      <c r="AI137" s="51">
        <v>5338395</v>
      </c>
      <c r="AL137" s="51" t="str">
        <f t="shared" si="4"/>
        <v>Finland</v>
      </c>
    </row>
    <row r="138" spans="1:38">
      <c r="A138" s="51" t="s">
        <v>4167</v>
      </c>
      <c r="B138" s="51" t="s">
        <v>1417</v>
      </c>
      <c r="C138" s="51" t="s">
        <v>1691</v>
      </c>
      <c r="D138" s="51" t="s">
        <v>1688</v>
      </c>
      <c r="E138" s="51" t="str">
        <f t="shared" si="5"/>
        <v>France.SP.TER.TOTL.IN</v>
      </c>
      <c r="F138" s="52" t="s">
        <v>1786</v>
      </c>
      <c r="G138" s="51" t="s">
        <v>1786</v>
      </c>
      <c r="H138" s="51" t="s">
        <v>1786</v>
      </c>
      <c r="I138" s="51" t="s">
        <v>1786</v>
      </c>
      <c r="J138" s="51" t="s">
        <v>1786</v>
      </c>
      <c r="K138" s="51" t="s">
        <v>1786</v>
      </c>
      <c r="L138" s="51" t="s">
        <v>1786</v>
      </c>
      <c r="M138" s="51" t="s">
        <v>1786</v>
      </c>
      <c r="N138" s="51" t="s">
        <v>1786</v>
      </c>
      <c r="O138" s="51" t="s">
        <v>1786</v>
      </c>
      <c r="P138" s="51" t="s">
        <v>1786</v>
      </c>
      <c r="Q138" s="52">
        <v>4293251</v>
      </c>
      <c r="R138" s="51" t="s">
        <v>1786</v>
      </c>
      <c r="S138" s="51" t="s">
        <v>1786</v>
      </c>
      <c r="T138" s="51" t="s">
        <v>1786</v>
      </c>
      <c r="U138" s="51" t="s">
        <v>1786</v>
      </c>
      <c r="V138" s="51" t="s">
        <v>1786</v>
      </c>
      <c r="W138" s="51" t="s">
        <v>1786</v>
      </c>
      <c r="X138" s="51">
        <v>3892080</v>
      </c>
      <c r="Y138" s="51">
        <v>3826417</v>
      </c>
      <c r="Z138" s="52">
        <v>3781408</v>
      </c>
      <c r="AA138" s="51">
        <v>3765849</v>
      </c>
      <c r="AB138" s="51">
        <v>3785355</v>
      </c>
      <c r="AC138" s="51">
        <v>3834605</v>
      </c>
      <c r="AD138" s="51">
        <v>3897937</v>
      </c>
      <c r="AE138" s="51">
        <v>3953200</v>
      </c>
      <c r="AF138" s="51">
        <v>3984542</v>
      </c>
      <c r="AG138" s="52">
        <v>3987042</v>
      </c>
      <c r="AH138" s="51">
        <v>3965925</v>
      </c>
      <c r="AI138" s="51">
        <v>3927994</v>
      </c>
      <c r="AL138" s="51" t="str">
        <f t="shared" si="4"/>
        <v>France</v>
      </c>
    </row>
    <row r="139" spans="1:38">
      <c r="A139" s="51" t="s">
        <v>4167</v>
      </c>
      <c r="B139" s="51" t="s">
        <v>1417</v>
      </c>
      <c r="C139" s="51" t="s">
        <v>1689</v>
      </c>
      <c r="D139" s="51" t="s">
        <v>1690</v>
      </c>
      <c r="E139" s="51" t="str">
        <f t="shared" si="5"/>
        <v>France.SP.POP.TOTL</v>
      </c>
      <c r="F139" s="52">
        <v>53880000</v>
      </c>
      <c r="G139" s="51">
        <v>54182000</v>
      </c>
      <c r="H139" s="51">
        <v>54480000</v>
      </c>
      <c r="I139" s="51">
        <v>54728000</v>
      </c>
      <c r="J139" s="51">
        <v>54947000</v>
      </c>
      <c r="K139" s="51">
        <v>55170000</v>
      </c>
      <c r="L139" s="51">
        <v>55394000</v>
      </c>
      <c r="M139" s="51">
        <v>55630000</v>
      </c>
      <c r="N139" s="51">
        <v>55884000</v>
      </c>
      <c r="O139" s="51">
        <v>56436000</v>
      </c>
      <c r="P139" s="51">
        <v>56735000</v>
      </c>
      <c r="Q139" s="52">
        <v>56977500</v>
      </c>
      <c r="R139" s="51">
        <v>57242300</v>
      </c>
      <c r="S139" s="51">
        <v>57469500</v>
      </c>
      <c r="T139" s="51">
        <v>57661200</v>
      </c>
      <c r="U139" s="51">
        <v>57844000</v>
      </c>
      <c r="V139" s="51">
        <v>58026000</v>
      </c>
      <c r="W139" s="51">
        <v>58208000</v>
      </c>
      <c r="X139" s="51">
        <v>58398000</v>
      </c>
      <c r="Y139" s="51">
        <v>58622514.483942099</v>
      </c>
      <c r="Z139" s="52">
        <v>58895516.548290797</v>
      </c>
      <c r="AA139" s="51">
        <v>59192410.195480302</v>
      </c>
      <c r="AB139" s="51">
        <v>59598597.395408601</v>
      </c>
      <c r="AC139" s="51">
        <v>60154851</v>
      </c>
      <c r="AD139" s="51">
        <v>60521142</v>
      </c>
      <c r="AE139" s="51">
        <v>60873000</v>
      </c>
      <c r="AF139" s="51">
        <v>61352572</v>
      </c>
      <c r="AG139" s="52">
        <v>61938464</v>
      </c>
      <c r="AH139" s="51">
        <v>62277432</v>
      </c>
      <c r="AI139" s="51">
        <v>62616488</v>
      </c>
      <c r="AL139" s="51" t="str">
        <f t="shared" si="4"/>
        <v>France</v>
      </c>
    </row>
    <row r="140" spans="1:38">
      <c r="A140" s="51" t="s">
        <v>1722</v>
      </c>
      <c r="B140" s="51" t="s">
        <v>1419</v>
      </c>
      <c r="C140" s="51" t="s">
        <v>1691</v>
      </c>
      <c r="D140" s="51" t="s">
        <v>1688</v>
      </c>
      <c r="E140" s="51" t="str">
        <f t="shared" si="5"/>
        <v>French Polynesia.SP.TER.TOTL.IN</v>
      </c>
      <c r="F140" s="52" t="s">
        <v>1786</v>
      </c>
      <c r="G140" s="51" t="s">
        <v>1786</v>
      </c>
      <c r="H140" s="51" t="s">
        <v>1786</v>
      </c>
      <c r="I140" s="51" t="s">
        <v>1786</v>
      </c>
      <c r="J140" s="51" t="s">
        <v>1786</v>
      </c>
      <c r="K140" s="51" t="s">
        <v>1786</v>
      </c>
      <c r="L140" s="51" t="s">
        <v>1786</v>
      </c>
      <c r="M140" s="51" t="s">
        <v>1786</v>
      </c>
      <c r="N140" s="51" t="s">
        <v>1786</v>
      </c>
      <c r="O140" s="51" t="s">
        <v>1786</v>
      </c>
      <c r="P140" s="51" t="s">
        <v>1786</v>
      </c>
      <c r="Q140" s="52" t="s">
        <v>1786</v>
      </c>
      <c r="R140" s="51" t="s">
        <v>1786</v>
      </c>
      <c r="S140" s="51" t="s">
        <v>1786</v>
      </c>
      <c r="T140" s="51" t="s">
        <v>1786</v>
      </c>
      <c r="U140" s="51" t="s">
        <v>1786</v>
      </c>
      <c r="V140" s="51" t="s">
        <v>1786</v>
      </c>
      <c r="W140" s="51" t="s">
        <v>1786</v>
      </c>
      <c r="X140" s="51" t="s">
        <v>1786</v>
      </c>
      <c r="Y140" s="51" t="s">
        <v>1786</v>
      </c>
      <c r="Z140" s="52" t="s">
        <v>1786</v>
      </c>
      <c r="AA140" s="51" t="s">
        <v>1786</v>
      </c>
      <c r="AB140" s="51" t="s">
        <v>1786</v>
      </c>
      <c r="AC140" s="51" t="s">
        <v>1786</v>
      </c>
      <c r="AD140" s="51" t="s">
        <v>1786</v>
      </c>
      <c r="AE140" s="51" t="s">
        <v>1786</v>
      </c>
      <c r="AF140" s="51" t="s">
        <v>1786</v>
      </c>
      <c r="AG140" s="52" t="s">
        <v>1786</v>
      </c>
      <c r="AH140" s="51" t="s">
        <v>1786</v>
      </c>
      <c r="AI140" s="51" t="s">
        <v>1786</v>
      </c>
      <c r="AL140" s="51" t="e">
        <f t="shared" si="4"/>
        <v>#N/A</v>
      </c>
    </row>
    <row r="141" spans="1:38">
      <c r="A141" s="51" t="s">
        <v>1418</v>
      </c>
      <c r="B141" s="51" t="s">
        <v>1419</v>
      </c>
      <c r="C141" s="51" t="s">
        <v>1689</v>
      </c>
      <c r="D141" s="51" t="s">
        <v>1690</v>
      </c>
      <c r="E141" s="51" t="str">
        <f t="shared" si="5"/>
        <v>French Polynesia.SP.POP.TOTL</v>
      </c>
      <c r="F141" s="52">
        <v>151101</v>
      </c>
      <c r="G141" s="51">
        <v>155639</v>
      </c>
      <c r="H141" s="51">
        <v>160253</v>
      </c>
      <c r="I141" s="51">
        <v>164894</v>
      </c>
      <c r="J141" s="51">
        <v>169500</v>
      </c>
      <c r="K141" s="51">
        <v>174024</v>
      </c>
      <c r="L141" s="51">
        <v>178446</v>
      </c>
      <c r="M141" s="51">
        <v>182775</v>
      </c>
      <c r="N141" s="51">
        <v>187023</v>
      </c>
      <c r="O141" s="51">
        <v>191221</v>
      </c>
      <c r="P141" s="51">
        <v>195386</v>
      </c>
      <c r="Q141" s="52">
        <v>199520</v>
      </c>
      <c r="R141" s="51">
        <v>203616</v>
      </c>
      <c r="S141" s="51">
        <v>207685</v>
      </c>
      <c r="T141" s="51">
        <v>211742</v>
      </c>
      <c r="U141" s="51">
        <v>215796</v>
      </c>
      <c r="V141" s="51">
        <v>219848</v>
      </c>
      <c r="W141" s="51">
        <v>223896</v>
      </c>
      <c r="X141" s="51">
        <v>227935</v>
      </c>
      <c r="Y141" s="51">
        <v>231958</v>
      </c>
      <c r="Z141" s="52">
        <v>235958</v>
      </c>
      <c r="AA141" s="51">
        <v>239939</v>
      </c>
      <c r="AB141" s="51">
        <v>243896</v>
      </c>
      <c r="AC141" s="51">
        <v>247800</v>
      </c>
      <c r="AD141" s="51">
        <v>251614</v>
      </c>
      <c r="AE141" s="51">
        <v>255313</v>
      </c>
      <c r="AF141" s="51">
        <v>258882</v>
      </c>
      <c r="AG141" s="52">
        <v>262332</v>
      </c>
      <c r="AH141" s="51">
        <v>265702</v>
      </c>
      <c r="AI141" s="51">
        <v>269043</v>
      </c>
      <c r="AL141" s="51" t="e">
        <f t="shared" si="4"/>
        <v>#N/A</v>
      </c>
    </row>
    <row r="142" spans="1:38">
      <c r="A142" s="51" t="s">
        <v>4092</v>
      </c>
      <c r="B142" s="51" t="s">
        <v>1420</v>
      </c>
      <c r="C142" s="51" t="s">
        <v>1691</v>
      </c>
      <c r="D142" s="51" t="s">
        <v>1688</v>
      </c>
      <c r="E142" s="51" t="str">
        <f t="shared" si="5"/>
        <v>Gabon.SP.TER.TOTL.IN</v>
      </c>
      <c r="F142" s="52" t="s">
        <v>1786</v>
      </c>
      <c r="G142" s="51" t="s">
        <v>1786</v>
      </c>
      <c r="H142" s="51" t="s">
        <v>1786</v>
      </c>
      <c r="I142" s="51" t="s">
        <v>1786</v>
      </c>
      <c r="J142" s="51" t="s">
        <v>1786</v>
      </c>
      <c r="K142" s="51" t="s">
        <v>1786</v>
      </c>
      <c r="L142" s="51" t="s">
        <v>1786</v>
      </c>
      <c r="M142" s="51" t="s">
        <v>1786</v>
      </c>
      <c r="N142" s="51" t="s">
        <v>1786</v>
      </c>
      <c r="O142" s="51" t="s">
        <v>1786</v>
      </c>
      <c r="P142" s="51" t="s">
        <v>1786</v>
      </c>
      <c r="Q142" s="52">
        <v>76528</v>
      </c>
      <c r="R142" s="51" t="s">
        <v>1786</v>
      </c>
      <c r="S142" s="51" t="s">
        <v>1786</v>
      </c>
      <c r="T142" s="51" t="s">
        <v>1786</v>
      </c>
      <c r="U142" s="51" t="s">
        <v>1786</v>
      </c>
      <c r="V142" s="51" t="s">
        <v>1786</v>
      </c>
      <c r="W142" s="51" t="s">
        <v>1786</v>
      </c>
      <c r="X142" s="51">
        <v>102083</v>
      </c>
      <c r="Y142" s="51">
        <v>105913</v>
      </c>
      <c r="Z142" s="52">
        <v>109724</v>
      </c>
      <c r="AA142" s="51">
        <v>113510</v>
      </c>
      <c r="AB142" s="51">
        <v>117252</v>
      </c>
      <c r="AC142" s="51">
        <v>120947</v>
      </c>
      <c r="AD142" s="51">
        <v>124627</v>
      </c>
      <c r="AE142" s="51">
        <v>128327</v>
      </c>
      <c r="AF142" s="51">
        <v>132082</v>
      </c>
      <c r="AG142" s="52">
        <v>135839</v>
      </c>
      <c r="AH142" s="51">
        <v>139579</v>
      </c>
      <c r="AI142" s="51">
        <v>143385</v>
      </c>
      <c r="AL142" s="51" t="str">
        <f t="shared" si="4"/>
        <v>Gabon</v>
      </c>
    </row>
    <row r="143" spans="1:38">
      <c r="A143" s="51" t="s">
        <v>4092</v>
      </c>
      <c r="B143" s="51" t="s">
        <v>1420</v>
      </c>
      <c r="C143" s="51" t="s">
        <v>1689</v>
      </c>
      <c r="D143" s="51" t="s">
        <v>1690</v>
      </c>
      <c r="E143" s="51" t="str">
        <f t="shared" si="5"/>
        <v>Gabon.SP.POP.TOTL</v>
      </c>
      <c r="F143" s="52">
        <v>681581</v>
      </c>
      <c r="G143" s="51">
        <v>701670</v>
      </c>
      <c r="H143" s="51">
        <v>722745</v>
      </c>
      <c r="I143" s="51">
        <v>744805</v>
      </c>
      <c r="J143" s="51">
        <v>767842</v>
      </c>
      <c r="K143" s="51">
        <v>791848</v>
      </c>
      <c r="L143" s="51">
        <v>816741</v>
      </c>
      <c r="M143" s="51">
        <v>842506</v>
      </c>
      <c r="N143" s="51">
        <v>869270</v>
      </c>
      <c r="O143" s="51">
        <v>897210</v>
      </c>
      <c r="P143" s="51">
        <v>926400</v>
      </c>
      <c r="Q143" s="52">
        <v>956878</v>
      </c>
      <c r="R143" s="51">
        <v>988437</v>
      </c>
      <c r="S143" s="51">
        <v>1020608</v>
      </c>
      <c r="T143" s="51">
        <v>1052770</v>
      </c>
      <c r="U143" s="51">
        <v>1084447</v>
      </c>
      <c r="V143" s="51">
        <v>1115466</v>
      </c>
      <c r="W143" s="51">
        <v>1145857</v>
      </c>
      <c r="X143" s="51">
        <v>1175607</v>
      </c>
      <c r="Y143" s="51">
        <v>1204773</v>
      </c>
      <c r="Z143" s="52">
        <v>1233410</v>
      </c>
      <c r="AA143" s="51">
        <v>1261483</v>
      </c>
      <c r="AB143" s="51">
        <v>1288972</v>
      </c>
      <c r="AC143" s="51">
        <v>1315994</v>
      </c>
      <c r="AD143" s="51">
        <v>1342701</v>
      </c>
      <c r="AE143" s="51">
        <v>1369229</v>
      </c>
      <c r="AF143" s="51">
        <v>1395613</v>
      </c>
      <c r="AG143" s="52">
        <v>1421882</v>
      </c>
      <c r="AH143" s="51">
        <v>1448159</v>
      </c>
      <c r="AI143" s="51">
        <v>1474586</v>
      </c>
      <c r="AL143" s="51" t="str">
        <f t="shared" si="4"/>
        <v>Gabon</v>
      </c>
    </row>
    <row r="144" spans="1:38">
      <c r="A144" s="51" t="s">
        <v>1723</v>
      </c>
      <c r="B144" s="51" t="s">
        <v>1421</v>
      </c>
      <c r="C144" s="51" t="s">
        <v>1691</v>
      </c>
      <c r="D144" s="51" t="s">
        <v>1688</v>
      </c>
      <c r="E144" s="51" t="str">
        <f t="shared" si="5"/>
        <v>Gambia.SP.TER.TOTL.IN</v>
      </c>
      <c r="F144" s="52" t="s">
        <v>1786</v>
      </c>
      <c r="G144" s="51" t="s">
        <v>1786</v>
      </c>
      <c r="H144" s="51" t="s">
        <v>1786</v>
      </c>
      <c r="I144" s="51" t="s">
        <v>1786</v>
      </c>
      <c r="J144" s="51" t="s">
        <v>1786</v>
      </c>
      <c r="K144" s="51" t="s">
        <v>1786</v>
      </c>
      <c r="L144" s="51" t="s">
        <v>1786</v>
      </c>
      <c r="M144" s="51" t="s">
        <v>1786</v>
      </c>
      <c r="N144" s="51" t="s">
        <v>1786</v>
      </c>
      <c r="O144" s="51" t="s">
        <v>1786</v>
      </c>
      <c r="P144" s="51" t="s">
        <v>1786</v>
      </c>
      <c r="Q144" s="52">
        <v>75157</v>
      </c>
      <c r="R144" s="51" t="s">
        <v>1786</v>
      </c>
      <c r="S144" s="51" t="s">
        <v>1786</v>
      </c>
      <c r="T144" s="51" t="s">
        <v>1786</v>
      </c>
      <c r="U144" s="51" t="s">
        <v>1786</v>
      </c>
      <c r="V144" s="51" t="s">
        <v>1786</v>
      </c>
      <c r="W144" s="51" t="s">
        <v>1786</v>
      </c>
      <c r="X144" s="51">
        <v>100861</v>
      </c>
      <c r="Y144" s="51">
        <v>104995</v>
      </c>
      <c r="Z144" s="52">
        <v>109089</v>
      </c>
      <c r="AA144" s="51">
        <v>113073</v>
      </c>
      <c r="AB144" s="51">
        <v>116927</v>
      </c>
      <c r="AC144" s="51">
        <v>120696</v>
      </c>
      <c r="AD144" s="51">
        <v>124457</v>
      </c>
      <c r="AE144" s="51">
        <v>128312</v>
      </c>
      <c r="AF144" s="51">
        <v>132349</v>
      </c>
      <c r="AG144" s="52">
        <v>136570</v>
      </c>
      <c r="AH144" s="51">
        <v>140973</v>
      </c>
      <c r="AI144" s="51">
        <v>145640</v>
      </c>
      <c r="AL144" s="51" t="str">
        <f t="shared" si="4"/>
        <v>Gambia</v>
      </c>
    </row>
    <row r="145" spans="1:38">
      <c r="A145" s="51" t="s">
        <v>1724</v>
      </c>
      <c r="B145" s="51" t="s">
        <v>1421</v>
      </c>
      <c r="C145" s="51" t="s">
        <v>1689</v>
      </c>
      <c r="D145" s="51" t="s">
        <v>1690</v>
      </c>
      <c r="E145" s="51" t="str">
        <f t="shared" si="5"/>
        <v>Gambia.SP.POP.TOTL</v>
      </c>
      <c r="F145" s="52">
        <v>616153</v>
      </c>
      <c r="G145" s="51">
        <v>637696</v>
      </c>
      <c r="H145" s="51">
        <v>659974</v>
      </c>
      <c r="I145" s="51">
        <v>683341</v>
      </c>
      <c r="J145" s="51">
        <v>708256</v>
      </c>
      <c r="K145" s="51">
        <v>735039</v>
      </c>
      <c r="L145" s="51">
        <v>763847</v>
      </c>
      <c r="M145" s="51">
        <v>794587</v>
      </c>
      <c r="N145" s="51">
        <v>827015</v>
      </c>
      <c r="O145" s="51">
        <v>860755</v>
      </c>
      <c r="P145" s="51">
        <v>895529</v>
      </c>
      <c r="Q145" s="52">
        <v>931215</v>
      </c>
      <c r="R145" s="51">
        <v>967874</v>
      </c>
      <c r="S145" s="51">
        <v>1005605</v>
      </c>
      <c r="T145" s="51">
        <v>1044580</v>
      </c>
      <c r="U145" s="51">
        <v>1084888</v>
      </c>
      <c r="V145" s="51">
        <v>1126527</v>
      </c>
      <c r="W145" s="51">
        <v>1169332</v>
      </c>
      <c r="X145" s="51">
        <v>1213036</v>
      </c>
      <c r="Y145" s="51">
        <v>1257287</v>
      </c>
      <c r="Z145" s="52">
        <v>1301808</v>
      </c>
      <c r="AA145" s="51">
        <v>1346508</v>
      </c>
      <c r="AB145" s="51">
        <v>1391378</v>
      </c>
      <c r="AC145" s="51">
        <v>1436321</v>
      </c>
      <c r="AD145" s="51">
        <v>1481256</v>
      </c>
      <c r="AE145" s="51">
        <v>1526138</v>
      </c>
      <c r="AF145" s="51">
        <v>1570883</v>
      </c>
      <c r="AG145" s="52">
        <v>1615510</v>
      </c>
      <c r="AH145" s="51">
        <v>1660200</v>
      </c>
      <c r="AI145" s="51">
        <v>1705212</v>
      </c>
      <c r="AL145" s="51" t="str">
        <f t="shared" si="4"/>
        <v>Gambia</v>
      </c>
    </row>
    <row r="146" spans="1:38">
      <c r="A146" s="51" t="s">
        <v>4209</v>
      </c>
      <c r="B146" s="51" t="s">
        <v>1422</v>
      </c>
      <c r="C146" s="51" t="s">
        <v>1691</v>
      </c>
      <c r="D146" s="51" t="s">
        <v>1688</v>
      </c>
      <c r="E146" s="51" t="str">
        <f t="shared" si="5"/>
        <v>Georgia.SP.TER.TOTL.IN</v>
      </c>
      <c r="F146" s="52" t="s">
        <v>1786</v>
      </c>
      <c r="G146" s="51" t="s">
        <v>1786</v>
      </c>
      <c r="H146" s="51" t="s">
        <v>1786</v>
      </c>
      <c r="I146" s="51" t="s">
        <v>1786</v>
      </c>
      <c r="J146" s="51" t="s">
        <v>1786</v>
      </c>
      <c r="K146" s="51" t="s">
        <v>1786</v>
      </c>
      <c r="L146" s="51" t="s">
        <v>1786</v>
      </c>
      <c r="M146" s="51" t="s">
        <v>1786</v>
      </c>
      <c r="N146" s="51" t="s">
        <v>1786</v>
      </c>
      <c r="O146" s="51" t="s">
        <v>1786</v>
      </c>
      <c r="P146" s="51" t="s">
        <v>1786</v>
      </c>
      <c r="Q146" s="52">
        <v>404271</v>
      </c>
      <c r="R146" s="51" t="s">
        <v>1786</v>
      </c>
      <c r="S146" s="51" t="s">
        <v>1786</v>
      </c>
      <c r="T146" s="51" t="s">
        <v>1786</v>
      </c>
      <c r="U146" s="51" t="s">
        <v>1786</v>
      </c>
      <c r="V146" s="51" t="s">
        <v>1786</v>
      </c>
      <c r="W146" s="51" t="s">
        <v>1786</v>
      </c>
      <c r="X146" s="51">
        <v>364977</v>
      </c>
      <c r="Y146" s="51">
        <v>361929</v>
      </c>
      <c r="Z146" s="52">
        <v>360637</v>
      </c>
      <c r="AA146" s="51">
        <v>361469</v>
      </c>
      <c r="AB146" s="51">
        <v>364615</v>
      </c>
      <c r="AC146" s="51">
        <v>369572</v>
      </c>
      <c r="AD146" s="51">
        <v>375128</v>
      </c>
      <c r="AE146" s="51">
        <v>379638</v>
      </c>
      <c r="AF146" s="51">
        <v>381844</v>
      </c>
      <c r="AG146" s="52">
        <v>381558</v>
      </c>
      <c r="AH146" s="51">
        <v>378913</v>
      </c>
      <c r="AI146" s="51">
        <v>373433</v>
      </c>
      <c r="AL146" s="51" t="str">
        <f t="shared" si="4"/>
        <v>Georgia</v>
      </c>
    </row>
    <row r="147" spans="1:38">
      <c r="A147" s="51" t="s">
        <v>4209</v>
      </c>
      <c r="B147" s="51" t="s">
        <v>1422</v>
      </c>
      <c r="C147" s="51" t="s">
        <v>1689</v>
      </c>
      <c r="D147" s="51" t="s">
        <v>1690</v>
      </c>
      <c r="E147" s="51" t="str">
        <f t="shared" si="5"/>
        <v>Georgia.SP.POP.TOTL</v>
      </c>
      <c r="F147" s="52">
        <v>5073000</v>
      </c>
      <c r="G147" s="51">
        <v>5111550</v>
      </c>
      <c r="H147" s="51">
        <v>5151603</v>
      </c>
      <c r="I147" s="51">
        <v>5193831</v>
      </c>
      <c r="J147" s="51">
        <v>5239064</v>
      </c>
      <c r="K147" s="51">
        <v>5287002</v>
      </c>
      <c r="L147" s="51">
        <v>5339670</v>
      </c>
      <c r="M147" s="51">
        <v>5394522</v>
      </c>
      <c r="N147" s="51">
        <v>5441242</v>
      </c>
      <c r="O147" s="51">
        <v>5466122</v>
      </c>
      <c r="P147" s="51">
        <v>5459999</v>
      </c>
      <c r="Q147" s="52">
        <v>5418451</v>
      </c>
      <c r="R147" s="51">
        <v>5346034</v>
      </c>
      <c r="S147" s="51">
        <v>5253726</v>
      </c>
      <c r="T147" s="51">
        <v>5157422</v>
      </c>
      <c r="U147" s="51">
        <v>5068901</v>
      </c>
      <c r="V147" s="51">
        <v>4991836</v>
      </c>
      <c r="W147" s="51">
        <v>4923656</v>
      </c>
      <c r="X147" s="51">
        <v>4862349</v>
      </c>
      <c r="Y147" s="51">
        <v>4803725</v>
      </c>
      <c r="Z147" s="52">
        <v>4744750</v>
      </c>
      <c r="AA147" s="51">
        <v>4685873</v>
      </c>
      <c r="AB147" s="51">
        <v>4628826</v>
      </c>
      <c r="AC147" s="51">
        <v>4573208</v>
      </c>
      <c r="AD147" s="51">
        <v>4518528</v>
      </c>
      <c r="AE147" s="51">
        <v>4464543</v>
      </c>
      <c r="AF147" s="51">
        <v>4410860</v>
      </c>
      <c r="AG147" s="52">
        <v>4357857</v>
      </c>
      <c r="AH147" s="51">
        <v>4307011</v>
      </c>
      <c r="AI147" s="51">
        <v>4260333</v>
      </c>
      <c r="AL147" s="51" t="str">
        <f t="shared" si="4"/>
        <v>Georgia</v>
      </c>
    </row>
    <row r="148" spans="1:38">
      <c r="A148" s="51" t="s">
        <v>4166</v>
      </c>
      <c r="B148" s="51" t="s">
        <v>1423</v>
      </c>
      <c r="C148" s="51" t="s">
        <v>1691</v>
      </c>
      <c r="D148" s="51" t="s">
        <v>1688</v>
      </c>
      <c r="E148" s="51" t="str">
        <f t="shared" si="5"/>
        <v>Germany.SP.TER.TOTL.IN</v>
      </c>
      <c r="F148" s="52" t="s">
        <v>1786</v>
      </c>
      <c r="G148" s="51" t="s">
        <v>1786</v>
      </c>
      <c r="H148" s="51" t="s">
        <v>1786</v>
      </c>
      <c r="I148" s="51" t="s">
        <v>1786</v>
      </c>
      <c r="J148" s="51" t="s">
        <v>1786</v>
      </c>
      <c r="K148" s="51" t="s">
        <v>1786</v>
      </c>
      <c r="L148" s="51" t="s">
        <v>1786</v>
      </c>
      <c r="M148" s="51" t="s">
        <v>1786</v>
      </c>
      <c r="N148" s="51" t="s">
        <v>1786</v>
      </c>
      <c r="O148" s="51" t="s">
        <v>1786</v>
      </c>
      <c r="P148" s="51" t="s">
        <v>1786</v>
      </c>
      <c r="Q148" s="52">
        <v>6056620</v>
      </c>
      <c r="R148" s="51" t="s">
        <v>1786</v>
      </c>
      <c r="S148" s="51" t="s">
        <v>1786</v>
      </c>
      <c r="T148" s="51" t="s">
        <v>1786</v>
      </c>
      <c r="U148" s="51" t="s">
        <v>1786</v>
      </c>
      <c r="V148" s="51" t="s">
        <v>1786</v>
      </c>
      <c r="W148" s="51" t="s">
        <v>1786</v>
      </c>
      <c r="X148" s="51">
        <v>4454522</v>
      </c>
      <c r="Y148" s="51">
        <v>4446929</v>
      </c>
      <c r="Z148" s="52">
        <v>4474827</v>
      </c>
      <c r="AA148" s="51">
        <v>4520351</v>
      </c>
      <c r="AB148" s="51">
        <v>4580889</v>
      </c>
      <c r="AC148" s="51">
        <v>4657395</v>
      </c>
      <c r="AD148" s="51">
        <v>4739131</v>
      </c>
      <c r="AE148" s="51">
        <v>4813692</v>
      </c>
      <c r="AF148" s="51">
        <v>4871383</v>
      </c>
      <c r="AG148" s="52">
        <v>4908686</v>
      </c>
      <c r="AH148" s="51">
        <v>4924663</v>
      </c>
      <c r="AI148" s="51">
        <v>4916100</v>
      </c>
      <c r="AL148" s="51" t="str">
        <f t="shared" si="4"/>
        <v>Germany</v>
      </c>
    </row>
    <row r="149" spans="1:38">
      <c r="A149" s="51" t="s">
        <v>4166</v>
      </c>
      <c r="B149" s="51" t="s">
        <v>1423</v>
      </c>
      <c r="C149" s="51" t="s">
        <v>1689</v>
      </c>
      <c r="D149" s="51" t="s">
        <v>1690</v>
      </c>
      <c r="E149" s="51" t="str">
        <f t="shared" si="5"/>
        <v>Germany.SP.POP.TOTL</v>
      </c>
      <c r="F149" s="52">
        <v>78303000</v>
      </c>
      <c r="G149" s="51">
        <v>78418000</v>
      </c>
      <c r="H149" s="51">
        <v>78335000</v>
      </c>
      <c r="I149" s="51">
        <v>78122000</v>
      </c>
      <c r="J149" s="51">
        <v>77846000</v>
      </c>
      <c r="K149" s="51">
        <v>77698000</v>
      </c>
      <c r="L149" s="51">
        <v>77728000</v>
      </c>
      <c r="M149" s="51">
        <v>77840000</v>
      </c>
      <c r="N149" s="51">
        <v>78144000</v>
      </c>
      <c r="O149" s="51">
        <v>78752000</v>
      </c>
      <c r="P149" s="51">
        <v>79433000</v>
      </c>
      <c r="Q149" s="52">
        <v>80014000</v>
      </c>
      <c r="R149" s="51">
        <v>80624000</v>
      </c>
      <c r="S149" s="51">
        <v>81156000</v>
      </c>
      <c r="T149" s="51">
        <v>81516000</v>
      </c>
      <c r="U149" s="51">
        <v>81642000</v>
      </c>
      <c r="V149" s="51">
        <v>81912000</v>
      </c>
      <c r="W149" s="51">
        <v>82071000</v>
      </c>
      <c r="X149" s="51">
        <v>82047000</v>
      </c>
      <c r="Y149" s="51">
        <v>82087000</v>
      </c>
      <c r="Z149" s="52">
        <v>82210000</v>
      </c>
      <c r="AA149" s="51">
        <v>82333000</v>
      </c>
      <c r="AB149" s="51">
        <v>82508000</v>
      </c>
      <c r="AC149" s="51">
        <v>82541000</v>
      </c>
      <c r="AD149" s="51">
        <v>82516250</v>
      </c>
      <c r="AE149" s="51">
        <v>82469400</v>
      </c>
      <c r="AF149" s="51">
        <v>82376451</v>
      </c>
      <c r="AG149" s="52">
        <v>82266372</v>
      </c>
      <c r="AH149" s="51">
        <v>82110097</v>
      </c>
      <c r="AI149" s="51">
        <v>81879976</v>
      </c>
      <c r="AL149" s="51" t="str">
        <f t="shared" si="4"/>
        <v>Germany</v>
      </c>
    </row>
    <row r="150" spans="1:38">
      <c r="A150" s="51" t="s">
        <v>4095</v>
      </c>
      <c r="B150" s="51" t="s">
        <v>1424</v>
      </c>
      <c r="C150" s="51" t="s">
        <v>1691</v>
      </c>
      <c r="D150" s="51" t="s">
        <v>1688</v>
      </c>
      <c r="E150" s="51" t="str">
        <f t="shared" si="5"/>
        <v>Ghana.SP.TER.TOTL.IN</v>
      </c>
      <c r="F150" s="52" t="s">
        <v>1786</v>
      </c>
      <c r="G150" s="51" t="s">
        <v>1786</v>
      </c>
      <c r="H150" s="51" t="s">
        <v>1786</v>
      </c>
      <c r="I150" s="51" t="s">
        <v>1786</v>
      </c>
      <c r="J150" s="51" t="s">
        <v>1786</v>
      </c>
      <c r="K150" s="51" t="s">
        <v>1786</v>
      </c>
      <c r="L150" s="51" t="s">
        <v>1786</v>
      </c>
      <c r="M150" s="51" t="s">
        <v>1786</v>
      </c>
      <c r="N150" s="51" t="s">
        <v>1786</v>
      </c>
      <c r="O150" s="51" t="s">
        <v>1786</v>
      </c>
      <c r="P150" s="51" t="s">
        <v>1786</v>
      </c>
      <c r="Q150" s="52">
        <v>1418924</v>
      </c>
      <c r="R150" s="51" t="s">
        <v>1786</v>
      </c>
      <c r="S150" s="51" t="s">
        <v>1786</v>
      </c>
      <c r="T150" s="51" t="s">
        <v>1786</v>
      </c>
      <c r="U150" s="51" t="s">
        <v>1786</v>
      </c>
      <c r="V150" s="51" t="s">
        <v>1786</v>
      </c>
      <c r="W150" s="51" t="s">
        <v>1786</v>
      </c>
      <c r="X150" s="51">
        <v>1802995</v>
      </c>
      <c r="Y150" s="51">
        <v>1849940</v>
      </c>
      <c r="Z150" s="52">
        <v>1897794</v>
      </c>
      <c r="AA150" s="51">
        <v>1947045</v>
      </c>
      <c r="AB150" s="51">
        <v>1997821</v>
      </c>
      <c r="AC150" s="51">
        <v>2049789</v>
      </c>
      <c r="AD150" s="51">
        <v>2102419</v>
      </c>
      <c r="AE150" s="51">
        <v>2154956</v>
      </c>
      <c r="AF150" s="51">
        <v>2206794</v>
      </c>
      <c r="AG150" s="52">
        <v>2257777</v>
      </c>
      <c r="AH150" s="51">
        <v>2307878</v>
      </c>
      <c r="AI150" s="51">
        <v>2356764</v>
      </c>
      <c r="AL150" s="51" t="str">
        <f t="shared" si="4"/>
        <v>Ghana</v>
      </c>
    </row>
    <row r="151" spans="1:38">
      <c r="A151" s="51" t="s">
        <v>4095</v>
      </c>
      <c r="B151" s="51" t="s">
        <v>1424</v>
      </c>
      <c r="C151" s="51" t="s">
        <v>1689</v>
      </c>
      <c r="D151" s="51" t="s">
        <v>1690</v>
      </c>
      <c r="E151" s="51" t="str">
        <f t="shared" si="5"/>
        <v>Ghana.SP.POP.TOTL</v>
      </c>
      <c r="F151" s="52">
        <v>11026160</v>
      </c>
      <c r="G151" s="51">
        <v>11355091</v>
      </c>
      <c r="H151" s="51">
        <v>11739688</v>
      </c>
      <c r="I151" s="51">
        <v>12160724</v>
      </c>
      <c r="J151" s="51">
        <v>12589615</v>
      </c>
      <c r="K151" s="51">
        <v>13005766</v>
      </c>
      <c r="L151" s="51">
        <v>13402394</v>
      </c>
      <c r="M151" s="51">
        <v>13786185</v>
      </c>
      <c r="N151" s="51">
        <v>14166109</v>
      </c>
      <c r="O151" s="51">
        <v>14556541</v>
      </c>
      <c r="P151" s="51">
        <v>14967509</v>
      </c>
      <c r="Q151" s="52">
        <v>15401291</v>
      </c>
      <c r="R151" s="51">
        <v>15852831</v>
      </c>
      <c r="S151" s="51">
        <v>16316159</v>
      </c>
      <c r="T151" s="51">
        <v>16782487</v>
      </c>
      <c r="U151" s="51">
        <v>17245464</v>
      </c>
      <c r="V151" s="51">
        <v>17702991</v>
      </c>
      <c r="W151" s="51">
        <v>18157031</v>
      </c>
      <c r="X151" s="51">
        <v>18610166</v>
      </c>
      <c r="Y151" s="51">
        <v>19066601</v>
      </c>
      <c r="Z151" s="52">
        <v>19529305</v>
      </c>
      <c r="AA151" s="51">
        <v>19999194</v>
      </c>
      <c r="AB151" s="51">
        <v>20474921</v>
      </c>
      <c r="AC151" s="51">
        <v>20954557</v>
      </c>
      <c r="AD151" s="51">
        <v>21435257</v>
      </c>
      <c r="AE151" s="51">
        <v>21915168</v>
      </c>
      <c r="AF151" s="51">
        <v>22393338</v>
      </c>
      <c r="AG151" s="52">
        <v>22870966</v>
      </c>
      <c r="AH151" s="51">
        <v>23350927</v>
      </c>
      <c r="AI151" s="51">
        <v>23837261</v>
      </c>
      <c r="AL151" s="51" t="str">
        <f t="shared" si="4"/>
        <v>Ghana</v>
      </c>
    </row>
    <row r="152" spans="1:38">
      <c r="A152" s="51" t="s">
        <v>4173</v>
      </c>
      <c r="B152" s="51" t="s">
        <v>1425</v>
      </c>
      <c r="C152" s="51" t="s">
        <v>1691</v>
      </c>
      <c r="D152" s="51" t="s">
        <v>1688</v>
      </c>
      <c r="E152" s="51" t="str">
        <f t="shared" si="5"/>
        <v>Greece.SP.TER.TOTL.IN</v>
      </c>
      <c r="F152" s="52" t="s">
        <v>1786</v>
      </c>
      <c r="G152" s="51" t="s">
        <v>1786</v>
      </c>
      <c r="H152" s="51" t="s">
        <v>1786</v>
      </c>
      <c r="I152" s="51" t="s">
        <v>1786</v>
      </c>
      <c r="J152" s="51" t="s">
        <v>1786</v>
      </c>
      <c r="K152" s="51" t="s">
        <v>1786</v>
      </c>
      <c r="L152" s="51" t="s">
        <v>1786</v>
      </c>
      <c r="M152" s="51" t="s">
        <v>1786</v>
      </c>
      <c r="N152" s="51" t="s">
        <v>1786</v>
      </c>
      <c r="O152" s="51" t="s">
        <v>1786</v>
      </c>
      <c r="P152" s="51" t="s">
        <v>1786</v>
      </c>
      <c r="Q152" s="52">
        <v>781601</v>
      </c>
      <c r="R152" s="51" t="s">
        <v>1786</v>
      </c>
      <c r="S152" s="51" t="s">
        <v>1786</v>
      </c>
      <c r="T152" s="51" t="s">
        <v>1786</v>
      </c>
      <c r="U152" s="51" t="s">
        <v>1786</v>
      </c>
      <c r="V152" s="51" t="s">
        <v>1786</v>
      </c>
      <c r="W152" s="51" t="s">
        <v>1786</v>
      </c>
      <c r="X152" s="51">
        <v>826629</v>
      </c>
      <c r="Y152" s="51">
        <v>828253</v>
      </c>
      <c r="Z152" s="52">
        <v>824673</v>
      </c>
      <c r="AA152" s="51">
        <v>814370</v>
      </c>
      <c r="AB152" s="51">
        <v>796622</v>
      </c>
      <c r="AC152" s="51">
        <v>772439</v>
      </c>
      <c r="AD152" s="51">
        <v>744189</v>
      </c>
      <c r="AE152" s="51">
        <v>715245</v>
      </c>
      <c r="AF152" s="51">
        <v>688176</v>
      </c>
      <c r="AG152" s="52">
        <v>663718</v>
      </c>
      <c r="AH152" s="51">
        <v>641593</v>
      </c>
      <c r="AI152" s="51">
        <v>622088</v>
      </c>
      <c r="AL152" s="51" t="str">
        <f t="shared" si="4"/>
        <v>Greece</v>
      </c>
    </row>
    <row r="153" spans="1:38">
      <c r="A153" s="51" t="s">
        <v>4173</v>
      </c>
      <c r="B153" s="51" t="s">
        <v>1425</v>
      </c>
      <c r="C153" s="51" t="s">
        <v>1689</v>
      </c>
      <c r="D153" s="51" t="s">
        <v>1690</v>
      </c>
      <c r="E153" s="51" t="str">
        <f t="shared" si="5"/>
        <v>Greece.SP.POP.TOTL</v>
      </c>
      <c r="F153" s="52">
        <v>9643000</v>
      </c>
      <c r="G153" s="51">
        <v>9729000</v>
      </c>
      <c r="H153" s="51">
        <v>9790000</v>
      </c>
      <c r="I153" s="51">
        <v>9847000</v>
      </c>
      <c r="J153" s="51">
        <v>9896000</v>
      </c>
      <c r="K153" s="51">
        <v>9934000</v>
      </c>
      <c r="L153" s="51">
        <v>9964000</v>
      </c>
      <c r="M153" s="51">
        <v>10001000</v>
      </c>
      <c r="N153" s="51">
        <v>10037000</v>
      </c>
      <c r="O153" s="51">
        <v>10090000</v>
      </c>
      <c r="P153" s="51">
        <v>10161000</v>
      </c>
      <c r="Q153" s="52">
        <v>10260000</v>
      </c>
      <c r="R153" s="51">
        <v>10370000</v>
      </c>
      <c r="S153" s="51">
        <v>10466000</v>
      </c>
      <c r="T153" s="51">
        <v>10553000</v>
      </c>
      <c r="U153" s="51">
        <v>10634000</v>
      </c>
      <c r="V153" s="51">
        <v>10709000</v>
      </c>
      <c r="W153" s="51">
        <v>10777000</v>
      </c>
      <c r="X153" s="51">
        <v>10835000</v>
      </c>
      <c r="Y153" s="51">
        <v>10883000</v>
      </c>
      <c r="Z153" s="52">
        <v>10917500</v>
      </c>
      <c r="AA153" s="51">
        <v>10949950</v>
      </c>
      <c r="AB153" s="51">
        <v>10987550</v>
      </c>
      <c r="AC153" s="51">
        <v>11023550</v>
      </c>
      <c r="AD153" s="51">
        <v>11061750</v>
      </c>
      <c r="AE153" s="51">
        <v>11104000</v>
      </c>
      <c r="AF153" s="51">
        <v>11148460</v>
      </c>
      <c r="AG153" s="52">
        <v>11192763</v>
      </c>
      <c r="AH153" s="51">
        <v>11237094</v>
      </c>
      <c r="AI153" s="51">
        <v>11283293</v>
      </c>
      <c r="AL153" s="51" t="str">
        <f t="shared" si="4"/>
        <v>Greece</v>
      </c>
    </row>
    <row r="154" spans="1:38">
      <c r="A154" s="51" t="s">
        <v>50</v>
      </c>
      <c r="B154" s="51" t="s">
        <v>1426</v>
      </c>
      <c r="C154" s="51" t="s">
        <v>1691</v>
      </c>
      <c r="D154" s="51" t="s">
        <v>1688</v>
      </c>
      <c r="E154" s="51" t="str">
        <f t="shared" si="5"/>
        <v>Greenland.SP.TER.TOTL.IN</v>
      </c>
      <c r="F154" s="52" t="s">
        <v>1786</v>
      </c>
      <c r="G154" s="51" t="s">
        <v>1786</v>
      </c>
      <c r="H154" s="51" t="s">
        <v>1786</v>
      </c>
      <c r="I154" s="51" t="s">
        <v>1786</v>
      </c>
      <c r="J154" s="51" t="s">
        <v>1786</v>
      </c>
      <c r="K154" s="51" t="s">
        <v>1786</v>
      </c>
      <c r="L154" s="51" t="s">
        <v>1786</v>
      </c>
      <c r="M154" s="51" t="s">
        <v>1786</v>
      </c>
      <c r="N154" s="51" t="s">
        <v>1786</v>
      </c>
      <c r="O154" s="51" t="s">
        <v>1786</v>
      </c>
      <c r="P154" s="51" t="s">
        <v>1786</v>
      </c>
      <c r="Q154" s="52" t="s">
        <v>1786</v>
      </c>
      <c r="R154" s="51" t="s">
        <v>1786</v>
      </c>
      <c r="S154" s="51" t="s">
        <v>1786</v>
      </c>
      <c r="T154" s="51" t="s">
        <v>1786</v>
      </c>
      <c r="U154" s="51" t="s">
        <v>1786</v>
      </c>
      <c r="V154" s="51" t="s">
        <v>1786</v>
      </c>
      <c r="W154" s="51" t="s">
        <v>1786</v>
      </c>
      <c r="X154" s="51" t="s">
        <v>1786</v>
      </c>
      <c r="Y154" s="51" t="s">
        <v>1786</v>
      </c>
      <c r="Z154" s="52" t="s">
        <v>1786</v>
      </c>
      <c r="AA154" s="51" t="s">
        <v>1786</v>
      </c>
      <c r="AB154" s="51" t="s">
        <v>1786</v>
      </c>
      <c r="AC154" s="51" t="s">
        <v>1786</v>
      </c>
      <c r="AD154" s="51" t="s">
        <v>1786</v>
      </c>
      <c r="AE154" s="51" t="s">
        <v>1786</v>
      </c>
      <c r="AF154" s="51" t="s">
        <v>1786</v>
      </c>
      <c r="AG154" s="52" t="s">
        <v>1786</v>
      </c>
      <c r="AH154" s="51" t="s">
        <v>1786</v>
      </c>
      <c r="AI154" s="51" t="s">
        <v>1786</v>
      </c>
      <c r="AL154" s="51" t="str">
        <f t="shared" si="4"/>
        <v>Greenland</v>
      </c>
    </row>
    <row r="155" spans="1:38">
      <c r="A155" s="51" t="s">
        <v>50</v>
      </c>
      <c r="B155" s="51" t="s">
        <v>1426</v>
      </c>
      <c r="C155" s="51" t="s">
        <v>1689</v>
      </c>
      <c r="D155" s="51" t="s">
        <v>1690</v>
      </c>
      <c r="E155" s="51" t="str">
        <f t="shared" si="5"/>
        <v>Greenland.SP.POP.TOTL</v>
      </c>
      <c r="F155" s="52">
        <v>50200</v>
      </c>
      <c r="G155" s="51">
        <v>51000</v>
      </c>
      <c r="H155" s="51">
        <v>51500</v>
      </c>
      <c r="I155" s="51">
        <v>52100</v>
      </c>
      <c r="J155" s="51">
        <v>52700</v>
      </c>
      <c r="K155" s="51">
        <v>53200</v>
      </c>
      <c r="L155" s="51">
        <v>53500</v>
      </c>
      <c r="M155" s="51">
        <v>54100</v>
      </c>
      <c r="N155" s="51">
        <v>54800</v>
      </c>
      <c r="O155" s="51">
        <v>55300</v>
      </c>
      <c r="P155" s="51">
        <v>55600</v>
      </c>
      <c r="Q155" s="52">
        <v>55500</v>
      </c>
      <c r="R155" s="51">
        <v>55300</v>
      </c>
      <c r="S155" s="51">
        <v>55200</v>
      </c>
      <c r="T155" s="51">
        <v>55500</v>
      </c>
      <c r="U155" s="51">
        <v>55800</v>
      </c>
      <c r="V155" s="51">
        <v>55900</v>
      </c>
      <c r="W155" s="51">
        <v>56000</v>
      </c>
      <c r="X155" s="51">
        <v>56100</v>
      </c>
      <c r="Y155" s="51">
        <v>56100</v>
      </c>
      <c r="Z155" s="52">
        <v>56200</v>
      </c>
      <c r="AA155" s="51">
        <v>56350</v>
      </c>
      <c r="AB155" s="51">
        <v>56600</v>
      </c>
      <c r="AC155" s="51">
        <v>56765</v>
      </c>
      <c r="AD155" s="51">
        <v>56912</v>
      </c>
      <c r="AE155" s="51">
        <v>56935</v>
      </c>
      <c r="AF155" s="51">
        <v>56774</v>
      </c>
      <c r="AG155" s="52">
        <v>56555</v>
      </c>
      <c r="AH155" s="51">
        <v>56328</v>
      </c>
      <c r="AI155" s="51">
        <v>56061</v>
      </c>
      <c r="AL155" s="51" t="str">
        <f t="shared" si="4"/>
        <v>Greenland</v>
      </c>
    </row>
    <row r="156" spans="1:38">
      <c r="A156" s="51" t="s">
        <v>4270</v>
      </c>
      <c r="B156" s="51" t="s">
        <v>1427</v>
      </c>
      <c r="C156" s="51" t="s">
        <v>1691</v>
      </c>
      <c r="D156" s="51" t="s">
        <v>1688</v>
      </c>
      <c r="E156" s="51" t="str">
        <f t="shared" si="5"/>
        <v>Grenada.SP.TER.TOTL.IN</v>
      </c>
      <c r="F156" s="52" t="s">
        <v>1786</v>
      </c>
      <c r="G156" s="51" t="s">
        <v>1786</v>
      </c>
      <c r="H156" s="51" t="s">
        <v>1786</v>
      </c>
      <c r="I156" s="51" t="s">
        <v>1786</v>
      </c>
      <c r="J156" s="51" t="s">
        <v>1786</v>
      </c>
      <c r="K156" s="51" t="s">
        <v>1786</v>
      </c>
      <c r="L156" s="51" t="s">
        <v>1786</v>
      </c>
      <c r="M156" s="51" t="s">
        <v>1786</v>
      </c>
      <c r="N156" s="51" t="s">
        <v>1786</v>
      </c>
      <c r="O156" s="51" t="s">
        <v>1786</v>
      </c>
      <c r="P156" s="51" t="s">
        <v>1786</v>
      </c>
      <c r="Q156" s="52" t="s">
        <v>1786</v>
      </c>
      <c r="R156" s="51" t="s">
        <v>1786</v>
      </c>
      <c r="S156" s="51" t="s">
        <v>1786</v>
      </c>
      <c r="T156" s="51" t="s">
        <v>1786</v>
      </c>
      <c r="U156" s="51" t="s">
        <v>1786</v>
      </c>
      <c r="V156" s="51" t="s">
        <v>1786</v>
      </c>
      <c r="W156" s="51" t="s">
        <v>1786</v>
      </c>
      <c r="X156" s="51" t="s">
        <v>1786</v>
      </c>
      <c r="Y156" s="51">
        <v>10250</v>
      </c>
      <c r="Z156" s="52">
        <v>10427</v>
      </c>
      <c r="AA156" s="51">
        <v>10704</v>
      </c>
      <c r="AB156" s="51">
        <v>11096</v>
      </c>
      <c r="AC156" s="51">
        <v>11570</v>
      </c>
      <c r="AD156" s="51">
        <v>12055</v>
      </c>
      <c r="AE156" s="51">
        <v>12458</v>
      </c>
      <c r="AF156" s="51">
        <v>12707</v>
      </c>
      <c r="AG156" s="52">
        <v>12783</v>
      </c>
      <c r="AH156" s="51">
        <v>12709</v>
      </c>
      <c r="AI156" s="51">
        <v>12504</v>
      </c>
      <c r="AL156" s="51" t="str">
        <f t="shared" si="4"/>
        <v>Grenada</v>
      </c>
    </row>
    <row r="157" spans="1:38">
      <c r="A157" s="51" t="s">
        <v>4270</v>
      </c>
      <c r="B157" s="51" t="s">
        <v>1427</v>
      </c>
      <c r="C157" s="51" t="s">
        <v>1689</v>
      </c>
      <c r="D157" s="51" t="s">
        <v>1690</v>
      </c>
      <c r="E157" s="51" t="str">
        <f t="shared" si="5"/>
        <v>Grenada.SP.POP.TOTL</v>
      </c>
      <c r="F157" s="52">
        <v>88929</v>
      </c>
      <c r="G157" s="51">
        <v>90495</v>
      </c>
      <c r="H157" s="51">
        <v>93007</v>
      </c>
      <c r="I157" s="51">
        <v>95893</v>
      </c>
      <c r="J157" s="51">
        <v>98348</v>
      </c>
      <c r="K157" s="51">
        <v>99811</v>
      </c>
      <c r="L157" s="51">
        <v>100046</v>
      </c>
      <c r="M157" s="51">
        <v>99275</v>
      </c>
      <c r="N157" s="51">
        <v>97954</v>
      </c>
      <c r="O157" s="51">
        <v>96761</v>
      </c>
      <c r="P157" s="51">
        <v>96180</v>
      </c>
      <c r="Q157" s="52">
        <v>96360</v>
      </c>
      <c r="R157" s="51">
        <v>97123</v>
      </c>
      <c r="S157" s="51">
        <v>98237</v>
      </c>
      <c r="T157" s="51">
        <v>99338</v>
      </c>
      <c r="U157" s="51">
        <v>100165</v>
      </c>
      <c r="V157" s="51">
        <v>100660</v>
      </c>
      <c r="W157" s="51">
        <v>100920</v>
      </c>
      <c r="X157" s="51">
        <v>101020</v>
      </c>
      <c r="Y157" s="51">
        <v>101085</v>
      </c>
      <c r="Z157" s="52">
        <v>101208</v>
      </c>
      <c r="AA157" s="51">
        <v>101402</v>
      </c>
      <c r="AB157" s="51">
        <v>101634</v>
      </c>
      <c r="AC157" s="51">
        <v>101903</v>
      </c>
      <c r="AD157" s="51">
        <v>102194</v>
      </c>
      <c r="AE157" s="51">
        <v>102500</v>
      </c>
      <c r="AF157" s="51">
        <v>102823</v>
      </c>
      <c r="AG157" s="52">
        <v>103169</v>
      </c>
      <c r="AH157" s="51">
        <v>103538</v>
      </c>
      <c r="AI157" s="51">
        <v>103930</v>
      </c>
      <c r="AL157" s="51" t="str">
        <f t="shared" si="4"/>
        <v>Grenada</v>
      </c>
    </row>
    <row r="158" spans="1:38">
      <c r="A158" s="51" t="s">
        <v>1428</v>
      </c>
      <c r="B158" s="51" t="s">
        <v>1429</v>
      </c>
      <c r="C158" s="51" t="s">
        <v>1691</v>
      </c>
      <c r="D158" s="51" t="s">
        <v>1688</v>
      </c>
      <c r="E158" s="51" t="str">
        <f t="shared" si="5"/>
        <v>Guam.SP.TER.TOTL.IN</v>
      </c>
      <c r="F158" s="52" t="s">
        <v>1786</v>
      </c>
      <c r="G158" s="51" t="s">
        <v>1786</v>
      </c>
      <c r="H158" s="51" t="s">
        <v>1786</v>
      </c>
      <c r="I158" s="51" t="s">
        <v>1786</v>
      </c>
      <c r="J158" s="51" t="s">
        <v>1786</v>
      </c>
      <c r="K158" s="51" t="s">
        <v>1786</v>
      </c>
      <c r="L158" s="51" t="s">
        <v>1786</v>
      </c>
      <c r="M158" s="51" t="s">
        <v>1786</v>
      </c>
      <c r="N158" s="51" t="s">
        <v>1786</v>
      </c>
      <c r="O158" s="51" t="s">
        <v>1786</v>
      </c>
      <c r="P158" s="51" t="s">
        <v>1786</v>
      </c>
      <c r="Q158" s="52" t="s">
        <v>1786</v>
      </c>
      <c r="R158" s="51" t="s">
        <v>1786</v>
      </c>
      <c r="S158" s="51" t="s">
        <v>1786</v>
      </c>
      <c r="T158" s="51" t="s">
        <v>1786</v>
      </c>
      <c r="U158" s="51" t="s">
        <v>1786</v>
      </c>
      <c r="V158" s="51" t="s">
        <v>1786</v>
      </c>
      <c r="W158" s="51" t="s">
        <v>1786</v>
      </c>
      <c r="X158" s="51" t="s">
        <v>1786</v>
      </c>
      <c r="Y158" s="51" t="s">
        <v>1786</v>
      </c>
      <c r="Z158" s="52" t="s">
        <v>1786</v>
      </c>
      <c r="AA158" s="51" t="s">
        <v>1786</v>
      </c>
      <c r="AB158" s="51" t="s">
        <v>1786</v>
      </c>
      <c r="AC158" s="51" t="s">
        <v>1786</v>
      </c>
      <c r="AD158" s="51" t="s">
        <v>1786</v>
      </c>
      <c r="AE158" s="51" t="s">
        <v>1786</v>
      </c>
      <c r="AF158" s="51" t="s">
        <v>1786</v>
      </c>
      <c r="AG158" s="52" t="s">
        <v>1786</v>
      </c>
      <c r="AH158" s="51" t="s">
        <v>1786</v>
      </c>
      <c r="AI158" s="51" t="s">
        <v>1786</v>
      </c>
      <c r="AL158" s="51" t="e">
        <f t="shared" si="4"/>
        <v>#N/A</v>
      </c>
    </row>
    <row r="159" spans="1:38">
      <c r="A159" s="51" t="s">
        <v>1428</v>
      </c>
      <c r="B159" s="51" t="s">
        <v>1429</v>
      </c>
      <c r="C159" s="51" t="s">
        <v>1689</v>
      </c>
      <c r="D159" s="51" t="s">
        <v>1690</v>
      </c>
      <c r="E159" s="51" t="str">
        <f t="shared" si="5"/>
        <v>Guam.SP.POP.TOTL</v>
      </c>
      <c r="F159" s="52">
        <v>106572</v>
      </c>
      <c r="G159" s="51">
        <v>109001</v>
      </c>
      <c r="H159" s="51">
        <v>111489</v>
      </c>
      <c r="I159" s="51">
        <v>114050</v>
      </c>
      <c r="J159" s="51">
        <v>116705</v>
      </c>
      <c r="K159" s="51">
        <v>119464</v>
      </c>
      <c r="L159" s="51">
        <v>122333</v>
      </c>
      <c r="M159" s="51">
        <v>125288</v>
      </c>
      <c r="N159" s="51">
        <v>128260</v>
      </c>
      <c r="O159" s="51">
        <v>131157</v>
      </c>
      <c r="P159" s="51">
        <v>133914</v>
      </c>
      <c r="Q159" s="52">
        <v>136516</v>
      </c>
      <c r="R159" s="51">
        <v>138980</v>
      </c>
      <c r="S159" s="51">
        <v>141303</v>
      </c>
      <c r="T159" s="51">
        <v>143491</v>
      </c>
      <c r="U159" s="51">
        <v>145558</v>
      </c>
      <c r="V159" s="51">
        <v>147481</v>
      </c>
      <c r="W159" s="51">
        <v>149281</v>
      </c>
      <c r="X159" s="51">
        <v>151068</v>
      </c>
      <c r="Y159" s="51">
        <v>152992</v>
      </c>
      <c r="Z159" s="52">
        <v>155153</v>
      </c>
      <c r="AA159" s="51">
        <v>157603</v>
      </c>
      <c r="AB159" s="51">
        <v>160296</v>
      </c>
      <c r="AC159" s="51">
        <v>163124</v>
      </c>
      <c r="AD159" s="51">
        <v>165921</v>
      </c>
      <c r="AE159" s="51">
        <v>168569</v>
      </c>
      <c r="AF159" s="51">
        <v>171032</v>
      </c>
      <c r="AG159" s="52">
        <v>173346</v>
      </c>
      <c r="AH159" s="51">
        <v>175552</v>
      </c>
      <c r="AI159" s="51">
        <v>177718</v>
      </c>
      <c r="AL159" s="51" t="e">
        <f t="shared" si="4"/>
        <v>#N/A</v>
      </c>
    </row>
    <row r="160" spans="1:38">
      <c r="A160" s="51" t="s">
        <v>4273</v>
      </c>
      <c r="B160" s="51" t="s">
        <v>1430</v>
      </c>
      <c r="C160" s="51" t="s">
        <v>1691</v>
      </c>
      <c r="D160" s="51" t="s">
        <v>1688</v>
      </c>
      <c r="E160" s="51" t="str">
        <f t="shared" si="5"/>
        <v>Guatemala.SP.TER.TOTL.IN</v>
      </c>
      <c r="F160" s="52" t="s">
        <v>1786</v>
      </c>
      <c r="G160" s="51" t="s">
        <v>1786</v>
      </c>
      <c r="H160" s="51" t="s">
        <v>1786</v>
      </c>
      <c r="I160" s="51" t="s">
        <v>1786</v>
      </c>
      <c r="J160" s="51" t="s">
        <v>1786</v>
      </c>
      <c r="K160" s="51" t="s">
        <v>1786</v>
      </c>
      <c r="L160" s="51" t="s">
        <v>1786</v>
      </c>
      <c r="M160" s="51" t="s">
        <v>1786</v>
      </c>
      <c r="N160" s="51" t="s">
        <v>1786</v>
      </c>
      <c r="O160" s="51" t="s">
        <v>1786</v>
      </c>
      <c r="P160" s="51" t="s">
        <v>1786</v>
      </c>
      <c r="Q160" s="52">
        <v>824876</v>
      </c>
      <c r="R160" s="51" t="s">
        <v>1786</v>
      </c>
      <c r="S160" s="51" t="s">
        <v>1786</v>
      </c>
      <c r="T160" s="51" t="s">
        <v>1786</v>
      </c>
      <c r="U160" s="51" t="s">
        <v>1786</v>
      </c>
      <c r="V160" s="51" t="s">
        <v>1786</v>
      </c>
      <c r="W160" s="51" t="s">
        <v>1786</v>
      </c>
      <c r="X160" s="51">
        <v>1060621</v>
      </c>
      <c r="Y160" s="51">
        <v>1089927</v>
      </c>
      <c r="Z160" s="52">
        <v>1118719</v>
      </c>
      <c r="AA160" s="51">
        <v>1146916</v>
      </c>
      <c r="AB160" s="51">
        <v>1174736</v>
      </c>
      <c r="AC160" s="51">
        <v>1202519</v>
      </c>
      <c r="AD160" s="51">
        <v>1230759</v>
      </c>
      <c r="AE160" s="51">
        <v>1259883</v>
      </c>
      <c r="AF160" s="51">
        <v>1289746</v>
      </c>
      <c r="AG160" s="52">
        <v>1320410</v>
      </c>
      <c r="AH160" s="51">
        <v>1352722</v>
      </c>
      <c r="AI160" s="51">
        <v>1387767</v>
      </c>
      <c r="AL160" s="51" t="str">
        <f t="shared" si="4"/>
        <v>Guatemala</v>
      </c>
    </row>
    <row r="161" spans="1:38">
      <c r="A161" s="51" t="s">
        <v>4273</v>
      </c>
      <c r="B161" s="51" t="s">
        <v>1430</v>
      </c>
      <c r="C161" s="51" t="s">
        <v>1689</v>
      </c>
      <c r="D161" s="51" t="s">
        <v>1690</v>
      </c>
      <c r="E161" s="51" t="str">
        <f t="shared" si="5"/>
        <v>Guatemala.SP.POP.TOTL</v>
      </c>
      <c r="F161" s="52">
        <v>7015704</v>
      </c>
      <c r="G161" s="51">
        <v>7191593</v>
      </c>
      <c r="H161" s="51">
        <v>7373342</v>
      </c>
      <c r="I161" s="51">
        <v>7559503</v>
      </c>
      <c r="J161" s="51">
        <v>7747915</v>
      </c>
      <c r="K161" s="51">
        <v>7937104</v>
      </c>
      <c r="L161" s="51">
        <v>8126639</v>
      </c>
      <c r="M161" s="51">
        <v>8317309</v>
      </c>
      <c r="N161" s="51">
        <v>8510337</v>
      </c>
      <c r="O161" s="51">
        <v>8707500</v>
      </c>
      <c r="P161" s="51">
        <v>8910121</v>
      </c>
      <c r="Q161" s="52">
        <v>9118957</v>
      </c>
      <c r="R161" s="51">
        <v>9333832</v>
      </c>
      <c r="S161" s="51">
        <v>9554062</v>
      </c>
      <c r="T161" s="51">
        <v>9778534</v>
      </c>
      <c r="U161" s="51">
        <v>10006653</v>
      </c>
      <c r="V161" s="51">
        <v>10238102</v>
      </c>
      <c r="W161" s="51">
        <v>10473834</v>
      </c>
      <c r="X161" s="51">
        <v>10716036</v>
      </c>
      <c r="Y161" s="51">
        <v>10967633</v>
      </c>
      <c r="Z161" s="52">
        <v>11230704</v>
      </c>
      <c r="AA161" s="51">
        <v>11506144</v>
      </c>
      <c r="AB161" s="51">
        <v>11793335</v>
      </c>
      <c r="AC161" s="51">
        <v>12090955</v>
      </c>
      <c r="AD161" s="51">
        <v>12396934</v>
      </c>
      <c r="AE161" s="51">
        <v>12709738</v>
      </c>
      <c r="AF161" s="51">
        <v>13028578</v>
      </c>
      <c r="AG161" s="52">
        <v>13353769</v>
      </c>
      <c r="AH161" s="51">
        <v>13686128</v>
      </c>
      <c r="AI161" s="51">
        <v>14026947</v>
      </c>
      <c r="AL161" s="51" t="str">
        <f t="shared" si="4"/>
        <v>Guatemala</v>
      </c>
    </row>
    <row r="162" spans="1:38">
      <c r="A162" s="51" t="s">
        <v>4096</v>
      </c>
      <c r="B162" s="51" t="s">
        <v>1431</v>
      </c>
      <c r="C162" s="51" t="s">
        <v>1691</v>
      </c>
      <c r="D162" s="51" t="s">
        <v>1688</v>
      </c>
      <c r="E162" s="51" t="str">
        <f t="shared" si="5"/>
        <v>Guinea.SP.TER.TOTL.IN</v>
      </c>
      <c r="F162" s="52" t="s">
        <v>1786</v>
      </c>
      <c r="G162" s="51" t="s">
        <v>1786</v>
      </c>
      <c r="H162" s="51" t="s">
        <v>1786</v>
      </c>
      <c r="I162" s="51" t="s">
        <v>1786</v>
      </c>
      <c r="J162" s="51" t="s">
        <v>1786</v>
      </c>
      <c r="K162" s="51" t="s">
        <v>1786</v>
      </c>
      <c r="L162" s="51" t="s">
        <v>1786</v>
      </c>
      <c r="M162" s="51" t="s">
        <v>1786</v>
      </c>
      <c r="N162" s="51" t="s">
        <v>1786</v>
      </c>
      <c r="O162" s="51" t="s">
        <v>1786</v>
      </c>
      <c r="P162" s="51" t="s">
        <v>1786</v>
      </c>
      <c r="Q162" s="52">
        <v>521286</v>
      </c>
      <c r="R162" s="51" t="s">
        <v>1786</v>
      </c>
      <c r="S162" s="51" t="s">
        <v>1786</v>
      </c>
      <c r="T162" s="51" t="s">
        <v>1786</v>
      </c>
      <c r="U162" s="51" t="s">
        <v>1786</v>
      </c>
      <c r="V162" s="51" t="s">
        <v>1786</v>
      </c>
      <c r="W162" s="51" t="s">
        <v>1786</v>
      </c>
      <c r="X162" s="51">
        <v>681844</v>
      </c>
      <c r="Y162" s="51">
        <v>699845</v>
      </c>
      <c r="Z162" s="52">
        <v>717325</v>
      </c>
      <c r="AA162" s="51">
        <v>734946</v>
      </c>
      <c r="AB162" s="51">
        <v>752809</v>
      </c>
      <c r="AC162" s="51">
        <v>770810</v>
      </c>
      <c r="AD162" s="51">
        <v>789180</v>
      </c>
      <c r="AE162" s="51">
        <v>808161</v>
      </c>
      <c r="AF162" s="51">
        <v>827954</v>
      </c>
      <c r="AG162" s="52">
        <v>848630</v>
      </c>
      <c r="AH162" s="51">
        <v>870262</v>
      </c>
      <c r="AI162" s="51">
        <v>893038</v>
      </c>
      <c r="AL162" s="51" t="str">
        <f t="shared" si="4"/>
        <v>Guinea</v>
      </c>
    </row>
    <row r="163" spans="1:38">
      <c r="A163" s="51" t="s">
        <v>4096</v>
      </c>
      <c r="B163" s="51" t="s">
        <v>1431</v>
      </c>
      <c r="C163" s="51" t="s">
        <v>1689</v>
      </c>
      <c r="D163" s="51" t="s">
        <v>1690</v>
      </c>
      <c r="E163" s="51" t="str">
        <f t="shared" si="5"/>
        <v>Guinea.SP.POP.TOTL</v>
      </c>
      <c r="F163" s="52">
        <v>4628485</v>
      </c>
      <c r="G163" s="51">
        <v>4752686</v>
      </c>
      <c r="H163" s="51">
        <v>4875071</v>
      </c>
      <c r="I163" s="51">
        <v>4998603</v>
      </c>
      <c r="J163" s="51">
        <v>5128016</v>
      </c>
      <c r="K163" s="51">
        <v>5267169</v>
      </c>
      <c r="L163" s="51">
        <v>5414369</v>
      </c>
      <c r="M163" s="51">
        <v>5569155</v>
      </c>
      <c r="N163" s="51">
        <v>5737930</v>
      </c>
      <c r="O163" s="51">
        <v>5929000</v>
      </c>
      <c r="P163" s="51">
        <v>6147054</v>
      </c>
      <c r="Q163" s="52">
        <v>6395905</v>
      </c>
      <c r="R163" s="51">
        <v>6670427</v>
      </c>
      <c r="S163" s="51">
        <v>6955346</v>
      </c>
      <c r="T163" s="51">
        <v>7229693</v>
      </c>
      <c r="U163" s="51">
        <v>7478431</v>
      </c>
      <c r="V163" s="51">
        <v>7696484</v>
      </c>
      <c r="W163" s="51">
        <v>7888284</v>
      </c>
      <c r="X163" s="51">
        <v>8060137</v>
      </c>
      <c r="Y163" s="51">
        <v>8222478</v>
      </c>
      <c r="Z163" s="52">
        <v>8383554</v>
      </c>
      <c r="AA163" s="51">
        <v>8544970</v>
      </c>
      <c r="AB163" s="51">
        <v>8705975</v>
      </c>
      <c r="AC163" s="51">
        <v>8869959</v>
      </c>
      <c r="AD163" s="51">
        <v>9040537</v>
      </c>
      <c r="AE163" s="51">
        <v>9220768</v>
      </c>
      <c r="AF163" s="51">
        <v>9411881</v>
      </c>
      <c r="AG163" s="52">
        <v>9615073</v>
      </c>
      <c r="AH163" s="51">
        <v>9833055</v>
      </c>
      <c r="AI163" s="51">
        <v>10068724</v>
      </c>
      <c r="AL163" s="51" t="str">
        <f t="shared" si="4"/>
        <v>Guinea</v>
      </c>
    </row>
    <row r="164" spans="1:38">
      <c r="A164" s="51" t="s">
        <v>1725</v>
      </c>
      <c r="B164" s="51" t="s">
        <v>1433</v>
      </c>
      <c r="C164" s="51" t="s">
        <v>1691</v>
      </c>
      <c r="D164" s="51" t="s">
        <v>1688</v>
      </c>
      <c r="E164" s="51" t="str">
        <f t="shared" si="5"/>
        <v>Guinea-Bissau.SP.TER.TOTL.IN</v>
      </c>
      <c r="F164" s="52" t="s">
        <v>1786</v>
      </c>
      <c r="G164" s="51" t="s">
        <v>1786</v>
      </c>
      <c r="H164" s="51" t="s">
        <v>1786</v>
      </c>
      <c r="I164" s="51" t="s">
        <v>1786</v>
      </c>
      <c r="J164" s="51" t="s">
        <v>1786</v>
      </c>
      <c r="K164" s="51" t="s">
        <v>1786</v>
      </c>
      <c r="L164" s="51" t="s">
        <v>1786</v>
      </c>
      <c r="M164" s="51" t="s">
        <v>1786</v>
      </c>
      <c r="N164" s="51" t="s">
        <v>1786</v>
      </c>
      <c r="O164" s="51" t="s">
        <v>1786</v>
      </c>
      <c r="P164" s="51" t="s">
        <v>1786</v>
      </c>
      <c r="Q164" s="52">
        <v>90732</v>
      </c>
      <c r="R164" s="51" t="s">
        <v>1786</v>
      </c>
      <c r="S164" s="51" t="s">
        <v>1786</v>
      </c>
      <c r="T164" s="51" t="s">
        <v>1786</v>
      </c>
      <c r="U164" s="51" t="s">
        <v>1786</v>
      </c>
      <c r="V164" s="51" t="s">
        <v>1786</v>
      </c>
      <c r="W164" s="51" t="s">
        <v>1786</v>
      </c>
      <c r="X164" s="51">
        <v>128218</v>
      </c>
      <c r="Y164" s="51">
        <v>124730</v>
      </c>
      <c r="Z164" s="52">
        <v>121353</v>
      </c>
      <c r="AA164" s="51">
        <v>119407</v>
      </c>
      <c r="AB164" s="51">
        <v>119280</v>
      </c>
      <c r="AC164" s="51">
        <v>120623</v>
      </c>
      <c r="AD164" s="51">
        <v>123120</v>
      </c>
      <c r="AE164" s="51">
        <v>126192</v>
      </c>
      <c r="AF164" s="51">
        <v>129408</v>
      </c>
      <c r="AG164" s="52">
        <v>132738</v>
      </c>
      <c r="AH164" s="51">
        <v>136353</v>
      </c>
      <c r="AI164" s="51">
        <v>140251</v>
      </c>
      <c r="AL164" s="51" t="e">
        <f t="shared" si="4"/>
        <v>#N/A</v>
      </c>
    </row>
    <row r="165" spans="1:38">
      <c r="A165" s="51" t="s">
        <v>1432</v>
      </c>
      <c r="B165" s="51" t="s">
        <v>1433</v>
      </c>
      <c r="C165" s="51" t="s">
        <v>1689</v>
      </c>
      <c r="D165" s="51" t="s">
        <v>1690</v>
      </c>
      <c r="E165" s="51" t="str">
        <f t="shared" si="5"/>
        <v>Guinea-Bissau.SP.POP.TOTL</v>
      </c>
      <c r="F165" s="52">
        <v>836043</v>
      </c>
      <c r="G165" s="51">
        <v>856772</v>
      </c>
      <c r="H165" s="51">
        <v>873820</v>
      </c>
      <c r="I165" s="51">
        <v>888567</v>
      </c>
      <c r="J165" s="51">
        <v>903101</v>
      </c>
      <c r="K165" s="51">
        <v>919005</v>
      </c>
      <c r="L165" s="51">
        <v>936552</v>
      </c>
      <c r="M165" s="51">
        <v>955426</v>
      </c>
      <c r="N165" s="51">
        <v>975909</v>
      </c>
      <c r="O165" s="51">
        <v>998203</v>
      </c>
      <c r="P165" s="51">
        <v>1022392</v>
      </c>
      <c r="Q165" s="52">
        <v>1048821</v>
      </c>
      <c r="R165" s="51">
        <v>1077403</v>
      </c>
      <c r="S165" s="51">
        <v>1107234</v>
      </c>
      <c r="T165" s="51">
        <v>1137055</v>
      </c>
      <c r="U165" s="51">
        <v>1165989</v>
      </c>
      <c r="V165" s="51">
        <v>1193631</v>
      </c>
      <c r="W165" s="51">
        <v>1220326</v>
      </c>
      <c r="X165" s="51">
        <v>1246861</v>
      </c>
      <c r="Y165" s="51">
        <v>1274400</v>
      </c>
      <c r="Z165" s="52">
        <v>1303763</v>
      </c>
      <c r="AA165" s="51">
        <v>1335251</v>
      </c>
      <c r="AB165" s="51">
        <v>1368533</v>
      </c>
      <c r="AC165" s="51">
        <v>1403045</v>
      </c>
      <c r="AD165" s="51">
        <v>1437940</v>
      </c>
      <c r="AE165" s="51">
        <v>1472626</v>
      </c>
      <c r="AF165" s="51">
        <v>1506905</v>
      </c>
      <c r="AG165" s="52">
        <v>1541040</v>
      </c>
      <c r="AH165" s="51">
        <v>1575446</v>
      </c>
      <c r="AI165" s="51">
        <v>1610746</v>
      </c>
      <c r="AL165" s="51" t="e">
        <f t="shared" si="4"/>
        <v>#N/A</v>
      </c>
    </row>
    <row r="166" spans="1:38">
      <c r="A166" s="51" t="s">
        <v>4275</v>
      </c>
      <c r="B166" s="51" t="s">
        <v>1434</v>
      </c>
      <c r="C166" s="51" t="s">
        <v>1691</v>
      </c>
      <c r="D166" s="51" t="s">
        <v>1688</v>
      </c>
      <c r="E166" s="51" t="str">
        <f t="shared" si="5"/>
        <v>Guyana.SP.TER.TOTL.IN</v>
      </c>
      <c r="F166" s="52" t="s">
        <v>1786</v>
      </c>
      <c r="G166" s="51" t="s">
        <v>1786</v>
      </c>
      <c r="H166" s="51" t="s">
        <v>1786</v>
      </c>
      <c r="I166" s="51" t="s">
        <v>1786</v>
      </c>
      <c r="J166" s="51" t="s">
        <v>1786</v>
      </c>
      <c r="K166" s="51" t="s">
        <v>1786</v>
      </c>
      <c r="L166" s="51" t="s">
        <v>1786</v>
      </c>
      <c r="M166" s="51" t="s">
        <v>1786</v>
      </c>
      <c r="N166" s="51" t="s">
        <v>1786</v>
      </c>
      <c r="O166" s="51" t="s">
        <v>1786</v>
      </c>
      <c r="P166" s="51" t="s">
        <v>1786</v>
      </c>
      <c r="Q166" s="52">
        <v>83798</v>
      </c>
      <c r="R166" s="51" t="s">
        <v>1786</v>
      </c>
      <c r="S166" s="51" t="s">
        <v>1786</v>
      </c>
      <c r="T166" s="51" t="s">
        <v>1786</v>
      </c>
      <c r="U166" s="51" t="s">
        <v>1786</v>
      </c>
      <c r="V166" s="51" t="s">
        <v>1786</v>
      </c>
      <c r="W166" s="51" t="s">
        <v>1786</v>
      </c>
      <c r="X166" s="51">
        <v>85673</v>
      </c>
      <c r="Y166" s="51">
        <v>85333</v>
      </c>
      <c r="Z166" s="52">
        <v>84324</v>
      </c>
      <c r="AA166" s="51">
        <v>82477</v>
      </c>
      <c r="AB166" s="51">
        <v>79675</v>
      </c>
      <c r="AC166" s="51">
        <v>76075</v>
      </c>
      <c r="AD166" s="51">
        <v>72172</v>
      </c>
      <c r="AE166" s="51">
        <v>68637</v>
      </c>
      <c r="AF166" s="51">
        <v>65969</v>
      </c>
      <c r="AG166" s="52">
        <v>64293</v>
      </c>
      <c r="AH166" s="51">
        <v>63491</v>
      </c>
      <c r="AI166" s="51">
        <v>63509</v>
      </c>
      <c r="AL166" s="51" t="str">
        <f t="shared" si="4"/>
        <v>Guyana</v>
      </c>
    </row>
    <row r="167" spans="1:38">
      <c r="A167" s="51" t="s">
        <v>4275</v>
      </c>
      <c r="B167" s="51" t="s">
        <v>1434</v>
      </c>
      <c r="C167" s="51" t="s">
        <v>1689</v>
      </c>
      <c r="D167" s="51" t="s">
        <v>1690</v>
      </c>
      <c r="E167" s="51" t="str">
        <f t="shared" si="5"/>
        <v>Guyana.SP.POP.TOTL</v>
      </c>
      <c r="F167" s="52">
        <v>776078</v>
      </c>
      <c r="G167" s="51">
        <v>778998</v>
      </c>
      <c r="H167" s="51">
        <v>779389</v>
      </c>
      <c r="I167" s="51">
        <v>777689</v>
      </c>
      <c r="J167" s="51">
        <v>774625</v>
      </c>
      <c r="K167" s="51">
        <v>770814</v>
      </c>
      <c r="L167" s="51">
        <v>766221</v>
      </c>
      <c r="M167" s="51">
        <v>760892</v>
      </c>
      <c r="N167" s="51">
        <v>755646</v>
      </c>
      <c r="O167" s="51">
        <v>751513</v>
      </c>
      <c r="P167" s="51">
        <v>749188</v>
      </c>
      <c r="Q167" s="52">
        <v>749123</v>
      </c>
      <c r="R167" s="51">
        <v>751062</v>
      </c>
      <c r="S167" s="51">
        <v>754130</v>
      </c>
      <c r="T167" s="51">
        <v>757032</v>
      </c>
      <c r="U167" s="51">
        <v>758853</v>
      </c>
      <c r="V167" s="51">
        <v>759254</v>
      </c>
      <c r="W167" s="51">
        <v>758564</v>
      </c>
      <c r="X167" s="51">
        <v>757323</v>
      </c>
      <c r="Y167" s="51">
        <v>756362</v>
      </c>
      <c r="Z167" s="52">
        <v>756259</v>
      </c>
      <c r="AA167" s="51">
        <v>757175</v>
      </c>
      <c r="AB167" s="51">
        <v>758834</v>
      </c>
      <c r="AC167" s="51">
        <v>760850</v>
      </c>
      <c r="AD167" s="51">
        <v>762654</v>
      </c>
      <c r="AE167" s="51">
        <v>763834</v>
      </c>
      <c r="AF167" s="51">
        <v>764273</v>
      </c>
      <c r="AG167" s="52">
        <v>764100</v>
      </c>
      <c r="AH167" s="51">
        <v>763437</v>
      </c>
      <c r="AI167" s="51">
        <v>762498</v>
      </c>
      <c r="AL167" s="51" t="str">
        <f t="shared" si="4"/>
        <v>Guyana</v>
      </c>
    </row>
    <row r="168" spans="1:38">
      <c r="A168" s="51" t="s">
        <v>4278</v>
      </c>
      <c r="B168" s="51" t="s">
        <v>1435</v>
      </c>
      <c r="C168" s="51" t="s">
        <v>1691</v>
      </c>
      <c r="D168" s="51" t="s">
        <v>1688</v>
      </c>
      <c r="E168" s="51" t="str">
        <f t="shared" si="5"/>
        <v>Haiti.SP.TER.TOTL.IN</v>
      </c>
      <c r="F168" s="52" t="s">
        <v>1786</v>
      </c>
      <c r="G168" s="51" t="s">
        <v>1786</v>
      </c>
      <c r="H168" s="51" t="s">
        <v>1786</v>
      </c>
      <c r="I168" s="51" t="s">
        <v>1786</v>
      </c>
      <c r="J168" s="51" t="s">
        <v>1786</v>
      </c>
      <c r="K168" s="51" t="s">
        <v>1786</v>
      </c>
      <c r="L168" s="51" t="s">
        <v>1786</v>
      </c>
      <c r="M168" s="51" t="s">
        <v>1786</v>
      </c>
      <c r="N168" s="51" t="s">
        <v>1786</v>
      </c>
      <c r="O168" s="51" t="s">
        <v>1786</v>
      </c>
      <c r="P168" s="51" t="s">
        <v>1786</v>
      </c>
      <c r="Q168" s="52">
        <v>645937</v>
      </c>
      <c r="R168" s="51" t="s">
        <v>1786</v>
      </c>
      <c r="S168" s="51" t="s">
        <v>1786</v>
      </c>
      <c r="T168" s="51" t="s">
        <v>1786</v>
      </c>
      <c r="U168" s="51" t="s">
        <v>1786</v>
      </c>
      <c r="V168" s="51" t="s">
        <v>1786</v>
      </c>
      <c r="W168" s="51" t="s">
        <v>1786</v>
      </c>
      <c r="X168" s="51" t="s">
        <v>1786</v>
      </c>
      <c r="Y168" s="51">
        <v>762011</v>
      </c>
      <c r="Z168" s="52">
        <v>795715</v>
      </c>
      <c r="AA168" s="51">
        <v>831546</v>
      </c>
      <c r="AB168" s="51">
        <v>869762</v>
      </c>
      <c r="AC168" s="51">
        <v>909750</v>
      </c>
      <c r="AD168" s="51">
        <v>948598</v>
      </c>
      <c r="AE168" s="51">
        <v>982544</v>
      </c>
      <c r="AF168" s="51">
        <v>1009016</v>
      </c>
      <c r="AG168" s="52">
        <v>1026673</v>
      </c>
      <c r="AH168" s="51">
        <v>1036481</v>
      </c>
      <c r="AI168" s="51">
        <v>1041054</v>
      </c>
      <c r="AL168" s="51" t="e">
        <f t="shared" si="4"/>
        <v>#N/A</v>
      </c>
    </row>
    <row r="169" spans="1:38">
      <c r="A169" s="51" t="s">
        <v>4278</v>
      </c>
      <c r="B169" s="51" t="s">
        <v>1435</v>
      </c>
      <c r="C169" s="51" t="s">
        <v>1689</v>
      </c>
      <c r="D169" s="51" t="s">
        <v>1690</v>
      </c>
      <c r="E169" s="51" t="str">
        <f t="shared" si="5"/>
        <v>Haiti.SP.POP.TOTL</v>
      </c>
      <c r="F169" s="52">
        <v>5691260</v>
      </c>
      <c r="G169" s="51">
        <v>5820618</v>
      </c>
      <c r="H169" s="51">
        <v>5956698</v>
      </c>
      <c r="I169" s="51">
        <v>6097667</v>
      </c>
      <c r="J169" s="51">
        <v>6241009</v>
      </c>
      <c r="K169" s="51">
        <v>6384846</v>
      </c>
      <c r="L169" s="51">
        <v>6528470</v>
      </c>
      <c r="M169" s="51">
        <v>6672156</v>
      </c>
      <c r="N169" s="51">
        <v>6816200</v>
      </c>
      <c r="O169" s="51">
        <v>6961283</v>
      </c>
      <c r="P169" s="51">
        <v>7107901</v>
      </c>
      <c r="Q169" s="52">
        <v>7255816</v>
      </c>
      <c r="R169" s="51">
        <v>7404705</v>
      </c>
      <c r="S169" s="51">
        <v>7554892</v>
      </c>
      <c r="T169" s="51">
        <v>7706824</v>
      </c>
      <c r="U169" s="51">
        <v>7860725</v>
      </c>
      <c r="V169" s="51">
        <v>8016832</v>
      </c>
      <c r="W169" s="51">
        <v>8174788</v>
      </c>
      <c r="X169" s="51">
        <v>8333515</v>
      </c>
      <c r="Y169" s="51">
        <v>8491550</v>
      </c>
      <c r="Z169" s="52">
        <v>8647874</v>
      </c>
      <c r="AA169" s="51">
        <v>8801982</v>
      </c>
      <c r="AB169" s="51">
        <v>8954225</v>
      </c>
      <c r="AC169" s="51">
        <v>9105487</v>
      </c>
      <c r="AD169" s="51">
        <v>9257096</v>
      </c>
      <c r="AE169" s="51">
        <v>9409991</v>
      </c>
      <c r="AF169" s="51">
        <v>9564449</v>
      </c>
      <c r="AG169" s="52">
        <v>9720086</v>
      </c>
      <c r="AH169" s="51">
        <v>9876402</v>
      </c>
      <c r="AI169" s="51">
        <v>10032619</v>
      </c>
      <c r="AL169" s="51" t="e">
        <f t="shared" si="4"/>
        <v>#N/A</v>
      </c>
    </row>
    <row r="170" spans="1:38">
      <c r="A170" s="51" t="s">
        <v>1436</v>
      </c>
      <c r="B170" s="51" t="s">
        <v>1437</v>
      </c>
      <c r="C170" s="51" t="s">
        <v>1691</v>
      </c>
      <c r="D170" s="51" t="s">
        <v>1688</v>
      </c>
      <c r="E170" s="51" t="str">
        <f t="shared" si="5"/>
        <v>High income.SP.TER.TOTL.IN</v>
      </c>
      <c r="F170" s="52" t="s">
        <v>1786</v>
      </c>
      <c r="G170" s="51" t="s">
        <v>1786</v>
      </c>
      <c r="H170" s="51" t="s">
        <v>1786</v>
      </c>
      <c r="I170" s="51" t="s">
        <v>1786</v>
      </c>
      <c r="J170" s="51" t="s">
        <v>1786</v>
      </c>
      <c r="K170" s="51" t="s">
        <v>1786</v>
      </c>
      <c r="L170" s="51" t="s">
        <v>1786</v>
      </c>
      <c r="M170" s="51" t="s">
        <v>1786</v>
      </c>
      <c r="N170" s="51" t="s">
        <v>1786</v>
      </c>
      <c r="O170" s="51" t="s">
        <v>1786</v>
      </c>
      <c r="P170" s="51" t="s">
        <v>1786</v>
      </c>
      <c r="Q170" s="52" t="s">
        <v>1786</v>
      </c>
      <c r="R170" s="51" t="s">
        <v>1786</v>
      </c>
      <c r="S170" s="51" t="s">
        <v>1786</v>
      </c>
      <c r="T170" s="51" t="s">
        <v>1786</v>
      </c>
      <c r="U170" s="51" t="s">
        <v>1786</v>
      </c>
      <c r="V170" s="51" t="s">
        <v>1786</v>
      </c>
      <c r="W170" s="51" t="s">
        <v>1786</v>
      </c>
      <c r="X170" s="51" t="s">
        <v>1786</v>
      </c>
      <c r="Y170" s="51" t="s">
        <v>1786</v>
      </c>
      <c r="Z170" s="52" t="s">
        <v>1786</v>
      </c>
      <c r="AA170" s="51" t="s">
        <v>1786</v>
      </c>
      <c r="AB170" s="51" t="s">
        <v>1786</v>
      </c>
      <c r="AC170" s="51" t="s">
        <v>1786</v>
      </c>
      <c r="AD170" s="51" t="s">
        <v>1786</v>
      </c>
      <c r="AE170" s="51" t="s">
        <v>1786</v>
      </c>
      <c r="AF170" s="51" t="s">
        <v>1786</v>
      </c>
      <c r="AG170" s="52" t="s">
        <v>1786</v>
      </c>
      <c r="AH170" s="51" t="s">
        <v>1786</v>
      </c>
      <c r="AI170" s="51" t="s">
        <v>1786</v>
      </c>
      <c r="AL170" s="51" t="e">
        <f t="shared" si="4"/>
        <v>#N/A</v>
      </c>
    </row>
    <row r="171" spans="1:38">
      <c r="A171" s="51" t="s">
        <v>1436</v>
      </c>
      <c r="B171" s="51" t="s">
        <v>1437</v>
      </c>
      <c r="C171" s="51" t="s">
        <v>1689</v>
      </c>
      <c r="D171" s="51" t="s">
        <v>1690</v>
      </c>
      <c r="E171" s="51" t="str">
        <f t="shared" si="5"/>
        <v>High income.SP.POP.TOTL</v>
      </c>
      <c r="F171" s="52">
        <v>874624823.97973502</v>
      </c>
      <c r="G171" s="51">
        <v>881936466.535429</v>
      </c>
      <c r="H171" s="51">
        <v>888577788.12776005</v>
      </c>
      <c r="I171" s="51">
        <v>894666693.76698995</v>
      </c>
      <c r="J171" s="51">
        <v>900373874.08136106</v>
      </c>
      <c r="K171" s="51">
        <v>906225755.17320895</v>
      </c>
      <c r="L171" s="51">
        <v>912292339.60000002</v>
      </c>
      <c r="M171" s="51">
        <v>918382676.43923497</v>
      </c>
      <c r="N171" s="51">
        <v>924742830.59101403</v>
      </c>
      <c r="O171" s="51">
        <v>932029031.10000002</v>
      </c>
      <c r="P171" s="51">
        <v>939587664</v>
      </c>
      <c r="Q171" s="52">
        <v>946326034.63486505</v>
      </c>
      <c r="R171" s="51">
        <v>952668678.60908198</v>
      </c>
      <c r="S171" s="51">
        <v>960333649.10360801</v>
      </c>
      <c r="T171" s="51">
        <v>967420168.511832</v>
      </c>
      <c r="U171" s="51">
        <v>976390870.37108696</v>
      </c>
      <c r="V171" s="51">
        <v>983350561.11932302</v>
      </c>
      <c r="W171" s="51">
        <v>990366772.43527699</v>
      </c>
      <c r="X171" s="51">
        <v>996818959.13008404</v>
      </c>
      <c r="Y171" s="51">
        <v>1003472950.56501</v>
      </c>
      <c r="Z171" s="52">
        <v>1010286958.3869801</v>
      </c>
      <c r="AA171" s="51">
        <v>1017320570.01228</v>
      </c>
      <c r="AB171" s="51">
        <v>1024438126.07605</v>
      </c>
      <c r="AC171" s="51">
        <v>1031643023.26275</v>
      </c>
      <c r="AD171" s="51">
        <v>1038849586.4563299</v>
      </c>
      <c r="AE171" s="51">
        <v>1045800757.55575</v>
      </c>
      <c r="AF171" s="51">
        <v>1053250323.52842</v>
      </c>
      <c r="AG171" s="52">
        <v>1061224011.5958</v>
      </c>
      <c r="AH171" s="51">
        <v>1068725947.16352</v>
      </c>
      <c r="AI171" s="51">
        <v>1116551735.039964</v>
      </c>
      <c r="AL171" s="51" t="e">
        <f t="shared" si="4"/>
        <v>#N/A</v>
      </c>
    </row>
    <row r="172" spans="1:38">
      <c r="A172" s="51" t="s">
        <v>1438</v>
      </c>
      <c r="B172" s="51" t="s">
        <v>1439</v>
      </c>
      <c r="C172" s="51" t="s">
        <v>1691</v>
      </c>
      <c r="D172" s="51" t="s">
        <v>1688</v>
      </c>
      <c r="E172" s="51" t="str">
        <f t="shared" si="5"/>
        <v>High income: nonOECD.SP.TER.TOTL.IN</v>
      </c>
      <c r="F172" s="52" t="s">
        <v>1786</v>
      </c>
      <c r="G172" s="51" t="s">
        <v>1786</v>
      </c>
      <c r="H172" s="51" t="s">
        <v>1786</v>
      </c>
      <c r="I172" s="51" t="s">
        <v>1786</v>
      </c>
      <c r="J172" s="51" t="s">
        <v>1786</v>
      </c>
      <c r="K172" s="51" t="s">
        <v>1786</v>
      </c>
      <c r="L172" s="51" t="s">
        <v>1786</v>
      </c>
      <c r="M172" s="51" t="s">
        <v>1786</v>
      </c>
      <c r="N172" s="51" t="s">
        <v>1786</v>
      </c>
      <c r="O172" s="51" t="s">
        <v>1786</v>
      </c>
      <c r="P172" s="51" t="s">
        <v>1786</v>
      </c>
      <c r="Q172" s="52" t="s">
        <v>1786</v>
      </c>
      <c r="R172" s="51" t="s">
        <v>1786</v>
      </c>
      <c r="S172" s="51" t="s">
        <v>1786</v>
      </c>
      <c r="T172" s="51" t="s">
        <v>1786</v>
      </c>
      <c r="U172" s="51" t="s">
        <v>1786</v>
      </c>
      <c r="V172" s="51" t="s">
        <v>1786</v>
      </c>
      <c r="W172" s="51" t="s">
        <v>1786</v>
      </c>
      <c r="X172" s="51" t="s">
        <v>1786</v>
      </c>
      <c r="Y172" s="51" t="s">
        <v>1786</v>
      </c>
      <c r="Z172" s="52" t="s">
        <v>1786</v>
      </c>
      <c r="AA172" s="51" t="s">
        <v>1786</v>
      </c>
      <c r="AB172" s="51" t="s">
        <v>1786</v>
      </c>
      <c r="AC172" s="51" t="s">
        <v>1786</v>
      </c>
      <c r="AD172" s="51" t="s">
        <v>1786</v>
      </c>
      <c r="AE172" s="51" t="s">
        <v>1786</v>
      </c>
      <c r="AF172" s="51" t="s">
        <v>1786</v>
      </c>
      <c r="AG172" s="52" t="s">
        <v>1786</v>
      </c>
      <c r="AH172" s="51" t="s">
        <v>1786</v>
      </c>
      <c r="AI172" s="51" t="s">
        <v>1786</v>
      </c>
      <c r="AL172" s="51" t="e">
        <f t="shared" si="4"/>
        <v>#N/A</v>
      </c>
    </row>
    <row r="173" spans="1:38">
      <c r="A173" s="51" t="s">
        <v>1438</v>
      </c>
      <c r="B173" s="51" t="s">
        <v>1439</v>
      </c>
      <c r="C173" s="51" t="s">
        <v>1689</v>
      </c>
      <c r="D173" s="51" t="s">
        <v>1690</v>
      </c>
      <c r="E173" s="51" t="str">
        <f t="shared" si="5"/>
        <v>High income: nonOECD.SP.POP.TOTL</v>
      </c>
      <c r="F173" s="52" t="s">
        <v>1786</v>
      </c>
      <c r="G173" s="51" t="s">
        <v>1786</v>
      </c>
      <c r="H173" s="51" t="s">
        <v>1786</v>
      </c>
      <c r="I173" s="51" t="s">
        <v>1786</v>
      </c>
      <c r="J173" s="51" t="s">
        <v>1786</v>
      </c>
      <c r="K173" s="51" t="s">
        <v>1786</v>
      </c>
      <c r="L173" s="51" t="s">
        <v>1786</v>
      </c>
      <c r="M173" s="51" t="s">
        <v>1786</v>
      </c>
      <c r="N173" s="51" t="s">
        <v>1786</v>
      </c>
      <c r="O173" s="51" t="s">
        <v>1786</v>
      </c>
      <c r="P173" s="51" t="s">
        <v>1786</v>
      </c>
      <c r="Q173" s="52" t="s">
        <v>1786</v>
      </c>
      <c r="R173" s="51" t="s">
        <v>1786</v>
      </c>
      <c r="S173" s="51" t="s">
        <v>1786</v>
      </c>
      <c r="T173" s="51" t="s">
        <v>1786</v>
      </c>
      <c r="U173" s="51" t="s">
        <v>1786</v>
      </c>
      <c r="V173" s="51" t="s">
        <v>1786</v>
      </c>
      <c r="W173" s="51" t="s">
        <v>1786</v>
      </c>
      <c r="X173" s="51" t="s">
        <v>1786</v>
      </c>
      <c r="Y173" s="51" t="s">
        <v>1786</v>
      </c>
      <c r="Z173" s="52" t="s">
        <v>1786</v>
      </c>
      <c r="AA173" s="51" t="s">
        <v>1786</v>
      </c>
      <c r="AB173" s="51" t="s">
        <v>1786</v>
      </c>
      <c r="AC173" s="51" t="s">
        <v>1786</v>
      </c>
      <c r="AD173" s="51" t="s">
        <v>1786</v>
      </c>
      <c r="AE173" s="51" t="s">
        <v>1786</v>
      </c>
      <c r="AF173" s="51" t="s">
        <v>1786</v>
      </c>
      <c r="AG173" s="52" t="s">
        <v>1786</v>
      </c>
      <c r="AH173" s="51" t="s">
        <v>1786</v>
      </c>
      <c r="AI173" s="51">
        <v>91633514.03996402</v>
      </c>
      <c r="AL173" s="51" t="e">
        <f t="shared" si="4"/>
        <v>#N/A</v>
      </c>
    </row>
    <row r="174" spans="1:38">
      <c r="A174" s="51" t="s">
        <v>1440</v>
      </c>
      <c r="B174" s="51" t="s">
        <v>1441</v>
      </c>
      <c r="C174" s="51" t="s">
        <v>1691</v>
      </c>
      <c r="D174" s="51" t="s">
        <v>1688</v>
      </c>
      <c r="E174" s="51" t="str">
        <f t="shared" si="5"/>
        <v>High income: OECD.SP.TER.TOTL.IN</v>
      </c>
      <c r="F174" s="52" t="s">
        <v>1786</v>
      </c>
      <c r="G174" s="51" t="s">
        <v>1786</v>
      </c>
      <c r="H174" s="51" t="s">
        <v>1786</v>
      </c>
      <c r="I174" s="51" t="s">
        <v>1786</v>
      </c>
      <c r="J174" s="51" t="s">
        <v>1786</v>
      </c>
      <c r="K174" s="51" t="s">
        <v>1786</v>
      </c>
      <c r="L174" s="51" t="s">
        <v>1786</v>
      </c>
      <c r="M174" s="51" t="s">
        <v>1786</v>
      </c>
      <c r="N174" s="51" t="s">
        <v>1786</v>
      </c>
      <c r="O174" s="51" t="s">
        <v>1786</v>
      </c>
      <c r="P174" s="51" t="s">
        <v>1786</v>
      </c>
      <c r="Q174" s="52" t="s">
        <v>1786</v>
      </c>
      <c r="R174" s="51" t="s">
        <v>1786</v>
      </c>
      <c r="S174" s="51" t="s">
        <v>1786</v>
      </c>
      <c r="T174" s="51" t="s">
        <v>1786</v>
      </c>
      <c r="U174" s="51" t="s">
        <v>1786</v>
      </c>
      <c r="V174" s="51" t="s">
        <v>1786</v>
      </c>
      <c r="W174" s="51" t="s">
        <v>1786</v>
      </c>
      <c r="X174" s="51" t="s">
        <v>1786</v>
      </c>
      <c r="Y174" s="51" t="s">
        <v>1786</v>
      </c>
      <c r="Z174" s="52" t="s">
        <v>1786</v>
      </c>
      <c r="AA174" s="51" t="s">
        <v>1786</v>
      </c>
      <c r="AB174" s="51" t="s">
        <v>1786</v>
      </c>
      <c r="AC174" s="51" t="s">
        <v>1786</v>
      </c>
      <c r="AD174" s="51" t="s">
        <v>1786</v>
      </c>
      <c r="AE174" s="51" t="s">
        <v>1786</v>
      </c>
      <c r="AF174" s="51" t="s">
        <v>1786</v>
      </c>
      <c r="AG174" s="52" t="s">
        <v>1786</v>
      </c>
      <c r="AH174" s="51" t="s">
        <v>1786</v>
      </c>
      <c r="AI174" s="51" t="s">
        <v>1786</v>
      </c>
      <c r="AL174" s="51" t="e">
        <f t="shared" si="4"/>
        <v>#N/A</v>
      </c>
    </row>
    <row r="175" spans="1:38">
      <c r="A175" s="51" t="s">
        <v>1440</v>
      </c>
      <c r="B175" s="51" t="s">
        <v>1441</v>
      </c>
      <c r="C175" s="51" t="s">
        <v>1689</v>
      </c>
      <c r="D175" s="51" t="s">
        <v>1690</v>
      </c>
      <c r="E175" s="51" t="str">
        <f t="shared" si="5"/>
        <v>High income: OECD.SP.POP.TOTL</v>
      </c>
      <c r="F175" s="52">
        <v>816345892</v>
      </c>
      <c r="G175" s="51">
        <v>821984341</v>
      </c>
      <c r="H175" s="51">
        <v>826979047</v>
      </c>
      <c r="I175" s="51">
        <v>831503182</v>
      </c>
      <c r="J175" s="51">
        <v>835677246</v>
      </c>
      <c r="K175" s="51">
        <v>839969255</v>
      </c>
      <c r="L175" s="51">
        <v>844544893</v>
      </c>
      <c r="M175" s="51">
        <v>849101180</v>
      </c>
      <c r="N175" s="51">
        <v>853926168</v>
      </c>
      <c r="O175" s="51">
        <v>859715573</v>
      </c>
      <c r="P175" s="51">
        <v>865791906</v>
      </c>
      <c r="Q175" s="52">
        <v>872286477.963727</v>
      </c>
      <c r="R175" s="51">
        <v>878840535.35751104</v>
      </c>
      <c r="S175" s="51">
        <v>885143514.31546402</v>
      </c>
      <c r="T175" s="51">
        <v>890957610.40412605</v>
      </c>
      <c r="U175" s="51">
        <v>896735513</v>
      </c>
      <c r="V175" s="51">
        <v>902250572</v>
      </c>
      <c r="W175" s="51">
        <v>907794032</v>
      </c>
      <c r="X175" s="51">
        <v>912948079</v>
      </c>
      <c r="Y175" s="51">
        <v>918217844.17130601</v>
      </c>
      <c r="Z175" s="52">
        <v>923826101.27528596</v>
      </c>
      <c r="AA175" s="51">
        <v>929480976.36740994</v>
      </c>
      <c r="AB175" s="51">
        <v>935389994.72900903</v>
      </c>
      <c r="AC175" s="51">
        <v>941472589.31454897</v>
      </c>
      <c r="AD175" s="51">
        <v>947408472.69295895</v>
      </c>
      <c r="AE175" s="51">
        <v>952949427</v>
      </c>
      <c r="AF175" s="51">
        <v>958946412</v>
      </c>
      <c r="AG175" s="52">
        <v>965461283</v>
      </c>
      <c r="AH175" s="51">
        <v>971466478</v>
      </c>
      <c r="AI175" s="51">
        <v>1024918221</v>
      </c>
      <c r="AL175" s="51" t="e">
        <f t="shared" si="4"/>
        <v>#N/A</v>
      </c>
    </row>
    <row r="176" spans="1:38">
      <c r="A176" s="51" t="s">
        <v>4279</v>
      </c>
      <c r="B176" s="51" t="s">
        <v>1442</v>
      </c>
      <c r="C176" s="51" t="s">
        <v>1691</v>
      </c>
      <c r="D176" s="51" t="s">
        <v>1688</v>
      </c>
      <c r="E176" s="51" t="str">
        <f t="shared" si="5"/>
        <v>Honduras.SP.TER.TOTL.IN</v>
      </c>
      <c r="F176" s="52" t="s">
        <v>1786</v>
      </c>
      <c r="G176" s="51" t="s">
        <v>1786</v>
      </c>
      <c r="H176" s="51" t="s">
        <v>1786</v>
      </c>
      <c r="I176" s="51" t="s">
        <v>1786</v>
      </c>
      <c r="J176" s="51" t="s">
        <v>1786</v>
      </c>
      <c r="K176" s="51" t="s">
        <v>1786</v>
      </c>
      <c r="L176" s="51" t="s">
        <v>1786</v>
      </c>
      <c r="M176" s="51" t="s">
        <v>1786</v>
      </c>
      <c r="N176" s="51" t="s">
        <v>1786</v>
      </c>
      <c r="O176" s="51" t="s">
        <v>1786</v>
      </c>
      <c r="P176" s="51" t="s">
        <v>1786</v>
      </c>
      <c r="Q176" s="52">
        <v>496156</v>
      </c>
      <c r="R176" s="51" t="s">
        <v>1786</v>
      </c>
      <c r="S176" s="51" t="s">
        <v>1786</v>
      </c>
      <c r="T176" s="51" t="s">
        <v>1786</v>
      </c>
      <c r="U176" s="51" t="s">
        <v>1786</v>
      </c>
      <c r="V176" s="51" t="s">
        <v>1786</v>
      </c>
      <c r="W176" s="51" t="s">
        <v>1786</v>
      </c>
      <c r="X176" s="51">
        <v>573085</v>
      </c>
      <c r="Y176" s="51">
        <v>590480</v>
      </c>
      <c r="Z176" s="52">
        <v>607928</v>
      </c>
      <c r="AA176" s="51">
        <v>625311</v>
      </c>
      <c r="AB176" s="51">
        <v>642728</v>
      </c>
      <c r="AC176" s="51">
        <v>703332</v>
      </c>
      <c r="AD176" s="51">
        <v>719437</v>
      </c>
      <c r="AE176" s="51">
        <v>736452</v>
      </c>
      <c r="AF176" s="51">
        <v>754502</v>
      </c>
      <c r="AG176" s="52">
        <v>773239</v>
      </c>
      <c r="AH176" s="51">
        <v>792032</v>
      </c>
      <c r="AI176" s="51">
        <v>764790</v>
      </c>
      <c r="AL176" s="51" t="str">
        <f t="shared" si="4"/>
        <v>Honduras</v>
      </c>
    </row>
    <row r="177" spans="1:38">
      <c r="A177" s="51" t="s">
        <v>4279</v>
      </c>
      <c r="B177" s="51" t="s">
        <v>1442</v>
      </c>
      <c r="C177" s="51" t="s">
        <v>1689</v>
      </c>
      <c r="D177" s="51" t="s">
        <v>1690</v>
      </c>
      <c r="E177" s="51" t="str">
        <f t="shared" si="5"/>
        <v>Honduras.SP.POP.TOTL</v>
      </c>
      <c r="F177" s="52">
        <v>3634481</v>
      </c>
      <c r="G177" s="51">
        <v>3749384</v>
      </c>
      <c r="H177" s="51">
        <v>3866771</v>
      </c>
      <c r="I177" s="51">
        <v>3986787</v>
      </c>
      <c r="J177" s="51">
        <v>4109729</v>
      </c>
      <c r="K177" s="51">
        <v>4235733</v>
      </c>
      <c r="L177" s="51">
        <v>4364608</v>
      </c>
      <c r="M177" s="51">
        <v>4495957</v>
      </c>
      <c r="N177" s="51">
        <v>4629445</v>
      </c>
      <c r="O177" s="51">
        <v>4764668</v>
      </c>
      <c r="P177" s="51">
        <v>4901203</v>
      </c>
      <c r="Q177" s="52">
        <v>5039056</v>
      </c>
      <c r="R177" s="51">
        <v>5177892</v>
      </c>
      <c r="S177" s="51">
        <v>5316555</v>
      </c>
      <c r="T177" s="51">
        <v>5453584</v>
      </c>
      <c r="U177" s="51">
        <v>5587997</v>
      </c>
      <c r="V177" s="51">
        <v>5719352</v>
      </c>
      <c r="W177" s="51">
        <v>5848074</v>
      </c>
      <c r="X177" s="51">
        <v>5975159</v>
      </c>
      <c r="Y177" s="51">
        <v>6102074</v>
      </c>
      <c r="Z177" s="52">
        <v>6229981</v>
      </c>
      <c r="AA177" s="51">
        <v>6359157</v>
      </c>
      <c r="AB177" s="51">
        <v>6489560</v>
      </c>
      <c r="AC177" s="51">
        <v>6621657</v>
      </c>
      <c r="AD177" s="51">
        <v>6755919</v>
      </c>
      <c r="AE177" s="51">
        <v>6892691</v>
      </c>
      <c r="AF177" s="51">
        <v>7032097</v>
      </c>
      <c r="AG177" s="52">
        <v>7174129</v>
      </c>
      <c r="AH177" s="51">
        <v>7318789</v>
      </c>
      <c r="AI177" s="51">
        <v>7465998</v>
      </c>
      <c r="AL177" s="51" t="str">
        <f t="shared" si="4"/>
        <v>Honduras</v>
      </c>
    </row>
    <row r="178" spans="1:38">
      <c r="A178" s="51" t="s">
        <v>1726</v>
      </c>
      <c r="B178" s="51" t="s">
        <v>1443</v>
      </c>
      <c r="C178" s="51" t="s">
        <v>1691</v>
      </c>
      <c r="D178" s="51" t="s">
        <v>1688</v>
      </c>
      <c r="E178" s="51" t="str">
        <f t="shared" si="5"/>
        <v>HongKong.SP.TER.TOTL.IN</v>
      </c>
      <c r="F178" s="52" t="s">
        <v>1786</v>
      </c>
      <c r="G178" s="51" t="s">
        <v>1786</v>
      </c>
      <c r="H178" s="51" t="s">
        <v>1786</v>
      </c>
      <c r="I178" s="51" t="s">
        <v>1786</v>
      </c>
      <c r="J178" s="51" t="s">
        <v>1786</v>
      </c>
      <c r="K178" s="51" t="s">
        <v>1786</v>
      </c>
      <c r="L178" s="51" t="s">
        <v>1786</v>
      </c>
      <c r="M178" s="51" t="s">
        <v>1786</v>
      </c>
      <c r="N178" s="51" t="s">
        <v>1786</v>
      </c>
      <c r="O178" s="51" t="s">
        <v>1786</v>
      </c>
      <c r="P178" s="51" t="s">
        <v>1786</v>
      </c>
      <c r="Q178" s="52">
        <v>445654</v>
      </c>
      <c r="R178" s="51" t="s">
        <v>1786</v>
      </c>
      <c r="S178" s="51" t="s">
        <v>1786</v>
      </c>
      <c r="T178" s="51" t="s">
        <v>1786</v>
      </c>
      <c r="U178" s="51" t="s">
        <v>1786</v>
      </c>
      <c r="V178" s="51" t="s">
        <v>1786</v>
      </c>
      <c r="W178" s="51" t="s">
        <v>1786</v>
      </c>
      <c r="X178" s="51">
        <v>477343</v>
      </c>
      <c r="Y178" s="51">
        <v>478584</v>
      </c>
      <c r="Z178" s="52">
        <v>478763</v>
      </c>
      <c r="AA178" s="51">
        <v>478399</v>
      </c>
      <c r="AB178" s="51">
        <v>477489</v>
      </c>
      <c r="AC178" s="51">
        <v>475755</v>
      </c>
      <c r="AD178" s="51">
        <v>473217</v>
      </c>
      <c r="AE178" s="51">
        <v>469890</v>
      </c>
      <c r="AF178" s="51">
        <v>465891</v>
      </c>
      <c r="AG178" s="52">
        <v>460703</v>
      </c>
      <c r="AH178" s="51">
        <v>454534</v>
      </c>
      <c r="AI178" s="51">
        <v>449035</v>
      </c>
      <c r="AL178" s="51" t="str">
        <f t="shared" si="4"/>
        <v>HongKong</v>
      </c>
    </row>
    <row r="179" spans="1:38">
      <c r="A179" s="51" t="s">
        <v>1727</v>
      </c>
      <c r="B179" s="51" t="s">
        <v>1443</v>
      </c>
      <c r="C179" s="51" t="s">
        <v>1689</v>
      </c>
      <c r="D179" s="51" t="s">
        <v>1690</v>
      </c>
      <c r="E179" s="51" t="str">
        <f t="shared" si="5"/>
        <v>HongKong.SP.POP.TOTL</v>
      </c>
      <c r="F179" s="52">
        <v>5063100</v>
      </c>
      <c r="G179" s="51">
        <v>5183400</v>
      </c>
      <c r="H179" s="51">
        <v>5264500</v>
      </c>
      <c r="I179" s="51">
        <v>5345100</v>
      </c>
      <c r="J179" s="51">
        <v>5397900</v>
      </c>
      <c r="K179" s="51">
        <v>5456200</v>
      </c>
      <c r="L179" s="51">
        <v>5524600</v>
      </c>
      <c r="M179" s="51">
        <v>5590500</v>
      </c>
      <c r="N179" s="51">
        <v>5627600</v>
      </c>
      <c r="O179" s="51">
        <v>5686200</v>
      </c>
      <c r="P179" s="51">
        <v>5704500</v>
      </c>
      <c r="Q179" s="52">
        <v>5752000</v>
      </c>
      <c r="R179" s="51">
        <v>5800500</v>
      </c>
      <c r="S179" s="51">
        <v>5901000</v>
      </c>
      <c r="T179" s="51">
        <v>6035400</v>
      </c>
      <c r="U179" s="51">
        <v>6156100</v>
      </c>
      <c r="V179" s="51">
        <v>6435500</v>
      </c>
      <c r="W179" s="51">
        <v>6489300</v>
      </c>
      <c r="X179" s="51">
        <v>6543700</v>
      </c>
      <c r="Y179" s="51">
        <v>6606500</v>
      </c>
      <c r="Z179" s="52">
        <v>6665000</v>
      </c>
      <c r="AA179" s="51">
        <v>6714300</v>
      </c>
      <c r="AB179" s="51">
        <v>6744100</v>
      </c>
      <c r="AC179" s="51">
        <v>6730800</v>
      </c>
      <c r="AD179" s="51">
        <v>6783500</v>
      </c>
      <c r="AE179" s="51">
        <v>6813200</v>
      </c>
      <c r="AF179" s="51">
        <v>6857100</v>
      </c>
      <c r="AG179" s="52">
        <v>6925900</v>
      </c>
      <c r="AH179" s="51">
        <v>6977700</v>
      </c>
      <c r="AI179" s="51">
        <v>7003700</v>
      </c>
      <c r="AL179" s="51" t="str">
        <f t="shared" si="4"/>
        <v>HongKong</v>
      </c>
    </row>
    <row r="180" spans="1:38">
      <c r="A180" s="51" t="s">
        <v>4187</v>
      </c>
      <c r="B180" s="51" t="s">
        <v>1444</v>
      </c>
      <c r="C180" s="51" t="s">
        <v>1691</v>
      </c>
      <c r="D180" s="51" t="s">
        <v>1688</v>
      </c>
      <c r="E180" s="51" t="str">
        <f t="shared" si="5"/>
        <v>Hungary.SP.TER.TOTL.IN</v>
      </c>
      <c r="F180" s="52" t="s">
        <v>1786</v>
      </c>
      <c r="G180" s="51" t="s">
        <v>1786</v>
      </c>
      <c r="H180" s="51" t="s">
        <v>1786</v>
      </c>
      <c r="I180" s="51" t="s">
        <v>1786</v>
      </c>
      <c r="J180" s="51" t="s">
        <v>1786</v>
      </c>
      <c r="K180" s="51" t="s">
        <v>1786</v>
      </c>
      <c r="L180" s="51" t="s">
        <v>1786</v>
      </c>
      <c r="M180" s="51" t="s">
        <v>1786</v>
      </c>
      <c r="N180" s="51" t="s">
        <v>1786</v>
      </c>
      <c r="O180" s="51" t="s">
        <v>1786</v>
      </c>
      <c r="P180" s="51" t="s">
        <v>1786</v>
      </c>
      <c r="Q180" s="52">
        <v>731288</v>
      </c>
      <c r="R180" s="51" t="s">
        <v>1786</v>
      </c>
      <c r="S180" s="51" t="s">
        <v>1786</v>
      </c>
      <c r="T180" s="51" t="s">
        <v>1786</v>
      </c>
      <c r="U180" s="51" t="s">
        <v>1786</v>
      </c>
      <c r="V180" s="51" t="s">
        <v>1786</v>
      </c>
      <c r="W180" s="51" t="s">
        <v>1786</v>
      </c>
      <c r="X180" s="51">
        <v>819839</v>
      </c>
      <c r="Y180" s="51">
        <v>825673</v>
      </c>
      <c r="Z180" s="52">
        <v>823518</v>
      </c>
      <c r="AA180" s="51">
        <v>811440</v>
      </c>
      <c r="AB180" s="51">
        <v>787862</v>
      </c>
      <c r="AC180" s="51">
        <v>754530</v>
      </c>
      <c r="AD180" s="51">
        <v>716919</v>
      </c>
      <c r="AE180" s="51">
        <v>682621</v>
      </c>
      <c r="AF180" s="51">
        <v>657019</v>
      </c>
      <c r="AG180" s="52">
        <v>642170</v>
      </c>
      <c r="AH180" s="51">
        <v>636316</v>
      </c>
      <c r="AI180" s="51">
        <v>636332</v>
      </c>
      <c r="AL180" s="51" t="str">
        <f t="shared" si="4"/>
        <v>Hungary</v>
      </c>
    </row>
    <row r="181" spans="1:38">
      <c r="A181" s="51" t="s">
        <v>4187</v>
      </c>
      <c r="B181" s="51" t="s">
        <v>1444</v>
      </c>
      <c r="C181" s="51" t="s">
        <v>1689</v>
      </c>
      <c r="D181" s="51" t="s">
        <v>1690</v>
      </c>
      <c r="E181" s="51" t="str">
        <f t="shared" si="5"/>
        <v>Hungary.SP.POP.TOTL</v>
      </c>
      <c r="F181" s="52">
        <v>10707475</v>
      </c>
      <c r="G181" s="51">
        <v>10700112</v>
      </c>
      <c r="H181" s="51">
        <v>10683105</v>
      </c>
      <c r="I181" s="51">
        <v>10655833</v>
      </c>
      <c r="J181" s="51">
        <v>10619374</v>
      </c>
      <c r="K181" s="51">
        <v>10579086</v>
      </c>
      <c r="L181" s="51">
        <v>10534296</v>
      </c>
      <c r="M181" s="51">
        <v>10486429</v>
      </c>
      <c r="N181" s="51">
        <v>10442541</v>
      </c>
      <c r="O181" s="51">
        <v>10398261</v>
      </c>
      <c r="P181" s="51">
        <v>10373988</v>
      </c>
      <c r="Q181" s="52">
        <v>10373400</v>
      </c>
      <c r="R181" s="51">
        <v>10369341</v>
      </c>
      <c r="S181" s="51">
        <v>10357522</v>
      </c>
      <c r="T181" s="51">
        <v>10343355</v>
      </c>
      <c r="U181" s="51">
        <v>10328965</v>
      </c>
      <c r="V181" s="51">
        <v>10311238</v>
      </c>
      <c r="W181" s="51">
        <v>10290486</v>
      </c>
      <c r="X181" s="51">
        <v>10266570</v>
      </c>
      <c r="Y181" s="51">
        <v>10237530</v>
      </c>
      <c r="Z181" s="52">
        <v>10210971</v>
      </c>
      <c r="AA181" s="51">
        <v>10187576</v>
      </c>
      <c r="AB181" s="51">
        <v>10158608</v>
      </c>
      <c r="AC181" s="51">
        <v>10129552</v>
      </c>
      <c r="AD181" s="51">
        <v>10107146</v>
      </c>
      <c r="AE181" s="51">
        <v>10087050</v>
      </c>
      <c r="AF181" s="51">
        <v>10071370</v>
      </c>
      <c r="AG181" s="52">
        <v>10055780</v>
      </c>
      <c r="AH181" s="51">
        <v>10038188</v>
      </c>
      <c r="AI181" s="51">
        <v>10022302</v>
      </c>
      <c r="AL181" s="51" t="str">
        <f t="shared" si="4"/>
        <v>Hungary</v>
      </c>
    </row>
    <row r="182" spans="1:38">
      <c r="A182" s="51" t="s">
        <v>4189</v>
      </c>
      <c r="B182" s="51" t="s">
        <v>1445</v>
      </c>
      <c r="C182" s="51" t="s">
        <v>1691</v>
      </c>
      <c r="D182" s="51" t="s">
        <v>1688</v>
      </c>
      <c r="E182" s="51" t="str">
        <f t="shared" si="5"/>
        <v>Iceland.SP.TER.TOTL.IN</v>
      </c>
      <c r="F182" s="52" t="s">
        <v>1786</v>
      </c>
      <c r="G182" s="51" t="s">
        <v>1786</v>
      </c>
      <c r="H182" s="51" t="s">
        <v>1786</v>
      </c>
      <c r="I182" s="51" t="s">
        <v>1786</v>
      </c>
      <c r="J182" s="51" t="s">
        <v>1786</v>
      </c>
      <c r="K182" s="51" t="s">
        <v>1786</v>
      </c>
      <c r="L182" s="51" t="s">
        <v>1786</v>
      </c>
      <c r="M182" s="51" t="s">
        <v>1786</v>
      </c>
      <c r="N182" s="51" t="s">
        <v>1786</v>
      </c>
      <c r="O182" s="51" t="s">
        <v>1786</v>
      </c>
      <c r="P182" s="51" t="s">
        <v>1786</v>
      </c>
      <c r="Q182" s="52">
        <v>20954</v>
      </c>
      <c r="R182" s="51" t="s">
        <v>1786</v>
      </c>
      <c r="S182" s="51" t="s">
        <v>1786</v>
      </c>
      <c r="T182" s="51" t="s">
        <v>1786</v>
      </c>
      <c r="U182" s="51" t="s">
        <v>1786</v>
      </c>
      <c r="V182" s="51" t="s">
        <v>1786</v>
      </c>
      <c r="W182" s="51" t="s">
        <v>1786</v>
      </c>
      <c r="X182" s="51">
        <v>21048</v>
      </c>
      <c r="Y182" s="51">
        <v>21165</v>
      </c>
      <c r="Z182" s="52">
        <v>21265</v>
      </c>
      <c r="AA182" s="51">
        <v>21332</v>
      </c>
      <c r="AB182" s="51">
        <v>21350</v>
      </c>
      <c r="AC182" s="51">
        <v>21328</v>
      </c>
      <c r="AD182" s="51">
        <v>21317</v>
      </c>
      <c r="AE182" s="51">
        <v>21379</v>
      </c>
      <c r="AF182" s="51">
        <v>21561</v>
      </c>
      <c r="AG182" s="52">
        <v>21874</v>
      </c>
      <c r="AH182" s="51">
        <v>22293</v>
      </c>
      <c r="AI182" s="51">
        <v>22776</v>
      </c>
      <c r="AL182" s="51" t="str">
        <f t="shared" si="4"/>
        <v>Iceland</v>
      </c>
    </row>
    <row r="183" spans="1:38">
      <c r="A183" s="51" t="s">
        <v>4189</v>
      </c>
      <c r="B183" s="51" t="s">
        <v>1445</v>
      </c>
      <c r="C183" s="51" t="s">
        <v>1689</v>
      </c>
      <c r="D183" s="51" t="s">
        <v>1690</v>
      </c>
      <c r="E183" s="51" t="str">
        <f t="shared" si="5"/>
        <v>Iceland.SP.POP.TOTL</v>
      </c>
      <c r="F183" s="52">
        <v>228000</v>
      </c>
      <c r="G183" s="51">
        <v>231000</v>
      </c>
      <c r="H183" s="51">
        <v>234000</v>
      </c>
      <c r="I183" s="51">
        <v>237000</v>
      </c>
      <c r="J183" s="51">
        <v>239000</v>
      </c>
      <c r="K183" s="51">
        <v>241000</v>
      </c>
      <c r="L183" s="51">
        <v>243000</v>
      </c>
      <c r="M183" s="51">
        <v>246000</v>
      </c>
      <c r="N183" s="51">
        <v>249900</v>
      </c>
      <c r="O183" s="51">
        <v>252700</v>
      </c>
      <c r="P183" s="51">
        <v>254800</v>
      </c>
      <c r="Q183" s="52">
        <v>258000</v>
      </c>
      <c r="R183" s="51">
        <v>261100</v>
      </c>
      <c r="S183" s="51">
        <v>263800</v>
      </c>
      <c r="T183" s="51">
        <v>266000</v>
      </c>
      <c r="U183" s="51">
        <v>268000</v>
      </c>
      <c r="V183" s="51">
        <v>270000</v>
      </c>
      <c r="W183" s="51">
        <v>272000</v>
      </c>
      <c r="X183" s="51">
        <v>274000</v>
      </c>
      <c r="Y183" s="51">
        <v>277500</v>
      </c>
      <c r="Z183" s="52">
        <v>281000</v>
      </c>
      <c r="AA183" s="51">
        <v>285000</v>
      </c>
      <c r="AB183" s="51">
        <v>288000</v>
      </c>
      <c r="AC183" s="51">
        <v>289548.09617747401</v>
      </c>
      <c r="AD183" s="51">
        <v>292096.148553862</v>
      </c>
      <c r="AE183" s="51">
        <v>296750</v>
      </c>
      <c r="AF183" s="51">
        <v>303782</v>
      </c>
      <c r="AG183" s="52">
        <v>311566</v>
      </c>
      <c r="AH183" s="51">
        <v>317414</v>
      </c>
      <c r="AI183" s="51">
        <v>319062</v>
      </c>
      <c r="AL183" s="51" t="str">
        <f t="shared" si="4"/>
        <v>Iceland</v>
      </c>
    </row>
    <row r="184" spans="1:38">
      <c r="A184" s="51" t="s">
        <v>4017</v>
      </c>
      <c r="B184" s="51" t="s">
        <v>1446</v>
      </c>
      <c r="C184" s="51" t="s">
        <v>1691</v>
      </c>
      <c r="D184" s="51" t="s">
        <v>1688</v>
      </c>
      <c r="E184" s="51" t="str">
        <f t="shared" si="5"/>
        <v>India.SP.TER.TOTL.IN</v>
      </c>
      <c r="F184" s="52" t="s">
        <v>1786</v>
      </c>
      <c r="G184" s="51" t="s">
        <v>1786</v>
      </c>
      <c r="H184" s="51" t="s">
        <v>1786</v>
      </c>
      <c r="I184" s="51" t="s">
        <v>1786</v>
      </c>
      <c r="J184" s="51" t="s">
        <v>1786</v>
      </c>
      <c r="K184" s="51" t="s">
        <v>1786</v>
      </c>
      <c r="L184" s="51" t="s">
        <v>1786</v>
      </c>
      <c r="M184" s="51" t="s">
        <v>1786</v>
      </c>
      <c r="N184" s="51" t="s">
        <v>1786</v>
      </c>
      <c r="O184" s="51" t="s">
        <v>1786</v>
      </c>
      <c r="P184" s="51" t="s">
        <v>1786</v>
      </c>
      <c r="Q184" s="52">
        <v>81151728</v>
      </c>
      <c r="R184" s="51" t="s">
        <v>1786</v>
      </c>
      <c r="S184" s="51" t="s">
        <v>1786</v>
      </c>
      <c r="T184" s="51" t="s">
        <v>1786</v>
      </c>
      <c r="U184" s="51" t="s">
        <v>1786</v>
      </c>
      <c r="V184" s="51" t="s">
        <v>1786</v>
      </c>
      <c r="W184" s="51" t="s">
        <v>1786</v>
      </c>
      <c r="X184" s="51">
        <v>94275612</v>
      </c>
      <c r="Y184" s="51">
        <v>96326137</v>
      </c>
      <c r="Z184" s="52">
        <v>98326312</v>
      </c>
      <c r="AA184" s="51">
        <v>100237479</v>
      </c>
      <c r="AB184" s="51">
        <v>102033662</v>
      </c>
      <c r="AC184" s="51">
        <v>103723243</v>
      </c>
      <c r="AD184" s="51">
        <v>105343819</v>
      </c>
      <c r="AE184" s="51">
        <v>106952435</v>
      </c>
      <c r="AF184" s="51">
        <v>108586642</v>
      </c>
      <c r="AG184" s="52">
        <v>110254240</v>
      </c>
      <c r="AH184" s="51">
        <v>111929016</v>
      </c>
      <c r="AI184" s="51">
        <v>113572900</v>
      </c>
      <c r="AL184" s="51" t="str">
        <f t="shared" si="4"/>
        <v>India</v>
      </c>
    </row>
    <row r="185" spans="1:38">
      <c r="A185" s="51" t="s">
        <v>4017</v>
      </c>
      <c r="B185" s="51" t="s">
        <v>1446</v>
      </c>
      <c r="C185" s="51" t="s">
        <v>1689</v>
      </c>
      <c r="D185" s="51" t="s">
        <v>1690</v>
      </c>
      <c r="E185" s="51" t="str">
        <f t="shared" si="5"/>
        <v>India.SP.POP.TOTL</v>
      </c>
      <c r="F185" s="52">
        <v>687332000</v>
      </c>
      <c r="G185" s="51">
        <v>702821222.39999998</v>
      </c>
      <c r="H185" s="51">
        <v>718425590.39999998</v>
      </c>
      <c r="I185" s="51">
        <v>734071950.39999998</v>
      </c>
      <c r="J185" s="51">
        <v>749676942.39999998</v>
      </c>
      <c r="K185" s="51">
        <v>765147000</v>
      </c>
      <c r="L185" s="51">
        <v>781893000</v>
      </c>
      <c r="M185" s="51">
        <v>798680000</v>
      </c>
      <c r="N185" s="51">
        <v>815590000</v>
      </c>
      <c r="O185" s="51">
        <v>832535000</v>
      </c>
      <c r="P185" s="51">
        <v>849515000</v>
      </c>
      <c r="Q185" s="52">
        <v>866530000</v>
      </c>
      <c r="R185" s="51">
        <v>882821000</v>
      </c>
      <c r="S185" s="51">
        <v>899329000</v>
      </c>
      <c r="T185" s="51">
        <v>915697000</v>
      </c>
      <c r="U185" s="51">
        <v>932180000</v>
      </c>
      <c r="V185" s="51">
        <v>948758852.89054894</v>
      </c>
      <c r="W185" s="51">
        <v>965428183.11484802</v>
      </c>
      <c r="X185" s="51">
        <v>982182462.14134896</v>
      </c>
      <c r="Y185" s="51">
        <v>999016010.49748003</v>
      </c>
      <c r="Z185" s="52">
        <v>1015923000</v>
      </c>
      <c r="AA185" s="51">
        <v>1032473426.104</v>
      </c>
      <c r="AB185" s="51">
        <v>1048640720.5863</v>
      </c>
      <c r="AC185" s="51">
        <v>1064398611.55152</v>
      </c>
      <c r="AD185" s="51">
        <v>1079721193.94537</v>
      </c>
      <c r="AE185" s="51">
        <v>1094583000</v>
      </c>
      <c r="AF185" s="51">
        <v>1109811147.4504001</v>
      </c>
      <c r="AG185" s="52">
        <v>1124786997.09709</v>
      </c>
      <c r="AH185" s="51">
        <v>1139964931.64188</v>
      </c>
      <c r="AI185" s="51">
        <v>1155347678.02895</v>
      </c>
      <c r="AL185" s="51" t="str">
        <f t="shared" si="4"/>
        <v>India</v>
      </c>
    </row>
    <row r="186" spans="1:38">
      <c r="A186" s="51" t="s">
        <v>4018</v>
      </c>
      <c r="B186" s="51" t="s">
        <v>1447</v>
      </c>
      <c r="C186" s="51" t="s">
        <v>1691</v>
      </c>
      <c r="D186" s="51" t="s">
        <v>1688</v>
      </c>
      <c r="E186" s="51" t="str">
        <f t="shared" si="5"/>
        <v>Indonesia.SP.TER.TOTL.IN</v>
      </c>
      <c r="F186" s="52" t="s">
        <v>1786</v>
      </c>
      <c r="G186" s="51" t="s">
        <v>1786</v>
      </c>
      <c r="H186" s="51" t="s">
        <v>1786</v>
      </c>
      <c r="I186" s="51" t="s">
        <v>1786</v>
      </c>
      <c r="J186" s="51" t="s">
        <v>1786</v>
      </c>
      <c r="K186" s="51" t="s">
        <v>1786</v>
      </c>
      <c r="L186" s="51" t="s">
        <v>1786</v>
      </c>
      <c r="M186" s="51" t="s">
        <v>1786</v>
      </c>
      <c r="N186" s="51" t="s">
        <v>1786</v>
      </c>
      <c r="O186" s="51" t="s">
        <v>1786</v>
      </c>
      <c r="P186" s="51" t="s">
        <v>1786</v>
      </c>
      <c r="Q186" s="52">
        <v>17857202</v>
      </c>
      <c r="R186" s="51" t="s">
        <v>1786</v>
      </c>
      <c r="S186" s="51" t="s">
        <v>1786</v>
      </c>
      <c r="T186" s="51" t="s">
        <v>1786</v>
      </c>
      <c r="U186" s="51" t="s">
        <v>1786</v>
      </c>
      <c r="V186" s="51" t="s">
        <v>1786</v>
      </c>
      <c r="W186" s="51" t="s">
        <v>1786</v>
      </c>
      <c r="X186" s="51">
        <v>19749807</v>
      </c>
      <c r="Y186" s="51">
        <v>19955603</v>
      </c>
      <c r="Z186" s="52">
        <v>20147137</v>
      </c>
      <c r="AA186" s="51">
        <v>20324304</v>
      </c>
      <c r="AB186" s="51">
        <v>20490805</v>
      </c>
      <c r="AC186" s="51">
        <v>20644491</v>
      </c>
      <c r="AD186" s="51">
        <v>20772602</v>
      </c>
      <c r="AE186" s="51">
        <v>20857968</v>
      </c>
      <c r="AF186" s="51">
        <v>20889832</v>
      </c>
      <c r="AG186" s="52">
        <v>20863199</v>
      </c>
      <c r="AH186" s="51">
        <v>20786265</v>
      </c>
      <c r="AI186" s="51">
        <v>20677910</v>
      </c>
      <c r="AL186" s="51" t="str">
        <f t="shared" si="4"/>
        <v>Indonesia</v>
      </c>
    </row>
    <row r="187" spans="1:38">
      <c r="A187" s="51" t="s">
        <v>4018</v>
      </c>
      <c r="B187" s="51" t="s">
        <v>1447</v>
      </c>
      <c r="C187" s="51" t="s">
        <v>1689</v>
      </c>
      <c r="D187" s="51" t="s">
        <v>1690</v>
      </c>
      <c r="E187" s="51" t="str">
        <f t="shared" si="5"/>
        <v>Indonesia.SP.POP.TOTL</v>
      </c>
      <c r="F187" s="52">
        <v>146582025</v>
      </c>
      <c r="G187" s="51">
        <v>149726061</v>
      </c>
      <c r="H187" s="51">
        <v>152892925</v>
      </c>
      <c r="I187" s="51">
        <v>156065740</v>
      </c>
      <c r="J187" s="51">
        <v>159222856</v>
      </c>
      <c r="K187" s="51">
        <v>162347621</v>
      </c>
      <c r="L187" s="51">
        <v>165433906</v>
      </c>
      <c r="M187" s="51">
        <v>168481931</v>
      </c>
      <c r="N187" s="51">
        <v>171489631</v>
      </c>
      <c r="O187" s="51">
        <v>174457084</v>
      </c>
      <c r="P187" s="51">
        <v>177385145</v>
      </c>
      <c r="Q187" s="52">
        <v>180272237</v>
      </c>
      <c r="R187" s="51">
        <v>183119294</v>
      </c>
      <c r="S187" s="51">
        <v>185933497</v>
      </c>
      <c r="T187" s="51">
        <v>188724756</v>
      </c>
      <c r="U187" s="51">
        <v>191501345</v>
      </c>
      <c r="V187" s="51">
        <v>194263955</v>
      </c>
      <c r="W187" s="51">
        <v>197013740</v>
      </c>
      <c r="X187" s="51">
        <v>199759782</v>
      </c>
      <c r="Y187" s="51">
        <v>202512990</v>
      </c>
      <c r="Z187" s="52">
        <v>205280270</v>
      </c>
      <c r="AA187" s="51">
        <v>208063567</v>
      </c>
      <c r="AB187" s="51">
        <v>210858191</v>
      </c>
      <c r="AC187" s="51">
        <v>213655540</v>
      </c>
      <c r="AD187" s="51">
        <v>216443240</v>
      </c>
      <c r="AE187" s="51">
        <v>219210292</v>
      </c>
      <c r="AF187" s="51">
        <v>221953678</v>
      </c>
      <c r="AG187" s="52">
        <v>224669595</v>
      </c>
      <c r="AH187" s="51">
        <v>227345082</v>
      </c>
      <c r="AI187" s="51">
        <v>229964723</v>
      </c>
      <c r="AL187" s="51" t="str">
        <f t="shared" si="4"/>
        <v>Indonesia</v>
      </c>
    </row>
    <row r="188" spans="1:38">
      <c r="A188" s="51" t="s">
        <v>1728</v>
      </c>
      <c r="B188" s="51" t="s">
        <v>1448</v>
      </c>
      <c r="C188" s="51" t="s">
        <v>1691</v>
      </c>
      <c r="D188" s="51" t="s">
        <v>1688</v>
      </c>
      <c r="E188" s="51" t="str">
        <f t="shared" si="5"/>
        <v>Iran.SP.TER.TOTL.IN</v>
      </c>
      <c r="F188" s="52" t="s">
        <v>1786</v>
      </c>
      <c r="G188" s="51" t="s">
        <v>1786</v>
      </c>
      <c r="H188" s="51" t="s">
        <v>1786</v>
      </c>
      <c r="I188" s="51" t="s">
        <v>1786</v>
      </c>
      <c r="J188" s="51" t="s">
        <v>1786</v>
      </c>
      <c r="K188" s="51" t="s">
        <v>1786</v>
      </c>
      <c r="L188" s="51" t="s">
        <v>1786</v>
      </c>
      <c r="M188" s="51" t="s">
        <v>1786</v>
      </c>
      <c r="N188" s="51" t="s">
        <v>1786</v>
      </c>
      <c r="O188" s="51" t="s">
        <v>1786</v>
      </c>
      <c r="P188" s="51" t="s">
        <v>1786</v>
      </c>
      <c r="Q188" s="52">
        <v>5331418</v>
      </c>
      <c r="R188" s="51" t="s">
        <v>1786</v>
      </c>
      <c r="S188" s="51" t="s">
        <v>1786</v>
      </c>
      <c r="T188" s="51" t="s">
        <v>1786</v>
      </c>
      <c r="U188" s="51" t="s">
        <v>1786</v>
      </c>
      <c r="V188" s="51" t="s">
        <v>1786</v>
      </c>
      <c r="W188" s="51" t="s">
        <v>1786</v>
      </c>
      <c r="X188" s="51">
        <v>7039027</v>
      </c>
      <c r="Y188" s="51">
        <v>7461843</v>
      </c>
      <c r="Z188" s="52">
        <v>7883602</v>
      </c>
      <c r="AA188" s="51">
        <v>8278742</v>
      </c>
      <c r="AB188" s="51">
        <v>8641511</v>
      </c>
      <c r="AC188" s="51">
        <v>8968086</v>
      </c>
      <c r="AD188" s="51">
        <v>9237288</v>
      </c>
      <c r="AE188" s="51">
        <v>9424806</v>
      </c>
      <c r="AF188" s="51">
        <v>9513647</v>
      </c>
      <c r="AG188" s="52">
        <v>9499222</v>
      </c>
      <c r="AH188" s="51">
        <v>9386322</v>
      </c>
      <c r="AI188" s="51">
        <v>9180745</v>
      </c>
      <c r="AL188" s="51" t="str">
        <f t="shared" si="4"/>
        <v>Iran</v>
      </c>
    </row>
    <row r="189" spans="1:38">
      <c r="A189" s="51" t="s">
        <v>1728</v>
      </c>
      <c r="B189" s="51" t="s">
        <v>1448</v>
      </c>
      <c r="C189" s="51" t="s">
        <v>1689</v>
      </c>
      <c r="D189" s="51" t="s">
        <v>1690</v>
      </c>
      <c r="E189" s="51" t="str">
        <f t="shared" si="5"/>
        <v>Iran.SP.POP.TOTL</v>
      </c>
      <c r="F189" s="52">
        <v>39124000</v>
      </c>
      <c r="G189" s="51">
        <v>40539888</v>
      </c>
      <c r="H189" s="51">
        <v>42023424</v>
      </c>
      <c r="I189" s="51">
        <v>43596616</v>
      </c>
      <c r="J189" s="51">
        <v>45281472</v>
      </c>
      <c r="K189" s="51">
        <v>47100000</v>
      </c>
      <c r="L189" s="51">
        <v>48819465.527821504</v>
      </c>
      <c r="M189" s="51">
        <v>50423951.502290301</v>
      </c>
      <c r="N189" s="51">
        <v>51898221.459423602</v>
      </c>
      <c r="O189" s="51">
        <v>53227959.286726102</v>
      </c>
      <c r="P189" s="51">
        <v>54400000</v>
      </c>
      <c r="Q189" s="52">
        <v>55281749.053099498</v>
      </c>
      <c r="R189" s="51">
        <v>56177790.043563701</v>
      </c>
      <c r="S189" s="51">
        <v>57088354.624007396</v>
      </c>
      <c r="T189" s="51">
        <v>58013678.201814897</v>
      </c>
      <c r="U189" s="51">
        <v>58954000</v>
      </c>
      <c r="V189" s="51">
        <v>59879344</v>
      </c>
      <c r="W189" s="51">
        <v>60800910.248866796</v>
      </c>
      <c r="X189" s="51">
        <v>61849186.159377098</v>
      </c>
      <c r="Y189" s="51">
        <v>62895335.9311276</v>
      </c>
      <c r="Z189" s="52">
        <v>63938646.1689509</v>
      </c>
      <c r="AA189" s="51">
        <v>64978394.2861128</v>
      </c>
      <c r="AB189" s="51">
        <v>66013857.353539802</v>
      </c>
      <c r="AC189" s="51">
        <v>67044288.962886497</v>
      </c>
      <c r="AD189" s="51">
        <v>68068943.754034504</v>
      </c>
      <c r="AE189" s="51">
        <v>69087070.461565599</v>
      </c>
      <c r="AF189" s="51">
        <v>70097912.796595499</v>
      </c>
      <c r="AG189" s="52">
        <v>71021038.874550104</v>
      </c>
      <c r="AH189" s="51">
        <v>71956321.687588602</v>
      </c>
      <c r="AI189" s="51">
        <v>72903921.328911006</v>
      </c>
      <c r="AL189" s="51" t="str">
        <f t="shared" si="4"/>
        <v>Iran</v>
      </c>
    </row>
    <row r="190" spans="1:38">
      <c r="A190" s="51" t="s">
        <v>4020</v>
      </c>
      <c r="B190" s="51" t="s">
        <v>1449</v>
      </c>
      <c r="C190" s="51" t="s">
        <v>1691</v>
      </c>
      <c r="D190" s="51" t="s">
        <v>1688</v>
      </c>
      <c r="E190" s="51" t="str">
        <f t="shared" si="5"/>
        <v>Iraq.SP.TER.TOTL.IN</v>
      </c>
      <c r="F190" s="52" t="s">
        <v>1786</v>
      </c>
      <c r="G190" s="51" t="s">
        <v>1786</v>
      </c>
      <c r="H190" s="51" t="s">
        <v>1786</v>
      </c>
      <c r="I190" s="51" t="s">
        <v>1786</v>
      </c>
      <c r="J190" s="51" t="s">
        <v>1786</v>
      </c>
      <c r="K190" s="51" t="s">
        <v>1786</v>
      </c>
      <c r="L190" s="51" t="s">
        <v>1786</v>
      </c>
      <c r="M190" s="51" t="s">
        <v>1786</v>
      </c>
      <c r="N190" s="51" t="s">
        <v>1786</v>
      </c>
      <c r="O190" s="51" t="s">
        <v>1786</v>
      </c>
      <c r="P190" s="51" t="s">
        <v>1786</v>
      </c>
      <c r="Q190" s="52">
        <v>1886890</v>
      </c>
      <c r="R190" s="51" t="s">
        <v>1786</v>
      </c>
      <c r="S190" s="51" t="s">
        <v>1786</v>
      </c>
      <c r="T190" s="51" t="s">
        <v>1786</v>
      </c>
      <c r="U190" s="51" t="s">
        <v>1786</v>
      </c>
      <c r="V190" s="51" t="s">
        <v>1786</v>
      </c>
      <c r="W190" s="51" t="s">
        <v>1786</v>
      </c>
      <c r="X190" s="51">
        <v>2318136</v>
      </c>
      <c r="Y190" s="51">
        <v>2381880</v>
      </c>
      <c r="Z190" s="52">
        <v>2443318</v>
      </c>
      <c r="AA190" s="51">
        <v>2501149</v>
      </c>
      <c r="AB190" s="51">
        <v>2555472</v>
      </c>
      <c r="AC190" s="51">
        <v>2607285</v>
      </c>
      <c r="AD190" s="51">
        <v>2657410</v>
      </c>
      <c r="AE190" s="51">
        <v>2707018</v>
      </c>
      <c r="AF190" s="51">
        <v>2757392</v>
      </c>
      <c r="AG190" s="52">
        <v>2807692</v>
      </c>
      <c r="AH190" s="51">
        <v>2858804</v>
      </c>
      <c r="AI190" s="51">
        <v>2915738</v>
      </c>
      <c r="AL190" s="51" t="str">
        <f t="shared" si="4"/>
        <v>Iraq</v>
      </c>
    </row>
    <row r="191" spans="1:38">
      <c r="A191" s="51" t="s">
        <v>4020</v>
      </c>
      <c r="B191" s="51" t="s">
        <v>1449</v>
      </c>
      <c r="C191" s="51" t="s">
        <v>1689</v>
      </c>
      <c r="D191" s="51" t="s">
        <v>1690</v>
      </c>
      <c r="E191" s="51" t="str">
        <f t="shared" si="5"/>
        <v>Iraq.SP.POP.TOTL</v>
      </c>
      <c r="F191" s="52">
        <v>14054446</v>
      </c>
      <c r="G191" s="51">
        <v>14477844.1288465</v>
      </c>
      <c r="H191" s="51">
        <v>14913997.3656148</v>
      </c>
      <c r="I191" s="51">
        <v>15363289.965139801</v>
      </c>
      <c r="J191" s="51">
        <v>15826117.758150401</v>
      </c>
      <c r="K191" s="51">
        <v>16302888.5</v>
      </c>
      <c r="L191" s="51">
        <v>16792036.198191401</v>
      </c>
      <c r="M191" s="51">
        <v>17295860.158852901</v>
      </c>
      <c r="N191" s="51">
        <v>17814800.7248112</v>
      </c>
      <c r="O191" s="51">
        <v>18349311.450826399</v>
      </c>
      <c r="P191" s="51">
        <v>18899859.5</v>
      </c>
      <c r="Q191" s="52">
        <v>19409188.9071838</v>
      </c>
      <c r="R191" s="51">
        <v>19932244.154235501</v>
      </c>
      <c r="S191" s="51">
        <v>20469395.136702899</v>
      </c>
      <c r="T191" s="51">
        <v>21021021.718391899</v>
      </c>
      <c r="U191" s="51">
        <v>21587514</v>
      </c>
      <c r="V191" s="51">
        <v>22249811.921172298</v>
      </c>
      <c r="W191" s="51">
        <v>22932428.927552201</v>
      </c>
      <c r="X191" s="51">
        <v>23635988.4020776</v>
      </c>
      <c r="Y191" s="51">
        <v>24361132.852871999</v>
      </c>
      <c r="Z191" s="52">
        <v>25108524.5</v>
      </c>
      <c r="AA191" s="51">
        <v>25748668.575701699</v>
      </c>
      <c r="AB191" s="51">
        <v>26405133.181813501</v>
      </c>
      <c r="AC191" s="51">
        <v>27078334.4117167</v>
      </c>
      <c r="AD191" s="51">
        <v>27768698.967130098</v>
      </c>
      <c r="AE191" s="51">
        <v>28476664.428571399</v>
      </c>
      <c r="AF191" s="51">
        <v>29202819.3715</v>
      </c>
      <c r="AG191" s="52">
        <v>29947491.265473299</v>
      </c>
      <c r="AH191" s="51">
        <v>30711152.2927428</v>
      </c>
      <c r="AI191" s="51">
        <v>31494286.676207799</v>
      </c>
      <c r="AL191" s="51" t="str">
        <f t="shared" si="4"/>
        <v>Iraq</v>
      </c>
    </row>
    <row r="192" spans="1:38">
      <c r="A192" s="51" t="s">
        <v>4168</v>
      </c>
      <c r="B192" s="51" t="s">
        <v>1450</v>
      </c>
      <c r="C192" s="51" t="s">
        <v>1691</v>
      </c>
      <c r="D192" s="51" t="s">
        <v>1688</v>
      </c>
      <c r="E192" s="51" t="str">
        <f t="shared" si="5"/>
        <v>Ireland.SP.TER.TOTL.IN</v>
      </c>
      <c r="F192" s="52" t="s">
        <v>1786</v>
      </c>
      <c r="G192" s="51" t="s">
        <v>1786</v>
      </c>
      <c r="H192" s="51" t="s">
        <v>1786</v>
      </c>
      <c r="I192" s="51" t="s">
        <v>1786</v>
      </c>
      <c r="J192" s="51" t="s">
        <v>1786</v>
      </c>
      <c r="K192" s="51" t="s">
        <v>1786</v>
      </c>
      <c r="L192" s="51" t="s">
        <v>1786</v>
      </c>
      <c r="M192" s="51" t="s">
        <v>1786</v>
      </c>
      <c r="N192" s="51" t="s">
        <v>1786</v>
      </c>
      <c r="O192" s="51" t="s">
        <v>1786</v>
      </c>
      <c r="P192" s="51" t="s">
        <v>1786</v>
      </c>
      <c r="Q192" s="52">
        <v>309220</v>
      </c>
      <c r="R192" s="51" t="s">
        <v>1786</v>
      </c>
      <c r="S192" s="51" t="s">
        <v>1786</v>
      </c>
      <c r="T192" s="51" t="s">
        <v>1786</v>
      </c>
      <c r="U192" s="51" t="s">
        <v>1786</v>
      </c>
      <c r="V192" s="51" t="s">
        <v>1786</v>
      </c>
      <c r="W192" s="51" t="s">
        <v>1786</v>
      </c>
      <c r="X192" s="51">
        <v>327773</v>
      </c>
      <c r="Y192" s="51">
        <v>329434</v>
      </c>
      <c r="Z192" s="52">
        <v>330269</v>
      </c>
      <c r="AA192" s="51">
        <v>330118</v>
      </c>
      <c r="AB192" s="51">
        <v>328916</v>
      </c>
      <c r="AC192" s="51">
        <v>326716</v>
      </c>
      <c r="AD192" s="51">
        <v>323642</v>
      </c>
      <c r="AE192" s="51">
        <v>319895</v>
      </c>
      <c r="AF192" s="51">
        <v>315670</v>
      </c>
      <c r="AG192" s="52">
        <v>311059</v>
      </c>
      <c r="AH192" s="51">
        <v>306164</v>
      </c>
      <c r="AI192" s="51">
        <v>301205</v>
      </c>
      <c r="AL192" s="51" t="str">
        <f t="shared" si="4"/>
        <v>Ireland</v>
      </c>
    </row>
    <row r="193" spans="1:38">
      <c r="A193" s="51" t="s">
        <v>4168</v>
      </c>
      <c r="B193" s="51" t="s">
        <v>1450</v>
      </c>
      <c r="C193" s="51" t="s">
        <v>1689</v>
      </c>
      <c r="D193" s="51" t="s">
        <v>1690</v>
      </c>
      <c r="E193" s="51" t="str">
        <f t="shared" si="5"/>
        <v>Ireland.SP.POP.TOTL</v>
      </c>
      <c r="F193" s="52">
        <v>3401000</v>
      </c>
      <c r="G193" s="51">
        <v>3443000</v>
      </c>
      <c r="H193" s="51">
        <v>3480000</v>
      </c>
      <c r="I193" s="51">
        <v>3504000</v>
      </c>
      <c r="J193" s="51">
        <v>3529000</v>
      </c>
      <c r="K193" s="51">
        <v>3540000</v>
      </c>
      <c r="L193" s="51">
        <v>3541000</v>
      </c>
      <c r="M193" s="51">
        <v>3547000</v>
      </c>
      <c r="N193" s="51">
        <v>3530700</v>
      </c>
      <c r="O193" s="51">
        <v>3509500</v>
      </c>
      <c r="P193" s="51">
        <v>3505800</v>
      </c>
      <c r="Q193" s="52">
        <v>3525700</v>
      </c>
      <c r="R193" s="51">
        <v>3549100</v>
      </c>
      <c r="S193" s="51">
        <v>3563300</v>
      </c>
      <c r="T193" s="51">
        <v>3570700</v>
      </c>
      <c r="U193" s="51">
        <v>3608850</v>
      </c>
      <c r="V193" s="51">
        <v>3637550</v>
      </c>
      <c r="W193" s="51">
        <v>3674300</v>
      </c>
      <c r="X193" s="51">
        <v>3712900</v>
      </c>
      <c r="Y193" s="51">
        <v>3755000</v>
      </c>
      <c r="Z193" s="52">
        <v>3805400</v>
      </c>
      <c r="AA193" s="51">
        <v>3866450</v>
      </c>
      <c r="AB193" s="51">
        <v>3931800</v>
      </c>
      <c r="AC193" s="51">
        <v>3995700</v>
      </c>
      <c r="AD193" s="51">
        <v>4068450</v>
      </c>
      <c r="AE193" s="51">
        <v>4159100</v>
      </c>
      <c r="AF193" s="51">
        <v>4260773</v>
      </c>
      <c r="AG193" s="52">
        <v>4356931</v>
      </c>
      <c r="AH193" s="51">
        <v>4425675</v>
      </c>
      <c r="AI193" s="51">
        <v>4450446</v>
      </c>
      <c r="AL193" s="51" t="str">
        <f t="shared" si="4"/>
        <v>Ireland</v>
      </c>
    </row>
    <row r="194" spans="1:38">
      <c r="A194" s="51" t="s">
        <v>4253</v>
      </c>
      <c r="B194" s="51" t="s">
        <v>1452</v>
      </c>
      <c r="C194" s="51" t="s">
        <v>1691</v>
      </c>
      <c r="D194" s="51" t="s">
        <v>1688</v>
      </c>
      <c r="E194" s="51" t="str">
        <f t="shared" si="5"/>
        <v>Cayman Is.SP.TER.TOTL.IN</v>
      </c>
      <c r="F194" s="52" t="s">
        <v>1786</v>
      </c>
      <c r="G194" s="51" t="s">
        <v>1786</v>
      </c>
      <c r="H194" s="51" t="s">
        <v>1786</v>
      </c>
      <c r="I194" s="51" t="s">
        <v>1786</v>
      </c>
      <c r="J194" s="51" t="s">
        <v>1786</v>
      </c>
      <c r="K194" s="51" t="s">
        <v>1786</v>
      </c>
      <c r="L194" s="51" t="s">
        <v>1786</v>
      </c>
      <c r="M194" s="51" t="s">
        <v>1786</v>
      </c>
      <c r="N194" s="51" t="s">
        <v>1786</v>
      </c>
      <c r="O194" s="51" t="s">
        <v>1786</v>
      </c>
      <c r="P194" s="51" t="s">
        <v>1786</v>
      </c>
      <c r="Q194" s="52" t="s">
        <v>1786</v>
      </c>
      <c r="R194" s="51" t="s">
        <v>1786</v>
      </c>
      <c r="S194" s="51" t="s">
        <v>1786</v>
      </c>
      <c r="T194" s="51" t="s">
        <v>1786</v>
      </c>
      <c r="U194" s="51" t="s">
        <v>1786</v>
      </c>
      <c r="V194" s="51" t="s">
        <v>1786</v>
      </c>
      <c r="W194" s="51" t="s">
        <v>1786</v>
      </c>
      <c r="X194" s="51" t="s">
        <v>1786</v>
      </c>
      <c r="Y194" s="51" t="s">
        <v>1786</v>
      </c>
      <c r="Z194" s="52" t="s">
        <v>1786</v>
      </c>
      <c r="AA194" s="51" t="s">
        <v>1786</v>
      </c>
      <c r="AB194" s="51" t="s">
        <v>1786</v>
      </c>
      <c r="AC194" s="51" t="s">
        <v>1786</v>
      </c>
      <c r="AD194" s="51" t="s">
        <v>1786</v>
      </c>
      <c r="AE194" s="51" t="s">
        <v>1786</v>
      </c>
      <c r="AF194" s="51" t="s">
        <v>1786</v>
      </c>
      <c r="AG194" s="52" t="s">
        <v>1786</v>
      </c>
      <c r="AH194" s="51" t="s">
        <v>1786</v>
      </c>
      <c r="AI194" s="51" t="s">
        <v>1786</v>
      </c>
      <c r="AL194" s="51" t="str">
        <f t="shared" ref="AL194:AL257" si="6">VLOOKUP(A194,Area_Country_En,1,FALSE)</f>
        <v>Cayman Is</v>
      </c>
    </row>
    <row r="195" spans="1:38">
      <c r="A195" s="51" t="s">
        <v>4253</v>
      </c>
      <c r="B195" s="51" t="s">
        <v>1452</v>
      </c>
      <c r="C195" s="51" t="s">
        <v>1689</v>
      </c>
      <c r="D195" s="51" t="s">
        <v>1690</v>
      </c>
      <c r="E195" s="51" t="str">
        <f t="shared" ref="E195:E258" si="7">CONCATENATE(A195,".",D195)</f>
        <v>Cayman Is.SP.POP.TOTL</v>
      </c>
      <c r="F195" s="52">
        <v>64927</v>
      </c>
      <c r="G195" s="51">
        <v>64942</v>
      </c>
      <c r="H195" s="51">
        <v>64625</v>
      </c>
      <c r="I195" s="51">
        <v>64206</v>
      </c>
      <c r="J195" s="51">
        <v>64004</v>
      </c>
      <c r="K195" s="51">
        <v>64238</v>
      </c>
      <c r="L195" s="51">
        <v>65012</v>
      </c>
      <c r="M195" s="51">
        <v>66233</v>
      </c>
      <c r="N195" s="51">
        <v>67684</v>
      </c>
      <c r="O195" s="51">
        <v>69044</v>
      </c>
      <c r="P195" s="51">
        <v>70090</v>
      </c>
      <c r="Q195" s="52">
        <v>70739</v>
      </c>
      <c r="R195" s="51">
        <v>71082</v>
      </c>
      <c r="S195" s="51">
        <v>71262</v>
      </c>
      <c r="T195" s="51">
        <v>71501</v>
      </c>
      <c r="U195" s="51">
        <v>71957</v>
      </c>
      <c r="V195" s="51">
        <v>72665</v>
      </c>
      <c r="W195" s="51">
        <v>73561</v>
      </c>
      <c r="X195" s="51">
        <v>74579</v>
      </c>
      <c r="Y195" s="51">
        <v>75616</v>
      </c>
      <c r="Z195" s="52">
        <v>76591</v>
      </c>
      <c r="AA195" s="51">
        <v>77498</v>
      </c>
      <c r="AB195" s="51">
        <v>78347</v>
      </c>
      <c r="AC195" s="51">
        <v>79102</v>
      </c>
      <c r="AD195" s="51">
        <v>79722</v>
      </c>
      <c r="AE195" s="51">
        <v>80179</v>
      </c>
      <c r="AF195" s="51">
        <v>80453</v>
      </c>
      <c r="AG195" s="52">
        <v>80556</v>
      </c>
      <c r="AH195" s="51">
        <v>80543</v>
      </c>
      <c r="AI195" s="51" t="e">
        <v>#N/A</v>
      </c>
      <c r="AL195" s="51" t="str">
        <f t="shared" si="6"/>
        <v>Cayman Is</v>
      </c>
    </row>
    <row r="196" spans="1:38">
      <c r="A196" s="51" t="s">
        <v>4021</v>
      </c>
      <c r="B196" s="51" t="s">
        <v>1453</v>
      </c>
      <c r="C196" s="51" t="s">
        <v>1691</v>
      </c>
      <c r="D196" s="51" t="s">
        <v>1688</v>
      </c>
      <c r="E196" s="51" t="str">
        <f t="shared" si="7"/>
        <v>Israel.SP.TER.TOTL.IN</v>
      </c>
      <c r="F196" s="52" t="s">
        <v>1786</v>
      </c>
      <c r="G196" s="51" t="s">
        <v>1786</v>
      </c>
      <c r="H196" s="51" t="s">
        <v>1786</v>
      </c>
      <c r="I196" s="51" t="s">
        <v>1786</v>
      </c>
      <c r="J196" s="51" t="s">
        <v>1786</v>
      </c>
      <c r="K196" s="51" t="s">
        <v>1786</v>
      </c>
      <c r="L196" s="51" t="s">
        <v>1786</v>
      </c>
      <c r="M196" s="51" t="s">
        <v>1786</v>
      </c>
      <c r="N196" s="51" t="s">
        <v>1786</v>
      </c>
      <c r="O196" s="51" t="s">
        <v>1786</v>
      </c>
      <c r="P196" s="51" t="s">
        <v>1786</v>
      </c>
      <c r="Q196" s="52">
        <v>389994</v>
      </c>
      <c r="R196" s="51" t="s">
        <v>1786</v>
      </c>
      <c r="S196" s="51" t="s">
        <v>1786</v>
      </c>
      <c r="T196" s="51" t="s">
        <v>1786</v>
      </c>
      <c r="U196" s="51" t="s">
        <v>1786</v>
      </c>
      <c r="V196" s="51" t="s">
        <v>1786</v>
      </c>
      <c r="W196" s="51" t="s">
        <v>1786</v>
      </c>
      <c r="X196" s="51">
        <v>503687</v>
      </c>
      <c r="Y196" s="51">
        <v>510090</v>
      </c>
      <c r="Z196" s="52">
        <v>515157</v>
      </c>
      <c r="AA196" s="51">
        <v>519806</v>
      </c>
      <c r="AB196" s="51">
        <v>524233</v>
      </c>
      <c r="AC196" s="51">
        <v>528251</v>
      </c>
      <c r="AD196" s="51">
        <v>531940</v>
      </c>
      <c r="AE196" s="51">
        <v>535320</v>
      </c>
      <c r="AF196" s="51">
        <v>538454</v>
      </c>
      <c r="AG196" s="52">
        <v>541455</v>
      </c>
      <c r="AH196" s="51">
        <v>544530</v>
      </c>
      <c r="AI196" s="51">
        <v>547933</v>
      </c>
      <c r="AL196" s="51" t="str">
        <f t="shared" si="6"/>
        <v>Israel</v>
      </c>
    </row>
    <row r="197" spans="1:38">
      <c r="A197" s="51" t="s">
        <v>4021</v>
      </c>
      <c r="B197" s="51" t="s">
        <v>1453</v>
      </c>
      <c r="C197" s="51" t="s">
        <v>1689</v>
      </c>
      <c r="D197" s="51" t="s">
        <v>1690</v>
      </c>
      <c r="E197" s="51" t="str">
        <f t="shared" si="7"/>
        <v>Israel.SP.POP.TOTL</v>
      </c>
      <c r="F197" s="52">
        <v>3878000</v>
      </c>
      <c r="G197" s="51">
        <v>3956000</v>
      </c>
      <c r="H197" s="51">
        <v>4031000</v>
      </c>
      <c r="I197" s="51">
        <v>4105000</v>
      </c>
      <c r="J197" s="51">
        <v>4159000</v>
      </c>
      <c r="K197" s="51">
        <v>4233000</v>
      </c>
      <c r="L197" s="51">
        <v>4299000</v>
      </c>
      <c r="M197" s="51">
        <v>4369000</v>
      </c>
      <c r="N197" s="51">
        <v>4442000</v>
      </c>
      <c r="O197" s="51">
        <v>4518000</v>
      </c>
      <c r="P197" s="51">
        <v>4660000</v>
      </c>
      <c r="Q197" s="52">
        <v>4949000</v>
      </c>
      <c r="R197" s="51">
        <v>5123000</v>
      </c>
      <c r="S197" s="51">
        <v>5261000</v>
      </c>
      <c r="T197" s="51">
        <v>5399000</v>
      </c>
      <c r="U197" s="51">
        <v>5545000</v>
      </c>
      <c r="V197" s="51">
        <v>5692000</v>
      </c>
      <c r="W197" s="51">
        <v>5836000</v>
      </c>
      <c r="X197" s="51">
        <v>5971000</v>
      </c>
      <c r="Y197" s="51">
        <v>6125000</v>
      </c>
      <c r="Z197" s="52">
        <v>6289000</v>
      </c>
      <c r="AA197" s="51">
        <v>6439000</v>
      </c>
      <c r="AB197" s="51">
        <v>6570000</v>
      </c>
      <c r="AC197" s="51">
        <v>6689700</v>
      </c>
      <c r="AD197" s="51">
        <v>6809000</v>
      </c>
      <c r="AE197" s="51">
        <v>6930100</v>
      </c>
      <c r="AF197" s="51">
        <v>7053700</v>
      </c>
      <c r="AG197" s="52">
        <v>7180100</v>
      </c>
      <c r="AH197" s="51">
        <v>7308800</v>
      </c>
      <c r="AI197" s="51">
        <v>7441700</v>
      </c>
      <c r="AL197" s="51" t="str">
        <f t="shared" si="6"/>
        <v>Israel</v>
      </c>
    </row>
    <row r="198" spans="1:38">
      <c r="A198" s="51" t="s">
        <v>4169</v>
      </c>
      <c r="B198" s="51" t="s">
        <v>1454</v>
      </c>
      <c r="C198" s="51" t="s">
        <v>1691</v>
      </c>
      <c r="D198" s="51" t="s">
        <v>1688</v>
      </c>
      <c r="E198" s="51" t="str">
        <f t="shared" si="7"/>
        <v>Italy.SP.TER.TOTL.IN</v>
      </c>
      <c r="F198" s="52" t="s">
        <v>1786</v>
      </c>
      <c r="G198" s="51" t="s">
        <v>1786</v>
      </c>
      <c r="H198" s="51" t="s">
        <v>1786</v>
      </c>
      <c r="I198" s="51" t="s">
        <v>1786</v>
      </c>
      <c r="J198" s="51" t="s">
        <v>1786</v>
      </c>
      <c r="K198" s="51" t="s">
        <v>1786</v>
      </c>
      <c r="L198" s="51" t="s">
        <v>1786</v>
      </c>
      <c r="M198" s="51" t="s">
        <v>1786</v>
      </c>
      <c r="N198" s="51" t="s">
        <v>1786</v>
      </c>
      <c r="O198" s="51" t="s">
        <v>1786</v>
      </c>
      <c r="P198" s="51" t="s">
        <v>1786</v>
      </c>
      <c r="Q198" s="52">
        <v>4591911</v>
      </c>
      <c r="R198" s="51" t="s">
        <v>1786</v>
      </c>
      <c r="S198" s="51" t="s">
        <v>1786</v>
      </c>
      <c r="T198" s="51" t="s">
        <v>1786</v>
      </c>
      <c r="U198" s="51" t="s">
        <v>1786</v>
      </c>
      <c r="V198" s="51" t="s">
        <v>1786</v>
      </c>
      <c r="W198" s="51" t="s">
        <v>1786</v>
      </c>
      <c r="X198" s="51">
        <v>3981981</v>
      </c>
      <c r="Y198" s="51">
        <v>3807493</v>
      </c>
      <c r="Z198" s="52">
        <v>3639728</v>
      </c>
      <c r="AA198" s="51">
        <v>3492462</v>
      </c>
      <c r="AB198" s="51">
        <v>3370607</v>
      </c>
      <c r="AC198" s="51">
        <v>3271690</v>
      </c>
      <c r="AD198" s="51">
        <v>3192947</v>
      </c>
      <c r="AE198" s="51">
        <v>3128690</v>
      </c>
      <c r="AF198" s="51">
        <v>3074524</v>
      </c>
      <c r="AG198" s="52">
        <v>3030194</v>
      </c>
      <c r="AH198" s="51">
        <v>2996942</v>
      </c>
      <c r="AI198" s="51">
        <v>2973263</v>
      </c>
      <c r="AL198" s="51" t="str">
        <f t="shared" si="6"/>
        <v>Italy</v>
      </c>
    </row>
    <row r="199" spans="1:38">
      <c r="A199" s="51" t="s">
        <v>4169</v>
      </c>
      <c r="B199" s="51" t="s">
        <v>1454</v>
      </c>
      <c r="C199" s="51" t="s">
        <v>1689</v>
      </c>
      <c r="D199" s="51" t="s">
        <v>1690</v>
      </c>
      <c r="E199" s="51" t="str">
        <f t="shared" si="7"/>
        <v>Italy.SP.POP.TOTL</v>
      </c>
      <c r="F199" s="52">
        <v>56434000</v>
      </c>
      <c r="G199" s="51">
        <v>56502000</v>
      </c>
      <c r="H199" s="51">
        <v>56544000</v>
      </c>
      <c r="I199" s="51">
        <v>56564000</v>
      </c>
      <c r="J199" s="51">
        <v>56577000</v>
      </c>
      <c r="K199" s="51">
        <v>56593000</v>
      </c>
      <c r="L199" s="51">
        <v>56596000</v>
      </c>
      <c r="M199" s="51">
        <v>56602000</v>
      </c>
      <c r="N199" s="51">
        <v>56629000</v>
      </c>
      <c r="O199" s="51">
        <v>56672000</v>
      </c>
      <c r="P199" s="51">
        <v>56719000</v>
      </c>
      <c r="Q199" s="52">
        <v>56758650</v>
      </c>
      <c r="R199" s="51">
        <v>56797650</v>
      </c>
      <c r="S199" s="51">
        <v>56832750</v>
      </c>
      <c r="T199" s="51">
        <v>56844650</v>
      </c>
      <c r="U199" s="51">
        <v>56846100</v>
      </c>
      <c r="V199" s="51">
        <v>56862800</v>
      </c>
      <c r="W199" s="51">
        <v>56893800</v>
      </c>
      <c r="X199" s="51">
        <v>56910950</v>
      </c>
      <c r="Y199" s="51">
        <v>56921550</v>
      </c>
      <c r="Z199" s="52">
        <v>56948600</v>
      </c>
      <c r="AA199" s="51">
        <v>56980700</v>
      </c>
      <c r="AB199" s="51">
        <v>57157400</v>
      </c>
      <c r="AC199" s="51">
        <v>57604650</v>
      </c>
      <c r="AD199" s="51">
        <v>58175300</v>
      </c>
      <c r="AE199" s="51">
        <v>58607050</v>
      </c>
      <c r="AF199" s="51">
        <v>58941499</v>
      </c>
      <c r="AG199" s="52">
        <v>59375289</v>
      </c>
      <c r="AH199" s="51">
        <v>59832179</v>
      </c>
      <c r="AI199" s="51">
        <v>60221211</v>
      </c>
      <c r="AL199" s="51" t="str">
        <f t="shared" si="6"/>
        <v>Italy</v>
      </c>
    </row>
    <row r="200" spans="1:38">
      <c r="A200" s="51" t="s">
        <v>4281</v>
      </c>
      <c r="B200" s="51" t="s">
        <v>1455</v>
      </c>
      <c r="C200" s="51" t="s">
        <v>1691</v>
      </c>
      <c r="D200" s="51" t="s">
        <v>1688</v>
      </c>
      <c r="E200" s="51" t="str">
        <f t="shared" si="7"/>
        <v>Jamaica.SP.TER.TOTL.IN</v>
      </c>
      <c r="F200" s="52" t="s">
        <v>1786</v>
      </c>
      <c r="G200" s="51" t="s">
        <v>1786</v>
      </c>
      <c r="H200" s="51" t="s">
        <v>1786</v>
      </c>
      <c r="I200" s="51" t="s">
        <v>1786</v>
      </c>
      <c r="J200" s="51" t="s">
        <v>1786</v>
      </c>
      <c r="K200" s="51" t="s">
        <v>1786</v>
      </c>
      <c r="L200" s="51" t="s">
        <v>1786</v>
      </c>
      <c r="M200" s="51" t="s">
        <v>1786</v>
      </c>
      <c r="N200" s="51" t="s">
        <v>1786</v>
      </c>
      <c r="O200" s="51" t="s">
        <v>1786</v>
      </c>
      <c r="P200" s="51" t="s">
        <v>1786</v>
      </c>
      <c r="Q200" s="52">
        <v>243412</v>
      </c>
      <c r="R200" s="51" t="s">
        <v>1786</v>
      </c>
      <c r="S200" s="51" t="s">
        <v>1786</v>
      </c>
      <c r="T200" s="51" t="s">
        <v>1786</v>
      </c>
      <c r="U200" s="51" t="s">
        <v>1786</v>
      </c>
      <c r="V200" s="51" t="s">
        <v>1786</v>
      </c>
      <c r="W200" s="51" t="s">
        <v>1786</v>
      </c>
      <c r="X200" s="51">
        <v>237360</v>
      </c>
      <c r="Y200" s="51">
        <v>237125</v>
      </c>
      <c r="Z200" s="52">
        <v>237108</v>
      </c>
      <c r="AA200" s="51">
        <v>237149</v>
      </c>
      <c r="AB200" s="51">
        <v>237077</v>
      </c>
      <c r="AC200" s="51">
        <v>237014</v>
      </c>
      <c r="AD200" s="51">
        <v>237422</v>
      </c>
      <c r="AE200" s="51">
        <v>238941</v>
      </c>
      <c r="AF200" s="51">
        <v>241964</v>
      </c>
      <c r="AG200" s="52">
        <v>246634</v>
      </c>
      <c r="AH200" s="51">
        <v>252616</v>
      </c>
      <c r="AI200" s="51">
        <v>259227</v>
      </c>
      <c r="AL200" s="51" t="str">
        <f t="shared" si="6"/>
        <v>Jamaica</v>
      </c>
    </row>
    <row r="201" spans="1:38">
      <c r="A201" s="51" t="s">
        <v>4281</v>
      </c>
      <c r="B201" s="51" t="s">
        <v>1455</v>
      </c>
      <c r="C201" s="51" t="s">
        <v>1689</v>
      </c>
      <c r="D201" s="51" t="s">
        <v>1690</v>
      </c>
      <c r="E201" s="51" t="str">
        <f t="shared" si="7"/>
        <v>Jamaica.SP.POP.TOTL</v>
      </c>
      <c r="F201" s="52">
        <v>2133000</v>
      </c>
      <c r="G201" s="51">
        <v>2162300</v>
      </c>
      <c r="H201" s="51">
        <v>2200100</v>
      </c>
      <c r="I201" s="51">
        <v>2240800</v>
      </c>
      <c r="J201" s="51">
        <v>2279900</v>
      </c>
      <c r="K201" s="51">
        <v>2311100</v>
      </c>
      <c r="L201" s="51">
        <v>2335800</v>
      </c>
      <c r="M201" s="51">
        <v>2350600</v>
      </c>
      <c r="N201" s="51">
        <v>2356400</v>
      </c>
      <c r="O201" s="51">
        <v>2374900</v>
      </c>
      <c r="P201" s="51">
        <v>2390000</v>
      </c>
      <c r="Q201" s="52">
        <v>2406041.9876587</v>
      </c>
      <c r="R201" s="51">
        <v>2423043.6084855101</v>
      </c>
      <c r="S201" s="51">
        <v>2441023.6456724401</v>
      </c>
      <c r="T201" s="51">
        <v>2460002.0546561899</v>
      </c>
      <c r="U201" s="51">
        <v>2480000</v>
      </c>
      <c r="V201" s="51">
        <v>2509923.42512675</v>
      </c>
      <c r="W201" s="51">
        <v>2534068.6750757201</v>
      </c>
      <c r="X201" s="51">
        <v>2556780.0511580999</v>
      </c>
      <c r="Y201" s="51">
        <v>2574289.3640770102</v>
      </c>
      <c r="Z201" s="52">
        <v>2589388.5513765598</v>
      </c>
      <c r="AA201" s="51">
        <v>2604788.6190629802</v>
      </c>
      <c r="AB201" s="51">
        <v>2617495.2244464601</v>
      </c>
      <c r="AC201" s="51">
        <v>2625700</v>
      </c>
      <c r="AD201" s="51">
        <v>2638100</v>
      </c>
      <c r="AE201" s="51">
        <v>2650400</v>
      </c>
      <c r="AF201" s="51">
        <v>2663100</v>
      </c>
      <c r="AG201" s="52">
        <v>2675800</v>
      </c>
      <c r="AH201" s="51">
        <v>2687200</v>
      </c>
      <c r="AI201" s="51">
        <v>2699616.59025065</v>
      </c>
      <c r="AL201" s="51" t="str">
        <f t="shared" si="6"/>
        <v>Jamaica</v>
      </c>
    </row>
    <row r="202" spans="1:38">
      <c r="A202" s="51" t="s">
        <v>4022</v>
      </c>
      <c r="B202" s="51" t="s">
        <v>1456</v>
      </c>
      <c r="C202" s="51" t="s">
        <v>1691</v>
      </c>
      <c r="D202" s="51" t="s">
        <v>1688</v>
      </c>
      <c r="E202" s="51" t="str">
        <f t="shared" si="7"/>
        <v>Japan.SP.TER.TOTL.IN</v>
      </c>
      <c r="F202" s="52" t="s">
        <v>1786</v>
      </c>
      <c r="G202" s="51" t="s">
        <v>1786</v>
      </c>
      <c r="H202" s="51" t="s">
        <v>1786</v>
      </c>
      <c r="I202" s="51" t="s">
        <v>1786</v>
      </c>
      <c r="J202" s="51" t="s">
        <v>1786</v>
      </c>
      <c r="K202" s="51" t="s">
        <v>1786</v>
      </c>
      <c r="L202" s="51" t="s">
        <v>1786</v>
      </c>
      <c r="M202" s="51" t="s">
        <v>1786</v>
      </c>
      <c r="N202" s="51" t="s">
        <v>1786</v>
      </c>
      <c r="O202" s="51" t="s">
        <v>1786</v>
      </c>
      <c r="P202" s="51" t="s">
        <v>1786</v>
      </c>
      <c r="Q202" s="52">
        <v>9403988</v>
      </c>
      <c r="R202" s="51" t="s">
        <v>1786</v>
      </c>
      <c r="S202" s="51" t="s">
        <v>1786</v>
      </c>
      <c r="T202" s="51" t="s">
        <v>1786</v>
      </c>
      <c r="U202" s="51" t="s">
        <v>1786</v>
      </c>
      <c r="V202" s="51" t="s">
        <v>1786</v>
      </c>
      <c r="W202" s="51" t="s">
        <v>1786</v>
      </c>
      <c r="X202" s="51">
        <v>9100262</v>
      </c>
      <c r="Y202" s="51">
        <v>8722412</v>
      </c>
      <c r="Z202" s="52">
        <v>8351251</v>
      </c>
      <c r="AA202" s="51">
        <v>8032001</v>
      </c>
      <c r="AB202" s="51">
        <v>7782504</v>
      </c>
      <c r="AC202" s="51">
        <v>7591738</v>
      </c>
      <c r="AD202" s="51">
        <v>7440876</v>
      </c>
      <c r="AE202" s="51">
        <v>7298511</v>
      </c>
      <c r="AF202" s="51">
        <v>7142413</v>
      </c>
      <c r="AG202" s="52">
        <v>6968410</v>
      </c>
      <c r="AH202" s="51">
        <v>6787174</v>
      </c>
      <c r="AI202" s="51">
        <v>6608534</v>
      </c>
      <c r="AL202" s="51" t="str">
        <f t="shared" si="6"/>
        <v>Japan</v>
      </c>
    </row>
    <row r="203" spans="1:38">
      <c r="A203" s="51" t="s">
        <v>4022</v>
      </c>
      <c r="B203" s="51" t="s">
        <v>1456</v>
      </c>
      <c r="C203" s="51" t="s">
        <v>1689</v>
      </c>
      <c r="D203" s="51" t="s">
        <v>1690</v>
      </c>
      <c r="E203" s="51" t="str">
        <f t="shared" si="7"/>
        <v>Japan.SP.POP.TOTL</v>
      </c>
      <c r="F203" s="52">
        <v>116782000</v>
      </c>
      <c r="G203" s="51">
        <v>117648000</v>
      </c>
      <c r="H203" s="51">
        <v>118449000</v>
      </c>
      <c r="I203" s="51">
        <v>119259000</v>
      </c>
      <c r="J203" s="51">
        <v>120018000</v>
      </c>
      <c r="K203" s="51">
        <v>120754000</v>
      </c>
      <c r="L203" s="51">
        <v>121492000</v>
      </c>
      <c r="M203" s="51">
        <v>122091000</v>
      </c>
      <c r="N203" s="51">
        <v>122613000</v>
      </c>
      <c r="O203" s="51">
        <v>123116000</v>
      </c>
      <c r="P203" s="51">
        <v>123537000</v>
      </c>
      <c r="Q203" s="52">
        <v>123921000</v>
      </c>
      <c r="R203" s="51">
        <v>124229000</v>
      </c>
      <c r="S203" s="51">
        <v>124536000</v>
      </c>
      <c r="T203" s="51">
        <v>124961000</v>
      </c>
      <c r="U203" s="51">
        <v>125439000</v>
      </c>
      <c r="V203" s="51">
        <v>125761000</v>
      </c>
      <c r="W203" s="51">
        <v>126091000</v>
      </c>
      <c r="X203" s="51">
        <v>126410000</v>
      </c>
      <c r="Y203" s="51">
        <v>126650000</v>
      </c>
      <c r="Z203" s="52">
        <v>126870000</v>
      </c>
      <c r="AA203" s="51">
        <v>127149000</v>
      </c>
      <c r="AB203" s="51">
        <v>127445000</v>
      </c>
      <c r="AC203" s="51">
        <v>127718000</v>
      </c>
      <c r="AD203" s="51">
        <v>127761000</v>
      </c>
      <c r="AE203" s="51">
        <v>127773000</v>
      </c>
      <c r="AF203" s="51">
        <v>127756000</v>
      </c>
      <c r="AG203" s="52">
        <v>127770750</v>
      </c>
      <c r="AH203" s="51">
        <v>127704000</v>
      </c>
      <c r="AI203" s="51">
        <v>127560000</v>
      </c>
      <c r="AL203" s="51" t="str">
        <f t="shared" si="6"/>
        <v>Japan</v>
      </c>
    </row>
    <row r="204" spans="1:38">
      <c r="A204" s="51" t="s">
        <v>4023</v>
      </c>
      <c r="B204" s="51" t="s">
        <v>1457</v>
      </c>
      <c r="C204" s="51" t="s">
        <v>1691</v>
      </c>
      <c r="D204" s="51" t="s">
        <v>1688</v>
      </c>
      <c r="E204" s="51" t="str">
        <f t="shared" si="7"/>
        <v>Jordan.SP.TER.TOTL.IN</v>
      </c>
      <c r="F204" s="52" t="s">
        <v>1786</v>
      </c>
      <c r="G204" s="51" t="s">
        <v>1786</v>
      </c>
      <c r="H204" s="51" t="s">
        <v>1786</v>
      </c>
      <c r="I204" s="51" t="s">
        <v>1786</v>
      </c>
      <c r="J204" s="51" t="s">
        <v>1786</v>
      </c>
      <c r="K204" s="51" t="s">
        <v>1786</v>
      </c>
      <c r="L204" s="51" t="s">
        <v>1786</v>
      </c>
      <c r="M204" s="51" t="s">
        <v>1786</v>
      </c>
      <c r="N204" s="51" t="s">
        <v>1786</v>
      </c>
      <c r="O204" s="51" t="s">
        <v>1786</v>
      </c>
      <c r="P204" s="51" t="s">
        <v>1786</v>
      </c>
      <c r="Q204" s="52">
        <v>351196</v>
      </c>
      <c r="R204" s="51" t="s">
        <v>1786</v>
      </c>
      <c r="S204" s="51" t="s">
        <v>1786</v>
      </c>
      <c r="T204" s="51" t="s">
        <v>1786</v>
      </c>
      <c r="U204" s="51" t="s">
        <v>1786</v>
      </c>
      <c r="V204" s="51" t="s">
        <v>1786</v>
      </c>
      <c r="W204" s="51" t="s">
        <v>1786</v>
      </c>
      <c r="X204" s="51">
        <v>509463</v>
      </c>
      <c r="Y204" s="51">
        <v>515840</v>
      </c>
      <c r="Z204" s="52">
        <v>522184</v>
      </c>
      <c r="AA204" s="51">
        <v>530861</v>
      </c>
      <c r="AB204" s="51">
        <v>542478</v>
      </c>
      <c r="AC204" s="51">
        <v>556216</v>
      </c>
      <c r="AD204" s="51">
        <v>571308</v>
      </c>
      <c r="AE204" s="51">
        <v>586465</v>
      </c>
      <c r="AF204" s="51">
        <v>600697</v>
      </c>
      <c r="AG204" s="52">
        <v>614008</v>
      </c>
      <c r="AH204" s="51">
        <v>626629</v>
      </c>
      <c r="AI204" s="51">
        <v>638043</v>
      </c>
      <c r="AL204" s="51" t="str">
        <f t="shared" si="6"/>
        <v>Jordan</v>
      </c>
    </row>
    <row r="205" spans="1:38">
      <c r="A205" s="51" t="s">
        <v>4023</v>
      </c>
      <c r="B205" s="51" t="s">
        <v>1457</v>
      </c>
      <c r="C205" s="51" t="s">
        <v>1689</v>
      </c>
      <c r="D205" s="51" t="s">
        <v>1690</v>
      </c>
      <c r="E205" s="51" t="str">
        <f t="shared" si="7"/>
        <v>Jordan.SP.POP.TOTL</v>
      </c>
      <c r="F205" s="52">
        <v>2181000</v>
      </c>
      <c r="G205" s="51">
        <v>2267246.4</v>
      </c>
      <c r="H205" s="51">
        <v>2359755.2000000002</v>
      </c>
      <c r="I205" s="51">
        <v>2455896</v>
      </c>
      <c r="J205" s="51">
        <v>2551300.7999999998</v>
      </c>
      <c r="K205" s="51">
        <v>2644000</v>
      </c>
      <c r="L205" s="51">
        <v>2744000</v>
      </c>
      <c r="M205" s="51">
        <v>2846000</v>
      </c>
      <c r="N205" s="51">
        <v>2948000</v>
      </c>
      <c r="O205" s="51">
        <v>3056000</v>
      </c>
      <c r="P205" s="51">
        <v>3170000</v>
      </c>
      <c r="Q205" s="52">
        <v>3545000</v>
      </c>
      <c r="R205" s="51">
        <v>3733000</v>
      </c>
      <c r="S205" s="51">
        <v>3905930.64613513</v>
      </c>
      <c r="T205" s="51">
        <v>4060839.76095769</v>
      </c>
      <c r="U205" s="51">
        <v>4195000</v>
      </c>
      <c r="V205" s="51">
        <v>4325045</v>
      </c>
      <c r="W205" s="51">
        <v>4459121.3949999996</v>
      </c>
      <c r="X205" s="51">
        <v>4597400</v>
      </c>
      <c r="Y205" s="51">
        <v>4680500</v>
      </c>
      <c r="Z205" s="52">
        <v>4797500</v>
      </c>
      <c r="AA205" s="51">
        <v>4917500</v>
      </c>
      <c r="AB205" s="51">
        <v>5038000</v>
      </c>
      <c r="AC205" s="51">
        <v>5164000</v>
      </c>
      <c r="AD205" s="51">
        <v>5290000</v>
      </c>
      <c r="AE205" s="51">
        <v>5411500</v>
      </c>
      <c r="AF205" s="51">
        <v>5537600</v>
      </c>
      <c r="AG205" s="52">
        <v>5718855.0432075402</v>
      </c>
      <c r="AH205" s="51">
        <v>5906042.8715003403</v>
      </c>
      <c r="AI205" s="51">
        <v>5951000</v>
      </c>
      <c r="AL205" s="51" t="str">
        <f t="shared" si="6"/>
        <v>Jordan</v>
      </c>
    </row>
    <row r="206" spans="1:38">
      <c r="A206" s="51" t="s">
        <v>4056</v>
      </c>
      <c r="B206" s="51" t="s">
        <v>1458</v>
      </c>
      <c r="C206" s="51" t="s">
        <v>1691</v>
      </c>
      <c r="D206" s="51" t="s">
        <v>1688</v>
      </c>
      <c r="E206" s="51" t="str">
        <f t="shared" si="7"/>
        <v>Kazakhstan.SP.TER.TOTL.IN</v>
      </c>
      <c r="F206" s="52" t="s">
        <v>1786</v>
      </c>
      <c r="G206" s="51" t="s">
        <v>1786</v>
      </c>
      <c r="H206" s="51" t="s">
        <v>1786</v>
      </c>
      <c r="I206" s="51" t="s">
        <v>1786</v>
      </c>
      <c r="J206" s="51" t="s">
        <v>1786</v>
      </c>
      <c r="K206" s="51" t="s">
        <v>1786</v>
      </c>
      <c r="L206" s="51" t="s">
        <v>1786</v>
      </c>
      <c r="M206" s="51" t="s">
        <v>1786</v>
      </c>
      <c r="N206" s="51" t="s">
        <v>1786</v>
      </c>
      <c r="O206" s="51" t="s">
        <v>1786</v>
      </c>
      <c r="P206" s="51" t="s">
        <v>1786</v>
      </c>
      <c r="Q206" s="52">
        <v>1343514</v>
      </c>
      <c r="R206" s="51" t="s">
        <v>1786</v>
      </c>
      <c r="S206" s="51" t="s">
        <v>1786</v>
      </c>
      <c r="T206" s="51" t="s">
        <v>1786</v>
      </c>
      <c r="U206" s="51" t="s">
        <v>1786</v>
      </c>
      <c r="V206" s="51" t="s">
        <v>1786</v>
      </c>
      <c r="W206" s="51" t="s">
        <v>1786</v>
      </c>
      <c r="X206" s="51">
        <v>1338724</v>
      </c>
      <c r="Y206" s="51">
        <v>1322456</v>
      </c>
      <c r="Z206" s="52">
        <v>1313810</v>
      </c>
      <c r="AA206" s="51">
        <v>1318695</v>
      </c>
      <c r="AB206" s="51">
        <v>1338566</v>
      </c>
      <c r="AC206" s="51">
        <v>1370182</v>
      </c>
      <c r="AD206" s="51">
        <v>1408901</v>
      </c>
      <c r="AE206" s="51">
        <v>1447959</v>
      </c>
      <c r="AF206" s="51">
        <v>1481927</v>
      </c>
      <c r="AG206" s="52">
        <v>1510552</v>
      </c>
      <c r="AH206" s="51">
        <v>1533942</v>
      </c>
      <c r="AI206" s="51">
        <v>1547559</v>
      </c>
      <c r="AL206" s="51" t="str">
        <f t="shared" si="6"/>
        <v>Kazakhstan</v>
      </c>
    </row>
    <row r="207" spans="1:38">
      <c r="A207" s="51" t="s">
        <v>4056</v>
      </c>
      <c r="B207" s="51" t="s">
        <v>1458</v>
      </c>
      <c r="C207" s="51" t="s">
        <v>1689</v>
      </c>
      <c r="D207" s="51" t="s">
        <v>1690</v>
      </c>
      <c r="E207" s="51" t="str">
        <f t="shared" si="7"/>
        <v>Kazakhstan.SP.POP.TOTL</v>
      </c>
      <c r="F207" s="52">
        <v>14898332.0898508</v>
      </c>
      <c r="G207" s="51">
        <v>15070634.1023545</v>
      </c>
      <c r="H207" s="51">
        <v>15244928.820037199</v>
      </c>
      <c r="I207" s="51">
        <v>15421239.288908901</v>
      </c>
      <c r="J207" s="51">
        <v>15599588.821511401</v>
      </c>
      <c r="K207" s="51">
        <v>15780001</v>
      </c>
      <c r="L207" s="51">
        <v>15896088.439393699</v>
      </c>
      <c r="M207" s="51">
        <v>16013029.889733501</v>
      </c>
      <c r="N207" s="51">
        <v>16130831.633651899</v>
      </c>
      <c r="O207" s="51">
        <v>16249500</v>
      </c>
      <c r="P207" s="51">
        <v>16348000</v>
      </c>
      <c r="Q207" s="52">
        <v>16450500</v>
      </c>
      <c r="R207" s="51">
        <v>16439095.1712678</v>
      </c>
      <c r="S207" s="51">
        <v>16330419.0041162</v>
      </c>
      <c r="T207" s="51">
        <v>16095198.937260799</v>
      </c>
      <c r="U207" s="51">
        <v>15815626.3821576</v>
      </c>
      <c r="V207" s="51">
        <v>15577894.256927</v>
      </c>
      <c r="W207" s="51">
        <v>15333703.0400357</v>
      </c>
      <c r="X207" s="51">
        <v>15071300.1250722</v>
      </c>
      <c r="Y207" s="51">
        <v>14928425.854054401</v>
      </c>
      <c r="Z207" s="52">
        <v>14883600</v>
      </c>
      <c r="AA207" s="51">
        <v>14858300</v>
      </c>
      <c r="AB207" s="51">
        <v>14858900</v>
      </c>
      <c r="AC207" s="51">
        <v>14909000</v>
      </c>
      <c r="AD207" s="51">
        <v>15013000</v>
      </c>
      <c r="AE207" s="51">
        <v>15147000</v>
      </c>
      <c r="AF207" s="51">
        <v>15308100</v>
      </c>
      <c r="AG207" s="52">
        <v>15484200</v>
      </c>
      <c r="AH207" s="51">
        <v>15674833</v>
      </c>
      <c r="AI207" s="51">
        <v>15888000</v>
      </c>
      <c r="AL207" s="51" t="str">
        <f t="shared" si="6"/>
        <v>Kazakhstan</v>
      </c>
    </row>
    <row r="208" spans="1:38">
      <c r="A208" s="51" t="s">
        <v>4099</v>
      </c>
      <c r="B208" s="51" t="s">
        <v>1459</v>
      </c>
      <c r="C208" s="51" t="s">
        <v>1691</v>
      </c>
      <c r="D208" s="51" t="s">
        <v>1688</v>
      </c>
      <c r="E208" s="51" t="str">
        <f t="shared" si="7"/>
        <v>Kenya.SP.TER.TOTL.IN</v>
      </c>
      <c r="F208" s="52" t="s">
        <v>1786</v>
      </c>
      <c r="G208" s="51" t="s">
        <v>1786</v>
      </c>
      <c r="H208" s="51" t="s">
        <v>1786</v>
      </c>
      <c r="I208" s="51" t="s">
        <v>1786</v>
      </c>
      <c r="J208" s="51" t="s">
        <v>1786</v>
      </c>
      <c r="K208" s="51" t="s">
        <v>1786</v>
      </c>
      <c r="L208" s="51" t="s">
        <v>1786</v>
      </c>
      <c r="M208" s="51" t="s">
        <v>1786</v>
      </c>
      <c r="N208" s="51" t="s">
        <v>1786</v>
      </c>
      <c r="O208" s="51" t="s">
        <v>1786</v>
      </c>
      <c r="P208" s="51" t="s">
        <v>1786</v>
      </c>
      <c r="Q208" s="52">
        <v>2361833</v>
      </c>
      <c r="R208" s="51" t="s">
        <v>1786</v>
      </c>
      <c r="S208" s="51" t="s">
        <v>1786</v>
      </c>
      <c r="T208" s="51" t="s">
        <v>1786</v>
      </c>
      <c r="U208" s="51" t="s">
        <v>1786</v>
      </c>
      <c r="V208" s="51" t="s">
        <v>1786</v>
      </c>
      <c r="W208" s="51" t="s">
        <v>1786</v>
      </c>
      <c r="X208" s="51">
        <v>3027386</v>
      </c>
      <c r="Y208" s="51">
        <v>3136648</v>
      </c>
      <c r="Z208" s="52">
        <v>3248736</v>
      </c>
      <c r="AA208" s="51">
        <v>3365149</v>
      </c>
      <c r="AB208" s="51">
        <v>3486935</v>
      </c>
      <c r="AC208" s="51">
        <v>3611903</v>
      </c>
      <c r="AD208" s="51">
        <v>3734417</v>
      </c>
      <c r="AE208" s="51">
        <v>3846892</v>
      </c>
      <c r="AF208" s="51">
        <v>3944012</v>
      </c>
      <c r="AG208" s="52">
        <v>4024813</v>
      </c>
      <c r="AH208" s="51">
        <v>4091414</v>
      </c>
      <c r="AI208" s="51">
        <v>4145620</v>
      </c>
      <c r="AL208" s="51" t="str">
        <f t="shared" si="6"/>
        <v>Kenya</v>
      </c>
    </row>
    <row r="209" spans="1:38">
      <c r="A209" s="51" t="s">
        <v>4099</v>
      </c>
      <c r="B209" s="51" t="s">
        <v>1459</v>
      </c>
      <c r="C209" s="51" t="s">
        <v>1689</v>
      </c>
      <c r="D209" s="51" t="s">
        <v>1690</v>
      </c>
      <c r="E209" s="51" t="str">
        <f t="shared" si="7"/>
        <v>Kenya.SP.POP.TOTL</v>
      </c>
      <c r="F209" s="52">
        <v>16261487</v>
      </c>
      <c r="G209" s="51">
        <v>16893952</v>
      </c>
      <c r="H209" s="51">
        <v>17551831</v>
      </c>
      <c r="I209" s="51">
        <v>18232421</v>
      </c>
      <c r="J209" s="51">
        <v>18932006</v>
      </c>
      <c r="K209" s="51">
        <v>19647584</v>
      </c>
      <c r="L209" s="51">
        <v>20377060</v>
      </c>
      <c r="M209" s="51">
        <v>21119892</v>
      </c>
      <c r="N209" s="51">
        <v>21876385</v>
      </c>
      <c r="O209" s="51">
        <v>22647538</v>
      </c>
      <c r="P209" s="51">
        <v>23433370</v>
      </c>
      <c r="Q209" s="52">
        <v>24235024</v>
      </c>
      <c r="R209" s="51">
        <v>25050056</v>
      </c>
      <c r="S209" s="51">
        <v>25870749</v>
      </c>
      <c r="T209" s="51">
        <v>26686977</v>
      </c>
      <c r="U209" s="51">
        <v>27492083</v>
      </c>
      <c r="V209" s="51">
        <v>28283375</v>
      </c>
      <c r="W209" s="51">
        <v>29064655</v>
      </c>
      <c r="X209" s="51">
        <v>29843983</v>
      </c>
      <c r="Y209" s="51">
        <v>30632957</v>
      </c>
      <c r="Z209" s="52">
        <v>31440637</v>
      </c>
      <c r="AA209" s="51">
        <v>32269397</v>
      </c>
      <c r="AB209" s="51">
        <v>33118782</v>
      </c>
      <c r="AC209" s="51">
        <v>33991605</v>
      </c>
      <c r="AD209" s="51">
        <v>34890366</v>
      </c>
      <c r="AE209" s="51">
        <v>35816784</v>
      </c>
      <c r="AF209" s="51">
        <v>36771613</v>
      </c>
      <c r="AG209" s="52">
        <v>37754701</v>
      </c>
      <c r="AH209" s="51">
        <v>38765312</v>
      </c>
      <c r="AI209" s="51">
        <v>39802015</v>
      </c>
      <c r="AL209" s="51" t="str">
        <f t="shared" si="6"/>
        <v>Kenya</v>
      </c>
    </row>
    <row r="210" spans="1:38">
      <c r="A210" s="51" t="s">
        <v>90</v>
      </c>
      <c r="B210" s="51" t="s">
        <v>1460</v>
      </c>
      <c r="C210" s="51" t="s">
        <v>1691</v>
      </c>
      <c r="D210" s="51" t="s">
        <v>1688</v>
      </c>
      <c r="E210" s="51" t="str">
        <f t="shared" si="7"/>
        <v>Kiribati.SP.TER.TOTL.IN</v>
      </c>
      <c r="F210" s="52" t="s">
        <v>1786</v>
      </c>
      <c r="G210" s="51" t="s">
        <v>1786</v>
      </c>
      <c r="H210" s="51" t="s">
        <v>1786</v>
      </c>
      <c r="I210" s="51" t="s">
        <v>1786</v>
      </c>
      <c r="J210" s="51" t="s">
        <v>1786</v>
      </c>
      <c r="K210" s="51" t="s">
        <v>1786</v>
      </c>
      <c r="L210" s="51" t="s">
        <v>1786</v>
      </c>
      <c r="M210" s="51" t="s">
        <v>1786</v>
      </c>
      <c r="N210" s="51" t="s">
        <v>1786</v>
      </c>
      <c r="O210" s="51" t="s">
        <v>1786</v>
      </c>
      <c r="P210" s="51" t="s">
        <v>1786</v>
      </c>
      <c r="Q210" s="52" t="s">
        <v>1786</v>
      </c>
      <c r="R210" s="51" t="s">
        <v>1786</v>
      </c>
      <c r="S210" s="51" t="s">
        <v>1786</v>
      </c>
      <c r="T210" s="51" t="s">
        <v>1786</v>
      </c>
      <c r="U210" s="51" t="s">
        <v>1786</v>
      </c>
      <c r="V210" s="51" t="s">
        <v>1786</v>
      </c>
      <c r="W210" s="51" t="s">
        <v>1786</v>
      </c>
      <c r="X210" s="51" t="s">
        <v>1786</v>
      </c>
      <c r="Y210" s="51" t="s">
        <v>1786</v>
      </c>
      <c r="Z210" s="52">
        <v>7625</v>
      </c>
      <c r="AA210" s="51">
        <v>9000</v>
      </c>
      <c r="AB210" s="51">
        <v>9165</v>
      </c>
      <c r="AC210" s="51">
        <v>9334</v>
      </c>
      <c r="AD210" s="51">
        <v>9505</v>
      </c>
      <c r="AE210" s="51">
        <v>9516</v>
      </c>
      <c r="AF210" s="51">
        <v>9846</v>
      </c>
      <c r="AG210" s="52">
        <v>10139</v>
      </c>
      <c r="AH210" s="51">
        <v>10373</v>
      </c>
      <c r="AI210" s="51" t="s">
        <v>1786</v>
      </c>
      <c r="AL210" s="51" t="str">
        <f t="shared" si="6"/>
        <v>Kiribati</v>
      </c>
    </row>
    <row r="211" spans="1:38">
      <c r="A211" s="51" t="s">
        <v>90</v>
      </c>
      <c r="B211" s="51" t="s">
        <v>1460</v>
      </c>
      <c r="C211" s="51" t="s">
        <v>1689</v>
      </c>
      <c r="D211" s="51" t="s">
        <v>1690</v>
      </c>
      <c r="E211" s="51" t="str">
        <f t="shared" si="7"/>
        <v>Kiribati.SP.POP.TOTL</v>
      </c>
      <c r="F211" s="52">
        <v>58100</v>
      </c>
      <c r="G211" s="51">
        <v>59351.44</v>
      </c>
      <c r="H211" s="51">
        <v>60702.32</v>
      </c>
      <c r="I211" s="51">
        <v>62117.48</v>
      </c>
      <c r="J211" s="51">
        <v>63561.760000000002</v>
      </c>
      <c r="K211" s="51">
        <v>65000</v>
      </c>
      <c r="L211" s="51">
        <v>66448.828229363906</v>
      </c>
      <c r="M211" s="51">
        <v>67907.512926430194</v>
      </c>
      <c r="N211" s="51">
        <v>69375.296269525104</v>
      </c>
      <c r="O211" s="51">
        <v>70851.394817063599</v>
      </c>
      <c r="P211" s="51">
        <v>71845</v>
      </c>
      <c r="Q211" s="52">
        <v>73173</v>
      </c>
      <c r="R211" s="51">
        <v>74274</v>
      </c>
      <c r="S211" s="51">
        <v>75237</v>
      </c>
      <c r="T211" s="51">
        <v>76200</v>
      </c>
      <c r="U211" s="51">
        <v>77259</v>
      </c>
      <c r="V211" s="51">
        <v>78442</v>
      </c>
      <c r="W211" s="51">
        <v>79725</v>
      </c>
      <c r="X211" s="51">
        <v>81097</v>
      </c>
      <c r="Y211" s="51">
        <v>82537</v>
      </c>
      <c r="Z211" s="52">
        <v>84023</v>
      </c>
      <c r="AA211" s="51">
        <v>85563</v>
      </c>
      <c r="AB211" s="51">
        <v>87161</v>
      </c>
      <c r="AC211" s="51">
        <v>88789</v>
      </c>
      <c r="AD211" s="51">
        <v>90412</v>
      </c>
      <c r="AE211" s="51">
        <v>92004</v>
      </c>
      <c r="AF211" s="51">
        <v>93554</v>
      </c>
      <c r="AG211" s="52">
        <v>95068</v>
      </c>
      <c r="AH211" s="51">
        <v>96558</v>
      </c>
      <c r="AI211" s="51">
        <v>98045</v>
      </c>
      <c r="AL211" s="51" t="str">
        <f t="shared" si="6"/>
        <v>Kiribati</v>
      </c>
    </row>
    <row r="212" spans="1:38">
      <c r="A212" s="51" t="s">
        <v>1730</v>
      </c>
      <c r="B212" s="51" t="s">
        <v>1461</v>
      </c>
      <c r="C212" s="51" t="s">
        <v>1691</v>
      </c>
      <c r="D212" s="51" t="s">
        <v>1688</v>
      </c>
      <c r="E212" s="51" t="str">
        <f t="shared" si="7"/>
        <v>KoreaDPR.SP.TER.TOTL.IN</v>
      </c>
      <c r="F212" s="52" t="s">
        <v>1786</v>
      </c>
      <c r="G212" s="51" t="s">
        <v>1786</v>
      </c>
      <c r="H212" s="51" t="s">
        <v>1786</v>
      </c>
      <c r="I212" s="51" t="s">
        <v>1786</v>
      </c>
      <c r="J212" s="51" t="s">
        <v>1786</v>
      </c>
      <c r="K212" s="51" t="s">
        <v>1786</v>
      </c>
      <c r="L212" s="51" t="s">
        <v>1786</v>
      </c>
      <c r="M212" s="51" t="s">
        <v>1786</v>
      </c>
      <c r="N212" s="51" t="s">
        <v>1786</v>
      </c>
      <c r="O212" s="51" t="s">
        <v>1786</v>
      </c>
      <c r="P212" s="51" t="s">
        <v>1786</v>
      </c>
      <c r="Q212" s="52" t="s">
        <v>1786</v>
      </c>
      <c r="R212" s="51" t="s">
        <v>1786</v>
      </c>
      <c r="S212" s="51" t="s">
        <v>1786</v>
      </c>
      <c r="T212" s="51" t="s">
        <v>1786</v>
      </c>
      <c r="U212" s="51" t="s">
        <v>1786</v>
      </c>
      <c r="V212" s="51" t="s">
        <v>1786</v>
      </c>
      <c r="W212" s="51" t="s">
        <v>1786</v>
      </c>
      <c r="X212" s="51" t="s">
        <v>1786</v>
      </c>
      <c r="Y212" s="51">
        <v>1661458</v>
      </c>
      <c r="Z212" s="52">
        <v>1737788</v>
      </c>
      <c r="AA212" s="51">
        <v>1793980</v>
      </c>
      <c r="AB212" s="51">
        <v>1822759</v>
      </c>
      <c r="AC212" s="51">
        <v>1831789</v>
      </c>
      <c r="AD212" s="51">
        <v>1830163</v>
      </c>
      <c r="AE212" s="51">
        <v>1832650</v>
      </c>
      <c r="AF212" s="51">
        <v>1849361</v>
      </c>
      <c r="AG212" s="52">
        <v>1882559</v>
      </c>
      <c r="AH212" s="51">
        <v>1926360</v>
      </c>
      <c r="AI212" s="51">
        <v>1973108</v>
      </c>
      <c r="AL212" s="51" t="str">
        <f t="shared" si="6"/>
        <v>KoreaDPR</v>
      </c>
    </row>
    <row r="213" spans="1:38">
      <c r="A213" s="51" t="s">
        <v>1730</v>
      </c>
      <c r="B213" s="51" t="s">
        <v>1461</v>
      </c>
      <c r="C213" s="51" t="s">
        <v>1689</v>
      </c>
      <c r="D213" s="51" t="s">
        <v>1690</v>
      </c>
      <c r="E213" s="51" t="str">
        <f t="shared" si="7"/>
        <v>KoreaDPR.SP.POP.TOTL</v>
      </c>
      <c r="F213" s="52">
        <v>17239340</v>
      </c>
      <c r="G213" s="51">
        <v>17508290</v>
      </c>
      <c r="H213" s="51">
        <v>17801808</v>
      </c>
      <c r="I213" s="51">
        <v>18110759</v>
      </c>
      <c r="J213" s="51">
        <v>18420570</v>
      </c>
      <c r="K213" s="51">
        <v>18720888</v>
      </c>
      <c r="L213" s="51">
        <v>19008026</v>
      </c>
      <c r="M213" s="51">
        <v>19286187</v>
      </c>
      <c r="N213" s="51">
        <v>19562061</v>
      </c>
      <c r="O213" s="51">
        <v>19845618</v>
      </c>
      <c r="P213" s="51">
        <v>20143212</v>
      </c>
      <c r="Q213" s="52">
        <v>20456781</v>
      </c>
      <c r="R213" s="51">
        <v>20781270</v>
      </c>
      <c r="S213" s="51">
        <v>21107504</v>
      </c>
      <c r="T213" s="51">
        <v>21422745</v>
      </c>
      <c r="U213" s="51">
        <v>21717418</v>
      </c>
      <c r="V213" s="51">
        <v>21988734</v>
      </c>
      <c r="W213" s="51">
        <v>22238115</v>
      </c>
      <c r="X213" s="51">
        <v>22465445</v>
      </c>
      <c r="Y213" s="51">
        <v>22671897</v>
      </c>
      <c r="Z213" s="52">
        <v>22858710</v>
      </c>
      <c r="AA213" s="51">
        <v>23025293</v>
      </c>
      <c r="AB213" s="51">
        <v>23171871</v>
      </c>
      <c r="AC213" s="51">
        <v>23301815</v>
      </c>
      <c r="AD213" s="51">
        <v>23419659</v>
      </c>
      <c r="AE213" s="51">
        <v>23529081</v>
      </c>
      <c r="AF213" s="51">
        <v>23631592</v>
      </c>
      <c r="AG213" s="52">
        <v>23727676</v>
      </c>
      <c r="AH213" s="51">
        <v>23818753</v>
      </c>
      <c r="AI213" s="51">
        <v>23906070</v>
      </c>
      <c r="AL213" s="51" t="str">
        <f t="shared" si="6"/>
        <v>KoreaDPR</v>
      </c>
    </row>
    <row r="214" spans="1:38">
      <c r="A214" s="51" t="s">
        <v>1731</v>
      </c>
      <c r="B214" s="51" t="s">
        <v>1462</v>
      </c>
      <c r="C214" s="51" t="s">
        <v>1691</v>
      </c>
      <c r="D214" s="51" t="s">
        <v>1688</v>
      </c>
      <c r="E214" s="51" t="str">
        <f t="shared" si="7"/>
        <v>KoreaRep.SP.TER.TOTL.IN</v>
      </c>
      <c r="F214" s="52" t="s">
        <v>1786</v>
      </c>
      <c r="G214" s="51" t="s">
        <v>1786</v>
      </c>
      <c r="H214" s="51" t="s">
        <v>1786</v>
      </c>
      <c r="I214" s="51" t="s">
        <v>1786</v>
      </c>
      <c r="J214" s="51" t="s">
        <v>1786</v>
      </c>
      <c r="K214" s="51" t="s">
        <v>1786</v>
      </c>
      <c r="L214" s="51" t="s">
        <v>1786</v>
      </c>
      <c r="M214" s="51" t="s">
        <v>1786</v>
      </c>
      <c r="N214" s="51" t="s">
        <v>1786</v>
      </c>
      <c r="O214" s="51" t="s">
        <v>1786</v>
      </c>
      <c r="P214" s="51" t="s">
        <v>1786</v>
      </c>
      <c r="Q214" s="52">
        <v>4424807</v>
      </c>
      <c r="R214" s="51" t="s">
        <v>1786</v>
      </c>
      <c r="S214" s="51" t="s">
        <v>1786</v>
      </c>
      <c r="T214" s="51" t="s">
        <v>1786</v>
      </c>
      <c r="U214" s="51" t="s">
        <v>1786</v>
      </c>
      <c r="V214" s="51" t="s">
        <v>1786</v>
      </c>
      <c r="W214" s="51" t="s">
        <v>1786</v>
      </c>
      <c r="X214" s="51">
        <v>3993766</v>
      </c>
      <c r="Y214" s="51">
        <v>3912416</v>
      </c>
      <c r="Z214" s="52">
        <v>3833778</v>
      </c>
      <c r="AA214" s="51">
        <v>3760716</v>
      </c>
      <c r="AB214" s="51">
        <v>3693585</v>
      </c>
      <c r="AC214" s="51">
        <v>3629676</v>
      </c>
      <c r="AD214" s="51">
        <v>3564689</v>
      </c>
      <c r="AE214" s="51">
        <v>3496279</v>
      </c>
      <c r="AF214" s="51">
        <v>3420323</v>
      </c>
      <c r="AG214" s="52">
        <v>3339604</v>
      </c>
      <c r="AH214" s="51">
        <v>3266647</v>
      </c>
      <c r="AI214" s="51">
        <v>3218503</v>
      </c>
      <c r="AL214" s="51" t="str">
        <f t="shared" si="6"/>
        <v>KoreaRep</v>
      </c>
    </row>
    <row r="215" spans="1:38">
      <c r="A215" s="51" t="s">
        <v>1731</v>
      </c>
      <c r="B215" s="51" t="s">
        <v>1462</v>
      </c>
      <c r="C215" s="51" t="s">
        <v>1689</v>
      </c>
      <c r="D215" s="51" t="s">
        <v>1690</v>
      </c>
      <c r="E215" s="51" t="str">
        <f t="shared" si="7"/>
        <v>KoreaRep.SP.POP.TOTL</v>
      </c>
      <c r="F215" s="52">
        <v>38124000</v>
      </c>
      <c r="G215" s="51">
        <v>38723000</v>
      </c>
      <c r="H215" s="51">
        <v>39326000</v>
      </c>
      <c r="I215" s="51">
        <v>39910000</v>
      </c>
      <c r="J215" s="51">
        <v>40406000</v>
      </c>
      <c r="K215" s="51">
        <v>40806000</v>
      </c>
      <c r="L215" s="51">
        <v>41184000</v>
      </c>
      <c r="M215" s="51">
        <v>41575000</v>
      </c>
      <c r="N215" s="51">
        <v>41975000</v>
      </c>
      <c r="O215" s="51">
        <v>42380000</v>
      </c>
      <c r="P215" s="51">
        <v>42869000</v>
      </c>
      <c r="Q215" s="52">
        <v>43268000</v>
      </c>
      <c r="R215" s="51">
        <v>43663000</v>
      </c>
      <c r="S215" s="51">
        <v>44056000</v>
      </c>
      <c r="T215" s="51">
        <v>44453000</v>
      </c>
      <c r="U215" s="51">
        <v>45093000</v>
      </c>
      <c r="V215" s="51">
        <v>45525000</v>
      </c>
      <c r="W215" s="51">
        <v>45954000</v>
      </c>
      <c r="X215" s="51">
        <v>46287000</v>
      </c>
      <c r="Y215" s="51">
        <v>46617000</v>
      </c>
      <c r="Z215" s="52">
        <v>47008000</v>
      </c>
      <c r="AA215" s="51">
        <v>47357000</v>
      </c>
      <c r="AB215" s="51">
        <v>47622000</v>
      </c>
      <c r="AC215" s="51">
        <v>47859000</v>
      </c>
      <c r="AD215" s="51">
        <v>48039000</v>
      </c>
      <c r="AE215" s="51">
        <v>48138000</v>
      </c>
      <c r="AF215" s="51">
        <v>48297000</v>
      </c>
      <c r="AG215" s="52">
        <v>48456000</v>
      </c>
      <c r="AH215" s="51">
        <v>48607000</v>
      </c>
      <c r="AI215" s="51">
        <v>48747000</v>
      </c>
      <c r="AL215" s="51" t="str">
        <f t="shared" si="6"/>
        <v>KoreaRep</v>
      </c>
    </row>
    <row r="216" spans="1:38">
      <c r="A216" s="51" t="s">
        <v>4024</v>
      </c>
      <c r="B216" s="51" t="s">
        <v>1463</v>
      </c>
      <c r="C216" s="51" t="s">
        <v>1691</v>
      </c>
      <c r="D216" s="51" t="s">
        <v>1688</v>
      </c>
      <c r="E216" s="51" t="str">
        <f t="shared" si="7"/>
        <v>Kuwait.SP.TER.TOTL.IN</v>
      </c>
      <c r="F216" s="52" t="s">
        <v>1786</v>
      </c>
      <c r="G216" s="51" t="s">
        <v>1786</v>
      </c>
      <c r="H216" s="51" t="s">
        <v>1786</v>
      </c>
      <c r="I216" s="51" t="s">
        <v>1786</v>
      </c>
      <c r="J216" s="51" t="s">
        <v>1786</v>
      </c>
      <c r="K216" s="51" t="s">
        <v>1786</v>
      </c>
      <c r="L216" s="51" t="s">
        <v>1786</v>
      </c>
      <c r="M216" s="51" t="s">
        <v>1786</v>
      </c>
      <c r="N216" s="51" t="s">
        <v>1786</v>
      </c>
      <c r="O216" s="51" t="s">
        <v>1786</v>
      </c>
      <c r="P216" s="51" t="s">
        <v>1786</v>
      </c>
      <c r="Q216" s="52">
        <v>178409</v>
      </c>
      <c r="R216" s="51" t="s">
        <v>1786</v>
      </c>
      <c r="S216" s="51" t="s">
        <v>1786</v>
      </c>
      <c r="T216" s="51" t="s">
        <v>1786</v>
      </c>
      <c r="U216" s="51" t="s">
        <v>1786</v>
      </c>
      <c r="V216" s="51" t="s">
        <v>1786</v>
      </c>
      <c r="W216" s="51" t="s">
        <v>1786</v>
      </c>
      <c r="X216" s="51">
        <v>137290</v>
      </c>
      <c r="Y216" s="51">
        <v>142540</v>
      </c>
      <c r="Z216" s="52">
        <v>150129</v>
      </c>
      <c r="AA216" s="51">
        <v>159221</v>
      </c>
      <c r="AB216" s="51">
        <v>170014</v>
      </c>
      <c r="AC216" s="51">
        <v>182436</v>
      </c>
      <c r="AD216" s="51">
        <v>195016</v>
      </c>
      <c r="AE216" s="51">
        <v>205850</v>
      </c>
      <c r="AF216" s="51">
        <v>213613</v>
      </c>
      <c r="AG216" s="52">
        <v>217618</v>
      </c>
      <c r="AH216" s="51">
        <v>218325</v>
      </c>
      <c r="AI216" s="51">
        <v>216974</v>
      </c>
      <c r="AL216" s="51" t="str">
        <f t="shared" si="6"/>
        <v>Kuwait</v>
      </c>
    </row>
    <row r="217" spans="1:38">
      <c r="A217" s="51" t="s">
        <v>4024</v>
      </c>
      <c r="B217" s="51" t="s">
        <v>1463</v>
      </c>
      <c r="C217" s="51" t="s">
        <v>1689</v>
      </c>
      <c r="D217" s="51" t="s">
        <v>1690</v>
      </c>
      <c r="E217" s="51" t="str">
        <f t="shared" si="7"/>
        <v>Kuwait.SP.POP.TOTL</v>
      </c>
      <c r="F217" s="52">
        <v>1375000</v>
      </c>
      <c r="G217" s="51">
        <v>1451444.84084659</v>
      </c>
      <c r="H217" s="51">
        <v>1524296.88163677</v>
      </c>
      <c r="I217" s="51">
        <v>1592611.2294544999</v>
      </c>
      <c r="J217" s="51">
        <v>1655469.4600023399</v>
      </c>
      <c r="K217" s="51">
        <v>1712000</v>
      </c>
      <c r="L217" s="51">
        <v>1791000</v>
      </c>
      <c r="M217" s="51">
        <v>1873000</v>
      </c>
      <c r="N217" s="51">
        <v>1958000</v>
      </c>
      <c r="O217" s="51">
        <v>2048000</v>
      </c>
      <c r="P217" s="51">
        <v>2125000</v>
      </c>
      <c r="Q217" s="52">
        <v>1363000</v>
      </c>
      <c r="R217" s="51" t="s">
        <v>1786</v>
      </c>
      <c r="S217" s="51" t="s">
        <v>1786</v>
      </c>
      <c r="T217" s="51" t="s">
        <v>1786</v>
      </c>
      <c r="U217" s="51">
        <v>1802000</v>
      </c>
      <c r="V217" s="51">
        <v>1894000</v>
      </c>
      <c r="W217" s="51">
        <v>1980000</v>
      </c>
      <c r="X217" s="51">
        <v>2027000</v>
      </c>
      <c r="Y217" s="51">
        <v>2107000</v>
      </c>
      <c r="Z217" s="52">
        <v>2190000</v>
      </c>
      <c r="AA217" s="51">
        <v>2275000</v>
      </c>
      <c r="AB217" s="51">
        <v>2334919.2616910301</v>
      </c>
      <c r="AC217" s="51">
        <v>2396416.68510585</v>
      </c>
      <c r="AD217" s="51">
        <v>2459533.83608414</v>
      </c>
      <c r="AE217" s="51">
        <v>2535446.0557540702</v>
      </c>
      <c r="AF217" s="51">
        <v>2599443.5284223901</v>
      </c>
      <c r="AG217" s="52">
        <v>2662966.03535596</v>
      </c>
      <c r="AH217" s="51">
        <v>2728040.8394804602</v>
      </c>
      <c r="AI217" s="51">
        <v>2794705.87422586</v>
      </c>
      <c r="AL217" s="51" t="str">
        <f t="shared" si="6"/>
        <v>Kuwait</v>
      </c>
    </row>
    <row r="218" spans="1:38">
      <c r="A218" s="51" t="s">
        <v>1464</v>
      </c>
      <c r="B218" s="51" t="s">
        <v>1465</v>
      </c>
      <c r="C218" s="51" t="s">
        <v>1691</v>
      </c>
      <c r="D218" s="51" t="s">
        <v>1688</v>
      </c>
      <c r="E218" s="51" t="str">
        <f t="shared" si="7"/>
        <v>Kyrgyz Republic.SP.TER.TOTL.IN</v>
      </c>
      <c r="F218" s="52" t="s">
        <v>1786</v>
      </c>
      <c r="G218" s="51" t="s">
        <v>1786</v>
      </c>
      <c r="H218" s="51" t="s">
        <v>1786</v>
      </c>
      <c r="I218" s="51" t="s">
        <v>1786</v>
      </c>
      <c r="J218" s="51" t="s">
        <v>1786</v>
      </c>
      <c r="K218" s="51" t="s">
        <v>1786</v>
      </c>
      <c r="L218" s="51" t="s">
        <v>1786</v>
      </c>
      <c r="M218" s="51" t="s">
        <v>1786</v>
      </c>
      <c r="N218" s="51" t="s">
        <v>1786</v>
      </c>
      <c r="O218" s="51" t="s">
        <v>1786</v>
      </c>
      <c r="P218" s="51" t="s">
        <v>1786</v>
      </c>
      <c r="Q218" s="52">
        <v>402035</v>
      </c>
      <c r="R218" s="51" t="s">
        <v>1786</v>
      </c>
      <c r="S218" s="51" t="s">
        <v>1786</v>
      </c>
      <c r="T218" s="51" t="s">
        <v>1786</v>
      </c>
      <c r="U218" s="51" t="s">
        <v>1786</v>
      </c>
      <c r="V218" s="51" t="s">
        <v>1786</v>
      </c>
      <c r="W218" s="51" t="s">
        <v>1786</v>
      </c>
      <c r="X218" s="51">
        <v>444343</v>
      </c>
      <c r="Y218" s="51">
        <v>452853</v>
      </c>
      <c r="Z218" s="52">
        <v>462548</v>
      </c>
      <c r="AA218" s="51">
        <v>474072</v>
      </c>
      <c r="AB218" s="51">
        <v>487495</v>
      </c>
      <c r="AC218" s="51">
        <v>502284</v>
      </c>
      <c r="AD218" s="51">
        <v>517713</v>
      </c>
      <c r="AE218" s="51">
        <v>532767</v>
      </c>
      <c r="AF218" s="51">
        <v>546625</v>
      </c>
      <c r="AG218" s="52">
        <v>559144</v>
      </c>
      <c r="AH218" s="51">
        <v>570231</v>
      </c>
      <c r="AI218" s="51">
        <v>579178</v>
      </c>
      <c r="AL218" s="51" t="e">
        <f t="shared" si="6"/>
        <v>#N/A</v>
      </c>
    </row>
    <row r="219" spans="1:38">
      <c r="A219" s="51" t="s">
        <v>1464</v>
      </c>
      <c r="B219" s="51" t="s">
        <v>1465</v>
      </c>
      <c r="C219" s="51" t="s">
        <v>1689</v>
      </c>
      <c r="D219" s="51" t="s">
        <v>1690</v>
      </c>
      <c r="E219" s="51" t="str">
        <f t="shared" si="7"/>
        <v>Kyrgyz Republic.SP.POP.TOTL</v>
      </c>
      <c r="F219" s="52">
        <v>3632000</v>
      </c>
      <c r="G219" s="51">
        <v>3701000</v>
      </c>
      <c r="H219" s="51">
        <v>3771000</v>
      </c>
      <c r="I219" s="51">
        <v>3843000</v>
      </c>
      <c r="J219" s="51">
        <v>3918000</v>
      </c>
      <c r="K219" s="51">
        <v>3996000</v>
      </c>
      <c r="L219" s="51">
        <v>4076000</v>
      </c>
      <c r="M219" s="51">
        <v>4161000</v>
      </c>
      <c r="N219" s="51">
        <v>4258000</v>
      </c>
      <c r="O219" s="51">
        <v>4340000</v>
      </c>
      <c r="P219" s="51">
        <v>4423000</v>
      </c>
      <c r="Q219" s="52">
        <v>4495000</v>
      </c>
      <c r="R219" s="51">
        <v>4546000</v>
      </c>
      <c r="S219" s="51">
        <v>4543000</v>
      </c>
      <c r="T219" s="51">
        <v>4540000</v>
      </c>
      <c r="U219" s="51">
        <v>4589900</v>
      </c>
      <c r="V219" s="51">
        <v>4657000</v>
      </c>
      <c r="W219" s="51">
        <v>4725000</v>
      </c>
      <c r="X219" s="51">
        <v>4797000</v>
      </c>
      <c r="Y219" s="51">
        <v>4864600</v>
      </c>
      <c r="Z219" s="52">
        <v>4915300</v>
      </c>
      <c r="AA219" s="51">
        <v>4954800</v>
      </c>
      <c r="AB219" s="51">
        <v>4993200</v>
      </c>
      <c r="AC219" s="51">
        <v>5038600</v>
      </c>
      <c r="AD219" s="51">
        <v>5092802</v>
      </c>
      <c r="AE219" s="51">
        <v>5143500</v>
      </c>
      <c r="AF219" s="51">
        <v>5192100</v>
      </c>
      <c r="AG219" s="52">
        <v>5234800</v>
      </c>
      <c r="AH219" s="51">
        <v>5277900</v>
      </c>
      <c r="AI219" s="51">
        <v>5321354.8578742296</v>
      </c>
      <c r="AL219" s="51" t="e">
        <f t="shared" si="6"/>
        <v>#N/A</v>
      </c>
    </row>
    <row r="220" spans="1:38">
      <c r="A220" s="51" t="s">
        <v>1733</v>
      </c>
      <c r="B220" s="51" t="s">
        <v>1466</v>
      </c>
      <c r="C220" s="51" t="s">
        <v>1691</v>
      </c>
      <c r="D220" s="51" t="s">
        <v>1688</v>
      </c>
      <c r="E220" s="51" t="str">
        <f t="shared" si="7"/>
        <v>LaoPDR.SP.TER.TOTL.IN</v>
      </c>
      <c r="F220" s="52" t="s">
        <v>1786</v>
      </c>
      <c r="G220" s="51" t="s">
        <v>1786</v>
      </c>
      <c r="H220" s="51" t="s">
        <v>1786</v>
      </c>
      <c r="I220" s="51" t="s">
        <v>1786</v>
      </c>
      <c r="J220" s="51" t="s">
        <v>1786</v>
      </c>
      <c r="K220" s="51" t="s">
        <v>1786</v>
      </c>
      <c r="L220" s="51" t="s">
        <v>1786</v>
      </c>
      <c r="M220" s="51" t="s">
        <v>1786</v>
      </c>
      <c r="N220" s="51" t="s">
        <v>1786</v>
      </c>
      <c r="O220" s="51" t="s">
        <v>1786</v>
      </c>
      <c r="P220" s="51" t="s">
        <v>1786</v>
      </c>
      <c r="Q220" s="52">
        <v>430808</v>
      </c>
      <c r="R220" s="51" t="s">
        <v>1786</v>
      </c>
      <c r="S220" s="51" t="s">
        <v>1786</v>
      </c>
      <c r="T220" s="51" t="s">
        <v>1786</v>
      </c>
      <c r="U220" s="51" t="s">
        <v>1786</v>
      </c>
      <c r="V220" s="51" t="s">
        <v>1786</v>
      </c>
      <c r="W220" s="51" t="s">
        <v>1786</v>
      </c>
      <c r="X220" s="51">
        <v>498407</v>
      </c>
      <c r="Y220" s="51">
        <v>509164</v>
      </c>
      <c r="Z220" s="52">
        <v>521456</v>
      </c>
      <c r="AA220" s="51">
        <v>535725</v>
      </c>
      <c r="AB220" s="51">
        <v>552192</v>
      </c>
      <c r="AC220" s="51">
        <v>570619</v>
      </c>
      <c r="AD220" s="51">
        <v>590417</v>
      </c>
      <c r="AE220" s="51">
        <v>610734</v>
      </c>
      <c r="AF220" s="51">
        <v>630906</v>
      </c>
      <c r="AG220" s="52">
        <v>650448</v>
      </c>
      <c r="AH220" s="51">
        <v>669333</v>
      </c>
      <c r="AI220" s="51">
        <v>687848</v>
      </c>
      <c r="AL220" s="51" t="str">
        <f t="shared" si="6"/>
        <v>LaoPDR</v>
      </c>
    </row>
    <row r="221" spans="1:38">
      <c r="A221" s="51" t="s">
        <v>1733</v>
      </c>
      <c r="B221" s="51" t="s">
        <v>1466</v>
      </c>
      <c r="C221" s="51" t="s">
        <v>1689</v>
      </c>
      <c r="D221" s="51" t="s">
        <v>1690</v>
      </c>
      <c r="E221" s="51" t="str">
        <f t="shared" si="7"/>
        <v>LaoPDR.SP.POP.TOTL</v>
      </c>
      <c r="F221" s="52">
        <v>3237523</v>
      </c>
      <c r="G221" s="51">
        <v>3300039</v>
      </c>
      <c r="H221" s="51">
        <v>3375843</v>
      </c>
      <c r="I221" s="51">
        <v>3462759</v>
      </c>
      <c r="J221" s="51">
        <v>3556946</v>
      </c>
      <c r="K221" s="51">
        <v>3655458</v>
      </c>
      <c r="L221" s="51">
        <v>3757897</v>
      </c>
      <c r="M221" s="51">
        <v>3864942</v>
      </c>
      <c r="N221" s="51">
        <v>3975873</v>
      </c>
      <c r="O221" s="51">
        <v>4089977</v>
      </c>
      <c r="P221" s="51">
        <v>4206591</v>
      </c>
      <c r="Q221" s="52">
        <v>4324936</v>
      </c>
      <c r="R221" s="51">
        <v>4444447</v>
      </c>
      <c r="S221" s="51">
        <v>4564946</v>
      </c>
      <c r="T221" s="51">
        <v>4686422</v>
      </c>
      <c r="U221" s="51">
        <v>4808652</v>
      </c>
      <c r="V221" s="51">
        <v>4931929</v>
      </c>
      <c r="W221" s="51">
        <v>5055546</v>
      </c>
      <c r="X221" s="51">
        <v>5177155</v>
      </c>
      <c r="Y221" s="51">
        <v>5293707</v>
      </c>
      <c r="Z221" s="52">
        <v>5403262</v>
      </c>
      <c r="AA221" s="51">
        <v>5504654</v>
      </c>
      <c r="AB221" s="51">
        <v>5599120</v>
      </c>
      <c r="AC221" s="51">
        <v>5690114</v>
      </c>
      <c r="AD221" s="51">
        <v>5782514</v>
      </c>
      <c r="AE221" s="51">
        <v>5879880</v>
      </c>
      <c r="AF221" s="51">
        <v>5983451</v>
      </c>
      <c r="AG221" s="52">
        <v>6092332</v>
      </c>
      <c r="AH221" s="51">
        <v>6205341</v>
      </c>
      <c r="AI221" s="51">
        <v>6320429</v>
      </c>
      <c r="AL221" s="51" t="str">
        <f t="shared" si="6"/>
        <v>LaoPDR</v>
      </c>
    </row>
    <row r="222" spans="1:38">
      <c r="A222" s="51" t="s">
        <v>1467</v>
      </c>
      <c r="B222" s="51" t="s">
        <v>1468</v>
      </c>
      <c r="C222" s="51" t="s">
        <v>1691</v>
      </c>
      <c r="D222" s="51" t="s">
        <v>1688</v>
      </c>
      <c r="E222" s="51" t="str">
        <f t="shared" si="7"/>
        <v>Latin America &amp; Caribbean.SP.TER.TOTL.IN</v>
      </c>
      <c r="F222" s="52" t="s">
        <v>1786</v>
      </c>
      <c r="G222" s="51" t="s">
        <v>1786</v>
      </c>
      <c r="H222" s="51" t="s">
        <v>1786</v>
      </c>
      <c r="I222" s="51" t="s">
        <v>1786</v>
      </c>
      <c r="J222" s="51" t="s">
        <v>1786</v>
      </c>
      <c r="K222" s="51" t="s">
        <v>1786</v>
      </c>
      <c r="L222" s="51" t="s">
        <v>1786</v>
      </c>
      <c r="M222" s="51" t="s">
        <v>1786</v>
      </c>
      <c r="N222" s="51" t="s">
        <v>1786</v>
      </c>
      <c r="O222" s="51" t="s">
        <v>1786</v>
      </c>
      <c r="P222" s="51" t="s">
        <v>1786</v>
      </c>
      <c r="Q222" s="52" t="s">
        <v>1786</v>
      </c>
      <c r="R222" s="51" t="s">
        <v>1786</v>
      </c>
      <c r="S222" s="51" t="s">
        <v>1786</v>
      </c>
      <c r="T222" s="51" t="s">
        <v>1786</v>
      </c>
      <c r="U222" s="51" t="s">
        <v>1786</v>
      </c>
      <c r="V222" s="51" t="s">
        <v>1786</v>
      </c>
      <c r="W222" s="51" t="s">
        <v>1786</v>
      </c>
      <c r="X222" s="51" t="s">
        <v>1786</v>
      </c>
      <c r="Y222" s="51" t="s">
        <v>1786</v>
      </c>
      <c r="Z222" s="52" t="s">
        <v>1786</v>
      </c>
      <c r="AA222" s="51" t="s">
        <v>1786</v>
      </c>
      <c r="AB222" s="51" t="s">
        <v>1786</v>
      </c>
      <c r="AC222" s="51" t="s">
        <v>1786</v>
      </c>
      <c r="AD222" s="51" t="s">
        <v>1786</v>
      </c>
      <c r="AE222" s="51" t="s">
        <v>1786</v>
      </c>
      <c r="AF222" s="51" t="s">
        <v>1786</v>
      </c>
      <c r="AG222" s="52" t="s">
        <v>1786</v>
      </c>
      <c r="AH222" s="51" t="s">
        <v>1786</v>
      </c>
      <c r="AI222" s="51" t="s">
        <v>1786</v>
      </c>
      <c r="AL222" s="51" t="e">
        <f t="shared" si="6"/>
        <v>#N/A</v>
      </c>
    </row>
    <row r="223" spans="1:38">
      <c r="A223" s="51" t="s">
        <v>1467</v>
      </c>
      <c r="B223" s="51" t="s">
        <v>1468</v>
      </c>
      <c r="C223" s="51" t="s">
        <v>1689</v>
      </c>
      <c r="D223" s="51" t="s">
        <v>1690</v>
      </c>
      <c r="E223" s="51" t="str">
        <f t="shared" si="7"/>
        <v>Latin America &amp; Caribbean.SP.POP.TOTL</v>
      </c>
      <c r="F223" s="52">
        <v>355425926</v>
      </c>
      <c r="G223" s="51">
        <v>363419086.03680003</v>
      </c>
      <c r="H223" s="51">
        <v>371457847.22399998</v>
      </c>
      <c r="I223" s="51">
        <v>379520721.39999998</v>
      </c>
      <c r="J223" s="51">
        <v>387590969.40640002</v>
      </c>
      <c r="K223" s="51">
        <v>395646682</v>
      </c>
      <c r="L223" s="51">
        <v>403681086.81170201</v>
      </c>
      <c r="M223" s="51">
        <v>411688366.71923798</v>
      </c>
      <c r="N223" s="51">
        <v>419662752.12092102</v>
      </c>
      <c r="O223" s="51">
        <v>427619551.01506799</v>
      </c>
      <c r="P223" s="51">
        <v>435543986</v>
      </c>
      <c r="Q223" s="52">
        <v>443423288.50032401</v>
      </c>
      <c r="R223" s="51">
        <v>451279018.03363299</v>
      </c>
      <c r="S223" s="51">
        <v>459111379.51297301</v>
      </c>
      <c r="T223" s="51">
        <v>466936086.79313397</v>
      </c>
      <c r="U223" s="51">
        <v>474762093</v>
      </c>
      <c r="V223" s="51">
        <v>482410378.42512703</v>
      </c>
      <c r="W223" s="51">
        <v>489973634.42817301</v>
      </c>
      <c r="X223" s="51">
        <v>497472068.94779301</v>
      </c>
      <c r="Y223" s="51">
        <v>504927219.42219901</v>
      </c>
      <c r="Z223" s="52">
        <v>512361110.95927101</v>
      </c>
      <c r="AA223" s="51">
        <v>519388792.42744899</v>
      </c>
      <c r="AB223" s="51">
        <v>526323899.16827101</v>
      </c>
      <c r="AC223" s="51">
        <v>533179189.58552599</v>
      </c>
      <c r="AD223" s="51">
        <v>539951656.54737902</v>
      </c>
      <c r="AE223" s="51">
        <v>546624306.51974905</v>
      </c>
      <c r="AF223" s="51">
        <v>553273857.22520006</v>
      </c>
      <c r="AG223" s="52">
        <v>559728802.68989098</v>
      </c>
      <c r="AH223" s="51">
        <v>566091164.59996402</v>
      </c>
      <c r="AI223" s="51" t="e">
        <v>#N/A</v>
      </c>
      <c r="AL223" s="51" t="e">
        <f t="shared" si="6"/>
        <v>#N/A</v>
      </c>
    </row>
    <row r="224" spans="1:38">
      <c r="A224" s="51" t="s">
        <v>4204</v>
      </c>
      <c r="B224" s="51" t="s">
        <v>1469</v>
      </c>
      <c r="C224" s="51" t="s">
        <v>1691</v>
      </c>
      <c r="D224" s="51" t="s">
        <v>1688</v>
      </c>
      <c r="E224" s="51" t="str">
        <f t="shared" si="7"/>
        <v>Latvia.SP.TER.TOTL.IN</v>
      </c>
      <c r="F224" s="52" t="s">
        <v>1786</v>
      </c>
      <c r="G224" s="51" t="s">
        <v>1786</v>
      </c>
      <c r="H224" s="51" t="s">
        <v>1786</v>
      </c>
      <c r="I224" s="51" t="s">
        <v>1786</v>
      </c>
      <c r="J224" s="51" t="s">
        <v>1786</v>
      </c>
      <c r="K224" s="51" t="s">
        <v>1786</v>
      </c>
      <c r="L224" s="51" t="s">
        <v>1786</v>
      </c>
      <c r="M224" s="51" t="s">
        <v>1786</v>
      </c>
      <c r="N224" s="51" t="s">
        <v>1786</v>
      </c>
      <c r="O224" s="51" t="s">
        <v>1786</v>
      </c>
      <c r="P224" s="51" t="s">
        <v>1786</v>
      </c>
      <c r="Q224" s="52">
        <v>183395</v>
      </c>
      <c r="R224" s="51" t="s">
        <v>1786</v>
      </c>
      <c r="S224" s="51" t="s">
        <v>1786</v>
      </c>
      <c r="T224" s="51" t="s">
        <v>1786</v>
      </c>
      <c r="U224" s="51" t="s">
        <v>1786</v>
      </c>
      <c r="V224" s="51" t="s">
        <v>1786</v>
      </c>
      <c r="W224" s="51" t="s">
        <v>1786</v>
      </c>
      <c r="X224" s="51">
        <v>165442</v>
      </c>
      <c r="Y224" s="51">
        <v>163178</v>
      </c>
      <c r="Z224" s="52">
        <v>161964</v>
      </c>
      <c r="AA224" s="51">
        <v>162181</v>
      </c>
      <c r="AB224" s="51">
        <v>163895</v>
      </c>
      <c r="AC224" s="51">
        <v>166824</v>
      </c>
      <c r="AD224" s="51">
        <v>170552</v>
      </c>
      <c r="AE224" s="51">
        <v>174497</v>
      </c>
      <c r="AF224" s="51">
        <v>178128</v>
      </c>
      <c r="AG224" s="52">
        <v>187010</v>
      </c>
      <c r="AH224" s="51">
        <v>182727</v>
      </c>
      <c r="AI224" s="51">
        <v>176089</v>
      </c>
      <c r="AL224" s="51" t="e">
        <f t="shared" si="6"/>
        <v>#N/A</v>
      </c>
    </row>
    <row r="225" spans="1:38">
      <c r="A225" s="51" t="s">
        <v>4204</v>
      </c>
      <c r="B225" s="51" t="s">
        <v>1469</v>
      </c>
      <c r="C225" s="51" t="s">
        <v>1689</v>
      </c>
      <c r="D225" s="51" t="s">
        <v>1690</v>
      </c>
      <c r="E225" s="51" t="str">
        <f t="shared" si="7"/>
        <v>Latvia.SP.POP.TOTL</v>
      </c>
      <c r="F225" s="52">
        <v>2544000</v>
      </c>
      <c r="G225" s="51">
        <v>2559000</v>
      </c>
      <c r="H225" s="51">
        <v>2574000</v>
      </c>
      <c r="I225" s="51">
        <v>2590000</v>
      </c>
      <c r="J225" s="51">
        <v>2605000</v>
      </c>
      <c r="K225" s="51">
        <v>2621000</v>
      </c>
      <c r="L225" s="51">
        <v>2636000</v>
      </c>
      <c r="M225" s="51">
        <v>2652000</v>
      </c>
      <c r="N225" s="51">
        <v>2668000</v>
      </c>
      <c r="O225" s="51">
        <v>2684000</v>
      </c>
      <c r="P225" s="51">
        <v>2670700</v>
      </c>
      <c r="Q225" s="52">
        <v>2662000</v>
      </c>
      <c r="R225" s="51">
        <v>2632000</v>
      </c>
      <c r="S225" s="51">
        <v>2586000</v>
      </c>
      <c r="T225" s="51">
        <v>2548000</v>
      </c>
      <c r="U225" s="51">
        <v>2515000</v>
      </c>
      <c r="V225" s="51">
        <v>2491000</v>
      </c>
      <c r="W225" s="51">
        <v>2450000</v>
      </c>
      <c r="X225" s="51">
        <v>2410000</v>
      </c>
      <c r="Y225" s="51">
        <v>2390000</v>
      </c>
      <c r="Z225" s="52">
        <v>2372000</v>
      </c>
      <c r="AA225" s="51">
        <v>2359000</v>
      </c>
      <c r="AB225" s="51">
        <v>2338000</v>
      </c>
      <c r="AC225" s="51">
        <v>2325341.8673390802</v>
      </c>
      <c r="AD225" s="51">
        <v>2312791.1449155998</v>
      </c>
      <c r="AE225" s="51">
        <v>2300500</v>
      </c>
      <c r="AF225" s="51">
        <v>2287948</v>
      </c>
      <c r="AG225" s="52">
        <v>2276100</v>
      </c>
      <c r="AH225" s="51">
        <v>2266094</v>
      </c>
      <c r="AI225" s="51">
        <v>2255128</v>
      </c>
      <c r="AL225" s="51" t="e">
        <f t="shared" si="6"/>
        <v>#N/A</v>
      </c>
    </row>
    <row r="226" spans="1:38">
      <c r="A226" s="51" t="s">
        <v>4026</v>
      </c>
      <c r="B226" s="51" t="s">
        <v>1470</v>
      </c>
      <c r="C226" s="51" t="s">
        <v>1691</v>
      </c>
      <c r="D226" s="51" t="s">
        <v>1688</v>
      </c>
      <c r="E226" s="51" t="str">
        <f t="shared" si="7"/>
        <v>Lebanon.SP.TER.TOTL.IN</v>
      </c>
      <c r="F226" s="52" t="s">
        <v>1786</v>
      </c>
      <c r="G226" s="51" t="s">
        <v>1786</v>
      </c>
      <c r="H226" s="51" t="s">
        <v>1786</v>
      </c>
      <c r="I226" s="51" t="s">
        <v>1786</v>
      </c>
      <c r="J226" s="51" t="s">
        <v>1786</v>
      </c>
      <c r="K226" s="51" t="s">
        <v>1786</v>
      </c>
      <c r="L226" s="51" t="s">
        <v>1786</v>
      </c>
      <c r="M226" s="51" t="s">
        <v>1786</v>
      </c>
      <c r="N226" s="51" t="s">
        <v>1786</v>
      </c>
      <c r="O226" s="51" t="s">
        <v>1786</v>
      </c>
      <c r="P226" s="51" t="s">
        <v>1786</v>
      </c>
      <c r="Q226" s="52">
        <v>301066</v>
      </c>
      <c r="R226" s="51" t="s">
        <v>1786</v>
      </c>
      <c r="S226" s="51" t="s">
        <v>1786</v>
      </c>
      <c r="T226" s="51" t="s">
        <v>1786</v>
      </c>
      <c r="U226" s="51" t="s">
        <v>1786</v>
      </c>
      <c r="V226" s="51" t="s">
        <v>1786</v>
      </c>
      <c r="W226" s="51" t="s">
        <v>1786</v>
      </c>
      <c r="X226" s="51" t="s">
        <v>1786</v>
      </c>
      <c r="Y226" s="51" t="s">
        <v>1786</v>
      </c>
      <c r="Z226" s="52" t="s">
        <v>1786</v>
      </c>
      <c r="AA226" s="51" t="s">
        <v>1786</v>
      </c>
      <c r="AB226" s="51" t="s">
        <v>1786</v>
      </c>
      <c r="AC226" s="51" t="s">
        <v>1786</v>
      </c>
      <c r="AD226" s="51" t="s">
        <v>1786</v>
      </c>
      <c r="AE226" s="51" t="s">
        <v>1786</v>
      </c>
      <c r="AF226" s="51">
        <v>379655</v>
      </c>
      <c r="AG226" s="52">
        <v>381909</v>
      </c>
      <c r="AH226" s="51">
        <v>381689</v>
      </c>
      <c r="AI226" s="51">
        <v>380162</v>
      </c>
      <c r="AL226" s="51" t="str">
        <f t="shared" si="6"/>
        <v>Lebanon</v>
      </c>
    </row>
    <row r="227" spans="1:38">
      <c r="A227" s="51" t="s">
        <v>4026</v>
      </c>
      <c r="B227" s="51" t="s">
        <v>1470</v>
      </c>
      <c r="C227" s="51" t="s">
        <v>1689</v>
      </c>
      <c r="D227" s="51" t="s">
        <v>1690</v>
      </c>
      <c r="E227" s="51" t="str">
        <f t="shared" si="7"/>
        <v>Lebanon.SP.POP.TOTL</v>
      </c>
      <c r="F227" s="52">
        <v>2784713</v>
      </c>
      <c r="G227" s="51">
        <v>2800813</v>
      </c>
      <c r="H227" s="51">
        <v>2824176</v>
      </c>
      <c r="I227" s="51">
        <v>2850773</v>
      </c>
      <c r="J227" s="51">
        <v>2874372</v>
      </c>
      <c r="K227" s="51">
        <v>2891183</v>
      </c>
      <c r="L227" s="51">
        <v>2898338</v>
      </c>
      <c r="M227" s="51">
        <v>2899270</v>
      </c>
      <c r="N227" s="51">
        <v>2903925</v>
      </c>
      <c r="O227" s="51">
        <v>2925940</v>
      </c>
      <c r="P227" s="51">
        <v>2974323</v>
      </c>
      <c r="Q227" s="52">
        <v>3053679</v>
      </c>
      <c r="R227" s="51">
        <v>3159003</v>
      </c>
      <c r="S227" s="51">
        <v>3277910</v>
      </c>
      <c r="T227" s="51">
        <v>3392722</v>
      </c>
      <c r="U227" s="51">
        <v>3490743</v>
      </c>
      <c r="V227" s="51">
        <v>3567175</v>
      </c>
      <c r="W227" s="51">
        <v>3625875</v>
      </c>
      <c r="X227" s="51">
        <v>3673294</v>
      </c>
      <c r="Y227" s="51">
        <v>3719678</v>
      </c>
      <c r="Z227" s="52">
        <v>3772283</v>
      </c>
      <c r="AA227" s="51">
        <v>3832988</v>
      </c>
      <c r="AB227" s="51">
        <v>3898617</v>
      </c>
      <c r="AC227" s="51">
        <v>3965419</v>
      </c>
      <c r="AD227" s="51">
        <v>4027730</v>
      </c>
      <c r="AE227" s="51">
        <v>4081594</v>
      </c>
      <c r="AF227" s="51">
        <v>4125896</v>
      </c>
      <c r="AG227" s="52">
        <v>4162450</v>
      </c>
      <c r="AH227" s="51">
        <v>4193758</v>
      </c>
      <c r="AI227" s="51">
        <v>4223553</v>
      </c>
      <c r="AL227" s="51" t="str">
        <f t="shared" si="6"/>
        <v>Lebanon</v>
      </c>
    </row>
    <row r="228" spans="1:38">
      <c r="A228" s="51" t="s">
        <v>4149</v>
      </c>
      <c r="B228" s="51" t="s">
        <v>1471</v>
      </c>
      <c r="C228" s="51" t="s">
        <v>1691</v>
      </c>
      <c r="D228" s="51" t="s">
        <v>1688</v>
      </c>
      <c r="E228" s="51" t="str">
        <f t="shared" si="7"/>
        <v>Lesotho.SP.TER.TOTL.IN</v>
      </c>
      <c r="F228" s="52" t="s">
        <v>1786</v>
      </c>
      <c r="G228" s="51" t="s">
        <v>1786</v>
      </c>
      <c r="H228" s="51" t="s">
        <v>1786</v>
      </c>
      <c r="I228" s="51" t="s">
        <v>1786</v>
      </c>
      <c r="J228" s="51" t="s">
        <v>1786</v>
      </c>
      <c r="K228" s="51" t="s">
        <v>1786</v>
      </c>
      <c r="L228" s="51" t="s">
        <v>1786</v>
      </c>
      <c r="M228" s="51" t="s">
        <v>1786</v>
      </c>
      <c r="N228" s="51" t="s">
        <v>1786</v>
      </c>
      <c r="O228" s="51" t="s">
        <v>1786</v>
      </c>
      <c r="P228" s="51" t="s">
        <v>1786</v>
      </c>
      <c r="Q228" s="52">
        <v>155882</v>
      </c>
      <c r="R228" s="51" t="s">
        <v>1786</v>
      </c>
      <c r="S228" s="51" t="s">
        <v>1786</v>
      </c>
      <c r="T228" s="51" t="s">
        <v>1786</v>
      </c>
      <c r="U228" s="51" t="s">
        <v>1786</v>
      </c>
      <c r="V228" s="51" t="s">
        <v>1786</v>
      </c>
      <c r="W228" s="51" t="s">
        <v>1786</v>
      </c>
      <c r="X228" s="51">
        <v>186991</v>
      </c>
      <c r="Y228" s="51">
        <v>195175</v>
      </c>
      <c r="Z228" s="52">
        <v>203139</v>
      </c>
      <c r="AA228" s="51">
        <v>210358</v>
      </c>
      <c r="AB228" s="51">
        <v>216664</v>
      </c>
      <c r="AC228" s="51">
        <v>222141</v>
      </c>
      <c r="AD228" s="51">
        <v>226800</v>
      </c>
      <c r="AE228" s="51">
        <v>230741</v>
      </c>
      <c r="AF228" s="51">
        <v>234047</v>
      </c>
      <c r="AG228" s="52">
        <v>236675</v>
      </c>
      <c r="AH228" s="51">
        <v>238619</v>
      </c>
      <c r="AI228" s="51">
        <v>240049</v>
      </c>
      <c r="AL228" s="51" t="str">
        <f t="shared" si="6"/>
        <v>Lesotho</v>
      </c>
    </row>
    <row r="229" spans="1:38">
      <c r="A229" s="51" t="s">
        <v>4149</v>
      </c>
      <c r="B229" s="51" t="s">
        <v>1471</v>
      </c>
      <c r="C229" s="51" t="s">
        <v>1689</v>
      </c>
      <c r="D229" s="51" t="s">
        <v>1690</v>
      </c>
      <c r="E229" s="51" t="str">
        <f t="shared" si="7"/>
        <v>Lesotho.SP.POP.TOTL</v>
      </c>
      <c r="F229" s="52">
        <v>1295860</v>
      </c>
      <c r="G229" s="51">
        <v>1330775</v>
      </c>
      <c r="H229" s="51">
        <v>1367481</v>
      </c>
      <c r="I229" s="51">
        <v>1404603</v>
      </c>
      <c r="J229" s="51">
        <v>1440291</v>
      </c>
      <c r="K229" s="51">
        <v>1473234</v>
      </c>
      <c r="L229" s="51">
        <v>1502988</v>
      </c>
      <c r="M229" s="51">
        <v>1529978</v>
      </c>
      <c r="N229" s="51">
        <v>1554862</v>
      </c>
      <c r="O229" s="51">
        <v>1578696</v>
      </c>
      <c r="P229" s="51">
        <v>1602337</v>
      </c>
      <c r="Q229" s="52">
        <v>1625674</v>
      </c>
      <c r="R229" s="51">
        <v>1648655</v>
      </c>
      <c r="S229" s="51">
        <v>1672250</v>
      </c>
      <c r="T229" s="51">
        <v>1697683</v>
      </c>
      <c r="U229" s="51">
        <v>1725707</v>
      </c>
      <c r="V229" s="51">
        <v>1756889</v>
      </c>
      <c r="W229" s="51">
        <v>1790692</v>
      </c>
      <c r="X229" s="51">
        <v>1825395</v>
      </c>
      <c r="Y229" s="51">
        <v>1858582</v>
      </c>
      <c r="Z229" s="52">
        <v>1888520</v>
      </c>
      <c r="AA229" s="51">
        <v>1914608</v>
      </c>
      <c r="AB229" s="51">
        <v>1937371</v>
      </c>
      <c r="AC229" s="51">
        <v>1957590</v>
      </c>
      <c r="AD229" s="51">
        <v>1976535</v>
      </c>
      <c r="AE229" s="51">
        <v>1995159</v>
      </c>
      <c r="AF229" s="51">
        <v>2013620</v>
      </c>
      <c r="AG229" s="52">
        <v>2031676</v>
      </c>
      <c r="AH229" s="51">
        <v>2049429</v>
      </c>
      <c r="AI229" s="51">
        <v>2066919</v>
      </c>
      <c r="AL229" s="51" t="str">
        <f t="shared" si="6"/>
        <v>Lesotho</v>
      </c>
    </row>
    <row r="230" spans="1:38">
      <c r="A230" s="51" t="s">
        <v>4100</v>
      </c>
      <c r="B230" s="51" t="s">
        <v>1472</v>
      </c>
      <c r="C230" s="51" t="s">
        <v>1691</v>
      </c>
      <c r="D230" s="51" t="s">
        <v>1688</v>
      </c>
      <c r="E230" s="51" t="str">
        <f t="shared" si="7"/>
        <v>Liberia.SP.TER.TOTL.IN</v>
      </c>
      <c r="F230" s="52" t="s">
        <v>1786</v>
      </c>
      <c r="G230" s="51" t="s">
        <v>1786</v>
      </c>
      <c r="H230" s="51" t="s">
        <v>1786</v>
      </c>
      <c r="I230" s="51" t="s">
        <v>1786</v>
      </c>
      <c r="J230" s="51" t="s">
        <v>1786</v>
      </c>
      <c r="K230" s="51" t="s">
        <v>1786</v>
      </c>
      <c r="L230" s="51" t="s">
        <v>1786</v>
      </c>
      <c r="M230" s="51" t="s">
        <v>1786</v>
      </c>
      <c r="N230" s="51" t="s">
        <v>1786</v>
      </c>
      <c r="O230" s="51" t="s">
        <v>1786</v>
      </c>
      <c r="P230" s="51" t="s">
        <v>1786</v>
      </c>
      <c r="Q230" s="52">
        <v>188202</v>
      </c>
      <c r="R230" s="51" t="s">
        <v>1786</v>
      </c>
      <c r="S230" s="51" t="s">
        <v>1786</v>
      </c>
      <c r="T230" s="51" t="s">
        <v>1786</v>
      </c>
      <c r="U230" s="51" t="s">
        <v>1786</v>
      </c>
      <c r="V230" s="51" t="s">
        <v>1786</v>
      </c>
      <c r="W230" s="51" t="s">
        <v>1786</v>
      </c>
      <c r="X230" s="51">
        <v>205482</v>
      </c>
      <c r="Y230" s="51">
        <v>229895</v>
      </c>
      <c r="Z230" s="52">
        <v>253662</v>
      </c>
      <c r="AA230" s="51">
        <v>273339</v>
      </c>
      <c r="AB230" s="51">
        <v>287649</v>
      </c>
      <c r="AC230" s="51">
        <v>297690</v>
      </c>
      <c r="AD230" s="51">
        <v>305251</v>
      </c>
      <c r="AE230" s="51">
        <v>313166</v>
      </c>
      <c r="AF230" s="51">
        <v>323444</v>
      </c>
      <c r="AG230" s="52">
        <v>336570</v>
      </c>
      <c r="AH230" s="51">
        <v>351708</v>
      </c>
      <c r="AI230" s="51">
        <v>367967</v>
      </c>
      <c r="AL230" s="51" t="str">
        <f t="shared" si="6"/>
        <v>Liberia</v>
      </c>
    </row>
    <row r="231" spans="1:38">
      <c r="A231" s="51" t="s">
        <v>4100</v>
      </c>
      <c r="B231" s="51" t="s">
        <v>1472</v>
      </c>
      <c r="C231" s="51" t="s">
        <v>1689</v>
      </c>
      <c r="D231" s="51" t="s">
        <v>1690</v>
      </c>
      <c r="E231" s="51" t="str">
        <f t="shared" si="7"/>
        <v>Liberia.SP.POP.TOTL</v>
      </c>
      <c r="F231" s="52">
        <v>1909870</v>
      </c>
      <c r="G231" s="51">
        <v>1978193</v>
      </c>
      <c r="H231" s="51">
        <v>2049808</v>
      </c>
      <c r="I231" s="51">
        <v>2118325</v>
      </c>
      <c r="J231" s="51">
        <v>2175276</v>
      </c>
      <c r="K231" s="51">
        <v>2214623</v>
      </c>
      <c r="L231" s="51">
        <v>2237094</v>
      </c>
      <c r="M231" s="51">
        <v>2245079</v>
      </c>
      <c r="N231" s="51">
        <v>2236793</v>
      </c>
      <c r="O231" s="51">
        <v>2210436</v>
      </c>
      <c r="P231" s="51">
        <v>2166878</v>
      </c>
      <c r="Q231" s="52">
        <v>2100996</v>
      </c>
      <c r="R231" s="51">
        <v>2018630</v>
      </c>
      <c r="S231" s="51">
        <v>1944769</v>
      </c>
      <c r="T231" s="51">
        <v>1912698</v>
      </c>
      <c r="U231" s="51">
        <v>1944765</v>
      </c>
      <c r="V231" s="51">
        <v>2053167</v>
      </c>
      <c r="W231" s="51">
        <v>2227448</v>
      </c>
      <c r="X231" s="51">
        <v>2439389</v>
      </c>
      <c r="Y231" s="51">
        <v>2648134</v>
      </c>
      <c r="Z231" s="52">
        <v>2824427</v>
      </c>
      <c r="AA231" s="51">
        <v>2957510</v>
      </c>
      <c r="AB231" s="51">
        <v>3056860</v>
      </c>
      <c r="AC231" s="51">
        <v>3137852</v>
      </c>
      <c r="AD231" s="51">
        <v>3224643</v>
      </c>
      <c r="AE231" s="51">
        <v>3334222</v>
      </c>
      <c r="AF231" s="51">
        <v>3471020</v>
      </c>
      <c r="AG231" s="52">
        <v>3627285</v>
      </c>
      <c r="AH231" s="51">
        <v>3793400</v>
      </c>
      <c r="AI231" s="51">
        <v>3954979</v>
      </c>
      <c r="AL231" s="51" t="str">
        <f t="shared" si="6"/>
        <v>Liberia</v>
      </c>
    </row>
    <row r="232" spans="1:38">
      <c r="A232" s="51" t="s">
        <v>1734</v>
      </c>
      <c r="B232" s="51" t="s">
        <v>1473</v>
      </c>
      <c r="C232" s="51" t="s">
        <v>1691</v>
      </c>
      <c r="D232" s="51" t="s">
        <v>1688</v>
      </c>
      <c r="E232" s="51" t="str">
        <f t="shared" si="7"/>
        <v>LibyanArabJm.SP.TER.TOTL.IN</v>
      </c>
      <c r="F232" s="52" t="s">
        <v>1786</v>
      </c>
      <c r="G232" s="51" t="s">
        <v>1786</v>
      </c>
      <c r="H232" s="51" t="s">
        <v>1786</v>
      </c>
      <c r="I232" s="51" t="s">
        <v>1786</v>
      </c>
      <c r="J232" s="51" t="s">
        <v>1786</v>
      </c>
      <c r="K232" s="51" t="s">
        <v>1786</v>
      </c>
      <c r="L232" s="51" t="s">
        <v>1786</v>
      </c>
      <c r="M232" s="51" t="s">
        <v>1786</v>
      </c>
      <c r="N232" s="51" t="s">
        <v>1786</v>
      </c>
      <c r="O232" s="51" t="s">
        <v>1786</v>
      </c>
      <c r="P232" s="51" t="s">
        <v>1786</v>
      </c>
      <c r="Q232" s="52">
        <v>447651</v>
      </c>
      <c r="R232" s="51" t="s">
        <v>1786</v>
      </c>
      <c r="S232" s="51" t="s">
        <v>1786</v>
      </c>
      <c r="T232" s="51" t="s">
        <v>1786</v>
      </c>
      <c r="U232" s="51" t="s">
        <v>1786</v>
      </c>
      <c r="V232" s="51" t="s">
        <v>1786</v>
      </c>
      <c r="W232" s="51" t="s">
        <v>1786</v>
      </c>
      <c r="X232" s="51" t="s">
        <v>1786</v>
      </c>
      <c r="Y232" s="51">
        <v>614111</v>
      </c>
      <c r="Z232" s="52">
        <v>633592</v>
      </c>
      <c r="AA232" s="51">
        <v>649780</v>
      </c>
      <c r="AB232" s="51">
        <v>662854</v>
      </c>
      <c r="AC232" s="51">
        <v>672781</v>
      </c>
      <c r="AD232" s="51">
        <v>678077</v>
      </c>
      <c r="AE232" s="51">
        <v>676885</v>
      </c>
      <c r="AF232" s="51">
        <v>689981</v>
      </c>
      <c r="AG232" s="52">
        <v>676243</v>
      </c>
      <c r="AH232" s="51">
        <v>627325</v>
      </c>
      <c r="AI232" s="51">
        <v>600325</v>
      </c>
      <c r="AL232" s="51" t="str">
        <f t="shared" si="6"/>
        <v>LibyanArabJm</v>
      </c>
    </row>
    <row r="233" spans="1:38">
      <c r="A233" s="51" t="s">
        <v>4101</v>
      </c>
      <c r="B233" s="51" t="s">
        <v>1473</v>
      </c>
      <c r="C233" s="51" t="s">
        <v>1689</v>
      </c>
      <c r="D233" s="51" t="s">
        <v>1690</v>
      </c>
      <c r="E233" s="51" t="str">
        <f t="shared" si="7"/>
        <v>LibyanArabJm.SP.POP.TOTL</v>
      </c>
      <c r="F233" s="52">
        <v>3063000</v>
      </c>
      <c r="G233" s="51">
        <v>3215651</v>
      </c>
      <c r="H233" s="51">
        <v>3379582</v>
      </c>
      <c r="I233" s="51">
        <v>3546713</v>
      </c>
      <c r="J233" s="51">
        <v>3706058</v>
      </c>
      <c r="K233" s="51">
        <v>3849801</v>
      </c>
      <c r="L233" s="51">
        <v>3974945</v>
      </c>
      <c r="M233" s="51">
        <v>4083884</v>
      </c>
      <c r="N233" s="51">
        <v>4180891</v>
      </c>
      <c r="O233" s="51">
        <v>4272744</v>
      </c>
      <c r="P233" s="51">
        <v>4364594</v>
      </c>
      <c r="Q233" s="52">
        <v>4457510</v>
      </c>
      <c r="R233" s="51">
        <v>4550448</v>
      </c>
      <c r="S233" s="51">
        <v>4644022</v>
      </c>
      <c r="T233" s="51">
        <v>4738499</v>
      </c>
      <c r="U233" s="51">
        <v>4834163</v>
      </c>
      <c r="V233" s="51">
        <v>4931620</v>
      </c>
      <c r="W233" s="51">
        <v>5031470</v>
      </c>
      <c r="X233" s="51">
        <v>5133872</v>
      </c>
      <c r="Y233" s="51">
        <v>5238843</v>
      </c>
      <c r="Z233" s="52">
        <v>5346375</v>
      </c>
      <c r="AA233" s="51">
        <v>5456532</v>
      </c>
      <c r="AB233" s="51">
        <v>5569372</v>
      </c>
      <c r="AC233" s="51">
        <v>5684810</v>
      </c>
      <c r="AD233" s="51">
        <v>5802700</v>
      </c>
      <c r="AE233" s="51">
        <v>5922832</v>
      </c>
      <c r="AF233" s="51">
        <v>6045033</v>
      </c>
      <c r="AG233" s="52">
        <v>6168997</v>
      </c>
      <c r="AH233" s="51">
        <v>6294181</v>
      </c>
      <c r="AI233" s="51">
        <v>6419925</v>
      </c>
      <c r="AL233" s="51" t="str">
        <f t="shared" si="6"/>
        <v>LibyanArabJm</v>
      </c>
    </row>
    <row r="234" spans="1:38">
      <c r="A234" s="51" t="s">
        <v>4190</v>
      </c>
      <c r="B234" s="51" t="s">
        <v>1549</v>
      </c>
      <c r="C234" s="51" t="s">
        <v>1691</v>
      </c>
      <c r="D234" s="51" t="s">
        <v>1688</v>
      </c>
      <c r="E234" s="51" t="str">
        <f t="shared" si="7"/>
        <v>Liechtenstein.SP.TER.TOTL.IN</v>
      </c>
      <c r="F234" s="52" t="s">
        <v>1786</v>
      </c>
      <c r="G234" s="51" t="s">
        <v>1786</v>
      </c>
      <c r="H234" s="51" t="s">
        <v>1786</v>
      </c>
      <c r="I234" s="51" t="s">
        <v>1786</v>
      </c>
      <c r="J234" s="51" t="s">
        <v>1786</v>
      </c>
      <c r="K234" s="51" t="s">
        <v>1786</v>
      </c>
      <c r="L234" s="51" t="s">
        <v>1786</v>
      </c>
      <c r="M234" s="51" t="s">
        <v>1786</v>
      </c>
      <c r="N234" s="51" t="s">
        <v>1786</v>
      </c>
      <c r="O234" s="51" t="s">
        <v>1786</v>
      </c>
      <c r="P234" s="51" t="s">
        <v>1786</v>
      </c>
      <c r="Q234" s="52" t="s">
        <v>1786</v>
      </c>
      <c r="R234" s="51" t="s">
        <v>1786</v>
      </c>
      <c r="S234" s="51" t="s">
        <v>1786</v>
      </c>
      <c r="T234" s="51" t="s">
        <v>1786</v>
      </c>
      <c r="U234" s="51" t="s">
        <v>1786</v>
      </c>
      <c r="V234" s="51" t="s">
        <v>1786</v>
      </c>
      <c r="W234" s="51" t="s">
        <v>1786</v>
      </c>
      <c r="X234" s="51" t="s">
        <v>1786</v>
      </c>
      <c r="Y234" s="51" t="s">
        <v>1786</v>
      </c>
      <c r="Z234" s="52" t="s">
        <v>1786</v>
      </c>
      <c r="AA234" s="51" t="s">
        <v>1786</v>
      </c>
      <c r="AB234" s="51" t="s">
        <v>1786</v>
      </c>
      <c r="AC234" s="51">
        <v>2138</v>
      </c>
      <c r="AD234" s="51">
        <v>2119</v>
      </c>
      <c r="AE234" s="51" t="s">
        <v>1786</v>
      </c>
      <c r="AF234" s="51">
        <v>2109</v>
      </c>
      <c r="AG234" s="52">
        <v>2158</v>
      </c>
      <c r="AH234" s="51">
        <v>2158</v>
      </c>
      <c r="AI234" s="51">
        <v>2215</v>
      </c>
      <c r="AL234" s="51" t="str">
        <f t="shared" si="6"/>
        <v>Liechtenstein</v>
      </c>
    </row>
    <row r="235" spans="1:38">
      <c r="A235" s="51" t="s">
        <v>4190</v>
      </c>
      <c r="B235" s="51" t="s">
        <v>1549</v>
      </c>
      <c r="C235" s="51" t="s">
        <v>1689</v>
      </c>
      <c r="D235" s="51" t="s">
        <v>1690</v>
      </c>
      <c r="E235" s="51" t="str">
        <f t="shared" si="7"/>
        <v>Liechtenstein.SP.POP.TOTL</v>
      </c>
      <c r="F235" s="52">
        <v>25207</v>
      </c>
      <c r="G235" s="51">
        <v>25596</v>
      </c>
      <c r="H235" s="51">
        <v>25987</v>
      </c>
      <c r="I235" s="51">
        <v>26376</v>
      </c>
      <c r="J235" s="51">
        <v>26763</v>
      </c>
      <c r="K235" s="51">
        <v>27143</v>
      </c>
      <c r="L235" s="51">
        <v>27517</v>
      </c>
      <c r="M235" s="51">
        <v>27886</v>
      </c>
      <c r="N235" s="51">
        <v>28253</v>
      </c>
      <c r="O235" s="51">
        <v>28622</v>
      </c>
      <c r="P235" s="51">
        <v>28998</v>
      </c>
      <c r="Q235" s="52">
        <v>29382</v>
      </c>
      <c r="R235" s="51">
        <v>29772</v>
      </c>
      <c r="S235" s="51">
        <v>30166</v>
      </c>
      <c r="T235" s="51">
        <v>30560</v>
      </c>
      <c r="U235" s="51">
        <v>30951</v>
      </c>
      <c r="V235" s="51">
        <v>31338</v>
      </c>
      <c r="W235" s="51">
        <v>31720</v>
      </c>
      <c r="X235" s="51">
        <v>32101</v>
      </c>
      <c r="Y235" s="51">
        <v>32481</v>
      </c>
      <c r="Z235" s="52">
        <v>32863</v>
      </c>
      <c r="AA235" s="51">
        <v>33247</v>
      </c>
      <c r="AB235" s="51">
        <v>33630</v>
      </c>
      <c r="AC235" s="51">
        <v>34008</v>
      </c>
      <c r="AD235" s="51">
        <v>34371</v>
      </c>
      <c r="AE235" s="51">
        <v>34716</v>
      </c>
      <c r="AF235" s="51">
        <v>35039</v>
      </c>
      <c r="AG235" s="52">
        <v>35341</v>
      </c>
      <c r="AH235" s="51">
        <v>35629</v>
      </c>
      <c r="AI235" s="51">
        <v>35911</v>
      </c>
      <c r="AL235" s="51" t="str">
        <f t="shared" si="6"/>
        <v>Liechtenstein</v>
      </c>
    </row>
    <row r="236" spans="1:38">
      <c r="A236" s="51" t="s">
        <v>4206</v>
      </c>
      <c r="B236" s="51" t="s">
        <v>1550</v>
      </c>
      <c r="C236" s="51" t="s">
        <v>1691</v>
      </c>
      <c r="D236" s="51" t="s">
        <v>1688</v>
      </c>
      <c r="E236" s="51" t="str">
        <f t="shared" si="7"/>
        <v>Lithuania.SP.TER.TOTL.IN</v>
      </c>
      <c r="F236" s="52" t="s">
        <v>1786</v>
      </c>
      <c r="G236" s="51" t="s">
        <v>1786</v>
      </c>
      <c r="H236" s="51" t="s">
        <v>1786</v>
      </c>
      <c r="I236" s="51" t="s">
        <v>1786</v>
      </c>
      <c r="J236" s="51" t="s">
        <v>1786</v>
      </c>
      <c r="K236" s="51" t="s">
        <v>1786</v>
      </c>
      <c r="L236" s="51" t="s">
        <v>1786</v>
      </c>
      <c r="M236" s="51" t="s">
        <v>1786</v>
      </c>
      <c r="N236" s="51" t="s">
        <v>1786</v>
      </c>
      <c r="O236" s="51" t="s">
        <v>1786</v>
      </c>
      <c r="P236" s="51" t="s">
        <v>1786</v>
      </c>
      <c r="Q236" s="52">
        <v>276460</v>
      </c>
      <c r="R236" s="51" t="s">
        <v>1786</v>
      </c>
      <c r="S236" s="51" t="s">
        <v>1786</v>
      </c>
      <c r="T236" s="51" t="s">
        <v>1786</v>
      </c>
      <c r="U236" s="51" t="s">
        <v>1786</v>
      </c>
      <c r="V236" s="51" t="s">
        <v>1786</v>
      </c>
      <c r="W236" s="51" t="s">
        <v>1786</v>
      </c>
      <c r="X236" s="51">
        <v>252823</v>
      </c>
      <c r="Y236" s="51">
        <v>246583</v>
      </c>
      <c r="Z236" s="52">
        <v>241989</v>
      </c>
      <c r="AA236" s="51">
        <v>240142</v>
      </c>
      <c r="AB236" s="51">
        <v>241421</v>
      </c>
      <c r="AC236" s="51">
        <v>245261</v>
      </c>
      <c r="AD236" s="51">
        <v>250631</v>
      </c>
      <c r="AE236" s="51">
        <v>256028</v>
      </c>
      <c r="AF236" s="51">
        <v>260295</v>
      </c>
      <c r="AG236" s="52">
        <v>263208</v>
      </c>
      <c r="AH236" s="51">
        <v>264890</v>
      </c>
      <c r="AI236" s="51">
        <v>264973</v>
      </c>
      <c r="AL236" s="51" t="str">
        <f t="shared" si="6"/>
        <v>Lithuania</v>
      </c>
    </row>
    <row r="237" spans="1:38">
      <c r="A237" s="51" t="s">
        <v>4206</v>
      </c>
      <c r="B237" s="51" t="s">
        <v>1550</v>
      </c>
      <c r="C237" s="51" t="s">
        <v>1689</v>
      </c>
      <c r="D237" s="51" t="s">
        <v>1690</v>
      </c>
      <c r="E237" s="51" t="str">
        <f t="shared" si="7"/>
        <v>Lithuania.SP.POP.TOTL</v>
      </c>
      <c r="F237" s="52">
        <v>3413000</v>
      </c>
      <c r="G237" s="51">
        <v>3433000</v>
      </c>
      <c r="H237" s="51">
        <v>3457000</v>
      </c>
      <c r="I237" s="51">
        <v>3485000</v>
      </c>
      <c r="J237" s="51">
        <v>3514000</v>
      </c>
      <c r="K237" s="51">
        <v>3545000</v>
      </c>
      <c r="L237" s="51">
        <v>3579000</v>
      </c>
      <c r="M237" s="51">
        <v>3616000</v>
      </c>
      <c r="N237" s="51">
        <v>3654000</v>
      </c>
      <c r="O237" s="51">
        <v>3691000</v>
      </c>
      <c r="P237" s="51">
        <v>3698000</v>
      </c>
      <c r="Q237" s="52">
        <v>3704000</v>
      </c>
      <c r="R237" s="51">
        <v>3700000</v>
      </c>
      <c r="S237" s="51">
        <v>3683000</v>
      </c>
      <c r="T237" s="51">
        <v>3658000</v>
      </c>
      <c r="U237" s="51">
        <v>3632000</v>
      </c>
      <c r="V237" s="51">
        <v>3605000</v>
      </c>
      <c r="W237" s="51">
        <v>3580000</v>
      </c>
      <c r="X237" s="51">
        <v>3555000</v>
      </c>
      <c r="Y237" s="51">
        <v>3531000</v>
      </c>
      <c r="Z237" s="52">
        <v>3499527.4966772301</v>
      </c>
      <c r="AA237" s="51">
        <v>3481295.3336366001</v>
      </c>
      <c r="AB237" s="51">
        <v>3469093.9105190001</v>
      </c>
      <c r="AC237" s="51">
        <v>3454239.9077076302</v>
      </c>
      <c r="AD237" s="51">
        <v>3435584.5601585801</v>
      </c>
      <c r="AE237" s="51">
        <v>3414300</v>
      </c>
      <c r="AF237" s="51">
        <v>3394082</v>
      </c>
      <c r="AG237" s="52">
        <v>3375618</v>
      </c>
      <c r="AH237" s="51">
        <v>3358115</v>
      </c>
      <c r="AI237" s="51">
        <v>3339550</v>
      </c>
      <c r="AL237" s="51" t="str">
        <f t="shared" si="6"/>
        <v>Lithuania</v>
      </c>
    </row>
    <row r="238" spans="1:38">
      <c r="A238" s="51" t="s">
        <v>1551</v>
      </c>
      <c r="B238" s="51" t="s">
        <v>1552</v>
      </c>
      <c r="C238" s="51" t="s">
        <v>1691</v>
      </c>
      <c r="D238" s="51" t="s">
        <v>1688</v>
      </c>
      <c r="E238" s="51" t="str">
        <f t="shared" si="7"/>
        <v>Low &amp; middle income.SP.TER.TOTL.IN</v>
      </c>
      <c r="F238" s="52" t="s">
        <v>1786</v>
      </c>
      <c r="G238" s="51" t="s">
        <v>1786</v>
      </c>
      <c r="H238" s="51" t="s">
        <v>1786</v>
      </c>
      <c r="I238" s="51" t="s">
        <v>1786</v>
      </c>
      <c r="J238" s="51" t="s">
        <v>1786</v>
      </c>
      <c r="K238" s="51" t="s">
        <v>1786</v>
      </c>
      <c r="L238" s="51" t="s">
        <v>1786</v>
      </c>
      <c r="M238" s="51" t="s">
        <v>1786</v>
      </c>
      <c r="N238" s="51" t="s">
        <v>1786</v>
      </c>
      <c r="O238" s="51" t="s">
        <v>1786</v>
      </c>
      <c r="P238" s="51" t="s">
        <v>1786</v>
      </c>
      <c r="Q238" s="52" t="s">
        <v>1786</v>
      </c>
      <c r="R238" s="51" t="s">
        <v>1786</v>
      </c>
      <c r="S238" s="51" t="s">
        <v>1786</v>
      </c>
      <c r="T238" s="51" t="s">
        <v>1786</v>
      </c>
      <c r="U238" s="51" t="s">
        <v>1786</v>
      </c>
      <c r="V238" s="51" t="s">
        <v>1786</v>
      </c>
      <c r="W238" s="51" t="s">
        <v>1786</v>
      </c>
      <c r="X238" s="51" t="s">
        <v>1786</v>
      </c>
      <c r="Y238" s="51" t="s">
        <v>1786</v>
      </c>
      <c r="Z238" s="52" t="s">
        <v>1786</v>
      </c>
      <c r="AA238" s="51" t="s">
        <v>1786</v>
      </c>
      <c r="AB238" s="51" t="s">
        <v>1786</v>
      </c>
      <c r="AC238" s="51" t="s">
        <v>1786</v>
      </c>
      <c r="AD238" s="51" t="s">
        <v>1786</v>
      </c>
      <c r="AE238" s="51" t="s">
        <v>1786</v>
      </c>
      <c r="AF238" s="51" t="s">
        <v>1786</v>
      </c>
      <c r="AG238" s="52" t="s">
        <v>1786</v>
      </c>
      <c r="AH238" s="51" t="s">
        <v>1786</v>
      </c>
      <c r="AI238" s="51" t="s">
        <v>1786</v>
      </c>
      <c r="AL238" s="51" t="e">
        <f t="shared" si="6"/>
        <v>#N/A</v>
      </c>
    </row>
    <row r="239" spans="1:38">
      <c r="A239" s="51" t="s">
        <v>1551</v>
      </c>
      <c r="B239" s="51" t="s">
        <v>1552</v>
      </c>
      <c r="C239" s="51" t="s">
        <v>1689</v>
      </c>
      <c r="D239" s="51" t="s">
        <v>1690</v>
      </c>
      <c r="E239" s="51" t="str">
        <f t="shared" si="7"/>
        <v>Low &amp; middle income.SP.POP.TOTL</v>
      </c>
      <c r="F239" s="52">
        <v>3569982627.7898502</v>
      </c>
      <c r="G239" s="51">
        <v>3640636350.4576898</v>
      </c>
      <c r="H239" s="51">
        <v>3714253557.7897601</v>
      </c>
      <c r="I239" s="51">
        <v>3788675545.947</v>
      </c>
      <c r="J239" s="51">
        <v>3862870614.9689598</v>
      </c>
      <c r="K239" s="51">
        <v>3938411147.6601</v>
      </c>
      <c r="L239" s="51">
        <v>4017098990.2223401</v>
      </c>
      <c r="M239" s="51">
        <v>4097596053.6340799</v>
      </c>
      <c r="N239" s="51">
        <v>4178591981.1995802</v>
      </c>
      <c r="O239" s="51">
        <v>4258539684.6314001</v>
      </c>
      <c r="P239" s="51">
        <v>4339306067.4271603</v>
      </c>
      <c r="Q239" s="52">
        <v>4416926349.55439</v>
      </c>
      <c r="R239" s="51">
        <v>4491601155.4850798</v>
      </c>
      <c r="S239" s="51">
        <v>4565711330.0141201</v>
      </c>
      <c r="T239" s="51">
        <v>4639321490.9079504</v>
      </c>
      <c r="U239" s="51">
        <v>4712619419.0366297</v>
      </c>
      <c r="V239" s="51">
        <v>4785804097.3424702</v>
      </c>
      <c r="W239" s="51">
        <v>4858928314.8752604</v>
      </c>
      <c r="X239" s="51">
        <v>4931614739.6836004</v>
      </c>
      <c r="Y239" s="51">
        <v>5003491041.4257202</v>
      </c>
      <c r="Z239" s="52">
        <v>5074624305.64326</v>
      </c>
      <c r="AA239" s="51">
        <v>5144726410.6794596</v>
      </c>
      <c r="AB239" s="51">
        <v>5213960422.2162199</v>
      </c>
      <c r="AC239" s="51">
        <v>5283146937.8840199</v>
      </c>
      <c r="AD239" s="51">
        <v>5352086043.09688</v>
      </c>
      <c r="AE239" s="51">
        <v>5420950753.40874</v>
      </c>
      <c r="AF239" s="51">
        <v>5489826093.3006496</v>
      </c>
      <c r="AG239" s="52">
        <v>5558506146.9050903</v>
      </c>
      <c r="AH239" s="51">
        <v>5628528093.3648701</v>
      </c>
      <c r="AI239" s="51">
        <v>5658684006.4284267</v>
      </c>
      <c r="AL239" s="51" t="e">
        <f t="shared" si="6"/>
        <v>#N/A</v>
      </c>
    </row>
    <row r="240" spans="1:38">
      <c r="A240" s="51" t="s">
        <v>1553</v>
      </c>
      <c r="B240" s="51" t="s">
        <v>1554</v>
      </c>
      <c r="C240" s="51" t="s">
        <v>1691</v>
      </c>
      <c r="D240" s="51" t="s">
        <v>1688</v>
      </c>
      <c r="E240" s="51" t="str">
        <f t="shared" si="7"/>
        <v>Low income.SP.TER.TOTL.IN</v>
      </c>
      <c r="F240" s="52" t="s">
        <v>1786</v>
      </c>
      <c r="G240" s="51" t="s">
        <v>1786</v>
      </c>
      <c r="H240" s="51" t="s">
        <v>1786</v>
      </c>
      <c r="I240" s="51" t="s">
        <v>1786</v>
      </c>
      <c r="J240" s="51" t="s">
        <v>1786</v>
      </c>
      <c r="K240" s="51" t="s">
        <v>1786</v>
      </c>
      <c r="L240" s="51" t="s">
        <v>1786</v>
      </c>
      <c r="M240" s="51" t="s">
        <v>1786</v>
      </c>
      <c r="N240" s="51" t="s">
        <v>1786</v>
      </c>
      <c r="O240" s="51" t="s">
        <v>1786</v>
      </c>
      <c r="P240" s="51" t="s">
        <v>1786</v>
      </c>
      <c r="Q240" s="52" t="s">
        <v>1786</v>
      </c>
      <c r="R240" s="51" t="s">
        <v>1786</v>
      </c>
      <c r="S240" s="51" t="s">
        <v>1786</v>
      </c>
      <c r="T240" s="51" t="s">
        <v>1786</v>
      </c>
      <c r="U240" s="51" t="s">
        <v>1786</v>
      </c>
      <c r="V240" s="51" t="s">
        <v>1786</v>
      </c>
      <c r="W240" s="51" t="s">
        <v>1786</v>
      </c>
      <c r="X240" s="51" t="s">
        <v>1786</v>
      </c>
      <c r="Y240" s="51" t="s">
        <v>1786</v>
      </c>
      <c r="Z240" s="52" t="s">
        <v>1786</v>
      </c>
      <c r="AA240" s="51" t="s">
        <v>1786</v>
      </c>
      <c r="AB240" s="51" t="s">
        <v>1786</v>
      </c>
      <c r="AC240" s="51" t="s">
        <v>1786</v>
      </c>
      <c r="AD240" s="51" t="s">
        <v>1786</v>
      </c>
      <c r="AE240" s="51" t="s">
        <v>1786</v>
      </c>
      <c r="AF240" s="51" t="s">
        <v>1786</v>
      </c>
      <c r="AG240" s="52" t="s">
        <v>1786</v>
      </c>
      <c r="AH240" s="51" t="s">
        <v>1786</v>
      </c>
      <c r="AI240" s="51" t="s">
        <v>1786</v>
      </c>
      <c r="AL240" s="51" t="e">
        <f t="shared" si="6"/>
        <v>#N/A</v>
      </c>
    </row>
    <row r="241" spans="1:38">
      <c r="A241" s="51" t="s">
        <v>1553</v>
      </c>
      <c r="B241" s="51" t="s">
        <v>1554</v>
      </c>
      <c r="C241" s="51" t="s">
        <v>1689</v>
      </c>
      <c r="D241" s="51" t="s">
        <v>1690</v>
      </c>
      <c r="E241" s="51" t="str">
        <f t="shared" si="7"/>
        <v>Low income.SP.POP.TOTL</v>
      </c>
      <c r="F241" s="52">
        <v>503976268.5</v>
      </c>
      <c r="G241" s="51">
        <v>517067927.68485498</v>
      </c>
      <c r="H241" s="51">
        <v>530583222.46976298</v>
      </c>
      <c r="I241" s="51">
        <v>544542751.90310502</v>
      </c>
      <c r="J241" s="51">
        <v>558946725.19378102</v>
      </c>
      <c r="K241" s="51">
        <v>573811136.96949601</v>
      </c>
      <c r="L241" s="51">
        <v>589148931.660483</v>
      </c>
      <c r="M241" s="51">
        <v>604916574.17455196</v>
      </c>
      <c r="N241" s="51">
        <v>620972341.45518696</v>
      </c>
      <c r="O241" s="51">
        <v>637227585.27901196</v>
      </c>
      <c r="P241" s="51">
        <v>653573979.31343806</v>
      </c>
      <c r="Q241" s="52">
        <v>670051734.943398</v>
      </c>
      <c r="R241" s="51">
        <v>686689648.881657</v>
      </c>
      <c r="S241" s="51">
        <v>703419084.47277796</v>
      </c>
      <c r="T241" s="51">
        <v>720276833.29412997</v>
      </c>
      <c r="U241" s="51">
        <v>737371660.74799502</v>
      </c>
      <c r="V241" s="51">
        <v>754862191.08705294</v>
      </c>
      <c r="W241" s="51">
        <v>772440241.64509499</v>
      </c>
      <c r="X241" s="51">
        <v>790081487.31713796</v>
      </c>
      <c r="Y241" s="51">
        <v>807796197.80313301</v>
      </c>
      <c r="Z241" s="52">
        <v>824674509.86382496</v>
      </c>
      <c r="AA241" s="51">
        <v>842670332.83064401</v>
      </c>
      <c r="AB241" s="51">
        <v>860814413.08836806</v>
      </c>
      <c r="AC241" s="51">
        <v>879304011.39681101</v>
      </c>
      <c r="AD241" s="51">
        <v>898031298.57467902</v>
      </c>
      <c r="AE241" s="51">
        <v>917027217.75531995</v>
      </c>
      <c r="AF241" s="51">
        <v>936358187.03384197</v>
      </c>
      <c r="AG241" s="52">
        <v>956061618.20152903</v>
      </c>
      <c r="AH241" s="51">
        <v>976219534.31025505</v>
      </c>
      <c r="AI241" s="51">
        <v>846141764.4654932</v>
      </c>
      <c r="AL241" s="51" t="e">
        <f t="shared" si="6"/>
        <v>#N/A</v>
      </c>
    </row>
    <row r="242" spans="1:38">
      <c r="A242" s="51" t="s">
        <v>1555</v>
      </c>
      <c r="B242" s="51" t="s">
        <v>1556</v>
      </c>
      <c r="C242" s="51" t="s">
        <v>1691</v>
      </c>
      <c r="D242" s="51" t="s">
        <v>1688</v>
      </c>
      <c r="E242" s="51" t="str">
        <f t="shared" si="7"/>
        <v>Lower middle income.SP.TER.TOTL.IN</v>
      </c>
      <c r="F242" s="52" t="s">
        <v>1786</v>
      </c>
      <c r="G242" s="51" t="s">
        <v>1786</v>
      </c>
      <c r="H242" s="51" t="s">
        <v>1786</v>
      </c>
      <c r="I242" s="51" t="s">
        <v>1786</v>
      </c>
      <c r="J242" s="51" t="s">
        <v>1786</v>
      </c>
      <c r="K242" s="51" t="s">
        <v>1786</v>
      </c>
      <c r="L242" s="51" t="s">
        <v>1786</v>
      </c>
      <c r="M242" s="51" t="s">
        <v>1786</v>
      </c>
      <c r="N242" s="51" t="s">
        <v>1786</v>
      </c>
      <c r="O242" s="51" t="s">
        <v>1786</v>
      </c>
      <c r="P242" s="51" t="s">
        <v>1786</v>
      </c>
      <c r="Q242" s="52" t="s">
        <v>1786</v>
      </c>
      <c r="R242" s="51" t="s">
        <v>1786</v>
      </c>
      <c r="S242" s="51" t="s">
        <v>1786</v>
      </c>
      <c r="T242" s="51" t="s">
        <v>1786</v>
      </c>
      <c r="U242" s="51" t="s">
        <v>1786</v>
      </c>
      <c r="V242" s="51" t="s">
        <v>1786</v>
      </c>
      <c r="W242" s="51" t="s">
        <v>1786</v>
      </c>
      <c r="X242" s="51" t="s">
        <v>1786</v>
      </c>
      <c r="Y242" s="51" t="s">
        <v>1786</v>
      </c>
      <c r="Z242" s="52" t="s">
        <v>1786</v>
      </c>
      <c r="AA242" s="51" t="s">
        <v>1786</v>
      </c>
      <c r="AB242" s="51" t="s">
        <v>1786</v>
      </c>
      <c r="AC242" s="51" t="s">
        <v>1786</v>
      </c>
      <c r="AD242" s="51" t="s">
        <v>1786</v>
      </c>
      <c r="AE242" s="51" t="s">
        <v>1786</v>
      </c>
      <c r="AF242" s="51" t="s">
        <v>1786</v>
      </c>
      <c r="AG242" s="52" t="s">
        <v>1786</v>
      </c>
      <c r="AH242" s="51" t="s">
        <v>1786</v>
      </c>
      <c r="AI242" s="51" t="s">
        <v>1786</v>
      </c>
      <c r="AL242" s="51" t="e">
        <f t="shared" si="6"/>
        <v>#N/A</v>
      </c>
    </row>
    <row r="243" spans="1:38">
      <c r="A243" s="51" t="s">
        <v>1555</v>
      </c>
      <c r="B243" s="51" t="s">
        <v>1556</v>
      </c>
      <c r="C243" s="51" t="s">
        <v>1689</v>
      </c>
      <c r="D243" s="51" t="s">
        <v>1690</v>
      </c>
      <c r="E243" s="51" t="str">
        <f t="shared" si="7"/>
        <v>Lower middle income.SP.POP.TOTL</v>
      </c>
      <c r="F243" s="52">
        <v>2385964572.1999998</v>
      </c>
      <c r="G243" s="51">
        <v>2431821941.7432098</v>
      </c>
      <c r="H243" s="51">
        <v>2480164466.04108</v>
      </c>
      <c r="I243" s="51">
        <v>2528845533.0697699</v>
      </c>
      <c r="J243" s="51">
        <v>2576593177.1043901</v>
      </c>
      <c r="K243" s="51">
        <v>2625229193.29176</v>
      </c>
      <c r="L243" s="51">
        <v>2676721784.6691699</v>
      </c>
      <c r="M243" s="51">
        <v>2729694244.7634802</v>
      </c>
      <c r="N243" s="51">
        <v>2783084874.9879298</v>
      </c>
      <c r="O243" s="51">
        <v>2835643578.2336502</v>
      </c>
      <c r="P243" s="51">
        <v>2889508231.1137199</v>
      </c>
      <c r="Q243" s="52">
        <v>2940463851.5054202</v>
      </c>
      <c r="R243" s="51">
        <v>2989112649.2957301</v>
      </c>
      <c r="S243" s="51">
        <v>3037122746.4447498</v>
      </c>
      <c r="T243" s="51">
        <v>3084613289.3562002</v>
      </c>
      <c r="U243" s="51">
        <v>3131624682.3089299</v>
      </c>
      <c r="V243" s="51">
        <v>3178405125.4145598</v>
      </c>
      <c r="W243" s="51">
        <v>3225074273.9717102</v>
      </c>
      <c r="X243" s="51">
        <v>3271266175.5163598</v>
      </c>
      <c r="Y243" s="51">
        <v>3316573983.8121901</v>
      </c>
      <c r="Z243" s="52">
        <v>3361541178.48279</v>
      </c>
      <c r="AA243" s="51">
        <v>3405770772.3453498</v>
      </c>
      <c r="AB243" s="51">
        <v>3449359525.40026</v>
      </c>
      <c r="AC243" s="51">
        <v>3492482905.67522</v>
      </c>
      <c r="AD243" s="51">
        <v>3535221781.98736</v>
      </c>
      <c r="AE243" s="51">
        <v>3577636171.5079699</v>
      </c>
      <c r="AF243" s="51">
        <v>3619719857.4348998</v>
      </c>
      <c r="AG243" s="52">
        <v>3661189896.6235299</v>
      </c>
      <c r="AH243" s="51">
        <v>3702965675.9970698</v>
      </c>
      <c r="AI243" s="51">
        <v>3810798382.7907434</v>
      </c>
      <c r="AL243" s="51" t="e">
        <f t="shared" si="6"/>
        <v>#N/A</v>
      </c>
    </row>
    <row r="244" spans="1:38">
      <c r="A244" s="51" t="s">
        <v>4170</v>
      </c>
      <c r="B244" s="51" t="s">
        <v>1557</v>
      </c>
      <c r="C244" s="51" t="s">
        <v>1691</v>
      </c>
      <c r="D244" s="51" t="s">
        <v>1688</v>
      </c>
      <c r="E244" s="51" t="str">
        <f t="shared" si="7"/>
        <v>Luxembourg.SP.TER.TOTL.IN</v>
      </c>
      <c r="F244" s="52" t="s">
        <v>1786</v>
      </c>
      <c r="G244" s="51" t="s">
        <v>1786</v>
      </c>
      <c r="H244" s="51" t="s">
        <v>1786</v>
      </c>
      <c r="I244" s="51" t="s">
        <v>1786</v>
      </c>
      <c r="J244" s="51" t="s">
        <v>1786</v>
      </c>
      <c r="K244" s="51" t="s">
        <v>1786</v>
      </c>
      <c r="L244" s="51" t="s">
        <v>1786</v>
      </c>
      <c r="M244" s="51" t="s">
        <v>1786</v>
      </c>
      <c r="N244" s="51" t="s">
        <v>1786</v>
      </c>
      <c r="O244" s="51" t="s">
        <v>1786</v>
      </c>
      <c r="P244" s="51" t="s">
        <v>1786</v>
      </c>
      <c r="Q244" s="52">
        <v>27091</v>
      </c>
      <c r="R244" s="51" t="s">
        <v>1786</v>
      </c>
      <c r="S244" s="51" t="s">
        <v>1786</v>
      </c>
      <c r="T244" s="51" t="s">
        <v>1786</v>
      </c>
      <c r="U244" s="51" t="s">
        <v>1786</v>
      </c>
      <c r="V244" s="51" t="s">
        <v>1786</v>
      </c>
      <c r="W244" s="51" t="s">
        <v>1786</v>
      </c>
      <c r="X244" s="51">
        <v>25113</v>
      </c>
      <c r="Y244" s="51">
        <v>25184</v>
      </c>
      <c r="Z244" s="52">
        <v>25316</v>
      </c>
      <c r="AA244" s="51">
        <v>25487</v>
      </c>
      <c r="AB244" s="51">
        <v>25692</v>
      </c>
      <c r="AC244" s="51">
        <v>25936</v>
      </c>
      <c r="AD244" s="51">
        <v>26234</v>
      </c>
      <c r="AE244" s="51">
        <v>26600</v>
      </c>
      <c r="AF244" s="51">
        <v>27045</v>
      </c>
      <c r="AG244" s="52">
        <v>27569</v>
      </c>
      <c r="AH244" s="51">
        <v>28156</v>
      </c>
      <c r="AI244" s="51">
        <v>28794</v>
      </c>
      <c r="AL244" s="51" t="str">
        <f t="shared" si="6"/>
        <v>Luxembourg</v>
      </c>
    </row>
    <row r="245" spans="1:38">
      <c r="A245" s="51" t="s">
        <v>4170</v>
      </c>
      <c r="B245" s="51" t="s">
        <v>1557</v>
      </c>
      <c r="C245" s="51" t="s">
        <v>1689</v>
      </c>
      <c r="D245" s="51" t="s">
        <v>1690</v>
      </c>
      <c r="E245" s="51" t="str">
        <f t="shared" si="7"/>
        <v>Luxembourg.SP.POP.TOTL</v>
      </c>
      <c r="F245" s="52">
        <v>364900</v>
      </c>
      <c r="G245" s="51">
        <v>365600</v>
      </c>
      <c r="H245" s="51">
        <v>365500</v>
      </c>
      <c r="I245" s="51">
        <v>365600</v>
      </c>
      <c r="J245" s="51">
        <v>366200</v>
      </c>
      <c r="K245" s="51">
        <v>367200</v>
      </c>
      <c r="L245" s="51">
        <v>369500</v>
      </c>
      <c r="M245" s="51">
        <v>371700</v>
      </c>
      <c r="N245" s="51">
        <v>373300</v>
      </c>
      <c r="O245" s="51">
        <v>377600</v>
      </c>
      <c r="P245" s="51">
        <v>381850</v>
      </c>
      <c r="Q245" s="52">
        <v>387000</v>
      </c>
      <c r="R245" s="51">
        <v>392175</v>
      </c>
      <c r="S245" s="51">
        <v>397475</v>
      </c>
      <c r="T245" s="51">
        <v>402925</v>
      </c>
      <c r="U245" s="51">
        <v>408625</v>
      </c>
      <c r="V245" s="51">
        <v>414225</v>
      </c>
      <c r="W245" s="51">
        <v>419450</v>
      </c>
      <c r="X245" s="51">
        <v>424700</v>
      </c>
      <c r="Y245" s="51">
        <v>430475</v>
      </c>
      <c r="Z245" s="52">
        <v>436300</v>
      </c>
      <c r="AA245" s="51">
        <v>441525</v>
      </c>
      <c r="AB245" s="51">
        <v>446175</v>
      </c>
      <c r="AC245" s="51">
        <v>451630</v>
      </c>
      <c r="AD245" s="51">
        <v>458095</v>
      </c>
      <c r="AE245" s="51">
        <v>465158</v>
      </c>
      <c r="AF245" s="51">
        <v>472637</v>
      </c>
      <c r="AG245" s="52">
        <v>479993</v>
      </c>
      <c r="AH245" s="51">
        <v>488650</v>
      </c>
      <c r="AI245" s="51">
        <v>497854</v>
      </c>
      <c r="AL245" s="51" t="str">
        <f t="shared" si="6"/>
        <v>Luxembourg</v>
      </c>
    </row>
    <row r="246" spans="1:38">
      <c r="A246" s="51" t="s">
        <v>1735</v>
      </c>
      <c r="B246" s="51" t="s">
        <v>1558</v>
      </c>
      <c r="C246" s="51" t="s">
        <v>1691</v>
      </c>
      <c r="D246" s="51" t="s">
        <v>1688</v>
      </c>
      <c r="E246" s="51" t="str">
        <f t="shared" si="7"/>
        <v>Macau.SP.TER.TOTL.IN</v>
      </c>
      <c r="F246" s="52" t="s">
        <v>1786</v>
      </c>
      <c r="G246" s="51" t="s">
        <v>1786</v>
      </c>
      <c r="H246" s="51" t="s">
        <v>1786</v>
      </c>
      <c r="I246" s="51" t="s">
        <v>1786</v>
      </c>
      <c r="J246" s="51" t="s">
        <v>1786</v>
      </c>
      <c r="K246" s="51" t="s">
        <v>1786</v>
      </c>
      <c r="L246" s="51" t="s">
        <v>1786</v>
      </c>
      <c r="M246" s="51" t="s">
        <v>1786</v>
      </c>
      <c r="N246" s="51" t="s">
        <v>1786</v>
      </c>
      <c r="O246" s="51" t="s">
        <v>1786</v>
      </c>
      <c r="P246" s="51" t="s">
        <v>1786</v>
      </c>
      <c r="Q246" s="52" t="s">
        <v>1786</v>
      </c>
      <c r="R246" s="51" t="s">
        <v>1786</v>
      </c>
      <c r="S246" s="51" t="s">
        <v>1786</v>
      </c>
      <c r="T246" s="51" t="s">
        <v>1786</v>
      </c>
      <c r="U246" s="51" t="s">
        <v>1786</v>
      </c>
      <c r="V246" s="51" t="s">
        <v>1786</v>
      </c>
      <c r="W246" s="51" t="s">
        <v>1786</v>
      </c>
      <c r="X246" s="51" t="s">
        <v>1786</v>
      </c>
      <c r="Y246" s="51">
        <v>26802</v>
      </c>
      <c r="Z246" s="52">
        <v>27961</v>
      </c>
      <c r="AA246" s="51">
        <v>29599</v>
      </c>
      <c r="AB246" s="51">
        <v>31738</v>
      </c>
      <c r="AC246" s="51">
        <v>34297</v>
      </c>
      <c r="AD246" s="51">
        <v>37031</v>
      </c>
      <c r="AE246" s="51">
        <v>39636</v>
      </c>
      <c r="AF246" s="51">
        <v>41852</v>
      </c>
      <c r="AG246" s="52">
        <v>43627</v>
      </c>
      <c r="AH246" s="51">
        <v>44968</v>
      </c>
      <c r="AI246" s="51">
        <v>45763</v>
      </c>
      <c r="AL246" s="51" t="str">
        <f t="shared" si="6"/>
        <v>Macau</v>
      </c>
    </row>
    <row r="247" spans="1:38">
      <c r="A247" s="51" t="s">
        <v>1735</v>
      </c>
      <c r="B247" s="51" t="s">
        <v>1558</v>
      </c>
      <c r="C247" s="51" t="s">
        <v>1689</v>
      </c>
      <c r="D247" s="51" t="s">
        <v>1690</v>
      </c>
      <c r="E247" s="51" t="str">
        <f t="shared" si="7"/>
        <v>Macau.SP.POP.TOTL</v>
      </c>
      <c r="F247" s="52">
        <v>252032</v>
      </c>
      <c r="G247" s="51">
        <v>258701</v>
      </c>
      <c r="H247" s="51">
        <v>268198</v>
      </c>
      <c r="I247" s="51">
        <v>279890</v>
      </c>
      <c r="J247" s="51">
        <v>292810</v>
      </c>
      <c r="K247" s="51">
        <v>306176</v>
      </c>
      <c r="L247" s="51">
        <v>319853</v>
      </c>
      <c r="M247" s="51">
        <v>333825</v>
      </c>
      <c r="N247" s="51">
        <v>347571</v>
      </c>
      <c r="O247" s="51">
        <v>360490</v>
      </c>
      <c r="P247" s="51">
        <v>372152</v>
      </c>
      <c r="Q247" s="52">
        <v>382341</v>
      </c>
      <c r="R247" s="51">
        <v>391118</v>
      </c>
      <c r="S247" s="51">
        <v>398705</v>
      </c>
      <c r="T247" s="51">
        <v>405478</v>
      </c>
      <c r="U247" s="51">
        <v>411765</v>
      </c>
      <c r="V247" s="51">
        <v>417587</v>
      </c>
      <c r="W247" s="51">
        <v>422989</v>
      </c>
      <c r="X247" s="51">
        <v>428368</v>
      </c>
      <c r="Y247" s="51">
        <v>434216</v>
      </c>
      <c r="Z247" s="52">
        <v>440898</v>
      </c>
      <c r="AA247" s="51">
        <v>448466</v>
      </c>
      <c r="AB247" s="51">
        <v>456859</v>
      </c>
      <c r="AC247" s="51">
        <v>466162</v>
      </c>
      <c r="AD247" s="51">
        <v>476431</v>
      </c>
      <c r="AE247" s="51">
        <v>487624</v>
      </c>
      <c r="AF247" s="51">
        <v>499914</v>
      </c>
      <c r="AG247" s="52">
        <v>513076</v>
      </c>
      <c r="AH247" s="51">
        <v>526178</v>
      </c>
      <c r="AI247" s="51">
        <v>537972</v>
      </c>
      <c r="AL247" s="51" t="str">
        <f t="shared" si="6"/>
        <v>Macau</v>
      </c>
    </row>
    <row r="248" spans="1:38">
      <c r="A248" s="51" t="s">
        <v>1736</v>
      </c>
      <c r="B248" s="51" t="s">
        <v>1559</v>
      </c>
      <c r="C248" s="51" t="s">
        <v>1691</v>
      </c>
      <c r="D248" s="51" t="s">
        <v>1688</v>
      </c>
      <c r="E248" s="51" t="str">
        <f t="shared" si="7"/>
        <v>Macedonia.SP.TER.TOTL.IN</v>
      </c>
      <c r="F248" s="52" t="s">
        <v>1786</v>
      </c>
      <c r="G248" s="51" t="s">
        <v>1786</v>
      </c>
      <c r="H248" s="51" t="s">
        <v>1786</v>
      </c>
      <c r="I248" s="51" t="s">
        <v>1786</v>
      </c>
      <c r="J248" s="51" t="s">
        <v>1786</v>
      </c>
      <c r="K248" s="51" t="s">
        <v>1786</v>
      </c>
      <c r="L248" s="51" t="s">
        <v>1786</v>
      </c>
      <c r="M248" s="51" t="s">
        <v>1786</v>
      </c>
      <c r="N248" s="51" t="s">
        <v>1786</v>
      </c>
      <c r="O248" s="51" t="s">
        <v>1786</v>
      </c>
      <c r="P248" s="51" t="s">
        <v>1786</v>
      </c>
      <c r="Q248" s="52">
        <v>158056</v>
      </c>
      <c r="R248" s="51" t="s">
        <v>1786</v>
      </c>
      <c r="S248" s="51" t="s">
        <v>1786</v>
      </c>
      <c r="T248" s="51" t="s">
        <v>1786</v>
      </c>
      <c r="U248" s="51" t="s">
        <v>1786</v>
      </c>
      <c r="V248" s="51" t="s">
        <v>1786</v>
      </c>
      <c r="W248" s="51" t="s">
        <v>1786</v>
      </c>
      <c r="X248" s="51">
        <v>159489</v>
      </c>
      <c r="Y248" s="51">
        <v>161454</v>
      </c>
      <c r="Z248" s="52">
        <v>163290</v>
      </c>
      <c r="AA248" s="51">
        <v>164697</v>
      </c>
      <c r="AB248" s="51">
        <v>165590</v>
      </c>
      <c r="AC248" s="51">
        <v>166033</v>
      </c>
      <c r="AD248" s="51">
        <v>166028</v>
      </c>
      <c r="AE248" s="51">
        <v>165632</v>
      </c>
      <c r="AF248" s="51">
        <v>164890</v>
      </c>
      <c r="AG248" s="52">
        <v>163749</v>
      </c>
      <c r="AH248" s="51">
        <v>162212</v>
      </c>
      <c r="AI248" s="51">
        <v>160418</v>
      </c>
      <c r="AL248" s="51" t="str">
        <f t="shared" si="6"/>
        <v>Macedonia</v>
      </c>
    </row>
    <row r="249" spans="1:38">
      <c r="A249" s="51" t="s">
        <v>1736</v>
      </c>
      <c r="B249" s="51" t="s">
        <v>1559</v>
      </c>
      <c r="C249" s="51" t="s">
        <v>1689</v>
      </c>
      <c r="D249" s="51" t="s">
        <v>1690</v>
      </c>
      <c r="E249" s="51" t="str">
        <f t="shared" si="7"/>
        <v>Macedonia.SP.POP.TOTL</v>
      </c>
      <c r="F249" s="52">
        <v>1794830</v>
      </c>
      <c r="G249" s="51">
        <v>1806229</v>
      </c>
      <c r="H249" s="51">
        <v>1812329</v>
      </c>
      <c r="I249" s="51">
        <v>1815723</v>
      </c>
      <c r="J249" s="51">
        <v>1820121</v>
      </c>
      <c r="K249" s="51">
        <v>1828152</v>
      </c>
      <c r="L249" s="51">
        <v>1840777</v>
      </c>
      <c r="M249" s="51">
        <v>1857058</v>
      </c>
      <c r="N249" s="51">
        <v>1875420</v>
      </c>
      <c r="O249" s="51">
        <v>1893436</v>
      </c>
      <c r="P249" s="51">
        <v>1909349</v>
      </c>
      <c r="Q249" s="52">
        <v>1922685</v>
      </c>
      <c r="R249" s="51">
        <v>1934044</v>
      </c>
      <c r="S249" s="51">
        <v>1944026</v>
      </c>
      <c r="T249" s="51">
        <v>1953611</v>
      </c>
      <c r="U249" s="51">
        <v>1963487</v>
      </c>
      <c r="V249" s="51">
        <v>1973795</v>
      </c>
      <c r="W249" s="51">
        <v>1984186</v>
      </c>
      <c r="X249" s="51">
        <v>1994293</v>
      </c>
      <c r="Y249" s="51">
        <v>2003566</v>
      </c>
      <c r="Z249" s="52">
        <v>2011614</v>
      </c>
      <c r="AA249" s="51">
        <v>2018347</v>
      </c>
      <c r="AB249" s="51">
        <v>2023913</v>
      </c>
      <c r="AC249" s="51">
        <v>2028451</v>
      </c>
      <c r="AD249" s="51">
        <v>2032188</v>
      </c>
      <c r="AE249" s="51">
        <v>2035312</v>
      </c>
      <c r="AF249" s="51">
        <v>2037863</v>
      </c>
      <c r="AG249" s="52">
        <v>2039838</v>
      </c>
      <c r="AH249" s="51">
        <v>2041342</v>
      </c>
      <c r="AI249" s="51">
        <v>2042484</v>
      </c>
      <c r="AL249" s="51" t="str">
        <f t="shared" si="6"/>
        <v>Macedonia</v>
      </c>
    </row>
    <row r="250" spans="1:38">
      <c r="A250" s="51" t="s">
        <v>4102</v>
      </c>
      <c r="B250" s="51" t="s">
        <v>1560</v>
      </c>
      <c r="C250" s="51" t="s">
        <v>1691</v>
      </c>
      <c r="D250" s="51" t="s">
        <v>1688</v>
      </c>
      <c r="E250" s="51" t="str">
        <f t="shared" si="7"/>
        <v>Madagascar.SP.TER.TOTL.IN</v>
      </c>
      <c r="F250" s="52" t="s">
        <v>1786</v>
      </c>
      <c r="G250" s="51" t="s">
        <v>1786</v>
      </c>
      <c r="H250" s="51" t="s">
        <v>1786</v>
      </c>
      <c r="I250" s="51" t="s">
        <v>1786</v>
      </c>
      <c r="J250" s="51" t="s">
        <v>1786</v>
      </c>
      <c r="K250" s="51" t="s">
        <v>1786</v>
      </c>
      <c r="L250" s="51" t="s">
        <v>1786</v>
      </c>
      <c r="M250" s="51" t="s">
        <v>1786</v>
      </c>
      <c r="N250" s="51" t="s">
        <v>1786</v>
      </c>
      <c r="O250" s="51" t="s">
        <v>1786</v>
      </c>
      <c r="P250" s="51" t="s">
        <v>1786</v>
      </c>
      <c r="Q250" s="52">
        <v>1095041</v>
      </c>
      <c r="R250" s="51" t="s">
        <v>1786</v>
      </c>
      <c r="S250" s="51" t="s">
        <v>1786</v>
      </c>
      <c r="T250" s="51" t="s">
        <v>1786</v>
      </c>
      <c r="U250" s="51" t="s">
        <v>1786</v>
      </c>
      <c r="V250" s="51" t="s">
        <v>1786</v>
      </c>
      <c r="W250" s="51" t="s">
        <v>1786</v>
      </c>
      <c r="X250" s="51">
        <v>1356424</v>
      </c>
      <c r="Y250" s="51">
        <v>1379419</v>
      </c>
      <c r="Z250" s="52">
        <v>1401732</v>
      </c>
      <c r="AA250" s="51">
        <v>1425334</v>
      </c>
      <c r="AB250" s="51">
        <v>1449970</v>
      </c>
      <c r="AC250" s="51">
        <v>1476038</v>
      </c>
      <c r="AD250" s="51">
        <v>1506918</v>
      </c>
      <c r="AE250" s="51">
        <v>1546887</v>
      </c>
      <c r="AF250" s="51">
        <v>1598700</v>
      </c>
      <c r="AG250" s="52">
        <v>1663897</v>
      </c>
      <c r="AH250" s="51">
        <v>1825266</v>
      </c>
      <c r="AI250" s="51">
        <v>1910888</v>
      </c>
      <c r="AL250" s="51" t="str">
        <f t="shared" si="6"/>
        <v>Madagascar</v>
      </c>
    </row>
    <row r="251" spans="1:38">
      <c r="A251" s="51" t="s">
        <v>4102</v>
      </c>
      <c r="B251" s="51" t="s">
        <v>1560</v>
      </c>
      <c r="C251" s="51" t="s">
        <v>1689</v>
      </c>
      <c r="D251" s="51" t="s">
        <v>1690</v>
      </c>
      <c r="E251" s="51" t="str">
        <f t="shared" si="7"/>
        <v>Madagascar.SP.POP.TOTL</v>
      </c>
      <c r="F251" s="52">
        <v>8604246</v>
      </c>
      <c r="G251" s="51">
        <v>8828917</v>
      </c>
      <c r="H251" s="51">
        <v>9054345</v>
      </c>
      <c r="I251" s="51">
        <v>9284392</v>
      </c>
      <c r="J251" s="51">
        <v>9524414</v>
      </c>
      <c r="K251" s="51">
        <v>9778464</v>
      </c>
      <c r="L251" s="51">
        <v>10047896</v>
      </c>
      <c r="M251" s="51">
        <v>10332258</v>
      </c>
      <c r="N251" s="51">
        <v>10631581</v>
      </c>
      <c r="O251" s="51">
        <v>10945312</v>
      </c>
      <c r="P251" s="51">
        <v>11272999</v>
      </c>
      <c r="Q251" s="52">
        <v>11614758</v>
      </c>
      <c r="R251" s="51">
        <v>11970837</v>
      </c>
      <c r="S251" s="51">
        <v>12340943</v>
      </c>
      <c r="T251" s="51">
        <v>12724636</v>
      </c>
      <c r="U251" s="51">
        <v>13121371</v>
      </c>
      <c r="V251" s="51">
        <v>13531083</v>
      </c>
      <c r="W251" s="51">
        <v>13953183</v>
      </c>
      <c r="X251" s="51">
        <v>14385954</v>
      </c>
      <c r="Y251" s="51">
        <v>14827223</v>
      </c>
      <c r="Z251" s="52">
        <v>15275362</v>
      </c>
      <c r="AA251" s="51">
        <v>15729518</v>
      </c>
      <c r="AB251" s="51">
        <v>16189796</v>
      </c>
      <c r="AC251" s="51">
        <v>16656727</v>
      </c>
      <c r="AD251" s="51">
        <v>17131317</v>
      </c>
      <c r="AE251" s="51">
        <v>17614261</v>
      </c>
      <c r="AF251" s="51">
        <v>18105439</v>
      </c>
      <c r="AG251" s="52">
        <v>18604365</v>
      </c>
      <c r="AH251" s="51">
        <v>19110941</v>
      </c>
      <c r="AI251" s="51">
        <v>19625030</v>
      </c>
      <c r="AL251" s="51" t="str">
        <f t="shared" si="6"/>
        <v>Madagascar</v>
      </c>
    </row>
    <row r="252" spans="1:38">
      <c r="A252" s="51" t="s">
        <v>1737</v>
      </c>
      <c r="B252" s="51" t="s">
        <v>1561</v>
      </c>
      <c r="C252" s="51" t="s">
        <v>1691</v>
      </c>
      <c r="D252" s="51" t="s">
        <v>1688</v>
      </c>
      <c r="E252" s="51" t="str">
        <f t="shared" si="7"/>
        <v>Malawi.SP.TER.TOTL.IN</v>
      </c>
      <c r="F252" s="52" t="s">
        <v>1786</v>
      </c>
      <c r="G252" s="51" t="s">
        <v>1786</v>
      </c>
      <c r="H252" s="51" t="s">
        <v>1786</v>
      </c>
      <c r="I252" s="51" t="s">
        <v>1786</v>
      </c>
      <c r="J252" s="51" t="s">
        <v>1786</v>
      </c>
      <c r="K252" s="51" t="s">
        <v>1786</v>
      </c>
      <c r="L252" s="51" t="s">
        <v>1786</v>
      </c>
      <c r="M252" s="51" t="s">
        <v>1786</v>
      </c>
      <c r="N252" s="51" t="s">
        <v>1786</v>
      </c>
      <c r="O252" s="51" t="s">
        <v>1786</v>
      </c>
      <c r="P252" s="51" t="s">
        <v>1786</v>
      </c>
      <c r="Q252" s="52">
        <v>862061</v>
      </c>
      <c r="R252" s="51" t="s">
        <v>1786</v>
      </c>
      <c r="S252" s="51" t="s">
        <v>1786</v>
      </c>
      <c r="T252" s="51" t="s">
        <v>1786</v>
      </c>
      <c r="U252" s="51" t="s">
        <v>1786</v>
      </c>
      <c r="V252" s="51" t="s">
        <v>1786</v>
      </c>
      <c r="W252" s="51" t="s">
        <v>1786</v>
      </c>
      <c r="X252" s="51">
        <v>1053819</v>
      </c>
      <c r="Y252" s="51">
        <v>1097205</v>
      </c>
      <c r="Z252" s="52">
        <v>1137267</v>
      </c>
      <c r="AA252" s="51">
        <v>1170250</v>
      </c>
      <c r="AB252" s="51">
        <v>1194815</v>
      </c>
      <c r="AC252" s="51">
        <v>1213088</v>
      </c>
      <c r="AD252" s="51">
        <v>1228980</v>
      </c>
      <c r="AE252" s="51">
        <v>1248122</v>
      </c>
      <c r="AF252" s="51">
        <v>1274673</v>
      </c>
      <c r="AG252" s="52">
        <v>1309445</v>
      </c>
      <c r="AH252" s="51">
        <v>1351443</v>
      </c>
      <c r="AI252" s="51">
        <v>1400803</v>
      </c>
      <c r="AL252" s="51" t="e">
        <f t="shared" si="6"/>
        <v>#N/A</v>
      </c>
    </row>
    <row r="253" spans="1:38">
      <c r="A253" s="51" t="s">
        <v>4104</v>
      </c>
      <c r="B253" s="51" t="s">
        <v>1561</v>
      </c>
      <c r="C253" s="51" t="s">
        <v>1689</v>
      </c>
      <c r="D253" s="51" t="s">
        <v>1690</v>
      </c>
      <c r="E253" s="51" t="str">
        <f t="shared" si="7"/>
        <v>Malawi.SP.POP.TOTL</v>
      </c>
      <c r="F253" s="52">
        <v>6214787</v>
      </c>
      <c r="G253" s="51">
        <v>6386355</v>
      </c>
      <c r="H253" s="51">
        <v>6548025</v>
      </c>
      <c r="I253" s="51">
        <v>6726569</v>
      </c>
      <c r="J253" s="51">
        <v>6958544</v>
      </c>
      <c r="K253" s="51">
        <v>7266629</v>
      </c>
      <c r="L253" s="51">
        <v>7668125</v>
      </c>
      <c r="M253" s="51">
        <v>8146169</v>
      </c>
      <c r="N253" s="51">
        <v>8647933</v>
      </c>
      <c r="O253" s="51">
        <v>9099868</v>
      </c>
      <c r="P253" s="51">
        <v>9451491</v>
      </c>
      <c r="Q253" s="52">
        <v>9680576</v>
      </c>
      <c r="R253" s="51">
        <v>9809231</v>
      </c>
      <c r="S253" s="51">
        <v>9885547</v>
      </c>
      <c r="T253" s="51">
        <v>9980175</v>
      </c>
      <c r="U253" s="51">
        <v>10144031</v>
      </c>
      <c r="V253" s="51">
        <v>10392796</v>
      </c>
      <c r="W253" s="51">
        <v>10710037</v>
      </c>
      <c r="X253" s="51">
        <v>11075813</v>
      </c>
      <c r="Y253" s="51">
        <v>11457542</v>
      </c>
      <c r="Z253" s="52">
        <v>11831431</v>
      </c>
      <c r="AA253" s="51">
        <v>12193581</v>
      </c>
      <c r="AB253" s="51">
        <v>12552609</v>
      </c>
      <c r="AC253" s="51">
        <v>12911782</v>
      </c>
      <c r="AD253" s="51">
        <v>13277494</v>
      </c>
      <c r="AE253" s="51">
        <v>13654475</v>
      </c>
      <c r="AF253" s="51">
        <v>14042516</v>
      </c>
      <c r="AG253" s="52">
        <v>14439496</v>
      </c>
      <c r="AH253" s="51">
        <v>14846182</v>
      </c>
      <c r="AI253" s="51">
        <v>15263417</v>
      </c>
      <c r="AL253" s="51" t="e">
        <f t="shared" si="6"/>
        <v>#N/A</v>
      </c>
    </row>
    <row r="254" spans="1:38">
      <c r="A254" s="51" t="s">
        <v>4028</v>
      </c>
      <c r="B254" s="51" t="s">
        <v>1562</v>
      </c>
      <c r="C254" s="51" t="s">
        <v>1691</v>
      </c>
      <c r="D254" s="51" t="s">
        <v>1688</v>
      </c>
      <c r="E254" s="51" t="str">
        <f t="shared" si="7"/>
        <v>Malaysia.SP.TER.TOTL.IN</v>
      </c>
      <c r="F254" s="52" t="s">
        <v>1786</v>
      </c>
      <c r="G254" s="51" t="s">
        <v>1786</v>
      </c>
      <c r="H254" s="51" t="s">
        <v>1786</v>
      </c>
      <c r="I254" s="51" t="s">
        <v>1786</v>
      </c>
      <c r="J254" s="51" t="s">
        <v>1786</v>
      </c>
      <c r="K254" s="51" t="s">
        <v>1786</v>
      </c>
      <c r="L254" s="51" t="s">
        <v>1786</v>
      </c>
      <c r="M254" s="51" t="s">
        <v>1786</v>
      </c>
      <c r="N254" s="51" t="s">
        <v>1786</v>
      </c>
      <c r="O254" s="51" t="s">
        <v>1786</v>
      </c>
      <c r="P254" s="51" t="s">
        <v>1786</v>
      </c>
      <c r="Q254" s="52">
        <v>1699327</v>
      </c>
      <c r="R254" s="51" t="s">
        <v>1786</v>
      </c>
      <c r="S254" s="51" t="s">
        <v>1786</v>
      </c>
      <c r="T254" s="51" t="s">
        <v>1786</v>
      </c>
      <c r="U254" s="51" t="s">
        <v>1786</v>
      </c>
      <c r="V254" s="51" t="s">
        <v>1786</v>
      </c>
      <c r="W254" s="51" t="s">
        <v>1786</v>
      </c>
      <c r="X254" s="51">
        <v>2004250</v>
      </c>
      <c r="Y254" s="51">
        <v>2059717</v>
      </c>
      <c r="Z254" s="52">
        <v>2119782</v>
      </c>
      <c r="AA254" s="51">
        <v>2185150</v>
      </c>
      <c r="AB254" s="51">
        <v>2254359</v>
      </c>
      <c r="AC254" s="51">
        <v>2323124</v>
      </c>
      <c r="AD254" s="51">
        <v>2385724</v>
      </c>
      <c r="AE254" s="51">
        <v>2438159</v>
      </c>
      <c r="AF254" s="51">
        <v>2478391</v>
      </c>
      <c r="AG254" s="52">
        <v>2507739</v>
      </c>
      <c r="AH254" s="51">
        <v>2529721</v>
      </c>
      <c r="AI254" s="51">
        <v>2549631</v>
      </c>
      <c r="AL254" s="51" t="str">
        <f t="shared" si="6"/>
        <v>Malaysia</v>
      </c>
    </row>
    <row r="255" spans="1:38">
      <c r="A255" s="51" t="s">
        <v>4028</v>
      </c>
      <c r="B255" s="51" t="s">
        <v>1562</v>
      </c>
      <c r="C255" s="51" t="s">
        <v>1689</v>
      </c>
      <c r="D255" s="51" t="s">
        <v>1690</v>
      </c>
      <c r="E255" s="51" t="str">
        <f t="shared" si="7"/>
        <v>Malaysia.SP.POP.TOTL</v>
      </c>
      <c r="F255" s="52">
        <v>13763441</v>
      </c>
      <c r="G255" s="51">
        <v>14106332</v>
      </c>
      <c r="H255" s="51">
        <v>14466535</v>
      </c>
      <c r="I255" s="51">
        <v>14846704</v>
      </c>
      <c r="J255" s="51">
        <v>15249772</v>
      </c>
      <c r="K255" s="51">
        <v>15677187</v>
      </c>
      <c r="L255" s="51">
        <v>16130844</v>
      </c>
      <c r="M255" s="51">
        <v>16608660</v>
      </c>
      <c r="N255" s="51">
        <v>17103098</v>
      </c>
      <c r="O255" s="51">
        <v>17603827</v>
      </c>
      <c r="P255" s="51">
        <v>18103341</v>
      </c>
      <c r="Q255" s="52">
        <v>18597308</v>
      </c>
      <c r="R255" s="51">
        <v>19087205</v>
      </c>
      <c r="S255" s="51">
        <v>19578301</v>
      </c>
      <c r="T255" s="51">
        <v>20078826</v>
      </c>
      <c r="U255" s="51">
        <v>20593952</v>
      </c>
      <c r="V255" s="51">
        <v>21125658</v>
      </c>
      <c r="W255" s="51">
        <v>21669475</v>
      </c>
      <c r="X255" s="51">
        <v>22216395</v>
      </c>
      <c r="Y255" s="51">
        <v>22754049</v>
      </c>
      <c r="Z255" s="52">
        <v>23273615</v>
      </c>
      <c r="AA255" s="51">
        <v>23771376</v>
      </c>
      <c r="AB255" s="51">
        <v>24249955</v>
      </c>
      <c r="AC255" s="51">
        <v>24714656</v>
      </c>
      <c r="AD255" s="51">
        <v>25173798</v>
      </c>
      <c r="AE255" s="51">
        <v>25633380</v>
      </c>
      <c r="AF255" s="51">
        <v>26094742</v>
      </c>
      <c r="AG255" s="52">
        <v>26555654</v>
      </c>
      <c r="AH255" s="51">
        <v>27014337</v>
      </c>
      <c r="AI255" s="51">
        <v>27467837</v>
      </c>
      <c r="AL255" s="51" t="str">
        <f t="shared" si="6"/>
        <v>Malaysia</v>
      </c>
    </row>
    <row r="256" spans="1:38">
      <c r="A256" s="51" t="s">
        <v>1738</v>
      </c>
      <c r="B256" s="51" t="s">
        <v>1563</v>
      </c>
      <c r="C256" s="51" t="s">
        <v>1691</v>
      </c>
      <c r="D256" s="51" t="s">
        <v>1688</v>
      </c>
      <c r="E256" s="51" t="str">
        <f t="shared" si="7"/>
        <v>Maldives.SP.TER.TOTL.IN</v>
      </c>
      <c r="F256" s="52" t="s">
        <v>1786</v>
      </c>
      <c r="G256" s="51" t="s">
        <v>1786</v>
      </c>
      <c r="H256" s="51" t="s">
        <v>1786</v>
      </c>
      <c r="I256" s="51" t="s">
        <v>1786</v>
      </c>
      <c r="J256" s="51" t="s">
        <v>1786</v>
      </c>
      <c r="K256" s="51" t="s">
        <v>1786</v>
      </c>
      <c r="L256" s="51" t="s">
        <v>1786</v>
      </c>
      <c r="M256" s="51" t="s">
        <v>1786</v>
      </c>
      <c r="N256" s="51" t="s">
        <v>1786</v>
      </c>
      <c r="O256" s="51" t="s">
        <v>1786</v>
      </c>
      <c r="P256" s="51" t="s">
        <v>1786</v>
      </c>
      <c r="Q256" s="52">
        <v>21491</v>
      </c>
      <c r="R256" s="51" t="s">
        <v>1786</v>
      </c>
      <c r="S256" s="51" t="s">
        <v>1786</v>
      </c>
      <c r="T256" s="51" t="s">
        <v>1786</v>
      </c>
      <c r="U256" s="51" t="s">
        <v>1786</v>
      </c>
      <c r="V256" s="51" t="s">
        <v>1786</v>
      </c>
      <c r="W256" s="51" t="s">
        <v>1786</v>
      </c>
      <c r="X256" s="51">
        <v>26597</v>
      </c>
      <c r="Y256" s="51">
        <v>27953</v>
      </c>
      <c r="Z256" s="52">
        <v>29404</v>
      </c>
      <c r="AA256" s="51">
        <v>30949</v>
      </c>
      <c r="AB256" s="51">
        <v>32564</v>
      </c>
      <c r="AC256" s="51">
        <v>34158</v>
      </c>
      <c r="AD256" s="51">
        <v>35614</v>
      </c>
      <c r="AE256" s="51">
        <v>36841</v>
      </c>
      <c r="AF256" s="51">
        <v>37803</v>
      </c>
      <c r="AG256" s="52">
        <v>38502</v>
      </c>
      <c r="AH256" s="51">
        <v>38941</v>
      </c>
      <c r="AI256" s="51">
        <v>39143</v>
      </c>
      <c r="AL256" s="51" t="e">
        <f t="shared" si="6"/>
        <v>#N/A</v>
      </c>
    </row>
    <row r="257" spans="1:38">
      <c r="A257" s="51" t="s">
        <v>4030</v>
      </c>
      <c r="B257" s="51" t="s">
        <v>1563</v>
      </c>
      <c r="C257" s="51" t="s">
        <v>1689</v>
      </c>
      <c r="D257" s="51" t="s">
        <v>1690</v>
      </c>
      <c r="E257" s="51" t="str">
        <f t="shared" si="7"/>
        <v>Maldives.SP.POP.TOTL</v>
      </c>
      <c r="F257" s="52">
        <v>158098</v>
      </c>
      <c r="G257" s="51">
        <v>162768</v>
      </c>
      <c r="H257" s="51">
        <v>167595</v>
      </c>
      <c r="I257" s="51">
        <v>172631</v>
      </c>
      <c r="J257" s="51">
        <v>177951</v>
      </c>
      <c r="K257" s="51">
        <v>183595</v>
      </c>
      <c r="L257" s="51">
        <v>189562</v>
      </c>
      <c r="M257" s="51">
        <v>195807</v>
      </c>
      <c r="N257" s="51">
        <v>202269</v>
      </c>
      <c r="O257" s="51">
        <v>208866</v>
      </c>
      <c r="P257" s="51">
        <v>215524</v>
      </c>
      <c r="Q257" s="52">
        <v>222227</v>
      </c>
      <c r="R257" s="51">
        <v>228942</v>
      </c>
      <c r="S257" s="51">
        <v>235542</v>
      </c>
      <c r="T257" s="51">
        <v>241878</v>
      </c>
      <c r="U257" s="51">
        <v>247840</v>
      </c>
      <c r="V257" s="51">
        <v>253382</v>
      </c>
      <c r="W257" s="51">
        <v>258528</v>
      </c>
      <c r="X257" s="51">
        <v>263330</v>
      </c>
      <c r="Y257" s="51">
        <v>267879</v>
      </c>
      <c r="Z257" s="52">
        <v>272248</v>
      </c>
      <c r="AA257" s="51">
        <v>276450</v>
      </c>
      <c r="AB257" s="51">
        <v>280491</v>
      </c>
      <c r="AC257" s="51">
        <v>284443</v>
      </c>
      <c r="AD257" s="51">
        <v>288392</v>
      </c>
      <c r="AE257" s="51">
        <v>292404</v>
      </c>
      <c r="AF257" s="51">
        <v>296511</v>
      </c>
      <c r="AG257" s="52">
        <v>300718</v>
      </c>
      <c r="AH257" s="51">
        <v>305027</v>
      </c>
      <c r="AI257" s="51">
        <v>309430</v>
      </c>
      <c r="AL257" s="51" t="e">
        <f t="shared" si="6"/>
        <v>#N/A</v>
      </c>
    </row>
    <row r="258" spans="1:38">
      <c r="A258" s="51" t="s">
        <v>4105</v>
      </c>
      <c r="B258" s="51" t="s">
        <v>1564</v>
      </c>
      <c r="C258" s="51" t="s">
        <v>1691</v>
      </c>
      <c r="D258" s="51" t="s">
        <v>1688</v>
      </c>
      <c r="E258" s="51" t="str">
        <f t="shared" si="7"/>
        <v>Mali.SP.TER.TOTL.IN</v>
      </c>
      <c r="F258" s="52" t="s">
        <v>1786</v>
      </c>
      <c r="G258" s="51" t="s">
        <v>1786</v>
      </c>
      <c r="H258" s="51" t="s">
        <v>1786</v>
      </c>
      <c r="I258" s="51" t="s">
        <v>1786</v>
      </c>
      <c r="J258" s="51" t="s">
        <v>1786</v>
      </c>
      <c r="K258" s="51" t="s">
        <v>1786</v>
      </c>
      <c r="L258" s="51" t="s">
        <v>1786</v>
      </c>
      <c r="M258" s="51" t="s">
        <v>1786</v>
      </c>
      <c r="N258" s="51" t="s">
        <v>1786</v>
      </c>
      <c r="O258" s="51" t="s">
        <v>1786</v>
      </c>
      <c r="P258" s="51" t="s">
        <v>1786</v>
      </c>
      <c r="Q258" s="52">
        <v>819264</v>
      </c>
      <c r="R258" s="51" t="s">
        <v>1786</v>
      </c>
      <c r="S258" s="51" t="s">
        <v>1786</v>
      </c>
      <c r="T258" s="51" t="s">
        <v>1786</v>
      </c>
      <c r="U258" s="51" t="s">
        <v>1786</v>
      </c>
      <c r="V258" s="51" t="s">
        <v>1786</v>
      </c>
      <c r="W258" s="51" t="s">
        <v>1786</v>
      </c>
      <c r="X258" s="51">
        <v>928837</v>
      </c>
      <c r="Y258" s="51">
        <v>945200</v>
      </c>
      <c r="Z258" s="52">
        <v>965513</v>
      </c>
      <c r="AA258" s="51">
        <v>991294</v>
      </c>
      <c r="AB258" s="51">
        <v>1023346</v>
      </c>
      <c r="AC258" s="51">
        <v>1060784</v>
      </c>
      <c r="AD258" s="51">
        <v>1101337</v>
      </c>
      <c r="AE258" s="51">
        <v>1141777</v>
      </c>
      <c r="AF258" s="51">
        <v>1179725</v>
      </c>
      <c r="AG258" s="52">
        <v>1214446</v>
      </c>
      <c r="AH258" s="51">
        <v>1246502</v>
      </c>
      <c r="AI258" s="51">
        <v>1276423</v>
      </c>
      <c r="AL258" s="51" t="str">
        <f t="shared" ref="AL258:AL321" si="8">VLOOKUP(A258,Area_Country_En,1,FALSE)</f>
        <v>Mali</v>
      </c>
    </row>
    <row r="259" spans="1:38">
      <c r="A259" s="51" t="s">
        <v>4105</v>
      </c>
      <c r="B259" s="51" t="s">
        <v>1564</v>
      </c>
      <c r="C259" s="51" t="s">
        <v>1689</v>
      </c>
      <c r="D259" s="51" t="s">
        <v>1690</v>
      </c>
      <c r="E259" s="51" t="str">
        <f t="shared" ref="E259:E322" si="9">CONCATENATE(A259,".",D259)</f>
        <v>Mali.SP.POP.TOTL</v>
      </c>
      <c r="F259" s="52">
        <v>7183263</v>
      </c>
      <c r="G259" s="51">
        <v>7309362</v>
      </c>
      <c r="H259" s="51">
        <v>7439437</v>
      </c>
      <c r="I259" s="51">
        <v>7573916</v>
      </c>
      <c r="J259" s="51">
        <v>7713215</v>
      </c>
      <c r="K259" s="51">
        <v>7857611</v>
      </c>
      <c r="L259" s="51">
        <v>8007349</v>
      </c>
      <c r="M259" s="51">
        <v>8162386</v>
      </c>
      <c r="N259" s="51">
        <v>8322327</v>
      </c>
      <c r="O259" s="51">
        <v>8486570</v>
      </c>
      <c r="P259" s="51">
        <v>8654639</v>
      </c>
      <c r="Q259" s="52">
        <v>8827115</v>
      </c>
      <c r="R259" s="51">
        <v>9004171</v>
      </c>
      <c r="S259" s="51">
        <v>9184509</v>
      </c>
      <c r="T259" s="51">
        <v>9366389</v>
      </c>
      <c r="U259" s="51">
        <v>9548965</v>
      </c>
      <c r="V259" s="51">
        <v>9731280</v>
      </c>
      <c r="W259" s="51">
        <v>9914813</v>
      </c>
      <c r="X259" s="51">
        <v>10104129</v>
      </c>
      <c r="Y259" s="51">
        <v>10305390</v>
      </c>
      <c r="Z259" s="52">
        <v>10522937</v>
      </c>
      <c r="AA259" s="51">
        <v>10758622</v>
      </c>
      <c r="AB259" s="51">
        <v>11011005</v>
      </c>
      <c r="AC259" s="51">
        <v>11277065</v>
      </c>
      <c r="AD259" s="51">
        <v>11552156</v>
      </c>
      <c r="AE259" s="51">
        <v>11832846</v>
      </c>
      <c r="AF259" s="51">
        <v>12118105</v>
      </c>
      <c r="AG259" s="52">
        <v>12408824</v>
      </c>
      <c r="AH259" s="51">
        <v>12705736</v>
      </c>
      <c r="AI259" s="51">
        <v>13010209</v>
      </c>
      <c r="AL259" s="51" t="str">
        <f t="shared" si="8"/>
        <v>Mali</v>
      </c>
    </row>
    <row r="260" spans="1:38">
      <c r="A260" s="51" t="s">
        <v>4192</v>
      </c>
      <c r="B260" s="51" t="s">
        <v>1565</v>
      </c>
      <c r="C260" s="51" t="s">
        <v>1691</v>
      </c>
      <c r="D260" s="51" t="s">
        <v>1688</v>
      </c>
      <c r="E260" s="51" t="str">
        <f t="shared" si="9"/>
        <v>Malta.SP.TER.TOTL.IN</v>
      </c>
      <c r="F260" s="52" t="s">
        <v>1786</v>
      </c>
      <c r="G260" s="51" t="s">
        <v>1786</v>
      </c>
      <c r="H260" s="51" t="s">
        <v>1786</v>
      </c>
      <c r="I260" s="51" t="s">
        <v>1786</v>
      </c>
      <c r="J260" s="51" t="s">
        <v>1786</v>
      </c>
      <c r="K260" s="51" t="s">
        <v>1786</v>
      </c>
      <c r="L260" s="51" t="s">
        <v>1786</v>
      </c>
      <c r="M260" s="51" t="s">
        <v>1786</v>
      </c>
      <c r="N260" s="51" t="s">
        <v>1786</v>
      </c>
      <c r="O260" s="51" t="s">
        <v>1786</v>
      </c>
      <c r="P260" s="51" t="s">
        <v>1786</v>
      </c>
      <c r="Q260" s="52">
        <v>24500</v>
      </c>
      <c r="R260" s="51" t="s">
        <v>1786</v>
      </c>
      <c r="S260" s="51" t="s">
        <v>1786</v>
      </c>
      <c r="T260" s="51" t="s">
        <v>1786</v>
      </c>
      <c r="U260" s="51" t="s">
        <v>1786</v>
      </c>
      <c r="V260" s="51" t="s">
        <v>1786</v>
      </c>
      <c r="W260" s="51" t="s">
        <v>1786</v>
      </c>
      <c r="X260" s="51">
        <v>29018</v>
      </c>
      <c r="Y260" s="51">
        <v>29309</v>
      </c>
      <c r="Z260" s="52">
        <v>29528</v>
      </c>
      <c r="AA260" s="51">
        <v>29715</v>
      </c>
      <c r="AB260" s="51">
        <v>29869</v>
      </c>
      <c r="AC260" s="51">
        <v>29971</v>
      </c>
      <c r="AD260" s="51">
        <v>30016</v>
      </c>
      <c r="AE260" s="51">
        <v>29987</v>
      </c>
      <c r="AF260" s="51">
        <v>29878</v>
      </c>
      <c r="AG260" s="52">
        <v>29691</v>
      </c>
      <c r="AH260" s="51">
        <v>29425</v>
      </c>
      <c r="AI260" s="51">
        <v>29102</v>
      </c>
      <c r="AL260" s="51" t="str">
        <f t="shared" si="8"/>
        <v>Malta</v>
      </c>
    </row>
    <row r="261" spans="1:38">
      <c r="A261" s="51" t="s">
        <v>4192</v>
      </c>
      <c r="B261" s="51" t="s">
        <v>1565</v>
      </c>
      <c r="C261" s="51" t="s">
        <v>1689</v>
      </c>
      <c r="D261" s="51" t="s">
        <v>1690</v>
      </c>
      <c r="E261" s="51" t="str">
        <f t="shared" si="9"/>
        <v>Malta.SP.POP.TOTL</v>
      </c>
      <c r="F261" s="52">
        <v>364000</v>
      </c>
      <c r="G261" s="51">
        <v>364156.8</v>
      </c>
      <c r="H261" s="51">
        <v>361644.79999999999</v>
      </c>
      <c r="I261" s="51">
        <v>356908.79999999999</v>
      </c>
      <c r="J261" s="51">
        <v>350684.8</v>
      </c>
      <c r="K261" s="51">
        <v>344000</v>
      </c>
      <c r="L261" s="51">
        <v>347500</v>
      </c>
      <c r="M261" s="51">
        <v>351000</v>
      </c>
      <c r="N261" s="51">
        <v>354000</v>
      </c>
      <c r="O261" s="51">
        <v>357000</v>
      </c>
      <c r="P261" s="51">
        <v>360000</v>
      </c>
      <c r="Q261" s="52">
        <v>363193.42448623403</v>
      </c>
      <c r="R261" s="51">
        <v>366584.96184449201</v>
      </c>
      <c r="S261" s="51">
        <v>370179.61981048202</v>
      </c>
      <c r="T261" s="51">
        <v>373982.73777847103</v>
      </c>
      <c r="U261" s="51">
        <v>378000</v>
      </c>
      <c r="V261" s="51">
        <v>380000</v>
      </c>
      <c r="W261" s="51">
        <v>383000</v>
      </c>
      <c r="X261" s="51">
        <v>385000</v>
      </c>
      <c r="Y261" s="51">
        <v>388000</v>
      </c>
      <c r="Z261" s="52">
        <v>390000</v>
      </c>
      <c r="AA261" s="51">
        <v>393000</v>
      </c>
      <c r="AB261" s="51">
        <v>395950</v>
      </c>
      <c r="AC261" s="51">
        <v>398600</v>
      </c>
      <c r="AD261" s="51">
        <v>401300</v>
      </c>
      <c r="AE261" s="51">
        <v>403500</v>
      </c>
      <c r="AF261" s="51">
        <v>406408</v>
      </c>
      <c r="AG261" s="52">
        <v>409050</v>
      </c>
      <c r="AH261" s="51">
        <v>411950</v>
      </c>
      <c r="AI261" s="51">
        <v>414971</v>
      </c>
      <c r="AL261" s="51" t="str">
        <f t="shared" si="8"/>
        <v>Malta</v>
      </c>
    </row>
    <row r="262" spans="1:38">
      <c r="A262" s="51" t="s">
        <v>1739</v>
      </c>
      <c r="B262" s="51" t="s">
        <v>1566</v>
      </c>
      <c r="C262" s="51" t="s">
        <v>1691</v>
      </c>
      <c r="D262" s="51" t="s">
        <v>1688</v>
      </c>
      <c r="E262" s="51" t="str">
        <f t="shared" si="9"/>
        <v>MarshallIs..SP.TER.TOTL.IN</v>
      </c>
      <c r="F262" s="52" t="s">
        <v>1786</v>
      </c>
      <c r="G262" s="51" t="s">
        <v>1786</v>
      </c>
      <c r="H262" s="51" t="s">
        <v>1786</v>
      </c>
      <c r="I262" s="51" t="s">
        <v>1786</v>
      </c>
      <c r="J262" s="51" t="s">
        <v>1786</v>
      </c>
      <c r="K262" s="51" t="s">
        <v>1786</v>
      </c>
      <c r="L262" s="51" t="s">
        <v>1786</v>
      </c>
      <c r="M262" s="51" t="s">
        <v>1786</v>
      </c>
      <c r="N262" s="51" t="s">
        <v>1786</v>
      </c>
      <c r="O262" s="51" t="s">
        <v>1786</v>
      </c>
      <c r="P262" s="51" t="s">
        <v>1786</v>
      </c>
      <c r="Q262" s="52" t="s">
        <v>1786</v>
      </c>
      <c r="R262" s="51" t="s">
        <v>1786</v>
      </c>
      <c r="S262" s="51" t="s">
        <v>1786</v>
      </c>
      <c r="T262" s="51" t="s">
        <v>1786</v>
      </c>
      <c r="U262" s="51" t="s">
        <v>1786</v>
      </c>
      <c r="V262" s="51" t="s">
        <v>1786</v>
      </c>
      <c r="W262" s="51" t="s">
        <v>1786</v>
      </c>
      <c r="X262" s="51" t="s">
        <v>1786</v>
      </c>
      <c r="Y262" s="51">
        <v>5211</v>
      </c>
      <c r="Z262" s="52" t="s">
        <v>1786</v>
      </c>
      <c r="AA262" s="51">
        <v>5239</v>
      </c>
      <c r="AB262" s="51">
        <v>5329</v>
      </c>
      <c r="AC262" s="51">
        <v>5421</v>
      </c>
      <c r="AD262" s="51">
        <v>5514</v>
      </c>
      <c r="AE262" s="51">
        <v>5609</v>
      </c>
      <c r="AF262" s="51">
        <v>6749</v>
      </c>
      <c r="AG262" s="52">
        <v>6823</v>
      </c>
      <c r="AH262" s="51">
        <v>6847</v>
      </c>
      <c r="AI262" s="51">
        <v>7455</v>
      </c>
      <c r="AL262" s="51" t="str">
        <f t="shared" si="8"/>
        <v>MarshallIs.</v>
      </c>
    </row>
    <row r="263" spans="1:38">
      <c r="A263" s="51" t="s">
        <v>1739</v>
      </c>
      <c r="B263" s="51" t="s">
        <v>1566</v>
      </c>
      <c r="C263" s="51" t="s">
        <v>1689</v>
      </c>
      <c r="D263" s="51" t="s">
        <v>1690</v>
      </c>
      <c r="E263" s="51" t="str">
        <f t="shared" si="9"/>
        <v>MarshallIs..SP.POP.TOTL</v>
      </c>
      <c r="F263" s="52">
        <v>31000</v>
      </c>
      <c r="G263" s="51">
        <v>32000</v>
      </c>
      <c r="H263" s="51">
        <v>33000</v>
      </c>
      <c r="I263" s="51">
        <v>34000</v>
      </c>
      <c r="J263" s="51">
        <v>35000</v>
      </c>
      <c r="K263" s="51">
        <v>37000</v>
      </c>
      <c r="L263" s="51">
        <v>39760</v>
      </c>
      <c r="M263" s="51">
        <v>41270</v>
      </c>
      <c r="N263" s="51">
        <v>42834</v>
      </c>
      <c r="O263" s="51">
        <v>44460</v>
      </c>
      <c r="P263" s="51">
        <v>46200</v>
      </c>
      <c r="Q263" s="52">
        <v>47122.423239957803</v>
      </c>
      <c r="R263" s="51">
        <v>48063.263463327203</v>
      </c>
      <c r="S263" s="51">
        <v>49022.888381222998</v>
      </c>
      <c r="T263" s="51">
        <v>50001.673046432901</v>
      </c>
      <c r="U263" s="51">
        <v>51000</v>
      </c>
      <c r="V263" s="51">
        <v>50977.212001228901</v>
      </c>
      <c r="W263" s="51">
        <v>50954.4341846713</v>
      </c>
      <c r="X263" s="51">
        <v>50931.666545777502</v>
      </c>
      <c r="Y263" s="51">
        <v>50908.909079999998</v>
      </c>
      <c r="Z263" s="52">
        <v>51288.591414509603</v>
      </c>
      <c r="AA263" s="51">
        <v>51872.869411138403</v>
      </c>
      <c r="AB263" s="51">
        <v>52646.988575021998</v>
      </c>
      <c r="AC263" s="51">
        <v>53588.325347368402</v>
      </c>
      <c r="AD263" s="51">
        <v>54649.665344611603</v>
      </c>
      <c r="AE263" s="51">
        <v>55791.6632471134</v>
      </c>
      <c r="AF263" s="51">
        <v>57013.335421882701</v>
      </c>
      <c r="AG263" s="52">
        <v>58315.665501910502</v>
      </c>
      <c r="AH263" s="51">
        <v>59667.177231486203</v>
      </c>
      <c r="AI263" s="51">
        <v>61025.574391998598</v>
      </c>
      <c r="AL263" s="51" t="str">
        <f t="shared" si="8"/>
        <v>MarshallIs.</v>
      </c>
    </row>
    <row r="264" spans="1:38">
      <c r="A264" s="51" t="s">
        <v>4106</v>
      </c>
      <c r="B264" s="51" t="s">
        <v>1567</v>
      </c>
      <c r="C264" s="51" t="s">
        <v>1691</v>
      </c>
      <c r="D264" s="51" t="s">
        <v>1688</v>
      </c>
      <c r="E264" s="51" t="str">
        <f t="shared" si="9"/>
        <v>Mauritania.SP.TER.TOTL.IN</v>
      </c>
      <c r="F264" s="52" t="s">
        <v>1786</v>
      </c>
      <c r="G264" s="51" t="s">
        <v>1786</v>
      </c>
      <c r="H264" s="51" t="s">
        <v>1786</v>
      </c>
      <c r="I264" s="51" t="s">
        <v>1786</v>
      </c>
      <c r="J264" s="51" t="s">
        <v>1786</v>
      </c>
      <c r="K264" s="51" t="s">
        <v>1786</v>
      </c>
      <c r="L264" s="51" t="s">
        <v>1786</v>
      </c>
      <c r="M264" s="51" t="s">
        <v>1786</v>
      </c>
      <c r="N264" s="51" t="s">
        <v>1786</v>
      </c>
      <c r="O264" s="51" t="s">
        <v>1786</v>
      </c>
      <c r="P264" s="51" t="s">
        <v>1786</v>
      </c>
      <c r="Q264" s="52">
        <v>195348</v>
      </c>
      <c r="R264" s="51" t="s">
        <v>1786</v>
      </c>
      <c r="S264" s="51" t="s">
        <v>1786</v>
      </c>
      <c r="T264" s="51" t="s">
        <v>1786</v>
      </c>
      <c r="U264" s="51" t="s">
        <v>1786</v>
      </c>
      <c r="V264" s="51" t="s">
        <v>1786</v>
      </c>
      <c r="W264" s="51" t="s">
        <v>1786</v>
      </c>
      <c r="X264" s="51">
        <v>241401</v>
      </c>
      <c r="Y264" s="51">
        <v>248697</v>
      </c>
      <c r="Z264" s="52">
        <v>256082</v>
      </c>
      <c r="AA264" s="51">
        <v>263524</v>
      </c>
      <c r="AB264" s="51">
        <v>271002</v>
      </c>
      <c r="AC264" s="51">
        <v>278492</v>
      </c>
      <c r="AD264" s="51">
        <v>285939</v>
      </c>
      <c r="AE264" s="51">
        <v>293290</v>
      </c>
      <c r="AF264" s="51">
        <v>300499</v>
      </c>
      <c r="AG264" s="52">
        <v>307557</v>
      </c>
      <c r="AH264" s="51">
        <v>314476</v>
      </c>
      <c r="AI264" s="51">
        <v>321232</v>
      </c>
      <c r="AL264" s="51" t="str">
        <f t="shared" si="8"/>
        <v>Mauritania</v>
      </c>
    </row>
    <row r="265" spans="1:38">
      <c r="A265" s="51" t="s">
        <v>4106</v>
      </c>
      <c r="B265" s="51" t="s">
        <v>1567</v>
      </c>
      <c r="C265" s="51" t="s">
        <v>1689</v>
      </c>
      <c r="D265" s="51" t="s">
        <v>1690</v>
      </c>
      <c r="E265" s="51" t="str">
        <f t="shared" si="9"/>
        <v>Mauritania.SP.POP.TOTL</v>
      </c>
      <c r="F265" s="52">
        <v>1525251</v>
      </c>
      <c r="G265" s="51">
        <v>1568396</v>
      </c>
      <c r="H265" s="51">
        <v>1612568</v>
      </c>
      <c r="I265" s="51">
        <v>1657544</v>
      </c>
      <c r="J265" s="51">
        <v>1703023</v>
      </c>
      <c r="K265" s="51">
        <v>1748831</v>
      </c>
      <c r="L265" s="51">
        <v>1794902</v>
      </c>
      <c r="M265" s="51">
        <v>1841419</v>
      </c>
      <c r="N265" s="51">
        <v>1888764</v>
      </c>
      <c r="O265" s="51">
        <v>1937462</v>
      </c>
      <c r="P265" s="51">
        <v>1987924</v>
      </c>
      <c r="Q265" s="52">
        <v>2040286</v>
      </c>
      <c r="R265" s="51">
        <v>2094542</v>
      </c>
      <c r="S265" s="51">
        <v>2150796</v>
      </c>
      <c r="T265" s="51">
        <v>2209116</v>
      </c>
      <c r="U265" s="51">
        <v>2269550</v>
      </c>
      <c r="V265" s="51">
        <v>2332057</v>
      </c>
      <c r="W265" s="51">
        <v>2396629</v>
      </c>
      <c r="X265" s="51">
        <v>2463370</v>
      </c>
      <c r="Y265" s="51">
        <v>2532405</v>
      </c>
      <c r="Z265" s="52">
        <v>2603740</v>
      </c>
      <c r="AA265" s="51">
        <v>2677391</v>
      </c>
      <c r="AB265" s="51">
        <v>2753081</v>
      </c>
      <c r="AC265" s="51">
        <v>2830156</v>
      </c>
      <c r="AD265" s="51">
        <v>2907759</v>
      </c>
      <c r="AE265" s="51">
        <v>2985224</v>
      </c>
      <c r="AF265" s="51">
        <v>3062283</v>
      </c>
      <c r="AG265" s="52">
        <v>3138922</v>
      </c>
      <c r="AH265" s="51">
        <v>3215043</v>
      </c>
      <c r="AI265" s="51">
        <v>3290630</v>
      </c>
      <c r="AL265" s="51" t="str">
        <f t="shared" si="8"/>
        <v>Mauritania</v>
      </c>
    </row>
    <row r="266" spans="1:38">
      <c r="A266" s="51" t="s">
        <v>4107</v>
      </c>
      <c r="B266" s="51" t="s">
        <v>1568</v>
      </c>
      <c r="C266" s="51" t="s">
        <v>1691</v>
      </c>
      <c r="D266" s="51" t="s">
        <v>1688</v>
      </c>
      <c r="E266" s="51" t="str">
        <f t="shared" si="9"/>
        <v>Mauritius.SP.TER.TOTL.IN</v>
      </c>
      <c r="F266" s="52" t="s">
        <v>1786</v>
      </c>
      <c r="G266" s="51" t="s">
        <v>1786</v>
      </c>
      <c r="H266" s="51" t="s">
        <v>1786</v>
      </c>
      <c r="I266" s="51" t="s">
        <v>1786</v>
      </c>
      <c r="J266" s="51" t="s">
        <v>1786</v>
      </c>
      <c r="K266" s="51" t="s">
        <v>1786</v>
      </c>
      <c r="L266" s="51" t="s">
        <v>1786</v>
      </c>
      <c r="M266" s="51" t="s">
        <v>1786</v>
      </c>
      <c r="N266" s="51" t="s">
        <v>1786</v>
      </c>
      <c r="O266" s="51" t="s">
        <v>1786</v>
      </c>
      <c r="P266" s="51" t="s">
        <v>1786</v>
      </c>
      <c r="Q266" s="52">
        <v>113229</v>
      </c>
      <c r="R266" s="51" t="s">
        <v>1786</v>
      </c>
      <c r="S266" s="51" t="s">
        <v>1786</v>
      </c>
      <c r="T266" s="51" t="s">
        <v>1786</v>
      </c>
      <c r="U266" s="51" t="s">
        <v>1786</v>
      </c>
      <c r="V266" s="51" t="s">
        <v>1786</v>
      </c>
      <c r="W266" s="51" t="s">
        <v>1786</v>
      </c>
      <c r="X266" s="51">
        <v>105883</v>
      </c>
      <c r="Y266" s="51">
        <v>105002</v>
      </c>
      <c r="Z266" s="52">
        <v>104095</v>
      </c>
      <c r="AA266" s="51">
        <v>103086</v>
      </c>
      <c r="AB266" s="51">
        <v>101951</v>
      </c>
      <c r="AC266" s="51">
        <v>100766</v>
      </c>
      <c r="AD266" s="51">
        <v>99664</v>
      </c>
      <c r="AE266" s="51">
        <v>98839</v>
      </c>
      <c r="AF266" s="51">
        <v>98419</v>
      </c>
      <c r="AG266" s="52">
        <v>98403</v>
      </c>
      <c r="AH266" s="51">
        <v>98741</v>
      </c>
      <c r="AI266" s="51">
        <v>99430</v>
      </c>
      <c r="AL266" s="51" t="str">
        <f t="shared" si="8"/>
        <v>Mauritius</v>
      </c>
    </row>
    <row r="267" spans="1:38">
      <c r="A267" s="51" t="s">
        <v>4107</v>
      </c>
      <c r="B267" s="51" t="s">
        <v>1568</v>
      </c>
      <c r="C267" s="51" t="s">
        <v>1689</v>
      </c>
      <c r="D267" s="51" t="s">
        <v>1690</v>
      </c>
      <c r="E267" s="51" t="str">
        <f t="shared" si="9"/>
        <v>Mauritius.SP.POP.TOTL</v>
      </c>
      <c r="F267" s="52">
        <v>966000</v>
      </c>
      <c r="G267" s="51">
        <v>979133.04635960795</v>
      </c>
      <c r="H267" s="51">
        <v>990753.596982772</v>
      </c>
      <c r="I267" s="51">
        <v>1000803.8653592099</v>
      </c>
      <c r="J267" s="51">
        <v>1009233.49908368</v>
      </c>
      <c r="K267" s="51">
        <v>1016000</v>
      </c>
      <c r="L267" s="51">
        <v>1024680</v>
      </c>
      <c r="M267" s="51">
        <v>1032760</v>
      </c>
      <c r="N267" s="51">
        <v>1040840.65313778</v>
      </c>
      <c r="O267" s="51">
        <v>1048920.9815970601</v>
      </c>
      <c r="P267" s="51">
        <v>1057000</v>
      </c>
      <c r="Q267" s="52">
        <v>1066655.85521598</v>
      </c>
      <c r="R267" s="51">
        <v>1081000</v>
      </c>
      <c r="S267" s="51">
        <v>1097000</v>
      </c>
      <c r="T267" s="51">
        <v>1113000</v>
      </c>
      <c r="U267" s="51">
        <v>1122457</v>
      </c>
      <c r="V267" s="51">
        <v>1133996</v>
      </c>
      <c r="W267" s="51">
        <v>1148284</v>
      </c>
      <c r="X267" s="51">
        <v>1160421</v>
      </c>
      <c r="Y267" s="51">
        <v>1175267</v>
      </c>
      <c r="Z267" s="52">
        <v>1186873</v>
      </c>
      <c r="AA267" s="51">
        <v>1199881</v>
      </c>
      <c r="AB267" s="51">
        <v>1210196</v>
      </c>
      <c r="AC267" s="51">
        <v>1222811</v>
      </c>
      <c r="AD267" s="51">
        <v>1233386</v>
      </c>
      <c r="AE267" s="51">
        <v>1243253</v>
      </c>
      <c r="AF267" s="51">
        <v>1252987</v>
      </c>
      <c r="AG267" s="52">
        <v>1260692</v>
      </c>
      <c r="AH267" s="51">
        <v>1268854</v>
      </c>
      <c r="AI267" s="51">
        <v>1275323</v>
      </c>
      <c r="AL267" s="51" t="str">
        <f t="shared" si="8"/>
        <v>Mauritius</v>
      </c>
    </row>
    <row r="268" spans="1:38">
      <c r="A268" s="51" t="s">
        <v>4156</v>
      </c>
      <c r="B268" s="51" t="s">
        <v>1569</v>
      </c>
      <c r="C268" s="51" t="s">
        <v>1691</v>
      </c>
      <c r="D268" s="51" t="s">
        <v>1688</v>
      </c>
      <c r="E268" s="51" t="str">
        <f t="shared" si="9"/>
        <v>Mayotte.SP.TER.TOTL.IN</v>
      </c>
      <c r="F268" s="52" t="s">
        <v>1786</v>
      </c>
      <c r="G268" s="51" t="s">
        <v>1786</v>
      </c>
      <c r="H268" s="51" t="s">
        <v>1786</v>
      </c>
      <c r="I268" s="51" t="s">
        <v>1786</v>
      </c>
      <c r="J268" s="51" t="s">
        <v>1786</v>
      </c>
      <c r="K268" s="51" t="s">
        <v>1786</v>
      </c>
      <c r="L268" s="51" t="s">
        <v>1786</v>
      </c>
      <c r="M268" s="51" t="s">
        <v>1786</v>
      </c>
      <c r="N268" s="51" t="s">
        <v>1786</v>
      </c>
      <c r="O268" s="51" t="s">
        <v>1786</v>
      </c>
      <c r="P268" s="51" t="s">
        <v>1786</v>
      </c>
      <c r="Q268" s="52" t="s">
        <v>1786</v>
      </c>
      <c r="R268" s="51" t="s">
        <v>1786</v>
      </c>
      <c r="S268" s="51" t="s">
        <v>1786</v>
      </c>
      <c r="T268" s="51" t="s">
        <v>1786</v>
      </c>
      <c r="U268" s="51" t="s">
        <v>1786</v>
      </c>
      <c r="V268" s="51" t="s">
        <v>1786</v>
      </c>
      <c r="W268" s="51" t="s">
        <v>1786</v>
      </c>
      <c r="X268" s="51" t="s">
        <v>1786</v>
      </c>
      <c r="Y268" s="51" t="s">
        <v>1786</v>
      </c>
      <c r="Z268" s="52" t="s">
        <v>1786</v>
      </c>
      <c r="AA268" s="51" t="s">
        <v>1786</v>
      </c>
      <c r="AB268" s="51" t="s">
        <v>1786</v>
      </c>
      <c r="AC268" s="51" t="s">
        <v>1786</v>
      </c>
      <c r="AD268" s="51" t="s">
        <v>1786</v>
      </c>
      <c r="AE268" s="51" t="s">
        <v>1786</v>
      </c>
      <c r="AF268" s="51" t="s">
        <v>1786</v>
      </c>
      <c r="AG268" s="52" t="s">
        <v>1786</v>
      </c>
      <c r="AH268" s="51" t="s">
        <v>1786</v>
      </c>
      <c r="AI268" s="51" t="s">
        <v>1786</v>
      </c>
      <c r="AL268" s="51" t="e">
        <f t="shared" si="8"/>
        <v>#N/A</v>
      </c>
    </row>
    <row r="269" spans="1:38">
      <c r="A269" s="51" t="s">
        <v>4156</v>
      </c>
      <c r="B269" s="51" t="s">
        <v>1569</v>
      </c>
      <c r="C269" s="51" t="s">
        <v>1689</v>
      </c>
      <c r="D269" s="51" t="s">
        <v>1690</v>
      </c>
      <c r="E269" s="51" t="str">
        <f t="shared" si="9"/>
        <v>Mayotte.SP.POP.TOTL</v>
      </c>
      <c r="F269" s="52" t="s">
        <v>1786</v>
      </c>
      <c r="G269" s="51" t="s">
        <v>1786</v>
      </c>
      <c r="H269" s="51" t="s">
        <v>1786</v>
      </c>
      <c r="I269" s="51" t="s">
        <v>1786</v>
      </c>
      <c r="J269" s="51" t="s">
        <v>1786</v>
      </c>
      <c r="K269" s="51" t="s">
        <v>1786</v>
      </c>
      <c r="L269" s="51" t="s">
        <v>1786</v>
      </c>
      <c r="M269" s="51" t="s">
        <v>1786</v>
      </c>
      <c r="N269" s="51" t="s">
        <v>1786</v>
      </c>
      <c r="O269" s="51" t="s">
        <v>1786</v>
      </c>
      <c r="P269" s="51" t="s">
        <v>1786</v>
      </c>
      <c r="Q269" s="52" t="s">
        <v>1786</v>
      </c>
      <c r="R269" s="51" t="s">
        <v>1786</v>
      </c>
      <c r="S269" s="51" t="s">
        <v>1786</v>
      </c>
      <c r="T269" s="51" t="s">
        <v>1786</v>
      </c>
      <c r="U269" s="51" t="s">
        <v>1786</v>
      </c>
      <c r="V269" s="51" t="s">
        <v>1786</v>
      </c>
      <c r="W269" s="51" t="s">
        <v>1786</v>
      </c>
      <c r="X269" s="51" t="s">
        <v>1786</v>
      </c>
      <c r="Y269" s="51" t="s">
        <v>1786</v>
      </c>
      <c r="Z269" s="52" t="s">
        <v>1786</v>
      </c>
      <c r="AA269" s="51" t="s">
        <v>1786</v>
      </c>
      <c r="AB269" s="51">
        <v>160265</v>
      </c>
      <c r="AC269" s="51">
        <v>166000</v>
      </c>
      <c r="AD269" s="51">
        <v>172000</v>
      </c>
      <c r="AE269" s="51">
        <v>176545.483921526</v>
      </c>
      <c r="AF269" s="51">
        <v>181211.09240166299</v>
      </c>
      <c r="AG269" s="52">
        <v>186000</v>
      </c>
      <c r="AH269" s="51">
        <v>191187.32022611101</v>
      </c>
      <c r="AI269" s="51">
        <v>196519.30868409501</v>
      </c>
      <c r="AL269" s="51" t="e">
        <f t="shared" si="8"/>
        <v>#N/A</v>
      </c>
    </row>
    <row r="270" spans="1:38">
      <c r="A270" s="51" t="s">
        <v>0</v>
      </c>
      <c r="B270" s="51" t="s">
        <v>1570</v>
      </c>
      <c r="C270" s="51" t="s">
        <v>1691</v>
      </c>
      <c r="D270" s="51" t="s">
        <v>1688</v>
      </c>
      <c r="E270" s="51" t="str">
        <f t="shared" si="9"/>
        <v>Mexico.SP.TER.TOTL.IN</v>
      </c>
      <c r="F270" s="52" t="s">
        <v>1786</v>
      </c>
      <c r="G270" s="51" t="s">
        <v>1786</v>
      </c>
      <c r="H270" s="51" t="s">
        <v>1786</v>
      </c>
      <c r="I270" s="51" t="s">
        <v>1786</v>
      </c>
      <c r="J270" s="51" t="s">
        <v>1786</v>
      </c>
      <c r="K270" s="51" t="s">
        <v>1786</v>
      </c>
      <c r="L270" s="51" t="s">
        <v>1786</v>
      </c>
      <c r="M270" s="51" t="s">
        <v>1786</v>
      </c>
      <c r="N270" s="51" t="s">
        <v>1786</v>
      </c>
      <c r="O270" s="51" t="s">
        <v>1786</v>
      </c>
      <c r="P270" s="51" t="s">
        <v>1786</v>
      </c>
      <c r="Q270" s="52">
        <v>8918306</v>
      </c>
      <c r="R270" s="51" t="s">
        <v>1786</v>
      </c>
      <c r="S270" s="51" t="s">
        <v>1786</v>
      </c>
      <c r="T270" s="51" t="s">
        <v>1786</v>
      </c>
      <c r="U270" s="51" t="s">
        <v>1786</v>
      </c>
      <c r="V270" s="51" t="s">
        <v>1786</v>
      </c>
      <c r="W270" s="51" t="s">
        <v>1786</v>
      </c>
      <c r="X270" s="51">
        <v>10108212</v>
      </c>
      <c r="Y270" s="51">
        <v>10087761</v>
      </c>
      <c r="Z270" s="52">
        <v>10039103</v>
      </c>
      <c r="AA270" s="51">
        <v>9975124</v>
      </c>
      <c r="AB270" s="51">
        <v>9897423</v>
      </c>
      <c r="AC270" s="51">
        <v>9808042</v>
      </c>
      <c r="AD270" s="51">
        <v>9720983</v>
      </c>
      <c r="AE270" s="51">
        <v>9653141</v>
      </c>
      <c r="AF270" s="51">
        <v>9616350</v>
      </c>
      <c r="AG270" s="52">
        <v>9615844</v>
      </c>
      <c r="AH270" s="51">
        <v>9648392</v>
      </c>
      <c r="AI270" s="51">
        <v>9706254</v>
      </c>
      <c r="AL270" s="51" t="str">
        <f t="shared" si="8"/>
        <v>Mexico</v>
      </c>
    </row>
    <row r="271" spans="1:38">
      <c r="A271" s="51" t="s">
        <v>0</v>
      </c>
      <c r="B271" s="51" t="s">
        <v>1570</v>
      </c>
      <c r="C271" s="51" t="s">
        <v>1689</v>
      </c>
      <c r="D271" s="51" t="s">
        <v>1690</v>
      </c>
      <c r="E271" s="51" t="str">
        <f t="shared" si="9"/>
        <v>Mexico.SP.POP.TOTL</v>
      </c>
      <c r="F271" s="52">
        <v>67570000</v>
      </c>
      <c r="G271" s="51">
        <v>69193316.799999997</v>
      </c>
      <c r="H271" s="51">
        <v>70785366.400000006</v>
      </c>
      <c r="I271" s="51">
        <v>72353560</v>
      </c>
      <c r="J271" s="51">
        <v>73910521.599999994</v>
      </c>
      <c r="K271" s="51">
        <v>75465000</v>
      </c>
      <c r="L271" s="51">
        <v>77016416</v>
      </c>
      <c r="M271" s="51">
        <v>78565768</v>
      </c>
      <c r="N271" s="51">
        <v>80115632</v>
      </c>
      <c r="O271" s="51">
        <v>81668344</v>
      </c>
      <c r="P271" s="51">
        <v>83226000</v>
      </c>
      <c r="Q271" s="52">
        <v>84793154.512665302</v>
      </c>
      <c r="R271" s="51">
        <v>86369232.474690601</v>
      </c>
      <c r="S271" s="51">
        <v>87953641.626134694</v>
      </c>
      <c r="T271" s="51">
        <v>89545772.760532498</v>
      </c>
      <c r="U271" s="51">
        <v>91145000</v>
      </c>
      <c r="V271" s="51">
        <v>92570752</v>
      </c>
      <c r="W271" s="51">
        <v>93926296</v>
      </c>
      <c r="X271" s="51">
        <v>95251064</v>
      </c>
      <c r="Y271" s="51">
        <v>96584488</v>
      </c>
      <c r="Z271" s="52">
        <v>97966000</v>
      </c>
      <c r="AA271" s="51">
        <v>98994087.383595794</v>
      </c>
      <c r="AB271" s="51">
        <v>100002340.26808199</v>
      </c>
      <c r="AC271" s="51">
        <v>101020862.18889201</v>
      </c>
      <c r="AD271" s="51">
        <v>102049757.735962</v>
      </c>
      <c r="AE271" s="51">
        <v>103089132.564478</v>
      </c>
      <c r="AF271" s="51">
        <v>104221360.86059</v>
      </c>
      <c r="AG271" s="52">
        <v>105280515.41767301</v>
      </c>
      <c r="AH271" s="51">
        <v>106350433.683525</v>
      </c>
      <c r="AI271" s="51">
        <v>107431225.04485001</v>
      </c>
      <c r="AL271" s="51" t="str">
        <f t="shared" si="8"/>
        <v>Mexico</v>
      </c>
    </row>
    <row r="272" spans="1:38">
      <c r="A272" s="51" t="s">
        <v>1571</v>
      </c>
      <c r="B272" s="51" t="s">
        <v>1572</v>
      </c>
      <c r="C272" s="51" t="s">
        <v>1691</v>
      </c>
      <c r="D272" s="51" t="s">
        <v>1688</v>
      </c>
      <c r="E272" s="51" t="str">
        <f t="shared" si="9"/>
        <v>Micronesia, Fed. Sts..SP.TER.TOTL.IN</v>
      </c>
      <c r="F272" s="52" t="s">
        <v>1786</v>
      </c>
      <c r="G272" s="51" t="s">
        <v>1786</v>
      </c>
      <c r="H272" s="51" t="s">
        <v>1786</v>
      </c>
      <c r="I272" s="51" t="s">
        <v>1786</v>
      </c>
      <c r="J272" s="51" t="s">
        <v>1786</v>
      </c>
      <c r="K272" s="51" t="s">
        <v>1786</v>
      </c>
      <c r="L272" s="51" t="s">
        <v>1786</v>
      </c>
      <c r="M272" s="51" t="s">
        <v>1786</v>
      </c>
      <c r="N272" s="51" t="s">
        <v>1786</v>
      </c>
      <c r="O272" s="51" t="s">
        <v>1786</v>
      </c>
      <c r="P272" s="51" t="s">
        <v>1786</v>
      </c>
      <c r="Q272" s="52">
        <v>9798</v>
      </c>
      <c r="R272" s="51" t="s">
        <v>1786</v>
      </c>
      <c r="S272" s="51" t="s">
        <v>1786</v>
      </c>
      <c r="T272" s="51" t="s">
        <v>1786</v>
      </c>
      <c r="U272" s="51" t="s">
        <v>1786</v>
      </c>
      <c r="V272" s="51" t="s">
        <v>1786</v>
      </c>
      <c r="W272" s="51" t="s">
        <v>1786</v>
      </c>
      <c r="X272" s="51">
        <v>10548</v>
      </c>
      <c r="Y272" s="51">
        <v>10708</v>
      </c>
      <c r="Z272" s="52">
        <v>10918</v>
      </c>
      <c r="AA272" s="51">
        <v>11186</v>
      </c>
      <c r="AB272" s="51">
        <v>11525</v>
      </c>
      <c r="AC272" s="51">
        <v>11923</v>
      </c>
      <c r="AD272" s="51">
        <v>12325</v>
      </c>
      <c r="AE272" s="51">
        <v>12656</v>
      </c>
      <c r="AF272" s="51">
        <v>12861</v>
      </c>
      <c r="AG272" s="52">
        <v>12924</v>
      </c>
      <c r="AH272" s="51">
        <v>12860</v>
      </c>
      <c r="AI272" s="51">
        <v>12720</v>
      </c>
      <c r="AL272" s="51" t="e">
        <f t="shared" si="8"/>
        <v>#N/A</v>
      </c>
    </row>
    <row r="273" spans="1:38">
      <c r="A273" s="51" t="s">
        <v>1571</v>
      </c>
      <c r="B273" s="51" t="s">
        <v>1572</v>
      </c>
      <c r="C273" s="51" t="s">
        <v>1689</v>
      </c>
      <c r="D273" s="51" t="s">
        <v>1690</v>
      </c>
      <c r="E273" s="51" t="str">
        <f t="shared" si="9"/>
        <v>Micronesia, Fed. Sts..SP.POP.TOTL</v>
      </c>
      <c r="F273" s="52">
        <v>72958</v>
      </c>
      <c r="G273" s="51">
        <v>75451</v>
      </c>
      <c r="H273" s="51">
        <v>78044</v>
      </c>
      <c r="I273" s="51">
        <v>80665</v>
      </c>
      <c r="J273" s="51">
        <v>83228</v>
      </c>
      <c r="K273" s="51">
        <v>85679</v>
      </c>
      <c r="L273" s="51">
        <v>87946</v>
      </c>
      <c r="M273" s="51">
        <v>90033</v>
      </c>
      <c r="N273" s="51">
        <v>92035</v>
      </c>
      <c r="O273" s="51">
        <v>94099</v>
      </c>
      <c r="P273" s="51">
        <v>96313</v>
      </c>
      <c r="Q273" s="52">
        <v>98743</v>
      </c>
      <c r="R273" s="51">
        <v>101308</v>
      </c>
      <c r="S273" s="51">
        <v>103774</v>
      </c>
      <c r="T273" s="51">
        <v>105819</v>
      </c>
      <c r="U273" s="51">
        <v>107228</v>
      </c>
      <c r="V273" s="51">
        <v>107899</v>
      </c>
      <c r="W273" s="51">
        <v>107942</v>
      </c>
      <c r="X273" s="51">
        <v>107601</v>
      </c>
      <c r="Y273" s="51">
        <v>107235</v>
      </c>
      <c r="Z273" s="52">
        <v>107099</v>
      </c>
      <c r="AA273" s="51">
        <v>107284</v>
      </c>
      <c r="AB273" s="51">
        <v>107718</v>
      </c>
      <c r="AC273" s="51">
        <v>108313</v>
      </c>
      <c r="AD273" s="51">
        <v>108914</v>
      </c>
      <c r="AE273" s="51">
        <v>109415</v>
      </c>
      <c r="AF273" s="51">
        <v>109801</v>
      </c>
      <c r="AG273" s="52">
        <v>110123</v>
      </c>
      <c r="AH273" s="51">
        <v>110414</v>
      </c>
      <c r="AI273" s="51">
        <v>110728</v>
      </c>
      <c r="AL273" s="51" t="e">
        <f t="shared" si="8"/>
        <v>#N/A</v>
      </c>
    </row>
    <row r="274" spans="1:38">
      <c r="A274" s="51" t="s">
        <v>1573</v>
      </c>
      <c r="B274" s="51" t="s">
        <v>1574</v>
      </c>
      <c r="C274" s="51" t="s">
        <v>1691</v>
      </c>
      <c r="D274" s="51" t="s">
        <v>1688</v>
      </c>
      <c r="E274" s="51" t="str">
        <f t="shared" si="9"/>
        <v>Middle East &amp; North Africa.SP.TER.TOTL.IN</v>
      </c>
      <c r="F274" s="52" t="s">
        <v>1786</v>
      </c>
      <c r="G274" s="51" t="s">
        <v>1786</v>
      </c>
      <c r="H274" s="51" t="s">
        <v>1786</v>
      </c>
      <c r="I274" s="51" t="s">
        <v>1786</v>
      </c>
      <c r="J274" s="51" t="s">
        <v>1786</v>
      </c>
      <c r="K274" s="51" t="s">
        <v>1786</v>
      </c>
      <c r="L274" s="51" t="s">
        <v>1786</v>
      </c>
      <c r="M274" s="51" t="s">
        <v>1786</v>
      </c>
      <c r="N274" s="51" t="s">
        <v>1786</v>
      </c>
      <c r="O274" s="51" t="s">
        <v>1786</v>
      </c>
      <c r="P274" s="51" t="s">
        <v>1786</v>
      </c>
      <c r="Q274" s="52" t="s">
        <v>1786</v>
      </c>
      <c r="R274" s="51" t="s">
        <v>1786</v>
      </c>
      <c r="S274" s="51" t="s">
        <v>1786</v>
      </c>
      <c r="T274" s="51" t="s">
        <v>1786</v>
      </c>
      <c r="U274" s="51" t="s">
        <v>1786</v>
      </c>
      <c r="V274" s="51" t="s">
        <v>1786</v>
      </c>
      <c r="W274" s="51" t="s">
        <v>1786</v>
      </c>
      <c r="X274" s="51" t="s">
        <v>1786</v>
      </c>
      <c r="Y274" s="51" t="s">
        <v>1786</v>
      </c>
      <c r="Z274" s="52" t="s">
        <v>1786</v>
      </c>
      <c r="AA274" s="51" t="s">
        <v>1786</v>
      </c>
      <c r="AB274" s="51" t="s">
        <v>1786</v>
      </c>
      <c r="AC274" s="51" t="s">
        <v>1786</v>
      </c>
      <c r="AD274" s="51" t="s">
        <v>1786</v>
      </c>
      <c r="AE274" s="51" t="s">
        <v>1786</v>
      </c>
      <c r="AF274" s="51" t="s">
        <v>1786</v>
      </c>
      <c r="AG274" s="52" t="s">
        <v>1786</v>
      </c>
      <c r="AH274" s="51" t="s">
        <v>1786</v>
      </c>
      <c r="AI274" s="51" t="s">
        <v>1786</v>
      </c>
      <c r="AL274" s="51" t="e">
        <f t="shared" si="8"/>
        <v>#N/A</v>
      </c>
    </row>
    <row r="275" spans="1:38">
      <c r="A275" s="51" t="s">
        <v>1573</v>
      </c>
      <c r="B275" s="51" t="s">
        <v>1574</v>
      </c>
      <c r="C275" s="51" t="s">
        <v>1689</v>
      </c>
      <c r="D275" s="51" t="s">
        <v>1690</v>
      </c>
      <c r="E275" s="51" t="str">
        <f t="shared" si="9"/>
        <v>Middle East &amp; North Africa.SP.POP.TOTL</v>
      </c>
      <c r="F275" s="52">
        <v>168095031</v>
      </c>
      <c r="G275" s="51">
        <v>173320256.06641299</v>
      </c>
      <c r="H275" s="51">
        <v>178790871.89707801</v>
      </c>
      <c r="I275" s="51">
        <v>184489730.953767</v>
      </c>
      <c r="J275" s="51">
        <v>190344086.69854999</v>
      </c>
      <c r="K275" s="51">
        <v>196453708.469484</v>
      </c>
      <c r="L275" s="51">
        <v>202511705.30546001</v>
      </c>
      <c r="M275" s="51">
        <v>208443303.02467901</v>
      </c>
      <c r="N275" s="51">
        <v>214246666.165355</v>
      </c>
      <c r="O275" s="51">
        <v>219859903.13755301</v>
      </c>
      <c r="P275" s="51">
        <v>227411305.90341601</v>
      </c>
      <c r="Q275" s="52">
        <v>232974453.085816</v>
      </c>
      <c r="R275" s="51">
        <v>238382077.05223799</v>
      </c>
      <c r="S275" s="51">
        <v>243768122.00669599</v>
      </c>
      <c r="T275" s="51">
        <v>249091633.75441399</v>
      </c>
      <c r="U275" s="51">
        <v>254324285.08639601</v>
      </c>
      <c r="V275" s="51">
        <v>259527744.889258</v>
      </c>
      <c r="W275" s="51">
        <v>264667862.571419</v>
      </c>
      <c r="X275" s="51">
        <v>269892934.57839501</v>
      </c>
      <c r="Y275" s="51">
        <v>275117529.41411</v>
      </c>
      <c r="Z275" s="52">
        <v>280460095.46294498</v>
      </c>
      <c r="AA275" s="51">
        <v>285787145.56996298</v>
      </c>
      <c r="AB275" s="51">
        <v>291207443.50278598</v>
      </c>
      <c r="AC275" s="51">
        <v>296686079.09215099</v>
      </c>
      <c r="AD275" s="51">
        <v>302307954.53725898</v>
      </c>
      <c r="AE275" s="51">
        <v>308037379.88945299</v>
      </c>
      <c r="AF275" s="51">
        <v>313698443.561306</v>
      </c>
      <c r="AG275" s="52">
        <v>319405554.940606</v>
      </c>
      <c r="AH275" s="51">
        <v>325180798.72160202</v>
      </c>
      <c r="AI275" s="51" t="e">
        <v>#N/A</v>
      </c>
      <c r="AL275" s="51" t="e">
        <f t="shared" si="8"/>
        <v>#N/A</v>
      </c>
    </row>
    <row r="276" spans="1:38">
      <c r="A276" s="51" t="s">
        <v>1575</v>
      </c>
      <c r="B276" s="51" t="s">
        <v>1576</v>
      </c>
      <c r="C276" s="51" t="s">
        <v>1691</v>
      </c>
      <c r="D276" s="51" t="s">
        <v>1688</v>
      </c>
      <c r="E276" s="51" t="str">
        <f t="shared" si="9"/>
        <v>Middle income.SP.TER.TOTL.IN</v>
      </c>
      <c r="F276" s="52" t="s">
        <v>1786</v>
      </c>
      <c r="G276" s="51" t="s">
        <v>1786</v>
      </c>
      <c r="H276" s="51" t="s">
        <v>1786</v>
      </c>
      <c r="I276" s="51" t="s">
        <v>1786</v>
      </c>
      <c r="J276" s="51" t="s">
        <v>1786</v>
      </c>
      <c r="K276" s="51" t="s">
        <v>1786</v>
      </c>
      <c r="L276" s="51" t="s">
        <v>1786</v>
      </c>
      <c r="M276" s="51" t="s">
        <v>1786</v>
      </c>
      <c r="N276" s="51" t="s">
        <v>1786</v>
      </c>
      <c r="O276" s="51" t="s">
        <v>1786</v>
      </c>
      <c r="P276" s="51" t="s">
        <v>1786</v>
      </c>
      <c r="Q276" s="52" t="s">
        <v>1786</v>
      </c>
      <c r="R276" s="51" t="s">
        <v>1786</v>
      </c>
      <c r="S276" s="51" t="s">
        <v>1786</v>
      </c>
      <c r="T276" s="51" t="s">
        <v>1786</v>
      </c>
      <c r="U276" s="51" t="s">
        <v>1786</v>
      </c>
      <c r="V276" s="51" t="s">
        <v>1786</v>
      </c>
      <c r="W276" s="51" t="s">
        <v>1786</v>
      </c>
      <c r="X276" s="51" t="s">
        <v>1786</v>
      </c>
      <c r="Y276" s="51" t="s">
        <v>1786</v>
      </c>
      <c r="Z276" s="52" t="s">
        <v>1786</v>
      </c>
      <c r="AA276" s="51" t="s">
        <v>1786</v>
      </c>
      <c r="AB276" s="51" t="s">
        <v>1786</v>
      </c>
      <c r="AC276" s="51" t="s">
        <v>1786</v>
      </c>
      <c r="AD276" s="51" t="s">
        <v>1786</v>
      </c>
      <c r="AE276" s="51" t="s">
        <v>1786</v>
      </c>
      <c r="AF276" s="51" t="s">
        <v>1786</v>
      </c>
      <c r="AG276" s="52" t="s">
        <v>1786</v>
      </c>
      <c r="AH276" s="51" t="s">
        <v>1786</v>
      </c>
      <c r="AI276" s="51" t="s">
        <v>1786</v>
      </c>
      <c r="AL276" s="51" t="e">
        <f t="shared" si="8"/>
        <v>#N/A</v>
      </c>
    </row>
    <row r="277" spans="1:38">
      <c r="A277" s="51" t="s">
        <v>1575</v>
      </c>
      <c r="B277" s="51" t="s">
        <v>1576</v>
      </c>
      <c r="C277" s="51" t="s">
        <v>1689</v>
      </c>
      <c r="D277" s="51" t="s">
        <v>1690</v>
      </c>
      <c r="E277" s="51" t="str">
        <f t="shared" si="9"/>
        <v>Middle income.SP.POP.TOTL</v>
      </c>
      <c r="F277" s="52">
        <v>3066006359.2898502</v>
      </c>
      <c r="G277" s="51">
        <v>3123568422.77284</v>
      </c>
      <c r="H277" s="51">
        <v>3183670335.3200002</v>
      </c>
      <c r="I277" s="51">
        <v>3244132794.0439</v>
      </c>
      <c r="J277" s="51">
        <v>3303923889.7751799</v>
      </c>
      <c r="K277" s="51">
        <v>3364600010.6905999</v>
      </c>
      <c r="L277" s="51">
        <v>3427950058.5618601</v>
      </c>
      <c r="M277" s="51">
        <v>3492679479.4595299</v>
      </c>
      <c r="N277" s="51">
        <v>3557619639.74439</v>
      </c>
      <c r="O277" s="51">
        <v>3621312099.3523898</v>
      </c>
      <c r="P277" s="51">
        <v>3685732088.1137199</v>
      </c>
      <c r="Q277" s="52">
        <v>3746874614.61099</v>
      </c>
      <c r="R277" s="51">
        <v>3804911506.6034298</v>
      </c>
      <c r="S277" s="51">
        <v>3862292245.5413499</v>
      </c>
      <c r="T277" s="51">
        <v>3919044657.6138201</v>
      </c>
      <c r="U277" s="51">
        <v>3975247758.28864</v>
      </c>
      <c r="V277" s="51">
        <v>4030941906.2554202</v>
      </c>
      <c r="W277" s="51">
        <v>4086488073.2301698</v>
      </c>
      <c r="X277" s="51">
        <v>4141533252.3664598</v>
      </c>
      <c r="Y277" s="51">
        <v>4195694843.6225801</v>
      </c>
      <c r="Z277" s="52">
        <v>4249949795.7794299</v>
      </c>
      <c r="AA277" s="51">
        <v>4302056077.8488197</v>
      </c>
      <c r="AB277" s="51">
        <v>4353146009.1278496</v>
      </c>
      <c r="AC277" s="51">
        <v>4403842926.4872103</v>
      </c>
      <c r="AD277" s="51">
        <v>4454054744.5221996</v>
      </c>
      <c r="AE277" s="51">
        <v>4503923535.6534204</v>
      </c>
      <c r="AF277" s="51">
        <v>4553467906.2667999</v>
      </c>
      <c r="AG277" s="52">
        <v>4602444528.7035599</v>
      </c>
      <c r="AH277" s="51">
        <v>4652308559.0546198</v>
      </c>
      <c r="AI277" s="51">
        <v>4812542241.9629345</v>
      </c>
      <c r="AL277" s="51" t="e">
        <f t="shared" si="8"/>
        <v>#N/A</v>
      </c>
    </row>
    <row r="278" spans="1:38">
      <c r="A278" s="51" t="s">
        <v>4214</v>
      </c>
      <c r="B278" s="51" t="s">
        <v>1577</v>
      </c>
      <c r="C278" s="51" t="s">
        <v>1691</v>
      </c>
      <c r="D278" s="51" t="s">
        <v>1688</v>
      </c>
      <c r="E278" s="51" t="str">
        <f t="shared" si="9"/>
        <v>Moldavia.SP.TER.TOTL.IN</v>
      </c>
      <c r="F278" s="52" t="s">
        <v>1786</v>
      </c>
      <c r="G278" s="51" t="s">
        <v>1786</v>
      </c>
      <c r="H278" s="51" t="s">
        <v>1786</v>
      </c>
      <c r="I278" s="51" t="s">
        <v>1786</v>
      </c>
      <c r="J278" s="51" t="s">
        <v>1786</v>
      </c>
      <c r="K278" s="51" t="s">
        <v>1786</v>
      </c>
      <c r="L278" s="51" t="s">
        <v>1786</v>
      </c>
      <c r="M278" s="51" t="s">
        <v>1786</v>
      </c>
      <c r="N278" s="51" t="s">
        <v>1786</v>
      </c>
      <c r="O278" s="51" t="s">
        <v>1786</v>
      </c>
      <c r="P278" s="51" t="s">
        <v>1786</v>
      </c>
      <c r="Q278" s="52">
        <v>295057</v>
      </c>
      <c r="R278" s="51" t="s">
        <v>1786</v>
      </c>
      <c r="S278" s="51" t="s">
        <v>1786</v>
      </c>
      <c r="T278" s="51" t="s">
        <v>1786</v>
      </c>
      <c r="U278" s="51" t="s">
        <v>1786</v>
      </c>
      <c r="V278" s="51" t="s">
        <v>1786</v>
      </c>
      <c r="W278" s="51" t="s">
        <v>1786</v>
      </c>
      <c r="X278" s="51">
        <v>339777</v>
      </c>
      <c r="Y278" s="51">
        <v>310111</v>
      </c>
      <c r="Z278" s="52">
        <v>317089</v>
      </c>
      <c r="AA278" s="51">
        <v>319536</v>
      </c>
      <c r="AB278" s="51">
        <v>324090</v>
      </c>
      <c r="AC278" s="51">
        <v>334514</v>
      </c>
      <c r="AD278" s="51">
        <v>343069</v>
      </c>
      <c r="AE278" s="51">
        <v>349233</v>
      </c>
      <c r="AF278" s="51">
        <v>361096</v>
      </c>
      <c r="AG278" s="52">
        <v>364825</v>
      </c>
      <c r="AH278" s="51">
        <v>360273</v>
      </c>
      <c r="AI278" s="51">
        <v>355703</v>
      </c>
      <c r="AL278" s="51" t="str">
        <f t="shared" si="8"/>
        <v>Moldavia</v>
      </c>
    </row>
    <row r="279" spans="1:38">
      <c r="A279" s="51" t="s">
        <v>4214</v>
      </c>
      <c r="B279" s="51" t="s">
        <v>1577</v>
      </c>
      <c r="C279" s="51" t="s">
        <v>1689</v>
      </c>
      <c r="D279" s="51" t="s">
        <v>1690</v>
      </c>
      <c r="E279" s="51" t="str">
        <f t="shared" si="9"/>
        <v>Moldavia.SP.POP.TOTL</v>
      </c>
      <c r="F279" s="52">
        <v>4009998</v>
      </c>
      <c r="G279" s="51">
        <v>4048772</v>
      </c>
      <c r="H279" s="51">
        <v>4090009</v>
      </c>
      <c r="I279" s="51">
        <v>4132576</v>
      </c>
      <c r="J279" s="51">
        <v>4174737</v>
      </c>
      <c r="K279" s="51">
        <v>4214996</v>
      </c>
      <c r="L279" s="51">
        <v>4252935</v>
      </c>
      <c r="M279" s="51">
        <v>4288219</v>
      </c>
      <c r="N279" s="51">
        <v>4319491</v>
      </c>
      <c r="O279" s="51">
        <v>4345161</v>
      </c>
      <c r="P279" s="51">
        <v>4363950</v>
      </c>
      <c r="Q279" s="52">
        <v>4375424</v>
      </c>
      <c r="R279" s="51">
        <v>4379347</v>
      </c>
      <c r="S279" s="51">
        <v>4374975</v>
      </c>
      <c r="T279" s="51">
        <v>4361570</v>
      </c>
      <c r="U279" s="51">
        <v>4338750</v>
      </c>
      <c r="V279" s="51">
        <v>4306724</v>
      </c>
      <c r="W279" s="51">
        <v>4266089</v>
      </c>
      <c r="X279" s="51">
        <v>4217497</v>
      </c>
      <c r="Y279" s="51">
        <v>4161844</v>
      </c>
      <c r="Z279" s="52">
        <v>4100257</v>
      </c>
      <c r="AA279" s="51">
        <v>4032765</v>
      </c>
      <c r="AB279" s="51">
        <v>3960665</v>
      </c>
      <c r="AC279" s="51">
        <v>3887928</v>
      </c>
      <c r="AD279" s="51">
        <v>3819598</v>
      </c>
      <c r="AE279" s="51">
        <v>3759329</v>
      </c>
      <c r="AF279" s="51">
        <v>3708848</v>
      </c>
      <c r="AG279" s="52">
        <v>3667469</v>
      </c>
      <c r="AH279" s="51">
        <v>3633369</v>
      </c>
      <c r="AI279" s="51">
        <v>3603506</v>
      </c>
      <c r="AL279" s="51" t="str">
        <f t="shared" si="8"/>
        <v>Moldavia</v>
      </c>
    </row>
    <row r="280" spans="1:38">
      <c r="A280" s="51" t="s">
        <v>4193</v>
      </c>
      <c r="B280" s="51" t="s">
        <v>1578</v>
      </c>
      <c r="C280" s="51" t="s">
        <v>1691</v>
      </c>
      <c r="D280" s="51" t="s">
        <v>1688</v>
      </c>
      <c r="E280" s="51" t="str">
        <f t="shared" si="9"/>
        <v>Monaco.SP.TER.TOTL.IN</v>
      </c>
      <c r="F280" s="52" t="s">
        <v>1786</v>
      </c>
      <c r="G280" s="51" t="s">
        <v>1786</v>
      </c>
      <c r="H280" s="51" t="s">
        <v>1786</v>
      </c>
      <c r="I280" s="51" t="s">
        <v>1786</v>
      </c>
      <c r="J280" s="51" t="s">
        <v>1786</v>
      </c>
      <c r="K280" s="51" t="s">
        <v>1786</v>
      </c>
      <c r="L280" s="51" t="s">
        <v>1786</v>
      </c>
      <c r="M280" s="51" t="s">
        <v>1786</v>
      </c>
      <c r="N280" s="51" t="s">
        <v>1786</v>
      </c>
      <c r="O280" s="51" t="s">
        <v>1786</v>
      </c>
      <c r="P280" s="51" t="s">
        <v>1786</v>
      </c>
      <c r="Q280" s="52" t="s">
        <v>1786</v>
      </c>
      <c r="R280" s="51" t="s">
        <v>1786</v>
      </c>
      <c r="S280" s="51" t="s">
        <v>1786</v>
      </c>
      <c r="T280" s="51" t="s">
        <v>1786</v>
      </c>
      <c r="U280" s="51" t="s">
        <v>1786</v>
      </c>
      <c r="V280" s="51" t="s">
        <v>1786</v>
      </c>
      <c r="W280" s="51" t="s">
        <v>1786</v>
      </c>
      <c r="X280" s="51" t="s">
        <v>1786</v>
      </c>
      <c r="Y280" s="51" t="s">
        <v>1786</v>
      </c>
      <c r="Z280" s="52" t="s">
        <v>1786</v>
      </c>
      <c r="AA280" s="51" t="s">
        <v>1786</v>
      </c>
      <c r="AB280" s="51" t="s">
        <v>1786</v>
      </c>
      <c r="AC280" s="51" t="s">
        <v>1786</v>
      </c>
      <c r="AD280" s="51" t="s">
        <v>1786</v>
      </c>
      <c r="AE280" s="51" t="s">
        <v>1786</v>
      </c>
      <c r="AF280" s="51" t="s">
        <v>1786</v>
      </c>
      <c r="AG280" s="52" t="s">
        <v>1786</v>
      </c>
      <c r="AH280" s="51" t="s">
        <v>1786</v>
      </c>
      <c r="AI280" s="51">
        <v>1301</v>
      </c>
      <c r="AL280" s="51" t="str">
        <f t="shared" si="8"/>
        <v>Monaco</v>
      </c>
    </row>
    <row r="281" spans="1:38">
      <c r="A281" s="51" t="s">
        <v>4193</v>
      </c>
      <c r="B281" s="51" t="s">
        <v>1578</v>
      </c>
      <c r="C281" s="51" t="s">
        <v>1689</v>
      </c>
      <c r="D281" s="51" t="s">
        <v>1690</v>
      </c>
      <c r="E281" s="51" t="str">
        <f t="shared" si="9"/>
        <v>Monaco.SP.POP.TOTL</v>
      </c>
      <c r="F281" s="52">
        <v>26077</v>
      </c>
      <c r="G281" s="51">
        <v>26375</v>
      </c>
      <c r="H281" s="51">
        <v>26727</v>
      </c>
      <c r="I281" s="51">
        <v>27109</v>
      </c>
      <c r="J281" s="51">
        <v>27487</v>
      </c>
      <c r="K281" s="51">
        <v>27837</v>
      </c>
      <c r="L281" s="51">
        <v>28150</v>
      </c>
      <c r="M281" s="51">
        <v>28435</v>
      </c>
      <c r="N281" s="51">
        <v>28699</v>
      </c>
      <c r="O281" s="51">
        <v>28959</v>
      </c>
      <c r="P281" s="51">
        <v>29225</v>
      </c>
      <c r="Q281" s="52">
        <v>29496</v>
      </c>
      <c r="R281" s="51">
        <v>29768</v>
      </c>
      <c r="S281" s="51">
        <v>30043</v>
      </c>
      <c r="T281" s="51">
        <v>30325</v>
      </c>
      <c r="U281" s="51">
        <v>30615</v>
      </c>
      <c r="V281" s="51">
        <v>30917</v>
      </c>
      <c r="W281" s="51">
        <v>31226</v>
      </c>
      <c r="X281" s="51">
        <v>31524</v>
      </c>
      <c r="Y281" s="51">
        <v>31789</v>
      </c>
      <c r="Z281" s="52">
        <v>32002</v>
      </c>
      <c r="AA281" s="51">
        <v>32157</v>
      </c>
      <c r="AB281" s="51">
        <v>32260</v>
      </c>
      <c r="AC281" s="51">
        <v>32329</v>
      </c>
      <c r="AD281" s="51">
        <v>32387</v>
      </c>
      <c r="AE281" s="51">
        <v>32453</v>
      </c>
      <c r="AF281" s="51">
        <v>32533</v>
      </c>
      <c r="AG281" s="52">
        <v>32620</v>
      </c>
      <c r="AH281" s="51">
        <v>32715</v>
      </c>
      <c r="AI281" s="51">
        <v>32812</v>
      </c>
      <c r="AL281" s="51" t="str">
        <f t="shared" si="8"/>
        <v>Monaco</v>
      </c>
    </row>
    <row r="282" spans="1:38">
      <c r="A282" s="51" t="s">
        <v>4031</v>
      </c>
      <c r="B282" s="51" t="s">
        <v>1579</v>
      </c>
      <c r="C282" s="51" t="s">
        <v>1691</v>
      </c>
      <c r="D282" s="51" t="s">
        <v>1688</v>
      </c>
      <c r="E282" s="51" t="str">
        <f t="shared" si="9"/>
        <v>Mongolia.SP.TER.TOTL.IN</v>
      </c>
      <c r="F282" s="52" t="s">
        <v>1786</v>
      </c>
      <c r="G282" s="51" t="s">
        <v>1786</v>
      </c>
      <c r="H282" s="51" t="s">
        <v>1786</v>
      </c>
      <c r="I282" s="51" t="s">
        <v>1786</v>
      </c>
      <c r="J282" s="51" t="s">
        <v>1786</v>
      </c>
      <c r="K282" s="51" t="s">
        <v>1786</v>
      </c>
      <c r="L282" s="51" t="s">
        <v>1786</v>
      </c>
      <c r="M282" s="51" t="s">
        <v>1786</v>
      </c>
      <c r="N282" s="51" t="s">
        <v>1786</v>
      </c>
      <c r="O282" s="51" t="s">
        <v>1786</v>
      </c>
      <c r="P282" s="51" t="s">
        <v>1786</v>
      </c>
      <c r="Q282" s="52">
        <v>225267</v>
      </c>
      <c r="R282" s="51" t="s">
        <v>1786</v>
      </c>
      <c r="S282" s="51" t="s">
        <v>1786</v>
      </c>
      <c r="T282" s="51" t="s">
        <v>1786</v>
      </c>
      <c r="U282" s="51" t="s">
        <v>1786</v>
      </c>
      <c r="V282" s="51" t="s">
        <v>1786</v>
      </c>
      <c r="W282" s="51" t="s">
        <v>1786</v>
      </c>
      <c r="X282" s="51">
        <v>239489</v>
      </c>
      <c r="Y282" s="51">
        <v>242241</v>
      </c>
      <c r="Z282" s="52">
        <v>246181</v>
      </c>
      <c r="AA282" s="51">
        <v>251578</v>
      </c>
      <c r="AB282" s="51">
        <v>258559</v>
      </c>
      <c r="AC282" s="51">
        <v>266845</v>
      </c>
      <c r="AD282" s="51">
        <v>275769</v>
      </c>
      <c r="AE282" s="51">
        <v>284418</v>
      </c>
      <c r="AF282" s="51">
        <v>292034</v>
      </c>
      <c r="AG282" s="52">
        <v>298585</v>
      </c>
      <c r="AH282" s="51">
        <v>304010</v>
      </c>
      <c r="AI282" s="51">
        <v>307566</v>
      </c>
      <c r="AL282" s="51" t="str">
        <f t="shared" si="8"/>
        <v>Mongolia</v>
      </c>
    </row>
    <row r="283" spans="1:38">
      <c r="A283" s="51" t="s">
        <v>4031</v>
      </c>
      <c r="B283" s="51" t="s">
        <v>1579</v>
      </c>
      <c r="C283" s="51" t="s">
        <v>1689</v>
      </c>
      <c r="D283" s="51" t="s">
        <v>1690</v>
      </c>
      <c r="E283" s="51" t="str">
        <f t="shared" si="9"/>
        <v>Mongolia.SP.POP.TOTL</v>
      </c>
      <c r="F283" s="52">
        <v>1663026</v>
      </c>
      <c r="G283" s="51">
        <v>1708150</v>
      </c>
      <c r="H283" s="51">
        <v>1753354</v>
      </c>
      <c r="I283" s="51">
        <v>1800439</v>
      </c>
      <c r="J283" s="51">
        <v>1851873</v>
      </c>
      <c r="K283" s="51">
        <v>1908940</v>
      </c>
      <c r="L283" s="51">
        <v>1973205</v>
      </c>
      <c r="M283" s="51">
        <v>2042845</v>
      </c>
      <c r="N283" s="51">
        <v>2111686</v>
      </c>
      <c r="O283" s="51">
        <v>2171336</v>
      </c>
      <c r="P283" s="51">
        <v>2216080</v>
      </c>
      <c r="Q283" s="52">
        <v>2243379</v>
      </c>
      <c r="R283" s="51">
        <v>2255816</v>
      </c>
      <c r="S283" s="51">
        <v>2259130</v>
      </c>
      <c r="T283" s="51">
        <v>2261733</v>
      </c>
      <c r="U283" s="51">
        <v>2269832</v>
      </c>
      <c r="V283" s="51">
        <v>2285148</v>
      </c>
      <c r="W283" s="51">
        <v>2306139</v>
      </c>
      <c r="X283" s="51">
        <v>2331793</v>
      </c>
      <c r="Y283" s="51">
        <v>2360014</v>
      </c>
      <c r="Z283" s="52">
        <v>2389197</v>
      </c>
      <c r="AA283" s="51">
        <v>2419494</v>
      </c>
      <c r="AB283" s="51">
        <v>2451494</v>
      </c>
      <c r="AC283" s="51">
        <v>2484456</v>
      </c>
      <c r="AD283" s="51">
        <v>2517448</v>
      </c>
      <c r="AE283" s="51">
        <v>2549784</v>
      </c>
      <c r="AF283" s="51">
        <v>2581092</v>
      </c>
      <c r="AG283" s="52">
        <v>2611453</v>
      </c>
      <c r="AH283" s="51">
        <v>2641216</v>
      </c>
      <c r="AI283" s="51">
        <v>2670966</v>
      </c>
      <c r="AL283" s="51" t="str">
        <f t="shared" si="8"/>
        <v>Mongolia</v>
      </c>
    </row>
    <row r="284" spans="1:38">
      <c r="A284" s="51" t="s">
        <v>1580</v>
      </c>
      <c r="B284" s="51" t="s">
        <v>1581</v>
      </c>
      <c r="C284" s="51" t="s">
        <v>1691</v>
      </c>
      <c r="D284" s="51" t="s">
        <v>1688</v>
      </c>
      <c r="E284" s="51" t="str">
        <f t="shared" si="9"/>
        <v>Montenegro.SP.TER.TOTL.IN</v>
      </c>
      <c r="F284" s="52" t="s">
        <v>1786</v>
      </c>
      <c r="G284" s="51" t="s">
        <v>1786</v>
      </c>
      <c r="H284" s="51" t="s">
        <v>1786</v>
      </c>
      <c r="I284" s="51" t="s">
        <v>1786</v>
      </c>
      <c r="J284" s="51" t="s">
        <v>1786</v>
      </c>
      <c r="K284" s="51" t="s">
        <v>1786</v>
      </c>
      <c r="L284" s="51" t="s">
        <v>1786</v>
      </c>
      <c r="M284" s="51" t="s">
        <v>1786</v>
      </c>
      <c r="N284" s="51" t="s">
        <v>1786</v>
      </c>
      <c r="O284" s="51" t="s">
        <v>1786</v>
      </c>
      <c r="P284" s="51" t="s">
        <v>1786</v>
      </c>
      <c r="Q284" s="52" t="s">
        <v>1786</v>
      </c>
      <c r="R284" s="51" t="s">
        <v>1786</v>
      </c>
      <c r="S284" s="51" t="s">
        <v>1786</v>
      </c>
      <c r="T284" s="51" t="s">
        <v>1786</v>
      </c>
      <c r="U284" s="51" t="s">
        <v>1786</v>
      </c>
      <c r="V284" s="51" t="s">
        <v>1786</v>
      </c>
      <c r="W284" s="51" t="s">
        <v>1786</v>
      </c>
      <c r="X284" s="51" t="s">
        <v>1786</v>
      </c>
      <c r="Y284" s="51" t="s">
        <v>1786</v>
      </c>
      <c r="Z284" s="52" t="s">
        <v>1786</v>
      </c>
      <c r="AA284" s="51" t="s">
        <v>1786</v>
      </c>
      <c r="AB284" s="51" t="s">
        <v>1786</v>
      </c>
      <c r="AC284" s="51" t="s">
        <v>1786</v>
      </c>
      <c r="AD284" s="51" t="s">
        <v>1786</v>
      </c>
      <c r="AE284" s="51" t="s">
        <v>1786</v>
      </c>
      <c r="AF284" s="51" t="s">
        <v>1786</v>
      </c>
      <c r="AG284" s="52">
        <v>49512</v>
      </c>
      <c r="AH284" s="51">
        <v>49518</v>
      </c>
      <c r="AI284" s="51">
        <v>49539</v>
      </c>
      <c r="AL284" s="51" t="e">
        <f t="shared" si="8"/>
        <v>#N/A</v>
      </c>
    </row>
    <row r="285" spans="1:38">
      <c r="A285" s="51" t="s">
        <v>1580</v>
      </c>
      <c r="B285" s="51" t="s">
        <v>1581</v>
      </c>
      <c r="C285" s="51" t="s">
        <v>1689</v>
      </c>
      <c r="D285" s="51" t="s">
        <v>1690</v>
      </c>
      <c r="E285" s="51" t="str">
        <f t="shared" si="9"/>
        <v>Montenegro.SP.POP.TOTL</v>
      </c>
      <c r="F285" s="52">
        <v>576068</v>
      </c>
      <c r="G285" s="51">
        <v>577667</v>
      </c>
      <c r="H285" s="51">
        <v>577806</v>
      </c>
      <c r="I285" s="51">
        <v>577059</v>
      </c>
      <c r="J285" s="51">
        <v>576244</v>
      </c>
      <c r="K285" s="51">
        <v>575996</v>
      </c>
      <c r="L285" s="51">
        <v>576449</v>
      </c>
      <c r="M285" s="51">
        <v>577555</v>
      </c>
      <c r="N285" s="51">
        <v>579543</v>
      </c>
      <c r="O285" s="51">
        <v>582633</v>
      </c>
      <c r="P285" s="51">
        <v>586954</v>
      </c>
      <c r="Q285" s="52">
        <v>592465</v>
      </c>
      <c r="R285" s="51">
        <v>599041</v>
      </c>
      <c r="S285" s="51">
        <v>606568</v>
      </c>
      <c r="T285" s="51">
        <v>614884</v>
      </c>
      <c r="U285" s="51">
        <v>623734</v>
      </c>
      <c r="V285" s="51">
        <v>633381</v>
      </c>
      <c r="W285" s="51">
        <v>643509</v>
      </c>
      <c r="X285" s="51">
        <v>652623</v>
      </c>
      <c r="Y285" s="51">
        <v>658756</v>
      </c>
      <c r="Z285" s="52">
        <v>660628</v>
      </c>
      <c r="AA285" s="51">
        <v>657488</v>
      </c>
      <c r="AB285" s="51">
        <v>650054</v>
      </c>
      <c r="AC285" s="51">
        <v>640327</v>
      </c>
      <c r="AD285" s="51">
        <v>631162</v>
      </c>
      <c r="AE285" s="51">
        <v>624619</v>
      </c>
      <c r="AF285" s="51">
        <v>621413</v>
      </c>
      <c r="AG285" s="52">
        <v>620941</v>
      </c>
      <c r="AH285" s="51">
        <v>622344</v>
      </c>
      <c r="AI285" s="51">
        <v>624213</v>
      </c>
      <c r="AL285" s="51" t="e">
        <f t="shared" si="8"/>
        <v>#N/A</v>
      </c>
    </row>
    <row r="286" spans="1:38">
      <c r="A286" s="51" t="s">
        <v>4108</v>
      </c>
      <c r="B286" s="51" t="s">
        <v>1582</v>
      </c>
      <c r="C286" s="51" t="s">
        <v>1691</v>
      </c>
      <c r="D286" s="51" t="s">
        <v>1688</v>
      </c>
      <c r="E286" s="51" t="str">
        <f t="shared" si="9"/>
        <v>Morocco.SP.TER.TOTL.IN</v>
      </c>
      <c r="F286" s="52" t="s">
        <v>1786</v>
      </c>
      <c r="G286" s="51" t="s">
        <v>1786</v>
      </c>
      <c r="H286" s="51" t="s">
        <v>1786</v>
      </c>
      <c r="I286" s="51" t="s">
        <v>1786</v>
      </c>
      <c r="J286" s="51" t="s">
        <v>1786</v>
      </c>
      <c r="K286" s="51" t="s">
        <v>1786</v>
      </c>
      <c r="L286" s="51" t="s">
        <v>1786</v>
      </c>
      <c r="M286" s="51" t="s">
        <v>1786</v>
      </c>
      <c r="N286" s="51" t="s">
        <v>1786</v>
      </c>
      <c r="O286" s="51" t="s">
        <v>1786</v>
      </c>
      <c r="P286" s="51" t="s">
        <v>1786</v>
      </c>
      <c r="Q286" s="52">
        <v>2381849</v>
      </c>
      <c r="R286" s="51" t="s">
        <v>1786</v>
      </c>
      <c r="S286" s="51" t="s">
        <v>1786</v>
      </c>
      <c r="T286" s="51" t="s">
        <v>1786</v>
      </c>
      <c r="U286" s="51" t="s">
        <v>1786</v>
      </c>
      <c r="V286" s="51" t="s">
        <v>1786</v>
      </c>
      <c r="W286" s="51" t="s">
        <v>1786</v>
      </c>
      <c r="X286" s="51">
        <v>2750939</v>
      </c>
      <c r="Y286" s="51">
        <v>2895175</v>
      </c>
      <c r="Z286" s="52">
        <v>2950943</v>
      </c>
      <c r="AA286" s="51">
        <v>3007606</v>
      </c>
      <c r="AB286" s="51">
        <v>3065825</v>
      </c>
      <c r="AC286" s="51">
        <v>3124249</v>
      </c>
      <c r="AD286" s="51">
        <v>3178378</v>
      </c>
      <c r="AE286" s="51">
        <v>3222253</v>
      </c>
      <c r="AF286" s="51">
        <v>3251729</v>
      </c>
      <c r="AG286" s="52">
        <v>3265098</v>
      </c>
      <c r="AH286" s="51">
        <v>3263851</v>
      </c>
      <c r="AI286" s="51">
        <v>3251048</v>
      </c>
      <c r="AL286" s="51" t="str">
        <f t="shared" si="8"/>
        <v>Morocco</v>
      </c>
    </row>
    <row r="287" spans="1:38">
      <c r="A287" s="51" t="s">
        <v>4108</v>
      </c>
      <c r="B287" s="51" t="s">
        <v>1582</v>
      </c>
      <c r="C287" s="51" t="s">
        <v>1689</v>
      </c>
      <c r="D287" s="51" t="s">
        <v>1690</v>
      </c>
      <c r="E287" s="51" t="str">
        <f t="shared" si="9"/>
        <v>Morocco.SP.POP.TOTL</v>
      </c>
      <c r="F287" s="52">
        <v>19566920</v>
      </c>
      <c r="G287" s="51">
        <v>20088921</v>
      </c>
      <c r="H287" s="51">
        <v>20634702</v>
      </c>
      <c r="I287" s="51">
        <v>21193919</v>
      </c>
      <c r="J287" s="51">
        <v>21752334</v>
      </c>
      <c r="K287" s="51">
        <v>22299054</v>
      </c>
      <c r="L287" s="51">
        <v>22830327</v>
      </c>
      <c r="M287" s="51">
        <v>23346973</v>
      </c>
      <c r="N287" s="51">
        <v>23848303</v>
      </c>
      <c r="O287" s="51">
        <v>24335034</v>
      </c>
      <c r="P287" s="51">
        <v>24807743</v>
      </c>
      <c r="Q287" s="52">
        <v>25265116</v>
      </c>
      <c r="R287" s="51">
        <v>25706166</v>
      </c>
      <c r="S287" s="51">
        <v>26132525</v>
      </c>
      <c r="T287" s="51">
        <v>26546689</v>
      </c>
      <c r="U287" s="51">
        <v>26950605</v>
      </c>
      <c r="V287" s="51">
        <v>27345877</v>
      </c>
      <c r="W287" s="51">
        <v>27732580</v>
      </c>
      <c r="X287" s="51">
        <v>28109476</v>
      </c>
      <c r="Y287" s="51">
        <v>28474559</v>
      </c>
      <c r="Z287" s="52">
        <v>28827115</v>
      </c>
      <c r="AA287" s="51">
        <v>29166464</v>
      </c>
      <c r="AB287" s="51">
        <v>29495378</v>
      </c>
      <c r="AC287" s="51">
        <v>29820777</v>
      </c>
      <c r="AD287" s="51">
        <v>30151789</v>
      </c>
      <c r="AE287" s="51">
        <v>30494991</v>
      </c>
      <c r="AF287" s="51">
        <v>30852971</v>
      </c>
      <c r="AG287" s="52">
        <v>31224136</v>
      </c>
      <c r="AH287" s="51">
        <v>31605616</v>
      </c>
      <c r="AI287" s="51">
        <v>31992592</v>
      </c>
      <c r="AL287" s="51" t="str">
        <f t="shared" si="8"/>
        <v>Morocco</v>
      </c>
    </row>
    <row r="288" spans="1:38">
      <c r="A288" s="51" t="s">
        <v>4110</v>
      </c>
      <c r="B288" s="51" t="s">
        <v>1583</v>
      </c>
      <c r="C288" s="51" t="s">
        <v>1691</v>
      </c>
      <c r="D288" s="51" t="s">
        <v>1688</v>
      </c>
      <c r="E288" s="51" t="str">
        <f t="shared" si="9"/>
        <v>Mozambique.SP.TER.TOTL.IN</v>
      </c>
      <c r="F288" s="52" t="s">
        <v>1786</v>
      </c>
      <c r="G288" s="51" t="s">
        <v>1786</v>
      </c>
      <c r="H288" s="51" t="s">
        <v>1786</v>
      </c>
      <c r="I288" s="51" t="s">
        <v>1786</v>
      </c>
      <c r="J288" s="51" t="s">
        <v>1786</v>
      </c>
      <c r="K288" s="51" t="s">
        <v>1786</v>
      </c>
      <c r="L288" s="51" t="s">
        <v>1786</v>
      </c>
      <c r="M288" s="51" t="s">
        <v>1786</v>
      </c>
      <c r="N288" s="51" t="s">
        <v>1786</v>
      </c>
      <c r="O288" s="51" t="s">
        <v>1786</v>
      </c>
      <c r="P288" s="51" t="s">
        <v>1786</v>
      </c>
      <c r="Q288" s="52">
        <v>1247621</v>
      </c>
      <c r="R288" s="51" t="s">
        <v>1786</v>
      </c>
      <c r="S288" s="51" t="s">
        <v>1786</v>
      </c>
      <c r="T288" s="51" t="s">
        <v>1786</v>
      </c>
      <c r="U288" s="51" t="s">
        <v>1786</v>
      </c>
      <c r="V288" s="51" t="s">
        <v>1786</v>
      </c>
      <c r="W288" s="51" t="s">
        <v>1786</v>
      </c>
      <c r="X288" s="51">
        <v>1666428</v>
      </c>
      <c r="Y288" s="51">
        <v>1706257</v>
      </c>
      <c r="Z288" s="52">
        <v>1744349</v>
      </c>
      <c r="AA288" s="51">
        <v>1783082</v>
      </c>
      <c r="AB288" s="51">
        <v>1822585</v>
      </c>
      <c r="AC288" s="51">
        <v>1862274</v>
      </c>
      <c r="AD288" s="51">
        <v>1903038</v>
      </c>
      <c r="AE288" s="51">
        <v>1945870</v>
      </c>
      <c r="AF288" s="51">
        <v>1991512</v>
      </c>
      <c r="AG288" s="52">
        <v>2040676</v>
      </c>
      <c r="AH288" s="51">
        <v>2093408</v>
      </c>
      <c r="AI288" s="51">
        <v>2148970</v>
      </c>
      <c r="AL288" s="51" t="str">
        <f t="shared" si="8"/>
        <v>Mozambique</v>
      </c>
    </row>
    <row r="289" spans="1:38">
      <c r="A289" s="51" t="s">
        <v>4110</v>
      </c>
      <c r="B289" s="51" t="s">
        <v>1583</v>
      </c>
      <c r="C289" s="51" t="s">
        <v>1689</v>
      </c>
      <c r="D289" s="51" t="s">
        <v>1690</v>
      </c>
      <c r="E289" s="51" t="str">
        <f t="shared" si="9"/>
        <v>Mozambique.SP.POP.TOTL</v>
      </c>
      <c r="F289" s="52">
        <v>12138111</v>
      </c>
      <c r="G289" s="51">
        <v>12433405</v>
      </c>
      <c r="H289" s="51">
        <v>12721947</v>
      </c>
      <c r="I289" s="51">
        <v>12982659</v>
      </c>
      <c r="J289" s="51">
        <v>13188258</v>
      </c>
      <c r="K289" s="51">
        <v>13323818</v>
      </c>
      <c r="L289" s="51">
        <v>13373764</v>
      </c>
      <c r="M289" s="51">
        <v>13355692</v>
      </c>
      <c r="N289" s="51">
        <v>13328343</v>
      </c>
      <c r="O289" s="51">
        <v>13372154</v>
      </c>
      <c r="P289" s="51">
        <v>13543223</v>
      </c>
      <c r="Q289" s="52">
        <v>13865685</v>
      </c>
      <c r="R289" s="51">
        <v>14318663</v>
      </c>
      <c r="S289" s="51">
        <v>14857808</v>
      </c>
      <c r="T289" s="51">
        <v>15416327</v>
      </c>
      <c r="U289" s="51">
        <v>15945442</v>
      </c>
      <c r="V289" s="51">
        <v>16431268</v>
      </c>
      <c r="W289" s="51">
        <v>16888168</v>
      </c>
      <c r="X289" s="51">
        <v>17329259</v>
      </c>
      <c r="Y289" s="51">
        <v>17777579</v>
      </c>
      <c r="Z289" s="52">
        <v>18249419</v>
      </c>
      <c r="AA289" s="51">
        <v>18746257</v>
      </c>
      <c r="AB289" s="51">
        <v>19259465</v>
      </c>
      <c r="AC289" s="51">
        <v>19783627</v>
      </c>
      <c r="AD289" s="51">
        <v>20310610</v>
      </c>
      <c r="AE289" s="51">
        <v>20834379</v>
      </c>
      <c r="AF289" s="51">
        <v>21353466</v>
      </c>
      <c r="AG289" s="52">
        <v>21869362</v>
      </c>
      <c r="AH289" s="51">
        <v>22382533</v>
      </c>
      <c r="AI289" s="51">
        <v>22894294</v>
      </c>
      <c r="AL289" s="51" t="str">
        <f t="shared" si="8"/>
        <v>Mozambique</v>
      </c>
    </row>
    <row r="290" spans="1:38">
      <c r="A290" s="51" t="s">
        <v>4012</v>
      </c>
      <c r="B290" s="51" t="s">
        <v>1584</v>
      </c>
      <c r="C290" s="51" t="s">
        <v>1691</v>
      </c>
      <c r="D290" s="51" t="s">
        <v>1688</v>
      </c>
      <c r="E290" s="51" t="str">
        <f t="shared" si="9"/>
        <v>Myanmar.SP.TER.TOTL.IN</v>
      </c>
      <c r="F290" s="52" t="s">
        <v>1786</v>
      </c>
      <c r="G290" s="51" t="s">
        <v>1786</v>
      </c>
      <c r="H290" s="51" t="s">
        <v>1786</v>
      </c>
      <c r="I290" s="51" t="s">
        <v>1786</v>
      </c>
      <c r="J290" s="51" t="s">
        <v>1786</v>
      </c>
      <c r="K290" s="51" t="s">
        <v>1786</v>
      </c>
      <c r="L290" s="51" t="s">
        <v>1786</v>
      </c>
      <c r="M290" s="51" t="s">
        <v>1786</v>
      </c>
      <c r="N290" s="51" t="s">
        <v>1786</v>
      </c>
      <c r="O290" s="51" t="s">
        <v>1786</v>
      </c>
      <c r="P290" s="51" t="s">
        <v>1786</v>
      </c>
      <c r="Q290" s="52">
        <v>4384084</v>
      </c>
      <c r="R290" s="51" t="s">
        <v>1786</v>
      </c>
      <c r="S290" s="51" t="s">
        <v>1786</v>
      </c>
      <c r="T290" s="51" t="s">
        <v>1786</v>
      </c>
      <c r="U290" s="51" t="s">
        <v>1786</v>
      </c>
      <c r="V290" s="51" t="s">
        <v>1786</v>
      </c>
      <c r="W290" s="51" t="s">
        <v>1786</v>
      </c>
      <c r="X290" s="51">
        <v>4809337</v>
      </c>
      <c r="Y290" s="51">
        <v>4892879</v>
      </c>
      <c r="Z290" s="52">
        <v>4957244</v>
      </c>
      <c r="AA290" s="51">
        <v>4990000</v>
      </c>
      <c r="AB290" s="51">
        <v>4986596</v>
      </c>
      <c r="AC290" s="51">
        <v>4952441</v>
      </c>
      <c r="AD290" s="51">
        <v>4897241</v>
      </c>
      <c r="AE290" s="51">
        <v>4835456</v>
      </c>
      <c r="AF290" s="51">
        <v>4777789</v>
      </c>
      <c r="AG290" s="52">
        <v>4728126</v>
      </c>
      <c r="AH290" s="51">
        <v>4684113</v>
      </c>
      <c r="AI290" s="51">
        <v>4642886</v>
      </c>
      <c r="AL290" s="51" t="str">
        <f t="shared" si="8"/>
        <v>Myanmar</v>
      </c>
    </row>
    <row r="291" spans="1:38">
      <c r="A291" s="51" t="s">
        <v>4012</v>
      </c>
      <c r="B291" s="51" t="s">
        <v>1584</v>
      </c>
      <c r="C291" s="51" t="s">
        <v>1689</v>
      </c>
      <c r="D291" s="51" t="s">
        <v>1690</v>
      </c>
      <c r="E291" s="51" t="str">
        <f t="shared" si="9"/>
        <v>Myanmar.SP.POP.TOTL</v>
      </c>
      <c r="F291" s="52">
        <v>33561169</v>
      </c>
      <c r="G291" s="51">
        <v>34336907</v>
      </c>
      <c r="H291" s="51">
        <v>35124796</v>
      </c>
      <c r="I291" s="51">
        <v>35914078</v>
      </c>
      <c r="J291" s="51">
        <v>36690343</v>
      </c>
      <c r="K291" s="51">
        <v>37442966</v>
      </c>
      <c r="L291" s="51">
        <v>38167767</v>
      </c>
      <c r="M291" s="51">
        <v>38866567</v>
      </c>
      <c r="N291" s="51">
        <v>39542220</v>
      </c>
      <c r="O291" s="51">
        <v>40200151</v>
      </c>
      <c r="P291" s="51">
        <v>40844487</v>
      </c>
      <c r="Q291" s="52">
        <v>41473269</v>
      </c>
      <c r="R291" s="51">
        <v>42084732</v>
      </c>
      <c r="S291" s="51">
        <v>42683418</v>
      </c>
      <c r="T291" s="51">
        <v>43275346</v>
      </c>
      <c r="U291" s="51">
        <v>43863723</v>
      </c>
      <c r="V291" s="51">
        <v>44454324</v>
      </c>
      <c r="W291" s="51">
        <v>45043447</v>
      </c>
      <c r="X291" s="51">
        <v>45613609</v>
      </c>
      <c r="Y291" s="51">
        <v>46140860</v>
      </c>
      <c r="Z291" s="52">
        <v>46609819</v>
      </c>
      <c r="AA291" s="51">
        <v>47013700</v>
      </c>
      <c r="AB291" s="51">
        <v>47362972</v>
      </c>
      <c r="AC291" s="51">
        <v>47680888</v>
      </c>
      <c r="AD291" s="51">
        <v>48000213</v>
      </c>
      <c r="AE291" s="51">
        <v>48345422</v>
      </c>
      <c r="AF291" s="51">
        <v>48723325</v>
      </c>
      <c r="AG291" s="52">
        <v>49129445</v>
      </c>
      <c r="AH291" s="51">
        <v>49563019</v>
      </c>
      <c r="AI291" s="51">
        <v>50019775</v>
      </c>
      <c r="AL291" s="51" t="str">
        <f t="shared" si="8"/>
        <v>Myanmar</v>
      </c>
    </row>
    <row r="292" spans="1:38">
      <c r="A292" s="51" t="s">
        <v>4111</v>
      </c>
      <c r="B292" s="51" t="s">
        <v>1585</v>
      </c>
      <c r="C292" s="51" t="s">
        <v>1691</v>
      </c>
      <c r="D292" s="51" t="s">
        <v>1688</v>
      </c>
      <c r="E292" s="51" t="str">
        <f t="shared" si="9"/>
        <v>Namibia.SP.TER.TOTL.IN</v>
      </c>
      <c r="F292" s="52" t="s">
        <v>1786</v>
      </c>
      <c r="G292" s="51" t="s">
        <v>1786</v>
      </c>
      <c r="H292" s="51" t="s">
        <v>1786</v>
      </c>
      <c r="I292" s="51" t="s">
        <v>1786</v>
      </c>
      <c r="J292" s="51" t="s">
        <v>1786</v>
      </c>
      <c r="K292" s="51" t="s">
        <v>1786</v>
      </c>
      <c r="L292" s="51" t="s">
        <v>1786</v>
      </c>
      <c r="M292" s="51" t="s">
        <v>1786</v>
      </c>
      <c r="N292" s="51" t="s">
        <v>1786</v>
      </c>
      <c r="O292" s="51" t="s">
        <v>1786</v>
      </c>
      <c r="P292" s="51" t="s">
        <v>1786</v>
      </c>
      <c r="Q292" s="52" t="s">
        <v>1786</v>
      </c>
      <c r="R292" s="51" t="s">
        <v>1786</v>
      </c>
      <c r="S292" s="51" t="s">
        <v>1786</v>
      </c>
      <c r="T292" s="51" t="s">
        <v>1786</v>
      </c>
      <c r="U292" s="51" t="s">
        <v>1786</v>
      </c>
      <c r="V292" s="51" t="s">
        <v>1786</v>
      </c>
      <c r="W292" s="51" t="s">
        <v>1786</v>
      </c>
      <c r="X292" s="51">
        <v>173482</v>
      </c>
      <c r="Y292" s="51">
        <v>177671</v>
      </c>
      <c r="Z292" s="52">
        <v>181760</v>
      </c>
      <c r="AA292" s="51">
        <v>185714</v>
      </c>
      <c r="AB292" s="51">
        <v>189595</v>
      </c>
      <c r="AC292" s="51">
        <v>193598</v>
      </c>
      <c r="AD292" s="51">
        <v>197976</v>
      </c>
      <c r="AE292" s="51">
        <v>202891</v>
      </c>
      <c r="AF292" s="51">
        <v>208389</v>
      </c>
      <c r="AG292" s="52">
        <v>214349</v>
      </c>
      <c r="AH292" s="51">
        <v>220551</v>
      </c>
      <c r="AI292" s="51">
        <v>226675</v>
      </c>
      <c r="AL292" s="51" t="str">
        <f t="shared" si="8"/>
        <v>Namibia</v>
      </c>
    </row>
    <row r="293" spans="1:38">
      <c r="A293" s="51" t="s">
        <v>4111</v>
      </c>
      <c r="B293" s="51" t="s">
        <v>1585</v>
      </c>
      <c r="C293" s="51" t="s">
        <v>1689</v>
      </c>
      <c r="D293" s="51" t="s">
        <v>1690</v>
      </c>
      <c r="E293" s="51" t="str">
        <f t="shared" si="9"/>
        <v>Namibia.SP.POP.TOTL</v>
      </c>
      <c r="F293" s="52">
        <v>1013313</v>
      </c>
      <c r="G293" s="51">
        <v>1035188</v>
      </c>
      <c r="H293" s="51">
        <v>1057641</v>
      </c>
      <c r="I293" s="51">
        <v>1082808</v>
      </c>
      <c r="J293" s="51">
        <v>1113478</v>
      </c>
      <c r="K293" s="51">
        <v>1151407</v>
      </c>
      <c r="L293" s="51">
        <v>1197709</v>
      </c>
      <c r="M293" s="51">
        <v>1251201</v>
      </c>
      <c r="N293" s="51">
        <v>1308509</v>
      </c>
      <c r="O293" s="51">
        <v>1364885</v>
      </c>
      <c r="P293" s="51">
        <v>1416897</v>
      </c>
      <c r="Q293" s="52">
        <v>1463258</v>
      </c>
      <c r="R293" s="51">
        <v>1504917</v>
      </c>
      <c r="S293" s="51">
        <v>1543407</v>
      </c>
      <c r="T293" s="51">
        <v>1581235</v>
      </c>
      <c r="U293" s="51">
        <v>1620207</v>
      </c>
      <c r="V293" s="51">
        <v>1660735</v>
      </c>
      <c r="W293" s="51">
        <v>1702108</v>
      </c>
      <c r="X293" s="51">
        <v>1743709</v>
      </c>
      <c r="Y293" s="51">
        <v>1784558</v>
      </c>
      <c r="Z293" s="52">
        <v>1823997</v>
      </c>
      <c r="AA293" s="51">
        <v>1861828</v>
      </c>
      <c r="AB293" s="51">
        <v>1898470</v>
      </c>
      <c r="AC293" s="51">
        <v>1934616</v>
      </c>
      <c r="AD293" s="51">
        <v>1971238</v>
      </c>
      <c r="AE293" s="51">
        <v>2009029</v>
      </c>
      <c r="AF293" s="51">
        <v>2048253</v>
      </c>
      <c r="AG293" s="52">
        <v>2088671</v>
      </c>
      <c r="AH293" s="51">
        <v>2129854</v>
      </c>
      <c r="AI293" s="51">
        <v>2171137</v>
      </c>
      <c r="AL293" s="51" t="str">
        <f t="shared" si="8"/>
        <v>Namibia</v>
      </c>
    </row>
    <row r="294" spans="1:38">
      <c r="A294" s="51" t="s">
        <v>4032</v>
      </c>
      <c r="B294" s="51" t="s">
        <v>1586</v>
      </c>
      <c r="C294" s="51" t="s">
        <v>1691</v>
      </c>
      <c r="D294" s="51" t="s">
        <v>1688</v>
      </c>
      <c r="E294" s="51" t="str">
        <f t="shared" si="9"/>
        <v>Nepal.SP.TER.TOTL.IN</v>
      </c>
      <c r="F294" s="52" t="s">
        <v>1786</v>
      </c>
      <c r="G294" s="51" t="s">
        <v>1786</v>
      </c>
      <c r="H294" s="51" t="s">
        <v>1786</v>
      </c>
      <c r="I294" s="51" t="s">
        <v>1786</v>
      </c>
      <c r="J294" s="51" t="s">
        <v>1786</v>
      </c>
      <c r="K294" s="51" t="s">
        <v>1786</v>
      </c>
      <c r="L294" s="51" t="s">
        <v>1786</v>
      </c>
      <c r="M294" s="51" t="s">
        <v>1786</v>
      </c>
      <c r="N294" s="51" t="s">
        <v>1786</v>
      </c>
      <c r="O294" s="51" t="s">
        <v>1786</v>
      </c>
      <c r="P294" s="51" t="s">
        <v>1786</v>
      </c>
      <c r="Q294" s="52">
        <v>1994199</v>
      </c>
      <c r="R294" s="51" t="s">
        <v>1786</v>
      </c>
      <c r="S294" s="51" t="s">
        <v>1786</v>
      </c>
      <c r="T294" s="51" t="s">
        <v>1786</v>
      </c>
      <c r="U294" s="51" t="s">
        <v>1786</v>
      </c>
      <c r="V294" s="51" t="s">
        <v>1786</v>
      </c>
      <c r="W294" s="51" t="s">
        <v>1786</v>
      </c>
      <c r="X294" s="51">
        <v>2194971</v>
      </c>
      <c r="Y294" s="51">
        <v>2260087</v>
      </c>
      <c r="Z294" s="52">
        <v>2325520</v>
      </c>
      <c r="AA294" s="51">
        <v>2390163</v>
      </c>
      <c r="AB294" s="51">
        <v>2453514</v>
      </c>
      <c r="AC294" s="51">
        <v>2588559</v>
      </c>
      <c r="AD294" s="51">
        <v>2650348</v>
      </c>
      <c r="AE294" s="51">
        <v>2714035</v>
      </c>
      <c r="AF294" s="51">
        <v>2780776</v>
      </c>
      <c r="AG294" s="52" t="s">
        <v>1786</v>
      </c>
      <c r="AH294" s="51" t="s">
        <v>1786</v>
      </c>
      <c r="AI294" s="51" t="s">
        <v>1786</v>
      </c>
      <c r="AL294" s="51" t="str">
        <f t="shared" si="8"/>
        <v>Nepal</v>
      </c>
    </row>
    <row r="295" spans="1:38">
      <c r="A295" s="51" t="s">
        <v>4032</v>
      </c>
      <c r="B295" s="51" t="s">
        <v>1586</v>
      </c>
      <c r="C295" s="51" t="s">
        <v>1689</v>
      </c>
      <c r="D295" s="51" t="s">
        <v>1690</v>
      </c>
      <c r="E295" s="51" t="str">
        <f t="shared" si="9"/>
        <v>Nepal.SP.POP.TOTL</v>
      </c>
      <c r="F295" s="52">
        <v>15057512</v>
      </c>
      <c r="G295" s="51">
        <v>15422156</v>
      </c>
      <c r="H295" s="51">
        <v>15794863</v>
      </c>
      <c r="I295" s="51">
        <v>16175656</v>
      </c>
      <c r="J295" s="51">
        <v>16564613</v>
      </c>
      <c r="K295" s="51">
        <v>16962036</v>
      </c>
      <c r="L295" s="51">
        <v>17367659</v>
      </c>
      <c r="M295" s="51">
        <v>17782154</v>
      </c>
      <c r="N295" s="51">
        <v>18207899</v>
      </c>
      <c r="O295" s="51">
        <v>18648004</v>
      </c>
      <c r="P295" s="51">
        <v>19104650</v>
      </c>
      <c r="Q295" s="52">
        <v>19578054</v>
      </c>
      <c r="R295" s="51">
        <v>20067338</v>
      </c>
      <c r="S295" s="51">
        <v>20572091</v>
      </c>
      <c r="T295" s="51">
        <v>21091513</v>
      </c>
      <c r="U295" s="51">
        <v>21624484</v>
      </c>
      <c r="V295" s="51">
        <v>22170625</v>
      </c>
      <c r="W295" s="51">
        <v>22728453</v>
      </c>
      <c r="X295" s="51">
        <v>23294242</v>
      </c>
      <c r="Y295" s="51">
        <v>23863278</v>
      </c>
      <c r="Z295" s="52">
        <v>24431756</v>
      </c>
      <c r="AA295" s="51">
        <v>24998406</v>
      </c>
      <c r="AB295" s="51">
        <v>25562694</v>
      </c>
      <c r="AC295" s="51">
        <v>26122557</v>
      </c>
      <c r="AD295" s="51">
        <v>26675935</v>
      </c>
      <c r="AE295" s="51">
        <v>27221542</v>
      </c>
      <c r="AF295" s="51">
        <v>27758280</v>
      </c>
      <c r="AG295" s="52">
        <v>28286728</v>
      </c>
      <c r="AH295" s="51">
        <v>28809526</v>
      </c>
      <c r="AI295" s="51">
        <v>29330505</v>
      </c>
      <c r="AL295" s="51" t="str">
        <f t="shared" si="8"/>
        <v>Nepal</v>
      </c>
    </row>
    <row r="296" spans="1:38">
      <c r="A296" s="51" t="s">
        <v>4172</v>
      </c>
      <c r="B296" s="51" t="s">
        <v>1587</v>
      </c>
      <c r="C296" s="51" t="s">
        <v>1691</v>
      </c>
      <c r="D296" s="51" t="s">
        <v>1688</v>
      </c>
      <c r="E296" s="51" t="str">
        <f t="shared" si="9"/>
        <v>Netherlands.SP.TER.TOTL.IN</v>
      </c>
      <c r="F296" s="52" t="s">
        <v>1786</v>
      </c>
      <c r="G296" s="51" t="s">
        <v>1786</v>
      </c>
      <c r="H296" s="51" t="s">
        <v>1786</v>
      </c>
      <c r="I296" s="51" t="s">
        <v>1786</v>
      </c>
      <c r="J296" s="51" t="s">
        <v>1786</v>
      </c>
      <c r="K296" s="51" t="s">
        <v>1786</v>
      </c>
      <c r="L296" s="51" t="s">
        <v>1786</v>
      </c>
      <c r="M296" s="51" t="s">
        <v>1786</v>
      </c>
      <c r="N296" s="51" t="s">
        <v>1786</v>
      </c>
      <c r="O296" s="51" t="s">
        <v>1786</v>
      </c>
      <c r="P296" s="51" t="s">
        <v>1786</v>
      </c>
      <c r="Q296" s="52">
        <v>1202288</v>
      </c>
      <c r="R296" s="51" t="s">
        <v>1786</v>
      </c>
      <c r="S296" s="51" t="s">
        <v>1786</v>
      </c>
      <c r="T296" s="51" t="s">
        <v>1786</v>
      </c>
      <c r="U296" s="51" t="s">
        <v>1786</v>
      </c>
      <c r="V296" s="51" t="s">
        <v>1786</v>
      </c>
      <c r="W296" s="51" t="s">
        <v>1786</v>
      </c>
      <c r="X296" s="51">
        <v>969439</v>
      </c>
      <c r="Y296" s="51">
        <v>949778</v>
      </c>
      <c r="Z296" s="52">
        <v>936113</v>
      </c>
      <c r="AA296" s="51">
        <v>928746</v>
      </c>
      <c r="AB296" s="51">
        <v>928188</v>
      </c>
      <c r="AC296" s="51">
        <v>934058</v>
      </c>
      <c r="AD296" s="51">
        <v>944544</v>
      </c>
      <c r="AE296" s="51">
        <v>957122</v>
      </c>
      <c r="AF296" s="51">
        <v>969818</v>
      </c>
      <c r="AG296" s="52">
        <v>982044</v>
      </c>
      <c r="AH296" s="51">
        <v>993842</v>
      </c>
      <c r="AI296" s="51">
        <v>1004639</v>
      </c>
      <c r="AL296" s="51" t="str">
        <f t="shared" si="8"/>
        <v>Netherlands</v>
      </c>
    </row>
    <row r="297" spans="1:38">
      <c r="A297" s="51" t="s">
        <v>4172</v>
      </c>
      <c r="B297" s="51" t="s">
        <v>1587</v>
      </c>
      <c r="C297" s="51" t="s">
        <v>1689</v>
      </c>
      <c r="D297" s="51" t="s">
        <v>1690</v>
      </c>
      <c r="E297" s="51" t="str">
        <f t="shared" si="9"/>
        <v>Netherlands.SP.POP.TOTL</v>
      </c>
      <c r="F297" s="52">
        <v>14150000</v>
      </c>
      <c r="G297" s="51">
        <v>14247000</v>
      </c>
      <c r="H297" s="51">
        <v>14313000</v>
      </c>
      <c r="I297" s="51">
        <v>14367000</v>
      </c>
      <c r="J297" s="51">
        <v>14424000</v>
      </c>
      <c r="K297" s="51">
        <v>14492000</v>
      </c>
      <c r="L297" s="51">
        <v>14572000</v>
      </c>
      <c r="M297" s="51">
        <v>14665000</v>
      </c>
      <c r="N297" s="51">
        <v>14760000</v>
      </c>
      <c r="O297" s="51">
        <v>14849000</v>
      </c>
      <c r="P297" s="51">
        <v>14952000</v>
      </c>
      <c r="Q297" s="52">
        <v>15070000</v>
      </c>
      <c r="R297" s="51">
        <v>15178000</v>
      </c>
      <c r="S297" s="51">
        <v>15279096.9549194</v>
      </c>
      <c r="T297" s="51">
        <v>15381133</v>
      </c>
      <c r="U297" s="51">
        <v>15460000</v>
      </c>
      <c r="V297" s="51">
        <v>15517000</v>
      </c>
      <c r="W297" s="51">
        <v>15607000</v>
      </c>
      <c r="X297" s="51">
        <v>15698000</v>
      </c>
      <c r="Y297" s="51">
        <v>15805000</v>
      </c>
      <c r="Z297" s="52">
        <v>15925431.058530301</v>
      </c>
      <c r="AA297" s="51">
        <v>16046091.1635825</v>
      </c>
      <c r="AB297" s="51">
        <v>16148891.007744201</v>
      </c>
      <c r="AC297" s="51">
        <v>16225267.048649799</v>
      </c>
      <c r="AD297" s="51">
        <v>16281732.6780659</v>
      </c>
      <c r="AE297" s="51">
        <v>16319850</v>
      </c>
      <c r="AF297" s="51">
        <v>16346101</v>
      </c>
      <c r="AG297" s="52">
        <v>16381696</v>
      </c>
      <c r="AH297" s="51">
        <v>16445593</v>
      </c>
      <c r="AI297" s="51">
        <v>16531294</v>
      </c>
      <c r="AL297" s="51" t="str">
        <f t="shared" si="8"/>
        <v>Netherlands</v>
      </c>
    </row>
    <row r="298" spans="1:38">
      <c r="A298" s="51" t="s">
        <v>1741</v>
      </c>
      <c r="B298" s="51" t="s">
        <v>1589</v>
      </c>
      <c r="C298" s="51" t="s">
        <v>1691</v>
      </c>
      <c r="D298" s="51" t="s">
        <v>1688</v>
      </c>
      <c r="E298" s="51" t="str">
        <f t="shared" si="9"/>
        <v>Netherlands Antilles.SP.TER.TOTL.IN</v>
      </c>
      <c r="F298" s="52" t="s">
        <v>1786</v>
      </c>
      <c r="G298" s="51" t="s">
        <v>1786</v>
      </c>
      <c r="H298" s="51" t="s">
        <v>1786</v>
      </c>
      <c r="I298" s="51" t="s">
        <v>1786</v>
      </c>
      <c r="J298" s="51" t="s">
        <v>1786</v>
      </c>
      <c r="K298" s="51" t="s">
        <v>1786</v>
      </c>
      <c r="L298" s="51" t="s">
        <v>1786</v>
      </c>
      <c r="M298" s="51" t="s">
        <v>1786</v>
      </c>
      <c r="N298" s="51" t="s">
        <v>1786</v>
      </c>
      <c r="O298" s="51" t="s">
        <v>1786</v>
      </c>
      <c r="P298" s="51" t="s">
        <v>1786</v>
      </c>
      <c r="Q298" s="52">
        <v>14665</v>
      </c>
      <c r="R298" s="51" t="s">
        <v>1786</v>
      </c>
      <c r="S298" s="51" t="s">
        <v>1786</v>
      </c>
      <c r="T298" s="51" t="s">
        <v>1786</v>
      </c>
      <c r="U298" s="51" t="s">
        <v>1786</v>
      </c>
      <c r="V298" s="51" t="s">
        <v>1786</v>
      </c>
      <c r="W298" s="51" t="s">
        <v>1786</v>
      </c>
      <c r="X298" s="51" t="s">
        <v>1786</v>
      </c>
      <c r="Y298" s="51">
        <v>11889</v>
      </c>
      <c r="Z298" s="52">
        <v>11256</v>
      </c>
      <c r="AA298" s="51">
        <v>10876</v>
      </c>
      <c r="AB298" s="51">
        <v>10800</v>
      </c>
      <c r="AC298" s="51">
        <v>10974</v>
      </c>
      <c r="AD298" s="51">
        <v>11289</v>
      </c>
      <c r="AE298" s="51">
        <v>11588</v>
      </c>
      <c r="AF298" s="51">
        <v>11756</v>
      </c>
      <c r="AG298" s="52">
        <v>11759</v>
      </c>
      <c r="AH298" s="51">
        <v>11628</v>
      </c>
      <c r="AI298" s="51">
        <v>11414</v>
      </c>
      <c r="AL298" s="51" t="e">
        <f t="shared" si="8"/>
        <v>#N/A</v>
      </c>
    </row>
    <row r="299" spans="1:38">
      <c r="A299" s="51" t="s">
        <v>1588</v>
      </c>
      <c r="B299" s="51" t="s">
        <v>1589</v>
      </c>
      <c r="C299" s="51" t="s">
        <v>1689</v>
      </c>
      <c r="D299" s="51" t="s">
        <v>1690</v>
      </c>
      <c r="E299" s="51" t="str">
        <f t="shared" si="9"/>
        <v>Netherlands Antilles.SP.POP.TOTL</v>
      </c>
      <c r="F299" s="52">
        <v>173660</v>
      </c>
      <c r="G299" s="51">
        <v>175206</v>
      </c>
      <c r="H299" s="51">
        <v>176754</v>
      </c>
      <c r="I299" s="51">
        <v>178341</v>
      </c>
      <c r="J299" s="51">
        <v>180020</v>
      </c>
      <c r="K299" s="51">
        <v>181816</v>
      </c>
      <c r="L299" s="51">
        <v>183740</v>
      </c>
      <c r="M299" s="51">
        <v>185733</v>
      </c>
      <c r="N299" s="51">
        <v>187659</v>
      </c>
      <c r="O299" s="51">
        <v>189337</v>
      </c>
      <c r="P299" s="51">
        <v>190628</v>
      </c>
      <c r="Q299" s="52">
        <v>191546</v>
      </c>
      <c r="R299" s="51">
        <v>192112</v>
      </c>
      <c r="S299" s="51">
        <v>192224</v>
      </c>
      <c r="T299" s="51">
        <v>191757</v>
      </c>
      <c r="U299" s="51">
        <v>190662</v>
      </c>
      <c r="V299" s="51">
        <v>188866</v>
      </c>
      <c r="W299" s="51">
        <v>186505</v>
      </c>
      <c r="X299" s="51">
        <v>183998</v>
      </c>
      <c r="Y299" s="51">
        <v>181913</v>
      </c>
      <c r="Z299" s="52">
        <v>180665</v>
      </c>
      <c r="AA299" s="51">
        <v>180381</v>
      </c>
      <c r="AB299" s="51">
        <v>180961</v>
      </c>
      <c r="AC299" s="51">
        <v>182297</v>
      </c>
      <c r="AD299" s="51">
        <v>184185</v>
      </c>
      <c r="AE299" s="51">
        <v>186451</v>
      </c>
      <c r="AF299" s="51">
        <v>189102</v>
      </c>
      <c r="AG299" s="52">
        <v>192118</v>
      </c>
      <c r="AH299" s="51">
        <v>195253</v>
      </c>
      <c r="AI299" s="51">
        <v>198198</v>
      </c>
      <c r="AL299" s="51" t="e">
        <f t="shared" si="8"/>
        <v>#N/A</v>
      </c>
    </row>
    <row r="300" spans="1:38">
      <c r="A300" s="51" t="s">
        <v>70</v>
      </c>
      <c r="B300" s="51" t="s">
        <v>1590</v>
      </c>
      <c r="C300" s="51" t="s">
        <v>1691</v>
      </c>
      <c r="D300" s="51" t="s">
        <v>1688</v>
      </c>
      <c r="E300" s="51" t="str">
        <f t="shared" si="9"/>
        <v>New Caledonia.SP.TER.TOTL.IN</v>
      </c>
      <c r="F300" s="52" t="s">
        <v>1786</v>
      </c>
      <c r="G300" s="51" t="s">
        <v>1786</v>
      </c>
      <c r="H300" s="51" t="s">
        <v>1786</v>
      </c>
      <c r="I300" s="51" t="s">
        <v>1786</v>
      </c>
      <c r="J300" s="51" t="s">
        <v>1786</v>
      </c>
      <c r="K300" s="51" t="s">
        <v>1786</v>
      </c>
      <c r="L300" s="51" t="s">
        <v>1786</v>
      </c>
      <c r="M300" s="51" t="s">
        <v>1786</v>
      </c>
      <c r="N300" s="51" t="s">
        <v>1786</v>
      </c>
      <c r="O300" s="51" t="s">
        <v>1786</v>
      </c>
      <c r="P300" s="51" t="s">
        <v>1786</v>
      </c>
      <c r="Q300" s="52" t="s">
        <v>1786</v>
      </c>
      <c r="R300" s="51" t="s">
        <v>1786</v>
      </c>
      <c r="S300" s="51" t="s">
        <v>1786</v>
      </c>
      <c r="T300" s="51" t="s">
        <v>1786</v>
      </c>
      <c r="U300" s="51" t="s">
        <v>1786</v>
      </c>
      <c r="V300" s="51" t="s">
        <v>1786</v>
      </c>
      <c r="W300" s="51" t="s">
        <v>1786</v>
      </c>
      <c r="X300" s="51" t="s">
        <v>1786</v>
      </c>
      <c r="Y300" s="51" t="s">
        <v>1786</v>
      </c>
      <c r="Z300" s="52" t="s">
        <v>1786</v>
      </c>
      <c r="AA300" s="51" t="s">
        <v>1786</v>
      </c>
      <c r="AB300" s="51" t="s">
        <v>1786</v>
      </c>
      <c r="AC300" s="51" t="s">
        <v>1786</v>
      </c>
      <c r="AD300" s="51" t="s">
        <v>1786</v>
      </c>
      <c r="AE300" s="51" t="s">
        <v>1786</v>
      </c>
      <c r="AF300" s="51" t="s">
        <v>1786</v>
      </c>
      <c r="AG300" s="52" t="s">
        <v>1786</v>
      </c>
      <c r="AH300" s="51" t="s">
        <v>1786</v>
      </c>
      <c r="AI300" s="51" t="s">
        <v>1786</v>
      </c>
      <c r="AL300" s="51" t="e">
        <f t="shared" si="8"/>
        <v>#N/A</v>
      </c>
    </row>
    <row r="301" spans="1:38">
      <c r="A301" s="51" t="s">
        <v>70</v>
      </c>
      <c r="B301" s="51" t="s">
        <v>1590</v>
      </c>
      <c r="C301" s="51" t="s">
        <v>1689</v>
      </c>
      <c r="D301" s="51" t="s">
        <v>1690</v>
      </c>
      <c r="E301" s="51" t="str">
        <f t="shared" si="9"/>
        <v>New Caledonia.SP.POP.TOTL</v>
      </c>
      <c r="F301" s="52">
        <v>143000</v>
      </c>
      <c r="G301" s="51">
        <v>144000</v>
      </c>
      <c r="H301" s="51">
        <v>144500</v>
      </c>
      <c r="I301" s="51">
        <v>145400</v>
      </c>
      <c r="J301" s="51">
        <v>150616</v>
      </c>
      <c r="K301" s="51">
        <v>153000</v>
      </c>
      <c r="L301" s="51">
        <v>154000</v>
      </c>
      <c r="M301" s="51">
        <v>156750.83923527601</v>
      </c>
      <c r="N301" s="51">
        <v>159710.49101408801</v>
      </c>
      <c r="O301" s="51">
        <v>164200</v>
      </c>
      <c r="P301" s="51">
        <v>168000</v>
      </c>
      <c r="Q301" s="52">
        <v>172166.996377926</v>
      </c>
      <c r="R301" s="51">
        <v>176723.789726221</v>
      </c>
      <c r="S301" s="51">
        <v>181695.68834408399</v>
      </c>
      <c r="T301" s="51">
        <v>187110.74122928001</v>
      </c>
      <c r="U301" s="51">
        <v>193000</v>
      </c>
      <c r="V301" s="51">
        <v>197000</v>
      </c>
      <c r="W301" s="51">
        <v>201641.74487476499</v>
      </c>
      <c r="X301" s="51">
        <v>205000</v>
      </c>
      <c r="Y301" s="51">
        <v>209214</v>
      </c>
      <c r="Z301" s="52">
        <v>213230</v>
      </c>
      <c r="AA301" s="51">
        <v>217324</v>
      </c>
      <c r="AB301" s="51">
        <v>221490</v>
      </c>
      <c r="AC301" s="51">
        <v>225735</v>
      </c>
      <c r="AD301" s="51">
        <v>230068</v>
      </c>
      <c r="AE301" s="51">
        <v>234393</v>
      </c>
      <c r="AF301" s="51">
        <v>238459</v>
      </c>
      <c r="AG301" s="52">
        <v>242400</v>
      </c>
      <c r="AH301" s="51">
        <v>246705</v>
      </c>
      <c r="AI301" s="51">
        <v>0</v>
      </c>
      <c r="AL301" s="51" t="e">
        <f t="shared" si="8"/>
        <v>#N/A</v>
      </c>
    </row>
    <row r="302" spans="1:38">
      <c r="A302" s="51" t="s">
        <v>133</v>
      </c>
      <c r="B302" s="51" t="s">
        <v>1591</v>
      </c>
      <c r="C302" s="51" t="s">
        <v>1691</v>
      </c>
      <c r="D302" s="51" t="s">
        <v>1688</v>
      </c>
      <c r="E302" s="51" t="str">
        <f t="shared" si="9"/>
        <v>New Zealand.SP.TER.TOTL.IN</v>
      </c>
      <c r="F302" s="52" t="s">
        <v>1786</v>
      </c>
      <c r="G302" s="51" t="s">
        <v>1786</v>
      </c>
      <c r="H302" s="51" t="s">
        <v>1786</v>
      </c>
      <c r="I302" s="51" t="s">
        <v>1786</v>
      </c>
      <c r="J302" s="51" t="s">
        <v>1786</v>
      </c>
      <c r="K302" s="51" t="s">
        <v>1786</v>
      </c>
      <c r="L302" s="51" t="s">
        <v>1786</v>
      </c>
      <c r="M302" s="51" t="s">
        <v>1786</v>
      </c>
      <c r="N302" s="51" t="s">
        <v>1786</v>
      </c>
      <c r="O302" s="51" t="s">
        <v>1786</v>
      </c>
      <c r="P302" s="51" t="s">
        <v>1786</v>
      </c>
      <c r="Q302" s="52">
        <v>281746</v>
      </c>
      <c r="R302" s="51" t="s">
        <v>1786</v>
      </c>
      <c r="S302" s="51" t="s">
        <v>1786</v>
      </c>
      <c r="T302" s="51" t="s">
        <v>1786</v>
      </c>
      <c r="U302" s="51" t="s">
        <v>1786</v>
      </c>
      <c r="V302" s="51" t="s">
        <v>1786</v>
      </c>
      <c r="W302" s="51" t="s">
        <v>1786</v>
      </c>
      <c r="X302" s="51">
        <v>265013</v>
      </c>
      <c r="Y302" s="51">
        <v>261193</v>
      </c>
      <c r="Z302" s="52">
        <v>260632</v>
      </c>
      <c r="AA302" s="51">
        <v>263805</v>
      </c>
      <c r="AB302" s="51">
        <v>270081</v>
      </c>
      <c r="AC302" s="51">
        <v>278358</v>
      </c>
      <c r="AD302" s="51">
        <v>286998</v>
      </c>
      <c r="AE302" s="51">
        <v>294763</v>
      </c>
      <c r="AF302" s="51">
        <v>301338</v>
      </c>
      <c r="AG302" s="52">
        <v>306932</v>
      </c>
      <c r="AH302" s="51">
        <v>311469</v>
      </c>
      <c r="AI302" s="51">
        <v>315002</v>
      </c>
      <c r="AL302" s="51" t="str">
        <f t="shared" si="8"/>
        <v>New Zealand</v>
      </c>
    </row>
    <row r="303" spans="1:38">
      <c r="A303" s="51" t="s">
        <v>133</v>
      </c>
      <c r="B303" s="51" t="s">
        <v>1591</v>
      </c>
      <c r="C303" s="51" t="s">
        <v>1689</v>
      </c>
      <c r="D303" s="51" t="s">
        <v>1690</v>
      </c>
      <c r="E303" s="51" t="str">
        <f t="shared" si="9"/>
        <v>New Zealand.SP.POP.TOTL</v>
      </c>
      <c r="F303" s="52">
        <v>3113000</v>
      </c>
      <c r="G303" s="51">
        <v>3145000</v>
      </c>
      <c r="H303" s="51">
        <v>3180800</v>
      </c>
      <c r="I303" s="51">
        <v>3221700</v>
      </c>
      <c r="J303" s="51">
        <v>3252800</v>
      </c>
      <c r="K303" s="51">
        <v>3271500</v>
      </c>
      <c r="L303" s="51">
        <v>3277000</v>
      </c>
      <c r="M303" s="51">
        <v>3305000</v>
      </c>
      <c r="N303" s="51">
        <v>3350000</v>
      </c>
      <c r="O303" s="51">
        <v>3398000</v>
      </c>
      <c r="P303" s="51">
        <v>3448000</v>
      </c>
      <c r="Q303" s="52">
        <v>3495100</v>
      </c>
      <c r="R303" s="51">
        <v>3531700</v>
      </c>
      <c r="S303" s="51">
        <v>3572200</v>
      </c>
      <c r="T303" s="51">
        <v>3620100</v>
      </c>
      <c r="U303" s="51">
        <v>3673400</v>
      </c>
      <c r="V303" s="51">
        <v>3732000</v>
      </c>
      <c r="W303" s="51">
        <v>3781400</v>
      </c>
      <c r="X303" s="51">
        <v>3815000</v>
      </c>
      <c r="Y303" s="51">
        <v>3835100</v>
      </c>
      <c r="Z303" s="52">
        <v>3857800</v>
      </c>
      <c r="AA303" s="51">
        <v>3880500</v>
      </c>
      <c r="AB303" s="51">
        <v>3948500</v>
      </c>
      <c r="AC303" s="51">
        <v>4027200</v>
      </c>
      <c r="AD303" s="51">
        <v>4087500</v>
      </c>
      <c r="AE303" s="51">
        <v>4133900</v>
      </c>
      <c r="AF303" s="51">
        <v>4184600</v>
      </c>
      <c r="AG303" s="52">
        <v>4228300</v>
      </c>
      <c r="AH303" s="51">
        <v>4268900</v>
      </c>
      <c r="AI303" s="51">
        <v>4315800</v>
      </c>
      <c r="AL303" s="51" t="str">
        <f t="shared" si="8"/>
        <v>New Zealand</v>
      </c>
    </row>
    <row r="304" spans="1:38">
      <c r="A304" s="51" t="s">
        <v>4</v>
      </c>
      <c r="B304" s="51" t="s">
        <v>1592</v>
      </c>
      <c r="C304" s="51" t="s">
        <v>1691</v>
      </c>
      <c r="D304" s="51" t="s">
        <v>1688</v>
      </c>
      <c r="E304" s="51" t="str">
        <f t="shared" si="9"/>
        <v>Nicaragua.SP.TER.TOTL.IN</v>
      </c>
      <c r="F304" s="52" t="s">
        <v>1786</v>
      </c>
      <c r="G304" s="51" t="s">
        <v>1786</v>
      </c>
      <c r="H304" s="51" t="s">
        <v>1786</v>
      </c>
      <c r="I304" s="51" t="s">
        <v>1786</v>
      </c>
      <c r="J304" s="51" t="s">
        <v>1786</v>
      </c>
      <c r="K304" s="51" t="s">
        <v>1786</v>
      </c>
      <c r="L304" s="51" t="s">
        <v>1786</v>
      </c>
      <c r="M304" s="51" t="s">
        <v>1786</v>
      </c>
      <c r="N304" s="51" t="s">
        <v>1786</v>
      </c>
      <c r="O304" s="51" t="s">
        <v>1786</v>
      </c>
      <c r="P304" s="51" t="s">
        <v>1786</v>
      </c>
      <c r="Q304" s="52">
        <v>411217</v>
      </c>
      <c r="R304" s="51" t="s">
        <v>1786</v>
      </c>
      <c r="S304" s="51" t="s">
        <v>1786</v>
      </c>
      <c r="T304" s="51" t="s">
        <v>1786</v>
      </c>
      <c r="U304" s="51" t="s">
        <v>1786</v>
      </c>
      <c r="V304" s="51" t="s">
        <v>1786</v>
      </c>
      <c r="W304" s="51" t="s">
        <v>1786</v>
      </c>
      <c r="X304" s="51">
        <v>517300</v>
      </c>
      <c r="Y304" s="51">
        <v>530931</v>
      </c>
      <c r="Z304" s="52">
        <v>543462</v>
      </c>
      <c r="AA304" s="51">
        <v>554787</v>
      </c>
      <c r="AB304" s="51">
        <v>564919</v>
      </c>
      <c r="AC304" s="51">
        <v>573920</v>
      </c>
      <c r="AD304" s="51">
        <v>581938</v>
      </c>
      <c r="AE304" s="51">
        <v>589109</v>
      </c>
      <c r="AF304" s="51">
        <v>606162</v>
      </c>
      <c r="AG304" s="52">
        <v>613926</v>
      </c>
      <c r="AH304" s="51">
        <v>621948</v>
      </c>
      <c r="AI304" s="51">
        <v>629553</v>
      </c>
      <c r="AL304" s="51" t="str">
        <f t="shared" si="8"/>
        <v>Nicaragua</v>
      </c>
    </row>
    <row r="305" spans="1:38">
      <c r="A305" s="51" t="s">
        <v>4</v>
      </c>
      <c r="B305" s="51" t="s">
        <v>1592</v>
      </c>
      <c r="C305" s="51" t="s">
        <v>1689</v>
      </c>
      <c r="D305" s="51" t="s">
        <v>1690</v>
      </c>
      <c r="E305" s="51" t="str">
        <f t="shared" si="9"/>
        <v>Nicaragua.SP.POP.TOTL</v>
      </c>
      <c r="F305" s="52">
        <v>3250477</v>
      </c>
      <c r="G305" s="51">
        <v>3343541</v>
      </c>
      <c r="H305" s="51">
        <v>3437019</v>
      </c>
      <c r="I305" s="51">
        <v>3529934</v>
      </c>
      <c r="J305" s="51">
        <v>3621062</v>
      </c>
      <c r="K305" s="51">
        <v>3709701</v>
      </c>
      <c r="L305" s="51">
        <v>3794913</v>
      </c>
      <c r="M305" s="51">
        <v>3877314</v>
      </c>
      <c r="N305" s="51">
        <v>3959624</v>
      </c>
      <c r="O305" s="51">
        <v>4045610</v>
      </c>
      <c r="P305" s="51">
        <v>4137774</v>
      </c>
      <c r="Q305" s="52">
        <v>4237140</v>
      </c>
      <c r="R305" s="51">
        <v>4342306</v>
      </c>
      <c r="S305" s="51">
        <v>4450358</v>
      </c>
      <c r="T305" s="51">
        <v>4557114</v>
      </c>
      <c r="U305" s="51">
        <v>4659448</v>
      </c>
      <c r="V305" s="51">
        <v>4756622</v>
      </c>
      <c r="W305" s="51">
        <v>4849265</v>
      </c>
      <c r="X305" s="51">
        <v>4937313</v>
      </c>
      <c r="Y305" s="51">
        <v>5021072</v>
      </c>
      <c r="Z305" s="52">
        <v>5100914</v>
      </c>
      <c r="AA305" s="51">
        <v>5176700</v>
      </c>
      <c r="AB305" s="51">
        <v>5248641</v>
      </c>
      <c r="AC305" s="51">
        <v>5317982</v>
      </c>
      <c r="AD305" s="51">
        <v>5386388</v>
      </c>
      <c r="AE305" s="51">
        <v>5455216</v>
      </c>
      <c r="AF305" s="51">
        <v>5524718</v>
      </c>
      <c r="AG305" s="52">
        <v>5595052</v>
      </c>
      <c r="AH305" s="51">
        <v>5667325</v>
      </c>
      <c r="AI305" s="51">
        <v>5742800</v>
      </c>
      <c r="AL305" s="51" t="str">
        <f t="shared" si="8"/>
        <v>Nicaragua</v>
      </c>
    </row>
    <row r="306" spans="1:38">
      <c r="A306" s="51" t="s">
        <v>4112</v>
      </c>
      <c r="B306" s="51" t="s">
        <v>1593</v>
      </c>
      <c r="C306" s="51" t="s">
        <v>1691</v>
      </c>
      <c r="D306" s="51" t="s">
        <v>1688</v>
      </c>
      <c r="E306" s="51" t="str">
        <f t="shared" si="9"/>
        <v>Niger.SP.TER.TOTL.IN</v>
      </c>
      <c r="F306" s="52" t="s">
        <v>1786</v>
      </c>
      <c r="G306" s="51" t="s">
        <v>1786</v>
      </c>
      <c r="H306" s="51" t="s">
        <v>1786</v>
      </c>
      <c r="I306" s="51" t="s">
        <v>1786</v>
      </c>
      <c r="J306" s="51" t="s">
        <v>1786</v>
      </c>
      <c r="K306" s="51" t="s">
        <v>1786</v>
      </c>
      <c r="L306" s="51" t="s">
        <v>1786</v>
      </c>
      <c r="M306" s="51" t="s">
        <v>1786</v>
      </c>
      <c r="N306" s="51" t="s">
        <v>1786</v>
      </c>
      <c r="O306" s="51" t="s">
        <v>1786</v>
      </c>
      <c r="P306" s="51" t="s">
        <v>1786</v>
      </c>
      <c r="Q306" s="52">
        <v>609028</v>
      </c>
      <c r="R306" s="51" t="s">
        <v>1786</v>
      </c>
      <c r="S306" s="51" t="s">
        <v>1786</v>
      </c>
      <c r="T306" s="51" t="s">
        <v>1786</v>
      </c>
      <c r="U306" s="51" t="s">
        <v>1786</v>
      </c>
      <c r="V306" s="51" t="s">
        <v>1786</v>
      </c>
      <c r="W306" s="51" t="s">
        <v>1786</v>
      </c>
      <c r="X306" s="51">
        <v>776821</v>
      </c>
      <c r="Y306" s="51">
        <v>811867</v>
      </c>
      <c r="Z306" s="52">
        <v>846286</v>
      </c>
      <c r="AA306" s="51">
        <v>878438</v>
      </c>
      <c r="AB306" s="51">
        <v>907595</v>
      </c>
      <c r="AC306" s="51">
        <v>934595</v>
      </c>
      <c r="AD306" s="51">
        <v>961272</v>
      </c>
      <c r="AE306" s="51">
        <v>990273</v>
      </c>
      <c r="AF306" s="51">
        <v>1023500</v>
      </c>
      <c r="AG306" s="52">
        <v>1061717</v>
      </c>
      <c r="AH306" s="51">
        <v>1104354</v>
      </c>
      <c r="AI306" s="51">
        <v>1150384</v>
      </c>
      <c r="AL306" s="51" t="str">
        <f t="shared" si="8"/>
        <v>Niger</v>
      </c>
    </row>
    <row r="307" spans="1:38">
      <c r="A307" s="51" t="s">
        <v>4112</v>
      </c>
      <c r="B307" s="51" t="s">
        <v>1593</v>
      </c>
      <c r="C307" s="51" t="s">
        <v>1689</v>
      </c>
      <c r="D307" s="51" t="s">
        <v>1690</v>
      </c>
      <c r="E307" s="51" t="str">
        <f t="shared" si="9"/>
        <v>Niger.SP.POP.TOTL</v>
      </c>
      <c r="F307" s="52">
        <v>5922179</v>
      </c>
      <c r="G307" s="51">
        <v>6096041</v>
      </c>
      <c r="H307" s="51">
        <v>6272257</v>
      </c>
      <c r="I307" s="51">
        <v>6451841</v>
      </c>
      <c r="J307" s="51">
        <v>6636235</v>
      </c>
      <c r="K307" s="51">
        <v>6826772</v>
      </c>
      <c r="L307" s="51">
        <v>7023847</v>
      </c>
      <c r="M307" s="51">
        <v>7228093</v>
      </c>
      <c r="N307" s="51">
        <v>7441417</v>
      </c>
      <c r="O307" s="51">
        <v>7666113</v>
      </c>
      <c r="P307" s="51">
        <v>7903944</v>
      </c>
      <c r="Q307" s="52">
        <v>8155914</v>
      </c>
      <c r="R307" s="51">
        <v>8422130</v>
      </c>
      <c r="S307" s="51">
        <v>8702307</v>
      </c>
      <c r="T307" s="51">
        <v>8995708</v>
      </c>
      <c r="U307" s="51">
        <v>9301826</v>
      </c>
      <c r="V307" s="51">
        <v>9621819</v>
      </c>
      <c r="W307" s="51">
        <v>9956361</v>
      </c>
      <c r="X307" s="51">
        <v>10303957</v>
      </c>
      <c r="Y307" s="51">
        <v>10662488</v>
      </c>
      <c r="Z307" s="52">
        <v>11031046</v>
      </c>
      <c r="AA307" s="51">
        <v>11408424</v>
      </c>
      <c r="AB307" s="51">
        <v>11796861</v>
      </c>
      <c r="AC307" s="51">
        <v>12203056</v>
      </c>
      <c r="AD307" s="51">
        <v>12635986</v>
      </c>
      <c r="AE307" s="51">
        <v>13101935</v>
      </c>
      <c r="AF307" s="51">
        <v>13603870</v>
      </c>
      <c r="AG307" s="52">
        <v>14139684</v>
      </c>
      <c r="AH307" s="51">
        <v>14704318</v>
      </c>
      <c r="AI307" s="51">
        <v>15290102</v>
      </c>
      <c r="AL307" s="51" t="str">
        <f t="shared" si="8"/>
        <v>Niger</v>
      </c>
    </row>
    <row r="308" spans="1:38">
      <c r="A308" s="51" t="s">
        <v>4113</v>
      </c>
      <c r="B308" s="51" t="s">
        <v>1594</v>
      </c>
      <c r="C308" s="51" t="s">
        <v>1691</v>
      </c>
      <c r="D308" s="51" t="s">
        <v>1688</v>
      </c>
      <c r="E308" s="51" t="str">
        <f t="shared" si="9"/>
        <v>Nigeria.SP.TER.TOTL.IN</v>
      </c>
      <c r="F308" s="52" t="s">
        <v>1786</v>
      </c>
      <c r="G308" s="51" t="s">
        <v>1786</v>
      </c>
      <c r="H308" s="51" t="s">
        <v>1786</v>
      </c>
      <c r="I308" s="51" t="s">
        <v>1786</v>
      </c>
      <c r="J308" s="51" t="s">
        <v>1786</v>
      </c>
      <c r="K308" s="51" t="s">
        <v>1786</v>
      </c>
      <c r="L308" s="51" t="s">
        <v>1786</v>
      </c>
      <c r="M308" s="51" t="s">
        <v>1786</v>
      </c>
      <c r="N308" s="51" t="s">
        <v>1786</v>
      </c>
      <c r="O308" s="51" t="s">
        <v>1786</v>
      </c>
      <c r="P308" s="51" t="s">
        <v>1786</v>
      </c>
      <c r="Q308" s="52">
        <v>9099119</v>
      </c>
      <c r="R308" s="51" t="s">
        <v>1786</v>
      </c>
      <c r="S308" s="51" t="s">
        <v>1786</v>
      </c>
      <c r="T308" s="51" t="s">
        <v>1786</v>
      </c>
      <c r="U308" s="51" t="s">
        <v>1786</v>
      </c>
      <c r="V308" s="51" t="s">
        <v>1786</v>
      </c>
      <c r="W308" s="51" t="s">
        <v>1786</v>
      </c>
      <c r="X308" s="51">
        <v>11328860</v>
      </c>
      <c r="Y308" s="51">
        <v>11722281</v>
      </c>
      <c r="Z308" s="52">
        <v>12107393</v>
      </c>
      <c r="AA308" s="51">
        <v>12478625</v>
      </c>
      <c r="AB308" s="51">
        <v>12833629</v>
      </c>
      <c r="AC308" s="51">
        <v>13173208</v>
      </c>
      <c r="AD308" s="51">
        <v>13499136</v>
      </c>
      <c r="AE308" s="51">
        <v>13814789</v>
      </c>
      <c r="AF308" s="51">
        <v>14123275</v>
      </c>
      <c r="AG308" s="52">
        <v>14424828</v>
      </c>
      <c r="AH308" s="51">
        <v>14720397</v>
      </c>
      <c r="AI308" s="51">
        <v>15014881</v>
      </c>
      <c r="AL308" s="51" t="str">
        <f t="shared" si="8"/>
        <v>Nigeria</v>
      </c>
    </row>
    <row r="309" spans="1:38">
      <c r="A309" s="51" t="s">
        <v>4113</v>
      </c>
      <c r="B309" s="51" t="s">
        <v>1594</v>
      </c>
      <c r="C309" s="51" t="s">
        <v>1689</v>
      </c>
      <c r="D309" s="51" t="s">
        <v>1690</v>
      </c>
      <c r="E309" s="51" t="str">
        <f t="shared" si="9"/>
        <v>Nigeria.SP.POP.TOTL</v>
      </c>
      <c r="F309" s="52">
        <v>74522934</v>
      </c>
      <c r="G309" s="51">
        <v>76643423</v>
      </c>
      <c r="H309" s="51">
        <v>78726910</v>
      </c>
      <c r="I309" s="51">
        <v>80806944</v>
      </c>
      <c r="J309" s="51">
        <v>82935721</v>
      </c>
      <c r="K309" s="51">
        <v>85150639</v>
      </c>
      <c r="L309" s="51">
        <v>87461350</v>
      </c>
      <c r="M309" s="51">
        <v>89853441</v>
      </c>
      <c r="N309" s="51">
        <v>92311753</v>
      </c>
      <c r="O309" s="51">
        <v>94812363</v>
      </c>
      <c r="P309" s="51">
        <v>97338277</v>
      </c>
      <c r="Q309" s="52">
        <v>99886789</v>
      </c>
      <c r="R309" s="51">
        <v>102465464</v>
      </c>
      <c r="S309" s="51">
        <v>105079844</v>
      </c>
      <c r="T309" s="51">
        <v>107738753</v>
      </c>
      <c r="U309" s="51">
        <v>110449331</v>
      </c>
      <c r="V309" s="51">
        <v>113212070</v>
      </c>
      <c r="W309" s="51">
        <v>116026774</v>
      </c>
      <c r="X309" s="51">
        <v>118899179</v>
      </c>
      <c r="Y309" s="51">
        <v>121836150</v>
      </c>
      <c r="Z309" s="52">
        <v>124842371</v>
      </c>
      <c r="AA309" s="51">
        <v>127917961</v>
      </c>
      <c r="AB309" s="51">
        <v>131060791</v>
      </c>
      <c r="AC309" s="51">
        <v>134269942</v>
      </c>
      <c r="AD309" s="51">
        <v>137543599</v>
      </c>
      <c r="AE309" s="51">
        <v>140878575</v>
      </c>
      <c r="AF309" s="51">
        <v>144273182</v>
      </c>
      <c r="AG309" s="52">
        <v>147721843</v>
      </c>
      <c r="AH309" s="51">
        <v>151212254</v>
      </c>
      <c r="AI309" s="51">
        <v>154728892</v>
      </c>
      <c r="AL309" s="51" t="str">
        <f t="shared" si="8"/>
        <v>Nigeria</v>
      </c>
    </row>
    <row r="310" spans="1:38">
      <c r="A310" s="51" t="s">
        <v>1595</v>
      </c>
      <c r="B310" s="51" t="s">
        <v>1596</v>
      </c>
      <c r="C310" s="51" t="s">
        <v>1691</v>
      </c>
      <c r="D310" s="51" t="s">
        <v>1688</v>
      </c>
      <c r="E310" s="51" t="str">
        <f t="shared" si="9"/>
        <v>Northern Mariana Islands.SP.TER.TOTL.IN</v>
      </c>
      <c r="F310" s="52" t="s">
        <v>1786</v>
      </c>
      <c r="G310" s="51" t="s">
        <v>1786</v>
      </c>
      <c r="H310" s="51" t="s">
        <v>1786</v>
      </c>
      <c r="I310" s="51" t="s">
        <v>1786</v>
      </c>
      <c r="J310" s="51" t="s">
        <v>1786</v>
      </c>
      <c r="K310" s="51" t="s">
        <v>1786</v>
      </c>
      <c r="L310" s="51" t="s">
        <v>1786</v>
      </c>
      <c r="M310" s="51" t="s">
        <v>1786</v>
      </c>
      <c r="N310" s="51" t="s">
        <v>1786</v>
      </c>
      <c r="O310" s="51" t="s">
        <v>1786</v>
      </c>
      <c r="P310" s="51" t="s">
        <v>1786</v>
      </c>
      <c r="Q310" s="52" t="s">
        <v>1786</v>
      </c>
      <c r="R310" s="51" t="s">
        <v>1786</v>
      </c>
      <c r="S310" s="51" t="s">
        <v>1786</v>
      </c>
      <c r="T310" s="51" t="s">
        <v>1786</v>
      </c>
      <c r="U310" s="51" t="s">
        <v>1786</v>
      </c>
      <c r="V310" s="51" t="s">
        <v>1786</v>
      </c>
      <c r="W310" s="51" t="s">
        <v>1786</v>
      </c>
      <c r="X310" s="51" t="s">
        <v>1786</v>
      </c>
      <c r="Y310" s="51" t="s">
        <v>1786</v>
      </c>
      <c r="Z310" s="52" t="s">
        <v>1786</v>
      </c>
      <c r="AA310" s="51" t="s">
        <v>1786</v>
      </c>
      <c r="AB310" s="51" t="s">
        <v>1786</v>
      </c>
      <c r="AC310" s="51" t="s">
        <v>1786</v>
      </c>
      <c r="AD310" s="51" t="s">
        <v>1786</v>
      </c>
      <c r="AE310" s="51" t="s">
        <v>1786</v>
      </c>
      <c r="AF310" s="51" t="s">
        <v>1786</v>
      </c>
      <c r="AG310" s="52" t="s">
        <v>1786</v>
      </c>
      <c r="AH310" s="51" t="s">
        <v>1786</v>
      </c>
      <c r="AI310" s="51" t="s">
        <v>1786</v>
      </c>
      <c r="AL310" s="51" t="e">
        <f t="shared" si="8"/>
        <v>#N/A</v>
      </c>
    </row>
    <row r="311" spans="1:38">
      <c r="A311" s="51" t="s">
        <v>1595</v>
      </c>
      <c r="B311" s="51" t="s">
        <v>1596</v>
      </c>
      <c r="C311" s="51" t="s">
        <v>1689</v>
      </c>
      <c r="D311" s="51" t="s">
        <v>1690</v>
      </c>
      <c r="E311" s="51" t="str">
        <f t="shared" si="9"/>
        <v>Northern Mariana Islands.SP.POP.TOTL</v>
      </c>
      <c r="F311" s="52">
        <v>16817</v>
      </c>
      <c r="G311" s="51">
        <v>18661</v>
      </c>
      <c r="H311" s="51">
        <v>21126</v>
      </c>
      <c r="I311" s="51">
        <v>24018</v>
      </c>
      <c r="J311" s="51">
        <v>27057</v>
      </c>
      <c r="K311" s="51">
        <v>30028</v>
      </c>
      <c r="L311" s="51">
        <v>32863</v>
      </c>
      <c r="M311" s="51">
        <v>35609</v>
      </c>
      <c r="N311" s="51">
        <v>38298</v>
      </c>
      <c r="O311" s="51">
        <v>41007</v>
      </c>
      <c r="P311" s="51">
        <v>43784</v>
      </c>
      <c r="Q311" s="52">
        <v>46631</v>
      </c>
      <c r="R311" s="51">
        <v>49504</v>
      </c>
      <c r="S311" s="51">
        <v>52350</v>
      </c>
      <c r="T311" s="51">
        <v>55101</v>
      </c>
      <c r="U311" s="51">
        <v>57709</v>
      </c>
      <c r="V311" s="51">
        <v>60145</v>
      </c>
      <c r="W311" s="51">
        <v>62426</v>
      </c>
      <c r="X311" s="51">
        <v>64610</v>
      </c>
      <c r="Y311" s="51">
        <v>66783</v>
      </c>
      <c r="Z311" s="52">
        <v>69002</v>
      </c>
      <c r="AA311" s="51">
        <v>71293</v>
      </c>
      <c r="AB311" s="51">
        <v>73626</v>
      </c>
      <c r="AC311" s="51">
        <v>75942</v>
      </c>
      <c r="AD311" s="51">
        <v>78154</v>
      </c>
      <c r="AE311" s="51">
        <v>80201</v>
      </c>
      <c r="AF311" s="51">
        <v>82065</v>
      </c>
      <c r="AG311" s="52">
        <v>83774</v>
      </c>
      <c r="AH311" s="51">
        <v>85364</v>
      </c>
      <c r="AI311" s="51">
        <v>86895</v>
      </c>
      <c r="AL311" s="51" t="e">
        <f t="shared" si="8"/>
        <v>#N/A</v>
      </c>
    </row>
    <row r="312" spans="1:38">
      <c r="A312" s="51" t="s">
        <v>4194</v>
      </c>
      <c r="B312" s="51" t="s">
        <v>1597</v>
      </c>
      <c r="C312" s="51" t="s">
        <v>1691</v>
      </c>
      <c r="D312" s="51" t="s">
        <v>1688</v>
      </c>
      <c r="E312" s="51" t="str">
        <f t="shared" si="9"/>
        <v>Norway.SP.TER.TOTL.IN</v>
      </c>
      <c r="F312" s="52" t="s">
        <v>1786</v>
      </c>
      <c r="G312" s="51" t="s">
        <v>1786</v>
      </c>
      <c r="H312" s="51" t="s">
        <v>1786</v>
      </c>
      <c r="I312" s="51" t="s">
        <v>1786</v>
      </c>
      <c r="J312" s="51" t="s">
        <v>1786</v>
      </c>
      <c r="K312" s="51" t="s">
        <v>1786</v>
      </c>
      <c r="L312" s="51" t="s">
        <v>1786</v>
      </c>
      <c r="M312" s="51" t="s">
        <v>1786</v>
      </c>
      <c r="N312" s="51" t="s">
        <v>1786</v>
      </c>
      <c r="O312" s="51" t="s">
        <v>1786</v>
      </c>
      <c r="P312" s="51" t="s">
        <v>1786</v>
      </c>
      <c r="Q312" s="52">
        <v>336672</v>
      </c>
      <c r="R312" s="51" t="s">
        <v>1786</v>
      </c>
      <c r="S312" s="51" t="s">
        <v>1786</v>
      </c>
      <c r="T312" s="51" t="s">
        <v>1786</v>
      </c>
      <c r="U312" s="51" t="s">
        <v>1786</v>
      </c>
      <c r="V312" s="51" t="s">
        <v>1786</v>
      </c>
      <c r="W312" s="51" t="s">
        <v>1786</v>
      </c>
      <c r="X312" s="51">
        <v>292450</v>
      </c>
      <c r="Y312" s="51">
        <v>283466</v>
      </c>
      <c r="Z312" s="52">
        <v>275897</v>
      </c>
      <c r="AA312" s="51">
        <v>270568</v>
      </c>
      <c r="AB312" s="51">
        <v>267780</v>
      </c>
      <c r="AC312" s="51">
        <v>267390</v>
      </c>
      <c r="AD312" s="51">
        <v>269151</v>
      </c>
      <c r="AE312" s="51">
        <v>272619</v>
      </c>
      <c r="AF312" s="51">
        <v>277382</v>
      </c>
      <c r="AG312" s="52">
        <v>283394</v>
      </c>
      <c r="AH312" s="51">
        <v>290564</v>
      </c>
      <c r="AI312" s="51">
        <v>298358</v>
      </c>
      <c r="AL312" s="51" t="str">
        <f t="shared" si="8"/>
        <v>Norway</v>
      </c>
    </row>
    <row r="313" spans="1:38">
      <c r="A313" s="51" t="s">
        <v>4194</v>
      </c>
      <c r="B313" s="51" t="s">
        <v>1597</v>
      </c>
      <c r="C313" s="51" t="s">
        <v>1689</v>
      </c>
      <c r="D313" s="51" t="s">
        <v>1690</v>
      </c>
      <c r="E313" s="51" t="str">
        <f t="shared" si="9"/>
        <v>Norway.SP.POP.TOTL</v>
      </c>
      <c r="F313" s="52">
        <v>4091000</v>
      </c>
      <c r="G313" s="51">
        <v>4100000</v>
      </c>
      <c r="H313" s="51">
        <v>4115000</v>
      </c>
      <c r="I313" s="51">
        <v>4133000</v>
      </c>
      <c r="J313" s="51">
        <v>4140000</v>
      </c>
      <c r="K313" s="51">
        <v>4153000</v>
      </c>
      <c r="L313" s="51">
        <v>4169000</v>
      </c>
      <c r="M313" s="51">
        <v>4187000</v>
      </c>
      <c r="N313" s="51">
        <v>4209000</v>
      </c>
      <c r="O313" s="51">
        <v>4227000</v>
      </c>
      <c r="P313" s="51">
        <v>4241500</v>
      </c>
      <c r="Q313" s="52">
        <v>4261700</v>
      </c>
      <c r="R313" s="51">
        <v>4286400</v>
      </c>
      <c r="S313" s="51">
        <v>4312000</v>
      </c>
      <c r="T313" s="51">
        <v>4336600</v>
      </c>
      <c r="U313" s="51">
        <v>4360000</v>
      </c>
      <c r="V313" s="51">
        <v>4381000</v>
      </c>
      <c r="W313" s="51">
        <v>4404100</v>
      </c>
      <c r="X313" s="51">
        <v>4432000</v>
      </c>
      <c r="Y313" s="51">
        <v>4460000</v>
      </c>
      <c r="Z313" s="52">
        <v>4491000</v>
      </c>
      <c r="AA313" s="51">
        <v>4513000</v>
      </c>
      <c r="AB313" s="51">
        <v>4538000</v>
      </c>
      <c r="AC313" s="51">
        <v>4564900</v>
      </c>
      <c r="AD313" s="51">
        <v>4591950</v>
      </c>
      <c r="AE313" s="51">
        <v>4623300</v>
      </c>
      <c r="AF313" s="51">
        <v>4660677</v>
      </c>
      <c r="AG313" s="52">
        <v>4709153</v>
      </c>
      <c r="AH313" s="51">
        <v>4768212</v>
      </c>
      <c r="AI313" s="51">
        <v>4827038</v>
      </c>
      <c r="AL313" s="51" t="str">
        <f t="shared" si="8"/>
        <v>Norway</v>
      </c>
    </row>
    <row r="314" spans="1:38">
      <c r="A314" s="51" t="s">
        <v>4033</v>
      </c>
      <c r="B314" s="51" t="s">
        <v>1598</v>
      </c>
      <c r="C314" s="51" t="s">
        <v>1691</v>
      </c>
      <c r="D314" s="51" t="s">
        <v>1688</v>
      </c>
      <c r="E314" s="51" t="str">
        <f t="shared" si="9"/>
        <v>Oman.SP.TER.TOTL.IN</v>
      </c>
      <c r="F314" s="52" t="s">
        <v>1786</v>
      </c>
      <c r="G314" s="51" t="s">
        <v>1786</v>
      </c>
      <c r="H314" s="51" t="s">
        <v>1786</v>
      </c>
      <c r="I314" s="51" t="s">
        <v>1786</v>
      </c>
      <c r="J314" s="51" t="s">
        <v>1786</v>
      </c>
      <c r="K314" s="51" t="s">
        <v>1786</v>
      </c>
      <c r="L314" s="51" t="s">
        <v>1786</v>
      </c>
      <c r="M314" s="51" t="s">
        <v>1786</v>
      </c>
      <c r="N314" s="51" t="s">
        <v>1786</v>
      </c>
      <c r="O314" s="51" t="s">
        <v>1786</v>
      </c>
      <c r="P314" s="51" t="s">
        <v>1786</v>
      </c>
      <c r="Q314" s="52">
        <v>150505</v>
      </c>
      <c r="R314" s="51" t="s">
        <v>1786</v>
      </c>
      <c r="S314" s="51" t="s">
        <v>1786</v>
      </c>
      <c r="T314" s="51" t="s">
        <v>1786</v>
      </c>
      <c r="U314" s="51" t="s">
        <v>1786</v>
      </c>
      <c r="V314" s="51" t="s">
        <v>1786</v>
      </c>
      <c r="W314" s="51" t="s">
        <v>1786</v>
      </c>
      <c r="X314" s="51">
        <v>198181</v>
      </c>
      <c r="Y314" s="51">
        <v>216875</v>
      </c>
      <c r="Z314" s="52">
        <v>233772</v>
      </c>
      <c r="AA314" s="51">
        <v>246494</v>
      </c>
      <c r="AB314" s="51">
        <v>254018</v>
      </c>
      <c r="AC314" s="51">
        <v>257214</v>
      </c>
      <c r="AD314" s="51">
        <v>257915</v>
      </c>
      <c r="AE314" s="51">
        <v>258868</v>
      </c>
      <c r="AF314" s="51">
        <v>262014</v>
      </c>
      <c r="AG314" s="52">
        <v>268002</v>
      </c>
      <c r="AH314" s="51">
        <v>276035</v>
      </c>
      <c r="AI314" s="51">
        <v>284881</v>
      </c>
      <c r="AL314" s="51" t="str">
        <f t="shared" si="8"/>
        <v>Oman</v>
      </c>
    </row>
    <row r="315" spans="1:38">
      <c r="A315" s="51" t="s">
        <v>4033</v>
      </c>
      <c r="B315" s="51" t="s">
        <v>1598</v>
      </c>
      <c r="C315" s="51" t="s">
        <v>1689</v>
      </c>
      <c r="D315" s="51" t="s">
        <v>1690</v>
      </c>
      <c r="E315" s="51" t="str">
        <f t="shared" si="9"/>
        <v>Oman.SP.POP.TOTL</v>
      </c>
      <c r="F315" s="52">
        <v>1187441</v>
      </c>
      <c r="G315" s="51">
        <v>1252484</v>
      </c>
      <c r="H315" s="51">
        <v>1320602</v>
      </c>
      <c r="I315" s="51">
        <v>1390310</v>
      </c>
      <c r="J315" s="51">
        <v>1459691</v>
      </c>
      <c r="K315" s="51">
        <v>1527368</v>
      </c>
      <c r="L315" s="51">
        <v>1592371</v>
      </c>
      <c r="M315" s="51">
        <v>1654936</v>
      </c>
      <c r="N315" s="51">
        <v>1716360</v>
      </c>
      <c r="O315" s="51">
        <v>1778624</v>
      </c>
      <c r="P315" s="51">
        <v>1842998</v>
      </c>
      <c r="Q315" s="52">
        <v>1910064</v>
      </c>
      <c r="R315" s="51">
        <v>1978858</v>
      </c>
      <c r="S315" s="51">
        <v>2047241</v>
      </c>
      <c r="T315" s="51">
        <v>2112253</v>
      </c>
      <c r="U315" s="51">
        <v>2171831</v>
      </c>
      <c r="V315" s="51">
        <v>2225393</v>
      </c>
      <c r="W315" s="51">
        <v>2273798</v>
      </c>
      <c r="X315" s="51">
        <v>2318235</v>
      </c>
      <c r="Y315" s="51">
        <v>2360528</v>
      </c>
      <c r="Z315" s="52">
        <v>2402184</v>
      </c>
      <c r="AA315" s="51">
        <v>2443347</v>
      </c>
      <c r="AB315" s="51">
        <v>2484085</v>
      </c>
      <c r="AC315" s="51">
        <v>2525751</v>
      </c>
      <c r="AD315" s="51">
        <v>2569963</v>
      </c>
      <c r="AE315" s="51">
        <v>2617833</v>
      </c>
      <c r="AF315" s="51">
        <v>2670055</v>
      </c>
      <c r="AG315" s="52">
        <v>2726301</v>
      </c>
      <c r="AH315" s="51">
        <v>2785361</v>
      </c>
      <c r="AI315" s="51">
        <v>2845415</v>
      </c>
      <c r="AL315" s="51" t="str">
        <f t="shared" si="8"/>
        <v>Oman</v>
      </c>
    </row>
    <row r="316" spans="1:38">
      <c r="A316" s="51" t="s">
        <v>4034</v>
      </c>
      <c r="B316" s="51" t="s">
        <v>1599</v>
      </c>
      <c r="C316" s="51" t="s">
        <v>1691</v>
      </c>
      <c r="D316" s="51" t="s">
        <v>1688</v>
      </c>
      <c r="E316" s="51" t="str">
        <f t="shared" si="9"/>
        <v>Pakistan.SP.TER.TOTL.IN</v>
      </c>
      <c r="F316" s="52" t="s">
        <v>1786</v>
      </c>
      <c r="G316" s="51" t="s">
        <v>1786</v>
      </c>
      <c r="H316" s="51" t="s">
        <v>1786</v>
      </c>
      <c r="I316" s="51" t="s">
        <v>1786</v>
      </c>
      <c r="J316" s="51" t="s">
        <v>1786</v>
      </c>
      <c r="K316" s="51" t="s">
        <v>1786</v>
      </c>
      <c r="L316" s="51" t="s">
        <v>1786</v>
      </c>
      <c r="M316" s="51" t="s">
        <v>1786</v>
      </c>
      <c r="N316" s="51" t="s">
        <v>1786</v>
      </c>
      <c r="O316" s="51" t="s">
        <v>1786</v>
      </c>
      <c r="P316" s="51" t="s">
        <v>1786</v>
      </c>
      <c r="Q316" s="52">
        <v>11238021</v>
      </c>
      <c r="R316" s="51" t="s">
        <v>1786</v>
      </c>
      <c r="S316" s="51" t="s">
        <v>1786</v>
      </c>
      <c r="T316" s="51" t="s">
        <v>1786</v>
      </c>
      <c r="U316" s="51" t="s">
        <v>1786</v>
      </c>
      <c r="V316" s="51" t="s">
        <v>1786</v>
      </c>
      <c r="W316" s="51" t="s">
        <v>1786</v>
      </c>
      <c r="X316" s="51">
        <v>13249454</v>
      </c>
      <c r="Y316" s="51">
        <v>13724746</v>
      </c>
      <c r="Z316" s="52">
        <v>14251558</v>
      </c>
      <c r="AA316" s="51">
        <v>14822793</v>
      </c>
      <c r="AB316" s="51">
        <v>15441981</v>
      </c>
      <c r="AC316" s="51">
        <v>16100777</v>
      </c>
      <c r="AD316" s="51">
        <v>16764950</v>
      </c>
      <c r="AE316" s="51">
        <v>17389609</v>
      </c>
      <c r="AF316" s="51">
        <v>17941788</v>
      </c>
      <c r="AG316" s="52">
        <v>18410646</v>
      </c>
      <c r="AH316" s="51">
        <v>18802394</v>
      </c>
      <c r="AI316" s="51">
        <v>19123052</v>
      </c>
      <c r="AL316" s="51" t="str">
        <f t="shared" si="8"/>
        <v>Pakistan</v>
      </c>
    </row>
    <row r="317" spans="1:38">
      <c r="A317" s="51" t="s">
        <v>4034</v>
      </c>
      <c r="B317" s="51" t="s">
        <v>1599</v>
      </c>
      <c r="C317" s="51" t="s">
        <v>1689</v>
      </c>
      <c r="D317" s="51" t="s">
        <v>1690</v>
      </c>
      <c r="E317" s="51" t="str">
        <f t="shared" si="9"/>
        <v>Pakistan.SP.POP.TOTL</v>
      </c>
      <c r="F317" s="52">
        <v>82730331.200000003</v>
      </c>
      <c r="G317" s="51">
        <v>85096000</v>
      </c>
      <c r="H317" s="51">
        <v>87436140</v>
      </c>
      <c r="I317" s="51">
        <v>89831890.236000001</v>
      </c>
      <c r="J317" s="51">
        <v>92284300.839442804</v>
      </c>
      <c r="K317" s="51">
        <v>94794433.822275698</v>
      </c>
      <c r="L317" s="51">
        <v>97353883.535477102</v>
      </c>
      <c r="M317" s="51">
        <v>99953232.225874305</v>
      </c>
      <c r="N317" s="51">
        <v>102621983.526305</v>
      </c>
      <c r="O317" s="51">
        <v>105269630.70128401</v>
      </c>
      <c r="P317" s="51">
        <v>107975060.210307</v>
      </c>
      <c r="Q317" s="52">
        <v>110750019.25771201</v>
      </c>
      <c r="R317" s="51">
        <v>113561962.246665</v>
      </c>
      <c r="S317" s="51">
        <v>116444164.84848499</v>
      </c>
      <c r="T317" s="51">
        <v>119401846.635637</v>
      </c>
      <c r="U317" s="51">
        <v>122374952.616864</v>
      </c>
      <c r="V317" s="51">
        <v>125409851.441762</v>
      </c>
      <c r="W317" s="51">
        <v>128457310.831797</v>
      </c>
      <c r="X317" s="51">
        <v>131582000</v>
      </c>
      <c r="Y317" s="51">
        <v>134790000</v>
      </c>
      <c r="Z317" s="52">
        <v>138080000</v>
      </c>
      <c r="AA317" s="51">
        <v>141450153.44529101</v>
      </c>
      <c r="AB317" s="51">
        <v>144902409.42682001</v>
      </c>
      <c r="AC317" s="51">
        <v>148438764.34206599</v>
      </c>
      <c r="AD317" s="51">
        <v>152061263.041042</v>
      </c>
      <c r="AE317" s="51">
        <v>155772000</v>
      </c>
      <c r="AF317" s="51">
        <v>159144934.351383</v>
      </c>
      <c r="AG317" s="52">
        <v>162590902.92033201</v>
      </c>
      <c r="AH317" s="51">
        <v>166111487.118278</v>
      </c>
      <c r="AI317" s="51">
        <v>169708302.598984</v>
      </c>
      <c r="AL317" s="51" t="str">
        <f t="shared" si="8"/>
        <v>Pakistan</v>
      </c>
    </row>
    <row r="318" spans="1:38">
      <c r="A318" s="51" t="s">
        <v>100</v>
      </c>
      <c r="B318" s="51" t="s">
        <v>1600</v>
      </c>
      <c r="C318" s="51" t="s">
        <v>1691</v>
      </c>
      <c r="D318" s="51" t="s">
        <v>1688</v>
      </c>
      <c r="E318" s="51" t="str">
        <f t="shared" si="9"/>
        <v>Palau.SP.TER.TOTL.IN</v>
      </c>
      <c r="F318" s="52" t="s">
        <v>1786</v>
      </c>
      <c r="G318" s="51" t="s">
        <v>1786</v>
      </c>
      <c r="H318" s="51" t="s">
        <v>1786</v>
      </c>
      <c r="I318" s="51" t="s">
        <v>1786</v>
      </c>
      <c r="J318" s="51" t="s">
        <v>1786</v>
      </c>
      <c r="K318" s="51" t="s">
        <v>1786</v>
      </c>
      <c r="L318" s="51" t="s">
        <v>1786</v>
      </c>
      <c r="M318" s="51" t="s">
        <v>1786</v>
      </c>
      <c r="N318" s="51" t="s">
        <v>1786</v>
      </c>
      <c r="O318" s="51" t="s">
        <v>1786</v>
      </c>
      <c r="P318" s="51" t="s">
        <v>1786</v>
      </c>
      <c r="Q318" s="52" t="s">
        <v>1786</v>
      </c>
      <c r="R318" s="51" t="s">
        <v>1786</v>
      </c>
      <c r="S318" s="51" t="s">
        <v>1786</v>
      </c>
      <c r="T318" s="51" t="s">
        <v>1786</v>
      </c>
      <c r="U318" s="51" t="s">
        <v>1786</v>
      </c>
      <c r="V318" s="51" t="s">
        <v>1786</v>
      </c>
      <c r="W318" s="51" t="s">
        <v>1786</v>
      </c>
      <c r="X318" s="51" t="s">
        <v>1786</v>
      </c>
      <c r="Y318" s="51" t="s">
        <v>1786</v>
      </c>
      <c r="Z318" s="52" t="s">
        <v>1786</v>
      </c>
      <c r="AA318" s="51" t="s">
        <v>1786</v>
      </c>
      <c r="AB318" s="51">
        <v>1205</v>
      </c>
      <c r="AC318" s="51">
        <v>1229</v>
      </c>
      <c r="AD318" s="51">
        <v>1255</v>
      </c>
      <c r="AE318" s="51">
        <v>1401</v>
      </c>
      <c r="AF318" s="51">
        <v>1281</v>
      </c>
      <c r="AG318" s="52">
        <v>1329</v>
      </c>
      <c r="AH318" s="51">
        <v>1265</v>
      </c>
      <c r="AI318" s="51" t="s">
        <v>1786</v>
      </c>
      <c r="AL318" s="51" t="str">
        <f t="shared" si="8"/>
        <v>Palau</v>
      </c>
    </row>
    <row r="319" spans="1:38">
      <c r="A319" s="51" t="s">
        <v>100</v>
      </c>
      <c r="B319" s="51" t="s">
        <v>1600</v>
      </c>
      <c r="C319" s="51" t="s">
        <v>1689</v>
      </c>
      <c r="D319" s="51" t="s">
        <v>1690</v>
      </c>
      <c r="E319" s="51" t="str">
        <f t="shared" si="9"/>
        <v>Palau.SP.POP.TOTL</v>
      </c>
      <c r="F319" s="52">
        <v>12116</v>
      </c>
      <c r="G319" s="51">
        <v>12392.5625109184</v>
      </c>
      <c r="H319" s="51">
        <v>12675.437899225801</v>
      </c>
      <c r="I319" s="51">
        <v>12964.770264065601</v>
      </c>
      <c r="J319" s="51">
        <v>13260.7069938205</v>
      </c>
      <c r="K319" s="51">
        <v>13563.3988411928</v>
      </c>
      <c r="L319" s="51">
        <v>13873</v>
      </c>
      <c r="M319" s="51">
        <v>14175.229473761899</v>
      </c>
      <c r="N319" s="51">
        <v>14484.043150998999</v>
      </c>
      <c r="O319" s="51">
        <v>14799.5844715116</v>
      </c>
      <c r="P319" s="51">
        <v>15122</v>
      </c>
      <c r="Q319" s="52">
        <v>15575</v>
      </c>
      <c r="R319" s="51">
        <v>15969</v>
      </c>
      <c r="S319" s="51">
        <v>16361</v>
      </c>
      <c r="T319" s="51">
        <v>16744</v>
      </c>
      <c r="U319" s="51">
        <v>17225</v>
      </c>
      <c r="V319" s="51">
        <v>17600</v>
      </c>
      <c r="W319" s="51">
        <v>18061</v>
      </c>
      <c r="X319" s="51">
        <v>18494</v>
      </c>
      <c r="Y319" s="51">
        <v>18882</v>
      </c>
      <c r="Z319" s="52">
        <v>19129</v>
      </c>
      <c r="AA319" s="51">
        <v>19626</v>
      </c>
      <c r="AB319" s="51">
        <v>19976</v>
      </c>
      <c r="AC319" s="51">
        <v>19700</v>
      </c>
      <c r="AD319" s="51">
        <v>19816</v>
      </c>
      <c r="AE319" s="51">
        <v>19932</v>
      </c>
      <c r="AF319" s="51">
        <v>20046.791043466699</v>
      </c>
      <c r="AG319" s="52">
        <v>20162.029375116501</v>
      </c>
      <c r="AH319" s="51">
        <v>20278.739455421899</v>
      </c>
      <c r="AI319" s="51">
        <v>20397.662709480199</v>
      </c>
      <c r="AL319" s="51" t="str">
        <f t="shared" si="8"/>
        <v>Palau</v>
      </c>
    </row>
    <row r="320" spans="1:38">
      <c r="A320" s="51" t="s">
        <v>5</v>
      </c>
      <c r="B320" s="51" t="s">
        <v>1601</v>
      </c>
      <c r="C320" s="51" t="s">
        <v>1691</v>
      </c>
      <c r="D320" s="51" t="s">
        <v>1688</v>
      </c>
      <c r="E320" s="51" t="str">
        <f t="shared" si="9"/>
        <v>Panama.SP.TER.TOTL.IN</v>
      </c>
      <c r="F320" s="52" t="s">
        <v>1786</v>
      </c>
      <c r="G320" s="51" t="s">
        <v>1786</v>
      </c>
      <c r="H320" s="51" t="s">
        <v>1786</v>
      </c>
      <c r="I320" s="51" t="s">
        <v>1786</v>
      </c>
      <c r="J320" s="51" t="s">
        <v>1786</v>
      </c>
      <c r="K320" s="51" t="s">
        <v>1786</v>
      </c>
      <c r="L320" s="51" t="s">
        <v>1786</v>
      </c>
      <c r="M320" s="51" t="s">
        <v>1786</v>
      </c>
      <c r="N320" s="51" t="s">
        <v>1786</v>
      </c>
      <c r="O320" s="51" t="s">
        <v>1786</v>
      </c>
      <c r="P320" s="51" t="s">
        <v>1786</v>
      </c>
      <c r="Q320" s="52">
        <v>256972</v>
      </c>
      <c r="R320" s="51" t="s">
        <v>1786</v>
      </c>
      <c r="S320" s="51" t="s">
        <v>1786</v>
      </c>
      <c r="T320" s="51" t="s">
        <v>1786</v>
      </c>
      <c r="U320" s="51" t="s">
        <v>1786</v>
      </c>
      <c r="V320" s="51" t="s">
        <v>1786</v>
      </c>
      <c r="W320" s="51" t="s">
        <v>1786</v>
      </c>
      <c r="X320" s="51">
        <v>267070</v>
      </c>
      <c r="Y320" s="51">
        <v>267905</v>
      </c>
      <c r="Z320" s="52">
        <v>269550</v>
      </c>
      <c r="AA320" s="51">
        <v>272167</v>
      </c>
      <c r="AB320" s="51">
        <v>275636</v>
      </c>
      <c r="AC320" s="51">
        <v>279651</v>
      </c>
      <c r="AD320" s="51">
        <v>283768</v>
      </c>
      <c r="AE320" s="51">
        <v>287644</v>
      </c>
      <c r="AF320" s="51">
        <v>291218</v>
      </c>
      <c r="AG320" s="52">
        <v>294583</v>
      </c>
      <c r="AH320" s="51">
        <v>297716</v>
      </c>
      <c r="AI320" s="51">
        <v>300629</v>
      </c>
      <c r="AL320" s="51" t="str">
        <f t="shared" si="8"/>
        <v>Panama</v>
      </c>
    </row>
    <row r="321" spans="1:38">
      <c r="A321" s="51" t="s">
        <v>5</v>
      </c>
      <c r="B321" s="51" t="s">
        <v>1601</v>
      </c>
      <c r="C321" s="51" t="s">
        <v>1689</v>
      </c>
      <c r="D321" s="51" t="s">
        <v>1690</v>
      </c>
      <c r="E321" s="51" t="str">
        <f t="shared" si="9"/>
        <v>Panama.SP.POP.TOTL</v>
      </c>
      <c r="F321" s="52">
        <v>1950586</v>
      </c>
      <c r="G321" s="51">
        <v>1995790</v>
      </c>
      <c r="H321" s="51">
        <v>2040898</v>
      </c>
      <c r="I321" s="51">
        <v>2086015</v>
      </c>
      <c r="J321" s="51">
        <v>2131296</v>
      </c>
      <c r="K321" s="51">
        <v>2176885</v>
      </c>
      <c r="L321" s="51">
        <v>2222793</v>
      </c>
      <c r="M321" s="51">
        <v>2269071</v>
      </c>
      <c r="N321" s="51">
        <v>2315947</v>
      </c>
      <c r="O321" s="51">
        <v>2363708</v>
      </c>
      <c r="P321" s="51">
        <v>2412554</v>
      </c>
      <c r="Q321" s="52">
        <v>2462557</v>
      </c>
      <c r="R321" s="51">
        <v>2513668</v>
      </c>
      <c r="S321" s="51">
        <v>2565814</v>
      </c>
      <c r="T321" s="51">
        <v>2618864</v>
      </c>
      <c r="U321" s="51">
        <v>2672699</v>
      </c>
      <c r="V321" s="51">
        <v>2727291</v>
      </c>
      <c r="W321" s="51">
        <v>2782593</v>
      </c>
      <c r="X321" s="51">
        <v>2838422</v>
      </c>
      <c r="Y321" s="51">
        <v>2894551</v>
      </c>
      <c r="Z321" s="52">
        <v>2950801</v>
      </c>
      <c r="AA321" s="51">
        <v>3007058</v>
      </c>
      <c r="AB321" s="51">
        <v>3063285</v>
      </c>
      <c r="AC321" s="51">
        <v>3119453</v>
      </c>
      <c r="AD321" s="51">
        <v>3175571</v>
      </c>
      <c r="AE321" s="51">
        <v>3231624</v>
      </c>
      <c r="AF321" s="51">
        <v>3287575</v>
      </c>
      <c r="AG321" s="52">
        <v>3343341</v>
      </c>
      <c r="AH321" s="51">
        <v>3398823</v>
      </c>
      <c r="AI321" s="51">
        <v>3453898</v>
      </c>
      <c r="AL321" s="51" t="str">
        <f t="shared" si="8"/>
        <v>Panama</v>
      </c>
    </row>
    <row r="322" spans="1:38">
      <c r="A322" s="51" t="s">
        <v>1743</v>
      </c>
      <c r="B322" s="51" t="s">
        <v>1602</v>
      </c>
      <c r="C322" s="51" t="s">
        <v>1691</v>
      </c>
      <c r="D322" s="51" t="s">
        <v>1688</v>
      </c>
      <c r="E322" s="51" t="str">
        <f t="shared" si="9"/>
        <v>PapuaNewGuinea.SP.TER.TOTL.IN</v>
      </c>
      <c r="F322" s="52" t="s">
        <v>1786</v>
      </c>
      <c r="G322" s="51" t="s">
        <v>1786</v>
      </c>
      <c r="H322" s="51" t="s">
        <v>1786</v>
      </c>
      <c r="I322" s="51" t="s">
        <v>1786</v>
      </c>
      <c r="J322" s="51" t="s">
        <v>1786</v>
      </c>
      <c r="K322" s="51" t="s">
        <v>1786</v>
      </c>
      <c r="L322" s="51" t="s">
        <v>1786</v>
      </c>
      <c r="M322" s="51" t="s">
        <v>1786</v>
      </c>
      <c r="N322" s="51" t="s">
        <v>1786</v>
      </c>
      <c r="O322" s="51" t="s">
        <v>1786</v>
      </c>
      <c r="P322" s="51" t="s">
        <v>1786</v>
      </c>
      <c r="Q322" s="52">
        <v>434452</v>
      </c>
      <c r="R322" s="51" t="s">
        <v>1786</v>
      </c>
      <c r="S322" s="51" t="s">
        <v>1786</v>
      </c>
      <c r="T322" s="51" t="s">
        <v>1786</v>
      </c>
      <c r="U322" s="51" t="s">
        <v>1786</v>
      </c>
      <c r="V322" s="51" t="s">
        <v>1786</v>
      </c>
      <c r="W322" s="51" t="s">
        <v>1786</v>
      </c>
      <c r="X322" s="51">
        <v>487989</v>
      </c>
      <c r="Y322" s="51">
        <v>492031</v>
      </c>
      <c r="Z322" s="52">
        <v>498655</v>
      </c>
      <c r="AA322" s="51">
        <v>508410</v>
      </c>
      <c r="AB322" s="51">
        <v>520860</v>
      </c>
      <c r="AC322" s="51">
        <v>535217</v>
      </c>
      <c r="AD322" s="51">
        <v>550242</v>
      </c>
      <c r="AE322" s="51">
        <v>565050</v>
      </c>
      <c r="AF322" s="51">
        <v>579395</v>
      </c>
      <c r="AG322" s="52">
        <v>593623</v>
      </c>
      <c r="AH322" s="51">
        <v>608125</v>
      </c>
      <c r="AI322" s="51">
        <v>623519</v>
      </c>
      <c r="AL322" s="51" t="str">
        <f t="shared" ref="AL322:AL385" si="10">VLOOKUP(A322,Area_Country_En,1,FALSE)</f>
        <v>PapuaNewGuinea</v>
      </c>
    </row>
    <row r="323" spans="1:38">
      <c r="A323" s="51" t="s">
        <v>1743</v>
      </c>
      <c r="B323" s="51" t="s">
        <v>1602</v>
      </c>
      <c r="C323" s="51" t="s">
        <v>1689</v>
      </c>
      <c r="D323" s="51" t="s">
        <v>1690</v>
      </c>
      <c r="E323" s="51" t="str">
        <f t="shared" ref="E323:E386" si="11">CONCATENATE(A323,".",D323)</f>
        <v>PapuaNewGuinea.SP.POP.TOTL</v>
      </c>
      <c r="F323" s="52">
        <v>3199016</v>
      </c>
      <c r="G323" s="51">
        <v>3278369</v>
      </c>
      <c r="H323" s="51">
        <v>3363063</v>
      </c>
      <c r="I323" s="51">
        <v>3452030</v>
      </c>
      <c r="J323" s="51">
        <v>3543637</v>
      </c>
      <c r="K323" s="51">
        <v>3636726</v>
      </c>
      <c r="L323" s="51">
        <v>3731044</v>
      </c>
      <c r="M323" s="51">
        <v>3827075</v>
      </c>
      <c r="N323" s="51">
        <v>3925294</v>
      </c>
      <c r="O323" s="51">
        <v>4026435</v>
      </c>
      <c r="P323" s="51">
        <v>4131073</v>
      </c>
      <c r="Q323" s="52">
        <v>4239197</v>
      </c>
      <c r="R323" s="51">
        <v>4350705</v>
      </c>
      <c r="S323" s="51">
        <v>4465969</v>
      </c>
      <c r="T323" s="51">
        <v>4585432</v>
      </c>
      <c r="U323" s="51">
        <v>4709349</v>
      </c>
      <c r="V323" s="51">
        <v>4837876</v>
      </c>
      <c r="W323" s="51">
        <v>4970756</v>
      </c>
      <c r="X323" s="51">
        <v>5107284</v>
      </c>
      <c r="Y323" s="51">
        <v>5246485</v>
      </c>
      <c r="Z323" s="52">
        <v>5387613</v>
      </c>
      <c r="AA323" s="51">
        <v>5530340</v>
      </c>
      <c r="AB323" s="51">
        <v>5674695</v>
      </c>
      <c r="AC323" s="51">
        <v>5820702</v>
      </c>
      <c r="AD323" s="51">
        <v>5968515</v>
      </c>
      <c r="AE323" s="51">
        <v>6118202</v>
      </c>
      <c r="AF323" s="51">
        <v>6269638</v>
      </c>
      <c r="AG323" s="52">
        <v>6422574</v>
      </c>
      <c r="AH323" s="51">
        <v>6576822</v>
      </c>
      <c r="AI323" s="51">
        <v>6732159</v>
      </c>
      <c r="AL323" s="51" t="str">
        <f t="shared" si="10"/>
        <v>PapuaNewGuinea</v>
      </c>
    </row>
    <row r="324" spans="1:38">
      <c r="A324" s="51" t="s">
        <v>7</v>
      </c>
      <c r="B324" s="51" t="s">
        <v>1603</v>
      </c>
      <c r="C324" s="51" t="s">
        <v>1691</v>
      </c>
      <c r="D324" s="51" t="s">
        <v>1688</v>
      </c>
      <c r="E324" s="51" t="str">
        <f t="shared" si="11"/>
        <v>Paraguay.SP.TER.TOTL.IN</v>
      </c>
      <c r="F324" s="52" t="s">
        <v>1786</v>
      </c>
      <c r="G324" s="51" t="s">
        <v>1786</v>
      </c>
      <c r="H324" s="51" t="s">
        <v>1786</v>
      </c>
      <c r="I324" s="51" t="s">
        <v>1786</v>
      </c>
      <c r="J324" s="51" t="s">
        <v>1786</v>
      </c>
      <c r="K324" s="51" t="s">
        <v>1786</v>
      </c>
      <c r="L324" s="51" t="s">
        <v>1786</v>
      </c>
      <c r="M324" s="51" t="s">
        <v>1786</v>
      </c>
      <c r="N324" s="51" t="s">
        <v>1786</v>
      </c>
      <c r="O324" s="51" t="s">
        <v>1786</v>
      </c>
      <c r="P324" s="51" t="s">
        <v>1786</v>
      </c>
      <c r="Q324" s="52">
        <v>402369</v>
      </c>
      <c r="R324" s="51" t="s">
        <v>1786</v>
      </c>
      <c r="S324" s="51" t="s">
        <v>1786</v>
      </c>
      <c r="T324" s="51" t="s">
        <v>1786</v>
      </c>
      <c r="U324" s="51" t="s">
        <v>1786</v>
      </c>
      <c r="V324" s="51" t="s">
        <v>1786</v>
      </c>
      <c r="W324" s="51" t="s">
        <v>1786</v>
      </c>
      <c r="X324" s="51">
        <v>489613</v>
      </c>
      <c r="Y324" s="51">
        <v>509271</v>
      </c>
      <c r="Z324" s="52">
        <v>528614</v>
      </c>
      <c r="AA324" s="51">
        <v>547448</v>
      </c>
      <c r="AB324" s="51">
        <v>565786</v>
      </c>
      <c r="AC324" s="51">
        <v>583082</v>
      </c>
      <c r="AD324" s="51">
        <v>598741</v>
      </c>
      <c r="AE324" s="51">
        <v>612362</v>
      </c>
      <c r="AF324" s="51">
        <v>623638</v>
      </c>
      <c r="AG324" s="52">
        <v>632664</v>
      </c>
      <c r="AH324" s="51">
        <v>639985</v>
      </c>
      <c r="AI324" s="51">
        <v>646400</v>
      </c>
      <c r="AL324" s="51" t="str">
        <f t="shared" si="10"/>
        <v>Paraguay</v>
      </c>
    </row>
    <row r="325" spans="1:38">
      <c r="A325" s="51" t="s">
        <v>7</v>
      </c>
      <c r="B325" s="51" t="s">
        <v>1603</v>
      </c>
      <c r="C325" s="51" t="s">
        <v>1689</v>
      </c>
      <c r="D325" s="51" t="s">
        <v>1690</v>
      </c>
      <c r="E325" s="51" t="str">
        <f t="shared" si="11"/>
        <v>Paraguay.SP.POP.TOTL</v>
      </c>
      <c r="F325" s="52">
        <v>3198837</v>
      </c>
      <c r="G325" s="51">
        <v>3291943</v>
      </c>
      <c r="H325" s="51">
        <v>3390089</v>
      </c>
      <c r="I325" s="51">
        <v>3492283</v>
      </c>
      <c r="J325" s="51">
        <v>3597123</v>
      </c>
      <c r="K325" s="51">
        <v>3703500</v>
      </c>
      <c r="L325" s="51">
        <v>3811030</v>
      </c>
      <c r="M325" s="51">
        <v>3919696</v>
      </c>
      <c r="N325" s="51">
        <v>4029191</v>
      </c>
      <c r="O325" s="51">
        <v>4139274</v>
      </c>
      <c r="P325" s="51">
        <v>4249734</v>
      </c>
      <c r="Q325" s="52">
        <v>4360344</v>
      </c>
      <c r="R325" s="51">
        <v>4470920</v>
      </c>
      <c r="S325" s="51">
        <v>4581376</v>
      </c>
      <c r="T325" s="51">
        <v>4691679</v>
      </c>
      <c r="U325" s="51">
        <v>4801818</v>
      </c>
      <c r="V325" s="51">
        <v>4911685</v>
      </c>
      <c r="W325" s="51">
        <v>5021254</v>
      </c>
      <c r="X325" s="51">
        <v>5130706</v>
      </c>
      <c r="Y325" s="51">
        <v>5240303</v>
      </c>
      <c r="Z325" s="52">
        <v>5350235</v>
      </c>
      <c r="AA325" s="51">
        <v>5460533</v>
      </c>
      <c r="AB325" s="51">
        <v>5571125</v>
      </c>
      <c r="AC325" s="51">
        <v>5681974</v>
      </c>
      <c r="AD325" s="51">
        <v>5793007</v>
      </c>
      <c r="AE325" s="51">
        <v>5904155</v>
      </c>
      <c r="AF325" s="51">
        <v>6015380</v>
      </c>
      <c r="AG325" s="52">
        <v>6126643</v>
      </c>
      <c r="AH325" s="51">
        <v>6237855</v>
      </c>
      <c r="AI325" s="51">
        <v>6348917</v>
      </c>
      <c r="AL325" s="51" t="str">
        <f t="shared" si="10"/>
        <v>Paraguay</v>
      </c>
    </row>
    <row r="326" spans="1:38">
      <c r="A326" s="51" t="s">
        <v>8</v>
      </c>
      <c r="B326" s="51" t="s">
        <v>1604</v>
      </c>
      <c r="C326" s="51" t="s">
        <v>1691</v>
      </c>
      <c r="D326" s="51" t="s">
        <v>1688</v>
      </c>
      <c r="E326" s="51" t="str">
        <f t="shared" si="11"/>
        <v>Peru.SP.TER.TOTL.IN</v>
      </c>
      <c r="F326" s="52" t="s">
        <v>1786</v>
      </c>
      <c r="G326" s="51" t="s">
        <v>1786</v>
      </c>
      <c r="H326" s="51" t="s">
        <v>1786</v>
      </c>
      <c r="I326" s="51" t="s">
        <v>1786</v>
      </c>
      <c r="J326" s="51" t="s">
        <v>1786</v>
      </c>
      <c r="K326" s="51" t="s">
        <v>1786</v>
      </c>
      <c r="L326" s="51" t="s">
        <v>1786</v>
      </c>
      <c r="M326" s="51" t="s">
        <v>1786</v>
      </c>
      <c r="N326" s="51" t="s">
        <v>1786</v>
      </c>
      <c r="O326" s="51" t="s">
        <v>1786</v>
      </c>
      <c r="P326" s="51" t="s">
        <v>1786</v>
      </c>
      <c r="Q326" s="52">
        <v>2289056</v>
      </c>
      <c r="R326" s="51" t="s">
        <v>1786</v>
      </c>
      <c r="S326" s="51" t="s">
        <v>1786</v>
      </c>
      <c r="T326" s="51" t="s">
        <v>1786</v>
      </c>
      <c r="U326" s="51" t="s">
        <v>1786</v>
      </c>
      <c r="V326" s="51" t="s">
        <v>1786</v>
      </c>
      <c r="W326" s="51" t="s">
        <v>1786</v>
      </c>
      <c r="X326" s="51">
        <v>2570379</v>
      </c>
      <c r="Y326" s="51">
        <v>2592887</v>
      </c>
      <c r="Z326" s="52">
        <v>2615949</v>
      </c>
      <c r="AA326" s="51">
        <v>2639928</v>
      </c>
      <c r="AB326" s="51">
        <v>2664236</v>
      </c>
      <c r="AC326" s="51">
        <v>2688862</v>
      </c>
      <c r="AD326" s="51">
        <v>2713568</v>
      </c>
      <c r="AE326" s="51">
        <v>2738071</v>
      </c>
      <c r="AF326" s="51">
        <v>2762674</v>
      </c>
      <c r="AG326" s="52">
        <v>2787247</v>
      </c>
      <c r="AH326" s="51">
        <v>2810507</v>
      </c>
      <c r="AI326" s="51">
        <v>2830747</v>
      </c>
      <c r="AL326" s="51" t="str">
        <f t="shared" si="10"/>
        <v>Peru</v>
      </c>
    </row>
    <row r="327" spans="1:38">
      <c r="A327" s="51" t="s">
        <v>8</v>
      </c>
      <c r="B327" s="51" t="s">
        <v>1604</v>
      </c>
      <c r="C327" s="51" t="s">
        <v>1689</v>
      </c>
      <c r="D327" s="51" t="s">
        <v>1690</v>
      </c>
      <c r="E327" s="51" t="str">
        <f t="shared" si="11"/>
        <v>Peru.SP.POP.TOTL</v>
      </c>
      <c r="F327" s="52">
        <v>17328481</v>
      </c>
      <c r="G327" s="51">
        <v>17766291</v>
      </c>
      <c r="H327" s="51">
        <v>18203285</v>
      </c>
      <c r="I327" s="51">
        <v>18640803</v>
      </c>
      <c r="J327" s="51">
        <v>19081057</v>
      </c>
      <c r="K327" s="51">
        <v>19525427</v>
      </c>
      <c r="L327" s="51">
        <v>19974106</v>
      </c>
      <c r="M327" s="51">
        <v>20425745</v>
      </c>
      <c r="N327" s="51">
        <v>20878330</v>
      </c>
      <c r="O327" s="51">
        <v>21329132</v>
      </c>
      <c r="P327" s="51">
        <v>21776063</v>
      </c>
      <c r="Q327" s="52">
        <v>22217978</v>
      </c>
      <c r="R327" s="51">
        <v>22654937</v>
      </c>
      <c r="S327" s="51">
        <v>23087492</v>
      </c>
      <c r="T327" s="51">
        <v>23516745</v>
      </c>
      <c r="U327" s="51">
        <v>23943275</v>
      </c>
      <c r="V327" s="51">
        <v>24367206</v>
      </c>
      <c r="W327" s="51">
        <v>24787466</v>
      </c>
      <c r="X327" s="51">
        <v>25202027</v>
      </c>
      <c r="Y327" s="51">
        <v>25608226</v>
      </c>
      <c r="Z327" s="52">
        <v>26004162</v>
      </c>
      <c r="AA327" s="51">
        <v>26389531</v>
      </c>
      <c r="AB327" s="51">
        <v>26764956</v>
      </c>
      <c r="AC327" s="51">
        <v>27130720</v>
      </c>
      <c r="AD327" s="51">
        <v>27487438</v>
      </c>
      <c r="AE327" s="51">
        <v>27835927</v>
      </c>
      <c r="AF327" s="51">
        <v>28175982</v>
      </c>
      <c r="AG327" s="52">
        <v>28508481</v>
      </c>
      <c r="AH327" s="51">
        <v>28836700</v>
      </c>
      <c r="AI327" s="51">
        <v>29164883</v>
      </c>
      <c r="AL327" s="51" t="str">
        <f t="shared" si="10"/>
        <v>Peru</v>
      </c>
    </row>
    <row r="328" spans="1:38">
      <c r="A328" s="51" t="s">
        <v>4036</v>
      </c>
      <c r="B328" s="51" t="s">
        <v>1605</v>
      </c>
      <c r="C328" s="51" t="s">
        <v>1691</v>
      </c>
      <c r="D328" s="51" t="s">
        <v>1688</v>
      </c>
      <c r="E328" s="51" t="str">
        <f t="shared" si="11"/>
        <v>Philippines.SP.TER.TOTL.IN</v>
      </c>
      <c r="F328" s="52" t="s">
        <v>1786</v>
      </c>
      <c r="G328" s="51" t="s">
        <v>1786</v>
      </c>
      <c r="H328" s="51" t="s">
        <v>1786</v>
      </c>
      <c r="I328" s="51" t="s">
        <v>1786</v>
      </c>
      <c r="J328" s="51" t="s">
        <v>1786</v>
      </c>
      <c r="K328" s="51" t="s">
        <v>1786</v>
      </c>
      <c r="L328" s="51" t="s">
        <v>1786</v>
      </c>
      <c r="M328" s="51" t="s">
        <v>1786</v>
      </c>
      <c r="N328" s="51" t="s">
        <v>1786</v>
      </c>
      <c r="O328" s="51" t="s">
        <v>1786</v>
      </c>
      <c r="P328" s="51" t="s">
        <v>1786</v>
      </c>
      <c r="Q328" s="52" t="s">
        <v>1786</v>
      </c>
      <c r="R328" s="51" t="s">
        <v>1786</v>
      </c>
      <c r="S328" s="51" t="s">
        <v>1786</v>
      </c>
      <c r="T328" s="51" t="s">
        <v>1786</v>
      </c>
      <c r="U328" s="51" t="s">
        <v>1786</v>
      </c>
      <c r="V328" s="51" t="s">
        <v>1786</v>
      </c>
      <c r="W328" s="51" t="s">
        <v>1786</v>
      </c>
      <c r="X328" s="51">
        <v>7620443</v>
      </c>
      <c r="Y328" s="51">
        <v>7765875</v>
      </c>
      <c r="Z328" s="52">
        <v>7915553</v>
      </c>
      <c r="AA328" s="51">
        <v>8073075</v>
      </c>
      <c r="AB328" s="51">
        <v>8239055</v>
      </c>
      <c r="AC328" s="51">
        <v>8411067</v>
      </c>
      <c r="AD328" s="51">
        <v>8585852</v>
      </c>
      <c r="AE328" s="51">
        <v>8758794</v>
      </c>
      <c r="AF328" s="51">
        <v>8926079</v>
      </c>
      <c r="AG328" s="52">
        <v>9087015</v>
      </c>
      <c r="AH328" s="51">
        <v>9241172</v>
      </c>
      <c r="AI328" s="51">
        <v>9385358</v>
      </c>
      <c r="AL328" s="51" t="str">
        <f t="shared" si="10"/>
        <v>Philippines</v>
      </c>
    </row>
    <row r="329" spans="1:38">
      <c r="A329" s="51" t="s">
        <v>4036</v>
      </c>
      <c r="B329" s="51" t="s">
        <v>1605</v>
      </c>
      <c r="C329" s="51" t="s">
        <v>1689</v>
      </c>
      <c r="D329" s="51" t="s">
        <v>1690</v>
      </c>
      <c r="E329" s="51" t="str">
        <f t="shared" si="11"/>
        <v>Philippines.SP.POP.TOTL</v>
      </c>
      <c r="F329" s="52">
        <v>48111854</v>
      </c>
      <c r="G329" s="51">
        <v>49432907</v>
      </c>
      <c r="H329" s="51">
        <v>50790951</v>
      </c>
      <c r="I329" s="51">
        <v>52181195</v>
      </c>
      <c r="J329" s="51">
        <v>53596750</v>
      </c>
      <c r="K329" s="51">
        <v>55031900</v>
      </c>
      <c r="L329" s="51">
        <v>56485108</v>
      </c>
      <c r="M329" s="51">
        <v>57955552</v>
      </c>
      <c r="N329" s="51">
        <v>59439041</v>
      </c>
      <c r="O329" s="51">
        <v>60930859</v>
      </c>
      <c r="P329" s="51">
        <v>62427480</v>
      </c>
      <c r="Q329" s="52">
        <v>63926225</v>
      </c>
      <c r="R329" s="51">
        <v>65426845</v>
      </c>
      <c r="S329" s="51">
        <v>66931363</v>
      </c>
      <c r="T329" s="51">
        <v>68443301</v>
      </c>
      <c r="U329" s="51">
        <v>69965048</v>
      </c>
      <c r="V329" s="51">
        <v>71497479</v>
      </c>
      <c r="W329" s="51">
        <v>73039103</v>
      </c>
      <c r="X329" s="51">
        <v>74587233</v>
      </c>
      <c r="Y329" s="51">
        <v>76138118</v>
      </c>
      <c r="Z329" s="52">
        <v>77689369</v>
      </c>
      <c r="AA329" s="51">
        <v>79239125</v>
      </c>
      <c r="AB329" s="51">
        <v>80788948</v>
      </c>
      <c r="AC329" s="51">
        <v>82343966</v>
      </c>
      <c r="AD329" s="51">
        <v>83911361</v>
      </c>
      <c r="AE329" s="51">
        <v>85495923</v>
      </c>
      <c r="AF329" s="51">
        <v>87099117</v>
      </c>
      <c r="AG329" s="52">
        <v>88718185</v>
      </c>
      <c r="AH329" s="51">
        <v>90348437</v>
      </c>
      <c r="AI329" s="51">
        <v>91983102</v>
      </c>
      <c r="AL329" s="51" t="str">
        <f t="shared" si="10"/>
        <v>Philippines</v>
      </c>
    </row>
    <row r="330" spans="1:38">
      <c r="A330" s="51" t="s">
        <v>4195</v>
      </c>
      <c r="B330" s="51" t="s">
        <v>1606</v>
      </c>
      <c r="C330" s="51" t="s">
        <v>1691</v>
      </c>
      <c r="D330" s="51" t="s">
        <v>1688</v>
      </c>
      <c r="E330" s="51" t="str">
        <f t="shared" si="11"/>
        <v>Poland.SP.TER.TOTL.IN</v>
      </c>
      <c r="F330" s="52" t="s">
        <v>1786</v>
      </c>
      <c r="G330" s="51" t="s">
        <v>1786</v>
      </c>
      <c r="H330" s="51" t="s">
        <v>1786</v>
      </c>
      <c r="I330" s="51" t="s">
        <v>1786</v>
      </c>
      <c r="J330" s="51" t="s">
        <v>1786</v>
      </c>
      <c r="K330" s="51" t="s">
        <v>1786</v>
      </c>
      <c r="L330" s="51" t="s">
        <v>1786</v>
      </c>
      <c r="M330" s="51" t="s">
        <v>1786</v>
      </c>
      <c r="N330" s="51" t="s">
        <v>1786</v>
      </c>
      <c r="O330" s="51" t="s">
        <v>1786</v>
      </c>
      <c r="P330" s="51" t="s">
        <v>1786</v>
      </c>
      <c r="Q330" s="52" t="s">
        <v>1786</v>
      </c>
      <c r="R330" s="51" t="s">
        <v>1786</v>
      </c>
      <c r="S330" s="51" t="s">
        <v>1786</v>
      </c>
      <c r="T330" s="51" t="s">
        <v>1786</v>
      </c>
      <c r="U330" s="51" t="s">
        <v>1786</v>
      </c>
      <c r="V330" s="51" t="s">
        <v>1786</v>
      </c>
      <c r="W330" s="51" t="s">
        <v>1786</v>
      </c>
      <c r="X330" s="51" t="s">
        <v>1786</v>
      </c>
      <c r="Y330" s="51">
        <v>3125930</v>
      </c>
      <c r="Z330" s="52">
        <v>3178388</v>
      </c>
      <c r="AA330" s="51">
        <v>3224303</v>
      </c>
      <c r="AB330" s="51">
        <v>3264158</v>
      </c>
      <c r="AC330" s="51">
        <v>3295083</v>
      </c>
      <c r="AD330" s="51">
        <v>3311228</v>
      </c>
      <c r="AE330" s="51">
        <v>3305029</v>
      </c>
      <c r="AF330" s="51">
        <v>3271765</v>
      </c>
      <c r="AG330" s="52">
        <v>3208842</v>
      </c>
      <c r="AH330" s="51">
        <v>3186402</v>
      </c>
      <c r="AI330" s="51">
        <v>3089464</v>
      </c>
      <c r="AL330" s="51" t="str">
        <f t="shared" si="10"/>
        <v>Poland</v>
      </c>
    </row>
    <row r="331" spans="1:38">
      <c r="A331" s="51" t="s">
        <v>4195</v>
      </c>
      <c r="B331" s="51" t="s">
        <v>1606</v>
      </c>
      <c r="C331" s="51" t="s">
        <v>1689</v>
      </c>
      <c r="D331" s="51" t="s">
        <v>1690</v>
      </c>
      <c r="E331" s="51" t="str">
        <f t="shared" si="11"/>
        <v>Poland.SP.POP.TOTL</v>
      </c>
      <c r="F331" s="52">
        <v>35578000</v>
      </c>
      <c r="G331" s="51">
        <v>35902000</v>
      </c>
      <c r="H331" s="51">
        <v>36227000</v>
      </c>
      <c r="I331" s="51">
        <v>36571000</v>
      </c>
      <c r="J331" s="51">
        <v>36914000</v>
      </c>
      <c r="K331" s="51">
        <v>37203000</v>
      </c>
      <c r="L331" s="51">
        <v>37456000</v>
      </c>
      <c r="M331" s="51">
        <v>37664000</v>
      </c>
      <c r="N331" s="51">
        <v>37862000</v>
      </c>
      <c r="O331" s="51">
        <v>37963000</v>
      </c>
      <c r="P331" s="51">
        <v>38118800</v>
      </c>
      <c r="Q331" s="52">
        <v>38244400</v>
      </c>
      <c r="R331" s="51">
        <v>38364700</v>
      </c>
      <c r="S331" s="51">
        <v>38459000</v>
      </c>
      <c r="T331" s="51">
        <v>38543600</v>
      </c>
      <c r="U331" s="51">
        <v>38587600</v>
      </c>
      <c r="V331" s="51">
        <v>38618000</v>
      </c>
      <c r="W331" s="51">
        <v>38650000</v>
      </c>
      <c r="X331" s="51">
        <v>38666145</v>
      </c>
      <c r="Y331" s="51">
        <v>38658000</v>
      </c>
      <c r="Z331" s="52">
        <v>38453757</v>
      </c>
      <c r="AA331" s="51">
        <v>38248076</v>
      </c>
      <c r="AB331" s="51">
        <v>38230364</v>
      </c>
      <c r="AC331" s="51">
        <v>38204570</v>
      </c>
      <c r="AD331" s="51">
        <v>38182222</v>
      </c>
      <c r="AE331" s="51">
        <v>38165450</v>
      </c>
      <c r="AF331" s="51">
        <v>38141267</v>
      </c>
      <c r="AG331" s="52">
        <v>38120560</v>
      </c>
      <c r="AH331" s="51">
        <v>38125759</v>
      </c>
      <c r="AI331" s="51">
        <v>38149886</v>
      </c>
      <c r="AL331" s="51" t="str">
        <f t="shared" si="10"/>
        <v>Poland</v>
      </c>
    </row>
    <row r="332" spans="1:38">
      <c r="A332" s="51" t="s">
        <v>4174</v>
      </c>
      <c r="B332" s="51" t="s">
        <v>1607</v>
      </c>
      <c r="C332" s="51" t="s">
        <v>1691</v>
      </c>
      <c r="D332" s="51" t="s">
        <v>1688</v>
      </c>
      <c r="E332" s="51" t="str">
        <f t="shared" si="11"/>
        <v>Portugal.SP.TER.TOTL.IN</v>
      </c>
      <c r="F332" s="52" t="s">
        <v>1786</v>
      </c>
      <c r="G332" s="51" t="s">
        <v>1786</v>
      </c>
      <c r="H332" s="51" t="s">
        <v>1786</v>
      </c>
      <c r="I332" s="51" t="s">
        <v>1786</v>
      </c>
      <c r="J332" s="51" t="s">
        <v>1786</v>
      </c>
      <c r="K332" s="51" t="s">
        <v>1786</v>
      </c>
      <c r="L332" s="51" t="s">
        <v>1786</v>
      </c>
      <c r="M332" s="51" t="s">
        <v>1786</v>
      </c>
      <c r="N332" s="51" t="s">
        <v>1786</v>
      </c>
      <c r="O332" s="51" t="s">
        <v>1786</v>
      </c>
      <c r="P332" s="51" t="s">
        <v>1786</v>
      </c>
      <c r="Q332" s="52">
        <v>806983</v>
      </c>
      <c r="R332" s="51" t="s">
        <v>1786</v>
      </c>
      <c r="S332" s="51" t="s">
        <v>1786</v>
      </c>
      <c r="T332" s="51" t="s">
        <v>1786</v>
      </c>
      <c r="U332" s="51" t="s">
        <v>1786</v>
      </c>
      <c r="V332" s="51" t="s">
        <v>1786</v>
      </c>
      <c r="W332" s="51" t="s">
        <v>1786</v>
      </c>
      <c r="X332" s="51">
        <v>804404</v>
      </c>
      <c r="Y332" s="51">
        <v>791662</v>
      </c>
      <c r="Z332" s="52">
        <v>776609</v>
      </c>
      <c r="AA332" s="51">
        <v>760134</v>
      </c>
      <c r="AB332" s="51">
        <v>742422</v>
      </c>
      <c r="AC332" s="51">
        <v>723446</v>
      </c>
      <c r="AD332" s="51">
        <v>703686</v>
      </c>
      <c r="AE332" s="51">
        <v>683703</v>
      </c>
      <c r="AF332" s="51">
        <v>663996</v>
      </c>
      <c r="AG332" s="52">
        <v>644745</v>
      </c>
      <c r="AH332" s="51">
        <v>626228</v>
      </c>
      <c r="AI332" s="51">
        <v>609163</v>
      </c>
      <c r="AL332" s="51" t="str">
        <f t="shared" si="10"/>
        <v>Portugal</v>
      </c>
    </row>
    <row r="333" spans="1:38">
      <c r="A333" s="51" t="s">
        <v>4174</v>
      </c>
      <c r="B333" s="51" t="s">
        <v>1607</v>
      </c>
      <c r="C333" s="51" t="s">
        <v>1689</v>
      </c>
      <c r="D333" s="51" t="s">
        <v>1690</v>
      </c>
      <c r="E333" s="51" t="str">
        <f t="shared" si="11"/>
        <v>Portugal.SP.POP.TOTL</v>
      </c>
      <c r="F333" s="52">
        <v>9766000</v>
      </c>
      <c r="G333" s="51">
        <v>9851000</v>
      </c>
      <c r="H333" s="51">
        <v>9911500</v>
      </c>
      <c r="I333" s="51">
        <v>9954500</v>
      </c>
      <c r="J333" s="51">
        <v>9989000</v>
      </c>
      <c r="K333" s="51">
        <v>10011400</v>
      </c>
      <c r="L333" s="51">
        <v>10010700</v>
      </c>
      <c r="M333" s="51">
        <v>9994000</v>
      </c>
      <c r="N333" s="51">
        <v>9968000</v>
      </c>
      <c r="O333" s="51">
        <v>9937000</v>
      </c>
      <c r="P333" s="51">
        <v>9896000</v>
      </c>
      <c r="Q333" s="52">
        <v>9935000</v>
      </c>
      <c r="R333" s="51">
        <v>9963000</v>
      </c>
      <c r="S333" s="51">
        <v>9974000</v>
      </c>
      <c r="T333" s="51">
        <v>9998000</v>
      </c>
      <c r="U333" s="51">
        <v>10027000</v>
      </c>
      <c r="V333" s="51">
        <v>10055000</v>
      </c>
      <c r="W333" s="51">
        <v>10089000</v>
      </c>
      <c r="X333" s="51">
        <v>10129000</v>
      </c>
      <c r="Y333" s="51">
        <v>10174000</v>
      </c>
      <c r="Z333" s="52">
        <v>10225803.464764999</v>
      </c>
      <c r="AA333" s="51">
        <v>10292935.9907657</v>
      </c>
      <c r="AB333" s="51">
        <v>10368326.275248099</v>
      </c>
      <c r="AC333" s="51">
        <v>10441045.9365908</v>
      </c>
      <c r="AD333" s="51">
        <v>10501964.5166988</v>
      </c>
      <c r="AE333" s="51">
        <v>10549450</v>
      </c>
      <c r="AF333" s="51">
        <v>10584344</v>
      </c>
      <c r="AG333" s="52">
        <v>10608335</v>
      </c>
      <c r="AH333" s="51">
        <v>10622413</v>
      </c>
      <c r="AI333" s="51">
        <v>10632069</v>
      </c>
      <c r="AL333" s="51" t="str">
        <f t="shared" si="10"/>
        <v>Portugal</v>
      </c>
    </row>
    <row r="334" spans="1:38">
      <c r="A334" s="51" t="s">
        <v>11</v>
      </c>
      <c r="B334" s="51" t="s">
        <v>1608</v>
      </c>
      <c r="C334" s="51" t="s">
        <v>1691</v>
      </c>
      <c r="D334" s="51" t="s">
        <v>1688</v>
      </c>
      <c r="E334" s="51" t="str">
        <f t="shared" si="11"/>
        <v>Puerto Rico.SP.TER.TOTL.IN</v>
      </c>
      <c r="F334" s="52" t="s">
        <v>1786</v>
      </c>
      <c r="G334" s="51" t="s">
        <v>1786</v>
      </c>
      <c r="H334" s="51" t="s">
        <v>1786</v>
      </c>
      <c r="I334" s="51" t="s">
        <v>1786</v>
      </c>
      <c r="J334" s="51" t="s">
        <v>1786</v>
      </c>
      <c r="K334" s="51" t="s">
        <v>1786</v>
      </c>
      <c r="L334" s="51" t="s">
        <v>1786</v>
      </c>
      <c r="M334" s="51" t="s">
        <v>1786</v>
      </c>
      <c r="N334" s="51" t="s">
        <v>1786</v>
      </c>
      <c r="O334" s="51" t="s">
        <v>1786</v>
      </c>
      <c r="P334" s="51" t="s">
        <v>1786</v>
      </c>
      <c r="Q334" s="52" t="s">
        <v>1786</v>
      </c>
      <c r="R334" s="51" t="s">
        <v>1786</v>
      </c>
      <c r="S334" s="51" t="s">
        <v>1786</v>
      </c>
      <c r="T334" s="51" t="s">
        <v>1786</v>
      </c>
      <c r="U334" s="51" t="s">
        <v>1786</v>
      </c>
      <c r="V334" s="51" t="s">
        <v>1786</v>
      </c>
      <c r="W334" s="51" t="s">
        <v>1786</v>
      </c>
      <c r="X334" s="51" t="s">
        <v>1786</v>
      </c>
      <c r="Y334" s="51" t="s">
        <v>1786</v>
      </c>
      <c r="Z334" s="52" t="s">
        <v>1786</v>
      </c>
      <c r="AA334" s="51" t="s">
        <v>1786</v>
      </c>
      <c r="AB334" s="51" t="s">
        <v>1786</v>
      </c>
      <c r="AC334" s="51" t="s">
        <v>1786</v>
      </c>
      <c r="AD334" s="51" t="s">
        <v>1786</v>
      </c>
      <c r="AE334" s="51" t="s">
        <v>1786</v>
      </c>
      <c r="AF334" s="51" t="s">
        <v>1786</v>
      </c>
      <c r="AG334" s="52" t="s">
        <v>1786</v>
      </c>
      <c r="AH334" s="51" t="s">
        <v>1786</v>
      </c>
      <c r="AI334" s="51" t="s">
        <v>1786</v>
      </c>
      <c r="AL334" s="51" t="str">
        <f t="shared" si="10"/>
        <v>Puerto Rico</v>
      </c>
    </row>
    <row r="335" spans="1:38">
      <c r="A335" s="51" t="s">
        <v>11</v>
      </c>
      <c r="B335" s="51" t="s">
        <v>1608</v>
      </c>
      <c r="C335" s="51" t="s">
        <v>1689</v>
      </c>
      <c r="D335" s="51" t="s">
        <v>1690</v>
      </c>
      <c r="E335" s="51" t="str">
        <f t="shared" si="11"/>
        <v>Puerto Rico.SP.POP.TOTL</v>
      </c>
      <c r="F335" s="52">
        <v>3206000</v>
      </c>
      <c r="G335" s="51">
        <v>3242552</v>
      </c>
      <c r="H335" s="51">
        <v>3277452.8</v>
      </c>
      <c r="I335" s="51">
        <v>3311137.6</v>
      </c>
      <c r="J335" s="51">
        <v>3344190.4</v>
      </c>
      <c r="K335" s="51">
        <v>3377000</v>
      </c>
      <c r="L335" s="51">
        <v>3409553.6</v>
      </c>
      <c r="M335" s="51">
        <v>3441849.6</v>
      </c>
      <c r="N335" s="51">
        <v>3473897.6</v>
      </c>
      <c r="O335" s="51">
        <v>3505649.6</v>
      </c>
      <c r="P335" s="51">
        <v>3537000</v>
      </c>
      <c r="Q335" s="52">
        <v>3562110</v>
      </c>
      <c r="R335" s="51">
        <v>3585176</v>
      </c>
      <c r="S335" s="51">
        <v>3615497</v>
      </c>
      <c r="T335" s="51">
        <v>3649237</v>
      </c>
      <c r="U335" s="51">
        <v>3683103</v>
      </c>
      <c r="V335" s="51">
        <v>3724655</v>
      </c>
      <c r="W335" s="51">
        <v>3759430</v>
      </c>
      <c r="X335" s="51">
        <v>3781101</v>
      </c>
      <c r="Y335" s="51">
        <v>3800081</v>
      </c>
      <c r="Z335" s="52">
        <v>3814413</v>
      </c>
      <c r="AA335" s="51">
        <v>3837768</v>
      </c>
      <c r="AB335" s="51">
        <v>3858272</v>
      </c>
      <c r="AC335" s="51">
        <v>3876637</v>
      </c>
      <c r="AD335" s="51">
        <v>3893931</v>
      </c>
      <c r="AE335" s="51">
        <v>3910707</v>
      </c>
      <c r="AF335" s="51">
        <v>3926698</v>
      </c>
      <c r="AG335" s="52">
        <v>3941160</v>
      </c>
      <c r="AH335" s="51">
        <v>3954037</v>
      </c>
      <c r="AI335" s="51">
        <v>3967288</v>
      </c>
      <c r="AL335" s="51" t="str">
        <f t="shared" si="10"/>
        <v>Puerto Rico</v>
      </c>
    </row>
    <row r="336" spans="1:38">
      <c r="A336" s="51" t="s">
        <v>4037</v>
      </c>
      <c r="B336" s="51" t="s">
        <v>1609</v>
      </c>
      <c r="C336" s="51" t="s">
        <v>1691</v>
      </c>
      <c r="D336" s="51" t="s">
        <v>1688</v>
      </c>
      <c r="E336" s="51" t="str">
        <f t="shared" si="11"/>
        <v>Qatar.SP.TER.TOTL.IN</v>
      </c>
      <c r="F336" s="52" t="s">
        <v>1786</v>
      </c>
      <c r="G336" s="51" t="s">
        <v>1786</v>
      </c>
      <c r="H336" s="51" t="s">
        <v>1786</v>
      </c>
      <c r="I336" s="51" t="s">
        <v>1786</v>
      </c>
      <c r="J336" s="51" t="s">
        <v>1786</v>
      </c>
      <c r="K336" s="51" t="s">
        <v>1786</v>
      </c>
      <c r="L336" s="51" t="s">
        <v>1786</v>
      </c>
      <c r="M336" s="51" t="s">
        <v>1786</v>
      </c>
      <c r="N336" s="51" t="s">
        <v>1786</v>
      </c>
      <c r="O336" s="51" t="s">
        <v>1786</v>
      </c>
      <c r="P336" s="51" t="s">
        <v>1786</v>
      </c>
      <c r="Q336" s="52">
        <v>27928</v>
      </c>
      <c r="R336" s="51" t="s">
        <v>1786</v>
      </c>
      <c r="S336" s="51" t="s">
        <v>1786</v>
      </c>
      <c r="T336" s="51" t="s">
        <v>1786</v>
      </c>
      <c r="U336" s="51" t="s">
        <v>1786</v>
      </c>
      <c r="V336" s="51" t="s">
        <v>1786</v>
      </c>
      <c r="W336" s="51" t="s">
        <v>1786</v>
      </c>
      <c r="X336" s="51">
        <v>36346</v>
      </c>
      <c r="Y336" s="51">
        <v>36283</v>
      </c>
      <c r="Z336" s="52">
        <v>37569</v>
      </c>
      <c r="AA336" s="51">
        <v>40981</v>
      </c>
      <c r="AB336" s="51">
        <v>46504</v>
      </c>
      <c r="AC336" s="51">
        <v>53787</v>
      </c>
      <c r="AD336" s="51">
        <v>62796</v>
      </c>
      <c r="AE336" s="51">
        <v>73417</v>
      </c>
      <c r="AF336" s="51">
        <v>85355</v>
      </c>
      <c r="AG336" s="52">
        <v>99142</v>
      </c>
      <c r="AH336" s="51">
        <v>114283</v>
      </c>
      <c r="AI336" s="51">
        <v>128262</v>
      </c>
      <c r="AL336" s="51" t="str">
        <f t="shared" si="10"/>
        <v>Qatar</v>
      </c>
    </row>
    <row r="337" spans="1:38">
      <c r="A337" s="51" t="s">
        <v>4037</v>
      </c>
      <c r="B337" s="51" t="s">
        <v>1609</v>
      </c>
      <c r="C337" s="51" t="s">
        <v>1689</v>
      </c>
      <c r="D337" s="51" t="s">
        <v>1690</v>
      </c>
      <c r="E337" s="51" t="str">
        <f t="shared" si="11"/>
        <v>Qatar.SP.POP.TOTL</v>
      </c>
      <c r="F337" s="52">
        <v>229442</v>
      </c>
      <c r="G337" s="51">
        <v>251148</v>
      </c>
      <c r="H337" s="51">
        <v>276902</v>
      </c>
      <c r="I337" s="51">
        <v>305145</v>
      </c>
      <c r="J337" s="51">
        <v>333627</v>
      </c>
      <c r="K337" s="51">
        <v>360635</v>
      </c>
      <c r="L337" s="51">
        <v>385857</v>
      </c>
      <c r="M337" s="51">
        <v>409549</v>
      </c>
      <c r="N337" s="51">
        <v>431260</v>
      </c>
      <c r="O337" s="51">
        <v>450607</v>
      </c>
      <c r="P337" s="51">
        <v>467428</v>
      </c>
      <c r="Q337" s="52">
        <v>481772</v>
      </c>
      <c r="R337" s="51">
        <v>494014</v>
      </c>
      <c r="S337" s="51">
        <v>504817</v>
      </c>
      <c r="T337" s="51">
        <v>515081</v>
      </c>
      <c r="U337" s="51">
        <v>525736</v>
      </c>
      <c r="V337" s="51">
        <v>537527</v>
      </c>
      <c r="W337" s="51">
        <v>551277</v>
      </c>
      <c r="X337" s="51">
        <v>568177</v>
      </c>
      <c r="Y337" s="51">
        <v>589575</v>
      </c>
      <c r="Z337" s="52">
        <v>616817</v>
      </c>
      <c r="AA337" s="51">
        <v>648270</v>
      </c>
      <c r="AB337" s="51">
        <v>684521</v>
      </c>
      <c r="AC337" s="51">
        <v>731512</v>
      </c>
      <c r="AD337" s="51">
        <v>797038</v>
      </c>
      <c r="AE337" s="51">
        <v>885439</v>
      </c>
      <c r="AF337" s="51">
        <v>1000607</v>
      </c>
      <c r="AG337" s="52">
        <v>1137553</v>
      </c>
      <c r="AH337" s="51">
        <v>1280862</v>
      </c>
      <c r="AI337" s="51">
        <v>1409423</v>
      </c>
      <c r="AL337" s="51" t="str">
        <f t="shared" si="10"/>
        <v>Qatar</v>
      </c>
    </row>
    <row r="338" spans="1:38">
      <c r="A338" s="51" t="s">
        <v>4196</v>
      </c>
      <c r="B338" s="51" t="s">
        <v>1610</v>
      </c>
      <c r="C338" s="51" t="s">
        <v>1691</v>
      </c>
      <c r="D338" s="51" t="s">
        <v>1688</v>
      </c>
      <c r="E338" s="51" t="str">
        <f t="shared" si="11"/>
        <v>Romania.SP.TER.TOTL.IN</v>
      </c>
      <c r="F338" s="52" t="s">
        <v>1786</v>
      </c>
      <c r="G338" s="51" t="s">
        <v>1786</v>
      </c>
      <c r="H338" s="51" t="s">
        <v>1786</v>
      </c>
      <c r="I338" s="51" t="s">
        <v>1786</v>
      </c>
      <c r="J338" s="51" t="s">
        <v>1786</v>
      </c>
      <c r="K338" s="51" t="s">
        <v>1786</v>
      </c>
      <c r="L338" s="51" t="s">
        <v>1786</v>
      </c>
      <c r="M338" s="51" t="s">
        <v>1786</v>
      </c>
      <c r="N338" s="51" t="s">
        <v>1786</v>
      </c>
      <c r="O338" s="51" t="s">
        <v>1786</v>
      </c>
      <c r="P338" s="51" t="s">
        <v>1786</v>
      </c>
      <c r="Q338" s="52">
        <v>1993001</v>
      </c>
      <c r="R338" s="51" t="s">
        <v>1786</v>
      </c>
      <c r="S338" s="51" t="s">
        <v>1786</v>
      </c>
      <c r="T338" s="51" t="s">
        <v>1786</v>
      </c>
      <c r="U338" s="51" t="s">
        <v>1786</v>
      </c>
      <c r="V338" s="51" t="s">
        <v>1786</v>
      </c>
      <c r="W338" s="51" t="s">
        <v>1786</v>
      </c>
      <c r="X338" s="51">
        <v>1846975</v>
      </c>
      <c r="Y338" s="51">
        <v>1870041</v>
      </c>
      <c r="Z338" s="52">
        <v>1882713</v>
      </c>
      <c r="AA338" s="51">
        <v>1871862</v>
      </c>
      <c r="AB338" s="51">
        <v>1831698</v>
      </c>
      <c r="AC338" s="51">
        <v>1768752</v>
      </c>
      <c r="AD338" s="51">
        <v>1696790</v>
      </c>
      <c r="AE338" s="51">
        <v>1635591</v>
      </c>
      <c r="AF338" s="51">
        <v>1598453</v>
      </c>
      <c r="AG338" s="52">
        <v>1592780</v>
      </c>
      <c r="AH338" s="51">
        <v>1611768</v>
      </c>
      <c r="AI338" s="51">
        <v>1637456</v>
      </c>
      <c r="AL338" s="51" t="str">
        <f t="shared" si="10"/>
        <v>Romania</v>
      </c>
    </row>
    <row r="339" spans="1:38">
      <c r="A339" s="51" t="s">
        <v>4196</v>
      </c>
      <c r="B339" s="51" t="s">
        <v>1610</v>
      </c>
      <c r="C339" s="51" t="s">
        <v>1689</v>
      </c>
      <c r="D339" s="51" t="s">
        <v>1690</v>
      </c>
      <c r="E339" s="51" t="str">
        <f t="shared" si="11"/>
        <v>Romania.SP.POP.TOTL</v>
      </c>
      <c r="F339" s="52">
        <v>22201000</v>
      </c>
      <c r="G339" s="51">
        <v>22353000</v>
      </c>
      <c r="H339" s="51">
        <v>22478000</v>
      </c>
      <c r="I339" s="51">
        <v>22553000</v>
      </c>
      <c r="J339" s="51">
        <v>22625000</v>
      </c>
      <c r="K339" s="51">
        <v>22725000</v>
      </c>
      <c r="L339" s="51">
        <v>22823000</v>
      </c>
      <c r="M339" s="51">
        <v>22940000</v>
      </c>
      <c r="N339" s="51">
        <v>23054000</v>
      </c>
      <c r="O339" s="51">
        <v>23152000</v>
      </c>
      <c r="P339" s="51">
        <v>23207000</v>
      </c>
      <c r="Q339" s="52">
        <v>23185000</v>
      </c>
      <c r="R339" s="51">
        <v>22789000</v>
      </c>
      <c r="S339" s="51">
        <v>22755000</v>
      </c>
      <c r="T339" s="51">
        <v>22731000</v>
      </c>
      <c r="U339" s="51">
        <v>22681000</v>
      </c>
      <c r="V339" s="51">
        <v>22608000</v>
      </c>
      <c r="W339" s="51">
        <v>22554000</v>
      </c>
      <c r="X339" s="51">
        <v>22503000</v>
      </c>
      <c r="Y339" s="51">
        <v>22457994</v>
      </c>
      <c r="Z339" s="52">
        <v>22443000</v>
      </c>
      <c r="AA339" s="51">
        <v>22132000</v>
      </c>
      <c r="AB339" s="51">
        <v>21803128.876379199</v>
      </c>
      <c r="AC339" s="51">
        <v>21742028.254972</v>
      </c>
      <c r="AD339" s="51">
        <v>21684883.929825399</v>
      </c>
      <c r="AE339" s="51">
        <v>21634350</v>
      </c>
      <c r="AF339" s="51">
        <v>21587666</v>
      </c>
      <c r="AG339" s="52">
        <v>21546873</v>
      </c>
      <c r="AH339" s="51">
        <v>21513622</v>
      </c>
      <c r="AI339" s="51" t="e">
        <v>#N/A</v>
      </c>
      <c r="AL339" s="51" t="str">
        <f t="shared" si="10"/>
        <v>Romania</v>
      </c>
    </row>
    <row r="340" spans="1:38">
      <c r="A340" s="51" t="s">
        <v>1744</v>
      </c>
      <c r="B340" s="51" t="s">
        <v>1611</v>
      </c>
      <c r="C340" s="51" t="s">
        <v>1691</v>
      </c>
      <c r="D340" s="51" t="s">
        <v>1688</v>
      </c>
      <c r="E340" s="51" t="str">
        <f t="shared" si="11"/>
        <v>Russia.SP.TER.TOTL.IN</v>
      </c>
      <c r="F340" s="52" t="s">
        <v>1786</v>
      </c>
      <c r="G340" s="51" t="s">
        <v>1786</v>
      </c>
      <c r="H340" s="51" t="s">
        <v>1786</v>
      </c>
      <c r="I340" s="51" t="s">
        <v>1786</v>
      </c>
      <c r="J340" s="51" t="s">
        <v>1786</v>
      </c>
      <c r="K340" s="51" t="s">
        <v>1786</v>
      </c>
      <c r="L340" s="51" t="s">
        <v>1786</v>
      </c>
      <c r="M340" s="51" t="s">
        <v>1786</v>
      </c>
      <c r="N340" s="51" t="s">
        <v>1786</v>
      </c>
      <c r="O340" s="51" t="s">
        <v>1786</v>
      </c>
      <c r="P340" s="51" t="s">
        <v>1786</v>
      </c>
      <c r="Q340" s="52">
        <v>9782803</v>
      </c>
      <c r="R340" s="51" t="s">
        <v>1786</v>
      </c>
      <c r="S340" s="51" t="s">
        <v>1786</v>
      </c>
      <c r="T340" s="51" t="s">
        <v>1786</v>
      </c>
      <c r="U340" s="51" t="s">
        <v>1786</v>
      </c>
      <c r="V340" s="51" t="s">
        <v>1786</v>
      </c>
      <c r="W340" s="51" t="s">
        <v>1786</v>
      </c>
      <c r="X340" s="51">
        <v>11053306</v>
      </c>
      <c r="Y340" s="51">
        <v>11246666</v>
      </c>
      <c r="Z340" s="52">
        <v>11463271</v>
      </c>
      <c r="AA340" s="51">
        <v>11712886</v>
      </c>
      <c r="AB340" s="51">
        <v>12008770</v>
      </c>
      <c r="AC340" s="51">
        <v>12327682</v>
      </c>
      <c r="AD340" s="51">
        <v>12345006</v>
      </c>
      <c r="AE340" s="51">
        <v>12544856</v>
      </c>
      <c r="AF340" s="51">
        <v>12595280</v>
      </c>
      <c r="AG340" s="52">
        <v>12487068</v>
      </c>
      <c r="AH340" s="51">
        <v>11861727</v>
      </c>
      <c r="AI340" s="51">
        <v>11221959</v>
      </c>
      <c r="AL340" s="51" t="str">
        <f t="shared" si="10"/>
        <v>Russia</v>
      </c>
    </row>
    <row r="341" spans="1:38">
      <c r="A341" s="51" t="s">
        <v>1744</v>
      </c>
      <c r="B341" s="51" t="s">
        <v>1611</v>
      </c>
      <c r="C341" s="51" t="s">
        <v>1689</v>
      </c>
      <c r="D341" s="51" t="s">
        <v>1690</v>
      </c>
      <c r="E341" s="51" t="str">
        <f t="shared" si="11"/>
        <v>Russia.SP.POP.TOTL</v>
      </c>
      <c r="F341" s="52">
        <v>139010000</v>
      </c>
      <c r="G341" s="51">
        <v>139941000</v>
      </c>
      <c r="H341" s="51">
        <v>140823000</v>
      </c>
      <c r="I341" s="51">
        <v>141668000</v>
      </c>
      <c r="J341" s="51">
        <v>142745000</v>
      </c>
      <c r="K341" s="51">
        <v>143858000</v>
      </c>
      <c r="L341" s="51">
        <v>144894000</v>
      </c>
      <c r="M341" s="51">
        <v>145908000</v>
      </c>
      <c r="N341" s="51">
        <v>146857000</v>
      </c>
      <c r="O341" s="51">
        <v>147721000</v>
      </c>
      <c r="P341" s="51">
        <v>148292000</v>
      </c>
      <c r="Q341" s="52">
        <v>148624000</v>
      </c>
      <c r="R341" s="51">
        <v>148689000</v>
      </c>
      <c r="S341" s="51">
        <v>148520000</v>
      </c>
      <c r="T341" s="51">
        <v>148336000</v>
      </c>
      <c r="U341" s="51">
        <v>148141000</v>
      </c>
      <c r="V341" s="51">
        <v>147739000</v>
      </c>
      <c r="W341" s="51">
        <v>147304000</v>
      </c>
      <c r="X341" s="51">
        <v>146899000</v>
      </c>
      <c r="Y341" s="51">
        <v>146309000</v>
      </c>
      <c r="Z341" s="52">
        <v>146303000</v>
      </c>
      <c r="AA341" s="51">
        <v>145949580.33512801</v>
      </c>
      <c r="AB341" s="51">
        <v>145299690.295609</v>
      </c>
      <c r="AC341" s="51">
        <v>144599446.74859601</v>
      </c>
      <c r="AD341" s="51">
        <v>143849574.20861599</v>
      </c>
      <c r="AE341" s="51">
        <v>143150000</v>
      </c>
      <c r="AF341" s="51">
        <v>142500000</v>
      </c>
      <c r="AG341" s="52">
        <v>142100000</v>
      </c>
      <c r="AH341" s="51">
        <v>141950000</v>
      </c>
      <c r="AI341" s="51">
        <v>141850000</v>
      </c>
      <c r="AL341" s="51" t="str">
        <f t="shared" si="10"/>
        <v>Russia</v>
      </c>
    </row>
    <row r="342" spans="1:38">
      <c r="A342" s="51" t="s">
        <v>4118</v>
      </c>
      <c r="B342" s="51" t="s">
        <v>1612</v>
      </c>
      <c r="C342" s="51" t="s">
        <v>1691</v>
      </c>
      <c r="D342" s="51" t="s">
        <v>1688</v>
      </c>
      <c r="E342" s="51" t="str">
        <f t="shared" si="11"/>
        <v>Rwanda.SP.TER.TOTL.IN</v>
      </c>
      <c r="F342" s="52" t="s">
        <v>1786</v>
      </c>
      <c r="G342" s="51" t="s">
        <v>1786</v>
      </c>
      <c r="H342" s="51" t="s">
        <v>1786</v>
      </c>
      <c r="I342" s="51" t="s">
        <v>1786</v>
      </c>
      <c r="J342" s="51" t="s">
        <v>1786</v>
      </c>
      <c r="K342" s="51" t="s">
        <v>1786</v>
      </c>
      <c r="L342" s="51" t="s">
        <v>1786</v>
      </c>
      <c r="M342" s="51" t="s">
        <v>1786</v>
      </c>
      <c r="N342" s="51" t="s">
        <v>1786</v>
      </c>
      <c r="O342" s="51" t="s">
        <v>1786</v>
      </c>
      <c r="P342" s="51" t="s">
        <v>1786</v>
      </c>
      <c r="Q342" s="52">
        <v>585697</v>
      </c>
      <c r="R342" s="51" t="s">
        <v>1786</v>
      </c>
      <c r="S342" s="51" t="s">
        <v>1786</v>
      </c>
      <c r="T342" s="51" t="s">
        <v>1786</v>
      </c>
      <c r="U342" s="51" t="s">
        <v>1786</v>
      </c>
      <c r="V342" s="51" t="s">
        <v>1786</v>
      </c>
      <c r="W342" s="51" t="s">
        <v>1786</v>
      </c>
      <c r="X342" s="51" t="s">
        <v>1786</v>
      </c>
      <c r="Y342" s="51">
        <v>592443</v>
      </c>
      <c r="Z342" s="52">
        <v>673116</v>
      </c>
      <c r="AA342" s="51">
        <v>750239</v>
      </c>
      <c r="AB342" s="51">
        <v>821384</v>
      </c>
      <c r="AC342" s="51">
        <v>888015</v>
      </c>
      <c r="AD342" s="51">
        <v>948631</v>
      </c>
      <c r="AE342" s="51">
        <v>1002431</v>
      </c>
      <c r="AF342" s="51">
        <v>1048720</v>
      </c>
      <c r="AG342" s="52">
        <v>1117046</v>
      </c>
      <c r="AH342" s="51">
        <v>1137062</v>
      </c>
      <c r="AI342" s="51">
        <v>1145860</v>
      </c>
      <c r="AL342" s="51" t="e">
        <f t="shared" si="10"/>
        <v>#N/A</v>
      </c>
    </row>
    <row r="343" spans="1:38">
      <c r="A343" s="51" t="s">
        <v>4118</v>
      </c>
      <c r="B343" s="51" t="s">
        <v>1612</v>
      </c>
      <c r="C343" s="51" t="s">
        <v>1689</v>
      </c>
      <c r="D343" s="51" t="s">
        <v>1690</v>
      </c>
      <c r="E343" s="51" t="str">
        <f t="shared" si="11"/>
        <v>Rwanda.SP.POP.TOTL</v>
      </c>
      <c r="F343" s="52">
        <v>5196989</v>
      </c>
      <c r="G343" s="51">
        <v>5362273</v>
      </c>
      <c r="H343" s="51">
        <v>5522942</v>
      </c>
      <c r="I343" s="51">
        <v>5691374</v>
      </c>
      <c r="J343" s="51">
        <v>5884906</v>
      </c>
      <c r="K343" s="51">
        <v>6111361</v>
      </c>
      <c r="L343" s="51">
        <v>6394139</v>
      </c>
      <c r="M343" s="51">
        <v>6719259</v>
      </c>
      <c r="N343" s="51">
        <v>7013632</v>
      </c>
      <c r="O343" s="51">
        <v>7177953</v>
      </c>
      <c r="P343" s="51">
        <v>7150297</v>
      </c>
      <c r="Q343" s="52">
        <v>6885982</v>
      </c>
      <c r="R343" s="51">
        <v>6430119</v>
      </c>
      <c r="S343" s="51">
        <v>5919662</v>
      </c>
      <c r="T343" s="51">
        <v>5545631</v>
      </c>
      <c r="U343" s="51">
        <v>5440441</v>
      </c>
      <c r="V343" s="51">
        <v>5660132</v>
      </c>
      <c r="W343" s="51">
        <v>6150852</v>
      </c>
      <c r="X343" s="51">
        <v>6800655</v>
      </c>
      <c r="Y343" s="51">
        <v>7443081</v>
      </c>
      <c r="Z343" s="52">
        <v>7957797</v>
      </c>
      <c r="AA343" s="51">
        <v>8310051</v>
      </c>
      <c r="AB343" s="51">
        <v>8538697</v>
      </c>
      <c r="AC343" s="51">
        <v>8685457</v>
      </c>
      <c r="AD343" s="51">
        <v>8819688</v>
      </c>
      <c r="AE343" s="51">
        <v>8992140</v>
      </c>
      <c r="AF343" s="51">
        <v>9209997</v>
      </c>
      <c r="AG343" s="52">
        <v>9454534</v>
      </c>
      <c r="AH343" s="51">
        <v>9720694</v>
      </c>
      <c r="AI343" s="51">
        <v>9997614</v>
      </c>
      <c r="AL343" s="51" t="e">
        <f t="shared" si="10"/>
        <v>#N/A</v>
      </c>
    </row>
    <row r="344" spans="1:38">
      <c r="A344" s="51" t="s">
        <v>89</v>
      </c>
      <c r="B344" s="51" t="s">
        <v>1613</v>
      </c>
      <c r="C344" s="51" t="s">
        <v>1691</v>
      </c>
      <c r="D344" s="51" t="s">
        <v>1688</v>
      </c>
      <c r="E344" s="51" t="str">
        <f t="shared" si="11"/>
        <v>Samoa.SP.TER.TOTL.IN</v>
      </c>
      <c r="F344" s="52" t="s">
        <v>1786</v>
      </c>
      <c r="G344" s="51" t="s">
        <v>1786</v>
      </c>
      <c r="H344" s="51" t="s">
        <v>1786</v>
      </c>
      <c r="I344" s="51" t="s">
        <v>1786</v>
      </c>
      <c r="J344" s="51" t="s">
        <v>1786</v>
      </c>
      <c r="K344" s="51" t="s">
        <v>1786</v>
      </c>
      <c r="L344" s="51" t="s">
        <v>1786</v>
      </c>
      <c r="M344" s="51" t="s">
        <v>1786</v>
      </c>
      <c r="N344" s="51" t="s">
        <v>1786</v>
      </c>
      <c r="O344" s="51" t="s">
        <v>1786</v>
      </c>
      <c r="P344" s="51" t="s">
        <v>1786</v>
      </c>
      <c r="Q344" s="52">
        <v>17748</v>
      </c>
      <c r="R344" s="51" t="s">
        <v>1786</v>
      </c>
      <c r="S344" s="51" t="s">
        <v>1786</v>
      </c>
      <c r="T344" s="51" t="s">
        <v>1786</v>
      </c>
      <c r="U344" s="51" t="s">
        <v>1786</v>
      </c>
      <c r="V344" s="51" t="s">
        <v>1786</v>
      </c>
      <c r="W344" s="51" t="s">
        <v>1786</v>
      </c>
      <c r="X344" s="51">
        <v>16699</v>
      </c>
      <c r="Y344" s="51">
        <v>16219</v>
      </c>
      <c r="Z344" s="52">
        <v>15920</v>
      </c>
      <c r="AA344" s="51">
        <v>15830</v>
      </c>
      <c r="AB344" s="51">
        <v>15921</v>
      </c>
      <c r="AC344" s="51">
        <v>16168</v>
      </c>
      <c r="AD344" s="51">
        <v>16511</v>
      </c>
      <c r="AE344" s="51">
        <v>16916</v>
      </c>
      <c r="AF344" s="51">
        <v>17368</v>
      </c>
      <c r="AG344" s="52">
        <v>17877</v>
      </c>
      <c r="AH344" s="51">
        <v>18428</v>
      </c>
      <c r="AI344" s="51" t="s">
        <v>1786</v>
      </c>
      <c r="AL344" s="51" t="str">
        <f t="shared" si="10"/>
        <v>Samoa</v>
      </c>
    </row>
    <row r="345" spans="1:38">
      <c r="A345" s="51" t="s">
        <v>89</v>
      </c>
      <c r="B345" s="51" t="s">
        <v>1613</v>
      </c>
      <c r="C345" s="51" t="s">
        <v>1689</v>
      </c>
      <c r="D345" s="51" t="s">
        <v>1690</v>
      </c>
      <c r="E345" s="51" t="str">
        <f t="shared" si="11"/>
        <v>Samoa.SP.POP.TOTL</v>
      </c>
      <c r="F345" s="52">
        <v>155019</v>
      </c>
      <c r="G345" s="51">
        <v>155492</v>
      </c>
      <c r="H345" s="51">
        <v>155836</v>
      </c>
      <c r="I345" s="51">
        <v>156127</v>
      </c>
      <c r="J345" s="51">
        <v>156466</v>
      </c>
      <c r="K345" s="51">
        <v>156928</v>
      </c>
      <c r="L345" s="51">
        <v>157543</v>
      </c>
      <c r="M345" s="51">
        <v>158304</v>
      </c>
      <c r="N345" s="51">
        <v>159204</v>
      </c>
      <c r="O345" s="51">
        <v>160218</v>
      </c>
      <c r="P345" s="51">
        <v>161330</v>
      </c>
      <c r="Q345" s="52">
        <v>162526</v>
      </c>
      <c r="R345" s="51">
        <v>163805</v>
      </c>
      <c r="S345" s="51">
        <v>165183</v>
      </c>
      <c r="T345" s="51">
        <v>166677</v>
      </c>
      <c r="U345" s="51">
        <v>168285</v>
      </c>
      <c r="V345" s="51">
        <v>170023</v>
      </c>
      <c r="W345" s="51">
        <v>171849</v>
      </c>
      <c r="X345" s="51">
        <v>173642</v>
      </c>
      <c r="Y345" s="51">
        <v>175249</v>
      </c>
      <c r="Z345" s="52">
        <v>176556</v>
      </c>
      <c r="AA345" s="51">
        <v>177525</v>
      </c>
      <c r="AB345" s="51">
        <v>178187</v>
      </c>
      <c r="AC345" s="51">
        <v>178595</v>
      </c>
      <c r="AD345" s="51">
        <v>178831</v>
      </c>
      <c r="AE345" s="51">
        <v>178966</v>
      </c>
      <c r="AF345" s="51">
        <v>179004</v>
      </c>
      <c r="AG345" s="52">
        <v>178948</v>
      </c>
      <c r="AH345" s="51">
        <v>178869</v>
      </c>
      <c r="AI345" s="51">
        <v>178846</v>
      </c>
      <c r="AL345" s="51" t="str">
        <f t="shared" si="10"/>
        <v>Samoa</v>
      </c>
    </row>
    <row r="346" spans="1:38">
      <c r="A346" s="51" t="s">
        <v>1745</v>
      </c>
      <c r="B346" s="51" t="s">
        <v>1615</v>
      </c>
      <c r="C346" s="51" t="s">
        <v>1691</v>
      </c>
      <c r="D346" s="51" t="s">
        <v>1688</v>
      </c>
      <c r="E346" s="51" t="str">
        <f t="shared" si="11"/>
        <v>SanMarino.SP.TER.TOTL.IN</v>
      </c>
      <c r="F346" s="52" t="s">
        <v>1786</v>
      </c>
      <c r="G346" s="51" t="s">
        <v>1786</v>
      </c>
      <c r="H346" s="51" t="s">
        <v>1786</v>
      </c>
      <c r="I346" s="51" t="s">
        <v>1786</v>
      </c>
      <c r="J346" s="51" t="s">
        <v>1786</v>
      </c>
      <c r="K346" s="51" t="s">
        <v>1786</v>
      </c>
      <c r="L346" s="51" t="s">
        <v>1786</v>
      </c>
      <c r="M346" s="51" t="s">
        <v>1786</v>
      </c>
      <c r="N346" s="51" t="s">
        <v>1786</v>
      </c>
      <c r="O346" s="51" t="s">
        <v>1786</v>
      </c>
      <c r="P346" s="51" t="s">
        <v>1786</v>
      </c>
      <c r="Q346" s="52" t="s">
        <v>1786</v>
      </c>
      <c r="R346" s="51" t="s">
        <v>1786</v>
      </c>
      <c r="S346" s="51" t="s">
        <v>1786</v>
      </c>
      <c r="T346" s="51" t="s">
        <v>1786</v>
      </c>
      <c r="U346" s="51" t="s">
        <v>1786</v>
      </c>
      <c r="V346" s="51" t="s">
        <v>1786</v>
      </c>
      <c r="W346" s="51" t="s">
        <v>1786</v>
      </c>
      <c r="X346" s="51" t="s">
        <v>1786</v>
      </c>
      <c r="Y346" s="51" t="s">
        <v>1786</v>
      </c>
      <c r="Z346" s="52" t="s">
        <v>1786</v>
      </c>
      <c r="AA346" s="51" t="s">
        <v>1786</v>
      </c>
      <c r="AB346" s="51" t="s">
        <v>1786</v>
      </c>
      <c r="AC346" s="51" t="s">
        <v>1786</v>
      </c>
      <c r="AD346" s="51" t="s">
        <v>1786</v>
      </c>
      <c r="AE346" s="51" t="s">
        <v>1786</v>
      </c>
      <c r="AF346" s="51" t="s">
        <v>1786</v>
      </c>
      <c r="AG346" s="52" t="s">
        <v>1786</v>
      </c>
      <c r="AH346" s="51" t="s">
        <v>1786</v>
      </c>
      <c r="AI346" s="51">
        <v>1394</v>
      </c>
      <c r="AL346" s="51" t="str">
        <f t="shared" si="10"/>
        <v>SanMarino</v>
      </c>
    </row>
    <row r="347" spans="1:38">
      <c r="A347" s="51" t="s">
        <v>1746</v>
      </c>
      <c r="B347" s="51" t="s">
        <v>1615</v>
      </c>
      <c r="C347" s="51" t="s">
        <v>1689</v>
      </c>
      <c r="D347" s="51" t="s">
        <v>1690</v>
      </c>
      <c r="E347" s="51" t="str">
        <f t="shared" si="11"/>
        <v>SanMarino.SP.POP.TOTL</v>
      </c>
      <c r="F347" s="52" t="s">
        <v>1786</v>
      </c>
      <c r="G347" s="51" t="s">
        <v>1786</v>
      </c>
      <c r="H347" s="51" t="s">
        <v>1786</v>
      </c>
      <c r="I347" s="51" t="s">
        <v>1786</v>
      </c>
      <c r="J347" s="51" t="s">
        <v>1786</v>
      </c>
      <c r="K347" s="51" t="s">
        <v>1786</v>
      </c>
      <c r="L347" s="51" t="s">
        <v>1786</v>
      </c>
      <c r="M347" s="51" t="s">
        <v>1786</v>
      </c>
      <c r="N347" s="51" t="s">
        <v>1786</v>
      </c>
      <c r="O347" s="51" t="s">
        <v>1786</v>
      </c>
      <c r="P347" s="51" t="s">
        <v>1786</v>
      </c>
      <c r="Q347" s="52" t="s">
        <v>1786</v>
      </c>
      <c r="R347" s="51" t="s">
        <v>1786</v>
      </c>
      <c r="S347" s="51" t="s">
        <v>1786</v>
      </c>
      <c r="T347" s="51" t="s">
        <v>1786</v>
      </c>
      <c r="U347" s="51" t="s">
        <v>1786</v>
      </c>
      <c r="V347" s="51" t="s">
        <v>1786</v>
      </c>
      <c r="W347" s="51" t="s">
        <v>1786</v>
      </c>
      <c r="X347" s="51" t="s">
        <v>1786</v>
      </c>
      <c r="Y347" s="51" t="s">
        <v>1786</v>
      </c>
      <c r="Z347" s="52" t="s">
        <v>1786</v>
      </c>
      <c r="AA347" s="51" t="s">
        <v>1786</v>
      </c>
      <c r="AB347" s="51" t="s">
        <v>1786</v>
      </c>
      <c r="AC347" s="51" t="s">
        <v>1786</v>
      </c>
      <c r="AD347" s="51">
        <v>29457</v>
      </c>
      <c r="AE347" s="51">
        <v>29836</v>
      </c>
      <c r="AF347" s="51">
        <v>30184</v>
      </c>
      <c r="AG347" s="52">
        <v>30580</v>
      </c>
      <c r="AH347" s="51">
        <v>31006</v>
      </c>
      <c r="AI347" s="51" t="e">
        <v>#N/A</v>
      </c>
      <c r="AL347" s="51" t="str">
        <f t="shared" si="10"/>
        <v>SanMarino</v>
      </c>
    </row>
    <row r="348" spans="1:38">
      <c r="A348" s="51" t="s">
        <v>1616</v>
      </c>
      <c r="B348" s="51" t="s">
        <v>1617</v>
      </c>
      <c r="C348" s="51" t="s">
        <v>1691</v>
      </c>
      <c r="D348" s="51" t="s">
        <v>1688</v>
      </c>
      <c r="E348" s="51" t="str">
        <f t="shared" si="11"/>
        <v>Sao Tome and Principe.SP.TER.TOTL.IN</v>
      </c>
      <c r="F348" s="52" t="s">
        <v>1786</v>
      </c>
      <c r="G348" s="51" t="s">
        <v>1786</v>
      </c>
      <c r="H348" s="51" t="s">
        <v>1786</v>
      </c>
      <c r="I348" s="51" t="s">
        <v>1786</v>
      </c>
      <c r="J348" s="51" t="s">
        <v>1786</v>
      </c>
      <c r="K348" s="51" t="s">
        <v>1786</v>
      </c>
      <c r="L348" s="51" t="s">
        <v>1786</v>
      </c>
      <c r="M348" s="51" t="s">
        <v>1786</v>
      </c>
      <c r="N348" s="51" t="s">
        <v>1786</v>
      </c>
      <c r="O348" s="51" t="s">
        <v>1786</v>
      </c>
      <c r="P348" s="51" t="s">
        <v>1786</v>
      </c>
      <c r="Q348" s="52">
        <v>10349</v>
      </c>
      <c r="R348" s="51" t="s">
        <v>1786</v>
      </c>
      <c r="S348" s="51" t="s">
        <v>1786</v>
      </c>
      <c r="T348" s="51" t="s">
        <v>1786</v>
      </c>
      <c r="U348" s="51" t="s">
        <v>1786</v>
      </c>
      <c r="V348" s="51" t="s">
        <v>1786</v>
      </c>
      <c r="W348" s="51" t="s">
        <v>1786</v>
      </c>
      <c r="X348" s="51">
        <v>14407</v>
      </c>
      <c r="Y348" s="51">
        <v>15283</v>
      </c>
      <c r="Z348" s="52">
        <v>16069</v>
      </c>
      <c r="AA348" s="51">
        <v>16688</v>
      </c>
      <c r="AB348" s="51">
        <v>17122</v>
      </c>
      <c r="AC348" s="51">
        <v>17390</v>
      </c>
      <c r="AD348" s="51">
        <v>17512</v>
      </c>
      <c r="AE348" s="51">
        <v>17530</v>
      </c>
      <c r="AF348" s="51">
        <v>17484</v>
      </c>
      <c r="AG348" s="52">
        <v>17369</v>
      </c>
      <c r="AH348" s="51">
        <v>17188</v>
      </c>
      <c r="AI348" s="51">
        <v>17009</v>
      </c>
      <c r="AL348" s="51" t="e">
        <f t="shared" si="10"/>
        <v>#N/A</v>
      </c>
    </row>
    <row r="349" spans="1:38">
      <c r="A349" s="51" t="s">
        <v>1616</v>
      </c>
      <c r="B349" s="51" t="s">
        <v>1617</v>
      </c>
      <c r="C349" s="51" t="s">
        <v>1689</v>
      </c>
      <c r="D349" s="51" t="s">
        <v>1690</v>
      </c>
      <c r="E349" s="51" t="str">
        <f t="shared" si="11"/>
        <v>Sao Tome and Principe.SP.POP.TOTL</v>
      </c>
      <c r="F349" s="52">
        <v>94688</v>
      </c>
      <c r="G349" s="51">
        <v>96721</v>
      </c>
      <c r="H349" s="51">
        <v>98502</v>
      </c>
      <c r="I349" s="51">
        <v>100162</v>
      </c>
      <c r="J349" s="51">
        <v>101899</v>
      </c>
      <c r="K349" s="51">
        <v>103852</v>
      </c>
      <c r="L349" s="51">
        <v>106065</v>
      </c>
      <c r="M349" s="51">
        <v>108485</v>
      </c>
      <c r="N349" s="51">
        <v>111038</v>
      </c>
      <c r="O349" s="51">
        <v>113610</v>
      </c>
      <c r="P349" s="51">
        <v>116117</v>
      </c>
      <c r="Q349" s="52">
        <v>118538</v>
      </c>
      <c r="R349" s="51">
        <v>120904</v>
      </c>
      <c r="S349" s="51">
        <v>123234</v>
      </c>
      <c r="T349" s="51">
        <v>125569</v>
      </c>
      <c r="U349" s="51">
        <v>127935</v>
      </c>
      <c r="V349" s="51">
        <v>130337</v>
      </c>
      <c r="W349" s="51">
        <v>132761</v>
      </c>
      <c r="X349" s="51">
        <v>135205</v>
      </c>
      <c r="Y349" s="51">
        <v>137664</v>
      </c>
      <c r="Z349" s="52">
        <v>140131</v>
      </c>
      <c r="AA349" s="51">
        <v>142610</v>
      </c>
      <c r="AB349" s="51">
        <v>145106</v>
      </c>
      <c r="AC349" s="51">
        <v>147611</v>
      </c>
      <c r="AD349" s="51">
        <v>150118</v>
      </c>
      <c r="AE349" s="51">
        <v>152622</v>
      </c>
      <c r="AF349" s="51">
        <v>155126</v>
      </c>
      <c r="AG349" s="52">
        <v>157637</v>
      </c>
      <c r="AH349" s="51">
        <v>160174</v>
      </c>
      <c r="AI349" s="51">
        <v>162755</v>
      </c>
      <c r="AL349" s="51" t="e">
        <f t="shared" si="10"/>
        <v>#N/A</v>
      </c>
    </row>
    <row r="350" spans="1:38">
      <c r="A350" s="51" t="s">
        <v>1747</v>
      </c>
      <c r="B350" s="51" t="s">
        <v>1619</v>
      </c>
      <c r="C350" s="51" t="s">
        <v>1691</v>
      </c>
      <c r="D350" s="51" t="s">
        <v>1688</v>
      </c>
      <c r="E350" s="51" t="str">
        <f t="shared" si="11"/>
        <v>SaudiArabia.SP.TER.TOTL.IN</v>
      </c>
      <c r="F350" s="52" t="s">
        <v>1786</v>
      </c>
      <c r="G350" s="51" t="s">
        <v>1786</v>
      </c>
      <c r="H350" s="51" t="s">
        <v>1786</v>
      </c>
      <c r="I350" s="51" t="s">
        <v>1786</v>
      </c>
      <c r="J350" s="51" t="s">
        <v>1786</v>
      </c>
      <c r="K350" s="51" t="s">
        <v>1786</v>
      </c>
      <c r="L350" s="51" t="s">
        <v>1786</v>
      </c>
      <c r="M350" s="51" t="s">
        <v>1786</v>
      </c>
      <c r="N350" s="51" t="s">
        <v>1786</v>
      </c>
      <c r="O350" s="51" t="s">
        <v>1786</v>
      </c>
      <c r="P350" s="51" t="s">
        <v>1786</v>
      </c>
      <c r="Q350" s="52">
        <v>1469142</v>
      </c>
      <c r="R350" s="51" t="s">
        <v>1786</v>
      </c>
      <c r="S350" s="51" t="s">
        <v>1786</v>
      </c>
      <c r="T350" s="51" t="s">
        <v>1786</v>
      </c>
      <c r="U350" s="51" t="s">
        <v>1786</v>
      </c>
      <c r="V350" s="51" t="s">
        <v>1786</v>
      </c>
      <c r="W350" s="51" t="s">
        <v>1786</v>
      </c>
      <c r="X350" s="51">
        <v>1638062</v>
      </c>
      <c r="Y350" s="51">
        <v>1751306</v>
      </c>
      <c r="Z350" s="52">
        <v>1857354</v>
      </c>
      <c r="AA350" s="51">
        <v>1940407</v>
      </c>
      <c r="AB350" s="51">
        <v>1994326</v>
      </c>
      <c r="AC350" s="51">
        <v>2025068</v>
      </c>
      <c r="AD350" s="51">
        <v>2043524</v>
      </c>
      <c r="AE350" s="51">
        <v>2066144</v>
      </c>
      <c r="AF350" s="51">
        <v>2104492</v>
      </c>
      <c r="AG350" s="52">
        <v>2161873</v>
      </c>
      <c r="AH350" s="51">
        <v>2233281</v>
      </c>
      <c r="AI350" s="51">
        <v>2311985</v>
      </c>
      <c r="AL350" s="51" t="str">
        <f t="shared" si="10"/>
        <v>SaudiArabia</v>
      </c>
    </row>
    <row r="351" spans="1:38">
      <c r="A351" s="51" t="s">
        <v>1747</v>
      </c>
      <c r="B351" s="51" t="s">
        <v>1619</v>
      </c>
      <c r="C351" s="51" t="s">
        <v>1689</v>
      </c>
      <c r="D351" s="51" t="s">
        <v>1690</v>
      </c>
      <c r="E351" s="51" t="str">
        <f t="shared" si="11"/>
        <v>SaudiArabia.SP.POP.TOTL</v>
      </c>
      <c r="F351" s="52">
        <v>9604374</v>
      </c>
      <c r="G351" s="51">
        <v>10197191</v>
      </c>
      <c r="H351" s="51">
        <v>10825867</v>
      </c>
      <c r="I351" s="51">
        <v>11485091</v>
      </c>
      <c r="J351" s="51">
        <v>12168039</v>
      </c>
      <c r="K351" s="51">
        <v>12866860</v>
      </c>
      <c r="L351" s="51">
        <v>13584393</v>
      </c>
      <c r="M351" s="51">
        <v>14313619</v>
      </c>
      <c r="N351" s="51">
        <v>15025352</v>
      </c>
      <c r="O351" s="51">
        <v>15682036</v>
      </c>
      <c r="P351" s="51">
        <v>16258864</v>
      </c>
      <c r="Q351" s="52">
        <v>16600046.2502739</v>
      </c>
      <c r="R351" s="51">
        <v>16948388</v>
      </c>
      <c r="S351" s="51">
        <v>17378458.479989398</v>
      </c>
      <c r="T351" s="51">
        <v>17819442.128697701</v>
      </c>
      <c r="U351" s="51">
        <v>18271615.871087398</v>
      </c>
      <c r="V351" s="51">
        <v>18735263.659175601</v>
      </c>
      <c r="W351" s="51">
        <v>19210676.6503479</v>
      </c>
      <c r="X351" s="51">
        <v>19698153.390197001</v>
      </c>
      <c r="Y351" s="51">
        <v>20198000</v>
      </c>
      <c r="Z351" s="52">
        <v>20644120.996898599</v>
      </c>
      <c r="AA351" s="51">
        <v>21100095.639894601</v>
      </c>
      <c r="AB351" s="51">
        <v>21566141.570260301</v>
      </c>
      <c r="AC351" s="51">
        <v>22042481.2363947</v>
      </c>
      <c r="AD351" s="51">
        <v>22529342</v>
      </c>
      <c r="AE351" s="51">
        <v>23118994</v>
      </c>
      <c r="AF351" s="51">
        <v>23678849</v>
      </c>
      <c r="AG351" s="52">
        <v>24157431.0604394</v>
      </c>
      <c r="AH351" s="51">
        <v>24645685.921637502</v>
      </c>
      <c r="AI351" s="51">
        <v>25391100</v>
      </c>
      <c r="AL351" s="51" t="str">
        <f t="shared" si="10"/>
        <v>SaudiArabia</v>
      </c>
    </row>
    <row r="352" spans="1:38">
      <c r="A352" s="51" t="s">
        <v>4122</v>
      </c>
      <c r="B352" s="51" t="s">
        <v>1620</v>
      </c>
      <c r="C352" s="51" t="s">
        <v>1691</v>
      </c>
      <c r="D352" s="51" t="s">
        <v>1688</v>
      </c>
      <c r="E352" s="51" t="str">
        <f t="shared" si="11"/>
        <v>Senegal.SP.TER.TOTL.IN</v>
      </c>
      <c r="F352" s="52" t="s">
        <v>1786</v>
      </c>
      <c r="G352" s="51" t="s">
        <v>1786</v>
      </c>
      <c r="H352" s="51" t="s">
        <v>1786</v>
      </c>
      <c r="I352" s="51" t="s">
        <v>1786</v>
      </c>
      <c r="J352" s="51" t="s">
        <v>1786</v>
      </c>
      <c r="K352" s="51" t="s">
        <v>1786</v>
      </c>
      <c r="L352" s="51" t="s">
        <v>1786</v>
      </c>
      <c r="M352" s="51" t="s">
        <v>1786</v>
      </c>
      <c r="N352" s="51" t="s">
        <v>1786</v>
      </c>
      <c r="O352" s="51" t="s">
        <v>1786</v>
      </c>
      <c r="P352" s="51" t="s">
        <v>1786</v>
      </c>
      <c r="Q352" s="52">
        <v>657847</v>
      </c>
      <c r="R352" s="51" t="s">
        <v>1786</v>
      </c>
      <c r="S352" s="51" t="s">
        <v>1786</v>
      </c>
      <c r="T352" s="51" t="s">
        <v>1786</v>
      </c>
      <c r="U352" s="51" t="s">
        <v>1786</v>
      </c>
      <c r="V352" s="51" t="s">
        <v>1786</v>
      </c>
      <c r="W352" s="51" t="s">
        <v>1786</v>
      </c>
      <c r="X352" s="51">
        <v>848474</v>
      </c>
      <c r="Y352" s="51">
        <v>878420</v>
      </c>
      <c r="Z352" s="52">
        <v>908340</v>
      </c>
      <c r="AA352" s="51">
        <v>937881</v>
      </c>
      <c r="AB352" s="51">
        <v>966942</v>
      </c>
      <c r="AC352" s="51">
        <v>995669</v>
      </c>
      <c r="AD352" s="51">
        <v>1024279</v>
      </c>
      <c r="AE352" s="51">
        <v>1053097</v>
      </c>
      <c r="AF352" s="51">
        <v>1082385</v>
      </c>
      <c r="AG352" s="52">
        <v>1112087</v>
      </c>
      <c r="AH352" s="51">
        <v>1142168</v>
      </c>
      <c r="AI352" s="51">
        <v>1172916</v>
      </c>
      <c r="AL352" s="51" t="str">
        <f t="shared" si="10"/>
        <v>Senegal</v>
      </c>
    </row>
    <row r="353" spans="1:38">
      <c r="A353" s="51" t="s">
        <v>4122</v>
      </c>
      <c r="B353" s="51" t="s">
        <v>1620</v>
      </c>
      <c r="C353" s="51" t="s">
        <v>1689</v>
      </c>
      <c r="D353" s="51" t="s">
        <v>1690</v>
      </c>
      <c r="E353" s="51" t="str">
        <f t="shared" si="11"/>
        <v>Senegal.SP.POP.TOTL</v>
      </c>
      <c r="F353" s="52">
        <v>5636005</v>
      </c>
      <c r="G353" s="51">
        <v>5799443</v>
      </c>
      <c r="H353" s="51">
        <v>5968836</v>
      </c>
      <c r="I353" s="51">
        <v>6144359</v>
      </c>
      <c r="J353" s="51">
        <v>6326011</v>
      </c>
      <c r="K353" s="51">
        <v>6513728</v>
      </c>
      <c r="L353" s="51">
        <v>6707808</v>
      </c>
      <c r="M353" s="51">
        <v>6908208</v>
      </c>
      <c r="N353" s="51">
        <v>7114072</v>
      </c>
      <c r="O353" s="51">
        <v>7324205</v>
      </c>
      <c r="P353" s="51">
        <v>7537760</v>
      </c>
      <c r="Q353" s="52">
        <v>7754455</v>
      </c>
      <c r="R353" s="51">
        <v>7974558</v>
      </c>
      <c r="S353" s="51">
        <v>8198447</v>
      </c>
      <c r="T353" s="51">
        <v>8426735</v>
      </c>
      <c r="U353" s="51">
        <v>8659906</v>
      </c>
      <c r="V353" s="51">
        <v>8898207</v>
      </c>
      <c r="W353" s="51">
        <v>9141623</v>
      </c>
      <c r="X353" s="51">
        <v>9390097</v>
      </c>
      <c r="Y353" s="51">
        <v>9643482</v>
      </c>
      <c r="Z353" s="52">
        <v>9901787</v>
      </c>
      <c r="AA353" s="51">
        <v>10164729</v>
      </c>
      <c r="AB353" s="51">
        <v>10432662</v>
      </c>
      <c r="AC353" s="51">
        <v>10706962</v>
      </c>
      <c r="AD353" s="51">
        <v>10989452</v>
      </c>
      <c r="AE353" s="51">
        <v>11281296</v>
      </c>
      <c r="AF353" s="51">
        <v>11582863</v>
      </c>
      <c r="AG353" s="52">
        <v>11893335</v>
      </c>
      <c r="AH353" s="51">
        <v>12211181</v>
      </c>
      <c r="AI353" s="51">
        <v>12534228</v>
      </c>
      <c r="AL353" s="51" t="str">
        <f t="shared" si="10"/>
        <v>Senegal</v>
      </c>
    </row>
    <row r="354" spans="1:38">
      <c r="A354" s="51" t="s">
        <v>1748</v>
      </c>
      <c r="B354" s="51" t="s">
        <v>1621</v>
      </c>
      <c r="C354" s="51" t="s">
        <v>1691</v>
      </c>
      <c r="D354" s="51" t="s">
        <v>1688</v>
      </c>
      <c r="E354" s="51" t="str">
        <f t="shared" si="11"/>
        <v>Serbia.SP.TER.TOTL.IN</v>
      </c>
      <c r="F354" s="52" t="s">
        <v>1786</v>
      </c>
      <c r="G354" s="51" t="s">
        <v>1786</v>
      </c>
      <c r="H354" s="51" t="s">
        <v>1786</v>
      </c>
      <c r="I354" s="51" t="s">
        <v>1786</v>
      </c>
      <c r="J354" s="51" t="s">
        <v>1786</v>
      </c>
      <c r="K354" s="51" t="s">
        <v>1786</v>
      </c>
      <c r="L354" s="51" t="s">
        <v>1786</v>
      </c>
      <c r="M354" s="51" t="s">
        <v>1786</v>
      </c>
      <c r="N354" s="51" t="s">
        <v>1786</v>
      </c>
      <c r="O354" s="51" t="s">
        <v>1786</v>
      </c>
      <c r="P354" s="51" t="s">
        <v>1786</v>
      </c>
      <c r="Q354" s="52" t="s">
        <v>1786</v>
      </c>
      <c r="R354" s="51" t="s">
        <v>1786</v>
      </c>
      <c r="S354" s="51" t="s">
        <v>1786</v>
      </c>
      <c r="T354" s="51" t="s">
        <v>1786</v>
      </c>
      <c r="U354" s="51" t="s">
        <v>1786</v>
      </c>
      <c r="V354" s="51" t="s">
        <v>1786</v>
      </c>
      <c r="W354" s="51" t="s">
        <v>1786</v>
      </c>
      <c r="X354" s="51" t="s">
        <v>1786</v>
      </c>
      <c r="Y354" s="51">
        <v>518454</v>
      </c>
      <c r="Z354" s="52">
        <v>517255</v>
      </c>
      <c r="AA354" s="51">
        <v>514270</v>
      </c>
      <c r="AB354" s="51">
        <v>512961</v>
      </c>
      <c r="AC354" s="51">
        <v>511946</v>
      </c>
      <c r="AD354" s="51">
        <v>512227</v>
      </c>
      <c r="AE354" s="51">
        <v>508702</v>
      </c>
      <c r="AF354" s="51">
        <v>503392</v>
      </c>
      <c r="AG354" s="52">
        <v>497385</v>
      </c>
      <c r="AH354" s="51">
        <v>488228</v>
      </c>
      <c r="AI354" s="51">
        <v>721705</v>
      </c>
      <c r="AL354" s="51" t="e">
        <f t="shared" si="10"/>
        <v>#N/A</v>
      </c>
    </row>
    <row r="355" spans="1:38">
      <c r="A355" s="51" t="s">
        <v>746</v>
      </c>
      <c r="B355" s="51" t="s">
        <v>1621</v>
      </c>
      <c r="C355" s="51" t="s">
        <v>1689</v>
      </c>
      <c r="D355" s="51" t="s">
        <v>1690</v>
      </c>
      <c r="E355" s="51" t="str">
        <f t="shared" si="11"/>
        <v>Serbia.SP.POP.TOTL</v>
      </c>
      <c r="F355" s="52" t="s">
        <v>1786</v>
      </c>
      <c r="G355" s="51" t="s">
        <v>1786</v>
      </c>
      <c r="H355" s="51" t="s">
        <v>1786</v>
      </c>
      <c r="I355" s="51" t="s">
        <v>1786</v>
      </c>
      <c r="J355" s="51" t="s">
        <v>1786</v>
      </c>
      <c r="K355" s="51" t="s">
        <v>1786</v>
      </c>
      <c r="L355" s="51" t="s">
        <v>1786</v>
      </c>
      <c r="M355" s="51" t="s">
        <v>1786</v>
      </c>
      <c r="N355" s="51" t="s">
        <v>1786</v>
      </c>
      <c r="O355" s="51" t="s">
        <v>1786</v>
      </c>
      <c r="P355" s="51">
        <v>7586000</v>
      </c>
      <c r="Q355" s="52">
        <v>7595636</v>
      </c>
      <c r="R355" s="51">
        <v>7646424.3493083604</v>
      </c>
      <c r="S355" s="51">
        <v>7699306.7740000105</v>
      </c>
      <c r="T355" s="51">
        <v>7734639.2429869398</v>
      </c>
      <c r="U355" s="51">
        <v>7738986.5975478403</v>
      </c>
      <c r="V355" s="51">
        <v>7708878.20504981</v>
      </c>
      <c r="W355" s="51">
        <v>7649630.75190691</v>
      </c>
      <c r="X355" s="51">
        <v>7567745</v>
      </c>
      <c r="Y355" s="51">
        <v>7540401</v>
      </c>
      <c r="Z355" s="52">
        <v>7516346</v>
      </c>
      <c r="AA355" s="51">
        <v>7503433</v>
      </c>
      <c r="AB355" s="51">
        <v>7500031</v>
      </c>
      <c r="AC355" s="51">
        <v>7480591</v>
      </c>
      <c r="AD355" s="51">
        <v>7463157</v>
      </c>
      <c r="AE355" s="51">
        <v>7440769</v>
      </c>
      <c r="AF355" s="51">
        <v>7411569</v>
      </c>
      <c r="AG355" s="52">
        <v>7381579</v>
      </c>
      <c r="AH355" s="51">
        <v>7350221</v>
      </c>
      <c r="AI355" s="51">
        <v>7319712.44757964</v>
      </c>
      <c r="AL355" s="51" t="e">
        <f t="shared" si="10"/>
        <v>#N/A</v>
      </c>
    </row>
    <row r="356" spans="1:38">
      <c r="A356" s="51" t="s">
        <v>4124</v>
      </c>
      <c r="B356" s="51" t="s">
        <v>1622</v>
      </c>
      <c r="C356" s="51" t="s">
        <v>1691</v>
      </c>
      <c r="D356" s="51" t="s">
        <v>1688</v>
      </c>
      <c r="E356" s="51" t="str">
        <f t="shared" si="11"/>
        <v>Seychelles.SP.TER.TOTL.IN</v>
      </c>
      <c r="F356" s="52" t="s">
        <v>1786</v>
      </c>
      <c r="G356" s="51" t="s">
        <v>1786</v>
      </c>
      <c r="H356" s="51" t="s">
        <v>1786</v>
      </c>
      <c r="I356" s="51" t="s">
        <v>1786</v>
      </c>
      <c r="J356" s="51" t="s">
        <v>1786</v>
      </c>
      <c r="K356" s="51" t="s">
        <v>1786</v>
      </c>
      <c r="L356" s="51" t="s">
        <v>1786</v>
      </c>
      <c r="M356" s="51" t="s">
        <v>1786</v>
      </c>
      <c r="N356" s="51" t="s">
        <v>1786</v>
      </c>
      <c r="O356" s="51" t="s">
        <v>1786</v>
      </c>
      <c r="P356" s="51" t="s">
        <v>1786</v>
      </c>
      <c r="Q356" s="52" t="s">
        <v>1786</v>
      </c>
      <c r="R356" s="51" t="s">
        <v>1786</v>
      </c>
      <c r="S356" s="51" t="s">
        <v>1786</v>
      </c>
      <c r="T356" s="51" t="s">
        <v>1786</v>
      </c>
      <c r="U356" s="51" t="s">
        <v>1786</v>
      </c>
      <c r="V356" s="51" t="s">
        <v>1786</v>
      </c>
      <c r="W356" s="51" t="s">
        <v>1786</v>
      </c>
      <c r="X356" s="51" t="s">
        <v>1786</v>
      </c>
      <c r="Y356" s="51" t="s">
        <v>1786</v>
      </c>
      <c r="Z356" s="52" t="s">
        <v>1786</v>
      </c>
      <c r="AA356" s="51" t="s">
        <v>1786</v>
      </c>
      <c r="AB356" s="51" t="s">
        <v>1786</v>
      </c>
      <c r="AC356" s="51">
        <v>7240</v>
      </c>
      <c r="AD356" s="51">
        <v>7298</v>
      </c>
      <c r="AE356" s="51">
        <v>7470</v>
      </c>
      <c r="AF356" s="51">
        <v>7714</v>
      </c>
      <c r="AG356" s="52">
        <v>7561</v>
      </c>
      <c r="AH356" s="51">
        <v>7393</v>
      </c>
      <c r="AI356" s="51" t="s">
        <v>1786</v>
      </c>
      <c r="AL356" s="51" t="str">
        <f t="shared" si="10"/>
        <v>Seychelles</v>
      </c>
    </row>
    <row r="357" spans="1:38">
      <c r="A357" s="51" t="s">
        <v>4124</v>
      </c>
      <c r="B357" s="51" t="s">
        <v>1622</v>
      </c>
      <c r="C357" s="51" t="s">
        <v>1689</v>
      </c>
      <c r="D357" s="51" t="s">
        <v>1690</v>
      </c>
      <c r="E357" s="51" t="str">
        <f t="shared" si="11"/>
        <v>Seychelles.SP.POP.TOTL</v>
      </c>
      <c r="F357" s="52">
        <v>64400</v>
      </c>
      <c r="G357" s="51">
        <v>65127.526400000002</v>
      </c>
      <c r="H357" s="51">
        <v>65780.032000000007</v>
      </c>
      <c r="I357" s="51">
        <v>66366.937600000005</v>
      </c>
      <c r="J357" s="51">
        <v>66901.811199999996</v>
      </c>
      <c r="K357" s="51">
        <v>67400</v>
      </c>
      <c r="L357" s="51">
        <v>67877.209600000002</v>
      </c>
      <c r="M357" s="51">
        <v>68352.345600000001</v>
      </c>
      <c r="N357" s="51">
        <v>68847.513600000006</v>
      </c>
      <c r="O357" s="51">
        <v>69387.545599999998</v>
      </c>
      <c r="P357" s="51">
        <v>70000</v>
      </c>
      <c r="Q357" s="52">
        <v>70754.986086809004</v>
      </c>
      <c r="R357" s="51">
        <v>71656.989015117695</v>
      </c>
      <c r="S357" s="51">
        <v>72711.408342356197</v>
      </c>
      <c r="T357" s="51">
        <v>73924.611920208496</v>
      </c>
      <c r="U357" s="51">
        <v>75304</v>
      </c>
      <c r="V357" s="51">
        <v>76417</v>
      </c>
      <c r="W357" s="51">
        <v>77319</v>
      </c>
      <c r="X357" s="51">
        <v>78846</v>
      </c>
      <c r="Y357" s="51">
        <v>80410</v>
      </c>
      <c r="Z357" s="52">
        <v>81131</v>
      </c>
      <c r="AA357" s="51">
        <v>81202</v>
      </c>
      <c r="AB357" s="51">
        <v>83700</v>
      </c>
      <c r="AC357" s="51">
        <v>82800</v>
      </c>
      <c r="AD357" s="51">
        <v>82500</v>
      </c>
      <c r="AE357" s="51">
        <v>82900</v>
      </c>
      <c r="AF357" s="51">
        <v>84600</v>
      </c>
      <c r="AG357" s="52">
        <v>85032</v>
      </c>
      <c r="AH357" s="51">
        <v>86956</v>
      </c>
      <c r="AI357" s="51">
        <v>0</v>
      </c>
      <c r="AL357" s="51" t="str">
        <f t="shared" si="10"/>
        <v>Seychelles</v>
      </c>
    </row>
    <row r="358" spans="1:38">
      <c r="A358" s="51" t="s">
        <v>4126</v>
      </c>
      <c r="B358" s="51" t="s">
        <v>1623</v>
      </c>
      <c r="C358" s="51" t="s">
        <v>1691</v>
      </c>
      <c r="D358" s="51" t="s">
        <v>1688</v>
      </c>
      <c r="E358" s="51" t="str">
        <f t="shared" si="11"/>
        <v>Sierra Leone.SP.TER.TOTL.IN</v>
      </c>
      <c r="F358" s="52" t="s">
        <v>1786</v>
      </c>
      <c r="G358" s="51" t="s">
        <v>1786</v>
      </c>
      <c r="H358" s="51" t="s">
        <v>1786</v>
      </c>
      <c r="I358" s="51" t="s">
        <v>1786</v>
      </c>
      <c r="J358" s="51" t="s">
        <v>1786</v>
      </c>
      <c r="K358" s="51" t="s">
        <v>1786</v>
      </c>
      <c r="L358" s="51" t="s">
        <v>1786</v>
      </c>
      <c r="M358" s="51" t="s">
        <v>1786</v>
      </c>
      <c r="N358" s="51" t="s">
        <v>1786</v>
      </c>
      <c r="O358" s="51" t="s">
        <v>1786</v>
      </c>
      <c r="P358" s="51" t="s">
        <v>1786</v>
      </c>
      <c r="Q358" s="52">
        <v>364603</v>
      </c>
      <c r="R358" s="51" t="s">
        <v>1786</v>
      </c>
      <c r="S358" s="51" t="s">
        <v>1786</v>
      </c>
      <c r="T358" s="51" t="s">
        <v>1786</v>
      </c>
      <c r="U358" s="51" t="s">
        <v>1786</v>
      </c>
      <c r="V358" s="51" t="s">
        <v>1786</v>
      </c>
      <c r="W358" s="51" t="s">
        <v>1786</v>
      </c>
      <c r="X358" s="51">
        <v>398919</v>
      </c>
      <c r="Y358" s="51">
        <v>405954</v>
      </c>
      <c r="Z358" s="52">
        <v>415152</v>
      </c>
      <c r="AA358" s="51">
        <v>426702</v>
      </c>
      <c r="AB358" s="51">
        <v>441033</v>
      </c>
      <c r="AC358" s="51">
        <v>457834</v>
      </c>
      <c r="AD358" s="51">
        <v>475635</v>
      </c>
      <c r="AE358" s="51">
        <v>492419</v>
      </c>
      <c r="AF358" s="51">
        <v>506774</v>
      </c>
      <c r="AG358" s="52">
        <v>518223</v>
      </c>
      <c r="AH358" s="51">
        <v>527319</v>
      </c>
      <c r="AI358" s="51">
        <v>534942</v>
      </c>
      <c r="AL358" s="51" t="str">
        <f t="shared" si="10"/>
        <v>Sierra Leone</v>
      </c>
    </row>
    <row r="359" spans="1:38">
      <c r="A359" s="51" t="s">
        <v>4126</v>
      </c>
      <c r="B359" s="51" t="s">
        <v>1623</v>
      </c>
      <c r="C359" s="51" t="s">
        <v>1689</v>
      </c>
      <c r="D359" s="51" t="s">
        <v>1690</v>
      </c>
      <c r="E359" s="51" t="str">
        <f t="shared" si="11"/>
        <v>Sierra Leone.SP.POP.TOTL</v>
      </c>
      <c r="F359" s="52">
        <v>3260874</v>
      </c>
      <c r="G359" s="51">
        <v>3329324</v>
      </c>
      <c r="H359" s="51">
        <v>3396863</v>
      </c>
      <c r="I359" s="51">
        <v>3466891</v>
      </c>
      <c r="J359" s="51">
        <v>3544170</v>
      </c>
      <c r="K359" s="51">
        <v>3631130</v>
      </c>
      <c r="L359" s="51">
        <v>3731408</v>
      </c>
      <c r="M359" s="51">
        <v>3841430</v>
      </c>
      <c r="N359" s="51">
        <v>3947852</v>
      </c>
      <c r="O359" s="51">
        <v>4032543</v>
      </c>
      <c r="P359" s="51">
        <v>4083501</v>
      </c>
      <c r="Q359" s="52">
        <v>4096197</v>
      </c>
      <c r="R359" s="51">
        <v>4077487</v>
      </c>
      <c r="S359" s="51">
        <v>4040994</v>
      </c>
      <c r="T359" s="51">
        <v>4006305</v>
      </c>
      <c r="U359" s="51">
        <v>3988533</v>
      </c>
      <c r="V359" s="51">
        <v>3990238</v>
      </c>
      <c r="W359" s="51">
        <v>4009756</v>
      </c>
      <c r="X359" s="51">
        <v>4052667</v>
      </c>
      <c r="Y359" s="51">
        <v>4124506</v>
      </c>
      <c r="Z359" s="52">
        <v>4228178</v>
      </c>
      <c r="AA359" s="51">
        <v>4367781</v>
      </c>
      <c r="AB359" s="51">
        <v>4540322</v>
      </c>
      <c r="AC359" s="51">
        <v>4732526</v>
      </c>
      <c r="AD359" s="51">
        <v>4925922</v>
      </c>
      <c r="AE359" s="51">
        <v>5106977</v>
      </c>
      <c r="AF359" s="51">
        <v>5270799</v>
      </c>
      <c r="AG359" s="52">
        <v>5420400</v>
      </c>
      <c r="AH359" s="51">
        <v>5559853</v>
      </c>
      <c r="AI359" s="51">
        <v>5696471</v>
      </c>
      <c r="AL359" s="51" t="str">
        <f t="shared" si="10"/>
        <v>Sierra Leone</v>
      </c>
    </row>
    <row r="360" spans="1:38">
      <c r="A360" s="51" t="s">
        <v>4039</v>
      </c>
      <c r="B360" s="51" t="s">
        <v>1624</v>
      </c>
      <c r="C360" s="51" t="s">
        <v>1691</v>
      </c>
      <c r="D360" s="51" t="s">
        <v>1688</v>
      </c>
      <c r="E360" s="51" t="str">
        <f t="shared" si="11"/>
        <v>Singapore.SP.TER.TOTL.IN</v>
      </c>
      <c r="F360" s="52" t="s">
        <v>1786</v>
      </c>
      <c r="G360" s="51" t="s">
        <v>1786</v>
      </c>
      <c r="H360" s="51" t="s">
        <v>1786</v>
      </c>
      <c r="I360" s="51" t="s">
        <v>1786</v>
      </c>
      <c r="J360" s="51" t="s">
        <v>1786</v>
      </c>
      <c r="K360" s="51" t="s">
        <v>1786</v>
      </c>
      <c r="L360" s="51" t="s">
        <v>1786</v>
      </c>
      <c r="M360" s="51" t="s">
        <v>1786</v>
      </c>
      <c r="N360" s="51" t="s">
        <v>1786</v>
      </c>
      <c r="O360" s="51" t="s">
        <v>1786</v>
      </c>
      <c r="P360" s="51" t="s">
        <v>1786</v>
      </c>
      <c r="Q360" s="52" t="s">
        <v>1786</v>
      </c>
      <c r="R360" s="51" t="s">
        <v>1786</v>
      </c>
      <c r="S360" s="51" t="s">
        <v>1786</v>
      </c>
      <c r="T360" s="51" t="s">
        <v>1786</v>
      </c>
      <c r="U360" s="51" t="s">
        <v>1786</v>
      </c>
      <c r="V360" s="51" t="s">
        <v>1786</v>
      </c>
      <c r="W360" s="51" t="s">
        <v>1786</v>
      </c>
      <c r="X360" s="51" t="s">
        <v>1786</v>
      </c>
      <c r="Y360" s="51" t="s">
        <v>1786</v>
      </c>
      <c r="Z360" s="52" t="s">
        <v>1786</v>
      </c>
      <c r="AA360" s="51" t="s">
        <v>1786</v>
      </c>
      <c r="AB360" s="51" t="s">
        <v>1786</v>
      </c>
      <c r="AC360" s="51" t="s">
        <v>1786</v>
      </c>
      <c r="AD360" s="51" t="s">
        <v>1786</v>
      </c>
      <c r="AE360" s="51" t="s">
        <v>1786</v>
      </c>
      <c r="AF360" s="51" t="s">
        <v>1786</v>
      </c>
      <c r="AG360" s="52" t="s">
        <v>1786</v>
      </c>
      <c r="AH360" s="51" t="s">
        <v>1786</v>
      </c>
      <c r="AI360" s="51" t="s">
        <v>1786</v>
      </c>
      <c r="AL360" s="51" t="str">
        <f t="shared" si="10"/>
        <v>Singapore</v>
      </c>
    </row>
    <row r="361" spans="1:38">
      <c r="A361" s="51" t="s">
        <v>4039</v>
      </c>
      <c r="B361" s="51" t="s">
        <v>1624</v>
      </c>
      <c r="C361" s="51" t="s">
        <v>1689</v>
      </c>
      <c r="D361" s="51" t="s">
        <v>1690</v>
      </c>
      <c r="E361" s="51" t="str">
        <f t="shared" si="11"/>
        <v>Singapore.SP.POP.TOTL</v>
      </c>
      <c r="F361" s="52">
        <v>2414000</v>
      </c>
      <c r="G361" s="51">
        <v>2533000</v>
      </c>
      <c r="H361" s="51">
        <v>2647000</v>
      </c>
      <c r="I361" s="51">
        <v>2681000</v>
      </c>
      <c r="J361" s="51">
        <v>2732000</v>
      </c>
      <c r="K361" s="51">
        <v>2736000</v>
      </c>
      <c r="L361" s="51">
        <v>2733000</v>
      </c>
      <c r="M361" s="51">
        <v>2775000</v>
      </c>
      <c r="N361" s="51">
        <v>2846000</v>
      </c>
      <c r="O361" s="51">
        <v>2931000</v>
      </c>
      <c r="P361" s="51">
        <v>3047000</v>
      </c>
      <c r="Q361" s="52">
        <v>3135100</v>
      </c>
      <c r="R361" s="51">
        <v>3230700</v>
      </c>
      <c r="S361" s="51">
        <v>3313500</v>
      </c>
      <c r="T361" s="51">
        <v>3419000</v>
      </c>
      <c r="U361" s="51">
        <v>3524500</v>
      </c>
      <c r="V361" s="51">
        <v>3670700</v>
      </c>
      <c r="W361" s="51">
        <v>3796000</v>
      </c>
      <c r="X361" s="51">
        <v>3927200</v>
      </c>
      <c r="Y361" s="51">
        <v>3958700</v>
      </c>
      <c r="Z361" s="52">
        <v>4027900</v>
      </c>
      <c r="AA361" s="51">
        <v>4138000</v>
      </c>
      <c r="AB361" s="51">
        <v>4176000</v>
      </c>
      <c r="AC361" s="51">
        <v>4114800</v>
      </c>
      <c r="AD361" s="51">
        <v>4166700</v>
      </c>
      <c r="AE361" s="51">
        <v>4265800</v>
      </c>
      <c r="AF361" s="51">
        <v>4401400</v>
      </c>
      <c r="AG361" s="52">
        <v>4588600</v>
      </c>
      <c r="AH361" s="51">
        <v>4839400</v>
      </c>
      <c r="AI361" s="51">
        <v>4987600</v>
      </c>
      <c r="AL361" s="51" t="str">
        <f t="shared" si="10"/>
        <v>Singapore</v>
      </c>
    </row>
    <row r="362" spans="1:38">
      <c r="A362" s="51" t="s">
        <v>1749</v>
      </c>
      <c r="B362" s="51" t="s">
        <v>1625</v>
      </c>
      <c r="C362" s="51" t="s">
        <v>1691</v>
      </c>
      <c r="D362" s="51" t="s">
        <v>1688</v>
      </c>
      <c r="E362" s="51" t="str">
        <f t="shared" si="11"/>
        <v>Slovak.SP.TER.TOTL.IN</v>
      </c>
      <c r="F362" s="52" t="s">
        <v>1786</v>
      </c>
      <c r="G362" s="51" t="s">
        <v>1786</v>
      </c>
      <c r="H362" s="51" t="s">
        <v>1786</v>
      </c>
      <c r="I362" s="51" t="s">
        <v>1786</v>
      </c>
      <c r="J362" s="51" t="s">
        <v>1786</v>
      </c>
      <c r="K362" s="51" t="s">
        <v>1786</v>
      </c>
      <c r="L362" s="51" t="s">
        <v>1786</v>
      </c>
      <c r="M362" s="51" t="s">
        <v>1786</v>
      </c>
      <c r="N362" s="51" t="s">
        <v>1786</v>
      </c>
      <c r="O362" s="51" t="s">
        <v>1786</v>
      </c>
      <c r="P362" s="51" t="s">
        <v>1786</v>
      </c>
      <c r="Q362" s="52">
        <v>387328</v>
      </c>
      <c r="R362" s="51" t="s">
        <v>1786</v>
      </c>
      <c r="S362" s="51" t="s">
        <v>1786</v>
      </c>
      <c r="T362" s="51" t="s">
        <v>1786</v>
      </c>
      <c r="U362" s="51" t="s">
        <v>1786</v>
      </c>
      <c r="V362" s="51" t="s">
        <v>1786</v>
      </c>
      <c r="W362" s="51" t="s">
        <v>1786</v>
      </c>
      <c r="X362" s="51">
        <v>460907</v>
      </c>
      <c r="Y362" s="51">
        <v>468115</v>
      </c>
      <c r="Z362" s="52">
        <v>472525</v>
      </c>
      <c r="AA362" s="51">
        <v>473909</v>
      </c>
      <c r="AB362" s="51">
        <v>471836</v>
      </c>
      <c r="AC362" s="51">
        <v>466431</v>
      </c>
      <c r="AD362" s="51">
        <v>458756</v>
      </c>
      <c r="AE362" s="51">
        <v>450322</v>
      </c>
      <c r="AF362" s="51">
        <v>442225</v>
      </c>
      <c r="AG362" s="52">
        <v>434871</v>
      </c>
      <c r="AH362" s="51">
        <v>427979</v>
      </c>
      <c r="AI362" s="51">
        <v>421147</v>
      </c>
      <c r="AL362" s="51" t="str">
        <f t="shared" si="10"/>
        <v>Slovak</v>
      </c>
    </row>
    <row r="363" spans="1:38">
      <c r="A363" s="51" t="s">
        <v>1749</v>
      </c>
      <c r="B363" s="51" t="s">
        <v>1625</v>
      </c>
      <c r="C363" s="51" t="s">
        <v>1689</v>
      </c>
      <c r="D363" s="51" t="s">
        <v>1690</v>
      </c>
      <c r="E363" s="51" t="str">
        <f t="shared" si="11"/>
        <v>Slovak.SP.POP.TOTL</v>
      </c>
      <c r="F363" s="52">
        <v>4984300</v>
      </c>
      <c r="G363" s="51">
        <v>5054800</v>
      </c>
      <c r="H363" s="51">
        <v>5091500</v>
      </c>
      <c r="I363" s="51">
        <v>5127700</v>
      </c>
      <c r="J363" s="51">
        <v>5161800</v>
      </c>
      <c r="K363" s="51">
        <v>5192800</v>
      </c>
      <c r="L363" s="51">
        <v>5233600</v>
      </c>
      <c r="M363" s="51">
        <v>5251100</v>
      </c>
      <c r="N363" s="51">
        <v>5276200</v>
      </c>
      <c r="O363" s="51">
        <v>5297000</v>
      </c>
      <c r="P363" s="51">
        <v>5283000</v>
      </c>
      <c r="Q363" s="52">
        <v>5283000</v>
      </c>
      <c r="R363" s="51">
        <v>5306500</v>
      </c>
      <c r="S363" s="51">
        <v>5324600</v>
      </c>
      <c r="T363" s="51">
        <v>5347300</v>
      </c>
      <c r="U363" s="51">
        <v>5363676</v>
      </c>
      <c r="V363" s="51">
        <v>5373793</v>
      </c>
      <c r="W363" s="51">
        <v>5383233</v>
      </c>
      <c r="X363" s="51">
        <v>5390657</v>
      </c>
      <c r="Y363" s="51">
        <v>5395115</v>
      </c>
      <c r="Z363" s="52">
        <v>5388740.8139564497</v>
      </c>
      <c r="AA363" s="51">
        <v>5378899.9990704404</v>
      </c>
      <c r="AB363" s="51">
        <v>5379099.9990704805</v>
      </c>
      <c r="AC363" s="51">
        <v>5379649.9811790697</v>
      </c>
      <c r="AD363" s="51">
        <v>5382449.4869900998</v>
      </c>
      <c r="AE363" s="51">
        <v>5387000</v>
      </c>
      <c r="AF363" s="51">
        <v>5391409</v>
      </c>
      <c r="AG363" s="52">
        <v>5397318</v>
      </c>
      <c r="AH363" s="51">
        <v>5406626</v>
      </c>
      <c r="AI363" s="51">
        <v>5418156</v>
      </c>
      <c r="AL363" s="51" t="str">
        <f t="shared" si="10"/>
        <v>Slovak</v>
      </c>
    </row>
    <row r="364" spans="1:38">
      <c r="A364" s="51" t="s">
        <v>4223</v>
      </c>
      <c r="B364" s="51" t="s">
        <v>1626</v>
      </c>
      <c r="C364" s="51" t="s">
        <v>1691</v>
      </c>
      <c r="D364" s="51" t="s">
        <v>1688</v>
      </c>
      <c r="E364" s="51" t="str">
        <f t="shared" si="11"/>
        <v>Slovenia.SP.TER.TOTL.IN</v>
      </c>
      <c r="F364" s="52" t="s">
        <v>1786</v>
      </c>
      <c r="G364" s="51" t="s">
        <v>1786</v>
      </c>
      <c r="H364" s="51" t="s">
        <v>1786</v>
      </c>
      <c r="I364" s="51" t="s">
        <v>1786</v>
      </c>
      <c r="J364" s="51" t="s">
        <v>1786</v>
      </c>
      <c r="K364" s="51" t="s">
        <v>1786</v>
      </c>
      <c r="L364" s="51" t="s">
        <v>1786</v>
      </c>
      <c r="M364" s="51" t="s">
        <v>1786</v>
      </c>
      <c r="N364" s="51" t="s">
        <v>1786</v>
      </c>
      <c r="O364" s="51" t="s">
        <v>1786</v>
      </c>
      <c r="P364" s="51" t="s">
        <v>1786</v>
      </c>
      <c r="Q364" s="52">
        <v>140965</v>
      </c>
      <c r="R364" s="51" t="s">
        <v>1786</v>
      </c>
      <c r="S364" s="51" t="s">
        <v>1786</v>
      </c>
      <c r="T364" s="51" t="s">
        <v>1786</v>
      </c>
      <c r="U364" s="51" t="s">
        <v>1786</v>
      </c>
      <c r="V364" s="51" t="s">
        <v>1786</v>
      </c>
      <c r="W364" s="51" t="s">
        <v>1786</v>
      </c>
      <c r="X364" s="51">
        <v>149632</v>
      </c>
      <c r="Y364" s="51">
        <v>150529</v>
      </c>
      <c r="Z364" s="52">
        <v>150830</v>
      </c>
      <c r="AA364" s="51">
        <v>150362</v>
      </c>
      <c r="AB364" s="51">
        <v>149007</v>
      </c>
      <c r="AC364" s="51">
        <v>146839</v>
      </c>
      <c r="AD364" s="51">
        <v>144106</v>
      </c>
      <c r="AE364" s="51">
        <v>141177</v>
      </c>
      <c r="AF364" s="51">
        <v>138317</v>
      </c>
      <c r="AG364" s="52">
        <v>135659</v>
      </c>
      <c r="AH364" s="51">
        <v>133135</v>
      </c>
      <c r="AI364" s="51">
        <v>130556</v>
      </c>
      <c r="AL364" s="51" t="str">
        <f t="shared" si="10"/>
        <v>Slovenia</v>
      </c>
    </row>
    <row r="365" spans="1:38">
      <c r="A365" s="51" t="s">
        <v>4223</v>
      </c>
      <c r="B365" s="51" t="s">
        <v>1626</v>
      </c>
      <c r="C365" s="51" t="s">
        <v>1689</v>
      </c>
      <c r="D365" s="51" t="s">
        <v>1690</v>
      </c>
      <c r="E365" s="51" t="str">
        <f t="shared" si="11"/>
        <v>Slovenia.SP.POP.TOTL</v>
      </c>
      <c r="F365" s="52">
        <v>1901200</v>
      </c>
      <c r="G365" s="51">
        <v>1917500</v>
      </c>
      <c r="H365" s="51">
        <v>1924900</v>
      </c>
      <c r="I365" s="51">
        <v>1933100</v>
      </c>
      <c r="J365" s="51">
        <v>1942800</v>
      </c>
      <c r="K365" s="51">
        <v>1973200</v>
      </c>
      <c r="L365" s="51">
        <v>1980700</v>
      </c>
      <c r="M365" s="51">
        <v>1989500</v>
      </c>
      <c r="N365" s="51">
        <v>2000000</v>
      </c>
      <c r="O365" s="51">
        <v>1999400</v>
      </c>
      <c r="P365" s="51">
        <v>1998100</v>
      </c>
      <c r="Q365" s="52">
        <v>2001700</v>
      </c>
      <c r="R365" s="51">
        <v>1996600</v>
      </c>
      <c r="S365" s="51">
        <v>1966800</v>
      </c>
      <c r="T365" s="51">
        <v>1988900</v>
      </c>
      <c r="U365" s="51">
        <v>1990000</v>
      </c>
      <c r="V365" s="51">
        <v>1991000</v>
      </c>
      <c r="W365" s="51">
        <v>1985956</v>
      </c>
      <c r="X365" s="51">
        <v>1982600</v>
      </c>
      <c r="Y365" s="51">
        <v>1985500</v>
      </c>
      <c r="Z365" s="52">
        <v>1989000</v>
      </c>
      <c r="AA365" s="51">
        <v>1992000</v>
      </c>
      <c r="AB365" s="51">
        <v>1994000</v>
      </c>
      <c r="AC365" s="51">
        <v>1995699.8772360501</v>
      </c>
      <c r="AD365" s="51">
        <v>1996999.9098648001</v>
      </c>
      <c r="AE365" s="51">
        <v>2000500</v>
      </c>
      <c r="AF365" s="51">
        <v>2006868</v>
      </c>
      <c r="AG365" s="52">
        <v>2018122</v>
      </c>
      <c r="AH365" s="51">
        <v>2021316</v>
      </c>
      <c r="AI365" s="51">
        <v>2043241</v>
      </c>
      <c r="AL365" s="51" t="str">
        <f t="shared" si="10"/>
        <v>Slovenia</v>
      </c>
    </row>
    <row r="366" spans="1:38">
      <c r="A366" s="51" t="s">
        <v>1750</v>
      </c>
      <c r="B366" s="51" t="s">
        <v>1627</v>
      </c>
      <c r="C366" s="51" t="s">
        <v>1691</v>
      </c>
      <c r="D366" s="51" t="s">
        <v>1688</v>
      </c>
      <c r="E366" s="51" t="str">
        <f t="shared" si="11"/>
        <v>SolomonIs..SP.TER.TOTL.IN</v>
      </c>
      <c r="F366" s="52" t="s">
        <v>1786</v>
      </c>
      <c r="G366" s="51" t="s">
        <v>1786</v>
      </c>
      <c r="H366" s="51" t="s">
        <v>1786</v>
      </c>
      <c r="I366" s="51" t="s">
        <v>1786</v>
      </c>
      <c r="J366" s="51" t="s">
        <v>1786</v>
      </c>
      <c r="K366" s="51" t="s">
        <v>1786</v>
      </c>
      <c r="L366" s="51" t="s">
        <v>1786</v>
      </c>
      <c r="M366" s="51" t="s">
        <v>1786</v>
      </c>
      <c r="N366" s="51" t="s">
        <v>1786</v>
      </c>
      <c r="O366" s="51" t="s">
        <v>1786</v>
      </c>
      <c r="P366" s="51" t="s">
        <v>1786</v>
      </c>
      <c r="Q366" s="52">
        <v>34995</v>
      </c>
      <c r="R366" s="51" t="s">
        <v>1786</v>
      </c>
      <c r="S366" s="51" t="s">
        <v>1786</v>
      </c>
      <c r="T366" s="51" t="s">
        <v>1786</v>
      </c>
      <c r="U366" s="51" t="s">
        <v>1786</v>
      </c>
      <c r="V366" s="51" t="s">
        <v>1786</v>
      </c>
      <c r="W366" s="51" t="s">
        <v>1786</v>
      </c>
      <c r="X366" s="51">
        <v>40454</v>
      </c>
      <c r="Y366" s="51">
        <v>41098</v>
      </c>
      <c r="Z366" s="52">
        <v>41853</v>
      </c>
      <c r="AA366" s="51">
        <v>42757</v>
      </c>
      <c r="AB366" s="51">
        <v>43775</v>
      </c>
      <c r="AC366" s="51">
        <v>44857</v>
      </c>
      <c r="AD366" s="51">
        <v>45923</v>
      </c>
      <c r="AE366" s="51">
        <v>46919</v>
      </c>
      <c r="AF366" s="51">
        <v>47821</v>
      </c>
      <c r="AG366" s="52">
        <v>48667</v>
      </c>
      <c r="AH366" s="51">
        <v>49516</v>
      </c>
      <c r="AI366" s="51">
        <v>50456</v>
      </c>
      <c r="AL366" s="51" t="str">
        <f t="shared" si="10"/>
        <v>SolomonIs.</v>
      </c>
    </row>
    <row r="367" spans="1:38">
      <c r="A367" s="51" t="s">
        <v>1750</v>
      </c>
      <c r="B367" s="51" t="s">
        <v>1627</v>
      </c>
      <c r="C367" s="51" t="s">
        <v>1689</v>
      </c>
      <c r="D367" s="51" t="s">
        <v>1690</v>
      </c>
      <c r="E367" s="51" t="str">
        <f t="shared" si="11"/>
        <v>SolomonIs..SP.POP.TOTL</v>
      </c>
      <c r="F367" s="52">
        <v>228920</v>
      </c>
      <c r="G367" s="51">
        <v>237128</v>
      </c>
      <c r="H367" s="51">
        <v>245696</v>
      </c>
      <c r="I367" s="51">
        <v>254468</v>
      </c>
      <c r="J367" s="51">
        <v>263224</v>
      </c>
      <c r="K367" s="51">
        <v>271817</v>
      </c>
      <c r="L367" s="51">
        <v>280183</v>
      </c>
      <c r="M367" s="51">
        <v>288389</v>
      </c>
      <c r="N367" s="51">
        <v>296572</v>
      </c>
      <c r="O367" s="51">
        <v>304936</v>
      </c>
      <c r="P367" s="51">
        <v>313629</v>
      </c>
      <c r="Q367" s="52">
        <v>322692</v>
      </c>
      <c r="R367" s="51">
        <v>332087</v>
      </c>
      <c r="S367" s="51">
        <v>341782</v>
      </c>
      <c r="T367" s="51">
        <v>351719</v>
      </c>
      <c r="U367" s="51">
        <v>361854</v>
      </c>
      <c r="V367" s="51">
        <v>372185</v>
      </c>
      <c r="W367" s="51">
        <v>382728</v>
      </c>
      <c r="X367" s="51">
        <v>393474</v>
      </c>
      <c r="Y367" s="51">
        <v>404415</v>
      </c>
      <c r="Z367" s="52">
        <v>415544</v>
      </c>
      <c r="AA367" s="51">
        <v>426847</v>
      </c>
      <c r="AB367" s="51">
        <v>438317</v>
      </c>
      <c r="AC367" s="51">
        <v>449956</v>
      </c>
      <c r="AD367" s="51">
        <v>461771</v>
      </c>
      <c r="AE367" s="51">
        <v>473761</v>
      </c>
      <c r="AF367" s="51">
        <v>485924</v>
      </c>
      <c r="AG367" s="52">
        <v>498240</v>
      </c>
      <c r="AH367" s="51">
        <v>510672</v>
      </c>
      <c r="AI367" s="51" t="e">
        <v>#N/A</v>
      </c>
      <c r="AL367" s="51" t="str">
        <f t="shared" si="10"/>
        <v>SolomonIs.</v>
      </c>
    </row>
    <row r="368" spans="1:38">
      <c r="A368" s="51" t="s">
        <v>4128</v>
      </c>
      <c r="B368" s="51" t="s">
        <v>1628</v>
      </c>
      <c r="C368" s="51" t="s">
        <v>1691</v>
      </c>
      <c r="D368" s="51" t="s">
        <v>1688</v>
      </c>
      <c r="E368" s="51" t="str">
        <f t="shared" si="11"/>
        <v>Somalia.SP.TER.TOTL.IN</v>
      </c>
      <c r="F368" s="52" t="s">
        <v>1786</v>
      </c>
      <c r="G368" s="51" t="s">
        <v>1786</v>
      </c>
      <c r="H368" s="51" t="s">
        <v>1786</v>
      </c>
      <c r="I368" s="51" t="s">
        <v>1786</v>
      </c>
      <c r="J368" s="51" t="s">
        <v>1786</v>
      </c>
      <c r="K368" s="51" t="s">
        <v>1786</v>
      </c>
      <c r="L368" s="51" t="s">
        <v>1786</v>
      </c>
      <c r="M368" s="51" t="s">
        <v>1786</v>
      </c>
      <c r="N368" s="51" t="s">
        <v>1786</v>
      </c>
      <c r="O368" s="51" t="s">
        <v>1786</v>
      </c>
      <c r="P368" s="51" t="s">
        <v>1786</v>
      </c>
      <c r="Q368" s="52">
        <v>639845</v>
      </c>
      <c r="R368" s="51" t="s">
        <v>1786</v>
      </c>
      <c r="S368" s="51" t="s">
        <v>1786</v>
      </c>
      <c r="T368" s="51" t="s">
        <v>1786</v>
      </c>
      <c r="U368" s="51" t="s">
        <v>1786</v>
      </c>
      <c r="V368" s="51" t="s">
        <v>1786</v>
      </c>
      <c r="W368" s="51" t="s">
        <v>1786</v>
      </c>
      <c r="X368" s="51">
        <v>684424</v>
      </c>
      <c r="Y368" s="51">
        <v>696360</v>
      </c>
      <c r="Z368" s="52">
        <v>706752</v>
      </c>
      <c r="AA368" s="51">
        <v>714244</v>
      </c>
      <c r="AB368" s="51">
        <v>718044</v>
      </c>
      <c r="AC368" s="51">
        <v>719113</v>
      </c>
      <c r="AD368" s="51">
        <v>719992</v>
      </c>
      <c r="AE368" s="51">
        <v>724218</v>
      </c>
      <c r="AF368" s="51">
        <v>734264</v>
      </c>
      <c r="AG368" s="52">
        <v>751234</v>
      </c>
      <c r="AH368" s="51">
        <v>774217</v>
      </c>
      <c r="AI368" s="51">
        <v>801256</v>
      </c>
      <c r="AL368" s="51" t="str">
        <f t="shared" si="10"/>
        <v>Somalia</v>
      </c>
    </row>
    <row r="369" spans="1:38">
      <c r="A369" s="51" t="s">
        <v>4128</v>
      </c>
      <c r="B369" s="51" t="s">
        <v>1628</v>
      </c>
      <c r="C369" s="51" t="s">
        <v>1689</v>
      </c>
      <c r="D369" s="51" t="s">
        <v>1690</v>
      </c>
      <c r="E369" s="51" t="str">
        <f t="shared" si="11"/>
        <v>Somalia.SP.POP.TOTL</v>
      </c>
      <c r="F369" s="52">
        <v>6433522</v>
      </c>
      <c r="G369" s="51">
        <v>6595570</v>
      </c>
      <c r="H369" s="51">
        <v>6605879</v>
      </c>
      <c r="I369" s="51">
        <v>6518859</v>
      </c>
      <c r="J369" s="51">
        <v>6417283</v>
      </c>
      <c r="K369" s="51">
        <v>6361278</v>
      </c>
      <c r="L369" s="51">
        <v>6369705</v>
      </c>
      <c r="M369" s="51">
        <v>6423803</v>
      </c>
      <c r="N369" s="51">
        <v>6501626</v>
      </c>
      <c r="O369" s="51">
        <v>6567103</v>
      </c>
      <c r="P369" s="51">
        <v>6595987</v>
      </c>
      <c r="Q369" s="52">
        <v>6581666</v>
      </c>
      <c r="R369" s="51">
        <v>6539820</v>
      </c>
      <c r="S369" s="51">
        <v>6494706</v>
      </c>
      <c r="T369" s="51">
        <v>6480377</v>
      </c>
      <c r="U369" s="51">
        <v>6520695</v>
      </c>
      <c r="V369" s="51">
        <v>6624489</v>
      </c>
      <c r="W369" s="51">
        <v>6782620</v>
      </c>
      <c r="X369" s="51">
        <v>6978932</v>
      </c>
      <c r="Y369" s="51">
        <v>7188869</v>
      </c>
      <c r="Z369" s="52">
        <v>7394196</v>
      </c>
      <c r="AA369" s="51">
        <v>7591172</v>
      </c>
      <c r="AB369" s="51">
        <v>7784510</v>
      </c>
      <c r="AC369" s="51">
        <v>7974524</v>
      </c>
      <c r="AD369" s="51">
        <v>8163616</v>
      </c>
      <c r="AE369" s="51">
        <v>8354003</v>
      </c>
      <c r="AF369" s="51">
        <v>8543774</v>
      </c>
      <c r="AG369" s="52">
        <v>8732569</v>
      </c>
      <c r="AH369" s="51">
        <v>8926326</v>
      </c>
      <c r="AI369" s="51">
        <v>9133124</v>
      </c>
      <c r="AL369" s="51" t="str">
        <f t="shared" si="10"/>
        <v>Somalia</v>
      </c>
    </row>
    <row r="370" spans="1:38">
      <c r="A370" s="51" t="s">
        <v>1751</v>
      </c>
      <c r="B370" s="51" t="s">
        <v>1629</v>
      </c>
      <c r="C370" s="51" t="s">
        <v>1691</v>
      </c>
      <c r="D370" s="51" t="s">
        <v>1688</v>
      </c>
      <c r="E370" s="51" t="str">
        <f t="shared" si="11"/>
        <v>S.Africa.SP.TER.TOTL.IN</v>
      </c>
      <c r="F370" s="52" t="s">
        <v>1786</v>
      </c>
      <c r="G370" s="51" t="s">
        <v>1786</v>
      </c>
      <c r="H370" s="51" t="s">
        <v>1786</v>
      </c>
      <c r="I370" s="51" t="s">
        <v>1786</v>
      </c>
      <c r="J370" s="51" t="s">
        <v>1786</v>
      </c>
      <c r="K370" s="51" t="s">
        <v>1786</v>
      </c>
      <c r="L370" s="51" t="s">
        <v>1786</v>
      </c>
      <c r="M370" s="51" t="s">
        <v>1786</v>
      </c>
      <c r="N370" s="51" t="s">
        <v>1786</v>
      </c>
      <c r="O370" s="51" t="s">
        <v>1786</v>
      </c>
      <c r="P370" s="51" t="s">
        <v>1786</v>
      </c>
      <c r="Q370" s="52">
        <v>3780859</v>
      </c>
      <c r="R370" s="51" t="s">
        <v>1786</v>
      </c>
      <c r="S370" s="51" t="s">
        <v>1786</v>
      </c>
      <c r="T370" s="51" t="s">
        <v>1786</v>
      </c>
      <c r="U370" s="51" t="s">
        <v>1786</v>
      </c>
      <c r="V370" s="51" t="s">
        <v>1786</v>
      </c>
      <c r="W370" s="51" t="s">
        <v>1786</v>
      </c>
      <c r="X370" s="51">
        <v>4326516</v>
      </c>
      <c r="Y370" s="51">
        <v>4383986</v>
      </c>
      <c r="Z370" s="52">
        <v>4452375</v>
      </c>
      <c r="AA370" s="51">
        <v>4533905</v>
      </c>
      <c r="AB370" s="51">
        <v>4624727</v>
      </c>
      <c r="AC370" s="51">
        <v>4719180</v>
      </c>
      <c r="AD370" s="51">
        <v>4808898</v>
      </c>
      <c r="AE370" s="51">
        <v>4887416</v>
      </c>
      <c r="AF370" s="51">
        <v>4954402</v>
      </c>
      <c r="AG370" s="52">
        <v>5010805</v>
      </c>
      <c r="AH370" s="51">
        <v>5053122</v>
      </c>
      <c r="AI370" s="51">
        <v>5077385</v>
      </c>
      <c r="AL370" s="51" t="str">
        <f t="shared" si="10"/>
        <v>S.Africa</v>
      </c>
    </row>
    <row r="371" spans="1:38">
      <c r="A371" s="51" t="s">
        <v>1751</v>
      </c>
      <c r="B371" s="51" t="s">
        <v>1629</v>
      </c>
      <c r="C371" s="51" t="s">
        <v>1689</v>
      </c>
      <c r="D371" s="51" t="s">
        <v>1690</v>
      </c>
      <c r="E371" s="51" t="str">
        <f t="shared" si="11"/>
        <v>S.Africa.SP.POP.TOTL</v>
      </c>
      <c r="F371" s="52">
        <v>27576000</v>
      </c>
      <c r="G371" s="51">
        <v>28254654.592</v>
      </c>
      <c r="H371" s="51">
        <v>28971838.592</v>
      </c>
      <c r="I371" s="51">
        <v>29724003.712000001</v>
      </c>
      <c r="J371" s="51">
        <v>30505360.831999999</v>
      </c>
      <c r="K371" s="51">
        <v>31307880</v>
      </c>
      <c r="L371" s="51">
        <v>32121290.432</v>
      </c>
      <c r="M371" s="51">
        <v>32933080.511999998</v>
      </c>
      <c r="N371" s="51">
        <v>33728497.792000003</v>
      </c>
      <c r="O371" s="51">
        <v>34490548.991999999</v>
      </c>
      <c r="P371" s="51">
        <v>35200000</v>
      </c>
      <c r="Q371" s="52">
        <v>35933107.763949797</v>
      </c>
      <c r="R371" s="51">
        <v>36690738.764477201</v>
      </c>
      <c r="S371" s="51">
        <v>37473796.397168502</v>
      </c>
      <c r="T371" s="51">
        <v>38283222.672322601</v>
      </c>
      <c r="U371" s="51">
        <v>39120000</v>
      </c>
      <c r="V371" s="51">
        <v>40000246.953756399</v>
      </c>
      <c r="W371" s="51">
        <v>40926063.038341902</v>
      </c>
      <c r="X371" s="51">
        <v>41899682.777234197</v>
      </c>
      <c r="Y371" s="51">
        <v>42923484.534140103</v>
      </c>
      <c r="Z371" s="52">
        <v>44000000</v>
      </c>
      <c r="AA371" s="51">
        <v>44812420.851533003</v>
      </c>
      <c r="AB371" s="51">
        <v>45245622</v>
      </c>
      <c r="AC371" s="51">
        <v>45801325</v>
      </c>
      <c r="AD371" s="51">
        <v>46347516</v>
      </c>
      <c r="AE371" s="51">
        <v>46892428</v>
      </c>
      <c r="AF371" s="51">
        <v>47391025</v>
      </c>
      <c r="AG371" s="52">
        <v>47850700</v>
      </c>
      <c r="AH371" s="51">
        <v>48687000</v>
      </c>
      <c r="AI371" s="51">
        <v>49320150</v>
      </c>
      <c r="AL371" s="51" t="str">
        <f t="shared" si="10"/>
        <v>S.Africa</v>
      </c>
    </row>
    <row r="372" spans="1:38">
      <c r="A372" s="51" t="s">
        <v>1630</v>
      </c>
      <c r="B372" s="51" t="s">
        <v>1631</v>
      </c>
      <c r="C372" s="51" t="s">
        <v>1691</v>
      </c>
      <c r="D372" s="51" t="s">
        <v>1688</v>
      </c>
      <c r="E372" s="51" t="str">
        <f t="shared" si="11"/>
        <v>South Asia.SP.TER.TOTL.IN</v>
      </c>
      <c r="F372" s="52" t="s">
        <v>1786</v>
      </c>
      <c r="G372" s="51" t="s">
        <v>1786</v>
      </c>
      <c r="H372" s="51" t="s">
        <v>1786</v>
      </c>
      <c r="I372" s="51" t="s">
        <v>1786</v>
      </c>
      <c r="J372" s="51" t="s">
        <v>1786</v>
      </c>
      <c r="K372" s="51" t="s">
        <v>1786</v>
      </c>
      <c r="L372" s="51" t="s">
        <v>1786</v>
      </c>
      <c r="M372" s="51" t="s">
        <v>1786</v>
      </c>
      <c r="N372" s="51" t="s">
        <v>1786</v>
      </c>
      <c r="O372" s="51" t="s">
        <v>1786</v>
      </c>
      <c r="P372" s="51" t="s">
        <v>1786</v>
      </c>
      <c r="Q372" s="52" t="s">
        <v>1786</v>
      </c>
      <c r="R372" s="51" t="s">
        <v>1786</v>
      </c>
      <c r="S372" s="51" t="s">
        <v>1786</v>
      </c>
      <c r="T372" s="51" t="s">
        <v>1786</v>
      </c>
      <c r="U372" s="51" t="s">
        <v>1786</v>
      </c>
      <c r="V372" s="51" t="s">
        <v>1786</v>
      </c>
      <c r="W372" s="51" t="s">
        <v>1786</v>
      </c>
      <c r="X372" s="51" t="s">
        <v>1786</v>
      </c>
      <c r="Y372" s="51" t="s">
        <v>1786</v>
      </c>
      <c r="Z372" s="52" t="s">
        <v>1786</v>
      </c>
      <c r="AA372" s="51" t="s">
        <v>1786</v>
      </c>
      <c r="AB372" s="51" t="s">
        <v>1786</v>
      </c>
      <c r="AC372" s="51" t="s">
        <v>1786</v>
      </c>
      <c r="AD372" s="51" t="s">
        <v>1786</v>
      </c>
      <c r="AE372" s="51" t="s">
        <v>1786</v>
      </c>
      <c r="AF372" s="51" t="s">
        <v>1786</v>
      </c>
      <c r="AG372" s="52" t="s">
        <v>1786</v>
      </c>
      <c r="AH372" s="51" t="s">
        <v>1786</v>
      </c>
      <c r="AI372" s="51" t="s">
        <v>1786</v>
      </c>
      <c r="AL372" s="51" t="e">
        <f t="shared" si="10"/>
        <v>#N/A</v>
      </c>
    </row>
    <row r="373" spans="1:38">
      <c r="A373" s="51" t="s">
        <v>1630</v>
      </c>
      <c r="B373" s="51" t="s">
        <v>1631</v>
      </c>
      <c r="C373" s="51" t="s">
        <v>1689</v>
      </c>
      <c r="D373" s="51" t="s">
        <v>1690</v>
      </c>
      <c r="E373" s="51" t="str">
        <f t="shared" si="11"/>
        <v>South Asia.SP.POP.TOTL</v>
      </c>
      <c r="F373" s="52">
        <v>906101969.70000005</v>
      </c>
      <c r="G373" s="51">
        <v>927350614.29583097</v>
      </c>
      <c r="H373" s="51">
        <v>948745833.79902804</v>
      </c>
      <c r="I373" s="51">
        <v>970284655.182109</v>
      </c>
      <c r="J373" s="51">
        <v>991871203.91240895</v>
      </c>
      <c r="K373" s="51">
        <v>1013402087.82228</v>
      </c>
      <c r="L373" s="51">
        <v>1036233282.28801</v>
      </c>
      <c r="M373" s="51">
        <v>1059159066.58129</v>
      </c>
      <c r="N373" s="51">
        <v>1082286581.18051</v>
      </c>
      <c r="O373" s="51">
        <v>1105433593.8408501</v>
      </c>
      <c r="P373" s="51">
        <v>1128676620.21031</v>
      </c>
      <c r="Q373" s="52">
        <v>1152072242.29041</v>
      </c>
      <c r="R373" s="51">
        <v>1174780514.2283199</v>
      </c>
      <c r="S373" s="51">
        <v>1197785099.6210301</v>
      </c>
      <c r="T373" s="51">
        <v>1220747792.82812</v>
      </c>
      <c r="U373" s="51">
        <v>1243872260.6168599</v>
      </c>
      <c r="V373" s="51">
        <v>1267260445.05443</v>
      </c>
      <c r="W373" s="51">
        <v>1290781365.23125</v>
      </c>
      <c r="X373" s="51">
        <v>1314484456.9999499</v>
      </c>
      <c r="Y373" s="51">
        <v>1338356497.8168399</v>
      </c>
      <c r="Z373" s="52">
        <v>1362379118.5</v>
      </c>
      <c r="AA373" s="51">
        <v>1386094515.2484601</v>
      </c>
      <c r="AB373" s="51">
        <v>1409550791.1745701</v>
      </c>
      <c r="AC373" s="51">
        <v>1432796651.2904</v>
      </c>
      <c r="AD373" s="51">
        <v>1455700024.84848</v>
      </c>
      <c r="AE373" s="51">
        <v>1478105907.2142899</v>
      </c>
      <c r="AF373" s="51">
        <v>1500542736.8582799</v>
      </c>
      <c r="AG373" s="52">
        <v>1522663871.1582401</v>
      </c>
      <c r="AH373" s="51">
        <v>1545055192.09565</v>
      </c>
      <c r="AI373" s="51">
        <v>1567720213.8120952</v>
      </c>
      <c r="AL373" s="51" t="e">
        <f t="shared" si="10"/>
        <v>#N/A</v>
      </c>
    </row>
    <row r="374" spans="1:38">
      <c r="A374" s="51" t="s">
        <v>4175</v>
      </c>
      <c r="B374" s="51" t="s">
        <v>1632</v>
      </c>
      <c r="C374" s="51" t="s">
        <v>1691</v>
      </c>
      <c r="D374" s="51" t="s">
        <v>1688</v>
      </c>
      <c r="E374" s="51" t="str">
        <f t="shared" si="11"/>
        <v>Spain.SP.TER.TOTL.IN</v>
      </c>
      <c r="F374" s="52" t="s">
        <v>1786</v>
      </c>
      <c r="G374" s="51" t="s">
        <v>1786</v>
      </c>
      <c r="H374" s="51" t="s">
        <v>1786</v>
      </c>
      <c r="I374" s="51" t="s">
        <v>1786</v>
      </c>
      <c r="J374" s="51" t="s">
        <v>1786</v>
      </c>
      <c r="K374" s="51" t="s">
        <v>1786</v>
      </c>
      <c r="L374" s="51" t="s">
        <v>1786</v>
      </c>
      <c r="M374" s="51" t="s">
        <v>1786</v>
      </c>
      <c r="N374" s="51" t="s">
        <v>1786</v>
      </c>
      <c r="O374" s="51" t="s">
        <v>1786</v>
      </c>
      <c r="P374" s="51" t="s">
        <v>1786</v>
      </c>
      <c r="Q374" s="52">
        <v>3283973</v>
      </c>
      <c r="R374" s="51" t="s">
        <v>1786</v>
      </c>
      <c r="S374" s="51" t="s">
        <v>1786</v>
      </c>
      <c r="T374" s="51" t="s">
        <v>1786</v>
      </c>
      <c r="U374" s="51" t="s">
        <v>1786</v>
      </c>
      <c r="V374" s="51" t="s">
        <v>1786</v>
      </c>
      <c r="W374" s="51" t="s">
        <v>1786</v>
      </c>
      <c r="X374" s="51">
        <v>3210612</v>
      </c>
      <c r="Y374" s="51">
        <v>3149620</v>
      </c>
      <c r="Z374" s="52">
        <v>3082859</v>
      </c>
      <c r="AA374" s="51">
        <v>3014542</v>
      </c>
      <c r="AB374" s="51">
        <v>2946363</v>
      </c>
      <c r="AC374" s="51">
        <v>2877984</v>
      </c>
      <c r="AD374" s="51">
        <v>2809243</v>
      </c>
      <c r="AE374" s="51">
        <v>2739328</v>
      </c>
      <c r="AF374" s="51">
        <v>2668047</v>
      </c>
      <c r="AG374" s="52">
        <v>2595482</v>
      </c>
      <c r="AH374" s="51">
        <v>2523345</v>
      </c>
      <c r="AI374" s="51">
        <v>2454978</v>
      </c>
      <c r="AL374" s="51" t="str">
        <f t="shared" si="10"/>
        <v>Spain</v>
      </c>
    </row>
    <row r="375" spans="1:38">
      <c r="A375" s="51" t="s">
        <v>4175</v>
      </c>
      <c r="B375" s="51" t="s">
        <v>1632</v>
      </c>
      <c r="C375" s="51" t="s">
        <v>1689</v>
      </c>
      <c r="D375" s="51" t="s">
        <v>1690</v>
      </c>
      <c r="E375" s="51" t="str">
        <f t="shared" si="11"/>
        <v>Spain.SP.POP.TOTL</v>
      </c>
      <c r="F375" s="52">
        <v>37386000</v>
      </c>
      <c r="G375" s="51">
        <v>37741000</v>
      </c>
      <c r="H375" s="51">
        <v>37943000</v>
      </c>
      <c r="I375" s="51">
        <v>38121000</v>
      </c>
      <c r="J375" s="51">
        <v>38273000</v>
      </c>
      <c r="K375" s="51">
        <v>38408000</v>
      </c>
      <c r="L375" s="51">
        <v>38519000</v>
      </c>
      <c r="M375" s="51">
        <v>38609000</v>
      </c>
      <c r="N375" s="51">
        <v>38691000</v>
      </c>
      <c r="O375" s="51">
        <v>38768000</v>
      </c>
      <c r="P375" s="51">
        <v>38836000</v>
      </c>
      <c r="Q375" s="52">
        <v>38939050</v>
      </c>
      <c r="R375" s="51">
        <v>39067750</v>
      </c>
      <c r="S375" s="51">
        <v>39189400</v>
      </c>
      <c r="T375" s="51">
        <v>39294950</v>
      </c>
      <c r="U375" s="51">
        <v>39387000</v>
      </c>
      <c r="V375" s="51">
        <v>39478150</v>
      </c>
      <c r="W375" s="51">
        <v>39582400</v>
      </c>
      <c r="X375" s="51">
        <v>39721100</v>
      </c>
      <c r="Y375" s="51">
        <v>39926250</v>
      </c>
      <c r="Z375" s="52">
        <v>40263200</v>
      </c>
      <c r="AA375" s="51">
        <v>40720450</v>
      </c>
      <c r="AB375" s="51">
        <v>41313950</v>
      </c>
      <c r="AC375" s="51">
        <v>42004500</v>
      </c>
      <c r="AD375" s="51">
        <v>42691650</v>
      </c>
      <c r="AE375" s="51">
        <v>43398150</v>
      </c>
      <c r="AF375" s="51">
        <v>44116441</v>
      </c>
      <c r="AG375" s="52">
        <v>44878945</v>
      </c>
      <c r="AH375" s="51">
        <v>45555716</v>
      </c>
      <c r="AI375" s="51">
        <v>45957671</v>
      </c>
      <c r="AL375" s="51" t="str">
        <f t="shared" si="10"/>
        <v>Spain</v>
      </c>
    </row>
    <row r="376" spans="1:38">
      <c r="A376" s="51" t="s">
        <v>1752</v>
      </c>
      <c r="B376" s="51" t="s">
        <v>1633</v>
      </c>
      <c r="C376" s="51" t="s">
        <v>1691</v>
      </c>
      <c r="D376" s="51" t="s">
        <v>1688</v>
      </c>
      <c r="E376" s="51" t="str">
        <f t="shared" si="11"/>
        <v>SriLanka.SP.TER.TOTL.IN</v>
      </c>
      <c r="F376" s="52" t="s">
        <v>1786</v>
      </c>
      <c r="G376" s="51" t="s">
        <v>1786</v>
      </c>
      <c r="H376" s="51" t="s">
        <v>1786</v>
      </c>
      <c r="I376" s="51" t="s">
        <v>1786</v>
      </c>
      <c r="J376" s="51" t="s">
        <v>1786</v>
      </c>
      <c r="K376" s="51" t="s">
        <v>1786</v>
      </c>
      <c r="L376" s="51" t="s">
        <v>1786</v>
      </c>
      <c r="M376" s="51" t="s">
        <v>1786</v>
      </c>
      <c r="N376" s="51" t="s">
        <v>1786</v>
      </c>
      <c r="O376" s="51" t="s">
        <v>1786</v>
      </c>
      <c r="P376" s="51" t="s">
        <v>1786</v>
      </c>
      <c r="Q376" s="52">
        <v>1684879</v>
      </c>
      <c r="R376" s="51" t="s">
        <v>1786</v>
      </c>
      <c r="S376" s="51" t="s">
        <v>1786</v>
      </c>
      <c r="T376" s="51" t="s">
        <v>1786</v>
      </c>
      <c r="U376" s="51" t="s">
        <v>1786</v>
      </c>
      <c r="V376" s="51" t="s">
        <v>1786</v>
      </c>
      <c r="W376" s="51" t="s">
        <v>1786</v>
      </c>
      <c r="X376" s="51">
        <v>1770232</v>
      </c>
      <c r="Y376" s="51">
        <v>1784607</v>
      </c>
      <c r="Z376" s="52">
        <v>1804110</v>
      </c>
      <c r="AA376" s="51">
        <v>1830618</v>
      </c>
      <c r="AB376" s="51">
        <v>1861961</v>
      </c>
      <c r="AC376" s="51">
        <v>1890719</v>
      </c>
      <c r="AD376" s="51">
        <v>1906805</v>
      </c>
      <c r="AE376" s="51">
        <v>1903351</v>
      </c>
      <c r="AF376" s="51">
        <v>1877940</v>
      </c>
      <c r="AG376" s="52">
        <v>1833802</v>
      </c>
      <c r="AH376" s="51">
        <v>1776808</v>
      </c>
      <c r="AI376" s="51">
        <v>1715643</v>
      </c>
      <c r="AL376" s="51" t="str">
        <f t="shared" si="10"/>
        <v>SriLanka</v>
      </c>
    </row>
    <row r="377" spans="1:38">
      <c r="A377" s="51" t="s">
        <v>1752</v>
      </c>
      <c r="B377" s="51" t="s">
        <v>1633</v>
      </c>
      <c r="C377" s="51" t="s">
        <v>1689</v>
      </c>
      <c r="D377" s="51" t="s">
        <v>1690</v>
      </c>
      <c r="E377" s="51" t="str">
        <f t="shared" si="11"/>
        <v>SriLanka.SP.POP.TOTL</v>
      </c>
      <c r="F377" s="52">
        <v>14941007</v>
      </c>
      <c r="G377" s="51">
        <v>15167059</v>
      </c>
      <c r="H377" s="51">
        <v>15382196</v>
      </c>
      <c r="I377" s="51">
        <v>15590902</v>
      </c>
      <c r="J377" s="51">
        <v>15799524</v>
      </c>
      <c r="K377" s="51">
        <v>16012506</v>
      </c>
      <c r="L377" s="51">
        <v>16230920</v>
      </c>
      <c r="M377" s="51">
        <v>16452880</v>
      </c>
      <c r="N377" s="51">
        <v>16676173</v>
      </c>
      <c r="O377" s="51">
        <v>16897356</v>
      </c>
      <c r="P377" s="51">
        <v>17113532</v>
      </c>
      <c r="Q377" s="52">
        <v>17324413</v>
      </c>
      <c r="R377" s="51">
        <v>17529686</v>
      </c>
      <c r="S377" s="51">
        <v>17726343</v>
      </c>
      <c r="T377" s="51">
        <v>17910744</v>
      </c>
      <c r="U377" s="51">
        <v>18080315</v>
      </c>
      <c r="V377" s="51">
        <v>18234275</v>
      </c>
      <c r="W377" s="51">
        <v>18373340</v>
      </c>
      <c r="X377" s="51">
        <v>18498471</v>
      </c>
      <c r="Y377" s="51">
        <v>18611355</v>
      </c>
      <c r="Z377" s="52">
        <v>18713711</v>
      </c>
      <c r="AA377" s="51">
        <v>18797000</v>
      </c>
      <c r="AB377" s="51">
        <v>18921000</v>
      </c>
      <c r="AC377" s="51">
        <v>19173000</v>
      </c>
      <c r="AD377" s="51">
        <v>19462000</v>
      </c>
      <c r="AE377" s="51">
        <v>19668000</v>
      </c>
      <c r="AF377" s="51">
        <v>19886000</v>
      </c>
      <c r="AG377" s="52">
        <v>20010000</v>
      </c>
      <c r="AH377" s="51">
        <v>20156204.3380748</v>
      </c>
      <c r="AI377" s="51">
        <v>20303476.927447598</v>
      </c>
      <c r="AL377" s="51" t="str">
        <f t="shared" si="10"/>
        <v>SriLanka</v>
      </c>
    </row>
    <row r="378" spans="1:38">
      <c r="A378" s="51" t="s">
        <v>1634</v>
      </c>
      <c r="B378" s="51" t="s">
        <v>1635</v>
      </c>
      <c r="C378" s="51" t="s">
        <v>1691</v>
      </c>
      <c r="D378" s="51" t="s">
        <v>1688</v>
      </c>
      <c r="E378" s="51" t="str">
        <f t="shared" si="11"/>
        <v>St. Kitts and Nevis.SP.TER.TOTL.IN</v>
      </c>
      <c r="F378" s="52" t="s">
        <v>1786</v>
      </c>
      <c r="G378" s="51" t="s">
        <v>1786</v>
      </c>
      <c r="H378" s="51" t="s">
        <v>1786</v>
      </c>
      <c r="I378" s="51" t="s">
        <v>1786</v>
      </c>
      <c r="J378" s="51" t="s">
        <v>1786</v>
      </c>
      <c r="K378" s="51" t="s">
        <v>1786</v>
      </c>
      <c r="L378" s="51" t="s">
        <v>1786</v>
      </c>
      <c r="M378" s="51" t="s">
        <v>1786</v>
      </c>
      <c r="N378" s="51" t="s">
        <v>1786</v>
      </c>
      <c r="O378" s="51" t="s">
        <v>1786</v>
      </c>
      <c r="P378" s="51" t="s">
        <v>1786</v>
      </c>
      <c r="Q378" s="52">
        <v>3759</v>
      </c>
      <c r="R378" s="51" t="s">
        <v>1786</v>
      </c>
      <c r="S378" s="51" t="s">
        <v>1786</v>
      </c>
      <c r="T378" s="51" t="s">
        <v>1786</v>
      </c>
      <c r="U378" s="51" t="s">
        <v>1786</v>
      </c>
      <c r="V378" s="51" t="s">
        <v>1786</v>
      </c>
      <c r="W378" s="51" t="s">
        <v>1786</v>
      </c>
      <c r="X378" s="51">
        <v>3885</v>
      </c>
      <c r="Y378" s="51">
        <v>3764</v>
      </c>
      <c r="Z378" s="52">
        <v>3917</v>
      </c>
      <c r="AA378" s="51">
        <v>3785</v>
      </c>
      <c r="AB378" s="51">
        <v>4088</v>
      </c>
      <c r="AC378" s="51">
        <v>4145</v>
      </c>
      <c r="AD378" s="51">
        <v>4203</v>
      </c>
      <c r="AE378" s="51">
        <v>4261</v>
      </c>
      <c r="AF378" s="51">
        <v>4321</v>
      </c>
      <c r="AG378" s="52">
        <v>4985</v>
      </c>
      <c r="AH378" s="51">
        <v>5050</v>
      </c>
      <c r="AI378" s="51">
        <v>5116</v>
      </c>
      <c r="AL378" s="51" t="e">
        <f t="shared" si="10"/>
        <v>#N/A</v>
      </c>
    </row>
    <row r="379" spans="1:38">
      <c r="A379" s="51" t="s">
        <v>1634</v>
      </c>
      <c r="B379" s="51" t="s">
        <v>1635</v>
      </c>
      <c r="C379" s="51" t="s">
        <v>1689</v>
      </c>
      <c r="D379" s="51" t="s">
        <v>1690</v>
      </c>
      <c r="E379" s="51" t="str">
        <f t="shared" si="11"/>
        <v>St. Kitts and Nevis.SP.POP.TOTL</v>
      </c>
      <c r="F379" s="52">
        <v>44400</v>
      </c>
      <c r="G379" s="51">
        <v>44750</v>
      </c>
      <c r="H379" s="51">
        <v>45093</v>
      </c>
      <c r="I379" s="51">
        <v>44696</v>
      </c>
      <c r="J379" s="51">
        <v>43668</v>
      </c>
      <c r="K379" s="51">
        <v>42748</v>
      </c>
      <c r="L379" s="51">
        <v>42602.411701708901</v>
      </c>
      <c r="M379" s="51">
        <v>42457.319238371398</v>
      </c>
      <c r="N379" s="51">
        <v>42312.720921305903</v>
      </c>
      <c r="O379" s="51">
        <v>42168.615067581697</v>
      </c>
      <c r="P379" s="51">
        <v>42025</v>
      </c>
      <c r="Q379" s="52">
        <v>41800</v>
      </c>
      <c r="R379" s="51">
        <v>41585.140685163897</v>
      </c>
      <c r="S379" s="51">
        <v>41380.277807806102</v>
      </c>
      <c r="T379" s="51">
        <v>41185.274275850497</v>
      </c>
      <c r="U379" s="51">
        <v>41000</v>
      </c>
      <c r="V379" s="51">
        <v>40870</v>
      </c>
      <c r="W379" s="51">
        <v>40740</v>
      </c>
      <c r="X379" s="51">
        <v>40130</v>
      </c>
      <c r="Y379" s="51">
        <v>42260</v>
      </c>
      <c r="Z379" s="52">
        <v>44286</v>
      </c>
      <c r="AA379" s="51">
        <v>46111</v>
      </c>
      <c r="AB379" s="51">
        <v>46710</v>
      </c>
      <c r="AC379" s="51">
        <v>46710</v>
      </c>
      <c r="AD379" s="51">
        <v>46984.811417035402</v>
      </c>
      <c r="AE379" s="51">
        <v>48000</v>
      </c>
      <c r="AF379" s="51">
        <v>48393</v>
      </c>
      <c r="AG379" s="52">
        <v>48789.841867090297</v>
      </c>
      <c r="AH379" s="51">
        <v>49189.937995488501</v>
      </c>
      <c r="AI379" s="51">
        <v>0</v>
      </c>
      <c r="AL379" s="51" t="e">
        <f t="shared" si="10"/>
        <v>#N/A</v>
      </c>
    </row>
    <row r="380" spans="1:38">
      <c r="A380" s="51" t="s">
        <v>1636</v>
      </c>
      <c r="B380" s="51" t="s">
        <v>1637</v>
      </c>
      <c r="C380" s="51" t="s">
        <v>1691</v>
      </c>
      <c r="D380" s="51" t="s">
        <v>1688</v>
      </c>
      <c r="E380" s="51" t="str">
        <f t="shared" si="11"/>
        <v>St. Lucia.SP.TER.TOTL.IN</v>
      </c>
      <c r="F380" s="52" t="s">
        <v>1786</v>
      </c>
      <c r="G380" s="51" t="s">
        <v>1786</v>
      </c>
      <c r="H380" s="51" t="s">
        <v>1786</v>
      </c>
      <c r="I380" s="51" t="s">
        <v>1786</v>
      </c>
      <c r="J380" s="51" t="s">
        <v>1786</v>
      </c>
      <c r="K380" s="51" t="s">
        <v>1786</v>
      </c>
      <c r="L380" s="51" t="s">
        <v>1786</v>
      </c>
      <c r="M380" s="51" t="s">
        <v>1786</v>
      </c>
      <c r="N380" s="51" t="s">
        <v>1786</v>
      </c>
      <c r="O380" s="51" t="s">
        <v>1786</v>
      </c>
      <c r="P380" s="51" t="s">
        <v>1786</v>
      </c>
      <c r="Q380" s="52">
        <v>14111</v>
      </c>
      <c r="R380" s="51" t="s">
        <v>1786</v>
      </c>
      <c r="S380" s="51" t="s">
        <v>1786</v>
      </c>
      <c r="T380" s="51" t="s">
        <v>1786</v>
      </c>
      <c r="U380" s="51" t="s">
        <v>1786</v>
      </c>
      <c r="V380" s="51" t="s">
        <v>1786</v>
      </c>
      <c r="W380" s="51" t="s">
        <v>1786</v>
      </c>
      <c r="X380" s="51">
        <v>13984</v>
      </c>
      <c r="Y380" s="51">
        <v>14368</v>
      </c>
      <c r="Z380" s="52">
        <v>14794</v>
      </c>
      <c r="AA380" s="51">
        <v>15218</v>
      </c>
      <c r="AB380" s="51">
        <v>15640</v>
      </c>
      <c r="AC380" s="51">
        <v>16052</v>
      </c>
      <c r="AD380" s="51">
        <v>16441</v>
      </c>
      <c r="AE380" s="51">
        <v>16783</v>
      </c>
      <c r="AF380" s="51">
        <v>17055</v>
      </c>
      <c r="AG380" s="52">
        <v>17258</v>
      </c>
      <c r="AH380" s="51">
        <v>17381</v>
      </c>
      <c r="AI380" s="51">
        <v>17431</v>
      </c>
      <c r="AL380" s="51" t="e">
        <f t="shared" si="10"/>
        <v>#N/A</v>
      </c>
    </row>
    <row r="381" spans="1:38">
      <c r="A381" s="51" t="s">
        <v>1636</v>
      </c>
      <c r="B381" s="51" t="s">
        <v>1637</v>
      </c>
      <c r="C381" s="51" t="s">
        <v>1689</v>
      </c>
      <c r="D381" s="51" t="s">
        <v>1690</v>
      </c>
      <c r="E381" s="51" t="str">
        <f t="shared" si="11"/>
        <v>St. Lucia.SP.POP.TOTL</v>
      </c>
      <c r="F381" s="52">
        <v>115500</v>
      </c>
      <c r="G381" s="51">
        <v>117400</v>
      </c>
      <c r="H381" s="51">
        <v>119400</v>
      </c>
      <c r="I381" s="51">
        <v>121100</v>
      </c>
      <c r="J381" s="51">
        <v>122900</v>
      </c>
      <c r="K381" s="51">
        <v>124800</v>
      </c>
      <c r="L381" s="51">
        <v>126700</v>
      </c>
      <c r="M381" s="51">
        <v>128500</v>
      </c>
      <c r="N381" s="51">
        <v>130400</v>
      </c>
      <c r="O381" s="51">
        <v>132200</v>
      </c>
      <c r="P381" s="51">
        <v>134100</v>
      </c>
      <c r="Q381" s="52">
        <v>136000</v>
      </c>
      <c r="R381" s="51">
        <v>137151</v>
      </c>
      <c r="S381" s="51">
        <v>139908</v>
      </c>
      <c r="T381" s="51">
        <v>142689</v>
      </c>
      <c r="U381" s="51">
        <v>145437</v>
      </c>
      <c r="V381" s="51">
        <v>147062</v>
      </c>
      <c r="W381" s="51">
        <v>149666</v>
      </c>
      <c r="X381" s="51">
        <v>151952</v>
      </c>
      <c r="Y381" s="51">
        <v>153703</v>
      </c>
      <c r="Z381" s="52">
        <v>155996</v>
      </c>
      <c r="AA381" s="51">
        <v>157897</v>
      </c>
      <c r="AB381" s="51">
        <v>159133</v>
      </c>
      <c r="AC381" s="51">
        <v>160620</v>
      </c>
      <c r="AD381" s="51">
        <v>162434</v>
      </c>
      <c r="AE381" s="51">
        <v>164791</v>
      </c>
      <c r="AF381" s="51">
        <v>166838</v>
      </c>
      <c r="AG381" s="52">
        <v>168338</v>
      </c>
      <c r="AH381" s="51">
        <v>170204.56010414899</v>
      </c>
      <c r="AI381" s="51">
        <v>0</v>
      </c>
      <c r="AL381" s="51" t="e">
        <f t="shared" si="10"/>
        <v>#N/A</v>
      </c>
    </row>
    <row r="382" spans="1:38">
      <c r="A382" s="51" t="s">
        <v>21</v>
      </c>
      <c r="B382" s="51" t="s">
        <v>1639</v>
      </c>
      <c r="C382" s="51" t="s">
        <v>1691</v>
      </c>
      <c r="D382" s="51" t="s">
        <v>1688</v>
      </c>
      <c r="E382" s="51" t="str">
        <f t="shared" si="11"/>
        <v>saintVincent&amp;Grenadines.SP.TER.TOTL.IN</v>
      </c>
      <c r="F382" s="52" t="s">
        <v>1786</v>
      </c>
      <c r="G382" s="51" t="s">
        <v>1786</v>
      </c>
      <c r="H382" s="51" t="s">
        <v>1786</v>
      </c>
      <c r="I382" s="51" t="s">
        <v>1786</v>
      </c>
      <c r="J382" s="51" t="s">
        <v>1786</v>
      </c>
      <c r="K382" s="51" t="s">
        <v>1786</v>
      </c>
      <c r="L382" s="51" t="s">
        <v>1786</v>
      </c>
      <c r="M382" s="51" t="s">
        <v>1786</v>
      </c>
      <c r="N382" s="51" t="s">
        <v>1786</v>
      </c>
      <c r="O382" s="51" t="s">
        <v>1786</v>
      </c>
      <c r="P382" s="51" t="s">
        <v>1786</v>
      </c>
      <c r="Q382" s="52">
        <v>10708</v>
      </c>
      <c r="R382" s="51" t="s">
        <v>1786</v>
      </c>
      <c r="S382" s="51" t="s">
        <v>1786</v>
      </c>
      <c r="T382" s="51" t="s">
        <v>1786</v>
      </c>
      <c r="U382" s="51" t="s">
        <v>1786</v>
      </c>
      <c r="V382" s="51" t="s">
        <v>1786</v>
      </c>
      <c r="W382" s="51" t="s">
        <v>1786</v>
      </c>
      <c r="X382" s="51">
        <v>11340</v>
      </c>
      <c r="Y382" s="51">
        <v>11251</v>
      </c>
      <c r="Z382" s="52">
        <v>11148</v>
      </c>
      <c r="AA382" s="51">
        <v>11047</v>
      </c>
      <c r="AB382" s="51">
        <v>10945</v>
      </c>
      <c r="AC382" s="51">
        <v>10837</v>
      </c>
      <c r="AD382" s="51">
        <v>10732</v>
      </c>
      <c r="AE382" s="51">
        <v>10639</v>
      </c>
      <c r="AF382" s="51">
        <v>10555</v>
      </c>
      <c r="AG382" s="52">
        <v>10492</v>
      </c>
      <c r="AH382" s="51">
        <v>10441</v>
      </c>
      <c r="AI382" s="51">
        <v>10400</v>
      </c>
      <c r="AL382" s="51" t="str">
        <f t="shared" si="10"/>
        <v>saintVincent&amp;Grenadines</v>
      </c>
    </row>
    <row r="383" spans="1:38">
      <c r="A383" s="51" t="s">
        <v>21</v>
      </c>
      <c r="B383" s="51" t="s">
        <v>1639</v>
      </c>
      <c r="C383" s="51" t="s">
        <v>1689</v>
      </c>
      <c r="D383" s="51" t="s">
        <v>1690</v>
      </c>
      <c r="E383" s="51" t="str">
        <f t="shared" si="11"/>
        <v>saintVincent&amp;Grenadines.SP.POP.TOTL</v>
      </c>
      <c r="F383" s="52">
        <v>100433</v>
      </c>
      <c r="G383" s="51">
        <v>101298</v>
      </c>
      <c r="H383" s="51">
        <v>102116</v>
      </c>
      <c r="I383" s="51">
        <v>102895</v>
      </c>
      <c r="J383" s="51">
        <v>103648</v>
      </c>
      <c r="K383" s="51">
        <v>104380</v>
      </c>
      <c r="L383" s="51">
        <v>105100</v>
      </c>
      <c r="M383" s="51">
        <v>105796</v>
      </c>
      <c r="N383" s="51">
        <v>106440</v>
      </c>
      <c r="O383" s="51">
        <v>106991</v>
      </c>
      <c r="P383" s="51">
        <v>107423</v>
      </c>
      <c r="Q383" s="52">
        <v>107729</v>
      </c>
      <c r="R383" s="51">
        <v>107923</v>
      </c>
      <c r="S383" s="51">
        <v>108023</v>
      </c>
      <c r="T383" s="51">
        <v>108061</v>
      </c>
      <c r="U383" s="51">
        <v>108058</v>
      </c>
      <c r="V383" s="51">
        <v>108019</v>
      </c>
      <c r="W383" s="51">
        <v>107948</v>
      </c>
      <c r="X383" s="51">
        <v>107875</v>
      </c>
      <c r="Y383" s="51">
        <v>107836</v>
      </c>
      <c r="Z383" s="52">
        <v>107857</v>
      </c>
      <c r="AA383" s="51">
        <v>107953</v>
      </c>
      <c r="AB383" s="51">
        <v>108116</v>
      </c>
      <c r="AC383" s="51">
        <v>108321</v>
      </c>
      <c r="AD383" s="51">
        <v>108531</v>
      </c>
      <c r="AE383" s="51">
        <v>108716</v>
      </c>
      <c r="AF383" s="51">
        <v>108872</v>
      </c>
      <c r="AG383" s="52">
        <v>109005</v>
      </c>
      <c r="AH383" s="51">
        <v>109117</v>
      </c>
      <c r="AI383" s="51" t="e">
        <v>#N/A</v>
      </c>
      <c r="AL383" s="51" t="str">
        <f t="shared" si="10"/>
        <v>saintVincent&amp;Grenadines</v>
      </c>
    </row>
    <row r="384" spans="1:38">
      <c r="A384" s="51" t="s">
        <v>1640</v>
      </c>
      <c r="B384" s="51" t="s">
        <v>1641</v>
      </c>
      <c r="C384" s="51" t="s">
        <v>1691</v>
      </c>
      <c r="D384" s="51" t="s">
        <v>1688</v>
      </c>
      <c r="E384" s="51" t="str">
        <f t="shared" si="11"/>
        <v>Sub-Saharan Africa.SP.TER.TOTL.IN</v>
      </c>
      <c r="F384" s="52" t="s">
        <v>1786</v>
      </c>
      <c r="G384" s="51" t="s">
        <v>1786</v>
      </c>
      <c r="H384" s="51" t="s">
        <v>1786</v>
      </c>
      <c r="I384" s="51" t="s">
        <v>1786</v>
      </c>
      <c r="J384" s="51" t="s">
        <v>1786</v>
      </c>
      <c r="K384" s="51" t="s">
        <v>1786</v>
      </c>
      <c r="L384" s="51" t="s">
        <v>1786</v>
      </c>
      <c r="M384" s="51" t="s">
        <v>1786</v>
      </c>
      <c r="N384" s="51" t="s">
        <v>1786</v>
      </c>
      <c r="O384" s="51" t="s">
        <v>1786</v>
      </c>
      <c r="P384" s="51" t="s">
        <v>1786</v>
      </c>
      <c r="Q384" s="52" t="s">
        <v>1786</v>
      </c>
      <c r="R384" s="51" t="s">
        <v>1786</v>
      </c>
      <c r="S384" s="51" t="s">
        <v>1786</v>
      </c>
      <c r="T384" s="51" t="s">
        <v>1786</v>
      </c>
      <c r="U384" s="51" t="s">
        <v>1786</v>
      </c>
      <c r="V384" s="51" t="s">
        <v>1786</v>
      </c>
      <c r="W384" s="51" t="s">
        <v>1786</v>
      </c>
      <c r="X384" s="51" t="s">
        <v>1786</v>
      </c>
      <c r="Y384" s="51" t="s">
        <v>1786</v>
      </c>
      <c r="Z384" s="52" t="s">
        <v>1786</v>
      </c>
      <c r="AA384" s="51" t="s">
        <v>1786</v>
      </c>
      <c r="AB384" s="51" t="s">
        <v>1786</v>
      </c>
      <c r="AC384" s="51" t="s">
        <v>1786</v>
      </c>
      <c r="AD384" s="51" t="s">
        <v>1786</v>
      </c>
      <c r="AE384" s="51" t="s">
        <v>1786</v>
      </c>
      <c r="AF384" s="51" t="s">
        <v>1786</v>
      </c>
      <c r="AG384" s="52" t="s">
        <v>1786</v>
      </c>
      <c r="AH384" s="51" t="s">
        <v>1786</v>
      </c>
      <c r="AI384" s="51" t="s">
        <v>1786</v>
      </c>
      <c r="AL384" s="51" t="e">
        <f t="shared" si="10"/>
        <v>#N/A</v>
      </c>
    </row>
    <row r="385" spans="1:38">
      <c r="A385" s="51" t="s">
        <v>1640</v>
      </c>
      <c r="B385" s="51" t="s">
        <v>1641</v>
      </c>
      <c r="C385" s="51" t="s">
        <v>1689</v>
      </c>
      <c r="D385" s="51" t="s">
        <v>1690</v>
      </c>
      <c r="E385" s="51" t="str">
        <f t="shared" si="11"/>
        <v>Sub-Saharan Africa.SP.POP.TOTL</v>
      </c>
      <c r="F385" s="52">
        <v>387132638</v>
      </c>
      <c r="G385" s="51">
        <v>398391063.46104598</v>
      </c>
      <c r="H385" s="51">
        <v>409945913.95122403</v>
      </c>
      <c r="I385" s="51">
        <v>421826095.045039</v>
      </c>
      <c r="J385" s="51">
        <v>434074250.231273</v>
      </c>
      <c r="K385" s="51">
        <v>446713915.96949601</v>
      </c>
      <c r="L385" s="51">
        <v>459752752.54955101</v>
      </c>
      <c r="M385" s="51">
        <v>473154578.67673498</v>
      </c>
      <c r="N385" s="51">
        <v>486858775.75972199</v>
      </c>
      <c r="O385" s="51">
        <v>500783216.65863901</v>
      </c>
      <c r="P385" s="51">
        <v>514862986.313438</v>
      </c>
      <c r="Q385" s="52">
        <v>529160221.60525298</v>
      </c>
      <c r="R385" s="51">
        <v>543694198.15160096</v>
      </c>
      <c r="S385" s="51">
        <v>558493765.05134404</v>
      </c>
      <c r="T385" s="51">
        <v>573602281.16872299</v>
      </c>
      <c r="U385" s="51">
        <v>589047713.74799502</v>
      </c>
      <c r="V385" s="51">
        <v>604868133.31868994</v>
      </c>
      <c r="W385" s="51">
        <v>621061864.39882803</v>
      </c>
      <c r="X385" s="51">
        <v>637621571.23577201</v>
      </c>
      <c r="Y385" s="51">
        <v>654542055.01791096</v>
      </c>
      <c r="Z385" s="52">
        <v>671814304.36382496</v>
      </c>
      <c r="AA385" s="51">
        <v>689124108.98301494</v>
      </c>
      <c r="AB385" s="51">
        <v>706531867.92692101</v>
      </c>
      <c r="AC385" s="51">
        <v>724259356</v>
      </c>
      <c r="AD385" s="51">
        <v>742375542.712605</v>
      </c>
      <c r="AE385" s="51">
        <v>760921301.02495503</v>
      </c>
      <c r="AF385" s="51">
        <v>779857288.06974804</v>
      </c>
      <c r="AG385" s="52">
        <v>799175236.06071401</v>
      </c>
      <c r="AH385" s="51">
        <v>819292034.63306499</v>
      </c>
      <c r="AI385" s="51" t="e">
        <v>#N/A</v>
      </c>
      <c r="AL385" s="51" t="e">
        <f t="shared" si="10"/>
        <v>#N/A</v>
      </c>
    </row>
    <row r="386" spans="1:38">
      <c r="A386" s="51" t="s">
        <v>4134</v>
      </c>
      <c r="B386" s="51" t="s">
        <v>1642</v>
      </c>
      <c r="C386" s="51" t="s">
        <v>1691</v>
      </c>
      <c r="D386" s="51" t="s">
        <v>1688</v>
      </c>
      <c r="E386" s="51" t="str">
        <f t="shared" si="11"/>
        <v>Sudan.SP.TER.TOTL.IN</v>
      </c>
      <c r="F386" s="52" t="s">
        <v>1786</v>
      </c>
      <c r="G386" s="51" t="s">
        <v>1786</v>
      </c>
      <c r="H386" s="51" t="s">
        <v>1786</v>
      </c>
      <c r="I386" s="51" t="s">
        <v>1786</v>
      </c>
      <c r="J386" s="51" t="s">
        <v>1786</v>
      </c>
      <c r="K386" s="51" t="s">
        <v>1786</v>
      </c>
      <c r="L386" s="51" t="s">
        <v>1786</v>
      </c>
      <c r="M386" s="51" t="s">
        <v>1786</v>
      </c>
      <c r="N386" s="51" t="s">
        <v>1786</v>
      </c>
      <c r="O386" s="51" t="s">
        <v>1786</v>
      </c>
      <c r="P386" s="51" t="s">
        <v>1786</v>
      </c>
      <c r="Q386" s="52">
        <v>2488494</v>
      </c>
      <c r="R386" s="51" t="s">
        <v>1786</v>
      </c>
      <c r="S386" s="51" t="s">
        <v>1786</v>
      </c>
      <c r="T386" s="51" t="s">
        <v>1786</v>
      </c>
      <c r="U386" s="51" t="s">
        <v>1786</v>
      </c>
      <c r="V386" s="51" t="s">
        <v>1786</v>
      </c>
      <c r="W386" s="51" t="s">
        <v>1786</v>
      </c>
      <c r="X386" s="51" t="s">
        <v>1786</v>
      </c>
      <c r="Y386" s="51">
        <v>3356118</v>
      </c>
      <c r="Z386" s="52">
        <v>3442598</v>
      </c>
      <c r="AA386" s="51">
        <v>3525832</v>
      </c>
      <c r="AB386" s="51">
        <v>3604920</v>
      </c>
      <c r="AC386" s="51">
        <v>3680813</v>
      </c>
      <c r="AD386" s="51">
        <v>3756500</v>
      </c>
      <c r="AE386" s="51">
        <v>3836138</v>
      </c>
      <c r="AF386" s="51">
        <v>3922658</v>
      </c>
      <c r="AG386" s="52">
        <v>4016528</v>
      </c>
      <c r="AH386" s="51">
        <v>4116596</v>
      </c>
      <c r="AI386" s="51">
        <v>4222121</v>
      </c>
      <c r="AL386" s="51" t="str">
        <f t="shared" ref="AL386:AL451" si="12">VLOOKUP(A386,Area_Country_En,1,FALSE)</f>
        <v>Sudan</v>
      </c>
    </row>
    <row r="387" spans="1:38">
      <c r="A387" s="51" t="s">
        <v>4134</v>
      </c>
      <c r="B387" s="51" t="s">
        <v>1642</v>
      </c>
      <c r="C387" s="51" t="s">
        <v>1689</v>
      </c>
      <c r="D387" s="51" t="s">
        <v>1690</v>
      </c>
      <c r="E387" s="51" t="str">
        <f t="shared" ref="E387:E450" si="13">CONCATENATE(A387,".",D387)</f>
        <v>Sudan.SP.POP.TOTL</v>
      </c>
      <c r="F387" s="52">
        <v>20509075</v>
      </c>
      <c r="G387" s="51">
        <v>21202848</v>
      </c>
      <c r="H387" s="51">
        <v>21926526</v>
      </c>
      <c r="I387" s="51">
        <v>22659528</v>
      </c>
      <c r="J387" s="51">
        <v>23374172</v>
      </c>
      <c r="K387" s="51">
        <v>24051873</v>
      </c>
      <c r="L387" s="51">
        <v>24683105</v>
      </c>
      <c r="M387" s="51">
        <v>25276831</v>
      </c>
      <c r="N387" s="51">
        <v>25855747</v>
      </c>
      <c r="O387" s="51">
        <v>26452694</v>
      </c>
      <c r="P387" s="51">
        <v>27091381</v>
      </c>
      <c r="Q387" s="52">
        <v>27777902</v>
      </c>
      <c r="R387" s="51">
        <v>28504681</v>
      </c>
      <c r="S387" s="51">
        <v>29264977</v>
      </c>
      <c r="T387" s="51">
        <v>30047041</v>
      </c>
      <c r="U387" s="51">
        <v>30841262</v>
      </c>
      <c r="V387" s="51">
        <v>31649405</v>
      </c>
      <c r="W387" s="51">
        <v>32472304</v>
      </c>
      <c r="X387" s="51">
        <v>33298155</v>
      </c>
      <c r="Y387" s="51">
        <v>34111916</v>
      </c>
      <c r="Z387" s="52">
        <v>34903970</v>
      </c>
      <c r="AA387" s="51">
        <v>35667097</v>
      </c>
      <c r="AB387" s="51">
        <v>36406858</v>
      </c>
      <c r="AC387" s="51">
        <v>37142156</v>
      </c>
      <c r="AD387" s="51">
        <v>37899766</v>
      </c>
      <c r="AE387" s="51">
        <v>38698472</v>
      </c>
      <c r="AF387" s="51">
        <v>39545065</v>
      </c>
      <c r="AG387" s="52">
        <v>40432296</v>
      </c>
      <c r="AH387" s="51">
        <v>41347723</v>
      </c>
      <c r="AI387" s="51">
        <v>42272435</v>
      </c>
      <c r="AL387" s="51" t="str">
        <f t="shared" si="12"/>
        <v>Sudan</v>
      </c>
    </row>
    <row r="388" spans="1:38">
      <c r="A388" s="51" t="s">
        <v>23</v>
      </c>
      <c r="B388" s="51" t="s">
        <v>1643</v>
      </c>
      <c r="C388" s="51" t="s">
        <v>1691</v>
      </c>
      <c r="D388" s="51" t="s">
        <v>1688</v>
      </c>
      <c r="E388" s="51" t="str">
        <f t="shared" si="13"/>
        <v>Suriname.SP.TER.TOTL.IN</v>
      </c>
      <c r="F388" s="52" t="s">
        <v>1786</v>
      </c>
      <c r="G388" s="51" t="s">
        <v>1786</v>
      </c>
      <c r="H388" s="51" t="s">
        <v>1786</v>
      </c>
      <c r="I388" s="51" t="s">
        <v>1786</v>
      </c>
      <c r="J388" s="51" t="s">
        <v>1786</v>
      </c>
      <c r="K388" s="51" t="s">
        <v>1786</v>
      </c>
      <c r="L388" s="51" t="s">
        <v>1786</v>
      </c>
      <c r="M388" s="51" t="s">
        <v>1786</v>
      </c>
      <c r="N388" s="51" t="s">
        <v>1786</v>
      </c>
      <c r="O388" s="51" t="s">
        <v>1786</v>
      </c>
      <c r="P388" s="51" t="s">
        <v>1786</v>
      </c>
      <c r="Q388" s="52">
        <v>41970</v>
      </c>
      <c r="R388" s="51" t="s">
        <v>1786</v>
      </c>
      <c r="S388" s="51" t="s">
        <v>1786</v>
      </c>
      <c r="T388" s="51" t="s">
        <v>1786</v>
      </c>
      <c r="U388" s="51" t="s">
        <v>1786</v>
      </c>
      <c r="V388" s="51" t="s">
        <v>1786</v>
      </c>
      <c r="W388" s="51" t="s">
        <v>1786</v>
      </c>
      <c r="X388" s="51">
        <v>40391</v>
      </c>
      <c r="Y388" s="51">
        <v>40307</v>
      </c>
      <c r="Z388" s="52">
        <v>40511</v>
      </c>
      <c r="AA388" s="51">
        <v>41085</v>
      </c>
      <c r="AB388" s="51">
        <v>42103</v>
      </c>
      <c r="AC388" s="51">
        <v>43488</v>
      </c>
      <c r="AD388" s="51">
        <v>44985</v>
      </c>
      <c r="AE388" s="51">
        <v>45158</v>
      </c>
      <c r="AF388" s="51">
        <v>46265</v>
      </c>
      <c r="AG388" s="52">
        <v>46797</v>
      </c>
      <c r="AH388" s="51">
        <v>46861</v>
      </c>
      <c r="AI388" s="51">
        <v>46045</v>
      </c>
      <c r="AL388" s="51" t="str">
        <f t="shared" si="12"/>
        <v>Suriname</v>
      </c>
    </row>
    <row r="389" spans="1:38">
      <c r="A389" s="51" t="s">
        <v>23</v>
      </c>
      <c r="B389" s="51" t="s">
        <v>1643</v>
      </c>
      <c r="C389" s="51" t="s">
        <v>1689</v>
      </c>
      <c r="D389" s="51" t="s">
        <v>1690</v>
      </c>
      <c r="E389" s="51" t="str">
        <f t="shared" si="13"/>
        <v>Suriname.SP.POP.TOTL</v>
      </c>
      <c r="F389" s="52">
        <v>365749</v>
      </c>
      <c r="G389" s="51">
        <v>366745</v>
      </c>
      <c r="H389" s="51">
        <v>367966</v>
      </c>
      <c r="I389" s="51">
        <v>369683</v>
      </c>
      <c r="J389" s="51">
        <v>372264</v>
      </c>
      <c r="K389" s="51">
        <v>375942</v>
      </c>
      <c r="L389" s="51">
        <v>380839</v>
      </c>
      <c r="M389" s="51">
        <v>386797</v>
      </c>
      <c r="N389" s="51">
        <v>393435</v>
      </c>
      <c r="O389" s="51">
        <v>400212</v>
      </c>
      <c r="P389" s="51">
        <v>406734</v>
      </c>
      <c r="Q389" s="52">
        <v>412858</v>
      </c>
      <c r="R389" s="51">
        <v>418677</v>
      </c>
      <c r="S389" s="51">
        <v>424312</v>
      </c>
      <c r="T389" s="51">
        <v>429981</v>
      </c>
      <c r="U389" s="51">
        <v>435841</v>
      </c>
      <c r="V389" s="51">
        <v>441879</v>
      </c>
      <c r="W389" s="51">
        <v>448017</v>
      </c>
      <c r="X389" s="51">
        <v>454271</v>
      </c>
      <c r="Y389" s="51">
        <v>460655</v>
      </c>
      <c r="Z389" s="52">
        <v>467162</v>
      </c>
      <c r="AA389" s="51">
        <v>473821</v>
      </c>
      <c r="AB389" s="51">
        <v>480588</v>
      </c>
      <c r="AC389" s="51">
        <v>487301</v>
      </c>
      <c r="AD389" s="51">
        <v>493742</v>
      </c>
      <c r="AE389" s="51">
        <v>499759</v>
      </c>
      <c r="AF389" s="51">
        <v>505283</v>
      </c>
      <c r="AG389" s="52">
        <v>510366</v>
      </c>
      <c r="AH389" s="51">
        <v>515124</v>
      </c>
      <c r="AI389" s="51">
        <v>519740</v>
      </c>
      <c r="AL389" s="51" t="str">
        <f t="shared" si="12"/>
        <v>Suriname</v>
      </c>
    </row>
    <row r="390" spans="1:38">
      <c r="A390" s="51" t="s">
        <v>4152</v>
      </c>
      <c r="B390" s="51" t="s">
        <v>1644</v>
      </c>
      <c r="C390" s="51" t="s">
        <v>1691</v>
      </c>
      <c r="D390" s="51" t="s">
        <v>1688</v>
      </c>
      <c r="E390" s="51" t="str">
        <f t="shared" si="13"/>
        <v>Swaziland.SP.TER.TOTL.IN</v>
      </c>
      <c r="F390" s="52" t="s">
        <v>1786</v>
      </c>
      <c r="G390" s="51" t="s">
        <v>1786</v>
      </c>
      <c r="H390" s="51" t="s">
        <v>1786</v>
      </c>
      <c r="I390" s="51" t="s">
        <v>1786</v>
      </c>
      <c r="J390" s="51" t="s">
        <v>1786</v>
      </c>
      <c r="K390" s="51" t="s">
        <v>1786</v>
      </c>
      <c r="L390" s="51" t="s">
        <v>1786</v>
      </c>
      <c r="M390" s="51" t="s">
        <v>1786</v>
      </c>
      <c r="N390" s="51" t="s">
        <v>1786</v>
      </c>
      <c r="O390" s="51" t="s">
        <v>1786</v>
      </c>
      <c r="P390" s="51" t="s">
        <v>1786</v>
      </c>
      <c r="Q390" s="52">
        <v>85009</v>
      </c>
      <c r="R390" s="51" t="s">
        <v>1786</v>
      </c>
      <c r="S390" s="51" t="s">
        <v>1786</v>
      </c>
      <c r="T390" s="51" t="s">
        <v>1786</v>
      </c>
      <c r="U390" s="51" t="s">
        <v>1786</v>
      </c>
      <c r="V390" s="51" t="s">
        <v>1786</v>
      </c>
      <c r="W390" s="51" t="s">
        <v>1786</v>
      </c>
      <c r="X390" s="51">
        <v>98501</v>
      </c>
      <c r="Y390" s="51">
        <v>102898</v>
      </c>
      <c r="Z390" s="52">
        <v>107337</v>
      </c>
      <c r="AA390" s="51">
        <v>111510</v>
      </c>
      <c r="AB390" s="51">
        <v>115268</v>
      </c>
      <c r="AC390" s="51">
        <v>118710</v>
      </c>
      <c r="AD390" s="51">
        <v>122064</v>
      </c>
      <c r="AE390" s="51">
        <v>125670</v>
      </c>
      <c r="AF390" s="51">
        <v>129742</v>
      </c>
      <c r="AG390" s="52">
        <v>134378</v>
      </c>
      <c r="AH390" s="51">
        <v>139387</v>
      </c>
      <c r="AI390" s="51">
        <v>144327</v>
      </c>
      <c r="AL390" s="51" t="str">
        <f t="shared" si="12"/>
        <v>Swaziland</v>
      </c>
    </row>
    <row r="391" spans="1:38">
      <c r="A391" s="51" t="s">
        <v>4152</v>
      </c>
      <c r="B391" s="51" t="s">
        <v>1644</v>
      </c>
      <c r="C391" s="51" t="s">
        <v>1689</v>
      </c>
      <c r="D391" s="51" t="s">
        <v>1690</v>
      </c>
      <c r="E391" s="51" t="str">
        <f t="shared" si="13"/>
        <v>Swaziland.SP.POP.TOTL</v>
      </c>
      <c r="F391" s="52">
        <v>603202</v>
      </c>
      <c r="G391" s="51">
        <v>621168</v>
      </c>
      <c r="H391" s="51">
        <v>639228</v>
      </c>
      <c r="I391" s="51">
        <v>658452</v>
      </c>
      <c r="J391" s="51">
        <v>680297</v>
      </c>
      <c r="K391" s="51">
        <v>705657</v>
      </c>
      <c r="L391" s="51">
        <v>735123</v>
      </c>
      <c r="M391" s="51">
        <v>767973</v>
      </c>
      <c r="N391" s="51">
        <v>802195</v>
      </c>
      <c r="O391" s="51">
        <v>834988</v>
      </c>
      <c r="P391" s="51">
        <v>864367</v>
      </c>
      <c r="Q391" s="52">
        <v>889375</v>
      </c>
      <c r="R391" s="51">
        <v>910629</v>
      </c>
      <c r="S391" s="51">
        <v>929623</v>
      </c>
      <c r="T391" s="51">
        <v>948637</v>
      </c>
      <c r="U391" s="51">
        <v>969227</v>
      </c>
      <c r="V391" s="51">
        <v>992083</v>
      </c>
      <c r="W391" s="51">
        <v>1016421</v>
      </c>
      <c r="X391" s="51">
        <v>1040587</v>
      </c>
      <c r="Y391" s="51">
        <v>1062208</v>
      </c>
      <c r="Z391" s="52">
        <v>1079690</v>
      </c>
      <c r="AA391" s="51">
        <v>1092393</v>
      </c>
      <c r="AB391" s="51">
        <v>1101198</v>
      </c>
      <c r="AC391" s="51">
        <v>1107886</v>
      </c>
      <c r="AD391" s="51">
        <v>1115005</v>
      </c>
      <c r="AE391" s="51">
        <v>1124410</v>
      </c>
      <c r="AF391" s="51">
        <v>1136712</v>
      </c>
      <c r="AG391" s="52">
        <v>1151399</v>
      </c>
      <c r="AH391" s="51">
        <v>1167834</v>
      </c>
      <c r="AI391" s="51">
        <v>1184936</v>
      </c>
      <c r="AL391" s="51" t="str">
        <f t="shared" si="12"/>
        <v>Swaziland</v>
      </c>
    </row>
    <row r="392" spans="1:38">
      <c r="A392" s="51" t="s">
        <v>4200</v>
      </c>
      <c r="B392" s="51" t="s">
        <v>1645</v>
      </c>
      <c r="C392" s="51" t="s">
        <v>1691</v>
      </c>
      <c r="D392" s="51" t="s">
        <v>1688</v>
      </c>
      <c r="E392" s="51" t="str">
        <f t="shared" si="13"/>
        <v>Sweden.SP.TER.TOTL.IN</v>
      </c>
      <c r="F392" s="52" t="s">
        <v>1786</v>
      </c>
      <c r="G392" s="51" t="s">
        <v>1786</v>
      </c>
      <c r="H392" s="51" t="s">
        <v>1786</v>
      </c>
      <c r="I392" s="51" t="s">
        <v>1786</v>
      </c>
      <c r="J392" s="51" t="s">
        <v>1786</v>
      </c>
      <c r="K392" s="51" t="s">
        <v>1786</v>
      </c>
      <c r="L392" s="51" t="s">
        <v>1786</v>
      </c>
      <c r="M392" s="51" t="s">
        <v>1786</v>
      </c>
      <c r="N392" s="51" t="s">
        <v>1786</v>
      </c>
      <c r="O392" s="51" t="s">
        <v>1786</v>
      </c>
      <c r="P392" s="51" t="s">
        <v>1786</v>
      </c>
      <c r="Q392" s="52">
        <v>601984</v>
      </c>
      <c r="R392" s="51" t="s">
        <v>1786</v>
      </c>
      <c r="S392" s="51" t="s">
        <v>1786</v>
      </c>
      <c r="T392" s="51" t="s">
        <v>1786</v>
      </c>
      <c r="U392" s="51" t="s">
        <v>1786</v>
      </c>
      <c r="V392" s="51" t="s">
        <v>1786</v>
      </c>
      <c r="W392" s="51" t="s">
        <v>1786</v>
      </c>
      <c r="X392" s="51">
        <v>541134</v>
      </c>
      <c r="Y392" s="51">
        <v>527363</v>
      </c>
      <c r="Z392" s="52">
        <v>516289</v>
      </c>
      <c r="AA392" s="51">
        <v>509609</v>
      </c>
      <c r="AB392" s="51">
        <v>507749</v>
      </c>
      <c r="AC392" s="51">
        <v>510276</v>
      </c>
      <c r="AD392" s="51">
        <v>516883</v>
      </c>
      <c r="AE392" s="51">
        <v>526912</v>
      </c>
      <c r="AF392" s="51">
        <v>539661</v>
      </c>
      <c r="AG392" s="52">
        <v>555065</v>
      </c>
      <c r="AH392" s="51">
        <v>572639</v>
      </c>
      <c r="AI392" s="51">
        <v>590697</v>
      </c>
      <c r="AL392" s="51" t="str">
        <f t="shared" si="12"/>
        <v>Sweden</v>
      </c>
    </row>
    <row r="393" spans="1:38">
      <c r="A393" s="51" t="s">
        <v>4200</v>
      </c>
      <c r="B393" s="51" t="s">
        <v>1645</v>
      </c>
      <c r="C393" s="51" t="s">
        <v>1689</v>
      </c>
      <c r="D393" s="51" t="s">
        <v>1690</v>
      </c>
      <c r="E393" s="51" t="str">
        <f t="shared" si="13"/>
        <v>Sweden.SP.POP.TOTL</v>
      </c>
      <c r="F393" s="52">
        <v>8310000</v>
      </c>
      <c r="G393" s="51">
        <v>8320000</v>
      </c>
      <c r="H393" s="51">
        <v>8325000</v>
      </c>
      <c r="I393" s="51">
        <v>8331000</v>
      </c>
      <c r="J393" s="51">
        <v>8337000</v>
      </c>
      <c r="K393" s="51">
        <v>8350000</v>
      </c>
      <c r="L393" s="51">
        <v>8370000</v>
      </c>
      <c r="M393" s="51">
        <v>8399000</v>
      </c>
      <c r="N393" s="51">
        <v>8436000</v>
      </c>
      <c r="O393" s="51">
        <v>8493000</v>
      </c>
      <c r="P393" s="51">
        <v>8559000</v>
      </c>
      <c r="Q393" s="52">
        <v>8617400</v>
      </c>
      <c r="R393" s="51">
        <v>8668000</v>
      </c>
      <c r="S393" s="51">
        <v>8718600</v>
      </c>
      <c r="T393" s="51">
        <v>8780700</v>
      </c>
      <c r="U393" s="51">
        <v>8831000</v>
      </c>
      <c r="V393" s="51">
        <v>8843000</v>
      </c>
      <c r="W393" s="51">
        <v>8849437</v>
      </c>
      <c r="X393" s="51">
        <v>8851800</v>
      </c>
      <c r="Y393" s="51">
        <v>8857400</v>
      </c>
      <c r="Z393" s="52">
        <v>8869000</v>
      </c>
      <c r="AA393" s="51">
        <v>8894000</v>
      </c>
      <c r="AB393" s="51">
        <v>8924000</v>
      </c>
      <c r="AC393" s="51">
        <v>8956000</v>
      </c>
      <c r="AD393" s="51">
        <v>8991994</v>
      </c>
      <c r="AE393" s="51">
        <v>9024040</v>
      </c>
      <c r="AF393" s="51">
        <v>9080505</v>
      </c>
      <c r="AG393" s="52">
        <v>9148092</v>
      </c>
      <c r="AH393" s="51">
        <v>9219637</v>
      </c>
      <c r="AI393" s="51">
        <v>9302123</v>
      </c>
      <c r="AL393" s="51" t="str">
        <f t="shared" si="12"/>
        <v>Sweden</v>
      </c>
    </row>
    <row r="394" spans="1:38">
      <c r="A394" s="51" t="s">
        <v>4201</v>
      </c>
      <c r="B394" s="51" t="s">
        <v>1646</v>
      </c>
      <c r="C394" s="51" t="s">
        <v>1691</v>
      </c>
      <c r="D394" s="51" t="s">
        <v>1688</v>
      </c>
      <c r="E394" s="51" t="str">
        <f t="shared" si="13"/>
        <v>Switzerland.SP.TER.TOTL.IN</v>
      </c>
      <c r="F394" s="52" t="s">
        <v>1786</v>
      </c>
      <c r="G394" s="51" t="s">
        <v>1786</v>
      </c>
      <c r="H394" s="51" t="s">
        <v>1786</v>
      </c>
      <c r="I394" s="51" t="s">
        <v>1786</v>
      </c>
      <c r="J394" s="51" t="s">
        <v>1786</v>
      </c>
      <c r="K394" s="51" t="s">
        <v>1786</v>
      </c>
      <c r="L394" s="51" t="s">
        <v>1786</v>
      </c>
      <c r="M394" s="51" t="s">
        <v>1786</v>
      </c>
      <c r="N394" s="51" t="s">
        <v>1786</v>
      </c>
      <c r="O394" s="51" t="s">
        <v>1786</v>
      </c>
      <c r="P394" s="51" t="s">
        <v>1786</v>
      </c>
      <c r="Q394" s="52">
        <v>510750</v>
      </c>
      <c r="R394" s="51" t="s">
        <v>1786</v>
      </c>
      <c r="S394" s="51" t="s">
        <v>1786</v>
      </c>
      <c r="T394" s="51" t="s">
        <v>1786</v>
      </c>
      <c r="U394" s="51" t="s">
        <v>1786</v>
      </c>
      <c r="V394" s="51" t="s">
        <v>1786</v>
      </c>
      <c r="W394" s="51" t="s">
        <v>1786</v>
      </c>
      <c r="X394" s="51">
        <v>433020</v>
      </c>
      <c r="Y394" s="51">
        <v>423122</v>
      </c>
      <c r="Z394" s="52">
        <v>416340</v>
      </c>
      <c r="AA394" s="51">
        <v>413639</v>
      </c>
      <c r="AB394" s="51">
        <v>415675</v>
      </c>
      <c r="AC394" s="51">
        <v>421926</v>
      </c>
      <c r="AD394" s="51">
        <v>430694</v>
      </c>
      <c r="AE394" s="51">
        <v>439558</v>
      </c>
      <c r="AF394" s="51">
        <v>446754</v>
      </c>
      <c r="AG394" s="52">
        <v>451559</v>
      </c>
      <c r="AH394" s="51">
        <v>454414</v>
      </c>
      <c r="AI394" s="51">
        <v>456126</v>
      </c>
      <c r="AL394" s="51" t="str">
        <f t="shared" si="12"/>
        <v>Switzerland</v>
      </c>
    </row>
    <row r="395" spans="1:38">
      <c r="A395" s="51" t="s">
        <v>4201</v>
      </c>
      <c r="B395" s="51" t="s">
        <v>1646</v>
      </c>
      <c r="C395" s="51" t="s">
        <v>1689</v>
      </c>
      <c r="D395" s="51" t="s">
        <v>1690</v>
      </c>
      <c r="E395" s="51" t="str">
        <f t="shared" si="13"/>
        <v>Switzerland.SP.POP.TOTL</v>
      </c>
      <c r="F395" s="52">
        <v>6319000</v>
      </c>
      <c r="G395" s="51">
        <v>6354000</v>
      </c>
      <c r="H395" s="51">
        <v>6391000</v>
      </c>
      <c r="I395" s="51">
        <v>6419000</v>
      </c>
      <c r="J395" s="51">
        <v>6442000</v>
      </c>
      <c r="K395" s="51">
        <v>6470000</v>
      </c>
      <c r="L395" s="51">
        <v>6504000</v>
      </c>
      <c r="M395" s="51">
        <v>6545000</v>
      </c>
      <c r="N395" s="51">
        <v>6569000</v>
      </c>
      <c r="O395" s="51">
        <v>6647000</v>
      </c>
      <c r="P395" s="51">
        <v>6712000</v>
      </c>
      <c r="Q395" s="52">
        <v>6800000</v>
      </c>
      <c r="R395" s="51">
        <v>6875000</v>
      </c>
      <c r="S395" s="51">
        <v>6938000</v>
      </c>
      <c r="T395" s="51">
        <v>6994000</v>
      </c>
      <c r="U395" s="51">
        <v>7041000</v>
      </c>
      <c r="V395" s="51">
        <v>7074000</v>
      </c>
      <c r="W395" s="51">
        <v>7088000</v>
      </c>
      <c r="X395" s="51">
        <v>7110000</v>
      </c>
      <c r="Y395" s="51">
        <v>7140000</v>
      </c>
      <c r="Z395" s="52">
        <v>7184222.2001007199</v>
      </c>
      <c r="AA395" s="51">
        <v>7229807.9692973197</v>
      </c>
      <c r="AB395" s="51">
        <v>7284694.8776876703</v>
      </c>
      <c r="AC395" s="51">
        <v>7338957.4152085101</v>
      </c>
      <c r="AD395" s="51">
        <v>7389581.0817052396</v>
      </c>
      <c r="AE395" s="51">
        <v>7437100</v>
      </c>
      <c r="AF395" s="51">
        <v>7483934</v>
      </c>
      <c r="AG395" s="52">
        <v>7551117</v>
      </c>
      <c r="AH395" s="51">
        <v>7647675</v>
      </c>
      <c r="AI395" s="51">
        <v>7731167</v>
      </c>
      <c r="AL395" s="51" t="str">
        <f t="shared" si="12"/>
        <v>Switzerland</v>
      </c>
    </row>
    <row r="396" spans="1:38">
      <c r="A396" s="51" t="s">
        <v>1754</v>
      </c>
      <c r="B396" s="51" t="s">
        <v>1647</v>
      </c>
      <c r="C396" s="51" t="s">
        <v>1691</v>
      </c>
      <c r="D396" s="51" t="s">
        <v>1688</v>
      </c>
      <c r="E396" s="51" t="str">
        <f t="shared" si="13"/>
        <v>Syrian.SP.TER.TOTL.IN</v>
      </c>
      <c r="F396" s="52" t="s">
        <v>1786</v>
      </c>
      <c r="G396" s="51" t="s">
        <v>1786</v>
      </c>
      <c r="H396" s="51" t="s">
        <v>1786</v>
      </c>
      <c r="I396" s="51" t="s">
        <v>1786</v>
      </c>
      <c r="J396" s="51" t="s">
        <v>1786</v>
      </c>
      <c r="K396" s="51" t="s">
        <v>1786</v>
      </c>
      <c r="L396" s="51" t="s">
        <v>1786</v>
      </c>
      <c r="M396" s="51" t="s">
        <v>1786</v>
      </c>
      <c r="N396" s="51" t="s">
        <v>1786</v>
      </c>
      <c r="O396" s="51" t="s">
        <v>1786</v>
      </c>
      <c r="P396" s="51" t="s">
        <v>1786</v>
      </c>
      <c r="Q396" s="52">
        <v>1238762</v>
      </c>
      <c r="R396" s="51" t="s">
        <v>1786</v>
      </c>
      <c r="S396" s="51" t="s">
        <v>1786</v>
      </c>
      <c r="T396" s="51" t="s">
        <v>1786</v>
      </c>
      <c r="U396" s="51" t="s">
        <v>1786</v>
      </c>
      <c r="V396" s="51" t="s">
        <v>1786</v>
      </c>
      <c r="W396" s="51" t="s">
        <v>1786</v>
      </c>
      <c r="X396" s="51">
        <v>1660631</v>
      </c>
      <c r="Y396" s="51">
        <v>1732212</v>
      </c>
      <c r="Z396" s="52">
        <v>1805861</v>
      </c>
      <c r="AA396" s="51">
        <v>1881030</v>
      </c>
      <c r="AB396" s="51">
        <v>1957610</v>
      </c>
      <c r="AC396" s="51">
        <v>2034235</v>
      </c>
      <c r="AD396" s="51">
        <v>2107544</v>
      </c>
      <c r="AE396" s="51">
        <v>2173237</v>
      </c>
      <c r="AF396" s="51">
        <v>2228097</v>
      </c>
      <c r="AG396" s="52">
        <v>2272001</v>
      </c>
      <c r="AH396" s="51">
        <v>2305499</v>
      </c>
      <c r="AI396" s="51">
        <v>2327088</v>
      </c>
      <c r="AL396" s="51" t="str">
        <f t="shared" si="12"/>
        <v>Syrian</v>
      </c>
    </row>
    <row r="397" spans="1:38">
      <c r="A397" s="51" t="s">
        <v>1754</v>
      </c>
      <c r="B397" s="51" t="s">
        <v>1647</v>
      </c>
      <c r="C397" s="51" t="s">
        <v>1689</v>
      </c>
      <c r="D397" s="51" t="s">
        <v>1690</v>
      </c>
      <c r="E397" s="51" t="str">
        <f t="shared" si="13"/>
        <v>Syrian.SP.POP.TOTL</v>
      </c>
      <c r="F397" s="52">
        <v>8971343</v>
      </c>
      <c r="G397" s="51">
        <v>9313520</v>
      </c>
      <c r="H397" s="51">
        <v>9674920</v>
      </c>
      <c r="I397" s="51">
        <v>10050282</v>
      </c>
      <c r="J397" s="51">
        <v>10432276</v>
      </c>
      <c r="K397" s="51">
        <v>10815289</v>
      </c>
      <c r="L397" s="51">
        <v>11197414</v>
      </c>
      <c r="M397" s="51">
        <v>11579113</v>
      </c>
      <c r="N397" s="51">
        <v>11960039</v>
      </c>
      <c r="O397" s="51">
        <v>12340557</v>
      </c>
      <c r="P397" s="51">
        <v>12720920</v>
      </c>
      <c r="Q397" s="52">
        <v>13102273</v>
      </c>
      <c r="R397" s="51">
        <v>13484392</v>
      </c>
      <c r="S397" s="51">
        <v>13864892</v>
      </c>
      <c r="T397" s="51">
        <v>14240592</v>
      </c>
      <c r="U397" s="51">
        <v>14610348</v>
      </c>
      <c r="V397" s="51">
        <v>14973337</v>
      </c>
      <c r="W397" s="51">
        <v>15333748</v>
      </c>
      <c r="X397" s="51">
        <v>15701721</v>
      </c>
      <c r="Y397" s="51">
        <v>16090692</v>
      </c>
      <c r="Z397" s="52">
        <v>16510861</v>
      </c>
      <c r="AA397" s="51">
        <v>16960693</v>
      </c>
      <c r="AB397" s="51">
        <v>17438241</v>
      </c>
      <c r="AC397" s="51">
        <v>17951881</v>
      </c>
      <c r="AD397" s="51">
        <v>18511689</v>
      </c>
      <c r="AE397" s="51">
        <v>19121454</v>
      </c>
      <c r="AF397" s="51">
        <v>19596182.338458002</v>
      </c>
      <c r="AG397" s="52">
        <v>20082696.757374901</v>
      </c>
      <c r="AH397" s="51">
        <v>20581289.869770199</v>
      </c>
      <c r="AI397" s="51">
        <v>21092261.553367</v>
      </c>
      <c r="AL397" s="51" t="str">
        <f t="shared" si="12"/>
        <v>Syrian</v>
      </c>
    </row>
    <row r="398" spans="1:38">
      <c r="A398" s="51" t="s">
        <v>4060</v>
      </c>
      <c r="B398" s="51" t="s">
        <v>1648</v>
      </c>
      <c r="C398" s="51" t="s">
        <v>1691</v>
      </c>
      <c r="D398" s="51" t="s">
        <v>1688</v>
      </c>
      <c r="E398" s="51" t="str">
        <f t="shared" si="13"/>
        <v>Tadzhikistan.SP.TER.TOTL.IN</v>
      </c>
      <c r="F398" s="52" t="s">
        <v>1786</v>
      </c>
      <c r="G398" s="51" t="s">
        <v>1786</v>
      </c>
      <c r="H398" s="51" t="s">
        <v>1786</v>
      </c>
      <c r="I398" s="51" t="s">
        <v>1786</v>
      </c>
      <c r="J398" s="51" t="s">
        <v>1786</v>
      </c>
      <c r="K398" s="51" t="s">
        <v>1786</v>
      </c>
      <c r="L398" s="51" t="s">
        <v>1786</v>
      </c>
      <c r="M398" s="51" t="s">
        <v>1786</v>
      </c>
      <c r="N398" s="51" t="s">
        <v>1786</v>
      </c>
      <c r="O398" s="51" t="s">
        <v>1786</v>
      </c>
      <c r="P398" s="51" t="s">
        <v>1786</v>
      </c>
      <c r="Q398" s="52" t="s">
        <v>1786</v>
      </c>
      <c r="R398" s="51" t="s">
        <v>1786</v>
      </c>
      <c r="S398" s="51" t="s">
        <v>1786</v>
      </c>
      <c r="T398" s="51" t="s">
        <v>1786</v>
      </c>
      <c r="U398" s="51" t="s">
        <v>1786</v>
      </c>
      <c r="V398" s="51" t="s">
        <v>1786</v>
      </c>
      <c r="W398" s="51" t="s">
        <v>1786</v>
      </c>
      <c r="X398" s="51">
        <v>567139</v>
      </c>
      <c r="Y398" s="51">
        <v>560027</v>
      </c>
      <c r="Z398" s="52">
        <v>572211</v>
      </c>
      <c r="AA398" s="51">
        <v>588409</v>
      </c>
      <c r="AB398" s="51">
        <v>608816</v>
      </c>
      <c r="AC398" s="51">
        <v>632757</v>
      </c>
      <c r="AD398" s="51">
        <v>659331</v>
      </c>
      <c r="AE398" s="51">
        <v>687217</v>
      </c>
      <c r="AF398" s="51">
        <v>715242</v>
      </c>
      <c r="AG398" s="52">
        <v>743378</v>
      </c>
      <c r="AH398" s="51">
        <v>771275</v>
      </c>
      <c r="AI398" s="51">
        <v>797089</v>
      </c>
      <c r="AL398" s="51" t="str">
        <f t="shared" si="12"/>
        <v>Tadzhikistan</v>
      </c>
    </row>
    <row r="399" spans="1:38">
      <c r="A399" s="145" t="s">
        <v>4663</v>
      </c>
      <c r="B399" s="51" t="s">
        <v>1648</v>
      </c>
      <c r="C399" s="51" t="s">
        <v>1689</v>
      </c>
      <c r="D399" s="51" t="s">
        <v>1690</v>
      </c>
      <c r="E399" s="51" t="str">
        <f t="shared" si="13"/>
        <v>Tadzhikistan.SP.POP.TOTL</v>
      </c>
      <c r="F399" s="52">
        <v>3952691</v>
      </c>
      <c r="G399" s="51">
        <v>4064671</v>
      </c>
      <c r="H399" s="51">
        <v>4180321</v>
      </c>
      <c r="I399" s="51">
        <v>4301335</v>
      </c>
      <c r="J399" s="51">
        <v>4429848</v>
      </c>
      <c r="K399" s="51">
        <v>4566786</v>
      </c>
      <c r="L399" s="51">
        <v>4713453</v>
      </c>
      <c r="M399" s="51">
        <v>4867749</v>
      </c>
      <c r="N399" s="51">
        <v>5023016</v>
      </c>
      <c r="O399" s="51">
        <v>5170280</v>
      </c>
      <c r="P399" s="51">
        <v>5303152</v>
      </c>
      <c r="Q399" s="52">
        <v>5419016</v>
      </c>
      <c r="R399" s="51">
        <v>5519758</v>
      </c>
      <c r="S399" s="51">
        <v>5609086</v>
      </c>
      <c r="T399" s="51">
        <v>5692858</v>
      </c>
      <c r="U399" s="51">
        <v>5775467</v>
      </c>
      <c r="V399" s="51">
        <v>5858378</v>
      </c>
      <c r="W399" s="51">
        <v>5940626</v>
      </c>
      <c r="X399" s="51">
        <v>6021392</v>
      </c>
      <c r="Y399" s="51">
        <v>6099075</v>
      </c>
      <c r="Z399" s="52">
        <v>6172891</v>
      </c>
      <c r="AA399" s="51">
        <v>6242790</v>
      </c>
      <c r="AB399" s="51">
        <v>6310533</v>
      </c>
      <c r="AC399" s="51">
        <v>6379311</v>
      </c>
      <c r="AD399" s="51">
        <v>6453286</v>
      </c>
      <c r="AE399" s="51">
        <v>6535538</v>
      </c>
      <c r="AF399" s="51">
        <v>6627070</v>
      </c>
      <c r="AG399" s="52">
        <v>6727377</v>
      </c>
      <c r="AH399" s="51">
        <v>6836083</v>
      </c>
      <c r="AI399" s="51">
        <v>6952223</v>
      </c>
      <c r="AJ399" s="146"/>
      <c r="AL399" s="51" t="str">
        <f t="shared" si="12"/>
        <v>Tadzhikistan</v>
      </c>
    </row>
    <row r="400" spans="1:38">
      <c r="A400" s="51" t="s">
        <v>4135</v>
      </c>
      <c r="B400" s="51" t="s">
        <v>1649</v>
      </c>
      <c r="C400" s="51" t="s">
        <v>1691</v>
      </c>
      <c r="D400" s="51" t="s">
        <v>1688</v>
      </c>
      <c r="E400" s="51" t="str">
        <f t="shared" si="13"/>
        <v>Tanzania.SP.TER.TOTL.IN</v>
      </c>
      <c r="F400" s="52" t="s">
        <v>1786</v>
      </c>
      <c r="G400" s="51" t="s">
        <v>1786</v>
      </c>
      <c r="H400" s="51" t="s">
        <v>1786</v>
      </c>
      <c r="I400" s="51" t="s">
        <v>1786</v>
      </c>
      <c r="J400" s="51" t="s">
        <v>1786</v>
      </c>
      <c r="K400" s="51" t="s">
        <v>1786</v>
      </c>
      <c r="L400" s="51" t="s">
        <v>1786</v>
      </c>
      <c r="M400" s="51" t="s">
        <v>1786</v>
      </c>
      <c r="N400" s="51" t="s">
        <v>1786</v>
      </c>
      <c r="O400" s="51" t="s">
        <v>1786</v>
      </c>
      <c r="P400" s="51" t="s">
        <v>1786</v>
      </c>
      <c r="Q400" s="52">
        <v>2329754</v>
      </c>
      <c r="R400" s="51" t="s">
        <v>1786</v>
      </c>
      <c r="S400" s="51" t="s">
        <v>1786</v>
      </c>
      <c r="T400" s="51" t="s">
        <v>1786</v>
      </c>
      <c r="U400" s="51" t="s">
        <v>1786</v>
      </c>
      <c r="V400" s="51" t="s">
        <v>1786</v>
      </c>
      <c r="W400" s="51" t="s">
        <v>1786</v>
      </c>
      <c r="X400" s="51">
        <v>2886877</v>
      </c>
      <c r="Y400" s="51">
        <v>2979897</v>
      </c>
      <c r="Z400" s="52">
        <v>3072344</v>
      </c>
      <c r="AA400" s="51">
        <v>3164225</v>
      </c>
      <c r="AB400" s="51">
        <v>3255100</v>
      </c>
      <c r="AC400" s="51">
        <v>3345119</v>
      </c>
      <c r="AD400" s="51">
        <v>3435631</v>
      </c>
      <c r="AE400" s="51">
        <v>3528488</v>
      </c>
      <c r="AF400" s="51">
        <v>3624950</v>
      </c>
      <c r="AG400" s="52">
        <v>3725963</v>
      </c>
      <c r="AH400" s="51">
        <v>3831036</v>
      </c>
      <c r="AI400" s="51">
        <v>3938286</v>
      </c>
      <c r="AL400" s="51" t="str">
        <f t="shared" si="12"/>
        <v>Tanzania</v>
      </c>
    </row>
    <row r="401" spans="1:38">
      <c r="A401" s="51" t="s">
        <v>4135</v>
      </c>
      <c r="B401" s="51" t="s">
        <v>1649</v>
      </c>
      <c r="C401" s="51" t="s">
        <v>1689</v>
      </c>
      <c r="D401" s="51" t="s">
        <v>1690</v>
      </c>
      <c r="E401" s="51" t="str">
        <f t="shared" si="13"/>
        <v>Tanzania.SP.POP.TOTL</v>
      </c>
      <c r="F401" s="52">
        <v>18661433</v>
      </c>
      <c r="G401" s="51">
        <v>19253166</v>
      </c>
      <c r="H401" s="51">
        <v>19865780</v>
      </c>
      <c r="I401" s="51">
        <v>20497755</v>
      </c>
      <c r="J401" s="51">
        <v>21146622</v>
      </c>
      <c r="K401" s="51">
        <v>21811240</v>
      </c>
      <c r="L401" s="51">
        <v>22487972</v>
      </c>
      <c r="M401" s="51">
        <v>23178806</v>
      </c>
      <c r="N401" s="51">
        <v>23894650</v>
      </c>
      <c r="O401" s="51">
        <v>24650297</v>
      </c>
      <c r="P401" s="51">
        <v>25454631</v>
      </c>
      <c r="Q401" s="52">
        <v>26314938</v>
      </c>
      <c r="R401" s="51">
        <v>27223586</v>
      </c>
      <c r="S401" s="51">
        <v>28156457</v>
      </c>
      <c r="T401" s="51">
        <v>29080198</v>
      </c>
      <c r="U401" s="51">
        <v>29971801</v>
      </c>
      <c r="V401" s="51">
        <v>30823204</v>
      </c>
      <c r="W401" s="51">
        <v>31644436</v>
      </c>
      <c r="X401" s="51">
        <v>32453044</v>
      </c>
      <c r="Y401" s="51">
        <v>33275262</v>
      </c>
      <c r="Z401" s="52">
        <v>34131312</v>
      </c>
      <c r="AA401" s="51">
        <v>35026198</v>
      </c>
      <c r="AB401" s="51">
        <v>35957575</v>
      </c>
      <c r="AC401" s="51">
        <v>36929648</v>
      </c>
      <c r="AD401" s="51">
        <v>37945476</v>
      </c>
      <c r="AE401" s="51">
        <v>39007359</v>
      </c>
      <c r="AF401" s="51">
        <v>40117243</v>
      </c>
      <c r="AG401" s="52">
        <v>41276209</v>
      </c>
      <c r="AH401" s="51">
        <v>42483923</v>
      </c>
      <c r="AI401" s="51">
        <v>43739051</v>
      </c>
      <c r="AL401" s="51" t="str">
        <f t="shared" si="12"/>
        <v>Tanzania</v>
      </c>
    </row>
    <row r="402" spans="1:38">
      <c r="A402" s="51" t="s">
        <v>4043</v>
      </c>
      <c r="B402" s="51" t="s">
        <v>1650</v>
      </c>
      <c r="C402" s="51" t="s">
        <v>1691</v>
      </c>
      <c r="D402" s="51" t="s">
        <v>1688</v>
      </c>
      <c r="E402" s="51" t="str">
        <f t="shared" si="13"/>
        <v>Thailand.SP.TER.TOTL.IN</v>
      </c>
      <c r="F402" s="52" t="s">
        <v>1786</v>
      </c>
      <c r="G402" s="51" t="s">
        <v>1786</v>
      </c>
      <c r="H402" s="51" t="s">
        <v>1786</v>
      </c>
      <c r="I402" s="51" t="s">
        <v>1786</v>
      </c>
      <c r="J402" s="51" t="s">
        <v>1786</v>
      </c>
      <c r="K402" s="51" t="s">
        <v>1786</v>
      </c>
      <c r="L402" s="51" t="s">
        <v>1786</v>
      </c>
      <c r="M402" s="51" t="s">
        <v>1786</v>
      </c>
      <c r="N402" s="51" t="s">
        <v>1786</v>
      </c>
      <c r="O402" s="51" t="s">
        <v>1786</v>
      </c>
      <c r="P402" s="51" t="s">
        <v>1786</v>
      </c>
      <c r="Q402" s="52" t="s">
        <v>1786</v>
      </c>
      <c r="R402" s="51" t="s">
        <v>1786</v>
      </c>
      <c r="S402" s="51" t="s">
        <v>1786</v>
      </c>
      <c r="T402" s="51" t="s">
        <v>1786</v>
      </c>
      <c r="U402" s="51" t="s">
        <v>1786</v>
      </c>
      <c r="V402" s="51" t="s">
        <v>1786</v>
      </c>
      <c r="W402" s="51" t="s">
        <v>1786</v>
      </c>
      <c r="X402" s="51" t="s">
        <v>1786</v>
      </c>
      <c r="Y402" s="51" t="s">
        <v>1786</v>
      </c>
      <c r="Z402" s="52" t="s">
        <v>1786</v>
      </c>
      <c r="AA402" s="51" t="s">
        <v>1786</v>
      </c>
      <c r="AB402" s="51" t="s">
        <v>1786</v>
      </c>
      <c r="AC402" s="51" t="s">
        <v>1786</v>
      </c>
      <c r="AD402" s="51" t="s">
        <v>1786</v>
      </c>
      <c r="AE402" s="51" t="s">
        <v>1786</v>
      </c>
      <c r="AF402" s="51" t="s">
        <v>1786</v>
      </c>
      <c r="AG402" s="52" t="s">
        <v>1786</v>
      </c>
      <c r="AH402" s="51" t="s">
        <v>1786</v>
      </c>
      <c r="AI402" s="51" t="s">
        <v>1786</v>
      </c>
      <c r="AL402" s="51" t="str">
        <f t="shared" si="12"/>
        <v>Thailand</v>
      </c>
    </row>
    <row r="403" spans="1:38">
      <c r="A403" s="51" t="s">
        <v>4043</v>
      </c>
      <c r="B403" s="51" t="s">
        <v>1650</v>
      </c>
      <c r="C403" s="51" t="s">
        <v>1689</v>
      </c>
      <c r="D403" s="51" t="s">
        <v>1690</v>
      </c>
      <c r="E403" s="51" t="str">
        <f t="shared" si="13"/>
        <v>Thailand.SP.POP.TOTL</v>
      </c>
      <c r="F403" s="52">
        <v>47263814</v>
      </c>
      <c r="G403" s="51">
        <v>48330169</v>
      </c>
      <c r="H403" s="51">
        <v>49417965</v>
      </c>
      <c r="I403" s="51">
        <v>50503264</v>
      </c>
      <c r="J403" s="51">
        <v>51553354</v>
      </c>
      <c r="K403" s="51">
        <v>52544644</v>
      </c>
      <c r="L403" s="51">
        <v>53466039</v>
      </c>
      <c r="M403" s="51">
        <v>54323267</v>
      </c>
      <c r="N403" s="51">
        <v>55130067</v>
      </c>
      <c r="O403" s="51">
        <v>55908294</v>
      </c>
      <c r="P403" s="51">
        <v>56672975</v>
      </c>
      <c r="Q403" s="52">
        <v>57434484</v>
      </c>
      <c r="R403" s="51">
        <v>58186055</v>
      </c>
      <c r="S403" s="51">
        <v>58905973</v>
      </c>
      <c r="T403" s="51">
        <v>59563394</v>
      </c>
      <c r="U403" s="51">
        <v>60140056</v>
      </c>
      <c r="V403" s="51">
        <v>60620685</v>
      </c>
      <c r="W403" s="51">
        <v>61022597</v>
      </c>
      <c r="X403" s="51">
        <v>61399225</v>
      </c>
      <c r="Y403" s="51">
        <v>61823995</v>
      </c>
      <c r="Z403" s="52">
        <v>62346822</v>
      </c>
      <c r="AA403" s="51">
        <v>62991263</v>
      </c>
      <c r="AB403" s="51">
        <v>63734437</v>
      </c>
      <c r="AC403" s="51">
        <v>64522878</v>
      </c>
      <c r="AD403" s="51">
        <v>65278655</v>
      </c>
      <c r="AE403" s="51">
        <v>65945675</v>
      </c>
      <c r="AF403" s="51">
        <v>66506554</v>
      </c>
      <c r="AG403" s="52">
        <v>66979359</v>
      </c>
      <c r="AH403" s="51">
        <v>67386383</v>
      </c>
      <c r="AI403" s="51">
        <v>67764033</v>
      </c>
      <c r="AL403" s="51" t="str">
        <f t="shared" si="12"/>
        <v>Thailand</v>
      </c>
    </row>
    <row r="404" spans="1:38">
      <c r="A404" s="51" t="s">
        <v>1651</v>
      </c>
      <c r="B404" s="51" t="s">
        <v>1652</v>
      </c>
      <c r="C404" s="51" t="s">
        <v>1691</v>
      </c>
      <c r="D404" s="51" t="s">
        <v>1688</v>
      </c>
      <c r="E404" s="51" t="str">
        <f t="shared" si="13"/>
        <v>Timor-Leste.SP.TER.TOTL.IN</v>
      </c>
      <c r="F404" s="52" t="s">
        <v>1786</v>
      </c>
      <c r="G404" s="51" t="s">
        <v>1786</v>
      </c>
      <c r="H404" s="51" t="s">
        <v>1786</v>
      </c>
      <c r="I404" s="51" t="s">
        <v>1786</v>
      </c>
      <c r="J404" s="51" t="s">
        <v>1786</v>
      </c>
      <c r="K404" s="51" t="s">
        <v>1786</v>
      </c>
      <c r="L404" s="51" t="s">
        <v>1786</v>
      </c>
      <c r="M404" s="51" t="s">
        <v>1786</v>
      </c>
      <c r="N404" s="51" t="s">
        <v>1786</v>
      </c>
      <c r="O404" s="51" t="s">
        <v>1786</v>
      </c>
      <c r="P404" s="51" t="s">
        <v>1786</v>
      </c>
      <c r="Q404" s="52" t="s">
        <v>1786</v>
      </c>
      <c r="R404" s="51" t="s">
        <v>1786</v>
      </c>
      <c r="S404" s="51" t="s">
        <v>1786</v>
      </c>
      <c r="T404" s="51" t="s">
        <v>1786</v>
      </c>
      <c r="U404" s="51" t="s">
        <v>1786</v>
      </c>
      <c r="V404" s="51" t="s">
        <v>1786</v>
      </c>
      <c r="W404" s="51" t="s">
        <v>1786</v>
      </c>
      <c r="X404" s="51" t="s">
        <v>1786</v>
      </c>
      <c r="Y404" s="51">
        <v>64838</v>
      </c>
      <c r="Z404" s="52">
        <v>61158</v>
      </c>
      <c r="AA404" s="51">
        <v>60899</v>
      </c>
      <c r="AB404" s="51">
        <v>64731</v>
      </c>
      <c r="AC404" s="51">
        <v>72031</v>
      </c>
      <c r="AD404" s="51">
        <v>81346</v>
      </c>
      <c r="AE404" s="51">
        <v>90563</v>
      </c>
      <c r="AF404" s="51">
        <v>98141</v>
      </c>
      <c r="AG404" s="52">
        <v>103562</v>
      </c>
      <c r="AH404" s="51">
        <v>107308</v>
      </c>
      <c r="AI404" s="51">
        <v>110075</v>
      </c>
      <c r="AL404" s="51" t="e">
        <f t="shared" si="12"/>
        <v>#N/A</v>
      </c>
    </row>
    <row r="405" spans="1:38">
      <c r="A405" s="51" t="s">
        <v>1651</v>
      </c>
      <c r="B405" s="51" t="s">
        <v>1652</v>
      </c>
      <c r="C405" s="51" t="s">
        <v>1689</v>
      </c>
      <c r="D405" s="51" t="s">
        <v>1690</v>
      </c>
      <c r="E405" s="51" t="str">
        <f t="shared" si="13"/>
        <v>Timor-Leste.SP.POP.TOTL</v>
      </c>
      <c r="F405" s="52">
        <v>581380</v>
      </c>
      <c r="G405" s="51">
        <v>583403</v>
      </c>
      <c r="H405" s="51">
        <v>596237</v>
      </c>
      <c r="I405" s="51">
        <v>616434</v>
      </c>
      <c r="J405" s="51">
        <v>638600</v>
      </c>
      <c r="K405" s="51">
        <v>658799</v>
      </c>
      <c r="L405" s="51">
        <v>675699</v>
      </c>
      <c r="M405" s="51">
        <v>690490</v>
      </c>
      <c r="N405" s="51">
        <v>704687</v>
      </c>
      <c r="O405" s="51">
        <v>720752</v>
      </c>
      <c r="P405" s="51">
        <v>740192</v>
      </c>
      <c r="Q405" s="52">
        <v>764272</v>
      </c>
      <c r="R405" s="51">
        <v>791659</v>
      </c>
      <c r="S405" s="51">
        <v>818251</v>
      </c>
      <c r="T405" s="51">
        <v>838424</v>
      </c>
      <c r="U405" s="51">
        <v>848603</v>
      </c>
      <c r="V405" s="51">
        <v>846618</v>
      </c>
      <c r="W405" s="51">
        <v>834891</v>
      </c>
      <c r="X405" s="51">
        <v>820034</v>
      </c>
      <c r="Y405" s="51">
        <v>811323</v>
      </c>
      <c r="Z405" s="52">
        <v>815310</v>
      </c>
      <c r="AA405" s="51">
        <v>834521</v>
      </c>
      <c r="AB405" s="51">
        <v>866655</v>
      </c>
      <c r="AC405" s="51">
        <v>907539</v>
      </c>
      <c r="AD405" s="51">
        <v>950750</v>
      </c>
      <c r="AE405" s="51">
        <v>991601</v>
      </c>
      <c r="AF405" s="51">
        <v>1028910</v>
      </c>
      <c r="AG405" s="52">
        <v>1064141</v>
      </c>
      <c r="AH405" s="51">
        <v>1098386</v>
      </c>
      <c r="AI405" s="51" t="e">
        <v>#N/A</v>
      </c>
      <c r="AL405" s="51" t="e">
        <f t="shared" si="12"/>
        <v>#N/A</v>
      </c>
    </row>
    <row r="406" spans="1:38">
      <c r="A406" s="51" t="s">
        <v>4137</v>
      </c>
      <c r="B406" s="51" t="s">
        <v>1653</v>
      </c>
      <c r="C406" s="51" t="s">
        <v>1691</v>
      </c>
      <c r="D406" s="51" t="s">
        <v>1688</v>
      </c>
      <c r="E406" s="51" t="str">
        <f t="shared" si="13"/>
        <v>Togo.SP.TER.TOTL.IN</v>
      </c>
      <c r="F406" s="52" t="s">
        <v>1786</v>
      </c>
      <c r="G406" s="51" t="s">
        <v>1786</v>
      </c>
      <c r="H406" s="51" t="s">
        <v>1786</v>
      </c>
      <c r="I406" s="51" t="s">
        <v>1786</v>
      </c>
      <c r="J406" s="51" t="s">
        <v>1786</v>
      </c>
      <c r="K406" s="51" t="s">
        <v>1786</v>
      </c>
      <c r="L406" s="51" t="s">
        <v>1786</v>
      </c>
      <c r="M406" s="51" t="s">
        <v>1786</v>
      </c>
      <c r="N406" s="51" t="s">
        <v>1786</v>
      </c>
      <c r="O406" s="51" t="s">
        <v>1786</v>
      </c>
      <c r="P406" s="51" t="s">
        <v>1786</v>
      </c>
      <c r="Q406" s="52">
        <v>353820</v>
      </c>
      <c r="R406" s="51" t="s">
        <v>1786</v>
      </c>
      <c r="S406" s="51" t="s">
        <v>1786</v>
      </c>
      <c r="T406" s="51" t="s">
        <v>1786</v>
      </c>
      <c r="U406" s="51" t="s">
        <v>1786</v>
      </c>
      <c r="V406" s="51" t="s">
        <v>1786</v>
      </c>
      <c r="W406" s="51" t="s">
        <v>1786</v>
      </c>
      <c r="X406" s="51">
        <v>455833</v>
      </c>
      <c r="Y406" s="51">
        <v>476771</v>
      </c>
      <c r="Z406" s="52">
        <v>497493</v>
      </c>
      <c r="AA406" s="51">
        <v>517043</v>
      </c>
      <c r="AB406" s="51">
        <v>535110</v>
      </c>
      <c r="AC406" s="51">
        <v>551938</v>
      </c>
      <c r="AD406" s="51">
        <v>567808</v>
      </c>
      <c r="AE406" s="51">
        <v>583231</v>
      </c>
      <c r="AF406" s="51">
        <v>598579</v>
      </c>
      <c r="AG406" s="52">
        <v>613901</v>
      </c>
      <c r="AH406" s="51">
        <v>629065</v>
      </c>
      <c r="AI406" s="51">
        <v>644079</v>
      </c>
      <c r="AL406" s="51" t="str">
        <f t="shared" si="12"/>
        <v>Togo</v>
      </c>
    </row>
    <row r="407" spans="1:38">
      <c r="A407" s="51" t="s">
        <v>4137</v>
      </c>
      <c r="B407" s="51" t="s">
        <v>1653</v>
      </c>
      <c r="C407" s="51" t="s">
        <v>1689</v>
      </c>
      <c r="D407" s="51" t="s">
        <v>1690</v>
      </c>
      <c r="E407" s="51" t="str">
        <f t="shared" si="13"/>
        <v>Togo.SP.POP.TOTL</v>
      </c>
      <c r="F407" s="52">
        <v>2784589</v>
      </c>
      <c r="G407" s="51">
        <v>2880828</v>
      </c>
      <c r="H407" s="51">
        <v>2988657</v>
      </c>
      <c r="I407" s="51">
        <v>3104905</v>
      </c>
      <c r="J407" s="51">
        <v>3224879</v>
      </c>
      <c r="K407" s="51">
        <v>3344926</v>
      </c>
      <c r="L407" s="51">
        <v>3465083</v>
      </c>
      <c r="M407" s="51">
        <v>3585846</v>
      </c>
      <c r="N407" s="51">
        <v>3704677</v>
      </c>
      <c r="O407" s="51">
        <v>3818575</v>
      </c>
      <c r="P407" s="51">
        <v>3925939</v>
      </c>
      <c r="Q407" s="52">
        <v>4024404</v>
      </c>
      <c r="R407" s="51">
        <v>4115767</v>
      </c>
      <c r="S407" s="51">
        <v>4207688</v>
      </c>
      <c r="T407" s="51">
        <v>4310707</v>
      </c>
      <c r="U407" s="51">
        <v>4432026</v>
      </c>
      <c r="V407" s="51">
        <v>4574926</v>
      </c>
      <c r="W407" s="51">
        <v>4736206</v>
      </c>
      <c r="X407" s="51">
        <v>4908635</v>
      </c>
      <c r="Y407" s="51">
        <v>5081617</v>
      </c>
      <c r="Z407" s="52">
        <v>5247486</v>
      </c>
      <c r="AA407" s="51">
        <v>5403883</v>
      </c>
      <c r="AB407" s="51">
        <v>5553171</v>
      </c>
      <c r="AC407" s="51">
        <v>5698109</v>
      </c>
      <c r="AD407" s="51">
        <v>5843292</v>
      </c>
      <c r="AE407" s="51">
        <v>5992080</v>
      </c>
      <c r="AF407" s="51">
        <v>6144899</v>
      </c>
      <c r="AG407" s="52">
        <v>6300495</v>
      </c>
      <c r="AH407" s="51">
        <v>6458605</v>
      </c>
      <c r="AI407" s="51">
        <v>6618613</v>
      </c>
      <c r="AL407" s="51" t="str">
        <f t="shared" si="12"/>
        <v>Togo</v>
      </c>
    </row>
    <row r="408" spans="1:38">
      <c r="A408" s="51" t="s">
        <v>82</v>
      </c>
      <c r="B408" s="51" t="s">
        <v>1654</v>
      </c>
      <c r="C408" s="51" t="s">
        <v>1691</v>
      </c>
      <c r="D408" s="51" t="s">
        <v>1688</v>
      </c>
      <c r="E408" s="51" t="str">
        <f t="shared" si="13"/>
        <v>Tonga.SP.TER.TOTL.IN</v>
      </c>
      <c r="F408" s="52" t="s">
        <v>1786</v>
      </c>
      <c r="G408" s="51" t="s">
        <v>1786</v>
      </c>
      <c r="H408" s="51" t="s">
        <v>1786</v>
      </c>
      <c r="I408" s="51" t="s">
        <v>1786</v>
      </c>
      <c r="J408" s="51" t="s">
        <v>1786</v>
      </c>
      <c r="K408" s="51" t="s">
        <v>1786</v>
      </c>
      <c r="L408" s="51" t="s">
        <v>1786</v>
      </c>
      <c r="M408" s="51" t="s">
        <v>1786</v>
      </c>
      <c r="N408" s="51" t="s">
        <v>1786</v>
      </c>
      <c r="O408" s="51" t="s">
        <v>1786</v>
      </c>
      <c r="P408" s="51" t="s">
        <v>1786</v>
      </c>
      <c r="Q408" s="52" t="s">
        <v>1786</v>
      </c>
      <c r="R408" s="51" t="s">
        <v>1786</v>
      </c>
      <c r="S408" s="51" t="s">
        <v>1786</v>
      </c>
      <c r="T408" s="51" t="s">
        <v>1786</v>
      </c>
      <c r="U408" s="51" t="s">
        <v>1786</v>
      </c>
      <c r="V408" s="51" t="s">
        <v>1786</v>
      </c>
      <c r="W408" s="51" t="s">
        <v>1786</v>
      </c>
      <c r="X408" s="51">
        <v>10402</v>
      </c>
      <c r="Y408" s="51">
        <v>10709</v>
      </c>
      <c r="Z408" s="52">
        <v>10877</v>
      </c>
      <c r="AA408" s="51">
        <v>10881</v>
      </c>
      <c r="AB408" s="51">
        <v>10747</v>
      </c>
      <c r="AC408" s="51">
        <v>10526</v>
      </c>
      <c r="AD408" s="51">
        <v>10298</v>
      </c>
      <c r="AE408" s="51">
        <v>10117</v>
      </c>
      <c r="AF408" s="51">
        <v>9996</v>
      </c>
      <c r="AG408" s="52">
        <v>9920</v>
      </c>
      <c r="AH408" s="51">
        <v>9890</v>
      </c>
      <c r="AI408" s="51">
        <v>9897</v>
      </c>
      <c r="AL408" s="51" t="str">
        <f t="shared" si="12"/>
        <v>Tonga</v>
      </c>
    </row>
    <row r="409" spans="1:38">
      <c r="A409" s="51" t="s">
        <v>82</v>
      </c>
      <c r="B409" s="51" t="s">
        <v>1654</v>
      </c>
      <c r="C409" s="51" t="s">
        <v>1689</v>
      </c>
      <c r="D409" s="51" t="s">
        <v>1690</v>
      </c>
      <c r="E409" s="51" t="str">
        <f t="shared" si="13"/>
        <v>Tonga.SP.POP.TOTL</v>
      </c>
      <c r="F409" s="52">
        <v>96889</v>
      </c>
      <c r="G409" s="51">
        <v>96503</v>
      </c>
      <c r="H409" s="51">
        <v>95572</v>
      </c>
      <c r="I409" s="51">
        <v>94367</v>
      </c>
      <c r="J409" s="51">
        <v>93295</v>
      </c>
      <c r="K409" s="51">
        <v>92641</v>
      </c>
      <c r="L409" s="51">
        <v>92487</v>
      </c>
      <c r="M409" s="51">
        <v>92732</v>
      </c>
      <c r="N409" s="51">
        <v>93271</v>
      </c>
      <c r="O409" s="51">
        <v>93928</v>
      </c>
      <c r="P409" s="51">
        <v>94573</v>
      </c>
      <c r="Q409" s="52">
        <v>95193</v>
      </c>
      <c r="R409" s="51">
        <v>95821</v>
      </c>
      <c r="S409" s="51">
        <v>96419</v>
      </c>
      <c r="T409" s="51">
        <v>96945</v>
      </c>
      <c r="U409" s="51">
        <v>97378</v>
      </c>
      <c r="V409" s="51">
        <v>97684</v>
      </c>
      <c r="W409" s="51">
        <v>97873</v>
      </c>
      <c r="X409" s="51">
        <v>98022</v>
      </c>
      <c r="Y409" s="51">
        <v>98235</v>
      </c>
      <c r="Z409" s="52">
        <v>98587</v>
      </c>
      <c r="AA409" s="51">
        <v>99102</v>
      </c>
      <c r="AB409" s="51">
        <v>99749</v>
      </c>
      <c r="AC409" s="51">
        <v>100475</v>
      </c>
      <c r="AD409" s="51">
        <v>101205</v>
      </c>
      <c r="AE409" s="51">
        <v>101879</v>
      </c>
      <c r="AF409" s="51">
        <v>102495</v>
      </c>
      <c r="AG409" s="52">
        <v>103066</v>
      </c>
      <c r="AH409" s="51">
        <v>103566</v>
      </c>
      <c r="AI409" s="51">
        <v>103967</v>
      </c>
      <c r="AL409" s="51" t="str">
        <f t="shared" si="12"/>
        <v>Tonga</v>
      </c>
    </row>
    <row r="410" spans="1:38">
      <c r="A410" s="51" t="s">
        <v>1755</v>
      </c>
      <c r="B410" s="51" t="s">
        <v>1656</v>
      </c>
      <c r="C410" s="51" t="s">
        <v>1691</v>
      </c>
      <c r="D410" s="51" t="s">
        <v>1688</v>
      </c>
      <c r="E410" s="51" t="str">
        <f t="shared" si="13"/>
        <v>Trinidad and Tobago.SP.TER.TOTL.IN</v>
      </c>
      <c r="F410" s="52" t="s">
        <v>1786</v>
      </c>
      <c r="G410" s="51" t="s">
        <v>1786</v>
      </c>
      <c r="H410" s="51" t="s">
        <v>1786</v>
      </c>
      <c r="I410" s="51" t="s">
        <v>1786</v>
      </c>
      <c r="J410" s="51" t="s">
        <v>1786</v>
      </c>
      <c r="K410" s="51" t="s">
        <v>1786</v>
      </c>
      <c r="L410" s="51" t="s">
        <v>1786</v>
      </c>
      <c r="M410" s="51" t="s">
        <v>1786</v>
      </c>
      <c r="N410" s="51" t="s">
        <v>1786</v>
      </c>
      <c r="O410" s="51" t="s">
        <v>1786</v>
      </c>
      <c r="P410" s="51" t="s">
        <v>1786</v>
      </c>
      <c r="Q410" s="52">
        <v>111807</v>
      </c>
      <c r="R410" s="51" t="s">
        <v>1786</v>
      </c>
      <c r="S410" s="51" t="s">
        <v>1786</v>
      </c>
      <c r="T410" s="51" t="s">
        <v>1786</v>
      </c>
      <c r="U410" s="51" t="s">
        <v>1786</v>
      </c>
      <c r="V410" s="51" t="s">
        <v>1786</v>
      </c>
      <c r="W410" s="51" t="s">
        <v>1786</v>
      </c>
      <c r="X410" s="51">
        <v>124799</v>
      </c>
      <c r="Y410" s="51">
        <v>129751</v>
      </c>
      <c r="Z410" s="52">
        <v>134517</v>
      </c>
      <c r="AA410" s="51">
        <v>138633</v>
      </c>
      <c r="AB410" s="51">
        <v>142020</v>
      </c>
      <c r="AC410" s="51">
        <v>144644</v>
      </c>
      <c r="AD410" s="51">
        <v>146163</v>
      </c>
      <c r="AE410" s="51">
        <v>146201</v>
      </c>
      <c r="AF410" s="51">
        <v>144532</v>
      </c>
      <c r="AG410" s="52">
        <v>141000</v>
      </c>
      <c r="AH410" s="51">
        <v>135793</v>
      </c>
      <c r="AI410" s="51">
        <v>129467</v>
      </c>
      <c r="AL410" s="51" t="e">
        <f t="shared" si="12"/>
        <v>#N/A</v>
      </c>
    </row>
    <row r="411" spans="1:38">
      <c r="A411" s="51" t="s">
        <v>1655</v>
      </c>
      <c r="B411" s="51" t="s">
        <v>1656</v>
      </c>
      <c r="C411" s="51" t="s">
        <v>1689</v>
      </c>
      <c r="D411" s="51" t="s">
        <v>1690</v>
      </c>
      <c r="E411" s="51" t="str">
        <f t="shared" si="13"/>
        <v>Trinidad and Tobago.SP.POP.TOTL</v>
      </c>
      <c r="F411" s="52">
        <v>1081764</v>
      </c>
      <c r="G411" s="51">
        <v>1100629</v>
      </c>
      <c r="H411" s="51">
        <v>1120996</v>
      </c>
      <c r="I411" s="51">
        <v>1141494</v>
      </c>
      <c r="J411" s="51">
        <v>1160297</v>
      </c>
      <c r="K411" s="51">
        <v>1176133</v>
      </c>
      <c r="L411" s="51">
        <v>1188379</v>
      </c>
      <c r="M411" s="51">
        <v>1197482</v>
      </c>
      <c r="N411" s="51">
        <v>1204550</v>
      </c>
      <c r="O411" s="51">
        <v>1211250</v>
      </c>
      <c r="P411" s="51">
        <v>1218783</v>
      </c>
      <c r="Q411" s="52">
        <v>1227502</v>
      </c>
      <c r="R411" s="51">
        <v>1237000</v>
      </c>
      <c r="S411" s="51">
        <v>1246818</v>
      </c>
      <c r="T411" s="51">
        <v>1256204</v>
      </c>
      <c r="U411" s="51">
        <v>1264623</v>
      </c>
      <c r="V411" s="51">
        <v>1272004</v>
      </c>
      <c r="W411" s="51">
        <v>1278582</v>
      </c>
      <c r="X411" s="51">
        <v>1284486</v>
      </c>
      <c r="Y411" s="51">
        <v>1289934</v>
      </c>
      <c r="Z411" s="52">
        <v>1295100</v>
      </c>
      <c r="AA411" s="51">
        <v>1299999</v>
      </c>
      <c r="AB411" s="51">
        <v>1304624</v>
      </c>
      <c r="AC411" s="51">
        <v>1309114</v>
      </c>
      <c r="AD411" s="51">
        <v>1313634</v>
      </c>
      <c r="AE411" s="51">
        <v>1318300</v>
      </c>
      <c r="AF411" s="51">
        <v>1323168</v>
      </c>
      <c r="AG411" s="52">
        <v>1328216</v>
      </c>
      <c r="AH411" s="51">
        <v>1333388</v>
      </c>
      <c r="AI411" s="51">
        <v>1338585</v>
      </c>
      <c r="AL411" s="51" t="e">
        <f t="shared" si="12"/>
        <v>#N/A</v>
      </c>
    </row>
    <row r="412" spans="1:38">
      <c r="A412" s="51" t="s">
        <v>4138</v>
      </c>
      <c r="B412" s="51" t="s">
        <v>1657</v>
      </c>
      <c r="C412" s="51" t="s">
        <v>1691</v>
      </c>
      <c r="D412" s="51" t="s">
        <v>1688</v>
      </c>
      <c r="E412" s="51" t="str">
        <f t="shared" si="13"/>
        <v>Tunisia.SP.TER.TOTL.IN</v>
      </c>
      <c r="F412" s="52" t="s">
        <v>1786</v>
      </c>
      <c r="G412" s="51" t="s">
        <v>1786</v>
      </c>
      <c r="H412" s="51" t="s">
        <v>1786</v>
      </c>
      <c r="I412" s="51" t="s">
        <v>1786</v>
      </c>
      <c r="J412" s="51" t="s">
        <v>1786</v>
      </c>
      <c r="K412" s="51" t="s">
        <v>1786</v>
      </c>
      <c r="L412" s="51" t="s">
        <v>1786</v>
      </c>
      <c r="M412" s="51" t="s">
        <v>1786</v>
      </c>
      <c r="N412" s="51" t="s">
        <v>1786</v>
      </c>
      <c r="O412" s="51" t="s">
        <v>1786</v>
      </c>
      <c r="P412" s="51" t="s">
        <v>1786</v>
      </c>
      <c r="Q412" s="52">
        <v>800747</v>
      </c>
      <c r="R412" s="51" t="s">
        <v>1786</v>
      </c>
      <c r="S412" s="51" t="s">
        <v>1786</v>
      </c>
      <c r="T412" s="51" t="s">
        <v>1786</v>
      </c>
      <c r="U412" s="51" t="s">
        <v>1786</v>
      </c>
      <c r="V412" s="51" t="s">
        <v>1786</v>
      </c>
      <c r="W412" s="51" t="s">
        <v>1786</v>
      </c>
      <c r="X412" s="51">
        <v>885551</v>
      </c>
      <c r="Y412" s="51">
        <v>909177</v>
      </c>
      <c r="Z412" s="52">
        <v>932489</v>
      </c>
      <c r="AA412" s="51">
        <v>953687</v>
      </c>
      <c r="AB412" s="51">
        <v>972010</v>
      </c>
      <c r="AC412" s="51">
        <v>987674</v>
      </c>
      <c r="AD412" s="51">
        <v>1001036</v>
      </c>
      <c r="AE412" s="51">
        <v>1012809</v>
      </c>
      <c r="AF412" s="51">
        <v>1023383</v>
      </c>
      <c r="AG412" s="52">
        <v>1033011</v>
      </c>
      <c r="AH412" s="51">
        <v>1041036</v>
      </c>
      <c r="AI412" s="51">
        <v>1045856</v>
      </c>
      <c r="AL412" s="51" t="str">
        <f t="shared" si="12"/>
        <v>Tunisia</v>
      </c>
    </row>
    <row r="413" spans="1:38">
      <c r="A413" s="51" t="s">
        <v>4138</v>
      </c>
      <c r="B413" s="51" t="s">
        <v>1657</v>
      </c>
      <c r="C413" s="51" t="s">
        <v>1689</v>
      </c>
      <c r="D413" s="51" t="s">
        <v>1690</v>
      </c>
      <c r="E413" s="51" t="str">
        <f t="shared" si="13"/>
        <v>Tunisia.SP.POP.TOTL</v>
      </c>
      <c r="F413" s="52">
        <v>6384000</v>
      </c>
      <c r="G413" s="51">
        <v>6555184.5375662902</v>
      </c>
      <c r="H413" s="51">
        <v>6729178.3314631097</v>
      </c>
      <c r="I413" s="51">
        <v>6905135.9886275502</v>
      </c>
      <c r="J413" s="51">
        <v>7042550.1403995901</v>
      </c>
      <c r="K413" s="51">
        <v>7260360.9694841197</v>
      </c>
      <c r="L413" s="51">
        <v>7492632.5794469798</v>
      </c>
      <c r="M413" s="51">
        <v>7684751.3635353604</v>
      </c>
      <c r="N413" s="51">
        <v>7857618.9811199997</v>
      </c>
      <c r="O413" s="51">
        <v>7958694.4000000004</v>
      </c>
      <c r="P413" s="51">
        <v>8154400</v>
      </c>
      <c r="Q413" s="52">
        <v>8318200</v>
      </c>
      <c r="R413" s="51">
        <v>8489900</v>
      </c>
      <c r="S413" s="51">
        <v>8657400</v>
      </c>
      <c r="T413" s="51">
        <v>8815400</v>
      </c>
      <c r="U413" s="51">
        <v>8957500</v>
      </c>
      <c r="V413" s="51">
        <v>9089300</v>
      </c>
      <c r="W413" s="51">
        <v>9215000</v>
      </c>
      <c r="X413" s="51">
        <v>9333300</v>
      </c>
      <c r="Y413" s="51">
        <v>9455900</v>
      </c>
      <c r="Z413" s="52">
        <v>9563500</v>
      </c>
      <c r="AA413" s="51">
        <v>9673600</v>
      </c>
      <c r="AB413" s="51">
        <v>9781900</v>
      </c>
      <c r="AC413" s="51">
        <v>9839800</v>
      </c>
      <c r="AD413" s="51">
        <v>9932400</v>
      </c>
      <c r="AE413" s="51">
        <v>10029000</v>
      </c>
      <c r="AF413" s="51">
        <v>10128100</v>
      </c>
      <c r="AG413" s="52">
        <v>10225400</v>
      </c>
      <c r="AH413" s="51">
        <v>10327800</v>
      </c>
      <c r="AI413" s="51">
        <v>10432500</v>
      </c>
      <c r="AL413" s="51" t="str">
        <f t="shared" si="12"/>
        <v>Tunisia</v>
      </c>
    </row>
    <row r="414" spans="1:38">
      <c r="A414" s="51" t="s">
        <v>4044</v>
      </c>
      <c r="B414" s="51" t="s">
        <v>1658</v>
      </c>
      <c r="C414" s="51" t="s">
        <v>1691</v>
      </c>
      <c r="D414" s="51" t="s">
        <v>1688</v>
      </c>
      <c r="E414" s="51" t="str">
        <f t="shared" si="13"/>
        <v>Turkey.SP.TER.TOTL.IN</v>
      </c>
      <c r="F414" s="52" t="s">
        <v>1786</v>
      </c>
      <c r="G414" s="51" t="s">
        <v>1786</v>
      </c>
      <c r="H414" s="51" t="s">
        <v>1786</v>
      </c>
      <c r="I414" s="51" t="s">
        <v>1786</v>
      </c>
      <c r="J414" s="51" t="s">
        <v>1786</v>
      </c>
      <c r="K414" s="51" t="s">
        <v>1786</v>
      </c>
      <c r="L414" s="51" t="s">
        <v>1786</v>
      </c>
      <c r="M414" s="51" t="s">
        <v>1786</v>
      </c>
      <c r="N414" s="51" t="s">
        <v>1786</v>
      </c>
      <c r="O414" s="51" t="s">
        <v>1786</v>
      </c>
      <c r="P414" s="51" t="s">
        <v>1786</v>
      </c>
      <c r="Q414" s="52">
        <v>5866467</v>
      </c>
      <c r="R414" s="51" t="s">
        <v>1786</v>
      </c>
      <c r="S414" s="51" t="s">
        <v>1786</v>
      </c>
      <c r="T414" s="51" t="s">
        <v>1786</v>
      </c>
      <c r="U414" s="51" t="s">
        <v>1786</v>
      </c>
      <c r="V414" s="51" t="s">
        <v>1786</v>
      </c>
      <c r="W414" s="51" t="s">
        <v>1786</v>
      </c>
      <c r="X414" s="51">
        <v>6685801</v>
      </c>
      <c r="Y414" s="51">
        <v>6773599</v>
      </c>
      <c r="Z414" s="52">
        <v>6834961</v>
      </c>
      <c r="AA414" s="51">
        <v>6862198</v>
      </c>
      <c r="AB414" s="51">
        <v>6851483</v>
      </c>
      <c r="AC414" s="51">
        <v>6808549</v>
      </c>
      <c r="AD414" s="51">
        <v>6747127</v>
      </c>
      <c r="AE414" s="51">
        <v>6686449</v>
      </c>
      <c r="AF414" s="51">
        <v>6640840</v>
      </c>
      <c r="AG414" s="52">
        <v>6613410</v>
      </c>
      <c r="AH414" s="51">
        <v>6601277</v>
      </c>
      <c r="AI414" s="51">
        <v>6605209</v>
      </c>
      <c r="AL414" s="51" t="str">
        <f t="shared" si="12"/>
        <v>Turkey</v>
      </c>
    </row>
    <row r="415" spans="1:38">
      <c r="A415" s="51" t="s">
        <v>4044</v>
      </c>
      <c r="B415" s="51" t="s">
        <v>1658</v>
      </c>
      <c r="C415" s="51" t="s">
        <v>1689</v>
      </c>
      <c r="D415" s="51" t="s">
        <v>1690</v>
      </c>
      <c r="E415" s="51" t="str">
        <f t="shared" si="13"/>
        <v>Turkey.SP.POP.TOTL</v>
      </c>
      <c r="F415" s="52">
        <v>46161316</v>
      </c>
      <c r="G415" s="51">
        <v>47183418</v>
      </c>
      <c r="H415" s="51">
        <v>48219499</v>
      </c>
      <c r="I415" s="51">
        <v>49258531</v>
      </c>
      <c r="J415" s="51">
        <v>50285086</v>
      </c>
      <c r="K415" s="51">
        <v>51288815</v>
      </c>
      <c r="L415" s="51">
        <v>52265107</v>
      </c>
      <c r="M415" s="51">
        <v>53219392</v>
      </c>
      <c r="N415" s="51">
        <v>54163638</v>
      </c>
      <c r="O415" s="51">
        <v>55115075</v>
      </c>
      <c r="P415" s="51">
        <v>56086184</v>
      </c>
      <c r="Q415" s="52">
        <v>57079244</v>
      </c>
      <c r="R415" s="51">
        <v>58090246</v>
      </c>
      <c r="S415" s="51">
        <v>59117506</v>
      </c>
      <c r="T415" s="51">
        <v>60157394</v>
      </c>
      <c r="U415" s="51">
        <v>61206099</v>
      </c>
      <c r="V415" s="51">
        <v>62264906</v>
      </c>
      <c r="W415" s="51">
        <v>63331833</v>
      </c>
      <c r="X415" s="51">
        <v>64395635</v>
      </c>
      <c r="Y415" s="51">
        <v>65441666</v>
      </c>
      <c r="Z415" s="52">
        <v>66459578</v>
      </c>
      <c r="AA415" s="51">
        <v>67444118</v>
      </c>
      <c r="AB415" s="51">
        <v>68398135</v>
      </c>
      <c r="AC415" s="51">
        <v>69329456</v>
      </c>
      <c r="AD415" s="51">
        <v>70250173</v>
      </c>
      <c r="AE415" s="51">
        <v>71169037</v>
      </c>
      <c r="AF415" s="51">
        <v>72087928</v>
      </c>
      <c r="AG415" s="52">
        <v>73003736</v>
      </c>
      <c r="AH415" s="51">
        <v>73914260</v>
      </c>
      <c r="AI415" s="51">
        <v>74815703</v>
      </c>
      <c r="AL415" s="51" t="str">
        <f t="shared" si="12"/>
        <v>Turkey</v>
      </c>
    </row>
    <row r="416" spans="1:38">
      <c r="A416" s="51" t="s">
        <v>4062</v>
      </c>
      <c r="B416" s="51" t="s">
        <v>1659</v>
      </c>
      <c r="C416" s="51" t="s">
        <v>1691</v>
      </c>
      <c r="D416" s="51" t="s">
        <v>1688</v>
      </c>
      <c r="E416" s="51" t="str">
        <f t="shared" si="13"/>
        <v>Turkmenistan.SP.TER.TOTL.IN</v>
      </c>
      <c r="F416" s="52" t="s">
        <v>1786</v>
      </c>
      <c r="G416" s="51" t="s">
        <v>1786</v>
      </c>
      <c r="H416" s="51" t="s">
        <v>1786</v>
      </c>
      <c r="I416" s="51" t="s">
        <v>1786</v>
      </c>
      <c r="J416" s="51" t="s">
        <v>1786</v>
      </c>
      <c r="K416" s="51" t="s">
        <v>1786</v>
      </c>
      <c r="L416" s="51" t="s">
        <v>1786</v>
      </c>
      <c r="M416" s="51" t="s">
        <v>1786</v>
      </c>
      <c r="N416" s="51" t="s">
        <v>1786</v>
      </c>
      <c r="O416" s="51" t="s">
        <v>1786</v>
      </c>
      <c r="P416" s="51" t="s">
        <v>1786</v>
      </c>
      <c r="Q416" s="52">
        <v>350289</v>
      </c>
      <c r="R416" s="51" t="s">
        <v>1786</v>
      </c>
      <c r="S416" s="51" t="s">
        <v>1786</v>
      </c>
      <c r="T416" s="51" t="s">
        <v>1786</v>
      </c>
      <c r="U416" s="51" t="s">
        <v>1786</v>
      </c>
      <c r="V416" s="51" t="s">
        <v>1786</v>
      </c>
      <c r="W416" s="51" t="s">
        <v>1786</v>
      </c>
      <c r="X416" s="51">
        <v>432677</v>
      </c>
      <c r="Y416" s="51">
        <v>441591</v>
      </c>
      <c r="Z416" s="52">
        <v>452102</v>
      </c>
      <c r="AA416" s="51">
        <v>464999</v>
      </c>
      <c r="AB416" s="51">
        <v>480463</v>
      </c>
      <c r="AC416" s="51">
        <v>497790</v>
      </c>
      <c r="AD416" s="51">
        <v>515781</v>
      </c>
      <c r="AE416" s="51">
        <v>532778</v>
      </c>
      <c r="AF416" s="51">
        <v>547449</v>
      </c>
      <c r="AG416" s="52">
        <v>559879</v>
      </c>
      <c r="AH416" s="51">
        <v>558586</v>
      </c>
      <c r="AI416" s="51">
        <v>569370</v>
      </c>
      <c r="AL416" s="51" t="str">
        <f t="shared" si="12"/>
        <v>Turkmenistan</v>
      </c>
    </row>
    <row r="417" spans="1:38">
      <c r="A417" s="51" t="s">
        <v>4062</v>
      </c>
      <c r="B417" s="51" t="s">
        <v>1659</v>
      </c>
      <c r="C417" s="51" t="s">
        <v>1689</v>
      </c>
      <c r="D417" s="51" t="s">
        <v>1690</v>
      </c>
      <c r="E417" s="51" t="str">
        <f t="shared" si="13"/>
        <v>Turkmenistan.SP.POP.TOTL</v>
      </c>
      <c r="F417" s="52">
        <v>2861000</v>
      </c>
      <c r="G417" s="51">
        <v>2931341</v>
      </c>
      <c r="H417" s="51">
        <v>3002780</v>
      </c>
      <c r="I417" s="51">
        <v>3075860</v>
      </c>
      <c r="J417" s="51">
        <v>3151256</v>
      </c>
      <c r="K417" s="51">
        <v>3229499</v>
      </c>
      <c r="L417" s="51">
        <v>3310079</v>
      </c>
      <c r="M417" s="51">
        <v>3392872</v>
      </c>
      <c r="N417" s="51">
        <v>3479159</v>
      </c>
      <c r="O417" s="51">
        <v>3570616</v>
      </c>
      <c r="P417" s="51">
        <v>3668000</v>
      </c>
      <c r="Q417" s="52">
        <v>3772488</v>
      </c>
      <c r="R417" s="51">
        <v>3882515</v>
      </c>
      <c r="S417" s="51">
        <v>3992762</v>
      </c>
      <c r="T417" s="51">
        <v>4096050</v>
      </c>
      <c r="U417" s="51">
        <v>4187416</v>
      </c>
      <c r="V417" s="51">
        <v>4264596</v>
      </c>
      <c r="W417" s="51">
        <v>4329519</v>
      </c>
      <c r="X417" s="51">
        <v>4386594</v>
      </c>
      <c r="Y417" s="51">
        <v>4442394</v>
      </c>
      <c r="Z417" s="52">
        <v>4501727</v>
      </c>
      <c r="AA417" s="51">
        <v>4565962</v>
      </c>
      <c r="AB417" s="51">
        <v>4633736</v>
      </c>
      <c r="AC417" s="51">
        <v>4703861</v>
      </c>
      <c r="AD417" s="51">
        <v>4774194</v>
      </c>
      <c r="AE417" s="51">
        <v>4843187</v>
      </c>
      <c r="AF417" s="51">
        <v>4910679</v>
      </c>
      <c r="AG417" s="52">
        <v>4977386</v>
      </c>
      <c r="AH417" s="51">
        <v>5043618</v>
      </c>
      <c r="AI417" s="51">
        <v>5109881</v>
      </c>
      <c r="AL417" s="51" t="str">
        <f t="shared" si="12"/>
        <v>Turkmenistan</v>
      </c>
    </row>
    <row r="418" spans="1:38">
      <c r="A418" s="51" t="s">
        <v>4140</v>
      </c>
      <c r="B418" s="51" t="s">
        <v>1660</v>
      </c>
      <c r="C418" s="51" t="s">
        <v>1691</v>
      </c>
      <c r="D418" s="51" t="s">
        <v>1688</v>
      </c>
      <c r="E418" s="51" t="str">
        <f t="shared" si="13"/>
        <v>Uganda.SP.TER.TOTL.IN</v>
      </c>
      <c r="F418" s="52" t="s">
        <v>1786</v>
      </c>
      <c r="G418" s="51" t="s">
        <v>1786</v>
      </c>
      <c r="H418" s="51" t="s">
        <v>1786</v>
      </c>
      <c r="I418" s="51" t="s">
        <v>1786</v>
      </c>
      <c r="J418" s="51" t="s">
        <v>1786</v>
      </c>
      <c r="K418" s="51" t="s">
        <v>1786</v>
      </c>
      <c r="L418" s="51" t="s">
        <v>1786</v>
      </c>
      <c r="M418" s="51" t="s">
        <v>1786</v>
      </c>
      <c r="N418" s="51" t="s">
        <v>1786</v>
      </c>
      <c r="O418" s="51" t="s">
        <v>1786</v>
      </c>
      <c r="P418" s="51" t="s">
        <v>1786</v>
      </c>
      <c r="Q418" s="52">
        <v>1670901</v>
      </c>
      <c r="R418" s="51" t="s">
        <v>1786</v>
      </c>
      <c r="S418" s="51" t="s">
        <v>1786</v>
      </c>
      <c r="T418" s="51" t="s">
        <v>1786</v>
      </c>
      <c r="U418" s="51" t="s">
        <v>1786</v>
      </c>
      <c r="V418" s="51" t="s">
        <v>1786</v>
      </c>
      <c r="W418" s="51" t="s">
        <v>1786</v>
      </c>
      <c r="X418" s="51">
        <v>2059061</v>
      </c>
      <c r="Y418" s="51">
        <v>2126797</v>
      </c>
      <c r="Z418" s="52">
        <v>2198283</v>
      </c>
      <c r="AA418" s="51">
        <v>2274835</v>
      </c>
      <c r="AB418" s="51">
        <v>2357121</v>
      </c>
      <c r="AC418" s="51">
        <v>2444756</v>
      </c>
      <c r="AD418" s="51">
        <v>2536674</v>
      </c>
      <c r="AE418" s="51">
        <v>2631273</v>
      </c>
      <c r="AF418" s="51">
        <v>2727436</v>
      </c>
      <c r="AG418" s="52">
        <v>2824640</v>
      </c>
      <c r="AH418" s="51">
        <v>2923390</v>
      </c>
      <c r="AI418" s="51">
        <v>3024803</v>
      </c>
      <c r="AL418" s="51" t="str">
        <f t="shared" si="12"/>
        <v>Uganda</v>
      </c>
    </row>
    <row r="419" spans="1:38">
      <c r="A419" s="51" t="s">
        <v>4140</v>
      </c>
      <c r="B419" s="51" t="s">
        <v>1660</v>
      </c>
      <c r="C419" s="51" t="s">
        <v>1689</v>
      </c>
      <c r="D419" s="51" t="s">
        <v>1690</v>
      </c>
      <c r="E419" s="51" t="str">
        <f t="shared" si="13"/>
        <v>Uganda.SP.POP.TOTL</v>
      </c>
      <c r="F419" s="52">
        <v>12655396</v>
      </c>
      <c r="G419" s="51">
        <v>13041409</v>
      </c>
      <c r="H419" s="51">
        <v>13439426</v>
      </c>
      <c r="I419" s="51">
        <v>13857714</v>
      </c>
      <c r="J419" s="51">
        <v>14307266</v>
      </c>
      <c r="K419" s="51">
        <v>14795432</v>
      </c>
      <c r="L419" s="51">
        <v>15325608</v>
      </c>
      <c r="M419" s="51">
        <v>15894088</v>
      </c>
      <c r="N419" s="51">
        <v>16492254</v>
      </c>
      <c r="O419" s="51">
        <v>17107626</v>
      </c>
      <c r="P419" s="51">
        <v>17730869</v>
      </c>
      <c r="Q419" s="52">
        <v>18360515</v>
      </c>
      <c r="R419" s="51">
        <v>18998629</v>
      </c>
      <c r="S419" s="51">
        <v>19643839</v>
      </c>
      <c r="T419" s="51">
        <v>20295395</v>
      </c>
      <c r="U419" s="51">
        <v>20953589</v>
      </c>
      <c r="V419" s="51">
        <v>21617190</v>
      </c>
      <c r="W419" s="51">
        <v>22288245</v>
      </c>
      <c r="X419" s="51">
        <v>22974610</v>
      </c>
      <c r="Y419" s="51">
        <v>23686817</v>
      </c>
      <c r="Z419" s="52">
        <v>24432843</v>
      </c>
      <c r="AA419" s="51">
        <v>25215902</v>
      </c>
      <c r="AB419" s="51">
        <v>26035327</v>
      </c>
      <c r="AC419" s="51">
        <v>26890404</v>
      </c>
      <c r="AD419" s="51">
        <v>27778909</v>
      </c>
      <c r="AE419" s="51">
        <v>28699255</v>
      </c>
      <c r="AF419" s="51">
        <v>29651734</v>
      </c>
      <c r="AG419" s="52">
        <v>30637544</v>
      </c>
      <c r="AH419" s="51">
        <v>31656865</v>
      </c>
      <c r="AI419" s="51">
        <v>32709865</v>
      </c>
      <c r="AL419" s="51" t="str">
        <f t="shared" si="12"/>
        <v>Uganda</v>
      </c>
    </row>
    <row r="420" spans="1:38">
      <c r="A420" s="51" t="s">
        <v>4218</v>
      </c>
      <c r="B420" s="51" t="s">
        <v>1661</v>
      </c>
      <c r="C420" s="51" t="s">
        <v>1691</v>
      </c>
      <c r="D420" s="51" t="s">
        <v>1688</v>
      </c>
      <c r="E420" s="51" t="str">
        <f t="shared" si="13"/>
        <v>Ukraine.SP.TER.TOTL.IN</v>
      </c>
      <c r="F420" s="52" t="s">
        <v>1786</v>
      </c>
      <c r="G420" s="51" t="s">
        <v>1786</v>
      </c>
      <c r="H420" s="51" t="s">
        <v>1786</v>
      </c>
      <c r="I420" s="51" t="s">
        <v>1786</v>
      </c>
      <c r="J420" s="51" t="s">
        <v>1786</v>
      </c>
      <c r="K420" s="51" t="s">
        <v>1786</v>
      </c>
      <c r="L420" s="51" t="s">
        <v>1786</v>
      </c>
      <c r="M420" s="51" t="s">
        <v>1786</v>
      </c>
      <c r="N420" s="51" t="s">
        <v>1786</v>
      </c>
      <c r="O420" s="51" t="s">
        <v>1786</v>
      </c>
      <c r="P420" s="51" t="s">
        <v>1786</v>
      </c>
      <c r="Q420" s="52">
        <v>3515611</v>
      </c>
      <c r="R420" s="51" t="s">
        <v>1786</v>
      </c>
      <c r="S420" s="51" t="s">
        <v>1786</v>
      </c>
      <c r="T420" s="51" t="s">
        <v>1786</v>
      </c>
      <c r="U420" s="51" t="s">
        <v>1786</v>
      </c>
      <c r="V420" s="51" t="s">
        <v>1786</v>
      </c>
      <c r="W420" s="51" t="s">
        <v>1786</v>
      </c>
      <c r="X420" s="51">
        <v>3662322</v>
      </c>
      <c r="Y420" s="51">
        <v>3680682</v>
      </c>
      <c r="Z420" s="52">
        <v>3701176</v>
      </c>
      <c r="AA420" s="51">
        <v>3725147</v>
      </c>
      <c r="AB420" s="51">
        <v>3754313</v>
      </c>
      <c r="AC420" s="51">
        <v>3784818</v>
      </c>
      <c r="AD420" s="51">
        <v>3805763</v>
      </c>
      <c r="AE420" s="51">
        <v>3802660</v>
      </c>
      <c r="AF420" s="51">
        <v>3765457</v>
      </c>
      <c r="AG420" s="52">
        <v>3691370</v>
      </c>
      <c r="AH420" s="51">
        <v>3584524</v>
      </c>
      <c r="AI420" s="51">
        <v>3450680</v>
      </c>
      <c r="AL420" s="51" t="str">
        <f t="shared" si="12"/>
        <v>Ukraine</v>
      </c>
    </row>
    <row r="421" spans="1:38">
      <c r="A421" s="51" t="s">
        <v>4218</v>
      </c>
      <c r="B421" s="51" t="s">
        <v>1661</v>
      </c>
      <c r="C421" s="51" t="s">
        <v>1689</v>
      </c>
      <c r="D421" s="51" t="s">
        <v>1690</v>
      </c>
      <c r="E421" s="51" t="str">
        <f t="shared" si="13"/>
        <v>Ukraine.SP.POP.TOTL</v>
      </c>
      <c r="F421" s="52">
        <v>50043548</v>
      </c>
      <c r="G421" s="51">
        <v>50221000</v>
      </c>
      <c r="H421" s="51">
        <v>50384000</v>
      </c>
      <c r="I421" s="51">
        <v>50564000</v>
      </c>
      <c r="J421" s="51">
        <v>50754000</v>
      </c>
      <c r="K421" s="51">
        <v>50917000</v>
      </c>
      <c r="L421" s="51">
        <v>51097000</v>
      </c>
      <c r="M421" s="51">
        <v>51293000</v>
      </c>
      <c r="N421" s="51">
        <v>51521000</v>
      </c>
      <c r="O421" s="51">
        <v>51773000</v>
      </c>
      <c r="P421" s="51">
        <v>51892000</v>
      </c>
      <c r="Q421" s="52">
        <v>52000469.738647602</v>
      </c>
      <c r="R421" s="51">
        <v>52150265.733359396</v>
      </c>
      <c r="S421" s="51">
        <v>52179209.701182701</v>
      </c>
      <c r="T421" s="51">
        <v>51921041.293102004</v>
      </c>
      <c r="U421" s="51">
        <v>51512298.605672799</v>
      </c>
      <c r="V421" s="51">
        <v>51057188.9809848</v>
      </c>
      <c r="W421" s="51">
        <v>50594105.019458503</v>
      </c>
      <c r="X421" s="51">
        <v>50143939.130068399</v>
      </c>
      <c r="Y421" s="51">
        <v>49673349.9915196</v>
      </c>
      <c r="Z421" s="52">
        <v>49175847.642516501</v>
      </c>
      <c r="AA421" s="51">
        <v>48683864.5779071</v>
      </c>
      <c r="AB421" s="51">
        <v>48202500</v>
      </c>
      <c r="AC421" s="51">
        <v>47812950</v>
      </c>
      <c r="AD421" s="51">
        <v>47451600</v>
      </c>
      <c r="AE421" s="51">
        <v>47105150</v>
      </c>
      <c r="AF421" s="51">
        <v>46787750</v>
      </c>
      <c r="AG421" s="52">
        <v>46509350</v>
      </c>
      <c r="AH421" s="51">
        <v>46258200</v>
      </c>
      <c r="AI421" s="51">
        <v>46008406</v>
      </c>
      <c r="AL421" s="51" t="str">
        <f t="shared" si="12"/>
        <v>Ukraine</v>
      </c>
    </row>
    <row r="422" spans="1:38">
      <c r="A422" s="51" t="s">
        <v>1756</v>
      </c>
      <c r="B422" s="51" t="s">
        <v>1662</v>
      </c>
      <c r="C422" s="51" t="s">
        <v>1691</v>
      </c>
      <c r="D422" s="51" t="s">
        <v>1688</v>
      </c>
      <c r="E422" s="51" t="str">
        <f t="shared" si="13"/>
        <v>UnitedArabEmirates.SP.TER.TOTL.IN</v>
      </c>
      <c r="F422" s="52" t="s">
        <v>1786</v>
      </c>
      <c r="G422" s="51" t="s">
        <v>1786</v>
      </c>
      <c r="H422" s="51" t="s">
        <v>1786</v>
      </c>
      <c r="I422" s="51" t="s">
        <v>1786</v>
      </c>
      <c r="J422" s="51" t="s">
        <v>1786</v>
      </c>
      <c r="K422" s="51" t="s">
        <v>1786</v>
      </c>
      <c r="L422" s="51" t="s">
        <v>1786</v>
      </c>
      <c r="M422" s="51" t="s">
        <v>1786</v>
      </c>
      <c r="N422" s="51" t="s">
        <v>1786</v>
      </c>
      <c r="O422" s="51" t="s">
        <v>1786</v>
      </c>
      <c r="P422" s="51" t="s">
        <v>1786</v>
      </c>
      <c r="Q422" s="52">
        <v>134690</v>
      </c>
      <c r="R422" s="51" t="s">
        <v>1786</v>
      </c>
      <c r="S422" s="51" t="s">
        <v>1786</v>
      </c>
      <c r="T422" s="51" t="s">
        <v>1786</v>
      </c>
      <c r="U422" s="51" t="s">
        <v>1786</v>
      </c>
      <c r="V422" s="51" t="s">
        <v>1786</v>
      </c>
      <c r="W422" s="51" t="s">
        <v>1786</v>
      </c>
      <c r="X422" s="51">
        <v>216321</v>
      </c>
      <c r="Y422" s="51">
        <v>229495</v>
      </c>
      <c r="Z422" s="52">
        <v>243949</v>
      </c>
      <c r="AA422" s="51">
        <v>259988</v>
      </c>
      <c r="AB422" s="51">
        <v>278592</v>
      </c>
      <c r="AC422" s="51">
        <v>298988</v>
      </c>
      <c r="AD422" s="51">
        <v>317704</v>
      </c>
      <c r="AE422" s="51">
        <v>330049</v>
      </c>
      <c r="AF422" s="51">
        <v>333038</v>
      </c>
      <c r="AG422" s="52">
        <v>324807</v>
      </c>
      <c r="AH422" s="51">
        <v>307338</v>
      </c>
      <c r="AI422" s="51">
        <v>286175</v>
      </c>
      <c r="AL422" s="51" t="str">
        <f t="shared" si="12"/>
        <v>UnitedArabEmirates</v>
      </c>
    </row>
    <row r="423" spans="1:38">
      <c r="A423" s="51" t="s">
        <v>1756</v>
      </c>
      <c r="B423" s="51" t="s">
        <v>1662</v>
      </c>
      <c r="C423" s="51" t="s">
        <v>1689</v>
      </c>
      <c r="D423" s="51" t="s">
        <v>1690</v>
      </c>
      <c r="E423" s="51" t="str">
        <f t="shared" si="13"/>
        <v>UnitedArabEmirates.SP.POP.TOTL</v>
      </c>
      <c r="F423" s="52">
        <v>1015200</v>
      </c>
      <c r="G423" s="51">
        <v>1101231</v>
      </c>
      <c r="H423" s="51">
        <v>1180440</v>
      </c>
      <c r="I423" s="51">
        <v>1255630</v>
      </c>
      <c r="J423" s="51">
        <v>1331173</v>
      </c>
      <c r="K423" s="51">
        <v>1410376</v>
      </c>
      <c r="L423" s="51">
        <v>1494322</v>
      </c>
      <c r="M423" s="51">
        <v>1582411</v>
      </c>
      <c r="N423" s="51">
        <v>1674350</v>
      </c>
      <c r="O423" s="51">
        <v>1769348</v>
      </c>
      <c r="P423" s="51">
        <v>1867083</v>
      </c>
      <c r="Q423" s="52">
        <v>1967189</v>
      </c>
      <c r="R423" s="51">
        <v>2070731</v>
      </c>
      <c r="S423" s="51">
        <v>2180446</v>
      </c>
      <c r="T423" s="51">
        <v>2299930</v>
      </c>
      <c r="U423" s="51">
        <v>2431533</v>
      </c>
      <c r="V423" s="51">
        <v>2575697</v>
      </c>
      <c r="W423" s="51">
        <v>2730920</v>
      </c>
      <c r="X423" s="51">
        <v>2895067</v>
      </c>
      <c r="Y423" s="51">
        <v>3065042</v>
      </c>
      <c r="Z423" s="52">
        <v>3238054</v>
      </c>
      <c r="AA423" s="51">
        <v>3413651</v>
      </c>
      <c r="AB423" s="51">
        <v>3590827</v>
      </c>
      <c r="AC423" s="51">
        <v>3765526</v>
      </c>
      <c r="AD423" s="51">
        <v>3932788</v>
      </c>
      <c r="AE423" s="51">
        <v>4089032</v>
      </c>
      <c r="AF423" s="51">
        <v>4232537</v>
      </c>
      <c r="AG423" s="52">
        <v>4363913</v>
      </c>
      <c r="AH423" s="51">
        <v>4484935</v>
      </c>
      <c r="AI423" s="51">
        <v>4598600</v>
      </c>
      <c r="AJ423" s="146"/>
      <c r="AL423" s="51" t="str">
        <f t="shared" si="12"/>
        <v>UnitedArabEmirates</v>
      </c>
    </row>
    <row r="424" spans="1:38">
      <c r="A424" s="51" t="s">
        <v>4164</v>
      </c>
      <c r="B424" s="51" t="s">
        <v>1663</v>
      </c>
      <c r="C424" s="51" t="s">
        <v>1691</v>
      </c>
      <c r="D424" s="51" t="s">
        <v>1688</v>
      </c>
      <c r="E424" s="51" t="str">
        <f t="shared" si="13"/>
        <v>United Kingdom.SP.TER.TOTL.IN</v>
      </c>
      <c r="F424" s="52" t="s">
        <v>1786</v>
      </c>
      <c r="G424" s="51" t="s">
        <v>1786</v>
      </c>
      <c r="H424" s="51" t="s">
        <v>1786</v>
      </c>
      <c r="I424" s="51" t="s">
        <v>1786</v>
      </c>
      <c r="J424" s="51" t="s">
        <v>1786</v>
      </c>
      <c r="K424" s="51" t="s">
        <v>1786</v>
      </c>
      <c r="L424" s="51" t="s">
        <v>1786</v>
      </c>
      <c r="M424" s="51" t="s">
        <v>1786</v>
      </c>
      <c r="N424" s="51" t="s">
        <v>1786</v>
      </c>
      <c r="O424" s="51" t="s">
        <v>1786</v>
      </c>
      <c r="P424" s="51" t="s">
        <v>1786</v>
      </c>
      <c r="Q424" s="52">
        <v>4298435</v>
      </c>
      <c r="R424" s="51" t="s">
        <v>1786</v>
      </c>
      <c r="S424" s="51" t="s">
        <v>1786</v>
      </c>
      <c r="T424" s="51" t="s">
        <v>1786</v>
      </c>
      <c r="U424" s="51" t="s">
        <v>1786</v>
      </c>
      <c r="V424" s="51" t="s">
        <v>1786</v>
      </c>
      <c r="W424" s="51" t="s">
        <v>1786</v>
      </c>
      <c r="X424" s="51">
        <v>3523203</v>
      </c>
      <c r="Y424" s="51">
        <v>3488064</v>
      </c>
      <c r="Z424" s="52">
        <v>3481846</v>
      </c>
      <c r="AA424" s="51">
        <v>3505746</v>
      </c>
      <c r="AB424" s="51">
        <v>3562134</v>
      </c>
      <c r="AC424" s="51">
        <v>3647363</v>
      </c>
      <c r="AD424" s="51">
        <v>3748864</v>
      </c>
      <c r="AE424" s="51">
        <v>3849600</v>
      </c>
      <c r="AF424" s="51">
        <v>3936743</v>
      </c>
      <c r="AG424" s="52">
        <v>4005485</v>
      </c>
      <c r="AH424" s="51">
        <v>4057278</v>
      </c>
      <c r="AI424" s="51">
        <v>4093316</v>
      </c>
      <c r="AL424" s="51" t="str">
        <f t="shared" si="12"/>
        <v>United Kingdom</v>
      </c>
    </row>
    <row r="425" spans="1:38">
      <c r="A425" s="51" t="s">
        <v>4164</v>
      </c>
      <c r="B425" s="51" t="s">
        <v>1663</v>
      </c>
      <c r="C425" s="51" t="s">
        <v>1689</v>
      </c>
      <c r="D425" s="51" t="s">
        <v>1690</v>
      </c>
      <c r="E425" s="51" t="str">
        <f t="shared" si="13"/>
        <v>United Kingdom.SP.POP.TOTL</v>
      </c>
      <c r="F425" s="52">
        <v>56314217</v>
      </c>
      <c r="G425" s="51">
        <v>56333829</v>
      </c>
      <c r="H425" s="51">
        <v>56313642</v>
      </c>
      <c r="I425" s="51">
        <v>56332849</v>
      </c>
      <c r="J425" s="51">
        <v>56422072</v>
      </c>
      <c r="K425" s="51">
        <v>56550269</v>
      </c>
      <c r="L425" s="51">
        <v>56681397</v>
      </c>
      <c r="M425" s="51">
        <v>56802051</v>
      </c>
      <c r="N425" s="51">
        <v>56928327</v>
      </c>
      <c r="O425" s="51">
        <v>57076712</v>
      </c>
      <c r="P425" s="51">
        <v>57247586</v>
      </c>
      <c r="Q425" s="52">
        <v>57424897</v>
      </c>
      <c r="R425" s="51">
        <v>57580403</v>
      </c>
      <c r="S425" s="51">
        <v>57718614</v>
      </c>
      <c r="T425" s="51">
        <v>57865745</v>
      </c>
      <c r="U425" s="51">
        <v>58019030</v>
      </c>
      <c r="V425" s="51">
        <v>58166950</v>
      </c>
      <c r="W425" s="51">
        <v>58316955</v>
      </c>
      <c r="X425" s="51">
        <v>58487141</v>
      </c>
      <c r="Y425" s="51">
        <v>58682466</v>
      </c>
      <c r="Z425" s="52">
        <v>58892514</v>
      </c>
      <c r="AA425" s="51">
        <v>59108687</v>
      </c>
      <c r="AB425" s="51">
        <v>59327658</v>
      </c>
      <c r="AC425" s="51">
        <v>59568776</v>
      </c>
      <c r="AD425" s="51">
        <v>59879865</v>
      </c>
      <c r="AE425" s="51">
        <v>60226473</v>
      </c>
      <c r="AF425" s="51">
        <v>60604901</v>
      </c>
      <c r="AG425" s="52">
        <v>61005113</v>
      </c>
      <c r="AH425" s="51">
        <v>61414062</v>
      </c>
      <c r="AI425" s="51">
        <v>61838154</v>
      </c>
      <c r="AL425" s="51" t="str">
        <f t="shared" si="12"/>
        <v>United Kingdom</v>
      </c>
    </row>
    <row r="426" spans="1:38">
      <c r="A426" s="51" t="s">
        <v>48</v>
      </c>
      <c r="B426" s="51" t="s">
        <v>1664</v>
      </c>
      <c r="C426" s="51" t="s">
        <v>1691</v>
      </c>
      <c r="D426" s="51" t="s">
        <v>1688</v>
      </c>
      <c r="E426" s="51" t="str">
        <f t="shared" si="13"/>
        <v>United States.SP.TER.TOTL.IN</v>
      </c>
      <c r="F426" s="52" t="s">
        <v>1786</v>
      </c>
      <c r="G426" s="51" t="s">
        <v>1786</v>
      </c>
      <c r="H426" s="51" t="s">
        <v>1786</v>
      </c>
      <c r="I426" s="51" t="s">
        <v>1786</v>
      </c>
      <c r="J426" s="51" t="s">
        <v>1786</v>
      </c>
      <c r="K426" s="51" t="s">
        <v>1786</v>
      </c>
      <c r="L426" s="51" t="s">
        <v>1786</v>
      </c>
      <c r="M426" s="51" t="s">
        <v>1786</v>
      </c>
      <c r="N426" s="51" t="s">
        <v>1786</v>
      </c>
      <c r="O426" s="51" t="s">
        <v>1786</v>
      </c>
      <c r="P426" s="51" t="s">
        <v>1786</v>
      </c>
      <c r="Q426" s="52">
        <v>18628312</v>
      </c>
      <c r="R426" s="51" t="s">
        <v>1786</v>
      </c>
      <c r="S426" s="51" t="s">
        <v>1786</v>
      </c>
      <c r="T426" s="51" t="s">
        <v>1786</v>
      </c>
      <c r="U426" s="51" t="s">
        <v>1786</v>
      </c>
      <c r="V426" s="51" t="s">
        <v>1786</v>
      </c>
      <c r="W426" s="51" t="s">
        <v>1786</v>
      </c>
      <c r="X426" s="51">
        <v>18990436</v>
      </c>
      <c r="Y426" s="51">
        <v>19260977</v>
      </c>
      <c r="Z426" s="52">
        <v>19559680</v>
      </c>
      <c r="AA426" s="51">
        <v>19875061</v>
      </c>
      <c r="AB426" s="51">
        <v>20200886</v>
      </c>
      <c r="AC426" s="51">
        <v>20532389</v>
      </c>
      <c r="AD426" s="51">
        <v>20861355</v>
      </c>
      <c r="AE426" s="51">
        <v>21179380</v>
      </c>
      <c r="AF426" s="51">
        <v>21479356</v>
      </c>
      <c r="AG426" s="52">
        <v>21756739</v>
      </c>
      <c r="AH426" s="51">
        <v>22008178</v>
      </c>
      <c r="AI426" s="51">
        <v>22229741</v>
      </c>
      <c r="AL426" s="51" t="str">
        <f t="shared" si="12"/>
        <v>United States</v>
      </c>
    </row>
    <row r="427" spans="1:38">
      <c r="A427" s="51" t="s">
        <v>48</v>
      </c>
      <c r="B427" s="51" t="s">
        <v>1664</v>
      </c>
      <c r="C427" s="51" t="s">
        <v>1689</v>
      </c>
      <c r="D427" s="51" t="s">
        <v>1690</v>
      </c>
      <c r="E427" s="51" t="str">
        <f t="shared" si="13"/>
        <v>United States.SP.POP.TOTL</v>
      </c>
      <c r="F427" s="52">
        <v>227225000</v>
      </c>
      <c r="G427" s="51">
        <v>229466000</v>
      </c>
      <c r="H427" s="51">
        <v>231664000</v>
      </c>
      <c r="I427" s="51">
        <v>233792000</v>
      </c>
      <c r="J427" s="51">
        <v>235825000</v>
      </c>
      <c r="K427" s="51">
        <v>237924000</v>
      </c>
      <c r="L427" s="51">
        <v>240133000</v>
      </c>
      <c r="M427" s="51">
        <v>242289000</v>
      </c>
      <c r="N427" s="51">
        <v>244499000</v>
      </c>
      <c r="O427" s="51">
        <v>246819000</v>
      </c>
      <c r="P427" s="51">
        <v>249623000</v>
      </c>
      <c r="Q427" s="52">
        <v>252981000</v>
      </c>
      <c r="R427" s="51">
        <v>256514000</v>
      </c>
      <c r="S427" s="51">
        <v>259919000</v>
      </c>
      <c r="T427" s="51">
        <v>263126000</v>
      </c>
      <c r="U427" s="51">
        <v>266278000</v>
      </c>
      <c r="V427" s="51">
        <v>269394000</v>
      </c>
      <c r="W427" s="51">
        <v>272657000</v>
      </c>
      <c r="X427" s="51">
        <v>275854000</v>
      </c>
      <c r="Y427" s="51">
        <v>279040000</v>
      </c>
      <c r="Z427" s="52">
        <v>282172000</v>
      </c>
      <c r="AA427" s="51">
        <v>285082000</v>
      </c>
      <c r="AB427" s="51">
        <v>287804000</v>
      </c>
      <c r="AC427" s="51">
        <v>290326000</v>
      </c>
      <c r="AD427" s="51">
        <v>293046000</v>
      </c>
      <c r="AE427" s="51">
        <v>295561000</v>
      </c>
      <c r="AF427" s="51">
        <v>298363000</v>
      </c>
      <c r="AG427" s="52">
        <v>301290000</v>
      </c>
      <c r="AH427" s="51">
        <v>304060000</v>
      </c>
      <c r="AI427" s="51">
        <v>307007000</v>
      </c>
      <c r="AL427" s="51" t="str">
        <f t="shared" si="12"/>
        <v>United States</v>
      </c>
    </row>
    <row r="428" spans="1:38">
      <c r="A428" s="51" t="s">
        <v>1665</v>
      </c>
      <c r="B428" s="51" t="s">
        <v>1666</v>
      </c>
      <c r="C428" s="51" t="s">
        <v>1691</v>
      </c>
      <c r="D428" s="51" t="s">
        <v>1688</v>
      </c>
      <c r="E428" s="51" t="str">
        <f t="shared" si="13"/>
        <v>Upper middle income.SP.TER.TOTL.IN</v>
      </c>
      <c r="F428" s="52" t="s">
        <v>1786</v>
      </c>
      <c r="G428" s="51" t="s">
        <v>1786</v>
      </c>
      <c r="H428" s="51" t="s">
        <v>1786</v>
      </c>
      <c r="I428" s="51" t="s">
        <v>1786</v>
      </c>
      <c r="J428" s="51" t="s">
        <v>1786</v>
      </c>
      <c r="K428" s="51" t="s">
        <v>1786</v>
      </c>
      <c r="L428" s="51" t="s">
        <v>1786</v>
      </c>
      <c r="M428" s="51" t="s">
        <v>1786</v>
      </c>
      <c r="N428" s="51" t="s">
        <v>1786</v>
      </c>
      <c r="O428" s="51" t="s">
        <v>1786</v>
      </c>
      <c r="P428" s="51" t="s">
        <v>1786</v>
      </c>
      <c r="Q428" s="52" t="s">
        <v>1786</v>
      </c>
      <c r="R428" s="51" t="s">
        <v>1786</v>
      </c>
      <c r="S428" s="51" t="s">
        <v>1786</v>
      </c>
      <c r="T428" s="51" t="s">
        <v>1786</v>
      </c>
      <c r="U428" s="51" t="s">
        <v>1786</v>
      </c>
      <c r="V428" s="51" t="s">
        <v>1786</v>
      </c>
      <c r="W428" s="51" t="s">
        <v>1786</v>
      </c>
      <c r="X428" s="51" t="s">
        <v>1786</v>
      </c>
      <c r="Y428" s="51" t="s">
        <v>1786</v>
      </c>
      <c r="Z428" s="52" t="s">
        <v>1786</v>
      </c>
      <c r="AA428" s="51" t="s">
        <v>1786</v>
      </c>
      <c r="AB428" s="51" t="s">
        <v>1786</v>
      </c>
      <c r="AC428" s="51" t="s">
        <v>1786</v>
      </c>
      <c r="AD428" s="51" t="s">
        <v>1786</v>
      </c>
      <c r="AE428" s="51" t="s">
        <v>1786</v>
      </c>
      <c r="AF428" s="51" t="s">
        <v>1786</v>
      </c>
      <c r="AG428" s="52" t="s">
        <v>1786</v>
      </c>
      <c r="AH428" s="51" t="s">
        <v>1786</v>
      </c>
      <c r="AI428" s="51" t="s">
        <v>1786</v>
      </c>
      <c r="AL428" s="51" t="e">
        <f t="shared" si="12"/>
        <v>#N/A</v>
      </c>
    </row>
    <row r="429" spans="1:38">
      <c r="A429" s="51" t="s">
        <v>1665</v>
      </c>
      <c r="B429" s="51" t="s">
        <v>1666</v>
      </c>
      <c r="C429" s="51" t="s">
        <v>1689</v>
      </c>
      <c r="D429" s="51" t="s">
        <v>1690</v>
      </c>
      <c r="E429" s="51" t="str">
        <f t="shared" si="13"/>
        <v>Upper middle income.SP.POP.TOTL</v>
      </c>
      <c r="F429" s="52">
        <v>680041787.08985102</v>
      </c>
      <c r="G429" s="51">
        <v>691746481.02962506</v>
      </c>
      <c r="H429" s="51">
        <v>703505869.27891898</v>
      </c>
      <c r="I429" s="51">
        <v>715287260.97413194</v>
      </c>
      <c r="J429" s="51">
        <v>727330712.670789</v>
      </c>
      <c r="K429" s="51">
        <v>739370817.39884102</v>
      </c>
      <c r="L429" s="51">
        <v>751228273.89269495</v>
      </c>
      <c r="M429" s="51">
        <v>762985234.69604599</v>
      </c>
      <c r="N429" s="51">
        <v>774534764.75646198</v>
      </c>
      <c r="O429" s="51">
        <v>785668521.11873603</v>
      </c>
      <c r="P429" s="51">
        <v>796223857</v>
      </c>
      <c r="Q429" s="52">
        <v>806410763.10557699</v>
      </c>
      <c r="R429" s="51">
        <v>815798857.30770195</v>
      </c>
      <c r="S429" s="51">
        <v>825169499.09660006</v>
      </c>
      <c r="T429" s="51">
        <v>834431368.25762498</v>
      </c>
      <c r="U429" s="51">
        <v>843623075.97970498</v>
      </c>
      <c r="V429" s="51">
        <v>852536780.84086001</v>
      </c>
      <c r="W429" s="51">
        <v>861413799.25845695</v>
      </c>
      <c r="X429" s="51">
        <v>870267076.85010004</v>
      </c>
      <c r="Y429" s="51">
        <v>879120859.81039405</v>
      </c>
      <c r="Z429" s="52">
        <v>888408617.29664695</v>
      </c>
      <c r="AA429" s="51">
        <v>896285305.50346398</v>
      </c>
      <c r="AB429" s="51">
        <v>903786483.72759402</v>
      </c>
      <c r="AC429" s="51">
        <v>911360020.81199205</v>
      </c>
      <c r="AD429" s="51">
        <v>918832962.53483796</v>
      </c>
      <c r="AE429" s="51">
        <v>926287364.14545405</v>
      </c>
      <c r="AF429" s="51">
        <v>933748048.83190298</v>
      </c>
      <c r="AG429" s="52">
        <v>941254632.08002901</v>
      </c>
      <c r="AH429" s="51">
        <v>949342883.05754995</v>
      </c>
      <c r="AI429" s="51">
        <v>1001743859.1721917</v>
      </c>
      <c r="AL429" s="51" t="e">
        <f t="shared" si="12"/>
        <v>#N/A</v>
      </c>
    </row>
    <row r="430" spans="1:38">
      <c r="A430" s="51" t="s">
        <v>29</v>
      </c>
      <c r="B430" s="51" t="s">
        <v>1667</v>
      </c>
      <c r="C430" s="51" t="s">
        <v>1691</v>
      </c>
      <c r="D430" s="51" t="s">
        <v>1688</v>
      </c>
      <c r="E430" s="51" t="str">
        <f t="shared" si="13"/>
        <v>Uruguay.SP.TER.TOTL.IN</v>
      </c>
      <c r="F430" s="52" t="s">
        <v>1786</v>
      </c>
      <c r="G430" s="51" t="s">
        <v>1786</v>
      </c>
      <c r="H430" s="51" t="s">
        <v>1786</v>
      </c>
      <c r="I430" s="51" t="s">
        <v>1786</v>
      </c>
      <c r="J430" s="51" t="s">
        <v>1786</v>
      </c>
      <c r="K430" s="51" t="s">
        <v>1786</v>
      </c>
      <c r="L430" s="51" t="s">
        <v>1786</v>
      </c>
      <c r="M430" s="51" t="s">
        <v>1786</v>
      </c>
      <c r="N430" s="51" t="s">
        <v>1786</v>
      </c>
      <c r="O430" s="51" t="s">
        <v>1786</v>
      </c>
      <c r="P430" s="51" t="s">
        <v>1786</v>
      </c>
      <c r="Q430" s="52">
        <v>244542</v>
      </c>
      <c r="R430" s="51" t="s">
        <v>1786</v>
      </c>
      <c r="S430" s="51" t="s">
        <v>1786</v>
      </c>
      <c r="T430" s="51" t="s">
        <v>1786</v>
      </c>
      <c r="U430" s="51" t="s">
        <v>1786</v>
      </c>
      <c r="V430" s="51" t="s">
        <v>1786</v>
      </c>
      <c r="W430" s="51" t="s">
        <v>1786</v>
      </c>
      <c r="X430" s="51">
        <v>270446</v>
      </c>
      <c r="Y430" s="51">
        <v>268495</v>
      </c>
      <c r="Z430" s="52">
        <v>265481</v>
      </c>
      <c r="AA430" s="51">
        <v>261235</v>
      </c>
      <c r="AB430" s="51">
        <v>255920</v>
      </c>
      <c r="AC430" s="51">
        <v>250511</v>
      </c>
      <c r="AD430" s="51">
        <v>246306</v>
      </c>
      <c r="AE430" s="51">
        <v>244195</v>
      </c>
      <c r="AF430" s="51">
        <v>244593</v>
      </c>
      <c r="AG430" s="52">
        <v>247153</v>
      </c>
      <c r="AH430" s="51">
        <v>251061</v>
      </c>
      <c r="AI430" s="51">
        <v>255097</v>
      </c>
      <c r="AL430" s="51" t="str">
        <f t="shared" si="12"/>
        <v>Uruguay</v>
      </c>
    </row>
    <row r="431" spans="1:38">
      <c r="A431" s="51" t="s">
        <v>29</v>
      </c>
      <c r="B431" s="51" t="s">
        <v>1667</v>
      </c>
      <c r="C431" s="51" t="s">
        <v>1689</v>
      </c>
      <c r="D431" s="51" t="s">
        <v>1690</v>
      </c>
      <c r="E431" s="51" t="str">
        <f t="shared" si="13"/>
        <v>Uruguay.SP.POP.TOTL</v>
      </c>
      <c r="F431" s="52">
        <v>2913608</v>
      </c>
      <c r="G431" s="51">
        <v>2932686</v>
      </c>
      <c r="H431" s="51">
        <v>2951717</v>
      </c>
      <c r="I431" s="51">
        <v>2970668</v>
      </c>
      <c r="J431" s="51">
        <v>2989622</v>
      </c>
      <c r="K431" s="51">
        <v>3008656</v>
      </c>
      <c r="L431" s="51">
        <v>3027651</v>
      </c>
      <c r="M431" s="51">
        <v>3046555</v>
      </c>
      <c r="N431" s="51">
        <v>3065621</v>
      </c>
      <c r="O431" s="51">
        <v>3085203</v>
      </c>
      <c r="P431" s="51">
        <v>3105559</v>
      </c>
      <c r="Q431" s="52">
        <v>3126746</v>
      </c>
      <c r="R431" s="51">
        <v>3148680</v>
      </c>
      <c r="S431" s="51">
        <v>3171303</v>
      </c>
      <c r="T431" s="51">
        <v>3194508</v>
      </c>
      <c r="U431" s="51">
        <v>3218193</v>
      </c>
      <c r="V431" s="51">
        <v>3235549</v>
      </c>
      <c r="W431" s="51">
        <v>3256181.7530972101</v>
      </c>
      <c r="X431" s="51">
        <v>3273776.8966352898</v>
      </c>
      <c r="Y431" s="51">
        <v>3288819.0581223499</v>
      </c>
      <c r="Z431" s="52">
        <v>3300847.4078949299</v>
      </c>
      <c r="AA431" s="51">
        <v>3308356.4247897202</v>
      </c>
      <c r="AB431" s="51">
        <v>3308526.6757417601</v>
      </c>
      <c r="AC431" s="51">
        <v>3303539.5683395299</v>
      </c>
      <c r="AD431" s="51">
        <v>3301732</v>
      </c>
      <c r="AE431" s="51">
        <v>3305723</v>
      </c>
      <c r="AF431" s="51">
        <v>3314466</v>
      </c>
      <c r="AG431" s="52">
        <v>3323906</v>
      </c>
      <c r="AH431" s="51">
        <v>3334052</v>
      </c>
      <c r="AI431" s="51">
        <v>3344938</v>
      </c>
      <c r="AL431" s="51" t="str">
        <f t="shared" si="12"/>
        <v>Uruguay</v>
      </c>
    </row>
    <row r="432" spans="1:38">
      <c r="A432" s="51" t="s">
        <v>4064</v>
      </c>
      <c r="B432" s="51" t="s">
        <v>1668</v>
      </c>
      <c r="C432" s="51" t="s">
        <v>1691</v>
      </c>
      <c r="D432" s="51" t="s">
        <v>1688</v>
      </c>
      <c r="E432" s="51" t="str">
        <f t="shared" si="13"/>
        <v>Uzbekstan.SP.TER.TOTL.IN</v>
      </c>
      <c r="F432" s="52" t="s">
        <v>1786</v>
      </c>
      <c r="G432" s="51" t="s">
        <v>1786</v>
      </c>
      <c r="H432" s="51" t="s">
        <v>1786</v>
      </c>
      <c r="I432" s="51" t="s">
        <v>1786</v>
      </c>
      <c r="J432" s="51" t="s">
        <v>1786</v>
      </c>
      <c r="K432" s="51" t="s">
        <v>1786</v>
      </c>
      <c r="L432" s="51" t="s">
        <v>1786</v>
      </c>
      <c r="M432" s="51" t="s">
        <v>1786</v>
      </c>
      <c r="N432" s="51" t="s">
        <v>1786</v>
      </c>
      <c r="O432" s="51" t="s">
        <v>1786</v>
      </c>
      <c r="P432" s="51" t="s">
        <v>1786</v>
      </c>
      <c r="Q432" s="52">
        <v>1981781</v>
      </c>
      <c r="R432" s="51" t="s">
        <v>1786</v>
      </c>
      <c r="S432" s="51" t="s">
        <v>1786</v>
      </c>
      <c r="T432" s="51" t="s">
        <v>1786</v>
      </c>
      <c r="U432" s="51" t="s">
        <v>1786</v>
      </c>
      <c r="V432" s="51" t="s">
        <v>1786</v>
      </c>
      <c r="W432" s="51" t="s">
        <v>1786</v>
      </c>
      <c r="X432" s="51">
        <v>2256133</v>
      </c>
      <c r="Y432" s="51">
        <v>2303589</v>
      </c>
      <c r="Z432" s="52">
        <v>2357522</v>
      </c>
      <c r="AA432" s="51">
        <v>2421598</v>
      </c>
      <c r="AB432" s="51">
        <v>2495947</v>
      </c>
      <c r="AC432" s="51">
        <v>2577970</v>
      </c>
      <c r="AD432" s="51">
        <v>2665108</v>
      </c>
      <c r="AE432" s="51">
        <v>2753714</v>
      </c>
      <c r="AF432" s="51">
        <v>2840406</v>
      </c>
      <c r="AG432" s="52">
        <v>2924895</v>
      </c>
      <c r="AH432" s="51">
        <v>3005714</v>
      </c>
      <c r="AI432" s="51">
        <v>3076884</v>
      </c>
      <c r="AL432" s="51" t="str">
        <f t="shared" si="12"/>
        <v>Uzbekstan</v>
      </c>
    </row>
    <row r="433" spans="1:38">
      <c r="A433" s="51" t="s">
        <v>4064</v>
      </c>
      <c r="B433" s="51" t="s">
        <v>1668</v>
      </c>
      <c r="C433" s="51" t="s">
        <v>1689</v>
      </c>
      <c r="D433" s="51" t="s">
        <v>1690</v>
      </c>
      <c r="E433" s="51" t="str">
        <f t="shared" si="13"/>
        <v>Uzbekstan.SP.POP.TOTL</v>
      </c>
      <c r="F433" s="52">
        <v>15951898</v>
      </c>
      <c r="G433" s="51">
        <v>16375759</v>
      </c>
      <c r="H433" s="51">
        <v>16812948</v>
      </c>
      <c r="I433" s="51">
        <v>17260941</v>
      </c>
      <c r="J433" s="51">
        <v>17715700</v>
      </c>
      <c r="K433" s="51">
        <v>18174149</v>
      </c>
      <c r="L433" s="51">
        <v>18633936</v>
      </c>
      <c r="M433" s="51">
        <v>19095295</v>
      </c>
      <c r="N433" s="51">
        <v>19560575</v>
      </c>
      <c r="O433" s="51">
        <v>20033394</v>
      </c>
      <c r="P433" s="51">
        <v>20510000</v>
      </c>
      <c r="Q433" s="52">
        <v>20952000</v>
      </c>
      <c r="R433" s="51">
        <v>21449000</v>
      </c>
      <c r="S433" s="51">
        <v>21942000</v>
      </c>
      <c r="T433" s="51">
        <v>22377000</v>
      </c>
      <c r="U433" s="51">
        <v>22785000</v>
      </c>
      <c r="V433" s="51">
        <v>23225000</v>
      </c>
      <c r="W433" s="51">
        <v>23667000</v>
      </c>
      <c r="X433" s="51">
        <v>24051000</v>
      </c>
      <c r="Y433" s="51">
        <v>24400000</v>
      </c>
      <c r="Z433" s="52">
        <v>24650000</v>
      </c>
      <c r="AA433" s="51">
        <v>24967000</v>
      </c>
      <c r="AB433" s="51">
        <v>25271800</v>
      </c>
      <c r="AC433" s="51">
        <v>25567700</v>
      </c>
      <c r="AD433" s="51">
        <v>25864386</v>
      </c>
      <c r="AE433" s="51">
        <v>26167369</v>
      </c>
      <c r="AF433" s="51">
        <v>26485800</v>
      </c>
      <c r="AG433" s="52">
        <v>26867800</v>
      </c>
      <c r="AH433" s="51">
        <v>27313700</v>
      </c>
      <c r="AI433" s="51">
        <v>27767100</v>
      </c>
      <c r="AJ433" s="146"/>
      <c r="AL433" s="51" t="str">
        <f t="shared" si="12"/>
        <v>Uzbekstan</v>
      </c>
    </row>
    <row r="434" spans="1:38">
      <c r="A434" s="51" t="s">
        <v>71</v>
      </c>
      <c r="B434" s="51" t="s">
        <v>1669</v>
      </c>
      <c r="C434" s="51" t="s">
        <v>1691</v>
      </c>
      <c r="D434" s="51" t="s">
        <v>1688</v>
      </c>
      <c r="E434" s="51" t="str">
        <f t="shared" si="13"/>
        <v>Vanuatu.SP.TER.TOTL.IN</v>
      </c>
      <c r="F434" s="52" t="s">
        <v>1786</v>
      </c>
      <c r="G434" s="51" t="s">
        <v>1786</v>
      </c>
      <c r="H434" s="51" t="s">
        <v>1786</v>
      </c>
      <c r="I434" s="51" t="s">
        <v>1786</v>
      </c>
      <c r="J434" s="51" t="s">
        <v>1786</v>
      </c>
      <c r="K434" s="51" t="s">
        <v>1786</v>
      </c>
      <c r="L434" s="51" t="s">
        <v>1786</v>
      </c>
      <c r="M434" s="51" t="s">
        <v>1786</v>
      </c>
      <c r="N434" s="51" t="s">
        <v>1786</v>
      </c>
      <c r="O434" s="51" t="s">
        <v>1786</v>
      </c>
      <c r="P434" s="51" t="s">
        <v>1786</v>
      </c>
      <c r="Q434" s="52">
        <v>13672</v>
      </c>
      <c r="R434" s="51" t="s">
        <v>1786</v>
      </c>
      <c r="S434" s="51" t="s">
        <v>1786</v>
      </c>
      <c r="T434" s="51" t="s">
        <v>1786</v>
      </c>
      <c r="U434" s="51" t="s">
        <v>1786</v>
      </c>
      <c r="V434" s="51" t="s">
        <v>1786</v>
      </c>
      <c r="W434" s="51" t="s">
        <v>1786</v>
      </c>
      <c r="X434" s="51">
        <v>15766</v>
      </c>
      <c r="Y434" s="51">
        <v>16024</v>
      </c>
      <c r="Z434" s="52">
        <v>16479</v>
      </c>
      <c r="AA434" s="51">
        <v>17163</v>
      </c>
      <c r="AB434" s="51">
        <v>18037</v>
      </c>
      <c r="AC434" s="51">
        <v>19027</v>
      </c>
      <c r="AD434" s="51">
        <v>20036</v>
      </c>
      <c r="AE434" s="51">
        <v>20980</v>
      </c>
      <c r="AF434" s="51">
        <v>21841</v>
      </c>
      <c r="AG434" s="52">
        <v>22634</v>
      </c>
      <c r="AH434" s="51">
        <v>23361</v>
      </c>
      <c r="AI434" s="51">
        <v>24023</v>
      </c>
      <c r="AL434" s="51" t="str">
        <f t="shared" si="12"/>
        <v>Vanuatu</v>
      </c>
    </row>
    <row r="435" spans="1:38">
      <c r="A435" s="51" t="s">
        <v>71</v>
      </c>
      <c r="B435" s="51" t="s">
        <v>1669</v>
      </c>
      <c r="C435" s="51" t="s">
        <v>1689</v>
      </c>
      <c r="D435" s="51" t="s">
        <v>1690</v>
      </c>
      <c r="E435" s="51" t="str">
        <f t="shared" si="13"/>
        <v>Vanuatu.SP.POP.TOTL</v>
      </c>
      <c r="F435" s="52">
        <v>117155</v>
      </c>
      <c r="G435" s="51">
        <v>120183</v>
      </c>
      <c r="H435" s="51">
        <v>123124</v>
      </c>
      <c r="I435" s="51">
        <v>126031</v>
      </c>
      <c r="J435" s="51">
        <v>128979</v>
      </c>
      <c r="K435" s="51">
        <v>132029</v>
      </c>
      <c r="L435" s="51">
        <v>135171</v>
      </c>
      <c r="M435" s="51">
        <v>138404</v>
      </c>
      <c r="N435" s="51">
        <v>141803</v>
      </c>
      <c r="O435" s="51">
        <v>145467</v>
      </c>
      <c r="P435" s="51">
        <v>149449</v>
      </c>
      <c r="Q435" s="52">
        <v>153826</v>
      </c>
      <c r="R435" s="51">
        <v>158544</v>
      </c>
      <c r="S435" s="51">
        <v>163376</v>
      </c>
      <c r="T435" s="51">
        <v>168005</v>
      </c>
      <c r="U435" s="51">
        <v>172220</v>
      </c>
      <c r="V435" s="51">
        <v>175915</v>
      </c>
      <c r="W435" s="51">
        <v>179204</v>
      </c>
      <c r="X435" s="51">
        <v>182358</v>
      </c>
      <c r="Y435" s="51">
        <v>185770</v>
      </c>
      <c r="Z435" s="52">
        <v>189723</v>
      </c>
      <c r="AA435" s="51">
        <v>194307</v>
      </c>
      <c r="AB435" s="51">
        <v>199428</v>
      </c>
      <c r="AC435" s="51">
        <v>204955</v>
      </c>
      <c r="AD435" s="51">
        <v>210677</v>
      </c>
      <c r="AE435" s="51">
        <v>216436</v>
      </c>
      <c r="AF435" s="51">
        <v>222200</v>
      </c>
      <c r="AG435" s="52">
        <v>228009</v>
      </c>
      <c r="AH435" s="51">
        <v>233866</v>
      </c>
      <c r="AI435" s="51">
        <v>239788</v>
      </c>
      <c r="AL435" s="51" t="str">
        <f t="shared" si="12"/>
        <v>Vanuatu</v>
      </c>
    </row>
    <row r="436" spans="1:38">
      <c r="A436" s="51" t="s">
        <v>1757</v>
      </c>
      <c r="B436" s="51" t="s">
        <v>1671</v>
      </c>
      <c r="C436" s="51" t="s">
        <v>1691</v>
      </c>
      <c r="D436" s="51" t="s">
        <v>1688</v>
      </c>
      <c r="E436" s="51" t="str">
        <f t="shared" si="13"/>
        <v>Venezuela, RB.SP.TER.TOTL.IN</v>
      </c>
      <c r="F436" s="52" t="s">
        <v>1786</v>
      </c>
      <c r="G436" s="51" t="s">
        <v>1786</v>
      </c>
      <c r="H436" s="51" t="s">
        <v>1786</v>
      </c>
      <c r="I436" s="51" t="s">
        <v>1786</v>
      </c>
      <c r="J436" s="51" t="s">
        <v>1786</v>
      </c>
      <c r="K436" s="51" t="s">
        <v>1786</v>
      </c>
      <c r="L436" s="51" t="s">
        <v>1786</v>
      </c>
      <c r="M436" s="51" t="s">
        <v>1786</v>
      </c>
      <c r="N436" s="51" t="s">
        <v>1786</v>
      </c>
      <c r="O436" s="51" t="s">
        <v>1786</v>
      </c>
      <c r="P436" s="51" t="s">
        <v>1786</v>
      </c>
      <c r="Q436" s="52">
        <v>1915845</v>
      </c>
      <c r="R436" s="51" t="s">
        <v>1786</v>
      </c>
      <c r="S436" s="51" t="s">
        <v>1786</v>
      </c>
      <c r="T436" s="51" t="s">
        <v>1786</v>
      </c>
      <c r="U436" s="51" t="s">
        <v>1786</v>
      </c>
      <c r="V436" s="51" t="s">
        <v>1786</v>
      </c>
      <c r="W436" s="51" t="s">
        <v>1786</v>
      </c>
      <c r="X436" s="51">
        <v>2249079</v>
      </c>
      <c r="Y436" s="51">
        <v>2299737</v>
      </c>
      <c r="Z436" s="52">
        <v>2350394</v>
      </c>
      <c r="AA436" s="51">
        <v>2401102</v>
      </c>
      <c r="AB436" s="51">
        <v>2451758</v>
      </c>
      <c r="AC436" s="51">
        <v>2501490</v>
      </c>
      <c r="AD436" s="51">
        <v>2548680</v>
      </c>
      <c r="AE436" s="51">
        <v>2591287</v>
      </c>
      <c r="AF436" s="51">
        <v>2627853</v>
      </c>
      <c r="AG436" s="52">
        <v>2657989</v>
      </c>
      <c r="AH436" s="51">
        <v>2700652</v>
      </c>
      <c r="AI436" s="51">
        <v>2700652</v>
      </c>
      <c r="AL436" s="51" t="e">
        <f t="shared" si="12"/>
        <v>#N/A</v>
      </c>
    </row>
    <row r="437" spans="1:38">
      <c r="A437" s="51" t="s">
        <v>1670</v>
      </c>
      <c r="B437" s="51" t="s">
        <v>1671</v>
      </c>
      <c r="C437" s="51" t="s">
        <v>1689</v>
      </c>
      <c r="D437" s="51" t="s">
        <v>1690</v>
      </c>
      <c r="E437" s="51" t="str">
        <f t="shared" si="13"/>
        <v>Venezuela, RB.SP.POP.TOTL</v>
      </c>
      <c r="F437" s="52">
        <v>15091222</v>
      </c>
      <c r="G437" s="51">
        <v>15570222.4</v>
      </c>
      <c r="H437" s="51">
        <v>16047654.4</v>
      </c>
      <c r="I437" s="51">
        <v>16522182.4</v>
      </c>
      <c r="J437" s="51">
        <v>16993078.399999999</v>
      </c>
      <c r="K437" s="51">
        <v>17460000</v>
      </c>
      <c r="L437" s="51">
        <v>17922990.399999999</v>
      </c>
      <c r="M437" s="51">
        <v>18382478.399999999</v>
      </c>
      <c r="N437" s="51">
        <v>18839278.399999999</v>
      </c>
      <c r="O437" s="51">
        <v>19294590.399999999</v>
      </c>
      <c r="P437" s="51">
        <v>19750000</v>
      </c>
      <c r="Q437" s="52">
        <v>20197000</v>
      </c>
      <c r="R437" s="51">
        <v>20659000</v>
      </c>
      <c r="S437" s="51">
        <v>21121000</v>
      </c>
      <c r="T437" s="51">
        <v>21583000</v>
      </c>
      <c r="U437" s="51">
        <v>22043000</v>
      </c>
      <c r="V437" s="51">
        <v>22502000</v>
      </c>
      <c r="W437" s="51">
        <v>22959000</v>
      </c>
      <c r="X437" s="51">
        <v>23413000</v>
      </c>
      <c r="Y437" s="51">
        <v>23867000</v>
      </c>
      <c r="Z437" s="52">
        <v>24311000</v>
      </c>
      <c r="AA437" s="51">
        <v>24765000</v>
      </c>
      <c r="AB437" s="51">
        <v>25220000</v>
      </c>
      <c r="AC437" s="51">
        <v>25674000</v>
      </c>
      <c r="AD437" s="51">
        <v>26127000</v>
      </c>
      <c r="AE437" s="51">
        <v>26577000</v>
      </c>
      <c r="AF437" s="51">
        <v>27031000</v>
      </c>
      <c r="AG437" s="52">
        <v>27483000</v>
      </c>
      <c r="AH437" s="51">
        <v>27935000</v>
      </c>
      <c r="AI437" s="51">
        <v>28384000</v>
      </c>
      <c r="AL437" s="51" t="e">
        <f t="shared" si="12"/>
        <v>#N/A</v>
      </c>
    </row>
    <row r="438" spans="1:38">
      <c r="A438" s="51" t="s">
        <v>4048</v>
      </c>
      <c r="B438" s="51" t="s">
        <v>1672</v>
      </c>
      <c r="C438" s="51" t="s">
        <v>1691</v>
      </c>
      <c r="D438" s="51" t="s">
        <v>1688</v>
      </c>
      <c r="E438" s="51" t="str">
        <f t="shared" si="13"/>
        <v>Vietnam.SP.TER.TOTL.IN</v>
      </c>
      <c r="F438" s="52" t="s">
        <v>1786</v>
      </c>
      <c r="G438" s="51" t="s">
        <v>1786</v>
      </c>
      <c r="H438" s="51" t="s">
        <v>1786</v>
      </c>
      <c r="I438" s="51" t="s">
        <v>1786</v>
      </c>
      <c r="J438" s="51" t="s">
        <v>1786</v>
      </c>
      <c r="K438" s="51" t="s">
        <v>1786</v>
      </c>
      <c r="L438" s="51" t="s">
        <v>1786</v>
      </c>
      <c r="M438" s="51" t="s">
        <v>1786</v>
      </c>
      <c r="N438" s="51" t="s">
        <v>1786</v>
      </c>
      <c r="O438" s="51" t="s">
        <v>1786</v>
      </c>
      <c r="P438" s="51" t="s">
        <v>1786</v>
      </c>
      <c r="Q438" s="52">
        <v>6600727</v>
      </c>
      <c r="R438" s="51" t="s">
        <v>1786</v>
      </c>
      <c r="S438" s="51" t="s">
        <v>1786</v>
      </c>
      <c r="T438" s="51" t="s">
        <v>1786</v>
      </c>
      <c r="U438" s="51" t="s">
        <v>1786</v>
      </c>
      <c r="V438" s="51" t="s">
        <v>1786</v>
      </c>
      <c r="W438" s="51" t="s">
        <v>1786</v>
      </c>
      <c r="X438" s="51">
        <v>7401037</v>
      </c>
      <c r="Y438" s="51">
        <v>7517269</v>
      </c>
      <c r="Z438" s="52">
        <v>7629527</v>
      </c>
      <c r="AA438" s="51">
        <v>7737252</v>
      </c>
      <c r="AB438" s="51" t="s">
        <v>1786</v>
      </c>
      <c r="AC438" s="51" t="s">
        <v>1786</v>
      </c>
      <c r="AD438" s="51" t="s">
        <v>1786</v>
      </c>
      <c r="AE438" s="51" t="s">
        <v>1786</v>
      </c>
      <c r="AF438" s="51" t="s">
        <v>1786</v>
      </c>
      <c r="AG438" s="52" t="s">
        <v>1786</v>
      </c>
      <c r="AH438" s="51" t="s">
        <v>1786</v>
      </c>
      <c r="AI438" s="51" t="s">
        <v>1786</v>
      </c>
      <c r="AL438" s="51" t="str">
        <f t="shared" si="12"/>
        <v>Vietnam</v>
      </c>
    </row>
    <row r="439" spans="1:38">
      <c r="A439" s="51" t="s">
        <v>4048</v>
      </c>
      <c r="B439" s="51" t="s">
        <v>1672</v>
      </c>
      <c r="C439" s="51" t="s">
        <v>1689</v>
      </c>
      <c r="D439" s="51" t="s">
        <v>1690</v>
      </c>
      <c r="E439" s="51" t="str">
        <f t="shared" si="13"/>
        <v>Vietnam.SP.POP.TOTL</v>
      </c>
      <c r="F439" s="52">
        <v>53700000</v>
      </c>
      <c r="G439" s="51">
        <v>54722337.4927371</v>
      </c>
      <c r="H439" s="51">
        <v>55686897.340493903</v>
      </c>
      <c r="I439" s="51">
        <v>56654801.826915599</v>
      </c>
      <c r="J439" s="51">
        <v>57691661.431825504</v>
      </c>
      <c r="K439" s="51">
        <v>58868000</v>
      </c>
      <c r="L439" s="51">
        <v>60249000</v>
      </c>
      <c r="M439" s="51">
        <v>61750000</v>
      </c>
      <c r="N439" s="51">
        <v>63263000</v>
      </c>
      <c r="O439" s="51">
        <v>64774000</v>
      </c>
      <c r="P439" s="51">
        <v>66200000</v>
      </c>
      <c r="Q439" s="52">
        <v>67606101.910701796</v>
      </c>
      <c r="R439" s="51">
        <v>68989728.501894996</v>
      </c>
      <c r="S439" s="51">
        <v>70348300.4543989</v>
      </c>
      <c r="T439" s="51">
        <v>71679244.217162296</v>
      </c>
      <c r="U439" s="51">
        <v>72980000</v>
      </c>
      <c r="V439" s="51">
        <v>74300000</v>
      </c>
      <c r="W439" s="51">
        <v>75460000</v>
      </c>
      <c r="X439" s="51">
        <v>76520000</v>
      </c>
      <c r="Y439" s="51">
        <v>77515000</v>
      </c>
      <c r="Z439" s="52">
        <v>77635400</v>
      </c>
      <c r="AA439" s="51">
        <v>78685800</v>
      </c>
      <c r="AB439" s="51">
        <v>79727400</v>
      </c>
      <c r="AC439" s="51">
        <v>80902400</v>
      </c>
      <c r="AD439" s="51">
        <v>82031700</v>
      </c>
      <c r="AE439" s="51">
        <v>83106300</v>
      </c>
      <c r="AF439" s="51">
        <v>84136800</v>
      </c>
      <c r="AG439" s="52">
        <v>85154900</v>
      </c>
      <c r="AH439" s="51">
        <v>86210781</v>
      </c>
      <c r="AI439" s="51">
        <v>87279754.431394607</v>
      </c>
      <c r="AL439" s="51" t="str">
        <f t="shared" si="12"/>
        <v>Vietnam</v>
      </c>
    </row>
    <row r="440" spans="1:38">
      <c r="A440" s="51" t="s">
        <v>1673</v>
      </c>
      <c r="B440" s="51" t="s">
        <v>1674</v>
      </c>
      <c r="C440" s="51" t="s">
        <v>1691</v>
      </c>
      <c r="D440" s="51" t="s">
        <v>1688</v>
      </c>
      <c r="E440" s="51" t="str">
        <f t="shared" si="13"/>
        <v>Virgin Islands (U.S.).SP.TER.TOTL.IN</v>
      </c>
      <c r="F440" s="52" t="s">
        <v>1786</v>
      </c>
      <c r="G440" s="51" t="s">
        <v>1786</v>
      </c>
      <c r="H440" s="51" t="s">
        <v>1786</v>
      </c>
      <c r="I440" s="51" t="s">
        <v>1786</v>
      </c>
      <c r="J440" s="51" t="s">
        <v>1786</v>
      </c>
      <c r="K440" s="51" t="s">
        <v>1786</v>
      </c>
      <c r="L440" s="51" t="s">
        <v>1786</v>
      </c>
      <c r="M440" s="51" t="s">
        <v>1786</v>
      </c>
      <c r="N440" s="51" t="s">
        <v>1786</v>
      </c>
      <c r="O440" s="51" t="s">
        <v>1786</v>
      </c>
      <c r="P440" s="51" t="s">
        <v>1786</v>
      </c>
      <c r="Q440" s="52" t="s">
        <v>1786</v>
      </c>
      <c r="R440" s="51" t="s">
        <v>1786</v>
      </c>
      <c r="S440" s="51" t="s">
        <v>1786</v>
      </c>
      <c r="T440" s="51" t="s">
        <v>1786</v>
      </c>
      <c r="U440" s="51" t="s">
        <v>1786</v>
      </c>
      <c r="V440" s="51" t="s">
        <v>1786</v>
      </c>
      <c r="W440" s="51" t="s">
        <v>1786</v>
      </c>
      <c r="X440" s="51" t="s">
        <v>1786</v>
      </c>
      <c r="Y440" s="51" t="s">
        <v>1786</v>
      </c>
      <c r="Z440" s="52" t="s">
        <v>1786</v>
      </c>
      <c r="AA440" s="51" t="s">
        <v>1786</v>
      </c>
      <c r="AB440" s="51" t="s">
        <v>1786</v>
      </c>
      <c r="AC440" s="51" t="s">
        <v>1786</v>
      </c>
      <c r="AD440" s="51" t="s">
        <v>1786</v>
      </c>
      <c r="AE440" s="51" t="s">
        <v>1786</v>
      </c>
      <c r="AF440" s="51" t="s">
        <v>1786</v>
      </c>
      <c r="AG440" s="52" t="s">
        <v>1786</v>
      </c>
      <c r="AH440" s="51" t="s">
        <v>1786</v>
      </c>
      <c r="AI440" s="51" t="s">
        <v>1786</v>
      </c>
      <c r="AL440" s="51" t="e">
        <f t="shared" si="12"/>
        <v>#N/A</v>
      </c>
    </row>
    <row r="441" spans="1:38">
      <c r="A441" s="51" t="s">
        <v>1673</v>
      </c>
      <c r="B441" s="51" t="s">
        <v>1674</v>
      </c>
      <c r="C441" s="51" t="s">
        <v>1689</v>
      </c>
      <c r="D441" s="51" t="s">
        <v>1690</v>
      </c>
      <c r="E441" s="51" t="str">
        <f t="shared" si="13"/>
        <v>Virgin Islands (U.S.).SP.POP.TOTL</v>
      </c>
      <c r="F441" s="52">
        <v>97000</v>
      </c>
      <c r="G441" s="51">
        <v>98000</v>
      </c>
      <c r="H441" s="51">
        <v>102000</v>
      </c>
      <c r="I441" s="51">
        <v>104000</v>
      </c>
      <c r="J441" s="51">
        <v>108000</v>
      </c>
      <c r="K441" s="51">
        <v>107000</v>
      </c>
      <c r="L441" s="51">
        <v>106500</v>
      </c>
      <c r="M441" s="51">
        <v>106000</v>
      </c>
      <c r="N441" s="51">
        <v>104500</v>
      </c>
      <c r="O441" s="51">
        <v>103000</v>
      </c>
      <c r="P441" s="51">
        <v>103963</v>
      </c>
      <c r="Q441" s="52">
        <v>104807</v>
      </c>
      <c r="R441" s="51">
        <v>105711</v>
      </c>
      <c r="S441" s="51">
        <v>106577</v>
      </c>
      <c r="T441" s="51">
        <v>107317</v>
      </c>
      <c r="U441" s="51">
        <v>107817</v>
      </c>
      <c r="V441" s="51">
        <v>108093</v>
      </c>
      <c r="W441" s="51">
        <v>108355</v>
      </c>
      <c r="X441" s="51">
        <v>108535</v>
      </c>
      <c r="Y441" s="51">
        <v>108596</v>
      </c>
      <c r="Z441" s="52">
        <v>108639</v>
      </c>
      <c r="AA441" s="51">
        <v>108747</v>
      </c>
      <c r="AB441" s="51">
        <v>108923</v>
      </c>
      <c r="AC441" s="51">
        <v>109148</v>
      </c>
      <c r="AD441" s="51">
        <v>109354</v>
      </c>
      <c r="AE441" s="51">
        <v>109600</v>
      </c>
      <c r="AF441" s="51">
        <v>109764</v>
      </c>
      <c r="AG441" s="52">
        <v>109821</v>
      </c>
      <c r="AH441" s="51">
        <v>109840</v>
      </c>
      <c r="AI441" s="51">
        <v>109825</v>
      </c>
      <c r="AL441" s="51" t="e">
        <f t="shared" si="12"/>
        <v>#N/A</v>
      </c>
    </row>
    <row r="442" spans="1:38">
      <c r="A442" s="51" t="s">
        <v>1675</v>
      </c>
      <c r="B442" s="51" t="s">
        <v>1676</v>
      </c>
      <c r="C442" s="51" t="s">
        <v>1691</v>
      </c>
      <c r="D442" s="51" t="s">
        <v>1688</v>
      </c>
      <c r="E442" s="51" t="str">
        <f t="shared" si="13"/>
        <v>West Bank and Gaza.SP.TER.TOTL.IN</v>
      </c>
      <c r="F442" s="52" t="s">
        <v>1786</v>
      </c>
      <c r="G442" s="51" t="s">
        <v>1786</v>
      </c>
      <c r="H442" s="51" t="s">
        <v>1786</v>
      </c>
      <c r="I442" s="51" t="s">
        <v>1786</v>
      </c>
      <c r="J442" s="51" t="s">
        <v>1786</v>
      </c>
      <c r="K442" s="51" t="s">
        <v>1786</v>
      </c>
      <c r="L442" s="51" t="s">
        <v>1786</v>
      </c>
      <c r="M442" s="51" t="s">
        <v>1786</v>
      </c>
      <c r="N442" s="51" t="s">
        <v>1786</v>
      </c>
      <c r="O442" s="51" t="s">
        <v>1786</v>
      </c>
      <c r="P442" s="51" t="s">
        <v>1786</v>
      </c>
      <c r="Q442" s="52">
        <v>236540</v>
      </c>
      <c r="R442" s="51" t="s">
        <v>1786</v>
      </c>
      <c r="S442" s="51" t="s">
        <v>1786</v>
      </c>
      <c r="T442" s="51" t="s">
        <v>1786</v>
      </c>
      <c r="U442" s="51" t="s">
        <v>1786</v>
      </c>
      <c r="V442" s="51" t="s">
        <v>1786</v>
      </c>
      <c r="W442" s="51" t="s">
        <v>1786</v>
      </c>
      <c r="X442" s="51" t="s">
        <v>1786</v>
      </c>
      <c r="Y442" s="51">
        <v>269844</v>
      </c>
      <c r="Z442" s="52">
        <v>276856</v>
      </c>
      <c r="AA442" s="51">
        <v>285507</v>
      </c>
      <c r="AB442" s="51">
        <v>296007</v>
      </c>
      <c r="AC442" s="51">
        <v>308173</v>
      </c>
      <c r="AD442" s="51">
        <v>321728</v>
      </c>
      <c r="AE442" s="51">
        <v>336224</v>
      </c>
      <c r="AF442" s="51">
        <v>351298</v>
      </c>
      <c r="AG442" s="52">
        <v>366944</v>
      </c>
      <c r="AH442" s="51">
        <v>383200</v>
      </c>
      <c r="AI442" s="51">
        <v>399779</v>
      </c>
      <c r="AL442" s="51" t="e">
        <f t="shared" si="12"/>
        <v>#N/A</v>
      </c>
    </row>
    <row r="443" spans="1:38">
      <c r="A443" s="51" t="s">
        <v>1675</v>
      </c>
      <c r="B443" s="51" t="s">
        <v>1676</v>
      </c>
      <c r="C443" s="51" t="s">
        <v>1689</v>
      </c>
      <c r="D443" s="51" t="s">
        <v>1690</v>
      </c>
      <c r="E443" s="51" t="str">
        <f t="shared" si="13"/>
        <v>West Bank and Gaza.SP.POP.TOTL</v>
      </c>
      <c r="F443" s="52" t="s">
        <v>1786</v>
      </c>
      <c r="G443" s="51" t="s">
        <v>1786</v>
      </c>
      <c r="H443" s="51" t="s">
        <v>1786</v>
      </c>
      <c r="I443" s="51" t="s">
        <v>1786</v>
      </c>
      <c r="J443" s="51" t="s">
        <v>1786</v>
      </c>
      <c r="K443" s="51" t="s">
        <v>1786</v>
      </c>
      <c r="L443" s="51" t="s">
        <v>1786</v>
      </c>
      <c r="M443" s="51" t="s">
        <v>1786</v>
      </c>
      <c r="N443" s="51" t="s">
        <v>1786</v>
      </c>
      <c r="O443" s="51" t="s">
        <v>1786</v>
      </c>
      <c r="P443" s="51">
        <v>1978248.4034158001</v>
      </c>
      <c r="Q443" s="52">
        <v>2068845.1255323701</v>
      </c>
      <c r="R443" s="51">
        <v>2163590.8544390402</v>
      </c>
      <c r="S443" s="51">
        <v>2262675.5998507501</v>
      </c>
      <c r="T443" s="51">
        <v>2366298.0732497801</v>
      </c>
      <c r="U443" s="51">
        <v>2474666.0863956702</v>
      </c>
      <c r="V443" s="51">
        <v>2587996.9680854399</v>
      </c>
      <c r="W443" s="51">
        <v>2706518</v>
      </c>
      <c r="X443" s="51">
        <v>2802299.0169406701</v>
      </c>
      <c r="Y443" s="51">
        <v>2901469.6301102098</v>
      </c>
      <c r="Z443" s="52">
        <v>3004149.7939940002</v>
      </c>
      <c r="AA443" s="51">
        <v>3110463.7081489498</v>
      </c>
      <c r="AB443" s="51">
        <v>3220539.9674324798</v>
      </c>
      <c r="AC443" s="51">
        <v>3334511.7175478502</v>
      </c>
      <c r="AD443" s="51">
        <v>3452516.8160941401</v>
      </c>
      <c r="AE443" s="51">
        <v>3574697.9993156199</v>
      </c>
      <c r="AF443" s="51">
        <v>3701203.05475224</v>
      </c>
      <c r="AG443" s="52">
        <v>3832185</v>
      </c>
      <c r="AH443" s="51">
        <v>3937309</v>
      </c>
      <c r="AI443" s="51" t="e">
        <v>#N/A</v>
      </c>
      <c r="AL443" s="51" t="e">
        <f t="shared" si="12"/>
        <v>#N/A</v>
      </c>
    </row>
    <row r="444" spans="1:38">
      <c r="A444" s="51" t="s">
        <v>1677</v>
      </c>
      <c r="B444" s="51" t="s">
        <v>1678</v>
      </c>
      <c r="C444" s="51" t="s">
        <v>1691</v>
      </c>
      <c r="D444" s="51" t="s">
        <v>1688</v>
      </c>
      <c r="E444" s="51" t="str">
        <f t="shared" si="13"/>
        <v>World.SP.TER.TOTL.IN</v>
      </c>
      <c r="F444" s="52" t="s">
        <v>1786</v>
      </c>
      <c r="G444" s="51" t="s">
        <v>1786</v>
      </c>
      <c r="H444" s="51" t="s">
        <v>1786</v>
      </c>
      <c r="I444" s="51" t="s">
        <v>1786</v>
      </c>
      <c r="J444" s="51" t="s">
        <v>1786</v>
      </c>
      <c r="K444" s="51" t="s">
        <v>1786</v>
      </c>
      <c r="L444" s="51" t="s">
        <v>1786</v>
      </c>
      <c r="M444" s="51" t="s">
        <v>1786</v>
      </c>
      <c r="N444" s="51" t="s">
        <v>1786</v>
      </c>
      <c r="O444" s="51" t="s">
        <v>1786</v>
      </c>
      <c r="P444" s="51" t="s">
        <v>1786</v>
      </c>
      <c r="Q444" s="52" t="s">
        <v>1786</v>
      </c>
      <c r="R444" s="51" t="s">
        <v>1786</v>
      </c>
      <c r="S444" s="51" t="s">
        <v>1786</v>
      </c>
      <c r="T444" s="51" t="s">
        <v>1786</v>
      </c>
      <c r="U444" s="51" t="s">
        <v>1786</v>
      </c>
      <c r="V444" s="51" t="s">
        <v>1786</v>
      </c>
      <c r="W444" s="51" t="s">
        <v>1786</v>
      </c>
      <c r="X444" s="51" t="s">
        <v>1786</v>
      </c>
      <c r="Y444" s="51" t="s">
        <v>1786</v>
      </c>
      <c r="Z444" s="52" t="s">
        <v>1786</v>
      </c>
      <c r="AA444" s="51" t="s">
        <v>1786</v>
      </c>
      <c r="AB444" s="51" t="s">
        <v>1786</v>
      </c>
      <c r="AC444" s="51" t="s">
        <v>1786</v>
      </c>
      <c r="AD444" s="51" t="s">
        <v>1786</v>
      </c>
      <c r="AE444" s="51" t="s">
        <v>1786</v>
      </c>
      <c r="AF444" s="51" t="s">
        <v>1786</v>
      </c>
      <c r="AG444" s="52" t="s">
        <v>1786</v>
      </c>
      <c r="AH444" s="51" t="s">
        <v>1786</v>
      </c>
      <c r="AI444" s="51" t="s">
        <v>1786</v>
      </c>
      <c r="AL444" s="51" t="e">
        <f t="shared" si="12"/>
        <v>#N/A</v>
      </c>
    </row>
    <row r="445" spans="1:38">
      <c r="A445" s="51" t="s">
        <v>1677</v>
      </c>
      <c r="B445" s="51" t="s">
        <v>1678</v>
      </c>
      <c r="C445" s="51" t="s">
        <v>1689</v>
      </c>
      <c r="D445" s="51" t="s">
        <v>1690</v>
      </c>
      <c r="E445" s="51" t="str">
        <f t="shared" si="13"/>
        <v>World.SP.POP.TOTL</v>
      </c>
      <c r="F445" s="52">
        <v>4444607451.7695904</v>
      </c>
      <c r="G445" s="51">
        <v>4522572816.9931202</v>
      </c>
      <c r="H445" s="51">
        <v>4602831345.9175196</v>
      </c>
      <c r="I445" s="51">
        <v>4683342239.7139902</v>
      </c>
      <c r="J445" s="51">
        <v>4763244489.0503197</v>
      </c>
      <c r="K445" s="51">
        <v>4844636902.8333101</v>
      </c>
      <c r="L445" s="51">
        <v>4929391329.82234</v>
      </c>
      <c r="M445" s="51">
        <v>5015978730.0733099</v>
      </c>
      <c r="N445" s="51">
        <v>5103334811.7905903</v>
      </c>
      <c r="O445" s="51">
        <v>5190568715.7313995</v>
      </c>
      <c r="P445" s="51">
        <v>5278893731.4271603</v>
      </c>
      <c r="Q445" s="52">
        <v>5363252384.18925</v>
      </c>
      <c r="R445" s="51">
        <v>5444269834.0941696</v>
      </c>
      <c r="S445" s="51">
        <v>5526044979.1177301</v>
      </c>
      <c r="T445" s="51">
        <v>5606741659.4197798</v>
      </c>
      <c r="U445" s="51">
        <v>5689010289.4077196</v>
      </c>
      <c r="V445" s="51">
        <v>5769154658.4617901</v>
      </c>
      <c r="W445" s="51">
        <v>5849295087.3105402</v>
      </c>
      <c r="X445" s="51">
        <v>5928433698.8136797</v>
      </c>
      <c r="Y445" s="51">
        <v>6006963991.9907198</v>
      </c>
      <c r="Z445" s="52">
        <v>6084911264.0302401</v>
      </c>
      <c r="AA445" s="51">
        <v>6162046980.69174</v>
      </c>
      <c r="AB445" s="51">
        <v>6238398548.2922697</v>
      </c>
      <c r="AC445" s="51">
        <v>6314789961.1467695</v>
      </c>
      <c r="AD445" s="51">
        <v>6390935629.5532103</v>
      </c>
      <c r="AE445" s="51">
        <v>6466751510.9645004</v>
      </c>
      <c r="AF445" s="51">
        <v>6543076416.8290701</v>
      </c>
      <c r="AG445" s="52">
        <v>6619730158.5008802</v>
      </c>
      <c r="AH445" s="51">
        <v>6697254040.5283899</v>
      </c>
      <c r="AI445" s="51">
        <v>6775235741.4683905</v>
      </c>
      <c r="AL445" s="51" t="e">
        <f t="shared" si="12"/>
        <v>#N/A</v>
      </c>
    </row>
    <row r="446" spans="1:38">
      <c r="A446" s="51" t="s">
        <v>1758</v>
      </c>
      <c r="B446" s="51" t="s">
        <v>1679</v>
      </c>
      <c r="C446" s="85" t="s">
        <v>1687</v>
      </c>
      <c r="D446" s="51" t="s">
        <v>1688</v>
      </c>
      <c r="E446" s="51" t="str">
        <f t="shared" si="13"/>
        <v>Yemen.SP.TER.TOTL.IN</v>
      </c>
      <c r="F446" s="52" t="s">
        <v>1786</v>
      </c>
      <c r="G446" s="51" t="s">
        <v>1786</v>
      </c>
      <c r="H446" s="51" t="s">
        <v>1786</v>
      </c>
      <c r="I446" s="51" t="s">
        <v>1786</v>
      </c>
      <c r="J446" s="51" t="s">
        <v>1786</v>
      </c>
      <c r="K446" s="51" t="s">
        <v>1786</v>
      </c>
      <c r="L446" s="51" t="s">
        <v>1786</v>
      </c>
      <c r="M446" s="51" t="s">
        <v>1786</v>
      </c>
      <c r="N446" s="51" t="s">
        <v>1786</v>
      </c>
      <c r="O446" s="51" t="s">
        <v>1786</v>
      </c>
      <c r="P446" s="51" t="s">
        <v>1786</v>
      </c>
      <c r="Q446" s="52">
        <v>1161222</v>
      </c>
      <c r="R446" s="51" t="s">
        <v>1786</v>
      </c>
      <c r="S446" s="51" t="s">
        <v>1786</v>
      </c>
      <c r="T446" s="51" t="s">
        <v>1786</v>
      </c>
      <c r="U446" s="51" t="s">
        <v>1786</v>
      </c>
      <c r="V446" s="51" t="s">
        <v>1786</v>
      </c>
      <c r="W446" s="51" t="s">
        <v>1786</v>
      </c>
      <c r="X446" s="51" t="s">
        <v>1786</v>
      </c>
      <c r="Y446" s="51">
        <v>1623584</v>
      </c>
      <c r="Z446" s="52">
        <v>1705254</v>
      </c>
      <c r="AA446" s="51">
        <v>1789308</v>
      </c>
      <c r="AB446" s="51">
        <v>1875241</v>
      </c>
      <c r="AC446" s="51">
        <v>1962880</v>
      </c>
      <c r="AD446" s="51">
        <v>2051550</v>
      </c>
      <c r="AE446" s="51">
        <v>2140572</v>
      </c>
      <c r="AF446" s="51">
        <v>2229298</v>
      </c>
      <c r="AG446" s="52">
        <v>2317210</v>
      </c>
      <c r="AH446" s="51">
        <v>2403795</v>
      </c>
      <c r="AI446" s="51">
        <v>2488408</v>
      </c>
      <c r="AL446" s="51" t="str">
        <f t="shared" si="12"/>
        <v>Yemen</v>
      </c>
    </row>
    <row r="447" spans="1:38">
      <c r="A447" s="51" t="s">
        <v>1759</v>
      </c>
      <c r="B447" s="51" t="s">
        <v>1679</v>
      </c>
      <c r="C447" s="51" t="s">
        <v>1689</v>
      </c>
      <c r="D447" s="51" t="s">
        <v>1690</v>
      </c>
      <c r="E447" s="51" t="str">
        <f t="shared" si="13"/>
        <v>Yemen.SP.POP.TOTL</v>
      </c>
      <c r="F447" s="52">
        <v>8381347</v>
      </c>
      <c r="G447" s="51">
        <v>8699096</v>
      </c>
      <c r="H447" s="51">
        <v>9036641</v>
      </c>
      <c r="I447" s="51">
        <v>9390990</v>
      </c>
      <c r="J447" s="51">
        <v>9758268</v>
      </c>
      <c r="K447" s="51">
        <v>10136646</v>
      </c>
      <c r="L447" s="51">
        <v>10520514</v>
      </c>
      <c r="M447" s="51">
        <v>10912525</v>
      </c>
      <c r="N447" s="51">
        <v>11328772</v>
      </c>
      <c r="O447" s="51">
        <v>11791245</v>
      </c>
      <c r="P447" s="51">
        <v>12313576</v>
      </c>
      <c r="Q447" s="52">
        <v>12904101</v>
      </c>
      <c r="R447" s="51">
        <v>13552187</v>
      </c>
      <c r="S447" s="51">
        <v>14229281</v>
      </c>
      <c r="T447" s="51">
        <v>14895656</v>
      </c>
      <c r="U447" s="51">
        <v>15522959</v>
      </c>
      <c r="V447" s="51">
        <v>16100966</v>
      </c>
      <c r="W447" s="51">
        <v>16638608</v>
      </c>
      <c r="X447" s="51">
        <v>17150274</v>
      </c>
      <c r="Y447" s="51">
        <v>17658898</v>
      </c>
      <c r="Z447" s="52">
        <v>18181733</v>
      </c>
      <c r="AA447" s="51">
        <v>18721960</v>
      </c>
      <c r="AB447" s="51">
        <v>19275398</v>
      </c>
      <c r="AC447" s="51">
        <v>19843432</v>
      </c>
      <c r="AD447" s="51">
        <v>20426158</v>
      </c>
      <c r="AE447" s="51">
        <v>21023692</v>
      </c>
      <c r="AF447" s="51">
        <v>21637666</v>
      </c>
      <c r="AG447" s="52">
        <v>22269306</v>
      </c>
      <c r="AH447" s="51">
        <v>22917485</v>
      </c>
      <c r="AI447" s="51">
        <v>23580220</v>
      </c>
      <c r="AJ447" s="146"/>
      <c r="AL447" s="51" t="str">
        <f t="shared" si="12"/>
        <v>Yemen</v>
      </c>
    </row>
    <row r="448" spans="1:38">
      <c r="A448" s="51" t="s">
        <v>4145</v>
      </c>
      <c r="B448" s="51" t="s">
        <v>1680</v>
      </c>
      <c r="C448" s="51" t="s">
        <v>1691</v>
      </c>
      <c r="D448" s="51" t="s">
        <v>1688</v>
      </c>
      <c r="E448" s="51" t="str">
        <f t="shared" si="13"/>
        <v>Zambia.SP.TER.TOTL.IN</v>
      </c>
      <c r="F448" s="52" t="s">
        <v>1786</v>
      </c>
      <c r="G448" s="51" t="s">
        <v>1786</v>
      </c>
      <c r="H448" s="51" t="s">
        <v>1786</v>
      </c>
      <c r="I448" s="51" t="s">
        <v>1786</v>
      </c>
      <c r="J448" s="51" t="s">
        <v>1786</v>
      </c>
      <c r="K448" s="51" t="s">
        <v>1786</v>
      </c>
      <c r="L448" s="51" t="s">
        <v>1786</v>
      </c>
      <c r="M448" s="51" t="s">
        <v>1786</v>
      </c>
      <c r="N448" s="51" t="s">
        <v>1786</v>
      </c>
      <c r="O448" s="51" t="s">
        <v>1786</v>
      </c>
      <c r="P448" s="51" t="s">
        <v>1786</v>
      </c>
      <c r="Q448" s="52">
        <v>764333</v>
      </c>
      <c r="R448" s="51" t="s">
        <v>1786</v>
      </c>
      <c r="S448" s="51" t="s">
        <v>1786</v>
      </c>
      <c r="T448" s="51" t="s">
        <v>1786</v>
      </c>
      <c r="U448" s="51" t="s">
        <v>1786</v>
      </c>
      <c r="V448" s="51" t="s">
        <v>1786</v>
      </c>
      <c r="W448" s="51" t="s">
        <v>1786</v>
      </c>
      <c r="X448" s="51">
        <v>963196</v>
      </c>
      <c r="Y448" s="51">
        <v>994100</v>
      </c>
      <c r="Z448" s="52">
        <v>1021383</v>
      </c>
      <c r="AA448" s="51">
        <v>1044289</v>
      </c>
      <c r="AB448" s="51">
        <v>1063659</v>
      </c>
      <c r="AC448" s="51">
        <v>1081477</v>
      </c>
      <c r="AD448" s="51">
        <v>1100579</v>
      </c>
      <c r="AE448" s="51">
        <v>1123007</v>
      </c>
      <c r="AF448" s="51">
        <v>1149657</v>
      </c>
      <c r="AG448" s="52">
        <v>1179951</v>
      </c>
      <c r="AH448" s="51">
        <v>1212699</v>
      </c>
      <c r="AI448" s="51">
        <v>1246041</v>
      </c>
      <c r="AL448" s="51" t="str">
        <f t="shared" si="12"/>
        <v>Zambia</v>
      </c>
    </row>
    <row r="449" spans="1:38">
      <c r="A449" s="51" t="s">
        <v>4145</v>
      </c>
      <c r="B449" s="51" t="s">
        <v>1680</v>
      </c>
      <c r="C449" s="51" t="s">
        <v>1689</v>
      </c>
      <c r="D449" s="51" t="s">
        <v>1690</v>
      </c>
      <c r="E449" s="51" t="str">
        <f t="shared" si="13"/>
        <v>Zambia.SP.POP.TOTL</v>
      </c>
      <c r="F449" s="52">
        <v>5774159</v>
      </c>
      <c r="G449" s="51">
        <v>5965612</v>
      </c>
      <c r="H449" s="51">
        <v>6162643</v>
      </c>
      <c r="I449" s="51">
        <v>6365066</v>
      </c>
      <c r="J449" s="51">
        <v>6572595</v>
      </c>
      <c r="K449" s="51">
        <v>6784944</v>
      </c>
      <c r="L449" s="51">
        <v>7002305</v>
      </c>
      <c r="M449" s="51">
        <v>7224553</v>
      </c>
      <c r="N449" s="51">
        <v>7450727</v>
      </c>
      <c r="O449" s="51">
        <v>7679565</v>
      </c>
      <c r="P449" s="51">
        <v>7910280</v>
      </c>
      <c r="Q449" s="52">
        <v>8141775</v>
      </c>
      <c r="R449" s="51">
        <v>8374477</v>
      </c>
      <c r="S449" s="51">
        <v>8610917</v>
      </c>
      <c r="T449" s="51">
        <v>8854644</v>
      </c>
      <c r="U449" s="51">
        <v>9107859</v>
      </c>
      <c r="V449" s="51">
        <v>9372406</v>
      </c>
      <c r="W449" s="51">
        <v>9646656</v>
      </c>
      <c r="X449" s="51">
        <v>9925170</v>
      </c>
      <c r="Y449" s="51">
        <v>10200392</v>
      </c>
      <c r="Z449" s="52">
        <v>10467278</v>
      </c>
      <c r="AA449" s="51">
        <v>10723651</v>
      </c>
      <c r="AB449" s="51">
        <v>10972245</v>
      </c>
      <c r="AC449" s="51">
        <v>11218960</v>
      </c>
      <c r="AD449" s="51">
        <v>11472278</v>
      </c>
      <c r="AE449" s="51">
        <v>11738432</v>
      </c>
      <c r="AF449" s="51">
        <v>12019481</v>
      </c>
      <c r="AG449" s="52">
        <v>12313942</v>
      </c>
      <c r="AH449" s="51">
        <v>12620219</v>
      </c>
      <c r="AI449" s="51">
        <v>12935368</v>
      </c>
      <c r="AL449" s="51" t="str">
        <f t="shared" si="12"/>
        <v>Zambia</v>
      </c>
    </row>
    <row r="450" spans="1:38">
      <c r="A450" s="51" t="s">
        <v>4147</v>
      </c>
      <c r="B450" s="51" t="s">
        <v>1681</v>
      </c>
      <c r="C450" s="51" t="s">
        <v>1691</v>
      </c>
      <c r="D450" s="51" t="s">
        <v>1688</v>
      </c>
      <c r="E450" s="51" t="str">
        <f t="shared" si="13"/>
        <v>Zimbabwe.SP.TER.TOTL.IN</v>
      </c>
      <c r="F450" s="52" t="s">
        <v>1786</v>
      </c>
      <c r="G450" s="51" t="s">
        <v>1786</v>
      </c>
      <c r="H450" s="51" t="s">
        <v>1786</v>
      </c>
      <c r="I450" s="51" t="s">
        <v>1786</v>
      </c>
      <c r="J450" s="51" t="s">
        <v>1786</v>
      </c>
      <c r="K450" s="51" t="s">
        <v>1786</v>
      </c>
      <c r="L450" s="51" t="s">
        <v>1786</v>
      </c>
      <c r="M450" s="51" t="s">
        <v>1786</v>
      </c>
      <c r="N450" s="51" t="s">
        <v>1786</v>
      </c>
      <c r="O450" s="51" t="s">
        <v>1786</v>
      </c>
      <c r="P450" s="51" t="s">
        <v>1786</v>
      </c>
      <c r="Q450" s="52" t="s">
        <v>1786</v>
      </c>
      <c r="R450" s="51" t="s">
        <v>1786</v>
      </c>
      <c r="S450" s="51" t="s">
        <v>1786</v>
      </c>
      <c r="T450" s="51" t="s">
        <v>1786</v>
      </c>
      <c r="U450" s="51" t="s">
        <v>1786</v>
      </c>
      <c r="V450" s="51" t="s">
        <v>1786</v>
      </c>
      <c r="W450" s="51" t="s">
        <v>1786</v>
      </c>
      <c r="X450" s="51">
        <v>1283392</v>
      </c>
      <c r="Y450" s="51">
        <v>1327578</v>
      </c>
      <c r="Z450" s="52">
        <v>1368146</v>
      </c>
      <c r="AA450" s="51">
        <v>1404764</v>
      </c>
      <c r="AB450" s="51">
        <v>1437745</v>
      </c>
      <c r="AC450" s="51">
        <v>1466563</v>
      </c>
      <c r="AD450" s="51">
        <v>1490772</v>
      </c>
      <c r="AE450" s="51">
        <v>1510278</v>
      </c>
      <c r="AF450" s="51">
        <v>1524072</v>
      </c>
      <c r="AG450" s="52">
        <v>1532641</v>
      </c>
      <c r="AH450" s="51">
        <v>1539209</v>
      </c>
      <c r="AI450" s="51">
        <v>1548167</v>
      </c>
      <c r="AL450" s="51" t="str">
        <f t="shared" si="12"/>
        <v>Zimbabwe</v>
      </c>
    </row>
    <row r="451" spans="1:38">
      <c r="A451" s="51" t="s">
        <v>4147</v>
      </c>
      <c r="B451" s="51" t="s">
        <v>1681</v>
      </c>
      <c r="C451" s="51" t="s">
        <v>1689</v>
      </c>
      <c r="D451" s="51" t="s">
        <v>1690</v>
      </c>
      <c r="E451" s="51" t="str">
        <f>CONCATENATE(A451,".",D451)</f>
        <v>Zimbabwe.SP.POP.TOTL</v>
      </c>
      <c r="F451" s="52">
        <v>7282344</v>
      </c>
      <c r="G451" s="51">
        <v>7563422</v>
      </c>
      <c r="H451" s="51">
        <v>7865882</v>
      </c>
      <c r="I451" s="51">
        <v>8184815</v>
      </c>
      <c r="J451" s="51">
        <v>8513080</v>
      </c>
      <c r="K451" s="51">
        <v>8844625</v>
      </c>
      <c r="L451" s="51">
        <v>9177424</v>
      </c>
      <c r="M451" s="51">
        <v>9510183</v>
      </c>
      <c r="N451" s="51">
        <v>9838317</v>
      </c>
      <c r="O451" s="51">
        <v>10156694</v>
      </c>
      <c r="P451" s="51">
        <v>10461122</v>
      </c>
      <c r="Q451" s="52">
        <v>10748390</v>
      </c>
      <c r="R451" s="51">
        <v>11017057</v>
      </c>
      <c r="S451" s="51">
        <v>11266978</v>
      </c>
      <c r="T451" s="51">
        <v>11499014</v>
      </c>
      <c r="U451" s="51">
        <v>11713351</v>
      </c>
      <c r="V451" s="51">
        <v>11911509</v>
      </c>
      <c r="W451" s="51">
        <v>12091779</v>
      </c>
      <c r="X451" s="51">
        <v>12247626</v>
      </c>
      <c r="Y451" s="51">
        <v>12370456</v>
      </c>
      <c r="Z451" s="52">
        <v>12455362</v>
      </c>
      <c r="AA451" s="51">
        <v>12502406</v>
      </c>
      <c r="AB451" s="51">
        <v>12517662</v>
      </c>
      <c r="AC451" s="51">
        <v>12510191</v>
      </c>
      <c r="AD451" s="51">
        <v>12492297</v>
      </c>
      <c r="AE451" s="51">
        <v>12475084</v>
      </c>
      <c r="AF451" s="51">
        <v>12459352</v>
      </c>
      <c r="AG451" s="52">
        <v>12449219</v>
      </c>
      <c r="AH451" s="51">
        <v>12462879</v>
      </c>
      <c r="AI451" s="51">
        <v>12522784</v>
      </c>
      <c r="AL451" s="51" t="str">
        <f t="shared" si="12"/>
        <v>Zimbabwe</v>
      </c>
    </row>
    <row r="452" spans="1:38" ht="15.75">
      <c r="A452" s="86" t="s">
        <v>3732</v>
      </c>
      <c r="C452" s="51" t="s">
        <v>1691</v>
      </c>
      <c r="D452" s="51" t="s">
        <v>1688</v>
      </c>
      <c r="E452" s="51" t="str">
        <f>CONCATENATE(A452,".",D452)</f>
        <v>Taiwan.SP.TER.TOTL.IN</v>
      </c>
    </row>
    <row r="453" spans="1:38" ht="15.75">
      <c r="A453" s="86" t="s">
        <v>3732</v>
      </c>
      <c r="C453" s="51" t="s">
        <v>1689</v>
      </c>
      <c r="D453" s="51" t="s">
        <v>1690</v>
      </c>
      <c r="E453" s="51" t="str">
        <f>CONCATENATE(A453,".",D453)</f>
        <v>Taiwan.SP.POP.TOTL</v>
      </c>
    </row>
    <row r="454" spans="1:38">
      <c r="A454" s="51" t="s">
        <v>1692</v>
      </c>
    </row>
    <row r="455" spans="1:38" ht="15.75">
      <c r="A455" s="84" t="s">
        <v>898</v>
      </c>
    </row>
  </sheetData>
  <autoFilter ref="A1:AI455"/>
  <phoneticPr fontId="2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P75"/>
  <sheetViews>
    <sheetView topLeftCell="A64" workbookViewId="0">
      <selection activeCell="A74" sqref="A74"/>
    </sheetView>
  </sheetViews>
  <sheetFormatPr defaultRowHeight="14.25"/>
  <cols>
    <col min="1" max="1" width="22.75" bestFit="1" customWidth="1"/>
  </cols>
  <sheetData>
    <row r="1" spans="1:16" ht="15.75">
      <c r="A1" t="s">
        <v>654</v>
      </c>
    </row>
    <row r="2" spans="1:16">
      <c r="A2" t="s">
        <v>655</v>
      </c>
      <c r="B2" t="s">
        <v>656</v>
      </c>
      <c r="C2" t="s">
        <v>657</v>
      </c>
      <c r="D2" t="s">
        <v>658</v>
      </c>
      <c r="E2" t="s">
        <v>659</v>
      </c>
      <c r="F2" t="s">
        <v>660</v>
      </c>
      <c r="G2" t="s">
        <v>661</v>
      </c>
      <c r="H2" t="s">
        <v>662</v>
      </c>
      <c r="I2" t="s">
        <v>663</v>
      </c>
      <c r="J2" t="s">
        <v>664</v>
      </c>
      <c r="K2" t="s">
        <v>665</v>
      </c>
      <c r="L2" t="s">
        <v>666</v>
      </c>
      <c r="M2" t="s">
        <v>667</v>
      </c>
      <c r="N2" t="s">
        <v>668</v>
      </c>
    </row>
    <row r="3" spans="1:16">
      <c r="A3" t="s">
        <v>4240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16</v>
      </c>
      <c r="J3">
        <v>176</v>
      </c>
      <c r="K3">
        <v>1225</v>
      </c>
      <c r="L3">
        <v>311</v>
      </c>
      <c r="M3">
        <v>431</v>
      </c>
      <c r="N3">
        <v>194</v>
      </c>
      <c r="P3" t="str">
        <f>VLOOKUP($A3,Area_Country_En,1,FALSE)</f>
        <v>Argentina</v>
      </c>
    </row>
    <row r="4" spans="1:16">
      <c r="A4" t="s">
        <v>58</v>
      </c>
      <c r="B4">
        <v>40</v>
      </c>
      <c r="C4">
        <v>1436</v>
      </c>
      <c r="D4">
        <v>6016</v>
      </c>
      <c r="E4">
        <v>496</v>
      </c>
      <c r="F4">
        <v>416</v>
      </c>
      <c r="G4">
        <v>4442</v>
      </c>
      <c r="H4">
        <v>2487</v>
      </c>
      <c r="I4">
        <v>1491</v>
      </c>
      <c r="J4">
        <v>3503</v>
      </c>
      <c r="K4">
        <v>10996</v>
      </c>
      <c r="L4">
        <v>18826</v>
      </c>
      <c r="M4">
        <v>23299</v>
      </c>
      <c r="N4">
        <v>19392</v>
      </c>
      <c r="P4" t="str">
        <f t="shared" ref="P4:P35" si="0">VLOOKUP(A4,Area_Country_En,1,FALSE)</f>
        <v>Australia</v>
      </c>
    </row>
    <row r="5" spans="1:16">
      <c r="A5" t="s">
        <v>4182</v>
      </c>
      <c r="B5">
        <v>0</v>
      </c>
      <c r="C5">
        <v>0</v>
      </c>
      <c r="D5">
        <v>0</v>
      </c>
      <c r="E5">
        <v>90</v>
      </c>
      <c r="F5">
        <v>35</v>
      </c>
      <c r="G5">
        <v>69</v>
      </c>
      <c r="H5">
        <v>138</v>
      </c>
      <c r="I5">
        <v>4</v>
      </c>
      <c r="J5">
        <v>29</v>
      </c>
      <c r="K5">
        <v>1080</v>
      </c>
      <c r="L5">
        <v>1010</v>
      </c>
      <c r="M5">
        <v>1865</v>
      </c>
      <c r="N5">
        <v>1675</v>
      </c>
      <c r="P5" t="str">
        <f t="shared" si="0"/>
        <v>Austria</v>
      </c>
    </row>
    <row r="6" spans="1:16">
      <c r="A6" t="s">
        <v>4160</v>
      </c>
      <c r="B6">
        <v>0</v>
      </c>
      <c r="C6">
        <v>789</v>
      </c>
      <c r="D6">
        <v>882</v>
      </c>
      <c r="E6">
        <v>754</v>
      </c>
      <c r="F6">
        <v>389</v>
      </c>
      <c r="G6">
        <v>0</v>
      </c>
      <c r="H6">
        <v>800</v>
      </c>
      <c r="I6">
        <v>10</v>
      </c>
      <c r="J6">
        <v>446</v>
      </c>
      <c r="K6">
        <v>2574</v>
      </c>
      <c r="L6">
        <v>3183</v>
      </c>
      <c r="M6">
        <v>5407</v>
      </c>
      <c r="N6">
        <v>4549</v>
      </c>
      <c r="P6" t="str">
        <f t="shared" si="0"/>
        <v>Belgium</v>
      </c>
    </row>
    <row r="7" spans="1:16">
      <c r="A7" t="s">
        <v>4246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91</v>
      </c>
      <c r="J7">
        <v>370</v>
      </c>
      <c r="K7">
        <v>300</v>
      </c>
      <c r="L7">
        <v>333</v>
      </c>
      <c r="M7">
        <v>464</v>
      </c>
      <c r="N7">
        <v>393</v>
      </c>
      <c r="P7" t="str">
        <f t="shared" si="0"/>
        <v>Bolivia</v>
      </c>
    </row>
    <row r="8" spans="1:16">
      <c r="A8" t="s">
        <v>4251</v>
      </c>
      <c r="B8">
        <v>0</v>
      </c>
      <c r="C8">
        <v>793</v>
      </c>
      <c r="D8">
        <v>0</v>
      </c>
      <c r="E8">
        <v>0</v>
      </c>
      <c r="F8">
        <v>0</v>
      </c>
      <c r="G8">
        <v>10</v>
      </c>
      <c r="H8">
        <v>6</v>
      </c>
      <c r="I8">
        <v>34</v>
      </c>
      <c r="J8">
        <v>195</v>
      </c>
      <c r="K8">
        <v>237</v>
      </c>
      <c r="L8">
        <v>156</v>
      </c>
      <c r="M8">
        <v>98</v>
      </c>
      <c r="N8">
        <v>644</v>
      </c>
      <c r="P8" t="str">
        <f t="shared" si="0"/>
        <v>Brazil</v>
      </c>
    </row>
    <row r="9" spans="1:16">
      <c r="A9" t="s">
        <v>671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283</v>
      </c>
      <c r="K9">
        <v>644</v>
      </c>
      <c r="L9">
        <v>289</v>
      </c>
      <c r="M9">
        <v>0</v>
      </c>
      <c r="N9">
        <v>58</v>
      </c>
      <c r="P9" t="str">
        <f t="shared" si="0"/>
        <v>Myanmar</v>
      </c>
    </row>
    <row r="10" spans="1:16">
      <c r="A10" t="s">
        <v>46</v>
      </c>
      <c r="B10">
        <v>0</v>
      </c>
      <c r="C10">
        <v>940</v>
      </c>
      <c r="D10">
        <v>0</v>
      </c>
      <c r="E10">
        <v>1022</v>
      </c>
      <c r="F10">
        <v>602</v>
      </c>
      <c r="G10">
        <v>1695</v>
      </c>
      <c r="H10">
        <v>804</v>
      </c>
      <c r="I10">
        <v>1076</v>
      </c>
      <c r="J10">
        <v>5824</v>
      </c>
      <c r="K10">
        <v>13688</v>
      </c>
      <c r="L10">
        <v>21605</v>
      </c>
      <c r="M10">
        <v>25702</v>
      </c>
      <c r="N10">
        <v>33793</v>
      </c>
      <c r="P10" t="str">
        <f t="shared" si="0"/>
        <v>Canada</v>
      </c>
    </row>
    <row r="11" spans="1:16">
      <c r="A11" t="s">
        <v>4255</v>
      </c>
      <c r="B11">
        <v>0</v>
      </c>
      <c r="C11">
        <v>0</v>
      </c>
      <c r="D11">
        <v>0</v>
      </c>
      <c r="E11">
        <v>199</v>
      </c>
      <c r="F11">
        <v>0</v>
      </c>
      <c r="G11">
        <v>0</v>
      </c>
      <c r="H11">
        <v>0</v>
      </c>
      <c r="I11">
        <v>5</v>
      </c>
      <c r="J11">
        <v>0</v>
      </c>
      <c r="K11">
        <v>169</v>
      </c>
      <c r="L11">
        <v>27</v>
      </c>
      <c r="M11">
        <v>107</v>
      </c>
      <c r="N11">
        <v>69</v>
      </c>
      <c r="P11" t="str">
        <f t="shared" si="0"/>
        <v>Chile</v>
      </c>
    </row>
    <row r="12" spans="1:16">
      <c r="A12" t="s">
        <v>4257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35</v>
      </c>
      <c r="L12">
        <v>0</v>
      </c>
      <c r="M12">
        <v>0</v>
      </c>
      <c r="N12">
        <v>32</v>
      </c>
      <c r="P12" t="str">
        <f t="shared" si="0"/>
        <v>Colombia</v>
      </c>
    </row>
    <row r="13" spans="1:16">
      <c r="A13" t="s">
        <v>4260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300</v>
      </c>
      <c r="K13">
        <v>454</v>
      </c>
      <c r="L13">
        <v>18</v>
      </c>
      <c r="M13">
        <v>200</v>
      </c>
      <c r="N13">
        <v>187</v>
      </c>
      <c r="P13" t="str">
        <f t="shared" si="0"/>
        <v>Costa Rica</v>
      </c>
    </row>
    <row r="14" spans="1:16">
      <c r="A14" t="s">
        <v>4162</v>
      </c>
      <c r="B14">
        <v>0</v>
      </c>
      <c r="C14">
        <v>646</v>
      </c>
      <c r="D14">
        <v>141</v>
      </c>
      <c r="E14">
        <v>242</v>
      </c>
      <c r="F14">
        <v>1980</v>
      </c>
      <c r="G14">
        <v>831</v>
      </c>
      <c r="H14">
        <v>1039</v>
      </c>
      <c r="I14">
        <v>0</v>
      </c>
      <c r="J14">
        <v>1179</v>
      </c>
      <c r="K14">
        <v>415</v>
      </c>
      <c r="L14">
        <v>165</v>
      </c>
      <c r="M14">
        <v>3535</v>
      </c>
      <c r="N14">
        <v>2885</v>
      </c>
      <c r="P14" t="str">
        <f t="shared" si="0"/>
        <v>Denmark</v>
      </c>
    </row>
    <row r="15" spans="1:16">
      <c r="A15" t="s">
        <v>672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90</v>
      </c>
      <c r="M15">
        <v>8</v>
      </c>
      <c r="N15">
        <v>0</v>
      </c>
      <c r="P15" t="str">
        <f t="shared" si="0"/>
        <v>DominicanRep</v>
      </c>
    </row>
    <row r="16" spans="1:16">
      <c r="A16" t="s">
        <v>4267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15</v>
      </c>
      <c r="L16">
        <v>15</v>
      </c>
      <c r="M16">
        <v>0</v>
      </c>
      <c r="N16">
        <v>0</v>
      </c>
      <c r="P16" t="str">
        <f t="shared" si="0"/>
        <v>Ecuador</v>
      </c>
    </row>
    <row r="17" spans="1:16">
      <c r="A17" t="s">
        <v>4088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6</v>
      </c>
      <c r="L17">
        <v>41</v>
      </c>
      <c r="M17">
        <v>8</v>
      </c>
      <c r="N17">
        <v>0</v>
      </c>
      <c r="P17" t="str">
        <f t="shared" si="0"/>
        <v>Egypt</v>
      </c>
    </row>
    <row r="18" spans="1:16">
      <c r="A18" t="s">
        <v>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10</v>
      </c>
      <c r="L18">
        <v>45</v>
      </c>
      <c r="M18">
        <v>50</v>
      </c>
      <c r="N18">
        <v>0</v>
      </c>
      <c r="P18" t="str">
        <f t="shared" si="0"/>
        <v>Fiji</v>
      </c>
    </row>
    <row r="19" spans="1:16">
      <c r="A19" t="s">
        <v>4185</v>
      </c>
      <c r="B19">
        <v>0</v>
      </c>
      <c r="C19">
        <v>0</v>
      </c>
      <c r="D19">
        <v>591</v>
      </c>
      <c r="E19">
        <v>0</v>
      </c>
      <c r="F19">
        <v>1034</v>
      </c>
      <c r="G19">
        <v>1126</v>
      </c>
      <c r="H19">
        <v>150</v>
      </c>
      <c r="I19">
        <v>0</v>
      </c>
      <c r="J19">
        <v>16</v>
      </c>
      <c r="K19">
        <v>51</v>
      </c>
      <c r="L19">
        <v>118</v>
      </c>
      <c r="M19">
        <v>486</v>
      </c>
      <c r="N19">
        <v>710</v>
      </c>
      <c r="P19" t="str">
        <f t="shared" si="0"/>
        <v>Finland</v>
      </c>
    </row>
    <row r="20" spans="1:16">
      <c r="A20" t="s">
        <v>4167</v>
      </c>
      <c r="B20">
        <v>2016</v>
      </c>
      <c r="C20">
        <v>3254</v>
      </c>
      <c r="D20">
        <v>4230</v>
      </c>
      <c r="E20">
        <v>1555</v>
      </c>
      <c r="F20">
        <v>2267</v>
      </c>
      <c r="G20">
        <v>460</v>
      </c>
      <c r="H20">
        <v>2106</v>
      </c>
      <c r="I20">
        <v>988</v>
      </c>
      <c r="J20">
        <v>4493</v>
      </c>
      <c r="K20">
        <v>14141</v>
      </c>
      <c r="L20">
        <v>19204</v>
      </c>
      <c r="M20">
        <v>28702</v>
      </c>
      <c r="N20">
        <v>42375</v>
      </c>
      <c r="P20" t="str">
        <f t="shared" si="0"/>
        <v>France</v>
      </c>
    </row>
    <row r="21" spans="1:16">
      <c r="A21" t="s">
        <v>673</v>
      </c>
      <c r="B21">
        <v>756</v>
      </c>
      <c r="C21">
        <v>2414</v>
      </c>
      <c r="D21">
        <v>1928</v>
      </c>
      <c r="E21">
        <v>322</v>
      </c>
      <c r="F21">
        <v>1490</v>
      </c>
      <c r="G21">
        <v>8139</v>
      </c>
      <c r="H21">
        <v>6425</v>
      </c>
      <c r="I21">
        <v>16112</v>
      </c>
      <c r="J21">
        <v>8857</v>
      </c>
      <c r="K21">
        <v>5625</v>
      </c>
      <c r="L21">
        <v>25899</v>
      </c>
      <c r="M21">
        <v>38635</v>
      </c>
      <c r="N21">
        <v>51831</v>
      </c>
      <c r="P21" t="str">
        <f t="shared" si="0"/>
        <v>Germany</v>
      </c>
    </row>
    <row r="22" spans="1:16">
      <c r="A22" t="s">
        <v>4173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</v>
      </c>
      <c r="M22">
        <v>102</v>
      </c>
      <c r="N22">
        <v>0</v>
      </c>
      <c r="P22" t="str">
        <f t="shared" si="0"/>
        <v>Greece</v>
      </c>
    </row>
    <row r="23" spans="1:16">
      <c r="A23" t="s">
        <v>4273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264</v>
      </c>
      <c r="M23">
        <v>0</v>
      </c>
      <c r="N23">
        <v>274</v>
      </c>
      <c r="P23" t="str">
        <f t="shared" si="0"/>
        <v>Guatemala</v>
      </c>
    </row>
    <row r="24" spans="1:16">
      <c r="A24" t="s">
        <v>4279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52</v>
      </c>
      <c r="L24">
        <v>102</v>
      </c>
      <c r="M24">
        <v>0</v>
      </c>
      <c r="N24">
        <v>36</v>
      </c>
      <c r="P24" t="str">
        <f t="shared" si="0"/>
        <v>Honduras</v>
      </c>
    </row>
    <row r="25" spans="1:16">
      <c r="A25" t="s">
        <v>670</v>
      </c>
      <c r="B25">
        <v>74753</v>
      </c>
      <c r="C25">
        <v>95568</v>
      </c>
      <c r="D25">
        <v>113237</v>
      </c>
      <c r="E25">
        <v>159821</v>
      </c>
      <c r="F25">
        <v>209520</v>
      </c>
      <c r="G25">
        <v>207759</v>
      </c>
      <c r="H25">
        <v>191342</v>
      </c>
      <c r="I25">
        <v>248687</v>
      </c>
      <c r="J25">
        <v>770907</v>
      </c>
      <c r="K25">
        <v>1786125</v>
      </c>
      <c r="L25">
        <v>2017481</v>
      </c>
      <c r="M25">
        <v>2050019</v>
      </c>
      <c r="N25">
        <v>2125771</v>
      </c>
      <c r="P25" t="e">
        <f t="shared" si="0"/>
        <v>#N/A</v>
      </c>
    </row>
    <row r="26" spans="1:16">
      <c r="A26" t="s">
        <v>4187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306</v>
      </c>
      <c r="K26">
        <v>609</v>
      </c>
      <c r="L26">
        <v>371</v>
      </c>
      <c r="M26">
        <v>306</v>
      </c>
      <c r="N26">
        <v>393</v>
      </c>
      <c r="P26" t="str">
        <f t="shared" si="0"/>
        <v>Hungary</v>
      </c>
    </row>
    <row r="27" spans="1:16">
      <c r="A27" t="s">
        <v>4017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360</v>
      </c>
      <c r="M27">
        <v>18</v>
      </c>
      <c r="N27">
        <v>0</v>
      </c>
      <c r="P27" t="str">
        <f t="shared" si="0"/>
        <v>India</v>
      </c>
    </row>
    <row r="28" spans="1:16">
      <c r="A28" t="s">
        <v>4018</v>
      </c>
      <c r="B28">
        <v>0</v>
      </c>
      <c r="C28">
        <v>8</v>
      </c>
      <c r="D28">
        <v>49</v>
      </c>
      <c r="E28">
        <v>0</v>
      </c>
      <c r="F28">
        <v>32</v>
      </c>
      <c r="G28">
        <v>137</v>
      </c>
      <c r="H28">
        <v>100</v>
      </c>
      <c r="I28">
        <v>218</v>
      </c>
      <c r="J28">
        <v>2017</v>
      </c>
      <c r="K28">
        <v>6575</v>
      </c>
      <c r="L28">
        <v>11570</v>
      </c>
      <c r="M28">
        <v>11163</v>
      </c>
      <c r="N28">
        <v>9354</v>
      </c>
      <c r="P28" t="str">
        <f t="shared" si="0"/>
        <v>Indonesia</v>
      </c>
    </row>
    <row r="29" spans="1:16">
      <c r="A29" t="s">
        <v>4019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12</v>
      </c>
      <c r="K29">
        <v>0</v>
      </c>
      <c r="L29">
        <v>0</v>
      </c>
      <c r="M29">
        <v>0</v>
      </c>
      <c r="N29">
        <v>2</v>
      </c>
      <c r="P29" t="str">
        <f t="shared" si="0"/>
        <v>Iran</v>
      </c>
    </row>
    <row r="30" spans="1:16">
      <c r="A30" t="s">
        <v>4168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250</v>
      </c>
      <c r="J30">
        <v>100</v>
      </c>
      <c r="K30">
        <v>150</v>
      </c>
      <c r="L30">
        <v>0</v>
      </c>
      <c r="M30">
        <v>90</v>
      </c>
      <c r="N30">
        <v>1003</v>
      </c>
      <c r="P30" t="str">
        <f t="shared" si="0"/>
        <v>Ireland</v>
      </c>
    </row>
    <row r="31" spans="1:16">
      <c r="A31" t="s">
        <v>4169</v>
      </c>
      <c r="B31">
        <v>1800</v>
      </c>
      <c r="C31">
        <v>1938</v>
      </c>
      <c r="D31">
        <v>2317</v>
      </c>
      <c r="E31">
        <v>1626</v>
      </c>
      <c r="F31">
        <v>3054</v>
      </c>
      <c r="G31">
        <v>3028</v>
      </c>
      <c r="H31">
        <v>410</v>
      </c>
      <c r="I31">
        <v>2821</v>
      </c>
      <c r="J31">
        <v>2069</v>
      </c>
      <c r="K31">
        <v>9989</v>
      </c>
      <c r="L31">
        <v>20616</v>
      </c>
      <c r="M31">
        <v>26331</v>
      </c>
      <c r="N31">
        <v>16694</v>
      </c>
      <c r="P31" t="str">
        <f t="shared" si="0"/>
        <v>Italy</v>
      </c>
    </row>
    <row r="32" spans="1:16">
      <c r="A32" t="s">
        <v>4281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 t="str">
        <f t="shared" si="0"/>
        <v>Jamaica</v>
      </c>
    </row>
    <row r="33" spans="1:16">
      <c r="A33" t="s">
        <v>4022</v>
      </c>
      <c r="B33">
        <v>22458</v>
      </c>
      <c r="C33">
        <v>31507</v>
      </c>
      <c r="D33">
        <v>20133</v>
      </c>
      <c r="E33">
        <v>21970</v>
      </c>
      <c r="F33">
        <v>51453</v>
      </c>
      <c r="G33">
        <v>35634</v>
      </c>
      <c r="H33">
        <v>50338</v>
      </c>
      <c r="I33">
        <v>53250</v>
      </c>
      <c r="J33">
        <v>70983</v>
      </c>
      <c r="K33">
        <v>132410</v>
      </c>
      <c r="L33">
        <v>207529</v>
      </c>
      <c r="M33">
        <v>310846</v>
      </c>
      <c r="N33">
        <v>367935</v>
      </c>
      <c r="P33" t="str">
        <f t="shared" si="0"/>
        <v>Japan</v>
      </c>
    </row>
    <row r="34" spans="1:16">
      <c r="A34" t="s">
        <v>4099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18</v>
      </c>
      <c r="L34">
        <v>0</v>
      </c>
      <c r="M34">
        <v>330</v>
      </c>
      <c r="N34">
        <v>0</v>
      </c>
      <c r="P34" t="str">
        <f t="shared" si="0"/>
        <v>Kenya</v>
      </c>
    </row>
    <row r="35" spans="1:16">
      <c r="A35" t="s">
        <v>674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11948</v>
      </c>
      <c r="K35">
        <v>1168</v>
      </c>
      <c r="L35">
        <v>72283</v>
      </c>
      <c r="M35">
        <v>104289</v>
      </c>
      <c r="N35">
        <v>135752</v>
      </c>
      <c r="P35" t="str">
        <f t="shared" si="0"/>
        <v>KoreaRep</v>
      </c>
    </row>
    <row r="36" spans="1:16">
      <c r="A36" t="s">
        <v>4024</v>
      </c>
      <c r="B36">
        <v>0</v>
      </c>
      <c r="C36">
        <v>0</v>
      </c>
      <c r="D36">
        <v>0</v>
      </c>
      <c r="E36">
        <v>0</v>
      </c>
      <c r="F36">
        <v>337</v>
      </c>
      <c r="G36">
        <v>0</v>
      </c>
      <c r="H36">
        <v>2400</v>
      </c>
      <c r="I36">
        <v>24</v>
      </c>
      <c r="J36">
        <v>671</v>
      </c>
      <c r="K36">
        <v>8446</v>
      </c>
      <c r="L36">
        <v>7644</v>
      </c>
      <c r="M36">
        <v>2902</v>
      </c>
      <c r="N36">
        <v>260</v>
      </c>
      <c r="P36" t="str">
        <f t="shared" ref="P36:P71" si="1">VLOOKUP(A36,Area_Country_En,1,FALSE)</f>
        <v>Kuwait</v>
      </c>
    </row>
    <row r="37" spans="1:16">
      <c r="A37" t="s">
        <v>675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41</v>
      </c>
      <c r="K37">
        <v>0</v>
      </c>
      <c r="L37">
        <v>5</v>
      </c>
      <c r="M37">
        <v>0</v>
      </c>
      <c r="N37">
        <v>15</v>
      </c>
      <c r="P37" t="str">
        <f t="shared" si="1"/>
        <v>LaoPDR</v>
      </c>
    </row>
    <row r="38" spans="1:16">
      <c r="A38" s="39" t="s">
        <v>703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110</v>
      </c>
      <c r="K38">
        <v>110</v>
      </c>
      <c r="L38">
        <v>0</v>
      </c>
      <c r="M38">
        <v>0</v>
      </c>
      <c r="N38">
        <v>0</v>
      </c>
      <c r="P38" t="str">
        <f t="shared" si="1"/>
        <v>LibyanArabJm</v>
      </c>
    </row>
    <row r="39" spans="1:16">
      <c r="A39" t="s">
        <v>4170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70</v>
      </c>
      <c r="K39">
        <v>159</v>
      </c>
      <c r="L39">
        <v>144</v>
      </c>
      <c r="M39">
        <v>1029</v>
      </c>
      <c r="N39">
        <v>1026</v>
      </c>
      <c r="P39" t="str">
        <f t="shared" si="1"/>
        <v>Luxembourg</v>
      </c>
    </row>
    <row r="40" spans="1:16">
      <c r="A40" t="s">
        <v>4102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171</v>
      </c>
      <c r="K40">
        <v>433</v>
      </c>
      <c r="L40">
        <v>76</v>
      </c>
      <c r="M40">
        <v>72</v>
      </c>
      <c r="N40">
        <v>217</v>
      </c>
      <c r="P40" t="str">
        <f t="shared" si="1"/>
        <v>Madagascar</v>
      </c>
    </row>
    <row r="41" spans="1:16">
      <c r="A41" t="s">
        <v>4028</v>
      </c>
      <c r="B41">
        <v>57</v>
      </c>
      <c r="C41">
        <v>25</v>
      </c>
      <c r="D41">
        <v>41</v>
      </c>
      <c r="E41">
        <v>13</v>
      </c>
      <c r="F41">
        <v>130</v>
      </c>
      <c r="G41">
        <v>40</v>
      </c>
      <c r="H41">
        <v>64</v>
      </c>
      <c r="I41">
        <v>196</v>
      </c>
      <c r="J41">
        <v>2467</v>
      </c>
      <c r="K41">
        <v>9142</v>
      </c>
      <c r="L41">
        <v>20099</v>
      </c>
      <c r="M41">
        <v>25900</v>
      </c>
      <c r="N41">
        <v>45995</v>
      </c>
      <c r="P41" t="str">
        <f t="shared" si="1"/>
        <v>Malaysia</v>
      </c>
    </row>
    <row r="42" spans="1:16">
      <c r="A42" t="s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28</v>
      </c>
      <c r="L42">
        <v>27</v>
      </c>
      <c r="M42">
        <v>93</v>
      </c>
      <c r="N42">
        <v>45</v>
      </c>
      <c r="P42" t="str">
        <f t="shared" si="1"/>
        <v>Mexico</v>
      </c>
    </row>
    <row r="43" spans="1:16">
      <c r="A43" t="s">
        <v>4172</v>
      </c>
      <c r="B43">
        <v>0</v>
      </c>
      <c r="C43">
        <v>13</v>
      </c>
      <c r="D43">
        <v>249</v>
      </c>
      <c r="E43">
        <v>21</v>
      </c>
      <c r="F43">
        <v>2062</v>
      </c>
      <c r="G43">
        <v>1773</v>
      </c>
      <c r="H43">
        <v>1598</v>
      </c>
      <c r="I43">
        <v>667</v>
      </c>
      <c r="J43">
        <v>2841</v>
      </c>
      <c r="K43">
        <v>8400</v>
      </c>
      <c r="L43">
        <v>11105</v>
      </c>
      <c r="M43">
        <v>11411</v>
      </c>
      <c r="N43">
        <v>12511</v>
      </c>
      <c r="P43" t="str">
        <f t="shared" si="1"/>
        <v>Netherlands</v>
      </c>
    </row>
    <row r="44" spans="1:16">
      <c r="A44" t="s">
        <v>133</v>
      </c>
      <c r="B44">
        <v>35</v>
      </c>
      <c r="C44">
        <v>1</v>
      </c>
      <c r="D44">
        <v>149</v>
      </c>
      <c r="E44">
        <v>507</v>
      </c>
      <c r="F44">
        <v>13</v>
      </c>
      <c r="G44">
        <v>0</v>
      </c>
      <c r="H44">
        <v>888</v>
      </c>
      <c r="I44">
        <v>80</v>
      </c>
      <c r="J44">
        <v>282</v>
      </c>
      <c r="K44">
        <v>912</v>
      </c>
      <c r="L44">
        <v>907</v>
      </c>
      <c r="M44">
        <v>2072</v>
      </c>
      <c r="N44">
        <v>2243</v>
      </c>
      <c r="P44" t="str">
        <f t="shared" si="1"/>
        <v>New Zealand</v>
      </c>
    </row>
    <row r="45" spans="1:16">
      <c r="A45" t="s">
        <v>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35</v>
      </c>
      <c r="N45">
        <v>0</v>
      </c>
      <c r="P45" t="str">
        <f t="shared" si="1"/>
        <v>Nicaragua</v>
      </c>
    </row>
    <row r="46" spans="1:16">
      <c r="A46" t="s">
        <v>4113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7</v>
      </c>
      <c r="I46">
        <v>0</v>
      </c>
      <c r="J46">
        <v>13</v>
      </c>
      <c r="K46">
        <v>140</v>
      </c>
      <c r="L46">
        <v>60</v>
      </c>
      <c r="M46">
        <v>38</v>
      </c>
      <c r="N46">
        <v>170</v>
      </c>
      <c r="P46" t="str">
        <f t="shared" si="1"/>
        <v>Nigeria</v>
      </c>
    </row>
    <row r="47" spans="1:16">
      <c r="A47" t="s">
        <v>4194</v>
      </c>
      <c r="B47">
        <v>0</v>
      </c>
      <c r="C47">
        <v>0</v>
      </c>
      <c r="D47">
        <v>0</v>
      </c>
      <c r="E47">
        <v>150</v>
      </c>
      <c r="F47">
        <v>3201</v>
      </c>
      <c r="G47">
        <v>1866</v>
      </c>
      <c r="H47">
        <v>223</v>
      </c>
      <c r="I47">
        <v>605</v>
      </c>
      <c r="J47">
        <v>506</v>
      </c>
      <c r="K47">
        <v>134</v>
      </c>
      <c r="L47">
        <v>231</v>
      </c>
      <c r="M47">
        <v>153</v>
      </c>
      <c r="N47">
        <v>2679</v>
      </c>
      <c r="P47" t="str">
        <f t="shared" si="1"/>
        <v>Norway</v>
      </c>
    </row>
    <row r="48" spans="1:16">
      <c r="A48" t="s">
        <v>4034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10</v>
      </c>
      <c r="L48">
        <v>15</v>
      </c>
      <c r="M48">
        <v>0</v>
      </c>
      <c r="N48">
        <v>20</v>
      </c>
      <c r="P48" t="str">
        <f t="shared" si="1"/>
        <v>Pakistan</v>
      </c>
    </row>
    <row r="49" spans="1:16">
      <c r="A49" t="s">
        <v>5</v>
      </c>
      <c r="B49">
        <v>0</v>
      </c>
      <c r="C49">
        <v>0</v>
      </c>
      <c r="D49">
        <v>0</v>
      </c>
      <c r="E49">
        <v>6</v>
      </c>
      <c r="F49">
        <v>0</v>
      </c>
      <c r="G49">
        <v>129</v>
      </c>
      <c r="H49">
        <v>676</v>
      </c>
      <c r="I49">
        <v>356</v>
      </c>
      <c r="J49">
        <v>819</v>
      </c>
      <c r="K49">
        <v>1484</v>
      </c>
      <c r="L49">
        <v>1830</v>
      </c>
      <c r="M49">
        <v>1566</v>
      </c>
      <c r="N49">
        <v>1547</v>
      </c>
      <c r="P49" t="str">
        <f t="shared" si="1"/>
        <v>Panama</v>
      </c>
    </row>
    <row r="50" spans="1:16">
      <c r="A50" t="s">
        <v>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58</v>
      </c>
      <c r="K50">
        <v>187</v>
      </c>
      <c r="L50">
        <v>171</v>
      </c>
      <c r="M50">
        <v>122</v>
      </c>
      <c r="N50">
        <v>12</v>
      </c>
      <c r="P50" t="str">
        <f t="shared" si="1"/>
        <v>Paraguay</v>
      </c>
    </row>
    <row r="51" spans="1:16">
      <c r="A51" t="s">
        <v>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12</v>
      </c>
      <c r="K51">
        <v>175</v>
      </c>
      <c r="L51">
        <v>124</v>
      </c>
      <c r="M51">
        <v>238</v>
      </c>
      <c r="N51">
        <v>403</v>
      </c>
      <c r="P51" t="str">
        <f t="shared" si="1"/>
        <v>Peru</v>
      </c>
    </row>
    <row r="52" spans="1:16">
      <c r="A52" t="s">
        <v>4036</v>
      </c>
      <c r="B52">
        <v>229</v>
      </c>
      <c r="C52">
        <v>311</v>
      </c>
      <c r="D52">
        <v>108</v>
      </c>
      <c r="E52">
        <v>380</v>
      </c>
      <c r="F52">
        <v>363</v>
      </c>
      <c r="G52">
        <v>152</v>
      </c>
      <c r="H52">
        <v>167</v>
      </c>
      <c r="I52">
        <v>585</v>
      </c>
      <c r="J52">
        <v>1628</v>
      </c>
      <c r="K52">
        <v>12250</v>
      </c>
      <c r="L52">
        <v>14040</v>
      </c>
      <c r="M52">
        <v>10578</v>
      </c>
      <c r="N52">
        <v>5551</v>
      </c>
      <c r="P52" t="str">
        <f t="shared" si="1"/>
        <v>Philippines</v>
      </c>
    </row>
    <row r="53" spans="1:16">
      <c r="A53" t="s">
        <v>4195</v>
      </c>
      <c r="B53">
        <v>0</v>
      </c>
      <c r="C53">
        <v>0</v>
      </c>
      <c r="D53">
        <v>0</v>
      </c>
      <c r="E53">
        <v>2130</v>
      </c>
      <c r="F53">
        <v>50</v>
      </c>
      <c r="G53">
        <v>0</v>
      </c>
      <c r="H53">
        <v>0</v>
      </c>
      <c r="I53">
        <v>0</v>
      </c>
      <c r="J53">
        <v>0</v>
      </c>
      <c r="K53">
        <v>101</v>
      </c>
      <c r="L53">
        <v>186</v>
      </c>
      <c r="M53">
        <v>157</v>
      </c>
      <c r="N53">
        <v>338</v>
      </c>
      <c r="P53" t="str">
        <f t="shared" si="1"/>
        <v>Poland</v>
      </c>
    </row>
    <row r="54" spans="1:16">
      <c r="A54" t="s">
        <v>4174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23</v>
      </c>
      <c r="L54">
        <v>0</v>
      </c>
      <c r="M54">
        <v>136</v>
      </c>
      <c r="N54">
        <v>632</v>
      </c>
      <c r="P54" t="str">
        <f t="shared" si="1"/>
        <v>Portugal</v>
      </c>
    </row>
    <row r="55" spans="1:16">
      <c r="A55" t="s">
        <v>676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79</v>
      </c>
      <c r="L55">
        <v>400</v>
      </c>
      <c r="M55">
        <v>90</v>
      </c>
      <c r="N55">
        <v>112</v>
      </c>
      <c r="P55" t="str">
        <f t="shared" si="1"/>
        <v>S.Africa</v>
      </c>
    </row>
    <row r="56" spans="1:16">
      <c r="A56" t="s">
        <v>677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13</v>
      </c>
      <c r="J56">
        <v>0</v>
      </c>
      <c r="K56">
        <v>2</v>
      </c>
      <c r="L56">
        <v>11</v>
      </c>
      <c r="M56">
        <v>10</v>
      </c>
      <c r="N56">
        <v>60</v>
      </c>
      <c r="P56" t="str">
        <f t="shared" si="1"/>
        <v>SaudiArabia</v>
      </c>
    </row>
    <row r="57" spans="1:16">
      <c r="A57" t="s">
        <v>4039</v>
      </c>
      <c r="B57">
        <v>120</v>
      </c>
      <c r="C57">
        <v>1013</v>
      </c>
      <c r="D57">
        <v>1300</v>
      </c>
      <c r="E57">
        <v>2163</v>
      </c>
      <c r="F57">
        <v>2782</v>
      </c>
      <c r="G57">
        <v>8414</v>
      </c>
      <c r="H57">
        <v>5043</v>
      </c>
      <c r="I57">
        <v>5821</v>
      </c>
      <c r="J57">
        <v>12231</v>
      </c>
      <c r="K57">
        <v>49004</v>
      </c>
      <c r="L57">
        <v>117961</v>
      </c>
      <c r="M57">
        <v>185122</v>
      </c>
      <c r="N57">
        <v>224356</v>
      </c>
      <c r="P57" t="str">
        <f t="shared" si="1"/>
        <v>Singapore</v>
      </c>
    </row>
    <row r="58" spans="1:16">
      <c r="A58" t="s">
        <v>4175</v>
      </c>
      <c r="B58">
        <v>0</v>
      </c>
      <c r="C58">
        <v>265</v>
      </c>
      <c r="D58">
        <v>0</v>
      </c>
      <c r="E58">
        <v>25</v>
      </c>
      <c r="F58">
        <v>0</v>
      </c>
      <c r="G58">
        <v>162</v>
      </c>
      <c r="H58">
        <v>725</v>
      </c>
      <c r="I58">
        <v>94</v>
      </c>
      <c r="J58">
        <v>165</v>
      </c>
      <c r="K58">
        <v>970</v>
      </c>
      <c r="L58">
        <v>1018</v>
      </c>
      <c r="M58">
        <v>2632</v>
      </c>
      <c r="N58">
        <v>2073</v>
      </c>
      <c r="P58" t="str">
        <f t="shared" si="1"/>
        <v>Spain</v>
      </c>
    </row>
    <row r="59" spans="1:16">
      <c r="A59" t="s">
        <v>678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56</v>
      </c>
      <c r="L59">
        <v>43</v>
      </c>
      <c r="M59">
        <v>23</v>
      </c>
      <c r="N59">
        <v>0</v>
      </c>
      <c r="P59" t="str">
        <f t="shared" si="1"/>
        <v>SriLanka</v>
      </c>
    </row>
    <row r="60" spans="1:16">
      <c r="A60" t="s">
        <v>4134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16</v>
      </c>
      <c r="I60">
        <v>0</v>
      </c>
      <c r="J60">
        <v>0</v>
      </c>
      <c r="K60">
        <v>16</v>
      </c>
      <c r="L60">
        <v>0</v>
      </c>
      <c r="M60">
        <v>0</v>
      </c>
      <c r="N60">
        <v>17</v>
      </c>
      <c r="P60" t="str">
        <f t="shared" si="1"/>
        <v>Sudan</v>
      </c>
    </row>
    <row r="61" spans="1:16">
      <c r="A61" t="s">
        <v>4200</v>
      </c>
      <c r="B61">
        <v>390</v>
      </c>
      <c r="C61">
        <v>357</v>
      </c>
      <c r="D61">
        <v>0</v>
      </c>
      <c r="E61">
        <v>181</v>
      </c>
      <c r="F61">
        <v>0</v>
      </c>
      <c r="G61">
        <v>325</v>
      </c>
      <c r="H61">
        <v>11</v>
      </c>
      <c r="I61">
        <v>77</v>
      </c>
      <c r="J61">
        <v>199</v>
      </c>
      <c r="K61">
        <v>1496</v>
      </c>
      <c r="L61">
        <v>2418</v>
      </c>
      <c r="M61">
        <v>1356</v>
      </c>
      <c r="N61">
        <v>5669</v>
      </c>
      <c r="P61" t="str">
        <f t="shared" si="1"/>
        <v>Sweden</v>
      </c>
    </row>
    <row r="62" spans="1:16">
      <c r="A62" t="s">
        <v>4201</v>
      </c>
      <c r="B62">
        <v>0</v>
      </c>
      <c r="C62">
        <v>0</v>
      </c>
      <c r="D62">
        <v>183</v>
      </c>
      <c r="E62">
        <v>0</v>
      </c>
      <c r="F62">
        <v>615</v>
      </c>
      <c r="G62">
        <v>872</v>
      </c>
      <c r="H62">
        <v>148</v>
      </c>
      <c r="I62">
        <v>1231</v>
      </c>
      <c r="J62">
        <v>2914</v>
      </c>
      <c r="K62">
        <v>4102</v>
      </c>
      <c r="L62">
        <v>7054</v>
      </c>
      <c r="M62">
        <v>6353</v>
      </c>
      <c r="N62">
        <v>18761</v>
      </c>
      <c r="P62" t="str">
        <f t="shared" si="1"/>
        <v>Switzerland</v>
      </c>
    </row>
    <row r="63" spans="1:16">
      <c r="A63" t="s">
        <v>121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105050</v>
      </c>
      <c r="K63">
        <v>313859</v>
      </c>
      <c r="L63">
        <v>339104</v>
      </c>
      <c r="M63">
        <v>316155</v>
      </c>
      <c r="N63">
        <v>347484</v>
      </c>
      <c r="P63" t="str">
        <f t="shared" si="1"/>
        <v>Taiwan</v>
      </c>
    </row>
    <row r="64" spans="1:16">
      <c r="A64" t="s">
        <v>4043</v>
      </c>
      <c r="B64">
        <v>445</v>
      </c>
      <c r="C64">
        <v>884</v>
      </c>
      <c r="D64">
        <v>910</v>
      </c>
      <c r="E64">
        <v>1124</v>
      </c>
      <c r="F64">
        <v>610</v>
      </c>
      <c r="G64">
        <v>1268</v>
      </c>
      <c r="H64">
        <v>672</v>
      </c>
      <c r="I64">
        <v>1962</v>
      </c>
      <c r="J64">
        <v>8303</v>
      </c>
      <c r="K64">
        <v>23318</v>
      </c>
      <c r="L64">
        <v>23487</v>
      </c>
      <c r="M64">
        <v>28824</v>
      </c>
      <c r="N64">
        <v>32331</v>
      </c>
      <c r="P64" t="str">
        <f t="shared" si="1"/>
        <v>Thailand</v>
      </c>
    </row>
    <row r="65" spans="1:16">
      <c r="A65" t="s">
        <v>4044</v>
      </c>
      <c r="B65">
        <v>0</v>
      </c>
      <c r="C65">
        <v>0</v>
      </c>
      <c r="D65">
        <v>0</v>
      </c>
      <c r="E65">
        <v>10</v>
      </c>
      <c r="F65">
        <v>3</v>
      </c>
      <c r="G65">
        <v>2</v>
      </c>
      <c r="H65">
        <v>0</v>
      </c>
      <c r="I65">
        <v>0</v>
      </c>
      <c r="J65">
        <v>0</v>
      </c>
      <c r="K65">
        <v>15</v>
      </c>
      <c r="L65">
        <v>17</v>
      </c>
      <c r="M65">
        <v>45</v>
      </c>
      <c r="N65">
        <v>318</v>
      </c>
      <c r="P65" t="str">
        <f t="shared" si="1"/>
        <v>Turkey</v>
      </c>
    </row>
    <row r="66" spans="1:16">
      <c r="A66" t="s">
        <v>4164</v>
      </c>
      <c r="B66">
        <v>9797</v>
      </c>
      <c r="C66">
        <v>7135</v>
      </c>
      <c r="D66">
        <v>2683</v>
      </c>
      <c r="E66">
        <v>455</v>
      </c>
      <c r="F66">
        <v>3416</v>
      </c>
      <c r="G66">
        <v>2848</v>
      </c>
      <c r="H66">
        <v>1333</v>
      </c>
      <c r="I66">
        <v>3539</v>
      </c>
      <c r="J66">
        <v>3833</v>
      </c>
      <c r="K66">
        <v>22051</v>
      </c>
      <c r="L66">
        <v>68884</v>
      </c>
      <c r="M66">
        <v>91414</v>
      </c>
      <c r="N66">
        <v>130073</v>
      </c>
      <c r="P66" t="str">
        <f t="shared" si="1"/>
        <v>United Kingdom</v>
      </c>
    </row>
    <row r="67" spans="1:16">
      <c r="A67" t="s">
        <v>48</v>
      </c>
      <c r="B67">
        <v>25625</v>
      </c>
      <c r="C67">
        <v>35719</v>
      </c>
      <c r="D67">
        <v>31490</v>
      </c>
      <c r="E67">
        <v>26280</v>
      </c>
      <c r="F67">
        <v>23596</v>
      </c>
      <c r="G67">
        <v>28427</v>
      </c>
      <c r="H67">
        <v>45599</v>
      </c>
      <c r="I67">
        <v>32320</v>
      </c>
      <c r="J67">
        <v>51105</v>
      </c>
      <c r="K67">
        <v>206312</v>
      </c>
      <c r="L67">
        <v>249080</v>
      </c>
      <c r="M67">
        <v>308301</v>
      </c>
      <c r="N67">
        <v>344333</v>
      </c>
      <c r="P67" t="str">
        <f t="shared" si="1"/>
        <v>United States</v>
      </c>
    </row>
    <row r="68" spans="1:16">
      <c r="A68" t="s">
        <v>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136</v>
      </c>
      <c r="M68">
        <v>0</v>
      </c>
      <c r="N68">
        <v>0</v>
      </c>
      <c r="P68" t="str">
        <f t="shared" si="1"/>
        <v>Uruguay</v>
      </c>
    </row>
    <row r="69" spans="1:16">
      <c r="A69" t="s">
        <v>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50</v>
      </c>
      <c r="P69" t="str">
        <f t="shared" si="1"/>
        <v>Venezuela</v>
      </c>
    </row>
    <row r="70" spans="1:16">
      <c r="A70" s="39" t="s">
        <v>691</v>
      </c>
      <c r="B70">
        <f>ROUND(B$25*0.975,0)</f>
        <v>72884</v>
      </c>
      <c r="C70">
        <f t="shared" ref="C70:N70" si="2">ROUND(C$25*0.975,0)</f>
        <v>93179</v>
      </c>
      <c r="D70">
        <f t="shared" si="2"/>
        <v>110406</v>
      </c>
      <c r="E70">
        <f t="shared" si="2"/>
        <v>155825</v>
      </c>
      <c r="F70">
        <f t="shared" si="2"/>
        <v>204282</v>
      </c>
      <c r="G70">
        <f t="shared" si="2"/>
        <v>202565</v>
      </c>
      <c r="H70">
        <f t="shared" si="2"/>
        <v>186558</v>
      </c>
      <c r="I70">
        <f t="shared" si="2"/>
        <v>242470</v>
      </c>
      <c r="J70">
        <f t="shared" si="2"/>
        <v>751634</v>
      </c>
      <c r="K70">
        <f t="shared" si="2"/>
        <v>1741472</v>
      </c>
      <c r="L70">
        <f t="shared" si="2"/>
        <v>1967044</v>
      </c>
      <c r="M70">
        <f t="shared" si="2"/>
        <v>1998769</v>
      </c>
      <c r="N70">
        <f t="shared" si="2"/>
        <v>2072627</v>
      </c>
      <c r="P70" t="str">
        <f t="shared" si="1"/>
        <v>HongKong</v>
      </c>
    </row>
    <row r="71" spans="1:16">
      <c r="A71" s="39" t="s">
        <v>692</v>
      </c>
      <c r="B71">
        <f>ROUND(B$25*0.025,0)</f>
        <v>1869</v>
      </c>
      <c r="C71">
        <f t="shared" ref="C71:N71" si="3">ROUND(C$25*0.025,0)</f>
        <v>2389</v>
      </c>
      <c r="D71">
        <f t="shared" si="3"/>
        <v>2831</v>
      </c>
      <c r="E71">
        <f t="shared" si="3"/>
        <v>3996</v>
      </c>
      <c r="F71">
        <f t="shared" si="3"/>
        <v>5238</v>
      </c>
      <c r="G71">
        <f t="shared" si="3"/>
        <v>5194</v>
      </c>
      <c r="H71">
        <f t="shared" si="3"/>
        <v>4784</v>
      </c>
      <c r="I71">
        <f t="shared" si="3"/>
        <v>6217</v>
      </c>
      <c r="J71">
        <f t="shared" si="3"/>
        <v>19273</v>
      </c>
      <c r="K71">
        <f t="shared" si="3"/>
        <v>44653</v>
      </c>
      <c r="L71">
        <f t="shared" si="3"/>
        <v>50437</v>
      </c>
      <c r="M71">
        <f t="shared" si="3"/>
        <v>51250</v>
      </c>
      <c r="N71">
        <f t="shared" si="3"/>
        <v>53144</v>
      </c>
      <c r="P71" t="str">
        <f t="shared" si="1"/>
        <v>Macau</v>
      </c>
    </row>
    <row r="73" spans="1:16" ht="15.75">
      <c r="A73" t="s">
        <v>669</v>
      </c>
    </row>
    <row r="74" spans="1:16">
      <c r="A74" s="39" t="s">
        <v>693</v>
      </c>
    </row>
    <row r="75" spans="1:16" ht="15.75">
      <c r="A75" t="s">
        <v>897</v>
      </c>
    </row>
  </sheetData>
  <phoneticPr fontId="2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33"/>
  <sheetViews>
    <sheetView workbookViewId="0">
      <selection activeCell="J34" sqref="J34"/>
    </sheetView>
  </sheetViews>
  <sheetFormatPr defaultRowHeight="14.25"/>
  <cols>
    <col min="1" max="1" width="36" bestFit="1" customWidth="1"/>
    <col min="2" max="2" width="7.5" customWidth="1"/>
    <col min="3" max="5" width="8.5" customWidth="1"/>
  </cols>
  <sheetData>
    <row r="1" spans="1:7" ht="28.5">
      <c r="A1" s="2" t="s">
        <v>2296</v>
      </c>
    </row>
    <row r="2" spans="1:7">
      <c r="A2" s="2" t="s">
        <v>2297</v>
      </c>
    </row>
    <row r="3" spans="1:7">
      <c r="A3" s="3" t="s">
        <v>2298</v>
      </c>
      <c r="B3" s="3" t="s">
        <v>4003</v>
      </c>
      <c r="C3" s="3" t="s">
        <v>2299</v>
      </c>
      <c r="D3" s="3" t="s">
        <v>2300</v>
      </c>
      <c r="E3" s="3" t="s">
        <v>2301</v>
      </c>
    </row>
    <row r="4" spans="1:7">
      <c r="A4" s="4" t="s">
        <v>2302</v>
      </c>
      <c r="B4" s="5" t="s">
        <v>2303</v>
      </c>
      <c r="C4" s="5" t="s">
        <v>2304</v>
      </c>
      <c r="D4" s="5" t="s">
        <v>2305</v>
      </c>
      <c r="E4" s="5" t="s">
        <v>2306</v>
      </c>
      <c r="G4" t="str">
        <f t="shared" ref="G4:G35" si="0">IF(ISNA(VLOOKUP(A4,Area_Country,2,FALSE)),"False","Y")</f>
        <v>False</v>
      </c>
    </row>
    <row r="5" spans="1:7">
      <c r="A5" s="4" t="s">
        <v>2307</v>
      </c>
      <c r="B5" s="5"/>
      <c r="C5" s="5"/>
      <c r="D5" s="5"/>
      <c r="E5" s="5" t="s">
        <v>2308</v>
      </c>
      <c r="G5" t="str">
        <f t="shared" si="0"/>
        <v>Y</v>
      </c>
    </row>
    <row r="6" spans="1:7">
      <c r="A6" s="4" t="s">
        <v>2309</v>
      </c>
      <c r="B6" s="5"/>
      <c r="C6" s="5" t="s">
        <v>2310</v>
      </c>
      <c r="D6" s="5" t="s">
        <v>2311</v>
      </c>
      <c r="E6" s="5"/>
      <c r="G6" t="str">
        <f t="shared" si="0"/>
        <v>Y</v>
      </c>
    </row>
    <row r="7" spans="1:7">
      <c r="A7" s="4" t="s">
        <v>2312</v>
      </c>
      <c r="B7" s="5" t="s">
        <v>2313</v>
      </c>
      <c r="C7" s="5" t="s">
        <v>2314</v>
      </c>
      <c r="D7" s="5" t="s">
        <v>2315</v>
      </c>
      <c r="E7" s="5"/>
      <c r="G7" t="str">
        <f t="shared" si="0"/>
        <v>Y</v>
      </c>
    </row>
    <row r="8" spans="1:7">
      <c r="A8" s="4" t="s">
        <v>2316</v>
      </c>
      <c r="B8" s="5"/>
      <c r="C8" s="5" t="s">
        <v>2317</v>
      </c>
      <c r="D8" s="5" t="s">
        <v>2318</v>
      </c>
      <c r="E8" s="5" t="s">
        <v>2319</v>
      </c>
      <c r="G8" t="str">
        <f t="shared" si="0"/>
        <v>Y</v>
      </c>
    </row>
    <row r="9" spans="1:7">
      <c r="A9" s="4" t="s">
        <v>2320</v>
      </c>
      <c r="B9" s="5"/>
      <c r="C9" s="5" t="s">
        <v>2321</v>
      </c>
      <c r="D9" s="5" t="s">
        <v>2322</v>
      </c>
      <c r="E9" s="5" t="s">
        <v>2323</v>
      </c>
      <c r="G9" t="str">
        <f t="shared" si="0"/>
        <v>Y</v>
      </c>
    </row>
    <row r="10" spans="1:7">
      <c r="A10" s="4" t="s">
        <v>2324</v>
      </c>
      <c r="B10" s="5" t="s">
        <v>2325</v>
      </c>
      <c r="C10" s="5" t="s">
        <v>2326</v>
      </c>
      <c r="D10" s="5" t="s">
        <v>2327</v>
      </c>
      <c r="E10" s="5" t="s">
        <v>2328</v>
      </c>
      <c r="G10" t="str">
        <f t="shared" si="0"/>
        <v>Y</v>
      </c>
    </row>
    <row r="11" spans="1:7">
      <c r="A11" s="4" t="s">
        <v>2329</v>
      </c>
      <c r="B11" s="5" t="s">
        <v>2330</v>
      </c>
      <c r="C11" s="5" t="s">
        <v>2331</v>
      </c>
      <c r="D11" s="5" t="s">
        <v>2332</v>
      </c>
      <c r="E11" s="5" t="s">
        <v>2333</v>
      </c>
      <c r="G11" t="str">
        <f t="shared" si="0"/>
        <v>Y</v>
      </c>
    </row>
    <row r="12" spans="1:7">
      <c r="A12" s="4" t="s">
        <v>2334</v>
      </c>
      <c r="B12" s="5"/>
      <c r="C12" s="5"/>
      <c r="D12" s="5" t="s">
        <v>2335</v>
      </c>
      <c r="E12" s="5" t="s">
        <v>2336</v>
      </c>
      <c r="G12" t="str">
        <f t="shared" si="0"/>
        <v>Y</v>
      </c>
    </row>
    <row r="13" spans="1:7">
      <c r="A13" s="4" t="s">
        <v>2337</v>
      </c>
      <c r="B13" s="5" t="s">
        <v>2338</v>
      </c>
      <c r="C13" s="5" t="s">
        <v>2339</v>
      </c>
      <c r="D13" s="5" t="s">
        <v>2340</v>
      </c>
      <c r="E13" s="5" t="s">
        <v>2341</v>
      </c>
      <c r="G13" t="str">
        <f t="shared" si="0"/>
        <v>Y</v>
      </c>
    </row>
    <row r="14" spans="1:7">
      <c r="A14" s="4" t="s">
        <v>2342</v>
      </c>
      <c r="B14" s="5" t="s">
        <v>2343</v>
      </c>
      <c r="C14" s="5"/>
      <c r="D14" s="5"/>
      <c r="E14" s="5"/>
      <c r="G14" t="str">
        <f t="shared" si="0"/>
        <v>Y</v>
      </c>
    </row>
    <row r="15" spans="1:7">
      <c r="A15" s="4" t="s">
        <v>2344</v>
      </c>
      <c r="B15" s="5" t="s">
        <v>2345</v>
      </c>
      <c r="C15" s="5" t="s">
        <v>2346</v>
      </c>
      <c r="D15" s="5" t="s">
        <v>2347</v>
      </c>
      <c r="E15" s="5" t="s">
        <v>2346</v>
      </c>
      <c r="G15" t="str">
        <f t="shared" si="0"/>
        <v>Y</v>
      </c>
    </row>
    <row r="16" spans="1:7">
      <c r="A16" s="4" t="s">
        <v>2348</v>
      </c>
      <c r="B16" s="5" t="s">
        <v>2349</v>
      </c>
      <c r="C16" s="5" t="s">
        <v>2350</v>
      </c>
      <c r="D16" s="5" t="s">
        <v>2351</v>
      </c>
      <c r="E16" s="5" t="s">
        <v>2352</v>
      </c>
      <c r="G16" t="str">
        <f t="shared" si="0"/>
        <v>Y</v>
      </c>
    </row>
    <row r="17" spans="1:7">
      <c r="A17" s="4" t="s">
        <v>2353</v>
      </c>
      <c r="B17" s="5"/>
      <c r="C17" s="5"/>
      <c r="D17" s="5" t="s">
        <v>2354</v>
      </c>
      <c r="E17" s="5"/>
      <c r="G17" t="str">
        <f t="shared" si="0"/>
        <v>Y</v>
      </c>
    </row>
    <row r="18" spans="1:7">
      <c r="A18" s="4" t="s">
        <v>2355</v>
      </c>
      <c r="B18" s="5" t="s">
        <v>2356</v>
      </c>
      <c r="C18" s="5" t="s">
        <v>2357</v>
      </c>
      <c r="D18" s="5" t="s">
        <v>2358</v>
      </c>
      <c r="E18" s="5" t="s">
        <v>2359</v>
      </c>
      <c r="G18" t="str">
        <f t="shared" si="0"/>
        <v>Y</v>
      </c>
    </row>
    <row r="19" spans="1:7">
      <c r="A19" s="4" t="s">
        <v>2360</v>
      </c>
      <c r="B19" s="5" t="s">
        <v>2361</v>
      </c>
      <c r="C19" s="5"/>
      <c r="D19" s="5" t="s">
        <v>2362</v>
      </c>
      <c r="E19" s="5"/>
      <c r="G19" t="str">
        <f t="shared" si="0"/>
        <v>Y</v>
      </c>
    </row>
    <row r="20" spans="1:7">
      <c r="A20" s="4" t="s">
        <v>2363</v>
      </c>
      <c r="B20" s="5" t="s">
        <v>2364</v>
      </c>
      <c r="C20" s="5"/>
      <c r="D20" s="5" t="s">
        <v>2365</v>
      </c>
      <c r="E20" s="5"/>
      <c r="G20" t="str">
        <f t="shared" si="0"/>
        <v>Y</v>
      </c>
    </row>
    <row r="21" spans="1:7">
      <c r="A21" s="4" t="s">
        <v>2366</v>
      </c>
      <c r="B21" s="5" t="s">
        <v>2367</v>
      </c>
      <c r="C21" s="5" t="s">
        <v>2368</v>
      </c>
      <c r="D21" s="5" t="s">
        <v>2369</v>
      </c>
      <c r="E21" s="5" t="s">
        <v>2370</v>
      </c>
      <c r="G21" t="str">
        <f t="shared" si="0"/>
        <v>Y</v>
      </c>
    </row>
    <row r="22" spans="1:7">
      <c r="A22" s="4" t="s">
        <v>2371</v>
      </c>
      <c r="B22" s="5" t="s">
        <v>2372</v>
      </c>
      <c r="C22" s="5" t="s">
        <v>2373</v>
      </c>
      <c r="D22" s="5" t="s">
        <v>2374</v>
      </c>
      <c r="E22" s="5" t="s">
        <v>2375</v>
      </c>
      <c r="G22" t="str">
        <f t="shared" si="0"/>
        <v>Y</v>
      </c>
    </row>
    <row r="23" spans="1:7">
      <c r="A23" s="4" t="s">
        <v>2376</v>
      </c>
      <c r="B23" s="5"/>
      <c r="C23" s="5" t="s">
        <v>2377</v>
      </c>
      <c r="D23" s="5"/>
      <c r="E23" s="5" t="s">
        <v>2310</v>
      </c>
      <c r="G23" t="str">
        <f t="shared" si="0"/>
        <v>Y</v>
      </c>
    </row>
    <row r="24" spans="1:7">
      <c r="A24" s="4" t="s">
        <v>2378</v>
      </c>
      <c r="B24" s="5"/>
      <c r="C24" s="5"/>
      <c r="D24" s="5" t="s">
        <v>2343</v>
      </c>
      <c r="E24" s="5"/>
      <c r="G24" t="str">
        <f t="shared" si="0"/>
        <v>Y</v>
      </c>
    </row>
    <row r="25" spans="1:7">
      <c r="A25" s="4" t="s">
        <v>2379</v>
      </c>
      <c r="B25" s="5"/>
      <c r="C25" s="5"/>
      <c r="D25" s="5"/>
      <c r="E25" s="5" t="s">
        <v>2343</v>
      </c>
      <c r="G25" t="str">
        <f t="shared" si="0"/>
        <v>Y</v>
      </c>
    </row>
    <row r="26" spans="1:7">
      <c r="A26" s="4" t="s">
        <v>2380</v>
      </c>
      <c r="B26" s="5"/>
      <c r="C26" s="5" t="s">
        <v>2308</v>
      </c>
      <c r="D26" s="5" t="s">
        <v>2310</v>
      </c>
      <c r="E26" s="5"/>
      <c r="G26" t="str">
        <f t="shared" si="0"/>
        <v>Y</v>
      </c>
    </row>
    <row r="27" spans="1:7">
      <c r="A27" s="4" t="s">
        <v>2381</v>
      </c>
      <c r="B27" s="5" t="s">
        <v>2382</v>
      </c>
      <c r="C27" s="5" t="s">
        <v>2383</v>
      </c>
      <c r="D27" s="5" t="s">
        <v>2384</v>
      </c>
      <c r="E27" s="5" t="s">
        <v>2385</v>
      </c>
      <c r="G27" t="str">
        <f t="shared" si="0"/>
        <v>Y</v>
      </c>
    </row>
    <row r="28" spans="1:7">
      <c r="A28" s="4" t="s">
        <v>2386</v>
      </c>
      <c r="B28" s="5"/>
      <c r="C28" s="5" t="s">
        <v>2387</v>
      </c>
      <c r="D28" s="5" t="s">
        <v>2364</v>
      </c>
      <c r="E28" s="5" t="s">
        <v>2308</v>
      </c>
      <c r="G28" t="str">
        <f t="shared" si="0"/>
        <v>Y</v>
      </c>
    </row>
    <row r="29" spans="1:7">
      <c r="A29" s="4" t="s">
        <v>2388</v>
      </c>
      <c r="B29" s="5" t="s">
        <v>2389</v>
      </c>
      <c r="C29" s="5" t="s">
        <v>2390</v>
      </c>
      <c r="D29" s="5" t="s">
        <v>2391</v>
      </c>
      <c r="E29" s="5" t="s">
        <v>2392</v>
      </c>
      <c r="G29" t="str">
        <f t="shared" si="0"/>
        <v>Y</v>
      </c>
    </row>
    <row r="30" spans="1:7">
      <c r="A30" s="4" t="s">
        <v>2393</v>
      </c>
      <c r="B30" s="5" t="s">
        <v>2394</v>
      </c>
      <c r="C30" s="5" t="s">
        <v>2395</v>
      </c>
      <c r="D30" s="5" t="s">
        <v>2396</v>
      </c>
      <c r="E30" s="5" t="s">
        <v>2397</v>
      </c>
      <c r="G30" t="str">
        <f t="shared" si="0"/>
        <v>Y</v>
      </c>
    </row>
    <row r="31" spans="1:7">
      <c r="A31" s="4" t="s">
        <v>2398</v>
      </c>
      <c r="B31" s="5"/>
      <c r="C31" s="5" t="s">
        <v>2399</v>
      </c>
      <c r="D31" s="5" t="s">
        <v>2400</v>
      </c>
      <c r="E31" s="5" t="s">
        <v>2401</v>
      </c>
      <c r="G31" t="str">
        <f t="shared" si="0"/>
        <v>Y</v>
      </c>
    </row>
    <row r="32" spans="1:7">
      <c r="A32" s="4" t="s">
        <v>2402</v>
      </c>
      <c r="B32" s="5" t="s">
        <v>2403</v>
      </c>
      <c r="C32" s="5" t="s">
        <v>2404</v>
      </c>
      <c r="D32" s="5" t="s">
        <v>2405</v>
      </c>
      <c r="E32" s="5" t="s">
        <v>2406</v>
      </c>
      <c r="G32" t="str">
        <f t="shared" si="0"/>
        <v>Y</v>
      </c>
    </row>
    <row r="33" spans="1:7">
      <c r="A33" s="4" t="s">
        <v>2407</v>
      </c>
      <c r="B33" s="5"/>
      <c r="C33" s="5" t="s">
        <v>2310</v>
      </c>
      <c r="D33" s="5" t="s">
        <v>2408</v>
      </c>
      <c r="E33" s="5" t="s">
        <v>2409</v>
      </c>
      <c r="G33" t="str">
        <f t="shared" si="0"/>
        <v>Y</v>
      </c>
    </row>
    <row r="34" spans="1:7">
      <c r="A34" s="4" t="s">
        <v>2410</v>
      </c>
      <c r="B34" s="5" t="s">
        <v>2411</v>
      </c>
      <c r="C34" s="5" t="s">
        <v>2412</v>
      </c>
      <c r="D34" s="5" t="s">
        <v>2413</v>
      </c>
      <c r="E34" s="5" t="s">
        <v>2414</v>
      </c>
      <c r="G34" t="str">
        <f t="shared" si="0"/>
        <v>Y</v>
      </c>
    </row>
    <row r="35" spans="1:7">
      <c r="A35" s="4" t="s">
        <v>2415</v>
      </c>
      <c r="B35" s="5"/>
      <c r="C35" s="5" t="s">
        <v>2362</v>
      </c>
      <c r="D35" s="5"/>
      <c r="E35" s="5"/>
      <c r="G35" t="str">
        <f t="shared" si="0"/>
        <v>Y</v>
      </c>
    </row>
    <row r="36" spans="1:7">
      <c r="A36" s="4" t="s">
        <v>2416</v>
      </c>
      <c r="B36" s="5" t="s">
        <v>2417</v>
      </c>
      <c r="C36" s="5" t="s">
        <v>2418</v>
      </c>
      <c r="D36" s="5" t="s">
        <v>2419</v>
      </c>
      <c r="E36" s="5" t="s">
        <v>2420</v>
      </c>
      <c r="G36" t="str">
        <f t="shared" ref="G36:G67" si="1">IF(ISNA(VLOOKUP(A36,Area_Country,2,FALSE)),"False","Y")</f>
        <v>Y</v>
      </c>
    </row>
    <row r="37" spans="1:7">
      <c r="A37" s="4" t="s">
        <v>2421</v>
      </c>
      <c r="B37" s="5" t="s">
        <v>2422</v>
      </c>
      <c r="C37" s="5" t="s">
        <v>2423</v>
      </c>
      <c r="D37" s="5" t="s">
        <v>2424</v>
      </c>
      <c r="E37" s="5" t="s">
        <v>2425</v>
      </c>
      <c r="G37" t="str">
        <f t="shared" si="1"/>
        <v>Y</v>
      </c>
    </row>
    <row r="38" spans="1:7">
      <c r="A38" s="4" t="s">
        <v>2426</v>
      </c>
      <c r="B38" s="5"/>
      <c r="C38" s="5"/>
      <c r="D38" s="5"/>
      <c r="E38" s="5" t="s">
        <v>2345</v>
      </c>
      <c r="G38" t="str">
        <f t="shared" si="1"/>
        <v>Y</v>
      </c>
    </row>
    <row r="39" spans="1:7">
      <c r="A39" s="4" t="s">
        <v>3935</v>
      </c>
      <c r="B39" s="5"/>
      <c r="C39" s="5"/>
      <c r="D39" s="5" t="s">
        <v>2362</v>
      </c>
      <c r="E39" s="5" t="s">
        <v>2427</v>
      </c>
      <c r="G39" t="str">
        <f t="shared" si="1"/>
        <v>Y</v>
      </c>
    </row>
    <row r="40" spans="1:7">
      <c r="A40" s="4" t="s">
        <v>2428</v>
      </c>
      <c r="B40" s="5"/>
      <c r="C40" s="5"/>
      <c r="D40" s="5"/>
      <c r="E40" s="5" t="s">
        <v>2429</v>
      </c>
      <c r="G40" t="str">
        <f t="shared" si="1"/>
        <v>Y</v>
      </c>
    </row>
    <row r="41" spans="1:7">
      <c r="A41" s="4" t="s">
        <v>2430</v>
      </c>
      <c r="B41" s="5"/>
      <c r="C41" s="5" t="s">
        <v>2429</v>
      </c>
      <c r="D41" s="5" t="s">
        <v>2361</v>
      </c>
      <c r="E41" s="5" t="s">
        <v>2345</v>
      </c>
      <c r="G41" t="str">
        <f t="shared" si="1"/>
        <v>Y</v>
      </c>
    </row>
    <row r="42" spans="1:7">
      <c r="A42" s="4" t="s">
        <v>2431</v>
      </c>
      <c r="B42" s="5"/>
      <c r="C42" s="5"/>
      <c r="D42" s="5" t="s">
        <v>2432</v>
      </c>
      <c r="E42" s="5"/>
      <c r="G42" t="str">
        <f t="shared" si="1"/>
        <v>Y</v>
      </c>
    </row>
    <row r="43" spans="1:7">
      <c r="A43" s="4" t="s">
        <v>2433</v>
      </c>
      <c r="B43" s="5"/>
      <c r="C43" s="5" t="s">
        <v>2434</v>
      </c>
      <c r="D43" s="5"/>
      <c r="E43" s="5"/>
      <c r="G43" t="str">
        <f t="shared" si="1"/>
        <v>Y</v>
      </c>
    </row>
    <row r="44" spans="1:7">
      <c r="A44" s="4" t="s">
        <v>2435</v>
      </c>
      <c r="B44" s="5"/>
      <c r="C44" s="5" t="s">
        <v>2336</v>
      </c>
      <c r="D44" s="5"/>
      <c r="E44" s="5" t="s">
        <v>2436</v>
      </c>
      <c r="G44" t="str">
        <f t="shared" si="1"/>
        <v>Y</v>
      </c>
    </row>
    <row r="45" spans="1:7">
      <c r="A45" s="4" t="s">
        <v>2437</v>
      </c>
      <c r="B45" s="5" t="s">
        <v>2438</v>
      </c>
      <c r="C45" s="5" t="s">
        <v>2439</v>
      </c>
      <c r="D45" s="5" t="s">
        <v>2440</v>
      </c>
      <c r="E45" s="5" t="s">
        <v>2441</v>
      </c>
      <c r="G45" t="str">
        <f t="shared" si="1"/>
        <v>Y</v>
      </c>
    </row>
    <row r="46" spans="1:7">
      <c r="A46" s="4" t="s">
        <v>2442</v>
      </c>
      <c r="B46" s="5" t="s">
        <v>2443</v>
      </c>
      <c r="C46" s="5" t="s">
        <v>2443</v>
      </c>
      <c r="D46" s="5"/>
      <c r="E46" s="5"/>
      <c r="G46" t="str">
        <f t="shared" si="1"/>
        <v>Y</v>
      </c>
    </row>
    <row r="47" spans="1:7">
      <c r="A47" s="4" t="s">
        <v>2444</v>
      </c>
      <c r="B47" s="5" t="s">
        <v>2445</v>
      </c>
      <c r="C47" s="5" t="s">
        <v>2446</v>
      </c>
      <c r="D47" s="5" t="s">
        <v>2447</v>
      </c>
      <c r="E47" s="5" t="s">
        <v>2448</v>
      </c>
      <c r="G47" t="str">
        <f t="shared" si="1"/>
        <v>Y</v>
      </c>
    </row>
    <row r="48" spans="1:7">
      <c r="A48" s="4" t="s">
        <v>2449</v>
      </c>
      <c r="B48" s="5"/>
      <c r="C48" s="5"/>
      <c r="D48" s="5" t="s">
        <v>2377</v>
      </c>
      <c r="E48" s="5"/>
      <c r="G48" t="str">
        <f t="shared" si="1"/>
        <v>Y</v>
      </c>
    </row>
    <row r="49" spans="1:7">
      <c r="A49" s="4" t="s">
        <v>2450</v>
      </c>
      <c r="B49" s="5"/>
      <c r="C49" s="5"/>
      <c r="D49" s="5" t="s">
        <v>2451</v>
      </c>
      <c r="E49" s="5"/>
      <c r="G49" t="str">
        <f t="shared" si="1"/>
        <v>Y</v>
      </c>
    </row>
    <row r="50" spans="1:7">
      <c r="A50" s="4" t="s">
        <v>2452</v>
      </c>
      <c r="B50" s="5" t="s">
        <v>2364</v>
      </c>
      <c r="C50" s="5" t="s">
        <v>2453</v>
      </c>
      <c r="D50" s="5" t="s">
        <v>2454</v>
      </c>
      <c r="E50" s="5" t="s">
        <v>2455</v>
      </c>
      <c r="G50" t="str">
        <f t="shared" si="1"/>
        <v>Y</v>
      </c>
    </row>
    <row r="51" spans="1:7">
      <c r="A51" s="4" t="s">
        <v>2456</v>
      </c>
      <c r="B51" s="5" t="s">
        <v>2365</v>
      </c>
      <c r="C51" s="5" t="s">
        <v>2457</v>
      </c>
      <c r="D51" s="5" t="s">
        <v>2317</v>
      </c>
      <c r="E51" s="5" t="s">
        <v>2354</v>
      </c>
      <c r="G51" t="str">
        <f t="shared" si="1"/>
        <v>Y</v>
      </c>
    </row>
    <row r="52" spans="1:7">
      <c r="A52" s="4" t="s">
        <v>2458</v>
      </c>
      <c r="B52" s="5"/>
      <c r="C52" s="5"/>
      <c r="D52" s="5"/>
      <c r="E52" s="5" t="s">
        <v>2459</v>
      </c>
      <c r="G52" t="str">
        <f t="shared" si="1"/>
        <v>Y</v>
      </c>
    </row>
    <row r="53" spans="1:7">
      <c r="A53" s="4" t="s">
        <v>2460</v>
      </c>
      <c r="B53" s="5"/>
      <c r="C53" s="5" t="s">
        <v>2461</v>
      </c>
      <c r="D53" s="5" t="s">
        <v>2453</v>
      </c>
      <c r="E53" s="5" t="s">
        <v>2462</v>
      </c>
      <c r="G53" t="str">
        <f t="shared" si="1"/>
        <v>Y</v>
      </c>
    </row>
    <row r="54" spans="1:7">
      <c r="A54" s="4" t="s">
        <v>2463</v>
      </c>
      <c r="B54" s="5"/>
      <c r="C54" s="5" t="s">
        <v>2464</v>
      </c>
      <c r="D54" s="5" t="s">
        <v>2465</v>
      </c>
      <c r="E54" s="5" t="s">
        <v>2466</v>
      </c>
      <c r="G54" t="str">
        <f t="shared" si="1"/>
        <v>Y</v>
      </c>
    </row>
    <row r="55" spans="1:7">
      <c r="A55" s="4" t="s">
        <v>2467</v>
      </c>
      <c r="B55" s="5"/>
      <c r="C55" s="5" t="s">
        <v>2427</v>
      </c>
      <c r="D55" s="5"/>
      <c r="E55" s="5"/>
      <c r="G55" t="str">
        <f t="shared" si="1"/>
        <v>Y</v>
      </c>
    </row>
    <row r="56" spans="1:7">
      <c r="A56" s="4" t="s">
        <v>2468</v>
      </c>
      <c r="B56" s="5"/>
      <c r="C56" s="5"/>
      <c r="D56" s="5" t="s">
        <v>2364</v>
      </c>
      <c r="E56" s="5"/>
      <c r="G56" t="str">
        <f t="shared" si="1"/>
        <v>Y</v>
      </c>
    </row>
    <row r="57" spans="1:7">
      <c r="A57" s="4" t="s">
        <v>2469</v>
      </c>
      <c r="B57" s="5"/>
      <c r="C57" s="5" t="s">
        <v>2464</v>
      </c>
      <c r="D57" s="5" t="s">
        <v>2470</v>
      </c>
      <c r="E57" s="5" t="s">
        <v>2471</v>
      </c>
      <c r="G57" t="str">
        <f t="shared" si="1"/>
        <v>Y</v>
      </c>
    </row>
    <row r="58" spans="1:7">
      <c r="A58" s="4" t="s">
        <v>2472</v>
      </c>
      <c r="B58" s="5"/>
      <c r="C58" s="5" t="s">
        <v>2310</v>
      </c>
      <c r="D58" s="5" t="s">
        <v>2336</v>
      </c>
      <c r="E58" s="5"/>
      <c r="G58" t="str">
        <f t="shared" si="1"/>
        <v>Y</v>
      </c>
    </row>
    <row r="59" spans="1:7">
      <c r="A59" s="4" t="s">
        <v>2473</v>
      </c>
      <c r="B59" s="5"/>
      <c r="C59" s="5"/>
      <c r="D59" s="5" t="s">
        <v>2362</v>
      </c>
      <c r="E59" s="5"/>
      <c r="G59" t="str">
        <f t="shared" si="1"/>
        <v>Y</v>
      </c>
    </row>
    <row r="60" spans="1:7">
      <c r="A60" s="4" t="s">
        <v>2474</v>
      </c>
      <c r="B60" s="5"/>
      <c r="C60" s="5" t="s">
        <v>2459</v>
      </c>
      <c r="D60" s="5"/>
      <c r="E60" s="5"/>
      <c r="G60" t="str">
        <f t="shared" si="1"/>
        <v>Y</v>
      </c>
    </row>
    <row r="61" spans="1:7">
      <c r="A61" s="4" t="s">
        <v>3938</v>
      </c>
      <c r="B61" s="5" t="s">
        <v>2308</v>
      </c>
      <c r="C61" s="5"/>
      <c r="D61" s="5"/>
      <c r="E61" s="5"/>
      <c r="G61" t="str">
        <f t="shared" si="1"/>
        <v>Y</v>
      </c>
    </row>
    <row r="62" spans="1:7">
      <c r="A62" s="4" t="s">
        <v>2476</v>
      </c>
      <c r="B62" s="5" t="s">
        <v>2477</v>
      </c>
      <c r="C62" s="5" t="s">
        <v>2478</v>
      </c>
      <c r="D62" s="5" t="s">
        <v>2479</v>
      </c>
      <c r="E62" s="5" t="s">
        <v>2480</v>
      </c>
      <c r="G62" t="str">
        <f t="shared" si="1"/>
        <v>Y</v>
      </c>
    </row>
    <row r="63" spans="1:7">
      <c r="A63" s="4" t="s">
        <v>2481</v>
      </c>
      <c r="B63" s="5" t="s">
        <v>2482</v>
      </c>
      <c r="C63" s="5" t="s">
        <v>2483</v>
      </c>
      <c r="D63" s="5" t="s">
        <v>2484</v>
      </c>
      <c r="E63" s="5" t="s">
        <v>2485</v>
      </c>
      <c r="G63" t="str">
        <f t="shared" si="1"/>
        <v>Y</v>
      </c>
    </row>
    <row r="64" spans="1:7">
      <c r="A64" s="4" t="s">
        <v>2486</v>
      </c>
      <c r="B64" s="5" t="s">
        <v>2487</v>
      </c>
      <c r="C64" s="5" t="s">
        <v>2488</v>
      </c>
      <c r="D64" s="5" t="s">
        <v>2489</v>
      </c>
      <c r="E64" s="5" t="s">
        <v>2490</v>
      </c>
      <c r="G64" t="str">
        <f t="shared" si="1"/>
        <v>Y</v>
      </c>
    </row>
    <row r="65" spans="1:7">
      <c r="A65" s="4" t="s">
        <v>3939</v>
      </c>
      <c r="B65" s="5" t="s">
        <v>2491</v>
      </c>
      <c r="C65" s="5" t="s">
        <v>2492</v>
      </c>
      <c r="D65" s="5" t="s">
        <v>2493</v>
      </c>
      <c r="E65" s="5" t="s">
        <v>2494</v>
      </c>
      <c r="G65" t="str">
        <f t="shared" si="1"/>
        <v>Y</v>
      </c>
    </row>
    <row r="66" spans="1:7">
      <c r="A66" s="4" t="s">
        <v>2495</v>
      </c>
      <c r="B66" s="5" t="s">
        <v>2496</v>
      </c>
      <c r="C66" s="5" t="s">
        <v>2497</v>
      </c>
      <c r="D66" s="5" t="s">
        <v>2498</v>
      </c>
      <c r="E66" s="5" t="s">
        <v>2499</v>
      </c>
      <c r="G66" t="str">
        <f t="shared" si="1"/>
        <v>Y</v>
      </c>
    </row>
    <row r="67" spans="1:7">
      <c r="A67" s="4" t="s">
        <v>2500</v>
      </c>
      <c r="B67" s="5" t="s">
        <v>2455</v>
      </c>
      <c r="C67" s="5" t="s">
        <v>2414</v>
      </c>
      <c r="D67" s="5"/>
      <c r="E67" s="5" t="s">
        <v>2466</v>
      </c>
      <c r="G67" t="str">
        <f t="shared" si="1"/>
        <v>Y</v>
      </c>
    </row>
    <row r="68" spans="1:7">
      <c r="A68" s="4" t="s">
        <v>2501</v>
      </c>
      <c r="B68" s="5" t="s">
        <v>2502</v>
      </c>
      <c r="C68" s="5" t="s">
        <v>2503</v>
      </c>
      <c r="D68" s="5" t="s">
        <v>2504</v>
      </c>
      <c r="E68" s="5" t="s">
        <v>2505</v>
      </c>
      <c r="G68" t="str">
        <f t="shared" ref="G68:G99" si="2">IF(ISNA(VLOOKUP(A68,Area_Country,2,FALSE)),"False","Y")</f>
        <v>Y</v>
      </c>
    </row>
    <row r="69" spans="1:7">
      <c r="A69" s="4" t="s">
        <v>2506</v>
      </c>
      <c r="B69" s="5" t="s">
        <v>2507</v>
      </c>
      <c r="C69" s="5" t="s">
        <v>2508</v>
      </c>
      <c r="D69" s="5" t="s">
        <v>2509</v>
      </c>
      <c r="E69" s="5" t="s">
        <v>2510</v>
      </c>
      <c r="G69" t="str">
        <f t="shared" si="2"/>
        <v>Y</v>
      </c>
    </row>
    <row r="70" spans="1:7">
      <c r="A70" s="4" t="s">
        <v>2511</v>
      </c>
      <c r="B70" s="5" t="s">
        <v>2512</v>
      </c>
      <c r="C70" s="5" t="s">
        <v>2513</v>
      </c>
      <c r="D70" s="5" t="s">
        <v>2514</v>
      </c>
      <c r="E70" s="5" t="s">
        <v>2515</v>
      </c>
      <c r="G70" t="str">
        <f t="shared" si="2"/>
        <v>Y</v>
      </c>
    </row>
    <row r="71" spans="1:7">
      <c r="A71" s="4" t="s">
        <v>2516</v>
      </c>
      <c r="B71" s="5"/>
      <c r="C71" s="5"/>
      <c r="D71" s="5" t="s">
        <v>2362</v>
      </c>
      <c r="E71" s="5" t="s">
        <v>2517</v>
      </c>
      <c r="G71" t="str">
        <f t="shared" si="2"/>
        <v>Y</v>
      </c>
    </row>
    <row r="72" spans="1:7">
      <c r="A72" s="4" t="s">
        <v>2518</v>
      </c>
      <c r="B72" s="5"/>
      <c r="C72" s="5" t="s">
        <v>2401</v>
      </c>
      <c r="D72" s="5"/>
      <c r="E72" s="5" t="s">
        <v>2519</v>
      </c>
      <c r="G72" t="str">
        <f t="shared" si="2"/>
        <v>Y</v>
      </c>
    </row>
    <row r="73" spans="1:7">
      <c r="A73" s="4" t="s">
        <v>2520</v>
      </c>
      <c r="B73" s="5" t="s">
        <v>2484</v>
      </c>
      <c r="C73" s="5" t="s">
        <v>2521</v>
      </c>
      <c r="D73" s="5" t="s">
        <v>2522</v>
      </c>
      <c r="E73" s="5" t="s">
        <v>2523</v>
      </c>
      <c r="G73" t="str">
        <f t="shared" si="2"/>
        <v>Y</v>
      </c>
    </row>
    <row r="74" spans="1:7">
      <c r="A74" s="4" t="s">
        <v>2524</v>
      </c>
      <c r="B74" s="5"/>
      <c r="C74" s="5"/>
      <c r="D74" s="5"/>
      <c r="E74" s="5" t="s">
        <v>2429</v>
      </c>
      <c r="G74" t="str">
        <f t="shared" si="2"/>
        <v>Y</v>
      </c>
    </row>
    <row r="75" spans="1:7">
      <c r="A75" s="4" t="s">
        <v>2525</v>
      </c>
      <c r="B75" s="5" t="s">
        <v>2526</v>
      </c>
      <c r="C75" s="5" t="s">
        <v>2527</v>
      </c>
      <c r="D75" s="5" t="s">
        <v>2528</v>
      </c>
      <c r="E75" s="5" t="s">
        <v>2529</v>
      </c>
      <c r="G75" t="str">
        <f t="shared" si="2"/>
        <v>Y</v>
      </c>
    </row>
    <row r="76" spans="1:7">
      <c r="A76" s="4" t="s">
        <v>2530</v>
      </c>
      <c r="B76" s="5"/>
      <c r="C76" s="5" t="s">
        <v>2531</v>
      </c>
      <c r="D76" s="5" t="s">
        <v>2364</v>
      </c>
      <c r="E76" s="5" t="s">
        <v>2531</v>
      </c>
      <c r="G76" t="str">
        <f t="shared" si="2"/>
        <v>Y</v>
      </c>
    </row>
    <row r="77" spans="1:7">
      <c r="A77" s="4" t="s">
        <v>2532</v>
      </c>
      <c r="B77" s="5" t="s">
        <v>2427</v>
      </c>
      <c r="C77" s="5" t="s">
        <v>2533</v>
      </c>
      <c r="D77" s="5" t="s">
        <v>2534</v>
      </c>
      <c r="E77" s="5" t="s">
        <v>2535</v>
      </c>
      <c r="G77" t="str">
        <f t="shared" si="2"/>
        <v>Y</v>
      </c>
    </row>
    <row r="78" spans="1:7">
      <c r="A78" s="4" t="s">
        <v>2536</v>
      </c>
      <c r="B78" s="5"/>
      <c r="C78" s="5"/>
      <c r="D78" s="5"/>
      <c r="E78" s="5" t="s">
        <v>2362</v>
      </c>
      <c r="G78" t="str">
        <f t="shared" si="2"/>
        <v>Y</v>
      </c>
    </row>
    <row r="79" spans="1:7">
      <c r="A79" s="4" t="s">
        <v>2537</v>
      </c>
      <c r="B79" s="5" t="s">
        <v>2538</v>
      </c>
      <c r="C79" s="5" t="s">
        <v>2539</v>
      </c>
      <c r="D79" s="5" t="s">
        <v>2540</v>
      </c>
      <c r="E79" s="5" t="s">
        <v>2538</v>
      </c>
      <c r="G79" t="str">
        <f t="shared" si="2"/>
        <v>Y</v>
      </c>
    </row>
    <row r="80" spans="1:7">
      <c r="A80" s="4" t="s">
        <v>2541</v>
      </c>
      <c r="B80" s="5"/>
      <c r="C80" s="5"/>
      <c r="D80" s="5"/>
      <c r="E80" s="5" t="s">
        <v>2542</v>
      </c>
      <c r="G80" t="str">
        <f t="shared" si="2"/>
        <v>Y</v>
      </c>
    </row>
    <row r="81" spans="1:7">
      <c r="A81" s="4" t="s">
        <v>2543</v>
      </c>
      <c r="B81" s="5"/>
      <c r="C81" s="5"/>
      <c r="D81" s="5" t="s">
        <v>2408</v>
      </c>
      <c r="E81" s="5" t="s">
        <v>2544</v>
      </c>
      <c r="G81" t="str">
        <f t="shared" si="2"/>
        <v>Y</v>
      </c>
    </row>
    <row r="82" spans="1:7">
      <c r="A82" s="4" t="s">
        <v>2545</v>
      </c>
      <c r="B82" s="5"/>
      <c r="C82" s="5"/>
      <c r="D82" s="5" t="s">
        <v>2546</v>
      </c>
      <c r="E82" s="5"/>
      <c r="G82" t="str">
        <f t="shared" si="2"/>
        <v>Y</v>
      </c>
    </row>
    <row r="83" spans="1:7">
      <c r="A83" s="4" t="s">
        <v>2547</v>
      </c>
      <c r="B83" s="5" t="s">
        <v>2548</v>
      </c>
      <c r="C83" s="5" t="s">
        <v>2549</v>
      </c>
      <c r="D83" s="5" t="s">
        <v>2550</v>
      </c>
      <c r="E83" s="5" t="s">
        <v>2311</v>
      </c>
      <c r="G83" t="str">
        <f t="shared" si="2"/>
        <v>Y</v>
      </c>
    </row>
    <row r="84" spans="1:7">
      <c r="A84" s="4" t="s">
        <v>2551</v>
      </c>
      <c r="B84" s="5"/>
      <c r="C84" s="5" t="s">
        <v>2552</v>
      </c>
      <c r="D84" s="5" t="s">
        <v>2553</v>
      </c>
      <c r="E84" s="5" t="s">
        <v>2554</v>
      </c>
      <c r="G84" t="str">
        <f t="shared" si="2"/>
        <v>Y</v>
      </c>
    </row>
    <row r="85" spans="1:7">
      <c r="A85" s="4" t="s">
        <v>2555</v>
      </c>
      <c r="B85" s="5" t="s">
        <v>2345</v>
      </c>
      <c r="C85" s="5" t="s">
        <v>2509</v>
      </c>
      <c r="D85" s="5" t="s">
        <v>2550</v>
      </c>
      <c r="E85" s="5" t="s">
        <v>2556</v>
      </c>
      <c r="G85" t="str">
        <f t="shared" si="2"/>
        <v>Y</v>
      </c>
    </row>
    <row r="86" spans="1:7">
      <c r="A86" s="4" t="s">
        <v>2557</v>
      </c>
      <c r="B86" s="5" t="s">
        <v>2558</v>
      </c>
      <c r="C86" s="5" t="s">
        <v>2559</v>
      </c>
      <c r="D86" s="5" t="s">
        <v>2560</v>
      </c>
      <c r="E86" s="5" t="s">
        <v>2561</v>
      </c>
      <c r="G86" t="str">
        <f t="shared" si="2"/>
        <v>Y</v>
      </c>
    </row>
    <row r="87" spans="1:7">
      <c r="A87" s="4" t="s">
        <v>2562</v>
      </c>
      <c r="B87" s="5" t="s">
        <v>2563</v>
      </c>
      <c r="C87" s="5" t="s">
        <v>2564</v>
      </c>
      <c r="D87" s="5" t="s">
        <v>2565</v>
      </c>
      <c r="E87" s="5" t="s">
        <v>2566</v>
      </c>
      <c r="G87" t="str">
        <f t="shared" si="2"/>
        <v>Y</v>
      </c>
    </row>
    <row r="88" spans="1:7">
      <c r="A88" s="4" t="s">
        <v>2567</v>
      </c>
      <c r="B88" s="5"/>
      <c r="C88" s="5"/>
      <c r="D88" s="5" t="s">
        <v>2568</v>
      </c>
      <c r="E88" s="5" t="s">
        <v>2310</v>
      </c>
      <c r="G88" t="str">
        <f t="shared" si="2"/>
        <v>Y</v>
      </c>
    </row>
    <row r="89" spans="1:7">
      <c r="A89" s="4" t="s">
        <v>2569</v>
      </c>
      <c r="B89" s="5"/>
      <c r="C89" s="5" t="s">
        <v>2570</v>
      </c>
      <c r="D89" s="5" t="s">
        <v>2345</v>
      </c>
      <c r="E89" s="5" t="s">
        <v>2571</v>
      </c>
      <c r="G89" t="str">
        <f t="shared" si="2"/>
        <v>Y</v>
      </c>
    </row>
    <row r="90" spans="1:7">
      <c r="A90" s="11" t="s">
        <v>130</v>
      </c>
      <c r="B90" s="5"/>
      <c r="C90" s="5" t="s">
        <v>2572</v>
      </c>
      <c r="D90" s="5" t="s">
        <v>2573</v>
      </c>
      <c r="E90" s="5" t="s">
        <v>2574</v>
      </c>
      <c r="G90" t="str">
        <f t="shared" si="2"/>
        <v>Y</v>
      </c>
    </row>
    <row r="91" spans="1:7">
      <c r="A91" s="11" t="s">
        <v>129</v>
      </c>
      <c r="B91" s="5"/>
      <c r="C91" s="5"/>
      <c r="D91" s="5" t="s">
        <v>2336</v>
      </c>
      <c r="E91" s="5" t="s">
        <v>2453</v>
      </c>
      <c r="G91" t="str">
        <f t="shared" si="2"/>
        <v>Y</v>
      </c>
    </row>
    <row r="92" spans="1:7">
      <c r="A92" s="4" t="s">
        <v>2575</v>
      </c>
      <c r="B92" s="5" t="s">
        <v>2576</v>
      </c>
      <c r="C92" s="5" t="s">
        <v>2577</v>
      </c>
      <c r="D92" s="5" t="s">
        <v>2578</v>
      </c>
      <c r="E92" s="5" t="s">
        <v>2579</v>
      </c>
      <c r="G92" t="str">
        <f t="shared" si="2"/>
        <v>Y</v>
      </c>
    </row>
    <row r="93" spans="1:7">
      <c r="A93" s="4" t="s">
        <v>2580</v>
      </c>
      <c r="B93" s="5"/>
      <c r="C93" s="5" t="s">
        <v>2362</v>
      </c>
      <c r="D93" s="5" t="s">
        <v>2362</v>
      </c>
      <c r="E93" s="5" t="s">
        <v>2581</v>
      </c>
      <c r="G93" t="str">
        <f t="shared" si="2"/>
        <v>Y</v>
      </c>
    </row>
    <row r="94" spans="1:7">
      <c r="A94" s="11" t="s">
        <v>128</v>
      </c>
      <c r="B94" s="5"/>
      <c r="C94" s="5" t="s">
        <v>2308</v>
      </c>
      <c r="D94" s="5"/>
      <c r="E94" s="5" t="s">
        <v>2582</v>
      </c>
      <c r="G94" t="str">
        <f t="shared" si="2"/>
        <v>Y</v>
      </c>
    </row>
    <row r="95" spans="1:7">
      <c r="A95" s="4" t="s">
        <v>2583</v>
      </c>
      <c r="B95" s="5"/>
      <c r="C95" s="5" t="s">
        <v>2584</v>
      </c>
      <c r="D95" s="5" t="s">
        <v>2585</v>
      </c>
      <c r="E95" s="5" t="s">
        <v>2586</v>
      </c>
      <c r="G95" t="str">
        <f t="shared" si="2"/>
        <v>Y</v>
      </c>
    </row>
    <row r="96" spans="1:7">
      <c r="A96" s="4" t="s">
        <v>3941</v>
      </c>
      <c r="B96" s="5" t="s">
        <v>2587</v>
      </c>
      <c r="C96" s="5" t="s">
        <v>2343</v>
      </c>
      <c r="D96" s="5" t="s">
        <v>2571</v>
      </c>
      <c r="E96" s="5" t="s">
        <v>2343</v>
      </c>
      <c r="G96" t="str">
        <f t="shared" si="2"/>
        <v>Y</v>
      </c>
    </row>
    <row r="97" spans="1:7">
      <c r="A97" s="4" t="s">
        <v>2588</v>
      </c>
      <c r="B97" s="5" t="s">
        <v>2589</v>
      </c>
      <c r="C97" s="5" t="s">
        <v>2590</v>
      </c>
      <c r="D97" s="5" t="s">
        <v>2591</v>
      </c>
      <c r="E97" s="5" t="s">
        <v>2592</v>
      </c>
      <c r="G97" t="str">
        <f t="shared" si="2"/>
        <v>Y</v>
      </c>
    </row>
    <row r="98" spans="1:7">
      <c r="A98" s="4" t="s">
        <v>2593</v>
      </c>
      <c r="B98" s="5" t="s">
        <v>2594</v>
      </c>
      <c r="C98" s="5" t="s">
        <v>2448</v>
      </c>
      <c r="D98" s="5" t="s">
        <v>2595</v>
      </c>
      <c r="E98" s="5" t="s">
        <v>2526</v>
      </c>
      <c r="G98" t="str">
        <f t="shared" si="2"/>
        <v>Y</v>
      </c>
    </row>
    <row r="99" spans="1:7">
      <c r="A99" s="4" t="s">
        <v>2596</v>
      </c>
      <c r="B99" s="5" t="s">
        <v>2408</v>
      </c>
      <c r="C99" s="5" t="s">
        <v>2461</v>
      </c>
      <c r="D99" s="5" t="s">
        <v>2318</v>
      </c>
      <c r="E99" s="5"/>
      <c r="G99" t="str">
        <f t="shared" si="2"/>
        <v>Y</v>
      </c>
    </row>
    <row r="100" spans="1:7">
      <c r="A100" s="4" t="s">
        <v>2597</v>
      </c>
      <c r="B100" s="5" t="s">
        <v>2598</v>
      </c>
      <c r="C100" s="5" t="s">
        <v>2599</v>
      </c>
      <c r="D100" s="5" t="s">
        <v>2600</v>
      </c>
      <c r="E100" s="5" t="s">
        <v>2601</v>
      </c>
      <c r="G100" t="str">
        <f t="shared" ref="G100:G132" si="3">IF(ISNA(VLOOKUP(A100,Area_Country,2,FALSE)),"False","Y")</f>
        <v>Y</v>
      </c>
    </row>
    <row r="101" spans="1:7">
      <c r="A101" s="4" t="s">
        <v>2602</v>
      </c>
      <c r="B101" s="5" t="s">
        <v>2603</v>
      </c>
      <c r="C101" s="5" t="s">
        <v>2604</v>
      </c>
      <c r="D101" s="5" t="s">
        <v>2605</v>
      </c>
      <c r="E101" s="5" t="s">
        <v>2606</v>
      </c>
      <c r="G101" t="str">
        <f t="shared" si="3"/>
        <v>Y</v>
      </c>
    </row>
    <row r="102" spans="1:7">
      <c r="A102" s="4" t="s">
        <v>3996</v>
      </c>
      <c r="B102" s="5"/>
      <c r="C102" s="5"/>
      <c r="D102" s="5" t="s">
        <v>2607</v>
      </c>
      <c r="E102" s="5" t="s">
        <v>2608</v>
      </c>
      <c r="G102" t="str">
        <f t="shared" si="3"/>
        <v>Y</v>
      </c>
    </row>
    <row r="103" spans="1:7">
      <c r="A103" s="4" t="s">
        <v>2609</v>
      </c>
      <c r="B103" s="5"/>
      <c r="C103" s="5" t="s">
        <v>2610</v>
      </c>
      <c r="D103" s="5" t="s">
        <v>2432</v>
      </c>
      <c r="E103" s="5" t="s">
        <v>2611</v>
      </c>
      <c r="G103" t="str">
        <f t="shared" si="3"/>
        <v>Y</v>
      </c>
    </row>
    <row r="104" spans="1:7">
      <c r="A104" s="4" t="s">
        <v>2612</v>
      </c>
      <c r="B104" s="5"/>
      <c r="C104" s="5" t="s">
        <v>2613</v>
      </c>
      <c r="D104" s="5"/>
      <c r="E104" s="5"/>
      <c r="G104" t="str">
        <f t="shared" si="3"/>
        <v>Y</v>
      </c>
    </row>
    <row r="105" spans="1:7">
      <c r="A105" s="4" t="s">
        <v>4001</v>
      </c>
      <c r="B105" s="5"/>
      <c r="C105" s="5" t="s">
        <v>2594</v>
      </c>
      <c r="D105" s="5"/>
      <c r="E105" s="5" t="s">
        <v>2345</v>
      </c>
      <c r="G105" t="str">
        <f t="shared" si="3"/>
        <v>Y</v>
      </c>
    </row>
    <row r="106" spans="1:7">
      <c r="A106" s="4" t="s">
        <v>2614</v>
      </c>
      <c r="B106" s="5" t="s">
        <v>2599</v>
      </c>
      <c r="C106" s="5" t="s">
        <v>2615</v>
      </c>
      <c r="D106" s="5" t="s">
        <v>2336</v>
      </c>
      <c r="E106" s="5" t="s">
        <v>2616</v>
      </c>
      <c r="G106" t="str">
        <f t="shared" si="3"/>
        <v>Y</v>
      </c>
    </row>
    <row r="107" spans="1:7">
      <c r="A107" s="4" t="s">
        <v>3997</v>
      </c>
      <c r="B107" s="5"/>
      <c r="C107" s="5"/>
      <c r="D107" s="5" t="s">
        <v>2466</v>
      </c>
      <c r="E107" s="5" t="s">
        <v>2345</v>
      </c>
      <c r="G107" t="str">
        <f t="shared" si="3"/>
        <v>Y</v>
      </c>
    </row>
    <row r="108" spans="1:7">
      <c r="A108" s="4" t="s">
        <v>2618</v>
      </c>
      <c r="B108" s="5"/>
      <c r="C108" s="5" t="s">
        <v>2310</v>
      </c>
      <c r="D108" s="5" t="s">
        <v>2310</v>
      </c>
      <c r="E108" s="5"/>
      <c r="G108" t="str">
        <f t="shared" si="3"/>
        <v>Y</v>
      </c>
    </row>
    <row r="109" spans="1:7">
      <c r="A109" s="4" t="s">
        <v>2619</v>
      </c>
      <c r="B109" s="5"/>
      <c r="C109" s="5"/>
      <c r="D109" s="5" t="s">
        <v>2620</v>
      </c>
      <c r="E109" s="5"/>
      <c r="G109" t="str">
        <f t="shared" si="3"/>
        <v>Y</v>
      </c>
    </row>
    <row r="110" spans="1:7">
      <c r="A110" s="4" t="s">
        <v>3942</v>
      </c>
      <c r="B110" s="5"/>
      <c r="C110" s="5" t="s">
        <v>2345</v>
      </c>
      <c r="D110" s="5" t="s">
        <v>2387</v>
      </c>
      <c r="E110" s="5"/>
      <c r="G110" t="str">
        <f t="shared" si="3"/>
        <v>Y</v>
      </c>
    </row>
    <row r="111" spans="1:7">
      <c r="A111" s="4" t="s">
        <v>2621</v>
      </c>
      <c r="B111" s="5"/>
      <c r="C111" s="5" t="s">
        <v>2622</v>
      </c>
      <c r="D111" s="5" t="s">
        <v>2517</v>
      </c>
      <c r="E111" s="5"/>
      <c r="G111" t="str">
        <f t="shared" si="3"/>
        <v>Y</v>
      </c>
    </row>
    <row r="112" spans="1:7">
      <c r="A112" s="4" t="s">
        <v>2623</v>
      </c>
      <c r="B112" s="5"/>
      <c r="C112" s="5" t="s">
        <v>2531</v>
      </c>
      <c r="D112" s="5" t="s">
        <v>2432</v>
      </c>
      <c r="E112" s="5" t="s">
        <v>2624</v>
      </c>
      <c r="G112" t="str">
        <f t="shared" si="3"/>
        <v>Y</v>
      </c>
    </row>
    <row r="113" spans="1:7">
      <c r="A113" s="4" t="s">
        <v>2625</v>
      </c>
      <c r="B113" s="5"/>
      <c r="C113" s="5"/>
      <c r="D113" s="5"/>
      <c r="E113" s="5" t="s">
        <v>2613</v>
      </c>
      <c r="G113" t="str">
        <f t="shared" si="3"/>
        <v>Y</v>
      </c>
    </row>
    <row r="114" spans="1:7">
      <c r="A114" s="4" t="s">
        <v>2626</v>
      </c>
      <c r="B114" s="5" t="s">
        <v>2627</v>
      </c>
      <c r="C114" s="5" t="s">
        <v>2628</v>
      </c>
      <c r="D114" s="5" t="s">
        <v>2629</v>
      </c>
      <c r="E114" s="5" t="s">
        <v>2630</v>
      </c>
      <c r="G114" t="str">
        <f t="shared" si="3"/>
        <v>Y</v>
      </c>
    </row>
    <row r="115" spans="1:7">
      <c r="A115" s="4" t="s">
        <v>2631</v>
      </c>
      <c r="B115" s="5" t="s">
        <v>2632</v>
      </c>
      <c r="C115" s="5" t="s">
        <v>2633</v>
      </c>
      <c r="D115" s="5" t="s">
        <v>2445</v>
      </c>
      <c r="E115" s="5" t="s">
        <v>2634</v>
      </c>
      <c r="G115" t="str">
        <f t="shared" si="3"/>
        <v>Y</v>
      </c>
    </row>
    <row r="116" spans="1:7">
      <c r="A116" s="4" t="s">
        <v>2635</v>
      </c>
      <c r="B116" s="5" t="s">
        <v>2343</v>
      </c>
      <c r="C116" s="5" t="s">
        <v>2636</v>
      </c>
      <c r="D116" s="5" t="s">
        <v>2637</v>
      </c>
      <c r="E116" s="5" t="s">
        <v>2638</v>
      </c>
      <c r="G116" t="str">
        <f t="shared" si="3"/>
        <v>Y</v>
      </c>
    </row>
    <row r="117" spans="1:7">
      <c r="A117" s="4" t="s">
        <v>2639</v>
      </c>
      <c r="B117" s="5"/>
      <c r="C117" s="5"/>
      <c r="D117" s="5" t="s">
        <v>2519</v>
      </c>
      <c r="E117" s="5"/>
      <c r="G117" t="str">
        <f t="shared" si="3"/>
        <v>Y</v>
      </c>
    </row>
    <row r="118" spans="1:7">
      <c r="A118" s="4" t="s">
        <v>2640</v>
      </c>
      <c r="B118" s="5" t="s">
        <v>2641</v>
      </c>
      <c r="C118" s="5" t="s">
        <v>2642</v>
      </c>
      <c r="D118" s="5" t="s">
        <v>2643</v>
      </c>
      <c r="E118" s="5" t="s">
        <v>2644</v>
      </c>
      <c r="G118" t="str">
        <f t="shared" si="3"/>
        <v>Y</v>
      </c>
    </row>
    <row r="119" spans="1:7">
      <c r="A119" s="4" t="s">
        <v>2645</v>
      </c>
      <c r="B119" s="5" t="s">
        <v>2646</v>
      </c>
      <c r="C119" s="5" t="s">
        <v>2647</v>
      </c>
      <c r="D119" s="5" t="s">
        <v>2648</v>
      </c>
      <c r="E119" s="5" t="s">
        <v>2649</v>
      </c>
      <c r="G119" t="str">
        <f t="shared" si="3"/>
        <v>Y</v>
      </c>
    </row>
    <row r="120" spans="1:7">
      <c r="A120" s="4" t="s">
        <v>2650</v>
      </c>
      <c r="B120" s="5" t="s">
        <v>2526</v>
      </c>
      <c r="C120" s="5" t="s">
        <v>2651</v>
      </c>
      <c r="D120" s="5" t="s">
        <v>2652</v>
      </c>
      <c r="E120" s="5" t="s">
        <v>2653</v>
      </c>
      <c r="G120" t="str">
        <f t="shared" si="3"/>
        <v>Y</v>
      </c>
    </row>
    <row r="121" spans="1:7">
      <c r="A121" s="4" t="s">
        <v>2654</v>
      </c>
      <c r="B121" s="5" t="s">
        <v>2655</v>
      </c>
      <c r="C121" s="5" t="s">
        <v>2656</v>
      </c>
      <c r="D121" s="5" t="s">
        <v>2657</v>
      </c>
      <c r="E121" s="5" t="s">
        <v>2658</v>
      </c>
      <c r="G121" t="str">
        <f t="shared" si="3"/>
        <v>Y</v>
      </c>
    </row>
    <row r="122" spans="1:7">
      <c r="A122" s="4" t="s">
        <v>2659</v>
      </c>
      <c r="B122" s="5"/>
      <c r="C122" s="5" t="s">
        <v>2308</v>
      </c>
      <c r="D122" s="5" t="s">
        <v>2409</v>
      </c>
      <c r="E122" s="5" t="s">
        <v>2434</v>
      </c>
      <c r="G122" t="str">
        <f t="shared" si="3"/>
        <v>Y</v>
      </c>
    </row>
    <row r="123" spans="1:7">
      <c r="A123" s="4" t="s">
        <v>2660</v>
      </c>
      <c r="B123" s="5" t="s">
        <v>2661</v>
      </c>
      <c r="C123" s="5" t="s">
        <v>2662</v>
      </c>
      <c r="D123" s="5" t="s">
        <v>2663</v>
      </c>
      <c r="E123" s="5" t="s">
        <v>2664</v>
      </c>
      <c r="G123" t="str">
        <f t="shared" si="3"/>
        <v>Y</v>
      </c>
    </row>
    <row r="124" spans="1:7">
      <c r="A124" s="4" t="s">
        <v>2665</v>
      </c>
      <c r="B124" s="5" t="s">
        <v>2451</v>
      </c>
      <c r="C124" s="5" t="s">
        <v>2570</v>
      </c>
      <c r="D124" s="5" t="s">
        <v>2308</v>
      </c>
      <c r="E124" s="5" t="s">
        <v>2362</v>
      </c>
      <c r="G124" t="str">
        <f t="shared" si="3"/>
        <v>Y</v>
      </c>
    </row>
    <row r="125" spans="1:7">
      <c r="A125" s="4" t="s">
        <v>2666</v>
      </c>
      <c r="B125" s="5"/>
      <c r="C125" s="5"/>
      <c r="D125" s="5" t="s">
        <v>2667</v>
      </c>
      <c r="E125" s="5" t="s">
        <v>2317</v>
      </c>
      <c r="G125" t="str">
        <f t="shared" si="3"/>
        <v>Y</v>
      </c>
    </row>
    <row r="126" spans="1:7">
      <c r="A126" s="4" t="s">
        <v>2668</v>
      </c>
      <c r="B126" s="5" t="s">
        <v>2365</v>
      </c>
      <c r="C126" s="5" t="s">
        <v>2568</v>
      </c>
      <c r="D126" s="5" t="s">
        <v>2470</v>
      </c>
      <c r="E126" s="5"/>
      <c r="G126" t="str">
        <f t="shared" si="3"/>
        <v>Y</v>
      </c>
    </row>
    <row r="127" spans="1:7">
      <c r="A127" s="4" t="s">
        <v>2669</v>
      </c>
      <c r="B127" s="5"/>
      <c r="C127" s="5" t="s">
        <v>2606</v>
      </c>
      <c r="D127" s="5" t="s">
        <v>2670</v>
      </c>
      <c r="E127" s="5" t="s">
        <v>2671</v>
      </c>
      <c r="G127" t="str">
        <f t="shared" si="3"/>
        <v>Y</v>
      </c>
    </row>
    <row r="128" spans="1:7">
      <c r="A128" s="4" t="s">
        <v>3945</v>
      </c>
      <c r="B128" s="5"/>
      <c r="C128" s="5"/>
      <c r="D128" s="5" t="s">
        <v>2470</v>
      </c>
      <c r="E128" s="5"/>
      <c r="G128" t="str">
        <f t="shared" si="3"/>
        <v>Y</v>
      </c>
    </row>
    <row r="129" spans="1:7">
      <c r="A129" s="4" t="s">
        <v>2672</v>
      </c>
      <c r="B129" s="5" t="s">
        <v>2465</v>
      </c>
      <c r="C129" s="5" t="s">
        <v>2673</v>
      </c>
      <c r="D129" s="5" t="s">
        <v>2674</v>
      </c>
      <c r="E129" s="5" t="s">
        <v>2675</v>
      </c>
      <c r="G129" t="str">
        <f t="shared" si="3"/>
        <v>Y</v>
      </c>
    </row>
    <row r="130" spans="1:7">
      <c r="A130" s="4" t="s">
        <v>2676</v>
      </c>
      <c r="B130" s="5"/>
      <c r="C130" s="5"/>
      <c r="D130" s="5" t="s">
        <v>2457</v>
      </c>
      <c r="E130" s="5"/>
      <c r="G130" t="str">
        <f t="shared" si="3"/>
        <v>Y</v>
      </c>
    </row>
    <row r="131" spans="1:7">
      <c r="A131" s="4" t="s">
        <v>3946</v>
      </c>
      <c r="B131" s="5"/>
      <c r="C131" s="5" t="s">
        <v>2677</v>
      </c>
      <c r="D131" s="5" t="s">
        <v>2678</v>
      </c>
      <c r="E131" s="5" t="s">
        <v>2679</v>
      </c>
      <c r="G131" t="str">
        <f t="shared" si="3"/>
        <v>False</v>
      </c>
    </row>
    <row r="132" spans="1:7">
      <c r="A132" s="4" t="s">
        <v>2680</v>
      </c>
      <c r="B132" s="5" t="s">
        <v>2681</v>
      </c>
      <c r="C132" s="5" t="s">
        <v>2682</v>
      </c>
      <c r="D132" s="5" t="s">
        <v>2683</v>
      </c>
      <c r="E132" s="5" t="s">
        <v>2684</v>
      </c>
      <c r="G132" t="str">
        <f t="shared" si="3"/>
        <v>False</v>
      </c>
    </row>
    <row r="133" spans="1:7">
      <c r="A133" s="2" t="s">
        <v>2685</v>
      </c>
    </row>
  </sheetData>
  <phoneticPr fontId="2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70"/>
  <sheetViews>
    <sheetView workbookViewId="0">
      <selection activeCell="G5" sqref="G5"/>
    </sheetView>
  </sheetViews>
  <sheetFormatPr defaultRowHeight="14.25"/>
  <cols>
    <col min="1" max="1" width="36" bestFit="1" customWidth="1"/>
    <col min="2" max="5" width="8.5" customWidth="1"/>
  </cols>
  <sheetData>
    <row r="1" spans="1:7" ht="28.5">
      <c r="A1" s="2" t="s">
        <v>2955</v>
      </c>
    </row>
    <row r="2" spans="1:7">
      <c r="A2" s="2" t="s">
        <v>2297</v>
      </c>
    </row>
    <row r="3" spans="1:7">
      <c r="A3" s="3" t="s">
        <v>2687</v>
      </c>
      <c r="B3" s="3" t="s">
        <v>2956</v>
      </c>
      <c r="C3" s="3" t="s">
        <v>2957</v>
      </c>
      <c r="D3" s="3" t="s">
        <v>2958</v>
      </c>
      <c r="E3" s="3" t="s">
        <v>2959</v>
      </c>
    </row>
    <row r="4" spans="1:7">
      <c r="A4" s="4" t="s">
        <v>2302</v>
      </c>
      <c r="B4" s="5" t="s">
        <v>2960</v>
      </c>
      <c r="C4" s="5" t="s">
        <v>2961</v>
      </c>
      <c r="D4" s="5" t="s">
        <v>2962</v>
      </c>
      <c r="E4" s="5" t="s">
        <v>2963</v>
      </c>
      <c r="G4" t="str">
        <f t="shared" ref="G4:G35" si="0">IF(ISNA(VLOOKUP(A4,Area_Country,2,FALSE)),"False","Y")</f>
        <v>False</v>
      </c>
    </row>
    <row r="5" spans="1:7">
      <c r="A5" s="4" t="s">
        <v>2696</v>
      </c>
      <c r="B5" s="5" t="s">
        <v>2964</v>
      </c>
      <c r="C5" s="5" t="s">
        <v>2965</v>
      </c>
      <c r="D5" s="5" t="s">
        <v>2966</v>
      </c>
      <c r="E5" s="5" t="s">
        <v>2967</v>
      </c>
      <c r="G5" t="str">
        <f t="shared" si="0"/>
        <v>False</v>
      </c>
    </row>
    <row r="6" spans="1:7">
      <c r="A6" s="4" t="s">
        <v>2701</v>
      </c>
      <c r="B6" s="5"/>
      <c r="C6" s="5"/>
      <c r="D6" s="5" t="s">
        <v>2712</v>
      </c>
      <c r="E6" s="5"/>
      <c r="G6" t="str">
        <f t="shared" si="0"/>
        <v>Y</v>
      </c>
    </row>
    <row r="7" spans="1:7">
      <c r="A7" s="4" t="s">
        <v>2307</v>
      </c>
      <c r="B7" s="5"/>
      <c r="C7" s="5" t="s">
        <v>2308</v>
      </c>
      <c r="D7" s="5" t="s">
        <v>2408</v>
      </c>
      <c r="E7" s="5" t="s">
        <v>2400</v>
      </c>
      <c r="G7" t="str">
        <f t="shared" si="0"/>
        <v>Y</v>
      </c>
    </row>
    <row r="8" spans="1:7">
      <c r="A8" s="4" t="s">
        <v>2309</v>
      </c>
      <c r="B8" s="5"/>
      <c r="C8" s="5" t="s">
        <v>2461</v>
      </c>
      <c r="D8" s="5" t="s">
        <v>2968</v>
      </c>
      <c r="E8" s="5" t="s">
        <v>2336</v>
      </c>
      <c r="G8" t="str">
        <f t="shared" si="0"/>
        <v>Y</v>
      </c>
    </row>
    <row r="9" spans="1:7">
      <c r="A9" s="4" t="s">
        <v>2312</v>
      </c>
      <c r="B9" s="5" t="s">
        <v>2632</v>
      </c>
      <c r="C9" s="5" t="s">
        <v>2969</v>
      </c>
      <c r="D9" s="5" t="s">
        <v>2970</v>
      </c>
      <c r="E9" s="5" t="s">
        <v>2971</v>
      </c>
      <c r="G9" t="str">
        <f t="shared" si="0"/>
        <v>Y</v>
      </c>
    </row>
    <row r="10" spans="1:7">
      <c r="A10" s="4" t="s">
        <v>2316</v>
      </c>
      <c r="B10" s="5" t="s">
        <v>2972</v>
      </c>
      <c r="C10" s="5" t="s">
        <v>2973</v>
      </c>
      <c r="D10" s="5" t="s">
        <v>2974</v>
      </c>
      <c r="E10" s="5" t="s">
        <v>2750</v>
      </c>
      <c r="G10" t="str">
        <f t="shared" si="0"/>
        <v>Y</v>
      </c>
    </row>
    <row r="11" spans="1:7">
      <c r="A11" s="4" t="s">
        <v>2320</v>
      </c>
      <c r="B11" s="5" t="s">
        <v>2507</v>
      </c>
      <c r="C11" s="5" t="s">
        <v>2310</v>
      </c>
      <c r="D11" s="5" t="s">
        <v>2885</v>
      </c>
      <c r="E11" s="5" t="s">
        <v>2975</v>
      </c>
      <c r="G11" t="str">
        <f t="shared" si="0"/>
        <v>Y</v>
      </c>
    </row>
    <row r="12" spans="1:7">
      <c r="A12" s="4" t="s">
        <v>2324</v>
      </c>
      <c r="B12" s="5" t="s">
        <v>2976</v>
      </c>
      <c r="C12" s="5" t="s">
        <v>2977</v>
      </c>
      <c r="D12" s="5" t="s">
        <v>2978</v>
      </c>
      <c r="E12" s="5" t="s">
        <v>2979</v>
      </c>
      <c r="G12" t="str">
        <f t="shared" si="0"/>
        <v>Y</v>
      </c>
    </row>
    <row r="13" spans="1:7">
      <c r="A13" s="4" t="s">
        <v>2329</v>
      </c>
      <c r="B13" s="5" t="s">
        <v>2980</v>
      </c>
      <c r="C13" s="5" t="s">
        <v>2981</v>
      </c>
      <c r="D13" s="5" t="s">
        <v>2982</v>
      </c>
      <c r="E13" s="5" t="s">
        <v>2983</v>
      </c>
      <c r="G13" t="str">
        <f t="shared" si="0"/>
        <v>Y</v>
      </c>
    </row>
    <row r="14" spans="1:7">
      <c r="A14" s="4" t="s">
        <v>2334</v>
      </c>
      <c r="B14" s="5"/>
      <c r="C14" s="5" t="s">
        <v>2354</v>
      </c>
      <c r="D14" s="5" t="s">
        <v>2984</v>
      </c>
      <c r="E14" s="5" t="s">
        <v>2932</v>
      </c>
      <c r="G14" t="str">
        <f t="shared" si="0"/>
        <v>Y</v>
      </c>
    </row>
    <row r="15" spans="1:7">
      <c r="A15" s="4" t="s">
        <v>2337</v>
      </c>
      <c r="B15" s="5" t="s">
        <v>2985</v>
      </c>
      <c r="C15" s="5" t="s">
        <v>2986</v>
      </c>
      <c r="D15" s="5" t="s">
        <v>2987</v>
      </c>
      <c r="E15" s="5" t="s">
        <v>2988</v>
      </c>
      <c r="G15" t="str">
        <f t="shared" si="0"/>
        <v>Y</v>
      </c>
    </row>
    <row r="16" spans="1:7">
      <c r="A16" s="4" t="s">
        <v>2342</v>
      </c>
      <c r="B16" s="5" t="s">
        <v>2387</v>
      </c>
      <c r="C16" s="5" t="s">
        <v>2354</v>
      </c>
      <c r="D16" s="5" t="s">
        <v>2399</v>
      </c>
      <c r="E16" s="5"/>
      <c r="G16" t="str">
        <f t="shared" si="0"/>
        <v>Y</v>
      </c>
    </row>
    <row r="17" spans="1:7">
      <c r="A17" s="4" t="s">
        <v>2729</v>
      </c>
      <c r="B17" s="5"/>
      <c r="C17" s="5"/>
      <c r="D17" s="5" t="s">
        <v>2470</v>
      </c>
      <c r="E17" s="5" t="s">
        <v>2989</v>
      </c>
      <c r="G17" t="str">
        <f t="shared" si="0"/>
        <v>Y</v>
      </c>
    </row>
    <row r="18" spans="1:7">
      <c r="A18" s="4" t="s">
        <v>2344</v>
      </c>
      <c r="B18" s="5" t="s">
        <v>2990</v>
      </c>
      <c r="C18" s="5" t="s">
        <v>2991</v>
      </c>
      <c r="D18" s="5" t="s">
        <v>2992</v>
      </c>
      <c r="E18" s="5" t="s">
        <v>2993</v>
      </c>
      <c r="G18" t="str">
        <f t="shared" si="0"/>
        <v>Y</v>
      </c>
    </row>
    <row r="19" spans="1:7">
      <c r="A19" s="4" t="s">
        <v>2348</v>
      </c>
      <c r="B19" s="5" t="s">
        <v>2994</v>
      </c>
      <c r="C19" s="5" t="s">
        <v>2995</v>
      </c>
      <c r="D19" s="5" t="s">
        <v>2996</v>
      </c>
      <c r="E19" s="5" t="s">
        <v>2997</v>
      </c>
      <c r="G19" t="str">
        <f t="shared" si="0"/>
        <v>Y</v>
      </c>
    </row>
    <row r="20" spans="1:7">
      <c r="A20" s="4" t="s">
        <v>2353</v>
      </c>
      <c r="B20" s="5"/>
      <c r="C20" s="5"/>
      <c r="D20" s="5" t="s">
        <v>2343</v>
      </c>
      <c r="E20" s="5"/>
      <c r="G20" t="str">
        <f t="shared" si="0"/>
        <v>Y</v>
      </c>
    </row>
    <row r="21" spans="1:7">
      <c r="A21" s="4" t="s">
        <v>2355</v>
      </c>
      <c r="B21" s="5" t="s">
        <v>2998</v>
      </c>
      <c r="C21" s="5" t="s">
        <v>2999</v>
      </c>
      <c r="D21" s="5" t="s">
        <v>3000</v>
      </c>
      <c r="E21" s="5" t="s">
        <v>2750</v>
      </c>
      <c r="G21" t="str">
        <f t="shared" si="0"/>
        <v>Y</v>
      </c>
    </row>
    <row r="22" spans="1:7">
      <c r="A22" s="4" t="s">
        <v>2360</v>
      </c>
      <c r="B22" s="5" t="s">
        <v>2310</v>
      </c>
      <c r="C22" s="5" t="s">
        <v>3001</v>
      </c>
      <c r="D22" s="5" t="s">
        <v>2667</v>
      </c>
      <c r="E22" s="5"/>
      <c r="G22" t="str">
        <f t="shared" si="0"/>
        <v>Y</v>
      </c>
    </row>
    <row r="23" spans="1:7">
      <c r="A23" s="4" t="s">
        <v>2363</v>
      </c>
      <c r="B23" s="5"/>
      <c r="C23" s="5"/>
      <c r="D23" s="5"/>
      <c r="E23" s="5" t="s">
        <v>2377</v>
      </c>
      <c r="G23" t="str">
        <f t="shared" si="0"/>
        <v>Y</v>
      </c>
    </row>
    <row r="24" spans="1:7">
      <c r="A24" s="4" t="s">
        <v>2366</v>
      </c>
      <c r="B24" s="5" t="s">
        <v>3002</v>
      </c>
      <c r="C24" s="5" t="s">
        <v>3003</v>
      </c>
      <c r="D24" s="5" t="s">
        <v>3004</v>
      </c>
      <c r="E24" s="5" t="s">
        <v>3005</v>
      </c>
      <c r="G24" t="str">
        <f t="shared" si="0"/>
        <v>Y</v>
      </c>
    </row>
    <row r="25" spans="1:7">
      <c r="A25" s="4" t="s">
        <v>2371</v>
      </c>
      <c r="B25" s="5" t="s">
        <v>3006</v>
      </c>
      <c r="C25" s="5" t="s">
        <v>3007</v>
      </c>
      <c r="D25" s="5" t="s">
        <v>3008</v>
      </c>
      <c r="E25" s="5" t="s">
        <v>3009</v>
      </c>
      <c r="G25" t="str">
        <f t="shared" si="0"/>
        <v>Y</v>
      </c>
    </row>
    <row r="26" spans="1:7">
      <c r="A26" s="4" t="s">
        <v>2376</v>
      </c>
      <c r="B26" s="5" t="s">
        <v>2716</v>
      </c>
      <c r="C26" s="5" t="s">
        <v>3010</v>
      </c>
      <c r="D26" s="5" t="s">
        <v>3011</v>
      </c>
      <c r="E26" s="5" t="s">
        <v>2429</v>
      </c>
      <c r="G26" t="str">
        <f t="shared" si="0"/>
        <v>Y</v>
      </c>
    </row>
    <row r="27" spans="1:7">
      <c r="A27" s="4" t="s">
        <v>2378</v>
      </c>
      <c r="B27" s="5" t="s">
        <v>2362</v>
      </c>
      <c r="C27" s="5" t="s">
        <v>2308</v>
      </c>
      <c r="D27" s="5"/>
      <c r="E27" s="5"/>
      <c r="G27" t="str">
        <f t="shared" si="0"/>
        <v>Y</v>
      </c>
    </row>
    <row r="28" spans="1:7">
      <c r="A28" s="4" t="s">
        <v>2379</v>
      </c>
      <c r="B28" s="5"/>
      <c r="C28" s="5"/>
      <c r="D28" s="5" t="s">
        <v>2859</v>
      </c>
      <c r="E28" s="5"/>
      <c r="G28" t="str">
        <f t="shared" si="0"/>
        <v>Y</v>
      </c>
    </row>
    <row r="29" spans="1:7">
      <c r="A29" s="4" t="s">
        <v>2380</v>
      </c>
      <c r="B29" s="5" t="s">
        <v>2377</v>
      </c>
      <c r="C29" s="5" t="s">
        <v>2343</v>
      </c>
      <c r="D29" s="5" t="s">
        <v>2454</v>
      </c>
      <c r="E29" s="5" t="s">
        <v>2975</v>
      </c>
      <c r="G29" t="str">
        <f t="shared" si="0"/>
        <v>Y</v>
      </c>
    </row>
    <row r="30" spans="1:7">
      <c r="A30" s="4" t="s">
        <v>2751</v>
      </c>
      <c r="B30" s="5"/>
      <c r="C30" s="5" t="s">
        <v>2438</v>
      </c>
      <c r="D30" s="5" t="s">
        <v>2308</v>
      </c>
      <c r="E30" s="5"/>
      <c r="G30" t="str">
        <f t="shared" si="0"/>
        <v>Y</v>
      </c>
    </row>
    <row r="31" spans="1:7">
      <c r="A31" s="4" t="s">
        <v>2381</v>
      </c>
      <c r="B31" s="5" t="s">
        <v>3012</v>
      </c>
      <c r="C31" s="5" t="s">
        <v>3013</v>
      </c>
      <c r="D31" s="5" t="s">
        <v>3014</v>
      </c>
      <c r="E31" s="5" t="s">
        <v>3015</v>
      </c>
      <c r="G31" t="str">
        <f t="shared" si="0"/>
        <v>Y</v>
      </c>
    </row>
    <row r="32" spans="1:7">
      <c r="A32" s="4" t="s">
        <v>2386</v>
      </c>
      <c r="B32" s="5" t="s">
        <v>2317</v>
      </c>
      <c r="C32" s="5"/>
      <c r="D32" s="5" t="s">
        <v>2451</v>
      </c>
      <c r="E32" s="5" t="s">
        <v>3016</v>
      </c>
      <c r="G32" t="str">
        <f t="shared" si="0"/>
        <v>Y</v>
      </c>
    </row>
    <row r="33" spans="1:7">
      <c r="A33" s="4" t="s">
        <v>2388</v>
      </c>
      <c r="B33" s="5" t="s">
        <v>3017</v>
      </c>
      <c r="C33" s="5" t="s">
        <v>3018</v>
      </c>
      <c r="D33" s="5" t="s">
        <v>3019</v>
      </c>
      <c r="E33" s="5" t="s">
        <v>3020</v>
      </c>
      <c r="G33" t="str">
        <f t="shared" si="0"/>
        <v>Y</v>
      </c>
    </row>
    <row r="34" spans="1:7">
      <c r="A34" s="4" t="s">
        <v>2393</v>
      </c>
      <c r="B34" s="5" t="s">
        <v>3021</v>
      </c>
      <c r="C34" s="5" t="s">
        <v>3022</v>
      </c>
      <c r="D34" s="5" t="s">
        <v>3023</v>
      </c>
      <c r="E34" s="5" t="s">
        <v>3024</v>
      </c>
      <c r="G34" t="str">
        <f t="shared" si="0"/>
        <v>Y</v>
      </c>
    </row>
    <row r="35" spans="1:7">
      <c r="A35" s="4" t="s">
        <v>2398</v>
      </c>
      <c r="B35" s="5"/>
      <c r="C35" s="5" t="s">
        <v>2434</v>
      </c>
      <c r="D35" s="5"/>
      <c r="E35" s="5"/>
      <c r="G35" t="str">
        <f t="shared" si="0"/>
        <v>Y</v>
      </c>
    </row>
    <row r="36" spans="1:7">
      <c r="A36" s="4" t="s">
        <v>2765</v>
      </c>
      <c r="B36" s="5" t="s">
        <v>2408</v>
      </c>
      <c r="C36" s="5" t="s">
        <v>2470</v>
      </c>
      <c r="D36" s="5" t="s">
        <v>2345</v>
      </c>
      <c r="E36" s="5" t="s">
        <v>2364</v>
      </c>
      <c r="G36" t="str">
        <f t="shared" ref="G36:G67" si="1">IF(ISNA(VLOOKUP(A36,Area_Country,2,FALSE)),"False","Y")</f>
        <v>Y</v>
      </c>
    </row>
    <row r="37" spans="1:7">
      <c r="A37" s="4" t="s">
        <v>2402</v>
      </c>
      <c r="B37" s="5" t="s">
        <v>3025</v>
      </c>
      <c r="C37" s="5" t="s">
        <v>3026</v>
      </c>
      <c r="D37" s="5" t="s">
        <v>3027</v>
      </c>
      <c r="E37" s="5" t="s">
        <v>3028</v>
      </c>
      <c r="G37" t="str">
        <f t="shared" si="1"/>
        <v>Y</v>
      </c>
    </row>
    <row r="38" spans="1:7">
      <c r="A38" s="4" t="s">
        <v>2407</v>
      </c>
      <c r="B38" s="5" t="s">
        <v>2936</v>
      </c>
      <c r="C38" s="5" t="s">
        <v>2705</v>
      </c>
      <c r="D38" s="5" t="s">
        <v>2323</v>
      </c>
      <c r="E38" s="5" t="s">
        <v>2951</v>
      </c>
      <c r="G38" t="str">
        <f t="shared" si="1"/>
        <v>Y</v>
      </c>
    </row>
    <row r="39" spans="1:7">
      <c r="A39" s="4" t="s">
        <v>2410</v>
      </c>
      <c r="B39" s="5" t="s">
        <v>3029</v>
      </c>
      <c r="C39" s="5" t="s">
        <v>3030</v>
      </c>
      <c r="D39" s="5" t="s">
        <v>2636</v>
      </c>
      <c r="E39" s="5" t="s">
        <v>3031</v>
      </c>
      <c r="G39" t="str">
        <f t="shared" si="1"/>
        <v>Y</v>
      </c>
    </row>
    <row r="40" spans="1:7">
      <c r="A40" s="4" t="s">
        <v>2415</v>
      </c>
      <c r="B40" s="5"/>
      <c r="C40" s="5"/>
      <c r="D40" s="5"/>
      <c r="E40" s="5" t="s">
        <v>2377</v>
      </c>
      <c r="G40" t="str">
        <f t="shared" si="1"/>
        <v>Y</v>
      </c>
    </row>
    <row r="41" spans="1:7">
      <c r="A41" s="4" t="s">
        <v>2416</v>
      </c>
      <c r="B41" s="5" t="s">
        <v>2707</v>
      </c>
      <c r="C41" s="5" t="s">
        <v>3032</v>
      </c>
      <c r="D41" s="5" t="s">
        <v>3033</v>
      </c>
      <c r="E41" s="5" t="s">
        <v>2365</v>
      </c>
      <c r="G41" t="str">
        <f t="shared" si="1"/>
        <v>Y</v>
      </c>
    </row>
    <row r="42" spans="1:7">
      <c r="A42" s="4" t="s">
        <v>2421</v>
      </c>
      <c r="B42" s="5" t="s">
        <v>3034</v>
      </c>
      <c r="C42" s="5" t="s">
        <v>3035</v>
      </c>
      <c r="D42" s="5" t="s">
        <v>3036</v>
      </c>
      <c r="E42" s="5" t="s">
        <v>3037</v>
      </c>
      <c r="G42" t="str">
        <f t="shared" si="1"/>
        <v>Y</v>
      </c>
    </row>
    <row r="43" spans="1:7">
      <c r="A43" s="4" t="s">
        <v>3038</v>
      </c>
      <c r="B43" s="5"/>
      <c r="C43" s="5"/>
      <c r="D43" s="5" t="s">
        <v>3039</v>
      </c>
      <c r="E43" s="5"/>
      <c r="G43" t="str">
        <f t="shared" si="1"/>
        <v>False</v>
      </c>
    </row>
    <row r="44" spans="1:7">
      <c r="A44" s="4" t="s">
        <v>2781</v>
      </c>
      <c r="B44" s="5" t="s">
        <v>3040</v>
      </c>
      <c r="C44" s="5" t="s">
        <v>3041</v>
      </c>
      <c r="D44" s="5" t="s">
        <v>3042</v>
      </c>
      <c r="E44" s="5" t="s">
        <v>3043</v>
      </c>
      <c r="G44" t="str">
        <f t="shared" si="1"/>
        <v>False</v>
      </c>
    </row>
    <row r="45" spans="1:7">
      <c r="A45" s="4" t="s">
        <v>2784</v>
      </c>
      <c r="B45" s="5"/>
      <c r="C45" s="5"/>
      <c r="D45" s="5"/>
      <c r="E45" s="5" t="s">
        <v>2613</v>
      </c>
      <c r="G45" t="str">
        <f t="shared" si="1"/>
        <v>Y</v>
      </c>
    </row>
    <row r="46" spans="1:7">
      <c r="A46" s="4" t="s">
        <v>2426</v>
      </c>
      <c r="B46" s="5"/>
      <c r="C46" s="5"/>
      <c r="D46" s="5"/>
      <c r="E46" s="5" t="s">
        <v>2470</v>
      </c>
      <c r="G46" t="str">
        <f t="shared" si="1"/>
        <v>Y</v>
      </c>
    </row>
    <row r="47" spans="1:7">
      <c r="A47" s="4" t="s">
        <v>3936</v>
      </c>
      <c r="B47" s="5"/>
      <c r="C47" s="5"/>
      <c r="D47" s="5" t="s">
        <v>2401</v>
      </c>
      <c r="E47" s="5"/>
      <c r="G47" t="str">
        <f t="shared" si="1"/>
        <v>Y</v>
      </c>
    </row>
    <row r="48" spans="1:7">
      <c r="A48" s="4" t="s">
        <v>3044</v>
      </c>
      <c r="B48" s="5"/>
      <c r="C48" s="5"/>
      <c r="D48" s="5" t="s">
        <v>3045</v>
      </c>
      <c r="E48" s="5"/>
      <c r="G48" t="str">
        <f t="shared" si="1"/>
        <v>Y</v>
      </c>
    </row>
    <row r="49" spans="1:7">
      <c r="A49" s="4" t="s">
        <v>2428</v>
      </c>
      <c r="B49" s="5"/>
      <c r="C49" s="5"/>
      <c r="D49" s="5"/>
      <c r="E49" s="5" t="s">
        <v>2429</v>
      </c>
      <c r="G49" t="str">
        <f t="shared" si="1"/>
        <v>Y</v>
      </c>
    </row>
    <row r="50" spans="1:7">
      <c r="A50" s="4" t="s">
        <v>2926</v>
      </c>
      <c r="B50" s="5"/>
      <c r="C50" s="5" t="s">
        <v>2411</v>
      </c>
      <c r="D50" s="5"/>
      <c r="E50" s="5"/>
      <c r="G50" t="str">
        <f t="shared" si="1"/>
        <v>Y</v>
      </c>
    </row>
    <row r="51" spans="1:7">
      <c r="A51" s="4" t="s">
        <v>2430</v>
      </c>
      <c r="B51" s="5"/>
      <c r="C51" s="5"/>
      <c r="D51" s="5" t="s">
        <v>2792</v>
      </c>
      <c r="E51" s="5" t="s">
        <v>2427</v>
      </c>
      <c r="G51" t="str">
        <f t="shared" si="1"/>
        <v>Y</v>
      </c>
    </row>
    <row r="52" spans="1:7">
      <c r="A52" s="4" t="s">
        <v>2809</v>
      </c>
      <c r="B52" s="5"/>
      <c r="C52" s="5" t="s">
        <v>3046</v>
      </c>
      <c r="D52" s="5"/>
      <c r="E52" s="5"/>
      <c r="G52" t="str">
        <f t="shared" si="1"/>
        <v>Y</v>
      </c>
    </row>
    <row r="53" spans="1:7">
      <c r="A53" s="4" t="s">
        <v>2431</v>
      </c>
      <c r="B53" s="5"/>
      <c r="C53" s="5"/>
      <c r="D53" s="5" t="s">
        <v>3001</v>
      </c>
      <c r="E53" s="5"/>
      <c r="G53" t="str">
        <f t="shared" si="1"/>
        <v>Y</v>
      </c>
    </row>
    <row r="54" spans="1:7">
      <c r="A54" s="4" t="s">
        <v>2811</v>
      </c>
      <c r="B54" s="5"/>
      <c r="C54" s="5"/>
      <c r="D54" s="5" t="s">
        <v>2706</v>
      </c>
      <c r="E54" s="5" t="s">
        <v>2589</v>
      </c>
      <c r="G54" t="str">
        <f t="shared" si="1"/>
        <v>Y</v>
      </c>
    </row>
    <row r="55" spans="1:7">
      <c r="A55" s="4" t="s">
        <v>2433</v>
      </c>
      <c r="B55" s="5"/>
      <c r="C55" s="5" t="s">
        <v>3047</v>
      </c>
      <c r="D55" s="5" t="s">
        <v>2582</v>
      </c>
      <c r="E55" s="5"/>
      <c r="G55" t="str">
        <f t="shared" si="1"/>
        <v>Y</v>
      </c>
    </row>
    <row r="56" spans="1:7">
      <c r="A56" s="4" t="s">
        <v>2435</v>
      </c>
      <c r="B56" s="5"/>
      <c r="C56" s="5"/>
      <c r="D56" s="5"/>
      <c r="E56" s="5" t="s">
        <v>2542</v>
      </c>
      <c r="G56" t="str">
        <f t="shared" si="1"/>
        <v>Y</v>
      </c>
    </row>
    <row r="57" spans="1:7">
      <c r="A57" s="4" t="s">
        <v>2437</v>
      </c>
      <c r="B57" s="5" t="s">
        <v>2599</v>
      </c>
      <c r="C57" s="5" t="s">
        <v>2989</v>
      </c>
      <c r="D57" s="5" t="s">
        <v>2377</v>
      </c>
      <c r="E57" s="5" t="s">
        <v>2874</v>
      </c>
      <c r="G57" t="str">
        <f t="shared" si="1"/>
        <v>Y</v>
      </c>
    </row>
    <row r="58" spans="1:7">
      <c r="A58" s="4" t="s">
        <v>2442</v>
      </c>
      <c r="B58" s="5"/>
      <c r="C58" s="5" t="s">
        <v>3048</v>
      </c>
      <c r="D58" s="5" t="s">
        <v>2343</v>
      </c>
      <c r="E58" s="5" t="s">
        <v>2470</v>
      </c>
      <c r="G58" t="str">
        <f t="shared" si="1"/>
        <v>Y</v>
      </c>
    </row>
    <row r="59" spans="1:7">
      <c r="A59" s="4" t="s">
        <v>2444</v>
      </c>
      <c r="B59" s="5" t="s">
        <v>3049</v>
      </c>
      <c r="C59" s="5" t="s">
        <v>2544</v>
      </c>
      <c r="D59" s="5"/>
      <c r="E59" s="5" t="s">
        <v>3050</v>
      </c>
      <c r="G59" t="str">
        <f t="shared" si="1"/>
        <v>Y</v>
      </c>
    </row>
    <row r="60" spans="1:7">
      <c r="A60" s="4" t="s">
        <v>2450</v>
      </c>
      <c r="B60" s="5" t="s">
        <v>3051</v>
      </c>
      <c r="C60" s="5"/>
      <c r="D60" s="5"/>
      <c r="E60" s="5" t="s">
        <v>2605</v>
      </c>
      <c r="G60" t="str">
        <f t="shared" si="1"/>
        <v>Y</v>
      </c>
    </row>
    <row r="61" spans="1:7">
      <c r="A61" s="4" t="s">
        <v>2452</v>
      </c>
      <c r="B61" s="5" t="s">
        <v>2574</v>
      </c>
      <c r="C61" s="5" t="s">
        <v>3052</v>
      </c>
      <c r="D61" s="5" t="s">
        <v>3053</v>
      </c>
      <c r="E61" s="5" t="s">
        <v>3054</v>
      </c>
      <c r="G61" t="str">
        <f t="shared" si="1"/>
        <v>Y</v>
      </c>
    </row>
    <row r="62" spans="1:7">
      <c r="A62" s="4" t="s">
        <v>2819</v>
      </c>
      <c r="B62" s="5"/>
      <c r="C62" s="5"/>
      <c r="D62" s="5" t="s">
        <v>2362</v>
      </c>
      <c r="E62" s="5" t="s">
        <v>2362</v>
      </c>
      <c r="G62" t="str">
        <f t="shared" si="1"/>
        <v>Y</v>
      </c>
    </row>
    <row r="63" spans="1:7">
      <c r="A63" s="4" t="s">
        <v>2821</v>
      </c>
      <c r="B63" s="5"/>
      <c r="C63" s="5" t="s">
        <v>3055</v>
      </c>
      <c r="D63" s="5" t="s">
        <v>2705</v>
      </c>
      <c r="E63" s="5" t="s">
        <v>3056</v>
      </c>
      <c r="G63" t="str">
        <f t="shared" si="1"/>
        <v>Y</v>
      </c>
    </row>
    <row r="64" spans="1:7">
      <c r="A64" s="4" t="s">
        <v>2456</v>
      </c>
      <c r="B64" s="5" t="s">
        <v>2808</v>
      </c>
      <c r="C64" s="5" t="s">
        <v>2387</v>
      </c>
      <c r="D64" s="5" t="s">
        <v>2711</v>
      </c>
      <c r="E64" s="5" t="s">
        <v>2616</v>
      </c>
      <c r="G64" t="str">
        <f t="shared" si="1"/>
        <v>Y</v>
      </c>
    </row>
    <row r="65" spans="1:7">
      <c r="A65" s="4" t="s">
        <v>2458</v>
      </c>
      <c r="B65" s="5"/>
      <c r="C65" s="5" t="s">
        <v>3057</v>
      </c>
      <c r="D65" s="5" t="s">
        <v>3058</v>
      </c>
      <c r="E65" s="5"/>
      <c r="G65" t="str">
        <f t="shared" si="1"/>
        <v>Y</v>
      </c>
    </row>
    <row r="66" spans="1:7">
      <c r="A66" s="4" t="s">
        <v>2825</v>
      </c>
      <c r="B66" s="5" t="s">
        <v>2739</v>
      </c>
      <c r="C66" s="5" t="s">
        <v>2808</v>
      </c>
      <c r="D66" s="5"/>
      <c r="E66" s="5" t="s">
        <v>2526</v>
      </c>
      <c r="G66" t="str">
        <f t="shared" si="1"/>
        <v>Y</v>
      </c>
    </row>
    <row r="67" spans="1:7">
      <c r="A67" s="4" t="s">
        <v>2460</v>
      </c>
      <c r="B67" s="5" t="s">
        <v>2346</v>
      </c>
      <c r="C67" s="5" t="s">
        <v>2667</v>
      </c>
      <c r="D67" s="5" t="s">
        <v>3059</v>
      </c>
      <c r="E67" s="5" t="s">
        <v>3060</v>
      </c>
      <c r="G67" t="str">
        <f t="shared" si="1"/>
        <v>Y</v>
      </c>
    </row>
    <row r="68" spans="1:7">
      <c r="A68" s="4" t="s">
        <v>2463</v>
      </c>
      <c r="B68" s="5" t="s">
        <v>2667</v>
      </c>
      <c r="C68" s="5" t="s">
        <v>2319</v>
      </c>
      <c r="D68" s="5" t="s">
        <v>3061</v>
      </c>
      <c r="E68" s="5" t="s">
        <v>2925</v>
      </c>
      <c r="G68" t="str">
        <f t="shared" ref="G68:G99" si="2">IF(ISNA(VLOOKUP(A68,Area_Country,2,FALSE)),"False","Y")</f>
        <v>Y</v>
      </c>
    </row>
    <row r="69" spans="1:7">
      <c r="A69" s="4" t="s">
        <v>2467</v>
      </c>
      <c r="B69" s="5" t="s">
        <v>2432</v>
      </c>
      <c r="C69" s="5"/>
      <c r="D69" s="5"/>
      <c r="E69" s="5"/>
      <c r="G69" t="str">
        <f t="shared" si="2"/>
        <v>Y</v>
      </c>
    </row>
    <row r="70" spans="1:7">
      <c r="A70" s="4" t="s">
        <v>2468</v>
      </c>
      <c r="B70" s="5"/>
      <c r="C70" s="5"/>
      <c r="D70" s="5"/>
      <c r="E70" s="5" t="s">
        <v>2308</v>
      </c>
      <c r="G70" t="str">
        <f t="shared" si="2"/>
        <v>Y</v>
      </c>
    </row>
    <row r="71" spans="1:7">
      <c r="A71" s="4" t="s">
        <v>2469</v>
      </c>
      <c r="B71" s="5"/>
      <c r="C71" s="5" t="s">
        <v>2399</v>
      </c>
      <c r="D71" s="5"/>
      <c r="E71" s="5" t="s">
        <v>2308</v>
      </c>
      <c r="G71" t="str">
        <f t="shared" si="2"/>
        <v>Y</v>
      </c>
    </row>
    <row r="72" spans="1:7">
      <c r="A72" s="4" t="s">
        <v>2949</v>
      </c>
      <c r="B72" s="5" t="s">
        <v>2613</v>
      </c>
      <c r="C72" s="5"/>
      <c r="D72" s="5" t="s">
        <v>3062</v>
      </c>
      <c r="E72" s="5"/>
      <c r="G72" t="str">
        <f t="shared" si="2"/>
        <v>Y</v>
      </c>
    </row>
    <row r="73" spans="1:7">
      <c r="A73" s="4" t="s">
        <v>2831</v>
      </c>
      <c r="B73" s="5"/>
      <c r="C73" s="5"/>
      <c r="D73" s="5" t="s">
        <v>2310</v>
      </c>
      <c r="E73" s="5" t="s">
        <v>2571</v>
      </c>
      <c r="G73" t="str">
        <f t="shared" si="2"/>
        <v>Y</v>
      </c>
    </row>
    <row r="74" spans="1:7">
      <c r="A74" s="4" t="s">
        <v>2474</v>
      </c>
      <c r="B74" s="5" t="s">
        <v>2408</v>
      </c>
      <c r="C74" s="5"/>
      <c r="D74" s="5"/>
      <c r="E74" s="5"/>
      <c r="G74" t="str">
        <f t="shared" si="2"/>
        <v>Y</v>
      </c>
    </row>
    <row r="75" spans="1:7">
      <c r="A75" s="4" t="s">
        <v>2834</v>
      </c>
      <c r="B75" s="5"/>
      <c r="C75" s="5"/>
      <c r="D75" s="5"/>
      <c r="E75" s="5" t="s">
        <v>2310</v>
      </c>
      <c r="G75" t="str">
        <f t="shared" si="2"/>
        <v>Y</v>
      </c>
    </row>
    <row r="76" spans="1:7">
      <c r="A76" s="4" t="s">
        <v>2836</v>
      </c>
      <c r="B76" s="5" t="s">
        <v>2455</v>
      </c>
      <c r="C76" s="5"/>
      <c r="D76" s="5" t="s">
        <v>2318</v>
      </c>
      <c r="E76" s="5"/>
      <c r="G76" t="str">
        <f t="shared" si="2"/>
        <v>Y</v>
      </c>
    </row>
    <row r="77" spans="1:7">
      <c r="A77" s="4" t="s">
        <v>2838</v>
      </c>
      <c r="B77" s="5"/>
      <c r="C77" s="5"/>
      <c r="D77" s="5" t="s">
        <v>2401</v>
      </c>
      <c r="E77" s="5" t="s">
        <v>2451</v>
      </c>
      <c r="G77" t="str">
        <f t="shared" si="2"/>
        <v>False</v>
      </c>
    </row>
    <row r="78" spans="1:7">
      <c r="A78" s="4" t="s">
        <v>3063</v>
      </c>
      <c r="B78" s="5" t="s">
        <v>3064</v>
      </c>
      <c r="C78" s="5" t="s">
        <v>3065</v>
      </c>
      <c r="D78" s="5" t="s">
        <v>3066</v>
      </c>
      <c r="E78" s="5" t="s">
        <v>3067</v>
      </c>
      <c r="G78" t="str">
        <f t="shared" si="2"/>
        <v>False</v>
      </c>
    </row>
    <row r="79" spans="1:7">
      <c r="A79" s="4" t="s">
        <v>2476</v>
      </c>
      <c r="B79" s="5" t="s">
        <v>3068</v>
      </c>
      <c r="C79" s="5" t="s">
        <v>3069</v>
      </c>
      <c r="D79" s="5" t="s">
        <v>3070</v>
      </c>
      <c r="E79" s="5" t="s">
        <v>3071</v>
      </c>
      <c r="G79" t="str">
        <f t="shared" si="2"/>
        <v>Y</v>
      </c>
    </row>
    <row r="80" spans="1:7">
      <c r="A80" s="4" t="s">
        <v>2481</v>
      </c>
      <c r="B80" s="5" t="s">
        <v>3074</v>
      </c>
      <c r="C80" s="5" t="s">
        <v>3075</v>
      </c>
      <c r="D80" s="5" t="s">
        <v>3076</v>
      </c>
      <c r="E80" s="5" t="s">
        <v>3077</v>
      </c>
      <c r="G80" t="str">
        <f t="shared" si="2"/>
        <v>Y</v>
      </c>
    </row>
    <row r="81" spans="1:7">
      <c r="A81" s="4" t="s">
        <v>2486</v>
      </c>
      <c r="B81" s="5" t="s">
        <v>3078</v>
      </c>
      <c r="C81" s="5" t="s">
        <v>3079</v>
      </c>
      <c r="D81" s="5" t="s">
        <v>3080</v>
      </c>
      <c r="E81" s="5" t="s">
        <v>3081</v>
      </c>
      <c r="G81" t="str">
        <f t="shared" si="2"/>
        <v>Y</v>
      </c>
    </row>
    <row r="82" spans="1:7">
      <c r="A82" s="4" t="s">
        <v>3082</v>
      </c>
      <c r="B82" s="5" t="s">
        <v>3083</v>
      </c>
      <c r="C82" s="5" t="s">
        <v>3084</v>
      </c>
      <c r="D82" s="5" t="s">
        <v>3085</v>
      </c>
      <c r="E82" s="5" t="s">
        <v>3086</v>
      </c>
      <c r="G82" t="str">
        <f t="shared" si="2"/>
        <v>Y</v>
      </c>
    </row>
    <row r="83" spans="1:7">
      <c r="A83" s="4" t="s">
        <v>2495</v>
      </c>
      <c r="B83" s="5" t="s">
        <v>3087</v>
      </c>
      <c r="C83" s="5" t="s">
        <v>3088</v>
      </c>
      <c r="D83" s="5" t="s">
        <v>3089</v>
      </c>
      <c r="E83" s="5" t="s">
        <v>3090</v>
      </c>
      <c r="G83" t="str">
        <f t="shared" si="2"/>
        <v>Y</v>
      </c>
    </row>
    <row r="84" spans="1:7">
      <c r="A84" s="4" t="s">
        <v>2500</v>
      </c>
      <c r="B84" s="5" t="s">
        <v>3091</v>
      </c>
      <c r="C84" s="5" t="s">
        <v>2451</v>
      </c>
      <c r="D84" s="5"/>
      <c r="E84" s="5" t="s">
        <v>3092</v>
      </c>
      <c r="G84" t="str">
        <f t="shared" si="2"/>
        <v>Y</v>
      </c>
    </row>
    <row r="85" spans="1:7">
      <c r="A85" s="4" t="s">
        <v>2501</v>
      </c>
      <c r="B85" s="5" t="s">
        <v>3093</v>
      </c>
      <c r="C85" s="5" t="s">
        <v>3094</v>
      </c>
      <c r="D85" s="5" t="s">
        <v>3095</v>
      </c>
      <c r="E85" s="5" t="s">
        <v>3096</v>
      </c>
      <c r="G85" t="str">
        <f t="shared" si="2"/>
        <v>Y</v>
      </c>
    </row>
    <row r="86" spans="1:7">
      <c r="A86" s="4" t="s">
        <v>2506</v>
      </c>
      <c r="B86" s="5" t="s">
        <v>3097</v>
      </c>
      <c r="C86" s="5" t="s">
        <v>2455</v>
      </c>
      <c r="D86" s="5" t="s">
        <v>3098</v>
      </c>
      <c r="E86" s="5" t="s">
        <v>2544</v>
      </c>
      <c r="G86" t="str">
        <f t="shared" si="2"/>
        <v>Y</v>
      </c>
    </row>
    <row r="87" spans="1:7">
      <c r="A87" s="4" t="s">
        <v>2511</v>
      </c>
      <c r="B87" s="5" t="s">
        <v>3099</v>
      </c>
      <c r="C87" s="5" t="s">
        <v>3100</v>
      </c>
      <c r="D87" s="5" t="s">
        <v>3101</v>
      </c>
      <c r="E87" s="5" t="s">
        <v>3102</v>
      </c>
      <c r="G87" t="str">
        <f t="shared" si="2"/>
        <v>Y</v>
      </c>
    </row>
    <row r="88" spans="1:7">
      <c r="A88" s="4" t="s">
        <v>2516</v>
      </c>
      <c r="B88" s="5"/>
      <c r="C88" s="5"/>
      <c r="D88" s="5" t="s">
        <v>2451</v>
      </c>
      <c r="E88" s="5" t="s">
        <v>2459</v>
      </c>
      <c r="G88" t="str">
        <f t="shared" si="2"/>
        <v>Y</v>
      </c>
    </row>
    <row r="89" spans="1:7">
      <c r="A89" s="4" t="s">
        <v>2518</v>
      </c>
      <c r="B89" s="5" t="s">
        <v>3103</v>
      </c>
      <c r="C89" s="5" t="s">
        <v>3104</v>
      </c>
      <c r="D89" s="5" t="s">
        <v>3105</v>
      </c>
      <c r="E89" s="5" t="s">
        <v>3106</v>
      </c>
      <c r="G89" t="str">
        <f t="shared" si="2"/>
        <v>Y</v>
      </c>
    </row>
    <row r="90" spans="1:7">
      <c r="A90" s="4" t="s">
        <v>2520</v>
      </c>
      <c r="B90" s="5" t="s">
        <v>3107</v>
      </c>
      <c r="C90" s="5" t="s">
        <v>3108</v>
      </c>
      <c r="D90" s="5" t="s">
        <v>3109</v>
      </c>
      <c r="E90" s="5" t="s">
        <v>3110</v>
      </c>
      <c r="G90" t="str">
        <f t="shared" si="2"/>
        <v>Y</v>
      </c>
    </row>
    <row r="91" spans="1:7">
      <c r="A91" s="4" t="s">
        <v>2524</v>
      </c>
      <c r="B91" s="5"/>
      <c r="C91" s="5"/>
      <c r="D91" s="5" t="s">
        <v>3111</v>
      </c>
      <c r="E91" s="5"/>
      <c r="G91" t="str">
        <f t="shared" si="2"/>
        <v>Y</v>
      </c>
    </row>
    <row r="92" spans="1:7">
      <c r="A92" s="4" t="s">
        <v>2525</v>
      </c>
      <c r="B92" s="5" t="s">
        <v>3112</v>
      </c>
      <c r="C92" s="5" t="s">
        <v>3113</v>
      </c>
      <c r="D92" s="5" t="s">
        <v>3114</v>
      </c>
      <c r="E92" s="5" t="s">
        <v>2715</v>
      </c>
      <c r="G92" t="str">
        <f t="shared" si="2"/>
        <v>Y</v>
      </c>
    </row>
    <row r="93" spans="1:7">
      <c r="A93" s="4" t="s">
        <v>2530</v>
      </c>
      <c r="B93" s="5" t="s">
        <v>3115</v>
      </c>
      <c r="C93" s="5" t="s">
        <v>3032</v>
      </c>
      <c r="D93" s="5" t="s">
        <v>2445</v>
      </c>
      <c r="E93" s="5" t="s">
        <v>2308</v>
      </c>
      <c r="G93" t="str">
        <f t="shared" si="2"/>
        <v>Y</v>
      </c>
    </row>
    <row r="94" spans="1:7">
      <c r="A94" s="4" t="s">
        <v>2532</v>
      </c>
      <c r="B94" s="5" t="s">
        <v>3116</v>
      </c>
      <c r="C94" s="5" t="s">
        <v>3117</v>
      </c>
      <c r="D94" s="5" t="s">
        <v>3118</v>
      </c>
      <c r="E94" s="5" t="s">
        <v>3119</v>
      </c>
      <c r="G94" t="str">
        <f t="shared" si="2"/>
        <v>Y</v>
      </c>
    </row>
    <row r="95" spans="1:7">
      <c r="A95" s="4" t="s">
        <v>2536</v>
      </c>
      <c r="B95" s="5" t="s">
        <v>3120</v>
      </c>
      <c r="C95" s="5" t="s">
        <v>3047</v>
      </c>
      <c r="D95" s="5"/>
      <c r="E95" s="5" t="s">
        <v>3001</v>
      </c>
      <c r="G95" t="str">
        <f t="shared" si="2"/>
        <v>Y</v>
      </c>
    </row>
    <row r="96" spans="1:7">
      <c r="A96" s="4" t="s">
        <v>2537</v>
      </c>
      <c r="B96" s="5" t="s">
        <v>3121</v>
      </c>
      <c r="C96" s="5" t="s">
        <v>3122</v>
      </c>
      <c r="D96" s="5" t="s">
        <v>3123</v>
      </c>
      <c r="E96" s="5" t="s">
        <v>3124</v>
      </c>
      <c r="G96" t="str">
        <f t="shared" si="2"/>
        <v>Y</v>
      </c>
    </row>
    <row r="97" spans="1:7">
      <c r="A97" s="4" t="s">
        <v>3125</v>
      </c>
      <c r="B97" s="5"/>
      <c r="C97" s="5" t="s">
        <v>2308</v>
      </c>
      <c r="D97" s="5"/>
      <c r="E97" s="5" t="s">
        <v>2438</v>
      </c>
      <c r="G97" t="str">
        <f t="shared" si="2"/>
        <v>Y</v>
      </c>
    </row>
    <row r="98" spans="1:7">
      <c r="A98" s="4" t="s">
        <v>2545</v>
      </c>
      <c r="B98" s="5"/>
      <c r="C98" s="5"/>
      <c r="D98" s="5" t="s">
        <v>2572</v>
      </c>
      <c r="E98" s="5" t="s">
        <v>3126</v>
      </c>
      <c r="G98" t="str">
        <f t="shared" si="2"/>
        <v>Y</v>
      </c>
    </row>
    <row r="99" spans="1:7">
      <c r="A99" s="4" t="s">
        <v>2543</v>
      </c>
      <c r="B99" s="5" t="s">
        <v>2582</v>
      </c>
      <c r="C99" s="5" t="s">
        <v>2531</v>
      </c>
      <c r="D99" s="5" t="s">
        <v>3127</v>
      </c>
      <c r="E99" s="5" t="s">
        <v>3128</v>
      </c>
      <c r="G99" t="str">
        <f t="shared" si="2"/>
        <v>Y</v>
      </c>
    </row>
    <row r="100" spans="1:7">
      <c r="A100" s="4" t="s">
        <v>2541</v>
      </c>
      <c r="B100" s="5"/>
      <c r="C100" s="5" t="s">
        <v>2932</v>
      </c>
      <c r="D100" s="5"/>
      <c r="E100" s="5" t="s">
        <v>2308</v>
      </c>
      <c r="G100" t="str">
        <f t="shared" ref="G100:G131" si="3">IF(ISNA(VLOOKUP(A100,Area_Country,2,FALSE)),"False","Y")</f>
        <v>Y</v>
      </c>
    </row>
    <row r="101" spans="1:7">
      <c r="A101" s="4" t="s">
        <v>2547</v>
      </c>
      <c r="B101" s="5" t="s">
        <v>3129</v>
      </c>
      <c r="C101" s="5" t="s">
        <v>3130</v>
      </c>
      <c r="D101" s="5" t="s">
        <v>3131</v>
      </c>
      <c r="E101" s="5" t="s">
        <v>3132</v>
      </c>
      <c r="G101" t="str">
        <f t="shared" si="3"/>
        <v>Y</v>
      </c>
    </row>
    <row r="102" spans="1:7">
      <c r="A102" s="4" t="s">
        <v>2551</v>
      </c>
      <c r="B102" s="5" t="s">
        <v>3133</v>
      </c>
      <c r="C102" s="5" t="s">
        <v>2749</v>
      </c>
      <c r="D102" s="5" t="s">
        <v>2749</v>
      </c>
      <c r="E102" s="5" t="s">
        <v>3134</v>
      </c>
      <c r="G102" t="str">
        <f t="shared" si="3"/>
        <v>Y</v>
      </c>
    </row>
    <row r="103" spans="1:7">
      <c r="A103" s="4" t="s">
        <v>2555</v>
      </c>
      <c r="B103" s="5" t="s">
        <v>2767</v>
      </c>
      <c r="C103" s="5" t="s">
        <v>3135</v>
      </c>
      <c r="D103" s="5" t="s">
        <v>3136</v>
      </c>
      <c r="E103" s="5" t="s">
        <v>2706</v>
      </c>
      <c r="G103" t="str">
        <f t="shared" si="3"/>
        <v>Y</v>
      </c>
    </row>
    <row r="104" spans="1:7">
      <c r="A104" s="4" t="s">
        <v>3137</v>
      </c>
      <c r="B104" s="5"/>
      <c r="C104" s="5" t="s">
        <v>2459</v>
      </c>
      <c r="D104" s="5"/>
      <c r="E104" s="5"/>
      <c r="G104" t="str">
        <f t="shared" si="3"/>
        <v>Y</v>
      </c>
    </row>
    <row r="105" spans="1:7">
      <c r="A105" s="4" t="s">
        <v>2557</v>
      </c>
      <c r="B105" s="5" t="s">
        <v>3138</v>
      </c>
      <c r="C105" s="5" t="s">
        <v>3139</v>
      </c>
      <c r="D105" s="5" t="s">
        <v>3140</v>
      </c>
      <c r="E105" s="5" t="s">
        <v>3141</v>
      </c>
      <c r="G105" t="str">
        <f t="shared" si="3"/>
        <v>Y</v>
      </c>
    </row>
    <row r="106" spans="1:7">
      <c r="A106" s="4" t="s">
        <v>2562</v>
      </c>
      <c r="B106" s="5" t="s">
        <v>3142</v>
      </c>
      <c r="C106" s="5" t="s">
        <v>3143</v>
      </c>
      <c r="D106" s="5" t="s">
        <v>3144</v>
      </c>
      <c r="E106" s="5" t="s">
        <v>3145</v>
      </c>
      <c r="G106" t="str">
        <f t="shared" si="3"/>
        <v>Y</v>
      </c>
    </row>
    <row r="107" spans="1:7">
      <c r="A107" s="4" t="s">
        <v>3146</v>
      </c>
      <c r="B107" s="5"/>
      <c r="C107" s="5"/>
      <c r="D107" s="5"/>
      <c r="E107" s="5" t="s">
        <v>2451</v>
      </c>
      <c r="G107" t="str">
        <f t="shared" si="3"/>
        <v>Y</v>
      </c>
    </row>
    <row r="108" spans="1:7">
      <c r="A108" s="4" t="s">
        <v>2569</v>
      </c>
      <c r="B108" s="5"/>
      <c r="C108" s="5" t="s">
        <v>2318</v>
      </c>
      <c r="D108" s="5" t="s">
        <v>2933</v>
      </c>
      <c r="E108" s="5" t="s">
        <v>2470</v>
      </c>
      <c r="G108" t="str">
        <f t="shared" si="3"/>
        <v>Y</v>
      </c>
    </row>
    <row r="109" spans="1:7">
      <c r="A109" s="11" t="s">
        <v>130</v>
      </c>
      <c r="B109" s="5" t="s">
        <v>2526</v>
      </c>
      <c r="C109" s="5" t="s">
        <v>2345</v>
      </c>
      <c r="D109" s="5" t="s">
        <v>2343</v>
      </c>
      <c r="E109" s="5"/>
      <c r="G109" t="str">
        <f t="shared" si="3"/>
        <v>Y</v>
      </c>
    </row>
    <row r="110" spans="1:7">
      <c r="A110" s="11" t="s">
        <v>129</v>
      </c>
      <c r="B110" s="5" t="s">
        <v>2792</v>
      </c>
      <c r="C110" s="5"/>
      <c r="D110" s="5" t="s">
        <v>2429</v>
      </c>
      <c r="E110" s="5"/>
      <c r="G110" t="str">
        <f t="shared" si="3"/>
        <v>Y</v>
      </c>
    </row>
    <row r="111" spans="1:7">
      <c r="A111" s="4" t="s">
        <v>3147</v>
      </c>
      <c r="B111" s="5" t="s">
        <v>2427</v>
      </c>
      <c r="C111" s="5"/>
      <c r="D111" s="5"/>
      <c r="E111" s="5"/>
      <c r="G111" t="str">
        <f t="shared" si="3"/>
        <v>Y</v>
      </c>
    </row>
    <row r="112" spans="1:7">
      <c r="A112" s="4" t="s">
        <v>2575</v>
      </c>
      <c r="B112" s="5" t="s">
        <v>3148</v>
      </c>
      <c r="C112" s="5" t="s">
        <v>3149</v>
      </c>
      <c r="D112" s="5" t="s">
        <v>3150</v>
      </c>
      <c r="E112" s="5" t="s">
        <v>3151</v>
      </c>
      <c r="G112" t="str">
        <f t="shared" si="3"/>
        <v>Y</v>
      </c>
    </row>
    <row r="113" spans="1:7">
      <c r="A113" s="11" t="s">
        <v>116</v>
      </c>
      <c r="B113" s="5"/>
      <c r="C113" s="5" t="s">
        <v>2346</v>
      </c>
      <c r="D113" s="5"/>
      <c r="E113" s="5"/>
      <c r="G113" t="str">
        <f t="shared" si="3"/>
        <v>Y</v>
      </c>
    </row>
    <row r="114" spans="1:7">
      <c r="A114" s="4" t="s">
        <v>2580</v>
      </c>
      <c r="B114" s="5" t="s">
        <v>2793</v>
      </c>
      <c r="C114" s="5" t="s">
        <v>2793</v>
      </c>
      <c r="D114" s="5" t="s">
        <v>2594</v>
      </c>
      <c r="E114" s="5" t="s">
        <v>2568</v>
      </c>
      <c r="G114" t="str">
        <f t="shared" si="3"/>
        <v>Y</v>
      </c>
    </row>
    <row r="115" spans="1:7">
      <c r="A115" s="11" t="s">
        <v>128</v>
      </c>
      <c r="B115" s="5"/>
      <c r="C115" s="5" t="s">
        <v>2364</v>
      </c>
      <c r="D115" s="5"/>
      <c r="E115" s="5"/>
      <c r="G115" t="str">
        <f t="shared" si="3"/>
        <v>Y</v>
      </c>
    </row>
    <row r="116" spans="1:7">
      <c r="A116" s="4" t="s">
        <v>3152</v>
      </c>
      <c r="B116" s="5" t="s">
        <v>2347</v>
      </c>
      <c r="C116" s="5" t="s">
        <v>3153</v>
      </c>
      <c r="D116" s="5" t="s">
        <v>3154</v>
      </c>
      <c r="E116" s="5" t="s">
        <v>2667</v>
      </c>
      <c r="G116" t="str">
        <f t="shared" si="3"/>
        <v>Y</v>
      </c>
    </row>
    <row r="117" spans="1:7">
      <c r="A117" s="4" t="s">
        <v>2583</v>
      </c>
      <c r="B117" s="5" t="s">
        <v>3155</v>
      </c>
      <c r="C117" s="5" t="s">
        <v>3156</v>
      </c>
      <c r="D117" s="5" t="s">
        <v>3157</v>
      </c>
      <c r="E117" s="5" t="s">
        <v>2946</v>
      </c>
      <c r="G117" t="str">
        <f t="shared" si="3"/>
        <v>Y</v>
      </c>
    </row>
    <row r="118" spans="1:7">
      <c r="A118" s="4" t="s">
        <v>3158</v>
      </c>
      <c r="B118" s="5" t="s">
        <v>2362</v>
      </c>
      <c r="C118" s="5" t="s">
        <v>2345</v>
      </c>
      <c r="D118" s="5" t="s">
        <v>2900</v>
      </c>
      <c r="E118" s="5" t="s">
        <v>2308</v>
      </c>
      <c r="G118" t="str">
        <f t="shared" si="3"/>
        <v>Y</v>
      </c>
    </row>
    <row r="119" spans="1:7">
      <c r="A119" s="4" t="s">
        <v>3159</v>
      </c>
      <c r="B119" s="5"/>
      <c r="C119" s="5" t="s">
        <v>2908</v>
      </c>
      <c r="D119" s="5"/>
      <c r="E119" s="5"/>
      <c r="G119" t="str">
        <f t="shared" si="3"/>
        <v>Y</v>
      </c>
    </row>
    <row r="120" spans="1:7">
      <c r="A120" s="4" t="s">
        <v>3160</v>
      </c>
      <c r="B120" s="5"/>
      <c r="C120" s="5"/>
      <c r="D120" s="5" t="s">
        <v>2736</v>
      </c>
      <c r="E120" s="5"/>
      <c r="G120" t="str">
        <f t="shared" si="3"/>
        <v>False</v>
      </c>
    </row>
    <row r="121" spans="1:7">
      <c r="A121" s="4" t="s">
        <v>3161</v>
      </c>
      <c r="B121" s="5" t="s">
        <v>3162</v>
      </c>
      <c r="C121" s="5" t="s">
        <v>3163</v>
      </c>
      <c r="D121" s="5" t="s">
        <v>3164</v>
      </c>
      <c r="E121" s="5" t="s">
        <v>3165</v>
      </c>
      <c r="G121" t="str">
        <f t="shared" si="3"/>
        <v>False</v>
      </c>
    </row>
    <row r="122" spans="1:7">
      <c r="A122" s="4" t="s">
        <v>3166</v>
      </c>
      <c r="B122" s="5"/>
      <c r="C122" s="5"/>
      <c r="D122" s="5" t="s">
        <v>2343</v>
      </c>
      <c r="E122" s="5" t="s">
        <v>2470</v>
      </c>
      <c r="G122" t="str">
        <f t="shared" si="3"/>
        <v>Y</v>
      </c>
    </row>
    <row r="123" spans="1:7">
      <c r="A123" s="4" t="s">
        <v>2588</v>
      </c>
      <c r="B123" s="5" t="s">
        <v>3167</v>
      </c>
      <c r="C123" s="5" t="s">
        <v>2546</v>
      </c>
      <c r="D123" s="5" t="s">
        <v>3168</v>
      </c>
      <c r="E123" s="5" t="s">
        <v>3169</v>
      </c>
      <c r="G123" t="str">
        <f t="shared" si="3"/>
        <v>Y</v>
      </c>
    </row>
    <row r="124" spans="1:7">
      <c r="A124" s="4" t="s">
        <v>3170</v>
      </c>
      <c r="B124" s="5" t="s">
        <v>2455</v>
      </c>
      <c r="C124" s="5"/>
      <c r="D124" s="5"/>
      <c r="E124" s="5"/>
      <c r="G124" t="str">
        <f t="shared" si="3"/>
        <v>Y</v>
      </c>
    </row>
    <row r="125" spans="1:7">
      <c r="A125" s="4" t="s">
        <v>2593</v>
      </c>
      <c r="B125" s="5" t="s">
        <v>3171</v>
      </c>
      <c r="C125" s="5" t="s">
        <v>3156</v>
      </c>
      <c r="D125" s="5" t="s">
        <v>3172</v>
      </c>
      <c r="E125" s="5" t="s">
        <v>3173</v>
      </c>
      <c r="G125" t="str">
        <f t="shared" si="3"/>
        <v>Y</v>
      </c>
    </row>
    <row r="126" spans="1:7">
      <c r="A126" s="4" t="s">
        <v>3174</v>
      </c>
      <c r="B126" s="5" t="s">
        <v>2436</v>
      </c>
      <c r="C126" s="5" t="s">
        <v>2803</v>
      </c>
      <c r="D126" s="5" t="s">
        <v>2803</v>
      </c>
      <c r="E126" s="5" t="s">
        <v>3175</v>
      </c>
      <c r="G126" t="str">
        <f t="shared" si="3"/>
        <v>Y</v>
      </c>
    </row>
    <row r="127" spans="1:7">
      <c r="A127" s="4" t="s">
        <v>2596</v>
      </c>
      <c r="B127" s="5" t="s">
        <v>2455</v>
      </c>
      <c r="C127" s="5"/>
      <c r="D127" s="5" t="s">
        <v>3176</v>
      </c>
      <c r="E127" s="5"/>
      <c r="G127" t="str">
        <f t="shared" si="3"/>
        <v>Y</v>
      </c>
    </row>
    <row r="128" spans="1:7">
      <c r="A128" s="4" t="s">
        <v>2597</v>
      </c>
      <c r="B128" s="5" t="s">
        <v>3121</v>
      </c>
      <c r="C128" s="5" t="s">
        <v>3177</v>
      </c>
      <c r="D128" s="5" t="s">
        <v>2978</v>
      </c>
      <c r="E128" s="5" t="s">
        <v>2354</v>
      </c>
      <c r="G128" t="str">
        <f t="shared" si="3"/>
        <v>Y</v>
      </c>
    </row>
    <row r="129" spans="1:7">
      <c r="A129" s="4" t="s">
        <v>2602</v>
      </c>
      <c r="B129" s="5" t="s">
        <v>2314</v>
      </c>
      <c r="C129" s="5" t="s">
        <v>2840</v>
      </c>
      <c r="D129" s="5" t="s">
        <v>3178</v>
      </c>
      <c r="E129" s="5" t="s">
        <v>3133</v>
      </c>
      <c r="G129" t="str">
        <f t="shared" si="3"/>
        <v>Y</v>
      </c>
    </row>
    <row r="130" spans="1:7">
      <c r="A130" s="4" t="s">
        <v>3971</v>
      </c>
      <c r="B130" s="5" t="s">
        <v>3179</v>
      </c>
      <c r="C130" s="5" t="s">
        <v>3180</v>
      </c>
      <c r="D130" s="5" t="s">
        <v>3181</v>
      </c>
      <c r="E130" s="5" t="s">
        <v>3182</v>
      </c>
      <c r="G130" t="str">
        <f t="shared" si="3"/>
        <v>Y</v>
      </c>
    </row>
    <row r="131" spans="1:7">
      <c r="A131" s="4" t="s">
        <v>2609</v>
      </c>
      <c r="B131" s="5" t="s">
        <v>2471</v>
      </c>
      <c r="C131" s="5" t="s">
        <v>2984</v>
      </c>
      <c r="D131" s="5" t="s">
        <v>3183</v>
      </c>
      <c r="E131" s="5" t="s">
        <v>2800</v>
      </c>
      <c r="G131" t="str">
        <f t="shared" si="3"/>
        <v>Y</v>
      </c>
    </row>
    <row r="132" spans="1:7">
      <c r="A132" s="4" t="s">
        <v>2612</v>
      </c>
      <c r="B132" s="5" t="s">
        <v>3184</v>
      </c>
      <c r="C132" s="5"/>
      <c r="D132" s="5"/>
      <c r="E132" s="5" t="s">
        <v>3185</v>
      </c>
      <c r="G132" t="str">
        <f t="shared" ref="G132:G163" si="4">IF(ISNA(VLOOKUP(A132,Area_Country,2,FALSE)),"False","Y")</f>
        <v>Y</v>
      </c>
    </row>
    <row r="133" spans="1:7">
      <c r="A133" s="4" t="s">
        <v>3973</v>
      </c>
      <c r="B133" s="5"/>
      <c r="C133" s="5" t="s">
        <v>2318</v>
      </c>
      <c r="D133" s="5"/>
      <c r="E133" s="5" t="s">
        <v>2308</v>
      </c>
      <c r="G133" t="str">
        <f t="shared" si="4"/>
        <v>Y</v>
      </c>
    </row>
    <row r="134" spans="1:7">
      <c r="A134" s="4" t="s">
        <v>2614</v>
      </c>
      <c r="B134" s="5" t="s">
        <v>2633</v>
      </c>
      <c r="C134" s="5"/>
      <c r="D134" s="5" t="s">
        <v>2978</v>
      </c>
      <c r="E134" s="5" t="s">
        <v>2790</v>
      </c>
      <c r="G134" t="str">
        <f t="shared" si="4"/>
        <v>Y</v>
      </c>
    </row>
    <row r="135" spans="1:7">
      <c r="A135" s="4" t="s">
        <v>3186</v>
      </c>
      <c r="B135" s="5"/>
      <c r="C135" s="5" t="s">
        <v>2451</v>
      </c>
      <c r="D135" s="5"/>
      <c r="E135" s="5"/>
      <c r="G135" t="str">
        <f t="shared" si="4"/>
        <v>Y</v>
      </c>
    </row>
    <row r="136" spans="1:7">
      <c r="A136" s="4" t="s">
        <v>2617</v>
      </c>
      <c r="B136" s="5"/>
      <c r="C136" s="5"/>
      <c r="D136" s="5" t="s">
        <v>2409</v>
      </c>
      <c r="E136" s="5" t="s">
        <v>2387</v>
      </c>
      <c r="G136" t="str">
        <f t="shared" si="4"/>
        <v>Y</v>
      </c>
    </row>
    <row r="137" spans="1:7">
      <c r="A137" s="4" t="s">
        <v>2618</v>
      </c>
      <c r="B137" s="5"/>
      <c r="C137" s="5" t="s">
        <v>2810</v>
      </c>
      <c r="D137" s="5" t="s">
        <v>3187</v>
      </c>
      <c r="E137" s="5" t="s">
        <v>2526</v>
      </c>
      <c r="G137" t="str">
        <f t="shared" si="4"/>
        <v>Y</v>
      </c>
    </row>
    <row r="138" spans="1:7">
      <c r="A138" s="4" t="s">
        <v>2619</v>
      </c>
      <c r="B138" s="5" t="s">
        <v>3188</v>
      </c>
      <c r="C138" s="5"/>
      <c r="D138" s="5"/>
      <c r="E138" s="5"/>
      <c r="G138" t="str">
        <f t="shared" si="4"/>
        <v>Y</v>
      </c>
    </row>
    <row r="139" spans="1:7">
      <c r="A139" s="4" t="s">
        <v>2621</v>
      </c>
      <c r="B139" s="5" t="s">
        <v>3045</v>
      </c>
      <c r="C139" s="5" t="s">
        <v>3189</v>
      </c>
      <c r="D139" s="5" t="s">
        <v>3190</v>
      </c>
      <c r="E139" s="5" t="s">
        <v>2466</v>
      </c>
      <c r="G139" t="str">
        <f t="shared" si="4"/>
        <v>Y</v>
      </c>
    </row>
    <row r="140" spans="1:7">
      <c r="A140" s="4" t="s">
        <v>3191</v>
      </c>
      <c r="B140" s="5"/>
      <c r="C140" s="5" t="s">
        <v>2461</v>
      </c>
      <c r="D140" s="5" t="s">
        <v>2581</v>
      </c>
      <c r="E140" s="5" t="s">
        <v>2599</v>
      </c>
      <c r="G140" t="str">
        <f t="shared" si="4"/>
        <v>Y</v>
      </c>
    </row>
    <row r="141" spans="1:7">
      <c r="A141" s="4" t="s">
        <v>2623</v>
      </c>
      <c r="B141" s="5" t="s">
        <v>2409</v>
      </c>
      <c r="C141" s="5" t="s">
        <v>2408</v>
      </c>
      <c r="D141" s="5" t="s">
        <v>3192</v>
      </c>
      <c r="E141" s="5" t="s">
        <v>3193</v>
      </c>
      <c r="G141" t="str">
        <f t="shared" si="4"/>
        <v>Y</v>
      </c>
    </row>
    <row r="142" spans="1:7">
      <c r="A142" s="4" t="s">
        <v>2626</v>
      </c>
      <c r="B142" s="5" t="s">
        <v>3194</v>
      </c>
      <c r="C142" s="5" t="s">
        <v>3195</v>
      </c>
      <c r="D142" s="5" t="s">
        <v>3196</v>
      </c>
      <c r="E142" s="5" t="s">
        <v>3197</v>
      </c>
      <c r="G142" t="str">
        <f t="shared" si="4"/>
        <v>Y</v>
      </c>
    </row>
    <row r="143" spans="1:7">
      <c r="A143" s="4" t="s">
        <v>2631</v>
      </c>
      <c r="B143" s="5" t="s">
        <v>2343</v>
      </c>
      <c r="C143" s="5" t="s">
        <v>2571</v>
      </c>
      <c r="D143" s="5" t="s">
        <v>2507</v>
      </c>
      <c r="E143" s="5" t="s">
        <v>3198</v>
      </c>
      <c r="G143" t="str">
        <f t="shared" si="4"/>
        <v>Y</v>
      </c>
    </row>
    <row r="144" spans="1:7">
      <c r="A144" s="4" t="s">
        <v>2635</v>
      </c>
      <c r="B144" s="5" t="s">
        <v>3199</v>
      </c>
      <c r="C144" s="5" t="s">
        <v>3200</v>
      </c>
      <c r="D144" s="5" t="s">
        <v>3201</v>
      </c>
      <c r="E144" s="5" t="s">
        <v>3202</v>
      </c>
      <c r="G144" t="str">
        <f t="shared" si="4"/>
        <v>Y</v>
      </c>
    </row>
    <row r="145" spans="1:7">
      <c r="A145" s="4" t="s">
        <v>3203</v>
      </c>
      <c r="B145" s="5"/>
      <c r="C145" s="5"/>
      <c r="D145" s="5"/>
      <c r="E145" s="5" t="s">
        <v>2409</v>
      </c>
      <c r="G145" t="str">
        <f t="shared" si="4"/>
        <v>Y</v>
      </c>
    </row>
    <row r="146" spans="1:7">
      <c r="A146" s="4" t="s">
        <v>3204</v>
      </c>
      <c r="B146" s="5"/>
      <c r="C146" s="5"/>
      <c r="D146" s="5" t="s">
        <v>3001</v>
      </c>
      <c r="E146" s="5"/>
      <c r="G146" t="str">
        <f t="shared" si="4"/>
        <v>Y</v>
      </c>
    </row>
    <row r="147" spans="1:7">
      <c r="A147" s="4" t="s">
        <v>2639</v>
      </c>
      <c r="B147" s="5"/>
      <c r="C147" s="5"/>
      <c r="D147" s="5" t="s">
        <v>2792</v>
      </c>
      <c r="E147" s="5"/>
      <c r="G147" t="str">
        <f t="shared" si="4"/>
        <v>Y</v>
      </c>
    </row>
    <row r="148" spans="1:7">
      <c r="A148" s="4" t="s">
        <v>3205</v>
      </c>
      <c r="B148" s="5" t="s">
        <v>2434</v>
      </c>
      <c r="C148" s="5" t="s">
        <v>2408</v>
      </c>
      <c r="D148" s="5" t="s">
        <v>3206</v>
      </c>
      <c r="E148" s="5" t="s">
        <v>3207</v>
      </c>
      <c r="G148" t="str">
        <f t="shared" si="4"/>
        <v>Y</v>
      </c>
    </row>
    <row r="149" spans="1:7">
      <c r="A149" s="4" t="s">
        <v>2672</v>
      </c>
      <c r="B149" s="5" t="s">
        <v>3208</v>
      </c>
      <c r="C149" s="5" t="s">
        <v>3209</v>
      </c>
      <c r="D149" s="5" t="s">
        <v>3210</v>
      </c>
      <c r="E149" s="5" t="s">
        <v>3211</v>
      </c>
      <c r="G149" t="str">
        <f t="shared" si="4"/>
        <v>Y</v>
      </c>
    </row>
    <row r="150" spans="1:7">
      <c r="A150" s="4" t="s">
        <v>3212</v>
      </c>
      <c r="B150" s="5"/>
      <c r="C150" s="5"/>
      <c r="D150" s="5"/>
      <c r="E150" s="5" t="s">
        <v>2308</v>
      </c>
      <c r="G150" t="str">
        <f t="shared" si="4"/>
        <v>Y</v>
      </c>
    </row>
    <row r="151" spans="1:7">
      <c r="A151" s="4" t="s">
        <v>3998</v>
      </c>
      <c r="B151" s="5"/>
      <c r="C151" s="5"/>
      <c r="D151" s="5"/>
      <c r="E151" s="5" t="s">
        <v>2308</v>
      </c>
      <c r="G151" t="str">
        <f t="shared" si="4"/>
        <v>False</v>
      </c>
    </row>
    <row r="152" spans="1:7">
      <c r="A152" s="4" t="s">
        <v>3213</v>
      </c>
      <c r="B152" s="5" t="s">
        <v>3214</v>
      </c>
      <c r="C152" s="5" t="s">
        <v>3215</v>
      </c>
      <c r="D152" s="5" t="s">
        <v>3216</v>
      </c>
      <c r="E152" s="5" t="s">
        <v>3217</v>
      </c>
      <c r="G152" t="str">
        <f t="shared" si="4"/>
        <v>False</v>
      </c>
    </row>
    <row r="153" spans="1:7">
      <c r="A153" s="4" t="s">
        <v>2640</v>
      </c>
      <c r="B153" s="5" t="s">
        <v>3218</v>
      </c>
      <c r="C153" s="5" t="s">
        <v>3219</v>
      </c>
      <c r="D153" s="5" t="s">
        <v>3220</v>
      </c>
      <c r="E153" s="5" t="s">
        <v>3221</v>
      </c>
      <c r="G153" t="str">
        <f t="shared" si="4"/>
        <v>Y</v>
      </c>
    </row>
    <row r="154" spans="1:7">
      <c r="A154" s="4" t="s">
        <v>2645</v>
      </c>
      <c r="B154" s="5" t="s">
        <v>3222</v>
      </c>
      <c r="C154" s="5" t="s">
        <v>3223</v>
      </c>
      <c r="D154" s="5" t="s">
        <v>3224</v>
      </c>
      <c r="E154" s="5" t="s">
        <v>3225</v>
      </c>
      <c r="G154" t="str">
        <f t="shared" si="4"/>
        <v>Y</v>
      </c>
    </row>
    <row r="155" spans="1:7">
      <c r="A155" s="4" t="s">
        <v>3226</v>
      </c>
      <c r="B155" s="5"/>
      <c r="C155" s="5"/>
      <c r="D155" s="5"/>
      <c r="E155" s="5"/>
      <c r="G155" t="str">
        <f t="shared" si="4"/>
        <v>Y</v>
      </c>
    </row>
    <row r="156" spans="1:7">
      <c r="A156" s="4" t="s">
        <v>2650</v>
      </c>
      <c r="B156" s="5" t="s">
        <v>3227</v>
      </c>
      <c r="C156" s="5" t="s">
        <v>3228</v>
      </c>
      <c r="D156" s="5" t="s">
        <v>3229</v>
      </c>
      <c r="E156" s="5" t="s">
        <v>3230</v>
      </c>
      <c r="G156" t="str">
        <f t="shared" si="4"/>
        <v>Y</v>
      </c>
    </row>
    <row r="157" spans="1:7">
      <c r="A157" s="4" t="s">
        <v>3231</v>
      </c>
      <c r="B157" s="5" t="s">
        <v>3232</v>
      </c>
      <c r="C157" s="5" t="s">
        <v>3233</v>
      </c>
      <c r="D157" s="5" t="s">
        <v>3234</v>
      </c>
      <c r="E157" s="5" t="s">
        <v>3235</v>
      </c>
      <c r="G157" t="str">
        <f t="shared" si="4"/>
        <v>False</v>
      </c>
    </row>
    <row r="158" spans="1:7">
      <c r="A158" s="4" t="s">
        <v>2654</v>
      </c>
      <c r="B158" s="5" t="s">
        <v>3236</v>
      </c>
      <c r="C158" s="5" t="s">
        <v>3237</v>
      </c>
      <c r="D158" s="5" t="s">
        <v>3238</v>
      </c>
      <c r="E158" s="5" t="s">
        <v>2505</v>
      </c>
      <c r="G158" t="str">
        <f t="shared" si="4"/>
        <v>Y</v>
      </c>
    </row>
    <row r="159" spans="1:7">
      <c r="A159" s="4" t="s">
        <v>3239</v>
      </c>
      <c r="B159" s="5" t="s">
        <v>3240</v>
      </c>
      <c r="C159" s="5" t="s">
        <v>3241</v>
      </c>
      <c r="D159" s="5" t="s">
        <v>3242</v>
      </c>
      <c r="E159" s="5" t="s">
        <v>2812</v>
      </c>
      <c r="G159" t="str">
        <f t="shared" si="4"/>
        <v>Y</v>
      </c>
    </row>
    <row r="160" spans="1:7">
      <c r="A160" s="4" t="s">
        <v>2659</v>
      </c>
      <c r="B160" s="5"/>
      <c r="C160" s="5"/>
      <c r="D160" s="5" t="s">
        <v>2365</v>
      </c>
      <c r="E160" s="5" t="s">
        <v>2716</v>
      </c>
      <c r="G160" t="str">
        <f t="shared" si="4"/>
        <v>Y</v>
      </c>
    </row>
    <row r="161" spans="1:7">
      <c r="A161" s="4" t="s">
        <v>3243</v>
      </c>
      <c r="B161" s="5"/>
      <c r="C161" s="5" t="s">
        <v>2750</v>
      </c>
      <c r="D161" s="5"/>
      <c r="E161" s="5"/>
      <c r="G161" t="str">
        <f t="shared" si="4"/>
        <v>Y</v>
      </c>
    </row>
    <row r="162" spans="1:7">
      <c r="A162" s="4" t="s">
        <v>2660</v>
      </c>
      <c r="B162" s="5" t="s">
        <v>3244</v>
      </c>
      <c r="C162" s="5" t="s">
        <v>3245</v>
      </c>
      <c r="D162" s="5" t="s">
        <v>3246</v>
      </c>
      <c r="E162" s="5" t="s">
        <v>3247</v>
      </c>
      <c r="G162" t="str">
        <f t="shared" si="4"/>
        <v>Y</v>
      </c>
    </row>
    <row r="163" spans="1:7">
      <c r="A163" s="4" t="s">
        <v>2665</v>
      </c>
      <c r="B163" s="5" t="s">
        <v>2308</v>
      </c>
      <c r="C163" s="5"/>
      <c r="D163" s="5"/>
      <c r="E163" s="5" t="s">
        <v>2622</v>
      </c>
      <c r="G163" t="str">
        <f t="shared" si="4"/>
        <v>Y</v>
      </c>
    </row>
    <row r="164" spans="1:7">
      <c r="A164" s="4" t="s">
        <v>2666</v>
      </c>
      <c r="B164" s="5" t="s">
        <v>3248</v>
      </c>
      <c r="C164" s="5"/>
      <c r="D164" s="5"/>
      <c r="E164" s="5"/>
      <c r="G164" t="str">
        <f t="shared" ref="G164:G169" si="5">IF(ISNA(VLOOKUP(A164,Area_Country,2,FALSE)),"False","Y")</f>
        <v>Y</v>
      </c>
    </row>
    <row r="165" spans="1:7">
      <c r="A165" s="4" t="s">
        <v>2668</v>
      </c>
      <c r="B165" s="5"/>
      <c r="C165" s="5"/>
      <c r="D165" s="5"/>
      <c r="E165" s="5" t="s">
        <v>3176</v>
      </c>
      <c r="G165" t="str">
        <f t="shared" si="5"/>
        <v>Y</v>
      </c>
    </row>
    <row r="166" spans="1:7">
      <c r="A166" s="4" t="s">
        <v>2669</v>
      </c>
      <c r="B166" s="5" t="s">
        <v>3249</v>
      </c>
      <c r="C166" s="5" t="s">
        <v>3250</v>
      </c>
      <c r="D166" s="5" t="s">
        <v>3251</v>
      </c>
      <c r="E166" s="5" t="s">
        <v>3252</v>
      </c>
      <c r="G166" t="str">
        <f t="shared" si="5"/>
        <v>Y</v>
      </c>
    </row>
    <row r="167" spans="1:7">
      <c r="A167" s="4" t="s">
        <v>2676</v>
      </c>
      <c r="B167" s="5"/>
      <c r="C167" s="5" t="s">
        <v>2739</v>
      </c>
      <c r="D167" s="5" t="s">
        <v>3253</v>
      </c>
      <c r="E167" s="5" t="s">
        <v>2508</v>
      </c>
      <c r="G167" t="str">
        <f t="shared" si="5"/>
        <v>Y</v>
      </c>
    </row>
    <row r="168" spans="1:7">
      <c r="A168" s="4" t="s">
        <v>3254</v>
      </c>
      <c r="B168" s="5" t="s">
        <v>3255</v>
      </c>
      <c r="C168" s="5" t="s">
        <v>3256</v>
      </c>
      <c r="D168" s="5"/>
      <c r="E168" s="5" t="s">
        <v>3257</v>
      </c>
      <c r="G168" t="str">
        <f t="shared" si="5"/>
        <v>False</v>
      </c>
    </row>
    <row r="169" spans="1:7">
      <c r="A169" s="4" t="s">
        <v>3947</v>
      </c>
      <c r="B169" s="5" t="s">
        <v>3259</v>
      </c>
      <c r="C169" s="5" t="s">
        <v>3260</v>
      </c>
      <c r="D169" s="5" t="s">
        <v>3261</v>
      </c>
      <c r="E169" s="5" t="s">
        <v>3262</v>
      </c>
      <c r="G169" t="str">
        <f t="shared" si="5"/>
        <v>False</v>
      </c>
    </row>
    <row r="170" spans="1:7">
      <c r="A170" s="2" t="s">
        <v>3263</v>
      </c>
    </row>
  </sheetData>
  <phoneticPr fontId="2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64"/>
  <sheetViews>
    <sheetView workbookViewId="0"/>
  </sheetViews>
  <sheetFormatPr defaultRowHeight="14.25"/>
  <cols>
    <col min="1" max="1" width="36" bestFit="1" customWidth="1"/>
    <col min="2" max="5" width="13.875" bestFit="1" customWidth="1"/>
  </cols>
  <sheetData>
    <row r="1" spans="1:7" ht="28.5">
      <c r="A1" s="2" t="s">
        <v>3486</v>
      </c>
    </row>
    <row r="2" spans="1:7">
      <c r="A2" s="2" t="s">
        <v>2297</v>
      </c>
    </row>
    <row r="3" spans="1:7">
      <c r="A3" s="152" t="s">
        <v>2687</v>
      </c>
      <c r="B3" s="154" t="s">
        <v>2823</v>
      </c>
      <c r="C3" s="155"/>
      <c r="D3" s="154" t="s">
        <v>3487</v>
      </c>
      <c r="E3" s="155"/>
    </row>
    <row r="4" spans="1:7">
      <c r="A4" s="153"/>
      <c r="B4" s="3" t="s">
        <v>2690</v>
      </c>
      <c r="C4" s="3" t="s">
        <v>2691</v>
      </c>
      <c r="D4" s="3" t="s">
        <v>2690</v>
      </c>
      <c r="E4" s="3" t="s">
        <v>2691</v>
      </c>
    </row>
    <row r="5" spans="1:7">
      <c r="A5" s="4" t="s">
        <v>2302</v>
      </c>
      <c r="B5" s="5" t="s">
        <v>3488</v>
      </c>
      <c r="C5" s="5" t="s">
        <v>3489</v>
      </c>
      <c r="D5" s="5" t="s">
        <v>3490</v>
      </c>
      <c r="E5" s="5" t="s">
        <v>3491</v>
      </c>
      <c r="G5" t="str">
        <f t="shared" ref="G5:G36" si="0">IF(ISNA(VLOOKUP(A5,Area_Country,2,FALSE)),"False","Y")</f>
        <v>False</v>
      </c>
    </row>
    <row r="6" spans="1:7">
      <c r="A6" s="4" t="s">
        <v>2696</v>
      </c>
      <c r="B6" s="5" t="s">
        <v>3492</v>
      </c>
      <c r="C6" s="5" t="s">
        <v>3493</v>
      </c>
      <c r="D6" s="5" t="s">
        <v>3494</v>
      </c>
      <c r="E6" s="5" t="s">
        <v>3495</v>
      </c>
      <c r="G6" t="str">
        <f t="shared" si="0"/>
        <v>False</v>
      </c>
    </row>
    <row r="7" spans="1:7">
      <c r="A7" s="4" t="s">
        <v>2701</v>
      </c>
      <c r="B7" s="5"/>
      <c r="C7" s="5"/>
      <c r="D7" s="5" t="s">
        <v>2434</v>
      </c>
      <c r="E7" s="5"/>
      <c r="G7" t="str">
        <f t="shared" si="0"/>
        <v>Y</v>
      </c>
    </row>
    <row r="8" spans="1:7">
      <c r="A8" s="4" t="s">
        <v>2307</v>
      </c>
      <c r="B8" s="5" t="s">
        <v>3253</v>
      </c>
      <c r="C8" s="5"/>
      <c r="D8" s="5" t="s">
        <v>3496</v>
      </c>
      <c r="E8" s="5"/>
      <c r="G8" t="str">
        <f t="shared" si="0"/>
        <v>Y</v>
      </c>
    </row>
    <row r="9" spans="1:7">
      <c r="A9" s="4" t="s">
        <v>2309</v>
      </c>
      <c r="B9" s="5"/>
      <c r="C9" s="5"/>
      <c r="D9" s="5" t="s">
        <v>2308</v>
      </c>
      <c r="E9" s="5"/>
      <c r="G9" t="str">
        <f t="shared" si="0"/>
        <v>Y</v>
      </c>
    </row>
    <row r="10" spans="1:7">
      <c r="A10" s="4" t="s">
        <v>2312</v>
      </c>
      <c r="B10" s="5" t="s">
        <v>3497</v>
      </c>
      <c r="C10" s="5"/>
      <c r="D10" s="5" t="s">
        <v>3496</v>
      </c>
      <c r="E10" s="5"/>
      <c r="G10" t="str">
        <f t="shared" si="0"/>
        <v>Y</v>
      </c>
    </row>
    <row r="11" spans="1:7">
      <c r="A11" s="4" t="s">
        <v>2316</v>
      </c>
      <c r="B11" s="5" t="s">
        <v>3167</v>
      </c>
      <c r="C11" s="5"/>
      <c r="D11" s="5" t="s">
        <v>3498</v>
      </c>
      <c r="E11" s="5"/>
      <c r="G11" t="str">
        <f t="shared" si="0"/>
        <v>Y</v>
      </c>
    </row>
    <row r="12" spans="1:7">
      <c r="A12" s="4" t="s">
        <v>2320</v>
      </c>
      <c r="B12" s="5" t="s">
        <v>3499</v>
      </c>
      <c r="C12" s="5"/>
      <c r="D12" s="5" t="s">
        <v>3117</v>
      </c>
      <c r="E12" s="5"/>
      <c r="G12" t="str">
        <f t="shared" si="0"/>
        <v>Y</v>
      </c>
    </row>
    <row r="13" spans="1:7">
      <c r="A13" s="4" t="s">
        <v>2324</v>
      </c>
      <c r="B13" s="5" t="s">
        <v>3500</v>
      </c>
      <c r="C13" s="5"/>
      <c r="D13" s="5" t="s">
        <v>3501</v>
      </c>
      <c r="E13" s="5"/>
      <c r="G13" t="str">
        <f t="shared" si="0"/>
        <v>Y</v>
      </c>
    </row>
    <row r="14" spans="1:7">
      <c r="A14" s="4" t="s">
        <v>2329</v>
      </c>
      <c r="B14" s="5" t="s">
        <v>3502</v>
      </c>
      <c r="C14" s="5" t="s">
        <v>3503</v>
      </c>
      <c r="D14" s="5" t="s">
        <v>3504</v>
      </c>
      <c r="E14" s="5" t="s">
        <v>3505</v>
      </c>
      <c r="G14" t="str">
        <f t="shared" si="0"/>
        <v>Y</v>
      </c>
    </row>
    <row r="15" spans="1:7">
      <c r="A15" s="4" t="s">
        <v>2334</v>
      </c>
      <c r="B15" s="5" t="s">
        <v>3506</v>
      </c>
      <c r="C15" s="5"/>
      <c r="D15" s="5" t="s">
        <v>3507</v>
      </c>
      <c r="E15" s="5"/>
      <c r="G15" t="str">
        <f t="shared" si="0"/>
        <v>Y</v>
      </c>
    </row>
    <row r="16" spans="1:7">
      <c r="A16" s="4" t="s">
        <v>2337</v>
      </c>
      <c r="B16" s="5" t="s">
        <v>3508</v>
      </c>
      <c r="C16" s="5"/>
      <c r="D16" s="5" t="s">
        <v>3509</v>
      </c>
      <c r="E16" s="5"/>
      <c r="G16" t="str">
        <f t="shared" si="0"/>
        <v>Y</v>
      </c>
    </row>
    <row r="17" spans="1:7">
      <c r="A17" s="4" t="s">
        <v>2342</v>
      </c>
      <c r="B17" s="5" t="s">
        <v>2377</v>
      </c>
      <c r="C17" s="5"/>
      <c r="D17" s="5" t="s">
        <v>2323</v>
      </c>
      <c r="E17" s="5"/>
      <c r="G17" t="str">
        <f t="shared" si="0"/>
        <v>Y</v>
      </c>
    </row>
    <row r="18" spans="1:7">
      <c r="A18" s="4" t="s">
        <v>2729</v>
      </c>
      <c r="B18" s="5" t="s">
        <v>2336</v>
      </c>
      <c r="C18" s="5"/>
      <c r="D18" s="5"/>
      <c r="E18" s="5"/>
      <c r="G18" t="str">
        <f t="shared" si="0"/>
        <v>Y</v>
      </c>
    </row>
    <row r="19" spans="1:7">
      <c r="A19" s="4" t="s">
        <v>2344</v>
      </c>
      <c r="B19" s="5" t="s">
        <v>3510</v>
      </c>
      <c r="C19" s="5"/>
      <c r="D19" s="5" t="s">
        <v>3511</v>
      </c>
      <c r="E19" s="5"/>
      <c r="G19" t="str">
        <f t="shared" si="0"/>
        <v>Y</v>
      </c>
    </row>
    <row r="20" spans="1:7">
      <c r="A20" s="4" t="s">
        <v>2348</v>
      </c>
      <c r="B20" s="5" t="s">
        <v>3512</v>
      </c>
      <c r="C20" s="5" t="s">
        <v>3513</v>
      </c>
      <c r="D20" s="5" t="s">
        <v>3514</v>
      </c>
      <c r="E20" s="5" t="s">
        <v>3515</v>
      </c>
      <c r="G20" t="str">
        <f t="shared" si="0"/>
        <v>Y</v>
      </c>
    </row>
    <row r="21" spans="1:7">
      <c r="A21" s="4" t="s">
        <v>2353</v>
      </c>
      <c r="B21" s="5" t="s">
        <v>2318</v>
      </c>
      <c r="C21" s="5"/>
      <c r="D21" s="5" t="s">
        <v>3516</v>
      </c>
      <c r="E21" s="5"/>
      <c r="G21" t="str">
        <f t="shared" si="0"/>
        <v>Y</v>
      </c>
    </row>
    <row r="22" spans="1:7">
      <c r="A22" s="4" t="s">
        <v>2355</v>
      </c>
      <c r="B22" s="5" t="s">
        <v>3517</v>
      </c>
      <c r="C22" s="5"/>
      <c r="D22" s="5" t="s">
        <v>3518</v>
      </c>
      <c r="E22" s="5"/>
      <c r="G22" t="str">
        <f t="shared" si="0"/>
        <v>Y</v>
      </c>
    </row>
    <row r="23" spans="1:7">
      <c r="A23" s="4" t="s">
        <v>2360</v>
      </c>
      <c r="B23" s="5" t="s">
        <v>3430</v>
      </c>
      <c r="C23" s="5"/>
      <c r="D23" s="5" t="s">
        <v>3519</v>
      </c>
      <c r="E23" s="5"/>
      <c r="G23" t="str">
        <f t="shared" si="0"/>
        <v>Y</v>
      </c>
    </row>
    <row r="24" spans="1:7">
      <c r="A24" s="4" t="s">
        <v>2363</v>
      </c>
      <c r="B24" s="5" t="s">
        <v>2318</v>
      </c>
      <c r="C24" s="5"/>
      <c r="D24" s="5" t="s">
        <v>3520</v>
      </c>
      <c r="E24" s="5"/>
      <c r="G24" t="str">
        <f t="shared" si="0"/>
        <v>Y</v>
      </c>
    </row>
    <row r="25" spans="1:7">
      <c r="A25" s="4" t="s">
        <v>2366</v>
      </c>
      <c r="B25" s="5" t="s">
        <v>3521</v>
      </c>
      <c r="C25" s="5" t="s">
        <v>3522</v>
      </c>
      <c r="D25" s="5" t="s">
        <v>3523</v>
      </c>
      <c r="E25" s="5" t="s">
        <v>3524</v>
      </c>
      <c r="G25" t="str">
        <f t="shared" si="0"/>
        <v>Y</v>
      </c>
    </row>
    <row r="26" spans="1:7">
      <c r="A26" s="4" t="s">
        <v>2371</v>
      </c>
      <c r="B26" s="5" t="s">
        <v>3525</v>
      </c>
      <c r="C26" s="5"/>
      <c r="D26" s="5" t="s">
        <v>3526</v>
      </c>
      <c r="E26" s="5"/>
      <c r="G26" t="str">
        <f t="shared" si="0"/>
        <v>Y</v>
      </c>
    </row>
    <row r="27" spans="1:7">
      <c r="A27" s="4" t="s">
        <v>2376</v>
      </c>
      <c r="B27" s="5" t="s">
        <v>2907</v>
      </c>
      <c r="C27" s="5"/>
      <c r="D27" s="5" t="s">
        <v>2308</v>
      </c>
      <c r="E27" s="5"/>
      <c r="G27" t="str">
        <f t="shared" si="0"/>
        <v>Y</v>
      </c>
    </row>
    <row r="28" spans="1:7">
      <c r="A28" s="4" t="s">
        <v>2378</v>
      </c>
      <c r="B28" s="5" t="s">
        <v>2377</v>
      </c>
      <c r="C28" s="5"/>
      <c r="D28" s="5"/>
      <c r="E28" s="5"/>
      <c r="G28" t="str">
        <f t="shared" si="0"/>
        <v>Y</v>
      </c>
    </row>
    <row r="29" spans="1:7">
      <c r="A29" s="4" t="s">
        <v>2380</v>
      </c>
      <c r="B29" s="5" t="s">
        <v>2517</v>
      </c>
      <c r="C29" s="5"/>
      <c r="D29" s="5" t="s">
        <v>3527</v>
      </c>
      <c r="E29" s="5"/>
      <c r="G29" t="str">
        <f t="shared" si="0"/>
        <v>Y</v>
      </c>
    </row>
    <row r="30" spans="1:7">
      <c r="A30" s="4" t="s">
        <v>2751</v>
      </c>
      <c r="B30" s="5" t="s">
        <v>2308</v>
      </c>
      <c r="C30" s="5"/>
      <c r="D30" s="5" t="s">
        <v>2308</v>
      </c>
      <c r="E30" s="5"/>
      <c r="G30" t="str">
        <f t="shared" si="0"/>
        <v>Y</v>
      </c>
    </row>
    <row r="31" spans="1:7">
      <c r="A31" s="4" t="s">
        <v>2381</v>
      </c>
      <c r="B31" s="5" t="s">
        <v>3528</v>
      </c>
      <c r="C31" s="5"/>
      <c r="D31" s="5" t="s">
        <v>3529</v>
      </c>
      <c r="E31" s="5"/>
      <c r="G31" t="str">
        <f t="shared" si="0"/>
        <v>Y</v>
      </c>
    </row>
    <row r="32" spans="1:7">
      <c r="A32" s="4" t="s">
        <v>2386</v>
      </c>
      <c r="B32" s="5" t="s">
        <v>3530</v>
      </c>
      <c r="C32" s="5"/>
      <c r="D32" s="5" t="s">
        <v>3531</v>
      </c>
      <c r="E32" s="5"/>
      <c r="G32" t="str">
        <f t="shared" si="0"/>
        <v>Y</v>
      </c>
    </row>
    <row r="33" spans="1:7">
      <c r="A33" s="4" t="s">
        <v>2388</v>
      </c>
      <c r="B33" s="5" t="s">
        <v>3532</v>
      </c>
      <c r="C33" s="5" t="s">
        <v>2361</v>
      </c>
      <c r="D33" s="5" t="s">
        <v>3533</v>
      </c>
      <c r="E33" s="5" t="s">
        <v>2610</v>
      </c>
      <c r="G33" t="str">
        <f t="shared" si="0"/>
        <v>Y</v>
      </c>
    </row>
    <row r="34" spans="1:7">
      <c r="A34" s="4" t="s">
        <v>2393</v>
      </c>
      <c r="B34" s="5" t="s">
        <v>3534</v>
      </c>
      <c r="C34" s="5" t="s">
        <v>3535</v>
      </c>
      <c r="D34" s="5" t="s">
        <v>3536</v>
      </c>
      <c r="E34" s="5" t="s">
        <v>3537</v>
      </c>
      <c r="G34" t="str">
        <f t="shared" si="0"/>
        <v>Y</v>
      </c>
    </row>
    <row r="35" spans="1:7">
      <c r="A35" s="4" t="s">
        <v>2398</v>
      </c>
      <c r="B35" s="5"/>
      <c r="C35" s="5"/>
      <c r="D35" s="5" t="s">
        <v>2517</v>
      </c>
      <c r="E35" s="5"/>
      <c r="G35" t="str">
        <f t="shared" si="0"/>
        <v>Y</v>
      </c>
    </row>
    <row r="36" spans="1:7">
      <c r="A36" s="4" t="s">
        <v>2765</v>
      </c>
      <c r="B36" s="5"/>
      <c r="C36" s="5"/>
      <c r="D36" s="5" t="s">
        <v>2434</v>
      </c>
      <c r="E36" s="5"/>
      <c r="G36" t="str">
        <f t="shared" si="0"/>
        <v>Y</v>
      </c>
    </row>
    <row r="37" spans="1:7">
      <c r="A37" s="4" t="s">
        <v>2402</v>
      </c>
      <c r="B37" s="5" t="s">
        <v>3538</v>
      </c>
      <c r="C37" s="5" t="s">
        <v>2387</v>
      </c>
      <c r="D37" s="5" t="s">
        <v>3539</v>
      </c>
      <c r="E37" s="5" t="s">
        <v>2808</v>
      </c>
      <c r="G37" t="str">
        <f t="shared" ref="G37:G68" si="1">IF(ISNA(VLOOKUP(A37,Area_Country,2,FALSE)),"False","Y")</f>
        <v>Y</v>
      </c>
    </row>
    <row r="38" spans="1:7">
      <c r="A38" s="4" t="s">
        <v>2407</v>
      </c>
      <c r="B38" s="5" t="s">
        <v>2767</v>
      </c>
      <c r="C38" s="5"/>
      <c r="D38" s="5" t="s">
        <v>3540</v>
      </c>
      <c r="E38" s="5"/>
      <c r="G38" t="str">
        <f t="shared" si="1"/>
        <v>Y</v>
      </c>
    </row>
    <row r="39" spans="1:7">
      <c r="A39" s="4" t="s">
        <v>2410</v>
      </c>
      <c r="B39" s="5" t="s">
        <v>3541</v>
      </c>
      <c r="C39" s="5"/>
      <c r="D39" s="5" t="s">
        <v>3542</v>
      </c>
      <c r="E39" s="5"/>
      <c r="G39" t="str">
        <f t="shared" si="1"/>
        <v>Y</v>
      </c>
    </row>
    <row r="40" spans="1:7">
      <c r="A40" s="4" t="s">
        <v>2415</v>
      </c>
      <c r="B40" s="5"/>
      <c r="C40" s="5"/>
      <c r="D40" s="5" t="s">
        <v>2464</v>
      </c>
      <c r="E40" s="5"/>
      <c r="G40" t="str">
        <f t="shared" si="1"/>
        <v>Y</v>
      </c>
    </row>
    <row r="41" spans="1:7">
      <c r="A41" s="4" t="s">
        <v>2416</v>
      </c>
      <c r="B41" s="5" t="s">
        <v>2399</v>
      </c>
      <c r="C41" s="5"/>
      <c r="D41" s="5" t="s">
        <v>2767</v>
      </c>
      <c r="E41" s="5"/>
      <c r="G41" t="str">
        <f t="shared" si="1"/>
        <v>Y</v>
      </c>
    </row>
    <row r="42" spans="1:7">
      <c r="A42" s="4" t="s">
        <v>2421</v>
      </c>
      <c r="B42" s="5" t="s">
        <v>3543</v>
      </c>
      <c r="C42" s="5" t="s">
        <v>3544</v>
      </c>
      <c r="D42" s="5" t="s">
        <v>3545</v>
      </c>
      <c r="E42" s="5" t="s">
        <v>3546</v>
      </c>
      <c r="G42" t="str">
        <f t="shared" si="1"/>
        <v>Y</v>
      </c>
    </row>
    <row r="43" spans="1:7">
      <c r="A43" s="4" t="s">
        <v>3038</v>
      </c>
      <c r="B43" s="5" t="s">
        <v>2766</v>
      </c>
      <c r="C43" s="5"/>
      <c r="D43" s="5"/>
      <c r="E43" s="5"/>
      <c r="G43" t="str">
        <f t="shared" si="1"/>
        <v>False</v>
      </c>
    </row>
    <row r="44" spans="1:7">
      <c r="A44" s="4" t="s">
        <v>2781</v>
      </c>
      <c r="B44" s="5" t="s">
        <v>3547</v>
      </c>
      <c r="C44" s="5"/>
      <c r="D44" s="5" t="s">
        <v>3548</v>
      </c>
      <c r="E44" s="5"/>
      <c r="G44" t="str">
        <f t="shared" si="1"/>
        <v>False</v>
      </c>
    </row>
    <row r="45" spans="1:7">
      <c r="A45" s="4" t="s">
        <v>2784</v>
      </c>
      <c r="B45" s="5" t="s">
        <v>2542</v>
      </c>
      <c r="C45" s="5"/>
      <c r="D45" s="5" t="s">
        <v>2401</v>
      </c>
      <c r="E45" s="5"/>
      <c r="G45" t="str">
        <f t="shared" si="1"/>
        <v>Y</v>
      </c>
    </row>
    <row r="46" spans="1:7">
      <c r="A46" s="4" t="s">
        <v>2426</v>
      </c>
      <c r="B46" s="5"/>
      <c r="C46" s="5"/>
      <c r="D46" s="5" t="s">
        <v>2377</v>
      </c>
      <c r="E46" s="5"/>
      <c r="G46" t="str">
        <f t="shared" si="1"/>
        <v>Y</v>
      </c>
    </row>
    <row r="47" spans="1:7">
      <c r="A47" s="4" t="s">
        <v>2791</v>
      </c>
      <c r="B47" s="5" t="s">
        <v>2362</v>
      </c>
      <c r="C47" s="5"/>
      <c r="D47" s="5" t="s">
        <v>2526</v>
      </c>
      <c r="E47" s="5"/>
      <c r="G47" t="str">
        <f t="shared" si="1"/>
        <v>Y</v>
      </c>
    </row>
    <row r="48" spans="1:7">
      <c r="A48" s="4" t="s">
        <v>3044</v>
      </c>
      <c r="B48" s="5"/>
      <c r="C48" s="5"/>
      <c r="D48" s="5" t="s">
        <v>2343</v>
      </c>
      <c r="E48" s="5"/>
      <c r="G48" t="str">
        <f t="shared" si="1"/>
        <v>Y</v>
      </c>
    </row>
    <row r="49" spans="1:7">
      <c r="A49" s="4" t="s">
        <v>2428</v>
      </c>
      <c r="B49" s="5" t="s">
        <v>3516</v>
      </c>
      <c r="C49" s="5"/>
      <c r="D49" s="5" t="s">
        <v>3549</v>
      </c>
      <c r="E49" s="5"/>
      <c r="G49" t="str">
        <f t="shared" si="1"/>
        <v>Y</v>
      </c>
    </row>
    <row r="50" spans="1:7">
      <c r="A50" s="4" t="s">
        <v>2430</v>
      </c>
      <c r="B50" s="5" t="s">
        <v>2364</v>
      </c>
      <c r="C50" s="5"/>
      <c r="D50" s="5"/>
      <c r="E50" s="5"/>
      <c r="G50" t="str">
        <f t="shared" si="1"/>
        <v>Y</v>
      </c>
    </row>
    <row r="51" spans="1:7">
      <c r="A51" s="4" t="s">
        <v>2809</v>
      </c>
      <c r="B51" s="5"/>
      <c r="C51" s="5"/>
      <c r="D51" s="5" t="s">
        <v>2362</v>
      </c>
      <c r="E51" s="5"/>
      <c r="G51" t="str">
        <f t="shared" si="1"/>
        <v>Y</v>
      </c>
    </row>
    <row r="52" spans="1:7">
      <c r="A52" s="4" t="s">
        <v>2435</v>
      </c>
      <c r="B52" s="5"/>
      <c r="C52" s="5"/>
      <c r="D52" s="5" t="s">
        <v>2451</v>
      </c>
      <c r="E52" s="5"/>
      <c r="G52" t="str">
        <f t="shared" si="1"/>
        <v>Y</v>
      </c>
    </row>
    <row r="53" spans="1:7">
      <c r="A53" s="4" t="s">
        <v>2444</v>
      </c>
      <c r="B53" s="5"/>
      <c r="C53" s="5"/>
      <c r="D53" s="5" t="s">
        <v>3000</v>
      </c>
      <c r="E53" s="5"/>
      <c r="G53" t="str">
        <f t="shared" si="1"/>
        <v>Y</v>
      </c>
    </row>
    <row r="54" spans="1:7">
      <c r="A54" s="4" t="s">
        <v>2450</v>
      </c>
      <c r="B54" s="5"/>
      <c r="C54" s="5"/>
      <c r="D54" s="5" t="s">
        <v>2461</v>
      </c>
      <c r="E54" s="5"/>
      <c r="G54" t="str">
        <f t="shared" si="1"/>
        <v>Y</v>
      </c>
    </row>
    <row r="55" spans="1:7">
      <c r="A55" s="4" t="s">
        <v>2452</v>
      </c>
      <c r="B55" s="5" t="s">
        <v>3550</v>
      </c>
      <c r="C55" s="5"/>
      <c r="D55" s="5" t="s">
        <v>3551</v>
      </c>
      <c r="E55" s="5"/>
      <c r="G55" t="str">
        <f t="shared" si="1"/>
        <v>Y</v>
      </c>
    </row>
    <row r="56" spans="1:7">
      <c r="A56" s="4" t="s">
        <v>2819</v>
      </c>
      <c r="B56" s="5"/>
      <c r="C56" s="5"/>
      <c r="D56" s="5" t="s">
        <v>2408</v>
      </c>
      <c r="E56" s="5"/>
      <c r="G56" t="str">
        <f t="shared" si="1"/>
        <v>Y</v>
      </c>
    </row>
    <row r="57" spans="1:7">
      <c r="A57" s="4" t="s">
        <v>3948</v>
      </c>
      <c r="B57" s="5"/>
      <c r="C57" s="5"/>
      <c r="D57" s="5" t="s">
        <v>2345</v>
      </c>
      <c r="E57" s="5"/>
      <c r="G57" t="str">
        <f t="shared" si="1"/>
        <v>Y</v>
      </c>
    </row>
    <row r="58" spans="1:7">
      <c r="A58" s="4" t="s">
        <v>2821</v>
      </c>
      <c r="B58" s="5" t="s">
        <v>2558</v>
      </c>
      <c r="C58" s="5"/>
      <c r="D58" s="5" t="s">
        <v>2832</v>
      </c>
      <c r="E58" s="5"/>
      <c r="G58" t="str">
        <f t="shared" si="1"/>
        <v>Y</v>
      </c>
    </row>
    <row r="59" spans="1:7">
      <c r="A59" s="4" t="s">
        <v>2940</v>
      </c>
      <c r="B59" s="5"/>
      <c r="C59" s="5"/>
      <c r="D59" s="5" t="s">
        <v>2343</v>
      </c>
      <c r="E59" s="5"/>
      <c r="G59" t="str">
        <f t="shared" si="1"/>
        <v>Y</v>
      </c>
    </row>
    <row r="60" spans="1:7">
      <c r="A60" s="4" t="s">
        <v>2456</v>
      </c>
      <c r="B60" s="5" t="s">
        <v>3552</v>
      </c>
      <c r="C60" s="5"/>
      <c r="D60" s="5" t="s">
        <v>3553</v>
      </c>
      <c r="E60" s="5"/>
      <c r="G60" t="str">
        <f t="shared" si="1"/>
        <v>Y</v>
      </c>
    </row>
    <row r="61" spans="1:7">
      <c r="A61" s="4" t="s">
        <v>2458</v>
      </c>
      <c r="B61" s="5"/>
      <c r="C61" s="5"/>
      <c r="D61" s="5" t="s">
        <v>2599</v>
      </c>
      <c r="E61" s="5"/>
      <c r="G61" t="str">
        <f t="shared" si="1"/>
        <v>Y</v>
      </c>
    </row>
    <row r="62" spans="1:7">
      <c r="A62" s="4" t="s">
        <v>2825</v>
      </c>
      <c r="B62" s="5"/>
      <c r="C62" s="5"/>
      <c r="D62" s="5" t="s">
        <v>2599</v>
      </c>
      <c r="E62" s="5"/>
      <c r="G62" t="str">
        <f t="shared" si="1"/>
        <v>Y</v>
      </c>
    </row>
    <row r="63" spans="1:7">
      <c r="A63" s="4" t="s">
        <v>2460</v>
      </c>
      <c r="B63" s="5" t="s">
        <v>3313</v>
      </c>
      <c r="C63" s="5"/>
      <c r="D63" s="5" t="s">
        <v>2434</v>
      </c>
      <c r="E63" s="5"/>
      <c r="G63" t="str">
        <f t="shared" si="1"/>
        <v>Y</v>
      </c>
    </row>
    <row r="64" spans="1:7">
      <c r="A64" s="4" t="s">
        <v>2463</v>
      </c>
      <c r="B64" s="5" t="s">
        <v>2745</v>
      </c>
      <c r="C64" s="5"/>
      <c r="D64" s="5" t="s">
        <v>3554</v>
      </c>
      <c r="E64" s="5"/>
      <c r="G64" t="str">
        <f t="shared" si="1"/>
        <v>Y</v>
      </c>
    </row>
    <row r="65" spans="1:7">
      <c r="A65" s="4" t="s">
        <v>2467</v>
      </c>
      <c r="B65" s="5" t="s">
        <v>2453</v>
      </c>
      <c r="C65" s="5"/>
      <c r="D65" s="5"/>
      <c r="E65" s="5"/>
      <c r="G65" t="str">
        <f t="shared" si="1"/>
        <v>Y</v>
      </c>
    </row>
    <row r="66" spans="1:7">
      <c r="A66" s="4" t="s">
        <v>2468</v>
      </c>
      <c r="B66" s="5" t="s">
        <v>2793</v>
      </c>
      <c r="C66" s="5"/>
      <c r="D66" s="5" t="s">
        <v>2542</v>
      </c>
      <c r="E66" s="5"/>
      <c r="G66" t="str">
        <f t="shared" si="1"/>
        <v>Y</v>
      </c>
    </row>
    <row r="67" spans="1:7">
      <c r="A67" s="4" t="s">
        <v>2469</v>
      </c>
      <c r="B67" s="5" t="s">
        <v>2308</v>
      </c>
      <c r="C67" s="5"/>
      <c r="D67" s="5" t="s">
        <v>2336</v>
      </c>
      <c r="E67" s="5"/>
      <c r="G67" t="str">
        <f t="shared" si="1"/>
        <v>Y</v>
      </c>
    </row>
    <row r="68" spans="1:7">
      <c r="A68" s="4" t="s">
        <v>2831</v>
      </c>
      <c r="B68" s="5" t="s">
        <v>2343</v>
      </c>
      <c r="C68" s="5"/>
      <c r="D68" s="5" t="s">
        <v>2451</v>
      </c>
      <c r="E68" s="5"/>
      <c r="G68" t="str">
        <f t="shared" si="1"/>
        <v>Y</v>
      </c>
    </row>
    <row r="69" spans="1:7">
      <c r="A69" s="4" t="s">
        <v>2474</v>
      </c>
      <c r="B69" s="5" t="s">
        <v>2308</v>
      </c>
      <c r="C69" s="5"/>
      <c r="D69" s="5"/>
      <c r="E69" s="5"/>
      <c r="G69" t="str">
        <f t="shared" ref="G69:G100" si="2">IF(ISNA(VLOOKUP(A69,Area_Country,2,FALSE)),"False","Y")</f>
        <v>Y</v>
      </c>
    </row>
    <row r="70" spans="1:7">
      <c r="A70" s="4" t="s">
        <v>2834</v>
      </c>
      <c r="B70" s="5" t="s">
        <v>2572</v>
      </c>
      <c r="C70" s="5"/>
      <c r="D70" s="5"/>
      <c r="E70" s="5"/>
      <c r="G70" t="str">
        <f t="shared" si="2"/>
        <v>Y</v>
      </c>
    </row>
    <row r="71" spans="1:7">
      <c r="A71" s="4" t="s">
        <v>2836</v>
      </c>
      <c r="B71" s="5" t="s">
        <v>2345</v>
      </c>
      <c r="C71" s="5"/>
      <c r="D71" s="5"/>
      <c r="E71" s="5"/>
      <c r="G71" t="str">
        <f t="shared" si="2"/>
        <v>Y</v>
      </c>
    </row>
    <row r="72" spans="1:7">
      <c r="A72" s="4" t="s">
        <v>2838</v>
      </c>
      <c r="B72" s="5" t="s">
        <v>2507</v>
      </c>
      <c r="C72" s="5"/>
      <c r="D72" s="5" t="s">
        <v>2364</v>
      </c>
      <c r="E72" s="5"/>
      <c r="G72" t="str">
        <f t="shared" si="2"/>
        <v>False</v>
      </c>
    </row>
    <row r="73" spans="1:7">
      <c r="A73" s="4" t="s">
        <v>3063</v>
      </c>
      <c r="B73" s="5" t="s">
        <v>3555</v>
      </c>
      <c r="C73" s="5" t="s">
        <v>3556</v>
      </c>
      <c r="D73" s="5" t="s">
        <v>3557</v>
      </c>
      <c r="E73" s="5" t="s">
        <v>3558</v>
      </c>
      <c r="G73" t="str">
        <f t="shared" si="2"/>
        <v>False</v>
      </c>
    </row>
    <row r="74" spans="1:7">
      <c r="A74" s="4" t="s">
        <v>2476</v>
      </c>
      <c r="B74" s="5" t="s">
        <v>3559</v>
      </c>
      <c r="C74" s="5"/>
      <c r="D74" s="5" t="s">
        <v>3265</v>
      </c>
      <c r="E74" s="5"/>
      <c r="G74" t="str">
        <f t="shared" si="2"/>
        <v>Y</v>
      </c>
    </row>
    <row r="75" spans="1:7">
      <c r="A75" s="4" t="s">
        <v>2481</v>
      </c>
      <c r="B75" s="5" t="s">
        <v>3560</v>
      </c>
      <c r="C75" s="5"/>
      <c r="D75" s="5" t="s">
        <v>3561</v>
      </c>
      <c r="E75" s="5" t="s">
        <v>2459</v>
      </c>
      <c r="G75" t="str">
        <f t="shared" si="2"/>
        <v>Y</v>
      </c>
    </row>
    <row r="76" spans="1:7">
      <c r="A76" s="4" t="s">
        <v>2486</v>
      </c>
      <c r="B76" s="5" t="s">
        <v>3562</v>
      </c>
      <c r="C76" s="5"/>
      <c r="D76" s="5" t="s">
        <v>3563</v>
      </c>
      <c r="E76" s="5"/>
      <c r="G76" t="str">
        <f t="shared" si="2"/>
        <v>Y</v>
      </c>
    </row>
    <row r="77" spans="1:7">
      <c r="A77" s="4" t="s">
        <v>3082</v>
      </c>
      <c r="B77" s="5" t="s">
        <v>3564</v>
      </c>
      <c r="C77" s="5" t="s">
        <v>2812</v>
      </c>
      <c r="D77" s="5" t="s">
        <v>3565</v>
      </c>
      <c r="E77" s="5" t="s">
        <v>2605</v>
      </c>
      <c r="G77" t="str">
        <f t="shared" si="2"/>
        <v>Y</v>
      </c>
    </row>
    <row r="78" spans="1:7">
      <c r="A78" s="4" t="s">
        <v>2495</v>
      </c>
      <c r="B78" s="5" t="s">
        <v>3566</v>
      </c>
      <c r="C78" s="5"/>
      <c r="D78" s="5" t="s">
        <v>3567</v>
      </c>
      <c r="E78" s="5" t="s">
        <v>3568</v>
      </c>
      <c r="G78" t="str">
        <f t="shared" si="2"/>
        <v>Y</v>
      </c>
    </row>
    <row r="79" spans="1:7">
      <c r="A79" s="4" t="s">
        <v>2500</v>
      </c>
      <c r="B79" s="5" t="s">
        <v>2447</v>
      </c>
      <c r="C79" s="5"/>
      <c r="D79" s="5" t="s">
        <v>2865</v>
      </c>
      <c r="E79" s="5"/>
      <c r="G79" t="str">
        <f t="shared" si="2"/>
        <v>Y</v>
      </c>
    </row>
    <row r="80" spans="1:7">
      <c r="A80" s="4" t="s">
        <v>2501</v>
      </c>
      <c r="B80" s="5" t="s">
        <v>3569</v>
      </c>
      <c r="C80" s="5"/>
      <c r="D80" s="5" t="s">
        <v>3570</v>
      </c>
      <c r="E80" s="5"/>
      <c r="G80" t="str">
        <f t="shared" si="2"/>
        <v>Y</v>
      </c>
    </row>
    <row r="81" spans="1:7">
      <c r="A81" s="4" t="s">
        <v>2506</v>
      </c>
      <c r="B81" s="5" t="s">
        <v>3571</v>
      </c>
      <c r="C81" s="5"/>
      <c r="D81" s="5" t="s">
        <v>3572</v>
      </c>
      <c r="E81" s="5"/>
      <c r="G81" t="str">
        <f t="shared" si="2"/>
        <v>Y</v>
      </c>
    </row>
    <row r="82" spans="1:7">
      <c r="A82" s="4" t="s">
        <v>2511</v>
      </c>
      <c r="B82" s="5" t="s">
        <v>3573</v>
      </c>
      <c r="C82" s="5" t="s">
        <v>3574</v>
      </c>
      <c r="D82" s="5" t="s">
        <v>3575</v>
      </c>
      <c r="E82" s="5"/>
      <c r="G82" t="str">
        <f t="shared" si="2"/>
        <v>Y</v>
      </c>
    </row>
    <row r="83" spans="1:7">
      <c r="A83" s="4" t="s">
        <v>2516</v>
      </c>
      <c r="B83" s="5" t="s">
        <v>3576</v>
      </c>
      <c r="C83" s="5"/>
      <c r="D83" s="5" t="s">
        <v>3433</v>
      </c>
      <c r="E83" s="5"/>
      <c r="G83" t="str">
        <f t="shared" si="2"/>
        <v>Y</v>
      </c>
    </row>
    <row r="84" spans="1:7">
      <c r="A84" s="4" t="s">
        <v>2518</v>
      </c>
      <c r="B84" s="5" t="s">
        <v>3047</v>
      </c>
      <c r="C84" s="5"/>
      <c r="D84" s="5" t="s">
        <v>3577</v>
      </c>
      <c r="E84" s="5"/>
      <c r="G84" t="str">
        <f t="shared" si="2"/>
        <v>Y</v>
      </c>
    </row>
    <row r="85" spans="1:7">
      <c r="A85" s="4" t="s">
        <v>2520</v>
      </c>
      <c r="B85" s="5" t="s">
        <v>3578</v>
      </c>
      <c r="C85" s="5"/>
      <c r="D85" s="5" t="s">
        <v>3579</v>
      </c>
      <c r="E85" s="5"/>
      <c r="G85" t="str">
        <f t="shared" si="2"/>
        <v>Y</v>
      </c>
    </row>
    <row r="86" spans="1:7">
      <c r="A86" s="4" t="s">
        <v>2525</v>
      </c>
      <c r="B86" s="5" t="s">
        <v>3580</v>
      </c>
      <c r="C86" s="5"/>
      <c r="D86" s="5" t="s">
        <v>3581</v>
      </c>
      <c r="E86" s="5"/>
      <c r="G86" t="str">
        <f t="shared" si="2"/>
        <v>Y</v>
      </c>
    </row>
    <row r="87" spans="1:7">
      <c r="A87" s="4" t="s">
        <v>2530</v>
      </c>
      <c r="B87" s="5" t="s">
        <v>3582</v>
      </c>
      <c r="C87" s="5"/>
      <c r="D87" s="5" t="s">
        <v>2322</v>
      </c>
      <c r="E87" s="5"/>
      <c r="G87" t="str">
        <f t="shared" si="2"/>
        <v>Y</v>
      </c>
    </row>
    <row r="88" spans="1:7">
      <c r="A88" s="4" t="s">
        <v>2532</v>
      </c>
      <c r="B88" s="5" t="s">
        <v>3583</v>
      </c>
      <c r="C88" s="5"/>
      <c r="D88" s="5" t="s">
        <v>3584</v>
      </c>
      <c r="E88" s="5"/>
      <c r="G88" t="str">
        <f t="shared" si="2"/>
        <v>Y</v>
      </c>
    </row>
    <row r="89" spans="1:7">
      <c r="A89" s="4" t="s">
        <v>2536</v>
      </c>
      <c r="B89" s="5" t="s">
        <v>2459</v>
      </c>
      <c r="C89" s="5"/>
      <c r="D89" s="5" t="s">
        <v>2354</v>
      </c>
      <c r="E89" s="5"/>
      <c r="G89" t="str">
        <f t="shared" si="2"/>
        <v>Y</v>
      </c>
    </row>
    <row r="90" spans="1:7">
      <c r="A90" s="4" t="s">
        <v>2537</v>
      </c>
      <c r="B90" s="5" t="s">
        <v>3585</v>
      </c>
      <c r="C90" s="5"/>
      <c r="D90" s="5" t="s">
        <v>3586</v>
      </c>
      <c r="E90" s="5"/>
      <c r="G90" t="str">
        <f t="shared" si="2"/>
        <v>Y</v>
      </c>
    </row>
    <row r="91" spans="1:7">
      <c r="A91" s="4" t="s">
        <v>3125</v>
      </c>
      <c r="B91" s="5" t="s">
        <v>2568</v>
      </c>
      <c r="C91" s="5"/>
      <c r="D91" s="5" t="s">
        <v>3045</v>
      </c>
      <c r="E91" s="5"/>
      <c r="G91" t="str">
        <f t="shared" si="2"/>
        <v>Y</v>
      </c>
    </row>
    <row r="92" spans="1:7">
      <c r="A92" s="4" t="s">
        <v>2545</v>
      </c>
      <c r="B92" s="5" t="s">
        <v>3587</v>
      </c>
      <c r="C92" s="5"/>
      <c r="D92" s="5"/>
      <c r="E92" s="5"/>
      <c r="G92" t="str">
        <f t="shared" si="2"/>
        <v>Y</v>
      </c>
    </row>
    <row r="93" spans="1:7">
      <c r="A93" s="4" t="s">
        <v>2543</v>
      </c>
      <c r="B93" s="5" t="s">
        <v>2443</v>
      </c>
      <c r="C93" s="5"/>
      <c r="D93" s="5" t="s">
        <v>3185</v>
      </c>
      <c r="E93" s="5"/>
      <c r="G93" t="str">
        <f t="shared" si="2"/>
        <v>Y</v>
      </c>
    </row>
    <row r="94" spans="1:7">
      <c r="A94" s="4" t="s">
        <v>2541</v>
      </c>
      <c r="B94" s="5" t="s">
        <v>2459</v>
      </c>
      <c r="C94" s="5"/>
      <c r="D94" s="5"/>
      <c r="E94" s="5"/>
      <c r="G94" t="str">
        <f t="shared" si="2"/>
        <v>Y</v>
      </c>
    </row>
    <row r="95" spans="1:7">
      <c r="A95" s="4" t="s">
        <v>2547</v>
      </c>
      <c r="B95" s="5" t="s">
        <v>3588</v>
      </c>
      <c r="C95" s="5"/>
      <c r="D95" s="5" t="s">
        <v>3297</v>
      </c>
      <c r="E95" s="5"/>
      <c r="G95" t="str">
        <f t="shared" si="2"/>
        <v>Y</v>
      </c>
    </row>
    <row r="96" spans="1:7">
      <c r="A96" s="4" t="s">
        <v>2551</v>
      </c>
      <c r="B96" s="5" t="s">
        <v>2601</v>
      </c>
      <c r="C96" s="5"/>
      <c r="D96" s="5" t="s">
        <v>3388</v>
      </c>
      <c r="E96" s="5"/>
      <c r="G96" t="str">
        <f t="shared" si="2"/>
        <v>Y</v>
      </c>
    </row>
    <row r="97" spans="1:7">
      <c r="A97" s="4" t="s">
        <v>2555</v>
      </c>
      <c r="B97" s="5" t="s">
        <v>3589</v>
      </c>
      <c r="C97" s="5"/>
      <c r="D97" s="5" t="s">
        <v>3590</v>
      </c>
      <c r="E97" s="5"/>
      <c r="G97" t="str">
        <f t="shared" si="2"/>
        <v>Y</v>
      </c>
    </row>
    <row r="98" spans="1:7">
      <c r="A98" s="4" t="s">
        <v>2557</v>
      </c>
      <c r="B98" s="5" t="s">
        <v>3591</v>
      </c>
      <c r="C98" s="5"/>
      <c r="D98" s="5" t="s">
        <v>3592</v>
      </c>
      <c r="E98" s="5"/>
      <c r="G98" t="str">
        <f t="shared" si="2"/>
        <v>Y</v>
      </c>
    </row>
    <row r="99" spans="1:7">
      <c r="A99" s="4" t="s">
        <v>2562</v>
      </c>
      <c r="B99" s="5" t="s">
        <v>3593</v>
      </c>
      <c r="C99" s="5"/>
      <c r="D99" s="5" t="s">
        <v>3594</v>
      </c>
      <c r="E99" s="5" t="s">
        <v>2387</v>
      </c>
      <c r="G99" t="str">
        <f t="shared" si="2"/>
        <v>Y</v>
      </c>
    </row>
    <row r="100" spans="1:7">
      <c r="A100" s="4" t="s">
        <v>3952</v>
      </c>
      <c r="B100" s="5"/>
      <c r="C100" s="5"/>
      <c r="D100" s="5" t="s">
        <v>3382</v>
      </c>
      <c r="E100" s="5"/>
      <c r="G100" t="str">
        <f t="shared" si="2"/>
        <v>Y</v>
      </c>
    </row>
    <row r="101" spans="1:7">
      <c r="A101" s="4" t="s">
        <v>2569</v>
      </c>
      <c r="B101" s="5" t="s">
        <v>3333</v>
      </c>
      <c r="C101" s="5"/>
      <c r="D101" s="5"/>
      <c r="E101" s="5"/>
      <c r="G101" t="str">
        <f t="shared" ref="G101:G132" si="3">IF(ISNA(VLOOKUP(A101,Area_Country,2,FALSE)),"False","Y")</f>
        <v>Y</v>
      </c>
    </row>
    <row r="102" spans="1:7">
      <c r="A102" s="11" t="s">
        <v>130</v>
      </c>
      <c r="B102" s="5" t="s">
        <v>2766</v>
      </c>
      <c r="C102" s="5"/>
      <c r="D102" s="5" t="s">
        <v>3193</v>
      </c>
      <c r="E102" s="5"/>
      <c r="G102" t="str">
        <f t="shared" si="3"/>
        <v>Y</v>
      </c>
    </row>
    <row r="103" spans="1:7">
      <c r="A103" s="11" t="s">
        <v>129</v>
      </c>
      <c r="B103" s="5"/>
      <c r="C103" s="5"/>
      <c r="D103" s="5" t="s">
        <v>2377</v>
      </c>
      <c r="E103" s="5"/>
      <c r="G103" t="str">
        <f t="shared" si="3"/>
        <v>Y</v>
      </c>
    </row>
    <row r="104" spans="1:7">
      <c r="A104" s="4" t="s">
        <v>2575</v>
      </c>
      <c r="B104" s="5" t="s">
        <v>3595</v>
      </c>
      <c r="C104" s="5"/>
      <c r="D104" s="5" t="s">
        <v>3596</v>
      </c>
      <c r="E104" s="5"/>
      <c r="G104" t="str">
        <f t="shared" si="3"/>
        <v>Y</v>
      </c>
    </row>
    <row r="105" spans="1:7">
      <c r="A105" s="4" t="s">
        <v>2580</v>
      </c>
      <c r="B105" s="5" t="s">
        <v>2568</v>
      </c>
      <c r="C105" s="5"/>
      <c r="D105" s="5" t="s">
        <v>2638</v>
      </c>
      <c r="E105" s="5"/>
      <c r="G105" t="str">
        <f t="shared" si="3"/>
        <v>Y</v>
      </c>
    </row>
    <row r="106" spans="1:7">
      <c r="A106" s="11" t="s">
        <v>128</v>
      </c>
      <c r="B106" s="5"/>
      <c r="C106" s="5"/>
      <c r="D106" s="5" t="s">
        <v>3597</v>
      </c>
      <c r="E106" s="5"/>
      <c r="G106" t="str">
        <f t="shared" si="3"/>
        <v>Y</v>
      </c>
    </row>
    <row r="107" spans="1:7">
      <c r="A107" s="4" t="s">
        <v>3152</v>
      </c>
      <c r="B107" s="5" t="s">
        <v>3598</v>
      </c>
      <c r="C107" s="5"/>
      <c r="D107" s="5" t="s">
        <v>2427</v>
      </c>
      <c r="E107" s="5"/>
      <c r="G107" t="str">
        <f t="shared" si="3"/>
        <v>Y</v>
      </c>
    </row>
    <row r="108" spans="1:7">
      <c r="A108" s="4" t="s">
        <v>3953</v>
      </c>
      <c r="B108" s="5"/>
      <c r="C108" s="5"/>
      <c r="D108" s="5" t="s">
        <v>2582</v>
      </c>
      <c r="E108" s="5"/>
      <c r="G108" t="str">
        <f t="shared" si="3"/>
        <v>Y</v>
      </c>
    </row>
    <row r="109" spans="1:7">
      <c r="A109" s="4" t="s">
        <v>2583</v>
      </c>
      <c r="B109" s="5" t="s">
        <v>3599</v>
      </c>
      <c r="C109" s="5"/>
      <c r="D109" s="5" t="s">
        <v>3600</v>
      </c>
      <c r="E109" s="5"/>
      <c r="G109" t="str">
        <f t="shared" si="3"/>
        <v>Y</v>
      </c>
    </row>
    <row r="110" spans="1:7">
      <c r="A110" s="4" t="s">
        <v>3158</v>
      </c>
      <c r="B110" s="5" t="s">
        <v>2594</v>
      </c>
      <c r="C110" s="5"/>
      <c r="D110" s="5" t="s">
        <v>3601</v>
      </c>
      <c r="E110" s="5"/>
      <c r="G110" t="str">
        <f t="shared" si="3"/>
        <v>Y</v>
      </c>
    </row>
    <row r="111" spans="1:7">
      <c r="A111" s="4" t="s">
        <v>3954</v>
      </c>
      <c r="B111" s="5"/>
      <c r="C111" s="5"/>
      <c r="D111" s="5" t="s">
        <v>2308</v>
      </c>
      <c r="E111" s="5"/>
      <c r="G111" t="str">
        <f t="shared" si="3"/>
        <v>Y</v>
      </c>
    </row>
    <row r="112" spans="1:7">
      <c r="A112" s="4" t="s">
        <v>3160</v>
      </c>
      <c r="B112" s="5" t="s">
        <v>3574</v>
      </c>
      <c r="C112" s="5"/>
      <c r="D112" s="5"/>
      <c r="E112" s="5"/>
      <c r="G112" t="str">
        <f t="shared" si="3"/>
        <v>False</v>
      </c>
    </row>
    <row r="113" spans="1:7">
      <c r="A113" s="4" t="s">
        <v>3161</v>
      </c>
      <c r="B113" s="5" t="s">
        <v>3603</v>
      </c>
      <c r="C113" s="5" t="s">
        <v>3604</v>
      </c>
      <c r="D113" s="5" t="s">
        <v>3605</v>
      </c>
      <c r="E113" s="5" t="s">
        <v>3606</v>
      </c>
      <c r="G113" t="str">
        <f t="shared" si="3"/>
        <v>False</v>
      </c>
    </row>
    <row r="114" spans="1:7">
      <c r="A114" s="4" t="s">
        <v>3166</v>
      </c>
      <c r="B114" s="5" t="s">
        <v>2377</v>
      </c>
      <c r="C114" s="5"/>
      <c r="D114" s="5"/>
      <c r="E114" s="5"/>
      <c r="G114" t="str">
        <f t="shared" si="3"/>
        <v>Y</v>
      </c>
    </row>
    <row r="115" spans="1:7">
      <c r="A115" s="4" t="s">
        <v>2588</v>
      </c>
      <c r="B115" s="5" t="s">
        <v>3607</v>
      </c>
      <c r="C115" s="5"/>
      <c r="D115" s="5" t="s">
        <v>3608</v>
      </c>
      <c r="E115" s="5"/>
      <c r="G115" t="str">
        <f t="shared" si="3"/>
        <v>Y</v>
      </c>
    </row>
    <row r="116" spans="1:7">
      <c r="A116" s="4" t="s">
        <v>2593</v>
      </c>
      <c r="B116" s="5" t="s">
        <v>3609</v>
      </c>
      <c r="C116" s="5"/>
      <c r="D116" s="5" t="s">
        <v>3610</v>
      </c>
      <c r="E116" s="5"/>
      <c r="G116" t="str">
        <f t="shared" si="3"/>
        <v>Y</v>
      </c>
    </row>
    <row r="117" spans="1:7">
      <c r="A117" s="4" t="s">
        <v>3174</v>
      </c>
      <c r="B117" s="5" t="s">
        <v>2362</v>
      </c>
      <c r="C117" s="5"/>
      <c r="D117" s="5" t="s">
        <v>3611</v>
      </c>
      <c r="E117" s="5"/>
      <c r="G117" t="str">
        <f t="shared" si="3"/>
        <v>Y</v>
      </c>
    </row>
    <row r="118" spans="1:7">
      <c r="A118" s="4" t="s">
        <v>2596</v>
      </c>
      <c r="B118" s="5" t="s">
        <v>3612</v>
      </c>
      <c r="C118" s="5"/>
      <c r="D118" s="5" t="s">
        <v>3613</v>
      </c>
      <c r="E118" s="5"/>
      <c r="G118" t="str">
        <f t="shared" si="3"/>
        <v>Y</v>
      </c>
    </row>
    <row r="119" spans="1:7">
      <c r="A119" s="4" t="s">
        <v>2597</v>
      </c>
      <c r="B119" s="5" t="s">
        <v>3614</v>
      </c>
      <c r="C119" s="5"/>
      <c r="D119" s="5" t="s">
        <v>2507</v>
      </c>
      <c r="E119" s="5"/>
      <c r="G119" t="str">
        <f t="shared" si="3"/>
        <v>Y</v>
      </c>
    </row>
    <row r="120" spans="1:7">
      <c r="A120" s="4" t="s">
        <v>2602</v>
      </c>
      <c r="B120" s="5" t="s">
        <v>3121</v>
      </c>
      <c r="C120" s="5"/>
      <c r="D120" s="5" t="s">
        <v>3615</v>
      </c>
      <c r="E120" s="5"/>
      <c r="G120" t="str">
        <f t="shared" si="3"/>
        <v>Y</v>
      </c>
    </row>
    <row r="121" spans="1:7">
      <c r="A121" s="4" t="s">
        <v>3972</v>
      </c>
      <c r="B121" s="5" t="s">
        <v>3616</v>
      </c>
      <c r="C121" s="5"/>
      <c r="D121" s="5" t="s">
        <v>3617</v>
      </c>
      <c r="E121" s="5"/>
      <c r="G121" t="str">
        <f t="shared" si="3"/>
        <v>Y</v>
      </c>
    </row>
    <row r="122" spans="1:7">
      <c r="A122" s="4" t="s">
        <v>2609</v>
      </c>
      <c r="B122" s="5" t="s">
        <v>3618</v>
      </c>
      <c r="C122" s="5"/>
      <c r="D122" s="5" t="s">
        <v>3385</v>
      </c>
      <c r="E122" s="5"/>
      <c r="G122" t="str">
        <f t="shared" si="3"/>
        <v>Y</v>
      </c>
    </row>
    <row r="123" spans="1:7">
      <c r="A123" s="4" t="s">
        <v>2612</v>
      </c>
      <c r="B123" s="5" t="s">
        <v>2434</v>
      </c>
      <c r="C123" s="5"/>
      <c r="D123" s="5" t="s">
        <v>3619</v>
      </c>
      <c r="E123" s="5"/>
      <c r="G123" t="str">
        <f t="shared" si="3"/>
        <v>Y</v>
      </c>
    </row>
    <row r="124" spans="1:7">
      <c r="A124" s="4" t="s">
        <v>2614</v>
      </c>
      <c r="B124" s="5" t="s">
        <v>3620</v>
      </c>
      <c r="C124" s="5"/>
      <c r="D124" s="5" t="s">
        <v>2443</v>
      </c>
      <c r="E124" s="5"/>
      <c r="G124" t="str">
        <f t="shared" si="3"/>
        <v>Y</v>
      </c>
    </row>
    <row r="125" spans="1:7">
      <c r="A125" s="4" t="s">
        <v>3186</v>
      </c>
      <c r="B125" s="5" t="s">
        <v>2400</v>
      </c>
      <c r="C125" s="5"/>
      <c r="D125" s="5" t="s">
        <v>2453</v>
      </c>
      <c r="E125" s="5"/>
      <c r="G125" t="str">
        <f t="shared" si="3"/>
        <v>Y</v>
      </c>
    </row>
    <row r="126" spans="1:7">
      <c r="A126" s="4" t="s">
        <v>2617</v>
      </c>
      <c r="B126" s="5" t="s">
        <v>2387</v>
      </c>
      <c r="C126" s="5"/>
      <c r="D126" s="5" t="s">
        <v>2788</v>
      </c>
      <c r="E126" s="5"/>
      <c r="G126" t="str">
        <f t="shared" si="3"/>
        <v>Y</v>
      </c>
    </row>
    <row r="127" spans="1:7">
      <c r="A127" s="4" t="s">
        <v>3973</v>
      </c>
      <c r="B127" s="5" t="s">
        <v>2308</v>
      </c>
      <c r="C127" s="5"/>
      <c r="D127" s="5" t="s">
        <v>2438</v>
      </c>
      <c r="E127" s="5"/>
      <c r="G127" t="str">
        <f t="shared" si="3"/>
        <v>Y</v>
      </c>
    </row>
    <row r="128" spans="1:7">
      <c r="A128" s="4" t="s">
        <v>2618</v>
      </c>
      <c r="B128" s="5"/>
      <c r="C128" s="5"/>
      <c r="D128" s="5" t="s">
        <v>2519</v>
      </c>
      <c r="E128" s="5"/>
      <c r="G128" t="str">
        <f t="shared" si="3"/>
        <v>Y</v>
      </c>
    </row>
    <row r="129" spans="1:7">
      <c r="A129" s="4" t="s">
        <v>3621</v>
      </c>
      <c r="B129" s="5" t="s">
        <v>2466</v>
      </c>
      <c r="C129" s="5"/>
      <c r="D129" s="5" t="s">
        <v>2471</v>
      </c>
      <c r="E129" s="5"/>
      <c r="G129" t="str">
        <f t="shared" si="3"/>
        <v>Y</v>
      </c>
    </row>
    <row r="130" spans="1:7">
      <c r="A130" s="4" t="s">
        <v>2619</v>
      </c>
      <c r="B130" s="5" t="s">
        <v>2624</v>
      </c>
      <c r="C130" s="5"/>
      <c r="D130" s="5" t="s">
        <v>2788</v>
      </c>
      <c r="E130" s="5"/>
      <c r="G130" t="str">
        <f t="shared" si="3"/>
        <v>Y</v>
      </c>
    </row>
    <row r="131" spans="1:7">
      <c r="A131" s="4" t="s">
        <v>2621</v>
      </c>
      <c r="B131" s="5" t="s">
        <v>2766</v>
      </c>
      <c r="C131" s="5"/>
      <c r="D131" s="5" t="s">
        <v>3333</v>
      </c>
      <c r="E131" s="5"/>
      <c r="G131" t="str">
        <f t="shared" si="3"/>
        <v>Y</v>
      </c>
    </row>
    <row r="132" spans="1:7">
      <c r="A132" s="4" t="s">
        <v>3191</v>
      </c>
      <c r="B132" s="5" t="s">
        <v>2932</v>
      </c>
      <c r="C132" s="5"/>
      <c r="D132" s="5" t="s">
        <v>3241</v>
      </c>
      <c r="E132" s="5"/>
      <c r="G132" t="str">
        <f t="shared" si="3"/>
        <v>Y</v>
      </c>
    </row>
    <row r="133" spans="1:7">
      <c r="A133" s="4" t="s">
        <v>2623</v>
      </c>
      <c r="B133" s="5" t="s">
        <v>2624</v>
      </c>
      <c r="C133" s="5"/>
      <c r="D133" s="5" t="s">
        <v>2584</v>
      </c>
      <c r="E133" s="5"/>
      <c r="G133" t="str">
        <f t="shared" ref="G133:G163" si="4">IF(ISNA(VLOOKUP(A133,Area_Country,2,FALSE)),"False","Y")</f>
        <v>Y</v>
      </c>
    </row>
    <row r="134" spans="1:7">
      <c r="A134" s="4" t="s">
        <v>2626</v>
      </c>
      <c r="B134" s="5" t="s">
        <v>3622</v>
      </c>
      <c r="C134" s="5"/>
      <c r="D134" s="5" t="s">
        <v>3623</v>
      </c>
      <c r="E134" s="5"/>
      <c r="G134" t="str">
        <f t="shared" si="4"/>
        <v>Y</v>
      </c>
    </row>
    <row r="135" spans="1:7">
      <c r="A135" s="4" t="s">
        <v>2631</v>
      </c>
      <c r="B135" s="5" t="s">
        <v>2451</v>
      </c>
      <c r="C135" s="5"/>
      <c r="D135" s="5" t="s">
        <v>3624</v>
      </c>
      <c r="E135" s="5"/>
      <c r="G135" t="str">
        <f t="shared" si="4"/>
        <v>Y</v>
      </c>
    </row>
    <row r="136" spans="1:7">
      <c r="A136" s="4" t="s">
        <v>3956</v>
      </c>
      <c r="B136" s="5" t="s">
        <v>2470</v>
      </c>
      <c r="C136" s="5"/>
      <c r="D136" s="5" t="s">
        <v>2432</v>
      </c>
      <c r="E136" s="5"/>
      <c r="G136" t="str">
        <f t="shared" si="4"/>
        <v>Y</v>
      </c>
    </row>
    <row r="137" spans="1:7">
      <c r="A137" s="4" t="s">
        <v>3957</v>
      </c>
      <c r="B137" s="5"/>
      <c r="C137" s="5"/>
      <c r="D137" s="5" t="s">
        <v>2308</v>
      </c>
      <c r="E137" s="5"/>
      <c r="G137" t="str">
        <f t="shared" si="4"/>
        <v>Y</v>
      </c>
    </row>
    <row r="138" spans="1:7">
      <c r="A138" s="4" t="s">
        <v>3955</v>
      </c>
      <c r="B138" s="5" t="s">
        <v>2526</v>
      </c>
      <c r="C138" s="5"/>
      <c r="D138" s="5" t="s">
        <v>2526</v>
      </c>
      <c r="E138" s="5"/>
      <c r="G138" t="str">
        <f t="shared" si="4"/>
        <v>Y</v>
      </c>
    </row>
    <row r="139" spans="1:7">
      <c r="A139" s="4" t="s">
        <v>3203</v>
      </c>
      <c r="B139" s="5" t="s">
        <v>2377</v>
      </c>
      <c r="C139" s="5"/>
      <c r="D139" s="5"/>
      <c r="E139" s="5"/>
      <c r="G139" t="str">
        <f t="shared" si="4"/>
        <v>Y</v>
      </c>
    </row>
    <row r="140" spans="1:7">
      <c r="A140" s="4" t="s">
        <v>3204</v>
      </c>
      <c r="B140" s="5" t="s">
        <v>2748</v>
      </c>
      <c r="C140" s="5"/>
      <c r="D140" s="5"/>
      <c r="E140" s="5"/>
      <c r="G140" t="str">
        <f t="shared" si="4"/>
        <v>Y</v>
      </c>
    </row>
    <row r="141" spans="1:7">
      <c r="A141" s="4" t="s">
        <v>2639</v>
      </c>
      <c r="B141" s="5" t="s">
        <v>2362</v>
      </c>
      <c r="C141" s="5"/>
      <c r="D141" s="5"/>
      <c r="E141" s="5"/>
      <c r="G141" t="str">
        <f t="shared" si="4"/>
        <v>Y</v>
      </c>
    </row>
    <row r="142" spans="1:7">
      <c r="A142" s="4" t="s">
        <v>3205</v>
      </c>
      <c r="B142" s="5" t="s">
        <v>3051</v>
      </c>
      <c r="C142" s="5"/>
      <c r="D142" s="5" t="s">
        <v>3198</v>
      </c>
      <c r="E142" s="5"/>
      <c r="G142" t="str">
        <f t="shared" si="4"/>
        <v>Y</v>
      </c>
    </row>
    <row r="143" spans="1:7">
      <c r="A143" s="4" t="s">
        <v>2672</v>
      </c>
      <c r="B143" s="5" t="s">
        <v>3626</v>
      </c>
      <c r="C143" s="5" t="s">
        <v>3604</v>
      </c>
      <c r="D143" s="5" t="s">
        <v>3627</v>
      </c>
      <c r="E143" s="5" t="s">
        <v>3606</v>
      </c>
      <c r="G143" t="str">
        <f t="shared" si="4"/>
        <v>Y</v>
      </c>
    </row>
    <row r="144" spans="1:7">
      <c r="A144" s="4" t="s">
        <v>3443</v>
      </c>
      <c r="B144" s="5" t="s">
        <v>2345</v>
      </c>
      <c r="C144" s="5"/>
      <c r="D144" s="5" t="s">
        <v>2317</v>
      </c>
      <c r="E144" s="5"/>
      <c r="G144" t="str">
        <f t="shared" si="4"/>
        <v>False</v>
      </c>
    </row>
    <row r="145" spans="1:7">
      <c r="A145" s="4" t="s">
        <v>3213</v>
      </c>
      <c r="B145" s="5" t="s">
        <v>3628</v>
      </c>
      <c r="C145" s="5" t="s">
        <v>3629</v>
      </c>
      <c r="D145" s="5" t="s">
        <v>3630</v>
      </c>
      <c r="E145" s="5" t="s">
        <v>3631</v>
      </c>
      <c r="G145" t="str">
        <f t="shared" si="4"/>
        <v>False</v>
      </c>
    </row>
    <row r="146" spans="1:7">
      <c r="A146" s="4" t="s">
        <v>2640</v>
      </c>
      <c r="B146" s="5" t="s">
        <v>3632</v>
      </c>
      <c r="C146" s="5" t="s">
        <v>3633</v>
      </c>
      <c r="D146" s="5" t="s">
        <v>3634</v>
      </c>
      <c r="E146" s="5" t="s">
        <v>2582</v>
      </c>
      <c r="G146" t="str">
        <f t="shared" si="4"/>
        <v>Y</v>
      </c>
    </row>
    <row r="147" spans="1:7">
      <c r="A147" s="4" t="s">
        <v>2645</v>
      </c>
      <c r="B147" s="5" t="s">
        <v>3635</v>
      </c>
      <c r="C147" s="5" t="s">
        <v>2572</v>
      </c>
      <c r="D147" s="5" t="s">
        <v>3636</v>
      </c>
      <c r="E147" s="5" t="s">
        <v>3637</v>
      </c>
      <c r="G147" t="str">
        <f t="shared" si="4"/>
        <v>Y</v>
      </c>
    </row>
    <row r="148" spans="1:7">
      <c r="A148" s="4" t="s">
        <v>2650</v>
      </c>
      <c r="B148" s="5" t="s">
        <v>3638</v>
      </c>
      <c r="C148" s="5"/>
      <c r="D148" s="5" t="s">
        <v>3639</v>
      </c>
      <c r="E148" s="5"/>
      <c r="G148" t="str">
        <f t="shared" si="4"/>
        <v>Y</v>
      </c>
    </row>
    <row r="149" spans="1:7">
      <c r="A149" s="4" t="s">
        <v>3959</v>
      </c>
      <c r="B149" s="5"/>
      <c r="C149" s="5"/>
      <c r="D149" s="5" t="s">
        <v>3531</v>
      </c>
      <c r="E149" s="5"/>
      <c r="G149" t="str">
        <f t="shared" si="4"/>
        <v>False</v>
      </c>
    </row>
    <row r="150" spans="1:7">
      <c r="A150" s="4" t="s">
        <v>3231</v>
      </c>
      <c r="B150" s="5" t="s">
        <v>3640</v>
      </c>
      <c r="C150" s="5"/>
      <c r="D150" s="5" t="s">
        <v>3641</v>
      </c>
      <c r="E150" s="5" t="s">
        <v>2568</v>
      </c>
      <c r="G150" t="str">
        <f t="shared" si="4"/>
        <v>False</v>
      </c>
    </row>
    <row r="151" spans="1:7">
      <c r="A151" s="4" t="s">
        <v>2654</v>
      </c>
      <c r="B151" s="5" t="s">
        <v>3642</v>
      </c>
      <c r="C151" s="5"/>
      <c r="D151" s="5" t="s">
        <v>3643</v>
      </c>
      <c r="E151" s="5" t="s">
        <v>2568</v>
      </c>
      <c r="G151" t="str">
        <f t="shared" si="4"/>
        <v>Y</v>
      </c>
    </row>
    <row r="152" spans="1:7">
      <c r="A152" s="4" t="s">
        <v>3239</v>
      </c>
      <c r="B152" s="5" t="s">
        <v>2318</v>
      </c>
      <c r="C152" s="5"/>
      <c r="D152" s="5" t="s">
        <v>3644</v>
      </c>
      <c r="E152" s="5"/>
      <c r="G152" t="str">
        <f t="shared" si="4"/>
        <v>Y</v>
      </c>
    </row>
    <row r="153" spans="1:7">
      <c r="A153" s="4" t="s">
        <v>2659</v>
      </c>
      <c r="B153" s="5"/>
      <c r="C153" s="5"/>
      <c r="D153" s="5" t="s">
        <v>3127</v>
      </c>
      <c r="E153" s="5"/>
      <c r="G153" t="str">
        <f t="shared" si="4"/>
        <v>Y</v>
      </c>
    </row>
    <row r="154" spans="1:7">
      <c r="A154" s="4" t="s">
        <v>3960</v>
      </c>
      <c r="B154" s="5"/>
      <c r="C154" s="5"/>
      <c r="D154" s="5" t="s">
        <v>2434</v>
      </c>
      <c r="E154" s="5"/>
      <c r="G154" t="str">
        <f t="shared" si="4"/>
        <v>Y</v>
      </c>
    </row>
    <row r="155" spans="1:7">
      <c r="A155" s="4" t="s">
        <v>2660</v>
      </c>
      <c r="B155" s="5" t="s">
        <v>3645</v>
      </c>
      <c r="C155" s="5"/>
      <c r="D155" s="5" t="s">
        <v>3646</v>
      </c>
      <c r="E155" s="5"/>
      <c r="G155" t="str">
        <f t="shared" si="4"/>
        <v>Y</v>
      </c>
    </row>
    <row r="156" spans="1:7">
      <c r="A156" s="4" t="s">
        <v>2665</v>
      </c>
      <c r="B156" s="5" t="s">
        <v>2409</v>
      </c>
      <c r="C156" s="5"/>
      <c r="D156" s="5" t="s">
        <v>2377</v>
      </c>
      <c r="E156" s="5"/>
      <c r="G156" t="str">
        <f t="shared" si="4"/>
        <v>Y</v>
      </c>
    </row>
    <row r="157" spans="1:7">
      <c r="A157" s="4" t="s">
        <v>2668</v>
      </c>
      <c r="B157" s="5" t="s">
        <v>2704</v>
      </c>
      <c r="C157" s="5"/>
      <c r="D157" s="5" t="s">
        <v>2953</v>
      </c>
      <c r="E157" s="5"/>
      <c r="G157" t="str">
        <f t="shared" si="4"/>
        <v>Y</v>
      </c>
    </row>
    <row r="158" spans="1:7">
      <c r="A158" s="4" t="s">
        <v>2669</v>
      </c>
      <c r="B158" s="5" t="s">
        <v>3647</v>
      </c>
      <c r="C158" s="5"/>
      <c r="D158" s="5" t="s">
        <v>3648</v>
      </c>
      <c r="E158" s="5"/>
      <c r="G158" t="str">
        <f t="shared" si="4"/>
        <v>Y</v>
      </c>
    </row>
    <row r="159" spans="1:7">
      <c r="A159" s="4" t="s">
        <v>3961</v>
      </c>
      <c r="B159" s="5"/>
      <c r="C159" s="5"/>
      <c r="D159" s="5" t="s">
        <v>2434</v>
      </c>
      <c r="E159" s="5"/>
      <c r="G159" t="str">
        <f t="shared" si="4"/>
        <v>Y</v>
      </c>
    </row>
    <row r="160" spans="1:7">
      <c r="A160" s="4" t="s">
        <v>2676</v>
      </c>
      <c r="B160" s="5" t="s">
        <v>3649</v>
      </c>
      <c r="C160" s="5"/>
      <c r="D160" s="5" t="s">
        <v>3650</v>
      </c>
      <c r="E160" s="5"/>
      <c r="G160" t="str">
        <f t="shared" si="4"/>
        <v>Y</v>
      </c>
    </row>
    <row r="161" spans="1:7">
      <c r="A161" s="4" t="s">
        <v>3254</v>
      </c>
      <c r="B161" s="5" t="s">
        <v>3651</v>
      </c>
      <c r="C161" s="5"/>
      <c r="D161" s="5" t="s">
        <v>3652</v>
      </c>
      <c r="E161" s="5"/>
      <c r="G161" t="str">
        <f t="shared" si="4"/>
        <v>False</v>
      </c>
    </row>
    <row r="162" spans="1:7">
      <c r="A162" s="4" t="s">
        <v>3479</v>
      </c>
      <c r="B162" s="5" t="s">
        <v>3653</v>
      </c>
      <c r="C162" s="5"/>
      <c r="D162" s="5" t="s">
        <v>3654</v>
      </c>
      <c r="E162" s="5"/>
      <c r="G162" t="str">
        <f t="shared" si="4"/>
        <v>False</v>
      </c>
    </row>
    <row r="163" spans="1:7">
      <c r="A163" s="23" t="s">
        <v>649</v>
      </c>
      <c r="B163" s="5" t="s">
        <v>3071</v>
      </c>
      <c r="C163" s="5" t="s">
        <v>3655</v>
      </c>
      <c r="D163" s="5" t="s">
        <v>3656</v>
      </c>
      <c r="E163" s="5" t="s">
        <v>3657</v>
      </c>
      <c r="G163" t="str">
        <f t="shared" si="4"/>
        <v>False</v>
      </c>
    </row>
    <row r="164" spans="1:7">
      <c r="A164" s="2" t="s">
        <v>3658</v>
      </c>
    </row>
  </sheetData>
  <mergeCells count="3">
    <mergeCell ref="A3:A4"/>
    <mergeCell ref="B3:C3"/>
    <mergeCell ref="D3:E3"/>
  </mergeCells>
  <phoneticPr fontId="2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70"/>
  <sheetViews>
    <sheetView workbookViewId="0"/>
  </sheetViews>
  <sheetFormatPr defaultRowHeight="14.25"/>
  <cols>
    <col min="1" max="1" width="36" bestFit="1" customWidth="1"/>
    <col min="2" max="5" width="13.875" bestFit="1" customWidth="1"/>
  </cols>
  <sheetData>
    <row r="1" spans="1:7" ht="28.5">
      <c r="A1" s="2" t="s">
        <v>3264</v>
      </c>
    </row>
    <row r="2" spans="1:7">
      <c r="A2" s="2" t="s">
        <v>2297</v>
      </c>
    </row>
    <row r="3" spans="1:7">
      <c r="A3" s="152" t="s">
        <v>2687</v>
      </c>
      <c r="B3" s="154" t="s">
        <v>3265</v>
      </c>
      <c r="C3" s="155"/>
      <c r="D3" s="154" t="s">
        <v>3266</v>
      </c>
      <c r="E3" s="155"/>
    </row>
    <row r="4" spans="1:7">
      <c r="A4" s="153"/>
      <c r="B4" s="3" t="s">
        <v>2690</v>
      </c>
      <c r="C4" s="3" t="s">
        <v>2691</v>
      </c>
      <c r="D4" s="3" t="s">
        <v>2690</v>
      </c>
      <c r="E4" s="3" t="s">
        <v>2691</v>
      </c>
    </row>
    <row r="5" spans="1:7">
      <c r="A5" s="4" t="s">
        <v>2302</v>
      </c>
      <c r="B5" s="5" t="s">
        <v>3267</v>
      </c>
      <c r="C5" s="5" t="s">
        <v>3268</v>
      </c>
      <c r="D5" s="5" t="s">
        <v>3269</v>
      </c>
      <c r="E5" s="5" t="s">
        <v>3270</v>
      </c>
      <c r="G5" t="str">
        <f t="shared" ref="G5:G36" si="0">IF(ISNA(VLOOKUP(A5,Area_Country,2,FALSE)),"False","Y")</f>
        <v>False</v>
      </c>
    </row>
    <row r="6" spans="1:7">
      <c r="A6" s="4" t="s">
        <v>3271</v>
      </c>
      <c r="B6" s="5" t="s">
        <v>3272</v>
      </c>
      <c r="C6" s="5" t="s">
        <v>3273</v>
      </c>
      <c r="D6" s="5" t="s">
        <v>3274</v>
      </c>
      <c r="E6" s="5" t="s">
        <v>3275</v>
      </c>
      <c r="G6" t="str">
        <f t="shared" si="0"/>
        <v>False</v>
      </c>
    </row>
    <row r="7" spans="1:7">
      <c r="A7" s="4" t="s">
        <v>3962</v>
      </c>
      <c r="B7" s="5"/>
      <c r="C7" s="5"/>
      <c r="D7" s="5" t="s">
        <v>2552</v>
      </c>
      <c r="E7" s="5"/>
      <c r="G7" t="str">
        <f t="shared" si="0"/>
        <v>Y</v>
      </c>
    </row>
    <row r="8" spans="1:7">
      <c r="A8" s="4" t="s">
        <v>2307</v>
      </c>
      <c r="B8" s="5" t="s">
        <v>2820</v>
      </c>
      <c r="C8" s="5"/>
      <c r="D8" s="5" t="s">
        <v>2538</v>
      </c>
      <c r="E8" s="5"/>
      <c r="G8" t="str">
        <f t="shared" si="0"/>
        <v>Y</v>
      </c>
    </row>
    <row r="9" spans="1:7">
      <c r="A9" s="4" t="s">
        <v>2309</v>
      </c>
      <c r="B9" s="5" t="s">
        <v>3276</v>
      </c>
      <c r="C9" s="5"/>
      <c r="D9" s="5" t="s">
        <v>3277</v>
      </c>
      <c r="E9" s="5" t="s">
        <v>3278</v>
      </c>
      <c r="G9" t="str">
        <f t="shared" si="0"/>
        <v>Y</v>
      </c>
    </row>
    <row r="10" spans="1:7">
      <c r="A10" s="4" t="s">
        <v>2312</v>
      </c>
      <c r="B10" s="5" t="s">
        <v>3279</v>
      </c>
      <c r="C10" s="5"/>
      <c r="D10" s="5" t="s">
        <v>3280</v>
      </c>
      <c r="E10" s="5"/>
      <c r="G10" t="str">
        <f t="shared" si="0"/>
        <v>Y</v>
      </c>
    </row>
    <row r="11" spans="1:7">
      <c r="A11" s="4" t="s">
        <v>2316</v>
      </c>
      <c r="B11" s="5" t="s">
        <v>3281</v>
      </c>
      <c r="C11" s="5"/>
      <c r="D11" s="5" t="s">
        <v>3282</v>
      </c>
      <c r="E11" s="5"/>
      <c r="G11" t="str">
        <f t="shared" si="0"/>
        <v>Y</v>
      </c>
    </row>
    <row r="12" spans="1:7">
      <c r="A12" s="4" t="s">
        <v>2320</v>
      </c>
      <c r="B12" s="5" t="s">
        <v>2611</v>
      </c>
      <c r="C12" s="5"/>
      <c r="D12" s="5" t="s">
        <v>3283</v>
      </c>
      <c r="E12" s="5"/>
      <c r="G12" t="str">
        <f t="shared" si="0"/>
        <v>Y</v>
      </c>
    </row>
    <row r="13" spans="1:7">
      <c r="A13" s="4" t="s">
        <v>2324</v>
      </c>
      <c r="B13" s="5" t="s">
        <v>2860</v>
      </c>
      <c r="C13" s="5"/>
      <c r="D13" s="5" t="s">
        <v>2638</v>
      </c>
      <c r="E13" s="5"/>
      <c r="G13" t="str">
        <f t="shared" si="0"/>
        <v>Y</v>
      </c>
    </row>
    <row r="14" spans="1:7">
      <c r="A14" s="4" t="s">
        <v>3964</v>
      </c>
      <c r="B14" s="5" t="s">
        <v>3284</v>
      </c>
      <c r="C14" s="5" t="s">
        <v>3285</v>
      </c>
      <c r="D14" s="5" t="s">
        <v>3286</v>
      </c>
      <c r="E14" s="5" t="s">
        <v>3287</v>
      </c>
      <c r="G14" t="str">
        <f t="shared" si="0"/>
        <v>Y</v>
      </c>
    </row>
    <row r="15" spans="1:7">
      <c r="A15" s="4" t="s">
        <v>2334</v>
      </c>
      <c r="B15" s="5" t="s">
        <v>3288</v>
      </c>
      <c r="C15" s="5"/>
      <c r="D15" s="5" t="s">
        <v>3289</v>
      </c>
      <c r="E15" s="5"/>
      <c r="G15" t="str">
        <f t="shared" si="0"/>
        <v>Y</v>
      </c>
    </row>
    <row r="16" spans="1:7">
      <c r="A16" s="4" t="s">
        <v>2337</v>
      </c>
      <c r="B16" s="5" t="s">
        <v>3290</v>
      </c>
      <c r="C16" s="5"/>
      <c r="D16" s="5" t="s">
        <v>3291</v>
      </c>
      <c r="E16" s="5"/>
      <c r="G16" t="str">
        <f t="shared" si="0"/>
        <v>Y</v>
      </c>
    </row>
    <row r="17" spans="1:7">
      <c r="A17" s="4" t="s">
        <v>2342</v>
      </c>
      <c r="B17" s="5" t="s">
        <v>2345</v>
      </c>
      <c r="C17" s="5"/>
      <c r="D17" s="5" t="s">
        <v>2581</v>
      </c>
      <c r="E17" s="5"/>
      <c r="G17" t="str">
        <f t="shared" si="0"/>
        <v>Y</v>
      </c>
    </row>
    <row r="18" spans="1:7">
      <c r="A18" s="4" t="s">
        <v>2729</v>
      </c>
      <c r="B18" s="5" t="s">
        <v>2414</v>
      </c>
      <c r="C18" s="5"/>
      <c r="D18" s="5" t="s">
        <v>2470</v>
      </c>
      <c r="E18" s="5"/>
      <c r="G18" t="str">
        <f t="shared" si="0"/>
        <v>Y</v>
      </c>
    </row>
    <row r="19" spans="1:7">
      <c r="A19" s="4" t="s">
        <v>2344</v>
      </c>
      <c r="B19" s="5" t="s">
        <v>3292</v>
      </c>
      <c r="C19" s="5"/>
      <c r="D19" s="5" t="s">
        <v>2826</v>
      </c>
      <c r="E19" s="5"/>
      <c r="G19" t="str">
        <f t="shared" si="0"/>
        <v>Y</v>
      </c>
    </row>
    <row r="20" spans="1:7">
      <c r="A20" s="4" t="s">
        <v>2348</v>
      </c>
      <c r="B20" s="5" t="s">
        <v>3293</v>
      </c>
      <c r="C20" s="5" t="s">
        <v>3294</v>
      </c>
      <c r="D20" s="5" t="s">
        <v>3295</v>
      </c>
      <c r="E20" s="5" t="s">
        <v>3296</v>
      </c>
      <c r="G20" t="str">
        <f t="shared" si="0"/>
        <v>Y</v>
      </c>
    </row>
    <row r="21" spans="1:7">
      <c r="A21" s="4" t="s">
        <v>2353</v>
      </c>
      <c r="B21" s="5" t="s">
        <v>2932</v>
      </c>
      <c r="C21" s="5"/>
      <c r="D21" s="5" t="s">
        <v>3297</v>
      </c>
      <c r="E21" s="5"/>
      <c r="G21" t="str">
        <f t="shared" si="0"/>
        <v>Y</v>
      </c>
    </row>
    <row r="22" spans="1:7">
      <c r="A22" s="4" t="s">
        <v>2355</v>
      </c>
      <c r="B22" s="5" t="s">
        <v>2377</v>
      </c>
      <c r="C22" s="5"/>
      <c r="D22" s="5" t="s">
        <v>2308</v>
      </c>
      <c r="E22" s="5"/>
      <c r="G22" t="str">
        <f t="shared" si="0"/>
        <v>Y</v>
      </c>
    </row>
    <row r="23" spans="1:7">
      <c r="A23" s="4" t="s">
        <v>2360</v>
      </c>
      <c r="B23" s="5" t="s">
        <v>3298</v>
      </c>
      <c r="C23" s="5"/>
      <c r="D23" s="5" t="s">
        <v>2542</v>
      </c>
      <c r="E23" s="5"/>
      <c r="G23" t="str">
        <f t="shared" si="0"/>
        <v>Y</v>
      </c>
    </row>
    <row r="24" spans="1:7">
      <c r="A24" s="4" t="s">
        <v>2363</v>
      </c>
      <c r="B24" s="5" t="s">
        <v>2377</v>
      </c>
      <c r="C24" s="5"/>
      <c r="D24" s="5" t="s">
        <v>2637</v>
      </c>
      <c r="E24" s="5"/>
      <c r="G24" t="str">
        <f t="shared" si="0"/>
        <v>Y</v>
      </c>
    </row>
    <row r="25" spans="1:7">
      <c r="A25" s="4" t="s">
        <v>3965</v>
      </c>
      <c r="B25" s="5" t="s">
        <v>3299</v>
      </c>
      <c r="C25" s="5" t="s">
        <v>3300</v>
      </c>
      <c r="D25" s="5" t="s">
        <v>3301</v>
      </c>
      <c r="E25" s="5" t="s">
        <v>3302</v>
      </c>
      <c r="G25" t="str">
        <f t="shared" si="0"/>
        <v>Y</v>
      </c>
    </row>
    <row r="26" spans="1:7">
      <c r="A26" s="4" t="s">
        <v>2371</v>
      </c>
      <c r="B26" s="5" t="s">
        <v>3303</v>
      </c>
      <c r="C26" s="5"/>
      <c r="D26" s="5" t="s">
        <v>3304</v>
      </c>
      <c r="E26" s="5" t="s">
        <v>2810</v>
      </c>
      <c r="G26" t="str">
        <f t="shared" si="0"/>
        <v>Y</v>
      </c>
    </row>
    <row r="27" spans="1:7">
      <c r="A27" s="4" t="s">
        <v>2376</v>
      </c>
      <c r="B27" s="5" t="s">
        <v>2447</v>
      </c>
      <c r="C27" s="5" t="s">
        <v>2814</v>
      </c>
      <c r="D27" s="5" t="s">
        <v>2336</v>
      </c>
      <c r="E27" s="5"/>
      <c r="G27" t="str">
        <f t="shared" si="0"/>
        <v>Y</v>
      </c>
    </row>
    <row r="28" spans="1:7">
      <c r="A28" s="4" t="s">
        <v>2379</v>
      </c>
      <c r="B28" s="5"/>
      <c r="C28" s="5"/>
      <c r="D28" s="5" t="s">
        <v>2570</v>
      </c>
      <c r="E28" s="5"/>
      <c r="G28" t="str">
        <f t="shared" si="0"/>
        <v>Y</v>
      </c>
    </row>
    <row r="29" spans="1:7">
      <c r="A29" s="4" t="s">
        <v>2380</v>
      </c>
      <c r="B29" s="5" t="s">
        <v>3305</v>
      </c>
      <c r="C29" s="5"/>
      <c r="D29" s="5" t="s">
        <v>2928</v>
      </c>
      <c r="E29" s="5"/>
      <c r="G29" t="str">
        <f t="shared" si="0"/>
        <v>Y</v>
      </c>
    </row>
    <row r="30" spans="1:7">
      <c r="A30" s="4" t="s">
        <v>2381</v>
      </c>
      <c r="B30" s="5" t="s">
        <v>3306</v>
      </c>
      <c r="C30" s="5"/>
      <c r="D30" s="5" t="s">
        <v>3307</v>
      </c>
      <c r="E30" s="5"/>
      <c r="G30" t="str">
        <f t="shared" si="0"/>
        <v>Y</v>
      </c>
    </row>
    <row r="31" spans="1:7">
      <c r="A31" s="4" t="s">
        <v>2386</v>
      </c>
      <c r="B31" s="5" t="s">
        <v>3308</v>
      </c>
      <c r="C31" s="5"/>
      <c r="D31" s="5" t="s">
        <v>3309</v>
      </c>
      <c r="E31" s="5"/>
      <c r="G31" t="str">
        <f t="shared" si="0"/>
        <v>Y</v>
      </c>
    </row>
    <row r="32" spans="1:7">
      <c r="A32" s="4" t="s">
        <v>2388</v>
      </c>
      <c r="B32" s="5" t="s">
        <v>3310</v>
      </c>
      <c r="C32" s="5" t="s">
        <v>3311</v>
      </c>
      <c r="D32" s="5" t="s">
        <v>3312</v>
      </c>
      <c r="E32" s="5" t="s">
        <v>3313</v>
      </c>
      <c r="G32" t="str">
        <f t="shared" si="0"/>
        <v>Y</v>
      </c>
    </row>
    <row r="33" spans="1:7">
      <c r="A33" s="4" t="s">
        <v>2393</v>
      </c>
      <c r="B33" s="5" t="s">
        <v>3314</v>
      </c>
      <c r="C33" s="5" t="s">
        <v>3315</v>
      </c>
      <c r="D33" s="5" t="s">
        <v>3316</v>
      </c>
      <c r="E33" s="5" t="s">
        <v>3317</v>
      </c>
      <c r="G33" t="str">
        <f t="shared" si="0"/>
        <v>Y</v>
      </c>
    </row>
    <row r="34" spans="1:7">
      <c r="A34" s="4" t="s">
        <v>2398</v>
      </c>
      <c r="B34" s="5" t="s">
        <v>2969</v>
      </c>
      <c r="C34" s="5"/>
      <c r="D34" s="5" t="s">
        <v>2667</v>
      </c>
      <c r="E34" s="5"/>
      <c r="G34" t="str">
        <f t="shared" si="0"/>
        <v>Y</v>
      </c>
    </row>
    <row r="35" spans="1:7">
      <c r="A35" s="4" t="s">
        <v>2765</v>
      </c>
      <c r="B35" s="5" t="s">
        <v>2582</v>
      </c>
      <c r="C35" s="5"/>
      <c r="D35" s="5" t="s">
        <v>3001</v>
      </c>
      <c r="E35" s="5"/>
      <c r="G35" t="str">
        <f t="shared" si="0"/>
        <v>Y</v>
      </c>
    </row>
    <row r="36" spans="1:7">
      <c r="A36" s="4" t="s">
        <v>2402</v>
      </c>
      <c r="B36" s="5" t="s">
        <v>3318</v>
      </c>
      <c r="C36" s="5"/>
      <c r="D36" s="5" t="s">
        <v>3319</v>
      </c>
      <c r="E36" s="5" t="s">
        <v>2951</v>
      </c>
      <c r="G36" t="str">
        <f t="shared" si="0"/>
        <v>Y</v>
      </c>
    </row>
    <row r="37" spans="1:7">
      <c r="A37" s="4" t="s">
        <v>2407</v>
      </c>
      <c r="B37" s="5" t="s">
        <v>3320</v>
      </c>
      <c r="C37" s="5"/>
      <c r="D37" s="5" t="s">
        <v>3321</v>
      </c>
      <c r="E37" s="5"/>
      <c r="G37" t="str">
        <f t="shared" ref="G37:G68" si="1">IF(ISNA(VLOOKUP(A37,Area_Country,2,FALSE)),"False","Y")</f>
        <v>Y</v>
      </c>
    </row>
    <row r="38" spans="1:7">
      <c r="A38" s="4" t="s">
        <v>2410</v>
      </c>
      <c r="B38" s="5" t="s">
        <v>3322</v>
      </c>
      <c r="C38" s="5"/>
      <c r="D38" s="5" t="s">
        <v>3323</v>
      </c>
      <c r="E38" s="5"/>
      <c r="G38" t="str">
        <f t="shared" si="1"/>
        <v>Y</v>
      </c>
    </row>
    <row r="39" spans="1:7">
      <c r="A39" s="4" t="s">
        <v>2415</v>
      </c>
      <c r="B39" s="5" t="s">
        <v>2427</v>
      </c>
      <c r="C39" s="5"/>
      <c r="D39" s="5" t="s">
        <v>2571</v>
      </c>
      <c r="E39" s="5"/>
      <c r="G39" t="str">
        <f t="shared" si="1"/>
        <v>Y</v>
      </c>
    </row>
    <row r="40" spans="1:7">
      <c r="A40" s="4" t="s">
        <v>2416</v>
      </c>
      <c r="B40" s="5" t="s">
        <v>3324</v>
      </c>
      <c r="C40" s="5"/>
      <c r="D40" s="5" t="s">
        <v>3325</v>
      </c>
      <c r="E40" s="5"/>
      <c r="G40" t="str">
        <f t="shared" si="1"/>
        <v>Y</v>
      </c>
    </row>
    <row r="41" spans="1:7">
      <c r="A41" s="4" t="s">
        <v>3966</v>
      </c>
      <c r="B41" s="5" t="s">
        <v>3326</v>
      </c>
      <c r="C41" s="5" t="s">
        <v>3327</v>
      </c>
      <c r="D41" s="5" t="s">
        <v>3328</v>
      </c>
      <c r="E41" s="5" t="s">
        <v>3329</v>
      </c>
      <c r="G41" t="str">
        <f t="shared" si="1"/>
        <v>Y</v>
      </c>
    </row>
    <row r="42" spans="1:7">
      <c r="A42" s="4" t="s">
        <v>3038</v>
      </c>
      <c r="B42" s="5" t="s">
        <v>2459</v>
      </c>
      <c r="C42" s="5"/>
      <c r="D42" s="5"/>
      <c r="E42" s="5"/>
      <c r="G42" t="str">
        <f t="shared" si="1"/>
        <v>False</v>
      </c>
    </row>
    <row r="43" spans="1:7">
      <c r="A43" s="4" t="s">
        <v>3330</v>
      </c>
      <c r="B43" s="5" t="s">
        <v>3331</v>
      </c>
      <c r="C43" s="5" t="s">
        <v>2459</v>
      </c>
      <c r="D43" s="5" t="s">
        <v>3332</v>
      </c>
      <c r="E43" s="5"/>
      <c r="G43" t="str">
        <f t="shared" si="1"/>
        <v>False</v>
      </c>
    </row>
    <row r="44" spans="1:7">
      <c r="A44" s="4" t="s">
        <v>2784</v>
      </c>
      <c r="B44" s="5" t="s">
        <v>3333</v>
      </c>
      <c r="C44" s="5"/>
      <c r="D44" s="5" t="s">
        <v>2968</v>
      </c>
      <c r="E44" s="5"/>
      <c r="G44" t="str">
        <f t="shared" si="1"/>
        <v>Y</v>
      </c>
    </row>
    <row r="45" spans="1:7">
      <c r="A45" s="4" t="s">
        <v>3967</v>
      </c>
      <c r="B45" s="5"/>
      <c r="C45" s="5"/>
      <c r="D45" s="5" t="s">
        <v>2377</v>
      </c>
      <c r="E45" s="5"/>
      <c r="G45" t="str">
        <f t="shared" si="1"/>
        <v>Y</v>
      </c>
    </row>
    <row r="46" spans="1:7">
      <c r="A46" s="4" t="s">
        <v>2426</v>
      </c>
      <c r="B46" s="5" t="s">
        <v>3334</v>
      </c>
      <c r="C46" s="5"/>
      <c r="D46" s="5" t="s">
        <v>2436</v>
      </c>
      <c r="E46" s="5"/>
      <c r="G46" t="str">
        <f t="shared" si="1"/>
        <v>Y</v>
      </c>
    </row>
    <row r="47" spans="1:7">
      <c r="A47" s="4" t="s">
        <v>2791</v>
      </c>
      <c r="B47" s="5" t="s">
        <v>3934</v>
      </c>
      <c r="C47" s="5"/>
      <c r="D47" s="5" t="s">
        <v>3305</v>
      </c>
      <c r="E47" s="5"/>
      <c r="G47" t="str">
        <f t="shared" si="1"/>
        <v>Y</v>
      </c>
    </row>
    <row r="48" spans="1:7">
      <c r="A48" s="4" t="s">
        <v>2428</v>
      </c>
      <c r="B48" s="5"/>
      <c r="C48" s="5"/>
      <c r="D48" s="5" t="s">
        <v>2766</v>
      </c>
      <c r="E48" s="5"/>
      <c r="G48" t="str">
        <f t="shared" si="1"/>
        <v>Y</v>
      </c>
    </row>
    <row r="49" spans="1:7">
      <c r="A49" s="4" t="s">
        <v>2795</v>
      </c>
      <c r="B49" s="5"/>
      <c r="C49" s="5"/>
      <c r="D49" s="5" t="s">
        <v>3193</v>
      </c>
      <c r="E49" s="5"/>
      <c r="G49" t="str">
        <f t="shared" si="1"/>
        <v>Y</v>
      </c>
    </row>
    <row r="50" spans="1:7">
      <c r="A50" s="4" t="s">
        <v>2927</v>
      </c>
      <c r="B50" s="5"/>
      <c r="C50" s="5"/>
      <c r="D50" s="5" t="s">
        <v>3305</v>
      </c>
      <c r="E50" s="5"/>
      <c r="G50" t="str">
        <f t="shared" si="1"/>
        <v>Y</v>
      </c>
    </row>
    <row r="51" spans="1:7">
      <c r="A51" s="4" t="s">
        <v>2430</v>
      </c>
      <c r="B51" s="5" t="s">
        <v>2584</v>
      </c>
      <c r="C51" s="5"/>
      <c r="D51" s="5" t="s">
        <v>3335</v>
      </c>
      <c r="E51" s="5"/>
      <c r="G51" t="str">
        <f t="shared" si="1"/>
        <v>Y</v>
      </c>
    </row>
    <row r="52" spans="1:7">
      <c r="A52" s="4" t="s">
        <v>3969</v>
      </c>
      <c r="B52" s="5"/>
      <c r="C52" s="5"/>
      <c r="D52" s="5" t="s">
        <v>2317</v>
      </c>
      <c r="E52" s="5"/>
      <c r="G52" t="str">
        <f t="shared" si="1"/>
        <v>Y</v>
      </c>
    </row>
    <row r="53" spans="1:7">
      <c r="A53" s="4" t="s">
        <v>3968</v>
      </c>
      <c r="B53" s="5"/>
      <c r="C53" s="5"/>
      <c r="D53" s="5" t="s">
        <v>2343</v>
      </c>
      <c r="E53" s="5"/>
      <c r="G53" t="str">
        <f t="shared" si="1"/>
        <v>Y</v>
      </c>
    </row>
    <row r="54" spans="1:7">
      <c r="A54" s="4" t="s">
        <v>2811</v>
      </c>
      <c r="B54" s="5"/>
      <c r="C54" s="5"/>
      <c r="D54" s="5" t="s">
        <v>2377</v>
      </c>
      <c r="E54" s="5"/>
      <c r="G54" t="str">
        <f t="shared" si="1"/>
        <v>Y</v>
      </c>
    </row>
    <row r="55" spans="1:7">
      <c r="A55" s="4" t="s">
        <v>2435</v>
      </c>
      <c r="B55" s="5" t="s">
        <v>2470</v>
      </c>
      <c r="C55" s="5"/>
      <c r="D55" s="5"/>
      <c r="E55" s="5"/>
      <c r="G55" t="str">
        <f t="shared" si="1"/>
        <v>Y</v>
      </c>
    </row>
    <row r="56" spans="1:7">
      <c r="A56" s="4" t="s">
        <v>2437</v>
      </c>
      <c r="B56" s="5" t="s">
        <v>2542</v>
      </c>
      <c r="C56" s="5"/>
      <c r="D56" s="5" t="s">
        <v>3336</v>
      </c>
      <c r="E56" s="5"/>
      <c r="G56" t="str">
        <f t="shared" si="1"/>
        <v>Y</v>
      </c>
    </row>
    <row r="57" spans="1:7">
      <c r="A57" s="4" t="s">
        <v>2442</v>
      </c>
      <c r="B57" s="5" t="s">
        <v>2427</v>
      </c>
      <c r="C57" s="5"/>
      <c r="D57" s="5"/>
      <c r="E57" s="5"/>
      <c r="G57" t="str">
        <f t="shared" si="1"/>
        <v>Y</v>
      </c>
    </row>
    <row r="58" spans="1:7">
      <c r="A58" s="4" t="s">
        <v>2444</v>
      </c>
      <c r="B58" s="5" t="s">
        <v>2589</v>
      </c>
      <c r="C58" s="5"/>
      <c r="D58" s="5" t="s">
        <v>2705</v>
      </c>
      <c r="E58" s="5"/>
      <c r="G58" t="str">
        <f t="shared" si="1"/>
        <v>Y</v>
      </c>
    </row>
    <row r="59" spans="1:7">
      <c r="A59" s="4" t="s">
        <v>2452</v>
      </c>
      <c r="B59" s="5" t="s">
        <v>3337</v>
      </c>
      <c r="C59" s="5" t="s">
        <v>2459</v>
      </c>
      <c r="D59" s="5" t="s">
        <v>3338</v>
      </c>
      <c r="E59" s="5"/>
      <c r="G59" t="str">
        <f t="shared" si="1"/>
        <v>Y</v>
      </c>
    </row>
    <row r="60" spans="1:7">
      <c r="A60" s="4" t="s">
        <v>2819</v>
      </c>
      <c r="B60" s="5"/>
      <c r="C60" s="5"/>
      <c r="D60" s="5" t="s">
        <v>2447</v>
      </c>
      <c r="E60" s="5"/>
      <c r="G60" t="str">
        <f t="shared" si="1"/>
        <v>Y</v>
      </c>
    </row>
    <row r="61" spans="1:7">
      <c r="A61" s="4" t="s">
        <v>2821</v>
      </c>
      <c r="B61" s="5" t="s">
        <v>2507</v>
      </c>
      <c r="C61" s="5"/>
      <c r="D61" s="5" t="s">
        <v>2413</v>
      </c>
      <c r="E61" s="5"/>
      <c r="G61" t="str">
        <f t="shared" si="1"/>
        <v>Y</v>
      </c>
    </row>
    <row r="62" spans="1:7">
      <c r="A62" s="4" t="s">
        <v>2940</v>
      </c>
      <c r="B62" s="5" t="s">
        <v>2457</v>
      </c>
      <c r="C62" s="5"/>
      <c r="D62" s="5"/>
      <c r="E62" s="5"/>
      <c r="G62" t="str">
        <f t="shared" si="1"/>
        <v>Y</v>
      </c>
    </row>
    <row r="63" spans="1:7">
      <c r="A63" s="4" t="s">
        <v>2456</v>
      </c>
      <c r="B63" s="5" t="s">
        <v>3130</v>
      </c>
      <c r="C63" s="5"/>
      <c r="D63" s="5" t="s">
        <v>3339</v>
      </c>
      <c r="E63" s="5"/>
      <c r="G63" t="str">
        <f t="shared" si="1"/>
        <v>Y</v>
      </c>
    </row>
    <row r="64" spans="1:7">
      <c r="A64" s="4" t="s">
        <v>2825</v>
      </c>
      <c r="B64" s="5" t="s">
        <v>3340</v>
      </c>
      <c r="C64" s="5"/>
      <c r="D64" s="5" t="s">
        <v>3341</v>
      </c>
      <c r="E64" s="5"/>
      <c r="G64" t="str">
        <f t="shared" si="1"/>
        <v>Y</v>
      </c>
    </row>
    <row r="65" spans="1:7">
      <c r="A65" s="4" t="s">
        <v>2460</v>
      </c>
      <c r="B65" s="5" t="s">
        <v>3127</v>
      </c>
      <c r="C65" s="5"/>
      <c r="D65" s="5" t="s">
        <v>2387</v>
      </c>
      <c r="E65" s="5"/>
      <c r="G65" t="str">
        <f t="shared" si="1"/>
        <v>Y</v>
      </c>
    </row>
    <row r="66" spans="1:7">
      <c r="A66" s="4" t="s">
        <v>2463</v>
      </c>
      <c r="B66" s="5" t="s">
        <v>3342</v>
      </c>
      <c r="C66" s="5"/>
      <c r="D66" s="5" t="s">
        <v>3343</v>
      </c>
      <c r="E66" s="5"/>
      <c r="G66" t="str">
        <f t="shared" si="1"/>
        <v>Y</v>
      </c>
    </row>
    <row r="67" spans="1:7">
      <c r="A67" s="4" t="s">
        <v>2467</v>
      </c>
      <c r="B67" s="5" t="s">
        <v>2387</v>
      </c>
      <c r="C67" s="5"/>
      <c r="D67" s="5"/>
      <c r="E67" s="5"/>
      <c r="G67" t="str">
        <f t="shared" si="1"/>
        <v>Y</v>
      </c>
    </row>
    <row r="68" spans="1:7">
      <c r="A68" s="4" t="s">
        <v>2468</v>
      </c>
      <c r="B68" s="5"/>
      <c r="C68" s="5"/>
      <c r="D68" s="5" t="s">
        <v>2434</v>
      </c>
      <c r="E68" s="5"/>
      <c r="G68" t="str">
        <f t="shared" si="1"/>
        <v>Y</v>
      </c>
    </row>
    <row r="69" spans="1:7">
      <c r="A69" s="4" t="s">
        <v>2469</v>
      </c>
      <c r="B69" s="5" t="s">
        <v>2310</v>
      </c>
      <c r="C69" s="5"/>
      <c r="D69" s="5" t="s">
        <v>3344</v>
      </c>
      <c r="E69" s="5"/>
      <c r="G69" t="str">
        <f t="shared" ref="G69:G100" si="2">IF(ISNA(VLOOKUP(A69,Area_Country,2,FALSE)),"False","Y")</f>
        <v>Y</v>
      </c>
    </row>
    <row r="70" spans="1:7">
      <c r="A70" s="4" t="s">
        <v>2831</v>
      </c>
      <c r="B70" s="5" t="s">
        <v>2310</v>
      </c>
      <c r="C70" s="5"/>
      <c r="D70" s="5"/>
      <c r="E70" s="5"/>
      <c r="G70" t="str">
        <f t="shared" si="2"/>
        <v>Y</v>
      </c>
    </row>
    <row r="71" spans="1:7">
      <c r="A71" s="4" t="s">
        <v>2472</v>
      </c>
      <c r="B71" s="5"/>
      <c r="C71" s="5"/>
      <c r="D71" s="5" t="s">
        <v>3345</v>
      </c>
      <c r="E71" s="5"/>
      <c r="G71" t="str">
        <f t="shared" si="2"/>
        <v>Y</v>
      </c>
    </row>
    <row r="72" spans="1:7">
      <c r="A72" s="4" t="s">
        <v>2474</v>
      </c>
      <c r="B72" s="5" t="s">
        <v>2310</v>
      </c>
      <c r="C72" s="5"/>
      <c r="D72" s="5" t="s">
        <v>3346</v>
      </c>
      <c r="E72" s="5"/>
      <c r="G72" t="str">
        <f t="shared" si="2"/>
        <v>Y</v>
      </c>
    </row>
    <row r="73" spans="1:7">
      <c r="A73" s="4" t="s">
        <v>2834</v>
      </c>
      <c r="B73" s="5" t="s">
        <v>2900</v>
      </c>
      <c r="C73" s="5"/>
      <c r="D73" s="5"/>
      <c r="E73" s="5"/>
      <c r="G73" t="str">
        <f t="shared" si="2"/>
        <v>Y</v>
      </c>
    </row>
    <row r="74" spans="1:7">
      <c r="A74" s="4" t="s">
        <v>2836</v>
      </c>
      <c r="B74" s="5" t="s">
        <v>2616</v>
      </c>
      <c r="C74" s="5"/>
      <c r="D74" s="5"/>
      <c r="E74" s="5"/>
      <c r="G74" t="str">
        <f t="shared" si="2"/>
        <v>Y</v>
      </c>
    </row>
    <row r="75" spans="1:7">
      <c r="A75" s="4" t="s">
        <v>2838</v>
      </c>
      <c r="B75" s="5" t="s">
        <v>3198</v>
      </c>
      <c r="C75" s="5"/>
      <c r="D75" s="5" t="s">
        <v>2786</v>
      </c>
      <c r="E75" s="5"/>
      <c r="G75" t="str">
        <f t="shared" si="2"/>
        <v>False</v>
      </c>
    </row>
    <row r="76" spans="1:7">
      <c r="A76" s="4" t="s">
        <v>3347</v>
      </c>
      <c r="B76" s="5" t="s">
        <v>3348</v>
      </c>
      <c r="C76" s="5" t="s">
        <v>3349</v>
      </c>
      <c r="D76" s="5" t="s">
        <v>3350</v>
      </c>
      <c r="E76" s="5" t="s">
        <v>3351</v>
      </c>
      <c r="G76" t="str">
        <f t="shared" si="2"/>
        <v>False</v>
      </c>
    </row>
    <row r="77" spans="1:7">
      <c r="A77" s="4" t="s">
        <v>2476</v>
      </c>
      <c r="B77" s="5" t="s">
        <v>3352</v>
      </c>
      <c r="C77" s="5"/>
      <c r="D77" s="5" t="s">
        <v>3353</v>
      </c>
      <c r="E77" s="5"/>
      <c r="G77" t="str">
        <f t="shared" si="2"/>
        <v>Y</v>
      </c>
    </row>
    <row r="78" spans="1:7">
      <c r="A78" s="4" t="s">
        <v>2481</v>
      </c>
      <c r="B78" s="5" t="s">
        <v>3354</v>
      </c>
      <c r="C78" s="5" t="s">
        <v>2438</v>
      </c>
      <c r="D78" s="5" t="s">
        <v>3355</v>
      </c>
      <c r="E78" s="5" t="s">
        <v>2438</v>
      </c>
      <c r="G78" t="str">
        <f t="shared" si="2"/>
        <v>Y</v>
      </c>
    </row>
    <row r="79" spans="1:7">
      <c r="A79" s="4" t="s">
        <v>2486</v>
      </c>
      <c r="B79" s="5" t="s">
        <v>3356</v>
      </c>
      <c r="C79" s="5" t="s">
        <v>3357</v>
      </c>
      <c r="D79" s="5" t="s">
        <v>3358</v>
      </c>
      <c r="E79" s="5" t="s">
        <v>3359</v>
      </c>
      <c r="G79" t="str">
        <f t="shared" si="2"/>
        <v>Y</v>
      </c>
    </row>
    <row r="80" spans="1:7">
      <c r="A80" s="4" t="s">
        <v>3082</v>
      </c>
      <c r="B80" s="5" t="s">
        <v>3360</v>
      </c>
      <c r="C80" s="5" t="s">
        <v>2427</v>
      </c>
      <c r="D80" s="5" t="s">
        <v>3361</v>
      </c>
      <c r="E80" s="5" t="s">
        <v>3362</v>
      </c>
      <c r="G80" t="str">
        <f t="shared" si="2"/>
        <v>Y</v>
      </c>
    </row>
    <row r="81" spans="1:7">
      <c r="A81" s="4" t="s">
        <v>2495</v>
      </c>
      <c r="B81" s="5" t="s">
        <v>3363</v>
      </c>
      <c r="C81" s="5" t="s">
        <v>3364</v>
      </c>
      <c r="D81" s="5" t="s">
        <v>3365</v>
      </c>
      <c r="E81" s="5"/>
      <c r="G81" t="str">
        <f t="shared" si="2"/>
        <v>Y</v>
      </c>
    </row>
    <row r="82" spans="1:7">
      <c r="A82" s="4" t="s">
        <v>2500</v>
      </c>
      <c r="B82" s="5" t="s">
        <v>3366</v>
      </c>
      <c r="C82" s="5"/>
      <c r="D82" s="5" t="s">
        <v>3367</v>
      </c>
      <c r="E82" s="5"/>
      <c r="G82" t="str">
        <f t="shared" si="2"/>
        <v>Y</v>
      </c>
    </row>
    <row r="83" spans="1:7">
      <c r="A83" s="4" t="s">
        <v>2501</v>
      </c>
      <c r="B83" s="5" t="s">
        <v>3368</v>
      </c>
      <c r="C83" s="5"/>
      <c r="D83" s="5" t="s">
        <v>3369</v>
      </c>
      <c r="E83" s="5"/>
      <c r="G83" t="str">
        <f t="shared" si="2"/>
        <v>Y</v>
      </c>
    </row>
    <row r="84" spans="1:7">
      <c r="A84" s="4" t="s">
        <v>2506</v>
      </c>
      <c r="B84" s="5" t="s">
        <v>3370</v>
      </c>
      <c r="C84" s="5"/>
      <c r="D84" s="5" t="s">
        <v>3371</v>
      </c>
      <c r="E84" s="5"/>
      <c r="G84" t="str">
        <f t="shared" si="2"/>
        <v>Y</v>
      </c>
    </row>
    <row r="85" spans="1:7">
      <c r="A85" s="4" t="s">
        <v>2511</v>
      </c>
      <c r="B85" s="5" t="s">
        <v>3372</v>
      </c>
      <c r="C85" s="5"/>
      <c r="D85" s="5" t="s">
        <v>3373</v>
      </c>
      <c r="E85" s="5"/>
      <c r="G85" t="str">
        <f t="shared" si="2"/>
        <v>Y</v>
      </c>
    </row>
    <row r="86" spans="1:7">
      <c r="A86" s="4" t="s">
        <v>2516</v>
      </c>
      <c r="B86" s="5" t="s">
        <v>3374</v>
      </c>
      <c r="C86" s="5"/>
      <c r="D86" s="5" t="s">
        <v>3169</v>
      </c>
      <c r="E86" s="5"/>
      <c r="G86" t="str">
        <f t="shared" si="2"/>
        <v>Y</v>
      </c>
    </row>
    <row r="87" spans="1:7">
      <c r="A87" s="4" t="s">
        <v>2518</v>
      </c>
      <c r="B87" s="5" t="s">
        <v>3375</v>
      </c>
      <c r="C87" s="5"/>
      <c r="D87" s="5" t="s">
        <v>2483</v>
      </c>
      <c r="E87" s="5"/>
      <c r="G87" t="str">
        <f t="shared" si="2"/>
        <v>Y</v>
      </c>
    </row>
    <row r="88" spans="1:7">
      <c r="A88" s="4" t="s">
        <v>2520</v>
      </c>
      <c r="B88" s="5" t="s">
        <v>3376</v>
      </c>
      <c r="C88" s="5"/>
      <c r="D88" s="5" t="s">
        <v>3377</v>
      </c>
      <c r="E88" s="5"/>
      <c r="G88" t="str">
        <f t="shared" si="2"/>
        <v>Y</v>
      </c>
    </row>
    <row r="89" spans="1:7">
      <c r="A89" s="4" t="s">
        <v>2524</v>
      </c>
      <c r="B89" s="5"/>
      <c r="C89" s="5"/>
      <c r="D89" s="5" t="s">
        <v>2793</v>
      </c>
      <c r="E89" s="5"/>
      <c r="G89" t="str">
        <f t="shared" si="2"/>
        <v>Y</v>
      </c>
    </row>
    <row r="90" spans="1:7">
      <c r="A90" s="4" t="s">
        <v>2525</v>
      </c>
      <c r="B90" s="5" t="s">
        <v>3378</v>
      </c>
      <c r="C90" s="5"/>
      <c r="D90" s="5" t="s">
        <v>3379</v>
      </c>
      <c r="E90" s="5"/>
      <c r="G90" t="str">
        <f t="shared" si="2"/>
        <v>Y</v>
      </c>
    </row>
    <row r="91" spans="1:7">
      <c r="A91" s="4" t="s">
        <v>2530</v>
      </c>
      <c r="B91" s="5" t="s">
        <v>3311</v>
      </c>
      <c r="C91" s="5"/>
      <c r="D91" s="5" t="s">
        <v>3345</v>
      </c>
      <c r="E91" s="5"/>
      <c r="G91" t="str">
        <f t="shared" si="2"/>
        <v>Y</v>
      </c>
    </row>
    <row r="92" spans="1:7">
      <c r="A92" s="4" t="s">
        <v>2532</v>
      </c>
      <c r="B92" s="5" t="s">
        <v>3380</v>
      </c>
      <c r="C92" s="5"/>
      <c r="D92" s="5" t="s">
        <v>3381</v>
      </c>
      <c r="E92" s="5"/>
      <c r="G92" t="str">
        <f t="shared" si="2"/>
        <v>Y</v>
      </c>
    </row>
    <row r="93" spans="1:7">
      <c r="A93" s="4" t="s">
        <v>2536</v>
      </c>
      <c r="B93" s="5" t="s">
        <v>3382</v>
      </c>
      <c r="C93" s="5"/>
      <c r="D93" s="5" t="s">
        <v>2932</v>
      </c>
      <c r="E93" s="5"/>
      <c r="G93" t="str">
        <f t="shared" si="2"/>
        <v>Y</v>
      </c>
    </row>
    <row r="94" spans="1:7">
      <c r="A94" s="4" t="s">
        <v>2537</v>
      </c>
      <c r="B94" s="5" t="s">
        <v>3383</v>
      </c>
      <c r="C94" s="5"/>
      <c r="D94" s="5" t="s">
        <v>3384</v>
      </c>
      <c r="E94" s="5"/>
      <c r="G94" t="str">
        <f t="shared" si="2"/>
        <v>Y</v>
      </c>
    </row>
    <row r="95" spans="1:7">
      <c r="A95" s="4" t="s">
        <v>3125</v>
      </c>
      <c r="B95" s="5" t="s">
        <v>2531</v>
      </c>
      <c r="C95" s="5"/>
      <c r="D95" s="5"/>
      <c r="E95" s="5"/>
      <c r="G95" t="str">
        <f t="shared" si="2"/>
        <v>Y</v>
      </c>
    </row>
    <row r="96" spans="1:7">
      <c r="A96" s="4" t="s">
        <v>2545</v>
      </c>
      <c r="B96" s="5"/>
      <c r="C96" s="5"/>
      <c r="D96" s="5" t="s">
        <v>3200</v>
      </c>
      <c r="E96" s="5"/>
      <c r="G96" t="str">
        <f t="shared" si="2"/>
        <v>Y</v>
      </c>
    </row>
    <row r="97" spans="1:7">
      <c r="A97" s="4" t="s">
        <v>2543</v>
      </c>
      <c r="B97" s="5" t="s">
        <v>3385</v>
      </c>
      <c r="C97" s="5"/>
      <c r="D97" s="5" t="s">
        <v>3240</v>
      </c>
      <c r="E97" s="5"/>
      <c r="G97" t="str">
        <f t="shared" si="2"/>
        <v>Y</v>
      </c>
    </row>
    <row r="98" spans="1:7">
      <c r="A98" s="4" t="s">
        <v>2547</v>
      </c>
      <c r="B98" s="5" t="s">
        <v>3386</v>
      </c>
      <c r="C98" s="5"/>
      <c r="D98" s="5" t="s">
        <v>3387</v>
      </c>
      <c r="E98" s="5"/>
      <c r="G98" t="str">
        <f t="shared" si="2"/>
        <v>Y</v>
      </c>
    </row>
    <row r="99" spans="1:7">
      <c r="A99" s="4" t="s">
        <v>2551</v>
      </c>
      <c r="B99" s="5" t="s">
        <v>3388</v>
      </c>
      <c r="C99" s="5"/>
      <c r="D99" s="5" t="s">
        <v>3389</v>
      </c>
      <c r="E99" s="5"/>
      <c r="G99" t="str">
        <f t="shared" si="2"/>
        <v>Y</v>
      </c>
    </row>
    <row r="100" spans="1:7">
      <c r="A100" s="4" t="s">
        <v>2555</v>
      </c>
      <c r="B100" s="5" t="s">
        <v>3390</v>
      </c>
      <c r="C100" s="5"/>
      <c r="D100" s="5" t="s">
        <v>3391</v>
      </c>
      <c r="E100" s="5"/>
      <c r="G100" t="str">
        <f t="shared" si="2"/>
        <v>Y</v>
      </c>
    </row>
    <row r="101" spans="1:7">
      <c r="A101" s="4" t="s">
        <v>3137</v>
      </c>
      <c r="B101" s="5"/>
      <c r="C101" s="5"/>
      <c r="D101" s="5" t="s">
        <v>3392</v>
      </c>
      <c r="E101" s="5"/>
      <c r="G101" t="str">
        <f t="shared" ref="G101:G132" si="3">IF(ISNA(VLOOKUP(A101,Area_Country,2,FALSE)),"False","Y")</f>
        <v>Y</v>
      </c>
    </row>
    <row r="102" spans="1:7">
      <c r="A102" s="4" t="s">
        <v>2557</v>
      </c>
      <c r="B102" s="5" t="s">
        <v>3393</v>
      </c>
      <c r="C102" s="5"/>
      <c r="D102" s="5" t="s">
        <v>3394</v>
      </c>
      <c r="E102" s="5" t="s">
        <v>2400</v>
      </c>
      <c r="G102" t="str">
        <f t="shared" si="3"/>
        <v>Y</v>
      </c>
    </row>
    <row r="103" spans="1:7">
      <c r="A103" s="4" t="s">
        <v>2562</v>
      </c>
      <c r="B103" s="5" t="s">
        <v>3395</v>
      </c>
      <c r="C103" s="5" t="s">
        <v>3184</v>
      </c>
      <c r="D103" s="5" t="s">
        <v>3396</v>
      </c>
      <c r="E103" s="5"/>
      <c r="G103" t="str">
        <f t="shared" si="3"/>
        <v>Y</v>
      </c>
    </row>
    <row r="104" spans="1:7">
      <c r="A104" s="4" t="s">
        <v>3970</v>
      </c>
      <c r="B104" s="5" t="s">
        <v>2377</v>
      </c>
      <c r="C104" s="5"/>
      <c r="D104" s="5"/>
      <c r="E104" s="5"/>
      <c r="G104" t="str">
        <f t="shared" si="3"/>
        <v>Y</v>
      </c>
    </row>
    <row r="105" spans="1:7">
      <c r="A105" s="4" t="s">
        <v>3397</v>
      </c>
      <c r="B105" s="5" t="s">
        <v>2803</v>
      </c>
      <c r="C105" s="5"/>
      <c r="D105" s="5" t="s">
        <v>2318</v>
      </c>
      <c r="E105" s="5"/>
      <c r="G105" t="str">
        <f t="shared" si="3"/>
        <v>Y</v>
      </c>
    </row>
    <row r="106" spans="1:7">
      <c r="A106" s="4" t="s">
        <v>2569</v>
      </c>
      <c r="B106" s="5" t="s">
        <v>2387</v>
      </c>
      <c r="C106" s="5"/>
      <c r="D106" s="5" t="s">
        <v>3283</v>
      </c>
      <c r="E106" s="5"/>
      <c r="G106" t="str">
        <f t="shared" si="3"/>
        <v>Y</v>
      </c>
    </row>
    <row r="107" spans="1:7">
      <c r="A107" s="11" t="s">
        <v>130</v>
      </c>
      <c r="B107" s="5" t="s">
        <v>3398</v>
      </c>
      <c r="C107" s="5"/>
      <c r="D107" s="5" t="s">
        <v>2507</v>
      </c>
      <c r="E107" s="5"/>
      <c r="G107" t="str">
        <f t="shared" si="3"/>
        <v>Y</v>
      </c>
    </row>
    <row r="108" spans="1:7">
      <c r="A108" s="11" t="s">
        <v>129</v>
      </c>
      <c r="B108" s="5" t="s">
        <v>2318</v>
      </c>
      <c r="C108" s="5"/>
      <c r="D108" s="5" t="s">
        <v>2466</v>
      </c>
      <c r="E108" s="5"/>
      <c r="G108" t="str">
        <f t="shared" si="3"/>
        <v>Y</v>
      </c>
    </row>
    <row r="109" spans="1:7">
      <c r="A109" s="4" t="s">
        <v>2575</v>
      </c>
      <c r="B109" s="5" t="s">
        <v>3399</v>
      </c>
      <c r="C109" s="5"/>
      <c r="D109" s="5" t="s">
        <v>3400</v>
      </c>
      <c r="E109" s="5"/>
      <c r="G109" t="str">
        <f t="shared" si="3"/>
        <v>Y</v>
      </c>
    </row>
    <row r="110" spans="1:7">
      <c r="A110" s="4" t="s">
        <v>2580</v>
      </c>
      <c r="B110" s="5" t="s">
        <v>3346</v>
      </c>
      <c r="C110" s="5"/>
      <c r="D110" s="5" t="s">
        <v>3128</v>
      </c>
      <c r="E110" s="5"/>
      <c r="G110" t="str">
        <f t="shared" si="3"/>
        <v>Y</v>
      </c>
    </row>
    <row r="111" spans="1:7">
      <c r="A111" s="11" t="s">
        <v>128</v>
      </c>
      <c r="B111" s="5" t="s">
        <v>2377</v>
      </c>
      <c r="C111" s="5"/>
      <c r="D111" s="5"/>
      <c r="E111" s="5"/>
      <c r="G111" t="str">
        <f t="shared" si="3"/>
        <v>Y</v>
      </c>
    </row>
    <row r="112" spans="1:7">
      <c r="A112" s="4" t="s">
        <v>3152</v>
      </c>
      <c r="B112" s="5" t="s">
        <v>2343</v>
      </c>
      <c r="C112" s="5"/>
      <c r="D112" s="5" t="s">
        <v>2705</v>
      </c>
      <c r="E112" s="5"/>
      <c r="G112" t="str">
        <f t="shared" si="3"/>
        <v>Y</v>
      </c>
    </row>
    <row r="113" spans="1:7">
      <c r="A113" s="4" t="s">
        <v>3401</v>
      </c>
      <c r="B113" s="5" t="s">
        <v>2387</v>
      </c>
      <c r="C113" s="5"/>
      <c r="D113" s="5" t="s">
        <v>2582</v>
      </c>
      <c r="E113" s="5"/>
      <c r="G113" t="str">
        <f t="shared" si="3"/>
        <v>Y</v>
      </c>
    </row>
    <row r="114" spans="1:7">
      <c r="A114" s="4" t="s">
        <v>2583</v>
      </c>
      <c r="B114" s="5" t="s">
        <v>3402</v>
      </c>
      <c r="C114" s="5"/>
      <c r="D114" s="5" t="s">
        <v>3403</v>
      </c>
      <c r="E114" s="5"/>
      <c r="G114" t="str">
        <f t="shared" si="3"/>
        <v>Y</v>
      </c>
    </row>
    <row r="115" spans="1:7">
      <c r="A115" s="4" t="s">
        <v>3158</v>
      </c>
      <c r="B115" s="5" t="s">
        <v>2471</v>
      </c>
      <c r="C115" s="5"/>
      <c r="D115" s="5" t="s">
        <v>3404</v>
      </c>
      <c r="E115" s="5"/>
      <c r="G115" t="str">
        <f t="shared" si="3"/>
        <v>Y</v>
      </c>
    </row>
    <row r="116" spans="1:7">
      <c r="A116" s="4" t="s">
        <v>3159</v>
      </c>
      <c r="B116" s="5"/>
      <c r="C116" s="5"/>
      <c r="D116" s="5" t="s">
        <v>2429</v>
      </c>
      <c r="E116" s="5"/>
      <c r="G116" t="str">
        <f t="shared" si="3"/>
        <v>Y</v>
      </c>
    </row>
    <row r="117" spans="1:7">
      <c r="A117" s="4" t="s">
        <v>3160</v>
      </c>
      <c r="B117" s="5" t="s">
        <v>2624</v>
      </c>
      <c r="C117" s="5"/>
      <c r="D117" s="5" t="s">
        <v>3169</v>
      </c>
      <c r="E117" s="5"/>
      <c r="G117" t="str">
        <f t="shared" si="3"/>
        <v>False</v>
      </c>
    </row>
    <row r="118" spans="1:7">
      <c r="A118" s="4" t="s">
        <v>3405</v>
      </c>
      <c r="B118" s="5" t="s">
        <v>3406</v>
      </c>
      <c r="C118" s="5" t="s">
        <v>3407</v>
      </c>
      <c r="D118" s="5" t="s">
        <v>3408</v>
      </c>
      <c r="E118" s="5" t="s">
        <v>3409</v>
      </c>
      <c r="G118" t="str">
        <f t="shared" si="3"/>
        <v>False</v>
      </c>
    </row>
    <row r="119" spans="1:7">
      <c r="A119" s="4" t="s">
        <v>2588</v>
      </c>
      <c r="B119" s="5" t="s">
        <v>3410</v>
      </c>
      <c r="C119" s="5"/>
      <c r="D119" s="5" t="s">
        <v>3411</v>
      </c>
      <c r="E119" s="5"/>
      <c r="G119" t="str">
        <f t="shared" si="3"/>
        <v>Y</v>
      </c>
    </row>
    <row r="120" spans="1:7">
      <c r="A120" s="4" t="s">
        <v>2593</v>
      </c>
      <c r="B120" s="5" t="s">
        <v>3412</v>
      </c>
      <c r="C120" s="5"/>
      <c r="D120" s="5" t="s">
        <v>3413</v>
      </c>
      <c r="E120" s="5"/>
      <c r="G120" t="str">
        <f t="shared" si="3"/>
        <v>Y</v>
      </c>
    </row>
    <row r="121" spans="1:7">
      <c r="A121" s="4" t="s">
        <v>3174</v>
      </c>
      <c r="B121" s="5" t="s">
        <v>3414</v>
      </c>
      <c r="C121" s="5"/>
      <c r="D121" s="5" t="s">
        <v>3415</v>
      </c>
      <c r="E121" s="5"/>
      <c r="G121" t="str">
        <f t="shared" si="3"/>
        <v>Y</v>
      </c>
    </row>
    <row r="122" spans="1:7">
      <c r="A122" s="4" t="s">
        <v>2596</v>
      </c>
      <c r="B122" s="5" t="s">
        <v>3416</v>
      </c>
      <c r="C122" s="5"/>
      <c r="D122" s="5" t="s">
        <v>3417</v>
      </c>
      <c r="E122" s="5"/>
      <c r="G122" t="str">
        <f t="shared" si="3"/>
        <v>Y</v>
      </c>
    </row>
    <row r="123" spans="1:7">
      <c r="A123" s="4" t="s">
        <v>2597</v>
      </c>
      <c r="B123" s="5" t="s">
        <v>3418</v>
      </c>
      <c r="C123" s="5"/>
      <c r="D123" s="5" t="s">
        <v>2974</v>
      </c>
      <c r="E123" s="5"/>
      <c r="G123" t="str">
        <f t="shared" si="3"/>
        <v>Y</v>
      </c>
    </row>
    <row r="124" spans="1:7">
      <c r="A124" s="4" t="s">
        <v>2602</v>
      </c>
      <c r="B124" s="5" t="s">
        <v>3419</v>
      </c>
      <c r="C124" s="5"/>
      <c r="D124" s="5" t="s">
        <v>3420</v>
      </c>
      <c r="E124" s="5"/>
      <c r="G124" t="str">
        <f t="shared" si="3"/>
        <v>Y</v>
      </c>
    </row>
    <row r="125" spans="1:7">
      <c r="A125" s="4" t="s">
        <v>3971</v>
      </c>
      <c r="B125" s="5" t="s">
        <v>3422</v>
      </c>
      <c r="C125" s="5"/>
      <c r="D125" s="5" t="s">
        <v>3423</v>
      </c>
      <c r="E125" s="5"/>
      <c r="G125" t="str">
        <f t="shared" si="3"/>
        <v>Y</v>
      </c>
    </row>
    <row r="126" spans="1:7">
      <c r="A126" s="4" t="s">
        <v>2609</v>
      </c>
      <c r="B126" s="5" t="s">
        <v>3424</v>
      </c>
      <c r="C126" s="5"/>
      <c r="D126" s="5" t="s">
        <v>3425</v>
      </c>
      <c r="E126" s="5"/>
      <c r="G126" t="str">
        <f t="shared" si="3"/>
        <v>Y</v>
      </c>
    </row>
    <row r="127" spans="1:7">
      <c r="A127" s="4" t="s">
        <v>2612</v>
      </c>
      <c r="B127" s="5"/>
      <c r="C127" s="5"/>
      <c r="D127" s="5" t="s">
        <v>2924</v>
      </c>
      <c r="E127" s="5"/>
      <c r="G127" t="str">
        <f t="shared" si="3"/>
        <v>Y</v>
      </c>
    </row>
    <row r="128" spans="1:7">
      <c r="A128" s="4" t="s">
        <v>2614</v>
      </c>
      <c r="B128" s="5" t="s">
        <v>3426</v>
      </c>
      <c r="C128" s="5"/>
      <c r="D128" s="5"/>
      <c r="E128" s="5"/>
      <c r="G128" t="str">
        <f t="shared" si="3"/>
        <v>Y</v>
      </c>
    </row>
    <row r="129" spans="1:7">
      <c r="A129" s="4" t="s">
        <v>3186</v>
      </c>
      <c r="B129" s="5"/>
      <c r="C129" s="5"/>
      <c r="D129" s="5" t="s">
        <v>3427</v>
      </c>
      <c r="E129" s="5"/>
      <c r="G129" t="str">
        <f t="shared" si="3"/>
        <v>Y</v>
      </c>
    </row>
    <row r="130" spans="1:7">
      <c r="A130" s="4" t="s">
        <v>4000</v>
      </c>
      <c r="B130" s="5" t="s">
        <v>3429</v>
      </c>
      <c r="C130" s="5"/>
      <c r="D130" s="5" t="s">
        <v>3430</v>
      </c>
      <c r="E130" s="5"/>
      <c r="G130" t="str">
        <f t="shared" si="3"/>
        <v>Y</v>
      </c>
    </row>
    <row r="131" spans="1:7">
      <c r="A131" s="4" t="s">
        <v>2618</v>
      </c>
      <c r="B131" s="5" t="s">
        <v>2432</v>
      </c>
      <c r="C131" s="5"/>
      <c r="D131" s="5" t="s">
        <v>2803</v>
      </c>
      <c r="E131" s="5"/>
      <c r="G131" t="str">
        <f t="shared" si="3"/>
        <v>Y</v>
      </c>
    </row>
    <row r="132" spans="1:7">
      <c r="A132" s="4" t="s">
        <v>3974</v>
      </c>
      <c r="B132" s="5" t="s">
        <v>3432</v>
      </c>
      <c r="C132" s="5"/>
      <c r="D132" s="5"/>
      <c r="E132" s="5"/>
      <c r="G132" t="str">
        <f t="shared" si="3"/>
        <v>Y</v>
      </c>
    </row>
    <row r="133" spans="1:7">
      <c r="A133" s="4" t="s">
        <v>2619</v>
      </c>
      <c r="B133" s="5" t="s">
        <v>2946</v>
      </c>
      <c r="C133" s="5"/>
      <c r="D133" s="5"/>
      <c r="E133" s="5"/>
      <c r="G133" t="str">
        <f t="shared" ref="G133:G169" si="4">IF(ISNA(VLOOKUP(A133,Area_Country,2,FALSE)),"False","Y")</f>
        <v>Y</v>
      </c>
    </row>
    <row r="134" spans="1:7">
      <c r="A134" s="4" t="s">
        <v>2621</v>
      </c>
      <c r="B134" s="5" t="s">
        <v>2933</v>
      </c>
      <c r="C134" s="5"/>
      <c r="D134" s="5" t="s">
        <v>2471</v>
      </c>
      <c r="E134" s="5"/>
      <c r="G134" t="str">
        <f t="shared" si="4"/>
        <v>Y</v>
      </c>
    </row>
    <row r="135" spans="1:7">
      <c r="A135" s="4" t="s">
        <v>3191</v>
      </c>
      <c r="B135" s="5"/>
      <c r="C135" s="5"/>
      <c r="D135" s="5" t="s">
        <v>2308</v>
      </c>
      <c r="E135" s="5"/>
      <c r="G135" t="str">
        <f t="shared" si="4"/>
        <v>Y</v>
      </c>
    </row>
    <row r="136" spans="1:7">
      <c r="A136" s="4" t="s">
        <v>2623</v>
      </c>
      <c r="B136" s="5" t="s">
        <v>3433</v>
      </c>
      <c r="C136" s="5"/>
      <c r="D136" s="5" t="s">
        <v>3434</v>
      </c>
      <c r="E136" s="5"/>
      <c r="G136" t="str">
        <f t="shared" si="4"/>
        <v>Y</v>
      </c>
    </row>
    <row r="137" spans="1:7">
      <c r="A137" s="4" t="s">
        <v>2625</v>
      </c>
      <c r="B137" s="5"/>
      <c r="C137" s="5"/>
      <c r="D137" s="5" t="s">
        <v>2704</v>
      </c>
      <c r="E137" s="5"/>
      <c r="G137" t="str">
        <f t="shared" si="4"/>
        <v>Y</v>
      </c>
    </row>
    <row r="138" spans="1:7">
      <c r="A138" s="4" t="s">
        <v>2626</v>
      </c>
      <c r="B138" s="5" t="s">
        <v>3435</v>
      </c>
      <c r="C138" s="5"/>
      <c r="D138" s="5" t="s">
        <v>3436</v>
      </c>
      <c r="E138" s="5"/>
      <c r="G138" t="str">
        <f t="shared" si="4"/>
        <v>Y</v>
      </c>
    </row>
    <row r="139" spans="1:7">
      <c r="A139" s="4" t="s">
        <v>2631</v>
      </c>
      <c r="B139" s="5" t="s">
        <v>2611</v>
      </c>
      <c r="C139" s="5"/>
      <c r="D139" s="5" t="s">
        <v>2317</v>
      </c>
      <c r="E139" s="5"/>
      <c r="G139" t="str">
        <f t="shared" si="4"/>
        <v>Y</v>
      </c>
    </row>
    <row r="140" spans="1:7">
      <c r="A140" s="4" t="s">
        <v>2635</v>
      </c>
      <c r="B140" s="5" t="s">
        <v>2667</v>
      </c>
      <c r="C140" s="5"/>
      <c r="D140" s="5" t="s">
        <v>2466</v>
      </c>
      <c r="E140" s="5"/>
      <c r="G140" t="str">
        <f t="shared" si="4"/>
        <v>Y</v>
      </c>
    </row>
    <row r="141" spans="1:7">
      <c r="A141" s="4" t="s">
        <v>3975</v>
      </c>
      <c r="B141" s="5"/>
      <c r="C141" s="5"/>
      <c r="D141" s="5" t="s">
        <v>2308</v>
      </c>
      <c r="E141" s="5"/>
      <c r="G141" t="str">
        <f t="shared" si="4"/>
        <v>Y</v>
      </c>
    </row>
    <row r="142" spans="1:7">
      <c r="A142" s="4" t="s">
        <v>3437</v>
      </c>
      <c r="B142" s="5"/>
      <c r="C142" s="5"/>
      <c r="D142" s="5" t="s">
        <v>3438</v>
      </c>
      <c r="E142" s="5"/>
      <c r="G142" t="str">
        <f t="shared" si="4"/>
        <v>Y</v>
      </c>
    </row>
    <row r="143" spans="1:7">
      <c r="A143" s="4" t="s">
        <v>3203</v>
      </c>
      <c r="B143" s="5"/>
      <c r="C143" s="5"/>
      <c r="D143" s="5" t="s">
        <v>3320</v>
      </c>
      <c r="E143" s="5"/>
      <c r="G143" t="str">
        <f t="shared" si="4"/>
        <v>Y</v>
      </c>
    </row>
    <row r="144" spans="1:7">
      <c r="A144" s="4" t="s">
        <v>3204</v>
      </c>
      <c r="B144" s="5" t="s">
        <v>2813</v>
      </c>
      <c r="C144" s="5"/>
      <c r="D144" s="5" t="s">
        <v>3127</v>
      </c>
      <c r="E144" s="5"/>
      <c r="G144" t="str">
        <f t="shared" si="4"/>
        <v>Y</v>
      </c>
    </row>
    <row r="145" spans="1:7">
      <c r="A145" s="4" t="s">
        <v>3205</v>
      </c>
      <c r="B145" s="5" t="s">
        <v>3439</v>
      </c>
      <c r="C145" s="5"/>
      <c r="D145" s="5" t="s">
        <v>3168</v>
      </c>
      <c r="E145" s="5"/>
      <c r="G145" t="str">
        <f t="shared" si="4"/>
        <v>Y</v>
      </c>
    </row>
    <row r="146" spans="1:7">
      <c r="A146" s="4" t="s">
        <v>2672</v>
      </c>
      <c r="B146" s="5" t="s">
        <v>3440</v>
      </c>
      <c r="C146" s="5" t="s">
        <v>3407</v>
      </c>
      <c r="D146" s="5" t="s">
        <v>3441</v>
      </c>
      <c r="E146" s="5" t="s">
        <v>3409</v>
      </c>
      <c r="G146" t="str">
        <f t="shared" si="4"/>
        <v>Y</v>
      </c>
    </row>
    <row r="147" spans="1:7">
      <c r="A147" s="4" t="s">
        <v>3212</v>
      </c>
      <c r="B147" s="5"/>
      <c r="C147" s="5"/>
      <c r="D147" s="5" t="s">
        <v>3442</v>
      </c>
      <c r="E147" s="5"/>
      <c r="G147" t="str">
        <f t="shared" si="4"/>
        <v>Y</v>
      </c>
    </row>
    <row r="148" spans="1:7">
      <c r="A148" s="4" t="s">
        <v>3443</v>
      </c>
      <c r="B148" s="5" t="s">
        <v>3444</v>
      </c>
      <c r="C148" s="5"/>
      <c r="D148" s="5" t="s">
        <v>3445</v>
      </c>
      <c r="E148" s="5"/>
      <c r="G148" t="str">
        <f t="shared" si="4"/>
        <v>False</v>
      </c>
    </row>
    <row r="149" spans="1:7">
      <c r="A149" s="4" t="s">
        <v>3446</v>
      </c>
      <c r="B149" s="5" t="s">
        <v>3447</v>
      </c>
      <c r="C149" s="5" t="s">
        <v>3448</v>
      </c>
      <c r="D149" s="5" t="s">
        <v>3449</v>
      </c>
      <c r="E149" s="5" t="s">
        <v>3450</v>
      </c>
      <c r="G149" t="str">
        <f t="shared" si="4"/>
        <v>False</v>
      </c>
    </row>
    <row r="150" spans="1:7">
      <c r="A150" s="4" t="s">
        <v>2640</v>
      </c>
      <c r="B150" s="5" t="s">
        <v>3451</v>
      </c>
      <c r="C150" s="5"/>
      <c r="D150" s="5" t="s">
        <v>3452</v>
      </c>
      <c r="E150" s="5"/>
      <c r="G150" t="str">
        <f t="shared" si="4"/>
        <v>Y</v>
      </c>
    </row>
    <row r="151" spans="1:7">
      <c r="A151" s="4" t="s">
        <v>2645</v>
      </c>
      <c r="B151" s="5" t="s">
        <v>3453</v>
      </c>
      <c r="C151" s="5" t="s">
        <v>3448</v>
      </c>
      <c r="D151" s="5" t="s">
        <v>3454</v>
      </c>
      <c r="E151" s="5" t="s">
        <v>3450</v>
      </c>
      <c r="G151" t="str">
        <f t="shared" si="4"/>
        <v>Y</v>
      </c>
    </row>
    <row r="152" spans="1:7">
      <c r="A152" s="4" t="s">
        <v>2650</v>
      </c>
      <c r="B152" s="5" t="s">
        <v>3455</v>
      </c>
      <c r="C152" s="5"/>
      <c r="D152" s="5" t="s">
        <v>3456</v>
      </c>
      <c r="E152" s="5"/>
      <c r="G152" t="str">
        <f t="shared" si="4"/>
        <v>Y</v>
      </c>
    </row>
    <row r="153" spans="1:7">
      <c r="A153" s="4" t="s">
        <v>3457</v>
      </c>
      <c r="B153" s="5"/>
      <c r="C153" s="5"/>
      <c r="D153" s="5" t="s">
        <v>3240</v>
      </c>
      <c r="E153" s="5"/>
      <c r="G153" t="str">
        <f t="shared" si="4"/>
        <v>False</v>
      </c>
    </row>
    <row r="154" spans="1:7">
      <c r="A154" s="4" t="s">
        <v>3458</v>
      </c>
      <c r="B154" s="5" t="s">
        <v>3459</v>
      </c>
      <c r="C154" s="5" t="s">
        <v>2865</v>
      </c>
      <c r="D154" s="5" t="s">
        <v>3460</v>
      </c>
      <c r="E154" s="5" t="s">
        <v>3092</v>
      </c>
      <c r="G154" t="str">
        <f t="shared" si="4"/>
        <v>False</v>
      </c>
    </row>
    <row r="155" spans="1:7">
      <c r="A155" s="4" t="s">
        <v>2654</v>
      </c>
      <c r="B155" s="5" t="s">
        <v>3461</v>
      </c>
      <c r="C155" s="5"/>
      <c r="D155" s="5" t="s">
        <v>3462</v>
      </c>
      <c r="E155" s="5"/>
      <c r="G155" t="str">
        <f t="shared" si="4"/>
        <v>Y</v>
      </c>
    </row>
    <row r="156" spans="1:7">
      <c r="A156" s="4" t="s">
        <v>3239</v>
      </c>
      <c r="B156" s="5" t="s">
        <v>3463</v>
      </c>
      <c r="C156" s="5" t="s">
        <v>2865</v>
      </c>
      <c r="D156" s="5" t="s">
        <v>3324</v>
      </c>
      <c r="E156" s="5" t="s">
        <v>2362</v>
      </c>
      <c r="G156" t="str">
        <f t="shared" si="4"/>
        <v>Y</v>
      </c>
    </row>
    <row r="157" spans="1:7">
      <c r="A157" s="4" t="s">
        <v>2659</v>
      </c>
      <c r="B157" s="5" t="s">
        <v>3184</v>
      </c>
      <c r="C157" s="5"/>
      <c r="D157" s="5"/>
      <c r="E157" s="5"/>
      <c r="G157" t="str">
        <f t="shared" si="4"/>
        <v>Y</v>
      </c>
    </row>
    <row r="158" spans="1:7">
      <c r="A158" s="4" t="s">
        <v>3464</v>
      </c>
      <c r="B158" s="5" t="s">
        <v>2454</v>
      </c>
      <c r="C158" s="5"/>
      <c r="D158" s="5" t="s">
        <v>2931</v>
      </c>
      <c r="E158" s="5"/>
      <c r="G158" t="str">
        <f t="shared" si="4"/>
        <v>Y</v>
      </c>
    </row>
    <row r="159" spans="1:7">
      <c r="A159" s="4" t="s">
        <v>2660</v>
      </c>
      <c r="B159" s="5" t="s">
        <v>3465</v>
      </c>
      <c r="C159" s="5"/>
      <c r="D159" s="5" t="s">
        <v>3466</v>
      </c>
      <c r="E159" s="5" t="s">
        <v>3385</v>
      </c>
      <c r="G159" t="str">
        <f t="shared" si="4"/>
        <v>Y</v>
      </c>
    </row>
    <row r="160" spans="1:7">
      <c r="A160" s="4" t="s">
        <v>2665</v>
      </c>
      <c r="B160" s="5"/>
      <c r="C160" s="5"/>
      <c r="D160" s="5" t="s">
        <v>2409</v>
      </c>
      <c r="E160" s="5"/>
      <c r="G160" t="str">
        <f t="shared" si="4"/>
        <v>Y</v>
      </c>
    </row>
    <row r="161" spans="1:7">
      <c r="A161" s="4" t="s">
        <v>2668</v>
      </c>
      <c r="B161" s="5" t="s">
        <v>3185</v>
      </c>
      <c r="C161" s="5"/>
      <c r="D161" s="5" t="s">
        <v>3467</v>
      </c>
      <c r="E161" s="5"/>
      <c r="G161" t="str">
        <f t="shared" si="4"/>
        <v>Y</v>
      </c>
    </row>
    <row r="162" spans="1:7">
      <c r="A162" s="4" t="s">
        <v>2669</v>
      </c>
      <c r="B162" s="5" t="s">
        <v>3468</v>
      </c>
      <c r="C162" s="5"/>
      <c r="D162" s="5" t="s">
        <v>3469</v>
      </c>
      <c r="E162" s="5" t="s">
        <v>3470</v>
      </c>
      <c r="G162" t="str">
        <f t="shared" si="4"/>
        <v>Y</v>
      </c>
    </row>
    <row r="163" spans="1:7">
      <c r="A163" s="4" t="s">
        <v>3471</v>
      </c>
      <c r="B163" s="5" t="s">
        <v>2616</v>
      </c>
      <c r="C163" s="5"/>
      <c r="D163" s="5"/>
      <c r="E163" s="5"/>
      <c r="G163" t="str">
        <f t="shared" si="4"/>
        <v>Y</v>
      </c>
    </row>
    <row r="164" spans="1:7">
      <c r="A164" s="4" t="s">
        <v>3977</v>
      </c>
      <c r="B164" s="5" t="s">
        <v>2933</v>
      </c>
      <c r="C164" s="5"/>
      <c r="D164" s="5" t="s">
        <v>2443</v>
      </c>
      <c r="E164" s="5"/>
      <c r="G164" t="str">
        <f t="shared" si="4"/>
        <v>Y</v>
      </c>
    </row>
    <row r="165" spans="1:7">
      <c r="A165" s="4" t="s">
        <v>2676</v>
      </c>
      <c r="B165" s="5" t="s">
        <v>3473</v>
      </c>
      <c r="C165" s="5"/>
      <c r="D165" s="5" t="s">
        <v>3474</v>
      </c>
      <c r="E165" s="5"/>
      <c r="G165" t="str">
        <f t="shared" si="4"/>
        <v>Y</v>
      </c>
    </row>
    <row r="166" spans="1:7">
      <c r="A166" s="4" t="s">
        <v>3978</v>
      </c>
      <c r="B166" s="5"/>
      <c r="C166" s="5"/>
      <c r="D166" s="5" t="s">
        <v>3476</v>
      </c>
      <c r="E166" s="5"/>
      <c r="G166" t="str">
        <f t="shared" si="4"/>
        <v>Y</v>
      </c>
    </row>
    <row r="167" spans="1:7">
      <c r="A167" s="4" t="s">
        <v>3254</v>
      </c>
      <c r="B167" s="5" t="s">
        <v>3477</v>
      </c>
      <c r="C167" s="5"/>
      <c r="D167" s="5" t="s">
        <v>3478</v>
      </c>
      <c r="E167" s="5"/>
      <c r="G167" t="str">
        <f t="shared" si="4"/>
        <v>False</v>
      </c>
    </row>
    <row r="168" spans="1:7">
      <c r="A168" s="4" t="s">
        <v>3479</v>
      </c>
      <c r="B168" s="5" t="s">
        <v>3480</v>
      </c>
      <c r="C168" s="5"/>
      <c r="D168" s="5" t="s">
        <v>3481</v>
      </c>
      <c r="E168" s="5"/>
      <c r="G168" t="str">
        <f t="shared" si="4"/>
        <v>False</v>
      </c>
    </row>
    <row r="169" spans="1:7">
      <c r="A169" s="4" t="s">
        <v>2680</v>
      </c>
      <c r="B169" s="5" t="s">
        <v>3482</v>
      </c>
      <c r="C169" s="5" t="s">
        <v>3483</v>
      </c>
      <c r="D169" s="5" t="s">
        <v>3484</v>
      </c>
      <c r="E169" s="5" t="s">
        <v>3298</v>
      </c>
      <c r="G169" t="str">
        <f t="shared" si="4"/>
        <v>False</v>
      </c>
    </row>
    <row r="170" spans="1:7">
      <c r="A170" s="2" t="s">
        <v>3485</v>
      </c>
    </row>
  </sheetData>
  <mergeCells count="3">
    <mergeCell ref="A3:A4"/>
    <mergeCell ref="B3:C3"/>
    <mergeCell ref="D3:E3"/>
  </mergeCells>
  <phoneticPr fontId="2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0"/>
  <sheetViews>
    <sheetView workbookViewId="0"/>
  </sheetViews>
  <sheetFormatPr defaultRowHeight="14.25"/>
  <cols>
    <col min="1" max="1" width="36" bestFit="1" customWidth="1"/>
    <col min="2" max="5" width="13.875" bestFit="1" customWidth="1"/>
  </cols>
  <sheetData>
    <row r="1" spans="1:7" ht="28.5">
      <c r="A1" s="2" t="s">
        <v>3951</v>
      </c>
    </row>
    <row r="2" spans="1:7">
      <c r="A2" s="2" t="s">
        <v>2686</v>
      </c>
    </row>
    <row r="3" spans="1:7">
      <c r="A3" s="152" t="s">
        <v>2687</v>
      </c>
      <c r="B3" s="154" t="s">
        <v>2842</v>
      </c>
      <c r="C3" s="155"/>
      <c r="D3" s="154" t="s">
        <v>2843</v>
      </c>
      <c r="E3" s="155"/>
    </row>
    <row r="4" spans="1:7">
      <c r="A4" s="153"/>
      <c r="B4" s="3" t="s">
        <v>2690</v>
      </c>
      <c r="C4" s="3" t="s">
        <v>2691</v>
      </c>
      <c r="D4" s="3" t="s">
        <v>2690</v>
      </c>
      <c r="E4" s="3" t="s">
        <v>2691</v>
      </c>
    </row>
    <row r="5" spans="1:7">
      <c r="A5" s="4" t="s">
        <v>2302</v>
      </c>
      <c r="B5" s="5" t="s">
        <v>2844</v>
      </c>
      <c r="C5" s="5" t="s">
        <v>2845</v>
      </c>
      <c r="D5" s="5" t="s">
        <v>2846</v>
      </c>
      <c r="E5" s="5" t="s">
        <v>2847</v>
      </c>
      <c r="G5" t="str">
        <f t="shared" ref="G5:G36" si="0">IF(ISNA(VLOOKUP(A5,Area_Country,2,FALSE)),"False","Y")</f>
        <v>False</v>
      </c>
    </row>
    <row r="6" spans="1:7">
      <c r="A6" s="4" t="s">
        <v>2696</v>
      </c>
      <c r="B6" s="5" t="s">
        <v>2848</v>
      </c>
      <c r="C6" s="5" t="s">
        <v>2849</v>
      </c>
      <c r="D6" s="5" t="s">
        <v>2850</v>
      </c>
      <c r="E6" s="5" t="s">
        <v>2851</v>
      </c>
      <c r="G6" t="str">
        <f t="shared" si="0"/>
        <v>False</v>
      </c>
    </row>
    <row r="7" spans="1:7">
      <c r="A7" s="4" t="s">
        <v>2701</v>
      </c>
      <c r="B7" s="5" t="s">
        <v>2852</v>
      </c>
      <c r="C7" s="5"/>
      <c r="D7" s="5" t="s">
        <v>2853</v>
      </c>
      <c r="E7" s="5"/>
      <c r="G7" t="str">
        <f t="shared" si="0"/>
        <v>Y</v>
      </c>
    </row>
    <row r="8" spans="1:7">
      <c r="A8" s="4" t="s">
        <v>2703</v>
      </c>
      <c r="B8" s="5" t="s">
        <v>2854</v>
      </c>
      <c r="C8" s="5"/>
      <c r="D8" s="5" t="s">
        <v>2429</v>
      </c>
      <c r="E8" s="5"/>
      <c r="G8" t="str">
        <f t="shared" si="0"/>
        <v>Y</v>
      </c>
    </row>
    <row r="9" spans="1:7">
      <c r="A9" s="4" t="s">
        <v>2307</v>
      </c>
      <c r="B9" s="5" t="s">
        <v>2855</v>
      </c>
      <c r="C9" s="5"/>
      <c r="D9" s="5" t="s">
        <v>2856</v>
      </c>
      <c r="E9" s="5"/>
      <c r="G9" t="str">
        <f t="shared" si="0"/>
        <v>Y</v>
      </c>
    </row>
    <row r="10" spans="1:7">
      <c r="A10" s="4" t="s">
        <v>2309</v>
      </c>
      <c r="B10" s="5" t="s">
        <v>2857</v>
      </c>
      <c r="C10" s="5"/>
      <c r="D10" s="5" t="s">
        <v>2858</v>
      </c>
      <c r="E10" s="5" t="s">
        <v>2308</v>
      </c>
      <c r="G10" t="str">
        <f t="shared" si="0"/>
        <v>Y</v>
      </c>
    </row>
    <row r="11" spans="1:7">
      <c r="A11" s="4" t="s">
        <v>2312</v>
      </c>
      <c r="B11" s="5" t="s">
        <v>2859</v>
      </c>
      <c r="C11" s="5"/>
      <c r="D11" s="5" t="s">
        <v>2860</v>
      </c>
      <c r="E11" s="5"/>
      <c r="G11" t="str">
        <f t="shared" si="0"/>
        <v>Y</v>
      </c>
    </row>
    <row r="12" spans="1:7">
      <c r="A12" s="4" t="s">
        <v>2316</v>
      </c>
      <c r="B12" s="5" t="s">
        <v>2502</v>
      </c>
      <c r="C12" s="5"/>
      <c r="D12" s="5" t="s">
        <v>2861</v>
      </c>
      <c r="E12" s="5"/>
      <c r="G12" t="str">
        <f t="shared" si="0"/>
        <v>Y</v>
      </c>
    </row>
    <row r="13" spans="1:7">
      <c r="A13" s="4" t="s">
        <v>2320</v>
      </c>
      <c r="B13" s="5" t="s">
        <v>2862</v>
      </c>
      <c r="C13" s="5"/>
      <c r="D13" s="5" t="s">
        <v>2863</v>
      </c>
      <c r="E13" s="5"/>
      <c r="G13" t="str">
        <f t="shared" si="0"/>
        <v>Y</v>
      </c>
    </row>
    <row r="14" spans="1:7">
      <c r="A14" s="4" t="s">
        <v>2324</v>
      </c>
      <c r="B14" s="5" t="s">
        <v>2864</v>
      </c>
      <c r="C14" s="5"/>
      <c r="D14" s="5" t="s">
        <v>2865</v>
      </c>
      <c r="E14" s="5"/>
      <c r="G14" t="str">
        <f t="shared" si="0"/>
        <v>Y</v>
      </c>
    </row>
    <row r="15" spans="1:7">
      <c r="A15" s="4" t="s">
        <v>3964</v>
      </c>
      <c r="B15" s="5" t="s">
        <v>2866</v>
      </c>
      <c r="C15" s="5" t="s">
        <v>2867</v>
      </c>
      <c r="D15" s="5" t="s">
        <v>2868</v>
      </c>
      <c r="E15" s="5" t="s">
        <v>2869</v>
      </c>
      <c r="G15" t="str">
        <f t="shared" si="0"/>
        <v>Y</v>
      </c>
    </row>
    <row r="16" spans="1:7">
      <c r="A16" s="4" t="s">
        <v>2334</v>
      </c>
      <c r="B16" s="5" t="s">
        <v>2870</v>
      </c>
      <c r="C16" s="5"/>
      <c r="D16" s="5" t="s">
        <v>2871</v>
      </c>
      <c r="E16" s="5"/>
      <c r="G16" t="str">
        <f t="shared" si="0"/>
        <v>Y</v>
      </c>
    </row>
    <row r="17" spans="1:7">
      <c r="A17" s="4" t="s">
        <v>2337</v>
      </c>
      <c r="B17" s="5" t="s">
        <v>2872</v>
      </c>
      <c r="C17" s="5"/>
      <c r="D17" s="5" t="s">
        <v>2873</v>
      </c>
      <c r="E17" s="5"/>
      <c r="G17" t="str">
        <f t="shared" si="0"/>
        <v>Y</v>
      </c>
    </row>
    <row r="18" spans="1:7">
      <c r="A18" s="4" t="s">
        <v>2342</v>
      </c>
      <c r="B18" s="5" t="s">
        <v>2874</v>
      </c>
      <c r="C18" s="5"/>
      <c r="D18" s="5" t="s">
        <v>2875</v>
      </c>
      <c r="E18" s="5"/>
      <c r="G18" t="str">
        <f t="shared" si="0"/>
        <v>Y</v>
      </c>
    </row>
    <row r="19" spans="1:7">
      <c r="A19" s="4" t="s">
        <v>2729</v>
      </c>
      <c r="B19" s="5" t="s">
        <v>2876</v>
      </c>
      <c r="C19" s="5"/>
      <c r="D19" s="5" t="s">
        <v>2591</v>
      </c>
      <c r="E19" s="5"/>
      <c r="G19" t="str">
        <f t="shared" si="0"/>
        <v>Y</v>
      </c>
    </row>
    <row r="20" spans="1:7">
      <c r="A20" s="4" t="s">
        <v>2344</v>
      </c>
      <c r="B20" s="5" t="s">
        <v>2877</v>
      </c>
      <c r="C20" s="5"/>
      <c r="D20" s="5" t="s">
        <v>2878</v>
      </c>
      <c r="E20" s="5"/>
      <c r="G20" t="str">
        <f t="shared" si="0"/>
        <v>Y</v>
      </c>
    </row>
    <row r="21" spans="1:7">
      <c r="A21" s="4" t="s">
        <v>2348</v>
      </c>
      <c r="B21" s="5" t="s">
        <v>2879</v>
      </c>
      <c r="C21" s="5" t="s">
        <v>2880</v>
      </c>
      <c r="D21" s="5" t="s">
        <v>2881</v>
      </c>
      <c r="E21" s="5" t="s">
        <v>2882</v>
      </c>
      <c r="G21" t="str">
        <f t="shared" si="0"/>
        <v>Y</v>
      </c>
    </row>
    <row r="22" spans="1:7">
      <c r="A22" s="4" t="s">
        <v>2353</v>
      </c>
      <c r="B22" s="5" t="s">
        <v>2883</v>
      </c>
      <c r="C22" s="5"/>
      <c r="D22" s="5" t="s">
        <v>2884</v>
      </c>
      <c r="E22" s="5"/>
      <c r="G22" t="str">
        <f t="shared" si="0"/>
        <v>Y</v>
      </c>
    </row>
    <row r="23" spans="1:7">
      <c r="A23" s="4" t="s">
        <v>2355</v>
      </c>
      <c r="B23" s="5" t="s">
        <v>2322</v>
      </c>
      <c r="C23" s="5"/>
      <c r="D23" s="5" t="s">
        <v>2409</v>
      </c>
      <c r="E23" s="5"/>
      <c r="G23" t="str">
        <f t="shared" si="0"/>
        <v>Y</v>
      </c>
    </row>
    <row r="24" spans="1:7">
      <c r="A24" s="4" t="s">
        <v>2360</v>
      </c>
      <c r="B24" s="5" t="s">
        <v>2885</v>
      </c>
      <c r="C24" s="5"/>
      <c r="D24" s="5"/>
      <c r="E24" s="5"/>
      <c r="G24" t="str">
        <f t="shared" si="0"/>
        <v>Y</v>
      </c>
    </row>
    <row r="25" spans="1:7">
      <c r="A25" s="4" t="s">
        <v>2363</v>
      </c>
      <c r="B25" s="5" t="s">
        <v>2886</v>
      </c>
      <c r="C25" s="5"/>
      <c r="D25" s="5" t="s">
        <v>2887</v>
      </c>
      <c r="E25" s="5"/>
      <c r="G25" t="str">
        <f t="shared" si="0"/>
        <v>Y</v>
      </c>
    </row>
    <row r="26" spans="1:7">
      <c r="A26" s="4" t="s">
        <v>3965</v>
      </c>
      <c r="B26" s="5" t="s">
        <v>2888</v>
      </c>
      <c r="C26" s="5" t="s">
        <v>2889</v>
      </c>
      <c r="D26" s="5" t="s">
        <v>2890</v>
      </c>
      <c r="E26" s="5" t="s">
        <v>2891</v>
      </c>
      <c r="G26" t="str">
        <f t="shared" si="0"/>
        <v>Y</v>
      </c>
    </row>
    <row r="27" spans="1:7">
      <c r="A27" s="4" t="s">
        <v>2371</v>
      </c>
      <c r="B27" s="5" t="s">
        <v>2892</v>
      </c>
      <c r="C27" s="5"/>
      <c r="D27" s="5" t="s">
        <v>2893</v>
      </c>
      <c r="E27" s="5" t="s">
        <v>2894</v>
      </c>
      <c r="G27" t="str">
        <f t="shared" si="0"/>
        <v>Y</v>
      </c>
    </row>
    <row r="28" spans="1:7">
      <c r="A28" s="4" t="s">
        <v>2376</v>
      </c>
      <c r="B28" s="5" t="s">
        <v>2310</v>
      </c>
      <c r="C28" s="5"/>
      <c r="D28" s="5" t="s">
        <v>2549</v>
      </c>
      <c r="E28" s="5"/>
      <c r="G28" t="str">
        <f t="shared" si="0"/>
        <v>Y</v>
      </c>
    </row>
    <row r="29" spans="1:7">
      <c r="A29" s="4" t="s">
        <v>2378</v>
      </c>
      <c r="B29" s="5" t="s">
        <v>2788</v>
      </c>
      <c r="C29" s="5"/>
      <c r="D29" s="5" t="s">
        <v>2438</v>
      </c>
      <c r="E29" s="5"/>
      <c r="G29" t="str">
        <f t="shared" si="0"/>
        <v>Y</v>
      </c>
    </row>
    <row r="30" spans="1:7">
      <c r="A30" s="4" t="s">
        <v>2380</v>
      </c>
      <c r="B30" s="5" t="s">
        <v>2615</v>
      </c>
      <c r="C30" s="5"/>
      <c r="D30" s="5" t="s">
        <v>2895</v>
      </c>
      <c r="E30" s="5"/>
      <c r="G30" t="str">
        <f t="shared" si="0"/>
        <v>Y</v>
      </c>
    </row>
    <row r="31" spans="1:7">
      <c r="A31" s="4" t="s">
        <v>2751</v>
      </c>
      <c r="B31" s="5"/>
      <c r="C31" s="5"/>
      <c r="D31" s="5" t="s">
        <v>2308</v>
      </c>
      <c r="E31" s="5"/>
      <c r="G31" t="str">
        <f t="shared" si="0"/>
        <v>Y</v>
      </c>
    </row>
    <row r="32" spans="1:7">
      <c r="A32" s="4" t="s">
        <v>2381</v>
      </c>
      <c r="B32" s="5" t="s">
        <v>2896</v>
      </c>
      <c r="C32" s="5" t="s">
        <v>2365</v>
      </c>
      <c r="D32" s="5" t="s">
        <v>2897</v>
      </c>
      <c r="E32" s="5" t="s">
        <v>2362</v>
      </c>
      <c r="G32" t="str">
        <f t="shared" si="0"/>
        <v>Y</v>
      </c>
    </row>
    <row r="33" spans="1:7">
      <c r="A33" s="4" t="s">
        <v>2386</v>
      </c>
      <c r="B33" s="5" t="s">
        <v>2898</v>
      </c>
      <c r="C33" s="5"/>
      <c r="D33" s="5" t="s">
        <v>2883</v>
      </c>
      <c r="E33" s="5"/>
      <c r="G33" t="str">
        <f t="shared" si="0"/>
        <v>Y</v>
      </c>
    </row>
    <row r="34" spans="1:7">
      <c r="A34" s="4" t="s">
        <v>2388</v>
      </c>
      <c r="B34" s="5" t="s">
        <v>2899</v>
      </c>
      <c r="C34" s="5" t="s">
        <v>2900</v>
      </c>
      <c r="D34" s="5" t="s">
        <v>2901</v>
      </c>
      <c r="E34" s="5" t="s">
        <v>2902</v>
      </c>
      <c r="G34" t="str">
        <f t="shared" si="0"/>
        <v>Y</v>
      </c>
    </row>
    <row r="35" spans="1:7">
      <c r="A35" s="4" t="s">
        <v>2393</v>
      </c>
      <c r="B35" s="5" t="s">
        <v>2903</v>
      </c>
      <c r="C35" s="5" t="s">
        <v>2904</v>
      </c>
      <c r="D35" s="5" t="s">
        <v>2905</v>
      </c>
      <c r="E35" s="5" t="s">
        <v>2906</v>
      </c>
      <c r="G35" t="str">
        <f t="shared" si="0"/>
        <v>Y</v>
      </c>
    </row>
    <row r="36" spans="1:7">
      <c r="A36" s="4" t="s">
        <v>2398</v>
      </c>
      <c r="B36" s="5" t="s">
        <v>2907</v>
      </c>
      <c r="C36" s="5"/>
      <c r="D36" s="5" t="s">
        <v>2908</v>
      </c>
      <c r="E36" s="5"/>
      <c r="G36" t="str">
        <f t="shared" si="0"/>
        <v>Y</v>
      </c>
    </row>
    <row r="37" spans="1:7">
      <c r="A37" s="4" t="s">
        <v>2765</v>
      </c>
      <c r="B37" s="5" t="s">
        <v>2462</v>
      </c>
      <c r="C37" s="5"/>
      <c r="D37" s="5" t="s">
        <v>2814</v>
      </c>
      <c r="E37" s="5"/>
      <c r="G37" t="str">
        <f t="shared" ref="G37:G68" si="1">IF(ISNA(VLOOKUP(A37,Area_Country,2,FALSE)),"False","Y")</f>
        <v>Y</v>
      </c>
    </row>
    <row r="38" spans="1:7">
      <c r="A38" s="4" t="s">
        <v>2402</v>
      </c>
      <c r="B38" s="5" t="s">
        <v>2909</v>
      </c>
      <c r="C38" s="5" t="s">
        <v>2839</v>
      </c>
      <c r="D38" s="5" t="s">
        <v>2910</v>
      </c>
      <c r="E38" s="5" t="s">
        <v>2911</v>
      </c>
      <c r="G38" t="str">
        <f t="shared" si="1"/>
        <v>Y</v>
      </c>
    </row>
    <row r="39" spans="1:7">
      <c r="A39" s="4" t="s">
        <v>2407</v>
      </c>
      <c r="B39" s="5" t="s">
        <v>2728</v>
      </c>
      <c r="C39" s="5"/>
      <c r="D39" s="5" t="s">
        <v>2912</v>
      </c>
      <c r="E39" s="5"/>
      <c r="G39" t="str">
        <f t="shared" si="1"/>
        <v>Y</v>
      </c>
    </row>
    <row r="40" spans="1:7">
      <c r="A40" s="4" t="s">
        <v>2410</v>
      </c>
      <c r="B40" s="5" t="s">
        <v>2913</v>
      </c>
      <c r="C40" s="5"/>
      <c r="D40" s="5" t="s">
        <v>2914</v>
      </c>
      <c r="E40" s="5"/>
      <c r="G40" t="str">
        <f t="shared" si="1"/>
        <v>Y</v>
      </c>
    </row>
    <row r="41" spans="1:7">
      <c r="A41" s="4" t="s">
        <v>2415</v>
      </c>
      <c r="B41" s="5" t="s">
        <v>2915</v>
      </c>
      <c r="C41" s="5"/>
      <c r="D41" s="5" t="s">
        <v>2507</v>
      </c>
      <c r="E41" s="5"/>
      <c r="G41" t="str">
        <f t="shared" si="1"/>
        <v>Y</v>
      </c>
    </row>
    <row r="42" spans="1:7">
      <c r="A42" s="4" t="s">
        <v>2416</v>
      </c>
      <c r="B42" s="5" t="s">
        <v>2573</v>
      </c>
      <c r="C42" s="5"/>
      <c r="D42" s="5" t="s">
        <v>2587</v>
      </c>
      <c r="E42" s="5"/>
      <c r="G42" t="str">
        <f t="shared" si="1"/>
        <v>Y</v>
      </c>
    </row>
    <row r="43" spans="1:7">
      <c r="A43" s="4" t="s">
        <v>3966</v>
      </c>
      <c r="B43" s="5" t="s">
        <v>2916</v>
      </c>
      <c r="C43" s="5" t="s">
        <v>2917</v>
      </c>
      <c r="D43" s="5" t="s">
        <v>2918</v>
      </c>
      <c r="E43" s="5" t="s">
        <v>2919</v>
      </c>
      <c r="G43" t="str">
        <f t="shared" si="1"/>
        <v>Y</v>
      </c>
    </row>
    <row r="44" spans="1:7">
      <c r="A44" s="4" t="s">
        <v>3980</v>
      </c>
      <c r="B44" s="5"/>
      <c r="C44" s="5"/>
      <c r="D44" s="5" t="s">
        <v>2810</v>
      </c>
      <c r="E44" s="5"/>
      <c r="G44" t="str">
        <f t="shared" si="1"/>
        <v>False</v>
      </c>
    </row>
    <row r="45" spans="1:7">
      <c r="A45" s="4" t="s">
        <v>2781</v>
      </c>
      <c r="B45" s="5" t="s">
        <v>2920</v>
      </c>
      <c r="C45" s="5"/>
      <c r="D45" s="5" t="s">
        <v>2921</v>
      </c>
      <c r="E45" s="5"/>
      <c r="G45" t="str">
        <f t="shared" si="1"/>
        <v>False</v>
      </c>
    </row>
    <row r="46" spans="1:7">
      <c r="A46" s="4" t="s">
        <v>2784</v>
      </c>
      <c r="B46" s="5" t="s">
        <v>2922</v>
      </c>
      <c r="C46" s="5"/>
      <c r="D46" s="5" t="s">
        <v>2552</v>
      </c>
      <c r="E46" s="5"/>
      <c r="G46" t="str">
        <f t="shared" si="1"/>
        <v>Y</v>
      </c>
    </row>
    <row r="47" spans="1:7">
      <c r="A47" s="4" t="s">
        <v>2787</v>
      </c>
      <c r="B47" s="5"/>
      <c r="C47" s="5"/>
      <c r="D47" s="5" t="s">
        <v>2336</v>
      </c>
      <c r="E47" s="5"/>
      <c r="G47" t="str">
        <f t="shared" si="1"/>
        <v>Y</v>
      </c>
    </row>
    <row r="48" spans="1:7">
      <c r="A48" s="4" t="s">
        <v>2426</v>
      </c>
      <c r="B48" s="5" t="s">
        <v>2923</v>
      </c>
      <c r="C48" s="5"/>
      <c r="D48" s="5"/>
      <c r="E48" s="5"/>
      <c r="G48" t="str">
        <f t="shared" si="1"/>
        <v>Y</v>
      </c>
    </row>
    <row r="49" spans="1:7">
      <c r="A49" s="4" t="s">
        <v>2791</v>
      </c>
      <c r="B49" s="5" t="s">
        <v>2924</v>
      </c>
      <c r="C49" s="5"/>
      <c r="D49" s="5"/>
      <c r="E49" s="5"/>
      <c r="G49" t="str">
        <f t="shared" si="1"/>
        <v>Y</v>
      </c>
    </row>
    <row r="50" spans="1:7">
      <c r="A50" s="4" t="s">
        <v>2428</v>
      </c>
      <c r="B50" s="5" t="s">
        <v>2925</v>
      </c>
      <c r="C50" s="5"/>
      <c r="D50" s="5"/>
      <c r="E50" s="5"/>
      <c r="G50" t="str">
        <f t="shared" si="1"/>
        <v>Y</v>
      </c>
    </row>
    <row r="51" spans="1:7">
      <c r="A51" s="4" t="s">
        <v>2795</v>
      </c>
      <c r="B51" s="5" t="s">
        <v>2507</v>
      </c>
      <c r="C51" s="5"/>
      <c r="D51" s="5" t="s">
        <v>2793</v>
      </c>
      <c r="E51" s="5"/>
      <c r="G51" t="str">
        <f t="shared" si="1"/>
        <v>Y</v>
      </c>
    </row>
    <row r="52" spans="1:7">
      <c r="A52" s="4" t="s">
        <v>2926</v>
      </c>
      <c r="B52" s="5"/>
      <c r="C52" s="5"/>
      <c r="D52" s="5" t="s">
        <v>2813</v>
      </c>
      <c r="E52" s="5"/>
      <c r="G52" t="str">
        <f t="shared" si="1"/>
        <v>Y</v>
      </c>
    </row>
    <row r="53" spans="1:7">
      <c r="A53" s="4" t="s">
        <v>2927</v>
      </c>
      <c r="B53" s="5"/>
      <c r="C53" s="5"/>
      <c r="D53" s="5" t="s">
        <v>2308</v>
      </c>
      <c r="E53" s="5"/>
      <c r="G53" t="str">
        <f t="shared" si="1"/>
        <v>Y</v>
      </c>
    </row>
    <row r="54" spans="1:7">
      <c r="A54" s="4" t="s">
        <v>2797</v>
      </c>
      <c r="B54" s="5"/>
      <c r="C54" s="5"/>
      <c r="D54" s="5" t="s">
        <v>2928</v>
      </c>
      <c r="E54" s="5"/>
      <c r="G54" t="str">
        <f t="shared" si="1"/>
        <v>Y</v>
      </c>
    </row>
    <row r="55" spans="1:7">
      <c r="A55" s="4" t="s">
        <v>2430</v>
      </c>
      <c r="B55" s="5" t="s">
        <v>2929</v>
      </c>
      <c r="C55" s="5"/>
      <c r="D55" s="5" t="s">
        <v>2930</v>
      </c>
      <c r="E55" s="5"/>
      <c r="G55" t="str">
        <f t="shared" si="1"/>
        <v>Y</v>
      </c>
    </row>
    <row r="56" spans="1:7">
      <c r="A56" s="4" t="s">
        <v>2799</v>
      </c>
      <c r="B56" s="5"/>
      <c r="C56" s="5"/>
      <c r="D56" s="5" t="s">
        <v>2346</v>
      </c>
      <c r="E56" s="5"/>
      <c r="G56" t="str">
        <f t="shared" si="1"/>
        <v>Y</v>
      </c>
    </row>
    <row r="57" spans="1:7">
      <c r="A57" s="4" t="s">
        <v>2801</v>
      </c>
      <c r="B57" s="5"/>
      <c r="C57" s="5"/>
      <c r="D57" s="5" t="s">
        <v>2632</v>
      </c>
      <c r="E57" s="5"/>
      <c r="G57" t="str">
        <f t="shared" si="1"/>
        <v>Y</v>
      </c>
    </row>
    <row r="58" spans="1:7">
      <c r="A58" s="4" t="s">
        <v>2804</v>
      </c>
      <c r="B58" s="5" t="s">
        <v>2793</v>
      </c>
      <c r="C58" s="5"/>
      <c r="D58" s="5"/>
      <c r="E58" s="5"/>
      <c r="G58" t="str">
        <f t="shared" si="1"/>
        <v>Y</v>
      </c>
    </row>
    <row r="59" spans="1:7">
      <c r="A59" s="4" t="s">
        <v>2807</v>
      </c>
      <c r="B59" s="5"/>
      <c r="C59" s="5"/>
      <c r="D59" s="5" t="s">
        <v>2736</v>
      </c>
      <c r="E59" s="5"/>
      <c r="G59" t="str">
        <f t="shared" si="1"/>
        <v>Y</v>
      </c>
    </row>
    <row r="60" spans="1:7">
      <c r="A60" s="4" t="s">
        <v>2809</v>
      </c>
      <c r="B60" s="5" t="s">
        <v>2542</v>
      </c>
      <c r="C60" s="5"/>
      <c r="D60" s="5" t="s">
        <v>2542</v>
      </c>
      <c r="E60" s="5"/>
      <c r="G60" t="str">
        <f t="shared" si="1"/>
        <v>Y</v>
      </c>
    </row>
    <row r="61" spans="1:7">
      <c r="A61" s="4" t="s">
        <v>2431</v>
      </c>
      <c r="B61" s="5" t="s">
        <v>2931</v>
      </c>
      <c r="C61" s="5"/>
      <c r="D61" s="5" t="s">
        <v>2932</v>
      </c>
      <c r="E61" s="5"/>
      <c r="G61" t="str">
        <f t="shared" si="1"/>
        <v>Y</v>
      </c>
    </row>
    <row r="62" spans="1:7">
      <c r="A62" s="4" t="s">
        <v>2811</v>
      </c>
      <c r="B62" s="5" t="s">
        <v>2443</v>
      </c>
      <c r="C62" s="5"/>
      <c r="D62" s="5"/>
      <c r="E62" s="5"/>
      <c r="G62" t="str">
        <f t="shared" si="1"/>
        <v>Y</v>
      </c>
    </row>
    <row r="63" spans="1:7">
      <c r="A63" s="4" t="s">
        <v>2435</v>
      </c>
      <c r="B63" s="5" t="s">
        <v>2933</v>
      </c>
      <c r="C63" s="5"/>
      <c r="D63" s="5"/>
      <c r="E63" s="5"/>
      <c r="G63" t="str">
        <f t="shared" si="1"/>
        <v>Y</v>
      </c>
    </row>
    <row r="64" spans="1:7">
      <c r="A64" s="4" t="s">
        <v>2437</v>
      </c>
      <c r="B64" s="5" t="s">
        <v>2934</v>
      </c>
      <c r="C64" s="5"/>
      <c r="D64" s="5" t="s">
        <v>2935</v>
      </c>
      <c r="E64" s="5"/>
      <c r="G64" t="str">
        <f t="shared" si="1"/>
        <v>Y</v>
      </c>
    </row>
    <row r="65" spans="1:7">
      <c r="A65" s="4" t="s">
        <v>2442</v>
      </c>
      <c r="B65" s="5" t="s">
        <v>2310</v>
      </c>
      <c r="C65" s="5"/>
      <c r="D65" s="5" t="s">
        <v>2318</v>
      </c>
      <c r="E65" s="5"/>
      <c r="G65" t="str">
        <f t="shared" si="1"/>
        <v>Y</v>
      </c>
    </row>
    <row r="66" spans="1:7">
      <c r="A66" s="4" t="s">
        <v>2444</v>
      </c>
      <c r="B66" s="5" t="s">
        <v>2936</v>
      </c>
      <c r="C66" s="5"/>
      <c r="D66" s="5" t="s">
        <v>2605</v>
      </c>
      <c r="E66" s="5"/>
      <c r="G66" t="str">
        <f t="shared" si="1"/>
        <v>Y</v>
      </c>
    </row>
    <row r="67" spans="1:7">
      <c r="A67" s="4" t="s">
        <v>2449</v>
      </c>
      <c r="B67" s="5" t="s">
        <v>2364</v>
      </c>
      <c r="C67" s="5"/>
      <c r="D67" s="5" t="s">
        <v>2429</v>
      </c>
      <c r="E67" s="5"/>
      <c r="G67" t="str">
        <f t="shared" si="1"/>
        <v>Y</v>
      </c>
    </row>
    <row r="68" spans="1:7">
      <c r="A68" s="4" t="s">
        <v>2452</v>
      </c>
      <c r="B68" s="5" t="s">
        <v>2937</v>
      </c>
      <c r="C68" s="5"/>
      <c r="D68" s="5" t="s">
        <v>2938</v>
      </c>
      <c r="E68" s="5"/>
      <c r="G68" t="str">
        <f t="shared" si="1"/>
        <v>Y</v>
      </c>
    </row>
    <row r="69" spans="1:7">
      <c r="A69" s="4" t="s">
        <v>2819</v>
      </c>
      <c r="B69" s="5" t="s">
        <v>2739</v>
      </c>
      <c r="C69" s="5"/>
      <c r="D69" s="5" t="s">
        <v>2939</v>
      </c>
      <c r="E69" s="5"/>
      <c r="G69" t="str">
        <f t="shared" ref="G69:G100" si="2">IF(ISNA(VLOOKUP(A69,Area_Country,2,FALSE)),"False","Y")</f>
        <v>Y</v>
      </c>
    </row>
    <row r="70" spans="1:7">
      <c r="A70" s="4" t="s">
        <v>2821</v>
      </c>
      <c r="B70" s="5" t="s">
        <v>2813</v>
      </c>
      <c r="C70" s="5"/>
      <c r="D70" s="5" t="s">
        <v>2314</v>
      </c>
      <c r="E70" s="5"/>
      <c r="G70" t="str">
        <f t="shared" si="2"/>
        <v>Y</v>
      </c>
    </row>
    <row r="71" spans="1:7">
      <c r="A71" s="4" t="s">
        <v>2940</v>
      </c>
      <c r="B71" s="5" t="s">
        <v>2308</v>
      </c>
      <c r="C71" s="5"/>
      <c r="D71" s="5"/>
      <c r="E71" s="5"/>
      <c r="G71" t="str">
        <f t="shared" si="2"/>
        <v>Y</v>
      </c>
    </row>
    <row r="72" spans="1:7">
      <c r="A72" s="4" t="s">
        <v>2456</v>
      </c>
      <c r="B72" s="5" t="s">
        <v>2941</v>
      </c>
      <c r="C72" s="5"/>
      <c r="D72" s="5" t="s">
        <v>2942</v>
      </c>
      <c r="E72" s="5"/>
      <c r="G72" t="str">
        <f t="shared" si="2"/>
        <v>Y</v>
      </c>
    </row>
    <row r="73" spans="1:7">
      <c r="A73" s="4" t="s">
        <v>2825</v>
      </c>
      <c r="B73" s="5" t="s">
        <v>2943</v>
      </c>
      <c r="C73" s="5"/>
      <c r="D73" s="5" t="s">
        <v>2944</v>
      </c>
      <c r="E73" s="5"/>
      <c r="G73" t="str">
        <f t="shared" si="2"/>
        <v>Y</v>
      </c>
    </row>
    <row r="74" spans="1:7">
      <c r="A74" s="4" t="s">
        <v>2460</v>
      </c>
      <c r="B74" s="5" t="s">
        <v>2945</v>
      </c>
      <c r="C74" s="5"/>
      <c r="D74" s="5" t="s">
        <v>2946</v>
      </c>
      <c r="E74" s="5"/>
      <c r="G74" t="str">
        <f t="shared" si="2"/>
        <v>Y</v>
      </c>
    </row>
    <row r="75" spans="1:7">
      <c r="A75" s="4" t="s">
        <v>3981</v>
      </c>
      <c r="B75" s="5" t="s">
        <v>2308</v>
      </c>
      <c r="C75" s="5"/>
      <c r="D75" s="5" t="s">
        <v>2808</v>
      </c>
      <c r="E75" s="5"/>
      <c r="G75" t="str">
        <f t="shared" si="2"/>
        <v>Y</v>
      </c>
    </row>
    <row r="76" spans="1:7">
      <c r="A76" s="4" t="s">
        <v>2463</v>
      </c>
      <c r="B76" s="5" t="s">
        <v>2947</v>
      </c>
      <c r="C76" s="5"/>
      <c r="D76" s="5" t="s">
        <v>2948</v>
      </c>
      <c r="E76" s="5"/>
      <c r="G76" t="str">
        <f t="shared" si="2"/>
        <v>Y</v>
      </c>
    </row>
    <row r="77" spans="1:7">
      <c r="A77" s="4" t="s">
        <v>2467</v>
      </c>
      <c r="B77" s="5" t="s">
        <v>2361</v>
      </c>
      <c r="C77" s="5"/>
      <c r="D77" s="5" t="s">
        <v>2317</v>
      </c>
      <c r="E77" s="5"/>
      <c r="G77" t="str">
        <f t="shared" si="2"/>
        <v>Y</v>
      </c>
    </row>
    <row r="78" spans="1:7">
      <c r="A78" s="4" t="s">
        <v>2468</v>
      </c>
      <c r="B78" s="5" t="s">
        <v>2310</v>
      </c>
      <c r="C78" s="5"/>
      <c r="D78" s="5"/>
      <c r="E78" s="5"/>
      <c r="G78" t="str">
        <f t="shared" si="2"/>
        <v>Y</v>
      </c>
    </row>
    <row r="79" spans="1:7">
      <c r="A79" s="4" t="s">
        <v>2469</v>
      </c>
      <c r="B79" s="5" t="s">
        <v>2453</v>
      </c>
      <c r="C79" s="5"/>
      <c r="D79" s="5" t="s">
        <v>2810</v>
      </c>
      <c r="E79" s="5"/>
      <c r="G79" t="str">
        <f t="shared" si="2"/>
        <v>Y</v>
      </c>
    </row>
    <row r="80" spans="1:7">
      <c r="A80" s="4" t="s">
        <v>2949</v>
      </c>
      <c r="B80" s="5" t="s">
        <v>2317</v>
      </c>
      <c r="C80" s="5"/>
      <c r="D80" s="5"/>
      <c r="E80" s="5"/>
      <c r="G80" t="str">
        <f t="shared" si="2"/>
        <v>Y</v>
      </c>
    </row>
    <row r="81" spans="1:7">
      <c r="A81" s="4" t="s">
        <v>2831</v>
      </c>
      <c r="B81" s="5"/>
      <c r="C81" s="5"/>
      <c r="D81" s="5" t="s">
        <v>2950</v>
      </c>
      <c r="E81" s="5"/>
      <c r="G81" t="str">
        <f t="shared" si="2"/>
        <v>Y</v>
      </c>
    </row>
    <row r="82" spans="1:7">
      <c r="A82" s="4" t="s">
        <v>2472</v>
      </c>
      <c r="B82" s="5" t="s">
        <v>2606</v>
      </c>
      <c r="C82" s="5"/>
      <c r="D82" s="5" t="s">
        <v>2464</v>
      </c>
      <c r="E82" s="5"/>
      <c r="G82" t="str">
        <f t="shared" si="2"/>
        <v>Y</v>
      </c>
    </row>
    <row r="83" spans="1:7">
      <c r="A83" s="4" t="s">
        <v>2474</v>
      </c>
      <c r="B83" s="5" t="s">
        <v>2951</v>
      </c>
      <c r="C83" s="5"/>
      <c r="D83" s="5" t="s">
        <v>2315</v>
      </c>
      <c r="E83" s="5"/>
      <c r="G83" t="str">
        <f t="shared" si="2"/>
        <v>Y</v>
      </c>
    </row>
    <row r="84" spans="1:7">
      <c r="A84" s="4" t="s">
        <v>2834</v>
      </c>
      <c r="B84" s="5" t="s">
        <v>2952</v>
      </c>
      <c r="C84" s="5"/>
      <c r="D84" s="5" t="s">
        <v>2568</v>
      </c>
      <c r="E84" s="5"/>
      <c r="G84" t="str">
        <f t="shared" si="2"/>
        <v>Y</v>
      </c>
    </row>
    <row r="85" spans="1:7">
      <c r="A85" s="4" t="s">
        <v>2836</v>
      </c>
      <c r="B85" s="5"/>
      <c r="C85" s="5"/>
      <c r="D85" s="5" t="s">
        <v>2343</v>
      </c>
      <c r="E85" s="5"/>
      <c r="G85" t="str">
        <f t="shared" si="2"/>
        <v>Y</v>
      </c>
    </row>
    <row r="86" spans="1:7">
      <c r="A86" s="4" t="s">
        <v>3983</v>
      </c>
      <c r="B86" s="5" t="s">
        <v>2542</v>
      </c>
      <c r="C86" s="5"/>
      <c r="D86" s="5"/>
      <c r="E86" s="5"/>
      <c r="G86" t="str">
        <f t="shared" si="2"/>
        <v>Y</v>
      </c>
    </row>
    <row r="87" spans="1:7">
      <c r="A87" s="4" t="s">
        <v>2838</v>
      </c>
      <c r="B87" s="5" t="s">
        <v>2443</v>
      </c>
      <c r="C87" s="5"/>
      <c r="D87" s="5" t="s">
        <v>2953</v>
      </c>
      <c r="E87" s="5"/>
      <c r="G87" t="str">
        <f t="shared" si="2"/>
        <v>False</v>
      </c>
    </row>
    <row r="88" spans="1:7">
      <c r="A88" s="4" t="s">
        <v>3063</v>
      </c>
      <c r="B88" s="5" t="s">
        <v>3659</v>
      </c>
      <c r="C88" s="5" t="s">
        <v>3660</v>
      </c>
      <c r="D88" s="5" t="s">
        <v>3661</v>
      </c>
      <c r="E88" s="5" t="s">
        <v>3662</v>
      </c>
      <c r="G88" t="str">
        <f t="shared" si="2"/>
        <v>False</v>
      </c>
    </row>
    <row r="89" spans="1:7">
      <c r="A89" s="4" t="s">
        <v>2476</v>
      </c>
      <c r="B89" s="5" t="s">
        <v>3663</v>
      </c>
      <c r="C89" s="5"/>
      <c r="D89" s="5" t="s">
        <v>3664</v>
      </c>
      <c r="E89" s="5"/>
      <c r="G89" t="str">
        <f t="shared" si="2"/>
        <v>Y</v>
      </c>
    </row>
    <row r="90" spans="1:7">
      <c r="A90" s="4" t="s">
        <v>2481</v>
      </c>
      <c r="B90" s="5" t="s">
        <v>3665</v>
      </c>
      <c r="C90" s="5"/>
      <c r="D90" s="5" t="s">
        <v>3666</v>
      </c>
      <c r="E90" s="5"/>
      <c r="G90" t="str">
        <f t="shared" si="2"/>
        <v>Y</v>
      </c>
    </row>
    <row r="91" spans="1:7">
      <c r="A91" s="4" t="s">
        <v>2486</v>
      </c>
      <c r="B91" s="5" t="s">
        <v>3667</v>
      </c>
      <c r="C91" s="5" t="s">
        <v>2335</v>
      </c>
      <c r="D91" s="5" t="s">
        <v>3668</v>
      </c>
      <c r="E91" s="5" t="s">
        <v>2766</v>
      </c>
      <c r="G91" t="str">
        <f t="shared" si="2"/>
        <v>Y</v>
      </c>
    </row>
    <row r="92" spans="1:7">
      <c r="A92" s="4" t="s">
        <v>3082</v>
      </c>
      <c r="B92" s="5" t="s">
        <v>3669</v>
      </c>
      <c r="C92" s="5"/>
      <c r="D92" s="5" t="s">
        <v>3670</v>
      </c>
      <c r="E92" s="5" t="s">
        <v>3671</v>
      </c>
      <c r="G92" t="str">
        <f t="shared" si="2"/>
        <v>Y</v>
      </c>
    </row>
    <row r="93" spans="1:7">
      <c r="A93" s="4" t="s">
        <v>2495</v>
      </c>
      <c r="B93" s="5" t="s">
        <v>3672</v>
      </c>
      <c r="C93" s="5"/>
      <c r="D93" s="5" t="s">
        <v>3673</v>
      </c>
      <c r="E93" s="5"/>
      <c r="G93" t="str">
        <f t="shared" si="2"/>
        <v>Y</v>
      </c>
    </row>
    <row r="94" spans="1:7">
      <c r="A94" s="4" t="s">
        <v>2500</v>
      </c>
      <c r="B94" s="5" t="s">
        <v>3674</v>
      </c>
      <c r="C94" s="5"/>
      <c r="D94" s="5" t="s">
        <v>3675</v>
      </c>
      <c r="E94" s="5"/>
      <c r="G94" t="str">
        <f t="shared" si="2"/>
        <v>Y</v>
      </c>
    </row>
    <row r="95" spans="1:7">
      <c r="A95" s="4" t="s">
        <v>2501</v>
      </c>
      <c r="B95" s="5" t="s">
        <v>3676</v>
      </c>
      <c r="C95" s="5" t="s">
        <v>2459</v>
      </c>
      <c r="D95" s="5" t="s">
        <v>3677</v>
      </c>
      <c r="E95" s="5"/>
      <c r="G95" t="str">
        <f t="shared" si="2"/>
        <v>Y</v>
      </c>
    </row>
    <row r="96" spans="1:7">
      <c r="A96" s="4" t="s">
        <v>2506</v>
      </c>
      <c r="B96" s="5" t="s">
        <v>3572</v>
      </c>
      <c r="C96" s="5"/>
      <c r="D96" s="5" t="s">
        <v>3678</v>
      </c>
      <c r="E96" s="5"/>
      <c r="G96" t="str">
        <f t="shared" si="2"/>
        <v>Y</v>
      </c>
    </row>
    <row r="97" spans="1:7">
      <c r="A97" s="4" t="s">
        <v>2511</v>
      </c>
      <c r="B97" s="5" t="s">
        <v>3679</v>
      </c>
      <c r="C97" s="5"/>
      <c r="D97" s="5" t="s">
        <v>3680</v>
      </c>
      <c r="E97" s="5" t="s">
        <v>3681</v>
      </c>
      <c r="G97" t="str">
        <f t="shared" si="2"/>
        <v>Y</v>
      </c>
    </row>
    <row r="98" spans="1:7">
      <c r="A98" s="4" t="s">
        <v>2516</v>
      </c>
      <c r="B98" s="5" t="s">
        <v>3682</v>
      </c>
      <c r="C98" s="5"/>
      <c r="D98" s="5" t="s">
        <v>3683</v>
      </c>
      <c r="E98" s="5"/>
      <c r="G98" t="str">
        <f t="shared" si="2"/>
        <v>Y</v>
      </c>
    </row>
    <row r="99" spans="1:7">
      <c r="A99" s="4" t="s">
        <v>2518</v>
      </c>
      <c r="B99" s="5" t="s">
        <v>3684</v>
      </c>
      <c r="C99" s="5"/>
      <c r="D99" s="5" t="s">
        <v>3685</v>
      </c>
      <c r="E99" s="5"/>
      <c r="G99" t="str">
        <f t="shared" si="2"/>
        <v>Y</v>
      </c>
    </row>
    <row r="100" spans="1:7">
      <c r="A100" s="4" t="s">
        <v>2520</v>
      </c>
      <c r="B100" s="5" t="s">
        <v>3686</v>
      </c>
      <c r="C100" s="5"/>
      <c r="D100" s="5" t="s">
        <v>3687</v>
      </c>
      <c r="E100" s="5"/>
      <c r="G100" t="str">
        <f t="shared" si="2"/>
        <v>Y</v>
      </c>
    </row>
    <row r="101" spans="1:7">
      <c r="A101" s="4" t="s">
        <v>2524</v>
      </c>
      <c r="B101" s="5" t="s">
        <v>2365</v>
      </c>
      <c r="C101" s="5"/>
      <c r="D101" s="5" t="s">
        <v>2310</v>
      </c>
      <c r="E101" s="5"/>
      <c r="G101" t="str">
        <f t="shared" ref="G101:G132" si="3">IF(ISNA(VLOOKUP(A101,Area_Country,2,FALSE)),"False","Y")</f>
        <v>Y</v>
      </c>
    </row>
    <row r="102" spans="1:7">
      <c r="A102" s="4" t="s">
        <v>2525</v>
      </c>
      <c r="B102" s="5" t="s">
        <v>3688</v>
      </c>
      <c r="C102" s="5"/>
      <c r="D102" s="5" t="s">
        <v>3689</v>
      </c>
      <c r="E102" s="5"/>
      <c r="G102" t="str">
        <f t="shared" si="3"/>
        <v>Y</v>
      </c>
    </row>
    <row r="103" spans="1:7">
      <c r="A103" s="4" t="s">
        <v>2530</v>
      </c>
      <c r="B103" s="5" t="s">
        <v>3690</v>
      </c>
      <c r="C103" s="5"/>
      <c r="D103" s="5" t="s">
        <v>2401</v>
      </c>
      <c r="E103" s="5"/>
      <c r="G103" t="str">
        <f t="shared" si="3"/>
        <v>Y</v>
      </c>
    </row>
    <row r="104" spans="1:7">
      <c r="A104" s="4" t="s">
        <v>2532</v>
      </c>
      <c r="B104" s="5" t="s">
        <v>3691</v>
      </c>
      <c r="C104" s="5"/>
      <c r="D104" s="5" t="s">
        <v>3692</v>
      </c>
      <c r="E104" s="5"/>
      <c r="G104" t="str">
        <f t="shared" si="3"/>
        <v>Y</v>
      </c>
    </row>
    <row r="105" spans="1:7">
      <c r="A105" s="4" t="s">
        <v>2536</v>
      </c>
      <c r="B105" s="5" t="s">
        <v>2455</v>
      </c>
      <c r="C105" s="5"/>
      <c r="D105" s="5" t="s">
        <v>3693</v>
      </c>
      <c r="E105" s="5"/>
      <c r="G105" t="str">
        <f t="shared" si="3"/>
        <v>Y</v>
      </c>
    </row>
    <row r="106" spans="1:7">
      <c r="A106" s="4" t="s">
        <v>2537</v>
      </c>
      <c r="B106" s="5" t="s">
        <v>3694</v>
      </c>
      <c r="C106" s="5"/>
      <c r="D106" s="5" t="s">
        <v>3695</v>
      </c>
      <c r="E106" s="5"/>
      <c r="G106" t="str">
        <f t="shared" si="3"/>
        <v>Y</v>
      </c>
    </row>
    <row r="107" spans="1:7">
      <c r="A107" s="4" t="s">
        <v>3125</v>
      </c>
      <c r="B107" s="5" t="s">
        <v>2434</v>
      </c>
      <c r="C107" s="5"/>
      <c r="D107" s="5" t="s">
        <v>2310</v>
      </c>
      <c r="E107" s="5"/>
      <c r="G107" t="str">
        <f t="shared" si="3"/>
        <v>Y</v>
      </c>
    </row>
    <row r="108" spans="1:7">
      <c r="A108" s="4" t="s">
        <v>2545</v>
      </c>
      <c r="B108" s="5" t="s">
        <v>3696</v>
      </c>
      <c r="C108" s="5"/>
      <c r="D108" s="5" t="s">
        <v>2915</v>
      </c>
      <c r="E108" s="5"/>
      <c r="G108" t="str">
        <f t="shared" si="3"/>
        <v>Y</v>
      </c>
    </row>
    <row r="109" spans="1:7">
      <c r="A109" s="4" t="s">
        <v>2543</v>
      </c>
      <c r="B109" s="5" t="s">
        <v>2766</v>
      </c>
      <c r="C109" s="5"/>
      <c r="D109" s="5" t="s">
        <v>2308</v>
      </c>
      <c r="E109" s="5"/>
      <c r="G109" t="str">
        <f t="shared" si="3"/>
        <v>Y</v>
      </c>
    </row>
    <row r="110" spans="1:7">
      <c r="A110" s="4" t="s">
        <v>2541</v>
      </c>
      <c r="B110" s="5" t="s">
        <v>3697</v>
      </c>
      <c r="C110" s="5"/>
      <c r="D110" s="5" t="s">
        <v>2582</v>
      </c>
      <c r="E110" s="5"/>
      <c r="G110" t="str">
        <f t="shared" si="3"/>
        <v>Y</v>
      </c>
    </row>
    <row r="111" spans="1:7">
      <c r="A111" s="4" t="s">
        <v>2547</v>
      </c>
      <c r="B111" s="5" t="s">
        <v>2911</v>
      </c>
      <c r="C111" s="5"/>
      <c r="D111" s="5" t="s">
        <v>3698</v>
      </c>
      <c r="E111" s="5"/>
      <c r="G111" t="str">
        <f t="shared" si="3"/>
        <v>Y</v>
      </c>
    </row>
    <row r="112" spans="1:7">
      <c r="A112" s="4" t="s">
        <v>2551</v>
      </c>
      <c r="B112" s="5" t="s">
        <v>2936</v>
      </c>
      <c r="C112" s="5"/>
      <c r="D112" s="5" t="s">
        <v>2855</v>
      </c>
      <c r="E112" s="5"/>
      <c r="G112" t="str">
        <f t="shared" si="3"/>
        <v>Y</v>
      </c>
    </row>
    <row r="113" spans="1:7">
      <c r="A113" s="4" t="s">
        <v>2555</v>
      </c>
      <c r="B113" s="5" t="s">
        <v>3699</v>
      </c>
      <c r="C113" s="5"/>
      <c r="D113" s="5" t="s">
        <v>3700</v>
      </c>
      <c r="E113" s="5"/>
      <c r="G113" t="str">
        <f t="shared" si="3"/>
        <v>Y</v>
      </c>
    </row>
    <row r="114" spans="1:7">
      <c r="A114" s="4" t="s">
        <v>2557</v>
      </c>
      <c r="B114" s="5" t="s">
        <v>3701</v>
      </c>
      <c r="C114" s="5"/>
      <c r="D114" s="5" t="s">
        <v>3702</v>
      </c>
      <c r="E114" s="5"/>
      <c r="G114" t="str">
        <f t="shared" si="3"/>
        <v>Y</v>
      </c>
    </row>
    <row r="115" spans="1:7">
      <c r="A115" s="4" t="s">
        <v>2562</v>
      </c>
      <c r="B115" s="5" t="s">
        <v>3703</v>
      </c>
      <c r="C115" s="5"/>
      <c r="D115" s="5" t="s">
        <v>3704</v>
      </c>
      <c r="E115" s="5"/>
      <c r="G115" t="str">
        <f t="shared" si="3"/>
        <v>Y</v>
      </c>
    </row>
    <row r="116" spans="1:7">
      <c r="A116" s="4" t="s">
        <v>3146</v>
      </c>
      <c r="B116" s="5"/>
      <c r="C116" s="5"/>
      <c r="D116" s="5" t="s">
        <v>2803</v>
      </c>
      <c r="E116" s="5"/>
      <c r="G116" t="str">
        <f t="shared" si="3"/>
        <v>Y</v>
      </c>
    </row>
    <row r="117" spans="1:7">
      <c r="A117" s="4" t="s">
        <v>2567</v>
      </c>
      <c r="B117" s="5" t="s">
        <v>3389</v>
      </c>
      <c r="C117" s="5"/>
      <c r="D117" s="5" t="s">
        <v>3184</v>
      </c>
      <c r="E117" s="5"/>
      <c r="G117" t="str">
        <f t="shared" si="3"/>
        <v>Y</v>
      </c>
    </row>
    <row r="118" spans="1:7">
      <c r="A118" s="4" t="s">
        <v>3984</v>
      </c>
      <c r="B118" s="5" t="s">
        <v>3705</v>
      </c>
      <c r="C118" s="5"/>
      <c r="D118" s="5"/>
      <c r="E118" s="5"/>
      <c r="G118" t="str">
        <f t="shared" si="3"/>
        <v>Y</v>
      </c>
    </row>
    <row r="119" spans="1:7">
      <c r="A119" s="4" t="s">
        <v>3397</v>
      </c>
      <c r="B119" s="5" t="s">
        <v>3497</v>
      </c>
      <c r="C119" s="5"/>
      <c r="D119" s="5" t="s">
        <v>3432</v>
      </c>
      <c r="E119" s="5"/>
      <c r="G119" t="str">
        <f t="shared" si="3"/>
        <v>Y</v>
      </c>
    </row>
    <row r="120" spans="1:7">
      <c r="A120" s="11" t="s">
        <v>130</v>
      </c>
      <c r="B120" s="5" t="s">
        <v>3706</v>
      </c>
      <c r="C120" s="5"/>
      <c r="D120" s="5" t="s">
        <v>2702</v>
      </c>
      <c r="E120" s="5"/>
      <c r="G120" t="str">
        <f t="shared" si="3"/>
        <v>Y</v>
      </c>
    </row>
    <row r="121" spans="1:7">
      <c r="A121" s="11" t="s">
        <v>129</v>
      </c>
      <c r="B121" s="5" t="s">
        <v>2750</v>
      </c>
      <c r="C121" s="5"/>
      <c r="D121" s="5" t="s">
        <v>2803</v>
      </c>
      <c r="E121" s="5"/>
      <c r="G121" t="str">
        <f t="shared" si="3"/>
        <v>Y</v>
      </c>
    </row>
    <row r="122" spans="1:7">
      <c r="A122" s="4" t="s">
        <v>2575</v>
      </c>
      <c r="B122" s="5" t="s">
        <v>3707</v>
      </c>
      <c r="C122" s="5"/>
      <c r="D122" s="5" t="s">
        <v>3708</v>
      </c>
      <c r="E122" s="5"/>
      <c r="G122" t="str">
        <f t="shared" si="3"/>
        <v>Y</v>
      </c>
    </row>
    <row r="123" spans="1:7">
      <c r="A123" s="4" t="s">
        <v>3985</v>
      </c>
      <c r="B123" s="5"/>
      <c r="C123" s="5"/>
      <c r="D123" s="5" t="s">
        <v>2810</v>
      </c>
      <c r="E123" s="5"/>
      <c r="G123" t="str">
        <f t="shared" si="3"/>
        <v>Y</v>
      </c>
    </row>
    <row r="124" spans="1:7">
      <c r="A124" s="4" t="s">
        <v>2580</v>
      </c>
      <c r="B124" s="5" t="s">
        <v>3709</v>
      </c>
      <c r="C124" s="5"/>
      <c r="D124" s="5" t="s">
        <v>2570</v>
      </c>
      <c r="E124" s="5"/>
      <c r="G124" t="str">
        <f t="shared" si="3"/>
        <v>Y</v>
      </c>
    </row>
    <row r="125" spans="1:7">
      <c r="A125" s="11" t="s">
        <v>128</v>
      </c>
      <c r="B125" s="5" t="s">
        <v>2310</v>
      </c>
      <c r="C125" s="5"/>
      <c r="D125" s="5" t="s">
        <v>2438</v>
      </c>
      <c r="E125" s="5"/>
      <c r="G125" t="str">
        <f t="shared" si="3"/>
        <v>Y</v>
      </c>
    </row>
    <row r="126" spans="1:7">
      <c r="A126" s="4" t="s">
        <v>3152</v>
      </c>
      <c r="B126" s="5" t="s">
        <v>2993</v>
      </c>
      <c r="C126" s="5"/>
      <c r="D126" s="5" t="s">
        <v>2788</v>
      </c>
      <c r="E126" s="5"/>
      <c r="G126" t="str">
        <f t="shared" si="3"/>
        <v>Y</v>
      </c>
    </row>
    <row r="127" spans="1:7">
      <c r="A127" s="4" t="s">
        <v>3986</v>
      </c>
      <c r="B127" s="5"/>
      <c r="C127" s="5"/>
      <c r="D127" s="5" t="s">
        <v>3283</v>
      </c>
      <c r="E127" s="5"/>
      <c r="G127" t="str">
        <f t="shared" si="3"/>
        <v>Y</v>
      </c>
    </row>
    <row r="128" spans="1:7">
      <c r="A128" s="4" t="s">
        <v>3401</v>
      </c>
      <c r="B128" s="5"/>
      <c r="C128" s="5"/>
      <c r="D128" s="5" t="s">
        <v>2387</v>
      </c>
      <c r="E128" s="5"/>
      <c r="G128" t="str">
        <f t="shared" si="3"/>
        <v>Y</v>
      </c>
    </row>
    <row r="129" spans="1:7">
      <c r="A129" s="4" t="s">
        <v>2583</v>
      </c>
      <c r="B129" s="5" t="s">
        <v>3711</v>
      </c>
      <c r="C129" s="5"/>
      <c r="D129" s="5" t="s">
        <v>3712</v>
      </c>
      <c r="E129" s="5"/>
      <c r="G129" t="str">
        <f t="shared" si="3"/>
        <v>Y</v>
      </c>
    </row>
    <row r="130" spans="1:7">
      <c r="A130" s="4" t="s">
        <v>3158</v>
      </c>
      <c r="B130" s="5" t="s">
        <v>3713</v>
      </c>
      <c r="C130" s="5"/>
      <c r="D130" s="5" t="s">
        <v>2739</v>
      </c>
      <c r="E130" s="5"/>
      <c r="G130" t="str">
        <f t="shared" si="3"/>
        <v>Y</v>
      </c>
    </row>
    <row r="131" spans="1:7">
      <c r="A131" s="4" t="s">
        <v>3159</v>
      </c>
      <c r="B131" s="5" t="s">
        <v>2792</v>
      </c>
      <c r="C131" s="5"/>
      <c r="D131" s="5"/>
      <c r="E131" s="5"/>
      <c r="G131" t="str">
        <f t="shared" si="3"/>
        <v>Y</v>
      </c>
    </row>
    <row r="132" spans="1:7">
      <c r="A132" s="4" t="s">
        <v>3160</v>
      </c>
      <c r="B132" s="5" t="s">
        <v>3150</v>
      </c>
      <c r="C132" s="5"/>
      <c r="D132" s="5" t="s">
        <v>2440</v>
      </c>
      <c r="E132" s="5"/>
      <c r="G132" t="str">
        <f t="shared" si="3"/>
        <v>False</v>
      </c>
    </row>
    <row r="133" spans="1:7">
      <c r="A133" s="4" t="s">
        <v>3161</v>
      </c>
      <c r="B133" s="5" t="s">
        <v>3714</v>
      </c>
      <c r="C133" s="5" t="s">
        <v>3715</v>
      </c>
      <c r="D133" s="5" t="s">
        <v>3716</v>
      </c>
      <c r="E133" s="5" t="s">
        <v>3717</v>
      </c>
      <c r="G133" t="str">
        <f t="shared" ref="G133:G164" si="4">IF(ISNA(VLOOKUP(A133,Area_Country,2,FALSE)),"False","Y")</f>
        <v>False</v>
      </c>
    </row>
    <row r="134" spans="1:7">
      <c r="A134" s="4" t="s">
        <v>2588</v>
      </c>
      <c r="B134" s="5" t="s">
        <v>3718</v>
      </c>
      <c r="C134" s="5"/>
      <c r="D134" s="5" t="s">
        <v>3719</v>
      </c>
      <c r="E134" s="5"/>
      <c r="G134" t="str">
        <f t="shared" si="4"/>
        <v>Y</v>
      </c>
    </row>
    <row r="135" spans="1:7">
      <c r="A135" s="4" t="s">
        <v>2593</v>
      </c>
      <c r="B135" s="5" t="s">
        <v>3720</v>
      </c>
      <c r="C135" s="5"/>
      <c r="D135" s="5" t="s">
        <v>3721</v>
      </c>
      <c r="E135" s="5"/>
      <c r="G135" t="str">
        <f t="shared" si="4"/>
        <v>Y</v>
      </c>
    </row>
    <row r="136" spans="1:7">
      <c r="A136" s="4" t="s">
        <v>3174</v>
      </c>
      <c r="B136" s="5" t="s">
        <v>3722</v>
      </c>
      <c r="C136" s="5"/>
      <c r="D136" s="5" t="s">
        <v>3723</v>
      </c>
      <c r="E136" s="5"/>
      <c r="G136" t="str">
        <f t="shared" si="4"/>
        <v>Y</v>
      </c>
    </row>
    <row r="137" spans="1:7">
      <c r="A137" s="4" t="s">
        <v>2596</v>
      </c>
      <c r="B137" s="5" t="s">
        <v>3724</v>
      </c>
      <c r="C137" s="5"/>
      <c r="D137" s="5" t="s">
        <v>3725</v>
      </c>
      <c r="E137" s="5"/>
      <c r="G137" t="str">
        <f t="shared" si="4"/>
        <v>Y</v>
      </c>
    </row>
    <row r="138" spans="1:7">
      <c r="A138" s="4" t="s">
        <v>2597</v>
      </c>
      <c r="B138" s="5" t="s">
        <v>2549</v>
      </c>
      <c r="C138" s="5"/>
      <c r="D138" s="5" t="s">
        <v>2839</v>
      </c>
      <c r="E138" s="5"/>
      <c r="G138" t="str">
        <f t="shared" si="4"/>
        <v>Y</v>
      </c>
    </row>
    <row r="139" spans="1:7">
      <c r="A139" s="4" t="s">
        <v>2602</v>
      </c>
      <c r="B139" s="5" t="s">
        <v>3726</v>
      </c>
      <c r="C139" s="5"/>
      <c r="D139" s="5" t="s">
        <v>3727</v>
      </c>
      <c r="E139" s="5"/>
      <c r="G139" t="str">
        <f t="shared" si="4"/>
        <v>Y</v>
      </c>
    </row>
    <row r="140" spans="1:7">
      <c r="A140" s="4" t="s">
        <v>3421</v>
      </c>
      <c r="B140" s="5" t="s">
        <v>3728</v>
      </c>
      <c r="C140" s="5"/>
      <c r="D140" s="5" t="s">
        <v>3729</v>
      </c>
      <c r="E140" s="5"/>
      <c r="G140" t="str">
        <f t="shared" si="4"/>
        <v>Y</v>
      </c>
    </row>
    <row r="141" spans="1:7">
      <c r="A141" s="4" t="s">
        <v>2609</v>
      </c>
      <c r="B141" s="5" t="s">
        <v>3730</v>
      </c>
      <c r="C141" s="5"/>
      <c r="D141" s="5" t="s">
        <v>3731</v>
      </c>
      <c r="E141" s="5"/>
      <c r="G141" t="str">
        <f t="shared" si="4"/>
        <v>Y</v>
      </c>
    </row>
    <row r="142" spans="1:7">
      <c r="A142" s="4" t="s">
        <v>2612</v>
      </c>
      <c r="B142" s="5" t="s">
        <v>2308</v>
      </c>
      <c r="C142" s="5"/>
      <c r="D142" s="5"/>
      <c r="E142" s="5"/>
      <c r="G142" t="str">
        <f t="shared" si="4"/>
        <v>Y</v>
      </c>
    </row>
    <row r="143" spans="1:7">
      <c r="A143" s="4" t="s">
        <v>3973</v>
      </c>
      <c r="B143" s="5" t="s">
        <v>2613</v>
      </c>
      <c r="C143" s="5"/>
      <c r="D143" s="5" t="s">
        <v>2517</v>
      </c>
      <c r="E143" s="5"/>
      <c r="G143" t="str">
        <f t="shared" si="4"/>
        <v>Y</v>
      </c>
    </row>
    <row r="144" spans="1:7">
      <c r="A144" s="4" t="s">
        <v>2614</v>
      </c>
      <c r="B144" s="5" t="s">
        <v>2387</v>
      </c>
      <c r="C144" s="5"/>
      <c r="D144" s="5" t="s">
        <v>2317</v>
      </c>
      <c r="E144" s="5"/>
      <c r="G144" t="str">
        <f t="shared" si="4"/>
        <v>Y</v>
      </c>
    </row>
    <row r="145" spans="1:7">
      <c r="A145" s="4" t="s">
        <v>3186</v>
      </c>
      <c r="B145" s="5" t="s">
        <v>2455</v>
      </c>
      <c r="C145" s="5"/>
      <c r="D145" s="5" t="s">
        <v>2451</v>
      </c>
      <c r="E145" s="5"/>
      <c r="G145" t="str">
        <f t="shared" si="4"/>
        <v>Y</v>
      </c>
    </row>
    <row r="146" spans="1:7">
      <c r="A146" s="4" t="s">
        <v>3997</v>
      </c>
      <c r="B146" s="5" t="s">
        <v>2573</v>
      </c>
      <c r="C146" s="5"/>
      <c r="D146" s="5" t="s">
        <v>3733</v>
      </c>
      <c r="E146" s="5"/>
      <c r="G146" t="str">
        <f t="shared" si="4"/>
        <v>Y</v>
      </c>
    </row>
    <row r="147" spans="1:7">
      <c r="A147" s="4" t="s">
        <v>2618</v>
      </c>
      <c r="B147" s="5" t="s">
        <v>2308</v>
      </c>
      <c r="C147" s="5"/>
      <c r="D147" s="5" t="s">
        <v>2447</v>
      </c>
      <c r="E147" s="5"/>
      <c r="G147" t="str">
        <f t="shared" si="4"/>
        <v>Y</v>
      </c>
    </row>
    <row r="148" spans="1:7">
      <c r="A148" s="4" t="s">
        <v>2621</v>
      </c>
      <c r="B148" s="5" t="s">
        <v>2833</v>
      </c>
      <c r="C148" s="5"/>
      <c r="D148" s="5" t="s">
        <v>2974</v>
      </c>
      <c r="E148" s="5"/>
      <c r="G148" t="str">
        <f t="shared" si="4"/>
        <v>Y</v>
      </c>
    </row>
    <row r="149" spans="1:7">
      <c r="A149" s="4" t="s">
        <v>3191</v>
      </c>
      <c r="B149" s="5" t="s">
        <v>2335</v>
      </c>
      <c r="C149" s="5"/>
      <c r="D149" s="5" t="s">
        <v>2455</v>
      </c>
      <c r="E149" s="5"/>
      <c r="G149" t="str">
        <f t="shared" si="4"/>
        <v>Y</v>
      </c>
    </row>
    <row r="150" spans="1:7">
      <c r="A150" s="4" t="s">
        <v>2623</v>
      </c>
      <c r="B150" s="5" t="s">
        <v>3734</v>
      </c>
      <c r="C150" s="5"/>
      <c r="D150" s="5" t="s">
        <v>3116</v>
      </c>
      <c r="E150" s="5"/>
      <c r="G150" t="str">
        <f t="shared" si="4"/>
        <v>Y</v>
      </c>
    </row>
    <row r="151" spans="1:7">
      <c r="A151" s="4" t="s">
        <v>2626</v>
      </c>
      <c r="B151" s="5" t="s">
        <v>3735</v>
      </c>
      <c r="C151" s="5"/>
      <c r="D151" s="5" t="s">
        <v>3736</v>
      </c>
      <c r="E151" s="5"/>
      <c r="G151" t="str">
        <f t="shared" si="4"/>
        <v>Y</v>
      </c>
    </row>
    <row r="152" spans="1:7">
      <c r="A152" s="4" t="s">
        <v>2631</v>
      </c>
      <c r="B152" s="5" t="s">
        <v>3737</v>
      </c>
      <c r="C152" s="5"/>
      <c r="D152" s="5" t="s">
        <v>3313</v>
      </c>
      <c r="E152" s="5"/>
      <c r="G152" t="str">
        <f t="shared" si="4"/>
        <v>Y</v>
      </c>
    </row>
    <row r="153" spans="1:7">
      <c r="A153" s="4" t="s">
        <v>2635</v>
      </c>
      <c r="B153" s="5" t="s">
        <v>3738</v>
      </c>
      <c r="C153" s="5"/>
      <c r="D153" s="5" t="s">
        <v>3133</v>
      </c>
      <c r="E153" s="5"/>
      <c r="G153" t="str">
        <f t="shared" si="4"/>
        <v>Y</v>
      </c>
    </row>
    <row r="154" spans="1:7">
      <c r="A154" s="4" t="s">
        <v>3625</v>
      </c>
      <c r="B154" s="5" t="s">
        <v>2587</v>
      </c>
      <c r="C154" s="5"/>
      <c r="D154" s="5" t="s">
        <v>2939</v>
      </c>
      <c r="E154" s="5"/>
      <c r="G154" t="str">
        <f t="shared" si="4"/>
        <v>Y</v>
      </c>
    </row>
    <row r="155" spans="1:7">
      <c r="A155" s="4" t="s">
        <v>3437</v>
      </c>
      <c r="B155" s="5" t="s">
        <v>2470</v>
      </c>
      <c r="C155" s="5"/>
      <c r="D155" s="5"/>
      <c r="E155" s="5"/>
      <c r="G155" t="str">
        <f t="shared" si="4"/>
        <v>Y</v>
      </c>
    </row>
    <row r="156" spans="1:7">
      <c r="A156" s="4" t="s">
        <v>3203</v>
      </c>
      <c r="B156" s="5" t="s">
        <v>3739</v>
      </c>
      <c r="C156" s="5"/>
      <c r="D156" s="5"/>
      <c r="E156" s="5"/>
      <c r="G156" t="str">
        <f t="shared" si="4"/>
        <v>Y</v>
      </c>
    </row>
    <row r="157" spans="1:7">
      <c r="A157" s="4" t="s">
        <v>3204</v>
      </c>
      <c r="B157" s="5" t="s">
        <v>2587</v>
      </c>
      <c r="C157" s="5"/>
      <c r="D157" s="5" t="s">
        <v>3058</v>
      </c>
      <c r="E157" s="5"/>
      <c r="G157" t="str">
        <f t="shared" si="4"/>
        <v>Y</v>
      </c>
    </row>
    <row r="158" spans="1:7">
      <c r="A158" s="4" t="s">
        <v>2639</v>
      </c>
      <c r="B158" s="5"/>
      <c r="C158" s="5"/>
      <c r="D158" s="5" t="s">
        <v>3519</v>
      </c>
      <c r="E158" s="5"/>
      <c r="G158" t="str">
        <f t="shared" si="4"/>
        <v>Y</v>
      </c>
    </row>
    <row r="159" spans="1:7">
      <c r="A159" s="4" t="s">
        <v>3205</v>
      </c>
      <c r="B159" s="5"/>
      <c r="C159" s="5"/>
      <c r="D159" s="5" t="s">
        <v>2861</v>
      </c>
      <c r="E159" s="5"/>
      <c r="G159" t="str">
        <f t="shared" si="4"/>
        <v>Y</v>
      </c>
    </row>
    <row r="160" spans="1:7">
      <c r="A160" s="4" t="s">
        <v>2672</v>
      </c>
      <c r="B160" s="5" t="s">
        <v>3740</v>
      </c>
      <c r="C160" s="5" t="s">
        <v>3715</v>
      </c>
      <c r="D160" s="5" t="s">
        <v>3741</v>
      </c>
      <c r="E160" s="5" t="s">
        <v>3717</v>
      </c>
      <c r="G160" t="str">
        <f t="shared" si="4"/>
        <v>Y</v>
      </c>
    </row>
    <row r="161" spans="1:7">
      <c r="A161" s="4" t="s">
        <v>3212</v>
      </c>
      <c r="B161" s="5" t="s">
        <v>3742</v>
      </c>
      <c r="C161" s="5"/>
      <c r="D161" s="5" t="s">
        <v>3743</v>
      </c>
      <c r="E161" s="5"/>
      <c r="G161" t="str">
        <f t="shared" si="4"/>
        <v>Y</v>
      </c>
    </row>
    <row r="162" spans="1:7">
      <c r="A162" s="4" t="s">
        <v>3987</v>
      </c>
      <c r="B162" s="5" t="s">
        <v>3388</v>
      </c>
      <c r="C162" s="5"/>
      <c r="D162" s="5" t="s">
        <v>3744</v>
      </c>
      <c r="E162" s="5"/>
      <c r="G162" t="str">
        <f t="shared" si="4"/>
        <v>False</v>
      </c>
    </row>
    <row r="163" spans="1:7">
      <c r="A163" s="4" t="s">
        <v>3213</v>
      </c>
      <c r="B163" s="5" t="s">
        <v>3745</v>
      </c>
      <c r="C163" s="5" t="s">
        <v>2711</v>
      </c>
      <c r="D163" s="5" t="s">
        <v>3746</v>
      </c>
      <c r="E163" s="5" t="s">
        <v>3747</v>
      </c>
      <c r="G163" t="str">
        <f t="shared" si="4"/>
        <v>False</v>
      </c>
    </row>
    <row r="164" spans="1:7">
      <c r="A164" s="4" t="s">
        <v>2640</v>
      </c>
      <c r="B164" s="5" t="s">
        <v>3748</v>
      </c>
      <c r="C164" s="5"/>
      <c r="D164" s="5" t="s">
        <v>3749</v>
      </c>
      <c r="E164" s="5"/>
      <c r="G164" t="str">
        <f t="shared" si="4"/>
        <v>Y</v>
      </c>
    </row>
    <row r="165" spans="1:7">
      <c r="A165" s="4" t="s">
        <v>2645</v>
      </c>
      <c r="B165" s="5" t="s">
        <v>3750</v>
      </c>
      <c r="C165" s="5" t="s">
        <v>2711</v>
      </c>
      <c r="D165" s="5" t="s">
        <v>3751</v>
      </c>
      <c r="E165" s="5" t="s">
        <v>3747</v>
      </c>
      <c r="G165" t="str">
        <f t="shared" ref="G165:G187" si="5">IF(ISNA(VLOOKUP(A165,Area_Country,2,FALSE)),"False","Y")</f>
        <v>Y</v>
      </c>
    </row>
    <row r="166" spans="1:7">
      <c r="A166" s="4" t="s">
        <v>2650</v>
      </c>
      <c r="B166" s="5" t="s">
        <v>3752</v>
      </c>
      <c r="C166" s="5"/>
      <c r="D166" s="5" t="s">
        <v>3753</v>
      </c>
      <c r="E166" s="5"/>
      <c r="G166" t="str">
        <f t="shared" si="5"/>
        <v>Y</v>
      </c>
    </row>
    <row r="167" spans="1:7">
      <c r="A167" s="4" t="s">
        <v>3457</v>
      </c>
      <c r="B167" s="5"/>
      <c r="C167" s="5"/>
      <c r="D167" s="5" t="s">
        <v>2317</v>
      </c>
      <c r="E167" s="5"/>
      <c r="G167" t="str">
        <f t="shared" si="5"/>
        <v>False</v>
      </c>
    </row>
    <row r="168" spans="1:7">
      <c r="A168" s="4" t="s">
        <v>3231</v>
      </c>
      <c r="B168" s="5" t="s">
        <v>3754</v>
      </c>
      <c r="C168" s="5" t="s">
        <v>2865</v>
      </c>
      <c r="D168" s="5" t="s">
        <v>3755</v>
      </c>
      <c r="E168" s="5" t="s">
        <v>2336</v>
      </c>
      <c r="G168" t="str">
        <f t="shared" si="5"/>
        <v>False</v>
      </c>
    </row>
    <row r="169" spans="1:7">
      <c r="A169" s="4" t="s">
        <v>2654</v>
      </c>
      <c r="B169" s="5" t="s">
        <v>3756</v>
      </c>
      <c r="C169" s="5" t="s">
        <v>2865</v>
      </c>
      <c r="D169" s="5" t="s">
        <v>3757</v>
      </c>
      <c r="E169" s="5" t="s">
        <v>2336</v>
      </c>
      <c r="G169" t="str">
        <f t="shared" si="5"/>
        <v>Y</v>
      </c>
    </row>
    <row r="170" spans="1:7">
      <c r="A170" s="4" t="s">
        <v>3239</v>
      </c>
      <c r="B170" s="5" t="s">
        <v>3758</v>
      </c>
      <c r="C170" s="5"/>
      <c r="D170" s="5" t="s">
        <v>3759</v>
      </c>
      <c r="E170" s="5"/>
      <c r="G170" t="str">
        <f t="shared" si="5"/>
        <v>Y</v>
      </c>
    </row>
    <row r="171" spans="1:7">
      <c r="A171" s="4" t="s">
        <v>2659</v>
      </c>
      <c r="B171" s="5" t="s">
        <v>2447</v>
      </c>
      <c r="C171" s="5"/>
      <c r="D171" s="5" t="s">
        <v>3060</v>
      </c>
      <c r="E171" s="5"/>
      <c r="G171" t="str">
        <f t="shared" si="5"/>
        <v>Y</v>
      </c>
    </row>
    <row r="172" spans="1:7">
      <c r="A172" s="4" t="s">
        <v>3464</v>
      </c>
      <c r="B172" s="5" t="s">
        <v>3760</v>
      </c>
      <c r="C172" s="5"/>
      <c r="D172" s="5" t="s">
        <v>2462</v>
      </c>
      <c r="E172" s="5"/>
      <c r="G172" t="str">
        <f t="shared" si="5"/>
        <v>Y</v>
      </c>
    </row>
    <row r="173" spans="1:7">
      <c r="A173" s="4" t="s">
        <v>3761</v>
      </c>
      <c r="B173" s="5"/>
      <c r="C173" s="5"/>
      <c r="D173" s="5" t="s">
        <v>2445</v>
      </c>
      <c r="E173" s="5"/>
      <c r="G173" t="str">
        <f t="shared" si="5"/>
        <v>Y</v>
      </c>
    </row>
    <row r="174" spans="1:7">
      <c r="A174" s="4" t="s">
        <v>2660</v>
      </c>
      <c r="B174" s="5" t="s">
        <v>3762</v>
      </c>
      <c r="C174" s="5"/>
      <c r="D174" s="5" t="s">
        <v>3763</v>
      </c>
      <c r="E174" s="5"/>
      <c r="G174" t="str">
        <f t="shared" si="5"/>
        <v>Y</v>
      </c>
    </row>
    <row r="175" spans="1:7">
      <c r="A175" s="4" t="s">
        <v>2665</v>
      </c>
      <c r="B175" s="5" t="s">
        <v>2465</v>
      </c>
      <c r="C175" s="5"/>
      <c r="D175" s="5" t="s">
        <v>2377</v>
      </c>
      <c r="E175" s="5"/>
      <c r="G175" t="str">
        <f t="shared" si="5"/>
        <v>Y</v>
      </c>
    </row>
    <row r="176" spans="1:7">
      <c r="A176" s="4" t="s">
        <v>2666</v>
      </c>
      <c r="B176" s="5" t="s">
        <v>2451</v>
      </c>
      <c r="C176" s="5"/>
      <c r="D176" s="5"/>
      <c r="E176" s="5"/>
      <c r="G176" t="str">
        <f t="shared" si="5"/>
        <v>Y</v>
      </c>
    </row>
    <row r="177" spans="1:7">
      <c r="A177" s="4" t="s">
        <v>2668</v>
      </c>
      <c r="B177" s="5" t="s">
        <v>2361</v>
      </c>
      <c r="C177" s="5"/>
      <c r="D177" s="5"/>
      <c r="E177" s="5"/>
      <c r="G177" t="str">
        <f t="shared" si="5"/>
        <v>Y</v>
      </c>
    </row>
    <row r="178" spans="1:7">
      <c r="A178" s="4" t="s">
        <v>2669</v>
      </c>
      <c r="B178" s="5" t="s">
        <v>3764</v>
      </c>
      <c r="C178" s="5"/>
      <c r="D178" s="5" t="s">
        <v>3765</v>
      </c>
      <c r="E178" s="5"/>
      <c r="G178" t="str">
        <f t="shared" si="5"/>
        <v>Y</v>
      </c>
    </row>
    <row r="179" spans="1:7">
      <c r="A179" s="4" t="s">
        <v>3472</v>
      </c>
      <c r="B179" s="5" t="s">
        <v>2451</v>
      </c>
      <c r="C179" s="5"/>
      <c r="D179" s="5" t="s">
        <v>2317</v>
      </c>
      <c r="E179" s="5"/>
      <c r="G179" t="str">
        <f t="shared" si="5"/>
        <v>Y</v>
      </c>
    </row>
    <row r="180" spans="1:7">
      <c r="A180" s="4" t="s">
        <v>3989</v>
      </c>
      <c r="B180" s="5"/>
      <c r="C180" s="5"/>
      <c r="D180" s="5" t="s">
        <v>2637</v>
      </c>
      <c r="E180" s="5"/>
      <c r="G180" t="str">
        <f t="shared" si="5"/>
        <v>Y</v>
      </c>
    </row>
    <row r="181" spans="1:7">
      <c r="A181" s="4" t="s">
        <v>2676</v>
      </c>
      <c r="B181" s="5" t="s">
        <v>3766</v>
      </c>
      <c r="C181" s="5"/>
      <c r="D181" s="5" t="s">
        <v>3767</v>
      </c>
      <c r="E181" s="5"/>
      <c r="G181" t="str">
        <f t="shared" si="5"/>
        <v>Y</v>
      </c>
    </row>
    <row r="182" spans="1:7">
      <c r="A182" s="4" t="s">
        <v>3475</v>
      </c>
      <c r="B182" s="5" t="s">
        <v>3438</v>
      </c>
      <c r="C182" s="5"/>
      <c r="D182" s="5" t="s">
        <v>3127</v>
      </c>
      <c r="E182" s="5"/>
      <c r="G182" t="str">
        <f t="shared" si="5"/>
        <v>Y</v>
      </c>
    </row>
    <row r="183" spans="1:7">
      <c r="A183" s="4" t="s">
        <v>3254</v>
      </c>
      <c r="B183" s="5" t="s">
        <v>3768</v>
      </c>
      <c r="C183" s="5"/>
      <c r="D183" s="5" t="s">
        <v>3769</v>
      </c>
      <c r="E183" s="5"/>
      <c r="G183" t="str">
        <f t="shared" si="5"/>
        <v>False</v>
      </c>
    </row>
    <row r="184" spans="1:7">
      <c r="A184" s="4" t="s">
        <v>3990</v>
      </c>
      <c r="B184" s="5" t="s">
        <v>3344</v>
      </c>
      <c r="C184" s="5"/>
      <c r="D184" s="5" t="s">
        <v>2713</v>
      </c>
      <c r="E184" s="5"/>
      <c r="G184" t="str">
        <f t="shared" si="5"/>
        <v>False</v>
      </c>
    </row>
    <row r="185" spans="1:7">
      <c r="A185" s="4" t="s">
        <v>2680</v>
      </c>
      <c r="B185" s="5" t="s">
        <v>3770</v>
      </c>
      <c r="C185" s="5" t="s">
        <v>3771</v>
      </c>
      <c r="D185" s="5" t="s">
        <v>3772</v>
      </c>
      <c r="E185" s="5" t="s">
        <v>3773</v>
      </c>
      <c r="G185" t="str">
        <f t="shared" si="5"/>
        <v>False</v>
      </c>
    </row>
    <row r="186" spans="1:7">
      <c r="A186" s="4" t="s">
        <v>3774</v>
      </c>
      <c r="B186" s="5" t="s">
        <v>3775</v>
      </c>
      <c r="C186" s="5" t="s">
        <v>3776</v>
      </c>
      <c r="D186" s="5" t="s">
        <v>3777</v>
      </c>
      <c r="E186" s="5" t="s">
        <v>3778</v>
      </c>
      <c r="G186" t="str">
        <f t="shared" si="5"/>
        <v>False</v>
      </c>
    </row>
    <row r="187" spans="1:7">
      <c r="A187" s="4" t="s">
        <v>3779</v>
      </c>
      <c r="B187" s="5" t="s">
        <v>3780</v>
      </c>
      <c r="C187" s="5" t="s">
        <v>3660</v>
      </c>
      <c r="D187" s="5" t="s">
        <v>3781</v>
      </c>
      <c r="E187" s="5" t="s">
        <v>3662</v>
      </c>
      <c r="G187" t="str">
        <f t="shared" si="5"/>
        <v>False</v>
      </c>
    </row>
    <row r="188" spans="1:7" ht="42.75">
      <c r="A188" s="2" t="s">
        <v>3782</v>
      </c>
    </row>
    <row r="189" spans="1:7" ht="99.75">
      <c r="A189" s="2" t="s">
        <v>3783</v>
      </c>
    </row>
    <row r="190" spans="1:7">
      <c r="A190" s="2" t="s">
        <v>2954</v>
      </c>
    </row>
  </sheetData>
  <mergeCells count="3">
    <mergeCell ref="A3:A4"/>
    <mergeCell ref="B3:C3"/>
    <mergeCell ref="D3:E3"/>
  </mergeCells>
  <phoneticPr fontId="2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82"/>
  <sheetViews>
    <sheetView workbookViewId="0"/>
  </sheetViews>
  <sheetFormatPr defaultRowHeight="14.25"/>
  <cols>
    <col min="1" max="1" width="36" bestFit="1" customWidth="1"/>
    <col min="2" max="5" width="13.875" bestFit="1" customWidth="1"/>
  </cols>
  <sheetData>
    <row r="1" spans="1:7" ht="28.5">
      <c r="A1" s="2" t="s">
        <v>3950</v>
      </c>
    </row>
    <row r="2" spans="1:7">
      <c r="A2" s="2" t="s">
        <v>2686</v>
      </c>
    </row>
    <row r="3" spans="1:7">
      <c r="A3" s="152" t="s">
        <v>2687</v>
      </c>
      <c r="B3" s="154" t="s">
        <v>2688</v>
      </c>
      <c r="C3" s="155"/>
      <c r="D3" s="154" t="s">
        <v>2689</v>
      </c>
      <c r="E3" s="155"/>
    </row>
    <row r="4" spans="1:7">
      <c r="A4" s="153"/>
      <c r="B4" s="3" t="s">
        <v>2690</v>
      </c>
      <c r="C4" s="3" t="s">
        <v>2691</v>
      </c>
      <c r="D4" s="3" t="s">
        <v>2690</v>
      </c>
      <c r="E4" s="3" t="s">
        <v>2691</v>
      </c>
    </row>
    <row r="5" spans="1:7">
      <c r="A5" s="4" t="s">
        <v>2302</v>
      </c>
      <c r="B5" s="5" t="s">
        <v>2692</v>
      </c>
      <c r="C5" s="5" t="s">
        <v>2693</v>
      </c>
      <c r="D5" s="5" t="s">
        <v>2694</v>
      </c>
      <c r="E5" s="5" t="s">
        <v>2695</v>
      </c>
      <c r="G5" t="str">
        <f t="shared" ref="G5:G36" si="0">IF(ISNA(VLOOKUP(A5,Area_Country,2,FALSE)),"False","Y")</f>
        <v>False</v>
      </c>
    </row>
    <row r="6" spans="1:7">
      <c r="A6" s="4" t="s">
        <v>2696</v>
      </c>
      <c r="B6" s="5" t="s">
        <v>2697</v>
      </c>
      <c r="C6" s="5" t="s">
        <v>2698</v>
      </c>
      <c r="D6" s="5" t="s">
        <v>2699</v>
      </c>
      <c r="E6" s="5" t="s">
        <v>2700</v>
      </c>
      <c r="G6" t="str">
        <f t="shared" si="0"/>
        <v>False</v>
      </c>
    </row>
    <row r="7" spans="1:7">
      <c r="A7" s="4" t="s">
        <v>2701</v>
      </c>
      <c r="B7" s="5" t="s">
        <v>2603</v>
      </c>
      <c r="C7" s="5"/>
      <c r="D7" s="5" t="s">
        <v>2702</v>
      </c>
      <c r="E7" s="5"/>
      <c r="G7" t="str">
        <f t="shared" si="0"/>
        <v>Y</v>
      </c>
    </row>
    <row r="8" spans="1:7">
      <c r="A8" s="4" t="s">
        <v>2703</v>
      </c>
      <c r="B8" s="5" t="s">
        <v>2704</v>
      </c>
      <c r="C8" s="5"/>
      <c r="D8" s="5" t="s">
        <v>2705</v>
      </c>
      <c r="E8" s="5"/>
      <c r="G8" t="str">
        <f t="shared" si="0"/>
        <v>Y</v>
      </c>
    </row>
    <row r="9" spans="1:7">
      <c r="A9" s="4" t="s">
        <v>2307</v>
      </c>
      <c r="B9" s="5" t="s">
        <v>2706</v>
      </c>
      <c r="C9" s="5"/>
      <c r="D9" s="5" t="s">
        <v>2707</v>
      </c>
      <c r="E9" s="5"/>
      <c r="G9" t="str">
        <f t="shared" si="0"/>
        <v>Y</v>
      </c>
    </row>
    <row r="10" spans="1:7">
      <c r="A10" s="4" t="s">
        <v>2309</v>
      </c>
      <c r="B10" s="5" t="s">
        <v>2708</v>
      </c>
      <c r="C10" s="5"/>
      <c r="D10" s="5" t="s">
        <v>2709</v>
      </c>
      <c r="E10" s="5"/>
      <c r="G10" t="str">
        <f t="shared" si="0"/>
        <v>Y</v>
      </c>
    </row>
    <row r="11" spans="1:7">
      <c r="A11" s="4" t="s">
        <v>2312</v>
      </c>
      <c r="B11" s="5" t="s">
        <v>2710</v>
      </c>
      <c r="C11" s="5"/>
      <c r="D11" s="5" t="s">
        <v>2711</v>
      </c>
      <c r="E11" s="5"/>
      <c r="G11" t="str">
        <f t="shared" si="0"/>
        <v>Y</v>
      </c>
    </row>
    <row r="12" spans="1:7">
      <c r="A12" s="4" t="s">
        <v>2316</v>
      </c>
      <c r="B12" s="5" t="s">
        <v>2712</v>
      </c>
      <c r="C12" s="5"/>
      <c r="D12" s="5" t="s">
        <v>2713</v>
      </c>
      <c r="E12" s="5"/>
      <c r="G12" t="str">
        <f t="shared" si="0"/>
        <v>Y</v>
      </c>
    </row>
    <row r="13" spans="1:7">
      <c r="A13" s="4" t="s">
        <v>2320</v>
      </c>
      <c r="B13" s="5" t="s">
        <v>2714</v>
      </c>
      <c r="C13" s="5"/>
      <c r="D13" s="5" t="s">
        <v>2715</v>
      </c>
      <c r="E13" s="5"/>
      <c r="G13" t="str">
        <f t="shared" si="0"/>
        <v>Y</v>
      </c>
    </row>
    <row r="14" spans="1:7">
      <c r="A14" s="4" t="s">
        <v>2324</v>
      </c>
      <c r="B14" s="5" t="s">
        <v>2716</v>
      </c>
      <c r="C14" s="5"/>
      <c r="D14" s="5" t="s">
        <v>2717</v>
      </c>
      <c r="E14" s="5"/>
      <c r="G14" t="str">
        <f t="shared" si="0"/>
        <v>Y</v>
      </c>
    </row>
    <row r="15" spans="1:7">
      <c r="A15" s="4" t="s">
        <v>3964</v>
      </c>
      <c r="B15" s="5" t="s">
        <v>2718</v>
      </c>
      <c r="C15" s="5" t="s">
        <v>2719</v>
      </c>
      <c r="D15" s="5" t="s">
        <v>2720</v>
      </c>
      <c r="E15" s="5" t="s">
        <v>2721</v>
      </c>
      <c r="G15" t="str">
        <f t="shared" si="0"/>
        <v>Y</v>
      </c>
    </row>
    <row r="16" spans="1:7">
      <c r="A16" s="4" t="s">
        <v>2334</v>
      </c>
      <c r="B16" s="5" t="s">
        <v>2722</v>
      </c>
      <c r="C16" s="5" t="s">
        <v>2572</v>
      </c>
      <c r="D16" s="5" t="s">
        <v>2723</v>
      </c>
      <c r="E16" s="5" t="s">
        <v>2724</v>
      </c>
      <c r="G16" t="str">
        <f t="shared" si="0"/>
        <v>Y</v>
      </c>
    </row>
    <row r="17" spans="1:7">
      <c r="A17" s="4" t="s">
        <v>2337</v>
      </c>
      <c r="B17" s="5" t="s">
        <v>2725</v>
      </c>
      <c r="C17" s="5"/>
      <c r="D17" s="5" t="s">
        <v>2726</v>
      </c>
      <c r="E17" s="5"/>
      <c r="G17" t="str">
        <f t="shared" si="0"/>
        <v>Y</v>
      </c>
    </row>
    <row r="18" spans="1:7">
      <c r="A18" s="4" t="s">
        <v>2342</v>
      </c>
      <c r="B18" s="5" t="s">
        <v>2727</v>
      </c>
      <c r="C18" s="5"/>
      <c r="D18" s="5" t="s">
        <v>2728</v>
      </c>
      <c r="E18" s="5"/>
      <c r="G18" t="str">
        <f t="shared" si="0"/>
        <v>Y</v>
      </c>
    </row>
    <row r="19" spans="1:7">
      <c r="A19" s="4" t="s">
        <v>2729</v>
      </c>
      <c r="B19" s="5" t="s">
        <v>2414</v>
      </c>
      <c r="C19" s="5"/>
      <c r="D19" s="5" t="s">
        <v>2432</v>
      </c>
      <c r="E19" s="5"/>
      <c r="G19" t="str">
        <f t="shared" si="0"/>
        <v>Y</v>
      </c>
    </row>
    <row r="20" spans="1:7">
      <c r="A20" s="4" t="s">
        <v>2344</v>
      </c>
      <c r="B20" s="5" t="s">
        <v>2730</v>
      </c>
      <c r="C20" s="5"/>
      <c r="D20" s="5" t="s">
        <v>2731</v>
      </c>
      <c r="E20" s="5" t="s">
        <v>2558</v>
      </c>
      <c r="G20" t="str">
        <f t="shared" si="0"/>
        <v>Y</v>
      </c>
    </row>
    <row r="21" spans="1:7">
      <c r="A21" s="4" t="s">
        <v>2348</v>
      </c>
      <c r="B21" s="5" t="s">
        <v>2732</v>
      </c>
      <c r="C21" s="5" t="s">
        <v>2733</v>
      </c>
      <c r="D21" s="5" t="s">
        <v>2734</v>
      </c>
      <c r="E21" s="5" t="s">
        <v>2735</v>
      </c>
      <c r="G21" t="str">
        <f t="shared" si="0"/>
        <v>Y</v>
      </c>
    </row>
    <row r="22" spans="1:7">
      <c r="A22" s="4" t="s">
        <v>2353</v>
      </c>
      <c r="B22" s="5" t="s">
        <v>2736</v>
      </c>
      <c r="C22" s="5"/>
      <c r="D22" s="5" t="s">
        <v>2737</v>
      </c>
      <c r="E22" s="5"/>
      <c r="G22" t="str">
        <f t="shared" si="0"/>
        <v>Y</v>
      </c>
    </row>
    <row r="23" spans="1:7">
      <c r="A23" s="4" t="s">
        <v>2355</v>
      </c>
      <c r="B23" s="5" t="s">
        <v>2308</v>
      </c>
      <c r="C23" s="5"/>
      <c r="D23" s="5" t="s">
        <v>2526</v>
      </c>
      <c r="E23" s="5"/>
      <c r="G23" t="str">
        <f t="shared" si="0"/>
        <v>Y</v>
      </c>
    </row>
    <row r="24" spans="1:7">
      <c r="A24" s="4" t="s">
        <v>2360</v>
      </c>
      <c r="B24" s="5"/>
      <c r="C24" s="5"/>
      <c r="D24" s="5" t="s">
        <v>2599</v>
      </c>
      <c r="E24" s="5"/>
      <c r="G24" t="str">
        <f t="shared" si="0"/>
        <v>Y</v>
      </c>
    </row>
    <row r="25" spans="1:7">
      <c r="A25" s="4" t="s">
        <v>2363</v>
      </c>
      <c r="B25" s="5" t="s">
        <v>2738</v>
      </c>
      <c r="C25" s="5"/>
      <c r="D25" s="5" t="s">
        <v>2739</v>
      </c>
      <c r="E25" s="5"/>
      <c r="G25" t="str">
        <f t="shared" si="0"/>
        <v>Y</v>
      </c>
    </row>
    <row r="26" spans="1:7">
      <c r="A26" s="4" t="s">
        <v>3965</v>
      </c>
      <c r="B26" s="5" t="s">
        <v>2740</v>
      </c>
      <c r="C26" s="5" t="s">
        <v>2741</v>
      </c>
      <c r="D26" s="5" t="s">
        <v>2742</v>
      </c>
      <c r="E26" s="5" t="s">
        <v>2743</v>
      </c>
      <c r="G26" t="str">
        <f t="shared" si="0"/>
        <v>Y</v>
      </c>
    </row>
    <row r="27" spans="1:7">
      <c r="A27" s="4" t="s">
        <v>2371</v>
      </c>
      <c r="B27" s="5" t="s">
        <v>2744</v>
      </c>
      <c r="C27" s="5" t="s">
        <v>2745</v>
      </c>
      <c r="D27" s="5" t="s">
        <v>2746</v>
      </c>
      <c r="E27" s="5" t="s">
        <v>2747</v>
      </c>
      <c r="G27" t="str">
        <f t="shared" si="0"/>
        <v>Y</v>
      </c>
    </row>
    <row r="28" spans="1:7">
      <c r="A28" s="4" t="s">
        <v>2376</v>
      </c>
      <c r="B28" s="5" t="s">
        <v>2748</v>
      </c>
      <c r="C28" s="5"/>
      <c r="D28" s="5" t="s">
        <v>2749</v>
      </c>
      <c r="E28" s="5"/>
      <c r="G28" t="str">
        <f t="shared" si="0"/>
        <v>Y</v>
      </c>
    </row>
    <row r="29" spans="1:7">
      <c r="A29" s="4" t="s">
        <v>2378</v>
      </c>
      <c r="B29" s="5" t="s">
        <v>2461</v>
      </c>
      <c r="C29" s="5"/>
      <c r="D29" s="5" t="s">
        <v>2401</v>
      </c>
      <c r="E29" s="5"/>
      <c r="G29" t="str">
        <f t="shared" si="0"/>
        <v>Y</v>
      </c>
    </row>
    <row r="30" spans="1:7">
      <c r="A30" s="4" t="s">
        <v>2379</v>
      </c>
      <c r="B30" s="5"/>
      <c r="C30" s="5"/>
      <c r="D30" s="5" t="s">
        <v>2622</v>
      </c>
      <c r="E30" s="5"/>
      <c r="G30" t="str">
        <f t="shared" si="0"/>
        <v>Y</v>
      </c>
    </row>
    <row r="31" spans="1:7">
      <c r="A31" s="4" t="s">
        <v>2380</v>
      </c>
      <c r="B31" s="5" t="s">
        <v>2714</v>
      </c>
      <c r="C31" s="5"/>
      <c r="D31" s="5" t="s">
        <v>2750</v>
      </c>
      <c r="E31" s="5"/>
      <c r="G31" t="str">
        <f t="shared" si="0"/>
        <v>Y</v>
      </c>
    </row>
    <row r="32" spans="1:7">
      <c r="A32" s="4" t="s">
        <v>2751</v>
      </c>
      <c r="B32" s="5"/>
      <c r="C32" s="5"/>
      <c r="D32" s="5" t="s">
        <v>2318</v>
      </c>
      <c r="E32" s="5"/>
      <c r="G32" t="str">
        <f t="shared" si="0"/>
        <v>Y</v>
      </c>
    </row>
    <row r="33" spans="1:7">
      <c r="A33" s="4" t="s">
        <v>2381</v>
      </c>
      <c r="B33" s="5" t="s">
        <v>2752</v>
      </c>
      <c r="C33" s="5"/>
      <c r="D33" s="5" t="s">
        <v>2753</v>
      </c>
      <c r="E33" s="5"/>
      <c r="G33" t="str">
        <f t="shared" si="0"/>
        <v>Y</v>
      </c>
    </row>
    <row r="34" spans="1:7">
      <c r="A34" s="4" t="s">
        <v>2754</v>
      </c>
      <c r="B34" s="5" t="s">
        <v>2427</v>
      </c>
      <c r="C34" s="5"/>
      <c r="D34" s="5"/>
      <c r="E34" s="5"/>
      <c r="G34" t="str">
        <f t="shared" si="0"/>
        <v>Y</v>
      </c>
    </row>
    <row r="35" spans="1:7">
      <c r="A35" s="4" t="s">
        <v>2386</v>
      </c>
      <c r="B35" s="5" t="s">
        <v>2755</v>
      </c>
      <c r="C35" s="5"/>
      <c r="D35" s="5" t="s">
        <v>2756</v>
      </c>
      <c r="E35" s="5"/>
      <c r="G35" t="str">
        <f t="shared" si="0"/>
        <v>Y</v>
      </c>
    </row>
    <row r="36" spans="1:7">
      <c r="A36" s="4" t="s">
        <v>2388</v>
      </c>
      <c r="B36" s="5" t="s">
        <v>2757</v>
      </c>
      <c r="C36" s="5" t="s">
        <v>2613</v>
      </c>
      <c r="D36" s="5" t="s">
        <v>2758</v>
      </c>
      <c r="E36" s="5" t="s">
        <v>2759</v>
      </c>
      <c r="G36" t="str">
        <f t="shared" si="0"/>
        <v>Y</v>
      </c>
    </row>
    <row r="37" spans="1:7">
      <c r="A37" s="4" t="s">
        <v>2393</v>
      </c>
      <c r="B37" s="5" t="s">
        <v>2760</v>
      </c>
      <c r="C37" s="5" t="s">
        <v>2761</v>
      </c>
      <c r="D37" s="5" t="s">
        <v>2762</v>
      </c>
      <c r="E37" s="5" t="s">
        <v>2763</v>
      </c>
      <c r="G37" t="str">
        <f t="shared" ref="G37:G68" si="1">IF(ISNA(VLOOKUP(A37,Area_Country,2,FALSE)),"False","Y")</f>
        <v>Y</v>
      </c>
    </row>
    <row r="38" spans="1:7">
      <c r="A38" s="4" t="s">
        <v>2398</v>
      </c>
      <c r="B38" s="5" t="s">
        <v>2764</v>
      </c>
      <c r="C38" s="5"/>
      <c r="D38" s="5" t="s">
        <v>2470</v>
      </c>
      <c r="E38" s="5"/>
      <c r="G38" t="str">
        <f t="shared" si="1"/>
        <v>Y</v>
      </c>
    </row>
    <row r="39" spans="1:7">
      <c r="A39" s="4" t="s">
        <v>2765</v>
      </c>
      <c r="B39" s="5" t="s">
        <v>2766</v>
      </c>
      <c r="C39" s="5"/>
      <c r="D39" s="5" t="s">
        <v>2767</v>
      </c>
      <c r="E39" s="5"/>
      <c r="G39" t="str">
        <f t="shared" si="1"/>
        <v>Y</v>
      </c>
    </row>
    <row r="40" spans="1:7">
      <c r="A40" s="4" t="s">
        <v>2402</v>
      </c>
      <c r="B40" s="5" t="s">
        <v>2768</v>
      </c>
      <c r="C40" s="5"/>
      <c r="D40" s="5" t="s">
        <v>2769</v>
      </c>
      <c r="E40" s="5"/>
      <c r="G40" t="str">
        <f t="shared" si="1"/>
        <v>Y</v>
      </c>
    </row>
    <row r="41" spans="1:7">
      <c r="A41" s="4" t="s">
        <v>2407</v>
      </c>
      <c r="B41" s="5" t="s">
        <v>2770</v>
      </c>
      <c r="C41" s="5"/>
      <c r="D41" s="5" t="s">
        <v>2771</v>
      </c>
      <c r="E41" s="5"/>
      <c r="G41" t="str">
        <f t="shared" si="1"/>
        <v>Y</v>
      </c>
    </row>
    <row r="42" spans="1:7">
      <c r="A42" s="4" t="s">
        <v>2410</v>
      </c>
      <c r="B42" s="5" t="s">
        <v>2772</v>
      </c>
      <c r="C42" s="5"/>
      <c r="D42" s="5" t="s">
        <v>2773</v>
      </c>
      <c r="E42" s="5"/>
      <c r="G42" t="str">
        <f t="shared" si="1"/>
        <v>Y</v>
      </c>
    </row>
    <row r="43" spans="1:7">
      <c r="A43" s="4" t="s">
        <v>2415</v>
      </c>
      <c r="B43" s="5" t="s">
        <v>2774</v>
      </c>
      <c r="C43" s="5"/>
      <c r="D43" s="5" t="s">
        <v>2775</v>
      </c>
      <c r="E43" s="5"/>
      <c r="G43" t="str">
        <f t="shared" si="1"/>
        <v>Y</v>
      </c>
    </row>
    <row r="44" spans="1:7">
      <c r="A44" s="4" t="s">
        <v>2416</v>
      </c>
      <c r="B44" s="5" t="s">
        <v>2776</v>
      </c>
      <c r="C44" s="5"/>
      <c r="D44" s="5" t="s">
        <v>2766</v>
      </c>
      <c r="E44" s="5"/>
      <c r="G44" t="str">
        <f t="shared" si="1"/>
        <v>Y</v>
      </c>
    </row>
    <row r="45" spans="1:7">
      <c r="A45" s="4" t="s">
        <v>3994</v>
      </c>
      <c r="B45" s="5" t="s">
        <v>2777</v>
      </c>
      <c r="C45" s="5" t="s">
        <v>2778</v>
      </c>
      <c r="D45" s="5" t="s">
        <v>2779</v>
      </c>
      <c r="E45" s="5" t="s">
        <v>2780</v>
      </c>
      <c r="G45" t="str">
        <f t="shared" si="1"/>
        <v>Y</v>
      </c>
    </row>
    <row r="46" spans="1:7">
      <c r="A46" s="4" t="s">
        <v>3980</v>
      </c>
      <c r="B46" s="5"/>
      <c r="C46" s="5"/>
      <c r="D46" s="5" t="s">
        <v>2345</v>
      </c>
      <c r="E46" s="5"/>
      <c r="G46" t="str">
        <f t="shared" si="1"/>
        <v>False</v>
      </c>
    </row>
    <row r="47" spans="1:7">
      <c r="A47" s="4" t="s">
        <v>2781</v>
      </c>
      <c r="B47" s="5" t="s">
        <v>2782</v>
      </c>
      <c r="C47" s="5"/>
      <c r="D47" s="5" t="s">
        <v>2783</v>
      </c>
      <c r="E47" s="5"/>
      <c r="G47" t="str">
        <f t="shared" si="1"/>
        <v>False</v>
      </c>
    </row>
    <row r="48" spans="1:7">
      <c r="A48" s="4" t="s">
        <v>2784</v>
      </c>
      <c r="B48" s="5" t="s">
        <v>2785</v>
      </c>
      <c r="C48" s="5"/>
      <c r="D48" s="5" t="s">
        <v>2786</v>
      </c>
      <c r="E48" s="5"/>
      <c r="G48" t="str">
        <f t="shared" si="1"/>
        <v>Y</v>
      </c>
    </row>
    <row r="49" spans="1:7">
      <c r="A49" s="4" t="s">
        <v>2787</v>
      </c>
      <c r="B49" s="5" t="s">
        <v>2788</v>
      </c>
      <c r="C49" s="5"/>
      <c r="D49" s="5" t="s">
        <v>2789</v>
      </c>
      <c r="E49" s="5"/>
      <c r="G49" t="str">
        <f t="shared" si="1"/>
        <v>Y</v>
      </c>
    </row>
    <row r="50" spans="1:7">
      <c r="A50" s="4" t="s">
        <v>2426</v>
      </c>
      <c r="B50" s="5" t="s">
        <v>2790</v>
      </c>
      <c r="C50" s="5"/>
      <c r="D50" s="5"/>
      <c r="E50" s="5"/>
      <c r="G50" t="str">
        <f t="shared" si="1"/>
        <v>Y</v>
      </c>
    </row>
    <row r="51" spans="1:7">
      <c r="A51" s="4" t="s">
        <v>2791</v>
      </c>
      <c r="B51" s="5" t="s">
        <v>2362</v>
      </c>
      <c r="C51" s="5"/>
      <c r="D51" s="5" t="s">
        <v>2792</v>
      </c>
      <c r="E51" s="5"/>
      <c r="G51" t="str">
        <f t="shared" si="1"/>
        <v>Y</v>
      </c>
    </row>
    <row r="52" spans="1:7">
      <c r="A52" s="4" t="s">
        <v>2428</v>
      </c>
      <c r="B52" s="5" t="s">
        <v>2793</v>
      </c>
      <c r="C52" s="5"/>
      <c r="D52" s="5" t="s">
        <v>2794</v>
      </c>
      <c r="E52" s="5"/>
      <c r="G52" t="str">
        <f t="shared" si="1"/>
        <v>Y</v>
      </c>
    </row>
    <row r="53" spans="1:7">
      <c r="A53" s="4" t="s">
        <v>2795</v>
      </c>
      <c r="B53" s="5" t="s">
        <v>2796</v>
      </c>
      <c r="C53" s="5"/>
      <c r="D53" s="5"/>
      <c r="E53" s="5"/>
      <c r="G53" t="str">
        <f t="shared" si="1"/>
        <v>Y</v>
      </c>
    </row>
    <row r="54" spans="1:7">
      <c r="A54" s="4" t="s">
        <v>2797</v>
      </c>
      <c r="B54" s="5" t="s">
        <v>2613</v>
      </c>
      <c r="C54" s="5"/>
      <c r="D54" s="5"/>
      <c r="E54" s="5"/>
      <c r="G54" t="str">
        <f t="shared" si="1"/>
        <v>Y</v>
      </c>
    </row>
    <row r="55" spans="1:7">
      <c r="A55" s="4" t="s">
        <v>2430</v>
      </c>
      <c r="B55" s="5" t="s">
        <v>2587</v>
      </c>
      <c r="C55" s="5"/>
      <c r="D55" s="5" t="s">
        <v>2798</v>
      </c>
      <c r="E55" s="5"/>
      <c r="G55" t="str">
        <f t="shared" si="1"/>
        <v>Y</v>
      </c>
    </row>
    <row r="56" spans="1:7">
      <c r="A56" s="4" t="s">
        <v>2799</v>
      </c>
      <c r="B56" s="5"/>
      <c r="C56" s="5"/>
      <c r="D56" s="5" t="s">
        <v>2800</v>
      </c>
      <c r="E56" s="5"/>
      <c r="G56" t="str">
        <f t="shared" si="1"/>
        <v>Y</v>
      </c>
    </row>
    <row r="57" spans="1:7">
      <c r="A57" s="4" t="s">
        <v>2801</v>
      </c>
      <c r="B57" s="5" t="s">
        <v>2802</v>
      </c>
      <c r="C57" s="5"/>
      <c r="D57" s="5" t="s">
        <v>2803</v>
      </c>
      <c r="E57" s="5"/>
      <c r="G57" t="str">
        <f t="shared" si="1"/>
        <v>Y</v>
      </c>
    </row>
    <row r="58" spans="1:7">
      <c r="A58" s="4" t="s">
        <v>2804</v>
      </c>
      <c r="B58" s="5" t="s">
        <v>2805</v>
      </c>
      <c r="C58" s="5"/>
      <c r="D58" s="5" t="s">
        <v>2806</v>
      </c>
      <c r="E58" s="5"/>
      <c r="G58" t="str">
        <f t="shared" si="1"/>
        <v>Y</v>
      </c>
    </row>
    <row r="59" spans="1:7">
      <c r="A59" s="4" t="s">
        <v>2807</v>
      </c>
      <c r="B59" s="5" t="s">
        <v>2636</v>
      </c>
      <c r="C59" s="5"/>
      <c r="D59" s="5" t="s">
        <v>2808</v>
      </c>
      <c r="E59" s="5"/>
      <c r="G59" t="str">
        <f t="shared" si="1"/>
        <v>Y</v>
      </c>
    </row>
    <row r="60" spans="1:7">
      <c r="A60" s="4" t="s">
        <v>2809</v>
      </c>
      <c r="B60" s="5" t="s">
        <v>2308</v>
      </c>
      <c r="C60" s="5"/>
      <c r="D60" s="5" t="s">
        <v>2574</v>
      </c>
      <c r="E60" s="5"/>
      <c r="G60" t="str">
        <f t="shared" si="1"/>
        <v>Y</v>
      </c>
    </row>
    <row r="61" spans="1:7">
      <c r="A61" s="4" t="s">
        <v>2431</v>
      </c>
      <c r="B61" s="5" t="s">
        <v>2810</v>
      </c>
      <c r="C61" s="5"/>
      <c r="D61" s="5"/>
      <c r="E61" s="5"/>
      <c r="G61" t="str">
        <f t="shared" si="1"/>
        <v>Y</v>
      </c>
    </row>
    <row r="62" spans="1:7">
      <c r="A62" s="4" t="s">
        <v>2811</v>
      </c>
      <c r="B62" s="5" t="s">
        <v>2812</v>
      </c>
      <c r="C62" s="5"/>
      <c r="D62" s="5"/>
      <c r="E62" s="5"/>
      <c r="G62" t="str">
        <f t="shared" si="1"/>
        <v>Y</v>
      </c>
    </row>
    <row r="63" spans="1:7">
      <c r="A63" s="4" t="s">
        <v>2435</v>
      </c>
      <c r="B63" s="5" t="s">
        <v>2599</v>
      </c>
      <c r="C63" s="5"/>
      <c r="D63" s="5" t="s">
        <v>2813</v>
      </c>
      <c r="E63" s="5"/>
      <c r="G63" t="str">
        <f t="shared" si="1"/>
        <v>Y</v>
      </c>
    </row>
    <row r="64" spans="1:7">
      <c r="A64" s="4" t="s">
        <v>2437</v>
      </c>
      <c r="B64" s="5" t="s">
        <v>2308</v>
      </c>
      <c r="C64" s="5"/>
      <c r="D64" s="5"/>
      <c r="E64" s="5"/>
      <c r="G64" t="str">
        <f t="shared" si="1"/>
        <v>Y</v>
      </c>
    </row>
    <row r="65" spans="1:7">
      <c r="A65" s="4" t="s">
        <v>2442</v>
      </c>
      <c r="B65" s="5" t="s">
        <v>2810</v>
      </c>
      <c r="C65" s="5"/>
      <c r="D65" s="5" t="s">
        <v>2814</v>
      </c>
      <c r="E65" s="5"/>
      <c r="G65" t="str">
        <f t="shared" si="1"/>
        <v>Y</v>
      </c>
    </row>
    <row r="66" spans="1:7">
      <c r="A66" s="4" t="s">
        <v>2444</v>
      </c>
      <c r="B66" s="5" t="s">
        <v>2815</v>
      </c>
      <c r="C66" s="5"/>
      <c r="D66" s="5" t="s">
        <v>2816</v>
      </c>
      <c r="E66" s="5"/>
      <c r="G66" t="str">
        <f t="shared" si="1"/>
        <v>Y</v>
      </c>
    </row>
    <row r="67" spans="1:7">
      <c r="A67" s="4" t="s">
        <v>2452</v>
      </c>
      <c r="B67" s="5" t="s">
        <v>2817</v>
      </c>
      <c r="C67" s="5"/>
      <c r="D67" s="5" t="s">
        <v>2818</v>
      </c>
      <c r="E67" s="5"/>
      <c r="G67" t="str">
        <f t="shared" si="1"/>
        <v>Y</v>
      </c>
    </row>
    <row r="68" spans="1:7">
      <c r="A68" s="4" t="s">
        <v>2819</v>
      </c>
      <c r="B68" s="5" t="s">
        <v>2429</v>
      </c>
      <c r="C68" s="5"/>
      <c r="D68" s="5" t="s">
        <v>2820</v>
      </c>
      <c r="E68" s="5"/>
      <c r="G68" t="str">
        <f t="shared" si="1"/>
        <v>Y</v>
      </c>
    </row>
    <row r="69" spans="1:7">
      <c r="A69" s="4" t="s">
        <v>2821</v>
      </c>
      <c r="B69" s="5" t="s">
        <v>2540</v>
      </c>
      <c r="C69" s="5"/>
      <c r="D69" s="5" t="s">
        <v>2822</v>
      </c>
      <c r="E69" s="5"/>
      <c r="G69" t="str">
        <f t="shared" ref="G69:G100" si="2">IF(ISNA(VLOOKUP(A69,Area_Country,2,FALSE)),"False","Y")</f>
        <v>Y</v>
      </c>
    </row>
    <row r="70" spans="1:7">
      <c r="A70" s="4" t="s">
        <v>2456</v>
      </c>
      <c r="B70" s="5" t="s">
        <v>2823</v>
      </c>
      <c r="C70" s="5"/>
      <c r="D70" s="5" t="s">
        <v>2824</v>
      </c>
      <c r="E70" s="5"/>
      <c r="G70" t="str">
        <f t="shared" si="2"/>
        <v>Y</v>
      </c>
    </row>
    <row r="71" spans="1:7">
      <c r="A71" s="4" t="s">
        <v>2825</v>
      </c>
      <c r="B71" s="5" t="s">
        <v>2826</v>
      </c>
      <c r="C71" s="5"/>
      <c r="D71" s="5" t="s">
        <v>2827</v>
      </c>
      <c r="E71" s="5"/>
      <c r="G71" t="str">
        <f t="shared" si="2"/>
        <v>Y</v>
      </c>
    </row>
    <row r="72" spans="1:7">
      <c r="A72" s="4" t="s">
        <v>2828</v>
      </c>
      <c r="B72" s="5" t="s">
        <v>2443</v>
      </c>
      <c r="C72" s="5"/>
      <c r="D72" s="5" t="s">
        <v>2461</v>
      </c>
      <c r="E72" s="5"/>
      <c r="G72" t="str">
        <f t="shared" si="2"/>
        <v>Y</v>
      </c>
    </row>
    <row r="73" spans="1:7">
      <c r="A73" s="4" t="s">
        <v>2463</v>
      </c>
      <c r="B73" s="5" t="s">
        <v>2829</v>
      </c>
      <c r="C73" s="5"/>
      <c r="D73" s="5" t="s">
        <v>2830</v>
      </c>
      <c r="E73" s="5"/>
      <c r="G73" t="str">
        <f t="shared" si="2"/>
        <v>Y</v>
      </c>
    </row>
    <row r="74" spans="1:7">
      <c r="A74" s="4" t="s">
        <v>2467</v>
      </c>
      <c r="B74" s="5" t="s">
        <v>2517</v>
      </c>
      <c r="C74" s="5"/>
      <c r="D74" s="5" t="s">
        <v>2813</v>
      </c>
      <c r="E74" s="5"/>
      <c r="G74" t="str">
        <f t="shared" si="2"/>
        <v>Y</v>
      </c>
    </row>
    <row r="75" spans="1:7">
      <c r="A75" s="4" t="s">
        <v>2468</v>
      </c>
      <c r="B75" s="5" t="s">
        <v>2318</v>
      </c>
      <c r="C75" s="5"/>
      <c r="D75" s="5"/>
      <c r="E75" s="5"/>
      <c r="G75" t="str">
        <f t="shared" si="2"/>
        <v>Y</v>
      </c>
    </row>
    <row r="76" spans="1:7">
      <c r="A76" s="4" t="s">
        <v>2469</v>
      </c>
      <c r="B76" s="5"/>
      <c r="C76" s="5"/>
      <c r="D76" s="5" t="s">
        <v>2310</v>
      </c>
      <c r="E76" s="5"/>
      <c r="G76" t="str">
        <f t="shared" si="2"/>
        <v>Y</v>
      </c>
    </row>
    <row r="77" spans="1:7">
      <c r="A77" s="4" t="s">
        <v>2831</v>
      </c>
      <c r="B77" s="5" t="s">
        <v>2572</v>
      </c>
      <c r="C77" s="5"/>
      <c r="D77" s="5" t="s">
        <v>2409</v>
      </c>
      <c r="E77" s="5"/>
      <c r="G77" t="str">
        <f t="shared" si="2"/>
        <v>Y</v>
      </c>
    </row>
    <row r="78" spans="1:7">
      <c r="A78" s="4" t="s">
        <v>2472</v>
      </c>
      <c r="B78" s="5" t="s">
        <v>2832</v>
      </c>
      <c r="C78" s="5"/>
      <c r="D78" s="5" t="s">
        <v>2434</v>
      </c>
      <c r="E78" s="5"/>
      <c r="G78" t="str">
        <f t="shared" si="2"/>
        <v>Y</v>
      </c>
    </row>
    <row r="79" spans="1:7">
      <c r="A79" s="4" t="s">
        <v>2474</v>
      </c>
      <c r="B79" s="5" t="s">
        <v>2833</v>
      </c>
      <c r="C79" s="5"/>
      <c r="D79" s="5" t="s">
        <v>2455</v>
      </c>
      <c r="E79" s="5"/>
      <c r="G79" t="str">
        <f t="shared" si="2"/>
        <v>Y</v>
      </c>
    </row>
    <row r="80" spans="1:7">
      <c r="A80" s="4" t="s">
        <v>2834</v>
      </c>
      <c r="B80" s="5" t="s">
        <v>2835</v>
      </c>
      <c r="C80" s="5"/>
      <c r="D80" s="5" t="s">
        <v>2321</v>
      </c>
      <c r="E80" s="5"/>
      <c r="G80" t="str">
        <f t="shared" si="2"/>
        <v>Y</v>
      </c>
    </row>
    <row r="81" spans="1:7">
      <c r="A81" s="4" t="s">
        <v>2836</v>
      </c>
      <c r="B81" s="5" t="s">
        <v>2574</v>
      </c>
      <c r="C81" s="5"/>
      <c r="D81" s="5"/>
      <c r="E81" s="5"/>
      <c r="G81" t="str">
        <f t="shared" si="2"/>
        <v>Y</v>
      </c>
    </row>
    <row r="82" spans="1:7">
      <c r="A82" s="4" t="s">
        <v>2837</v>
      </c>
      <c r="B82" s="5" t="s">
        <v>2343</v>
      </c>
      <c r="C82" s="5"/>
      <c r="D82" s="5" t="s">
        <v>2345</v>
      </c>
      <c r="E82" s="5"/>
      <c r="G82" t="str">
        <f t="shared" si="2"/>
        <v>Y</v>
      </c>
    </row>
    <row r="83" spans="1:7">
      <c r="A83" s="4" t="s">
        <v>2838</v>
      </c>
      <c r="B83" s="5" t="s">
        <v>2839</v>
      </c>
      <c r="C83" s="5"/>
      <c r="D83" s="5" t="s">
        <v>2840</v>
      </c>
      <c r="E83" s="5"/>
      <c r="G83" t="str">
        <f t="shared" si="2"/>
        <v>False</v>
      </c>
    </row>
    <row r="84" spans="1:7">
      <c r="A84" s="4" t="s">
        <v>3063</v>
      </c>
      <c r="B84" s="5" t="s">
        <v>3784</v>
      </c>
      <c r="C84" s="5" t="s">
        <v>3785</v>
      </c>
      <c r="D84" s="5" t="s">
        <v>3786</v>
      </c>
      <c r="E84" s="5" t="s">
        <v>3787</v>
      </c>
      <c r="G84" t="str">
        <f t="shared" si="2"/>
        <v>False</v>
      </c>
    </row>
    <row r="85" spans="1:7">
      <c r="A85" s="4" t="s">
        <v>2476</v>
      </c>
      <c r="B85" s="5" t="s">
        <v>3788</v>
      </c>
      <c r="C85" s="5"/>
      <c r="D85" s="5" t="s">
        <v>3789</v>
      </c>
      <c r="E85" s="5"/>
      <c r="G85" t="str">
        <f t="shared" si="2"/>
        <v>Y</v>
      </c>
    </row>
    <row r="86" spans="1:7">
      <c r="A86" s="4" t="s">
        <v>2481</v>
      </c>
      <c r="B86" s="5" t="s">
        <v>3790</v>
      </c>
      <c r="C86" s="5"/>
      <c r="D86" s="5" t="s">
        <v>3791</v>
      </c>
      <c r="E86" s="5"/>
      <c r="G86" t="str">
        <f t="shared" si="2"/>
        <v>Y</v>
      </c>
    </row>
    <row r="87" spans="1:7">
      <c r="A87" s="4" t="s">
        <v>2486</v>
      </c>
      <c r="B87" s="5" t="s">
        <v>3792</v>
      </c>
      <c r="C87" s="5" t="s">
        <v>2706</v>
      </c>
      <c r="D87" s="5" t="s">
        <v>3793</v>
      </c>
      <c r="E87" s="5" t="s">
        <v>3794</v>
      </c>
      <c r="G87" t="str">
        <f t="shared" si="2"/>
        <v>Y</v>
      </c>
    </row>
    <row r="88" spans="1:7">
      <c r="A88" s="4" t="s">
        <v>3082</v>
      </c>
      <c r="B88" s="5" t="s">
        <v>3795</v>
      </c>
      <c r="C88" s="5" t="s">
        <v>2775</v>
      </c>
      <c r="D88" s="5" t="s">
        <v>3796</v>
      </c>
      <c r="E88" s="5" t="s">
        <v>3797</v>
      </c>
      <c r="G88" t="str">
        <f t="shared" si="2"/>
        <v>Y</v>
      </c>
    </row>
    <row r="89" spans="1:7">
      <c r="A89" s="4" t="s">
        <v>2495</v>
      </c>
      <c r="B89" s="5" t="s">
        <v>3798</v>
      </c>
      <c r="C89" s="5" t="s">
        <v>3799</v>
      </c>
      <c r="D89" s="5" t="s">
        <v>3800</v>
      </c>
      <c r="E89" s="5"/>
      <c r="G89" t="str">
        <f t="shared" si="2"/>
        <v>Y</v>
      </c>
    </row>
    <row r="90" spans="1:7">
      <c r="A90" s="4" t="s">
        <v>2500</v>
      </c>
      <c r="B90" s="5" t="s">
        <v>3801</v>
      </c>
      <c r="C90" s="5"/>
      <c r="D90" s="5" t="s">
        <v>3802</v>
      </c>
      <c r="E90" s="5"/>
      <c r="G90" t="str">
        <f t="shared" si="2"/>
        <v>Y</v>
      </c>
    </row>
    <row r="91" spans="1:7">
      <c r="A91" s="4" t="s">
        <v>2501</v>
      </c>
      <c r="B91" s="5" t="s">
        <v>3803</v>
      </c>
      <c r="C91" s="5"/>
      <c r="D91" s="5" t="s">
        <v>3804</v>
      </c>
      <c r="E91" s="5"/>
      <c r="G91" t="str">
        <f t="shared" si="2"/>
        <v>Y</v>
      </c>
    </row>
    <row r="92" spans="1:7">
      <c r="A92" s="4" t="s">
        <v>2506</v>
      </c>
      <c r="B92" s="5" t="s">
        <v>3805</v>
      </c>
      <c r="C92" s="5"/>
      <c r="D92" s="5" t="s">
        <v>3806</v>
      </c>
      <c r="E92" s="5"/>
      <c r="G92" t="str">
        <f t="shared" si="2"/>
        <v>Y</v>
      </c>
    </row>
    <row r="93" spans="1:7">
      <c r="A93" s="4" t="s">
        <v>2511</v>
      </c>
      <c r="B93" s="5" t="s">
        <v>3807</v>
      </c>
      <c r="C93" s="5" t="s">
        <v>3030</v>
      </c>
      <c r="D93" s="5" t="s">
        <v>3808</v>
      </c>
      <c r="E93" s="5" t="s">
        <v>2886</v>
      </c>
      <c r="G93" t="str">
        <f t="shared" si="2"/>
        <v>Y</v>
      </c>
    </row>
    <row r="94" spans="1:7">
      <c r="A94" s="4" t="s">
        <v>2516</v>
      </c>
      <c r="B94" s="5" t="s">
        <v>2408</v>
      </c>
      <c r="C94" s="5"/>
      <c r="D94" s="5" t="s">
        <v>3809</v>
      </c>
      <c r="E94" s="5"/>
      <c r="G94" t="str">
        <f t="shared" si="2"/>
        <v>Y</v>
      </c>
    </row>
    <row r="95" spans="1:7">
      <c r="A95" s="4" t="s">
        <v>2518</v>
      </c>
      <c r="B95" s="5" t="s">
        <v>3810</v>
      </c>
      <c r="C95" s="5"/>
      <c r="D95" s="5" t="s">
        <v>3811</v>
      </c>
      <c r="E95" s="5"/>
      <c r="G95" t="str">
        <f t="shared" si="2"/>
        <v>Y</v>
      </c>
    </row>
    <row r="96" spans="1:7">
      <c r="A96" s="4" t="s">
        <v>2520</v>
      </c>
      <c r="B96" s="5" t="s">
        <v>3812</v>
      </c>
      <c r="C96" s="5"/>
      <c r="D96" s="5" t="s">
        <v>3813</v>
      </c>
      <c r="E96" s="5"/>
      <c r="G96" t="str">
        <f t="shared" si="2"/>
        <v>Y</v>
      </c>
    </row>
    <row r="97" spans="1:7">
      <c r="A97" s="4" t="s">
        <v>2525</v>
      </c>
      <c r="B97" s="5" t="s">
        <v>3814</v>
      </c>
      <c r="C97" s="5"/>
      <c r="D97" s="5" t="s">
        <v>3815</v>
      </c>
      <c r="E97" s="5"/>
      <c r="G97" t="str">
        <f t="shared" si="2"/>
        <v>Y</v>
      </c>
    </row>
    <row r="98" spans="1:7">
      <c r="A98" s="4" t="s">
        <v>2530</v>
      </c>
      <c r="B98" s="5" t="s">
        <v>2591</v>
      </c>
      <c r="C98" s="5"/>
      <c r="D98" s="5" t="s">
        <v>2931</v>
      </c>
      <c r="E98" s="5"/>
      <c r="G98" t="str">
        <f t="shared" si="2"/>
        <v>Y</v>
      </c>
    </row>
    <row r="99" spans="1:7">
      <c r="A99" s="4" t="s">
        <v>2532</v>
      </c>
      <c r="B99" s="5" t="s">
        <v>3816</v>
      </c>
      <c r="C99" s="5"/>
      <c r="D99" s="5" t="s">
        <v>3817</v>
      </c>
      <c r="E99" s="5"/>
      <c r="G99" t="str">
        <f t="shared" si="2"/>
        <v>Y</v>
      </c>
    </row>
    <row r="100" spans="1:7">
      <c r="A100" s="4" t="s">
        <v>2536</v>
      </c>
      <c r="B100" s="5" t="s">
        <v>3818</v>
      </c>
      <c r="C100" s="5"/>
      <c r="D100" s="5" t="s">
        <v>3819</v>
      </c>
      <c r="E100" s="5"/>
      <c r="G100" t="str">
        <f t="shared" si="2"/>
        <v>Y</v>
      </c>
    </row>
    <row r="101" spans="1:7">
      <c r="A101" s="4" t="s">
        <v>2537</v>
      </c>
      <c r="B101" s="5" t="s">
        <v>3820</v>
      </c>
      <c r="C101" s="5"/>
      <c r="D101" s="5" t="s">
        <v>3821</v>
      </c>
      <c r="E101" s="5"/>
      <c r="G101" t="str">
        <f t="shared" ref="G101:G132" si="3">IF(ISNA(VLOOKUP(A101,Area_Country,2,FALSE)),"False","Y")</f>
        <v>Y</v>
      </c>
    </row>
    <row r="102" spans="1:7">
      <c r="A102" s="4" t="s">
        <v>3125</v>
      </c>
      <c r="B102" s="5" t="s">
        <v>3822</v>
      </c>
      <c r="C102" s="5"/>
      <c r="D102" s="5" t="s">
        <v>2747</v>
      </c>
      <c r="E102" s="5"/>
      <c r="G102" t="str">
        <f t="shared" si="3"/>
        <v>Y</v>
      </c>
    </row>
    <row r="103" spans="1:7">
      <c r="A103" s="4" t="s">
        <v>2545</v>
      </c>
      <c r="B103" s="5" t="s">
        <v>2531</v>
      </c>
      <c r="C103" s="5"/>
      <c r="D103" s="5" t="s">
        <v>2832</v>
      </c>
      <c r="E103" s="5"/>
      <c r="G103" t="str">
        <f t="shared" si="3"/>
        <v>Y</v>
      </c>
    </row>
    <row r="104" spans="1:7">
      <c r="A104" s="4" t="s">
        <v>2543</v>
      </c>
      <c r="B104" s="5" t="s">
        <v>2432</v>
      </c>
      <c r="C104" s="5"/>
      <c r="D104" s="5" t="s">
        <v>3011</v>
      </c>
      <c r="E104" s="5"/>
      <c r="G104" t="str">
        <f t="shared" si="3"/>
        <v>Y</v>
      </c>
    </row>
    <row r="105" spans="1:7">
      <c r="A105" s="4" t="s">
        <v>2547</v>
      </c>
      <c r="B105" s="5" t="s">
        <v>3823</v>
      </c>
      <c r="C105" s="5"/>
      <c r="D105" s="5" t="s">
        <v>3824</v>
      </c>
      <c r="E105" s="5"/>
      <c r="G105" t="str">
        <f t="shared" si="3"/>
        <v>Y</v>
      </c>
    </row>
    <row r="106" spans="1:7">
      <c r="A106" s="4" t="s">
        <v>2551</v>
      </c>
      <c r="B106" s="5" t="s">
        <v>3825</v>
      </c>
      <c r="C106" s="5"/>
      <c r="D106" s="5" t="s">
        <v>3826</v>
      </c>
      <c r="E106" s="5"/>
      <c r="G106" t="str">
        <f t="shared" si="3"/>
        <v>Y</v>
      </c>
    </row>
    <row r="107" spans="1:7">
      <c r="A107" s="4" t="s">
        <v>2555</v>
      </c>
      <c r="B107" s="5" t="s">
        <v>3827</v>
      </c>
      <c r="C107" s="5"/>
      <c r="D107" s="5" t="s">
        <v>3828</v>
      </c>
      <c r="E107" s="5"/>
      <c r="G107" t="str">
        <f t="shared" si="3"/>
        <v>Y</v>
      </c>
    </row>
    <row r="108" spans="1:7">
      <c r="A108" s="4" t="s">
        <v>3137</v>
      </c>
      <c r="B108" s="5" t="s">
        <v>3169</v>
      </c>
      <c r="C108" s="5"/>
      <c r="D108" s="5" t="s">
        <v>2806</v>
      </c>
      <c r="E108" s="5"/>
      <c r="G108" t="str">
        <f t="shared" si="3"/>
        <v>Y</v>
      </c>
    </row>
    <row r="109" spans="1:7">
      <c r="A109" s="4" t="s">
        <v>2557</v>
      </c>
      <c r="B109" s="5" t="s">
        <v>3829</v>
      </c>
      <c r="C109" s="5"/>
      <c r="D109" s="5" t="s">
        <v>3830</v>
      </c>
      <c r="E109" s="5"/>
      <c r="G109" t="str">
        <f t="shared" si="3"/>
        <v>Y</v>
      </c>
    </row>
    <row r="110" spans="1:7">
      <c r="A110" s="4" t="s">
        <v>2562</v>
      </c>
      <c r="B110" s="5" t="s">
        <v>3831</v>
      </c>
      <c r="C110" s="5"/>
      <c r="D110" s="5" t="s">
        <v>3832</v>
      </c>
      <c r="E110" s="5"/>
      <c r="G110" t="str">
        <f t="shared" si="3"/>
        <v>Y</v>
      </c>
    </row>
    <row r="111" spans="1:7">
      <c r="A111" s="4" t="s">
        <v>3146</v>
      </c>
      <c r="B111" s="5"/>
      <c r="C111" s="5"/>
      <c r="D111" s="5" t="s">
        <v>3833</v>
      </c>
      <c r="E111" s="5"/>
      <c r="G111" t="str">
        <f t="shared" si="3"/>
        <v>Y</v>
      </c>
    </row>
    <row r="112" spans="1:7">
      <c r="A112" s="4" t="s">
        <v>2567</v>
      </c>
      <c r="B112" s="5" t="s">
        <v>2900</v>
      </c>
      <c r="C112" s="5"/>
      <c r="D112" s="5" t="s">
        <v>2792</v>
      </c>
      <c r="E112" s="5"/>
      <c r="G112" t="str">
        <f t="shared" si="3"/>
        <v>Y</v>
      </c>
    </row>
    <row r="113" spans="1:7">
      <c r="A113" s="4" t="s">
        <v>3397</v>
      </c>
      <c r="B113" s="5" t="s">
        <v>2408</v>
      </c>
      <c r="C113" s="5"/>
      <c r="D113" s="5" t="s">
        <v>2542</v>
      </c>
      <c r="E113" s="5"/>
      <c r="G113" t="str">
        <f t="shared" si="3"/>
        <v>Y</v>
      </c>
    </row>
    <row r="114" spans="1:7">
      <c r="A114" s="4" t="s">
        <v>2569</v>
      </c>
      <c r="B114" s="5" t="s">
        <v>2803</v>
      </c>
      <c r="C114" s="5"/>
      <c r="D114" s="5" t="s">
        <v>2613</v>
      </c>
      <c r="E114" s="5"/>
      <c r="G114" t="str">
        <f t="shared" si="3"/>
        <v>Y</v>
      </c>
    </row>
    <row r="115" spans="1:7">
      <c r="A115" s="11" t="s">
        <v>130</v>
      </c>
      <c r="B115" s="5" t="s">
        <v>2600</v>
      </c>
      <c r="C115" s="5"/>
      <c r="D115" s="5" t="s">
        <v>2508</v>
      </c>
      <c r="E115" s="5"/>
      <c r="G115" t="str">
        <f t="shared" si="3"/>
        <v>Y</v>
      </c>
    </row>
    <row r="116" spans="1:7">
      <c r="A116" s="11" t="s">
        <v>129</v>
      </c>
      <c r="B116" s="5" t="s">
        <v>3834</v>
      </c>
      <c r="C116" s="5"/>
      <c r="D116" s="5" t="s">
        <v>3835</v>
      </c>
      <c r="E116" s="5"/>
      <c r="G116" t="str">
        <f t="shared" si="3"/>
        <v>Y</v>
      </c>
    </row>
    <row r="117" spans="1:7">
      <c r="A117" s="4" t="s">
        <v>2575</v>
      </c>
      <c r="B117" s="5" t="s">
        <v>3836</v>
      </c>
      <c r="C117" s="5"/>
      <c r="D117" s="5" t="s">
        <v>3837</v>
      </c>
      <c r="E117" s="5"/>
      <c r="G117" t="str">
        <f t="shared" si="3"/>
        <v>Y</v>
      </c>
    </row>
    <row r="118" spans="1:7">
      <c r="A118" s="4" t="s">
        <v>2580</v>
      </c>
      <c r="B118" s="5" t="s">
        <v>3838</v>
      </c>
      <c r="C118" s="5"/>
      <c r="D118" s="5" t="s">
        <v>3839</v>
      </c>
      <c r="E118" s="5"/>
      <c r="G118" t="str">
        <f t="shared" si="3"/>
        <v>Y</v>
      </c>
    </row>
    <row r="119" spans="1:7">
      <c r="A119" s="4" t="s">
        <v>3152</v>
      </c>
      <c r="B119" s="5" t="s">
        <v>3840</v>
      </c>
      <c r="C119" s="5"/>
      <c r="D119" s="5" t="s">
        <v>2447</v>
      </c>
      <c r="E119" s="5"/>
      <c r="G119" t="str">
        <f t="shared" si="3"/>
        <v>Y</v>
      </c>
    </row>
    <row r="120" spans="1:7">
      <c r="A120" s="4" t="s">
        <v>3710</v>
      </c>
      <c r="B120" s="5" t="s">
        <v>3519</v>
      </c>
      <c r="C120" s="5"/>
      <c r="D120" s="5" t="s">
        <v>2934</v>
      </c>
      <c r="E120" s="5"/>
      <c r="G120" t="str">
        <f t="shared" si="3"/>
        <v>Y</v>
      </c>
    </row>
    <row r="121" spans="1:7">
      <c r="A121" s="4" t="s">
        <v>3401</v>
      </c>
      <c r="B121" s="5" t="s">
        <v>2319</v>
      </c>
      <c r="C121" s="5"/>
      <c r="D121" s="5" t="s">
        <v>2377</v>
      </c>
      <c r="E121" s="5"/>
      <c r="G121" t="str">
        <f t="shared" si="3"/>
        <v>Y</v>
      </c>
    </row>
    <row r="122" spans="1:7">
      <c r="A122" s="4" t="s">
        <v>2583</v>
      </c>
      <c r="B122" s="5" t="s">
        <v>3841</v>
      </c>
      <c r="C122" s="5"/>
      <c r="D122" s="5" t="s">
        <v>3842</v>
      </c>
      <c r="E122" s="5"/>
      <c r="G122" t="str">
        <f t="shared" si="3"/>
        <v>Y</v>
      </c>
    </row>
    <row r="123" spans="1:7">
      <c r="A123" s="4" t="s">
        <v>3158</v>
      </c>
      <c r="B123" s="5" t="s">
        <v>2466</v>
      </c>
      <c r="C123" s="5"/>
      <c r="D123" s="5" t="s">
        <v>3346</v>
      </c>
      <c r="E123" s="5"/>
      <c r="G123" t="str">
        <f t="shared" si="3"/>
        <v>Y</v>
      </c>
    </row>
    <row r="124" spans="1:7">
      <c r="A124" s="4" t="s">
        <v>3602</v>
      </c>
      <c r="B124" s="5" t="s">
        <v>2459</v>
      </c>
      <c r="C124" s="5"/>
      <c r="D124" s="5" t="s">
        <v>2318</v>
      </c>
      <c r="E124" s="5"/>
      <c r="G124" t="str">
        <f t="shared" si="3"/>
        <v>Y</v>
      </c>
    </row>
    <row r="125" spans="1:7">
      <c r="A125" s="4" t="s">
        <v>3160</v>
      </c>
      <c r="B125" s="5" t="s">
        <v>2429</v>
      </c>
      <c r="C125" s="5"/>
      <c r="D125" s="5" t="s">
        <v>2786</v>
      </c>
      <c r="E125" s="5"/>
      <c r="G125" t="str">
        <f t="shared" si="3"/>
        <v>False</v>
      </c>
    </row>
    <row r="126" spans="1:7">
      <c r="A126" s="4" t="s">
        <v>3161</v>
      </c>
      <c r="B126" s="5" t="s">
        <v>3843</v>
      </c>
      <c r="C126" s="5" t="s">
        <v>3844</v>
      </c>
      <c r="D126" s="5" t="s">
        <v>3845</v>
      </c>
      <c r="E126" s="5" t="s">
        <v>2759</v>
      </c>
      <c r="G126" t="str">
        <f t="shared" si="3"/>
        <v>False</v>
      </c>
    </row>
    <row r="127" spans="1:7">
      <c r="A127" s="4" t="s">
        <v>2588</v>
      </c>
      <c r="B127" s="5" t="s">
        <v>3846</v>
      </c>
      <c r="C127" s="5"/>
      <c r="D127" s="5" t="s">
        <v>3847</v>
      </c>
      <c r="E127" s="5"/>
      <c r="G127" t="str">
        <f t="shared" si="3"/>
        <v>Y</v>
      </c>
    </row>
    <row r="128" spans="1:7">
      <c r="A128" s="4" t="s">
        <v>2593</v>
      </c>
      <c r="B128" s="5" t="s">
        <v>3848</v>
      </c>
      <c r="C128" s="5"/>
      <c r="D128" s="5" t="s">
        <v>3849</v>
      </c>
      <c r="E128" s="5"/>
      <c r="G128" t="str">
        <f t="shared" si="3"/>
        <v>Y</v>
      </c>
    </row>
    <row r="129" spans="1:7">
      <c r="A129" s="4" t="s">
        <v>3174</v>
      </c>
      <c r="B129" s="5" t="s">
        <v>3850</v>
      </c>
      <c r="C129" s="5"/>
      <c r="D129" s="5" t="s">
        <v>3851</v>
      </c>
      <c r="E129" s="5"/>
      <c r="G129" t="str">
        <f t="shared" si="3"/>
        <v>Y</v>
      </c>
    </row>
    <row r="130" spans="1:7">
      <c r="A130" s="4" t="s">
        <v>2596</v>
      </c>
      <c r="B130" s="5" t="s">
        <v>3852</v>
      </c>
      <c r="C130" s="5"/>
      <c r="D130" s="5" t="s">
        <v>3853</v>
      </c>
      <c r="E130" s="5"/>
      <c r="G130" t="str">
        <f t="shared" si="3"/>
        <v>Y</v>
      </c>
    </row>
    <row r="131" spans="1:7">
      <c r="A131" s="4" t="s">
        <v>2597</v>
      </c>
      <c r="B131" s="5" t="s">
        <v>2538</v>
      </c>
      <c r="C131" s="5"/>
      <c r="D131" s="5" t="s">
        <v>2865</v>
      </c>
      <c r="E131" s="5"/>
      <c r="G131" t="str">
        <f t="shared" si="3"/>
        <v>Y</v>
      </c>
    </row>
    <row r="132" spans="1:7">
      <c r="A132" s="4" t="s">
        <v>2602</v>
      </c>
      <c r="B132" s="5" t="s">
        <v>3854</v>
      </c>
      <c r="C132" s="5"/>
      <c r="D132" s="5" t="s">
        <v>3855</v>
      </c>
      <c r="E132" s="5"/>
      <c r="G132" t="str">
        <f t="shared" si="3"/>
        <v>Y</v>
      </c>
    </row>
    <row r="133" spans="1:7">
      <c r="A133" s="4" t="s">
        <v>3421</v>
      </c>
      <c r="B133" s="5" t="s">
        <v>3856</v>
      </c>
      <c r="C133" s="5" t="s">
        <v>3857</v>
      </c>
      <c r="D133" s="5" t="s">
        <v>3858</v>
      </c>
      <c r="E133" s="5"/>
      <c r="G133" t="str">
        <f t="shared" ref="G133:G164" si="4">IF(ISNA(VLOOKUP(A133,Area_Country,2,FALSE)),"False","Y")</f>
        <v>Y</v>
      </c>
    </row>
    <row r="134" spans="1:7">
      <c r="A134" s="4" t="s">
        <v>2609</v>
      </c>
      <c r="B134" s="5" t="s">
        <v>3859</v>
      </c>
      <c r="C134" s="5"/>
      <c r="D134" s="5" t="s">
        <v>3860</v>
      </c>
      <c r="E134" s="5"/>
      <c r="G134" t="str">
        <f t="shared" si="4"/>
        <v>Y</v>
      </c>
    </row>
    <row r="135" spans="1:7">
      <c r="A135" s="4" t="s">
        <v>2612</v>
      </c>
      <c r="B135" s="5" t="s">
        <v>2613</v>
      </c>
      <c r="C135" s="5"/>
      <c r="D135" s="5" t="s">
        <v>2362</v>
      </c>
      <c r="E135" s="5"/>
      <c r="G135" t="str">
        <f t="shared" si="4"/>
        <v>Y</v>
      </c>
    </row>
    <row r="136" spans="1:7">
      <c r="A136" s="4" t="s">
        <v>3428</v>
      </c>
      <c r="B136" s="5" t="s">
        <v>2613</v>
      </c>
      <c r="C136" s="5"/>
      <c r="D136" s="5" t="s">
        <v>2427</v>
      </c>
      <c r="E136" s="5"/>
      <c r="G136" t="str">
        <f t="shared" si="4"/>
        <v>Y</v>
      </c>
    </row>
    <row r="137" spans="1:7">
      <c r="A137" s="4" t="s">
        <v>2614</v>
      </c>
      <c r="B137" s="5" t="s">
        <v>2308</v>
      </c>
      <c r="C137" s="5"/>
      <c r="D137" s="5"/>
      <c r="E137" s="5"/>
      <c r="G137" t="str">
        <f t="shared" si="4"/>
        <v>Y</v>
      </c>
    </row>
    <row r="138" spans="1:7">
      <c r="A138" s="4" t="s">
        <v>3186</v>
      </c>
      <c r="B138" s="5" t="s">
        <v>3861</v>
      </c>
      <c r="C138" s="5"/>
      <c r="D138" s="5" t="s">
        <v>2572</v>
      </c>
      <c r="E138" s="5"/>
      <c r="G138" t="str">
        <f t="shared" si="4"/>
        <v>Y</v>
      </c>
    </row>
    <row r="139" spans="1:7">
      <c r="A139" s="4" t="s">
        <v>4002</v>
      </c>
      <c r="B139" s="5" t="s">
        <v>2839</v>
      </c>
      <c r="C139" s="5"/>
      <c r="D139" s="5" t="s">
        <v>2584</v>
      </c>
      <c r="E139" s="5"/>
      <c r="G139" t="str">
        <f t="shared" si="4"/>
        <v>Y</v>
      </c>
    </row>
    <row r="140" spans="1:7">
      <c r="A140" s="4" t="s">
        <v>2618</v>
      </c>
      <c r="B140" s="5" t="s">
        <v>2308</v>
      </c>
      <c r="C140" s="5"/>
      <c r="D140" s="5" t="s">
        <v>2455</v>
      </c>
      <c r="E140" s="5"/>
      <c r="G140" t="str">
        <f t="shared" si="4"/>
        <v>Y</v>
      </c>
    </row>
    <row r="141" spans="1:7">
      <c r="A141" s="4" t="s">
        <v>3431</v>
      </c>
      <c r="B141" s="5" t="s">
        <v>2429</v>
      </c>
      <c r="C141" s="5"/>
      <c r="D141" s="5" t="s">
        <v>2840</v>
      </c>
      <c r="E141" s="5"/>
      <c r="G141" t="str">
        <f t="shared" si="4"/>
        <v>Y</v>
      </c>
    </row>
    <row r="142" spans="1:7">
      <c r="A142" s="4" t="s">
        <v>2619</v>
      </c>
      <c r="B142" s="5" t="s">
        <v>2862</v>
      </c>
      <c r="C142" s="5"/>
      <c r="D142" s="5" t="s">
        <v>2759</v>
      </c>
      <c r="E142" s="5"/>
      <c r="G142" t="str">
        <f t="shared" si="4"/>
        <v>Y</v>
      </c>
    </row>
    <row r="143" spans="1:7">
      <c r="A143" s="4" t="s">
        <v>2621</v>
      </c>
      <c r="B143" s="5" t="s">
        <v>2319</v>
      </c>
      <c r="C143" s="5"/>
      <c r="D143" s="5"/>
      <c r="E143" s="5"/>
      <c r="G143" t="str">
        <f t="shared" si="4"/>
        <v>Y</v>
      </c>
    </row>
    <row r="144" spans="1:7">
      <c r="A144" s="4" t="s">
        <v>3191</v>
      </c>
      <c r="B144" s="5" t="s">
        <v>2464</v>
      </c>
      <c r="C144" s="5"/>
      <c r="D144" s="5" t="s">
        <v>3862</v>
      </c>
      <c r="E144" s="5"/>
      <c r="G144" t="str">
        <f t="shared" si="4"/>
        <v>Y</v>
      </c>
    </row>
    <row r="145" spans="1:7">
      <c r="A145" s="4" t="s">
        <v>2623</v>
      </c>
      <c r="B145" s="5" t="s">
        <v>3619</v>
      </c>
      <c r="C145" s="5"/>
      <c r="D145" s="5" t="s">
        <v>3863</v>
      </c>
      <c r="E145" s="5"/>
      <c r="G145" t="str">
        <f t="shared" si="4"/>
        <v>Y</v>
      </c>
    </row>
    <row r="146" spans="1:7">
      <c r="A146" s="4" t="s">
        <v>2626</v>
      </c>
      <c r="B146" s="5" t="s">
        <v>3864</v>
      </c>
      <c r="C146" s="5"/>
      <c r="D146" s="5" t="s">
        <v>2632</v>
      </c>
      <c r="E146" s="5"/>
      <c r="G146" t="str">
        <f t="shared" si="4"/>
        <v>Y</v>
      </c>
    </row>
    <row r="147" spans="1:7">
      <c r="A147" s="4" t="s">
        <v>2631</v>
      </c>
      <c r="B147" s="5" t="s">
        <v>3501</v>
      </c>
      <c r="C147" s="5"/>
      <c r="D147" s="5" t="s">
        <v>3865</v>
      </c>
      <c r="E147" s="5"/>
      <c r="G147" t="str">
        <f t="shared" si="4"/>
        <v>Y</v>
      </c>
    </row>
    <row r="148" spans="1:7">
      <c r="A148" s="4" t="s">
        <v>2635</v>
      </c>
      <c r="B148" s="5" t="s">
        <v>2766</v>
      </c>
      <c r="C148" s="5"/>
      <c r="D148" s="5" t="s">
        <v>3818</v>
      </c>
      <c r="E148" s="5"/>
      <c r="G148" t="str">
        <f t="shared" si="4"/>
        <v>Y</v>
      </c>
    </row>
    <row r="149" spans="1:7">
      <c r="A149" s="4" t="s">
        <v>3625</v>
      </c>
      <c r="B149" s="5" t="s">
        <v>3866</v>
      </c>
      <c r="C149" s="5"/>
      <c r="D149" s="5"/>
      <c r="E149" s="5"/>
      <c r="G149" t="str">
        <f t="shared" si="4"/>
        <v>Y</v>
      </c>
    </row>
    <row r="150" spans="1:7">
      <c r="A150" s="4" t="s">
        <v>3437</v>
      </c>
      <c r="B150" s="5" t="s">
        <v>2377</v>
      </c>
      <c r="C150" s="5"/>
      <c r="D150" s="5" t="s">
        <v>2531</v>
      </c>
      <c r="E150" s="5"/>
      <c r="G150" t="str">
        <f t="shared" si="4"/>
        <v>Y</v>
      </c>
    </row>
    <row r="151" spans="1:7">
      <c r="A151" s="4" t="s">
        <v>3203</v>
      </c>
      <c r="B151" s="5"/>
      <c r="C151" s="5"/>
      <c r="D151" s="5" t="s">
        <v>2573</v>
      </c>
      <c r="E151" s="5"/>
      <c r="G151" t="str">
        <f t="shared" si="4"/>
        <v>Y</v>
      </c>
    </row>
    <row r="152" spans="1:7">
      <c r="A152" s="4" t="s">
        <v>3204</v>
      </c>
      <c r="B152" s="5" t="s">
        <v>2622</v>
      </c>
      <c r="C152" s="5"/>
      <c r="D152" s="5" t="s">
        <v>2308</v>
      </c>
      <c r="E152" s="5"/>
      <c r="G152" t="str">
        <f t="shared" si="4"/>
        <v>Y</v>
      </c>
    </row>
    <row r="153" spans="1:7">
      <c r="A153" s="4" t="s">
        <v>2639</v>
      </c>
      <c r="B153" s="5" t="s">
        <v>2365</v>
      </c>
      <c r="C153" s="5"/>
      <c r="D153" s="5" t="s">
        <v>3867</v>
      </c>
      <c r="E153" s="5"/>
      <c r="G153" t="str">
        <f t="shared" si="4"/>
        <v>Y</v>
      </c>
    </row>
    <row r="154" spans="1:7">
      <c r="A154" s="4" t="s">
        <v>3205</v>
      </c>
      <c r="B154" s="5" t="s">
        <v>2606</v>
      </c>
      <c r="C154" s="5"/>
      <c r="D154" s="5" t="s">
        <v>3868</v>
      </c>
      <c r="E154" s="5" t="s">
        <v>2759</v>
      </c>
      <c r="G154" t="str">
        <f t="shared" si="4"/>
        <v>Y</v>
      </c>
    </row>
    <row r="155" spans="1:7">
      <c r="A155" s="4" t="s">
        <v>2672</v>
      </c>
      <c r="B155" s="5" t="s">
        <v>3869</v>
      </c>
      <c r="C155" s="5" t="s">
        <v>3870</v>
      </c>
      <c r="D155" s="5" t="s">
        <v>3871</v>
      </c>
      <c r="E155" s="5"/>
      <c r="G155" t="str">
        <f t="shared" si="4"/>
        <v>Y</v>
      </c>
    </row>
    <row r="156" spans="1:7">
      <c r="A156" s="4" t="s">
        <v>3212</v>
      </c>
      <c r="B156" s="5" t="s">
        <v>3872</v>
      </c>
      <c r="C156" s="5"/>
      <c r="D156" s="5" t="s">
        <v>3873</v>
      </c>
      <c r="E156" s="5"/>
      <c r="G156" t="str">
        <f t="shared" si="4"/>
        <v>Y</v>
      </c>
    </row>
    <row r="157" spans="1:7">
      <c r="A157" s="4" t="s">
        <v>3958</v>
      </c>
      <c r="B157" s="5" t="s">
        <v>3859</v>
      </c>
      <c r="C157" s="5"/>
      <c r="D157" s="5"/>
      <c r="E157" s="5"/>
      <c r="G157" t="str">
        <f t="shared" si="4"/>
        <v>False</v>
      </c>
    </row>
    <row r="158" spans="1:7">
      <c r="A158" s="4" t="s">
        <v>3213</v>
      </c>
      <c r="B158" s="5" t="s">
        <v>3874</v>
      </c>
      <c r="C158" s="5" t="s">
        <v>3875</v>
      </c>
      <c r="D158" s="5" t="s">
        <v>3876</v>
      </c>
      <c r="E158" s="5" t="s">
        <v>3877</v>
      </c>
      <c r="G158" t="str">
        <f t="shared" si="4"/>
        <v>False</v>
      </c>
    </row>
    <row r="159" spans="1:7">
      <c r="A159" s="4" t="s">
        <v>2640</v>
      </c>
      <c r="B159" s="5" t="s">
        <v>3878</v>
      </c>
      <c r="C159" s="5" t="s">
        <v>2599</v>
      </c>
      <c r="D159" s="5" t="s">
        <v>3879</v>
      </c>
      <c r="E159" s="5" t="s">
        <v>3880</v>
      </c>
      <c r="G159" t="str">
        <f t="shared" si="4"/>
        <v>Y</v>
      </c>
    </row>
    <row r="160" spans="1:7">
      <c r="A160" s="4" t="s">
        <v>2645</v>
      </c>
      <c r="B160" s="5" t="s">
        <v>3881</v>
      </c>
      <c r="C160" s="5" t="s">
        <v>3334</v>
      </c>
      <c r="D160" s="5" t="s">
        <v>3882</v>
      </c>
      <c r="E160" s="5" t="s">
        <v>3883</v>
      </c>
      <c r="G160" t="str">
        <f t="shared" si="4"/>
        <v>Y</v>
      </c>
    </row>
    <row r="161" spans="1:7">
      <c r="A161" s="4" t="s">
        <v>2650</v>
      </c>
      <c r="B161" s="5" t="s">
        <v>3884</v>
      </c>
      <c r="C161" s="5"/>
      <c r="D161" s="5" t="s">
        <v>3885</v>
      </c>
      <c r="E161" s="5"/>
      <c r="G161" t="str">
        <f t="shared" si="4"/>
        <v>Y</v>
      </c>
    </row>
    <row r="162" spans="1:7">
      <c r="A162" s="4" t="s">
        <v>3457</v>
      </c>
      <c r="B162" s="5" t="s">
        <v>3886</v>
      </c>
      <c r="C162" s="5"/>
      <c r="D162" s="5" t="s">
        <v>3887</v>
      </c>
      <c r="E162" s="5"/>
      <c r="G162" t="str">
        <f t="shared" si="4"/>
        <v>False</v>
      </c>
    </row>
    <row r="163" spans="1:7">
      <c r="A163" s="4" t="s">
        <v>3995</v>
      </c>
      <c r="B163" s="5" t="s">
        <v>3888</v>
      </c>
      <c r="C163" s="5" t="s">
        <v>3889</v>
      </c>
      <c r="D163" s="5" t="s">
        <v>3890</v>
      </c>
      <c r="E163" s="5" t="s">
        <v>3891</v>
      </c>
      <c r="G163" t="str">
        <f t="shared" si="4"/>
        <v>False</v>
      </c>
    </row>
    <row r="164" spans="1:7">
      <c r="A164" s="4" t="s">
        <v>2654</v>
      </c>
      <c r="B164" s="5" t="s">
        <v>3892</v>
      </c>
      <c r="C164" s="5" t="s">
        <v>3889</v>
      </c>
      <c r="D164" s="5" t="s">
        <v>3893</v>
      </c>
      <c r="E164" s="5"/>
      <c r="G164" t="str">
        <f t="shared" si="4"/>
        <v>Y</v>
      </c>
    </row>
    <row r="165" spans="1:7">
      <c r="A165" s="4" t="s">
        <v>3239</v>
      </c>
      <c r="B165" s="5" t="s">
        <v>3894</v>
      </c>
      <c r="C165" s="5"/>
      <c r="D165" s="5" t="s">
        <v>3895</v>
      </c>
      <c r="E165" s="5"/>
      <c r="G165" t="str">
        <f t="shared" ref="G165:G178" si="5">IF(ISNA(VLOOKUP(A165,Area_Country,2,FALSE)),"False","Y")</f>
        <v>Y</v>
      </c>
    </row>
    <row r="166" spans="1:7">
      <c r="A166" s="4" t="s">
        <v>2659</v>
      </c>
      <c r="B166" s="5" t="s">
        <v>2582</v>
      </c>
      <c r="C166" s="5"/>
      <c r="D166" s="5" t="s">
        <v>2427</v>
      </c>
      <c r="E166" s="5"/>
      <c r="G166" t="str">
        <f t="shared" si="5"/>
        <v>Y</v>
      </c>
    </row>
    <row r="167" spans="1:7">
      <c r="A167" s="4" t="s">
        <v>3464</v>
      </c>
      <c r="B167" s="5" t="s">
        <v>2308</v>
      </c>
      <c r="C167" s="5"/>
      <c r="D167" s="5" t="s">
        <v>2599</v>
      </c>
      <c r="E167" s="5"/>
      <c r="G167" t="str">
        <f t="shared" si="5"/>
        <v>Y</v>
      </c>
    </row>
    <row r="168" spans="1:7">
      <c r="A168" s="4" t="s">
        <v>3761</v>
      </c>
      <c r="B168" s="5" t="s">
        <v>3896</v>
      </c>
      <c r="C168" s="5"/>
      <c r="D168" s="5" t="s">
        <v>2313</v>
      </c>
      <c r="E168" s="5"/>
      <c r="G168" t="str">
        <f t="shared" si="5"/>
        <v>Y</v>
      </c>
    </row>
    <row r="169" spans="1:7">
      <c r="A169" s="4" t="s">
        <v>2660</v>
      </c>
      <c r="B169" s="5" t="s">
        <v>3897</v>
      </c>
      <c r="C169" s="5"/>
      <c r="D169" s="5" t="s">
        <v>3898</v>
      </c>
      <c r="E169" s="5"/>
      <c r="G169" t="str">
        <f t="shared" si="5"/>
        <v>Y</v>
      </c>
    </row>
    <row r="170" spans="1:7">
      <c r="A170" s="4" t="s">
        <v>2665</v>
      </c>
      <c r="B170" s="5" t="s">
        <v>3045</v>
      </c>
      <c r="C170" s="5"/>
      <c r="D170" s="5" t="s">
        <v>3438</v>
      </c>
      <c r="E170" s="5"/>
      <c r="G170" t="str">
        <f t="shared" si="5"/>
        <v>Y</v>
      </c>
    </row>
    <row r="171" spans="1:7">
      <c r="A171" s="4" t="s">
        <v>2668</v>
      </c>
      <c r="B171" s="5" t="s">
        <v>2932</v>
      </c>
      <c r="C171" s="5"/>
      <c r="D171" s="5" t="s">
        <v>2365</v>
      </c>
      <c r="E171" s="5"/>
      <c r="G171" t="str">
        <f t="shared" si="5"/>
        <v>Y</v>
      </c>
    </row>
    <row r="172" spans="1:7">
      <c r="A172" s="4" t="s">
        <v>2669</v>
      </c>
      <c r="B172" s="5" t="s">
        <v>3899</v>
      </c>
      <c r="C172" s="5"/>
      <c r="D172" s="5" t="s">
        <v>3900</v>
      </c>
      <c r="E172" s="5" t="s">
        <v>3891</v>
      </c>
      <c r="G172" t="str">
        <f t="shared" si="5"/>
        <v>Y</v>
      </c>
    </row>
    <row r="173" spans="1:7">
      <c r="A173" s="4" t="s">
        <v>2676</v>
      </c>
      <c r="B173" s="5" t="s">
        <v>3288</v>
      </c>
      <c r="C173" s="5"/>
      <c r="D173" s="5" t="s">
        <v>3901</v>
      </c>
      <c r="E173" s="5"/>
      <c r="G173" t="str">
        <f t="shared" si="5"/>
        <v>Y</v>
      </c>
    </row>
    <row r="174" spans="1:7">
      <c r="A174" s="4" t="s">
        <v>3254</v>
      </c>
      <c r="B174" s="5" t="s">
        <v>3902</v>
      </c>
      <c r="C174" s="5"/>
      <c r="D174" s="5" t="s">
        <v>3903</v>
      </c>
      <c r="E174" s="5"/>
      <c r="G174" t="str">
        <f t="shared" si="5"/>
        <v>False</v>
      </c>
    </row>
    <row r="175" spans="1:7">
      <c r="A175" s="4" t="s">
        <v>3479</v>
      </c>
      <c r="B175" s="5" t="s">
        <v>3904</v>
      </c>
      <c r="C175" s="5"/>
      <c r="D175" s="5" t="s">
        <v>3905</v>
      </c>
      <c r="E175" s="5"/>
      <c r="G175" t="str">
        <f t="shared" si="5"/>
        <v>False</v>
      </c>
    </row>
    <row r="176" spans="1:7">
      <c r="A176" s="4" t="s">
        <v>3258</v>
      </c>
      <c r="B176" s="5" t="s">
        <v>3906</v>
      </c>
      <c r="C176" s="5" t="s">
        <v>3907</v>
      </c>
      <c r="D176" s="5" t="s">
        <v>3908</v>
      </c>
      <c r="E176" s="5" t="s">
        <v>3909</v>
      </c>
      <c r="G176" t="str">
        <f t="shared" si="5"/>
        <v>False</v>
      </c>
    </row>
    <row r="177" spans="1:7">
      <c r="A177" s="4" t="s">
        <v>3910</v>
      </c>
      <c r="B177" s="5" t="s">
        <v>3911</v>
      </c>
      <c r="C177" s="5" t="s">
        <v>2613</v>
      </c>
      <c r="D177" s="5" t="s">
        <v>3912</v>
      </c>
      <c r="E177" s="5" t="s">
        <v>2895</v>
      </c>
      <c r="G177" t="str">
        <f t="shared" si="5"/>
        <v>False</v>
      </c>
    </row>
    <row r="178" spans="1:7">
      <c r="A178" s="4" t="s">
        <v>3913</v>
      </c>
      <c r="B178" s="5" t="s">
        <v>3914</v>
      </c>
      <c r="C178" s="5" t="s">
        <v>3785</v>
      </c>
      <c r="D178" s="5" t="s">
        <v>3915</v>
      </c>
      <c r="E178" s="5" t="s">
        <v>3787</v>
      </c>
      <c r="G178" t="str">
        <f t="shared" si="5"/>
        <v>False</v>
      </c>
    </row>
    <row r="179" spans="1:7" ht="42.75">
      <c r="A179" s="2" t="s">
        <v>3916</v>
      </c>
    </row>
    <row r="180" spans="1:7" ht="57">
      <c r="A180" s="2" t="s">
        <v>3917</v>
      </c>
    </row>
    <row r="181" spans="1:7" ht="42.75">
      <c r="A181" s="2" t="s">
        <v>3918</v>
      </c>
    </row>
    <row r="182" spans="1:7">
      <c r="A182" s="2" t="s">
        <v>2841</v>
      </c>
    </row>
  </sheetData>
  <mergeCells count="3">
    <mergeCell ref="A3:A4"/>
    <mergeCell ref="B3:C3"/>
    <mergeCell ref="D3:E3"/>
  </mergeCells>
  <phoneticPr fontId="2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79"/>
  <sheetViews>
    <sheetView showGridLines="0" topLeftCell="A152" workbookViewId="0">
      <selection activeCell="E179" sqref="A7:E179"/>
    </sheetView>
  </sheetViews>
  <sheetFormatPr defaultRowHeight="13.5"/>
  <cols>
    <col min="1" max="1" width="36" style="129" bestFit="1" customWidth="1"/>
    <col min="2" max="5" width="13" style="129" bestFit="1" customWidth="1"/>
    <col min="6" max="16384" width="9" style="129"/>
  </cols>
  <sheetData>
    <row r="1" spans="1:5" ht="27">
      <c r="A1" s="128" t="s">
        <v>4434</v>
      </c>
    </row>
    <row r="2" spans="1:5">
      <c r="A2" s="128" t="s">
        <v>2297</v>
      </c>
    </row>
    <row r="3" spans="1:5">
      <c r="A3" s="156" t="s">
        <v>2687</v>
      </c>
      <c r="B3" s="158" t="s">
        <v>1540</v>
      </c>
      <c r="C3" s="159"/>
      <c r="D3" s="158" t="s">
        <v>1542</v>
      </c>
      <c r="E3" s="159"/>
    </row>
    <row r="4" spans="1:5">
      <c r="A4" s="157"/>
      <c r="B4" s="130" t="s">
        <v>2690</v>
      </c>
      <c r="C4" s="130" t="s">
        <v>2691</v>
      </c>
      <c r="D4" s="130" t="s">
        <v>2690</v>
      </c>
      <c r="E4" s="130" t="s">
        <v>2691</v>
      </c>
    </row>
    <row r="5" spans="1:5">
      <c r="A5" s="131" t="s">
        <v>2302</v>
      </c>
      <c r="B5" s="132" t="s">
        <v>4435</v>
      </c>
      <c r="C5" s="132" t="s">
        <v>4436</v>
      </c>
      <c r="D5" s="132" t="s">
        <v>4437</v>
      </c>
      <c r="E5" s="132" t="s">
        <v>4438</v>
      </c>
    </row>
    <row r="6" spans="1:5">
      <c r="A6" s="131" t="s">
        <v>3271</v>
      </c>
      <c r="B6" s="132" t="s">
        <v>4439</v>
      </c>
      <c r="C6" s="132" t="s">
        <v>4440</v>
      </c>
      <c r="D6" s="132" t="s">
        <v>4441</v>
      </c>
      <c r="E6" s="132" t="s">
        <v>4442</v>
      </c>
    </row>
    <row r="7" spans="1:5">
      <c r="A7" s="131" t="s">
        <v>2701</v>
      </c>
      <c r="B7" s="132" t="s">
        <v>3185</v>
      </c>
      <c r="C7" s="132"/>
      <c r="D7" s="132" t="s">
        <v>3429</v>
      </c>
      <c r="E7" s="132"/>
    </row>
    <row r="8" spans="1:5">
      <c r="A8" s="131" t="s">
        <v>2703</v>
      </c>
      <c r="B8" s="132" t="s">
        <v>3992</v>
      </c>
      <c r="C8" s="132"/>
      <c r="D8" s="132" t="s">
        <v>2335</v>
      </c>
      <c r="E8" s="132"/>
    </row>
    <row r="9" spans="1:5">
      <c r="A9" s="131" t="s">
        <v>2307</v>
      </c>
      <c r="B9" s="132" t="s">
        <v>2793</v>
      </c>
      <c r="C9" s="132"/>
      <c r="D9" s="132" t="s">
        <v>2624</v>
      </c>
      <c r="E9" s="132"/>
    </row>
    <row r="10" spans="1:5">
      <c r="A10" s="131" t="s">
        <v>2309</v>
      </c>
      <c r="B10" s="132" t="s">
        <v>4443</v>
      </c>
      <c r="C10" s="132"/>
      <c r="D10" s="132" t="s">
        <v>4444</v>
      </c>
      <c r="E10" s="132"/>
    </row>
    <row r="11" spans="1:5">
      <c r="A11" s="131" t="s">
        <v>2312</v>
      </c>
      <c r="B11" s="132" t="s">
        <v>2436</v>
      </c>
      <c r="C11" s="132"/>
      <c r="D11" s="132" t="s">
        <v>3730</v>
      </c>
      <c r="E11" s="132"/>
    </row>
    <row r="12" spans="1:5">
      <c r="A12" s="131" t="s">
        <v>2316</v>
      </c>
      <c r="B12" s="132" t="s">
        <v>4445</v>
      </c>
      <c r="C12" s="132"/>
      <c r="D12" s="132" t="s">
        <v>4446</v>
      </c>
      <c r="E12" s="132"/>
    </row>
    <row r="13" spans="1:5">
      <c r="A13" s="131" t="s">
        <v>2320</v>
      </c>
      <c r="B13" s="132" t="s">
        <v>4447</v>
      </c>
      <c r="C13" s="132"/>
      <c r="D13" s="132" t="s">
        <v>4448</v>
      </c>
      <c r="E13" s="132"/>
    </row>
    <row r="14" spans="1:5">
      <c r="A14" s="131" t="s">
        <v>2324</v>
      </c>
      <c r="B14" s="132" t="s">
        <v>2677</v>
      </c>
      <c r="C14" s="132"/>
      <c r="D14" s="132" t="s">
        <v>2775</v>
      </c>
      <c r="E14" s="132"/>
    </row>
    <row r="15" spans="1:5">
      <c r="A15" s="131" t="s">
        <v>4449</v>
      </c>
      <c r="B15" s="132" t="s">
        <v>4450</v>
      </c>
      <c r="C15" s="132" t="s">
        <v>4451</v>
      </c>
      <c r="D15" s="132" t="s">
        <v>4452</v>
      </c>
      <c r="E15" s="132" t="s">
        <v>4453</v>
      </c>
    </row>
    <row r="16" spans="1:5">
      <c r="A16" s="131" t="s">
        <v>2334</v>
      </c>
      <c r="B16" s="132" t="s">
        <v>4454</v>
      </c>
      <c r="C16" s="132" t="s">
        <v>4219</v>
      </c>
      <c r="D16" s="132" t="s">
        <v>4455</v>
      </c>
      <c r="E16" s="132" t="s">
        <v>3760</v>
      </c>
    </row>
    <row r="17" spans="1:5">
      <c r="A17" s="131" t="s">
        <v>2337</v>
      </c>
      <c r="B17" s="132" t="s">
        <v>4456</v>
      </c>
      <c r="C17" s="132"/>
      <c r="D17" s="132" t="s">
        <v>4457</v>
      </c>
      <c r="E17" s="132"/>
    </row>
    <row r="18" spans="1:5">
      <c r="A18" s="131" t="s">
        <v>2342</v>
      </c>
      <c r="B18" s="132" t="s">
        <v>4458</v>
      </c>
      <c r="C18" s="132"/>
      <c r="D18" s="132" t="s">
        <v>4459</v>
      </c>
      <c r="E18" s="132"/>
    </row>
    <row r="19" spans="1:5">
      <c r="A19" s="131" t="s">
        <v>2729</v>
      </c>
      <c r="B19" s="132" t="s">
        <v>3055</v>
      </c>
      <c r="C19" s="132"/>
      <c r="D19" s="132" t="s">
        <v>2457</v>
      </c>
      <c r="E19" s="132"/>
    </row>
    <row r="20" spans="1:5">
      <c r="A20" s="131" t="s">
        <v>2344</v>
      </c>
      <c r="B20" s="132" t="s">
        <v>4460</v>
      </c>
      <c r="C20" s="132"/>
      <c r="D20" s="132" t="s">
        <v>4461</v>
      </c>
      <c r="E20" s="132"/>
    </row>
    <row r="21" spans="1:5">
      <c r="A21" s="131" t="s">
        <v>2348</v>
      </c>
      <c r="B21" s="132" t="s">
        <v>4462</v>
      </c>
      <c r="C21" s="132" t="s">
        <v>4463</v>
      </c>
      <c r="D21" s="132" t="s">
        <v>4464</v>
      </c>
      <c r="E21" s="132" t="s">
        <v>4465</v>
      </c>
    </row>
    <row r="22" spans="1:5">
      <c r="A22" s="131" t="s">
        <v>2353</v>
      </c>
      <c r="B22" s="132" t="s">
        <v>4466</v>
      </c>
      <c r="C22" s="132"/>
      <c r="D22" s="132" t="s">
        <v>3187</v>
      </c>
      <c r="E22" s="132"/>
    </row>
    <row r="23" spans="1:5">
      <c r="A23" s="131" t="s">
        <v>2355</v>
      </c>
      <c r="B23" s="132" t="s">
        <v>2572</v>
      </c>
      <c r="C23" s="132"/>
      <c r="D23" s="132" t="s">
        <v>3050</v>
      </c>
      <c r="E23" s="132"/>
    </row>
    <row r="24" spans="1:5">
      <c r="A24" s="131" t="s">
        <v>2360</v>
      </c>
      <c r="B24" s="132" t="s">
        <v>4467</v>
      </c>
      <c r="C24" s="132"/>
      <c r="D24" s="132" t="s">
        <v>3320</v>
      </c>
      <c r="E24" s="132"/>
    </row>
    <row r="25" spans="1:5">
      <c r="A25" s="131" t="s">
        <v>2363</v>
      </c>
      <c r="B25" s="132" t="s">
        <v>4133</v>
      </c>
      <c r="C25" s="132"/>
      <c r="D25" s="132" t="s">
        <v>2953</v>
      </c>
      <c r="E25" s="132"/>
    </row>
    <row r="26" spans="1:5">
      <c r="A26" s="131" t="s">
        <v>4468</v>
      </c>
      <c r="B26" s="132" t="s">
        <v>4469</v>
      </c>
      <c r="C26" s="132" t="s">
        <v>3932</v>
      </c>
      <c r="D26" s="132" t="s">
        <v>4470</v>
      </c>
      <c r="E26" s="132" t="s">
        <v>2812</v>
      </c>
    </row>
    <row r="27" spans="1:5">
      <c r="A27" s="131" t="s">
        <v>2371</v>
      </c>
      <c r="B27" s="132" t="s">
        <v>4471</v>
      </c>
      <c r="C27" s="132" t="s">
        <v>4472</v>
      </c>
      <c r="D27" s="132" t="s">
        <v>4473</v>
      </c>
      <c r="E27" s="132" t="s">
        <v>4474</v>
      </c>
    </row>
    <row r="28" spans="1:5">
      <c r="A28" s="131" t="s">
        <v>2376</v>
      </c>
      <c r="B28" s="132" t="s">
        <v>3932</v>
      </c>
      <c r="C28" s="132"/>
      <c r="D28" s="132" t="s">
        <v>2550</v>
      </c>
      <c r="E28" s="132"/>
    </row>
    <row r="29" spans="1:5">
      <c r="A29" s="131" t="s">
        <v>2378</v>
      </c>
      <c r="B29" s="132"/>
      <c r="C29" s="132"/>
      <c r="D29" s="132"/>
      <c r="E29" s="132"/>
    </row>
    <row r="30" spans="1:5">
      <c r="A30" s="131" t="s">
        <v>2379</v>
      </c>
      <c r="B30" s="132"/>
      <c r="C30" s="132"/>
      <c r="D30" s="132"/>
      <c r="E30" s="132"/>
    </row>
    <row r="31" spans="1:5">
      <c r="A31" s="131" t="s">
        <v>2380</v>
      </c>
      <c r="B31" s="132" t="s">
        <v>4475</v>
      </c>
      <c r="C31" s="132"/>
      <c r="D31" s="132" t="s">
        <v>2854</v>
      </c>
      <c r="E31" s="132"/>
    </row>
    <row r="32" spans="1:5">
      <c r="A32" s="131" t="s">
        <v>2751</v>
      </c>
      <c r="B32" s="132"/>
      <c r="C32" s="132"/>
      <c r="D32" s="132" t="s">
        <v>2362</v>
      </c>
      <c r="E32" s="132"/>
    </row>
    <row r="33" spans="1:5">
      <c r="A33" s="131" t="s">
        <v>2381</v>
      </c>
      <c r="B33" s="132" t="s">
        <v>4476</v>
      </c>
      <c r="C33" s="132"/>
      <c r="D33" s="132" t="s">
        <v>4477</v>
      </c>
      <c r="E33" s="132"/>
    </row>
    <row r="34" spans="1:5">
      <c r="A34" s="131" t="s">
        <v>2754</v>
      </c>
      <c r="B34" s="132"/>
      <c r="C34" s="132"/>
      <c r="D34" s="132" t="s">
        <v>2470</v>
      </c>
      <c r="E34" s="132"/>
    </row>
    <row r="35" spans="1:5">
      <c r="A35" s="131" t="s">
        <v>2386</v>
      </c>
      <c r="B35" s="132" t="s">
        <v>4478</v>
      </c>
      <c r="C35" s="132"/>
      <c r="D35" s="132" t="s">
        <v>4479</v>
      </c>
      <c r="E35" s="132"/>
    </row>
    <row r="36" spans="1:5">
      <c r="A36" s="131" t="s">
        <v>2388</v>
      </c>
      <c r="B36" s="132" t="s">
        <v>4480</v>
      </c>
      <c r="C36" s="132" t="s">
        <v>4481</v>
      </c>
      <c r="D36" s="132" t="s">
        <v>4482</v>
      </c>
      <c r="E36" s="132" t="s">
        <v>2750</v>
      </c>
    </row>
    <row r="37" spans="1:5">
      <c r="A37" s="131" t="s">
        <v>2393</v>
      </c>
      <c r="B37" s="132" t="s">
        <v>4483</v>
      </c>
      <c r="C37" s="132" t="s">
        <v>4484</v>
      </c>
      <c r="D37" s="132" t="s">
        <v>4485</v>
      </c>
      <c r="E37" s="132" t="s">
        <v>4486</v>
      </c>
    </row>
    <row r="38" spans="1:5">
      <c r="A38" s="131" t="s">
        <v>2398</v>
      </c>
      <c r="B38" s="132" t="s">
        <v>2542</v>
      </c>
      <c r="C38" s="132"/>
      <c r="D38" s="132" t="s">
        <v>2946</v>
      </c>
      <c r="E38" s="132"/>
    </row>
    <row r="39" spans="1:5">
      <c r="A39" s="131" t="s">
        <v>2765</v>
      </c>
      <c r="B39" s="132" t="s">
        <v>2519</v>
      </c>
      <c r="C39" s="132"/>
      <c r="D39" s="132" t="s">
        <v>3697</v>
      </c>
      <c r="E39" s="132"/>
    </row>
    <row r="40" spans="1:5">
      <c r="A40" s="131" t="s">
        <v>2402</v>
      </c>
      <c r="B40" s="132" t="s">
        <v>4487</v>
      </c>
      <c r="C40" s="132"/>
      <c r="D40" s="132" t="s">
        <v>4488</v>
      </c>
      <c r="E40" s="132"/>
    </row>
    <row r="41" spans="1:5">
      <c r="A41" s="131" t="s">
        <v>2407</v>
      </c>
      <c r="B41" s="132" t="s">
        <v>2586</v>
      </c>
      <c r="C41" s="132"/>
      <c r="D41" s="132" t="s">
        <v>4489</v>
      </c>
      <c r="E41" s="132"/>
    </row>
    <row r="42" spans="1:5">
      <c r="A42" s="131" t="s">
        <v>2410</v>
      </c>
      <c r="B42" s="132" t="s">
        <v>4490</v>
      </c>
      <c r="C42" s="132"/>
      <c r="D42" s="132" t="s">
        <v>4491</v>
      </c>
      <c r="E42" s="132"/>
    </row>
    <row r="43" spans="1:5">
      <c r="A43" s="131" t="s">
        <v>4492</v>
      </c>
      <c r="B43" s="132" t="s">
        <v>4493</v>
      </c>
      <c r="C43" s="132"/>
      <c r="D43" s="132" t="s">
        <v>26</v>
      </c>
      <c r="E43" s="132"/>
    </row>
    <row r="44" spans="1:5">
      <c r="A44" s="131" t="s">
        <v>2416</v>
      </c>
      <c r="B44" s="132" t="s">
        <v>3713</v>
      </c>
      <c r="C44" s="132"/>
      <c r="D44" s="132" t="s">
        <v>4494</v>
      </c>
      <c r="E44" s="132"/>
    </row>
    <row r="45" spans="1:5">
      <c r="A45" s="131" t="s">
        <v>4495</v>
      </c>
      <c r="B45" s="132" t="s">
        <v>4496</v>
      </c>
      <c r="C45" s="132" t="s">
        <v>4497</v>
      </c>
      <c r="D45" s="132" t="s">
        <v>4498</v>
      </c>
      <c r="E45" s="132" t="s">
        <v>4499</v>
      </c>
    </row>
    <row r="46" spans="1:5">
      <c r="A46" s="131" t="s">
        <v>4500</v>
      </c>
      <c r="B46" s="132" t="s">
        <v>2319</v>
      </c>
      <c r="C46" s="132"/>
      <c r="D46" s="132"/>
      <c r="E46" s="132"/>
    </row>
    <row r="47" spans="1:5">
      <c r="A47" s="131" t="s">
        <v>3330</v>
      </c>
      <c r="B47" s="132" t="s">
        <v>4501</v>
      </c>
      <c r="C47" s="132" t="s">
        <v>2764</v>
      </c>
      <c r="D47" s="132" t="s">
        <v>4502</v>
      </c>
      <c r="E47" s="132" t="s">
        <v>2933</v>
      </c>
    </row>
    <row r="48" spans="1:5">
      <c r="A48" s="131" t="s">
        <v>2784</v>
      </c>
      <c r="B48" s="132" t="s">
        <v>4503</v>
      </c>
      <c r="C48" s="132"/>
      <c r="D48" s="132"/>
      <c r="E48" s="132"/>
    </row>
    <row r="49" spans="1:5">
      <c r="A49" s="131" t="s">
        <v>2787</v>
      </c>
      <c r="B49" s="132" t="s">
        <v>4121</v>
      </c>
      <c r="C49" s="132"/>
      <c r="D49" s="132" t="s">
        <v>2539</v>
      </c>
      <c r="E49" s="132"/>
    </row>
    <row r="50" spans="1:5">
      <c r="A50" s="131" t="s">
        <v>2426</v>
      </c>
      <c r="B50" s="132" t="s">
        <v>3730</v>
      </c>
      <c r="C50" s="132"/>
      <c r="D50" s="132"/>
      <c r="E50" s="132"/>
    </row>
    <row r="51" spans="1:5">
      <c r="A51" s="131" t="s">
        <v>2791</v>
      </c>
      <c r="B51" s="132" t="s">
        <v>4504</v>
      </c>
      <c r="C51" s="132"/>
      <c r="D51" s="132"/>
      <c r="E51" s="132"/>
    </row>
    <row r="52" spans="1:5">
      <c r="A52" s="131" t="s">
        <v>2428</v>
      </c>
      <c r="B52" s="132" t="s">
        <v>4093</v>
      </c>
      <c r="C52" s="132"/>
      <c r="D52" s="132" t="s">
        <v>2546</v>
      </c>
      <c r="E52" s="132"/>
    </row>
    <row r="53" spans="1:5">
      <c r="A53" s="131" t="s">
        <v>2797</v>
      </c>
      <c r="B53" s="132"/>
      <c r="C53" s="132"/>
      <c r="D53" s="132" t="s">
        <v>2455</v>
      </c>
      <c r="E53" s="132"/>
    </row>
    <row r="54" spans="1:5">
      <c r="A54" s="131" t="s">
        <v>2430</v>
      </c>
      <c r="B54" s="132" t="s">
        <v>4505</v>
      </c>
      <c r="C54" s="132"/>
      <c r="D54" s="132" t="s">
        <v>4506</v>
      </c>
      <c r="E54" s="132"/>
    </row>
    <row r="55" spans="1:5">
      <c r="A55" s="131" t="s">
        <v>2801</v>
      </c>
      <c r="B55" s="132"/>
      <c r="C55" s="132"/>
      <c r="D55" s="132" t="s">
        <v>2377</v>
      </c>
      <c r="E55" s="132"/>
    </row>
    <row r="56" spans="1:5">
      <c r="A56" s="131" t="s">
        <v>2804</v>
      </c>
      <c r="B56" s="132" t="s">
        <v>2589</v>
      </c>
      <c r="C56" s="132"/>
      <c r="D56" s="132" t="s">
        <v>2667</v>
      </c>
      <c r="E56" s="132"/>
    </row>
    <row r="57" spans="1:5">
      <c r="A57" s="131" t="s">
        <v>2807</v>
      </c>
      <c r="B57" s="132" t="s">
        <v>2878</v>
      </c>
      <c r="C57" s="132"/>
      <c r="D57" s="132" t="s">
        <v>4171</v>
      </c>
      <c r="E57" s="132"/>
    </row>
    <row r="58" spans="1:5">
      <c r="A58" s="131" t="s">
        <v>2809</v>
      </c>
      <c r="B58" s="132" t="s">
        <v>2945</v>
      </c>
      <c r="C58" s="132"/>
      <c r="D58" s="132" t="s">
        <v>2401</v>
      </c>
      <c r="E58" s="132"/>
    </row>
    <row r="59" spans="1:5">
      <c r="A59" s="131" t="s">
        <v>2431</v>
      </c>
      <c r="B59" s="132"/>
      <c r="C59" s="132"/>
      <c r="D59" s="132" t="s">
        <v>2594</v>
      </c>
      <c r="E59" s="132"/>
    </row>
    <row r="60" spans="1:5">
      <c r="A60" s="131" t="s">
        <v>2811</v>
      </c>
      <c r="B60" s="132" t="s">
        <v>2399</v>
      </c>
      <c r="C60" s="132"/>
      <c r="D60" s="132" t="s">
        <v>2317</v>
      </c>
      <c r="E60" s="132"/>
    </row>
    <row r="61" spans="1:5">
      <c r="A61" s="131" t="s">
        <v>2433</v>
      </c>
      <c r="B61" s="132"/>
      <c r="C61" s="132"/>
      <c r="D61" s="132" t="s">
        <v>2318</v>
      </c>
      <c r="E61" s="132"/>
    </row>
    <row r="62" spans="1:5">
      <c r="A62" s="131" t="s">
        <v>2435</v>
      </c>
      <c r="B62" s="132" t="s">
        <v>2323</v>
      </c>
      <c r="C62" s="132"/>
      <c r="D62" s="132" t="s">
        <v>2989</v>
      </c>
      <c r="E62" s="132"/>
    </row>
    <row r="63" spans="1:5">
      <c r="A63" s="131" t="s">
        <v>2437</v>
      </c>
      <c r="B63" s="132" t="s">
        <v>2812</v>
      </c>
      <c r="C63" s="132"/>
      <c r="D63" s="132" t="s">
        <v>2401</v>
      </c>
      <c r="E63" s="132"/>
    </row>
    <row r="64" spans="1:5">
      <c r="A64" s="131" t="s">
        <v>2442</v>
      </c>
      <c r="B64" s="132" t="s">
        <v>2308</v>
      </c>
      <c r="C64" s="132"/>
      <c r="D64" s="132" t="s">
        <v>2318</v>
      </c>
      <c r="E64" s="132"/>
    </row>
    <row r="65" spans="1:5">
      <c r="A65" s="131" t="s">
        <v>2444</v>
      </c>
      <c r="B65" s="132" t="s">
        <v>2599</v>
      </c>
      <c r="C65" s="132"/>
      <c r="D65" s="132" t="s">
        <v>4507</v>
      </c>
      <c r="E65" s="132"/>
    </row>
    <row r="66" spans="1:5">
      <c r="A66" s="131" t="s">
        <v>2449</v>
      </c>
      <c r="B66" s="132"/>
      <c r="C66" s="132"/>
      <c r="D66" s="132" t="s">
        <v>2582</v>
      </c>
      <c r="E66" s="132"/>
    </row>
    <row r="67" spans="1:5">
      <c r="A67" s="131" t="s">
        <v>2450</v>
      </c>
      <c r="B67" s="132"/>
      <c r="C67" s="132"/>
      <c r="D67" s="132" t="s">
        <v>2362</v>
      </c>
      <c r="E67" s="132"/>
    </row>
    <row r="68" spans="1:5">
      <c r="A68" s="131" t="s">
        <v>2452</v>
      </c>
      <c r="B68" s="132" t="s">
        <v>4508</v>
      </c>
      <c r="C68" s="132" t="s">
        <v>2764</v>
      </c>
      <c r="D68" s="132" t="s">
        <v>4509</v>
      </c>
      <c r="E68" s="132" t="s">
        <v>2933</v>
      </c>
    </row>
    <row r="69" spans="1:5">
      <c r="A69" s="131" t="s">
        <v>2819</v>
      </c>
      <c r="B69" s="132" t="s">
        <v>2409</v>
      </c>
      <c r="C69" s="132"/>
      <c r="D69" s="132" t="s">
        <v>2438</v>
      </c>
      <c r="E69" s="132"/>
    </row>
    <row r="70" spans="1:5">
      <c r="A70" s="131" t="s">
        <v>2821</v>
      </c>
      <c r="B70" s="132" t="s">
        <v>2434</v>
      </c>
      <c r="C70" s="132"/>
      <c r="D70" s="132"/>
      <c r="E70" s="132"/>
    </row>
    <row r="71" spans="1:5">
      <c r="A71" s="131" t="s">
        <v>2940</v>
      </c>
      <c r="B71" s="132" t="s">
        <v>2832</v>
      </c>
      <c r="C71" s="132"/>
      <c r="D71" s="132" t="s">
        <v>2953</v>
      </c>
      <c r="E71" s="132"/>
    </row>
    <row r="72" spans="1:5">
      <c r="A72" s="131" t="s">
        <v>2456</v>
      </c>
      <c r="B72" s="132" t="s">
        <v>4510</v>
      </c>
      <c r="C72" s="132"/>
      <c r="D72" s="132" t="s">
        <v>3193</v>
      </c>
      <c r="E72" s="132"/>
    </row>
    <row r="73" spans="1:5">
      <c r="A73" s="131" t="s">
        <v>2458</v>
      </c>
      <c r="B73" s="132" t="s">
        <v>2470</v>
      </c>
      <c r="C73" s="132"/>
      <c r="D73" s="132"/>
      <c r="E73" s="132"/>
    </row>
    <row r="74" spans="1:5">
      <c r="A74" s="131" t="s">
        <v>2825</v>
      </c>
      <c r="B74" s="132" t="s">
        <v>4511</v>
      </c>
      <c r="C74" s="132"/>
      <c r="D74" s="132" t="s">
        <v>4512</v>
      </c>
      <c r="E74" s="132"/>
    </row>
    <row r="75" spans="1:5">
      <c r="A75" s="131" t="s">
        <v>2460</v>
      </c>
      <c r="B75" s="132" t="s">
        <v>2310</v>
      </c>
      <c r="C75" s="132"/>
      <c r="D75" s="132" t="s">
        <v>2429</v>
      </c>
      <c r="E75" s="132"/>
    </row>
    <row r="76" spans="1:5">
      <c r="A76" s="131" t="s">
        <v>2463</v>
      </c>
      <c r="B76" s="132" t="s">
        <v>4513</v>
      </c>
      <c r="C76" s="132"/>
      <c r="D76" s="132" t="s">
        <v>4514</v>
      </c>
      <c r="E76" s="132"/>
    </row>
    <row r="77" spans="1:5">
      <c r="A77" s="131" t="s">
        <v>2467</v>
      </c>
      <c r="B77" s="132" t="s">
        <v>2308</v>
      </c>
      <c r="C77" s="132"/>
      <c r="D77" s="132"/>
      <c r="E77" s="132"/>
    </row>
    <row r="78" spans="1:5">
      <c r="A78" s="131" t="s">
        <v>2468</v>
      </c>
      <c r="B78" s="132"/>
      <c r="C78" s="132"/>
      <c r="D78" s="132" t="s">
        <v>3184</v>
      </c>
      <c r="E78" s="132"/>
    </row>
    <row r="79" spans="1:5">
      <c r="A79" s="131" t="s">
        <v>2949</v>
      </c>
      <c r="B79" s="132" t="s">
        <v>2813</v>
      </c>
      <c r="C79" s="132"/>
      <c r="D79" s="132" t="s">
        <v>2931</v>
      </c>
      <c r="E79" s="132"/>
    </row>
    <row r="80" spans="1:5">
      <c r="A80" s="131" t="s">
        <v>2831</v>
      </c>
      <c r="B80" s="132" t="s">
        <v>2622</v>
      </c>
      <c r="C80" s="132"/>
      <c r="D80" s="132" t="s">
        <v>2336</v>
      </c>
      <c r="E80" s="132"/>
    </row>
    <row r="81" spans="1:5">
      <c r="A81" s="131" t="s">
        <v>2474</v>
      </c>
      <c r="B81" s="132"/>
      <c r="C81" s="132"/>
      <c r="D81" s="132" t="s">
        <v>2434</v>
      </c>
      <c r="E81" s="132"/>
    </row>
    <row r="82" spans="1:5">
      <c r="A82" s="131" t="s">
        <v>2834</v>
      </c>
      <c r="B82" s="132" t="s">
        <v>2552</v>
      </c>
      <c r="C82" s="132"/>
      <c r="D82" s="132" t="s">
        <v>3001</v>
      </c>
      <c r="E82" s="132"/>
    </row>
    <row r="83" spans="1:5">
      <c r="A83" s="131" t="s">
        <v>4515</v>
      </c>
      <c r="B83" s="132"/>
      <c r="C83" s="132"/>
      <c r="D83" s="132" t="s">
        <v>4516</v>
      </c>
      <c r="E83" s="132"/>
    </row>
    <row r="84" spans="1:5" ht="14.25">
      <c r="A84" s="133" t="s">
        <v>3347</v>
      </c>
      <c r="B84" s="134" t="s">
        <v>4519</v>
      </c>
      <c r="C84" s="134" t="s">
        <v>4520</v>
      </c>
      <c r="D84" s="134" t="s">
        <v>4521</v>
      </c>
      <c r="E84" s="134" t="s">
        <v>4522</v>
      </c>
    </row>
    <row r="85" spans="1:5" ht="14.25">
      <c r="A85" s="133" t="s">
        <v>2476</v>
      </c>
      <c r="B85" s="134" t="s">
        <v>4523</v>
      </c>
      <c r="C85" s="134" t="s">
        <v>2599</v>
      </c>
      <c r="D85" s="134" t="s">
        <v>4524</v>
      </c>
      <c r="E85" s="134"/>
    </row>
    <row r="86" spans="1:5" ht="14.25">
      <c r="A86" s="133" t="s">
        <v>2481</v>
      </c>
      <c r="B86" s="134" t="s">
        <v>4525</v>
      </c>
      <c r="C86" s="134"/>
      <c r="D86" s="134" t="s">
        <v>4526</v>
      </c>
      <c r="E86" s="134"/>
    </row>
    <row r="87" spans="1:5" ht="14.25">
      <c r="A87" s="133" t="s">
        <v>2486</v>
      </c>
      <c r="B87" s="134" t="s">
        <v>4527</v>
      </c>
      <c r="C87" s="134"/>
      <c r="D87" s="134" t="s">
        <v>4528</v>
      </c>
      <c r="E87" s="134" t="s">
        <v>4529</v>
      </c>
    </row>
    <row r="88" spans="1:5" ht="14.25">
      <c r="A88" s="133" t="s">
        <v>3082</v>
      </c>
      <c r="B88" s="134" t="s">
        <v>4530</v>
      </c>
      <c r="C88" s="134" t="s">
        <v>4531</v>
      </c>
      <c r="D88" s="134" t="s">
        <v>4532</v>
      </c>
      <c r="E88" s="134" t="s">
        <v>4533</v>
      </c>
    </row>
    <row r="89" spans="1:5" ht="14.25">
      <c r="A89" s="133" t="s">
        <v>2495</v>
      </c>
      <c r="B89" s="134" t="s">
        <v>4534</v>
      </c>
      <c r="C89" s="134" t="s">
        <v>2546</v>
      </c>
      <c r="D89" s="134" t="s">
        <v>4535</v>
      </c>
      <c r="E89" s="134"/>
    </row>
    <row r="90" spans="1:5" ht="14.25">
      <c r="A90" s="133" t="s">
        <v>2500</v>
      </c>
      <c r="B90" s="134" t="s">
        <v>4536</v>
      </c>
      <c r="C90" s="134"/>
      <c r="D90" s="134" t="s">
        <v>4537</v>
      </c>
      <c r="E90" s="134"/>
    </row>
    <row r="91" spans="1:5" ht="14.25">
      <c r="A91" s="133" t="s">
        <v>2501</v>
      </c>
      <c r="B91" s="134" t="s">
        <v>4538</v>
      </c>
      <c r="C91" s="134"/>
      <c r="D91" s="134" t="s">
        <v>4539</v>
      </c>
      <c r="E91" s="134"/>
    </row>
    <row r="92" spans="1:5" ht="14.25">
      <c r="A92" s="133" t="s">
        <v>2506</v>
      </c>
      <c r="B92" s="134" t="s">
        <v>4540</v>
      </c>
      <c r="C92" s="134"/>
      <c r="D92" s="134" t="s">
        <v>4541</v>
      </c>
      <c r="E92" s="134"/>
    </row>
    <row r="93" spans="1:5" ht="14.25">
      <c r="A93" s="133" t="s">
        <v>2511</v>
      </c>
      <c r="B93" s="134" t="s">
        <v>4542</v>
      </c>
      <c r="C93" s="134"/>
      <c r="D93" s="134" t="s">
        <v>4543</v>
      </c>
      <c r="E93" s="134" t="s">
        <v>4544</v>
      </c>
    </row>
    <row r="94" spans="1:5" ht="14.25">
      <c r="A94" s="133" t="s">
        <v>2516</v>
      </c>
      <c r="B94" s="134" t="s">
        <v>4545</v>
      </c>
      <c r="C94" s="134"/>
      <c r="D94" s="134" t="s">
        <v>4546</v>
      </c>
      <c r="E94" s="134"/>
    </row>
    <row r="95" spans="1:5" ht="14.25">
      <c r="A95" s="133" t="s">
        <v>2518</v>
      </c>
      <c r="B95" s="134" t="s">
        <v>4547</v>
      </c>
      <c r="C95" s="134"/>
      <c r="D95" s="134" t="s">
        <v>3404</v>
      </c>
      <c r="E95" s="134"/>
    </row>
    <row r="96" spans="1:5" ht="14.25">
      <c r="A96" s="133" t="s">
        <v>2520</v>
      </c>
      <c r="B96" s="134" t="s">
        <v>4548</v>
      </c>
      <c r="C96" s="134"/>
      <c r="D96" s="134" t="s">
        <v>4549</v>
      </c>
      <c r="E96" s="134"/>
    </row>
    <row r="97" spans="1:5" ht="14.25">
      <c r="A97" s="133" t="s">
        <v>2524</v>
      </c>
      <c r="B97" s="134"/>
      <c r="C97" s="134"/>
      <c r="D97" s="134" t="s">
        <v>2438</v>
      </c>
      <c r="E97" s="134"/>
    </row>
    <row r="98" spans="1:5" ht="14.25">
      <c r="A98" s="133" t="s">
        <v>2525</v>
      </c>
      <c r="B98" s="134" t="s">
        <v>4550</v>
      </c>
      <c r="C98" s="134"/>
      <c r="D98" s="134" t="s">
        <v>2491</v>
      </c>
      <c r="E98" s="134"/>
    </row>
    <row r="99" spans="1:5" ht="14.25">
      <c r="A99" s="133" t="s">
        <v>2530</v>
      </c>
      <c r="B99" s="134" t="s">
        <v>2451</v>
      </c>
      <c r="C99" s="134"/>
      <c r="D99" s="134" t="s">
        <v>2854</v>
      </c>
      <c r="E99" s="134"/>
    </row>
    <row r="100" spans="1:5" ht="14.25">
      <c r="A100" s="133" t="s">
        <v>2532</v>
      </c>
      <c r="B100" s="134" t="s">
        <v>4551</v>
      </c>
      <c r="C100" s="134"/>
      <c r="D100" s="134" t="s">
        <v>4552</v>
      </c>
      <c r="E100" s="134"/>
    </row>
    <row r="101" spans="1:5" ht="14.25">
      <c r="A101" s="133" t="s">
        <v>2536</v>
      </c>
      <c r="B101" s="134" t="s">
        <v>4553</v>
      </c>
      <c r="C101" s="134"/>
      <c r="D101" s="134" t="s">
        <v>3240</v>
      </c>
      <c r="E101" s="134"/>
    </row>
    <row r="102" spans="1:5" ht="14.25">
      <c r="A102" s="133" t="s">
        <v>2537</v>
      </c>
      <c r="B102" s="134" t="s">
        <v>4554</v>
      </c>
      <c r="C102" s="134"/>
      <c r="D102" s="134" t="s">
        <v>4555</v>
      </c>
      <c r="E102" s="134"/>
    </row>
    <row r="103" spans="1:5" ht="14.25">
      <c r="A103" s="133" t="s">
        <v>3125</v>
      </c>
      <c r="B103" s="134" t="s">
        <v>2552</v>
      </c>
      <c r="C103" s="134"/>
      <c r="D103" s="134" t="s">
        <v>2716</v>
      </c>
      <c r="E103" s="134"/>
    </row>
    <row r="104" spans="1:5" ht="14.25">
      <c r="A104" s="133" t="s">
        <v>2545</v>
      </c>
      <c r="B104" s="134" t="s">
        <v>4556</v>
      </c>
      <c r="C104" s="134"/>
      <c r="D104" s="134" t="s">
        <v>2470</v>
      </c>
      <c r="E104" s="134"/>
    </row>
    <row r="105" spans="1:5" ht="14.25">
      <c r="A105" s="133" t="s">
        <v>2543</v>
      </c>
      <c r="B105" s="134"/>
      <c r="C105" s="134"/>
      <c r="D105" s="134" t="s">
        <v>2533</v>
      </c>
      <c r="E105" s="134"/>
    </row>
    <row r="106" spans="1:5" ht="14.25">
      <c r="A106" s="133" t="s">
        <v>2541</v>
      </c>
      <c r="B106" s="134"/>
      <c r="C106" s="134"/>
      <c r="D106" s="134" t="s">
        <v>2792</v>
      </c>
      <c r="E106" s="134"/>
    </row>
    <row r="107" spans="1:5" ht="14.25">
      <c r="A107" s="133" t="s">
        <v>2547</v>
      </c>
      <c r="B107" s="134" t="s">
        <v>4557</v>
      </c>
      <c r="C107" s="134"/>
      <c r="D107" s="134" t="s">
        <v>4558</v>
      </c>
      <c r="E107" s="134"/>
    </row>
    <row r="108" spans="1:5" ht="14.25">
      <c r="A108" s="133" t="s">
        <v>2551</v>
      </c>
      <c r="B108" s="134" t="s">
        <v>3177</v>
      </c>
      <c r="C108" s="134"/>
      <c r="D108" s="134" t="s">
        <v>4559</v>
      </c>
      <c r="E108" s="134"/>
    </row>
    <row r="109" spans="1:5" ht="14.25">
      <c r="A109" s="133" t="s">
        <v>2555</v>
      </c>
      <c r="B109" s="134" t="s">
        <v>4560</v>
      </c>
      <c r="C109" s="134"/>
      <c r="D109" s="134" t="s">
        <v>2951</v>
      </c>
      <c r="E109" s="134"/>
    </row>
    <row r="110" spans="1:5" ht="14.25">
      <c r="A110" s="133" t="s">
        <v>3137</v>
      </c>
      <c r="B110" s="134" t="s">
        <v>2308</v>
      </c>
      <c r="C110" s="134"/>
      <c r="D110" s="134" t="s">
        <v>2571</v>
      </c>
      <c r="E110" s="134"/>
    </row>
    <row r="111" spans="1:5" ht="14.25">
      <c r="A111" s="133" t="s">
        <v>2557</v>
      </c>
      <c r="B111" s="134" t="s">
        <v>4561</v>
      </c>
      <c r="C111" s="134"/>
      <c r="D111" s="134" t="s">
        <v>4562</v>
      </c>
      <c r="E111" s="134"/>
    </row>
    <row r="112" spans="1:5" ht="14.25">
      <c r="A112" s="133" t="s">
        <v>2562</v>
      </c>
      <c r="B112" s="134" t="s">
        <v>4563</v>
      </c>
      <c r="C112" s="134"/>
      <c r="D112" s="134" t="s">
        <v>4564</v>
      </c>
      <c r="E112" s="134"/>
    </row>
    <row r="113" spans="1:5" ht="14.25">
      <c r="A113" s="133" t="s">
        <v>3146</v>
      </c>
      <c r="B113" s="134" t="s">
        <v>2572</v>
      </c>
      <c r="C113" s="134"/>
      <c r="D113" s="134" t="s">
        <v>3283</v>
      </c>
      <c r="E113" s="134"/>
    </row>
    <row r="114" spans="1:5" ht="14.25">
      <c r="A114" s="133" t="s">
        <v>4203</v>
      </c>
      <c r="B114" s="134" t="s">
        <v>2464</v>
      </c>
      <c r="C114" s="134"/>
      <c r="D114" s="134" t="s">
        <v>2310</v>
      </c>
      <c r="E114" s="134"/>
    </row>
    <row r="115" spans="1:5" ht="14.25">
      <c r="A115" s="133" t="s">
        <v>2567</v>
      </c>
      <c r="B115" s="134" t="s">
        <v>2810</v>
      </c>
      <c r="C115" s="134"/>
      <c r="D115" s="134" t="s">
        <v>2568</v>
      </c>
      <c r="E115" s="134"/>
    </row>
    <row r="116" spans="1:5" ht="14.25">
      <c r="A116" s="133" t="s">
        <v>3397</v>
      </c>
      <c r="B116" s="134" t="s">
        <v>2792</v>
      </c>
      <c r="C116" s="134"/>
      <c r="D116" s="134" t="s">
        <v>2343</v>
      </c>
      <c r="E116" s="134"/>
    </row>
    <row r="117" spans="1:5" ht="14.25">
      <c r="A117" s="133" t="s">
        <v>4565</v>
      </c>
      <c r="B117" s="134" t="s">
        <v>4566</v>
      </c>
      <c r="C117" s="134"/>
      <c r="D117" s="134" t="s">
        <v>4567</v>
      </c>
      <c r="E117" s="134"/>
    </row>
    <row r="118" spans="1:5" ht="14.25">
      <c r="A118" s="133" t="s">
        <v>4568</v>
      </c>
      <c r="B118" s="134" t="s">
        <v>2601</v>
      </c>
      <c r="C118" s="134"/>
      <c r="D118" s="134"/>
      <c r="E118" s="134"/>
    </row>
    <row r="119" spans="1:5" ht="14.25">
      <c r="A119" s="133" t="s">
        <v>2575</v>
      </c>
      <c r="B119" s="134" t="s">
        <v>4569</v>
      </c>
      <c r="C119" s="134"/>
      <c r="D119" s="134" t="s">
        <v>4570</v>
      </c>
      <c r="E119" s="134"/>
    </row>
    <row r="120" spans="1:5" ht="14.25">
      <c r="A120" s="133" t="s">
        <v>4059</v>
      </c>
      <c r="B120" s="134"/>
      <c r="C120" s="134"/>
      <c r="D120" s="134" t="s">
        <v>2387</v>
      </c>
      <c r="E120" s="134"/>
    </row>
    <row r="121" spans="1:5" ht="14.25">
      <c r="A121" s="133" t="s">
        <v>2580</v>
      </c>
      <c r="B121" s="134" t="s">
        <v>4250</v>
      </c>
      <c r="C121" s="134"/>
      <c r="D121" s="134" t="s">
        <v>4571</v>
      </c>
      <c r="E121" s="134"/>
    </row>
    <row r="122" spans="1:5" ht="14.25">
      <c r="A122" s="133" t="s">
        <v>3152</v>
      </c>
      <c r="B122" s="134"/>
      <c r="C122" s="134"/>
      <c r="D122" s="134" t="s">
        <v>2308</v>
      </c>
      <c r="E122" s="134"/>
    </row>
    <row r="123" spans="1:5" ht="14.25">
      <c r="A123" s="133" t="s">
        <v>3710</v>
      </c>
      <c r="B123" s="134" t="s">
        <v>3206</v>
      </c>
      <c r="C123" s="134"/>
      <c r="D123" s="134" t="s">
        <v>4572</v>
      </c>
      <c r="E123" s="134"/>
    </row>
    <row r="124" spans="1:5" ht="14.25">
      <c r="A124" s="133" t="s">
        <v>3401</v>
      </c>
      <c r="B124" s="134" t="s">
        <v>2461</v>
      </c>
      <c r="C124" s="134"/>
      <c r="D124" s="134"/>
      <c r="E124" s="134"/>
    </row>
    <row r="125" spans="1:5" ht="14.25">
      <c r="A125" s="133" t="s">
        <v>2583</v>
      </c>
      <c r="B125" s="134" t="s">
        <v>4573</v>
      </c>
      <c r="C125" s="134"/>
      <c r="D125" s="134" t="s">
        <v>4572</v>
      </c>
      <c r="E125" s="134"/>
    </row>
    <row r="126" spans="1:5" ht="14.25">
      <c r="A126" s="133" t="s">
        <v>3158</v>
      </c>
      <c r="B126" s="134" t="s">
        <v>2427</v>
      </c>
      <c r="C126" s="134"/>
      <c r="D126" s="134" t="s">
        <v>2364</v>
      </c>
      <c r="E126" s="134"/>
    </row>
    <row r="127" spans="1:5" ht="14.25">
      <c r="A127" s="133" t="s">
        <v>4229</v>
      </c>
      <c r="B127" s="134"/>
      <c r="C127" s="134"/>
      <c r="D127" s="134" t="s">
        <v>2362</v>
      </c>
      <c r="E127" s="134"/>
    </row>
    <row r="128" spans="1:5" ht="14.25">
      <c r="A128" s="133" t="s">
        <v>4574</v>
      </c>
      <c r="B128" s="134" t="s">
        <v>2808</v>
      </c>
      <c r="C128" s="134"/>
      <c r="D128" s="134" t="s">
        <v>4127</v>
      </c>
      <c r="E128" s="134"/>
    </row>
    <row r="129" spans="1:5" ht="14.25">
      <c r="A129" s="133" t="s">
        <v>3405</v>
      </c>
      <c r="B129" s="134" t="s">
        <v>4575</v>
      </c>
      <c r="C129" s="134" t="s">
        <v>4576</v>
      </c>
      <c r="D129" s="134" t="s">
        <v>4577</v>
      </c>
      <c r="E129" s="134" t="s">
        <v>4578</v>
      </c>
    </row>
    <row r="130" spans="1:5" ht="14.25">
      <c r="A130" s="133" t="s">
        <v>3166</v>
      </c>
      <c r="B130" s="134" t="s">
        <v>2517</v>
      </c>
      <c r="C130" s="134"/>
      <c r="D130" s="134"/>
      <c r="E130" s="134"/>
    </row>
    <row r="131" spans="1:5" ht="14.25">
      <c r="A131" s="133" t="s">
        <v>2588</v>
      </c>
      <c r="B131" s="134" t="s">
        <v>3904</v>
      </c>
      <c r="C131" s="134"/>
      <c r="D131" s="134" t="s">
        <v>4579</v>
      </c>
      <c r="E131" s="134"/>
    </row>
    <row r="132" spans="1:5" ht="14.25">
      <c r="A132" s="133" t="s">
        <v>2593</v>
      </c>
      <c r="B132" s="134" t="s">
        <v>4580</v>
      </c>
      <c r="C132" s="134"/>
      <c r="D132" s="134" t="s">
        <v>4581</v>
      </c>
      <c r="E132" s="134"/>
    </row>
    <row r="133" spans="1:5" ht="14.25">
      <c r="A133" s="133" t="s">
        <v>3174</v>
      </c>
      <c r="B133" s="134" t="s">
        <v>4582</v>
      </c>
      <c r="C133" s="134"/>
      <c r="D133" s="134" t="s">
        <v>4583</v>
      </c>
      <c r="E133" s="134"/>
    </row>
    <row r="134" spans="1:5" ht="14.25">
      <c r="A134" s="133" t="s">
        <v>2596</v>
      </c>
      <c r="B134" s="134" t="s">
        <v>4584</v>
      </c>
      <c r="C134" s="134"/>
      <c r="D134" s="134" t="s">
        <v>1496</v>
      </c>
      <c r="E134" s="134"/>
    </row>
    <row r="135" spans="1:5" ht="14.25">
      <c r="A135" s="133" t="s">
        <v>2597</v>
      </c>
      <c r="B135" s="134" t="s">
        <v>2323</v>
      </c>
      <c r="C135" s="134"/>
      <c r="D135" s="134" t="s">
        <v>3133</v>
      </c>
      <c r="E135" s="134"/>
    </row>
    <row r="136" spans="1:5" ht="14.25">
      <c r="A136" s="133" t="s">
        <v>2602</v>
      </c>
      <c r="B136" s="134" t="s">
        <v>4585</v>
      </c>
      <c r="C136" s="134"/>
      <c r="D136" s="134" t="s">
        <v>4586</v>
      </c>
      <c r="E136" s="134"/>
    </row>
    <row r="137" spans="1:5" ht="14.25">
      <c r="A137" s="133" t="s">
        <v>3421</v>
      </c>
      <c r="B137" s="134" t="s">
        <v>4587</v>
      </c>
      <c r="C137" s="134"/>
      <c r="D137" s="134" t="s">
        <v>4588</v>
      </c>
      <c r="E137" s="134"/>
    </row>
    <row r="138" spans="1:5" ht="14.25">
      <c r="A138" s="133" t="s">
        <v>2609</v>
      </c>
      <c r="B138" s="134" t="s">
        <v>4589</v>
      </c>
      <c r="C138" s="134"/>
      <c r="D138" s="134" t="s">
        <v>4191</v>
      </c>
      <c r="E138" s="134"/>
    </row>
    <row r="139" spans="1:5" ht="14.25">
      <c r="A139" s="133" t="s">
        <v>2612</v>
      </c>
      <c r="B139" s="134" t="s">
        <v>2308</v>
      </c>
      <c r="C139" s="134"/>
      <c r="D139" s="134" t="s">
        <v>2792</v>
      </c>
      <c r="E139" s="134"/>
    </row>
    <row r="140" spans="1:5" ht="14.25">
      <c r="A140" s="133" t="s">
        <v>4258</v>
      </c>
      <c r="B140" s="134" t="s">
        <v>2454</v>
      </c>
      <c r="C140" s="134"/>
      <c r="D140" s="134" t="s">
        <v>2589</v>
      </c>
      <c r="E140" s="134"/>
    </row>
    <row r="141" spans="1:5" ht="14.25">
      <c r="A141" s="133" t="s">
        <v>2617</v>
      </c>
      <c r="B141" s="134" t="s">
        <v>2362</v>
      </c>
      <c r="C141" s="134"/>
      <c r="D141" s="134" t="s">
        <v>2613</v>
      </c>
      <c r="E141" s="134"/>
    </row>
    <row r="142" spans="1:5" ht="14.25">
      <c r="A142" s="133" t="s">
        <v>2618</v>
      </c>
      <c r="B142" s="134" t="s">
        <v>2932</v>
      </c>
      <c r="C142" s="134"/>
      <c r="D142" s="134" t="s">
        <v>2571</v>
      </c>
      <c r="E142" s="134"/>
    </row>
    <row r="143" spans="1:5" ht="14.25">
      <c r="A143" s="133" t="s">
        <v>3431</v>
      </c>
      <c r="B143" s="134" t="s">
        <v>2790</v>
      </c>
      <c r="C143" s="134"/>
      <c r="D143" s="134" t="s">
        <v>3045</v>
      </c>
      <c r="E143" s="134"/>
    </row>
    <row r="144" spans="1:5" ht="14.25">
      <c r="A144" s="133" t="s">
        <v>2621</v>
      </c>
      <c r="B144" s="134" t="s">
        <v>3311</v>
      </c>
      <c r="C144" s="134"/>
      <c r="D144" s="134"/>
      <c r="E144" s="134"/>
    </row>
    <row r="145" spans="1:5" ht="14.25">
      <c r="A145" s="133" t="s">
        <v>3191</v>
      </c>
      <c r="B145" s="134" t="s">
        <v>2526</v>
      </c>
      <c r="C145" s="134"/>
      <c r="D145" s="134" t="s">
        <v>2443</v>
      </c>
      <c r="E145" s="134"/>
    </row>
    <row r="146" spans="1:5" ht="14.25">
      <c r="A146" s="133" t="s">
        <v>2623</v>
      </c>
      <c r="B146" s="134" t="s">
        <v>2951</v>
      </c>
      <c r="C146" s="134"/>
      <c r="D146" s="134" t="s">
        <v>4590</v>
      </c>
      <c r="E146" s="134"/>
    </row>
    <row r="147" spans="1:5" ht="14.25">
      <c r="A147" s="133" t="s">
        <v>2626</v>
      </c>
      <c r="B147" s="134" t="s">
        <v>4591</v>
      </c>
      <c r="C147" s="134"/>
      <c r="D147" s="134" t="s">
        <v>4592</v>
      </c>
      <c r="E147" s="134"/>
    </row>
    <row r="148" spans="1:5" ht="14.25">
      <c r="A148" s="133" t="s">
        <v>2631</v>
      </c>
      <c r="B148" s="134" t="s">
        <v>3059</v>
      </c>
      <c r="C148" s="134"/>
      <c r="D148" s="134" t="s">
        <v>4161</v>
      </c>
      <c r="E148" s="134"/>
    </row>
    <row r="149" spans="1:5" ht="14.25">
      <c r="A149" s="133" t="s">
        <v>2635</v>
      </c>
      <c r="B149" s="134" t="s">
        <v>4593</v>
      </c>
      <c r="C149" s="134"/>
      <c r="D149" s="134" t="s">
        <v>2582</v>
      </c>
      <c r="E149" s="134"/>
    </row>
    <row r="150" spans="1:5" ht="14.25">
      <c r="A150" s="133" t="s">
        <v>3625</v>
      </c>
      <c r="B150" s="134" t="s">
        <v>3157</v>
      </c>
      <c r="C150" s="134"/>
      <c r="D150" s="134" t="s">
        <v>2616</v>
      </c>
      <c r="E150" s="134"/>
    </row>
    <row r="151" spans="1:5" ht="14.25">
      <c r="A151" s="133" t="s">
        <v>3437</v>
      </c>
      <c r="B151" s="134"/>
      <c r="C151" s="134"/>
      <c r="D151" s="134" t="s">
        <v>2572</v>
      </c>
      <c r="E151" s="134"/>
    </row>
    <row r="152" spans="1:5" ht="14.25">
      <c r="A152" s="133" t="s">
        <v>3203</v>
      </c>
      <c r="B152" s="134"/>
      <c r="C152" s="134"/>
      <c r="D152" s="134" t="s">
        <v>2820</v>
      </c>
      <c r="E152" s="134"/>
    </row>
    <row r="153" spans="1:5" ht="14.25">
      <c r="A153" s="133" t="s">
        <v>4594</v>
      </c>
      <c r="B153" s="134" t="s">
        <v>3176</v>
      </c>
      <c r="C153" s="134"/>
      <c r="D153" s="134" t="s">
        <v>2717</v>
      </c>
      <c r="E153" s="134"/>
    </row>
    <row r="154" spans="1:5" ht="14.25">
      <c r="A154" s="133" t="s">
        <v>2639</v>
      </c>
      <c r="B154" s="134"/>
      <c r="C154" s="134"/>
      <c r="D154" s="134" t="s">
        <v>3031</v>
      </c>
      <c r="E154" s="134"/>
    </row>
    <row r="155" spans="1:5" ht="14.25">
      <c r="A155" s="133" t="s">
        <v>3205</v>
      </c>
      <c r="B155" s="134" t="s">
        <v>2604</v>
      </c>
      <c r="C155" s="134"/>
      <c r="D155" s="134" t="s">
        <v>3192</v>
      </c>
      <c r="E155" s="134"/>
    </row>
    <row r="156" spans="1:5" ht="14.25">
      <c r="A156" s="133" t="s">
        <v>2672</v>
      </c>
      <c r="B156" s="134" t="s">
        <v>4595</v>
      </c>
      <c r="C156" s="134" t="s">
        <v>4576</v>
      </c>
      <c r="D156" s="134" t="s">
        <v>4596</v>
      </c>
      <c r="E156" s="134" t="s">
        <v>4578</v>
      </c>
    </row>
    <row r="157" spans="1:5" ht="14.25">
      <c r="A157" s="133" t="s">
        <v>3212</v>
      </c>
      <c r="B157" s="134" t="s">
        <v>4597</v>
      </c>
      <c r="C157" s="134"/>
      <c r="D157" s="134" t="s">
        <v>2677</v>
      </c>
      <c r="E157" s="134"/>
    </row>
    <row r="158" spans="1:5" ht="14.25">
      <c r="A158" s="133" t="s">
        <v>3625</v>
      </c>
      <c r="B158" s="134"/>
      <c r="C158" s="134"/>
      <c r="D158" s="134"/>
      <c r="E158" s="134"/>
    </row>
    <row r="159" spans="1:5" ht="14.25">
      <c r="A159" s="133" t="s">
        <v>4598</v>
      </c>
      <c r="B159" s="134" t="s">
        <v>4599</v>
      </c>
      <c r="C159" s="134"/>
      <c r="D159" s="134" t="s">
        <v>3178</v>
      </c>
      <c r="E159" s="134"/>
    </row>
    <row r="160" spans="1:5" ht="14.25">
      <c r="A160" s="133" t="s">
        <v>3446</v>
      </c>
      <c r="B160" s="134" t="s">
        <v>4600</v>
      </c>
      <c r="C160" s="134" t="s">
        <v>4601</v>
      </c>
      <c r="D160" s="134" t="s">
        <v>4602</v>
      </c>
      <c r="E160" s="134" t="s">
        <v>4603</v>
      </c>
    </row>
    <row r="161" spans="1:5" ht="14.25">
      <c r="A161" s="133" t="s">
        <v>2640</v>
      </c>
      <c r="B161" s="134" t="s">
        <v>4604</v>
      </c>
      <c r="C161" s="134" t="s">
        <v>3880</v>
      </c>
      <c r="D161" s="134" t="s">
        <v>4605</v>
      </c>
      <c r="E161" s="134" t="s">
        <v>4606</v>
      </c>
    </row>
    <row r="162" spans="1:5" ht="14.25">
      <c r="A162" s="133" t="s">
        <v>2645</v>
      </c>
      <c r="B162" s="134" t="s">
        <v>4607</v>
      </c>
      <c r="C162" s="134" t="s">
        <v>4608</v>
      </c>
      <c r="D162" s="134" t="s">
        <v>4609</v>
      </c>
      <c r="E162" s="134" t="s">
        <v>4610</v>
      </c>
    </row>
    <row r="163" spans="1:5" ht="14.25">
      <c r="A163" s="133" t="s">
        <v>2650</v>
      </c>
      <c r="B163" s="134" t="s">
        <v>4611</v>
      </c>
      <c r="C163" s="134"/>
      <c r="D163" s="134" t="s">
        <v>4612</v>
      </c>
      <c r="E163" s="134"/>
    </row>
    <row r="164" spans="1:5" ht="14.25">
      <c r="A164" s="133" t="s">
        <v>4613</v>
      </c>
      <c r="B164" s="134" t="s">
        <v>2704</v>
      </c>
      <c r="C164" s="134"/>
      <c r="D164" s="134" t="s">
        <v>2764</v>
      </c>
      <c r="E164" s="134"/>
    </row>
    <row r="165" spans="1:5" ht="14.25">
      <c r="A165" s="133" t="s">
        <v>3458</v>
      </c>
      <c r="B165" s="134" t="s">
        <v>4614</v>
      </c>
      <c r="C165" s="134"/>
      <c r="D165" s="134" t="s">
        <v>4615</v>
      </c>
      <c r="E165" s="134"/>
    </row>
    <row r="166" spans="1:5" ht="14.25">
      <c r="A166" s="133" t="s">
        <v>2654</v>
      </c>
      <c r="B166" s="134" t="s">
        <v>4616</v>
      </c>
      <c r="C166" s="134"/>
      <c r="D166" s="134" t="s">
        <v>4617</v>
      </c>
      <c r="E166" s="134"/>
    </row>
    <row r="167" spans="1:5" ht="14.25">
      <c r="A167" s="133" t="s">
        <v>3239</v>
      </c>
      <c r="B167" s="134" t="s">
        <v>4618</v>
      </c>
      <c r="C167" s="134"/>
      <c r="D167" s="134"/>
      <c r="E167" s="134"/>
    </row>
    <row r="168" spans="1:5" ht="14.25">
      <c r="A168" s="133" t="s">
        <v>2659</v>
      </c>
      <c r="B168" s="134" t="s">
        <v>2434</v>
      </c>
      <c r="C168" s="134"/>
      <c r="D168" s="134"/>
      <c r="E168" s="134"/>
    </row>
    <row r="169" spans="1:5" ht="14.25">
      <c r="A169" s="133" t="s">
        <v>3464</v>
      </c>
      <c r="B169" s="134" t="s">
        <v>2465</v>
      </c>
      <c r="C169" s="134"/>
      <c r="D169" s="134" t="s">
        <v>2470</v>
      </c>
      <c r="E169" s="134"/>
    </row>
    <row r="170" spans="1:5" ht="14.25">
      <c r="A170" s="133" t="s">
        <v>3761</v>
      </c>
      <c r="B170" s="134" t="s">
        <v>2427</v>
      </c>
      <c r="C170" s="134"/>
      <c r="D170" s="134" t="s">
        <v>2946</v>
      </c>
      <c r="E170" s="134"/>
    </row>
    <row r="171" spans="1:5" ht="14.25">
      <c r="A171" s="133" t="s">
        <v>2660</v>
      </c>
      <c r="B171" s="134" t="s">
        <v>4619</v>
      </c>
      <c r="C171" s="134"/>
      <c r="D171" s="134" t="s">
        <v>4620</v>
      </c>
      <c r="E171" s="134"/>
    </row>
    <row r="172" spans="1:5" ht="14.25">
      <c r="A172" s="133" t="s">
        <v>2666</v>
      </c>
      <c r="B172" s="134"/>
      <c r="C172" s="134"/>
      <c r="D172" s="134" t="s">
        <v>2459</v>
      </c>
      <c r="E172" s="134"/>
    </row>
    <row r="173" spans="1:5" ht="14.25">
      <c r="A173" s="133" t="s">
        <v>2668</v>
      </c>
      <c r="B173" s="134"/>
      <c r="C173" s="134"/>
      <c r="D173" s="134" t="s">
        <v>3045</v>
      </c>
      <c r="E173" s="134"/>
    </row>
    <row r="174" spans="1:5" ht="14.25">
      <c r="A174" s="133" t="s">
        <v>2669</v>
      </c>
      <c r="B174" s="134" t="s">
        <v>4621</v>
      </c>
      <c r="C174" s="134"/>
      <c r="D174" s="134" t="s">
        <v>4622</v>
      </c>
      <c r="E174" s="134"/>
    </row>
    <row r="175" spans="1:5" ht="14.25">
      <c r="A175" s="133" t="s">
        <v>3472</v>
      </c>
      <c r="B175" s="134" t="s">
        <v>2377</v>
      </c>
      <c r="C175" s="134"/>
      <c r="D175" s="134"/>
      <c r="E175" s="134"/>
    </row>
    <row r="176" spans="1:5" ht="14.25">
      <c r="A176" s="133" t="s">
        <v>2676</v>
      </c>
      <c r="B176" s="134" t="s">
        <v>4623</v>
      </c>
      <c r="C176" s="134"/>
      <c r="D176" s="134" t="s">
        <v>4624</v>
      </c>
      <c r="E176" s="134"/>
    </row>
    <row r="177" spans="1:5" ht="14.25">
      <c r="A177" s="133" t="s">
        <v>4625</v>
      </c>
      <c r="B177" s="134" t="s">
        <v>4626</v>
      </c>
      <c r="C177" s="134"/>
      <c r="D177" s="134" t="s">
        <v>4627</v>
      </c>
      <c r="E177" s="134"/>
    </row>
    <row r="178" spans="1:5" ht="14.25">
      <c r="A178" s="133" t="s">
        <v>4628</v>
      </c>
      <c r="B178" s="134" t="s">
        <v>4629</v>
      </c>
      <c r="C178" s="134"/>
      <c r="D178" s="134" t="s">
        <v>2833</v>
      </c>
      <c r="E178" s="134"/>
    </row>
    <row r="179" spans="1:5" ht="14.25">
      <c r="A179" s="133" t="s">
        <v>2680</v>
      </c>
      <c r="B179" s="134" t="s">
        <v>4630</v>
      </c>
      <c r="C179" s="134" t="s">
        <v>4631</v>
      </c>
      <c r="D179" s="134" t="s">
        <v>4632</v>
      </c>
      <c r="E179" s="134" t="s">
        <v>4633</v>
      </c>
    </row>
  </sheetData>
  <mergeCells count="3">
    <mergeCell ref="A3:A4"/>
    <mergeCell ref="B3:C3"/>
    <mergeCell ref="D3:E3"/>
  </mergeCells>
  <phoneticPr fontId="64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03"/>
  <sheetViews>
    <sheetView topLeftCell="A4" workbookViewId="0">
      <selection activeCell="A203" sqref="A203"/>
    </sheetView>
  </sheetViews>
  <sheetFormatPr defaultRowHeight="14.25"/>
  <cols>
    <col min="1" max="1" width="22.75" bestFit="1" customWidth="1"/>
    <col min="2" max="2" width="21.75" bestFit="1" customWidth="1"/>
    <col min="3" max="3" width="15" style="34" bestFit="1" customWidth="1"/>
  </cols>
  <sheetData>
    <row r="1" spans="1:3" ht="15.75">
      <c r="A1" s="4" t="s">
        <v>2302</v>
      </c>
      <c r="B1" s="7" t="s">
        <v>110</v>
      </c>
      <c r="C1" s="36" t="s">
        <v>653</v>
      </c>
    </row>
    <row r="2" spans="1:3" ht="15.75">
      <c r="A2" s="4" t="s">
        <v>3962</v>
      </c>
      <c r="B2" s="7" t="s">
        <v>4007</v>
      </c>
    </row>
    <row r="3" spans="1:3" ht="15.75">
      <c r="A3" s="4" t="s">
        <v>2701</v>
      </c>
      <c r="B3" s="7" t="s">
        <v>4006</v>
      </c>
      <c r="C3" s="34">
        <v>103</v>
      </c>
    </row>
    <row r="4" spans="1:3" ht="15.75">
      <c r="A4" s="4" t="s">
        <v>2307</v>
      </c>
      <c r="B4" s="7" t="s">
        <v>4008</v>
      </c>
      <c r="C4" s="34">
        <v>700</v>
      </c>
    </row>
    <row r="5" spans="1:3" ht="15.75">
      <c r="A5" s="4" t="s">
        <v>2309</v>
      </c>
      <c r="B5" s="7" t="s">
        <v>4011</v>
      </c>
      <c r="C5" s="34">
        <v>39461</v>
      </c>
    </row>
    <row r="6" spans="1:3" ht="15.75">
      <c r="A6" s="4" t="s">
        <v>2312</v>
      </c>
      <c r="B6" s="7" t="s">
        <v>651</v>
      </c>
      <c r="C6" s="34">
        <v>700000</v>
      </c>
    </row>
    <row r="7" spans="1:3" ht="15.75">
      <c r="A7" s="4" t="s">
        <v>2316</v>
      </c>
      <c r="B7" s="7" t="s">
        <v>4013</v>
      </c>
      <c r="C7" s="34">
        <v>50000</v>
      </c>
    </row>
    <row r="8" spans="1:3" ht="15.75">
      <c r="A8" s="4" t="s">
        <v>2320</v>
      </c>
      <c r="B8" s="7" t="s">
        <v>4014</v>
      </c>
    </row>
    <row r="9" spans="1:3" ht="15.75">
      <c r="A9" s="4" t="s">
        <v>2324</v>
      </c>
      <c r="B9" s="7" t="s">
        <v>4015</v>
      </c>
      <c r="C9" s="34">
        <v>10000</v>
      </c>
    </row>
    <row r="10" spans="1:3" ht="15.75">
      <c r="A10" s="4" t="s">
        <v>2329</v>
      </c>
      <c r="B10" s="7" t="s">
        <v>4016</v>
      </c>
      <c r="C10" s="34">
        <v>4885600</v>
      </c>
    </row>
    <row r="11" spans="1:3" ht="15.75">
      <c r="A11" s="4" t="s">
        <v>2334</v>
      </c>
      <c r="B11" s="7" t="s">
        <v>4017</v>
      </c>
      <c r="C11" s="34">
        <v>110000</v>
      </c>
    </row>
    <row r="12" spans="1:3" ht="15.75">
      <c r="A12" s="4" t="s">
        <v>2337</v>
      </c>
      <c r="B12" s="7" t="s">
        <v>4018</v>
      </c>
      <c r="C12" s="34">
        <v>6150000</v>
      </c>
    </row>
    <row r="13" spans="1:3" ht="15.75">
      <c r="A13" s="4" t="s">
        <v>2342</v>
      </c>
      <c r="B13" s="7" t="s">
        <v>4019</v>
      </c>
      <c r="C13" s="34">
        <v>300</v>
      </c>
    </row>
    <row r="14" spans="1:3" ht="15.75">
      <c r="A14" s="4" t="s">
        <v>2729</v>
      </c>
      <c r="B14" s="7" t="s">
        <v>4020</v>
      </c>
    </row>
    <row r="15" spans="1:3" ht="15.75">
      <c r="A15" s="4" t="s">
        <v>2344</v>
      </c>
      <c r="B15" s="7" t="s">
        <v>131</v>
      </c>
    </row>
    <row r="16" spans="1:3" ht="15.75">
      <c r="A16" s="4" t="s">
        <v>2348</v>
      </c>
      <c r="B16" s="7" t="s">
        <v>4022</v>
      </c>
      <c r="C16" s="34">
        <v>54607</v>
      </c>
    </row>
    <row r="17" spans="1:3" ht="15.75">
      <c r="A17" s="4" t="s">
        <v>2353</v>
      </c>
      <c r="B17" s="7" t="s">
        <v>4023</v>
      </c>
      <c r="C17" s="34">
        <v>60</v>
      </c>
    </row>
    <row r="18" spans="1:3" ht="15.75">
      <c r="A18" s="4" t="s">
        <v>2355</v>
      </c>
      <c r="B18" s="7" t="s">
        <v>4024</v>
      </c>
    </row>
    <row r="19" spans="1:3" ht="15.75">
      <c r="A19" s="4" t="s">
        <v>2360</v>
      </c>
      <c r="B19" s="7" t="s">
        <v>4025</v>
      </c>
      <c r="C19" s="34">
        <v>10000</v>
      </c>
    </row>
    <row r="20" spans="1:3" ht="15.75">
      <c r="A20" s="4" t="s">
        <v>2363</v>
      </c>
      <c r="B20" s="7" t="s">
        <v>4026</v>
      </c>
    </row>
    <row r="21" spans="1:3" ht="15.75">
      <c r="A21" s="4" t="s">
        <v>2366</v>
      </c>
      <c r="B21" s="7" t="s">
        <v>4027</v>
      </c>
      <c r="C21" s="34">
        <v>271140</v>
      </c>
    </row>
    <row r="22" spans="1:3" ht="15.75">
      <c r="A22" s="4" t="s">
        <v>2371</v>
      </c>
      <c r="B22" s="7" t="s">
        <v>4028</v>
      </c>
      <c r="C22" s="34">
        <v>3630542</v>
      </c>
    </row>
    <row r="23" spans="1:3" ht="15.75">
      <c r="A23" s="4" t="s">
        <v>2376</v>
      </c>
      <c r="B23" s="7" t="s">
        <v>4031</v>
      </c>
      <c r="C23" s="34">
        <v>4000</v>
      </c>
    </row>
    <row r="24" spans="1:3" ht="15.75">
      <c r="A24" s="4" t="s">
        <v>2378</v>
      </c>
      <c r="B24" s="7" t="s">
        <v>4032</v>
      </c>
      <c r="C24" s="34">
        <v>9100</v>
      </c>
    </row>
    <row r="25" spans="1:3" ht="15.75">
      <c r="A25" s="4" t="s">
        <v>2379</v>
      </c>
      <c r="B25" s="7" t="s">
        <v>4033</v>
      </c>
    </row>
    <row r="26" spans="1:3" ht="15.75">
      <c r="A26" s="4" t="s">
        <v>2380</v>
      </c>
      <c r="B26" s="7" t="s">
        <v>4034</v>
      </c>
      <c r="C26" s="34">
        <v>3600</v>
      </c>
    </row>
    <row r="27" spans="1:3" ht="15.75">
      <c r="A27" s="4" t="s">
        <v>2751</v>
      </c>
      <c r="B27" s="7" t="s">
        <v>4035</v>
      </c>
    </row>
    <row r="28" spans="1:3" ht="15.75">
      <c r="A28" s="4" t="s">
        <v>2381</v>
      </c>
      <c r="B28" s="7" t="s">
        <v>4036</v>
      </c>
      <c r="C28" s="34">
        <v>1036000</v>
      </c>
    </row>
    <row r="29" spans="1:3" ht="15.75">
      <c r="A29" s="4" t="s">
        <v>3993</v>
      </c>
      <c r="B29" s="7" t="s">
        <v>4037</v>
      </c>
    </row>
    <row r="30" spans="1:3" ht="15.75">
      <c r="A30" s="4" t="s">
        <v>2386</v>
      </c>
      <c r="B30" s="7" t="s">
        <v>4038</v>
      </c>
      <c r="C30" s="34">
        <v>45000</v>
      </c>
    </row>
    <row r="31" spans="1:3" ht="15.75">
      <c r="A31" s="4" t="s">
        <v>2388</v>
      </c>
      <c r="B31" s="7" t="s">
        <v>4039</v>
      </c>
      <c r="C31" s="34">
        <v>1856237</v>
      </c>
    </row>
    <row r="32" spans="1:3" ht="15.75">
      <c r="A32" s="4" t="s">
        <v>2393</v>
      </c>
      <c r="B32" s="7" t="s">
        <v>4040</v>
      </c>
      <c r="C32" s="34">
        <v>46192</v>
      </c>
    </row>
    <row r="33" spans="1:3" ht="15.75">
      <c r="A33" s="4" t="s">
        <v>2398</v>
      </c>
      <c r="B33" s="7" t="s">
        <v>4041</v>
      </c>
      <c r="C33" s="34">
        <v>3000</v>
      </c>
    </row>
    <row r="34" spans="1:3" ht="15.75">
      <c r="A34" s="4" t="s">
        <v>2765</v>
      </c>
      <c r="B34" s="7" t="s">
        <v>4042</v>
      </c>
    </row>
    <row r="35" spans="1:3" ht="15.75">
      <c r="A35" s="4" t="s">
        <v>2402</v>
      </c>
      <c r="B35" s="7" t="s">
        <v>4043</v>
      </c>
      <c r="C35" s="34">
        <v>4800000</v>
      </c>
    </row>
    <row r="36" spans="1:3" ht="15.75">
      <c r="A36" s="4" t="s">
        <v>2407</v>
      </c>
      <c r="B36" s="7" t="s">
        <v>4044</v>
      </c>
      <c r="C36" s="34">
        <v>36000</v>
      </c>
    </row>
    <row r="37" spans="1:3" ht="15.75">
      <c r="A37" s="4" t="s">
        <v>2410</v>
      </c>
      <c r="B37" s="7" t="s">
        <v>4046</v>
      </c>
    </row>
    <row r="38" spans="1:3" ht="15.75">
      <c r="A38" s="4" t="s">
        <v>2415</v>
      </c>
      <c r="B38" s="7" t="s">
        <v>4047</v>
      </c>
    </row>
    <row r="39" spans="1:3" ht="15.75">
      <c r="A39" s="4" t="s">
        <v>2416</v>
      </c>
      <c r="B39" s="7" t="s">
        <v>4048</v>
      </c>
      <c r="C39" s="34">
        <v>700000</v>
      </c>
    </row>
    <row r="40" spans="1:3" ht="15.75">
      <c r="A40" s="4" t="s">
        <v>2421</v>
      </c>
      <c r="B40" s="7" t="s">
        <v>121</v>
      </c>
    </row>
    <row r="41" spans="1:3" ht="15.75">
      <c r="A41" s="4" t="s">
        <v>3038</v>
      </c>
      <c r="B41" s="7" t="s">
        <v>122</v>
      </c>
    </row>
    <row r="42" spans="1:3" ht="15.75">
      <c r="A42" s="4" t="s">
        <v>2784</v>
      </c>
      <c r="B42" s="7" t="s">
        <v>4067</v>
      </c>
    </row>
    <row r="43" spans="1:3" ht="15.75">
      <c r="A43" s="4" t="s">
        <v>3967</v>
      </c>
      <c r="B43" s="7" t="s">
        <v>4068</v>
      </c>
    </row>
    <row r="44" spans="1:3" ht="15.75">
      <c r="A44" s="4" t="s">
        <v>2426</v>
      </c>
      <c r="B44" s="7" t="s">
        <v>4069</v>
      </c>
    </row>
    <row r="45" spans="1:3" ht="15.75">
      <c r="A45" s="11" t="s">
        <v>3935</v>
      </c>
      <c r="B45" s="7" t="s">
        <v>4071</v>
      </c>
    </row>
    <row r="46" spans="1:3" ht="15.75">
      <c r="A46" s="4" t="s">
        <v>3044</v>
      </c>
      <c r="B46" s="7" t="s">
        <v>4072</v>
      </c>
    </row>
    <row r="47" spans="1:3" ht="15.75">
      <c r="A47" s="4" t="s">
        <v>2428</v>
      </c>
      <c r="B47" s="7" t="s">
        <v>4073</v>
      </c>
    </row>
    <row r="48" spans="1:3" ht="15.75">
      <c r="A48" s="4" t="s">
        <v>2795</v>
      </c>
      <c r="B48" s="7" t="s">
        <v>4076</v>
      </c>
    </row>
    <row r="49" spans="1:2" ht="15.75">
      <c r="A49" s="4" t="s">
        <v>2927</v>
      </c>
      <c r="B49" s="7" t="s">
        <v>4086</v>
      </c>
    </row>
    <row r="50" spans="1:2" ht="15.75">
      <c r="A50" s="4" t="s">
        <v>2797</v>
      </c>
      <c r="B50" s="7" t="s">
        <v>4087</v>
      </c>
    </row>
    <row r="51" spans="1:2" ht="15.75">
      <c r="A51" s="4" t="s">
        <v>2926</v>
      </c>
      <c r="B51" s="7" t="s">
        <v>4078</v>
      </c>
    </row>
    <row r="52" spans="1:2" ht="15.75">
      <c r="A52" s="4" t="s">
        <v>2430</v>
      </c>
      <c r="B52" s="7" t="s">
        <v>4088</v>
      </c>
    </row>
    <row r="53" spans="1:2" ht="15.75">
      <c r="A53" s="4" t="s">
        <v>2799</v>
      </c>
      <c r="B53" s="7" t="s">
        <v>4089</v>
      </c>
    </row>
    <row r="54" spans="1:2" ht="15.75">
      <c r="A54" s="4" t="s">
        <v>2801</v>
      </c>
      <c r="B54" s="7" t="s">
        <v>4091</v>
      </c>
    </row>
    <row r="55" spans="1:2" ht="15.75">
      <c r="A55" s="4" t="s">
        <v>2804</v>
      </c>
      <c r="B55" s="7" t="s">
        <v>4092</v>
      </c>
    </row>
    <row r="56" spans="1:2" ht="15.75">
      <c r="A56" s="4" t="s">
        <v>2807</v>
      </c>
      <c r="B56" s="7" t="s">
        <v>4094</v>
      </c>
    </row>
    <row r="57" spans="1:2" ht="15.75">
      <c r="A57" s="4" t="s">
        <v>2809</v>
      </c>
      <c r="B57" s="7" t="s">
        <v>4095</v>
      </c>
    </row>
    <row r="58" spans="1:2" ht="15.75">
      <c r="A58" s="4" t="s">
        <v>2431</v>
      </c>
      <c r="B58" s="7" t="s">
        <v>4096</v>
      </c>
    </row>
    <row r="59" spans="1:2" ht="15.75">
      <c r="A59" s="4" t="s">
        <v>2811</v>
      </c>
      <c r="B59" s="7" t="s">
        <v>4097</v>
      </c>
    </row>
    <row r="60" spans="1:2" ht="15.75">
      <c r="A60" s="4" t="s">
        <v>2433</v>
      </c>
      <c r="B60" s="7" t="s">
        <v>4098</v>
      </c>
    </row>
    <row r="61" spans="1:2" ht="15.75">
      <c r="A61" s="4" t="s">
        <v>2435</v>
      </c>
      <c r="B61" s="7" t="s">
        <v>4099</v>
      </c>
    </row>
    <row r="62" spans="1:2" ht="15.75">
      <c r="A62" s="4" t="s">
        <v>2437</v>
      </c>
      <c r="B62" s="7" t="s">
        <v>4100</v>
      </c>
    </row>
    <row r="63" spans="1:2" ht="15.75">
      <c r="A63" s="4" t="s">
        <v>2442</v>
      </c>
      <c r="B63" s="7" t="s">
        <v>4101</v>
      </c>
    </row>
    <row r="64" spans="1:2" ht="15.75">
      <c r="A64" s="4" t="s">
        <v>2444</v>
      </c>
      <c r="B64" s="7" t="s">
        <v>4102</v>
      </c>
    </row>
    <row r="65" spans="1:3" ht="15.75">
      <c r="A65" s="4" t="s">
        <v>3937</v>
      </c>
      <c r="B65" s="7" t="s">
        <v>4105</v>
      </c>
    </row>
    <row r="66" spans="1:3" ht="15.75">
      <c r="A66" s="4" t="s">
        <v>2450</v>
      </c>
      <c r="B66" s="7" t="s">
        <v>4106</v>
      </c>
    </row>
    <row r="67" spans="1:3" ht="15.75">
      <c r="A67" s="4" t="s">
        <v>2452</v>
      </c>
      <c r="B67" s="7" t="s">
        <v>4107</v>
      </c>
    </row>
    <row r="68" spans="1:3" ht="15.75">
      <c r="A68" s="4" t="s">
        <v>2819</v>
      </c>
      <c r="B68" s="7" t="s">
        <v>4108</v>
      </c>
    </row>
    <row r="69" spans="1:3" ht="15.75">
      <c r="A69" s="4" t="s">
        <v>3948</v>
      </c>
      <c r="B69" s="7" t="s">
        <v>4110</v>
      </c>
    </row>
    <row r="70" spans="1:3" ht="15.75">
      <c r="A70" s="4" t="s">
        <v>2821</v>
      </c>
      <c r="B70" s="7" t="s">
        <v>4111</v>
      </c>
    </row>
    <row r="71" spans="1:3" ht="15.75">
      <c r="A71" s="4" t="s">
        <v>3949</v>
      </c>
      <c r="B71" s="7" t="s">
        <v>4112</v>
      </c>
    </row>
    <row r="72" spans="1:3" ht="15.75">
      <c r="A72" s="4" t="s">
        <v>2456</v>
      </c>
      <c r="B72" s="7" t="s">
        <v>4113</v>
      </c>
    </row>
    <row r="73" spans="1:3" ht="15.75">
      <c r="A73" s="4" t="s">
        <v>2458</v>
      </c>
      <c r="B73" s="7" t="s">
        <v>4122</v>
      </c>
    </row>
    <row r="74" spans="1:3" ht="15.75">
      <c r="A74" s="4" t="s">
        <v>2825</v>
      </c>
      <c r="B74" s="7" t="s">
        <v>4124</v>
      </c>
      <c r="C74" s="34">
        <v>600</v>
      </c>
    </row>
    <row r="75" spans="1:3" ht="15.75">
      <c r="A75" s="4" t="s">
        <v>2460</v>
      </c>
      <c r="B75" s="7" t="s">
        <v>4126</v>
      </c>
      <c r="C75" s="34">
        <v>10</v>
      </c>
    </row>
    <row r="76" spans="1:3" ht="15.75">
      <c r="A76" s="4" t="s">
        <v>3981</v>
      </c>
      <c r="B76" s="7" t="s">
        <v>4128</v>
      </c>
    </row>
    <row r="77" spans="1:3" ht="15.75">
      <c r="A77" s="4" t="s">
        <v>2463</v>
      </c>
      <c r="B77" s="7" t="s">
        <v>4129</v>
      </c>
      <c r="C77" s="34">
        <v>11000</v>
      </c>
    </row>
    <row r="78" spans="1:3" ht="15.75">
      <c r="A78" s="4" t="s">
        <v>2467</v>
      </c>
      <c r="B78" s="7" t="s">
        <v>4134</v>
      </c>
      <c r="C78" s="34">
        <v>45</v>
      </c>
    </row>
    <row r="79" spans="1:3" ht="15.75">
      <c r="A79" s="4" t="s">
        <v>2468</v>
      </c>
      <c r="B79" s="7" t="s">
        <v>4135</v>
      </c>
      <c r="C79" s="34">
        <v>77</v>
      </c>
    </row>
    <row r="80" spans="1:3" ht="15.75">
      <c r="A80" s="4" t="s">
        <v>2469</v>
      </c>
      <c r="B80" s="7" t="s">
        <v>4137</v>
      </c>
    </row>
    <row r="81" spans="1:3" ht="15.75">
      <c r="A81" s="4" t="s">
        <v>2472</v>
      </c>
      <c r="B81" s="7" t="s">
        <v>4141</v>
      </c>
    </row>
    <row r="82" spans="1:3" ht="15.75">
      <c r="A82" s="4" t="s">
        <v>2473</v>
      </c>
      <c r="B82" s="7" t="s">
        <v>4143</v>
      </c>
    </row>
    <row r="83" spans="1:3" ht="15.75">
      <c r="A83" s="4" t="s">
        <v>2949</v>
      </c>
      <c r="B83" s="7" t="s">
        <v>4138</v>
      </c>
    </row>
    <row r="84" spans="1:3" ht="15.75">
      <c r="A84" s="4" t="s">
        <v>2831</v>
      </c>
      <c r="B84" s="7" t="s">
        <v>4140</v>
      </c>
      <c r="C84" s="34">
        <v>70</v>
      </c>
    </row>
    <row r="85" spans="1:3" ht="15.75">
      <c r="A85" s="4" t="s">
        <v>2474</v>
      </c>
      <c r="B85" s="7" t="s">
        <v>4145</v>
      </c>
      <c r="C85" s="34">
        <v>31</v>
      </c>
    </row>
    <row r="86" spans="1:3" ht="15.75">
      <c r="A86" s="4" t="s">
        <v>2475</v>
      </c>
      <c r="B86" s="7" t="s">
        <v>4152</v>
      </c>
    </row>
    <row r="87" spans="1:3" ht="15.75">
      <c r="A87" s="4" t="s">
        <v>2834</v>
      </c>
      <c r="B87" s="7" t="s">
        <v>4147</v>
      </c>
      <c r="C87" s="34">
        <v>300</v>
      </c>
    </row>
    <row r="88" spans="1:3" ht="15.75">
      <c r="A88" s="4" t="s">
        <v>2836</v>
      </c>
      <c r="B88" s="7" t="s">
        <v>4149</v>
      </c>
    </row>
    <row r="89" spans="1:3" ht="15.75">
      <c r="A89" s="4" t="s">
        <v>3983</v>
      </c>
      <c r="B89" s="7" t="s">
        <v>4154</v>
      </c>
    </row>
    <row r="90" spans="1:3" ht="15.75">
      <c r="A90" s="4" t="s">
        <v>2838</v>
      </c>
      <c r="B90" s="7" t="s">
        <v>123</v>
      </c>
    </row>
    <row r="91" spans="1:3" ht="15.75">
      <c r="A91" s="4" t="s">
        <v>2476</v>
      </c>
      <c r="B91" s="7" t="s">
        <v>4160</v>
      </c>
      <c r="C91" s="34">
        <v>4000</v>
      </c>
    </row>
    <row r="92" spans="1:3" ht="15.75">
      <c r="A92" s="4" t="s">
        <v>2481</v>
      </c>
      <c r="B92" s="7" t="s">
        <v>4162</v>
      </c>
      <c r="C92" s="34">
        <v>2000</v>
      </c>
    </row>
    <row r="93" spans="1:3" ht="15.75">
      <c r="A93" s="4" t="s">
        <v>2486</v>
      </c>
      <c r="B93" s="7" t="s">
        <v>4164</v>
      </c>
      <c r="C93" s="34">
        <v>230000</v>
      </c>
    </row>
    <row r="94" spans="1:3" ht="15.75">
      <c r="A94" s="4" t="s">
        <v>3082</v>
      </c>
      <c r="B94" s="7" t="s">
        <v>4166</v>
      </c>
      <c r="C94" s="34">
        <v>20165</v>
      </c>
    </row>
    <row r="95" spans="1:3" ht="15.75">
      <c r="A95" s="4" t="s">
        <v>2495</v>
      </c>
      <c r="B95" s="7" t="s">
        <v>4167</v>
      </c>
      <c r="C95" s="34">
        <v>210000</v>
      </c>
    </row>
    <row r="96" spans="1:3" ht="15.75">
      <c r="A96" s="4" t="s">
        <v>2500</v>
      </c>
      <c r="B96" s="7" t="s">
        <v>4168</v>
      </c>
      <c r="C96" s="34">
        <v>1000</v>
      </c>
    </row>
    <row r="97" spans="1:3" ht="15.75">
      <c r="A97" s="4" t="s">
        <v>2501</v>
      </c>
      <c r="B97" s="7" t="s">
        <v>4169</v>
      </c>
      <c r="C97" s="34">
        <v>3500</v>
      </c>
    </row>
    <row r="98" spans="1:3" ht="15.75">
      <c r="A98" s="4" t="s">
        <v>2506</v>
      </c>
      <c r="B98" s="7" t="s">
        <v>4170</v>
      </c>
      <c r="C98" s="34">
        <v>680</v>
      </c>
    </row>
    <row r="99" spans="1:3" ht="15.75">
      <c r="A99" s="4" t="s">
        <v>2511</v>
      </c>
      <c r="B99" s="7" t="s">
        <v>4172</v>
      </c>
      <c r="C99" s="34">
        <v>60000</v>
      </c>
    </row>
    <row r="100" spans="1:3" ht="15.75">
      <c r="A100" s="4" t="s">
        <v>2516</v>
      </c>
      <c r="B100" s="7" t="s">
        <v>4173</v>
      </c>
      <c r="C100" s="34">
        <v>186</v>
      </c>
    </row>
    <row r="101" spans="1:3" ht="15.75">
      <c r="A101" s="4" t="s">
        <v>2518</v>
      </c>
      <c r="B101" s="7" t="s">
        <v>4174</v>
      </c>
      <c r="C101" s="34">
        <v>2500</v>
      </c>
    </row>
    <row r="102" spans="1:3" ht="15.75">
      <c r="A102" s="4" t="s">
        <v>2520</v>
      </c>
      <c r="B102" s="7" t="s">
        <v>4175</v>
      </c>
      <c r="C102" s="34">
        <v>3500</v>
      </c>
    </row>
    <row r="103" spans="1:3" ht="15.75">
      <c r="A103" s="4" t="s">
        <v>2524</v>
      </c>
      <c r="B103" s="7" t="s">
        <v>4177</v>
      </c>
    </row>
    <row r="104" spans="1:3" ht="15.75">
      <c r="A104" s="4" t="s">
        <v>2525</v>
      </c>
      <c r="B104" s="7" t="s">
        <v>4182</v>
      </c>
      <c r="C104" s="34">
        <v>4500</v>
      </c>
    </row>
    <row r="105" spans="1:3" ht="15.75">
      <c r="A105" s="4" t="s">
        <v>2530</v>
      </c>
      <c r="B105" s="7" t="s">
        <v>4184</v>
      </c>
      <c r="C105" s="34">
        <v>25</v>
      </c>
    </row>
    <row r="106" spans="1:3" ht="15.75">
      <c r="A106" s="4" t="s">
        <v>2532</v>
      </c>
      <c r="B106" s="7" t="s">
        <v>4185</v>
      </c>
      <c r="C106" s="34">
        <v>9</v>
      </c>
    </row>
    <row r="107" spans="1:3" ht="15.75">
      <c r="A107" s="4" t="s">
        <v>2536</v>
      </c>
      <c r="B107" s="7" t="s">
        <v>4186</v>
      </c>
    </row>
    <row r="108" spans="1:3" ht="15.75">
      <c r="A108" s="4" t="s">
        <v>2537</v>
      </c>
      <c r="B108" s="7" t="s">
        <v>4187</v>
      </c>
      <c r="C108" s="34">
        <v>24</v>
      </c>
    </row>
    <row r="109" spans="1:3" ht="15.75">
      <c r="A109" s="4" t="s">
        <v>3125</v>
      </c>
      <c r="B109" s="7" t="s">
        <v>4189</v>
      </c>
    </row>
    <row r="110" spans="1:3" ht="15.75">
      <c r="A110" s="4" t="s">
        <v>2545</v>
      </c>
      <c r="B110" s="7" t="s">
        <v>4190</v>
      </c>
    </row>
    <row r="111" spans="1:3" ht="15.75">
      <c r="A111" s="4" t="s">
        <v>2543</v>
      </c>
      <c r="B111" s="7" t="s">
        <v>4192</v>
      </c>
      <c r="C111" s="34">
        <v>15</v>
      </c>
    </row>
    <row r="112" spans="1:3" ht="15.75">
      <c r="A112" s="4" t="s">
        <v>2541</v>
      </c>
      <c r="B112" s="7" t="s">
        <v>4193</v>
      </c>
    </row>
    <row r="113" spans="1:3" ht="15.75">
      <c r="A113" s="4" t="s">
        <v>2547</v>
      </c>
      <c r="B113" s="7" t="s">
        <v>4194</v>
      </c>
      <c r="C113" s="34">
        <v>600</v>
      </c>
    </row>
    <row r="114" spans="1:3" ht="15.75">
      <c r="A114" s="4" t="s">
        <v>2551</v>
      </c>
      <c r="B114" s="7" t="s">
        <v>4195</v>
      </c>
      <c r="C114" s="34">
        <v>77</v>
      </c>
    </row>
    <row r="115" spans="1:3" ht="15.75">
      <c r="A115" s="4" t="s">
        <v>2555</v>
      </c>
      <c r="B115" s="7" t="s">
        <v>4196</v>
      </c>
      <c r="C115" s="34">
        <v>33</v>
      </c>
    </row>
    <row r="116" spans="1:3" ht="15.75">
      <c r="A116" s="4" t="s">
        <v>3137</v>
      </c>
      <c r="B116" s="7" t="s">
        <v>4198</v>
      </c>
    </row>
    <row r="117" spans="1:3" ht="15.75">
      <c r="A117" s="4" t="s">
        <v>2557</v>
      </c>
      <c r="B117" s="7" t="s">
        <v>4200</v>
      </c>
      <c r="C117" s="34">
        <v>5000</v>
      </c>
    </row>
    <row r="118" spans="1:3" ht="15.75">
      <c r="A118" s="4" t="s">
        <v>2562</v>
      </c>
      <c r="B118" s="7" t="s">
        <v>4201</v>
      </c>
      <c r="C118" s="34">
        <v>3200</v>
      </c>
    </row>
    <row r="119" spans="1:3" ht="15.75">
      <c r="A119" s="4" t="s">
        <v>3970</v>
      </c>
      <c r="B119" s="7" t="s">
        <v>4209</v>
      </c>
    </row>
    <row r="120" spans="1:3" ht="15.75">
      <c r="A120" s="4" t="s">
        <v>3940</v>
      </c>
      <c r="B120" s="7" t="s">
        <v>4206</v>
      </c>
    </row>
    <row r="121" spans="1:3" ht="15.75">
      <c r="A121" s="4" t="s">
        <v>3984</v>
      </c>
      <c r="B121" s="7" t="s">
        <v>4211</v>
      </c>
    </row>
    <row r="122" spans="1:3" ht="15.75">
      <c r="A122" s="4" t="s">
        <v>3146</v>
      </c>
      <c r="B122" s="7" t="s">
        <v>4202</v>
      </c>
    </row>
    <row r="123" spans="1:3" ht="15.75">
      <c r="A123" s="4" t="s">
        <v>3952</v>
      </c>
      <c r="B123" s="7" t="s">
        <v>4212</v>
      </c>
    </row>
    <row r="124" spans="1:3" ht="15.75">
      <c r="A124" s="4" t="s">
        <v>2569</v>
      </c>
      <c r="B124" s="7" t="s">
        <v>4213</v>
      </c>
    </row>
    <row r="125" spans="1:3" ht="15.75">
      <c r="A125" s="11" t="s">
        <v>113</v>
      </c>
      <c r="B125" s="7" t="s">
        <v>4056</v>
      </c>
    </row>
    <row r="126" spans="1:3" ht="15.75">
      <c r="A126" s="11" t="s">
        <v>114</v>
      </c>
      <c r="B126" s="7" t="s">
        <v>4058</v>
      </c>
    </row>
    <row r="127" spans="1:3" ht="15.75">
      <c r="A127" s="4" t="s">
        <v>3147</v>
      </c>
      <c r="B127" s="7" t="s">
        <v>4214</v>
      </c>
    </row>
    <row r="128" spans="1:3" ht="15.75">
      <c r="A128" s="11" t="s">
        <v>115</v>
      </c>
      <c r="B128" s="7" t="s">
        <v>4216</v>
      </c>
      <c r="C128" s="34">
        <v>210000</v>
      </c>
    </row>
    <row r="129" spans="1:3" ht="15.75">
      <c r="A129" s="11" t="s">
        <v>3985</v>
      </c>
      <c r="B129" s="7" t="s">
        <v>4060</v>
      </c>
    </row>
    <row r="130" spans="1:3" ht="15.75">
      <c r="A130" s="11" t="s">
        <v>116</v>
      </c>
      <c r="B130" s="7" t="s">
        <v>4062</v>
      </c>
    </row>
    <row r="131" spans="1:3" ht="15.75">
      <c r="A131" s="4" t="s">
        <v>2580</v>
      </c>
      <c r="B131" s="7" t="s">
        <v>4218</v>
      </c>
    </row>
    <row r="132" spans="1:3" ht="15.75">
      <c r="A132" s="11" t="s">
        <v>117</v>
      </c>
      <c r="B132" s="7" t="s">
        <v>4064</v>
      </c>
    </row>
    <row r="133" spans="1:3" ht="15.75">
      <c r="A133" s="11" t="s">
        <v>3941</v>
      </c>
      <c r="B133" s="7" t="s">
        <v>119</v>
      </c>
    </row>
    <row r="134" spans="1:3" ht="15.75">
      <c r="A134" s="4" t="s">
        <v>3986</v>
      </c>
      <c r="B134" s="7" t="s">
        <v>4223</v>
      </c>
    </row>
    <row r="135" spans="1:3" ht="15.75">
      <c r="A135" s="4" t="s">
        <v>3953</v>
      </c>
      <c r="B135" s="7" t="s">
        <v>4224</v>
      </c>
    </row>
    <row r="136" spans="1:3" ht="15.75">
      <c r="A136" s="11" t="s">
        <v>150</v>
      </c>
      <c r="B136" s="7" t="s">
        <v>4225</v>
      </c>
      <c r="C136" s="34">
        <v>16</v>
      </c>
    </row>
    <row r="137" spans="1:3" ht="15.75">
      <c r="A137" s="11" t="s">
        <v>151</v>
      </c>
      <c r="B137" s="7" t="s">
        <v>4227</v>
      </c>
    </row>
    <row r="138" spans="1:3" ht="15.75">
      <c r="A138" s="4" t="s">
        <v>3159</v>
      </c>
      <c r="B138" s="7" t="s">
        <v>4230</v>
      </c>
    </row>
    <row r="139" spans="1:3" ht="15.75">
      <c r="A139" s="4" t="s">
        <v>3954</v>
      </c>
      <c r="B139" s="7" t="s">
        <v>4232</v>
      </c>
    </row>
    <row r="140" spans="1:3" ht="15.75">
      <c r="A140" s="4" t="s">
        <v>3160</v>
      </c>
      <c r="B140" s="7" t="s">
        <v>124</v>
      </c>
    </row>
    <row r="141" spans="1:3" ht="15.75">
      <c r="A141" s="4" t="s">
        <v>3166</v>
      </c>
      <c r="B141" s="7" t="s">
        <v>4238</v>
      </c>
    </row>
    <row r="142" spans="1:3" ht="15.75">
      <c r="A142" s="4" t="s">
        <v>2588</v>
      </c>
      <c r="B142" s="7" t="s">
        <v>4240</v>
      </c>
      <c r="C142" s="34">
        <v>2000</v>
      </c>
    </row>
    <row r="143" spans="1:3" ht="15.75">
      <c r="A143" s="4" t="s">
        <v>3170</v>
      </c>
      <c r="B143" s="7" t="s">
        <v>4241</v>
      </c>
    </row>
    <row r="144" spans="1:3" ht="15.75">
      <c r="A144" s="4" t="s">
        <v>2593</v>
      </c>
      <c r="B144" s="7" t="s">
        <v>4242</v>
      </c>
      <c r="C144" s="34">
        <v>200</v>
      </c>
    </row>
    <row r="145" spans="1:3" ht="15.75">
      <c r="A145" s="4" t="s">
        <v>3174</v>
      </c>
      <c r="B145" s="7" t="s">
        <v>4244</v>
      </c>
      <c r="C145" s="34">
        <v>60</v>
      </c>
    </row>
    <row r="146" spans="1:3" ht="15.75">
      <c r="A146" s="4" t="s">
        <v>2596</v>
      </c>
      <c r="B146" s="7" t="s">
        <v>4245</v>
      </c>
      <c r="C146" s="34">
        <v>214</v>
      </c>
    </row>
    <row r="147" spans="1:3" ht="15.75">
      <c r="A147" s="4" t="s">
        <v>2597</v>
      </c>
      <c r="B147" s="7" t="s">
        <v>4246</v>
      </c>
      <c r="C147" s="34">
        <v>2000</v>
      </c>
    </row>
    <row r="148" spans="1:3" ht="15.75">
      <c r="A148" s="4" t="s">
        <v>2602</v>
      </c>
      <c r="B148" s="7" t="s">
        <v>4251</v>
      </c>
      <c r="C148" s="34">
        <v>65000</v>
      </c>
    </row>
    <row r="149" spans="1:3" ht="15.75">
      <c r="A149" s="4" t="s">
        <v>3971</v>
      </c>
      <c r="B149" s="7" t="s">
        <v>4253</v>
      </c>
    </row>
    <row r="150" spans="1:3" ht="15.75">
      <c r="A150" s="4" t="s">
        <v>2609</v>
      </c>
      <c r="B150" s="7" t="s">
        <v>4255</v>
      </c>
      <c r="C150" s="34">
        <v>2000</v>
      </c>
    </row>
    <row r="151" spans="1:3" ht="15.75">
      <c r="A151" s="4" t="s">
        <v>3973</v>
      </c>
      <c r="B151" s="7" t="s">
        <v>4259</v>
      </c>
    </row>
    <row r="152" spans="1:3" ht="15.75">
      <c r="A152" s="4" t="s">
        <v>2612</v>
      </c>
      <c r="B152" s="7" t="s">
        <v>4257</v>
      </c>
      <c r="C152" s="34">
        <v>5600</v>
      </c>
    </row>
    <row r="153" spans="1:3" ht="15.75">
      <c r="A153" s="4" t="s">
        <v>3997</v>
      </c>
      <c r="B153" s="7" t="s">
        <v>4265</v>
      </c>
      <c r="C153" s="34">
        <v>5500</v>
      </c>
    </row>
    <row r="154" spans="1:3" ht="15.75">
      <c r="A154" s="4" t="s">
        <v>2614</v>
      </c>
      <c r="B154" s="7" t="s">
        <v>4260</v>
      </c>
      <c r="C154" s="34">
        <v>6000</v>
      </c>
    </row>
    <row r="155" spans="1:3" ht="15.75">
      <c r="A155" s="4" t="s">
        <v>3186</v>
      </c>
      <c r="B155" s="7" t="s">
        <v>4261</v>
      </c>
      <c r="C155" s="34">
        <v>7000</v>
      </c>
    </row>
    <row r="156" spans="1:3" ht="15.75">
      <c r="A156" s="4" t="s">
        <v>2618</v>
      </c>
      <c r="B156" s="7" t="s">
        <v>4267</v>
      </c>
      <c r="C156" s="34">
        <v>12800</v>
      </c>
    </row>
    <row r="157" spans="1:3" ht="15.75">
      <c r="A157" s="4" t="s">
        <v>3999</v>
      </c>
      <c r="B157" s="7" t="s">
        <v>4269</v>
      </c>
      <c r="C157" s="34">
        <v>700</v>
      </c>
    </row>
    <row r="158" spans="1:3" ht="15.75">
      <c r="A158" s="4" t="s">
        <v>3974</v>
      </c>
      <c r="B158" s="7" t="s">
        <v>4270</v>
      </c>
    </row>
    <row r="159" spans="1:3" ht="15.75">
      <c r="A159" s="4" t="s">
        <v>2619</v>
      </c>
      <c r="B159" s="7" t="s">
        <v>4273</v>
      </c>
      <c r="C159" s="34">
        <v>13700</v>
      </c>
    </row>
    <row r="160" spans="1:3" ht="15.75">
      <c r="A160" s="4" t="s">
        <v>3942</v>
      </c>
      <c r="B160" s="7" t="s">
        <v>4275</v>
      </c>
      <c r="C160" s="34">
        <v>6000</v>
      </c>
    </row>
    <row r="161" spans="1:3" ht="15.75">
      <c r="A161" s="4" t="s">
        <v>2621</v>
      </c>
      <c r="B161" s="7" t="s">
        <v>4279</v>
      </c>
      <c r="C161" s="34">
        <v>1000</v>
      </c>
    </row>
    <row r="162" spans="1:3" ht="15.75">
      <c r="A162" s="4" t="s">
        <v>3191</v>
      </c>
      <c r="B162" s="7" t="s">
        <v>4281</v>
      </c>
      <c r="C162" s="34">
        <v>20000</v>
      </c>
    </row>
    <row r="163" spans="1:3" ht="15.75">
      <c r="A163" s="4" t="s">
        <v>2623</v>
      </c>
      <c r="B163" s="7" t="s">
        <v>0</v>
      </c>
      <c r="C163" s="34">
        <v>20000</v>
      </c>
    </row>
    <row r="164" spans="1:3" ht="15.75">
      <c r="A164" s="4" t="s">
        <v>3944</v>
      </c>
      <c r="B164" s="7" t="s">
        <v>4</v>
      </c>
      <c r="C164" s="34">
        <v>800</v>
      </c>
    </row>
    <row r="165" spans="1:3" ht="15.75">
      <c r="A165" s="4" t="s">
        <v>2626</v>
      </c>
      <c r="B165" s="7" t="s">
        <v>5</v>
      </c>
      <c r="C165" s="34">
        <v>33000</v>
      </c>
    </row>
    <row r="166" spans="1:3" ht="15.75">
      <c r="A166" s="4" t="s">
        <v>2631</v>
      </c>
      <c r="B166" s="7" t="s">
        <v>7</v>
      </c>
      <c r="C166" s="34">
        <v>4000</v>
      </c>
    </row>
    <row r="167" spans="1:3" ht="15.75">
      <c r="A167" s="4" t="s">
        <v>2635</v>
      </c>
      <c r="B167" s="7" t="s">
        <v>8</v>
      </c>
      <c r="C167" s="34">
        <v>52000</v>
      </c>
    </row>
    <row r="168" spans="1:3" ht="15.75">
      <c r="A168" s="4" t="s">
        <v>3975</v>
      </c>
      <c r="B168" s="7" t="s">
        <v>11</v>
      </c>
    </row>
    <row r="169" spans="1:3" ht="15.75">
      <c r="A169" s="4" t="s">
        <v>3957</v>
      </c>
      <c r="B169" s="7" t="s">
        <v>22</v>
      </c>
      <c r="C169" s="34">
        <v>500</v>
      </c>
    </row>
    <row r="170" spans="1:3" ht="15.75">
      <c r="A170" s="4" t="s">
        <v>3955</v>
      </c>
      <c r="B170" s="7" t="s">
        <v>21</v>
      </c>
    </row>
    <row r="171" spans="1:3" ht="15.75">
      <c r="A171" s="4" t="s">
        <v>3203</v>
      </c>
      <c r="B171" s="7" t="s">
        <v>23</v>
      </c>
      <c r="C171" s="34">
        <v>10000</v>
      </c>
    </row>
    <row r="172" spans="1:3" ht="15.75">
      <c r="A172" s="4" t="s">
        <v>3204</v>
      </c>
      <c r="B172" s="7" t="s">
        <v>27</v>
      </c>
    </row>
    <row r="173" spans="1:3" ht="15.75">
      <c r="A173" s="4" t="s">
        <v>2639</v>
      </c>
      <c r="B173" s="7" t="s">
        <v>29</v>
      </c>
      <c r="C173" s="34">
        <v>250</v>
      </c>
    </row>
    <row r="174" spans="1:3" ht="15.75">
      <c r="A174" s="4" t="s">
        <v>3205</v>
      </c>
      <c r="B174" s="7" t="s">
        <v>31</v>
      </c>
      <c r="C174" s="34">
        <v>14000</v>
      </c>
    </row>
    <row r="175" spans="1:3" ht="15.75">
      <c r="A175" s="4" t="s">
        <v>2672</v>
      </c>
      <c r="B175" s="7" t="s">
        <v>33</v>
      </c>
      <c r="C175" s="34">
        <v>1</v>
      </c>
    </row>
    <row r="176" spans="1:3" ht="15.75">
      <c r="A176" s="4" t="s">
        <v>3212</v>
      </c>
      <c r="B176" s="7" t="s">
        <v>35</v>
      </c>
    </row>
    <row r="177" spans="1:3" ht="15.75">
      <c r="A177" s="4" t="s">
        <v>3958</v>
      </c>
      <c r="B177" s="7" t="s">
        <v>120</v>
      </c>
    </row>
    <row r="178" spans="1:3" ht="15.75">
      <c r="A178" s="4" t="s">
        <v>2640</v>
      </c>
      <c r="B178" s="7" t="s">
        <v>46</v>
      </c>
      <c r="C178" s="34">
        <v>289245</v>
      </c>
    </row>
    <row r="179" spans="1:3" ht="15.75">
      <c r="A179" s="4" t="s">
        <v>2645</v>
      </c>
      <c r="B179" s="7" t="s">
        <v>48</v>
      </c>
      <c r="C179" s="34">
        <v>806040</v>
      </c>
    </row>
    <row r="180" spans="1:3" ht="15.75">
      <c r="A180" s="4" t="s">
        <v>3226</v>
      </c>
      <c r="B180" s="7" t="s">
        <v>50</v>
      </c>
    </row>
    <row r="181" spans="1:3" ht="15.75">
      <c r="A181" s="4" t="s">
        <v>2650</v>
      </c>
      <c r="B181" s="7" t="s">
        <v>53</v>
      </c>
    </row>
    <row r="182" spans="1:3" ht="15.75">
      <c r="A182" s="4" t="s">
        <v>3959</v>
      </c>
      <c r="B182" s="7" t="s">
        <v>125</v>
      </c>
    </row>
    <row r="183" spans="1:3" ht="15.75">
      <c r="A183" s="4" t="s">
        <v>2654</v>
      </c>
      <c r="B183" s="7" t="s">
        <v>58</v>
      </c>
      <c r="C183" s="34">
        <v>122700</v>
      </c>
    </row>
    <row r="184" spans="1:3" ht="15.75">
      <c r="A184" s="4" t="s">
        <v>3239</v>
      </c>
      <c r="B184" s="7" t="s">
        <v>60</v>
      </c>
      <c r="C184" s="34">
        <v>2</v>
      </c>
    </row>
    <row r="185" spans="1:3" ht="15.75">
      <c r="A185" s="4" t="s">
        <v>2659</v>
      </c>
      <c r="B185" s="7" t="s">
        <v>62</v>
      </c>
      <c r="C185" s="34">
        <v>4600</v>
      </c>
    </row>
    <row r="186" spans="1:3" ht="15.75">
      <c r="A186" s="4" t="s">
        <v>3960</v>
      </c>
      <c r="B186" s="7" t="s">
        <v>68</v>
      </c>
      <c r="C186" s="34">
        <v>600</v>
      </c>
    </row>
    <row r="187" spans="1:3" ht="15.75">
      <c r="A187" s="4" t="s">
        <v>3988</v>
      </c>
      <c r="B187" s="7" t="s">
        <v>71</v>
      </c>
      <c r="C187" s="34">
        <v>1000</v>
      </c>
    </row>
    <row r="188" spans="1:3" ht="15.75">
      <c r="A188" s="4" t="s">
        <v>3243</v>
      </c>
      <c r="B188" s="7" t="s">
        <v>64</v>
      </c>
    </row>
    <row r="189" spans="1:3" ht="15.75">
      <c r="A189" s="4" t="s">
        <v>2660</v>
      </c>
      <c r="B189" s="7" t="s">
        <v>648</v>
      </c>
      <c r="C189" s="34">
        <v>19248</v>
      </c>
    </row>
    <row r="190" spans="1:3" ht="15.75">
      <c r="A190" s="4" t="s">
        <v>2665</v>
      </c>
      <c r="B190" s="7" t="s">
        <v>76</v>
      </c>
      <c r="C190" s="34">
        <v>5000</v>
      </c>
    </row>
    <row r="191" spans="1:3" ht="15.75">
      <c r="A191" s="4" t="s">
        <v>2666</v>
      </c>
      <c r="B191" s="7" t="s">
        <v>80</v>
      </c>
      <c r="C191" s="34">
        <v>500</v>
      </c>
    </row>
    <row r="192" spans="1:3" ht="15.75">
      <c r="A192" s="4" t="s">
        <v>2668</v>
      </c>
      <c r="B192" s="7" t="s">
        <v>82</v>
      </c>
      <c r="C192" s="34">
        <v>13</v>
      </c>
    </row>
    <row r="193" spans="1:2" ht="15.75">
      <c r="A193" s="4" t="s">
        <v>2669</v>
      </c>
      <c r="B193" s="7" t="s">
        <v>89</v>
      </c>
    </row>
    <row r="194" spans="1:2" ht="15.75">
      <c r="A194" s="4" t="s">
        <v>3961</v>
      </c>
      <c r="B194" s="7" t="s">
        <v>91</v>
      </c>
    </row>
    <row r="195" spans="1:2" ht="15.75">
      <c r="A195" s="4" t="s">
        <v>3977</v>
      </c>
      <c r="B195" s="7" t="s">
        <v>90</v>
      </c>
    </row>
    <row r="196" spans="1:2" ht="15.75">
      <c r="A196" s="4" t="s">
        <v>3945</v>
      </c>
      <c r="B196" s="7" t="s">
        <v>94</v>
      </c>
    </row>
    <row r="197" spans="1:2" ht="15.75">
      <c r="A197" s="4" t="s">
        <v>2676</v>
      </c>
      <c r="B197" s="7" t="s">
        <v>97</v>
      </c>
    </row>
    <row r="198" spans="1:2" ht="15.75">
      <c r="A198" s="4" t="s">
        <v>3978</v>
      </c>
      <c r="B198" s="7" t="s">
        <v>100</v>
      </c>
    </row>
    <row r="199" spans="1:2" ht="15.75">
      <c r="A199" s="4" t="s">
        <v>3254</v>
      </c>
      <c r="B199" s="7" t="s">
        <v>132</v>
      </c>
    </row>
    <row r="200" spans="1:2" ht="15.75">
      <c r="A200" s="4" t="s">
        <v>3946</v>
      </c>
      <c r="B200" s="8" t="s">
        <v>126</v>
      </c>
    </row>
    <row r="201" spans="1:2" ht="15.75">
      <c r="A201" s="4" t="s">
        <v>3924</v>
      </c>
      <c r="B201" s="8" t="s">
        <v>127</v>
      </c>
    </row>
    <row r="203" spans="1:2">
      <c r="A203" s="35" t="s">
        <v>652</v>
      </c>
    </row>
  </sheetData>
  <phoneticPr fontId="2" type="noConversion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80"/>
  <sheetViews>
    <sheetView topLeftCell="A58" workbookViewId="0">
      <selection activeCell="A79" sqref="A79"/>
    </sheetView>
  </sheetViews>
  <sheetFormatPr defaultRowHeight="14.25"/>
  <cols>
    <col min="1" max="1" width="36.125" style="37" bestFit="1" customWidth="1"/>
    <col min="2" max="2" width="23.875" style="37" bestFit="1" customWidth="1"/>
    <col min="3" max="3" width="21.625" style="37" bestFit="1" customWidth="1"/>
    <col min="4" max="16384" width="9" style="37"/>
  </cols>
  <sheetData>
    <row r="1" spans="1:5">
      <c r="A1" s="37" t="s">
        <v>679</v>
      </c>
    </row>
    <row r="2" spans="1:5">
      <c r="A2" s="37" t="s">
        <v>680</v>
      </c>
    </row>
    <row r="3" spans="1:5">
      <c r="A3" s="37" t="s">
        <v>681</v>
      </c>
      <c r="B3" s="37" t="s">
        <v>682</v>
      </c>
      <c r="C3" s="37" t="s">
        <v>683</v>
      </c>
    </row>
    <row r="4" spans="1:5">
      <c r="B4" s="37" t="s">
        <v>684</v>
      </c>
      <c r="C4" s="37" t="s">
        <v>685</v>
      </c>
      <c r="D4" s="37" t="s">
        <v>686</v>
      </c>
    </row>
    <row r="5" spans="1:5">
      <c r="A5" t="s">
        <v>2139</v>
      </c>
      <c r="B5">
        <v>12000</v>
      </c>
      <c r="C5">
        <v>32.32</v>
      </c>
      <c r="E5" s="37" t="str">
        <f t="shared" ref="E5:E38" si="0">VLOOKUP($A5,Area_Country_En,1,FALSE)</f>
        <v>Argentina</v>
      </c>
    </row>
    <row r="6" spans="1:5">
      <c r="A6" s="37" t="s">
        <v>58</v>
      </c>
      <c r="B6" s="37">
        <v>330300</v>
      </c>
      <c r="C6" s="37">
        <v>17.09</v>
      </c>
      <c r="D6" s="37" t="s">
        <v>686</v>
      </c>
      <c r="E6" s="37" t="str">
        <f t="shared" si="0"/>
        <v>Australia</v>
      </c>
    </row>
    <row r="7" spans="1:5">
      <c r="A7" s="37" t="s">
        <v>4182</v>
      </c>
      <c r="B7" s="37">
        <v>3800</v>
      </c>
      <c r="C7" s="37">
        <v>7.71</v>
      </c>
      <c r="D7" s="37" t="s">
        <v>686</v>
      </c>
      <c r="E7" s="37" t="str">
        <f t="shared" si="0"/>
        <v>Austria</v>
      </c>
    </row>
    <row r="8" spans="1:5">
      <c r="A8" s="37" t="s">
        <v>4160</v>
      </c>
      <c r="B8" s="37">
        <v>11000</v>
      </c>
      <c r="C8" s="37">
        <v>9.84</v>
      </c>
      <c r="D8" s="37" t="s">
        <v>686</v>
      </c>
      <c r="E8" s="37" t="str">
        <f t="shared" si="0"/>
        <v>Belgium</v>
      </c>
    </row>
    <row r="9" spans="1:5">
      <c r="A9" s="37" t="s">
        <v>4246</v>
      </c>
      <c r="B9" s="37">
        <v>4000</v>
      </c>
      <c r="C9" s="37">
        <v>7.4</v>
      </c>
      <c r="D9" s="37" t="s">
        <v>686</v>
      </c>
      <c r="E9" s="37" t="str">
        <f t="shared" si="0"/>
        <v>Bolivia</v>
      </c>
    </row>
    <row r="10" spans="1:5">
      <c r="A10" s="37" t="s">
        <v>4251</v>
      </c>
      <c r="B10" s="37">
        <v>100000</v>
      </c>
      <c r="C10" s="37">
        <v>150.37</v>
      </c>
      <c r="D10" s="37" t="s">
        <v>686</v>
      </c>
      <c r="E10" s="37" t="str">
        <f t="shared" si="0"/>
        <v>Brazil</v>
      </c>
    </row>
    <row r="11" spans="1:5">
      <c r="A11" s="37" t="s">
        <v>695</v>
      </c>
      <c r="B11" s="37">
        <v>700000</v>
      </c>
      <c r="C11" s="37">
        <v>35.909999999999997</v>
      </c>
      <c r="D11" s="37" t="s">
        <v>686</v>
      </c>
      <c r="E11" s="37" t="str">
        <f t="shared" si="0"/>
        <v>Myanmar</v>
      </c>
    </row>
    <row r="12" spans="1:5">
      <c r="A12" s="37" t="s">
        <v>46</v>
      </c>
      <c r="B12" s="37">
        <v>550000</v>
      </c>
      <c r="C12" s="37">
        <v>26.52</v>
      </c>
      <c r="D12" s="37" t="s">
        <v>686</v>
      </c>
      <c r="E12" s="37" t="str">
        <f t="shared" si="0"/>
        <v>Canada</v>
      </c>
    </row>
    <row r="13" spans="1:5">
      <c r="A13" s="37" t="s">
        <v>4255</v>
      </c>
      <c r="B13" s="37">
        <v>13000</v>
      </c>
      <c r="C13" s="37">
        <v>13.17</v>
      </c>
      <c r="D13" s="37" t="s">
        <v>686</v>
      </c>
      <c r="E13" s="37" t="str">
        <f t="shared" si="0"/>
        <v>Chile</v>
      </c>
    </row>
    <row r="14" spans="1:5">
      <c r="A14" s="37" t="s">
        <v>4257</v>
      </c>
      <c r="B14" s="37">
        <v>4000</v>
      </c>
      <c r="C14" s="37">
        <v>32.9</v>
      </c>
      <c r="D14" s="37" t="s">
        <v>686</v>
      </c>
      <c r="E14" s="37" t="str">
        <f t="shared" si="0"/>
        <v>Colombia</v>
      </c>
    </row>
    <row r="15" spans="1:5">
      <c r="A15" s="37" t="s">
        <v>696</v>
      </c>
      <c r="B15" s="37">
        <v>6000</v>
      </c>
      <c r="C15" s="37">
        <v>2.3199999999999998</v>
      </c>
      <c r="D15" s="37" t="s">
        <v>686</v>
      </c>
      <c r="E15" s="37" t="str">
        <f t="shared" si="0"/>
        <v>Costa Rica</v>
      </c>
    </row>
    <row r="16" spans="1:5">
      <c r="A16" s="37" t="s">
        <v>4162</v>
      </c>
      <c r="B16" s="37">
        <v>5000</v>
      </c>
      <c r="C16" s="37">
        <v>5.14</v>
      </c>
      <c r="D16" s="37" t="s">
        <v>686</v>
      </c>
      <c r="E16" s="37" t="str">
        <f t="shared" si="0"/>
        <v>Denmark</v>
      </c>
    </row>
    <row r="17" spans="1:5">
      <c r="A17" s="37" t="s">
        <v>697</v>
      </c>
      <c r="B17" s="37">
        <v>5500</v>
      </c>
      <c r="C17" s="37">
        <v>5.74</v>
      </c>
      <c r="D17" s="37" t="s">
        <v>686</v>
      </c>
      <c r="E17" s="37" t="str">
        <f t="shared" si="0"/>
        <v>DominicanRep</v>
      </c>
    </row>
    <row r="18" spans="1:5">
      <c r="A18" s="37" t="s">
        <v>4267</v>
      </c>
      <c r="B18" s="37">
        <v>16000</v>
      </c>
      <c r="C18" s="37">
        <v>10.78</v>
      </c>
      <c r="D18" s="37" t="s">
        <v>686</v>
      </c>
      <c r="E18" s="37" t="str">
        <f t="shared" si="0"/>
        <v>Ecuador</v>
      </c>
    </row>
    <row r="19" spans="1:5">
      <c r="A19" s="37" t="s">
        <v>4088</v>
      </c>
      <c r="B19" s="37">
        <v>110</v>
      </c>
      <c r="C19" s="37">
        <v>53.15</v>
      </c>
      <c r="D19" s="37" t="s">
        <v>686</v>
      </c>
      <c r="E19" s="37" t="str">
        <f t="shared" si="0"/>
        <v>Egypt</v>
      </c>
    </row>
    <row r="20" spans="1:5">
      <c r="A20" s="37" t="s">
        <v>62</v>
      </c>
      <c r="B20" s="37">
        <v>4600</v>
      </c>
      <c r="C20" s="37">
        <v>0.63</v>
      </c>
      <c r="D20" s="37" t="s">
        <v>686</v>
      </c>
      <c r="E20" s="37" t="str">
        <f t="shared" si="0"/>
        <v>Fiji</v>
      </c>
    </row>
    <row r="21" spans="1:5">
      <c r="A21" s="37" t="s">
        <v>4185</v>
      </c>
      <c r="B21" s="37">
        <v>9</v>
      </c>
      <c r="C21" s="37">
        <v>4.99</v>
      </c>
      <c r="D21" s="37" t="s">
        <v>686</v>
      </c>
      <c r="E21" s="37" t="str">
        <f t="shared" si="0"/>
        <v>Finland</v>
      </c>
    </row>
    <row r="22" spans="1:5">
      <c r="A22" s="37" t="s">
        <v>4167</v>
      </c>
      <c r="B22" s="37">
        <v>150000</v>
      </c>
      <c r="C22" s="37">
        <v>56.44</v>
      </c>
      <c r="D22" s="37" t="s">
        <v>686</v>
      </c>
      <c r="E22" s="37" t="str">
        <f t="shared" si="0"/>
        <v>France</v>
      </c>
    </row>
    <row r="23" spans="1:5">
      <c r="A23" s="37" t="s">
        <v>698</v>
      </c>
      <c r="B23" s="37">
        <v>40000</v>
      </c>
      <c r="C23" s="37">
        <v>63.23</v>
      </c>
      <c r="D23" s="37" t="s">
        <v>686</v>
      </c>
      <c r="E23" s="37" t="str">
        <f t="shared" si="0"/>
        <v>Germany</v>
      </c>
    </row>
    <row r="24" spans="1:5">
      <c r="A24" s="37" t="s">
        <v>4173</v>
      </c>
      <c r="B24" s="37">
        <v>120</v>
      </c>
      <c r="C24" s="37">
        <v>10.119999999999999</v>
      </c>
      <c r="D24" s="37" t="s">
        <v>686</v>
      </c>
      <c r="E24" s="37" t="str">
        <f t="shared" si="0"/>
        <v>Greece</v>
      </c>
    </row>
    <row r="25" spans="1:5">
      <c r="A25" s="37" t="s">
        <v>699</v>
      </c>
      <c r="B25" s="37">
        <v>13400</v>
      </c>
      <c r="C25" s="37">
        <v>7.32</v>
      </c>
      <c r="D25" s="37" t="s">
        <v>686</v>
      </c>
      <c r="E25" s="37" t="str">
        <f t="shared" si="0"/>
        <v>Guatemala</v>
      </c>
    </row>
    <row r="26" spans="1:5">
      <c r="A26" s="37" t="s">
        <v>700</v>
      </c>
      <c r="B26" s="37">
        <v>1000</v>
      </c>
      <c r="C26" s="37">
        <v>3.96</v>
      </c>
      <c r="D26" s="37" t="s">
        <v>686</v>
      </c>
      <c r="E26" s="37" t="str">
        <f t="shared" si="0"/>
        <v>Honduras</v>
      </c>
    </row>
    <row r="27" spans="1:5">
      <c r="A27" s="37" t="s">
        <v>670</v>
      </c>
      <c r="B27" s="37">
        <v>5626000</v>
      </c>
      <c r="C27" s="37">
        <v>5.8</v>
      </c>
      <c r="D27" s="37" t="s">
        <v>686</v>
      </c>
      <c r="E27" s="37" t="e">
        <f t="shared" si="0"/>
        <v>#N/A</v>
      </c>
    </row>
    <row r="28" spans="1:5">
      <c r="A28" s="37" t="s">
        <v>4187</v>
      </c>
      <c r="B28" s="37">
        <v>24</v>
      </c>
      <c r="C28" s="37">
        <v>10.55</v>
      </c>
      <c r="D28" s="37" t="s">
        <v>686</v>
      </c>
      <c r="E28" s="37" t="str">
        <f t="shared" si="0"/>
        <v>Hungary</v>
      </c>
    </row>
    <row r="29" spans="1:5">
      <c r="A29" s="37" t="s">
        <v>4017</v>
      </c>
      <c r="B29" s="37">
        <v>21000</v>
      </c>
      <c r="C29" s="37">
        <v>827.05</v>
      </c>
      <c r="D29" s="37" t="s">
        <v>686</v>
      </c>
      <c r="E29" s="37" t="str">
        <f t="shared" si="0"/>
        <v>India</v>
      </c>
    </row>
    <row r="30" spans="1:5">
      <c r="A30" s="37" t="s">
        <v>4018</v>
      </c>
      <c r="B30" s="37">
        <v>7260000</v>
      </c>
      <c r="C30" s="37">
        <v>179.3</v>
      </c>
      <c r="D30" s="37" t="s">
        <v>686</v>
      </c>
      <c r="E30" s="37" t="str">
        <f t="shared" si="0"/>
        <v>Indonesia</v>
      </c>
    </row>
    <row r="31" spans="1:5">
      <c r="A31" s="37" t="s">
        <v>4019</v>
      </c>
      <c r="B31" s="37">
        <v>300</v>
      </c>
      <c r="C31" s="37">
        <v>54.61</v>
      </c>
      <c r="D31" s="37" t="s">
        <v>686</v>
      </c>
      <c r="E31" s="37" t="str">
        <f t="shared" si="0"/>
        <v>Iran</v>
      </c>
    </row>
    <row r="32" spans="1:5">
      <c r="A32" s="37" t="s">
        <v>4168</v>
      </c>
      <c r="B32" s="37">
        <v>1000</v>
      </c>
      <c r="C32" s="37">
        <v>3.5</v>
      </c>
      <c r="D32" s="37" t="s">
        <v>686</v>
      </c>
      <c r="E32" s="37" t="str">
        <f t="shared" si="0"/>
        <v>Ireland</v>
      </c>
    </row>
    <row r="33" spans="1:5">
      <c r="A33" s="81" t="s">
        <v>2140</v>
      </c>
      <c r="B33" s="37">
        <v>20000</v>
      </c>
      <c r="C33" s="37">
        <v>2.23</v>
      </c>
      <c r="D33" s="37" t="s">
        <v>686</v>
      </c>
      <c r="E33" s="37" t="str">
        <f t="shared" si="0"/>
        <v>Italy</v>
      </c>
    </row>
    <row r="34" spans="1:5" ht="15.75">
      <c r="A34" s="82" t="s">
        <v>2141</v>
      </c>
      <c r="B34">
        <v>20000</v>
      </c>
      <c r="C34">
        <v>2.23</v>
      </c>
      <c r="E34" s="37" t="str">
        <f t="shared" si="0"/>
        <v>Jamaica</v>
      </c>
    </row>
    <row r="35" spans="1:5">
      <c r="A35" s="37" t="s">
        <v>4022</v>
      </c>
      <c r="B35" s="37">
        <v>137499</v>
      </c>
      <c r="C35" s="37">
        <v>123.54</v>
      </c>
      <c r="D35" s="37" t="s">
        <v>686</v>
      </c>
      <c r="E35" s="37" t="str">
        <f t="shared" si="0"/>
        <v>Japan</v>
      </c>
    </row>
    <row r="36" spans="1:5">
      <c r="A36" s="37" t="s">
        <v>4099</v>
      </c>
      <c r="B36" s="37">
        <v>150</v>
      </c>
      <c r="C36" s="37">
        <v>24.03</v>
      </c>
      <c r="E36" s="37" t="str">
        <f t="shared" si="0"/>
        <v>Kenya</v>
      </c>
    </row>
    <row r="37" spans="1:5">
      <c r="A37" s="37" t="s">
        <v>701</v>
      </c>
      <c r="B37" s="37">
        <v>23328</v>
      </c>
      <c r="C37" s="37">
        <v>42.79</v>
      </c>
      <c r="E37" s="37" t="str">
        <f t="shared" si="0"/>
        <v>KoreaRep</v>
      </c>
    </row>
    <row r="38" spans="1:5">
      <c r="A38" s="37" t="s">
        <v>4024</v>
      </c>
      <c r="B38" s="37">
        <v>200</v>
      </c>
      <c r="C38" s="37">
        <v>2.14</v>
      </c>
      <c r="E38" s="37" t="str">
        <f t="shared" si="0"/>
        <v>Kuwait</v>
      </c>
    </row>
    <row r="39" spans="1:5">
      <c r="A39" s="37" t="s">
        <v>702</v>
      </c>
      <c r="B39" s="37">
        <v>10000</v>
      </c>
      <c r="C39" s="37">
        <v>4.2</v>
      </c>
      <c r="E39" s="37" t="str">
        <f t="shared" ref="E39:E74" si="1">VLOOKUP($A39,Area_Country_En,1,FALSE)</f>
        <v>LaoPDR</v>
      </c>
    </row>
    <row r="40" spans="1:5">
      <c r="A40" s="37" t="s">
        <v>704</v>
      </c>
      <c r="B40" s="37">
        <v>356</v>
      </c>
      <c r="C40" s="37">
        <v>4.54</v>
      </c>
      <c r="E40" s="37" t="str">
        <f t="shared" si="1"/>
        <v>LibyanArabJm</v>
      </c>
    </row>
    <row r="41" spans="1:5">
      <c r="A41" s="37" t="s">
        <v>4170</v>
      </c>
      <c r="B41" s="37">
        <v>680</v>
      </c>
      <c r="C41" s="37">
        <v>0.37</v>
      </c>
      <c r="E41" s="37" t="str">
        <f t="shared" si="1"/>
        <v>Luxembourg</v>
      </c>
    </row>
    <row r="42" spans="1:5">
      <c r="A42" s="37" t="s">
        <v>4102</v>
      </c>
      <c r="B42" s="37">
        <v>14500</v>
      </c>
      <c r="C42" s="37">
        <v>9.1999999999999993</v>
      </c>
      <c r="E42" s="37" t="str">
        <f t="shared" si="1"/>
        <v>Madagascar</v>
      </c>
    </row>
    <row r="43" spans="1:5">
      <c r="A43" s="37" t="s">
        <v>4028</v>
      </c>
      <c r="B43" s="37">
        <v>5202000</v>
      </c>
      <c r="C43" s="37">
        <v>17.86</v>
      </c>
      <c r="E43" s="37" t="str">
        <f t="shared" si="1"/>
        <v>Malaysia</v>
      </c>
    </row>
    <row r="44" spans="1:5">
      <c r="A44" s="37" t="s">
        <v>4107</v>
      </c>
      <c r="B44" s="37">
        <v>34100</v>
      </c>
      <c r="C44" s="37">
        <v>0.95</v>
      </c>
      <c r="E44" s="37" t="str">
        <f t="shared" si="1"/>
        <v>Mauritius</v>
      </c>
    </row>
    <row r="45" spans="1:5">
      <c r="A45" s="37" t="s">
        <v>0</v>
      </c>
      <c r="B45" s="37">
        <v>20000</v>
      </c>
      <c r="C45" s="37">
        <v>86.15</v>
      </c>
      <c r="E45" s="37" t="str">
        <f t="shared" si="1"/>
        <v>Mexico</v>
      </c>
    </row>
    <row r="46" spans="1:5">
      <c r="A46" s="37" t="s">
        <v>4172</v>
      </c>
      <c r="B46" s="37">
        <v>70000</v>
      </c>
      <c r="C46" s="37">
        <v>14.94</v>
      </c>
      <c r="E46" s="37" t="str">
        <f t="shared" si="1"/>
        <v>Netherlands</v>
      </c>
    </row>
    <row r="47" spans="1:5">
      <c r="A47" s="37" t="s">
        <v>133</v>
      </c>
      <c r="B47" s="37">
        <v>30000</v>
      </c>
      <c r="C47" s="37">
        <v>3.35</v>
      </c>
      <c r="E47" s="37" t="str">
        <f t="shared" si="1"/>
        <v>New Zealand</v>
      </c>
    </row>
    <row r="48" spans="1:5">
      <c r="A48" s="81" t="s">
        <v>2142</v>
      </c>
      <c r="B48" s="37">
        <v>800</v>
      </c>
      <c r="C48" s="37">
        <v>2.96</v>
      </c>
      <c r="E48" s="37" t="str">
        <f t="shared" si="1"/>
        <v>Nicaragua</v>
      </c>
    </row>
    <row r="49" spans="1:5" ht="15.75">
      <c r="A49" s="82" t="s">
        <v>2143</v>
      </c>
      <c r="B49">
        <v>1500</v>
      </c>
      <c r="C49">
        <v>117.5</v>
      </c>
      <c r="E49" s="37" t="str">
        <f t="shared" si="1"/>
        <v>Nigeria</v>
      </c>
    </row>
    <row r="50" spans="1:5">
      <c r="A50" s="37" t="s">
        <v>4194</v>
      </c>
      <c r="B50" s="37">
        <v>950</v>
      </c>
      <c r="C50" s="37">
        <v>4.24</v>
      </c>
      <c r="E50" s="37" t="str">
        <f t="shared" si="1"/>
        <v>Norway</v>
      </c>
    </row>
    <row r="51" spans="1:5">
      <c r="A51" s="37" t="s">
        <v>4034</v>
      </c>
      <c r="B51" s="37">
        <v>3600</v>
      </c>
      <c r="C51" s="37">
        <v>112.05</v>
      </c>
      <c r="E51" s="37" t="str">
        <f t="shared" si="1"/>
        <v>Pakistan</v>
      </c>
    </row>
    <row r="52" spans="1:5">
      <c r="A52" s="37" t="s">
        <v>705</v>
      </c>
      <c r="B52" s="37">
        <v>33000</v>
      </c>
      <c r="C52" s="37">
        <v>2.04</v>
      </c>
      <c r="E52" s="37" t="str">
        <f t="shared" si="1"/>
        <v>Panama</v>
      </c>
    </row>
    <row r="53" spans="1:5">
      <c r="A53" s="37" t="s">
        <v>7</v>
      </c>
      <c r="B53" s="37">
        <v>6000</v>
      </c>
      <c r="C53" s="37">
        <v>4.28</v>
      </c>
      <c r="E53" s="37" t="str">
        <f t="shared" si="1"/>
        <v>Paraguay</v>
      </c>
    </row>
    <row r="54" spans="1:5">
      <c r="A54" s="37" t="s">
        <v>8</v>
      </c>
      <c r="B54" s="37">
        <v>500000</v>
      </c>
      <c r="C54" s="37">
        <v>22.33</v>
      </c>
      <c r="E54" s="37" t="str">
        <f t="shared" si="1"/>
        <v>Peru</v>
      </c>
    </row>
    <row r="55" spans="1:5">
      <c r="A55" s="37" t="s">
        <v>4036</v>
      </c>
      <c r="B55" s="37">
        <v>800000</v>
      </c>
      <c r="C55" s="37">
        <v>61.48</v>
      </c>
      <c r="E55" s="37" t="str">
        <f t="shared" si="1"/>
        <v>Philippines</v>
      </c>
    </row>
    <row r="56" spans="1:5">
      <c r="A56" s="37" t="s">
        <v>4195</v>
      </c>
      <c r="B56" s="37">
        <v>77</v>
      </c>
      <c r="C56" s="37">
        <v>38.18</v>
      </c>
      <c r="E56" s="37" t="str">
        <f t="shared" si="1"/>
        <v>Poland</v>
      </c>
    </row>
    <row r="57" spans="1:5">
      <c r="A57" s="37" t="s">
        <v>4174</v>
      </c>
      <c r="B57" s="37">
        <v>4700</v>
      </c>
      <c r="C57" s="37">
        <v>10.53</v>
      </c>
      <c r="E57" s="37" t="str">
        <f t="shared" si="1"/>
        <v>Portugal</v>
      </c>
    </row>
    <row r="58" spans="1:5">
      <c r="A58" s="37" t="s">
        <v>706</v>
      </c>
      <c r="B58" s="37">
        <v>20000</v>
      </c>
      <c r="C58" s="37">
        <v>35.28</v>
      </c>
      <c r="E58" s="37" t="str">
        <f t="shared" si="1"/>
        <v>S.Africa</v>
      </c>
    </row>
    <row r="59" spans="1:5">
      <c r="A59" s="37" t="s">
        <v>707</v>
      </c>
      <c r="B59" s="37">
        <v>30000</v>
      </c>
      <c r="C59" s="37">
        <v>14.87</v>
      </c>
      <c r="E59" s="37" t="str">
        <f t="shared" si="1"/>
        <v>SaudiArabia</v>
      </c>
    </row>
    <row r="60" spans="1:5">
      <c r="A60" s="37" t="s">
        <v>4039</v>
      </c>
      <c r="B60" s="37">
        <v>2038000</v>
      </c>
      <c r="C60" s="37">
        <v>3</v>
      </c>
      <c r="E60" s="37" t="str">
        <f t="shared" si="1"/>
        <v>Singapore</v>
      </c>
    </row>
    <row r="61" spans="1:5">
      <c r="A61" s="81" t="s">
        <v>2144</v>
      </c>
      <c r="B61" s="37">
        <v>15000</v>
      </c>
      <c r="C61" s="37">
        <v>38.96</v>
      </c>
      <c r="E61" s="37" t="str">
        <f t="shared" si="1"/>
        <v>Spain</v>
      </c>
    </row>
    <row r="62" spans="1:5" ht="15.75">
      <c r="A62" s="82" t="s">
        <v>2145</v>
      </c>
      <c r="B62">
        <v>15000</v>
      </c>
      <c r="C62">
        <v>38.799999999999997</v>
      </c>
      <c r="E62" s="37" t="str">
        <f t="shared" si="1"/>
        <v>SriLanka</v>
      </c>
    </row>
    <row r="63" spans="1:5">
      <c r="A63" s="37" t="s">
        <v>4134</v>
      </c>
      <c r="B63" s="37">
        <v>45</v>
      </c>
      <c r="C63" s="37">
        <v>25.2</v>
      </c>
      <c r="E63" s="37" t="str">
        <f t="shared" si="1"/>
        <v>Sudan</v>
      </c>
    </row>
    <row r="64" spans="1:5">
      <c r="A64" s="37" t="s">
        <v>4200</v>
      </c>
      <c r="B64" s="37">
        <v>9000</v>
      </c>
      <c r="C64" s="37">
        <v>8.56</v>
      </c>
      <c r="E64" s="37" t="str">
        <f t="shared" si="1"/>
        <v>Sweden</v>
      </c>
    </row>
    <row r="65" spans="1:5">
      <c r="A65" s="37" t="s">
        <v>4201</v>
      </c>
      <c r="B65" s="37">
        <v>7500</v>
      </c>
      <c r="C65" s="37">
        <v>6.71</v>
      </c>
      <c r="E65" s="37" t="str">
        <f t="shared" si="1"/>
        <v>Switzerland</v>
      </c>
    </row>
    <row r="66" spans="1:5">
      <c r="A66" s="37" t="s">
        <v>121</v>
      </c>
      <c r="B66" s="37">
        <v>19943000</v>
      </c>
      <c r="C66" s="37">
        <v>20.350000000000001</v>
      </c>
      <c r="E66" s="37" t="str">
        <f t="shared" si="1"/>
        <v>Taiwan</v>
      </c>
    </row>
    <row r="67" spans="1:5">
      <c r="A67" s="37" t="s">
        <v>4043</v>
      </c>
      <c r="B67" s="37">
        <v>4800000</v>
      </c>
      <c r="C67" s="37">
        <v>57.2</v>
      </c>
      <c r="E67" s="37" t="str">
        <f t="shared" si="1"/>
        <v>Thailand</v>
      </c>
    </row>
    <row r="68" spans="1:5">
      <c r="A68" s="37" t="s">
        <v>4044</v>
      </c>
      <c r="B68" s="37">
        <v>60000</v>
      </c>
      <c r="C68" s="37">
        <v>58.69</v>
      </c>
      <c r="E68" s="37" t="str">
        <f t="shared" si="1"/>
        <v>Turkey</v>
      </c>
    </row>
    <row r="69" spans="1:5">
      <c r="A69" s="37" t="s">
        <v>4164</v>
      </c>
      <c r="B69" s="37">
        <v>230000</v>
      </c>
      <c r="C69" s="37">
        <v>57.41</v>
      </c>
      <c r="E69" s="37" t="str">
        <f t="shared" si="1"/>
        <v>United Kingdom</v>
      </c>
    </row>
    <row r="70" spans="1:5">
      <c r="A70" s="37" t="s">
        <v>48</v>
      </c>
      <c r="B70" s="37">
        <v>1800000</v>
      </c>
      <c r="C70" s="37">
        <v>249.97</v>
      </c>
      <c r="E70" s="37" t="str">
        <f t="shared" si="1"/>
        <v>United States</v>
      </c>
    </row>
    <row r="71" spans="1:5">
      <c r="A71" s="37" t="s">
        <v>29</v>
      </c>
      <c r="B71" s="37">
        <v>350</v>
      </c>
      <c r="C71" s="37">
        <v>3.09</v>
      </c>
      <c r="E71" s="37" t="str">
        <f t="shared" si="1"/>
        <v>Uruguay</v>
      </c>
    </row>
    <row r="72" spans="1:5">
      <c r="A72" s="37" t="s">
        <v>31</v>
      </c>
      <c r="B72" s="37">
        <v>14000</v>
      </c>
      <c r="C72" s="37">
        <v>19.73</v>
      </c>
      <c r="E72" s="37" t="str">
        <f t="shared" si="1"/>
        <v>Venezuela</v>
      </c>
    </row>
    <row r="73" spans="1:5">
      <c r="A73" s="37" t="s">
        <v>4027</v>
      </c>
      <c r="B73" s="37">
        <v>177691</v>
      </c>
      <c r="C73" s="37">
        <v>0.24</v>
      </c>
      <c r="E73" s="37" t="str">
        <f t="shared" si="1"/>
        <v>Macau</v>
      </c>
    </row>
    <row r="74" spans="1:5">
      <c r="A74" s="37" t="s">
        <v>4016</v>
      </c>
      <c r="B74" s="37">
        <v>5448309</v>
      </c>
      <c r="C74" s="37">
        <v>5.56</v>
      </c>
      <c r="E74" s="37" t="str">
        <f t="shared" si="1"/>
        <v>HongKong</v>
      </c>
    </row>
    <row r="77" spans="1:5">
      <c r="A77" s="37" t="s">
        <v>687</v>
      </c>
    </row>
    <row r="78" spans="1:5">
      <c r="A78" s="37" t="s">
        <v>688</v>
      </c>
    </row>
    <row r="79" spans="1:5" ht="15.75">
      <c r="A79" s="37" t="s">
        <v>689</v>
      </c>
    </row>
    <row r="80" spans="1:5">
      <c r="A80" s="38" t="s">
        <v>690</v>
      </c>
    </row>
  </sheetData>
  <phoneticPr fontId="16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sheetFormatPr defaultColWidth="19.375" defaultRowHeight="14.25"/>
  <cols>
    <col min="1" max="1" width="19.375" style="37" customWidth="1"/>
    <col min="2" max="2" width="24.625" style="37" customWidth="1"/>
    <col min="3" max="3" width="19.375" style="37" customWidth="1"/>
    <col min="4" max="4" width="21.875" style="37" customWidth="1"/>
    <col min="5" max="5" width="22.25" style="37" customWidth="1"/>
    <col min="6" max="16384" width="19.375" style="37"/>
  </cols>
  <sheetData>
    <row r="1" spans="1:7" ht="15.75">
      <c r="A1" s="37" t="s">
        <v>708</v>
      </c>
    </row>
    <row r="2" spans="1:7">
      <c r="A2" s="37" t="s">
        <v>709</v>
      </c>
      <c r="B2" s="37" t="s">
        <v>710</v>
      </c>
      <c r="C2" s="37" t="s">
        <v>711</v>
      </c>
      <c r="D2" s="37" t="s">
        <v>712</v>
      </c>
      <c r="E2" s="37" t="s">
        <v>713</v>
      </c>
    </row>
    <row r="3" spans="1:7">
      <c r="A3" s="37" t="s">
        <v>133</v>
      </c>
      <c r="B3" s="40">
        <v>105060</v>
      </c>
      <c r="C3" s="37">
        <v>2001</v>
      </c>
      <c r="D3" s="37">
        <v>3.5000000000000003E-2</v>
      </c>
      <c r="E3" s="37">
        <v>3.0000000000000001E-3</v>
      </c>
      <c r="G3" s="37" t="str">
        <f t="shared" ref="G3:G34" si="0">VLOOKUP($A3,Area_Country_En,1,FALSE)</f>
        <v>New Zealand</v>
      </c>
    </row>
    <row r="4" spans="1:7">
      <c r="A4" s="40" t="s">
        <v>4196</v>
      </c>
      <c r="B4" s="40">
        <v>2249</v>
      </c>
      <c r="C4" s="40">
        <v>2002</v>
      </c>
      <c r="D4" s="40" t="s">
        <v>714</v>
      </c>
      <c r="E4" s="40" t="s">
        <v>715</v>
      </c>
      <c r="G4" s="37" t="str">
        <f t="shared" si="0"/>
        <v>Romania</v>
      </c>
    </row>
    <row r="5" spans="1:7">
      <c r="A5" s="40" t="s">
        <v>0</v>
      </c>
      <c r="B5" s="40">
        <v>23000</v>
      </c>
      <c r="C5" s="40">
        <v>2003</v>
      </c>
      <c r="D5" s="40" t="s">
        <v>714</v>
      </c>
      <c r="E5" s="40" t="s">
        <v>715</v>
      </c>
      <c r="G5" s="37" t="str">
        <f t="shared" si="0"/>
        <v>Mexico</v>
      </c>
    </row>
    <row r="6" spans="1:7">
      <c r="A6" s="40" t="s">
        <v>5</v>
      </c>
      <c r="B6" s="40">
        <v>135000</v>
      </c>
      <c r="C6" s="40">
        <v>2003</v>
      </c>
      <c r="D6" s="40">
        <v>0.05</v>
      </c>
      <c r="E6" s="40">
        <v>4.0000000000000001E-3</v>
      </c>
      <c r="G6" s="37" t="str">
        <f t="shared" si="0"/>
        <v>Panama</v>
      </c>
    </row>
    <row r="7" spans="1:7">
      <c r="A7" s="37" t="s">
        <v>716</v>
      </c>
      <c r="B7" s="37">
        <v>103000</v>
      </c>
      <c r="C7" s="37">
        <v>2003</v>
      </c>
      <c r="D7" s="37">
        <v>2.0000000000000001E-4</v>
      </c>
      <c r="E7" s="37">
        <v>3.0000000000000001E-3</v>
      </c>
      <c r="G7" s="37" t="e">
        <f t="shared" si="0"/>
        <v>#N/A</v>
      </c>
    </row>
    <row r="8" spans="1:7">
      <c r="A8" s="37" t="s">
        <v>717</v>
      </c>
      <c r="B8" s="37">
        <v>1000000</v>
      </c>
      <c r="C8" s="37">
        <v>2003</v>
      </c>
      <c r="D8" s="37">
        <v>1.9E-2</v>
      </c>
      <c r="E8" s="37">
        <v>1.7000000000000001E-2</v>
      </c>
      <c r="G8" s="37" t="e">
        <f t="shared" si="0"/>
        <v>#N/A</v>
      </c>
    </row>
    <row r="9" spans="1:7">
      <c r="A9" s="37" t="s">
        <v>58</v>
      </c>
      <c r="B9" s="40">
        <v>614694</v>
      </c>
      <c r="C9" s="37">
        <v>2005</v>
      </c>
      <c r="D9" s="37">
        <v>3.2000000000000001E-2</v>
      </c>
      <c r="E9" s="37">
        <v>1.2999999999999999E-2</v>
      </c>
      <c r="G9" s="37" t="str">
        <f t="shared" si="0"/>
        <v>Australia</v>
      </c>
    </row>
    <row r="10" spans="1:7">
      <c r="A10" s="40" t="s">
        <v>4251</v>
      </c>
      <c r="B10" s="40">
        <v>151649</v>
      </c>
      <c r="C10" s="40">
        <v>2005</v>
      </c>
      <c r="D10" s="40">
        <v>1E-3</v>
      </c>
      <c r="E10" s="40">
        <v>4.0000000000000001E-3</v>
      </c>
      <c r="G10" s="37" t="str">
        <f t="shared" si="0"/>
        <v>Brazil</v>
      </c>
    </row>
    <row r="11" spans="1:7">
      <c r="A11" s="40" t="s">
        <v>4013</v>
      </c>
      <c r="B11" s="40">
        <v>343855</v>
      </c>
      <c r="C11" s="40">
        <v>2005</v>
      </c>
      <c r="D11" s="40">
        <v>1.2E-2</v>
      </c>
      <c r="E11" s="40">
        <v>8.6999999999999994E-3</v>
      </c>
      <c r="G11" s="37" t="str">
        <f t="shared" si="0"/>
        <v>Cambodia</v>
      </c>
    </row>
    <row r="12" spans="1:7">
      <c r="A12" s="37" t="s">
        <v>46</v>
      </c>
      <c r="B12" s="40">
        <v>1612173</v>
      </c>
      <c r="C12" s="37">
        <v>2005</v>
      </c>
      <c r="D12" s="37">
        <v>3.9E-2</v>
      </c>
      <c r="E12" s="37">
        <v>3.4000000000000002E-2</v>
      </c>
      <c r="G12" s="37" t="str">
        <f t="shared" si="0"/>
        <v>Canada</v>
      </c>
    </row>
    <row r="13" spans="1:7">
      <c r="A13" s="40" t="s">
        <v>4167</v>
      </c>
      <c r="B13" s="40">
        <v>230515</v>
      </c>
      <c r="C13" s="40">
        <v>2005</v>
      </c>
      <c r="D13" s="40">
        <v>5.0000000000000001E-3</v>
      </c>
      <c r="E13" s="40">
        <v>8.9999999999999993E-3</v>
      </c>
      <c r="G13" s="37" t="str">
        <f t="shared" si="0"/>
        <v>France</v>
      </c>
    </row>
    <row r="14" spans="1:7">
      <c r="A14" s="40" t="s">
        <v>4166</v>
      </c>
      <c r="B14" s="40">
        <v>105000</v>
      </c>
      <c r="C14" s="40">
        <v>2005</v>
      </c>
      <c r="D14" s="40">
        <v>1E-3</v>
      </c>
      <c r="E14" s="40">
        <v>1E-3</v>
      </c>
      <c r="G14" s="37" t="str">
        <f t="shared" si="0"/>
        <v>Germany</v>
      </c>
    </row>
    <row r="15" spans="1:7">
      <c r="A15" s="40" t="s">
        <v>4017</v>
      </c>
      <c r="B15" s="40">
        <v>189470</v>
      </c>
      <c r="C15" s="40">
        <v>2005</v>
      </c>
      <c r="D15" s="40">
        <v>2.0000000000000001E-4</v>
      </c>
      <c r="E15" s="40">
        <v>5.0000000000000001E-3</v>
      </c>
      <c r="G15" s="37" t="str">
        <f t="shared" si="0"/>
        <v>India</v>
      </c>
    </row>
    <row r="16" spans="1:7">
      <c r="A16" s="40" t="s">
        <v>4018</v>
      </c>
      <c r="B16" s="40">
        <v>7566200</v>
      </c>
      <c r="C16" s="40">
        <v>2005</v>
      </c>
      <c r="D16" s="40">
        <v>3.1E-2</v>
      </c>
      <c r="E16" s="40">
        <v>0.11700000000000001</v>
      </c>
      <c r="G16" s="37" t="str">
        <f t="shared" si="0"/>
        <v>Indonesia</v>
      </c>
    </row>
    <row r="17" spans="1:7">
      <c r="A17" s="37" t="s">
        <v>4022</v>
      </c>
      <c r="B17" s="40">
        <v>519561</v>
      </c>
      <c r="C17" s="37">
        <v>2005</v>
      </c>
      <c r="D17" s="37">
        <v>5.0000000000000001E-3</v>
      </c>
      <c r="E17" s="37">
        <v>1.7000000000000001E-2</v>
      </c>
      <c r="G17" s="37" t="str">
        <f t="shared" si="0"/>
        <v>Japan</v>
      </c>
    </row>
    <row r="18" spans="1:7">
      <c r="A18" s="40" t="s">
        <v>702</v>
      </c>
      <c r="B18" s="40">
        <v>185765</v>
      </c>
      <c r="C18" s="40">
        <v>2005</v>
      </c>
      <c r="D18" s="40">
        <v>0.01</v>
      </c>
      <c r="E18" s="40">
        <v>5.0000000000000001E-3</v>
      </c>
      <c r="G18" s="37" t="str">
        <f t="shared" si="0"/>
        <v>LaoPDR</v>
      </c>
    </row>
    <row r="19" spans="1:7">
      <c r="A19" s="37" t="s">
        <v>4028</v>
      </c>
      <c r="B19" s="40">
        <v>6187400</v>
      </c>
      <c r="C19" s="37">
        <v>2005</v>
      </c>
      <c r="D19" s="37">
        <v>0.26</v>
      </c>
      <c r="E19" s="37">
        <v>0.121</v>
      </c>
      <c r="G19" s="37" t="str">
        <f t="shared" si="0"/>
        <v>Malaysia</v>
      </c>
    </row>
    <row r="20" spans="1:7">
      <c r="A20" s="40" t="s">
        <v>4012</v>
      </c>
      <c r="B20" s="40">
        <v>1101314</v>
      </c>
      <c r="C20" s="40">
        <v>2005</v>
      </c>
      <c r="D20" s="40">
        <v>0.03</v>
      </c>
      <c r="E20" s="40">
        <v>2.1000000000000001E-2</v>
      </c>
      <c r="G20" s="37" t="str">
        <f t="shared" si="0"/>
        <v>Myanmar</v>
      </c>
    </row>
    <row r="21" spans="1:7">
      <c r="A21" s="37" t="s">
        <v>4172</v>
      </c>
      <c r="B21" s="40">
        <v>144928</v>
      </c>
      <c r="C21" s="37">
        <v>2005</v>
      </c>
      <c r="D21" s="37">
        <v>7.0000000000000001E-3</v>
      </c>
      <c r="E21" s="37">
        <v>1E-3</v>
      </c>
      <c r="G21" s="37" t="str">
        <f t="shared" si="0"/>
        <v>Netherlands</v>
      </c>
    </row>
    <row r="22" spans="1:7">
      <c r="A22" s="40" t="s">
        <v>8</v>
      </c>
      <c r="B22" s="40">
        <v>1300000</v>
      </c>
      <c r="C22" s="40">
        <v>2005</v>
      </c>
      <c r="D22" s="40">
        <v>4.5600000000000002E-2</v>
      </c>
      <c r="E22" s="40">
        <v>3.4000000000000002E-2</v>
      </c>
      <c r="G22" s="37" t="str">
        <f t="shared" si="0"/>
        <v>Peru</v>
      </c>
    </row>
    <row r="23" spans="1:7">
      <c r="A23" s="40" t="s">
        <v>4036</v>
      </c>
      <c r="B23" s="40">
        <v>1146250</v>
      </c>
      <c r="C23" s="40">
        <v>2005</v>
      </c>
      <c r="D23" s="40">
        <v>0.02</v>
      </c>
      <c r="E23" s="40">
        <v>2.4E-2</v>
      </c>
      <c r="G23" s="37" t="str">
        <f t="shared" si="0"/>
        <v>Philippines</v>
      </c>
    </row>
    <row r="24" spans="1:7">
      <c r="A24" s="40" t="s">
        <v>4216</v>
      </c>
      <c r="B24" s="40">
        <v>998000</v>
      </c>
      <c r="C24" s="40">
        <v>2005</v>
      </c>
      <c r="D24" s="40">
        <v>5.0000000000000001E-3</v>
      </c>
      <c r="E24" s="40">
        <v>1.9E-2</v>
      </c>
      <c r="G24" s="37" t="str">
        <f t="shared" si="0"/>
        <v>Russia</v>
      </c>
    </row>
    <row r="25" spans="1:7">
      <c r="A25" s="37" t="s">
        <v>4039</v>
      </c>
      <c r="B25" s="40">
        <v>2684900</v>
      </c>
      <c r="C25" s="37">
        <v>2005</v>
      </c>
      <c r="D25" s="37">
        <v>0.74199999999999999</v>
      </c>
      <c r="E25" s="37">
        <v>4.2999999999999997E-2</v>
      </c>
      <c r="G25" s="37" t="str">
        <f t="shared" si="0"/>
        <v>Singapore</v>
      </c>
    </row>
    <row r="26" spans="1:7">
      <c r="A26" s="40" t="s">
        <v>4043</v>
      </c>
      <c r="B26" s="40">
        <v>7053240</v>
      </c>
      <c r="C26" s="40">
        <v>2005</v>
      </c>
      <c r="D26" s="40">
        <v>0.14000000000000001</v>
      </c>
      <c r="E26" s="40">
        <v>0.11700000000000001</v>
      </c>
      <c r="G26" s="37" t="str">
        <f t="shared" si="0"/>
        <v>Thailand</v>
      </c>
    </row>
    <row r="27" spans="1:7">
      <c r="A27" s="40" t="s">
        <v>4048</v>
      </c>
      <c r="B27" s="40">
        <v>1263570</v>
      </c>
      <c r="C27" s="40">
        <v>2005</v>
      </c>
      <c r="D27" s="40">
        <v>0.03</v>
      </c>
      <c r="E27" s="40" t="s">
        <v>719</v>
      </c>
      <c r="G27" s="37" t="str">
        <f t="shared" si="0"/>
        <v>Vietnam</v>
      </c>
    </row>
    <row r="28" spans="1:7">
      <c r="A28" s="37" t="s">
        <v>720</v>
      </c>
      <c r="B28" s="37">
        <v>30976784</v>
      </c>
      <c r="C28" s="37">
        <v>2006</v>
      </c>
      <c r="D28" s="37">
        <v>8.0000000000000002E-3</v>
      </c>
      <c r="E28" s="37">
        <v>0.78700000000000003</v>
      </c>
      <c r="G28" s="37" t="e">
        <f t="shared" si="0"/>
        <v>#N/A</v>
      </c>
    </row>
    <row r="29" spans="1:7">
      <c r="A29" s="37" t="s">
        <v>721</v>
      </c>
      <c r="B29" s="37">
        <v>1700000</v>
      </c>
      <c r="C29" s="37">
        <v>2006</v>
      </c>
      <c r="D29" s="37">
        <v>2E-3</v>
      </c>
      <c r="E29" s="37">
        <v>4.1000000000000002E-2</v>
      </c>
      <c r="G29" s="37" t="e">
        <f t="shared" si="0"/>
        <v>#N/A</v>
      </c>
    </row>
    <row r="30" spans="1:7">
      <c r="A30" s="37" t="s">
        <v>722</v>
      </c>
      <c r="B30" s="37">
        <v>6059240</v>
      </c>
      <c r="C30" s="37">
        <v>2008</v>
      </c>
      <c r="D30" s="37">
        <v>6.0000000000000001E-3</v>
      </c>
      <c r="E30" s="37">
        <v>0.154</v>
      </c>
      <c r="G30" s="37" t="e">
        <f t="shared" si="0"/>
        <v>#N/A</v>
      </c>
    </row>
    <row r="31" spans="1:7">
      <c r="A31" s="37" t="s">
        <v>11</v>
      </c>
      <c r="B31" s="37" t="s">
        <v>714</v>
      </c>
      <c r="C31" s="37" t="s">
        <v>714</v>
      </c>
      <c r="D31" s="37" t="s">
        <v>714</v>
      </c>
      <c r="E31" s="37" t="s">
        <v>715</v>
      </c>
      <c r="G31" s="37" t="str">
        <f t="shared" si="0"/>
        <v>Puerto Rico</v>
      </c>
    </row>
    <row r="32" spans="1:7">
      <c r="A32" s="37" t="s">
        <v>4</v>
      </c>
      <c r="B32" s="37">
        <v>12000</v>
      </c>
      <c r="C32" s="37" t="s">
        <v>723</v>
      </c>
      <c r="D32" s="37" t="s">
        <v>714</v>
      </c>
      <c r="E32" s="37" t="s">
        <v>715</v>
      </c>
      <c r="G32" s="37" t="str">
        <f t="shared" si="0"/>
        <v>Nicaragua</v>
      </c>
    </row>
    <row r="33" spans="1:7">
      <c r="A33" s="37" t="s">
        <v>4281</v>
      </c>
      <c r="B33" s="37">
        <v>70000</v>
      </c>
      <c r="C33" s="37" t="s">
        <v>724</v>
      </c>
      <c r="D33" s="37" t="s">
        <v>714</v>
      </c>
      <c r="E33" s="37" t="s">
        <v>715</v>
      </c>
      <c r="G33" s="37" t="str">
        <f t="shared" si="0"/>
        <v>Jamaica</v>
      </c>
    </row>
    <row r="34" spans="1:7">
      <c r="A34" s="37" t="s">
        <v>4255</v>
      </c>
      <c r="B34" s="37">
        <v>5000</v>
      </c>
      <c r="C34" s="37" t="s">
        <v>725</v>
      </c>
      <c r="D34" s="37" t="s">
        <v>714</v>
      </c>
      <c r="E34" s="37" t="s">
        <v>715</v>
      </c>
      <c r="G34" s="37" t="str">
        <f t="shared" si="0"/>
        <v>Chile</v>
      </c>
    </row>
    <row r="35" spans="1:7">
      <c r="A35" s="37" t="s">
        <v>89</v>
      </c>
      <c r="B35" s="37">
        <v>30000</v>
      </c>
      <c r="C35" s="37" t="s">
        <v>725</v>
      </c>
      <c r="D35" s="37">
        <v>0.16200000000000001</v>
      </c>
      <c r="E35" s="37" t="s">
        <v>715</v>
      </c>
      <c r="G35" s="37" t="str">
        <f t="shared" ref="G35:G64" si="1">VLOOKUP($A35,Area_Country_En,1,FALSE)</f>
        <v>Samoa</v>
      </c>
    </row>
    <row r="36" spans="1:7">
      <c r="A36" s="37" t="s">
        <v>4275</v>
      </c>
      <c r="B36" s="37">
        <v>2722</v>
      </c>
      <c r="C36" s="37" t="s">
        <v>726</v>
      </c>
      <c r="D36" s="37" t="s">
        <v>714</v>
      </c>
      <c r="E36" s="37" t="s">
        <v>715</v>
      </c>
      <c r="G36" s="37" t="str">
        <f t="shared" si="1"/>
        <v>Guyana</v>
      </c>
    </row>
    <row r="37" spans="1:7">
      <c r="A37" s="40" t="s">
        <v>62</v>
      </c>
      <c r="B37" s="40">
        <v>6000</v>
      </c>
      <c r="C37" s="40" t="s">
        <v>727</v>
      </c>
      <c r="D37" s="40">
        <v>5.0000000000000001E-3</v>
      </c>
      <c r="E37" s="40">
        <v>1E-4</v>
      </c>
      <c r="G37" s="37" t="str">
        <f t="shared" si="1"/>
        <v>Fiji</v>
      </c>
    </row>
    <row r="38" spans="1:7">
      <c r="A38" s="40" t="s">
        <v>4031</v>
      </c>
      <c r="B38" s="40">
        <v>1323</v>
      </c>
      <c r="C38" s="40" t="s">
        <v>727</v>
      </c>
      <c r="D38" s="40">
        <v>4.0000000000000001E-3</v>
      </c>
      <c r="E38" s="40">
        <v>2.9999999999999997E-4</v>
      </c>
      <c r="G38" s="37" t="str">
        <f t="shared" si="1"/>
        <v>Mongolia</v>
      </c>
    </row>
    <row r="39" spans="1:7">
      <c r="A39" s="40" t="s">
        <v>758</v>
      </c>
      <c r="B39" s="40">
        <v>3800</v>
      </c>
      <c r="C39" s="40" t="s">
        <v>727</v>
      </c>
      <c r="D39" s="40" t="s">
        <v>714</v>
      </c>
      <c r="E39" s="40" t="s">
        <v>715</v>
      </c>
      <c r="G39" s="37" t="e">
        <f t="shared" si="1"/>
        <v>#N/A</v>
      </c>
    </row>
    <row r="40" spans="1:7">
      <c r="A40" s="40" t="s">
        <v>82</v>
      </c>
      <c r="B40" s="40">
        <v>3000</v>
      </c>
      <c r="C40" s="40" t="s">
        <v>728</v>
      </c>
      <c r="D40" s="40" t="s">
        <v>729</v>
      </c>
      <c r="E40" s="40" t="s">
        <v>715</v>
      </c>
      <c r="G40" s="37" t="str">
        <f t="shared" si="1"/>
        <v>Tonga</v>
      </c>
    </row>
    <row r="41" spans="1:7">
      <c r="A41" s="40" t="s">
        <v>4021</v>
      </c>
      <c r="B41" s="40">
        <v>23000</v>
      </c>
      <c r="C41" s="40" t="s">
        <v>730</v>
      </c>
      <c r="D41" s="40">
        <v>3.0000000000000001E-3</v>
      </c>
      <c r="E41" s="40">
        <v>1E-3</v>
      </c>
      <c r="G41" s="37" t="str">
        <f t="shared" si="1"/>
        <v>Israel</v>
      </c>
    </row>
    <row r="42" spans="1:7">
      <c r="A42" s="40" t="s">
        <v>4145</v>
      </c>
      <c r="B42" s="40">
        <v>20000</v>
      </c>
      <c r="C42" s="40" t="s">
        <v>731</v>
      </c>
      <c r="D42" s="40">
        <v>1.8E-3</v>
      </c>
      <c r="E42" s="40">
        <v>1.5E-3</v>
      </c>
      <c r="G42" s="37" t="str">
        <f t="shared" si="1"/>
        <v>Zambia</v>
      </c>
    </row>
    <row r="43" spans="1:7">
      <c r="A43" s="40" t="s">
        <v>23</v>
      </c>
      <c r="B43" s="40">
        <v>70000</v>
      </c>
      <c r="C43" s="40" t="s">
        <v>732</v>
      </c>
      <c r="D43" s="40">
        <v>0.14000000000000001</v>
      </c>
      <c r="E43" s="40">
        <v>2E-3</v>
      </c>
      <c r="G43" s="37" t="str">
        <f t="shared" si="1"/>
        <v>Suriname</v>
      </c>
    </row>
    <row r="44" spans="1:7">
      <c r="A44" s="37" t="s">
        <v>48</v>
      </c>
      <c r="B44" s="40">
        <v>3376031</v>
      </c>
      <c r="C44" s="37" t="s">
        <v>733</v>
      </c>
      <c r="D44" s="37">
        <v>1.2E-2</v>
      </c>
      <c r="E44" s="37">
        <v>6.8000000000000005E-2</v>
      </c>
      <c r="G44" s="37" t="str">
        <f t="shared" si="1"/>
        <v>United States</v>
      </c>
    </row>
    <row r="45" spans="1:7">
      <c r="A45" s="37" t="s">
        <v>4164</v>
      </c>
      <c r="B45" s="40">
        <v>296623</v>
      </c>
      <c r="C45" s="37" t="s">
        <v>734</v>
      </c>
      <c r="D45" s="37">
        <v>8.0000000000000002E-3</v>
      </c>
      <c r="E45" s="37">
        <v>1.2999999999999999E-2</v>
      </c>
      <c r="G45" s="37" t="str">
        <f t="shared" si="1"/>
        <v>United Kingdom</v>
      </c>
    </row>
    <row r="46" spans="1:7">
      <c r="A46" s="40" t="s">
        <v>4184</v>
      </c>
      <c r="B46" s="40">
        <v>10000</v>
      </c>
      <c r="C46" s="40" t="s">
        <v>735</v>
      </c>
      <c r="D46" s="40" t="s">
        <v>714</v>
      </c>
      <c r="E46" s="40" t="s">
        <v>715</v>
      </c>
      <c r="G46" s="37" t="str">
        <f t="shared" si="1"/>
        <v>Bulgaria</v>
      </c>
    </row>
    <row r="47" spans="1:7">
      <c r="A47" s="37" t="s">
        <v>4011</v>
      </c>
      <c r="B47" s="37">
        <v>43000</v>
      </c>
      <c r="C47" s="37" t="s">
        <v>736</v>
      </c>
      <c r="D47" s="37">
        <v>0.15</v>
      </c>
      <c r="E47" s="37">
        <v>1E-3</v>
      </c>
      <c r="G47" s="37" t="str">
        <f t="shared" si="1"/>
        <v>Brunei</v>
      </c>
    </row>
    <row r="48" spans="1:7" ht="15.75">
      <c r="A48" s="37" t="s">
        <v>4168</v>
      </c>
      <c r="B48" s="37">
        <v>16533</v>
      </c>
      <c r="C48" s="37" t="s">
        <v>737</v>
      </c>
      <c r="D48" s="37">
        <v>3.8999999999999998E-3</v>
      </c>
      <c r="E48" s="37" t="s">
        <v>715</v>
      </c>
      <c r="F48" s="41" t="s">
        <v>718</v>
      </c>
      <c r="G48" s="37" t="str">
        <f t="shared" si="1"/>
        <v>Ireland</v>
      </c>
    </row>
    <row r="49" spans="1:7">
      <c r="A49" s="37" t="s">
        <v>4174</v>
      </c>
      <c r="B49" s="37">
        <v>9689</v>
      </c>
      <c r="C49" s="37" t="s">
        <v>738</v>
      </c>
      <c r="D49" s="37" t="s">
        <v>714</v>
      </c>
      <c r="E49" s="37" t="s">
        <v>715</v>
      </c>
      <c r="G49" s="37" t="str">
        <f t="shared" si="1"/>
        <v>Portugal</v>
      </c>
    </row>
    <row r="50" spans="1:7">
      <c r="A50" s="37" t="s">
        <v>4169</v>
      </c>
      <c r="B50" s="37">
        <v>156519</v>
      </c>
      <c r="C50" s="37" t="s">
        <v>739</v>
      </c>
      <c r="D50" s="37">
        <v>2.5999999999999999E-3</v>
      </c>
      <c r="E50" s="37">
        <v>2E-3</v>
      </c>
      <c r="G50" s="37" t="str">
        <f t="shared" si="1"/>
        <v>Italy</v>
      </c>
    </row>
    <row r="51" spans="1:7">
      <c r="A51" s="37" t="s">
        <v>4068</v>
      </c>
      <c r="B51" s="37">
        <v>100000</v>
      </c>
      <c r="C51" s="37" t="s">
        <v>740</v>
      </c>
      <c r="D51" s="37">
        <v>2E-3</v>
      </c>
      <c r="E51" s="37" t="s">
        <v>715</v>
      </c>
      <c r="G51" s="37" t="str">
        <f t="shared" si="1"/>
        <v>Angola</v>
      </c>
    </row>
    <row r="52" spans="1:7">
      <c r="A52" s="37" t="s">
        <v>4107</v>
      </c>
      <c r="B52" s="37">
        <v>30000</v>
      </c>
      <c r="C52" s="37" t="s">
        <v>741</v>
      </c>
      <c r="D52" s="37">
        <v>0.03</v>
      </c>
      <c r="E52" s="37" t="s">
        <v>742</v>
      </c>
      <c r="G52" s="37" t="str">
        <f t="shared" si="1"/>
        <v>Mauritius</v>
      </c>
    </row>
    <row r="53" spans="1:7">
      <c r="A53" s="37" t="s">
        <v>4261</v>
      </c>
      <c r="B53" s="37">
        <v>114240</v>
      </c>
      <c r="C53" s="37" t="s">
        <v>743</v>
      </c>
      <c r="D53" s="37">
        <v>0.01</v>
      </c>
      <c r="E53" s="37">
        <v>3.0000000000000001E-3</v>
      </c>
      <c r="G53" s="37" t="str">
        <f t="shared" si="1"/>
        <v>Cuba</v>
      </c>
    </row>
    <row r="54" spans="1:7">
      <c r="A54" s="37" t="s">
        <v>4240</v>
      </c>
      <c r="B54" s="37">
        <v>100000</v>
      </c>
      <c r="C54" s="37" t="s">
        <v>744</v>
      </c>
      <c r="D54" s="37">
        <v>4.0000000000000001E-3</v>
      </c>
      <c r="E54" s="37">
        <v>4.0000000000000001E-3</v>
      </c>
      <c r="G54" s="37" t="str">
        <f t="shared" si="1"/>
        <v>Argentina</v>
      </c>
    </row>
    <row r="55" spans="1:7">
      <c r="A55" s="37" t="s">
        <v>4175</v>
      </c>
      <c r="B55" s="37">
        <v>128022</v>
      </c>
      <c r="C55" s="37" t="s">
        <v>745</v>
      </c>
      <c r="D55" s="37">
        <v>2.7000000000000001E-3</v>
      </c>
      <c r="E55" s="37">
        <v>3.0999999999999999E-3</v>
      </c>
      <c r="G55" s="37" t="str">
        <f t="shared" si="1"/>
        <v>Spain</v>
      </c>
    </row>
    <row r="56" spans="1:7">
      <c r="A56" s="37" t="s">
        <v>746</v>
      </c>
      <c r="B56" s="37">
        <v>20000</v>
      </c>
      <c r="C56" s="37" t="s">
        <v>747</v>
      </c>
      <c r="D56" s="37" t="s">
        <v>714</v>
      </c>
      <c r="E56" s="37" t="s">
        <v>715</v>
      </c>
      <c r="G56" s="37" t="e">
        <f t="shared" si="1"/>
        <v>#N/A</v>
      </c>
    </row>
    <row r="57" spans="1:7">
      <c r="A57" s="42" t="s">
        <v>759</v>
      </c>
      <c r="B57" s="37">
        <v>200000</v>
      </c>
      <c r="C57" s="37" t="s">
        <v>748</v>
      </c>
      <c r="D57" s="37">
        <v>2E-3</v>
      </c>
      <c r="E57" s="37">
        <v>3.0000000000000001E-3</v>
      </c>
      <c r="G57" s="37" t="str">
        <f t="shared" si="1"/>
        <v>S.Africa</v>
      </c>
    </row>
    <row r="58" spans="1:7">
      <c r="A58" s="37" t="s">
        <v>4185</v>
      </c>
      <c r="B58" s="37">
        <v>7078</v>
      </c>
      <c r="C58" s="37" t="s">
        <v>749</v>
      </c>
      <c r="D58" s="37">
        <v>1.2999999999999999E-3</v>
      </c>
      <c r="E58" s="37" t="s">
        <v>715</v>
      </c>
      <c r="G58" s="37" t="str">
        <f t="shared" si="1"/>
        <v>Finland</v>
      </c>
    </row>
    <row r="59" spans="1:7">
      <c r="A59" s="42" t="s">
        <v>760</v>
      </c>
      <c r="B59" s="37">
        <v>624994</v>
      </c>
      <c r="C59" s="37" t="s">
        <v>750</v>
      </c>
      <c r="D59" s="37">
        <v>2E-3</v>
      </c>
      <c r="E59" s="37">
        <v>5.0000000000000001E-3</v>
      </c>
      <c r="G59" s="37" t="str">
        <f t="shared" si="1"/>
        <v>KoreaRep</v>
      </c>
    </row>
    <row r="60" spans="1:7">
      <c r="A60" s="42" t="s">
        <v>761</v>
      </c>
      <c r="B60" s="37">
        <v>10000</v>
      </c>
      <c r="C60" s="37" t="s">
        <v>751</v>
      </c>
      <c r="D60" s="37">
        <v>2E-3</v>
      </c>
      <c r="E60" s="37">
        <v>1E-3</v>
      </c>
      <c r="G60" s="37" t="str">
        <f t="shared" si="1"/>
        <v>KoreaDPR</v>
      </c>
    </row>
    <row r="61" spans="1:7">
      <c r="A61" s="37" t="s">
        <v>4034</v>
      </c>
      <c r="B61" s="37">
        <v>10000</v>
      </c>
      <c r="C61" s="37" t="s">
        <v>752</v>
      </c>
      <c r="D61" s="37" t="s">
        <v>714</v>
      </c>
      <c r="E61" s="37" t="s">
        <v>715</v>
      </c>
      <c r="G61" s="37" t="str">
        <f t="shared" si="1"/>
        <v>Pakistan</v>
      </c>
    </row>
    <row r="62" spans="1:7">
      <c r="A62" s="42" t="s">
        <v>762</v>
      </c>
      <c r="B62" s="37">
        <v>180000</v>
      </c>
      <c r="C62" s="37" t="s">
        <v>753</v>
      </c>
      <c r="D62" s="37">
        <v>2.6100000000000002E-2</v>
      </c>
      <c r="E62" s="37" t="s">
        <v>715</v>
      </c>
      <c r="G62" s="37" t="str">
        <f t="shared" si="1"/>
        <v>UnitedArabEmirates</v>
      </c>
    </row>
    <row r="63" spans="1:7">
      <c r="A63" s="37" t="s">
        <v>4260</v>
      </c>
      <c r="B63" s="37">
        <v>7873</v>
      </c>
      <c r="C63" s="37" t="s">
        <v>754</v>
      </c>
      <c r="D63" s="37" t="s">
        <v>755</v>
      </c>
      <c r="E63" s="37" t="s">
        <v>715</v>
      </c>
      <c r="G63" s="37" t="str">
        <f t="shared" si="1"/>
        <v>Costa Rica</v>
      </c>
    </row>
    <row r="64" spans="1:7">
      <c r="A64" s="37" t="s">
        <v>110</v>
      </c>
      <c r="B64" s="37">
        <v>39417784</v>
      </c>
      <c r="D64" s="37">
        <v>6.0000000000000001E-3</v>
      </c>
      <c r="E64" s="37">
        <v>1</v>
      </c>
      <c r="G64" s="37" t="e">
        <f t="shared" si="1"/>
        <v>#N/A</v>
      </c>
    </row>
    <row r="66" spans="1:1">
      <c r="A66" s="37" t="s">
        <v>756</v>
      </c>
    </row>
    <row r="67" spans="1:1">
      <c r="A67" s="37" t="s">
        <v>757</v>
      </c>
    </row>
  </sheetData>
  <phoneticPr fontId="16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C48"/>
  <sheetViews>
    <sheetView workbookViewId="0">
      <selection sqref="A1:G1"/>
    </sheetView>
  </sheetViews>
  <sheetFormatPr defaultRowHeight="14.25"/>
  <sheetData>
    <row r="1" spans="1:7">
      <c r="A1" s="162" t="s">
        <v>1791</v>
      </c>
      <c r="B1" s="163"/>
      <c r="C1" s="163"/>
      <c r="D1" s="163"/>
      <c r="E1" s="163"/>
      <c r="F1" s="163"/>
      <c r="G1" s="163"/>
    </row>
    <row r="2" spans="1:7">
      <c r="A2" s="57" t="s">
        <v>1792</v>
      </c>
      <c r="B2" s="57" t="s">
        <v>1793</v>
      </c>
      <c r="C2" s="57" t="s">
        <v>1794</v>
      </c>
      <c r="D2" s="57" t="s">
        <v>1795</v>
      </c>
      <c r="E2" s="57" t="s">
        <v>1796</v>
      </c>
      <c r="F2" s="57" t="s">
        <v>1797</v>
      </c>
      <c r="G2" s="57" t="s">
        <v>1798</v>
      </c>
    </row>
    <row r="3" spans="1:7">
      <c r="A3" s="58" t="s">
        <v>1799</v>
      </c>
      <c r="B3" s="59" t="s">
        <v>1800</v>
      </c>
      <c r="C3" s="59" t="s">
        <v>1801</v>
      </c>
      <c r="D3" s="59" t="s">
        <v>1802</v>
      </c>
      <c r="E3" s="59" t="s">
        <v>1803</v>
      </c>
      <c r="F3" s="59" t="s">
        <v>1804</v>
      </c>
      <c r="G3" s="59" t="s">
        <v>1805</v>
      </c>
    </row>
    <row r="4" spans="1:7">
      <c r="A4" s="58" t="s">
        <v>1806</v>
      </c>
      <c r="B4" s="59"/>
      <c r="C4" s="59"/>
      <c r="D4" s="59"/>
      <c r="E4" s="59"/>
      <c r="F4" s="59"/>
      <c r="G4" s="59"/>
    </row>
    <row r="5" spans="1:7">
      <c r="A5" s="58" t="s">
        <v>1807</v>
      </c>
      <c r="B5" s="59" t="s">
        <v>1800</v>
      </c>
      <c r="C5" s="59" t="s">
        <v>1808</v>
      </c>
      <c r="D5" s="59" t="s">
        <v>1809</v>
      </c>
      <c r="E5" s="59" t="s">
        <v>1810</v>
      </c>
      <c r="F5" s="59" t="s">
        <v>1811</v>
      </c>
      <c r="G5" s="59" t="s">
        <v>1812</v>
      </c>
    </row>
    <row r="6" spans="1:7">
      <c r="A6" s="58" t="s">
        <v>1813</v>
      </c>
      <c r="B6" s="59" t="s">
        <v>1800</v>
      </c>
      <c r="C6" s="59" t="s">
        <v>1814</v>
      </c>
      <c r="D6" s="59" t="s">
        <v>1815</v>
      </c>
      <c r="E6" s="59" t="s">
        <v>1816</v>
      </c>
      <c r="F6" s="59" t="s">
        <v>1817</v>
      </c>
      <c r="G6" s="59" t="s">
        <v>1818</v>
      </c>
    </row>
    <row r="7" spans="1:7">
      <c r="A7" s="58" t="s">
        <v>1819</v>
      </c>
      <c r="B7" s="59"/>
      <c r="C7" s="59"/>
      <c r="D7" s="59"/>
      <c r="E7" s="59"/>
      <c r="F7" s="59"/>
      <c r="G7" s="59"/>
    </row>
    <row r="8" spans="1:7">
      <c r="A8" s="58" t="s">
        <v>1820</v>
      </c>
      <c r="B8" s="59" t="s">
        <v>1800</v>
      </c>
      <c r="C8" s="59" t="s">
        <v>1821</v>
      </c>
      <c r="D8" s="59" t="s">
        <v>1822</v>
      </c>
      <c r="E8" s="59" t="s">
        <v>1823</v>
      </c>
      <c r="F8" s="59" t="s">
        <v>1824</v>
      </c>
      <c r="G8" s="59" t="s">
        <v>1825</v>
      </c>
    </row>
    <row r="9" spans="1:7">
      <c r="A9" s="58" t="s">
        <v>1826</v>
      </c>
      <c r="B9" s="59" t="s">
        <v>1800</v>
      </c>
      <c r="C9" s="59" t="s">
        <v>1827</v>
      </c>
      <c r="D9" s="59" t="s">
        <v>1828</v>
      </c>
      <c r="E9" s="59" t="s">
        <v>1829</v>
      </c>
      <c r="F9" s="59" t="s">
        <v>1830</v>
      </c>
      <c r="G9" s="59" t="s">
        <v>1831</v>
      </c>
    </row>
    <row r="10" spans="1:7">
      <c r="A10" s="58" t="s">
        <v>1832</v>
      </c>
      <c r="B10" s="59"/>
      <c r="C10" s="59"/>
      <c r="D10" s="59"/>
      <c r="E10" s="59"/>
      <c r="F10" s="59"/>
      <c r="G10" s="59"/>
    </row>
    <row r="11" spans="1:7">
      <c r="A11" s="58" t="s">
        <v>1806</v>
      </c>
      <c r="B11" s="59"/>
      <c r="C11" s="59"/>
      <c r="D11" s="59"/>
      <c r="E11" s="59"/>
      <c r="F11" s="59"/>
      <c r="G11" s="59"/>
    </row>
    <row r="12" spans="1:7">
      <c r="A12" s="58" t="s">
        <v>1807</v>
      </c>
      <c r="B12" s="59" t="s">
        <v>1833</v>
      </c>
      <c r="C12" s="59" t="s">
        <v>1834</v>
      </c>
      <c r="D12" s="59" t="s">
        <v>1834</v>
      </c>
      <c r="E12" s="59" t="s">
        <v>1835</v>
      </c>
      <c r="F12" s="59" t="s">
        <v>1834</v>
      </c>
      <c r="G12" s="59" t="s">
        <v>1836</v>
      </c>
    </row>
    <row r="13" spans="1:7">
      <c r="A13" s="58" t="s">
        <v>1813</v>
      </c>
      <c r="B13" s="59" t="s">
        <v>1833</v>
      </c>
      <c r="C13" s="59" t="s">
        <v>1837</v>
      </c>
      <c r="D13" s="59" t="s">
        <v>1837</v>
      </c>
      <c r="E13" s="59" t="s">
        <v>1838</v>
      </c>
      <c r="F13" s="59" t="s">
        <v>1837</v>
      </c>
      <c r="G13" s="59" t="s">
        <v>1839</v>
      </c>
    </row>
    <row r="14" spans="1:7">
      <c r="A14" s="58" t="s">
        <v>1819</v>
      </c>
      <c r="B14" s="59"/>
      <c r="C14" s="59"/>
      <c r="D14" s="59"/>
      <c r="E14" s="59"/>
      <c r="F14" s="59"/>
      <c r="G14" s="59"/>
    </row>
    <row r="15" spans="1:7">
      <c r="A15" s="58" t="s">
        <v>1820</v>
      </c>
      <c r="B15" s="59" t="s">
        <v>1833</v>
      </c>
      <c r="C15" s="59" t="s">
        <v>1840</v>
      </c>
      <c r="D15" s="59" t="s">
        <v>1841</v>
      </c>
      <c r="E15" s="59" t="s">
        <v>1842</v>
      </c>
      <c r="F15" s="59" t="s">
        <v>1843</v>
      </c>
      <c r="G15" s="59" t="s">
        <v>1844</v>
      </c>
    </row>
    <row r="16" spans="1:7">
      <c r="A16" s="58" t="s">
        <v>1826</v>
      </c>
      <c r="B16" s="59" t="s">
        <v>1833</v>
      </c>
      <c r="C16" s="59" t="s">
        <v>1845</v>
      </c>
      <c r="D16" s="59" t="s">
        <v>1846</v>
      </c>
      <c r="E16" s="59" t="s">
        <v>1847</v>
      </c>
      <c r="F16" s="59" t="s">
        <v>1848</v>
      </c>
      <c r="G16" s="59" t="s">
        <v>1849</v>
      </c>
    </row>
    <row r="17" spans="1:7">
      <c r="A17" s="58" t="s">
        <v>1850</v>
      </c>
      <c r="B17" s="59" t="s">
        <v>1851</v>
      </c>
      <c r="C17" s="59" t="s">
        <v>1852</v>
      </c>
      <c r="D17" s="59" t="s">
        <v>1853</v>
      </c>
      <c r="E17" s="59" t="s">
        <v>1854</v>
      </c>
      <c r="F17" s="59" t="s">
        <v>1855</v>
      </c>
      <c r="G17" s="59" t="s">
        <v>1856</v>
      </c>
    </row>
    <row r="18" spans="1:7">
      <c r="A18" s="58" t="s">
        <v>1857</v>
      </c>
      <c r="B18" s="59" t="s">
        <v>1851</v>
      </c>
      <c r="C18" s="59" t="s">
        <v>1858</v>
      </c>
      <c r="D18" s="59" t="s">
        <v>1859</v>
      </c>
      <c r="E18" s="59" t="s">
        <v>1860</v>
      </c>
      <c r="F18" s="59" t="s">
        <v>1861</v>
      </c>
      <c r="G18" s="59" t="s">
        <v>1862</v>
      </c>
    </row>
    <row r="19" spans="1:7">
      <c r="A19" s="58" t="s">
        <v>1863</v>
      </c>
      <c r="B19" s="59" t="s">
        <v>1851</v>
      </c>
      <c r="C19" s="59" t="s">
        <v>1864</v>
      </c>
      <c r="D19" s="59" t="s">
        <v>1865</v>
      </c>
      <c r="E19" s="59" t="s">
        <v>1866</v>
      </c>
      <c r="F19" s="59" t="s">
        <v>1867</v>
      </c>
      <c r="G19" s="59" t="s">
        <v>1868</v>
      </c>
    </row>
    <row r="20" spans="1:7">
      <c r="A20" s="58" t="s">
        <v>1869</v>
      </c>
      <c r="B20" s="59"/>
      <c r="C20" s="59"/>
      <c r="D20" s="59"/>
      <c r="E20" s="59"/>
      <c r="F20" s="59"/>
      <c r="G20" s="59"/>
    </row>
    <row r="21" spans="1:7">
      <c r="A21" s="58" t="s">
        <v>1870</v>
      </c>
      <c r="B21" s="59" t="s">
        <v>1833</v>
      </c>
      <c r="C21" s="59" t="s">
        <v>1871</v>
      </c>
      <c r="D21" s="59" t="s">
        <v>1872</v>
      </c>
      <c r="E21" s="59" t="s">
        <v>1873</v>
      </c>
      <c r="F21" s="59" t="s">
        <v>1874</v>
      </c>
      <c r="G21" s="59" t="s">
        <v>1875</v>
      </c>
    </row>
    <row r="22" spans="1:7">
      <c r="A22" s="58" t="s">
        <v>1876</v>
      </c>
      <c r="B22" s="59" t="s">
        <v>1833</v>
      </c>
      <c r="C22" s="59" t="s">
        <v>1877</v>
      </c>
      <c r="D22" s="59" t="s">
        <v>1878</v>
      </c>
      <c r="E22" s="59" t="s">
        <v>1879</v>
      </c>
      <c r="F22" s="59" t="s">
        <v>1880</v>
      </c>
      <c r="G22" s="59" t="s">
        <v>1881</v>
      </c>
    </row>
    <row r="23" spans="1:7">
      <c r="A23" s="58" t="s">
        <v>1882</v>
      </c>
      <c r="B23" s="59" t="s">
        <v>1833</v>
      </c>
      <c r="C23" s="59" t="s">
        <v>1883</v>
      </c>
      <c r="D23" s="59" t="s">
        <v>1884</v>
      </c>
      <c r="E23" s="59" t="s">
        <v>1885</v>
      </c>
      <c r="F23" s="59" t="s">
        <v>1886</v>
      </c>
      <c r="G23" s="59" t="s">
        <v>1887</v>
      </c>
    </row>
    <row r="24" spans="1:7">
      <c r="A24" s="58" t="s">
        <v>1888</v>
      </c>
      <c r="B24" s="59" t="s">
        <v>1833</v>
      </c>
      <c r="C24" s="59" t="s">
        <v>1889</v>
      </c>
      <c r="D24" s="59" t="s">
        <v>1890</v>
      </c>
      <c r="E24" s="59" t="s">
        <v>1891</v>
      </c>
      <c r="F24" s="59" t="s">
        <v>1892</v>
      </c>
      <c r="G24" s="59" t="s">
        <v>1893</v>
      </c>
    </row>
    <row r="25" spans="1:7">
      <c r="A25" s="58" t="s">
        <v>1894</v>
      </c>
      <c r="B25" s="59" t="s">
        <v>1833</v>
      </c>
      <c r="C25" s="59" t="s">
        <v>1895</v>
      </c>
      <c r="D25" s="59" t="s">
        <v>1896</v>
      </c>
      <c r="E25" s="59" t="s">
        <v>1897</v>
      </c>
      <c r="F25" s="59" t="s">
        <v>1898</v>
      </c>
      <c r="G25" s="59" t="s">
        <v>1899</v>
      </c>
    </row>
    <row r="26" spans="1:7">
      <c r="A26" s="58" t="s">
        <v>1900</v>
      </c>
      <c r="B26" s="59" t="s">
        <v>1833</v>
      </c>
      <c r="C26" s="59" t="s">
        <v>1901</v>
      </c>
      <c r="D26" s="59" t="s">
        <v>1902</v>
      </c>
      <c r="E26" s="59" t="s">
        <v>1903</v>
      </c>
      <c r="F26" s="59" t="s">
        <v>1904</v>
      </c>
      <c r="G26" s="59" t="s">
        <v>1905</v>
      </c>
    </row>
    <row r="27" spans="1:7">
      <c r="A27" s="58" t="s">
        <v>1906</v>
      </c>
      <c r="B27" s="59"/>
      <c r="C27" s="59"/>
      <c r="D27" s="59"/>
      <c r="E27" s="59"/>
      <c r="F27" s="59"/>
      <c r="G27" s="59"/>
    </row>
    <row r="28" spans="1:7">
      <c r="A28" s="58" t="s">
        <v>1907</v>
      </c>
      <c r="B28" s="59"/>
      <c r="C28" s="59"/>
      <c r="D28" s="59"/>
      <c r="E28" s="59"/>
      <c r="F28" s="59"/>
      <c r="G28" s="59"/>
    </row>
    <row r="29" spans="1:7">
      <c r="A29" s="58" t="s">
        <v>1908</v>
      </c>
      <c r="B29" s="59" t="s">
        <v>1833</v>
      </c>
      <c r="C29" s="59" t="s">
        <v>1909</v>
      </c>
      <c r="D29" s="59" t="s">
        <v>1910</v>
      </c>
      <c r="E29" s="59" t="s">
        <v>1911</v>
      </c>
      <c r="F29" s="59" t="s">
        <v>1912</v>
      </c>
      <c r="G29" s="59" t="s">
        <v>1913</v>
      </c>
    </row>
    <row r="30" spans="1:7">
      <c r="A30" s="58" t="s">
        <v>1914</v>
      </c>
      <c r="B30" s="59" t="s">
        <v>1833</v>
      </c>
      <c r="C30" s="59" t="s">
        <v>1915</v>
      </c>
      <c r="D30" s="59" t="s">
        <v>1916</v>
      </c>
      <c r="E30" s="59" t="s">
        <v>1917</v>
      </c>
      <c r="F30" s="59" t="s">
        <v>1918</v>
      </c>
      <c r="G30" s="59" t="s">
        <v>1919</v>
      </c>
    </row>
    <row r="31" spans="1:7">
      <c r="A31" s="58" t="s">
        <v>1920</v>
      </c>
      <c r="B31" s="59" t="s">
        <v>1833</v>
      </c>
      <c r="C31" s="59" t="s">
        <v>1921</v>
      </c>
      <c r="D31" s="59" t="s">
        <v>1922</v>
      </c>
      <c r="E31" s="59" t="s">
        <v>1923</v>
      </c>
      <c r="F31" s="59" t="s">
        <v>1924</v>
      </c>
      <c r="G31" s="59" t="s">
        <v>1924</v>
      </c>
    </row>
    <row r="32" spans="1:7">
      <c r="A32" s="58" t="s">
        <v>1925</v>
      </c>
      <c r="B32" s="59" t="s">
        <v>1833</v>
      </c>
      <c r="C32" s="59" t="s">
        <v>1926</v>
      </c>
      <c r="D32" s="59" t="s">
        <v>1927</v>
      </c>
      <c r="E32" s="59" t="s">
        <v>1928</v>
      </c>
      <c r="F32" s="59" t="s">
        <v>1929</v>
      </c>
      <c r="G32" s="59" t="s">
        <v>1930</v>
      </c>
    </row>
    <row r="33" spans="1:29">
      <c r="A33" s="58" t="s">
        <v>1931</v>
      </c>
      <c r="B33" s="59" t="s">
        <v>1932</v>
      </c>
      <c r="C33" s="59" t="s">
        <v>1933</v>
      </c>
      <c r="D33" s="59" t="s">
        <v>1934</v>
      </c>
      <c r="E33" s="59" t="s">
        <v>1935</v>
      </c>
      <c r="F33" s="59"/>
      <c r="G33" s="59"/>
    </row>
    <row r="34" spans="1:29">
      <c r="A34" s="164" t="s">
        <v>1936</v>
      </c>
      <c r="B34" s="165"/>
      <c r="C34" s="165"/>
      <c r="D34" s="165"/>
      <c r="E34" s="165"/>
      <c r="F34" s="165"/>
      <c r="G34" s="165"/>
    </row>
    <row r="35" spans="1:29">
      <c r="A35" s="160" t="s">
        <v>1937</v>
      </c>
      <c r="B35" s="161"/>
      <c r="C35" s="161"/>
      <c r="D35" s="161"/>
      <c r="E35" s="161"/>
      <c r="F35" s="161"/>
      <c r="G35" s="161"/>
    </row>
    <row r="36" spans="1:29">
      <c r="A36" s="160" t="s">
        <v>1938</v>
      </c>
      <c r="B36" s="161"/>
      <c r="C36" s="161"/>
      <c r="D36" s="161"/>
      <c r="E36" s="161"/>
      <c r="F36" s="161"/>
      <c r="G36" s="161"/>
    </row>
    <row r="37" spans="1:29">
      <c r="A37" s="160" t="s">
        <v>1939</v>
      </c>
      <c r="B37" s="161"/>
      <c r="C37" s="161"/>
      <c r="D37" s="161"/>
      <c r="E37" s="161"/>
      <c r="F37" s="161"/>
      <c r="G37" s="161"/>
    </row>
    <row r="38" spans="1:29">
      <c r="A38" s="160" t="s">
        <v>1940</v>
      </c>
      <c r="B38" s="161"/>
      <c r="C38" s="161"/>
      <c r="D38" s="161"/>
      <c r="E38" s="161"/>
      <c r="F38" s="161"/>
      <c r="G38" s="161"/>
    </row>
    <row r="39" spans="1:29">
      <c r="A39" s="61" t="s">
        <v>1942</v>
      </c>
      <c r="B39" s="43"/>
      <c r="C39" s="43"/>
      <c r="D39" s="43"/>
      <c r="E39" s="43"/>
      <c r="F39" s="43"/>
      <c r="G39" s="43"/>
    </row>
    <row r="41" spans="1:29">
      <c r="B41">
        <v>2</v>
      </c>
      <c r="C41">
        <v>10</v>
      </c>
      <c r="D41">
        <v>20</v>
      </c>
      <c r="E41">
        <v>28</v>
      </c>
      <c r="F41">
        <v>29</v>
      </c>
    </row>
    <row r="42" spans="1:29">
      <c r="B42">
        <v>60</v>
      </c>
      <c r="C42">
        <v>140</v>
      </c>
      <c r="D42">
        <v>360</v>
      </c>
      <c r="E42">
        <v>630</v>
      </c>
      <c r="F42">
        <v>680</v>
      </c>
    </row>
    <row r="44" spans="1:29">
      <c r="B44" s="60" t="s">
        <v>1941</v>
      </c>
    </row>
    <row r="46" spans="1:29">
      <c r="A46">
        <v>1980</v>
      </c>
      <c r="B46">
        <v>1981</v>
      </c>
      <c r="C46">
        <v>1982</v>
      </c>
      <c r="D46">
        <v>1983</v>
      </c>
      <c r="E46">
        <v>1984</v>
      </c>
      <c r="F46">
        <v>1985</v>
      </c>
      <c r="G46">
        <v>1986</v>
      </c>
      <c r="H46">
        <v>1987</v>
      </c>
      <c r="I46">
        <v>1988</v>
      </c>
      <c r="J46">
        <v>1989</v>
      </c>
      <c r="K46">
        <v>1990</v>
      </c>
      <c r="L46">
        <v>1991</v>
      </c>
      <c r="M46">
        <v>1992</v>
      </c>
      <c r="N46">
        <v>1993</v>
      </c>
      <c r="O46">
        <v>1994</v>
      </c>
      <c r="P46">
        <v>1995</v>
      </c>
      <c r="Q46">
        <v>1996</v>
      </c>
      <c r="R46">
        <v>1997</v>
      </c>
      <c r="S46">
        <v>1998</v>
      </c>
      <c r="T46">
        <v>1999</v>
      </c>
      <c r="U46">
        <v>2000</v>
      </c>
      <c r="V46">
        <v>2001</v>
      </c>
      <c r="W46">
        <v>2002</v>
      </c>
      <c r="X46">
        <v>2003</v>
      </c>
      <c r="Y46">
        <v>2004</v>
      </c>
      <c r="Z46">
        <v>2005</v>
      </c>
      <c r="AA46">
        <v>2006</v>
      </c>
      <c r="AB46">
        <v>2007</v>
      </c>
      <c r="AC46">
        <v>2008</v>
      </c>
    </row>
    <row r="47" spans="1:29">
      <c r="A47">
        <f>A46-1980</f>
        <v>0</v>
      </c>
      <c r="B47">
        <f>B46-1980</f>
        <v>1</v>
      </c>
      <c r="C47">
        <f t="shared" ref="C47:AC47" si="0">C46-1980</f>
        <v>2</v>
      </c>
      <c r="D47">
        <f t="shared" si="0"/>
        <v>3</v>
      </c>
      <c r="E47">
        <f t="shared" si="0"/>
        <v>4</v>
      </c>
      <c r="F47">
        <f t="shared" si="0"/>
        <v>5</v>
      </c>
      <c r="G47">
        <f t="shared" si="0"/>
        <v>6</v>
      </c>
      <c r="H47">
        <f t="shared" si="0"/>
        <v>7</v>
      </c>
      <c r="I47">
        <f t="shared" si="0"/>
        <v>8</v>
      </c>
      <c r="J47">
        <f t="shared" si="0"/>
        <v>9</v>
      </c>
      <c r="K47">
        <f t="shared" si="0"/>
        <v>10</v>
      </c>
      <c r="L47">
        <f t="shared" si="0"/>
        <v>11</v>
      </c>
      <c r="M47">
        <f t="shared" si="0"/>
        <v>12</v>
      </c>
      <c r="N47">
        <f t="shared" si="0"/>
        <v>13</v>
      </c>
      <c r="O47">
        <f t="shared" si="0"/>
        <v>14</v>
      </c>
      <c r="P47">
        <f t="shared" si="0"/>
        <v>15</v>
      </c>
      <c r="Q47">
        <f t="shared" si="0"/>
        <v>16</v>
      </c>
      <c r="R47">
        <f t="shared" si="0"/>
        <v>17</v>
      </c>
      <c r="S47">
        <f t="shared" si="0"/>
        <v>18</v>
      </c>
      <c r="T47">
        <f t="shared" si="0"/>
        <v>19</v>
      </c>
      <c r="U47">
        <f t="shared" si="0"/>
        <v>20</v>
      </c>
      <c r="V47">
        <f t="shared" si="0"/>
        <v>21</v>
      </c>
      <c r="W47">
        <f t="shared" si="0"/>
        <v>22</v>
      </c>
      <c r="X47">
        <f t="shared" si="0"/>
        <v>23</v>
      </c>
      <c r="Y47">
        <f t="shared" si="0"/>
        <v>24</v>
      </c>
      <c r="Z47">
        <f t="shared" si="0"/>
        <v>25</v>
      </c>
      <c r="AA47">
        <f t="shared" si="0"/>
        <v>26</v>
      </c>
      <c r="AB47">
        <f t="shared" si="0"/>
        <v>27</v>
      </c>
      <c r="AC47">
        <f t="shared" si="0"/>
        <v>28</v>
      </c>
    </row>
    <row r="48" spans="1:29">
      <c r="A48">
        <f>ROUND((0.6814*A47*A47+1.6543*A47+54.403)/10000,3)</f>
        <v>5.0000000000000001E-3</v>
      </c>
      <c r="B48">
        <f t="shared" ref="B48:AC48" si="1">ROUND((0.6814*B47*B47+1.6543*B47+54.403)/10000,3)</f>
        <v>6.0000000000000001E-3</v>
      </c>
      <c r="C48">
        <f t="shared" si="1"/>
        <v>6.0000000000000001E-3</v>
      </c>
      <c r="D48">
        <f t="shared" si="1"/>
        <v>7.0000000000000001E-3</v>
      </c>
      <c r="E48">
        <f t="shared" si="1"/>
        <v>7.0000000000000001E-3</v>
      </c>
      <c r="F48">
        <f t="shared" si="1"/>
        <v>8.0000000000000002E-3</v>
      </c>
      <c r="G48">
        <f t="shared" si="1"/>
        <v>8.9999999999999993E-3</v>
      </c>
      <c r="H48">
        <f t="shared" si="1"/>
        <v>0.01</v>
      </c>
      <c r="I48">
        <f t="shared" si="1"/>
        <v>1.0999999999999999E-2</v>
      </c>
      <c r="J48">
        <f t="shared" si="1"/>
        <v>1.2E-2</v>
      </c>
      <c r="K48">
        <f t="shared" si="1"/>
        <v>1.4E-2</v>
      </c>
      <c r="L48">
        <f t="shared" si="1"/>
        <v>1.6E-2</v>
      </c>
      <c r="M48">
        <f t="shared" si="1"/>
        <v>1.7000000000000001E-2</v>
      </c>
      <c r="N48">
        <f t="shared" si="1"/>
        <v>1.9E-2</v>
      </c>
      <c r="O48">
        <f t="shared" si="1"/>
        <v>2.1000000000000001E-2</v>
      </c>
      <c r="P48">
        <f t="shared" si="1"/>
        <v>2.3E-2</v>
      </c>
      <c r="Q48">
        <f t="shared" si="1"/>
        <v>2.5999999999999999E-2</v>
      </c>
      <c r="R48">
        <f t="shared" si="1"/>
        <v>2.8000000000000001E-2</v>
      </c>
      <c r="S48">
        <f t="shared" si="1"/>
        <v>0.03</v>
      </c>
      <c r="T48">
        <f t="shared" si="1"/>
        <v>3.3000000000000002E-2</v>
      </c>
      <c r="U48">
        <f t="shared" si="1"/>
        <v>3.5999999999999997E-2</v>
      </c>
      <c r="V48">
        <f t="shared" si="1"/>
        <v>3.9E-2</v>
      </c>
      <c r="W48">
        <f t="shared" si="1"/>
        <v>4.2000000000000003E-2</v>
      </c>
      <c r="X48">
        <f t="shared" si="1"/>
        <v>4.4999999999999998E-2</v>
      </c>
      <c r="Y48">
        <f t="shared" si="1"/>
        <v>4.9000000000000002E-2</v>
      </c>
      <c r="Z48">
        <f t="shared" si="1"/>
        <v>5.1999999999999998E-2</v>
      </c>
      <c r="AA48">
        <f t="shared" si="1"/>
        <v>5.6000000000000001E-2</v>
      </c>
      <c r="AB48">
        <f t="shared" si="1"/>
        <v>0.06</v>
      </c>
      <c r="AC48">
        <f t="shared" si="1"/>
        <v>6.3E-2</v>
      </c>
    </row>
  </sheetData>
  <mergeCells count="6">
    <mergeCell ref="A38:G38"/>
    <mergeCell ref="A1:G1"/>
    <mergeCell ref="A34:G34"/>
    <mergeCell ref="A35:G35"/>
    <mergeCell ref="A36:G36"/>
    <mergeCell ref="A37:G37"/>
  </mergeCells>
  <phoneticPr fontId="29" type="noConversion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239"/>
  <sheetViews>
    <sheetView workbookViewId="0"/>
  </sheetViews>
  <sheetFormatPr defaultRowHeight="14.25"/>
  <cols>
    <col min="1" max="2" width="27.25" bestFit="1" customWidth="1"/>
    <col min="3" max="3" width="4.5" bestFit="1" customWidth="1"/>
  </cols>
  <sheetData>
    <row r="1" spans="1:3">
      <c r="A1" s="10" t="s">
        <v>109</v>
      </c>
    </row>
    <row r="4" spans="1:3">
      <c r="A4" t="s">
        <v>2701</v>
      </c>
      <c r="B4" t="s">
        <v>4006</v>
      </c>
      <c r="C4" t="s">
        <v>2552</v>
      </c>
    </row>
    <row r="5" spans="1:3">
      <c r="A5" t="s">
        <v>2703</v>
      </c>
      <c r="B5" t="s">
        <v>4007</v>
      </c>
      <c r="C5" t="s">
        <v>2517</v>
      </c>
    </row>
    <row r="6" spans="1:3">
      <c r="A6" t="s">
        <v>2307</v>
      </c>
      <c r="B6" t="s">
        <v>4008</v>
      </c>
      <c r="C6" t="s">
        <v>3011</v>
      </c>
    </row>
    <row r="7" spans="1:3">
      <c r="A7" t="s">
        <v>4009</v>
      </c>
      <c r="B7" t="s">
        <v>4010</v>
      </c>
      <c r="C7" t="s">
        <v>3519</v>
      </c>
    </row>
    <row r="8" spans="1:3">
      <c r="A8" t="s">
        <v>2309</v>
      </c>
      <c r="B8" t="s">
        <v>4011</v>
      </c>
      <c r="C8" t="s">
        <v>3060</v>
      </c>
    </row>
    <row r="9" spans="1:3">
      <c r="A9" t="s">
        <v>2312</v>
      </c>
      <c r="B9" t="s">
        <v>4012</v>
      </c>
      <c r="C9" t="s">
        <v>2933</v>
      </c>
    </row>
    <row r="10" spans="1:3">
      <c r="A10" t="s">
        <v>2316</v>
      </c>
      <c r="B10" t="s">
        <v>4013</v>
      </c>
      <c r="C10" t="s">
        <v>2611</v>
      </c>
    </row>
    <row r="11" spans="1:3">
      <c r="A11" t="s">
        <v>2320</v>
      </c>
      <c r="B11" t="s">
        <v>4014</v>
      </c>
      <c r="C11" t="s">
        <v>3333</v>
      </c>
    </row>
    <row r="12" spans="1:3">
      <c r="A12" t="s">
        <v>2324</v>
      </c>
      <c r="B12" t="s">
        <v>4015</v>
      </c>
      <c r="C12" t="s">
        <v>3346</v>
      </c>
    </row>
    <row r="13" spans="1:3">
      <c r="A13" t="s">
        <v>2329</v>
      </c>
      <c r="B13" t="s">
        <v>4016</v>
      </c>
      <c r="C13" t="s">
        <v>2443</v>
      </c>
    </row>
    <row r="14" spans="1:3">
      <c r="A14" t="s">
        <v>2334</v>
      </c>
      <c r="B14" t="s">
        <v>4017</v>
      </c>
      <c r="C14" t="s">
        <v>3927</v>
      </c>
    </row>
    <row r="15" spans="1:3">
      <c r="A15" t="s">
        <v>2337</v>
      </c>
      <c r="B15" t="s">
        <v>4018</v>
      </c>
      <c r="C15" t="s">
        <v>2667</v>
      </c>
    </row>
    <row r="16" spans="1:3">
      <c r="A16" t="s">
        <v>2342</v>
      </c>
      <c r="B16" t="s">
        <v>4019</v>
      </c>
      <c r="C16" t="s">
        <v>3240</v>
      </c>
    </row>
    <row r="17" spans="1:3">
      <c r="A17" t="s">
        <v>2729</v>
      </c>
      <c r="B17" t="s">
        <v>4020</v>
      </c>
      <c r="C17" t="s">
        <v>2573</v>
      </c>
    </row>
    <row r="18" spans="1:3">
      <c r="A18" t="s">
        <v>2344</v>
      </c>
      <c r="B18" t="s">
        <v>4021</v>
      </c>
      <c r="C18" t="s">
        <v>2953</v>
      </c>
    </row>
    <row r="19" spans="1:3">
      <c r="A19" t="s">
        <v>2348</v>
      </c>
      <c r="B19" t="s">
        <v>4022</v>
      </c>
      <c r="C19" t="s">
        <v>2840</v>
      </c>
    </row>
    <row r="20" spans="1:3">
      <c r="A20" t="s">
        <v>2353</v>
      </c>
      <c r="B20" t="s">
        <v>4023</v>
      </c>
      <c r="C20" t="s">
        <v>3624</v>
      </c>
    </row>
    <row r="21" spans="1:3">
      <c r="A21" t="s">
        <v>2355</v>
      </c>
      <c r="B21" t="s">
        <v>4024</v>
      </c>
      <c r="C21" t="s">
        <v>2534</v>
      </c>
    </row>
    <row r="22" spans="1:3">
      <c r="A22" t="s">
        <v>2360</v>
      </c>
      <c r="B22" t="s">
        <v>4025</v>
      </c>
      <c r="C22" t="s">
        <v>2454</v>
      </c>
    </row>
    <row r="23" spans="1:3">
      <c r="A23" t="s">
        <v>2363</v>
      </c>
      <c r="B23" t="s">
        <v>4026</v>
      </c>
      <c r="C23" t="s">
        <v>2704</v>
      </c>
    </row>
    <row r="24" spans="1:3">
      <c r="A24" t="s">
        <v>2366</v>
      </c>
      <c r="B24" t="s">
        <v>4027</v>
      </c>
      <c r="C24" t="s">
        <v>3928</v>
      </c>
    </row>
    <row r="25" spans="1:3">
      <c r="A25" t="s">
        <v>2371</v>
      </c>
      <c r="B25" t="s">
        <v>4028</v>
      </c>
      <c r="C25" t="s">
        <v>2634</v>
      </c>
    </row>
    <row r="26" spans="1:3">
      <c r="A26" t="s">
        <v>4029</v>
      </c>
      <c r="B26" t="s">
        <v>4030</v>
      </c>
      <c r="C26" t="s">
        <v>3241</v>
      </c>
    </row>
    <row r="27" spans="1:3">
      <c r="A27" t="s">
        <v>2376</v>
      </c>
      <c r="B27" t="s">
        <v>4031</v>
      </c>
      <c r="C27" t="s">
        <v>2637</v>
      </c>
    </row>
    <row r="28" spans="1:3">
      <c r="A28" t="s">
        <v>2378</v>
      </c>
      <c r="B28" t="s">
        <v>4032</v>
      </c>
      <c r="C28" t="s">
        <v>3929</v>
      </c>
    </row>
    <row r="29" spans="1:3">
      <c r="A29" t="s">
        <v>2379</v>
      </c>
      <c r="B29" t="s">
        <v>4033</v>
      </c>
      <c r="C29" t="s">
        <v>2570</v>
      </c>
    </row>
    <row r="30" spans="1:3">
      <c r="A30" t="s">
        <v>2380</v>
      </c>
      <c r="B30" t="s">
        <v>4034</v>
      </c>
      <c r="C30" t="s">
        <v>2587</v>
      </c>
    </row>
    <row r="31" spans="1:3">
      <c r="A31" t="s">
        <v>2751</v>
      </c>
      <c r="B31" t="s">
        <v>4035</v>
      </c>
      <c r="C31" t="s">
        <v>3168</v>
      </c>
    </row>
    <row r="32" spans="1:3">
      <c r="A32" t="s">
        <v>2381</v>
      </c>
      <c r="B32" t="s">
        <v>4036</v>
      </c>
      <c r="C32" t="s">
        <v>2865</v>
      </c>
    </row>
    <row r="33" spans="1:3">
      <c r="A33" t="s">
        <v>2754</v>
      </c>
      <c r="B33" t="s">
        <v>4037</v>
      </c>
      <c r="C33" t="s">
        <v>3176</v>
      </c>
    </row>
    <row r="34" spans="1:3">
      <c r="A34" t="s">
        <v>2386</v>
      </c>
      <c r="B34" t="s">
        <v>4038</v>
      </c>
      <c r="C34" t="s">
        <v>2319</v>
      </c>
    </row>
    <row r="35" spans="1:3">
      <c r="A35" t="s">
        <v>2388</v>
      </c>
      <c r="B35" t="s">
        <v>4039</v>
      </c>
      <c r="C35" t="s">
        <v>2736</v>
      </c>
    </row>
    <row r="36" spans="1:3">
      <c r="A36" t="s">
        <v>2393</v>
      </c>
      <c r="B36" t="s">
        <v>4040</v>
      </c>
      <c r="C36" t="s">
        <v>3385</v>
      </c>
    </row>
    <row r="37" spans="1:3">
      <c r="A37" t="s">
        <v>2398</v>
      </c>
      <c r="B37" t="s">
        <v>4041</v>
      </c>
      <c r="C37" t="s">
        <v>2549</v>
      </c>
    </row>
    <row r="38" spans="1:3">
      <c r="A38" t="s">
        <v>2765</v>
      </c>
      <c r="B38" t="s">
        <v>4042</v>
      </c>
      <c r="C38" t="s">
        <v>3930</v>
      </c>
    </row>
    <row r="39" spans="1:3">
      <c r="A39" t="s">
        <v>2402</v>
      </c>
      <c r="B39" t="s">
        <v>4043</v>
      </c>
      <c r="C39" t="s">
        <v>2519</v>
      </c>
    </row>
    <row r="40" spans="1:3">
      <c r="A40" t="s">
        <v>2407</v>
      </c>
      <c r="B40" t="s">
        <v>4044</v>
      </c>
      <c r="C40" t="s">
        <v>3305</v>
      </c>
    </row>
    <row r="41" spans="1:3">
      <c r="A41" t="s">
        <v>4045</v>
      </c>
      <c r="B41" s="10" t="s">
        <v>111</v>
      </c>
      <c r="C41" t="s">
        <v>3931</v>
      </c>
    </row>
    <row r="42" spans="1:3">
      <c r="A42" t="s">
        <v>2415</v>
      </c>
      <c r="B42" t="s">
        <v>4047</v>
      </c>
      <c r="C42" t="s">
        <v>3574</v>
      </c>
    </row>
    <row r="43" spans="1:3">
      <c r="A43" t="s">
        <v>2416</v>
      </c>
      <c r="B43" t="s">
        <v>4048</v>
      </c>
      <c r="C43" t="s">
        <v>3932</v>
      </c>
    </row>
    <row r="44" spans="1:3">
      <c r="A44" t="s">
        <v>4049</v>
      </c>
      <c r="B44" t="s">
        <v>4050</v>
      </c>
      <c r="C44" t="s">
        <v>3313</v>
      </c>
    </row>
    <row r="45" spans="1:3">
      <c r="A45" t="s">
        <v>4051</v>
      </c>
      <c r="B45" t="s">
        <v>4052</v>
      </c>
      <c r="C45" t="s">
        <v>3189</v>
      </c>
    </row>
    <row r="46" spans="1:3">
      <c r="A46" t="s">
        <v>4053</v>
      </c>
      <c r="B46" t="s">
        <v>4054</v>
      </c>
      <c r="C46" t="s">
        <v>2509</v>
      </c>
    </row>
    <row r="47" spans="1:3">
      <c r="A47" t="s">
        <v>4055</v>
      </c>
      <c r="B47" t="s">
        <v>4056</v>
      </c>
      <c r="C47" t="s">
        <v>2707</v>
      </c>
    </row>
    <row r="48" spans="1:3">
      <c r="A48" t="s">
        <v>4057</v>
      </c>
      <c r="B48" t="s">
        <v>4058</v>
      </c>
      <c r="C48" t="s">
        <v>3549</v>
      </c>
    </row>
    <row r="49" spans="1:3">
      <c r="A49" t="s">
        <v>4059</v>
      </c>
      <c r="B49" t="s">
        <v>4060</v>
      </c>
      <c r="C49" t="s">
        <v>2946</v>
      </c>
    </row>
    <row r="50" spans="1:3">
      <c r="A50" t="s">
        <v>4061</v>
      </c>
      <c r="B50" t="s">
        <v>4062</v>
      </c>
      <c r="C50" t="s">
        <v>2767</v>
      </c>
    </row>
    <row r="51" spans="1:3">
      <c r="A51" t="s">
        <v>4063</v>
      </c>
      <c r="B51" t="s">
        <v>4064</v>
      </c>
      <c r="C51" t="s">
        <v>2774</v>
      </c>
    </row>
    <row r="52" spans="1:3">
      <c r="A52" t="s">
        <v>4065</v>
      </c>
      <c r="B52" t="s">
        <v>4066</v>
      </c>
      <c r="C52" t="s">
        <v>2558</v>
      </c>
    </row>
    <row r="53" spans="1:3">
      <c r="A53" t="s">
        <v>2784</v>
      </c>
      <c r="B53" t="s">
        <v>4067</v>
      </c>
      <c r="C53" t="s">
        <v>3991</v>
      </c>
    </row>
    <row r="54" spans="1:3">
      <c r="A54" t="s">
        <v>2787</v>
      </c>
      <c r="B54" t="s">
        <v>4068</v>
      </c>
      <c r="C54" t="s">
        <v>2989</v>
      </c>
    </row>
    <row r="55" spans="1:3">
      <c r="A55" t="s">
        <v>2426</v>
      </c>
      <c r="B55" t="s">
        <v>4069</v>
      </c>
      <c r="C55" t="s">
        <v>3439</v>
      </c>
    </row>
    <row r="56" spans="1:3">
      <c r="A56" t="s">
        <v>4070</v>
      </c>
      <c r="B56" s="10" t="s">
        <v>112</v>
      </c>
      <c r="C56" t="s">
        <v>3733</v>
      </c>
    </row>
    <row r="57" spans="1:3">
      <c r="A57" t="s">
        <v>3044</v>
      </c>
      <c r="B57" t="s">
        <v>4072</v>
      </c>
      <c r="C57" t="s">
        <v>3992</v>
      </c>
    </row>
    <row r="58" spans="1:3">
      <c r="A58" t="s">
        <v>2428</v>
      </c>
      <c r="B58" t="s">
        <v>4073</v>
      </c>
      <c r="C58" t="s">
        <v>2922</v>
      </c>
    </row>
    <row r="59" spans="1:3">
      <c r="A59" t="s">
        <v>4074</v>
      </c>
      <c r="B59" t="s">
        <v>4075</v>
      </c>
      <c r="C59" t="s">
        <v>3713</v>
      </c>
    </row>
    <row r="60" spans="1:3">
      <c r="A60" t="s">
        <v>2795</v>
      </c>
      <c r="B60" t="s">
        <v>4076</v>
      </c>
      <c r="C60" t="s">
        <v>2800</v>
      </c>
    </row>
    <row r="61" spans="1:3">
      <c r="A61" t="s">
        <v>4077</v>
      </c>
      <c r="B61" t="s">
        <v>4078</v>
      </c>
      <c r="C61" t="s">
        <v>3867</v>
      </c>
    </row>
    <row r="62" spans="1:3">
      <c r="A62" t="s">
        <v>4079</v>
      </c>
      <c r="B62" t="s">
        <v>4080</v>
      </c>
      <c r="C62" t="s">
        <v>3344</v>
      </c>
    </row>
    <row r="63" spans="1:3">
      <c r="A63" t="s">
        <v>4081</v>
      </c>
      <c r="B63" t="s">
        <v>4082</v>
      </c>
      <c r="C63" t="s">
        <v>4083</v>
      </c>
    </row>
    <row r="64" spans="1:3">
      <c r="A64" t="s">
        <v>4084</v>
      </c>
      <c r="B64" t="s">
        <v>4085</v>
      </c>
      <c r="C64" t="s">
        <v>2712</v>
      </c>
    </row>
    <row r="65" spans="1:3">
      <c r="A65" t="s">
        <v>2927</v>
      </c>
      <c r="B65" t="s">
        <v>4086</v>
      </c>
      <c r="C65" t="s">
        <v>3889</v>
      </c>
    </row>
    <row r="66" spans="1:3">
      <c r="A66" t="s">
        <v>2797</v>
      </c>
      <c r="B66" t="s">
        <v>4087</v>
      </c>
      <c r="C66" t="s">
        <v>3311</v>
      </c>
    </row>
    <row r="67" spans="1:3">
      <c r="A67" t="s">
        <v>2430</v>
      </c>
      <c r="B67" t="s">
        <v>4088</v>
      </c>
      <c r="C67" t="s">
        <v>3059</v>
      </c>
    </row>
    <row r="68" spans="1:3">
      <c r="A68" t="s">
        <v>2799</v>
      </c>
      <c r="B68" t="s">
        <v>4089</v>
      </c>
      <c r="C68" t="s">
        <v>4090</v>
      </c>
    </row>
    <row r="69" spans="1:3">
      <c r="A69" t="s">
        <v>2801</v>
      </c>
      <c r="B69" t="s">
        <v>4091</v>
      </c>
      <c r="C69" t="s">
        <v>3049</v>
      </c>
    </row>
    <row r="70" spans="1:3">
      <c r="A70" t="s">
        <v>2804</v>
      </c>
      <c r="B70" t="s">
        <v>4092</v>
      </c>
      <c r="C70" t="s">
        <v>4093</v>
      </c>
    </row>
    <row r="71" spans="1:3">
      <c r="A71" t="s">
        <v>2807</v>
      </c>
      <c r="B71" t="s">
        <v>4094</v>
      </c>
      <c r="C71" t="s">
        <v>2321</v>
      </c>
    </row>
    <row r="72" spans="1:3">
      <c r="A72" t="s">
        <v>2809</v>
      </c>
      <c r="B72" t="s">
        <v>4095</v>
      </c>
      <c r="C72" t="s">
        <v>3822</v>
      </c>
    </row>
    <row r="73" spans="1:3">
      <c r="A73" t="s">
        <v>2431</v>
      </c>
      <c r="B73" t="s">
        <v>4096</v>
      </c>
      <c r="C73" t="s">
        <v>3031</v>
      </c>
    </row>
    <row r="74" spans="1:3">
      <c r="A74" t="s">
        <v>2811</v>
      </c>
      <c r="B74" t="s">
        <v>4097</v>
      </c>
      <c r="C74" t="s">
        <v>2411</v>
      </c>
    </row>
    <row r="75" spans="1:3">
      <c r="A75" t="s">
        <v>2433</v>
      </c>
      <c r="B75" t="s">
        <v>4098</v>
      </c>
      <c r="C75" t="s">
        <v>3556</v>
      </c>
    </row>
    <row r="76" spans="1:3">
      <c r="A76" t="s">
        <v>2435</v>
      </c>
      <c r="B76" t="s">
        <v>4099</v>
      </c>
      <c r="C76" t="s">
        <v>2806</v>
      </c>
    </row>
    <row r="77" spans="1:3">
      <c r="A77" t="s">
        <v>2437</v>
      </c>
      <c r="B77" t="s">
        <v>4100</v>
      </c>
      <c r="C77" t="s">
        <v>2764</v>
      </c>
    </row>
    <row r="78" spans="1:3">
      <c r="A78" t="s">
        <v>2442</v>
      </c>
      <c r="B78" t="s">
        <v>4101</v>
      </c>
      <c r="C78" t="s">
        <v>3496</v>
      </c>
    </row>
    <row r="79" spans="1:3">
      <c r="A79" t="s">
        <v>2444</v>
      </c>
      <c r="B79" t="s">
        <v>4102</v>
      </c>
      <c r="C79" t="s">
        <v>2796</v>
      </c>
    </row>
    <row r="80" spans="1:3">
      <c r="A80" t="s">
        <v>4103</v>
      </c>
      <c r="B80" t="s">
        <v>4104</v>
      </c>
      <c r="C80" t="s">
        <v>3185</v>
      </c>
    </row>
    <row r="81" spans="1:3">
      <c r="A81" t="s">
        <v>2449</v>
      </c>
      <c r="B81" t="s">
        <v>4105</v>
      </c>
      <c r="C81" t="s">
        <v>3200</v>
      </c>
    </row>
    <row r="82" spans="1:3">
      <c r="A82" t="s">
        <v>2450</v>
      </c>
      <c r="B82" t="s">
        <v>4106</v>
      </c>
      <c r="C82" t="s">
        <v>3497</v>
      </c>
    </row>
    <row r="83" spans="1:3">
      <c r="A83" t="s">
        <v>2452</v>
      </c>
      <c r="B83" t="s">
        <v>4107</v>
      </c>
      <c r="C83" t="s">
        <v>2550</v>
      </c>
    </row>
    <row r="84" spans="1:3">
      <c r="A84" t="s">
        <v>2819</v>
      </c>
      <c r="B84" t="s">
        <v>4108</v>
      </c>
      <c r="C84" t="s">
        <v>2789</v>
      </c>
    </row>
    <row r="85" spans="1:3">
      <c r="A85" t="s">
        <v>4109</v>
      </c>
      <c r="B85" t="s">
        <v>4110</v>
      </c>
      <c r="C85" t="s">
        <v>2702</v>
      </c>
    </row>
    <row r="86" spans="1:3">
      <c r="A86" t="s">
        <v>2821</v>
      </c>
      <c r="B86" t="s">
        <v>4111</v>
      </c>
      <c r="C86" t="s">
        <v>3345</v>
      </c>
    </row>
    <row r="87" spans="1:3">
      <c r="A87" t="s">
        <v>2940</v>
      </c>
      <c r="B87" t="s">
        <v>4112</v>
      </c>
      <c r="C87" t="s">
        <v>3809</v>
      </c>
    </row>
    <row r="88" spans="1:3">
      <c r="A88" t="s">
        <v>2456</v>
      </c>
      <c r="B88" t="s">
        <v>4113</v>
      </c>
      <c r="C88" t="s">
        <v>4114</v>
      </c>
    </row>
    <row r="89" spans="1:3">
      <c r="A89" t="s">
        <v>4115</v>
      </c>
      <c r="B89" t="s">
        <v>4116</v>
      </c>
      <c r="C89" t="s">
        <v>2604</v>
      </c>
    </row>
    <row r="90" spans="1:3">
      <c r="A90" t="s">
        <v>4117</v>
      </c>
      <c r="B90" t="s">
        <v>4118</v>
      </c>
      <c r="C90" t="s">
        <v>2638</v>
      </c>
    </row>
    <row r="91" spans="1:3">
      <c r="A91" t="s">
        <v>4119</v>
      </c>
      <c r="B91" t="s">
        <v>4120</v>
      </c>
      <c r="C91" t="s">
        <v>4121</v>
      </c>
    </row>
    <row r="92" spans="1:3">
      <c r="A92" t="s">
        <v>2458</v>
      </c>
      <c r="B92" t="s">
        <v>4122</v>
      </c>
      <c r="C92" t="s">
        <v>4123</v>
      </c>
    </row>
    <row r="93" spans="1:3">
      <c r="A93" t="s">
        <v>2825</v>
      </c>
      <c r="B93" t="s">
        <v>4124</v>
      </c>
      <c r="C93" t="s">
        <v>4125</v>
      </c>
    </row>
    <row r="94" spans="1:3">
      <c r="A94" t="s">
        <v>2460</v>
      </c>
      <c r="B94" t="s">
        <v>4126</v>
      </c>
      <c r="C94" t="s">
        <v>4127</v>
      </c>
    </row>
    <row r="95" spans="1:3">
      <c r="A95" t="s">
        <v>2828</v>
      </c>
      <c r="B95" t="s">
        <v>4128</v>
      </c>
      <c r="C95" t="s">
        <v>3320</v>
      </c>
    </row>
    <row r="96" spans="1:3">
      <c r="A96" t="s">
        <v>2463</v>
      </c>
      <c r="B96" t="s">
        <v>4129</v>
      </c>
      <c r="C96" t="s">
        <v>4130</v>
      </c>
    </row>
    <row r="97" spans="1:3">
      <c r="A97" t="s">
        <v>4131</v>
      </c>
      <c r="B97" t="s">
        <v>4132</v>
      </c>
      <c r="C97" t="s">
        <v>4133</v>
      </c>
    </row>
    <row r="98" spans="1:3">
      <c r="A98" t="s">
        <v>2467</v>
      </c>
      <c r="B98" t="s">
        <v>4134</v>
      </c>
      <c r="C98" t="s">
        <v>3341</v>
      </c>
    </row>
    <row r="99" spans="1:3">
      <c r="A99" t="s">
        <v>2468</v>
      </c>
      <c r="B99" t="s">
        <v>4135</v>
      </c>
      <c r="C99" t="s">
        <v>4136</v>
      </c>
    </row>
    <row r="100" spans="1:3">
      <c r="A100" t="s">
        <v>2469</v>
      </c>
      <c r="B100" t="s">
        <v>4137</v>
      </c>
      <c r="C100" t="s">
        <v>2750</v>
      </c>
    </row>
    <row r="101" spans="1:3">
      <c r="A101" t="s">
        <v>2949</v>
      </c>
      <c r="B101" t="s">
        <v>4138</v>
      </c>
      <c r="C101" t="s">
        <v>4139</v>
      </c>
    </row>
    <row r="102" spans="1:3">
      <c r="A102" t="s">
        <v>2831</v>
      </c>
      <c r="B102" t="s">
        <v>4140</v>
      </c>
      <c r="C102" t="s">
        <v>2790</v>
      </c>
    </row>
    <row r="103" spans="1:3">
      <c r="A103" t="s">
        <v>2472</v>
      </c>
      <c r="B103" t="s">
        <v>4141</v>
      </c>
      <c r="C103" t="s">
        <v>3324</v>
      </c>
    </row>
    <row r="104" spans="1:3">
      <c r="A104" t="s">
        <v>4142</v>
      </c>
      <c r="B104" t="s">
        <v>4143</v>
      </c>
      <c r="C104" t="s">
        <v>4144</v>
      </c>
    </row>
    <row r="105" spans="1:3">
      <c r="A105" t="s">
        <v>2474</v>
      </c>
      <c r="B105" t="s">
        <v>4145</v>
      </c>
      <c r="C105" t="s">
        <v>4146</v>
      </c>
    </row>
    <row r="106" spans="1:3">
      <c r="A106" t="s">
        <v>2834</v>
      </c>
      <c r="B106" t="s">
        <v>4147</v>
      </c>
      <c r="C106" t="s">
        <v>4148</v>
      </c>
    </row>
    <row r="107" spans="1:3">
      <c r="A107" t="s">
        <v>2836</v>
      </c>
      <c r="B107" t="s">
        <v>4149</v>
      </c>
      <c r="C107" t="s">
        <v>2802</v>
      </c>
    </row>
    <row r="108" spans="1:3">
      <c r="A108" t="s">
        <v>4150</v>
      </c>
      <c r="B108" t="s">
        <v>4151</v>
      </c>
      <c r="C108" t="s">
        <v>3016</v>
      </c>
    </row>
    <row r="109" spans="1:3">
      <c r="A109" t="s">
        <v>2475</v>
      </c>
      <c r="B109" t="s">
        <v>4152</v>
      </c>
      <c r="C109" t="s">
        <v>4153</v>
      </c>
    </row>
    <row r="110" spans="1:3">
      <c r="A110" t="s">
        <v>2837</v>
      </c>
      <c r="B110" t="s">
        <v>4154</v>
      </c>
      <c r="C110" t="s">
        <v>2931</v>
      </c>
    </row>
    <row r="111" spans="1:3">
      <c r="A111" t="s">
        <v>4155</v>
      </c>
      <c r="B111" t="s">
        <v>4156</v>
      </c>
      <c r="C111" t="s">
        <v>4157</v>
      </c>
    </row>
    <row r="112" spans="1:3">
      <c r="A112" t="s">
        <v>4158</v>
      </c>
      <c r="B112" t="s">
        <v>4159</v>
      </c>
      <c r="C112" t="s">
        <v>3527</v>
      </c>
    </row>
    <row r="113" spans="1:3">
      <c r="A113" t="s">
        <v>2476</v>
      </c>
      <c r="B113" t="s">
        <v>4160</v>
      </c>
      <c r="C113" t="s">
        <v>4161</v>
      </c>
    </row>
    <row r="114" spans="1:3">
      <c r="A114" t="s">
        <v>2481</v>
      </c>
      <c r="B114" t="s">
        <v>4162</v>
      </c>
      <c r="C114" t="s">
        <v>4163</v>
      </c>
    </row>
    <row r="115" spans="1:3">
      <c r="A115" t="s">
        <v>2486</v>
      </c>
      <c r="B115" t="s">
        <v>4164</v>
      </c>
      <c r="C115" t="s">
        <v>4165</v>
      </c>
    </row>
    <row r="116" spans="1:3">
      <c r="A116" t="s">
        <v>3082</v>
      </c>
      <c r="B116" t="s">
        <v>4166</v>
      </c>
      <c r="C116" t="s">
        <v>2886</v>
      </c>
    </row>
    <row r="117" spans="1:3">
      <c r="A117" t="s">
        <v>2495</v>
      </c>
      <c r="B117" t="s">
        <v>4167</v>
      </c>
      <c r="C117" t="s">
        <v>3092</v>
      </c>
    </row>
    <row r="118" spans="1:3">
      <c r="A118" t="s">
        <v>2500</v>
      </c>
      <c r="B118" t="s">
        <v>4168</v>
      </c>
      <c r="C118" t="s">
        <v>2538</v>
      </c>
    </row>
    <row r="119" spans="1:3">
      <c r="A119" t="s">
        <v>2501</v>
      </c>
      <c r="B119" t="s">
        <v>4169</v>
      </c>
      <c r="C119" t="s">
        <v>3430</v>
      </c>
    </row>
    <row r="120" spans="1:3">
      <c r="A120" t="s">
        <v>2506</v>
      </c>
      <c r="B120" t="s">
        <v>4170</v>
      </c>
      <c r="C120" t="s">
        <v>4171</v>
      </c>
    </row>
    <row r="121" spans="1:3">
      <c r="A121" t="s">
        <v>2511</v>
      </c>
      <c r="B121" t="s">
        <v>4172</v>
      </c>
      <c r="C121" t="s">
        <v>3115</v>
      </c>
    </row>
    <row r="122" spans="1:3">
      <c r="A122" t="s">
        <v>2516</v>
      </c>
      <c r="B122" t="s">
        <v>4173</v>
      </c>
      <c r="C122" t="s">
        <v>3880</v>
      </c>
    </row>
    <row r="123" spans="1:3">
      <c r="A123" t="s">
        <v>2518</v>
      </c>
      <c r="B123" t="s">
        <v>4174</v>
      </c>
      <c r="C123" t="s">
        <v>2591</v>
      </c>
    </row>
    <row r="124" spans="1:3">
      <c r="A124" t="s">
        <v>2520</v>
      </c>
      <c r="B124" t="s">
        <v>4175</v>
      </c>
      <c r="C124" t="s">
        <v>4176</v>
      </c>
    </row>
    <row r="125" spans="1:3">
      <c r="A125" t="s">
        <v>2524</v>
      </c>
      <c r="B125" t="s">
        <v>4177</v>
      </c>
      <c r="C125" t="s">
        <v>4178</v>
      </c>
    </row>
    <row r="126" spans="1:3">
      <c r="A126" t="s">
        <v>4179</v>
      </c>
      <c r="B126" t="s">
        <v>4180</v>
      </c>
      <c r="C126" t="s">
        <v>4181</v>
      </c>
    </row>
    <row r="127" spans="1:3">
      <c r="A127" t="s">
        <v>2525</v>
      </c>
      <c r="B127" t="s">
        <v>4182</v>
      </c>
      <c r="C127" t="s">
        <v>4183</v>
      </c>
    </row>
    <row r="128" spans="1:3">
      <c r="A128" t="s">
        <v>2530</v>
      </c>
      <c r="B128" t="s">
        <v>4184</v>
      </c>
      <c r="C128" t="s">
        <v>2805</v>
      </c>
    </row>
    <row r="129" spans="1:3">
      <c r="A129" t="s">
        <v>2532</v>
      </c>
      <c r="B129" t="s">
        <v>4185</v>
      </c>
      <c r="C129" t="s">
        <v>2936</v>
      </c>
    </row>
    <row r="130" spans="1:3">
      <c r="A130" t="s">
        <v>2536</v>
      </c>
      <c r="B130" t="s">
        <v>4186</v>
      </c>
      <c r="C130" t="s">
        <v>3818</v>
      </c>
    </row>
    <row r="131" spans="1:3">
      <c r="A131" t="s">
        <v>2537</v>
      </c>
      <c r="B131" t="s">
        <v>4187</v>
      </c>
      <c r="C131" t="s">
        <v>4188</v>
      </c>
    </row>
    <row r="132" spans="1:3">
      <c r="A132" t="s">
        <v>3125</v>
      </c>
      <c r="B132" t="s">
        <v>4189</v>
      </c>
      <c r="C132" t="s">
        <v>2748</v>
      </c>
    </row>
    <row r="133" spans="1:3">
      <c r="A133" t="s">
        <v>2545</v>
      </c>
      <c r="B133" t="s">
        <v>4190</v>
      </c>
      <c r="C133" t="s">
        <v>4191</v>
      </c>
    </row>
    <row r="134" spans="1:3">
      <c r="A134" t="s">
        <v>2543</v>
      </c>
      <c r="B134" t="s">
        <v>4192</v>
      </c>
      <c r="C134" t="s">
        <v>3055</v>
      </c>
    </row>
    <row r="135" spans="1:3">
      <c r="A135" t="s">
        <v>2541</v>
      </c>
      <c r="B135" t="s">
        <v>4193</v>
      </c>
      <c r="C135" t="s">
        <v>2952</v>
      </c>
    </row>
    <row r="136" spans="1:3">
      <c r="A136" t="s">
        <v>2547</v>
      </c>
      <c r="B136" t="s">
        <v>4194</v>
      </c>
      <c r="C136" t="s">
        <v>2711</v>
      </c>
    </row>
    <row r="137" spans="1:3">
      <c r="A137" t="s">
        <v>2551</v>
      </c>
      <c r="B137" t="s">
        <v>4195</v>
      </c>
      <c r="C137" t="s">
        <v>2993</v>
      </c>
    </row>
    <row r="138" spans="1:3">
      <c r="A138" t="s">
        <v>2555</v>
      </c>
      <c r="B138" t="s">
        <v>4196</v>
      </c>
      <c r="C138" t="s">
        <v>4197</v>
      </c>
    </row>
    <row r="139" spans="1:3">
      <c r="A139" t="s">
        <v>3137</v>
      </c>
      <c r="B139" t="s">
        <v>4198</v>
      </c>
      <c r="C139" t="s">
        <v>4199</v>
      </c>
    </row>
    <row r="140" spans="1:3">
      <c r="A140" t="s">
        <v>2557</v>
      </c>
      <c r="B140" t="s">
        <v>4200</v>
      </c>
      <c r="C140" t="s">
        <v>2436</v>
      </c>
    </row>
    <row r="141" spans="1:3">
      <c r="A141" t="s">
        <v>2562</v>
      </c>
      <c r="B141" t="s">
        <v>4201</v>
      </c>
      <c r="C141" t="s">
        <v>3325</v>
      </c>
    </row>
    <row r="142" spans="1:3">
      <c r="A142" t="s">
        <v>3146</v>
      </c>
      <c r="B142" t="s">
        <v>4202</v>
      </c>
      <c r="C142" t="s">
        <v>3335</v>
      </c>
    </row>
    <row r="143" spans="1:3">
      <c r="A143" t="s">
        <v>4203</v>
      </c>
      <c r="B143" t="s">
        <v>4204</v>
      </c>
      <c r="C143" t="s">
        <v>4205</v>
      </c>
    </row>
    <row r="144" spans="1:3">
      <c r="A144" t="s">
        <v>2567</v>
      </c>
      <c r="B144" t="s">
        <v>4206</v>
      </c>
      <c r="C144" t="s">
        <v>4207</v>
      </c>
    </row>
    <row r="145" spans="1:3">
      <c r="A145" t="s">
        <v>4208</v>
      </c>
      <c r="B145" t="s">
        <v>4209</v>
      </c>
      <c r="C145" t="s">
        <v>3540</v>
      </c>
    </row>
    <row r="146" spans="1:3">
      <c r="A146" t="s">
        <v>4210</v>
      </c>
      <c r="B146" t="s">
        <v>4211</v>
      </c>
      <c r="C146" t="s">
        <v>3133</v>
      </c>
    </row>
    <row r="147" spans="1:3">
      <c r="A147" t="s">
        <v>3397</v>
      </c>
      <c r="B147" t="s">
        <v>4212</v>
      </c>
      <c r="C147" t="s">
        <v>3730</v>
      </c>
    </row>
    <row r="148" spans="1:3">
      <c r="A148" t="s">
        <v>2569</v>
      </c>
      <c r="B148" t="s">
        <v>4213</v>
      </c>
      <c r="C148" t="s">
        <v>3047</v>
      </c>
    </row>
    <row r="149" spans="1:3">
      <c r="A149" t="s">
        <v>3147</v>
      </c>
      <c r="B149" t="s">
        <v>4214</v>
      </c>
      <c r="C149" t="s">
        <v>2928</v>
      </c>
    </row>
    <row r="150" spans="1:3">
      <c r="A150" t="s">
        <v>4215</v>
      </c>
      <c r="B150" t="s">
        <v>4216</v>
      </c>
      <c r="C150" t="s">
        <v>4217</v>
      </c>
    </row>
    <row r="151" spans="1:3">
      <c r="A151" t="s">
        <v>2580</v>
      </c>
      <c r="B151" t="s">
        <v>4218</v>
      </c>
      <c r="C151" t="s">
        <v>4219</v>
      </c>
    </row>
    <row r="152" spans="1:3">
      <c r="A152" t="s">
        <v>4220</v>
      </c>
      <c r="B152" t="s">
        <v>4221</v>
      </c>
      <c r="C152" t="s">
        <v>4222</v>
      </c>
    </row>
    <row r="153" spans="1:3">
      <c r="A153" t="s">
        <v>3710</v>
      </c>
      <c r="B153" t="s">
        <v>4223</v>
      </c>
      <c r="C153" t="s">
        <v>3058</v>
      </c>
    </row>
    <row r="154" spans="1:3">
      <c r="A154" t="s">
        <v>3401</v>
      </c>
      <c r="B154" t="s">
        <v>4224</v>
      </c>
      <c r="C154" t="s">
        <v>3280</v>
      </c>
    </row>
    <row r="155" spans="1:3">
      <c r="A155" t="s">
        <v>2583</v>
      </c>
      <c r="B155" t="s">
        <v>4225</v>
      </c>
      <c r="C155" t="s">
        <v>4226</v>
      </c>
    </row>
    <row r="156" spans="1:3">
      <c r="A156" t="s">
        <v>3158</v>
      </c>
      <c r="B156" t="s">
        <v>4227</v>
      </c>
      <c r="C156" t="s">
        <v>4228</v>
      </c>
    </row>
    <row r="157" spans="1:3">
      <c r="A157" t="s">
        <v>4229</v>
      </c>
      <c r="B157" t="s">
        <v>4230</v>
      </c>
      <c r="C157" t="s">
        <v>3134</v>
      </c>
    </row>
    <row r="158" spans="1:3">
      <c r="A158" t="s">
        <v>4231</v>
      </c>
      <c r="B158" t="s">
        <v>4232</v>
      </c>
      <c r="C158" t="s">
        <v>3309</v>
      </c>
    </row>
    <row r="159" spans="1:3">
      <c r="A159" t="s">
        <v>4233</v>
      </c>
      <c r="B159" t="s">
        <v>4234</v>
      </c>
      <c r="C159" t="s">
        <v>4235</v>
      </c>
    </row>
    <row r="160" spans="1:3">
      <c r="A160" t="s">
        <v>4236</v>
      </c>
      <c r="B160" t="s">
        <v>4237</v>
      </c>
      <c r="C160" t="s">
        <v>3587</v>
      </c>
    </row>
    <row r="161" spans="1:3">
      <c r="A161" t="s">
        <v>3166</v>
      </c>
      <c r="B161" t="s">
        <v>4238</v>
      </c>
      <c r="C161" t="s">
        <v>4239</v>
      </c>
    </row>
    <row r="162" spans="1:3">
      <c r="A162" t="s">
        <v>2588</v>
      </c>
      <c r="B162" t="s">
        <v>4240</v>
      </c>
      <c r="C162" t="s">
        <v>3242</v>
      </c>
    </row>
    <row r="163" spans="1:3">
      <c r="A163" t="s">
        <v>3170</v>
      </c>
      <c r="B163" t="s">
        <v>4241</v>
      </c>
      <c r="C163" t="s">
        <v>3199</v>
      </c>
    </row>
    <row r="164" spans="1:3">
      <c r="A164" t="s">
        <v>2593</v>
      </c>
      <c r="B164" t="s">
        <v>4242</v>
      </c>
      <c r="C164" t="s">
        <v>4243</v>
      </c>
    </row>
    <row r="165" spans="1:3">
      <c r="A165" t="s">
        <v>3174</v>
      </c>
      <c r="B165" t="s">
        <v>4244</v>
      </c>
      <c r="C165" t="s">
        <v>3153</v>
      </c>
    </row>
    <row r="166" spans="1:3">
      <c r="A166" t="s">
        <v>2596</v>
      </c>
      <c r="B166" t="s">
        <v>4245</v>
      </c>
      <c r="C166" t="s">
        <v>3120</v>
      </c>
    </row>
    <row r="167" spans="1:3">
      <c r="A167" t="s">
        <v>2597</v>
      </c>
      <c r="B167" t="s">
        <v>4246</v>
      </c>
      <c r="C167" t="s">
        <v>4247</v>
      </c>
    </row>
    <row r="168" spans="1:3">
      <c r="A168" t="s">
        <v>4248</v>
      </c>
      <c r="B168" t="s">
        <v>4249</v>
      </c>
      <c r="C168" t="s">
        <v>4250</v>
      </c>
    </row>
    <row r="169" spans="1:3">
      <c r="A169" t="s">
        <v>2602</v>
      </c>
      <c r="B169" t="s">
        <v>4251</v>
      </c>
      <c r="C169" t="s">
        <v>4252</v>
      </c>
    </row>
    <row r="170" spans="1:3">
      <c r="A170" t="s">
        <v>3421</v>
      </c>
      <c r="B170" t="s">
        <v>4253</v>
      </c>
      <c r="C170" t="s">
        <v>4254</v>
      </c>
    </row>
    <row r="171" spans="1:3">
      <c r="A171" t="s">
        <v>2609</v>
      </c>
      <c r="B171" t="s">
        <v>4255</v>
      </c>
      <c r="C171" t="s">
        <v>4256</v>
      </c>
    </row>
    <row r="172" spans="1:3">
      <c r="A172" t="s">
        <v>2612</v>
      </c>
      <c r="B172" t="s">
        <v>4257</v>
      </c>
      <c r="C172" t="s">
        <v>3685</v>
      </c>
    </row>
    <row r="173" spans="1:3">
      <c r="A173" t="s">
        <v>4258</v>
      </c>
      <c r="B173" t="s">
        <v>4259</v>
      </c>
      <c r="C173" t="s">
        <v>3794</v>
      </c>
    </row>
    <row r="174" spans="1:3">
      <c r="A174" t="s">
        <v>2614</v>
      </c>
      <c r="B174" t="s">
        <v>4260</v>
      </c>
      <c r="C174" t="s">
        <v>2483</v>
      </c>
    </row>
    <row r="175" spans="1:3">
      <c r="A175" t="s">
        <v>3186</v>
      </c>
      <c r="B175" t="s">
        <v>4261</v>
      </c>
      <c r="C175" t="s">
        <v>3126</v>
      </c>
    </row>
    <row r="176" spans="1:3">
      <c r="A176" t="s">
        <v>4262</v>
      </c>
      <c r="B176" t="s">
        <v>4263</v>
      </c>
      <c r="C176" t="s">
        <v>4264</v>
      </c>
    </row>
    <row r="177" spans="1:3">
      <c r="A177" t="s">
        <v>2617</v>
      </c>
      <c r="B177" t="s">
        <v>4265</v>
      </c>
      <c r="C177" t="s">
        <v>4266</v>
      </c>
    </row>
    <row r="178" spans="1:3">
      <c r="A178" t="s">
        <v>2618</v>
      </c>
      <c r="B178" t="s">
        <v>4267</v>
      </c>
      <c r="C178" t="s">
        <v>4268</v>
      </c>
    </row>
    <row r="179" spans="1:3">
      <c r="A179" t="s">
        <v>3621</v>
      </c>
      <c r="B179" t="s">
        <v>4269</v>
      </c>
      <c r="C179" t="s">
        <v>2875</v>
      </c>
    </row>
    <row r="180" spans="1:3">
      <c r="A180" t="s">
        <v>3431</v>
      </c>
      <c r="B180" t="s">
        <v>4270</v>
      </c>
      <c r="C180" t="s">
        <v>2887</v>
      </c>
    </row>
    <row r="181" spans="1:3">
      <c r="A181" t="s">
        <v>4271</v>
      </c>
      <c r="B181" t="s">
        <v>4272</v>
      </c>
      <c r="C181" t="s">
        <v>2544</v>
      </c>
    </row>
    <row r="182" spans="1:3">
      <c r="A182" t="s">
        <v>2619</v>
      </c>
      <c r="B182" t="s">
        <v>4273</v>
      </c>
      <c r="C182" t="s">
        <v>3834</v>
      </c>
    </row>
    <row r="183" spans="1:3">
      <c r="A183" t="s">
        <v>4274</v>
      </c>
      <c r="B183" t="s">
        <v>4275</v>
      </c>
      <c r="C183" t="s">
        <v>4276</v>
      </c>
    </row>
    <row r="184" spans="1:3">
      <c r="A184" t="s">
        <v>4277</v>
      </c>
      <c r="B184" t="s">
        <v>4278</v>
      </c>
      <c r="C184" t="s">
        <v>2885</v>
      </c>
    </row>
    <row r="185" spans="1:3">
      <c r="A185" t="s">
        <v>2621</v>
      </c>
      <c r="B185" t="s">
        <v>4279</v>
      </c>
      <c r="C185" t="s">
        <v>4280</v>
      </c>
    </row>
    <row r="186" spans="1:3">
      <c r="A186" t="s">
        <v>3191</v>
      </c>
      <c r="B186" t="s">
        <v>4281</v>
      </c>
      <c r="C186" t="s">
        <v>4282</v>
      </c>
    </row>
    <row r="187" spans="1:3">
      <c r="A187" t="s">
        <v>4283</v>
      </c>
      <c r="B187" t="s">
        <v>4284</v>
      </c>
      <c r="C187" t="s">
        <v>4285</v>
      </c>
    </row>
    <row r="188" spans="1:3">
      <c r="A188" t="s">
        <v>2623</v>
      </c>
      <c r="B188" t="s">
        <v>0</v>
      </c>
      <c r="C188" t="s">
        <v>2874</v>
      </c>
    </row>
    <row r="189" spans="1:3">
      <c r="A189" t="s">
        <v>1</v>
      </c>
      <c r="B189" t="s">
        <v>2</v>
      </c>
      <c r="C189" t="s">
        <v>3</v>
      </c>
    </row>
    <row r="190" spans="1:3">
      <c r="A190" t="s">
        <v>2625</v>
      </c>
      <c r="B190" t="s">
        <v>4</v>
      </c>
      <c r="C190" t="s">
        <v>2592</v>
      </c>
    </row>
    <row r="191" spans="1:3">
      <c r="A191" t="s">
        <v>2626</v>
      </c>
      <c r="B191" t="s">
        <v>5</v>
      </c>
      <c r="C191" t="s">
        <v>6</v>
      </c>
    </row>
    <row r="192" spans="1:3">
      <c r="A192" t="s">
        <v>2631</v>
      </c>
      <c r="B192" t="s">
        <v>7</v>
      </c>
      <c r="C192" t="s">
        <v>2446</v>
      </c>
    </row>
    <row r="193" spans="1:3">
      <c r="A193" t="s">
        <v>2635</v>
      </c>
      <c r="B193" t="s">
        <v>8</v>
      </c>
      <c r="C193" t="s">
        <v>9</v>
      </c>
    </row>
    <row r="194" spans="1:3">
      <c r="A194" t="s">
        <v>10</v>
      </c>
      <c r="B194" t="s">
        <v>11</v>
      </c>
      <c r="C194" t="s">
        <v>12</v>
      </c>
    </row>
    <row r="195" spans="1:3">
      <c r="A195" t="s">
        <v>13</v>
      </c>
      <c r="B195" t="s">
        <v>14</v>
      </c>
      <c r="C195" t="s">
        <v>2724</v>
      </c>
    </row>
    <row r="196" spans="1:3">
      <c r="A196" t="s">
        <v>15</v>
      </c>
      <c r="B196" t="s">
        <v>16</v>
      </c>
      <c r="C196" t="s">
        <v>17</v>
      </c>
    </row>
    <row r="197" spans="1:3">
      <c r="A197" t="s">
        <v>18</v>
      </c>
      <c r="B197" t="s">
        <v>19</v>
      </c>
      <c r="C197" t="s">
        <v>20</v>
      </c>
    </row>
    <row r="198" spans="1:3">
      <c r="A198" t="s">
        <v>3625</v>
      </c>
      <c r="B198" t="s">
        <v>21</v>
      </c>
      <c r="C198" t="s">
        <v>2595</v>
      </c>
    </row>
    <row r="199" spans="1:3">
      <c r="A199" t="s">
        <v>3437</v>
      </c>
      <c r="B199" t="s">
        <v>22</v>
      </c>
      <c r="C199" t="s">
        <v>2944</v>
      </c>
    </row>
    <row r="200" spans="1:3">
      <c r="A200" t="s">
        <v>3203</v>
      </c>
      <c r="B200" t="s">
        <v>23</v>
      </c>
      <c r="C200" t="s">
        <v>3799</v>
      </c>
    </row>
    <row r="201" spans="1:3">
      <c r="A201" t="s">
        <v>24</v>
      </c>
      <c r="B201" t="s">
        <v>25</v>
      </c>
      <c r="C201" t="s">
        <v>26</v>
      </c>
    </row>
    <row r="202" spans="1:3">
      <c r="A202" t="s">
        <v>3204</v>
      </c>
      <c r="B202" t="s">
        <v>27</v>
      </c>
      <c r="C202" t="s">
        <v>28</v>
      </c>
    </row>
    <row r="203" spans="1:3">
      <c r="A203" t="s">
        <v>2639</v>
      </c>
      <c r="B203" t="s">
        <v>29</v>
      </c>
      <c r="C203" t="s">
        <v>30</v>
      </c>
    </row>
    <row r="204" spans="1:3">
      <c r="A204" t="s">
        <v>3205</v>
      </c>
      <c r="B204" t="s">
        <v>31</v>
      </c>
      <c r="C204" t="s">
        <v>3738</v>
      </c>
    </row>
    <row r="205" spans="1:3">
      <c r="A205" t="s">
        <v>32</v>
      </c>
      <c r="B205" t="s">
        <v>33</v>
      </c>
      <c r="C205" t="s">
        <v>2477</v>
      </c>
    </row>
    <row r="206" spans="1:3">
      <c r="A206" t="s">
        <v>34</v>
      </c>
      <c r="B206" t="s">
        <v>35</v>
      </c>
      <c r="C206" t="s">
        <v>36</v>
      </c>
    </row>
    <row r="207" spans="1:3">
      <c r="A207" t="s">
        <v>37</v>
      </c>
      <c r="B207" t="s">
        <v>38</v>
      </c>
      <c r="C207" t="s">
        <v>39</v>
      </c>
    </row>
    <row r="208" spans="1:3">
      <c r="A208" t="s">
        <v>40</v>
      </c>
      <c r="B208" t="s">
        <v>41</v>
      </c>
      <c r="C208" t="s">
        <v>42</v>
      </c>
    </row>
    <row r="209" spans="1:3">
      <c r="A209" t="s">
        <v>43</v>
      </c>
      <c r="B209" t="s">
        <v>44</v>
      </c>
      <c r="C209" t="s">
        <v>45</v>
      </c>
    </row>
    <row r="210" spans="1:3">
      <c r="A210" t="s">
        <v>2640</v>
      </c>
      <c r="B210" t="s">
        <v>46</v>
      </c>
      <c r="C210" t="s">
        <v>47</v>
      </c>
    </row>
    <row r="211" spans="1:3">
      <c r="A211" t="s">
        <v>2645</v>
      </c>
      <c r="B211" t="s">
        <v>48</v>
      </c>
      <c r="C211" t="s">
        <v>49</v>
      </c>
    </row>
    <row r="212" spans="1:3">
      <c r="A212" t="s">
        <v>3226</v>
      </c>
      <c r="B212" t="s">
        <v>50</v>
      </c>
      <c r="C212" t="s">
        <v>51</v>
      </c>
    </row>
    <row r="213" spans="1:3">
      <c r="A213" t="s">
        <v>52</v>
      </c>
      <c r="B213" t="s">
        <v>53</v>
      </c>
      <c r="C213" t="s">
        <v>54</v>
      </c>
    </row>
    <row r="214" spans="1:3">
      <c r="A214" t="s">
        <v>55</v>
      </c>
      <c r="B214" t="s">
        <v>56</v>
      </c>
      <c r="C214" t="s">
        <v>57</v>
      </c>
    </row>
    <row r="215" spans="1:3">
      <c r="A215" t="s">
        <v>2654</v>
      </c>
      <c r="B215" t="s">
        <v>58</v>
      </c>
      <c r="C215" t="s">
        <v>59</v>
      </c>
    </row>
    <row r="216" spans="1:3">
      <c r="A216" t="s">
        <v>3239</v>
      </c>
      <c r="B216" t="s">
        <v>60</v>
      </c>
      <c r="C216" t="s">
        <v>61</v>
      </c>
    </row>
    <row r="217" spans="1:3">
      <c r="A217" t="s">
        <v>2659</v>
      </c>
      <c r="B217" t="s">
        <v>62</v>
      </c>
      <c r="C217" t="s">
        <v>63</v>
      </c>
    </row>
    <row r="218" spans="1:3">
      <c r="A218" t="s">
        <v>3243</v>
      </c>
      <c r="B218" t="s">
        <v>64</v>
      </c>
      <c r="C218" t="s">
        <v>2440</v>
      </c>
    </row>
    <row r="219" spans="1:3">
      <c r="A219" t="s">
        <v>65</v>
      </c>
      <c r="B219" t="s">
        <v>66</v>
      </c>
      <c r="C219" t="s">
        <v>67</v>
      </c>
    </row>
    <row r="220" spans="1:3">
      <c r="A220" t="s">
        <v>3464</v>
      </c>
      <c r="B220" t="s">
        <v>68</v>
      </c>
      <c r="C220" t="s">
        <v>3480</v>
      </c>
    </row>
    <row r="221" spans="1:3">
      <c r="A221" t="s">
        <v>69</v>
      </c>
      <c r="B221" t="s">
        <v>70</v>
      </c>
      <c r="C221" t="s">
        <v>3418</v>
      </c>
    </row>
    <row r="222" spans="1:3">
      <c r="A222" t="s">
        <v>3761</v>
      </c>
      <c r="B222" t="s">
        <v>71</v>
      </c>
      <c r="C222" t="s">
        <v>72</v>
      </c>
    </row>
    <row r="223" spans="1:3">
      <c r="A223" t="s">
        <v>2660</v>
      </c>
      <c r="B223" t="s">
        <v>73</v>
      </c>
      <c r="C223" t="s">
        <v>2539</v>
      </c>
    </row>
    <row r="224" spans="1:3">
      <c r="A224" t="s">
        <v>74</v>
      </c>
      <c r="B224" t="s">
        <v>75</v>
      </c>
      <c r="C224" t="s">
        <v>3445</v>
      </c>
    </row>
    <row r="225" spans="1:3">
      <c r="A225" t="s">
        <v>2665</v>
      </c>
      <c r="B225" t="s">
        <v>76</v>
      </c>
      <c r="C225" t="s">
        <v>77</v>
      </c>
    </row>
    <row r="226" spans="1:3">
      <c r="A226" t="s">
        <v>78</v>
      </c>
      <c r="B226" t="s">
        <v>79</v>
      </c>
      <c r="C226" t="s">
        <v>3681</v>
      </c>
    </row>
    <row r="227" spans="1:3">
      <c r="A227" t="s">
        <v>2666</v>
      </c>
      <c r="B227" t="s">
        <v>80</v>
      </c>
      <c r="C227" t="s">
        <v>81</v>
      </c>
    </row>
    <row r="228" spans="1:3">
      <c r="A228" t="s">
        <v>2668</v>
      </c>
      <c r="B228" t="s">
        <v>82</v>
      </c>
      <c r="C228" t="s">
        <v>83</v>
      </c>
    </row>
    <row r="229" spans="1:3">
      <c r="A229" t="s">
        <v>84</v>
      </c>
      <c r="B229" t="s">
        <v>85</v>
      </c>
      <c r="C229" t="s">
        <v>2607</v>
      </c>
    </row>
    <row r="230" spans="1:3">
      <c r="A230" t="s">
        <v>86</v>
      </c>
      <c r="B230" t="s">
        <v>87</v>
      </c>
      <c r="C230" t="s">
        <v>88</v>
      </c>
    </row>
    <row r="231" spans="1:3">
      <c r="A231" t="s">
        <v>2669</v>
      </c>
      <c r="B231" t="s">
        <v>89</v>
      </c>
      <c r="C231" t="s">
        <v>3374</v>
      </c>
    </row>
    <row r="232" spans="1:3">
      <c r="A232" t="s">
        <v>3472</v>
      </c>
      <c r="B232" t="s">
        <v>90</v>
      </c>
      <c r="C232" t="s">
        <v>2714</v>
      </c>
    </row>
    <row r="233" spans="1:3">
      <c r="A233" t="s">
        <v>3471</v>
      </c>
      <c r="B233" t="s">
        <v>91</v>
      </c>
      <c r="C233" t="s">
        <v>92</v>
      </c>
    </row>
    <row r="234" spans="1:3">
      <c r="A234" t="s">
        <v>93</v>
      </c>
      <c r="B234" t="s">
        <v>94</v>
      </c>
      <c r="C234" t="s">
        <v>95</v>
      </c>
    </row>
    <row r="235" spans="1:3">
      <c r="A235" t="s">
        <v>96</v>
      </c>
      <c r="B235" t="s">
        <v>97</v>
      </c>
      <c r="C235" t="s">
        <v>98</v>
      </c>
    </row>
    <row r="236" spans="1:3">
      <c r="A236" t="s">
        <v>99</v>
      </c>
      <c r="B236" t="s">
        <v>100</v>
      </c>
      <c r="C236" t="s">
        <v>3297</v>
      </c>
    </row>
    <row r="237" spans="1:3">
      <c r="A237" t="s">
        <v>101</v>
      </c>
      <c r="B237" t="s">
        <v>102</v>
      </c>
      <c r="C237" t="s">
        <v>3743</v>
      </c>
    </row>
    <row r="238" spans="1:3">
      <c r="A238" t="s">
        <v>103</v>
      </c>
      <c r="B238" t="s">
        <v>104</v>
      </c>
      <c r="C238" t="s">
        <v>105</v>
      </c>
    </row>
    <row r="239" spans="1:3">
      <c r="A239" t="s">
        <v>106</v>
      </c>
      <c r="B239" t="s">
        <v>107</v>
      </c>
      <c r="C239" t="s">
        <v>108</v>
      </c>
    </row>
  </sheetData>
  <phoneticPr fontId="7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48"/>
  <sheetViews>
    <sheetView workbookViewId="0"/>
  </sheetViews>
  <sheetFormatPr defaultColWidth="29.5" defaultRowHeight="14.25"/>
  <sheetData>
    <row r="1" spans="1:2" ht="16.5" thickBot="1">
      <c r="A1" s="20" t="s">
        <v>154</v>
      </c>
      <c r="B1" s="21" t="s">
        <v>155</v>
      </c>
    </row>
    <row r="2" spans="1:2" ht="15.75" thickBot="1">
      <c r="A2" s="22" t="s">
        <v>156</v>
      </c>
      <c r="B2" s="18" t="s">
        <v>157</v>
      </c>
    </row>
    <row r="3" spans="1:2" ht="15.75" thickBot="1">
      <c r="A3" s="22" t="s">
        <v>158</v>
      </c>
      <c r="B3" s="18" t="s">
        <v>159</v>
      </c>
    </row>
    <row r="4" spans="1:2" ht="15.75" thickBot="1">
      <c r="A4" s="22" t="s">
        <v>160</v>
      </c>
      <c r="B4" s="18" t="s">
        <v>161</v>
      </c>
    </row>
    <row r="5" spans="1:2" ht="15.75" thickBot="1">
      <c r="A5" s="22" t="s">
        <v>162</v>
      </c>
      <c r="B5" s="18" t="s">
        <v>163</v>
      </c>
    </row>
    <row r="6" spans="1:2" ht="15.75" thickBot="1">
      <c r="A6" s="22" t="s">
        <v>164</v>
      </c>
      <c r="B6" s="18" t="s">
        <v>165</v>
      </c>
    </row>
    <row r="7" spans="1:2" ht="15.75" thickBot="1">
      <c r="A7" s="22" t="s">
        <v>166</v>
      </c>
      <c r="B7" s="18" t="s">
        <v>167</v>
      </c>
    </row>
    <row r="8" spans="1:2" ht="15.75" thickBot="1">
      <c r="A8" s="22" t="s">
        <v>168</v>
      </c>
      <c r="B8" s="18" t="s">
        <v>169</v>
      </c>
    </row>
    <row r="9" spans="1:2" ht="15.75" thickBot="1">
      <c r="A9" s="22" t="s">
        <v>170</v>
      </c>
      <c r="B9" s="18" t="s">
        <v>171</v>
      </c>
    </row>
    <row r="10" spans="1:2" ht="15.75" thickBot="1">
      <c r="A10" s="22" t="s">
        <v>172</v>
      </c>
      <c r="B10" s="18" t="s">
        <v>173</v>
      </c>
    </row>
    <row r="11" spans="1:2" ht="15.75" thickBot="1">
      <c r="A11" s="22" t="s">
        <v>174</v>
      </c>
      <c r="B11" s="18" t="s">
        <v>175</v>
      </c>
    </row>
    <row r="12" spans="1:2" ht="15.75" thickBot="1">
      <c r="A12" s="22" t="s">
        <v>176</v>
      </c>
      <c r="B12" s="18" t="s">
        <v>177</v>
      </c>
    </row>
    <row r="13" spans="1:2" ht="15.75" thickBot="1">
      <c r="A13" s="22" t="s">
        <v>178</v>
      </c>
      <c r="B13" s="18" t="s">
        <v>179</v>
      </c>
    </row>
    <row r="14" spans="1:2" ht="15.75" thickBot="1">
      <c r="A14" s="22" t="s">
        <v>180</v>
      </c>
      <c r="B14" s="18" t="s">
        <v>181</v>
      </c>
    </row>
    <row r="15" spans="1:2" ht="15.75" thickBot="1">
      <c r="A15" s="22" t="s">
        <v>182</v>
      </c>
      <c r="B15" s="18" t="s">
        <v>183</v>
      </c>
    </row>
    <row r="16" spans="1:2" ht="15.75" thickBot="1">
      <c r="A16" s="22" t="s">
        <v>184</v>
      </c>
      <c r="B16" s="18" t="s">
        <v>185</v>
      </c>
    </row>
    <row r="17" spans="1:2" ht="15.75" thickBot="1">
      <c r="A17" s="22" t="s">
        <v>186</v>
      </c>
      <c r="B17" s="18" t="s">
        <v>187</v>
      </c>
    </row>
    <row r="18" spans="1:2" ht="15.75" thickBot="1">
      <c r="A18" s="22" t="s">
        <v>188</v>
      </c>
      <c r="B18" s="18" t="s">
        <v>189</v>
      </c>
    </row>
    <row r="19" spans="1:2" ht="15.75" thickBot="1">
      <c r="A19" s="22" t="s">
        <v>190</v>
      </c>
      <c r="B19" s="18" t="s">
        <v>191</v>
      </c>
    </row>
    <row r="20" spans="1:2" ht="15.75" thickBot="1">
      <c r="A20" s="22" t="s">
        <v>192</v>
      </c>
      <c r="B20" s="18" t="s">
        <v>193</v>
      </c>
    </row>
    <row r="21" spans="1:2" ht="15.75" thickBot="1">
      <c r="A21" s="22" t="s">
        <v>194</v>
      </c>
      <c r="B21" s="18" t="s">
        <v>195</v>
      </c>
    </row>
    <row r="22" spans="1:2" ht="15.75" thickBot="1">
      <c r="A22" s="22" t="s">
        <v>196</v>
      </c>
      <c r="B22" s="18" t="s">
        <v>197</v>
      </c>
    </row>
    <row r="23" spans="1:2" ht="15.75" thickBot="1">
      <c r="A23" s="22" t="s">
        <v>198</v>
      </c>
      <c r="B23" s="18" t="s">
        <v>199</v>
      </c>
    </row>
    <row r="24" spans="1:2" ht="15.75" thickBot="1">
      <c r="A24" s="22" t="s">
        <v>200</v>
      </c>
      <c r="B24" s="18" t="s">
        <v>201</v>
      </c>
    </row>
    <row r="25" spans="1:2" ht="15.75" thickBot="1">
      <c r="A25" s="22" t="s">
        <v>202</v>
      </c>
      <c r="B25" s="18" t="s">
        <v>203</v>
      </c>
    </row>
    <row r="26" spans="1:2" ht="15.75" thickBot="1">
      <c r="A26" s="22" t="s">
        <v>204</v>
      </c>
      <c r="B26" s="18" t="s">
        <v>205</v>
      </c>
    </row>
    <row r="27" spans="1:2" ht="15.75" thickBot="1">
      <c r="A27" s="22" t="s">
        <v>206</v>
      </c>
      <c r="B27" s="18" t="s">
        <v>207</v>
      </c>
    </row>
    <row r="28" spans="1:2" ht="30.75" thickBot="1">
      <c r="A28" s="22" t="s">
        <v>208</v>
      </c>
      <c r="B28" s="18" t="s">
        <v>209</v>
      </c>
    </row>
    <row r="29" spans="1:2" ht="15.75" thickBot="1">
      <c r="A29" s="22" t="s">
        <v>210</v>
      </c>
      <c r="B29" s="18" t="s">
        <v>211</v>
      </c>
    </row>
    <row r="30" spans="1:2" ht="15.75" thickBot="1">
      <c r="A30" s="22" t="s">
        <v>212</v>
      </c>
      <c r="B30" s="18" t="s">
        <v>213</v>
      </c>
    </row>
    <row r="31" spans="1:2" ht="15.75" thickBot="1">
      <c r="A31" s="22" t="s">
        <v>214</v>
      </c>
      <c r="B31" s="18" t="s">
        <v>215</v>
      </c>
    </row>
    <row r="32" spans="1:2" ht="15.75" thickBot="1">
      <c r="A32" s="22" t="s">
        <v>216</v>
      </c>
      <c r="B32" s="18" t="s">
        <v>217</v>
      </c>
    </row>
    <row r="33" spans="1:2" ht="30.75" thickBot="1">
      <c r="A33" s="22" t="s">
        <v>218</v>
      </c>
      <c r="B33" s="18" t="s">
        <v>219</v>
      </c>
    </row>
    <row r="34" spans="1:2" ht="15.75" thickBot="1">
      <c r="A34" s="22" t="s">
        <v>650</v>
      </c>
      <c r="B34" s="18" t="s">
        <v>220</v>
      </c>
    </row>
    <row r="35" spans="1:2" ht="15.75" thickBot="1">
      <c r="A35" s="22" t="s">
        <v>221</v>
      </c>
      <c r="B35" s="18" t="s">
        <v>222</v>
      </c>
    </row>
    <row r="36" spans="1:2" ht="15.75" thickBot="1">
      <c r="A36" s="22" t="s">
        <v>223</v>
      </c>
      <c r="B36" s="18" t="s">
        <v>224</v>
      </c>
    </row>
    <row r="37" spans="1:2" ht="15.75" thickBot="1">
      <c r="A37" s="22" t="s">
        <v>225</v>
      </c>
      <c r="B37" s="18" t="s">
        <v>226</v>
      </c>
    </row>
    <row r="38" spans="1:2" ht="15.75" thickBot="1">
      <c r="A38" s="22" t="s">
        <v>227</v>
      </c>
      <c r="B38" s="18" t="s">
        <v>228</v>
      </c>
    </row>
    <row r="39" spans="1:2" ht="15.75" thickBot="1">
      <c r="A39" s="22" t="s">
        <v>229</v>
      </c>
      <c r="B39" s="18" t="s">
        <v>230</v>
      </c>
    </row>
    <row r="40" spans="1:2" ht="15.75" thickBot="1">
      <c r="A40" s="22" t="s">
        <v>231</v>
      </c>
      <c r="B40" s="18" t="s">
        <v>232</v>
      </c>
    </row>
    <row r="41" spans="1:2" ht="15.75" thickBot="1">
      <c r="A41" s="22" t="s">
        <v>233</v>
      </c>
      <c r="B41" s="18" t="s">
        <v>234</v>
      </c>
    </row>
    <row r="42" spans="1:2" ht="15.75" thickBot="1">
      <c r="A42" s="22" t="s">
        <v>235</v>
      </c>
      <c r="B42" s="18" t="s">
        <v>236</v>
      </c>
    </row>
    <row r="43" spans="1:2" ht="30.75" thickBot="1">
      <c r="A43" s="22" t="s">
        <v>237</v>
      </c>
      <c r="B43" s="18" t="s">
        <v>238</v>
      </c>
    </row>
    <row r="44" spans="1:2" ht="15.75" thickBot="1">
      <c r="A44" s="22" t="s">
        <v>239</v>
      </c>
      <c r="B44" s="18" t="s">
        <v>240</v>
      </c>
    </row>
    <row r="45" spans="1:2" ht="15.75" thickBot="1">
      <c r="A45" s="22" t="s">
        <v>241</v>
      </c>
      <c r="B45" s="18" t="s">
        <v>242</v>
      </c>
    </row>
    <row r="46" spans="1:2" ht="15.75" thickBot="1">
      <c r="A46" s="22" t="s">
        <v>243</v>
      </c>
      <c r="B46" s="18" t="s">
        <v>152</v>
      </c>
    </row>
    <row r="47" spans="1:2" ht="15.75" thickBot="1">
      <c r="A47" s="22" t="s">
        <v>244</v>
      </c>
      <c r="B47" s="18" t="s">
        <v>245</v>
      </c>
    </row>
    <row r="48" spans="1:2" ht="15.75" thickBot="1">
      <c r="A48" s="22" t="s">
        <v>246</v>
      </c>
      <c r="B48" s="18" t="s">
        <v>247</v>
      </c>
    </row>
    <row r="49" spans="1:2" ht="15.75" thickBot="1">
      <c r="A49" s="22" t="s">
        <v>248</v>
      </c>
      <c r="B49" s="18" t="s">
        <v>249</v>
      </c>
    </row>
    <row r="50" spans="1:2" ht="15.75" thickBot="1">
      <c r="A50" s="22" t="s">
        <v>250</v>
      </c>
      <c r="B50" s="18" t="s">
        <v>251</v>
      </c>
    </row>
    <row r="51" spans="1:2" ht="15.75" thickBot="1">
      <c r="A51" s="22" t="s">
        <v>252</v>
      </c>
      <c r="B51" s="18" t="s">
        <v>253</v>
      </c>
    </row>
    <row r="52" spans="1:2" ht="30.75" thickBot="1">
      <c r="A52" s="22" t="s">
        <v>254</v>
      </c>
      <c r="B52" s="18" t="s">
        <v>255</v>
      </c>
    </row>
    <row r="53" spans="1:2" ht="15.75" thickBot="1">
      <c r="A53" s="22" t="s">
        <v>256</v>
      </c>
      <c r="B53" s="18" t="s">
        <v>257</v>
      </c>
    </row>
    <row r="54" spans="1:2" ht="15.75" thickBot="1">
      <c r="A54" s="22" t="s">
        <v>258</v>
      </c>
      <c r="B54" s="18" t="s">
        <v>259</v>
      </c>
    </row>
    <row r="55" spans="1:2" ht="15.75" thickBot="1">
      <c r="A55" s="22" t="s">
        <v>260</v>
      </c>
      <c r="B55" s="18" t="s">
        <v>261</v>
      </c>
    </row>
    <row r="56" spans="1:2" ht="15.75" thickBot="1">
      <c r="A56" s="22" t="s">
        <v>262</v>
      </c>
      <c r="B56" s="18" t="s">
        <v>263</v>
      </c>
    </row>
    <row r="57" spans="1:2" ht="15.75" thickBot="1">
      <c r="A57" s="22" t="s">
        <v>264</v>
      </c>
      <c r="B57" s="18" t="s">
        <v>265</v>
      </c>
    </row>
    <row r="58" spans="1:2" ht="15.75" thickBot="1">
      <c r="A58" s="22" t="s">
        <v>266</v>
      </c>
      <c r="B58" s="18" t="s">
        <v>267</v>
      </c>
    </row>
    <row r="59" spans="1:2" ht="15.75" thickBot="1">
      <c r="A59" s="22" t="s">
        <v>268</v>
      </c>
      <c r="B59" s="18" t="s">
        <v>269</v>
      </c>
    </row>
    <row r="60" spans="1:2" ht="15.75" thickBot="1">
      <c r="A60" s="22" t="s">
        <v>270</v>
      </c>
      <c r="B60" s="18" t="s">
        <v>271</v>
      </c>
    </row>
    <row r="61" spans="1:2" ht="15.75" thickBot="1">
      <c r="A61" s="22" t="s">
        <v>272</v>
      </c>
      <c r="B61" s="18" t="s">
        <v>273</v>
      </c>
    </row>
    <row r="62" spans="1:2" ht="15.75" thickBot="1">
      <c r="A62" s="22" t="s">
        <v>274</v>
      </c>
      <c r="B62" s="18" t="s">
        <v>275</v>
      </c>
    </row>
    <row r="63" spans="1:2" ht="15.75" thickBot="1">
      <c r="A63" s="22" t="s">
        <v>276</v>
      </c>
      <c r="B63" s="18" t="s">
        <v>277</v>
      </c>
    </row>
    <row r="64" spans="1:2" ht="15.75" thickBot="1">
      <c r="A64" s="22" t="s">
        <v>278</v>
      </c>
      <c r="B64" s="18" t="s">
        <v>279</v>
      </c>
    </row>
    <row r="65" spans="1:2" ht="15.75" thickBot="1">
      <c r="A65" s="22" t="s">
        <v>280</v>
      </c>
      <c r="B65" s="18" t="s">
        <v>281</v>
      </c>
    </row>
    <row r="66" spans="1:2" ht="15.75" thickBot="1">
      <c r="A66" s="22" t="s">
        <v>282</v>
      </c>
      <c r="B66" s="18" t="s">
        <v>283</v>
      </c>
    </row>
    <row r="67" spans="1:2" ht="15.75" thickBot="1">
      <c r="A67" s="22" t="s">
        <v>284</v>
      </c>
      <c r="B67" s="18" t="s">
        <v>285</v>
      </c>
    </row>
    <row r="68" spans="1:2" ht="15.75" thickBot="1">
      <c r="A68" s="22" t="s">
        <v>286</v>
      </c>
      <c r="B68" s="18" t="s">
        <v>287</v>
      </c>
    </row>
    <row r="69" spans="1:2" ht="15.75" thickBot="1">
      <c r="A69" s="22" t="s">
        <v>288</v>
      </c>
      <c r="B69" s="18" t="s">
        <v>289</v>
      </c>
    </row>
    <row r="70" spans="1:2" ht="15.75" thickBot="1">
      <c r="A70" s="22" t="s">
        <v>290</v>
      </c>
      <c r="B70" s="18" t="s">
        <v>291</v>
      </c>
    </row>
    <row r="71" spans="1:2" ht="30.75" thickBot="1">
      <c r="A71" s="22" t="s">
        <v>292</v>
      </c>
      <c r="B71" s="18" t="s">
        <v>293</v>
      </c>
    </row>
    <row r="72" spans="1:2" ht="15.75" thickBot="1">
      <c r="A72" s="22" t="s">
        <v>294</v>
      </c>
      <c r="B72" s="18" t="s">
        <v>295</v>
      </c>
    </row>
    <row r="73" spans="1:2" ht="15.75" thickBot="1">
      <c r="A73" s="22" t="s">
        <v>296</v>
      </c>
      <c r="B73" s="18" t="s">
        <v>297</v>
      </c>
    </row>
    <row r="74" spans="1:2" ht="15.75" thickBot="1">
      <c r="A74" s="22" t="s">
        <v>298</v>
      </c>
      <c r="B74" s="18" t="s">
        <v>299</v>
      </c>
    </row>
    <row r="75" spans="1:2" ht="15.75" thickBot="1">
      <c r="A75" s="22" t="s">
        <v>300</v>
      </c>
      <c r="B75" s="18" t="s">
        <v>301</v>
      </c>
    </row>
    <row r="76" spans="1:2" ht="15.75" thickBot="1">
      <c r="A76" s="22" t="s">
        <v>302</v>
      </c>
      <c r="B76" s="18" t="s">
        <v>303</v>
      </c>
    </row>
    <row r="77" spans="1:2" ht="15.75" thickBot="1">
      <c r="A77" s="22" t="s">
        <v>304</v>
      </c>
      <c r="B77" s="18" t="s">
        <v>305</v>
      </c>
    </row>
    <row r="78" spans="1:2" ht="30.75" thickBot="1">
      <c r="A78" s="22" t="s">
        <v>306</v>
      </c>
      <c r="B78" s="18" t="s">
        <v>307</v>
      </c>
    </row>
    <row r="79" spans="1:2" ht="15.75" thickBot="1">
      <c r="A79" s="22" t="s">
        <v>308</v>
      </c>
      <c r="B79" s="18" t="s">
        <v>309</v>
      </c>
    </row>
    <row r="80" spans="1:2" ht="15.75" thickBot="1">
      <c r="A80" s="22" t="s">
        <v>310</v>
      </c>
      <c r="B80" s="18" t="s">
        <v>311</v>
      </c>
    </row>
    <row r="81" spans="1:2" ht="15.75" thickBot="1">
      <c r="A81" s="22" t="s">
        <v>312</v>
      </c>
      <c r="B81" s="18" t="s">
        <v>313</v>
      </c>
    </row>
    <row r="82" spans="1:2" ht="15.75" thickBot="1">
      <c r="A82" s="22" t="s">
        <v>314</v>
      </c>
      <c r="B82" s="18" t="s">
        <v>315</v>
      </c>
    </row>
    <row r="83" spans="1:2" ht="15.75" thickBot="1">
      <c r="A83" s="22" t="s">
        <v>316</v>
      </c>
      <c r="B83" s="18" t="s">
        <v>317</v>
      </c>
    </row>
    <row r="84" spans="1:2" ht="15.75" thickBot="1">
      <c r="A84" s="22" t="s">
        <v>318</v>
      </c>
      <c r="B84" s="18" t="s">
        <v>319</v>
      </c>
    </row>
    <row r="85" spans="1:2" ht="15.75" thickBot="1">
      <c r="A85" s="22" t="s">
        <v>320</v>
      </c>
      <c r="B85" s="18" t="s">
        <v>321</v>
      </c>
    </row>
    <row r="86" spans="1:2" ht="15.75" thickBot="1">
      <c r="A86" s="22" t="s">
        <v>322</v>
      </c>
      <c r="B86" s="18" t="s">
        <v>323</v>
      </c>
    </row>
    <row r="87" spans="1:2" ht="15.75" thickBot="1">
      <c r="A87" s="22" t="s">
        <v>324</v>
      </c>
      <c r="B87" s="18" t="s">
        <v>325</v>
      </c>
    </row>
    <row r="88" spans="1:2" ht="15.75" thickBot="1">
      <c r="A88" s="22" t="s">
        <v>326</v>
      </c>
      <c r="B88" s="18" t="s">
        <v>327</v>
      </c>
    </row>
    <row r="89" spans="1:2" ht="15.75" thickBot="1">
      <c r="A89" s="22" t="s">
        <v>328</v>
      </c>
      <c r="B89" s="18" t="s">
        <v>329</v>
      </c>
    </row>
    <row r="90" spans="1:2" ht="15.75" thickBot="1">
      <c r="A90" s="22" t="s">
        <v>330</v>
      </c>
      <c r="B90" s="18" t="s">
        <v>331</v>
      </c>
    </row>
    <row r="91" spans="1:2" ht="15.75" thickBot="1">
      <c r="A91" s="22" t="s">
        <v>332</v>
      </c>
      <c r="B91" s="18" t="s">
        <v>333</v>
      </c>
    </row>
    <row r="92" spans="1:2" ht="15.75" thickBot="1">
      <c r="A92" s="22" t="s">
        <v>334</v>
      </c>
      <c r="B92" s="18" t="s">
        <v>335</v>
      </c>
    </row>
    <row r="93" spans="1:2" ht="15.75" thickBot="1">
      <c r="A93" s="22" t="s">
        <v>336</v>
      </c>
      <c r="B93" s="18" t="s">
        <v>337</v>
      </c>
    </row>
    <row r="94" spans="1:2" ht="15.75" thickBot="1">
      <c r="A94" s="22" t="s">
        <v>338</v>
      </c>
      <c r="B94" s="18" t="s">
        <v>339</v>
      </c>
    </row>
    <row r="95" spans="1:2" ht="15.75" thickBot="1">
      <c r="A95" s="22" t="s">
        <v>340</v>
      </c>
      <c r="B95" s="18" t="s">
        <v>341</v>
      </c>
    </row>
    <row r="96" spans="1:2" ht="30.75" thickBot="1">
      <c r="A96" s="22" t="s">
        <v>342</v>
      </c>
      <c r="B96" s="18" t="s">
        <v>343</v>
      </c>
    </row>
    <row r="97" spans="1:2" ht="30.75" thickBot="1">
      <c r="A97" s="22" t="s">
        <v>344</v>
      </c>
      <c r="B97" s="18" t="s">
        <v>345</v>
      </c>
    </row>
    <row r="98" spans="1:2" ht="15.75" thickBot="1">
      <c r="A98" s="22" t="s">
        <v>346</v>
      </c>
      <c r="B98" s="18" t="s">
        <v>347</v>
      </c>
    </row>
    <row r="99" spans="1:2" ht="15.75" thickBot="1">
      <c r="A99" s="22" t="s">
        <v>348</v>
      </c>
      <c r="B99" s="18" t="s">
        <v>349</v>
      </c>
    </row>
    <row r="100" spans="1:2" ht="15.75" thickBot="1">
      <c r="A100" s="22" t="s">
        <v>350</v>
      </c>
      <c r="B100" s="18" t="s">
        <v>351</v>
      </c>
    </row>
    <row r="101" spans="1:2" ht="15.75" thickBot="1">
      <c r="A101" s="22" t="s">
        <v>352</v>
      </c>
      <c r="B101" s="18" t="s">
        <v>353</v>
      </c>
    </row>
    <row r="102" spans="1:2" ht="15.75" thickBot="1">
      <c r="A102" s="22" t="s">
        <v>354</v>
      </c>
      <c r="B102" s="18" t="s">
        <v>355</v>
      </c>
    </row>
    <row r="103" spans="1:2" ht="15.75" thickBot="1">
      <c r="A103" s="22" t="s">
        <v>356</v>
      </c>
      <c r="B103" s="18" t="s">
        <v>357</v>
      </c>
    </row>
    <row r="104" spans="1:2" ht="15.75" thickBot="1">
      <c r="A104" s="22" t="s">
        <v>358</v>
      </c>
      <c r="B104" s="18" t="s">
        <v>359</v>
      </c>
    </row>
    <row r="105" spans="1:2" ht="15.75" thickBot="1">
      <c r="A105" s="22" t="s">
        <v>360</v>
      </c>
      <c r="B105" s="18" t="s">
        <v>361</v>
      </c>
    </row>
    <row r="106" spans="1:2" ht="15.75" thickBot="1">
      <c r="A106" s="22" t="s">
        <v>362</v>
      </c>
      <c r="B106" s="18" t="s">
        <v>363</v>
      </c>
    </row>
    <row r="107" spans="1:2" ht="15.75" thickBot="1">
      <c r="A107" s="22" t="s">
        <v>364</v>
      </c>
      <c r="B107" s="18" t="s">
        <v>365</v>
      </c>
    </row>
    <row r="108" spans="1:2" ht="15.75" thickBot="1">
      <c r="A108" s="22" t="s">
        <v>366</v>
      </c>
      <c r="B108" s="18" t="s">
        <v>367</v>
      </c>
    </row>
    <row r="109" spans="1:2" ht="15.75" thickBot="1">
      <c r="A109" s="22" t="s">
        <v>368</v>
      </c>
      <c r="B109" s="18" t="s">
        <v>369</v>
      </c>
    </row>
    <row r="110" spans="1:2" ht="15.75" thickBot="1">
      <c r="A110" s="22" t="s">
        <v>370</v>
      </c>
      <c r="B110" s="18" t="s">
        <v>371</v>
      </c>
    </row>
    <row r="111" spans="1:2" ht="15.75" thickBot="1">
      <c r="A111" s="22" t="s">
        <v>372</v>
      </c>
      <c r="B111" s="18" t="s">
        <v>373</v>
      </c>
    </row>
    <row r="112" spans="1:2" ht="15.75" thickBot="1">
      <c r="A112" s="22" t="s">
        <v>374</v>
      </c>
      <c r="B112" s="18" t="s">
        <v>375</v>
      </c>
    </row>
    <row r="113" spans="1:2" ht="15.75" thickBot="1">
      <c r="A113" s="22" t="s">
        <v>376</v>
      </c>
      <c r="B113" s="18" t="s">
        <v>377</v>
      </c>
    </row>
    <row r="114" spans="1:2" ht="15.75" thickBot="1">
      <c r="A114" s="22" t="s">
        <v>378</v>
      </c>
      <c r="B114" s="18" t="s">
        <v>379</v>
      </c>
    </row>
    <row r="115" spans="1:2" ht="15.75" thickBot="1">
      <c r="A115" s="22" t="s">
        <v>380</v>
      </c>
      <c r="B115" s="18" t="s">
        <v>381</v>
      </c>
    </row>
    <row r="116" spans="1:2" ht="15.75" thickBot="1">
      <c r="A116" s="22" t="s">
        <v>382</v>
      </c>
      <c r="B116" s="18" t="s">
        <v>383</v>
      </c>
    </row>
    <row r="117" spans="1:2" ht="30.75" thickBot="1">
      <c r="A117" s="22" t="s">
        <v>384</v>
      </c>
      <c r="B117" s="18" t="s">
        <v>385</v>
      </c>
    </row>
    <row r="118" spans="1:2" ht="15.75" thickBot="1">
      <c r="A118" s="22" t="s">
        <v>386</v>
      </c>
      <c r="B118" s="18" t="s">
        <v>387</v>
      </c>
    </row>
    <row r="119" spans="1:2" ht="15.75" thickBot="1">
      <c r="A119" s="22" t="s">
        <v>388</v>
      </c>
      <c r="B119" s="18" t="s">
        <v>389</v>
      </c>
    </row>
    <row r="120" spans="1:2" ht="15.75" thickBot="1">
      <c r="A120" s="22" t="s">
        <v>390</v>
      </c>
      <c r="B120" s="18" t="s">
        <v>391</v>
      </c>
    </row>
    <row r="121" spans="1:2" ht="30.75" thickBot="1">
      <c r="A121" s="22" t="s">
        <v>392</v>
      </c>
      <c r="B121" s="18" t="s">
        <v>393</v>
      </c>
    </row>
    <row r="122" spans="1:2" ht="15.75" thickBot="1">
      <c r="A122" s="22" t="s">
        <v>394</v>
      </c>
      <c r="B122" s="18" t="s">
        <v>395</v>
      </c>
    </row>
    <row r="123" spans="1:2" ht="15.75" thickBot="1">
      <c r="A123" s="22" t="s">
        <v>396</v>
      </c>
      <c r="B123" s="18" t="s">
        <v>397</v>
      </c>
    </row>
    <row r="124" spans="1:2" ht="15.75" thickBot="1">
      <c r="A124" s="22" t="s">
        <v>398</v>
      </c>
      <c r="B124" s="18" t="s">
        <v>399</v>
      </c>
    </row>
    <row r="125" spans="1:2" ht="15.75" thickBot="1">
      <c r="A125" s="22" t="s">
        <v>400</v>
      </c>
      <c r="B125" s="18" t="s">
        <v>401</v>
      </c>
    </row>
    <row r="126" spans="1:2" ht="15.75" thickBot="1">
      <c r="A126" s="22" t="s">
        <v>402</v>
      </c>
      <c r="B126" s="18" t="s">
        <v>403</v>
      </c>
    </row>
    <row r="127" spans="1:2" ht="15.75" thickBot="1">
      <c r="A127" s="22" t="s">
        <v>404</v>
      </c>
      <c r="B127" s="18" t="s">
        <v>405</v>
      </c>
    </row>
    <row r="128" spans="1:2" ht="15.75" thickBot="1">
      <c r="A128" s="22" t="s">
        <v>406</v>
      </c>
      <c r="B128" s="18" t="s">
        <v>407</v>
      </c>
    </row>
    <row r="129" spans="1:2" ht="15.75" thickBot="1">
      <c r="A129" s="22" t="s">
        <v>408</v>
      </c>
      <c r="B129" s="18" t="s">
        <v>409</v>
      </c>
    </row>
    <row r="130" spans="1:2" ht="15.75" thickBot="1">
      <c r="A130" s="22" t="s">
        <v>410</v>
      </c>
      <c r="B130" s="18" t="s">
        <v>411</v>
      </c>
    </row>
    <row r="131" spans="1:2" ht="30.75" thickBot="1">
      <c r="A131" s="22" t="s">
        <v>412</v>
      </c>
      <c r="B131" s="18" t="s">
        <v>413</v>
      </c>
    </row>
    <row r="132" spans="1:2" ht="15.75" thickBot="1">
      <c r="A132" s="22" t="s">
        <v>414</v>
      </c>
      <c r="B132" s="18" t="s">
        <v>415</v>
      </c>
    </row>
    <row r="133" spans="1:2" ht="15.75" thickBot="1">
      <c r="A133" s="22" t="s">
        <v>416</v>
      </c>
      <c r="B133" s="18" t="s">
        <v>417</v>
      </c>
    </row>
    <row r="134" spans="1:2" ht="15.75" thickBot="1">
      <c r="A134" s="22" t="s">
        <v>418</v>
      </c>
      <c r="B134" s="18" t="s">
        <v>419</v>
      </c>
    </row>
    <row r="135" spans="1:2" ht="15.75" thickBot="1">
      <c r="A135" s="22" t="s">
        <v>420</v>
      </c>
      <c r="B135" s="18" t="s">
        <v>421</v>
      </c>
    </row>
    <row r="136" spans="1:2" ht="15.75" thickBot="1">
      <c r="A136" s="22" t="s">
        <v>422</v>
      </c>
      <c r="B136" s="18" t="s">
        <v>423</v>
      </c>
    </row>
    <row r="137" spans="1:2" ht="15.75" thickBot="1">
      <c r="A137" s="22" t="s">
        <v>424</v>
      </c>
      <c r="B137" s="18" t="s">
        <v>425</v>
      </c>
    </row>
    <row r="138" spans="1:2" ht="15.75" thickBot="1">
      <c r="A138" s="22" t="s">
        <v>426</v>
      </c>
      <c r="B138" s="18" t="s">
        <v>427</v>
      </c>
    </row>
    <row r="139" spans="1:2" ht="15.75" thickBot="1">
      <c r="A139" s="22" t="s">
        <v>428</v>
      </c>
      <c r="B139" s="18" t="s">
        <v>429</v>
      </c>
    </row>
    <row r="140" spans="1:2" ht="15.75" thickBot="1">
      <c r="A140" s="22" t="s">
        <v>430</v>
      </c>
      <c r="B140" s="18" t="s">
        <v>431</v>
      </c>
    </row>
    <row r="141" spans="1:2" ht="15.75" thickBot="1">
      <c r="A141" s="22" t="s">
        <v>432</v>
      </c>
      <c r="B141" s="18" t="s">
        <v>433</v>
      </c>
    </row>
    <row r="142" spans="1:2" ht="15.75" thickBot="1">
      <c r="A142" s="22" t="s">
        <v>434</v>
      </c>
      <c r="B142" s="18" t="s">
        <v>435</v>
      </c>
    </row>
    <row r="143" spans="1:2" ht="15.75" thickBot="1">
      <c r="A143" s="22" t="s">
        <v>436</v>
      </c>
      <c r="B143" s="18" t="s">
        <v>437</v>
      </c>
    </row>
    <row r="144" spans="1:2" ht="30.75" thickBot="1">
      <c r="A144" s="22" t="s">
        <v>438</v>
      </c>
      <c r="B144" s="18" t="s">
        <v>439</v>
      </c>
    </row>
    <row r="145" spans="1:2" ht="15.75" thickBot="1">
      <c r="A145" s="22" t="s">
        <v>440</v>
      </c>
      <c r="B145" s="18" t="s">
        <v>441</v>
      </c>
    </row>
    <row r="146" spans="1:2" ht="15.75" thickBot="1">
      <c r="A146" s="22" t="s">
        <v>442</v>
      </c>
      <c r="B146" s="18" t="s">
        <v>443</v>
      </c>
    </row>
    <row r="147" spans="1:2" ht="15.75" thickBot="1">
      <c r="A147" s="22" t="s">
        <v>444</v>
      </c>
      <c r="B147" s="18" t="s">
        <v>445</v>
      </c>
    </row>
    <row r="148" spans="1:2" ht="15.75" thickBot="1">
      <c r="A148" s="22" t="s">
        <v>446</v>
      </c>
      <c r="B148" s="18" t="s">
        <v>447</v>
      </c>
    </row>
    <row r="149" spans="1:2" ht="15.75" thickBot="1">
      <c r="A149" s="22" t="s">
        <v>448</v>
      </c>
      <c r="B149" s="18" t="s">
        <v>449</v>
      </c>
    </row>
    <row r="150" spans="1:2" ht="15.75" thickBot="1">
      <c r="A150" s="22" t="s">
        <v>450</v>
      </c>
      <c r="B150" s="18" t="s">
        <v>451</v>
      </c>
    </row>
    <row r="151" spans="1:2" ht="15.75" thickBot="1">
      <c r="A151" s="22" t="s">
        <v>452</v>
      </c>
      <c r="B151" s="18" t="s">
        <v>453</v>
      </c>
    </row>
    <row r="152" spans="1:2" ht="15.75" thickBot="1">
      <c r="A152" s="22" t="s">
        <v>1307</v>
      </c>
      <c r="B152" s="18" t="s">
        <v>454</v>
      </c>
    </row>
    <row r="153" spans="1:2" ht="15.75" thickBot="1">
      <c r="A153" s="22" t="s">
        <v>455</v>
      </c>
      <c r="B153" s="18" t="s">
        <v>456</v>
      </c>
    </row>
    <row r="154" spans="1:2" ht="15.75" thickBot="1">
      <c r="A154" s="22" t="s">
        <v>457</v>
      </c>
      <c r="B154" s="18" t="s">
        <v>458</v>
      </c>
    </row>
    <row r="155" spans="1:2" ht="15.75" thickBot="1">
      <c r="A155" s="22" t="s">
        <v>459</v>
      </c>
      <c r="B155" s="18" t="s">
        <v>460</v>
      </c>
    </row>
    <row r="156" spans="1:2" ht="15.75" thickBot="1">
      <c r="A156" s="22" t="s">
        <v>461</v>
      </c>
      <c r="B156" s="18" t="s">
        <v>462</v>
      </c>
    </row>
    <row r="157" spans="1:2" ht="15.75" thickBot="1">
      <c r="A157" s="22" t="s">
        <v>463</v>
      </c>
      <c r="B157" s="18" t="s">
        <v>464</v>
      </c>
    </row>
    <row r="158" spans="1:2" ht="15.75" thickBot="1">
      <c r="A158" s="22" t="s">
        <v>465</v>
      </c>
      <c r="B158" s="18" t="s">
        <v>466</v>
      </c>
    </row>
    <row r="159" spans="1:2" ht="15.75" thickBot="1">
      <c r="A159" s="22" t="s">
        <v>467</v>
      </c>
      <c r="B159" s="18" t="s">
        <v>468</v>
      </c>
    </row>
    <row r="160" spans="1:2" ht="15.75" thickBot="1">
      <c r="A160" s="22" t="s">
        <v>469</v>
      </c>
      <c r="B160" s="18" t="s">
        <v>470</v>
      </c>
    </row>
    <row r="161" spans="1:2" ht="15.75" thickBot="1">
      <c r="A161" s="22" t="s">
        <v>471</v>
      </c>
      <c r="B161" s="18" t="s">
        <v>472</v>
      </c>
    </row>
    <row r="162" spans="1:2" ht="15.75" thickBot="1">
      <c r="A162" s="22" t="s">
        <v>473</v>
      </c>
      <c r="B162" s="18" t="s">
        <v>474</v>
      </c>
    </row>
    <row r="163" spans="1:2" ht="15.75" thickBot="1">
      <c r="A163" s="22" t="s">
        <v>475</v>
      </c>
      <c r="B163" s="18" t="s">
        <v>476</v>
      </c>
    </row>
    <row r="164" spans="1:2" ht="15.75" thickBot="1">
      <c r="A164" s="22" t="s">
        <v>477</v>
      </c>
      <c r="B164" s="18" t="s">
        <v>478</v>
      </c>
    </row>
    <row r="165" spans="1:2" ht="30.75" thickBot="1">
      <c r="A165" s="22" t="s">
        <v>479</v>
      </c>
      <c r="B165" s="18" t="s">
        <v>480</v>
      </c>
    </row>
    <row r="166" spans="1:2" ht="15.75" thickBot="1">
      <c r="A166" s="22" t="s">
        <v>481</v>
      </c>
      <c r="B166" s="18" t="s">
        <v>482</v>
      </c>
    </row>
    <row r="167" spans="1:2" ht="15.75" thickBot="1">
      <c r="A167" s="22" t="s">
        <v>483</v>
      </c>
      <c r="B167" s="18" t="s">
        <v>484</v>
      </c>
    </row>
    <row r="168" spans="1:2" ht="15.75" thickBot="1">
      <c r="A168" s="22" t="s">
        <v>485</v>
      </c>
      <c r="B168" s="18" t="s">
        <v>486</v>
      </c>
    </row>
    <row r="169" spans="1:2" ht="15.75" thickBot="1">
      <c r="A169" s="22" t="s">
        <v>487</v>
      </c>
      <c r="B169" s="18" t="s">
        <v>488</v>
      </c>
    </row>
    <row r="170" spans="1:2" ht="30.75" thickBot="1">
      <c r="A170" s="22" t="s">
        <v>489</v>
      </c>
      <c r="B170" s="18" t="s">
        <v>490</v>
      </c>
    </row>
    <row r="171" spans="1:2" ht="15.75" thickBot="1">
      <c r="A171" s="22" t="s">
        <v>491</v>
      </c>
      <c r="B171" s="18" t="s">
        <v>492</v>
      </c>
    </row>
    <row r="172" spans="1:2" ht="15.75" thickBot="1">
      <c r="A172" s="22" t="s">
        <v>493</v>
      </c>
      <c r="B172" s="18" t="s">
        <v>494</v>
      </c>
    </row>
    <row r="173" spans="1:2" ht="15.75" thickBot="1">
      <c r="A173" s="22" t="s">
        <v>495</v>
      </c>
      <c r="B173" s="18" t="s">
        <v>496</v>
      </c>
    </row>
    <row r="174" spans="1:2" ht="15.75" thickBot="1">
      <c r="A174" s="22" t="s">
        <v>497</v>
      </c>
      <c r="B174" s="18" t="s">
        <v>498</v>
      </c>
    </row>
    <row r="175" spans="1:2" ht="15.75" thickBot="1">
      <c r="A175" s="22" t="s">
        <v>499</v>
      </c>
      <c r="B175" s="18" t="s">
        <v>500</v>
      </c>
    </row>
    <row r="176" spans="1:2" ht="15.75" thickBot="1">
      <c r="A176" s="22" t="s">
        <v>501</v>
      </c>
      <c r="B176" s="18" t="s">
        <v>502</v>
      </c>
    </row>
    <row r="177" spans="1:2" ht="15.75" thickBot="1">
      <c r="A177" s="22" t="s">
        <v>503</v>
      </c>
      <c r="B177" s="18" t="s">
        <v>504</v>
      </c>
    </row>
    <row r="178" spans="1:2" ht="15.75" thickBot="1">
      <c r="A178" s="22" t="s">
        <v>505</v>
      </c>
      <c r="B178" s="18" t="s">
        <v>506</v>
      </c>
    </row>
    <row r="179" spans="1:2" ht="15.75" thickBot="1">
      <c r="A179" s="22" t="s">
        <v>507</v>
      </c>
      <c r="B179" s="18" t="s">
        <v>508</v>
      </c>
    </row>
    <row r="180" spans="1:2" ht="15.75" thickBot="1">
      <c r="A180" s="22" t="s">
        <v>509</v>
      </c>
      <c r="B180" s="18" t="s">
        <v>510</v>
      </c>
    </row>
    <row r="181" spans="1:2" ht="15.75" thickBot="1">
      <c r="A181" s="22" t="s">
        <v>511</v>
      </c>
      <c r="B181" s="18" t="s">
        <v>512</v>
      </c>
    </row>
    <row r="182" spans="1:2" ht="15.75" thickBot="1">
      <c r="A182" s="22" t="s">
        <v>513</v>
      </c>
      <c r="B182" s="18" t="s">
        <v>514</v>
      </c>
    </row>
    <row r="183" spans="1:2" ht="15.75" thickBot="1">
      <c r="A183" s="22" t="s">
        <v>515</v>
      </c>
      <c r="B183" s="18" t="s">
        <v>516</v>
      </c>
    </row>
    <row r="184" spans="1:2" ht="15.75" thickBot="1">
      <c r="A184" s="22" t="s">
        <v>517</v>
      </c>
      <c r="B184" s="18" t="s">
        <v>518</v>
      </c>
    </row>
    <row r="185" spans="1:2" ht="15.75" thickBot="1">
      <c r="A185" s="22" t="s">
        <v>519</v>
      </c>
      <c r="B185" s="18" t="s">
        <v>520</v>
      </c>
    </row>
    <row r="186" spans="1:2" ht="30.75" thickBot="1">
      <c r="A186" s="22" t="s">
        <v>521</v>
      </c>
      <c r="B186" s="18" t="s">
        <v>522</v>
      </c>
    </row>
    <row r="187" spans="1:2" ht="15.75" thickBot="1">
      <c r="A187" s="22" t="s">
        <v>523</v>
      </c>
      <c r="B187" s="18" t="s">
        <v>524</v>
      </c>
    </row>
    <row r="188" spans="1:2" ht="15.75" thickBot="1">
      <c r="A188" s="22" t="s">
        <v>525</v>
      </c>
      <c r="B188" s="18" t="s">
        <v>526</v>
      </c>
    </row>
    <row r="189" spans="1:2" ht="15.75" thickBot="1">
      <c r="A189" s="22" t="s">
        <v>527</v>
      </c>
      <c r="B189" s="18" t="s">
        <v>528</v>
      </c>
    </row>
    <row r="190" spans="1:2" ht="30.75" thickBot="1">
      <c r="A190" s="22" t="s">
        <v>529</v>
      </c>
      <c r="B190" s="18" t="s">
        <v>530</v>
      </c>
    </row>
    <row r="191" spans="1:2" ht="30.75" thickBot="1">
      <c r="A191" s="22" t="s">
        <v>531</v>
      </c>
      <c r="B191" s="18" t="s">
        <v>532</v>
      </c>
    </row>
    <row r="192" spans="1:2" ht="15.75" thickBot="1">
      <c r="A192" s="22" t="s">
        <v>533</v>
      </c>
      <c r="B192" s="18" t="s">
        <v>534</v>
      </c>
    </row>
    <row r="193" spans="1:2" ht="15.75" thickBot="1">
      <c r="A193" s="22" t="s">
        <v>535</v>
      </c>
      <c r="B193" s="18" t="s">
        <v>536</v>
      </c>
    </row>
    <row r="194" spans="1:2" ht="15.75" thickBot="1">
      <c r="A194" s="22" t="s">
        <v>537</v>
      </c>
      <c r="B194" s="18" t="s">
        <v>538</v>
      </c>
    </row>
    <row r="195" spans="1:2" ht="15.75" thickBot="1">
      <c r="A195" s="22" t="s">
        <v>539</v>
      </c>
      <c r="B195" s="18" t="s">
        <v>540</v>
      </c>
    </row>
    <row r="196" spans="1:2" ht="15.75" thickBot="1">
      <c r="A196" s="22" t="s">
        <v>541</v>
      </c>
      <c r="B196" s="18" t="s">
        <v>542</v>
      </c>
    </row>
    <row r="197" spans="1:2" ht="15.75" thickBot="1">
      <c r="A197" s="22" t="s">
        <v>543</v>
      </c>
      <c r="B197" s="18" t="s">
        <v>544</v>
      </c>
    </row>
    <row r="198" spans="1:2" ht="15.75" thickBot="1">
      <c r="A198" s="22" t="s">
        <v>545</v>
      </c>
      <c r="B198" s="18" t="s">
        <v>546</v>
      </c>
    </row>
    <row r="199" spans="1:2" ht="15.75" thickBot="1">
      <c r="A199" s="22" t="s">
        <v>547</v>
      </c>
      <c r="B199" s="18" t="s">
        <v>548</v>
      </c>
    </row>
    <row r="200" spans="1:2" ht="15.75" thickBot="1">
      <c r="A200" s="22" t="s">
        <v>549</v>
      </c>
      <c r="B200" s="18" t="s">
        <v>550</v>
      </c>
    </row>
    <row r="201" spans="1:2" ht="15.75" thickBot="1">
      <c r="A201" s="22" t="s">
        <v>551</v>
      </c>
      <c r="B201" s="18" t="s">
        <v>552</v>
      </c>
    </row>
    <row r="202" spans="1:2" ht="15.75" thickBot="1">
      <c r="A202" s="22" t="s">
        <v>553</v>
      </c>
      <c r="B202" s="18" t="s">
        <v>554</v>
      </c>
    </row>
    <row r="203" spans="1:2" ht="15.75" thickBot="1">
      <c r="A203" s="22" t="s">
        <v>555</v>
      </c>
      <c r="B203" s="18" t="s">
        <v>556</v>
      </c>
    </row>
    <row r="204" spans="1:2" ht="15.75" thickBot="1">
      <c r="A204" s="22" t="s">
        <v>557</v>
      </c>
      <c r="B204" s="18" t="s">
        <v>558</v>
      </c>
    </row>
    <row r="205" spans="1:2" ht="15.75" thickBot="1">
      <c r="A205" s="22" t="s">
        <v>559</v>
      </c>
      <c r="B205" s="18" t="s">
        <v>560</v>
      </c>
    </row>
    <row r="206" spans="1:2" ht="30.75" thickBot="1">
      <c r="A206" s="22" t="s">
        <v>561</v>
      </c>
      <c r="B206" s="18" t="s">
        <v>562</v>
      </c>
    </row>
    <row r="207" spans="1:2" ht="15.75" thickBot="1">
      <c r="A207" s="22" t="s">
        <v>563</v>
      </c>
      <c r="B207" s="18" t="s">
        <v>564</v>
      </c>
    </row>
    <row r="208" spans="1:2" ht="15.75" thickBot="1">
      <c r="A208" s="22" t="s">
        <v>565</v>
      </c>
      <c r="B208" s="18" t="s">
        <v>566</v>
      </c>
    </row>
    <row r="209" spans="1:2" ht="15.75" thickBot="1">
      <c r="A209" s="22" t="s">
        <v>567</v>
      </c>
      <c r="B209" s="18" t="s">
        <v>568</v>
      </c>
    </row>
    <row r="210" spans="1:2" ht="15.75" thickBot="1">
      <c r="A210" s="22" t="s">
        <v>569</v>
      </c>
      <c r="B210" s="18" t="s">
        <v>570</v>
      </c>
    </row>
    <row r="211" spans="1:2" ht="15.75" thickBot="1">
      <c r="A211" s="22" t="s">
        <v>571</v>
      </c>
      <c r="B211" s="18" t="s">
        <v>572</v>
      </c>
    </row>
    <row r="212" spans="1:2" ht="15.75" thickBot="1">
      <c r="A212" s="22" t="s">
        <v>573</v>
      </c>
      <c r="B212" s="18" t="s">
        <v>574</v>
      </c>
    </row>
    <row r="213" spans="1:2" ht="15.75" thickBot="1">
      <c r="A213" s="22" t="s">
        <v>575</v>
      </c>
      <c r="B213" s="18" t="s">
        <v>576</v>
      </c>
    </row>
    <row r="214" spans="1:2" ht="15.75" thickBot="1">
      <c r="A214" s="22" t="s">
        <v>577</v>
      </c>
      <c r="B214" s="18" t="s">
        <v>578</v>
      </c>
    </row>
    <row r="215" spans="1:2" ht="15.75" thickBot="1">
      <c r="A215" s="22" t="s">
        <v>579</v>
      </c>
      <c r="B215" s="18" t="s">
        <v>580</v>
      </c>
    </row>
    <row r="216" spans="1:2" ht="15.75" thickBot="1">
      <c r="A216" s="22" t="s">
        <v>581</v>
      </c>
      <c r="B216" s="18" t="s">
        <v>582</v>
      </c>
    </row>
    <row r="217" spans="1:2" ht="15.75" thickBot="1">
      <c r="A217" s="22" t="s">
        <v>583</v>
      </c>
      <c r="B217" s="18" t="s">
        <v>584</v>
      </c>
    </row>
    <row r="218" spans="1:2" ht="30.75" thickBot="1">
      <c r="A218" s="22" t="s">
        <v>585</v>
      </c>
      <c r="B218" s="18" t="s">
        <v>586</v>
      </c>
    </row>
    <row r="219" spans="1:2" ht="15.75" thickBot="1">
      <c r="A219" s="22" t="s">
        <v>587</v>
      </c>
      <c r="B219" s="18" t="s">
        <v>588</v>
      </c>
    </row>
    <row r="220" spans="1:2" ht="15.75" thickBot="1">
      <c r="A220" s="22" t="s">
        <v>589</v>
      </c>
      <c r="B220" s="18" t="s">
        <v>590</v>
      </c>
    </row>
    <row r="221" spans="1:2" ht="15.75" thickBot="1">
      <c r="A221" s="22" t="s">
        <v>591</v>
      </c>
      <c r="B221" s="18" t="s">
        <v>592</v>
      </c>
    </row>
    <row r="222" spans="1:2" ht="15.75" thickBot="1">
      <c r="A222" s="22" t="s">
        <v>593</v>
      </c>
      <c r="B222" s="18" t="s">
        <v>594</v>
      </c>
    </row>
    <row r="223" spans="1:2" ht="15.75" thickBot="1">
      <c r="A223" s="22" t="s">
        <v>595</v>
      </c>
      <c r="B223" s="18" t="s">
        <v>596</v>
      </c>
    </row>
    <row r="224" spans="1:2" ht="15.75" thickBot="1">
      <c r="A224" s="22" t="s">
        <v>597</v>
      </c>
      <c r="B224" s="18" t="s">
        <v>598</v>
      </c>
    </row>
    <row r="225" spans="1:2" ht="15.75" thickBot="1">
      <c r="A225" s="22" t="s">
        <v>599</v>
      </c>
      <c r="B225" s="18" t="s">
        <v>600</v>
      </c>
    </row>
    <row r="226" spans="1:2" ht="15.75" thickBot="1">
      <c r="A226" s="22" t="s">
        <v>601</v>
      </c>
      <c r="B226" s="18" t="s">
        <v>602</v>
      </c>
    </row>
    <row r="227" spans="1:2" ht="15.75" thickBot="1">
      <c r="A227" s="22" t="s">
        <v>603</v>
      </c>
      <c r="B227" s="18" t="s">
        <v>604</v>
      </c>
    </row>
    <row r="228" spans="1:2" ht="15.75" thickBot="1">
      <c r="A228" s="22" t="s">
        <v>605</v>
      </c>
      <c r="B228" s="18" t="s">
        <v>606</v>
      </c>
    </row>
    <row r="229" spans="1:2" ht="15.75" thickBot="1">
      <c r="A229" s="22" t="s">
        <v>607</v>
      </c>
      <c r="B229" s="18" t="s">
        <v>608</v>
      </c>
    </row>
    <row r="230" spans="1:2" ht="15.75" thickBot="1">
      <c r="A230" s="22" t="s">
        <v>609</v>
      </c>
      <c r="B230" s="18" t="s">
        <v>610</v>
      </c>
    </row>
    <row r="231" spans="1:2" ht="15.75" thickBot="1">
      <c r="A231" s="22" t="s">
        <v>611</v>
      </c>
      <c r="B231" s="18" t="s">
        <v>612</v>
      </c>
    </row>
    <row r="232" spans="1:2" ht="15.75" thickBot="1">
      <c r="A232" s="22" t="s">
        <v>613</v>
      </c>
      <c r="B232" s="18" t="s">
        <v>614</v>
      </c>
    </row>
    <row r="233" spans="1:2" ht="15.75" thickBot="1">
      <c r="A233" s="22" t="s">
        <v>615</v>
      </c>
      <c r="B233" s="18" t="s">
        <v>616</v>
      </c>
    </row>
    <row r="234" spans="1:2" ht="15.75" thickBot="1">
      <c r="A234" s="22" t="s">
        <v>617</v>
      </c>
      <c r="B234" s="18" t="s">
        <v>618</v>
      </c>
    </row>
    <row r="235" spans="1:2" ht="30.75" thickBot="1">
      <c r="A235" s="22" t="s">
        <v>619</v>
      </c>
      <c r="B235" s="18" t="s">
        <v>620</v>
      </c>
    </row>
    <row r="236" spans="1:2" ht="15.75" thickBot="1">
      <c r="A236" s="22" t="s">
        <v>621</v>
      </c>
      <c r="B236" s="18" t="s">
        <v>622</v>
      </c>
    </row>
    <row r="237" spans="1:2" ht="15.75" thickBot="1">
      <c r="A237" s="22" t="s">
        <v>623</v>
      </c>
      <c r="B237" s="18" t="s">
        <v>624</v>
      </c>
    </row>
    <row r="238" spans="1:2" ht="15.75" thickBot="1">
      <c r="A238" s="22" t="s">
        <v>625</v>
      </c>
      <c r="B238" s="18" t="s">
        <v>626</v>
      </c>
    </row>
    <row r="239" spans="1:2" ht="15.75" thickBot="1">
      <c r="A239" s="22" t="s">
        <v>627</v>
      </c>
      <c r="B239" s="19" t="s">
        <v>628</v>
      </c>
    </row>
    <row r="240" spans="1:2" ht="30.75" thickBot="1">
      <c r="A240" s="22" t="s">
        <v>629</v>
      </c>
      <c r="B240" s="18" t="s">
        <v>630</v>
      </c>
    </row>
    <row r="241" spans="1:2" ht="15.75" thickBot="1">
      <c r="A241" s="22" t="s">
        <v>631</v>
      </c>
      <c r="B241" s="18" t="s">
        <v>632</v>
      </c>
    </row>
    <row r="242" spans="1:2" ht="15.75" thickBot="1">
      <c r="A242" s="22" t="s">
        <v>633</v>
      </c>
      <c r="B242" s="18" t="s">
        <v>634</v>
      </c>
    </row>
    <row r="243" spans="1:2" ht="15.75" thickBot="1">
      <c r="A243" s="22" t="s">
        <v>635</v>
      </c>
      <c r="B243" s="18" t="s">
        <v>636</v>
      </c>
    </row>
    <row r="244" spans="1:2" ht="15.75" thickBot="1">
      <c r="A244" s="22" t="s">
        <v>637</v>
      </c>
      <c r="B244" s="18" t="s">
        <v>638</v>
      </c>
    </row>
    <row r="245" spans="1:2" ht="15.75" thickBot="1">
      <c r="A245" s="22" t="s">
        <v>639</v>
      </c>
      <c r="B245" s="18" t="s">
        <v>640</v>
      </c>
    </row>
    <row r="246" spans="1:2" ht="15.75" thickBot="1">
      <c r="A246" s="22" t="s">
        <v>641</v>
      </c>
      <c r="B246" s="18" t="s">
        <v>642</v>
      </c>
    </row>
    <row r="247" spans="1:2" ht="15.75" thickBot="1">
      <c r="A247" s="22" t="s">
        <v>643</v>
      </c>
      <c r="B247" s="18" t="s">
        <v>644</v>
      </c>
    </row>
    <row r="248" spans="1:2" ht="15.75" thickBot="1">
      <c r="A248" s="22" t="s">
        <v>645</v>
      </c>
      <c r="B248" s="18" t="s">
        <v>646</v>
      </c>
    </row>
  </sheetData>
  <phoneticPr fontId="7" type="noConversion"/>
  <hyperlinks>
    <hyperlink ref="B239" r:id="rId1" location="holy-see-vatican" tooltip="HOLY SEE (VATICAN CITY STATE)" display="http://www.iso.org/iso/english_country_names_and_code_elements - holy-see-vatican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70"/>
  <sheetViews>
    <sheetView topLeftCell="A157" workbookViewId="0"/>
  </sheetViews>
  <sheetFormatPr defaultRowHeight="14.25"/>
  <sheetData>
    <row r="1" spans="1:5">
      <c r="A1" s="43" t="s">
        <v>763</v>
      </c>
      <c r="B1" s="43" t="s">
        <v>764</v>
      </c>
      <c r="C1" s="43" t="s">
        <v>765</v>
      </c>
      <c r="D1" s="43" t="s">
        <v>767</v>
      </c>
      <c r="E1" s="43" t="s">
        <v>768</v>
      </c>
    </row>
    <row r="2" spans="1:5">
      <c r="A2" s="43" t="s">
        <v>769</v>
      </c>
      <c r="B2" s="43" t="s">
        <v>770</v>
      </c>
      <c r="C2" s="43" t="s">
        <v>771</v>
      </c>
      <c r="D2" s="43" t="s">
        <v>773</v>
      </c>
      <c r="E2" s="43" t="s">
        <v>774</v>
      </c>
    </row>
    <row r="3" spans="1:5">
      <c r="A3" s="43" t="s">
        <v>775</v>
      </c>
      <c r="B3" s="43" t="s">
        <v>776</v>
      </c>
      <c r="C3" s="43" t="s">
        <v>777</v>
      </c>
      <c r="D3" s="43" t="s">
        <v>779</v>
      </c>
      <c r="E3" s="43" t="s">
        <v>780</v>
      </c>
    </row>
    <row r="4" spans="1:5">
      <c r="A4" s="43" t="s">
        <v>781</v>
      </c>
      <c r="B4" s="43" t="s">
        <v>782</v>
      </c>
      <c r="C4" s="43" t="s">
        <v>783</v>
      </c>
      <c r="D4" s="43" t="s">
        <v>784</v>
      </c>
      <c r="E4" s="43" t="s">
        <v>768</v>
      </c>
    </row>
    <row r="5" spans="1:5">
      <c r="A5" s="43" t="s">
        <v>766</v>
      </c>
      <c r="B5" s="43" t="s">
        <v>785</v>
      </c>
      <c r="C5" s="43" t="s">
        <v>786</v>
      </c>
      <c r="D5" s="43" t="s">
        <v>788</v>
      </c>
      <c r="E5" s="43" t="s">
        <v>789</v>
      </c>
    </row>
    <row r="6" spans="1:5">
      <c r="A6" s="43" t="s">
        <v>787</v>
      </c>
      <c r="B6" s="43" t="s">
        <v>790</v>
      </c>
      <c r="C6" s="43" t="s">
        <v>791</v>
      </c>
      <c r="D6" s="43" t="s">
        <v>792</v>
      </c>
      <c r="E6" s="43" t="s">
        <v>793</v>
      </c>
    </row>
    <row r="7" spans="1:5">
      <c r="A7" s="43" t="s">
        <v>772</v>
      </c>
      <c r="B7" s="43" t="s">
        <v>794</v>
      </c>
      <c r="C7" s="43" t="s">
        <v>795</v>
      </c>
      <c r="D7" s="43" t="s">
        <v>796</v>
      </c>
      <c r="E7" s="43" t="s">
        <v>768</v>
      </c>
    </row>
    <row r="8" spans="1:5">
      <c r="A8" s="43" t="s">
        <v>797</v>
      </c>
      <c r="B8" s="43" t="s">
        <v>798</v>
      </c>
      <c r="C8" s="43" t="s">
        <v>799</v>
      </c>
      <c r="D8" s="43" t="s">
        <v>800</v>
      </c>
      <c r="E8" s="43" t="s">
        <v>801</v>
      </c>
    </row>
    <row r="9" spans="1:5">
      <c r="A9" s="43" t="s">
        <v>802</v>
      </c>
      <c r="B9" s="43" t="s">
        <v>803</v>
      </c>
      <c r="C9" s="43" t="s">
        <v>804</v>
      </c>
      <c r="D9" s="43" t="s">
        <v>805</v>
      </c>
      <c r="E9" s="43" t="s">
        <v>806</v>
      </c>
    </row>
    <row r="10" spans="1:5">
      <c r="A10" s="43" t="s">
        <v>807</v>
      </c>
      <c r="B10" s="43" t="s">
        <v>808</v>
      </c>
      <c r="C10" s="43" t="s">
        <v>809</v>
      </c>
      <c r="D10" s="43" t="s">
        <v>810</v>
      </c>
      <c r="E10" s="43" t="s">
        <v>768</v>
      </c>
    </row>
    <row r="11" spans="1:5">
      <c r="A11" s="43" t="s">
        <v>811</v>
      </c>
      <c r="B11" s="43" t="s">
        <v>812</v>
      </c>
      <c r="C11" s="43" t="s">
        <v>813</v>
      </c>
      <c r="D11" s="43" t="s">
        <v>814</v>
      </c>
      <c r="E11" s="43" t="s">
        <v>806</v>
      </c>
    </row>
    <row r="12" spans="1:5">
      <c r="A12" s="43" t="s">
        <v>815</v>
      </c>
      <c r="B12" s="43" t="s">
        <v>816</v>
      </c>
      <c r="C12" s="43" t="s">
        <v>817</v>
      </c>
      <c r="D12" s="43" t="s">
        <v>818</v>
      </c>
      <c r="E12" s="43" t="s">
        <v>819</v>
      </c>
    </row>
    <row r="13" spans="1:5">
      <c r="A13" s="43" t="s">
        <v>820</v>
      </c>
      <c r="B13" s="43" t="s">
        <v>821</v>
      </c>
      <c r="C13" s="43" t="s">
        <v>822</v>
      </c>
      <c r="D13" s="43" t="s">
        <v>823</v>
      </c>
      <c r="E13" s="43" t="s">
        <v>824</v>
      </c>
    </row>
    <row r="14" spans="1:5">
      <c r="A14" s="43" t="s">
        <v>825</v>
      </c>
      <c r="B14" s="43" t="s">
        <v>826</v>
      </c>
      <c r="C14" s="43" t="s">
        <v>827</v>
      </c>
      <c r="D14" s="43" t="s">
        <v>828</v>
      </c>
      <c r="E14" s="43" t="s">
        <v>829</v>
      </c>
    </row>
    <row r="15" spans="1:5">
      <c r="A15" s="43" t="s">
        <v>830</v>
      </c>
      <c r="B15" s="43" t="s">
        <v>831</v>
      </c>
      <c r="C15" s="43" t="s">
        <v>832</v>
      </c>
      <c r="D15" s="43" t="s">
        <v>833</v>
      </c>
      <c r="E15" s="43" t="s">
        <v>824</v>
      </c>
    </row>
    <row r="16" spans="1:5">
      <c r="A16" s="43" t="s">
        <v>834</v>
      </c>
      <c r="B16" s="43" t="s">
        <v>835</v>
      </c>
      <c r="C16" s="43" t="s">
        <v>836</v>
      </c>
      <c r="D16" s="43" t="s">
        <v>837</v>
      </c>
      <c r="E16" s="43" t="s">
        <v>801</v>
      </c>
    </row>
    <row r="17" spans="1:5">
      <c r="A17" s="43" t="s">
        <v>838</v>
      </c>
      <c r="B17" s="43" t="s">
        <v>839</v>
      </c>
      <c r="C17" s="43" t="s">
        <v>840</v>
      </c>
      <c r="D17" s="43" t="s">
        <v>841</v>
      </c>
      <c r="E17" s="43" t="s">
        <v>774</v>
      </c>
    </row>
    <row r="18" spans="1:5">
      <c r="A18" s="43" t="s">
        <v>842</v>
      </c>
      <c r="B18" s="43" t="s">
        <v>843</v>
      </c>
      <c r="C18" s="43" t="s">
        <v>844</v>
      </c>
      <c r="D18" s="43" t="s">
        <v>845</v>
      </c>
      <c r="E18" s="43" t="s">
        <v>774</v>
      </c>
    </row>
    <row r="19" spans="1:5">
      <c r="A19" s="43" t="s">
        <v>846</v>
      </c>
      <c r="B19" s="43" t="s">
        <v>847</v>
      </c>
      <c r="C19" s="43" t="s">
        <v>848</v>
      </c>
      <c r="D19" s="43" t="s">
        <v>849</v>
      </c>
      <c r="E19" s="43" t="s">
        <v>850</v>
      </c>
    </row>
    <row r="20" spans="1:5">
      <c r="A20" s="43" t="s">
        <v>851</v>
      </c>
      <c r="B20" s="43" t="s">
        <v>852</v>
      </c>
      <c r="C20" s="43" t="s">
        <v>853</v>
      </c>
      <c r="D20" s="43" t="s">
        <v>854</v>
      </c>
      <c r="E20" s="43" t="s">
        <v>855</v>
      </c>
    </row>
    <row r="21" spans="1:5">
      <c r="A21" s="43" t="s">
        <v>856</v>
      </c>
      <c r="B21" s="43" t="s">
        <v>857</v>
      </c>
      <c r="C21" s="43" t="s">
        <v>858</v>
      </c>
      <c r="D21" s="43" t="s">
        <v>859</v>
      </c>
      <c r="E21" s="43" t="s">
        <v>768</v>
      </c>
    </row>
    <row r="22" spans="1:5">
      <c r="A22" s="43" t="s">
        <v>860</v>
      </c>
      <c r="B22" s="43" t="s">
        <v>861</v>
      </c>
      <c r="C22" s="43" t="s">
        <v>862</v>
      </c>
      <c r="D22" s="43" t="s">
        <v>863</v>
      </c>
      <c r="E22" s="43" t="s">
        <v>819</v>
      </c>
    </row>
    <row r="23" spans="1:5">
      <c r="A23" s="43" t="s">
        <v>864</v>
      </c>
      <c r="B23" s="43" t="s">
        <v>865</v>
      </c>
      <c r="C23" s="43" t="s">
        <v>866</v>
      </c>
      <c r="D23" s="43" t="s">
        <v>867</v>
      </c>
      <c r="E23" s="43" t="s">
        <v>868</v>
      </c>
    </row>
    <row r="24" spans="1:5">
      <c r="A24" s="43" t="s">
        <v>869</v>
      </c>
      <c r="B24" s="43" t="s">
        <v>870</v>
      </c>
      <c r="C24" s="43" t="s">
        <v>778</v>
      </c>
      <c r="D24" s="43" t="s">
        <v>871</v>
      </c>
      <c r="E24" s="43" t="s">
        <v>872</v>
      </c>
    </row>
    <row r="25" spans="1:5">
      <c r="A25" s="43" t="s">
        <v>873</v>
      </c>
      <c r="B25" s="43" t="s">
        <v>874</v>
      </c>
      <c r="C25" s="43" t="s">
        <v>875</v>
      </c>
      <c r="D25" s="43" t="s">
        <v>876</v>
      </c>
      <c r="E25" s="43" t="s">
        <v>877</v>
      </c>
    </row>
    <row r="26" spans="1:5">
      <c r="A26" s="43" t="s">
        <v>878</v>
      </c>
      <c r="B26" s="43" t="s">
        <v>879</v>
      </c>
      <c r="C26" s="43" t="s">
        <v>880</v>
      </c>
      <c r="D26" s="43" t="s">
        <v>881</v>
      </c>
      <c r="E26" s="43" t="s">
        <v>882</v>
      </c>
    </row>
    <row r="27" spans="1:5">
      <c r="A27" s="43" t="s">
        <v>883</v>
      </c>
      <c r="B27" s="43" t="s">
        <v>884</v>
      </c>
      <c r="C27" s="43" t="s">
        <v>885</v>
      </c>
      <c r="D27" s="43" t="s">
        <v>886</v>
      </c>
      <c r="E27" s="43" t="s">
        <v>887</v>
      </c>
    </row>
    <row r="28" spans="1:5">
      <c r="A28" s="43" t="s">
        <v>888</v>
      </c>
      <c r="B28" s="43" t="s">
        <v>889</v>
      </c>
      <c r="C28" s="43" t="s">
        <v>890</v>
      </c>
      <c r="D28" s="43" t="s">
        <v>891</v>
      </c>
      <c r="E28" s="43" t="s">
        <v>892</v>
      </c>
    </row>
    <row r="29" spans="1:5">
      <c r="A29" s="43" t="s">
        <v>893</v>
      </c>
      <c r="B29" s="43" t="s">
        <v>894</v>
      </c>
      <c r="C29" s="43" t="s">
        <v>895</v>
      </c>
      <c r="D29" s="43" t="s">
        <v>899</v>
      </c>
      <c r="E29" s="43" t="s">
        <v>900</v>
      </c>
    </row>
    <row r="30" spans="1:5">
      <c r="A30" s="43" t="s">
        <v>901</v>
      </c>
      <c r="B30" s="43" t="s">
        <v>902</v>
      </c>
      <c r="C30" s="43" t="s">
        <v>903</v>
      </c>
      <c r="D30" s="43" t="s">
        <v>904</v>
      </c>
      <c r="E30" s="43" t="s">
        <v>887</v>
      </c>
    </row>
    <row r="31" spans="1:5">
      <c r="A31" s="43" t="s">
        <v>905</v>
      </c>
      <c r="B31" s="43" t="s">
        <v>906</v>
      </c>
      <c r="C31" s="43" t="s">
        <v>907</v>
      </c>
      <c r="D31" s="43" t="s">
        <v>908</v>
      </c>
      <c r="E31" s="43" t="s">
        <v>768</v>
      </c>
    </row>
    <row r="32" spans="1:5">
      <c r="A32" s="43" t="s">
        <v>909</v>
      </c>
      <c r="B32" s="43" t="s">
        <v>910</v>
      </c>
      <c r="C32" s="43" t="s">
        <v>911</v>
      </c>
      <c r="D32" s="43" t="s">
        <v>912</v>
      </c>
      <c r="E32" s="43" t="s">
        <v>913</v>
      </c>
    </row>
    <row r="33" spans="1:5">
      <c r="A33" s="43" t="s">
        <v>914</v>
      </c>
      <c r="B33" s="43" t="s">
        <v>915</v>
      </c>
      <c r="C33" s="43" t="s">
        <v>916</v>
      </c>
      <c r="D33" s="43" t="s">
        <v>917</v>
      </c>
      <c r="E33" s="43" t="s">
        <v>824</v>
      </c>
    </row>
    <row r="34" spans="1:5">
      <c r="A34" s="43" t="s">
        <v>918</v>
      </c>
      <c r="B34" s="43" t="s">
        <v>919</v>
      </c>
      <c r="C34" s="43" t="s">
        <v>920</v>
      </c>
      <c r="D34" s="43" t="s">
        <v>921</v>
      </c>
      <c r="E34" s="43" t="s">
        <v>922</v>
      </c>
    </row>
    <row r="35" spans="1:5">
      <c r="A35" s="43" t="s">
        <v>923</v>
      </c>
      <c r="B35" s="43" t="s">
        <v>924</v>
      </c>
      <c r="C35" s="43" t="s">
        <v>925</v>
      </c>
      <c r="D35" s="43" t="s">
        <v>926</v>
      </c>
      <c r="E35" s="43" t="s">
        <v>768</v>
      </c>
    </row>
    <row r="36" spans="1:5">
      <c r="A36" s="43" t="s">
        <v>927</v>
      </c>
      <c r="B36" s="43" t="s">
        <v>928</v>
      </c>
      <c r="C36" s="43" t="s">
        <v>929</v>
      </c>
      <c r="D36" s="43" t="s">
        <v>930</v>
      </c>
      <c r="E36" s="43" t="s">
        <v>872</v>
      </c>
    </row>
    <row r="37" spans="1:5">
      <c r="A37" s="43" t="s">
        <v>931</v>
      </c>
      <c r="B37" s="43" t="s">
        <v>932</v>
      </c>
      <c r="C37" s="43" t="s">
        <v>933</v>
      </c>
      <c r="D37" s="43" t="s">
        <v>934</v>
      </c>
      <c r="E37" s="43" t="s">
        <v>935</v>
      </c>
    </row>
    <row r="38" spans="1:5">
      <c r="A38" s="43" t="s">
        <v>936</v>
      </c>
      <c r="B38" s="43" t="s">
        <v>937</v>
      </c>
      <c r="C38" s="43" t="s">
        <v>927</v>
      </c>
      <c r="D38" s="43" t="s">
        <v>938</v>
      </c>
      <c r="E38" s="43" t="s">
        <v>768</v>
      </c>
    </row>
    <row r="39" spans="1:5">
      <c r="A39" s="43" t="s">
        <v>939</v>
      </c>
      <c r="B39" s="43" t="s">
        <v>940</v>
      </c>
      <c r="C39" s="43" t="s">
        <v>941</v>
      </c>
      <c r="D39" s="43" t="s">
        <v>942</v>
      </c>
      <c r="E39" s="43" t="s">
        <v>768</v>
      </c>
    </row>
    <row r="40" spans="1:5">
      <c r="A40" s="43" t="s">
        <v>943</v>
      </c>
      <c r="B40" s="43" t="s">
        <v>944</v>
      </c>
      <c r="C40" s="43" t="s">
        <v>945</v>
      </c>
      <c r="D40" s="43" t="s">
        <v>946</v>
      </c>
      <c r="E40" s="43" t="s">
        <v>947</v>
      </c>
    </row>
    <row r="41" spans="1:5">
      <c r="A41" s="43" t="s">
        <v>948</v>
      </c>
      <c r="B41" s="43" t="s">
        <v>949</v>
      </c>
      <c r="C41" s="43" t="s">
        <v>950</v>
      </c>
      <c r="D41" s="43" t="s">
        <v>951</v>
      </c>
      <c r="E41" s="43" t="s">
        <v>952</v>
      </c>
    </row>
    <row r="42" spans="1:5">
      <c r="A42" s="43" t="s">
        <v>953</v>
      </c>
      <c r="B42" s="43" t="s">
        <v>954</v>
      </c>
      <c r="C42" s="43" t="s">
        <v>955</v>
      </c>
      <c r="D42" s="43" t="s">
        <v>956</v>
      </c>
      <c r="E42" s="43" t="s">
        <v>824</v>
      </c>
    </row>
    <row r="43" spans="1:5">
      <c r="A43" s="43" t="s">
        <v>957</v>
      </c>
      <c r="B43" s="43" t="s">
        <v>958</v>
      </c>
      <c r="C43" s="43" t="s">
        <v>959</v>
      </c>
      <c r="D43" s="43" t="s">
        <v>960</v>
      </c>
      <c r="E43" s="43" t="s">
        <v>961</v>
      </c>
    </row>
    <row r="44" spans="1:5">
      <c r="A44" s="43" t="s">
        <v>962</v>
      </c>
      <c r="B44" s="43" t="s">
        <v>963</v>
      </c>
      <c r="C44" s="43" t="s">
        <v>964</v>
      </c>
      <c r="D44" s="43" t="s">
        <v>965</v>
      </c>
      <c r="E44" s="43" t="s">
        <v>966</v>
      </c>
    </row>
    <row r="45" spans="1:5">
      <c r="A45" s="43" t="s">
        <v>967</v>
      </c>
      <c r="B45" s="43" t="s">
        <v>968</v>
      </c>
      <c r="C45" s="43" t="s">
        <v>866</v>
      </c>
      <c r="D45" s="43" t="s">
        <v>969</v>
      </c>
      <c r="E45" s="43" t="s">
        <v>4225</v>
      </c>
    </row>
    <row r="46" spans="1:5">
      <c r="A46" s="43" t="s">
        <v>970</v>
      </c>
      <c r="B46" s="43" t="s">
        <v>971</v>
      </c>
      <c r="C46" s="43" t="s">
        <v>972</v>
      </c>
      <c r="D46" s="43" t="s">
        <v>973</v>
      </c>
      <c r="E46" s="43" t="s">
        <v>824</v>
      </c>
    </row>
    <row r="47" spans="1:5">
      <c r="A47" s="43" t="s">
        <v>974</v>
      </c>
      <c r="B47" s="43" t="s">
        <v>975</v>
      </c>
      <c r="C47" s="43" t="s">
        <v>976</v>
      </c>
      <c r="D47" s="43" t="s">
        <v>977</v>
      </c>
      <c r="E47" s="43" t="s">
        <v>824</v>
      </c>
    </row>
    <row r="48" spans="1:5">
      <c r="A48" s="43" t="s">
        <v>795</v>
      </c>
      <c r="B48" s="43" t="s">
        <v>978</v>
      </c>
      <c r="C48" s="43" t="s">
        <v>979</v>
      </c>
      <c r="D48" s="43" t="s">
        <v>980</v>
      </c>
      <c r="E48" s="43" t="s">
        <v>824</v>
      </c>
    </row>
    <row r="49" spans="1:5">
      <c r="A49" s="43" t="s">
        <v>981</v>
      </c>
      <c r="B49" s="43" t="s">
        <v>982</v>
      </c>
      <c r="C49" s="43" t="s">
        <v>983</v>
      </c>
      <c r="D49" s="43" t="s">
        <v>984</v>
      </c>
      <c r="E49" s="43" t="s">
        <v>985</v>
      </c>
    </row>
    <row r="50" spans="1:5">
      <c r="A50" s="43" t="s">
        <v>986</v>
      </c>
      <c r="B50" s="43" t="s">
        <v>987</v>
      </c>
      <c r="C50" s="43" t="s">
        <v>820</v>
      </c>
      <c r="D50" s="43" t="s">
        <v>988</v>
      </c>
      <c r="E50" s="43" t="s">
        <v>872</v>
      </c>
    </row>
    <row r="51" spans="1:5">
      <c r="A51" s="43" t="s">
        <v>989</v>
      </c>
      <c r="B51" s="43" t="s">
        <v>990</v>
      </c>
      <c r="C51" s="43" t="s">
        <v>991</v>
      </c>
      <c r="D51" s="43" t="s">
        <v>992</v>
      </c>
      <c r="E51" s="43" t="s">
        <v>768</v>
      </c>
    </row>
    <row r="52" spans="1:5">
      <c r="A52" s="43" t="s">
        <v>993</v>
      </c>
      <c r="B52" s="43" t="s">
        <v>994</v>
      </c>
      <c r="C52" s="43" t="s">
        <v>883</v>
      </c>
      <c r="D52" s="43" t="s">
        <v>995</v>
      </c>
      <c r="E52" s="43" t="s">
        <v>872</v>
      </c>
    </row>
    <row r="53" spans="1:5">
      <c r="A53" s="43" t="s">
        <v>996</v>
      </c>
      <c r="B53" s="43" t="s">
        <v>997</v>
      </c>
      <c r="C53" s="43" t="s">
        <v>763</v>
      </c>
      <c r="D53" s="43" t="s">
        <v>998</v>
      </c>
      <c r="E53" s="43" t="s">
        <v>872</v>
      </c>
    </row>
    <row r="54" spans="1:5">
      <c r="A54" s="43" t="s">
        <v>999</v>
      </c>
      <c r="B54" s="43" t="s">
        <v>1000</v>
      </c>
      <c r="C54" s="43" t="s">
        <v>866</v>
      </c>
      <c r="D54" s="43" t="s">
        <v>1001</v>
      </c>
      <c r="E54" s="43" t="s">
        <v>1002</v>
      </c>
    </row>
    <row r="55" spans="1:5">
      <c r="A55" s="43" t="s">
        <v>1003</v>
      </c>
      <c r="B55" s="43" t="s">
        <v>1004</v>
      </c>
      <c r="C55" s="43" t="s">
        <v>901</v>
      </c>
      <c r="D55" s="43" t="s">
        <v>1005</v>
      </c>
      <c r="E55" s="43" t="s">
        <v>768</v>
      </c>
    </row>
    <row r="56" spans="1:5">
      <c r="A56" s="43" t="s">
        <v>1006</v>
      </c>
      <c r="B56" s="43" t="s">
        <v>1007</v>
      </c>
      <c r="C56" s="43" t="s">
        <v>948</v>
      </c>
      <c r="D56" s="43" t="s">
        <v>1008</v>
      </c>
      <c r="E56" s="43" t="s">
        <v>872</v>
      </c>
    </row>
    <row r="57" spans="1:5">
      <c r="A57" s="43" t="s">
        <v>1009</v>
      </c>
      <c r="B57" s="43" t="s">
        <v>1010</v>
      </c>
      <c r="C57" s="43" t="s">
        <v>1011</v>
      </c>
      <c r="D57" s="43" t="s">
        <v>1012</v>
      </c>
      <c r="E57" s="43" t="s">
        <v>872</v>
      </c>
    </row>
    <row r="58" spans="1:5">
      <c r="A58" s="43" t="s">
        <v>832</v>
      </c>
      <c r="B58" s="43" t="s">
        <v>1013</v>
      </c>
      <c r="C58" s="43" t="s">
        <v>856</v>
      </c>
      <c r="D58" s="43" t="s">
        <v>1014</v>
      </c>
      <c r="E58" s="43" t="s">
        <v>768</v>
      </c>
    </row>
    <row r="59" spans="1:5">
      <c r="A59" s="43" t="s">
        <v>1015</v>
      </c>
      <c r="B59" s="43" t="s">
        <v>1016</v>
      </c>
      <c r="C59" s="43" t="s">
        <v>866</v>
      </c>
      <c r="D59" s="43" t="s">
        <v>1017</v>
      </c>
      <c r="E59" s="43" t="s">
        <v>872</v>
      </c>
    </row>
    <row r="60" spans="1:5">
      <c r="A60" s="43" t="s">
        <v>976</v>
      </c>
      <c r="B60" s="43" t="s">
        <v>1018</v>
      </c>
      <c r="C60" s="43" t="s">
        <v>1019</v>
      </c>
      <c r="D60" s="43" t="s">
        <v>1020</v>
      </c>
      <c r="E60" s="43" t="s">
        <v>824</v>
      </c>
    </row>
    <row r="61" spans="1:5">
      <c r="A61" s="43" t="s">
        <v>1021</v>
      </c>
      <c r="B61" s="43" t="s">
        <v>1022</v>
      </c>
      <c r="C61" s="43" t="s">
        <v>866</v>
      </c>
      <c r="D61" s="43" t="s">
        <v>1023</v>
      </c>
      <c r="E61" s="43" t="s">
        <v>1024</v>
      </c>
    </row>
    <row r="62" spans="1:5">
      <c r="A62" s="43" t="s">
        <v>1025</v>
      </c>
      <c r="B62" s="43" t="s">
        <v>1026</v>
      </c>
      <c r="C62" s="43" t="s">
        <v>989</v>
      </c>
      <c r="D62" s="43" t="s">
        <v>1027</v>
      </c>
      <c r="E62" s="43" t="s">
        <v>824</v>
      </c>
    </row>
    <row r="63" spans="1:5">
      <c r="A63" s="43" t="s">
        <v>1028</v>
      </c>
      <c r="B63" s="43" t="s">
        <v>1029</v>
      </c>
      <c r="C63" s="43" t="s">
        <v>1030</v>
      </c>
      <c r="D63" s="43" t="s">
        <v>1031</v>
      </c>
      <c r="E63" s="43" t="s">
        <v>872</v>
      </c>
    </row>
    <row r="64" spans="1:5">
      <c r="A64" s="43" t="s">
        <v>765</v>
      </c>
      <c r="B64" s="43" t="s">
        <v>1032</v>
      </c>
      <c r="C64" s="43" t="s">
        <v>1033</v>
      </c>
      <c r="D64" s="43" t="s">
        <v>1034</v>
      </c>
      <c r="E64" s="43" t="s">
        <v>872</v>
      </c>
    </row>
    <row r="65" spans="1:5">
      <c r="A65" s="43" t="s">
        <v>916</v>
      </c>
      <c r="B65" s="43" t="s">
        <v>1035</v>
      </c>
      <c r="C65" s="43" t="s">
        <v>866</v>
      </c>
      <c r="D65" s="43" t="s">
        <v>1036</v>
      </c>
      <c r="E65" s="43" t="s">
        <v>806</v>
      </c>
    </row>
    <row r="66" spans="1:5">
      <c r="A66" s="43" t="s">
        <v>1037</v>
      </c>
      <c r="B66" s="43" t="s">
        <v>1038</v>
      </c>
      <c r="C66" s="43" t="s">
        <v>866</v>
      </c>
      <c r="D66" s="43" t="s">
        <v>1039</v>
      </c>
      <c r="E66" s="43" t="s">
        <v>872</v>
      </c>
    </row>
    <row r="67" spans="1:5">
      <c r="A67" s="43" t="s">
        <v>885</v>
      </c>
      <c r="B67" s="43" t="s">
        <v>1040</v>
      </c>
      <c r="C67" s="43" t="s">
        <v>1041</v>
      </c>
      <c r="D67" s="43" t="s">
        <v>1042</v>
      </c>
      <c r="E67" s="43" t="s">
        <v>935</v>
      </c>
    </row>
    <row r="68" spans="1:5">
      <c r="A68" s="43" t="s">
        <v>972</v>
      </c>
      <c r="B68" s="43" t="s">
        <v>1043</v>
      </c>
      <c r="C68" s="43" t="s">
        <v>866</v>
      </c>
      <c r="D68" s="43" t="s">
        <v>1044</v>
      </c>
      <c r="E68" s="43" t="s">
        <v>872</v>
      </c>
    </row>
    <row r="69" spans="1:5">
      <c r="A69" s="43" t="s">
        <v>979</v>
      </c>
      <c r="B69" s="43" t="s">
        <v>1045</v>
      </c>
      <c r="C69" s="43" t="s">
        <v>866</v>
      </c>
      <c r="D69" s="43" t="s">
        <v>1046</v>
      </c>
      <c r="E69" s="43" t="s">
        <v>789</v>
      </c>
    </row>
    <row r="70" spans="1:5">
      <c r="A70" s="43" t="s">
        <v>1047</v>
      </c>
      <c r="B70" s="43" t="s">
        <v>1048</v>
      </c>
      <c r="C70" s="43" t="s">
        <v>1047</v>
      </c>
      <c r="D70" s="43" t="s">
        <v>1049</v>
      </c>
      <c r="E70" s="43" t="s">
        <v>824</v>
      </c>
    </row>
    <row r="71" spans="1:5">
      <c r="A71" s="43" t="s">
        <v>1050</v>
      </c>
      <c r="B71" s="43" t="s">
        <v>1051</v>
      </c>
      <c r="C71" s="43" t="s">
        <v>1052</v>
      </c>
      <c r="D71" s="43" t="s">
        <v>1053</v>
      </c>
      <c r="E71" s="43" t="s">
        <v>1054</v>
      </c>
    </row>
    <row r="72" spans="1:5">
      <c r="A72" s="43" t="s">
        <v>1055</v>
      </c>
      <c r="B72" s="43" t="s">
        <v>1056</v>
      </c>
      <c r="C72" s="43" t="s">
        <v>1057</v>
      </c>
      <c r="D72" s="43" t="s">
        <v>1058</v>
      </c>
      <c r="E72" s="43" t="s">
        <v>824</v>
      </c>
    </row>
    <row r="73" spans="1:5">
      <c r="A73" s="43" t="s">
        <v>1019</v>
      </c>
      <c r="B73" s="43" t="s">
        <v>1059</v>
      </c>
      <c r="C73" s="43" t="s">
        <v>970</v>
      </c>
      <c r="D73" s="43" t="s">
        <v>1060</v>
      </c>
      <c r="E73" s="43" t="s">
        <v>768</v>
      </c>
    </row>
    <row r="74" spans="1:5">
      <c r="A74" s="43" t="s">
        <v>1061</v>
      </c>
      <c r="B74" s="43" t="s">
        <v>1062</v>
      </c>
      <c r="C74" s="43" t="s">
        <v>981</v>
      </c>
      <c r="D74" s="43" t="s">
        <v>1063</v>
      </c>
      <c r="E74" s="43" t="s">
        <v>824</v>
      </c>
    </row>
    <row r="75" spans="1:5">
      <c r="A75" s="43" t="s">
        <v>1057</v>
      </c>
      <c r="B75" s="43" t="s">
        <v>1064</v>
      </c>
      <c r="C75" s="43" t="s">
        <v>1065</v>
      </c>
      <c r="D75" s="43" t="s">
        <v>1066</v>
      </c>
      <c r="E75" s="43" t="s">
        <v>1067</v>
      </c>
    </row>
    <row r="76" spans="1:5">
      <c r="A76" s="43" t="s">
        <v>955</v>
      </c>
      <c r="B76" s="43" t="s">
        <v>1068</v>
      </c>
      <c r="C76" s="43" t="s">
        <v>1069</v>
      </c>
      <c r="D76" s="43" t="s">
        <v>1070</v>
      </c>
      <c r="E76" s="43" t="s">
        <v>768</v>
      </c>
    </row>
    <row r="77" spans="1:5">
      <c r="A77" s="43" t="s">
        <v>1071</v>
      </c>
      <c r="B77" s="43" t="s">
        <v>1072</v>
      </c>
      <c r="C77" s="43" t="s">
        <v>1055</v>
      </c>
      <c r="D77" s="43" t="s">
        <v>1073</v>
      </c>
      <c r="E77" s="43" t="s">
        <v>824</v>
      </c>
    </row>
    <row r="78" spans="1:5">
      <c r="A78" s="43" t="s">
        <v>1074</v>
      </c>
      <c r="B78" s="43" t="s">
        <v>1075</v>
      </c>
      <c r="C78" s="43" t="s">
        <v>999</v>
      </c>
      <c r="D78" s="43" t="s">
        <v>1076</v>
      </c>
      <c r="E78" s="43" t="s">
        <v>824</v>
      </c>
    </row>
    <row r="79" spans="1:5">
      <c r="A79" s="43" t="s">
        <v>1052</v>
      </c>
      <c r="B79" s="43" t="s">
        <v>1077</v>
      </c>
      <c r="C79" s="43" t="s">
        <v>866</v>
      </c>
      <c r="D79" s="43" t="s">
        <v>1078</v>
      </c>
      <c r="E79" s="43" t="s">
        <v>1079</v>
      </c>
    </row>
    <row r="80" spans="1:5">
      <c r="A80" s="43" t="s">
        <v>1080</v>
      </c>
      <c r="B80" s="43" t="s">
        <v>1081</v>
      </c>
      <c r="C80" s="43" t="s">
        <v>866</v>
      </c>
      <c r="D80" s="43" t="s">
        <v>1082</v>
      </c>
      <c r="E80" s="43" t="s">
        <v>819</v>
      </c>
    </row>
    <row r="81" spans="1:5">
      <c r="A81" s="43" t="s">
        <v>799</v>
      </c>
      <c r="B81" s="43" t="s">
        <v>1083</v>
      </c>
      <c r="C81" s="43" t="s">
        <v>1074</v>
      </c>
      <c r="D81" s="43" t="s">
        <v>1084</v>
      </c>
      <c r="E81" s="43" t="s">
        <v>872</v>
      </c>
    </row>
    <row r="82" spans="1:5">
      <c r="A82" s="43" t="s">
        <v>809</v>
      </c>
      <c r="B82" s="43" t="s">
        <v>1085</v>
      </c>
      <c r="C82" s="43" t="s">
        <v>1009</v>
      </c>
      <c r="D82" s="43" t="s">
        <v>1086</v>
      </c>
      <c r="E82" s="43" t="s">
        <v>768</v>
      </c>
    </row>
    <row r="83" spans="1:5">
      <c r="A83" s="43" t="s">
        <v>941</v>
      </c>
      <c r="B83" s="43" t="s">
        <v>1087</v>
      </c>
      <c r="C83" s="43" t="s">
        <v>866</v>
      </c>
      <c r="D83" s="43" t="s">
        <v>1088</v>
      </c>
      <c r="E83" s="43" t="s">
        <v>789</v>
      </c>
    </row>
    <row r="84" spans="1:5">
      <c r="A84" s="43" t="s">
        <v>880</v>
      </c>
      <c r="B84" s="43" t="s">
        <v>1089</v>
      </c>
      <c r="C84" s="43" t="s">
        <v>1090</v>
      </c>
      <c r="D84" s="43" t="s">
        <v>1091</v>
      </c>
      <c r="E84" s="43" t="s">
        <v>872</v>
      </c>
    </row>
    <row r="85" spans="1:5">
      <c r="A85" s="43" t="s">
        <v>964</v>
      </c>
      <c r="B85" s="43" t="s">
        <v>1092</v>
      </c>
      <c r="C85" s="43" t="s">
        <v>866</v>
      </c>
      <c r="D85" s="43" t="s">
        <v>1093</v>
      </c>
      <c r="E85" s="43" t="s">
        <v>789</v>
      </c>
    </row>
    <row r="86" spans="1:5">
      <c r="A86" s="43" t="s">
        <v>1094</v>
      </c>
      <c r="B86" s="43" t="s">
        <v>1095</v>
      </c>
      <c r="C86" s="43" t="s">
        <v>993</v>
      </c>
      <c r="D86" s="43" t="s">
        <v>1096</v>
      </c>
      <c r="E86" s="43" t="s">
        <v>824</v>
      </c>
    </row>
    <row r="87" spans="1:5">
      <c r="A87" s="43" t="s">
        <v>911</v>
      </c>
      <c r="B87" s="43" t="s">
        <v>1097</v>
      </c>
      <c r="C87" s="43" t="s">
        <v>1037</v>
      </c>
      <c r="D87" s="43" t="s">
        <v>1098</v>
      </c>
      <c r="E87" s="43" t="s">
        <v>824</v>
      </c>
    </row>
    <row r="88" spans="1:5">
      <c r="A88" s="43" t="s">
        <v>777</v>
      </c>
      <c r="B88" s="43" t="s">
        <v>1099</v>
      </c>
      <c r="C88" s="43" t="s">
        <v>1006</v>
      </c>
      <c r="D88" s="43" t="s">
        <v>1100</v>
      </c>
      <c r="E88" s="43" t="s">
        <v>824</v>
      </c>
    </row>
    <row r="89" spans="1:5">
      <c r="A89" s="43" t="s">
        <v>1033</v>
      </c>
      <c r="B89" s="43" t="s">
        <v>1101</v>
      </c>
      <c r="C89" s="43" t="s">
        <v>1028</v>
      </c>
      <c r="D89" s="43" t="s">
        <v>1102</v>
      </c>
      <c r="E89" s="43" t="s">
        <v>768</v>
      </c>
    </row>
    <row r="90" spans="1:5">
      <c r="A90" s="43" t="s">
        <v>827</v>
      </c>
      <c r="B90" s="43" t="s">
        <v>1103</v>
      </c>
      <c r="C90" s="43" t="s">
        <v>866</v>
      </c>
      <c r="D90" s="43" t="s">
        <v>1104</v>
      </c>
      <c r="E90" s="43" t="s">
        <v>824</v>
      </c>
    </row>
    <row r="91" spans="1:5">
      <c r="A91" s="43" t="s">
        <v>1011</v>
      </c>
      <c r="B91" s="43" t="s">
        <v>1105</v>
      </c>
      <c r="C91" s="43" t="s">
        <v>967</v>
      </c>
      <c r="D91" s="43" t="s">
        <v>1106</v>
      </c>
      <c r="E91" s="43" t="s">
        <v>768</v>
      </c>
    </row>
    <row r="92" spans="1:5">
      <c r="A92" s="43" t="s">
        <v>862</v>
      </c>
      <c r="B92" s="43" t="s">
        <v>1107</v>
      </c>
      <c r="C92" s="43" t="s">
        <v>866</v>
      </c>
      <c r="D92" s="43" t="s">
        <v>1108</v>
      </c>
      <c r="E92" s="43" t="s">
        <v>872</v>
      </c>
    </row>
    <row r="93" spans="1:5">
      <c r="A93" s="43" t="s">
        <v>1109</v>
      </c>
      <c r="B93" s="43" t="s">
        <v>1110</v>
      </c>
      <c r="C93" s="43" t="s">
        <v>834</v>
      </c>
      <c r="D93" s="43" t="s">
        <v>1111</v>
      </c>
      <c r="E93" s="43" t="s">
        <v>768</v>
      </c>
    </row>
    <row r="94" spans="1:5">
      <c r="A94" s="43" t="s">
        <v>1030</v>
      </c>
      <c r="B94" s="43" t="s">
        <v>1112</v>
      </c>
      <c r="C94" s="43" t="s">
        <v>866</v>
      </c>
      <c r="D94" s="43" t="s">
        <v>1113</v>
      </c>
      <c r="E94" s="43" t="s">
        <v>789</v>
      </c>
    </row>
    <row r="95" spans="1:5">
      <c r="A95" s="43" t="s">
        <v>983</v>
      </c>
      <c r="B95" s="43" t="s">
        <v>1114</v>
      </c>
      <c r="C95" s="43" t="s">
        <v>842</v>
      </c>
      <c r="D95" s="43" t="s">
        <v>1115</v>
      </c>
      <c r="E95" s="43" t="s">
        <v>789</v>
      </c>
    </row>
    <row r="96" spans="1:5">
      <c r="A96" s="43" t="s">
        <v>925</v>
      </c>
      <c r="B96" s="43" t="s">
        <v>1116</v>
      </c>
      <c r="C96" s="43" t="s">
        <v>1117</v>
      </c>
      <c r="D96" s="43" t="s">
        <v>1118</v>
      </c>
      <c r="E96" s="43" t="s">
        <v>1119</v>
      </c>
    </row>
    <row r="97" spans="1:5">
      <c r="A97" s="43" t="s">
        <v>778</v>
      </c>
      <c r="B97" s="43" t="s">
        <v>1120</v>
      </c>
      <c r="C97" s="43" t="s">
        <v>866</v>
      </c>
      <c r="D97" s="43" t="s">
        <v>1121</v>
      </c>
      <c r="E97" s="43" t="s">
        <v>768</v>
      </c>
    </row>
    <row r="98" spans="1:5">
      <c r="A98" s="43" t="s">
        <v>817</v>
      </c>
      <c r="B98" s="43" t="s">
        <v>1122</v>
      </c>
      <c r="C98" s="43" t="s">
        <v>846</v>
      </c>
      <c r="D98" s="43" t="s">
        <v>1123</v>
      </c>
      <c r="E98" s="43" t="s">
        <v>768</v>
      </c>
    </row>
    <row r="99" spans="1:5">
      <c r="A99" s="43" t="s">
        <v>1065</v>
      </c>
      <c r="B99" s="43" t="s">
        <v>1124</v>
      </c>
      <c r="C99" s="43" t="s">
        <v>866</v>
      </c>
      <c r="D99" s="43" t="s">
        <v>1125</v>
      </c>
      <c r="E99" s="43" t="s">
        <v>829</v>
      </c>
    </row>
    <row r="100" spans="1:5">
      <c r="A100" s="43" t="s">
        <v>1126</v>
      </c>
      <c r="B100" s="43" t="s">
        <v>1127</v>
      </c>
      <c r="C100" s="43" t="s">
        <v>1080</v>
      </c>
      <c r="D100" s="43" t="s">
        <v>1128</v>
      </c>
      <c r="E100" s="43" t="s">
        <v>1129</v>
      </c>
    </row>
    <row r="101" spans="1:5">
      <c r="A101" s="43" t="s">
        <v>836</v>
      </c>
      <c r="B101" s="43" t="s">
        <v>1130</v>
      </c>
      <c r="C101" s="43" t="s">
        <v>866</v>
      </c>
      <c r="D101" s="43" t="s">
        <v>1131</v>
      </c>
      <c r="E101" s="43" t="s">
        <v>768</v>
      </c>
    </row>
    <row r="102" spans="1:5">
      <c r="A102" s="43" t="s">
        <v>853</v>
      </c>
      <c r="B102" s="43" t="s">
        <v>1132</v>
      </c>
      <c r="C102" s="43" t="s">
        <v>878</v>
      </c>
      <c r="D102" s="43" t="s">
        <v>1133</v>
      </c>
      <c r="E102" s="43" t="s">
        <v>768</v>
      </c>
    </row>
    <row r="103" spans="1:5">
      <c r="A103" s="43" t="s">
        <v>929</v>
      </c>
      <c r="B103" s="43" t="s">
        <v>1134</v>
      </c>
      <c r="C103" s="43" t="s">
        <v>909</v>
      </c>
      <c r="D103" s="43" t="s">
        <v>1135</v>
      </c>
      <c r="E103" s="43" t="s">
        <v>789</v>
      </c>
    </row>
    <row r="104" spans="1:5">
      <c r="A104" s="43" t="s">
        <v>1090</v>
      </c>
      <c r="B104" s="43" t="s">
        <v>1136</v>
      </c>
      <c r="C104" s="43" t="s">
        <v>962</v>
      </c>
      <c r="D104" s="43" t="s">
        <v>1137</v>
      </c>
      <c r="E104" s="43" t="s">
        <v>768</v>
      </c>
    </row>
    <row r="105" spans="1:5">
      <c r="A105" s="43" t="s">
        <v>844</v>
      </c>
      <c r="B105" s="43" t="s">
        <v>1138</v>
      </c>
      <c r="C105" s="43" t="s">
        <v>866</v>
      </c>
      <c r="D105" s="43" t="s">
        <v>1139</v>
      </c>
      <c r="E105" s="43"/>
    </row>
    <row r="106" spans="1:5">
      <c r="A106" s="43" t="s">
        <v>813</v>
      </c>
      <c r="B106" s="43" t="s">
        <v>1140</v>
      </c>
      <c r="C106" s="43" t="s">
        <v>769</v>
      </c>
      <c r="D106" s="43" t="s">
        <v>1141</v>
      </c>
      <c r="E106" s="43" t="s">
        <v>887</v>
      </c>
    </row>
    <row r="107" spans="1:5">
      <c r="A107" s="43" t="s">
        <v>1041</v>
      </c>
      <c r="B107" s="43" t="s">
        <v>1142</v>
      </c>
      <c r="C107" s="43" t="s">
        <v>825</v>
      </c>
      <c r="D107" s="43" t="s">
        <v>1143</v>
      </c>
      <c r="E107" s="43" t="s">
        <v>1144</v>
      </c>
    </row>
    <row r="108" spans="1:5">
      <c r="A108" s="43" t="s">
        <v>890</v>
      </c>
      <c r="B108" s="43" t="s">
        <v>1145</v>
      </c>
      <c r="C108" s="43" t="s">
        <v>866</v>
      </c>
      <c r="D108" s="43" t="s">
        <v>1146</v>
      </c>
      <c r="E108" s="43" t="s">
        <v>1147</v>
      </c>
    </row>
    <row r="109" spans="1:5">
      <c r="A109" s="43" t="s">
        <v>920</v>
      </c>
      <c r="B109" s="43" t="s">
        <v>1148</v>
      </c>
      <c r="C109" s="43" t="s">
        <v>772</v>
      </c>
      <c r="D109" s="43" t="s">
        <v>1149</v>
      </c>
      <c r="E109" s="43" t="s">
        <v>789</v>
      </c>
    </row>
    <row r="110" spans="1:5">
      <c r="A110" s="43" t="s">
        <v>786</v>
      </c>
      <c r="B110" s="43" t="s">
        <v>1150</v>
      </c>
      <c r="C110" s="43" t="s">
        <v>1151</v>
      </c>
      <c r="D110" s="43" t="s">
        <v>1152</v>
      </c>
      <c r="E110" s="43" t="s">
        <v>789</v>
      </c>
    </row>
    <row r="111" spans="1:5">
      <c r="A111" s="43" t="s">
        <v>771</v>
      </c>
      <c r="B111" s="43" t="s">
        <v>1153</v>
      </c>
      <c r="C111" s="43" t="s">
        <v>888</v>
      </c>
      <c r="D111" s="43" t="s">
        <v>1154</v>
      </c>
      <c r="E111" s="43" t="s">
        <v>887</v>
      </c>
    </row>
    <row r="112" spans="1:5">
      <c r="A112" s="43" t="s">
        <v>933</v>
      </c>
      <c r="B112" s="43" t="s">
        <v>1155</v>
      </c>
      <c r="C112" s="43" t="s">
        <v>866</v>
      </c>
      <c r="D112" s="43" t="s">
        <v>1156</v>
      </c>
      <c r="E112" s="43"/>
    </row>
    <row r="113" spans="1:5">
      <c r="A113" s="43" t="s">
        <v>959</v>
      </c>
      <c r="B113" s="43" t="s">
        <v>1157</v>
      </c>
      <c r="C113" s="43" t="s">
        <v>1158</v>
      </c>
      <c r="D113" s="43" t="s">
        <v>1159</v>
      </c>
      <c r="E113" s="43" t="s">
        <v>768</v>
      </c>
    </row>
    <row r="114" spans="1:5">
      <c r="A114" s="43" t="s">
        <v>907</v>
      </c>
      <c r="B114" s="43" t="s">
        <v>1160</v>
      </c>
      <c r="C114" s="43" t="s">
        <v>931</v>
      </c>
      <c r="D114" s="43" t="s">
        <v>1161</v>
      </c>
      <c r="E114" s="43" t="s">
        <v>872</v>
      </c>
    </row>
    <row r="115" spans="1:5">
      <c r="A115" s="43" t="s">
        <v>791</v>
      </c>
      <c r="B115" s="43" t="s">
        <v>1162</v>
      </c>
      <c r="C115" s="43" t="s">
        <v>775</v>
      </c>
      <c r="D115" s="43" t="s">
        <v>1163</v>
      </c>
      <c r="E115" s="43" t="s">
        <v>789</v>
      </c>
    </row>
    <row r="116" spans="1:5">
      <c r="A116" s="43" t="s">
        <v>1164</v>
      </c>
      <c r="B116" s="43" t="s">
        <v>1165</v>
      </c>
      <c r="C116" s="43" t="s">
        <v>974</v>
      </c>
      <c r="D116" s="43" t="s">
        <v>1166</v>
      </c>
      <c r="E116" s="43" t="s">
        <v>768</v>
      </c>
    </row>
    <row r="117" spans="1:5">
      <c r="A117" s="43" t="s">
        <v>1069</v>
      </c>
      <c r="B117" s="43" t="s">
        <v>1167</v>
      </c>
      <c r="C117" s="43" t="s">
        <v>1061</v>
      </c>
      <c r="D117" s="43" t="s">
        <v>1168</v>
      </c>
      <c r="E117" s="43" t="s">
        <v>806</v>
      </c>
    </row>
    <row r="118" spans="1:5">
      <c r="A118" s="43" t="s">
        <v>804</v>
      </c>
      <c r="B118" s="43" t="s">
        <v>1169</v>
      </c>
      <c r="C118" s="43" t="s">
        <v>815</v>
      </c>
      <c r="D118" s="43" t="s">
        <v>1170</v>
      </c>
      <c r="E118" s="43" t="s">
        <v>789</v>
      </c>
    </row>
    <row r="119" spans="1:5">
      <c r="A119" s="43" t="s">
        <v>895</v>
      </c>
      <c r="B119" s="43" t="s">
        <v>1171</v>
      </c>
      <c r="C119" s="43" t="s">
        <v>866</v>
      </c>
      <c r="D119" s="43" t="s">
        <v>1172</v>
      </c>
      <c r="E119" s="43" t="s">
        <v>768</v>
      </c>
    </row>
    <row r="120" spans="1:5">
      <c r="A120" s="43" t="s">
        <v>945</v>
      </c>
      <c r="B120" s="43" t="s">
        <v>1173</v>
      </c>
      <c r="C120" s="43" t="s">
        <v>866</v>
      </c>
      <c r="D120" s="43" t="s">
        <v>1174</v>
      </c>
      <c r="E120" s="43" t="s">
        <v>1175</v>
      </c>
    </row>
    <row r="121" spans="1:5">
      <c r="A121" s="43" t="s">
        <v>903</v>
      </c>
      <c r="B121" s="43" t="s">
        <v>1176</v>
      </c>
      <c r="C121" s="43" t="s">
        <v>957</v>
      </c>
      <c r="D121" s="43" t="s">
        <v>1177</v>
      </c>
      <c r="E121" s="43" t="s">
        <v>789</v>
      </c>
    </row>
    <row r="122" spans="1:5">
      <c r="A122" s="43" t="s">
        <v>822</v>
      </c>
      <c r="B122" s="43" t="s">
        <v>1178</v>
      </c>
      <c r="C122" s="43" t="s">
        <v>838</v>
      </c>
      <c r="D122" s="43" t="s">
        <v>1179</v>
      </c>
      <c r="E122" s="43" t="s">
        <v>789</v>
      </c>
    </row>
    <row r="123" spans="1:5">
      <c r="A123" s="43" t="s">
        <v>848</v>
      </c>
      <c r="B123" s="43" t="s">
        <v>1180</v>
      </c>
      <c r="C123" s="43" t="s">
        <v>1094</v>
      </c>
      <c r="D123" s="43" t="s">
        <v>1181</v>
      </c>
      <c r="E123" s="43" t="s">
        <v>872</v>
      </c>
    </row>
    <row r="124" spans="1:5">
      <c r="A124" s="43" t="s">
        <v>840</v>
      </c>
      <c r="B124" s="43" t="s">
        <v>1182</v>
      </c>
      <c r="C124" s="43" t="s">
        <v>1015</v>
      </c>
      <c r="D124" s="43" t="s">
        <v>1183</v>
      </c>
      <c r="E124" s="43" t="s">
        <v>824</v>
      </c>
    </row>
    <row r="125" spans="1:5">
      <c r="A125" s="43" t="s">
        <v>875</v>
      </c>
      <c r="B125" s="43" t="s">
        <v>1184</v>
      </c>
      <c r="C125" s="43" t="s">
        <v>873</v>
      </c>
      <c r="D125" s="43" t="s">
        <v>1185</v>
      </c>
      <c r="E125" s="43" t="s">
        <v>872</v>
      </c>
    </row>
    <row r="126" spans="1:5">
      <c r="A126" s="43" t="s">
        <v>783</v>
      </c>
      <c r="B126" s="43" t="s">
        <v>1186</v>
      </c>
      <c r="C126" s="43" t="s">
        <v>1109</v>
      </c>
      <c r="D126" s="43" t="s">
        <v>1187</v>
      </c>
      <c r="E126" s="43" t="s">
        <v>1188</v>
      </c>
    </row>
    <row r="127" spans="1:5">
      <c r="A127" s="43" t="s">
        <v>950</v>
      </c>
      <c r="B127" s="43" t="s">
        <v>1189</v>
      </c>
      <c r="C127" s="43" t="s">
        <v>860</v>
      </c>
      <c r="D127" s="43" t="s">
        <v>1190</v>
      </c>
      <c r="E127" s="43" t="s">
        <v>789</v>
      </c>
    </row>
    <row r="128" spans="1:5">
      <c r="A128" s="43" t="s">
        <v>858</v>
      </c>
      <c r="B128" s="43" t="s">
        <v>1191</v>
      </c>
      <c r="C128" s="43" t="s">
        <v>943</v>
      </c>
      <c r="D128" s="43" t="s">
        <v>1192</v>
      </c>
      <c r="E128" s="43" t="s">
        <v>789</v>
      </c>
    </row>
    <row r="129" spans="1:5">
      <c r="A129" s="43" t="s">
        <v>1193</v>
      </c>
      <c r="B129" s="43" t="s">
        <v>1194</v>
      </c>
      <c r="C129" s="43" t="s">
        <v>1050</v>
      </c>
      <c r="D129" s="43" t="s">
        <v>1195</v>
      </c>
      <c r="E129" s="43" t="s">
        <v>768</v>
      </c>
    </row>
    <row r="130" spans="1:5">
      <c r="A130" s="43" t="s">
        <v>991</v>
      </c>
      <c r="B130" s="43" t="s">
        <v>1196</v>
      </c>
      <c r="C130" s="43" t="s">
        <v>864</v>
      </c>
      <c r="D130" s="43" t="s">
        <v>1197</v>
      </c>
      <c r="E130" s="43" t="s">
        <v>768</v>
      </c>
    </row>
    <row r="131" spans="1:5">
      <c r="A131" s="43" t="s">
        <v>1158</v>
      </c>
      <c r="B131" s="43" t="s">
        <v>1198</v>
      </c>
      <c r="C131" s="43" t="s">
        <v>1193</v>
      </c>
      <c r="D131" s="43" t="s">
        <v>1199</v>
      </c>
      <c r="E131" s="43" t="s">
        <v>768</v>
      </c>
    </row>
    <row r="132" spans="1:5">
      <c r="A132" s="43" t="s">
        <v>1200</v>
      </c>
      <c r="B132" s="43" t="s">
        <v>1201</v>
      </c>
      <c r="C132" s="43" t="s">
        <v>1003</v>
      </c>
      <c r="D132" s="43" t="s">
        <v>1202</v>
      </c>
      <c r="E132" s="43" t="s">
        <v>789</v>
      </c>
    </row>
    <row r="133" spans="1:5">
      <c r="A133" s="43" t="s">
        <v>1203</v>
      </c>
      <c r="B133" s="43" t="s">
        <v>1204</v>
      </c>
      <c r="C133" s="43" t="s">
        <v>866</v>
      </c>
      <c r="D133" s="43" t="s">
        <v>1205</v>
      </c>
      <c r="E133" s="43"/>
    </row>
    <row r="134" spans="1:5">
      <c r="A134" s="43" t="s">
        <v>1206</v>
      </c>
      <c r="B134" s="43" t="s">
        <v>1207</v>
      </c>
      <c r="C134" s="43" t="s">
        <v>1071</v>
      </c>
      <c r="D134" s="43" t="s">
        <v>1208</v>
      </c>
      <c r="E134" s="43" t="s">
        <v>966</v>
      </c>
    </row>
    <row r="135" spans="1:5">
      <c r="A135" s="43" t="s">
        <v>1209</v>
      </c>
      <c r="B135" s="43" t="s">
        <v>1210</v>
      </c>
      <c r="C135" s="43" t="s">
        <v>869</v>
      </c>
      <c r="D135" s="43" t="s">
        <v>1211</v>
      </c>
      <c r="E135" s="43" t="s">
        <v>789</v>
      </c>
    </row>
    <row r="136" spans="1:5">
      <c r="A136" s="43" t="s">
        <v>1212</v>
      </c>
      <c r="B136" s="43" t="s">
        <v>1213</v>
      </c>
      <c r="C136" s="43" t="s">
        <v>866</v>
      </c>
      <c r="D136" s="43" t="s">
        <v>1214</v>
      </c>
      <c r="E136" s="43" t="s">
        <v>768</v>
      </c>
    </row>
    <row r="137" spans="1:5">
      <c r="A137" s="43" t="s">
        <v>1215</v>
      </c>
      <c r="B137" s="43" t="s">
        <v>1216</v>
      </c>
      <c r="C137" s="43" t="s">
        <v>866</v>
      </c>
      <c r="D137" s="43" t="s">
        <v>1217</v>
      </c>
      <c r="E137" s="43" t="s">
        <v>1218</v>
      </c>
    </row>
    <row r="138" spans="1:5">
      <c r="A138" s="43" t="s">
        <v>1219</v>
      </c>
      <c r="B138" s="43" t="s">
        <v>1220</v>
      </c>
      <c r="C138" s="43" t="s">
        <v>866</v>
      </c>
      <c r="D138" s="43" t="s">
        <v>1221</v>
      </c>
      <c r="E138" s="43" t="s">
        <v>789</v>
      </c>
    </row>
    <row r="139" spans="1:5">
      <c r="A139" s="43" t="s">
        <v>1222</v>
      </c>
      <c r="B139" s="43" t="s">
        <v>1223</v>
      </c>
      <c r="C139" s="43" t="s">
        <v>830</v>
      </c>
      <c r="D139" s="43" t="s">
        <v>1224</v>
      </c>
      <c r="E139" s="43" t="s">
        <v>768</v>
      </c>
    </row>
    <row r="140" spans="1:5">
      <c r="A140" s="43" t="s">
        <v>1225</v>
      </c>
      <c r="B140" s="43" t="s">
        <v>1226</v>
      </c>
      <c r="C140" s="43" t="s">
        <v>893</v>
      </c>
      <c r="D140" s="43" t="s">
        <v>1227</v>
      </c>
      <c r="E140" s="43" t="s">
        <v>789</v>
      </c>
    </row>
    <row r="141" spans="1:5">
      <c r="A141" s="43" t="s">
        <v>1228</v>
      </c>
      <c r="B141" s="43" t="s">
        <v>1229</v>
      </c>
      <c r="C141" s="43" t="s">
        <v>953</v>
      </c>
      <c r="D141" s="43" t="s">
        <v>1230</v>
      </c>
      <c r="E141" s="43" t="s">
        <v>768</v>
      </c>
    </row>
    <row r="142" spans="1:5">
      <c r="A142" s="43" t="s">
        <v>1231</v>
      </c>
      <c r="B142" s="43" t="s">
        <v>1232</v>
      </c>
      <c r="C142" s="43" t="s">
        <v>766</v>
      </c>
      <c r="D142" s="43" t="s">
        <v>1233</v>
      </c>
      <c r="E142" s="43" t="s">
        <v>789</v>
      </c>
    </row>
    <row r="143" spans="1:5">
      <c r="A143" s="43" t="s">
        <v>1234</v>
      </c>
      <c r="B143" s="43" t="s">
        <v>1235</v>
      </c>
      <c r="C143" s="43" t="s">
        <v>914</v>
      </c>
      <c r="D143" s="43" t="s">
        <v>1236</v>
      </c>
      <c r="E143" s="43" t="s">
        <v>768</v>
      </c>
    </row>
    <row r="144" spans="1:5">
      <c r="A144" s="43" t="s">
        <v>1237</v>
      </c>
      <c r="B144" s="43" t="s">
        <v>1238</v>
      </c>
      <c r="C144" s="43" t="s">
        <v>1239</v>
      </c>
      <c r="D144" s="43" t="s">
        <v>1240</v>
      </c>
      <c r="E144" s="43" t="s">
        <v>887</v>
      </c>
    </row>
    <row r="145" spans="1:5">
      <c r="A145" s="43" t="s">
        <v>1241</v>
      </c>
      <c r="B145" s="43" t="s">
        <v>1242</v>
      </c>
      <c r="C145" s="43" t="s">
        <v>866</v>
      </c>
      <c r="D145" s="43" t="s">
        <v>1243</v>
      </c>
      <c r="E145" s="43" t="s">
        <v>768</v>
      </c>
    </row>
    <row r="146" spans="1:5">
      <c r="A146" s="43" t="s">
        <v>1244</v>
      </c>
      <c r="B146" s="43" t="s">
        <v>1245</v>
      </c>
      <c r="C146" s="43" t="s">
        <v>866</v>
      </c>
      <c r="D146" s="43" t="s">
        <v>1246</v>
      </c>
      <c r="E146" s="43" t="s">
        <v>1247</v>
      </c>
    </row>
    <row r="147" spans="1:5">
      <c r="A147" s="43" t="s">
        <v>1248</v>
      </c>
      <c r="B147" s="43" t="s">
        <v>1249</v>
      </c>
      <c r="C147" s="43" t="s">
        <v>918</v>
      </c>
      <c r="D147" s="43" t="s">
        <v>1250</v>
      </c>
      <c r="E147" s="43" t="s">
        <v>768</v>
      </c>
    </row>
    <row r="148" spans="1:5">
      <c r="A148" s="43" t="s">
        <v>1251</v>
      </c>
      <c r="B148" s="43" t="s">
        <v>1252</v>
      </c>
      <c r="C148" s="43" t="s">
        <v>866</v>
      </c>
      <c r="D148" s="43" t="s">
        <v>1253</v>
      </c>
      <c r="E148" s="43" t="s">
        <v>768</v>
      </c>
    </row>
    <row r="149" spans="1:5">
      <c r="A149" s="43" t="s">
        <v>1254</v>
      </c>
      <c r="B149" s="43" t="s">
        <v>1255</v>
      </c>
      <c r="C149" s="43" t="s">
        <v>905</v>
      </c>
      <c r="D149" s="43" t="s">
        <v>1256</v>
      </c>
      <c r="E149" s="43" t="s">
        <v>789</v>
      </c>
    </row>
    <row r="150" spans="1:5">
      <c r="A150" s="43" t="s">
        <v>1257</v>
      </c>
      <c r="B150" s="43" t="s">
        <v>1258</v>
      </c>
      <c r="C150" s="43" t="s">
        <v>923</v>
      </c>
      <c r="D150" s="43" t="s">
        <v>1259</v>
      </c>
      <c r="E150" s="43" t="s">
        <v>1260</v>
      </c>
    </row>
    <row r="151" spans="1:5">
      <c r="A151" s="43" t="s">
        <v>1261</v>
      </c>
      <c r="B151" s="43" t="s">
        <v>1262</v>
      </c>
      <c r="C151" s="43" t="s">
        <v>811</v>
      </c>
      <c r="D151" s="43" t="s">
        <v>1263</v>
      </c>
      <c r="E151" s="43" t="s">
        <v>872</v>
      </c>
    </row>
    <row r="152" spans="1:5">
      <c r="A152" s="43" t="s">
        <v>1264</v>
      </c>
      <c r="B152" s="43" t="s">
        <v>1265</v>
      </c>
      <c r="C152" s="43" t="s">
        <v>787</v>
      </c>
      <c r="D152" s="43" t="s">
        <v>1266</v>
      </c>
      <c r="E152" s="43" t="s">
        <v>789</v>
      </c>
    </row>
    <row r="153" spans="1:5">
      <c r="A153" s="43" t="s">
        <v>1267</v>
      </c>
      <c r="B153" s="43" t="s">
        <v>1268</v>
      </c>
      <c r="C153" s="43" t="s">
        <v>807</v>
      </c>
      <c r="D153" s="43" t="s">
        <v>1269</v>
      </c>
      <c r="E153" s="43" t="s">
        <v>789</v>
      </c>
    </row>
    <row r="154" spans="1:5">
      <c r="A154" s="43" t="s">
        <v>1270</v>
      </c>
      <c r="B154" s="43" t="s">
        <v>1271</v>
      </c>
      <c r="C154" s="43" t="s">
        <v>802</v>
      </c>
      <c r="D154" s="43" t="s">
        <v>1272</v>
      </c>
      <c r="E154" s="43" t="s">
        <v>789</v>
      </c>
    </row>
    <row r="155" spans="1:5">
      <c r="A155" s="43" t="s">
        <v>1273</v>
      </c>
      <c r="B155" s="43" t="s">
        <v>1274</v>
      </c>
      <c r="C155" s="43" t="s">
        <v>1200</v>
      </c>
      <c r="D155" s="43" t="s">
        <v>1275</v>
      </c>
      <c r="E155" s="43" t="s">
        <v>768</v>
      </c>
    </row>
    <row r="156" spans="1:5">
      <c r="A156" s="43" t="s">
        <v>1276</v>
      </c>
      <c r="B156" s="43" t="s">
        <v>1277</v>
      </c>
      <c r="C156" s="43" t="s">
        <v>866</v>
      </c>
      <c r="D156" s="43" t="s">
        <v>1278</v>
      </c>
      <c r="E156" s="43" t="s">
        <v>824</v>
      </c>
    </row>
    <row r="157" spans="1:5">
      <c r="A157" s="43" t="s">
        <v>1279</v>
      </c>
      <c r="B157" s="43" t="s">
        <v>1280</v>
      </c>
      <c r="C157" s="43" t="s">
        <v>866</v>
      </c>
      <c r="D157" s="43" t="s">
        <v>1281</v>
      </c>
      <c r="E157" s="43"/>
    </row>
    <row r="158" spans="1:5">
      <c r="A158" s="43" t="s">
        <v>1282</v>
      </c>
      <c r="B158" s="43" t="s">
        <v>1283</v>
      </c>
      <c r="C158" s="43" t="s">
        <v>866</v>
      </c>
      <c r="D158" s="43" t="s">
        <v>1284</v>
      </c>
      <c r="E158" s="43" t="s">
        <v>768</v>
      </c>
    </row>
    <row r="159" spans="1:5">
      <c r="A159" s="43" t="s">
        <v>1285</v>
      </c>
      <c r="B159" s="43" t="s">
        <v>1286</v>
      </c>
      <c r="C159" s="43" t="s">
        <v>866</v>
      </c>
      <c r="D159" s="43" t="s">
        <v>1287</v>
      </c>
      <c r="E159" s="43"/>
    </row>
    <row r="160" spans="1:5">
      <c r="A160" s="43" t="s">
        <v>1288</v>
      </c>
      <c r="B160" s="43" t="s">
        <v>1289</v>
      </c>
      <c r="C160" s="43" t="s">
        <v>866</v>
      </c>
      <c r="D160" s="43" t="s">
        <v>1290</v>
      </c>
      <c r="E160" s="43"/>
    </row>
    <row r="161" spans="1:5">
      <c r="A161" s="43" t="s">
        <v>1291</v>
      </c>
      <c r="B161" s="43" t="s">
        <v>1292</v>
      </c>
      <c r="C161" s="43" t="s">
        <v>866</v>
      </c>
      <c r="D161" s="43" t="s">
        <v>1293</v>
      </c>
      <c r="E161" s="43" t="s">
        <v>1129</v>
      </c>
    </row>
    <row r="162" spans="1:5">
      <c r="A162" s="43" t="s">
        <v>1294</v>
      </c>
      <c r="B162" s="43" t="s">
        <v>1295</v>
      </c>
      <c r="C162" s="43" t="s">
        <v>1209</v>
      </c>
      <c r="D162" s="43" t="s">
        <v>1296</v>
      </c>
      <c r="E162" s="43" t="s">
        <v>872</v>
      </c>
    </row>
    <row r="163" spans="1:5">
      <c r="A163" s="43" t="s">
        <v>1297</v>
      </c>
      <c r="B163" s="43" t="s">
        <v>1298</v>
      </c>
      <c r="C163" s="43" t="s">
        <v>866</v>
      </c>
      <c r="D163" s="43" t="s">
        <v>1299</v>
      </c>
      <c r="E163" s="43"/>
    </row>
    <row r="164" spans="1:5">
      <c r="A164" s="43" t="s">
        <v>1300</v>
      </c>
      <c r="B164" s="43" t="s">
        <v>1301</v>
      </c>
      <c r="C164" s="43" t="s">
        <v>866</v>
      </c>
      <c r="D164" s="43" t="s">
        <v>1302</v>
      </c>
      <c r="E164" s="43" t="s">
        <v>774</v>
      </c>
    </row>
    <row r="167" spans="1:5">
      <c r="A167" s="43" t="s">
        <v>1303</v>
      </c>
    </row>
    <row r="168" spans="1:5" ht="16.5">
      <c r="A168" s="44" t="s">
        <v>1305</v>
      </c>
    </row>
    <row r="169" spans="1:5" ht="16.5">
      <c r="A169" s="44" t="s">
        <v>1306</v>
      </c>
    </row>
    <row r="170" spans="1:5">
      <c r="A170" s="46" t="s">
        <v>1304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39"/>
  <sheetViews>
    <sheetView topLeftCell="A118" zoomScale="85" workbookViewId="0">
      <selection activeCell="F1" sqref="F1"/>
    </sheetView>
  </sheetViews>
  <sheetFormatPr defaultRowHeight="14.25"/>
  <cols>
    <col min="1" max="1" width="22.75" bestFit="1" customWidth="1"/>
    <col min="2" max="2" width="12.75" bestFit="1" customWidth="1"/>
    <col min="13" max="13" width="106" bestFit="1" customWidth="1"/>
  </cols>
  <sheetData>
    <row r="1" spans="1:6">
      <c r="A1" s="62" t="s">
        <v>2033</v>
      </c>
      <c r="B1" s="62" t="s">
        <v>2034</v>
      </c>
      <c r="F1" t="s">
        <v>2032</v>
      </c>
    </row>
    <row r="2" spans="1:6">
      <c r="A2" s="62" t="s">
        <v>2039</v>
      </c>
      <c r="B2" s="62">
        <v>11154.311</v>
      </c>
      <c r="D2" t="str">
        <f t="shared" ref="D2:D33" si="0">VLOOKUP($A2,Area_Country_En,1,FALSE)</f>
        <v>United States</v>
      </c>
    </row>
    <row r="3" spans="1:6">
      <c r="A3" s="62" t="s">
        <v>4166</v>
      </c>
      <c r="B3" s="62">
        <v>7828.58</v>
      </c>
      <c r="D3" t="str">
        <f t="shared" si="0"/>
        <v>Germany</v>
      </c>
    </row>
    <row r="4" spans="1:6">
      <c r="A4" s="62" t="s">
        <v>4022</v>
      </c>
      <c r="B4" s="62">
        <v>2101.5329999999999</v>
      </c>
      <c r="D4" t="str">
        <f t="shared" si="0"/>
        <v>Japan</v>
      </c>
    </row>
    <row r="5" spans="1:6">
      <c r="A5" s="62" t="s">
        <v>2040</v>
      </c>
      <c r="B5" s="62">
        <v>8146.2340000000004</v>
      </c>
      <c r="D5" t="str">
        <f t="shared" si="0"/>
        <v>United Kingdom</v>
      </c>
    </row>
    <row r="6" spans="1:6">
      <c r="A6" s="62" t="s">
        <v>4167</v>
      </c>
      <c r="B6" s="62">
        <v>8222.2800000000007</v>
      </c>
      <c r="D6" t="str">
        <f t="shared" si="0"/>
        <v>France</v>
      </c>
    </row>
    <row r="7" spans="1:6">
      <c r="A7" s="62" t="s">
        <v>4169</v>
      </c>
      <c r="B7" s="62">
        <v>8131.7569999999996</v>
      </c>
      <c r="D7" t="str">
        <f t="shared" si="0"/>
        <v>Italy</v>
      </c>
    </row>
    <row r="8" spans="1:6">
      <c r="A8" s="62" t="s">
        <v>46</v>
      </c>
      <c r="B8" s="62">
        <v>10458.072</v>
      </c>
      <c r="D8" t="str">
        <f t="shared" si="0"/>
        <v>Canada</v>
      </c>
    </row>
    <row r="9" spans="1:6">
      <c r="A9" s="62" t="s">
        <v>4172</v>
      </c>
      <c r="B9" s="62">
        <v>7827.2669999999998</v>
      </c>
      <c r="D9" t="str">
        <f t="shared" si="0"/>
        <v>Netherlands</v>
      </c>
    </row>
    <row r="10" spans="1:6">
      <c r="A10" s="62" t="s">
        <v>2041</v>
      </c>
      <c r="B10" s="62">
        <v>1979.039</v>
      </c>
      <c r="D10" t="str">
        <f t="shared" si="0"/>
        <v>HongKong</v>
      </c>
    </row>
    <row r="11" spans="1:6">
      <c r="A11" s="62" t="s">
        <v>2042</v>
      </c>
      <c r="B11" s="62">
        <v>7969.2539999999999</v>
      </c>
      <c r="D11" t="str">
        <f t="shared" si="0"/>
        <v>Belgium</v>
      </c>
    </row>
    <row r="12" spans="1:6">
      <c r="A12" s="62" t="s">
        <v>4039</v>
      </c>
      <c r="B12" s="62">
        <v>4485.49</v>
      </c>
      <c r="D12" t="str">
        <f t="shared" si="0"/>
        <v>Singapore</v>
      </c>
    </row>
    <row r="13" spans="1:6">
      <c r="A13" s="62" t="s">
        <v>4175</v>
      </c>
      <c r="B13" s="62">
        <v>9228.67</v>
      </c>
      <c r="D13" t="str">
        <f t="shared" si="0"/>
        <v>Spain</v>
      </c>
    </row>
    <row r="14" spans="1:6">
      <c r="A14" s="62" t="s">
        <v>2043</v>
      </c>
      <c r="B14" s="62">
        <v>956.17200000000003</v>
      </c>
      <c r="D14" t="str">
        <f t="shared" si="0"/>
        <v>KoreaRep</v>
      </c>
    </row>
    <row r="15" spans="1:6">
      <c r="A15" s="62" t="s">
        <v>0</v>
      </c>
      <c r="B15" s="62">
        <v>12470.213</v>
      </c>
      <c r="D15" t="str">
        <f t="shared" si="0"/>
        <v>Mexico</v>
      </c>
    </row>
    <row r="16" spans="1:6">
      <c r="A16" s="62" t="s">
        <v>121</v>
      </c>
      <c r="B16" s="62">
        <v>1723.12</v>
      </c>
      <c r="D16" t="str">
        <f t="shared" si="0"/>
        <v>Taiwan</v>
      </c>
    </row>
    <row r="17" spans="1:4">
      <c r="A17" s="62" t="s">
        <v>4201</v>
      </c>
      <c r="B17" s="62">
        <v>8081.357</v>
      </c>
      <c r="D17" t="str">
        <f t="shared" si="0"/>
        <v>Switzerland</v>
      </c>
    </row>
    <row r="18" spans="1:4">
      <c r="A18" s="62" t="s">
        <v>4182</v>
      </c>
      <c r="B18" s="62">
        <v>7465.857</v>
      </c>
      <c r="D18" t="str">
        <f t="shared" si="0"/>
        <v>Austria</v>
      </c>
    </row>
    <row r="19" spans="1:4">
      <c r="A19" s="62" t="s">
        <v>4200</v>
      </c>
      <c r="B19" s="62">
        <v>6712.808</v>
      </c>
      <c r="D19" t="str">
        <f t="shared" si="0"/>
        <v>Sweden</v>
      </c>
    </row>
    <row r="20" spans="1:4">
      <c r="A20" s="62" t="s">
        <v>4043</v>
      </c>
      <c r="B20" s="62">
        <v>3301.0390000000002</v>
      </c>
      <c r="D20" t="str">
        <f t="shared" si="0"/>
        <v>Thailand</v>
      </c>
    </row>
    <row r="21" spans="1:4">
      <c r="A21" s="62" t="s">
        <v>58</v>
      </c>
      <c r="B21" s="62">
        <v>9025.4130000000005</v>
      </c>
      <c r="D21" t="str">
        <f t="shared" si="0"/>
        <v>Australia</v>
      </c>
    </row>
    <row r="22" spans="1:4">
      <c r="A22" s="62" t="s">
        <v>4028</v>
      </c>
      <c r="B22" s="62">
        <v>4351.4129999999996</v>
      </c>
      <c r="D22" t="str">
        <f t="shared" si="0"/>
        <v>Malaysia</v>
      </c>
    </row>
    <row r="23" spans="1:4">
      <c r="A23" s="62" t="s">
        <v>2044</v>
      </c>
      <c r="B23" s="62">
        <v>5799.2039999999997</v>
      </c>
      <c r="D23" t="str">
        <f t="shared" si="0"/>
        <v>Russia</v>
      </c>
    </row>
    <row r="24" spans="1:4">
      <c r="A24" s="62" t="s">
        <v>2045</v>
      </c>
      <c r="B24" s="62">
        <v>6607.3810000000003</v>
      </c>
      <c r="D24" t="str">
        <f t="shared" si="0"/>
        <v>SaudiArabia</v>
      </c>
    </row>
    <row r="25" spans="1:4">
      <c r="A25" s="62" t="s">
        <v>4044</v>
      </c>
      <c r="B25" s="62">
        <v>6837.1480000000001</v>
      </c>
      <c r="D25" t="str">
        <f t="shared" si="0"/>
        <v>Turkey</v>
      </c>
    </row>
    <row r="26" spans="1:4">
      <c r="A26" s="62" t="s">
        <v>4018</v>
      </c>
      <c r="B26" s="62">
        <v>5224.7579999999998</v>
      </c>
      <c r="D26" t="str">
        <f t="shared" si="0"/>
        <v>Indonesia</v>
      </c>
    </row>
    <row r="27" spans="1:4">
      <c r="A27" s="62" t="s">
        <v>4251</v>
      </c>
      <c r="B27" s="62">
        <v>16945.816999999999</v>
      </c>
      <c r="D27" t="str">
        <f t="shared" si="0"/>
        <v>Brazil</v>
      </c>
    </row>
    <row r="28" spans="1:4">
      <c r="A28" s="62" t="s">
        <v>4162</v>
      </c>
      <c r="B28" s="62">
        <v>7205.4679999999998</v>
      </c>
      <c r="D28" t="str">
        <f t="shared" si="0"/>
        <v>Denmark</v>
      </c>
    </row>
    <row r="29" spans="1:4">
      <c r="A29" s="62" t="s">
        <v>4194</v>
      </c>
      <c r="B29" s="62">
        <v>7028.0630000000001</v>
      </c>
      <c r="D29" t="str">
        <f t="shared" si="0"/>
        <v>Norway</v>
      </c>
    </row>
    <row r="30" spans="1:4">
      <c r="A30" s="62" t="s">
        <v>4174</v>
      </c>
      <c r="B30" s="62">
        <v>9673.7240000000002</v>
      </c>
      <c r="D30" t="str">
        <f t="shared" si="0"/>
        <v>Portugal</v>
      </c>
    </row>
    <row r="31" spans="1:4">
      <c r="A31" s="62" t="s">
        <v>4168</v>
      </c>
      <c r="B31" s="62">
        <v>8288.4480000000003</v>
      </c>
      <c r="D31" t="str">
        <f t="shared" si="0"/>
        <v>Ireland</v>
      </c>
    </row>
    <row r="32" spans="1:4">
      <c r="A32" s="62" t="s">
        <v>4021</v>
      </c>
      <c r="B32" s="62">
        <v>7144.3779999999997</v>
      </c>
      <c r="D32" t="str">
        <f t="shared" si="0"/>
        <v>Israel</v>
      </c>
    </row>
    <row r="33" spans="1:4">
      <c r="A33" s="62" t="s">
        <v>4240</v>
      </c>
      <c r="B33" s="62">
        <v>19285.967000000001</v>
      </c>
      <c r="D33" t="str">
        <f t="shared" si="0"/>
        <v>Argentina</v>
      </c>
    </row>
    <row r="34" spans="1:4">
      <c r="A34" s="62" t="s">
        <v>4185</v>
      </c>
      <c r="B34" s="62">
        <v>6323.9219999999996</v>
      </c>
      <c r="D34" t="str">
        <f t="shared" ref="D34:D65" si="1">VLOOKUP($A34,Area_Country_En,1,FALSE)</f>
        <v>Finland</v>
      </c>
    </row>
    <row r="35" spans="1:4">
      <c r="A35" s="62" t="s">
        <v>2046</v>
      </c>
      <c r="B35" s="62">
        <v>2856.8530000000001</v>
      </c>
      <c r="D35" t="str">
        <f t="shared" si="1"/>
        <v>Philippines</v>
      </c>
    </row>
    <row r="36" spans="1:4">
      <c r="A36" s="62" t="s">
        <v>2047</v>
      </c>
      <c r="B36" s="62">
        <v>5967.3270000000002</v>
      </c>
      <c r="D36" t="str">
        <f t="shared" si="1"/>
        <v>UnitedArabEmirates</v>
      </c>
    </row>
    <row r="37" spans="1:4">
      <c r="A37" s="62" t="s">
        <v>4173</v>
      </c>
      <c r="B37" s="62">
        <v>7621.7979999999998</v>
      </c>
      <c r="D37" t="str">
        <f t="shared" si="1"/>
        <v>Greece</v>
      </c>
    </row>
    <row r="38" spans="1:4">
      <c r="A38" s="62" t="s">
        <v>2048</v>
      </c>
      <c r="B38" s="62">
        <v>12968.712</v>
      </c>
      <c r="D38" t="str">
        <f t="shared" si="1"/>
        <v>S.Africa</v>
      </c>
    </row>
    <row r="39" spans="1:4">
      <c r="A39" s="62" t="s">
        <v>4017</v>
      </c>
      <c r="B39" s="62">
        <v>3780.8560000000002</v>
      </c>
      <c r="D39" t="str">
        <f t="shared" si="1"/>
        <v>India</v>
      </c>
    </row>
    <row r="40" spans="1:4">
      <c r="A40" s="62" t="s">
        <v>4195</v>
      </c>
      <c r="B40" s="62">
        <v>6944.9160000000002</v>
      </c>
      <c r="D40" t="str">
        <f t="shared" si="1"/>
        <v>Poland</v>
      </c>
    </row>
    <row r="41" spans="1:4">
      <c r="A41" s="62" t="s">
        <v>119</v>
      </c>
      <c r="B41" s="62">
        <v>7416.3419999999996</v>
      </c>
      <c r="D41" t="str">
        <f t="shared" si="1"/>
        <v>Yugoslavia</v>
      </c>
    </row>
    <row r="42" spans="1:4">
      <c r="A42" s="62" t="s">
        <v>31</v>
      </c>
      <c r="B42" s="62">
        <v>14410.679</v>
      </c>
      <c r="D42" t="str">
        <f t="shared" si="1"/>
        <v>Venezuela</v>
      </c>
    </row>
    <row r="43" spans="1:4">
      <c r="A43" s="62" t="s">
        <v>4187</v>
      </c>
      <c r="B43" s="62">
        <v>7342.4560000000001</v>
      </c>
      <c r="D43" t="str">
        <f t="shared" si="1"/>
        <v>Hungary</v>
      </c>
    </row>
    <row r="44" spans="1:4">
      <c r="A44" s="62" t="s">
        <v>4019</v>
      </c>
      <c r="B44" s="62">
        <v>5606.5150000000003</v>
      </c>
      <c r="D44" t="str">
        <f t="shared" si="1"/>
        <v>Iran</v>
      </c>
    </row>
    <row r="45" spans="1:4">
      <c r="A45" s="62" t="s">
        <v>2035</v>
      </c>
      <c r="B45" s="62">
        <v>7458.4269999999997</v>
      </c>
      <c r="D45" t="e">
        <f t="shared" si="1"/>
        <v>#N/A</v>
      </c>
    </row>
    <row r="46" spans="1:4">
      <c r="A46" s="62" t="s">
        <v>4255</v>
      </c>
      <c r="B46" s="62">
        <v>19076.397000000001</v>
      </c>
      <c r="D46" t="str">
        <f t="shared" si="1"/>
        <v>Chile</v>
      </c>
    </row>
    <row r="47" spans="1:4">
      <c r="A47" s="62" t="s">
        <v>5</v>
      </c>
      <c r="B47" s="62">
        <v>14349.227999999999</v>
      </c>
      <c r="D47" t="str">
        <f t="shared" si="1"/>
        <v>Panama</v>
      </c>
    </row>
    <row r="48" spans="1:4">
      <c r="A48" s="62" t="s">
        <v>4257</v>
      </c>
      <c r="B48" s="62">
        <v>14962.91</v>
      </c>
      <c r="D48" t="str">
        <f t="shared" si="1"/>
        <v>Colombia</v>
      </c>
    </row>
    <row r="49" spans="1:4">
      <c r="A49" s="62" t="s">
        <v>4034</v>
      </c>
      <c r="B49" s="62">
        <v>3875.393</v>
      </c>
      <c r="D49" t="str">
        <f t="shared" si="1"/>
        <v>Pakistan</v>
      </c>
    </row>
    <row r="50" spans="1:4">
      <c r="A50" s="62" t="s">
        <v>4088</v>
      </c>
      <c r="B50" s="62">
        <v>7548.2830000000004</v>
      </c>
      <c r="D50" t="str">
        <f t="shared" si="1"/>
        <v>Egypt</v>
      </c>
    </row>
    <row r="51" spans="1:4">
      <c r="A51" s="62" t="s">
        <v>2049</v>
      </c>
      <c r="B51" s="62">
        <v>10796.807000000001</v>
      </c>
      <c r="D51" t="str">
        <f t="shared" si="1"/>
        <v>New Zealand</v>
      </c>
    </row>
    <row r="52" spans="1:4">
      <c r="A52" s="62" t="s">
        <v>4108</v>
      </c>
      <c r="B52" s="62">
        <v>10026.641</v>
      </c>
      <c r="D52" t="str">
        <f t="shared" si="1"/>
        <v>Morocco</v>
      </c>
    </row>
    <row r="53" spans="1:4">
      <c r="A53" s="62" t="s">
        <v>4067</v>
      </c>
      <c r="B53" s="62">
        <v>9115.6419999999998</v>
      </c>
      <c r="D53" t="str">
        <f t="shared" si="1"/>
        <v>Algeria</v>
      </c>
    </row>
    <row r="54" spans="1:4">
      <c r="A54" s="62" t="s">
        <v>4196</v>
      </c>
      <c r="B54" s="62">
        <v>7065.7340000000004</v>
      </c>
      <c r="D54" t="str">
        <f t="shared" si="1"/>
        <v>Romania</v>
      </c>
    </row>
    <row r="55" spans="1:4">
      <c r="A55" s="62" t="s">
        <v>4113</v>
      </c>
      <c r="B55" s="62">
        <v>11469.91</v>
      </c>
      <c r="D55" t="str">
        <f t="shared" si="1"/>
        <v>Nigeria</v>
      </c>
    </row>
    <row r="56" spans="1:4">
      <c r="A56" s="62" t="s">
        <v>4138</v>
      </c>
      <c r="B56" s="62">
        <v>8648.3979999999992</v>
      </c>
      <c r="D56" t="str">
        <f t="shared" si="1"/>
        <v>Tunisia</v>
      </c>
    </row>
    <row r="57" spans="1:4">
      <c r="A57" s="62" t="s">
        <v>4024</v>
      </c>
      <c r="B57" s="62">
        <v>6222.3649999999998</v>
      </c>
      <c r="D57" t="str">
        <f t="shared" si="1"/>
        <v>Kuwait</v>
      </c>
    </row>
    <row r="58" spans="1:4">
      <c r="A58" s="62" t="s">
        <v>4100</v>
      </c>
      <c r="B58" s="62">
        <v>12585.369000000001</v>
      </c>
      <c r="D58" t="str">
        <f t="shared" si="1"/>
        <v>Liberia</v>
      </c>
    </row>
    <row r="59" spans="1:4">
      <c r="A59" s="62" t="s">
        <v>8</v>
      </c>
      <c r="B59" s="62">
        <v>16661.169000000002</v>
      </c>
      <c r="D59" t="str">
        <f t="shared" si="1"/>
        <v>Peru</v>
      </c>
    </row>
    <row r="60" spans="1:4">
      <c r="A60" s="62" t="s">
        <v>2050</v>
      </c>
      <c r="B60" s="62">
        <v>13501.245000000001</v>
      </c>
      <c r="D60" t="str">
        <f t="shared" si="1"/>
        <v>DominicanRep</v>
      </c>
    </row>
    <row r="61" spans="1:4">
      <c r="A61" s="62" t="s">
        <v>4033</v>
      </c>
      <c r="B61" s="62">
        <v>5659.5959999999995</v>
      </c>
      <c r="D61" t="str">
        <f t="shared" si="1"/>
        <v>Oman</v>
      </c>
    </row>
    <row r="62" spans="1:4">
      <c r="A62" s="62" t="s">
        <v>4023</v>
      </c>
      <c r="B62" s="62">
        <v>7059.12</v>
      </c>
      <c r="D62" t="str">
        <f t="shared" si="1"/>
        <v>Jordan</v>
      </c>
    </row>
    <row r="63" spans="1:4">
      <c r="A63" s="62" t="s">
        <v>4014</v>
      </c>
      <c r="B63" s="62">
        <v>7070.5550000000003</v>
      </c>
      <c r="D63" t="str">
        <f t="shared" si="1"/>
        <v>Cyprus</v>
      </c>
    </row>
    <row r="64" spans="1:4">
      <c r="A64" s="62" t="s">
        <v>2051</v>
      </c>
      <c r="B64" s="62">
        <v>6938.6049999999996</v>
      </c>
      <c r="D64" t="str">
        <f t="shared" si="1"/>
        <v>Syrian</v>
      </c>
    </row>
    <row r="65" spans="1:4">
      <c r="A65" s="62" t="s">
        <v>4267</v>
      </c>
      <c r="B65" s="62">
        <v>15362.828</v>
      </c>
      <c r="D65" t="str">
        <f t="shared" si="1"/>
        <v>Ecuador</v>
      </c>
    </row>
    <row r="66" spans="1:4">
      <c r="A66" s="62" t="s">
        <v>4008</v>
      </c>
      <c r="B66" s="62">
        <v>3028.9720000000002</v>
      </c>
      <c r="D66" t="str">
        <f t="shared" ref="D66:D97" si="2">VLOOKUP($A66,Area_Country_En,1,FALSE)</f>
        <v>Bangladesh</v>
      </c>
    </row>
    <row r="67" spans="1:4">
      <c r="A67" s="62" t="s">
        <v>29</v>
      </c>
      <c r="B67" s="62">
        <v>19170.699000000001</v>
      </c>
      <c r="D67" t="str">
        <f t="shared" si="2"/>
        <v>Uruguay</v>
      </c>
    </row>
    <row r="68" spans="1:4">
      <c r="A68" s="62" t="s">
        <v>4242</v>
      </c>
      <c r="B68" s="62">
        <v>12659.048000000001</v>
      </c>
      <c r="D68" t="str">
        <f t="shared" si="2"/>
        <v>Bahamas</v>
      </c>
    </row>
    <row r="69" spans="1:4">
      <c r="A69" s="62" t="s">
        <v>2052</v>
      </c>
      <c r="B69" s="62">
        <v>14096.067999999999</v>
      </c>
      <c r="D69" t="str">
        <f t="shared" si="2"/>
        <v>Costa Rica</v>
      </c>
    </row>
    <row r="70" spans="1:4">
      <c r="A70" s="62" t="s">
        <v>2053</v>
      </c>
      <c r="B70" s="62">
        <v>5170.0749999999998</v>
      </c>
      <c r="D70" t="str">
        <f t="shared" si="2"/>
        <v>SriLanka</v>
      </c>
    </row>
    <row r="71" spans="1:4">
      <c r="A71" s="62" t="s">
        <v>4192</v>
      </c>
      <c r="B71" s="62">
        <v>8415.6</v>
      </c>
      <c r="D71" t="str">
        <f t="shared" si="2"/>
        <v>Malta</v>
      </c>
    </row>
    <row r="72" spans="1:4">
      <c r="A72" s="62" t="s">
        <v>7</v>
      </c>
      <c r="B72" s="62">
        <v>18311.022000000001</v>
      </c>
      <c r="D72" t="str">
        <f t="shared" si="2"/>
        <v>Paraguay</v>
      </c>
    </row>
    <row r="73" spans="1:4">
      <c r="A73" s="62" t="s">
        <v>4273</v>
      </c>
      <c r="B73" s="62">
        <v>13453.833000000001</v>
      </c>
      <c r="D73" t="str">
        <f t="shared" si="2"/>
        <v>Guatemala</v>
      </c>
    </row>
    <row r="74" spans="1:4">
      <c r="A74" s="62" t="s">
        <v>4184</v>
      </c>
      <c r="B74" s="62">
        <v>7359.15</v>
      </c>
      <c r="D74" t="str">
        <f t="shared" si="2"/>
        <v>Bulgaria</v>
      </c>
    </row>
    <row r="75" spans="1:4">
      <c r="A75" s="62" t="s">
        <v>4007</v>
      </c>
      <c r="B75" s="62">
        <v>6185.2449999999999</v>
      </c>
      <c r="D75" t="str">
        <f t="shared" si="2"/>
        <v>Bahrain</v>
      </c>
    </row>
    <row r="76" spans="1:4">
      <c r="A76" s="62" t="s">
        <v>4281</v>
      </c>
      <c r="B76" s="62">
        <v>13442.391</v>
      </c>
      <c r="D76" t="str">
        <f t="shared" si="2"/>
        <v>Jamaica</v>
      </c>
    </row>
    <row r="77" spans="1:4">
      <c r="A77" s="62" t="s">
        <v>2036</v>
      </c>
      <c r="B77" s="62">
        <v>9254.643</v>
      </c>
      <c r="D77" t="e">
        <f t="shared" si="2"/>
        <v>#N/A</v>
      </c>
    </row>
    <row r="78" spans="1:4">
      <c r="A78" s="62" t="s">
        <v>4047</v>
      </c>
      <c r="B78" s="62">
        <v>7420.8239999999996</v>
      </c>
      <c r="D78" t="str">
        <f t="shared" si="2"/>
        <v>Yemen</v>
      </c>
    </row>
    <row r="79" spans="1:4">
      <c r="A79" s="62" t="s">
        <v>2054</v>
      </c>
      <c r="B79" s="62">
        <v>13503.244000000001</v>
      </c>
      <c r="D79" t="str">
        <f t="shared" si="2"/>
        <v>ElSalvador</v>
      </c>
    </row>
    <row r="80" spans="1:4">
      <c r="A80" s="62" t="s">
        <v>4246</v>
      </c>
      <c r="B80" s="62">
        <v>17389.325000000001</v>
      </c>
      <c r="D80" t="str">
        <f t="shared" si="2"/>
        <v>Bolivia</v>
      </c>
    </row>
    <row r="81" spans="1:4">
      <c r="A81" s="62" t="s">
        <v>4279</v>
      </c>
      <c r="B81" s="62">
        <v>13542.082</v>
      </c>
      <c r="D81" t="str">
        <f t="shared" si="2"/>
        <v>Honduras</v>
      </c>
    </row>
    <row r="82" spans="1:4">
      <c r="A82" s="62" t="s">
        <v>2037</v>
      </c>
      <c r="B82" s="62">
        <v>14400.348</v>
      </c>
      <c r="D82" t="e">
        <f t="shared" si="2"/>
        <v>#N/A</v>
      </c>
    </row>
    <row r="83" spans="1:4">
      <c r="A83" s="62" t="s">
        <v>4147</v>
      </c>
      <c r="B83" s="62">
        <v>10858.904</v>
      </c>
      <c r="D83" t="str">
        <f t="shared" si="2"/>
        <v>Zimbabwe</v>
      </c>
    </row>
    <row r="84" spans="1:4">
      <c r="A84" s="62" t="s">
        <v>4037</v>
      </c>
      <c r="B84" s="62">
        <v>6160.45</v>
      </c>
      <c r="D84" t="str">
        <f t="shared" si="2"/>
        <v>Qatar</v>
      </c>
    </row>
    <row r="85" spans="1:4">
      <c r="A85" s="62" t="s">
        <v>4095</v>
      </c>
      <c r="B85" s="62">
        <v>11826.144</v>
      </c>
      <c r="D85" t="str">
        <f t="shared" si="2"/>
        <v>Ghana</v>
      </c>
    </row>
    <row r="86" spans="1:4">
      <c r="A86" s="62" t="s">
        <v>2055</v>
      </c>
      <c r="B86" s="62">
        <v>12142.733</v>
      </c>
      <c r="D86" t="str">
        <f t="shared" si="2"/>
        <v>Coted’Lvoire</v>
      </c>
    </row>
    <row r="87" spans="1:4">
      <c r="A87" s="62" t="s">
        <v>4189</v>
      </c>
      <c r="B87" s="62">
        <v>7887.2809999999999</v>
      </c>
      <c r="D87" t="str">
        <f t="shared" si="2"/>
        <v>Iceland</v>
      </c>
    </row>
    <row r="88" spans="1:4">
      <c r="A88" s="62" t="s">
        <v>4099</v>
      </c>
      <c r="B88" s="62">
        <v>9222.1650000000009</v>
      </c>
      <c r="D88" t="str">
        <f t="shared" si="2"/>
        <v>Kenya</v>
      </c>
    </row>
    <row r="89" spans="1:4">
      <c r="A89" s="62" t="s">
        <v>4012</v>
      </c>
      <c r="B89" s="62">
        <v>3233.3629999999998</v>
      </c>
      <c r="D89" t="str">
        <f t="shared" si="2"/>
        <v>Myanmar</v>
      </c>
    </row>
    <row r="90" spans="1:4">
      <c r="A90" s="62" t="s">
        <v>4107</v>
      </c>
      <c r="B90" s="62">
        <v>9053.68</v>
      </c>
      <c r="D90" t="str">
        <f t="shared" si="2"/>
        <v>Mauritius</v>
      </c>
    </row>
    <row r="91" spans="1:4">
      <c r="A91" s="62" t="s">
        <v>4122</v>
      </c>
      <c r="B91" s="62">
        <v>12305.299000000001</v>
      </c>
      <c r="D91" t="str">
        <f t="shared" si="2"/>
        <v>Senegal</v>
      </c>
    </row>
    <row r="92" spans="1:4">
      <c r="A92" s="62" t="s">
        <v>4145</v>
      </c>
      <c r="B92" s="62">
        <v>10954.043</v>
      </c>
      <c r="D92" t="str">
        <f t="shared" si="2"/>
        <v>Zambia</v>
      </c>
    </row>
    <row r="93" spans="1:4">
      <c r="A93" s="62" t="s">
        <v>4135</v>
      </c>
      <c r="B93" s="62">
        <v>9418.3809999999994</v>
      </c>
      <c r="D93" t="str">
        <f t="shared" si="2"/>
        <v>Tanzania</v>
      </c>
    </row>
    <row r="94" spans="1:4">
      <c r="A94" s="62" t="s">
        <v>4068</v>
      </c>
      <c r="B94" s="62">
        <v>11766.081</v>
      </c>
      <c r="D94" t="str">
        <f t="shared" si="2"/>
        <v>Angola</v>
      </c>
    </row>
    <row r="95" spans="1:4">
      <c r="A95" s="62" t="s">
        <v>4091</v>
      </c>
      <c r="B95" s="62">
        <v>8326.009</v>
      </c>
      <c r="D95" t="str">
        <f t="shared" si="2"/>
        <v>Ethiopia</v>
      </c>
    </row>
    <row r="96" spans="1:4">
      <c r="A96" s="62" t="s">
        <v>4073</v>
      </c>
      <c r="B96" s="62">
        <v>10996.659</v>
      </c>
      <c r="D96" t="str">
        <f t="shared" si="2"/>
        <v>Cameroon</v>
      </c>
    </row>
    <row r="97" spans="1:4">
      <c r="A97" s="62" t="s">
        <v>4092</v>
      </c>
      <c r="B97" s="62">
        <v>11426.923000000001</v>
      </c>
      <c r="D97" t="str">
        <f t="shared" si="2"/>
        <v>Gabon</v>
      </c>
    </row>
    <row r="98" spans="1:4">
      <c r="A98" s="62" t="s">
        <v>4110</v>
      </c>
      <c r="B98" s="62">
        <v>11346.47</v>
      </c>
      <c r="D98" t="str">
        <f t="shared" ref="D98:D129" si="3">VLOOKUP($A98,Area_Country_En,1,FALSE)</f>
        <v>Mozambique</v>
      </c>
    </row>
    <row r="99" spans="1:4">
      <c r="A99" s="62" t="s">
        <v>2056</v>
      </c>
      <c r="B99" s="62">
        <v>6348.1959999999999</v>
      </c>
      <c r="D99" t="str">
        <f t="shared" si="3"/>
        <v>PapuaNewGuinea</v>
      </c>
    </row>
    <row r="100" spans="1:4">
      <c r="A100" s="62" t="s">
        <v>4134</v>
      </c>
      <c r="B100" s="62">
        <v>8395.9320000000007</v>
      </c>
      <c r="D100" t="str">
        <f t="shared" si="3"/>
        <v>Sudan</v>
      </c>
    </row>
    <row r="101" spans="1:4">
      <c r="A101" s="62" t="s">
        <v>4069</v>
      </c>
      <c r="B101" s="62">
        <v>11528.39</v>
      </c>
      <c r="D101" t="str">
        <f t="shared" si="3"/>
        <v>Benin</v>
      </c>
    </row>
    <row r="102" spans="1:4">
      <c r="A102" s="62" t="s">
        <v>4244</v>
      </c>
      <c r="B102" s="62">
        <v>14117.396000000001</v>
      </c>
      <c r="D102" t="str">
        <f t="shared" si="3"/>
        <v>Barbados</v>
      </c>
    </row>
    <row r="103" spans="1:4">
      <c r="A103" s="62" t="s">
        <v>23</v>
      </c>
      <c r="B103" s="62">
        <v>14867.950999999999</v>
      </c>
      <c r="D103" t="str">
        <f t="shared" si="3"/>
        <v>Suriname</v>
      </c>
    </row>
    <row r="104" spans="1:4">
      <c r="A104" s="62" t="s">
        <v>4086</v>
      </c>
      <c r="B104" s="62">
        <v>11270.316999999999</v>
      </c>
      <c r="D104" t="str">
        <f t="shared" si="3"/>
        <v>Congo</v>
      </c>
    </row>
    <row r="105" spans="1:4">
      <c r="A105" s="62" t="s">
        <v>2038</v>
      </c>
      <c r="B105" s="62">
        <v>11270.755999999999</v>
      </c>
      <c r="D105" t="e">
        <f t="shared" si="3"/>
        <v>#N/A</v>
      </c>
    </row>
    <row r="106" spans="1:4">
      <c r="A106" s="62" t="s">
        <v>4096</v>
      </c>
      <c r="B106" s="62">
        <v>12510.843000000001</v>
      </c>
      <c r="D106" t="str">
        <f t="shared" si="3"/>
        <v>Guinea</v>
      </c>
    </row>
    <row r="107" spans="1:4">
      <c r="A107" s="62" t="s">
        <v>4020</v>
      </c>
      <c r="B107" s="62">
        <v>6295.509</v>
      </c>
      <c r="D107" t="str">
        <f t="shared" si="3"/>
        <v>Iraq</v>
      </c>
    </row>
    <row r="108" spans="1:4">
      <c r="A108" s="62" t="s">
        <v>4</v>
      </c>
      <c r="B108" s="62">
        <v>13781.215</v>
      </c>
      <c r="D108" t="str">
        <f t="shared" si="3"/>
        <v>Nicaragua</v>
      </c>
    </row>
    <row r="109" spans="1:4">
      <c r="A109" s="62" t="s">
        <v>4106</v>
      </c>
      <c r="B109" s="62">
        <v>11904.02</v>
      </c>
      <c r="D109" t="str">
        <f t="shared" si="3"/>
        <v>Mauritania</v>
      </c>
    </row>
    <row r="110" spans="1:4">
      <c r="A110" s="62" t="s">
        <v>4032</v>
      </c>
      <c r="B110" s="62">
        <v>3157.1129999999998</v>
      </c>
      <c r="D110" t="str">
        <f t="shared" si="3"/>
        <v>Nepal</v>
      </c>
    </row>
    <row r="111" spans="1:4">
      <c r="A111" s="62" t="s">
        <v>4102</v>
      </c>
      <c r="B111" s="62">
        <v>9677.2070000000003</v>
      </c>
      <c r="D111" t="str">
        <f t="shared" si="3"/>
        <v>Madagascar</v>
      </c>
    </row>
    <row r="112" spans="1:4">
      <c r="A112" s="62" t="s">
        <v>4137</v>
      </c>
      <c r="B112" s="62">
        <v>11666.923000000001</v>
      </c>
      <c r="D112" t="str">
        <f t="shared" si="3"/>
        <v>Togo</v>
      </c>
    </row>
    <row r="113" spans="1:4">
      <c r="A113" s="62" t="s">
        <v>4275</v>
      </c>
      <c r="B113" s="62">
        <v>14803.091</v>
      </c>
      <c r="D113" t="str">
        <f t="shared" si="3"/>
        <v>Guyana</v>
      </c>
    </row>
    <row r="114" spans="1:4">
      <c r="A114" s="62" t="s">
        <v>2057</v>
      </c>
      <c r="B114" s="62">
        <v>10396.525</v>
      </c>
      <c r="D114" t="e">
        <f t="shared" si="3"/>
        <v>#N/A</v>
      </c>
    </row>
    <row r="115" spans="1:4">
      <c r="A115" s="62" t="s">
        <v>62</v>
      </c>
      <c r="B115" s="62">
        <v>9107.2369999999992</v>
      </c>
      <c r="D115" t="str">
        <f t="shared" si="3"/>
        <v>Fiji</v>
      </c>
    </row>
    <row r="116" spans="1:4">
      <c r="A116" s="62" t="s">
        <v>4278</v>
      </c>
      <c r="B116" s="62">
        <v>13464.563</v>
      </c>
      <c r="D116" t="e">
        <f t="shared" si="3"/>
        <v>#N/A</v>
      </c>
    </row>
    <row r="117" spans="1:4">
      <c r="A117" s="62" t="s">
        <v>4006</v>
      </c>
      <c r="B117" s="62">
        <v>4177.3190000000004</v>
      </c>
      <c r="D117" t="str">
        <f t="shared" si="3"/>
        <v>Afghanistan</v>
      </c>
    </row>
    <row r="118" spans="1:4">
      <c r="A118" s="62" t="s">
        <v>4105</v>
      </c>
      <c r="B118" s="62">
        <v>11841.08</v>
      </c>
      <c r="D118" t="str">
        <f t="shared" si="3"/>
        <v>Mali</v>
      </c>
    </row>
    <row r="119" spans="1:4">
      <c r="A119" s="62" t="s">
        <v>4245</v>
      </c>
      <c r="B119" s="62">
        <v>13156.967000000001</v>
      </c>
      <c r="D119" t="str">
        <f t="shared" si="3"/>
        <v>Belize</v>
      </c>
    </row>
    <row r="120" spans="1:4">
      <c r="A120" s="62" t="s">
        <v>2058</v>
      </c>
      <c r="B120" s="62">
        <v>2781.2620000000002</v>
      </c>
      <c r="D120" t="str">
        <f t="shared" si="3"/>
        <v>LaoPDR</v>
      </c>
    </row>
    <row r="121" spans="1:4">
      <c r="A121" s="62" t="s">
        <v>4087</v>
      </c>
      <c r="B121" s="62">
        <v>7767.0590000000002</v>
      </c>
      <c r="D121" t="str">
        <f t="shared" si="3"/>
        <v>Djibouti</v>
      </c>
    </row>
    <row r="122" spans="1:4">
      <c r="A122" s="62" t="s">
        <v>4094</v>
      </c>
      <c r="B122" s="62">
        <v>12359.642</v>
      </c>
      <c r="D122" t="str">
        <f t="shared" si="3"/>
        <v>Gambia</v>
      </c>
    </row>
    <row r="123" spans="1:4">
      <c r="A123" s="62" t="s">
        <v>4112</v>
      </c>
      <c r="B123" s="62">
        <v>11019.28</v>
      </c>
      <c r="D123" t="str">
        <f t="shared" si="3"/>
        <v>Niger</v>
      </c>
    </row>
    <row r="124" spans="1:4">
      <c r="A124" s="62" t="s">
        <v>4140</v>
      </c>
      <c r="B124" s="62">
        <v>9467.0380000000005</v>
      </c>
      <c r="D124" t="str">
        <f t="shared" si="3"/>
        <v>Uganda</v>
      </c>
    </row>
    <row r="125" spans="1:4">
      <c r="A125" s="62" t="s">
        <v>2059</v>
      </c>
      <c r="B125" s="62">
        <v>11387.249</v>
      </c>
      <c r="D125" t="str">
        <f t="shared" si="3"/>
        <v>Burkina Faso</v>
      </c>
    </row>
    <row r="126" spans="1:4">
      <c r="A126" s="62" t="s">
        <v>4124</v>
      </c>
      <c r="B126" s="62">
        <v>9254.643</v>
      </c>
      <c r="D126" t="str">
        <f t="shared" si="3"/>
        <v>Seychelles</v>
      </c>
    </row>
    <row r="127" spans="1:4">
      <c r="A127" s="62" t="s">
        <v>2060</v>
      </c>
      <c r="B127" s="62">
        <v>12435.147999999999</v>
      </c>
      <c r="D127" t="str">
        <f t="shared" si="3"/>
        <v>GuineaBissau</v>
      </c>
    </row>
    <row r="128" spans="1:4">
      <c r="A128" s="62" t="s">
        <v>4031</v>
      </c>
      <c r="B128" s="62">
        <v>1170.0519999999999</v>
      </c>
      <c r="D128" t="str">
        <f t="shared" si="3"/>
        <v>Mongolia</v>
      </c>
    </row>
    <row r="129" spans="1:4">
      <c r="A129" s="62" t="s">
        <v>2061</v>
      </c>
      <c r="B129" s="62">
        <v>12565.358</v>
      </c>
      <c r="D129" t="str">
        <f t="shared" si="3"/>
        <v>Sierra Leone</v>
      </c>
    </row>
    <row r="130" spans="1:4">
      <c r="A130" s="62" t="s">
        <v>4118</v>
      </c>
      <c r="B130" s="62">
        <v>9843.4240000000009</v>
      </c>
      <c r="D130" t="e">
        <f t="shared" ref="D130:D139" si="4">VLOOKUP($A130,Area_Country_En,1,FALSE)</f>
        <v>#N/A</v>
      </c>
    </row>
    <row r="131" spans="1:4">
      <c r="A131" s="62" t="s">
        <v>4128</v>
      </c>
      <c r="B131" s="62">
        <v>8258.3510000000006</v>
      </c>
      <c r="D131" t="str">
        <f t="shared" si="4"/>
        <v>Somalia</v>
      </c>
    </row>
    <row r="132" spans="1:4">
      <c r="A132" s="62" t="s">
        <v>4085</v>
      </c>
      <c r="B132" s="62">
        <v>9455.1790000000001</v>
      </c>
      <c r="D132" t="e">
        <f t="shared" si="4"/>
        <v>#N/A</v>
      </c>
    </row>
    <row r="133" spans="1:4">
      <c r="A133" s="62" t="s">
        <v>4072</v>
      </c>
      <c r="B133" s="62">
        <v>10005.391</v>
      </c>
      <c r="D133" t="str">
        <f t="shared" si="4"/>
        <v>Burundi</v>
      </c>
    </row>
    <row r="134" spans="1:4">
      <c r="A134" s="62" t="s">
        <v>2062</v>
      </c>
      <c r="B134" s="62">
        <v>10098.541999999999</v>
      </c>
      <c r="D134" t="e">
        <f t="shared" si="4"/>
        <v>#N/A</v>
      </c>
    </row>
    <row r="135" spans="1:4">
      <c r="A135" s="62" t="s">
        <v>2063</v>
      </c>
      <c r="B135" s="62">
        <v>10368.714</v>
      </c>
      <c r="D135" t="str">
        <f t="shared" si="4"/>
        <v>CentralAfrican</v>
      </c>
    </row>
    <row r="136" spans="1:4">
      <c r="A136" s="62" t="s">
        <v>2064</v>
      </c>
      <c r="B136" s="62">
        <v>7089.5739999999996</v>
      </c>
      <c r="D136" t="str">
        <f t="shared" si="4"/>
        <v>SolomonIs.</v>
      </c>
    </row>
    <row r="137" spans="1:4">
      <c r="A137" s="62" t="s">
        <v>4010</v>
      </c>
      <c r="B137" s="62">
        <v>2813.0709999999999</v>
      </c>
      <c r="D137" t="e">
        <f t="shared" si="4"/>
        <v>#N/A</v>
      </c>
    </row>
    <row r="138" spans="1:4" ht="15">
      <c r="A138" t="s">
        <v>4170</v>
      </c>
      <c r="B138" s="83">
        <v>7957.11</v>
      </c>
      <c r="D138" t="str">
        <f t="shared" si="4"/>
        <v>Luxembourg</v>
      </c>
    </row>
    <row r="139" spans="1:4">
      <c r="A139" s="48" t="s">
        <v>2295</v>
      </c>
      <c r="B139">
        <v>7873.58</v>
      </c>
      <c r="D139" t="str">
        <f t="shared" si="4"/>
        <v>Czech</v>
      </c>
    </row>
  </sheetData>
  <phoneticPr fontId="29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Z30"/>
  <sheetViews>
    <sheetView workbookViewId="0">
      <selection activeCell="J32" sqref="J32"/>
    </sheetView>
  </sheetViews>
  <sheetFormatPr defaultRowHeight="12"/>
  <cols>
    <col min="1" max="1" width="5" style="16" bestFit="1" customWidth="1"/>
    <col min="2" max="2" width="15.875" style="16" bestFit="1" customWidth="1"/>
    <col min="3" max="3" width="5.875" style="16" bestFit="1" customWidth="1"/>
    <col min="4" max="4" width="7.25" style="16" bestFit="1" customWidth="1"/>
    <col min="5" max="5" width="7.625" style="16" bestFit="1" customWidth="1"/>
    <col min="6" max="6" width="9.375" style="16" bestFit="1" customWidth="1"/>
    <col min="7" max="7" width="8.5" style="16" bestFit="1" customWidth="1"/>
    <col min="8" max="8" width="14.125" style="16" bestFit="1" customWidth="1"/>
    <col min="9" max="9" width="10.25" style="16" bestFit="1" customWidth="1"/>
    <col min="10" max="10" width="13.125" style="16" bestFit="1" customWidth="1"/>
    <col min="11" max="11" width="11.25" style="16" bestFit="1" customWidth="1"/>
    <col min="12" max="12" width="14.125" style="16" bestFit="1" customWidth="1"/>
    <col min="13" max="13" width="10.375" style="16" bestFit="1" customWidth="1"/>
    <col min="14" max="14" width="13.125" style="16" bestFit="1" customWidth="1"/>
    <col min="15" max="15" width="11.25" style="16" bestFit="1" customWidth="1"/>
    <col min="16" max="16" width="13.125" style="16" bestFit="1" customWidth="1"/>
    <col min="17" max="17" width="11.25" style="16" bestFit="1" customWidth="1"/>
    <col min="18" max="18" width="14.125" style="16" bestFit="1" customWidth="1"/>
    <col min="19" max="19" width="5" style="16" bestFit="1" customWidth="1"/>
    <col min="20" max="22" width="5.875" style="16" bestFit="1" customWidth="1"/>
    <col min="23" max="23" width="7.625" style="16" bestFit="1" customWidth="1"/>
    <col min="24" max="24" width="9.375" style="16" bestFit="1" customWidth="1"/>
    <col min="25" max="25" width="8.5" style="16" bestFit="1" customWidth="1"/>
    <col min="26" max="26" width="9.375" style="16" bestFit="1" customWidth="1"/>
    <col min="27" max="27" width="10.25" style="16" bestFit="1" customWidth="1"/>
    <col min="28" max="28" width="13.125" style="16" bestFit="1" customWidth="1"/>
    <col min="29" max="29" width="11.25" style="16" bestFit="1" customWidth="1"/>
    <col min="30" max="30" width="14.125" style="16" bestFit="1" customWidth="1"/>
    <col min="31" max="31" width="10.25" style="16" bestFit="1" customWidth="1"/>
    <col min="32" max="32" width="13.125" style="16" bestFit="1" customWidth="1"/>
    <col min="33" max="33" width="11.25" style="16" bestFit="1" customWidth="1"/>
    <col min="34" max="34" width="14.125" style="16" bestFit="1" customWidth="1"/>
    <col min="35" max="35" width="5" style="16" bestFit="1" customWidth="1"/>
    <col min="36" max="38" width="5.875" style="16" bestFit="1" customWidth="1"/>
    <col min="39" max="39" width="7.625" style="16" bestFit="1" customWidth="1"/>
    <col min="40" max="40" width="9.375" style="16" bestFit="1" customWidth="1"/>
    <col min="41" max="41" width="8.5" style="16" bestFit="1" customWidth="1"/>
    <col min="42" max="42" width="9.375" style="16" bestFit="1" customWidth="1"/>
    <col min="43" max="43" width="10.25" style="16" bestFit="1" customWidth="1"/>
    <col min="44" max="44" width="13.125" style="16" bestFit="1" customWidth="1"/>
    <col min="45" max="45" width="11.25" style="16" bestFit="1" customWidth="1"/>
    <col min="46" max="46" width="14.125" style="16" bestFit="1" customWidth="1"/>
    <col min="47" max="47" width="10.25" style="16" bestFit="1" customWidth="1"/>
    <col min="48" max="48" width="13.125" style="16" bestFit="1" customWidth="1"/>
    <col min="49" max="49" width="11.25" style="16" bestFit="1" customWidth="1"/>
    <col min="50" max="50" width="14.125" style="16" bestFit="1" customWidth="1"/>
    <col min="51" max="51" width="5" style="16" bestFit="1" customWidth="1"/>
    <col min="52" max="54" width="5.875" style="16" bestFit="1" customWidth="1"/>
    <col min="55" max="55" width="7.625" style="16" bestFit="1" customWidth="1"/>
    <col min="56" max="56" width="9.375" style="16" bestFit="1" customWidth="1"/>
    <col min="57" max="57" width="8.5" style="16" bestFit="1" customWidth="1"/>
    <col min="58" max="58" width="9.375" style="16" bestFit="1" customWidth="1"/>
    <col min="59" max="59" width="10.25" style="16" bestFit="1" customWidth="1"/>
    <col min="60" max="60" width="13.125" style="16" bestFit="1" customWidth="1"/>
    <col min="61" max="61" width="11.25" style="16" bestFit="1" customWidth="1"/>
    <col min="62" max="62" width="14.125" style="16" bestFit="1" customWidth="1"/>
    <col min="63" max="63" width="10.25" style="16" bestFit="1" customWidth="1"/>
    <col min="64" max="64" width="13.125" style="16" bestFit="1" customWidth="1"/>
    <col min="65" max="65" width="11.25" style="16" bestFit="1" customWidth="1"/>
    <col min="66" max="66" width="14.125" style="16" bestFit="1" customWidth="1"/>
    <col min="67" max="67" width="5" style="16" bestFit="1" customWidth="1"/>
    <col min="68" max="70" width="5.875" style="16" bestFit="1" customWidth="1"/>
    <col min="71" max="71" width="7.625" style="16" bestFit="1" customWidth="1"/>
    <col min="72" max="72" width="9.375" style="16" bestFit="1" customWidth="1"/>
    <col min="73" max="73" width="8.5" style="16" bestFit="1" customWidth="1"/>
    <col min="74" max="74" width="9.375" style="16" bestFit="1" customWidth="1"/>
    <col min="75" max="75" width="10.25" style="16" bestFit="1" customWidth="1"/>
    <col min="76" max="76" width="13.125" style="16" bestFit="1" customWidth="1"/>
    <col min="77" max="77" width="11.25" style="16" bestFit="1" customWidth="1"/>
    <col min="78" max="78" width="14.125" style="16" bestFit="1" customWidth="1"/>
    <col min="79" max="79" width="10.25" style="16" bestFit="1" customWidth="1"/>
    <col min="80" max="80" width="13.125" style="16" bestFit="1" customWidth="1"/>
    <col min="81" max="81" width="11.25" style="16" bestFit="1" customWidth="1"/>
    <col min="82" max="82" width="14.125" style="16" bestFit="1" customWidth="1"/>
    <col min="83" max="83" width="5" style="16" bestFit="1" customWidth="1"/>
    <col min="84" max="86" width="5.875" style="16" bestFit="1" customWidth="1"/>
    <col min="87" max="87" width="7.625" style="16" bestFit="1" customWidth="1"/>
    <col min="88" max="88" width="9.375" style="16" bestFit="1" customWidth="1"/>
    <col min="89" max="89" width="8.5" style="16" bestFit="1" customWidth="1"/>
    <col min="90" max="90" width="9.375" style="16" bestFit="1" customWidth="1"/>
    <col min="91" max="91" width="10.25" style="16" bestFit="1" customWidth="1"/>
    <col min="92" max="92" width="13.125" style="16" bestFit="1" customWidth="1"/>
    <col min="93" max="93" width="11.25" style="16" bestFit="1" customWidth="1"/>
    <col min="94" max="94" width="14.125" style="16" bestFit="1" customWidth="1"/>
    <col min="95" max="95" width="10.25" style="16" bestFit="1" customWidth="1"/>
    <col min="96" max="96" width="13.125" style="16" bestFit="1" customWidth="1"/>
    <col min="97" max="97" width="11.25" style="16" bestFit="1" customWidth="1"/>
    <col min="98" max="98" width="14.125" style="16" bestFit="1" customWidth="1"/>
    <col min="99" max="99" width="5" style="16" bestFit="1" customWidth="1"/>
    <col min="100" max="102" width="5.875" style="16" bestFit="1" customWidth="1"/>
    <col min="103" max="103" width="7.625" style="16" bestFit="1" customWidth="1"/>
    <col min="104" max="104" width="9.375" style="16" bestFit="1" customWidth="1"/>
    <col min="105" max="105" width="8.5" style="16" bestFit="1" customWidth="1"/>
    <col min="106" max="106" width="9.375" style="16" bestFit="1" customWidth="1"/>
    <col min="107" max="107" width="10.25" style="16" bestFit="1" customWidth="1"/>
    <col min="108" max="108" width="13.125" style="16" bestFit="1" customWidth="1"/>
    <col min="109" max="109" width="11.25" style="16" bestFit="1" customWidth="1"/>
    <col min="110" max="110" width="14.125" style="16" bestFit="1" customWidth="1"/>
    <col min="111" max="111" width="10.25" style="16" bestFit="1" customWidth="1"/>
    <col min="112" max="112" width="13.125" style="16" bestFit="1" customWidth="1"/>
    <col min="113" max="113" width="11.25" style="16" bestFit="1" customWidth="1"/>
    <col min="114" max="114" width="14.125" style="16" bestFit="1" customWidth="1"/>
    <col min="115" max="115" width="5" style="16" bestFit="1" customWidth="1"/>
    <col min="116" max="118" width="5.875" style="16" bestFit="1" customWidth="1"/>
    <col min="119" max="119" width="7.625" style="16" bestFit="1" customWidth="1"/>
    <col min="120" max="120" width="9.375" style="16" bestFit="1" customWidth="1"/>
    <col min="121" max="121" width="8.5" style="16" bestFit="1" customWidth="1"/>
    <col min="122" max="122" width="9.375" style="16" bestFit="1" customWidth="1"/>
    <col min="123" max="123" width="10.25" style="16" bestFit="1" customWidth="1"/>
    <col min="124" max="124" width="13.125" style="16" bestFit="1" customWidth="1"/>
    <col min="125" max="125" width="11.25" style="16" bestFit="1" customWidth="1"/>
    <col min="126" max="126" width="14.125" style="16" bestFit="1" customWidth="1"/>
    <col min="127" max="127" width="10.25" style="16" bestFit="1" customWidth="1"/>
    <col min="128" max="128" width="13.125" style="16" bestFit="1" customWidth="1"/>
    <col min="129" max="129" width="11.25" style="16" bestFit="1" customWidth="1"/>
    <col min="130" max="130" width="14.125" style="16" bestFit="1" customWidth="1"/>
    <col min="131" max="16384" width="9" style="16"/>
  </cols>
  <sheetData>
    <row r="1" spans="1:130">
      <c r="A1" s="16" t="s">
        <v>134</v>
      </c>
      <c r="B1" s="16" t="s">
        <v>135</v>
      </c>
      <c r="C1" s="16" t="s">
        <v>136</v>
      </c>
      <c r="D1" s="17" t="s">
        <v>137</v>
      </c>
      <c r="E1" s="17" t="s">
        <v>138</v>
      </c>
      <c r="F1" s="17" t="s">
        <v>139</v>
      </c>
      <c r="G1" s="17" t="s">
        <v>140</v>
      </c>
      <c r="H1" s="17" t="s">
        <v>144</v>
      </c>
      <c r="I1" s="17" t="s">
        <v>141</v>
      </c>
      <c r="J1" s="17" t="s">
        <v>142</v>
      </c>
      <c r="K1" s="17" t="s">
        <v>143</v>
      </c>
      <c r="L1" s="17" t="s">
        <v>148</v>
      </c>
      <c r="M1" s="17" t="s">
        <v>145</v>
      </c>
      <c r="N1" s="17" t="s">
        <v>146</v>
      </c>
      <c r="O1" s="17" t="s">
        <v>147</v>
      </c>
      <c r="P1" s="17"/>
      <c r="Q1" s="17"/>
      <c r="R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</row>
    <row r="2" spans="1:130" ht="12.75">
      <c r="A2" s="13">
        <v>1990</v>
      </c>
      <c r="B2" s="14" t="s">
        <v>48</v>
      </c>
      <c r="C2" s="13" t="s">
        <v>4050</v>
      </c>
      <c r="D2" s="15">
        <v>462957</v>
      </c>
      <c r="E2" s="15">
        <v>123866</v>
      </c>
      <c r="F2" s="15">
        <v>130187</v>
      </c>
      <c r="G2" s="15">
        <v>208904</v>
      </c>
      <c r="H2" s="15">
        <v>162800000</v>
      </c>
      <c r="I2" s="15">
        <v>18233152</v>
      </c>
      <c r="J2" s="15">
        <v>80700000</v>
      </c>
      <c r="K2" s="15">
        <v>63800000</v>
      </c>
      <c r="L2" s="15">
        <v>584100000</v>
      </c>
      <c r="M2" s="15">
        <v>371500000</v>
      </c>
      <c r="N2" s="15">
        <v>201000000</v>
      </c>
      <c r="O2" s="15">
        <v>11700000</v>
      </c>
      <c r="Q2" s="16" t="str">
        <f>VLOOKUP($B2,Dict!B5:D294,1,FALSE)</f>
        <v>United States</v>
      </c>
    </row>
    <row r="3" spans="1:130" ht="12.75">
      <c r="A3" s="13">
        <v>1990</v>
      </c>
      <c r="B3" s="14" t="s">
        <v>4022</v>
      </c>
      <c r="C3" s="13" t="s">
        <v>4050</v>
      </c>
      <c r="D3" s="15">
        <v>150339</v>
      </c>
      <c r="E3" s="15">
        <v>61452</v>
      </c>
      <c r="F3" s="15">
        <v>40711</v>
      </c>
      <c r="G3" s="15">
        <v>48176</v>
      </c>
      <c r="H3" s="15">
        <v>82019000</v>
      </c>
      <c r="I3" s="15">
        <v>28157123</v>
      </c>
      <c r="J3" s="15">
        <v>36400000</v>
      </c>
      <c r="K3" s="15">
        <v>17400000</v>
      </c>
      <c r="L3" s="15">
        <v>584100000</v>
      </c>
      <c r="M3" s="15">
        <v>371500000</v>
      </c>
      <c r="N3" s="15">
        <v>201000000</v>
      </c>
      <c r="O3" s="15">
        <v>11700000</v>
      </c>
      <c r="Q3" s="16" t="str">
        <f>VLOOKUP($B3,Dict!B5:D295,1,FALSE)</f>
        <v>Japan</v>
      </c>
    </row>
    <row r="4" spans="1:130" ht="12.75">
      <c r="A4" s="13">
        <v>1990</v>
      </c>
      <c r="B4" s="14" t="s">
        <v>46</v>
      </c>
      <c r="C4" s="13" t="s">
        <v>4050</v>
      </c>
      <c r="D4" s="15">
        <v>145550</v>
      </c>
      <c r="E4" s="15">
        <v>77480</v>
      </c>
      <c r="F4" s="15">
        <v>17135</v>
      </c>
      <c r="G4" s="15">
        <v>50935</v>
      </c>
      <c r="H4" s="15">
        <v>17907000</v>
      </c>
      <c r="I4" s="15">
        <v>3029864.4</v>
      </c>
      <c r="J4" s="15">
        <v>7030288</v>
      </c>
      <c r="K4" s="15">
        <v>7846847</v>
      </c>
      <c r="L4" s="15">
        <v>584100000</v>
      </c>
      <c r="M4" s="15">
        <v>371500000</v>
      </c>
      <c r="N4" s="15">
        <v>201000000</v>
      </c>
      <c r="O4" s="15">
        <v>11700000</v>
      </c>
      <c r="Q4" s="16" t="str">
        <f>VLOOKUP($B4,Dict!B6:D296,1,FALSE)</f>
        <v>Canada</v>
      </c>
    </row>
    <row r="5" spans="1:130" ht="12.75">
      <c r="A5" s="13">
        <v>1990</v>
      </c>
      <c r="B5" s="14" t="s">
        <v>58</v>
      </c>
      <c r="C5" s="13" t="s">
        <v>4050</v>
      </c>
      <c r="D5" s="15">
        <v>68679</v>
      </c>
      <c r="E5" s="15">
        <v>17164</v>
      </c>
      <c r="F5" s="15">
        <v>8740</v>
      </c>
      <c r="G5" s="15">
        <v>42775</v>
      </c>
      <c r="H5" s="15">
        <v>10453000</v>
      </c>
      <c r="I5" s="15">
        <v>3258827.3</v>
      </c>
      <c r="J5" s="15">
        <v>3945380</v>
      </c>
      <c r="K5" s="15">
        <v>3248792</v>
      </c>
      <c r="L5" s="15">
        <v>584100000</v>
      </c>
      <c r="M5" s="15">
        <v>371500000</v>
      </c>
      <c r="N5" s="15">
        <v>201000000</v>
      </c>
      <c r="O5" s="15">
        <v>11700000</v>
      </c>
      <c r="Q5" s="16" t="str">
        <f>VLOOKUP($B5,Dict!B7:D297,1,FALSE)</f>
        <v>Australia</v>
      </c>
    </row>
    <row r="6" spans="1:130" ht="12.75">
      <c r="A6" s="13">
        <v>1990</v>
      </c>
      <c r="B6" s="14" t="s">
        <v>4164</v>
      </c>
      <c r="C6" s="13" t="s">
        <v>4050</v>
      </c>
      <c r="D6" s="15">
        <v>20330</v>
      </c>
      <c r="E6" s="15">
        <v>12077</v>
      </c>
      <c r="F6" s="15">
        <v>2013</v>
      </c>
      <c r="G6" s="15">
        <v>6240</v>
      </c>
      <c r="H6" s="15">
        <v>37978000</v>
      </c>
      <c r="I6" s="15">
        <v>16190021</v>
      </c>
      <c r="J6" s="15">
        <v>16500000</v>
      </c>
      <c r="K6" s="15">
        <v>5290335</v>
      </c>
      <c r="L6" s="15">
        <v>584100000</v>
      </c>
      <c r="M6" s="15">
        <v>371500000</v>
      </c>
      <c r="N6" s="15">
        <v>201000000</v>
      </c>
      <c r="O6" s="15">
        <v>11700000</v>
      </c>
      <c r="Q6" s="16" t="str">
        <f>VLOOKUP($B6,Dict!B8:D298,1,FALSE)</f>
        <v>United Kingdom</v>
      </c>
    </row>
    <row r="7" spans="1:130" ht="12.75">
      <c r="A7" s="13">
        <v>1990</v>
      </c>
      <c r="B7" s="14" t="s">
        <v>4169</v>
      </c>
      <c r="C7" s="13" t="s">
        <v>4050</v>
      </c>
      <c r="D7" s="15">
        <v>15520.834000000001</v>
      </c>
      <c r="E7" s="15">
        <v>10309</v>
      </c>
      <c r="F7" s="15">
        <v>2558</v>
      </c>
      <c r="G7" s="15">
        <v>2654</v>
      </c>
      <c r="H7" s="15">
        <v>38897000</v>
      </c>
      <c r="I7" s="15">
        <v>29495595</v>
      </c>
      <c r="J7" s="15">
        <v>6950894</v>
      </c>
      <c r="K7" s="15">
        <v>2450511</v>
      </c>
      <c r="L7" s="15">
        <v>584100000</v>
      </c>
      <c r="M7" s="15">
        <v>371500000</v>
      </c>
      <c r="N7" s="15">
        <v>201000000</v>
      </c>
      <c r="O7" s="15">
        <v>11700000</v>
      </c>
      <c r="Q7" s="16" t="str">
        <f>VLOOKUP($B7,Dict!B9:D299,1,FALSE)</f>
        <v>Italy</v>
      </c>
    </row>
    <row r="8" spans="1:130" ht="12.75">
      <c r="A8" s="13">
        <v>1990</v>
      </c>
      <c r="B8" s="14" t="s">
        <v>4172</v>
      </c>
      <c r="C8" s="13" t="s">
        <v>4050</v>
      </c>
      <c r="D8" s="15">
        <v>12198.797</v>
      </c>
      <c r="E8" s="15">
        <v>8103</v>
      </c>
      <c r="F8" s="15">
        <v>2011</v>
      </c>
      <c r="G8" s="15">
        <v>2086</v>
      </c>
      <c r="H8" s="15">
        <v>9883000</v>
      </c>
      <c r="I8" s="15">
        <v>4776453.9000000004</v>
      </c>
      <c r="J8" s="15">
        <v>3558868</v>
      </c>
      <c r="K8" s="15">
        <v>1547678</v>
      </c>
      <c r="L8" s="15">
        <v>584100000</v>
      </c>
      <c r="M8" s="15">
        <v>371500000</v>
      </c>
      <c r="N8" s="15">
        <v>201000000</v>
      </c>
      <c r="O8" s="15">
        <v>11700000</v>
      </c>
      <c r="Q8" s="16" t="str">
        <f>VLOOKUP($B8,Dict!B10:D300,1,FALSE)</f>
        <v>Netherlands</v>
      </c>
    </row>
    <row r="9" spans="1:130" ht="12.75">
      <c r="A9" s="13">
        <v>1990</v>
      </c>
      <c r="B9" s="14" t="s">
        <v>4167</v>
      </c>
      <c r="C9" s="13" t="s">
        <v>4050</v>
      </c>
      <c r="D9" s="15">
        <v>11604</v>
      </c>
      <c r="E9" s="15">
        <v>7932</v>
      </c>
      <c r="F9" s="15">
        <v>808</v>
      </c>
      <c r="G9" s="15">
        <v>2864</v>
      </c>
      <c r="H9" s="15">
        <v>36731000</v>
      </c>
      <c r="I9" s="15">
        <v>16341622</v>
      </c>
      <c r="J9" s="15">
        <v>12300000</v>
      </c>
      <c r="K9" s="15">
        <v>8051435</v>
      </c>
      <c r="L9" s="15">
        <v>584100000</v>
      </c>
      <c r="M9" s="15">
        <v>371500000</v>
      </c>
      <c r="N9" s="15">
        <v>201000000</v>
      </c>
      <c r="O9" s="15">
        <v>11700000</v>
      </c>
      <c r="Q9" s="16" t="str">
        <f>VLOOKUP($B9,Dict!B11:D301,1,FALSE)</f>
        <v>France</v>
      </c>
    </row>
    <row r="10" spans="1:130" ht="12.75">
      <c r="A10" s="13">
        <v>1990</v>
      </c>
      <c r="B10" s="14" t="s">
        <v>4166</v>
      </c>
      <c r="C10" s="13" t="s">
        <v>4050</v>
      </c>
      <c r="D10" s="15">
        <v>8727.0174399999996</v>
      </c>
      <c r="E10" s="15">
        <v>4446</v>
      </c>
      <c r="F10" s="15">
        <v>1070</v>
      </c>
      <c r="G10" s="15">
        <v>3211</v>
      </c>
      <c r="H10" s="15">
        <v>55795000</v>
      </c>
      <c r="I10" s="15">
        <v>10154690</v>
      </c>
      <c r="J10" s="15">
        <v>33500000</v>
      </c>
      <c r="K10" s="15">
        <v>12200000</v>
      </c>
      <c r="L10" s="15">
        <v>584100000</v>
      </c>
      <c r="M10" s="15">
        <v>371500000</v>
      </c>
      <c r="N10" s="15">
        <v>201000000</v>
      </c>
      <c r="O10" s="15">
        <v>11700000</v>
      </c>
      <c r="Q10" s="16" t="str">
        <f>VLOOKUP($B10,Dict!B12:D302,1,FALSE)</f>
        <v>Germany</v>
      </c>
    </row>
    <row r="11" spans="1:130" ht="12.75">
      <c r="A11" s="13">
        <v>1990</v>
      </c>
      <c r="B11" s="14" t="s">
        <v>133</v>
      </c>
      <c r="C11" s="13" t="s">
        <v>4050</v>
      </c>
      <c r="D11" s="15">
        <v>8697</v>
      </c>
      <c r="E11" s="15">
        <v>4147</v>
      </c>
      <c r="F11" s="15">
        <v>2198</v>
      </c>
      <c r="G11" s="15">
        <v>2352</v>
      </c>
      <c r="H11" s="15">
        <v>2016000</v>
      </c>
      <c r="I11" s="15">
        <v>616694.4</v>
      </c>
      <c r="J11" s="15">
        <v>929577.6</v>
      </c>
      <c r="K11" s="15">
        <v>469728</v>
      </c>
      <c r="L11" s="15">
        <v>584100000</v>
      </c>
      <c r="M11" s="15">
        <v>371500000</v>
      </c>
      <c r="N11" s="15">
        <v>201000000</v>
      </c>
      <c r="O11" s="15">
        <v>11700000</v>
      </c>
      <c r="Q11" s="16" t="str">
        <f>VLOOKUP($B11,Dict!B13:D303,1,FALSE)</f>
        <v>New Zealand</v>
      </c>
    </row>
    <row r="12" spans="1:130" ht="12.75">
      <c r="A12" s="13">
        <v>1990</v>
      </c>
      <c r="B12" s="14" t="s">
        <v>4200</v>
      </c>
      <c r="C12" s="13" t="s">
        <v>4050</v>
      </c>
      <c r="D12" s="15">
        <v>3902</v>
      </c>
      <c r="E12" s="15">
        <v>1151</v>
      </c>
      <c r="F12" s="15">
        <v>532</v>
      </c>
      <c r="G12" s="15">
        <v>2219</v>
      </c>
      <c r="H12" s="15">
        <v>5852000</v>
      </c>
      <c r="I12" s="15">
        <v>2255594.9</v>
      </c>
      <c r="J12" s="15">
        <v>2394053</v>
      </c>
      <c r="K12" s="15">
        <v>1202352</v>
      </c>
      <c r="L12" s="15">
        <v>584100000</v>
      </c>
      <c r="M12" s="15">
        <v>371500000</v>
      </c>
      <c r="N12" s="15">
        <v>201000000</v>
      </c>
      <c r="O12" s="15">
        <v>11700000</v>
      </c>
      <c r="Q12" s="16" t="str">
        <f>VLOOKUP($B12,Dict!B14:D304,1,FALSE)</f>
        <v>Sweden</v>
      </c>
    </row>
    <row r="13" spans="1:130" ht="12.75">
      <c r="A13" s="13">
        <v>1990</v>
      </c>
      <c r="B13" s="13" t="s">
        <v>4160</v>
      </c>
      <c r="C13" s="13" t="s">
        <v>4050</v>
      </c>
      <c r="D13" s="15">
        <v>2508</v>
      </c>
      <c r="E13" s="15">
        <v>358</v>
      </c>
      <c r="F13" s="15">
        <v>1085</v>
      </c>
      <c r="G13" s="15">
        <v>1065</v>
      </c>
      <c r="H13" s="15">
        <v>6767000</v>
      </c>
      <c r="I13" s="15">
        <v>4002003.8</v>
      </c>
      <c r="J13" s="15">
        <v>1360167</v>
      </c>
      <c r="K13" s="15">
        <v>1404829</v>
      </c>
      <c r="L13" s="15">
        <v>584100000</v>
      </c>
      <c r="M13" s="15">
        <v>371500000</v>
      </c>
      <c r="N13" s="15">
        <v>201000000</v>
      </c>
      <c r="O13" s="15">
        <v>11700000</v>
      </c>
      <c r="Q13" s="16" t="str">
        <f>VLOOKUP($B13,Dict!B15:D305,1,FALSE)</f>
        <v>Belgium</v>
      </c>
    </row>
    <row r="14" spans="1:130" ht="12.75">
      <c r="A14" s="13">
        <v>1990</v>
      </c>
      <c r="B14" s="13" t="s">
        <v>4187</v>
      </c>
      <c r="C14" s="13" t="s">
        <v>4050</v>
      </c>
      <c r="D14" s="15">
        <v>2436.8757900000001</v>
      </c>
      <c r="E14" s="15">
        <v>1619</v>
      </c>
      <c r="F14" s="15">
        <v>402</v>
      </c>
      <c r="G14" s="15">
        <v>417</v>
      </c>
      <c r="H14" s="15">
        <v>6789000</v>
      </c>
      <c r="I14" s="15">
        <v>4134501</v>
      </c>
      <c r="J14" s="15">
        <v>1968810</v>
      </c>
      <c r="K14" s="15">
        <v>685689</v>
      </c>
      <c r="L14" s="15">
        <v>584100000</v>
      </c>
      <c r="M14" s="15">
        <v>371500000</v>
      </c>
      <c r="N14" s="15">
        <v>201000000</v>
      </c>
      <c r="O14" s="15">
        <v>11700000</v>
      </c>
      <c r="Q14" s="16" t="str">
        <f>VLOOKUP($B14,Dict!B16:D306,1,FALSE)</f>
        <v>Hungary</v>
      </c>
    </row>
    <row r="15" spans="1:130" ht="12.75">
      <c r="A15" s="13">
        <v>1990</v>
      </c>
      <c r="B15" s="13" t="s">
        <v>0</v>
      </c>
      <c r="C15" s="13" t="s">
        <v>4050</v>
      </c>
      <c r="D15" s="15">
        <v>2292.6626099999999</v>
      </c>
      <c r="E15" s="15">
        <v>1764</v>
      </c>
      <c r="F15" s="15">
        <v>252</v>
      </c>
      <c r="G15" s="15">
        <v>277</v>
      </c>
      <c r="H15" s="15">
        <v>32797000</v>
      </c>
      <c r="I15" s="15">
        <v>22105178</v>
      </c>
      <c r="J15" s="15">
        <v>7674498</v>
      </c>
      <c r="K15" s="15">
        <v>3017324</v>
      </c>
      <c r="L15" s="15">
        <v>584100000</v>
      </c>
      <c r="M15" s="15">
        <v>371500000</v>
      </c>
      <c r="N15" s="15">
        <v>201000000</v>
      </c>
      <c r="O15" s="15">
        <v>11700000</v>
      </c>
      <c r="Q15" s="16" t="str">
        <f>VLOOKUP($B15,Dict!B17:D307,1,FALSE)</f>
        <v>Mexico</v>
      </c>
    </row>
    <row r="16" spans="1:130" ht="12.75">
      <c r="A16" s="13">
        <v>1990</v>
      </c>
      <c r="B16" s="13" t="s">
        <v>4182</v>
      </c>
      <c r="C16" s="13" t="s">
        <v>4050</v>
      </c>
      <c r="D16" s="15">
        <v>2285</v>
      </c>
      <c r="E16" s="15">
        <v>1207</v>
      </c>
      <c r="F16" s="15">
        <v>685</v>
      </c>
      <c r="G16" s="15">
        <v>393</v>
      </c>
      <c r="H16" s="15">
        <v>5209000</v>
      </c>
      <c r="I16" s="15">
        <v>2170069.4</v>
      </c>
      <c r="J16" s="15">
        <v>2453439</v>
      </c>
      <c r="K16" s="15">
        <v>585491.6</v>
      </c>
      <c r="L16" s="15">
        <v>584100000</v>
      </c>
      <c r="M16" s="15">
        <v>371500000</v>
      </c>
      <c r="N16" s="15">
        <v>201000000</v>
      </c>
      <c r="O16" s="15">
        <v>11700000</v>
      </c>
      <c r="Q16" s="16" t="str">
        <f>VLOOKUP($B16,Dict!B18:D308,1,FALSE)</f>
        <v>Austria</v>
      </c>
    </row>
    <row r="17" spans="1:17" ht="12.75">
      <c r="A17" s="13">
        <v>1990</v>
      </c>
      <c r="B17" s="13" t="s">
        <v>4201</v>
      </c>
      <c r="C17" s="13" t="s">
        <v>4050</v>
      </c>
      <c r="D17" s="15">
        <v>2239</v>
      </c>
      <c r="E17" s="15">
        <v>134</v>
      </c>
      <c r="F17" s="15">
        <v>1265</v>
      </c>
      <c r="G17" s="15">
        <v>840</v>
      </c>
      <c r="H17" s="15">
        <v>4724000</v>
      </c>
      <c r="I17" s="15">
        <v>1328861.2</v>
      </c>
      <c r="J17" s="15">
        <v>2580721</v>
      </c>
      <c r="K17" s="15">
        <v>814417.6</v>
      </c>
      <c r="L17" s="15">
        <v>584100000</v>
      </c>
      <c r="M17" s="15">
        <v>371500000</v>
      </c>
      <c r="N17" s="15">
        <v>201000000</v>
      </c>
      <c r="O17" s="15">
        <v>11700000</v>
      </c>
      <c r="Q17" s="16" t="str">
        <f>VLOOKUP($B17,Dict!B19:D309,1,FALSE)</f>
        <v>Switzerland</v>
      </c>
    </row>
    <row r="18" spans="1:17" ht="12.75">
      <c r="A18" s="13">
        <v>1990</v>
      </c>
      <c r="B18" s="13" t="s">
        <v>4194</v>
      </c>
      <c r="C18" s="13" t="s">
        <v>4050</v>
      </c>
      <c r="D18" s="15">
        <v>1428</v>
      </c>
      <c r="E18" s="15">
        <v>90</v>
      </c>
      <c r="F18" s="15">
        <v>644</v>
      </c>
      <c r="G18" s="15">
        <v>694</v>
      </c>
      <c r="H18" s="15">
        <v>2784000</v>
      </c>
      <c r="I18" s="15">
        <v>1194336</v>
      </c>
      <c r="J18" s="15">
        <v>1152576</v>
      </c>
      <c r="K18" s="15">
        <v>437088</v>
      </c>
      <c r="L18" s="15">
        <v>584100000</v>
      </c>
      <c r="M18" s="15">
        <v>371500000</v>
      </c>
      <c r="N18" s="15">
        <v>201000000</v>
      </c>
      <c r="O18" s="15">
        <v>11700000</v>
      </c>
      <c r="Q18" s="16" t="str">
        <f>VLOOKUP($B18,Dict!B20:D310,1,FALSE)</f>
        <v>Norway</v>
      </c>
    </row>
    <row r="19" spans="1:17" ht="12.75">
      <c r="A19" s="13">
        <v>1990</v>
      </c>
      <c r="B19" s="13" t="s">
        <v>4162</v>
      </c>
      <c r="C19" s="13" t="s">
        <v>4050</v>
      </c>
      <c r="D19" s="15">
        <v>759</v>
      </c>
      <c r="E19" s="15">
        <v>248</v>
      </c>
      <c r="F19" s="15">
        <v>293</v>
      </c>
      <c r="G19" s="15">
        <v>218</v>
      </c>
      <c r="H19" s="15">
        <v>3500000</v>
      </c>
      <c r="I19" s="15">
        <v>1362900</v>
      </c>
      <c r="J19" s="15">
        <v>1461250</v>
      </c>
      <c r="K19" s="15">
        <v>675850</v>
      </c>
      <c r="L19" s="15">
        <v>584100000</v>
      </c>
      <c r="M19" s="15">
        <v>371500000</v>
      </c>
      <c r="N19" s="15">
        <v>201000000</v>
      </c>
      <c r="O19" s="15">
        <v>11700000</v>
      </c>
      <c r="Q19" s="16" t="str">
        <f>VLOOKUP($B19,Dict!B21:D311,1,FALSE)</f>
        <v>Denmark</v>
      </c>
    </row>
    <row r="20" spans="1:17" ht="12.75">
      <c r="A20" s="13">
        <v>1990</v>
      </c>
      <c r="B20" s="13" t="s">
        <v>4195</v>
      </c>
      <c r="C20" s="13" t="s">
        <v>4050</v>
      </c>
      <c r="D20" s="15">
        <v>555.78643599999998</v>
      </c>
      <c r="E20" s="15">
        <v>369</v>
      </c>
      <c r="F20" s="15">
        <v>92</v>
      </c>
      <c r="G20" s="15">
        <v>95</v>
      </c>
      <c r="H20" s="15">
        <v>23222000</v>
      </c>
      <c r="I20" s="15">
        <v>10287346</v>
      </c>
      <c r="J20" s="15">
        <v>11100000</v>
      </c>
      <c r="K20" s="15">
        <v>1834538</v>
      </c>
      <c r="L20" s="15">
        <v>584100000</v>
      </c>
      <c r="M20" s="15">
        <v>371500000</v>
      </c>
      <c r="N20" s="15">
        <v>201000000</v>
      </c>
      <c r="O20" s="15">
        <v>11700000</v>
      </c>
      <c r="Q20" s="16" t="str">
        <f>VLOOKUP($B20,Dict!B22:D312,1,FALSE)</f>
        <v>Poland</v>
      </c>
    </row>
    <row r="21" spans="1:17" ht="12.75">
      <c r="A21" s="13">
        <v>1990</v>
      </c>
      <c r="B21" s="13" t="s">
        <v>2103</v>
      </c>
      <c r="C21" s="13" t="s">
        <v>4050</v>
      </c>
      <c r="D21" s="70">
        <v>920.62873809229143</v>
      </c>
      <c r="E21" s="71">
        <v>249</v>
      </c>
      <c r="F21" s="72">
        <v>447</v>
      </c>
      <c r="G21" s="73">
        <v>225</v>
      </c>
      <c r="H21" s="15">
        <v>9703000</v>
      </c>
      <c r="I21" s="15">
        <v>3401997</v>
      </c>
      <c r="J21" s="15">
        <v>5444948</v>
      </c>
      <c r="K21" s="15">
        <v>856055</v>
      </c>
      <c r="L21" s="15">
        <v>584100000</v>
      </c>
      <c r="M21" s="15">
        <v>371500000</v>
      </c>
      <c r="N21" s="15">
        <v>201000000</v>
      </c>
      <c r="O21" s="15">
        <v>11700000</v>
      </c>
      <c r="Q21" s="16" t="str">
        <f>VLOOKUP($B21,Dict!B23:D313,1,FALSE)</f>
        <v>Czech</v>
      </c>
    </row>
    <row r="22" spans="1:17" ht="12.75">
      <c r="A22" s="13">
        <v>1990</v>
      </c>
      <c r="B22" s="13" t="s">
        <v>4185</v>
      </c>
      <c r="C22" s="13" t="s">
        <v>4050</v>
      </c>
      <c r="D22" s="15">
        <v>306</v>
      </c>
      <c r="E22" s="15">
        <v>268</v>
      </c>
      <c r="F22" s="15">
        <v>16</v>
      </c>
      <c r="G22" s="15">
        <v>22</v>
      </c>
      <c r="H22" s="15">
        <v>3373000</v>
      </c>
      <c r="I22" s="15">
        <v>1665924.7</v>
      </c>
      <c r="J22" s="15">
        <v>1025729</v>
      </c>
      <c r="K22" s="15">
        <v>681346</v>
      </c>
      <c r="L22" s="15">
        <v>584100000</v>
      </c>
      <c r="M22" s="15">
        <v>371500000</v>
      </c>
      <c r="N22" s="15">
        <v>201000000</v>
      </c>
      <c r="O22" s="15">
        <v>11700000</v>
      </c>
      <c r="Q22" s="16" t="str">
        <f>VLOOKUP($B22,Dict!B24:D314,1,FALSE)</f>
        <v>Finland</v>
      </c>
    </row>
    <row r="23" spans="1:17" ht="12.75">
      <c r="A23" s="13">
        <v>1990</v>
      </c>
      <c r="B23" s="13" t="s">
        <v>647</v>
      </c>
      <c r="C23" s="13" t="s">
        <v>4050</v>
      </c>
      <c r="D23" s="70">
        <v>38218.002170055166</v>
      </c>
      <c r="E23" s="71">
        <v>15166</v>
      </c>
      <c r="F23" s="72">
        <v>17849</v>
      </c>
      <c r="G23" s="73">
        <v>5203</v>
      </c>
      <c r="H23" s="15">
        <v>33328000</v>
      </c>
      <c r="I23" s="15">
        <v>10898256</v>
      </c>
      <c r="J23" s="15">
        <v>18000000</v>
      </c>
      <c r="K23" s="15">
        <v>4465952</v>
      </c>
      <c r="L23" s="15">
        <v>584100000</v>
      </c>
      <c r="M23" s="15">
        <v>371500000</v>
      </c>
      <c r="N23" s="15">
        <v>201000000</v>
      </c>
      <c r="O23" s="15">
        <v>11700000</v>
      </c>
      <c r="Q23" s="16" t="str">
        <f>VLOOKUP($B23,Dict!B25:D315,1,FALSE)</f>
        <v>KoreaRep</v>
      </c>
    </row>
    <row r="24" spans="1:17" ht="12.75">
      <c r="A24" s="13">
        <v>1990</v>
      </c>
      <c r="B24" s="13" t="s">
        <v>4173</v>
      </c>
      <c r="C24" s="13" t="s">
        <v>4050</v>
      </c>
      <c r="D24" s="70">
        <v>384.03702395723968</v>
      </c>
      <c r="E24" s="71">
        <v>136</v>
      </c>
      <c r="F24" s="72">
        <v>160</v>
      </c>
      <c r="G24" s="73">
        <v>89</v>
      </c>
      <c r="H24" s="15">
        <v>6663000</v>
      </c>
      <c r="I24" s="15">
        <v>4629452.4000000004</v>
      </c>
      <c r="J24" s="15">
        <v>1309280</v>
      </c>
      <c r="K24" s="15">
        <v>724268.1</v>
      </c>
      <c r="L24" s="15">
        <v>584100000</v>
      </c>
      <c r="M24" s="15">
        <v>371500000</v>
      </c>
      <c r="N24" s="15">
        <v>201000000</v>
      </c>
      <c r="O24" s="15">
        <v>11700000</v>
      </c>
      <c r="Q24" s="16" t="str">
        <f>VLOOKUP($B24,Dict!B26:D316,1,FALSE)</f>
        <v>Greece</v>
      </c>
    </row>
    <row r="25" spans="1:17" ht="12.75">
      <c r="A25" s="13">
        <v>1990</v>
      </c>
      <c r="B25" s="13" t="s">
        <v>4189</v>
      </c>
      <c r="C25" s="13" t="s">
        <v>4050</v>
      </c>
      <c r="D25" s="15">
        <v>70</v>
      </c>
      <c r="E25" s="15">
        <v>22</v>
      </c>
      <c r="F25" s="15">
        <v>31</v>
      </c>
      <c r="G25" s="15">
        <v>17</v>
      </c>
      <c r="H25" s="15">
        <v>149000</v>
      </c>
      <c r="I25" s="15">
        <v>80758</v>
      </c>
      <c r="J25" s="15">
        <v>51852</v>
      </c>
      <c r="K25" s="15">
        <v>16390</v>
      </c>
      <c r="L25" s="15">
        <v>584100000</v>
      </c>
      <c r="M25" s="15">
        <v>371500000</v>
      </c>
      <c r="N25" s="15">
        <v>201000000</v>
      </c>
      <c r="O25" s="15">
        <v>11700000</v>
      </c>
      <c r="Q25" s="16" t="str">
        <f>VLOOKUP($B25,Dict!B27:D317,1,FALSE)</f>
        <v>Iceland</v>
      </c>
    </row>
    <row r="26" spans="1:17" ht="12.75">
      <c r="A26" s="13">
        <v>1990</v>
      </c>
      <c r="B26" s="13" t="s">
        <v>4168</v>
      </c>
      <c r="C26" s="13" t="s">
        <v>4050</v>
      </c>
      <c r="D26" s="70">
        <v>497</v>
      </c>
      <c r="E26" s="71">
        <v>189</v>
      </c>
      <c r="F26" s="72">
        <v>177</v>
      </c>
      <c r="G26" s="73">
        <v>131</v>
      </c>
      <c r="H26" s="15">
        <v>1953000</v>
      </c>
      <c r="I26" s="15">
        <v>1162230.3</v>
      </c>
      <c r="J26" s="15">
        <v>518716.8</v>
      </c>
      <c r="K26" s="15">
        <v>272052.90000000002</v>
      </c>
      <c r="L26" s="15">
        <v>584100000</v>
      </c>
      <c r="M26" s="15">
        <v>371500000</v>
      </c>
      <c r="N26" s="15">
        <v>201000000</v>
      </c>
      <c r="O26" s="15">
        <v>11700000</v>
      </c>
      <c r="Q26" s="16" t="str">
        <f>VLOOKUP($B26,Dict!B28:D318,1,FALSE)</f>
        <v>Ireland</v>
      </c>
    </row>
    <row r="27" spans="1:17" ht="12.75">
      <c r="A27" s="13">
        <v>1990</v>
      </c>
      <c r="B27" s="13" t="s">
        <v>4170</v>
      </c>
      <c r="C27" s="13" t="s">
        <v>4050</v>
      </c>
      <c r="D27" s="70">
        <v>175</v>
      </c>
      <c r="E27" s="71">
        <v>62</v>
      </c>
      <c r="F27" s="72">
        <v>85</v>
      </c>
      <c r="G27" s="73">
        <v>28</v>
      </c>
      <c r="H27" s="15">
        <v>260000</v>
      </c>
      <c r="I27" s="15">
        <v>153764</v>
      </c>
      <c r="J27" s="15">
        <v>52260</v>
      </c>
      <c r="K27" s="15">
        <v>53976</v>
      </c>
      <c r="L27" s="15">
        <v>584100000</v>
      </c>
      <c r="M27" s="15">
        <v>371500000</v>
      </c>
      <c r="N27" s="15">
        <v>201000000</v>
      </c>
      <c r="O27" s="15">
        <v>11700000</v>
      </c>
      <c r="Q27" s="16" t="str">
        <f>VLOOKUP($B27,Dict!B29:D319,1,FALSE)</f>
        <v>Luxembourg</v>
      </c>
    </row>
    <row r="28" spans="1:17" ht="12.75">
      <c r="A28" s="13">
        <v>1990</v>
      </c>
      <c r="B28" s="13" t="s">
        <v>4174</v>
      </c>
      <c r="C28" s="13" t="s">
        <v>4050</v>
      </c>
      <c r="D28" s="70">
        <v>237</v>
      </c>
      <c r="E28" s="71">
        <v>140</v>
      </c>
      <c r="F28" s="72">
        <v>45</v>
      </c>
      <c r="G28" s="73">
        <v>52</v>
      </c>
      <c r="H28" s="15">
        <v>6304000</v>
      </c>
      <c r="I28" s="15">
        <v>5462416</v>
      </c>
      <c r="J28" s="15">
        <v>431824</v>
      </c>
      <c r="K28" s="15">
        <v>409760</v>
      </c>
      <c r="L28" s="15">
        <v>584100000</v>
      </c>
      <c r="M28" s="15">
        <v>371500000</v>
      </c>
      <c r="N28" s="15">
        <v>201000000</v>
      </c>
      <c r="O28" s="15">
        <v>11700000</v>
      </c>
      <c r="Q28" s="16" t="str">
        <f>VLOOKUP($B28,Dict!B30:D320,1,FALSE)</f>
        <v>Portugal</v>
      </c>
    </row>
    <row r="29" spans="1:17" ht="12.75">
      <c r="A29" s="13">
        <v>1990</v>
      </c>
      <c r="B29" s="13" t="s">
        <v>4175</v>
      </c>
      <c r="C29" s="13" t="s">
        <v>4050</v>
      </c>
      <c r="D29" s="70">
        <v>8527.6918911609864</v>
      </c>
      <c r="E29" s="71">
        <v>3791</v>
      </c>
      <c r="F29" s="72">
        <v>4019</v>
      </c>
      <c r="G29" s="73">
        <v>718</v>
      </c>
      <c r="H29" s="15">
        <v>25036000</v>
      </c>
      <c r="I29" s="15">
        <v>19485519</v>
      </c>
      <c r="J29" s="15">
        <v>3177068</v>
      </c>
      <c r="K29" s="15">
        <v>2373413</v>
      </c>
      <c r="L29" s="15">
        <v>584100000</v>
      </c>
      <c r="M29" s="15">
        <v>371500000</v>
      </c>
      <c r="N29" s="15">
        <v>201000000</v>
      </c>
      <c r="O29" s="15">
        <v>11700000</v>
      </c>
      <c r="Q29" s="16" t="str">
        <f>VLOOKUP($B29,Dict!B31:D321,1,FALSE)</f>
        <v>Spain</v>
      </c>
    </row>
    <row r="30" spans="1:17" ht="12.75">
      <c r="A30" s="13">
        <v>1990</v>
      </c>
      <c r="B30" s="13" t="s">
        <v>4044</v>
      </c>
      <c r="C30" s="13" t="s">
        <v>4050</v>
      </c>
      <c r="D30" s="15">
        <v>0</v>
      </c>
      <c r="E30" s="15">
        <v>0</v>
      </c>
      <c r="F30" s="15">
        <v>0</v>
      </c>
      <c r="G30" s="15">
        <v>0</v>
      </c>
      <c r="H30" s="15">
        <v>24830000</v>
      </c>
      <c r="I30" s="15">
        <v>20633730</v>
      </c>
      <c r="J30" s="15">
        <v>2954770</v>
      </c>
      <c r="K30" s="15">
        <v>1241500</v>
      </c>
      <c r="L30" s="15">
        <v>584100000</v>
      </c>
      <c r="M30" s="15">
        <v>371500000</v>
      </c>
      <c r="N30" s="15">
        <v>201000000</v>
      </c>
      <c r="O30" s="15">
        <v>11700000</v>
      </c>
      <c r="Q30" s="16" t="str">
        <f>VLOOKUP($B30,Dict!B32:D322,1,FALSE)</f>
        <v>Turkey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U41"/>
  <sheetViews>
    <sheetView workbookViewId="0">
      <selection activeCell="D2" sqref="D2"/>
    </sheetView>
  </sheetViews>
  <sheetFormatPr defaultRowHeight="14.25"/>
  <cols>
    <col min="1" max="1" width="5" bestFit="1" customWidth="1"/>
    <col min="2" max="2" width="15.875" bestFit="1" customWidth="1"/>
    <col min="3" max="3" width="5.625" bestFit="1" customWidth="1"/>
    <col min="4" max="7" width="7.25" bestFit="1" customWidth="1"/>
    <col min="8" max="8" width="10.375" bestFit="1" customWidth="1"/>
    <col min="9" max="11" width="9.5" bestFit="1" customWidth="1"/>
    <col min="12" max="14" width="10.375" bestFit="1" customWidth="1"/>
    <col min="15" max="15" width="9.5" bestFit="1" customWidth="1"/>
  </cols>
  <sheetData>
    <row r="1" spans="1:255" s="16" customFormat="1" ht="12">
      <c r="A1" s="16" t="s">
        <v>134</v>
      </c>
      <c r="B1" s="16" t="s">
        <v>135</v>
      </c>
      <c r="C1" s="16" t="s">
        <v>136</v>
      </c>
      <c r="D1" s="17" t="s">
        <v>137</v>
      </c>
      <c r="E1" s="17" t="s">
        <v>138</v>
      </c>
      <c r="F1" s="17" t="s">
        <v>139</v>
      </c>
      <c r="G1" s="17" t="s">
        <v>140</v>
      </c>
      <c r="H1" s="17" t="s">
        <v>144</v>
      </c>
      <c r="I1" s="17" t="s">
        <v>141</v>
      </c>
      <c r="J1" s="17" t="s">
        <v>142</v>
      </c>
      <c r="K1" s="17" t="s">
        <v>143</v>
      </c>
      <c r="L1" s="17" t="s">
        <v>148</v>
      </c>
      <c r="M1" s="17" t="s">
        <v>145</v>
      </c>
      <c r="N1" s="17" t="s">
        <v>146</v>
      </c>
      <c r="O1" s="17" t="s">
        <v>147</v>
      </c>
      <c r="Q1" s="16" t="s">
        <v>153</v>
      </c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I1" s="17"/>
      <c r="IJ1" s="17"/>
      <c r="IK1" s="17"/>
      <c r="IL1" s="17"/>
      <c r="IM1" s="17"/>
      <c r="IN1" s="17"/>
      <c r="IO1" s="17"/>
      <c r="IP1" s="17"/>
      <c r="IQ1" s="17"/>
      <c r="IR1" s="17"/>
      <c r="IS1" s="17"/>
      <c r="IT1" s="17"/>
      <c r="IU1" s="17"/>
    </row>
    <row r="2" spans="1:255" s="13" customFormat="1" ht="12.75">
      <c r="A2" s="13">
        <v>2000</v>
      </c>
      <c r="B2" s="14" t="s">
        <v>48</v>
      </c>
      <c r="C2" s="13" t="s">
        <v>4050</v>
      </c>
      <c r="D2" s="15">
        <v>841699</v>
      </c>
      <c r="E2" s="15">
        <v>173318</v>
      </c>
      <c r="F2" s="15">
        <v>215488</v>
      </c>
      <c r="G2" s="15">
        <v>452893</v>
      </c>
      <c r="H2" s="15">
        <v>183600000</v>
      </c>
      <c r="I2" s="15">
        <v>10279584</v>
      </c>
      <c r="J2" s="15">
        <v>79100000</v>
      </c>
      <c r="K2" s="15">
        <v>94200000</v>
      </c>
      <c r="L2" s="15">
        <v>759600000</v>
      </c>
      <c r="M2" s="15">
        <v>467900000</v>
      </c>
      <c r="N2" s="15">
        <v>271000000</v>
      </c>
      <c r="O2" s="15">
        <v>20500000</v>
      </c>
      <c r="Q2" s="13" t="str">
        <f>VLOOKUP($B2,Dict!B5:D294,1,FALSE)</f>
        <v>United States</v>
      </c>
    </row>
    <row r="3" spans="1:255" s="13" customFormat="1" ht="12.75">
      <c r="A3" s="13">
        <v>2000</v>
      </c>
      <c r="B3" s="14" t="s">
        <v>46</v>
      </c>
      <c r="C3" s="13" t="s">
        <v>4050</v>
      </c>
      <c r="D3" s="15">
        <v>287820</v>
      </c>
      <c r="E3" s="15">
        <v>112475</v>
      </c>
      <c r="F3" s="15">
        <v>30580</v>
      </c>
      <c r="G3" s="15">
        <v>144765</v>
      </c>
      <c r="H3" s="15">
        <v>20805000</v>
      </c>
      <c r="I3" s="15">
        <v>2018085</v>
      </c>
      <c r="J3" s="15">
        <v>8080662</v>
      </c>
      <c r="K3" s="15">
        <v>10700000</v>
      </c>
      <c r="L3" s="15">
        <v>759600000</v>
      </c>
      <c r="M3" s="15">
        <v>467900000</v>
      </c>
      <c r="N3" s="15">
        <v>271000000</v>
      </c>
      <c r="O3" s="15">
        <v>20500000</v>
      </c>
      <c r="Q3" s="13" t="str">
        <f>VLOOKUP($B3,Dict!B5:D295,1,FALSE)</f>
        <v>Canada</v>
      </c>
    </row>
    <row r="4" spans="1:255" s="13" customFormat="1" ht="12.75">
      <c r="A4" s="13">
        <v>2000</v>
      </c>
      <c r="B4" s="14" t="s">
        <v>4022</v>
      </c>
      <c r="C4" s="13" t="s">
        <v>4050</v>
      </c>
      <c r="D4" s="15">
        <v>180471</v>
      </c>
      <c r="E4" s="15">
        <v>63172</v>
      </c>
      <c r="F4" s="15">
        <v>53490</v>
      </c>
      <c r="G4" s="15">
        <v>63808</v>
      </c>
      <c r="H4" s="15">
        <v>92337000</v>
      </c>
      <c r="I4" s="15">
        <v>26380681</v>
      </c>
      <c r="J4" s="15">
        <v>43200000</v>
      </c>
      <c r="K4" s="15">
        <v>22700000</v>
      </c>
      <c r="L4" s="15">
        <v>759600000</v>
      </c>
      <c r="M4" s="15">
        <v>467900000</v>
      </c>
      <c r="N4" s="15">
        <v>271000000</v>
      </c>
      <c r="O4" s="15">
        <v>20500000</v>
      </c>
      <c r="Q4" s="13" t="str">
        <f>VLOOKUP($B4,Dict!B6:D296,1,FALSE)</f>
        <v>Japan</v>
      </c>
    </row>
    <row r="5" spans="1:255" s="13" customFormat="1" ht="12.75">
      <c r="A5" s="13">
        <v>2000</v>
      </c>
      <c r="B5" s="14" t="s">
        <v>58</v>
      </c>
      <c r="C5" s="13" t="s">
        <v>4050</v>
      </c>
      <c r="D5" s="15">
        <v>117170</v>
      </c>
      <c r="E5" s="15">
        <v>27283</v>
      </c>
      <c r="F5" s="15">
        <v>16153</v>
      </c>
      <c r="G5" s="15">
        <v>73734</v>
      </c>
      <c r="H5" s="15">
        <v>12521000</v>
      </c>
      <c r="I5" s="15">
        <v>3208756.7</v>
      </c>
      <c r="J5" s="15">
        <v>5058860</v>
      </c>
      <c r="K5" s="15">
        <v>4253384</v>
      </c>
      <c r="L5" s="15">
        <v>759600000</v>
      </c>
      <c r="M5" s="15">
        <v>467900000</v>
      </c>
      <c r="N5" s="15">
        <v>271000000</v>
      </c>
      <c r="O5" s="15">
        <v>20500000</v>
      </c>
      <c r="Q5" s="13" t="str">
        <f>VLOOKUP($B5,Dict!B7:D297,1,FALSE)</f>
        <v>Australia</v>
      </c>
    </row>
    <row r="6" spans="1:255" s="13" customFormat="1" ht="12.75">
      <c r="A6" s="13">
        <v>2000</v>
      </c>
      <c r="B6" s="14" t="s">
        <v>647</v>
      </c>
      <c r="C6" s="13" t="s">
        <v>4050</v>
      </c>
      <c r="D6" s="15">
        <v>47474</v>
      </c>
      <c r="E6" s="15">
        <v>16618</v>
      </c>
      <c r="F6" s="15">
        <v>14071</v>
      </c>
      <c r="G6" s="15">
        <v>16785</v>
      </c>
      <c r="H6" s="15">
        <v>42289000</v>
      </c>
      <c r="I6" s="15">
        <v>10445383</v>
      </c>
      <c r="J6" s="15">
        <v>20900000</v>
      </c>
      <c r="K6" s="15">
        <v>10900000</v>
      </c>
      <c r="L6" s="15">
        <v>759600000</v>
      </c>
      <c r="M6" s="15">
        <v>467900000</v>
      </c>
      <c r="N6" s="15">
        <v>271000000</v>
      </c>
      <c r="O6" s="15">
        <v>20500000</v>
      </c>
      <c r="Q6" s="13" t="str">
        <f>VLOOKUP($B6,Dict!B8:D298,1,FALSE)</f>
        <v>KoreaRep</v>
      </c>
    </row>
    <row r="7" spans="1:255" s="13" customFormat="1" ht="12.75">
      <c r="A7" s="13">
        <v>2000</v>
      </c>
      <c r="B7" s="14" t="s">
        <v>133</v>
      </c>
      <c r="C7" s="13" t="s">
        <v>4050</v>
      </c>
      <c r="D7" s="15">
        <v>35964</v>
      </c>
      <c r="E7" s="15">
        <v>6911</v>
      </c>
      <c r="F7" s="15">
        <v>15493</v>
      </c>
      <c r="G7" s="15">
        <v>13560</v>
      </c>
      <c r="H7" s="15">
        <v>2400000</v>
      </c>
      <c r="I7" s="15">
        <v>496320</v>
      </c>
      <c r="J7" s="15">
        <v>1283280</v>
      </c>
      <c r="K7" s="15">
        <v>620400</v>
      </c>
      <c r="L7" s="15">
        <v>759600000</v>
      </c>
      <c r="M7" s="15">
        <v>467900000</v>
      </c>
      <c r="N7" s="15">
        <v>271000000</v>
      </c>
      <c r="O7" s="15">
        <v>20500000</v>
      </c>
      <c r="Q7" s="13" t="str">
        <f>VLOOKUP($B7,Dict!B9:D299,1,FALSE)</f>
        <v>New Zealand</v>
      </c>
    </row>
    <row r="8" spans="1:255" s="13" customFormat="1" ht="12.75">
      <c r="A8" s="13">
        <v>2000</v>
      </c>
      <c r="B8" s="14" t="s">
        <v>4164</v>
      </c>
      <c r="C8" s="13" t="s">
        <v>4050</v>
      </c>
      <c r="D8" s="15">
        <v>33380</v>
      </c>
      <c r="E8" s="15">
        <v>12836</v>
      </c>
      <c r="F8" s="15">
        <v>4337</v>
      </c>
      <c r="G8" s="15">
        <v>16207</v>
      </c>
      <c r="H8" s="15">
        <v>40353000</v>
      </c>
      <c r="I8" s="15">
        <v>12699089</v>
      </c>
      <c r="J8" s="15">
        <v>20500000</v>
      </c>
      <c r="K8" s="15">
        <v>7190905</v>
      </c>
      <c r="L8" s="15">
        <v>759600000</v>
      </c>
      <c r="M8" s="15">
        <v>467900000</v>
      </c>
      <c r="N8" s="15">
        <v>271000000</v>
      </c>
      <c r="O8" s="15">
        <v>20500000</v>
      </c>
      <c r="Q8" s="13" t="str">
        <f>VLOOKUP($B8,Dict!B10:D300,1,FALSE)</f>
        <v>United Kingdom</v>
      </c>
    </row>
    <row r="9" spans="1:255" s="13" customFormat="1" ht="12.75">
      <c r="A9" s="13">
        <v>2000</v>
      </c>
      <c r="B9" s="14" t="s">
        <v>4169</v>
      </c>
      <c r="C9" s="13" t="s">
        <v>4050</v>
      </c>
      <c r="D9" s="15">
        <v>26761</v>
      </c>
      <c r="E9" s="15">
        <v>21148</v>
      </c>
      <c r="F9" s="15">
        <v>3973</v>
      </c>
      <c r="G9" s="15">
        <v>1640</v>
      </c>
      <c r="H9" s="15">
        <v>42627000</v>
      </c>
      <c r="I9" s="15">
        <v>27920685</v>
      </c>
      <c r="J9" s="15">
        <v>11000000</v>
      </c>
      <c r="K9" s="15">
        <v>3691498</v>
      </c>
      <c r="L9" s="15">
        <v>759600000</v>
      </c>
      <c r="M9" s="15">
        <v>467900000</v>
      </c>
      <c r="N9" s="15">
        <v>271000000</v>
      </c>
      <c r="O9" s="15">
        <v>20500000</v>
      </c>
      <c r="Q9" s="13" t="str">
        <f>VLOOKUP($B9,Dict!B11:D301,1,FALSE)</f>
        <v>Italy</v>
      </c>
    </row>
    <row r="10" spans="1:255" s="13" customFormat="1" ht="12.75">
      <c r="A10" s="13">
        <v>2000</v>
      </c>
      <c r="B10" s="14" t="s">
        <v>4166</v>
      </c>
      <c r="C10" s="13" t="s">
        <v>4050</v>
      </c>
      <c r="D10" s="15">
        <v>26069.008900000001</v>
      </c>
      <c r="E10" s="15">
        <v>11079</v>
      </c>
      <c r="F10" s="15">
        <v>2824</v>
      </c>
      <c r="G10" s="15">
        <v>12166</v>
      </c>
      <c r="H10" s="15">
        <v>60269000</v>
      </c>
      <c r="I10" s="15">
        <v>6165518.7000000002</v>
      </c>
      <c r="J10" s="15">
        <v>38700000</v>
      </c>
      <c r="K10" s="15">
        <v>15400000</v>
      </c>
      <c r="L10" s="15">
        <v>759600000</v>
      </c>
      <c r="M10" s="15">
        <v>467900000</v>
      </c>
      <c r="N10" s="15">
        <v>271000000</v>
      </c>
      <c r="O10" s="15">
        <v>20500000</v>
      </c>
      <c r="Q10" s="13" t="str">
        <f>VLOOKUP($B10,Dict!B12:D302,1,FALSE)</f>
        <v>Germany</v>
      </c>
    </row>
    <row r="11" spans="1:255" s="13" customFormat="1" ht="12.75">
      <c r="A11" s="13">
        <v>2000</v>
      </c>
      <c r="B11" s="14" t="s">
        <v>4175</v>
      </c>
      <c r="C11" s="13" t="s">
        <v>4050</v>
      </c>
      <c r="D11" s="15">
        <v>25218</v>
      </c>
      <c r="E11" s="15">
        <v>11652</v>
      </c>
      <c r="F11" s="15">
        <v>11656</v>
      </c>
      <c r="G11" s="15">
        <v>1910</v>
      </c>
      <c r="H11" s="15">
        <v>28839000</v>
      </c>
      <c r="I11" s="15">
        <v>20268049</v>
      </c>
      <c r="J11" s="15">
        <v>5041057</v>
      </c>
      <c r="K11" s="15">
        <v>3529894</v>
      </c>
      <c r="L11" s="15">
        <v>759600000</v>
      </c>
      <c r="M11" s="15">
        <v>467900000</v>
      </c>
      <c r="N11" s="15">
        <v>271000000</v>
      </c>
      <c r="O11" s="15">
        <v>20500000</v>
      </c>
      <c r="Q11" s="13" t="str">
        <f>VLOOKUP($B11,Dict!B13:D303,1,FALSE)</f>
        <v>Spain</v>
      </c>
    </row>
    <row r="12" spans="1:255" s="13" customFormat="1" ht="12.75">
      <c r="A12" s="13">
        <v>2000</v>
      </c>
      <c r="B12" s="14" t="s">
        <v>4167</v>
      </c>
      <c r="C12" s="13" t="s">
        <v>4050</v>
      </c>
      <c r="D12" s="15">
        <v>24547</v>
      </c>
      <c r="E12" s="15">
        <v>15577</v>
      </c>
      <c r="F12" s="15">
        <v>2213</v>
      </c>
      <c r="G12" s="15">
        <v>6757</v>
      </c>
      <c r="H12" s="15">
        <v>40418000</v>
      </c>
      <c r="I12" s="15">
        <v>22698749</v>
      </c>
      <c r="J12" s="15">
        <v>8859626</v>
      </c>
      <c r="K12" s="15">
        <v>8859626</v>
      </c>
      <c r="L12" s="15">
        <v>759600000</v>
      </c>
      <c r="M12" s="15">
        <v>467900000</v>
      </c>
      <c r="N12" s="15">
        <v>271000000</v>
      </c>
      <c r="O12" s="15">
        <v>20500000</v>
      </c>
      <c r="Q12" s="13" t="str">
        <f>VLOOKUP($B12,Dict!B14:D304,1,FALSE)</f>
        <v>France</v>
      </c>
    </row>
    <row r="13" spans="1:255" s="13" customFormat="1" ht="12.75">
      <c r="A13" s="13">
        <v>2000</v>
      </c>
      <c r="B13" s="13" t="s">
        <v>4172</v>
      </c>
      <c r="C13" s="13" t="s">
        <v>4050</v>
      </c>
      <c r="D13" s="15">
        <v>18397.731299999999</v>
      </c>
      <c r="E13" s="15">
        <v>8608</v>
      </c>
      <c r="F13" s="15">
        <v>5314</v>
      </c>
      <c r="G13" s="15">
        <v>4476</v>
      </c>
      <c r="H13" s="15">
        <v>11109000</v>
      </c>
      <c r="I13" s="15">
        <v>3609314.1</v>
      </c>
      <c r="J13" s="15">
        <v>5071259</v>
      </c>
      <c r="K13" s="15">
        <v>2428427</v>
      </c>
      <c r="L13" s="15">
        <v>759600000</v>
      </c>
      <c r="M13" s="15">
        <v>467900000</v>
      </c>
      <c r="N13" s="15">
        <v>271000000</v>
      </c>
      <c r="O13" s="15">
        <v>20500000</v>
      </c>
      <c r="Q13" s="13" t="str">
        <f>VLOOKUP($B13,Dict!B15:D305,1,FALSE)</f>
        <v>Netherlands</v>
      </c>
    </row>
    <row r="14" spans="1:255" s="13" customFormat="1" ht="12.75">
      <c r="A14" s="13">
        <v>2000</v>
      </c>
      <c r="B14" s="13" t="s">
        <v>4201</v>
      </c>
      <c r="C14" s="13" t="s">
        <v>4050</v>
      </c>
      <c r="D14" s="15">
        <v>7024</v>
      </c>
      <c r="E14" s="15">
        <v>746</v>
      </c>
      <c r="F14" s="15">
        <v>3573</v>
      </c>
      <c r="G14" s="15">
        <v>2705</v>
      </c>
      <c r="H14" s="15">
        <v>5200000</v>
      </c>
      <c r="I14" s="15">
        <v>3407040</v>
      </c>
      <c r="J14" s="15">
        <v>896480</v>
      </c>
      <c r="K14" s="15">
        <v>896480</v>
      </c>
      <c r="L14" s="15">
        <v>759600000</v>
      </c>
      <c r="M14" s="15">
        <v>467900000</v>
      </c>
      <c r="N14" s="15">
        <v>271000000</v>
      </c>
      <c r="O14" s="15">
        <v>20500000</v>
      </c>
      <c r="Q14" s="13" t="str">
        <f>VLOOKUP($B14,Dict!B16:D306,1,FALSE)</f>
        <v>Switzerland</v>
      </c>
    </row>
    <row r="15" spans="1:255" s="13" customFormat="1" ht="12.75">
      <c r="A15" s="13">
        <v>2000</v>
      </c>
      <c r="B15" s="13" t="s">
        <v>4200</v>
      </c>
      <c r="C15" s="13" t="s">
        <v>4050</v>
      </c>
      <c r="D15" s="15">
        <v>6136</v>
      </c>
      <c r="E15" s="15">
        <v>1315</v>
      </c>
      <c r="F15" s="15">
        <v>950</v>
      </c>
      <c r="G15" s="15">
        <v>3872</v>
      </c>
      <c r="H15" s="15">
        <v>6219000</v>
      </c>
      <c r="I15" s="15">
        <v>1558854.5</v>
      </c>
      <c r="J15" s="15">
        <v>2950294</v>
      </c>
      <c r="K15" s="15">
        <v>1709852</v>
      </c>
      <c r="L15" s="15">
        <v>759600000</v>
      </c>
      <c r="M15" s="15">
        <v>467900000</v>
      </c>
      <c r="N15" s="15">
        <v>271000000</v>
      </c>
      <c r="O15" s="15">
        <v>20500000</v>
      </c>
      <c r="Q15" s="13" t="str">
        <f>VLOOKUP($B15,Dict!B17:D307,1,FALSE)</f>
        <v>Sweden</v>
      </c>
    </row>
    <row r="16" spans="1:255" s="13" customFormat="1" ht="12.75">
      <c r="A16" s="13">
        <v>2000</v>
      </c>
      <c r="B16" s="13" t="s">
        <v>4182</v>
      </c>
      <c r="C16" s="13" t="s">
        <v>4050</v>
      </c>
      <c r="D16" s="15">
        <v>5169</v>
      </c>
      <c r="E16" s="15">
        <v>3049</v>
      </c>
      <c r="F16" s="15">
        <v>1191</v>
      </c>
      <c r="G16" s="15">
        <v>929</v>
      </c>
      <c r="H16" s="15">
        <v>5802000</v>
      </c>
      <c r="I16" s="15">
        <v>1784115</v>
      </c>
      <c r="J16" s="15">
        <v>3181817</v>
      </c>
      <c r="K16" s="15">
        <v>836068.2</v>
      </c>
      <c r="L16" s="15">
        <v>759600000</v>
      </c>
      <c r="M16" s="15">
        <v>467900000</v>
      </c>
      <c r="N16" s="15">
        <v>271000000</v>
      </c>
      <c r="O16" s="15">
        <v>20500000</v>
      </c>
      <c r="Q16" s="13" t="str">
        <f>VLOOKUP($B16,Dict!B18:D308,1,FALSE)</f>
        <v>Austria</v>
      </c>
    </row>
    <row r="17" spans="1:17" s="13" customFormat="1" ht="12.75">
      <c r="A17" s="13">
        <v>2000</v>
      </c>
      <c r="B17" s="13" t="s">
        <v>0</v>
      </c>
      <c r="C17" s="13" t="s">
        <v>4050</v>
      </c>
      <c r="D17" s="15">
        <v>3292.4202500000001</v>
      </c>
      <c r="E17" s="15">
        <v>1282</v>
      </c>
      <c r="F17" s="15">
        <v>697</v>
      </c>
      <c r="G17" s="15">
        <v>1313</v>
      </c>
      <c r="H17" s="15">
        <v>45226000</v>
      </c>
      <c r="I17" s="15">
        <v>26999922</v>
      </c>
      <c r="J17" s="15">
        <v>13100000</v>
      </c>
      <c r="K17" s="15">
        <v>5110538</v>
      </c>
      <c r="L17" s="15">
        <v>759600000</v>
      </c>
      <c r="M17" s="15">
        <v>467900000</v>
      </c>
      <c r="N17" s="15">
        <v>271000000</v>
      </c>
      <c r="O17" s="15">
        <v>20500000</v>
      </c>
      <c r="Q17" s="13" t="str">
        <f>VLOOKUP($B17,Dict!B19:D309,1,FALSE)</f>
        <v>Mexico</v>
      </c>
    </row>
    <row r="18" spans="1:17" s="13" customFormat="1" ht="12.75">
      <c r="A18" s="13">
        <v>2000</v>
      </c>
      <c r="B18" s="13" t="s">
        <v>4160</v>
      </c>
      <c r="C18" s="13" t="s">
        <v>4050</v>
      </c>
      <c r="D18" s="15">
        <v>3054.9199600000002</v>
      </c>
      <c r="E18" s="15">
        <v>779</v>
      </c>
      <c r="F18" s="15">
        <v>400</v>
      </c>
      <c r="G18" s="15">
        <v>1876</v>
      </c>
      <c r="H18" s="15">
        <v>7233000</v>
      </c>
      <c r="I18" s="15">
        <v>3696424.6</v>
      </c>
      <c r="J18" s="15">
        <v>1551117</v>
      </c>
      <c r="K18" s="15">
        <v>1985459</v>
      </c>
      <c r="L18" s="15">
        <v>759600000</v>
      </c>
      <c r="M18" s="15">
        <v>467900000</v>
      </c>
      <c r="N18" s="15">
        <v>271000000</v>
      </c>
      <c r="O18" s="15">
        <v>20500000</v>
      </c>
      <c r="Q18" s="13" t="str">
        <f>VLOOKUP($B18,Dict!B20:D310,1,FALSE)</f>
        <v>Belgium</v>
      </c>
    </row>
    <row r="19" spans="1:17" s="13" customFormat="1" ht="12.75">
      <c r="A19" s="13">
        <v>2000</v>
      </c>
      <c r="B19" s="13" t="s">
        <v>4187</v>
      </c>
      <c r="C19" s="13" t="s">
        <v>4050</v>
      </c>
      <c r="D19" s="15">
        <v>3042</v>
      </c>
      <c r="E19" s="15">
        <v>1220</v>
      </c>
      <c r="F19" s="15">
        <v>852</v>
      </c>
      <c r="G19" s="15">
        <v>970</v>
      </c>
      <c r="H19" s="15">
        <v>6836000</v>
      </c>
      <c r="I19" s="15">
        <v>3643588</v>
      </c>
      <c r="J19" s="15">
        <v>2372092</v>
      </c>
      <c r="K19" s="15">
        <v>820320</v>
      </c>
      <c r="L19" s="15">
        <v>759600000</v>
      </c>
      <c r="M19" s="15">
        <v>467900000</v>
      </c>
      <c r="N19" s="15">
        <v>271000000</v>
      </c>
      <c r="O19" s="15">
        <v>20500000</v>
      </c>
      <c r="Q19" s="13" t="str">
        <f>VLOOKUP($B19,Dict!B21:D311,1,FALSE)</f>
        <v>Hungary</v>
      </c>
    </row>
    <row r="20" spans="1:17" s="13" customFormat="1" ht="12.75">
      <c r="A20" s="13">
        <v>2000</v>
      </c>
      <c r="B20" s="13" t="s">
        <v>4194</v>
      </c>
      <c r="C20" s="13" t="s">
        <v>4050</v>
      </c>
      <c r="D20" s="15">
        <v>2276</v>
      </c>
      <c r="E20" s="15">
        <v>121</v>
      </c>
      <c r="F20" s="15">
        <v>1250</v>
      </c>
      <c r="G20" s="15">
        <v>905</v>
      </c>
      <c r="H20" s="15">
        <v>3051000</v>
      </c>
      <c r="I20" s="15">
        <v>808515</v>
      </c>
      <c r="J20" s="15">
        <v>1578893</v>
      </c>
      <c r="K20" s="15">
        <v>663592.5</v>
      </c>
      <c r="L20" s="15">
        <v>759600000</v>
      </c>
      <c r="M20" s="15">
        <v>467900000</v>
      </c>
      <c r="N20" s="15">
        <v>271000000</v>
      </c>
      <c r="O20" s="15">
        <v>20500000</v>
      </c>
      <c r="Q20" s="13" t="str">
        <f>VLOOKUP($B20,Dict!B22:D312,1,FALSE)</f>
        <v>Norway</v>
      </c>
    </row>
    <row r="21" spans="1:17" s="13" customFormat="1" ht="12.75">
      <c r="A21" s="13">
        <v>2000</v>
      </c>
      <c r="B21" s="13" t="s">
        <v>4162</v>
      </c>
      <c r="C21" s="13" t="s">
        <v>4050</v>
      </c>
      <c r="D21" s="15">
        <v>2044</v>
      </c>
      <c r="E21" s="15">
        <v>511</v>
      </c>
      <c r="F21" s="15">
        <v>773</v>
      </c>
      <c r="G21" s="15">
        <v>761</v>
      </c>
      <c r="H21" s="15">
        <v>3748000</v>
      </c>
      <c r="I21" s="15">
        <v>1336911.6000000001</v>
      </c>
      <c r="J21" s="15">
        <v>1590651</v>
      </c>
      <c r="K21" s="15">
        <v>820437.2</v>
      </c>
      <c r="L21" s="15">
        <v>759600000</v>
      </c>
      <c r="M21" s="15">
        <v>467900000</v>
      </c>
      <c r="N21" s="15">
        <v>271000000</v>
      </c>
      <c r="O21" s="15">
        <v>20500000</v>
      </c>
      <c r="Q21" s="13" t="str">
        <f>VLOOKUP($B21,Dict!B23:D313,1,FALSE)</f>
        <v>Denmark</v>
      </c>
    </row>
    <row r="22" spans="1:17" s="13" customFormat="1" ht="12.75">
      <c r="A22" s="13">
        <v>2000</v>
      </c>
      <c r="B22" s="13" t="s">
        <v>4168</v>
      </c>
      <c r="C22" s="13" t="s">
        <v>4050</v>
      </c>
      <c r="D22" s="15">
        <v>1942</v>
      </c>
      <c r="E22" s="15">
        <v>147</v>
      </c>
      <c r="F22" s="15">
        <v>553</v>
      </c>
      <c r="G22" s="15">
        <v>1242</v>
      </c>
      <c r="H22" s="15">
        <v>2309000</v>
      </c>
      <c r="I22" s="15">
        <v>1080150.2</v>
      </c>
      <c r="J22" s="15">
        <v>728720.4</v>
      </c>
      <c r="K22" s="15">
        <v>500129.4</v>
      </c>
      <c r="L22" s="15">
        <v>759600000</v>
      </c>
      <c r="M22" s="15">
        <v>467900000</v>
      </c>
      <c r="N22" s="15">
        <v>271000000</v>
      </c>
      <c r="O22" s="15">
        <v>20500000</v>
      </c>
      <c r="Q22" s="13" t="str">
        <f>VLOOKUP($B22,Dict!B24:D314,1,FALSE)</f>
        <v>Ireland</v>
      </c>
    </row>
    <row r="23" spans="1:17" s="13" customFormat="1" ht="12.75">
      <c r="A23" s="13">
        <v>2000</v>
      </c>
      <c r="B23" s="13" t="s">
        <v>4185</v>
      </c>
      <c r="C23" s="13" t="s">
        <v>4050</v>
      </c>
      <c r="D23" s="15">
        <v>1557</v>
      </c>
      <c r="E23" s="15">
        <v>1007</v>
      </c>
      <c r="F23" s="15">
        <v>106</v>
      </c>
      <c r="G23" s="15">
        <v>444</v>
      </c>
      <c r="H23" s="15">
        <v>3580000</v>
      </c>
      <c r="I23" s="15">
        <v>1323526</v>
      </c>
      <c r="J23" s="15">
        <v>1316008</v>
      </c>
      <c r="K23" s="15">
        <v>940466</v>
      </c>
      <c r="L23" s="15">
        <v>759600000</v>
      </c>
      <c r="M23" s="15">
        <v>467900000</v>
      </c>
      <c r="N23" s="15">
        <v>271000000</v>
      </c>
      <c r="O23" s="15">
        <v>20500000</v>
      </c>
      <c r="Q23" s="13" t="str">
        <f>VLOOKUP($B23,Dict!B25:D315,1,FALSE)</f>
        <v>Finland</v>
      </c>
    </row>
    <row r="24" spans="1:17" s="13" customFormat="1" ht="12.75">
      <c r="A24" s="13">
        <v>2000</v>
      </c>
      <c r="B24" s="13" t="s">
        <v>2103</v>
      </c>
      <c r="C24" s="13" t="s">
        <v>4050</v>
      </c>
      <c r="D24" s="15">
        <v>988</v>
      </c>
      <c r="E24" s="15">
        <v>122</v>
      </c>
      <c r="F24" s="15">
        <v>429</v>
      </c>
      <c r="G24" s="15">
        <v>436</v>
      </c>
      <c r="H24" s="15">
        <v>7017000</v>
      </c>
      <c r="I24" s="15">
        <v>2385780</v>
      </c>
      <c r="J24" s="15">
        <v>3873384</v>
      </c>
      <c r="K24" s="15">
        <v>757836</v>
      </c>
      <c r="L24" s="15">
        <v>759600000</v>
      </c>
      <c r="M24" s="15">
        <v>467900000</v>
      </c>
      <c r="N24" s="15">
        <v>271000000</v>
      </c>
      <c r="O24" s="15">
        <v>20500000</v>
      </c>
      <c r="Q24" s="13" t="str">
        <f>VLOOKUP($B24,Dict!B26:D316,1,FALSE)</f>
        <v>Czech</v>
      </c>
    </row>
    <row r="25" spans="1:17" s="13" customFormat="1" ht="12.75">
      <c r="A25" s="13">
        <v>2000</v>
      </c>
      <c r="B25" s="13" t="s">
        <v>4195</v>
      </c>
      <c r="C25" s="13" t="s">
        <v>4050</v>
      </c>
      <c r="D25" s="15">
        <v>623</v>
      </c>
      <c r="E25" s="15">
        <v>114</v>
      </c>
      <c r="F25" s="15">
        <v>220</v>
      </c>
      <c r="G25" s="15">
        <v>289</v>
      </c>
      <c r="H25" s="15">
        <v>24675000</v>
      </c>
      <c r="I25" s="15">
        <v>9721950</v>
      </c>
      <c r="J25" s="15">
        <v>12200000</v>
      </c>
      <c r="K25" s="15">
        <v>2738925</v>
      </c>
      <c r="L25" s="15">
        <v>759600000</v>
      </c>
      <c r="M25" s="15">
        <v>467900000</v>
      </c>
      <c r="N25" s="15">
        <v>271000000</v>
      </c>
      <c r="O25" s="15">
        <v>20500000</v>
      </c>
      <c r="Q25" s="13" t="str">
        <f>VLOOKUP($B25,Dict!B27:D317,1,FALSE)</f>
        <v>Poland</v>
      </c>
    </row>
    <row r="26" spans="1:17" s="13" customFormat="1" ht="12.75">
      <c r="A26" s="13">
        <v>2000</v>
      </c>
      <c r="B26" s="13" t="s">
        <v>4173</v>
      </c>
      <c r="C26" s="13" t="s">
        <v>4050</v>
      </c>
      <c r="D26" s="15">
        <v>535.20000000000005</v>
      </c>
      <c r="E26" s="15">
        <v>401</v>
      </c>
      <c r="F26" s="15">
        <v>134</v>
      </c>
      <c r="G26" s="15">
        <v>0</v>
      </c>
      <c r="H26" s="15">
        <v>7750000</v>
      </c>
      <c r="I26" s="15">
        <v>4362472.7</v>
      </c>
      <c r="J26" s="15">
        <v>2212625</v>
      </c>
      <c r="K26" s="15">
        <v>1174902</v>
      </c>
      <c r="L26" s="15">
        <v>759600000</v>
      </c>
      <c r="M26" s="15">
        <v>467900000</v>
      </c>
      <c r="N26" s="15">
        <v>271000000</v>
      </c>
      <c r="O26" s="15">
        <v>20500000</v>
      </c>
      <c r="Q26" s="13" t="str">
        <f>VLOOKUP($B26,Dict!B28:D318,1,FALSE)</f>
        <v>Greece</v>
      </c>
    </row>
    <row r="27" spans="1:17" s="13" customFormat="1" ht="12.75">
      <c r="A27" s="13">
        <v>2000</v>
      </c>
      <c r="B27" s="13" t="s">
        <v>4189</v>
      </c>
      <c r="C27" s="13" t="s">
        <v>4050</v>
      </c>
      <c r="D27" s="15">
        <v>189</v>
      </c>
      <c r="E27" s="15">
        <v>47</v>
      </c>
      <c r="F27" s="15">
        <v>86</v>
      </c>
      <c r="G27" s="15">
        <v>55</v>
      </c>
      <c r="H27" s="15">
        <v>174000</v>
      </c>
      <c r="I27" s="15">
        <v>78648</v>
      </c>
      <c r="J27" s="15">
        <v>68382</v>
      </c>
      <c r="K27" s="15">
        <v>26970</v>
      </c>
      <c r="L27" s="15">
        <v>759600000</v>
      </c>
      <c r="M27" s="15">
        <v>467900000</v>
      </c>
      <c r="N27" s="15">
        <v>271000000</v>
      </c>
      <c r="O27" s="15">
        <v>20500000</v>
      </c>
      <c r="Q27" s="13" t="str">
        <f>VLOOKUP($B27,Dict!B29:D319,1,FALSE)</f>
        <v>Iceland</v>
      </c>
    </row>
    <row r="28" spans="1:17" s="13" customFormat="1" ht="12.75">
      <c r="A28" s="13">
        <v>2000</v>
      </c>
      <c r="B28" s="13" t="s">
        <v>4174</v>
      </c>
      <c r="C28" s="13" t="s">
        <v>4050</v>
      </c>
      <c r="D28" s="70">
        <v>1533</v>
      </c>
      <c r="E28" s="71">
        <v>1081</v>
      </c>
      <c r="F28" s="72">
        <v>330</v>
      </c>
      <c r="G28" s="73">
        <v>122</v>
      </c>
      <c r="H28" s="15">
        <v>6889000</v>
      </c>
      <c r="I28" s="15">
        <v>5696858.5999999996</v>
      </c>
      <c r="J28" s="15">
        <v>584876.1</v>
      </c>
      <c r="K28" s="15">
        <v>607265.30000000005</v>
      </c>
      <c r="L28" s="15">
        <v>759600000</v>
      </c>
      <c r="M28" s="15">
        <v>467900000</v>
      </c>
      <c r="N28" s="15">
        <v>271000000</v>
      </c>
      <c r="O28" s="15">
        <v>20500000</v>
      </c>
      <c r="Q28" s="13" t="str">
        <f>VLOOKUP($B28,Dict!B30:D320,1,FALSE)</f>
        <v>Portugal</v>
      </c>
    </row>
    <row r="29" spans="1:17" s="13" customFormat="1" ht="12.75">
      <c r="A29" s="13">
        <v>2000</v>
      </c>
      <c r="B29" s="13" t="s">
        <v>149</v>
      </c>
      <c r="C29" s="13" t="s">
        <v>4050</v>
      </c>
      <c r="D29" s="15">
        <v>86</v>
      </c>
      <c r="E29" s="15">
        <v>57</v>
      </c>
      <c r="F29" s="15">
        <v>7</v>
      </c>
      <c r="G29" s="15">
        <v>22</v>
      </c>
      <c r="H29" s="15">
        <v>3416000</v>
      </c>
      <c r="I29" s="15">
        <v>1345904</v>
      </c>
      <c r="J29" s="15">
        <v>1673840</v>
      </c>
      <c r="K29" s="15">
        <v>396256</v>
      </c>
      <c r="L29" s="15">
        <v>759600000</v>
      </c>
      <c r="M29" s="15">
        <v>467900000</v>
      </c>
      <c r="N29" s="15">
        <v>271000000</v>
      </c>
      <c r="O29" s="15">
        <v>20500000</v>
      </c>
      <c r="Q29" s="13" t="e">
        <f>VLOOKUP($B29,Dict!B31:D321,1,FALSE)</f>
        <v>#N/A</v>
      </c>
    </row>
    <row r="30" spans="1:17" s="13" customFormat="1" ht="12.75">
      <c r="A30" s="13">
        <v>2000</v>
      </c>
      <c r="B30" s="13" t="s">
        <v>4170</v>
      </c>
      <c r="C30" s="13" t="s">
        <v>4050</v>
      </c>
      <c r="D30" s="70">
        <v>638.99999999992508</v>
      </c>
      <c r="E30" s="71">
        <v>282</v>
      </c>
      <c r="F30" s="72">
        <v>235</v>
      </c>
      <c r="G30" s="73">
        <v>123</v>
      </c>
      <c r="H30" s="15">
        <v>303000</v>
      </c>
      <c r="I30" s="15">
        <v>154848.15</v>
      </c>
      <c r="J30" s="15">
        <v>64978.35</v>
      </c>
      <c r="K30" s="15">
        <v>83173.5</v>
      </c>
      <c r="L30" s="15">
        <v>759600000</v>
      </c>
      <c r="M30" s="15">
        <v>467900000</v>
      </c>
      <c r="N30" s="15">
        <v>271000000</v>
      </c>
      <c r="O30" s="15">
        <v>20500000</v>
      </c>
      <c r="Q30" s="13" t="str">
        <f>VLOOKUP($B30,Dict!B32:D322,1,FALSE)</f>
        <v>Luxembourg</v>
      </c>
    </row>
    <row r="31" spans="1:17" s="13" customFormat="1" ht="12.75">
      <c r="A31" s="13">
        <v>2000</v>
      </c>
      <c r="B31" s="13" t="s">
        <v>4044</v>
      </c>
      <c r="C31" s="13" t="s">
        <v>4050</v>
      </c>
      <c r="D31" s="70">
        <v>902</v>
      </c>
      <c r="E31" s="71">
        <v>279</v>
      </c>
      <c r="F31" s="72">
        <v>208</v>
      </c>
      <c r="G31" s="73">
        <v>415</v>
      </c>
      <c r="H31" s="15">
        <v>33130000</v>
      </c>
      <c r="I31" s="15">
        <v>25742010</v>
      </c>
      <c r="J31" s="15">
        <v>4571940</v>
      </c>
      <c r="K31" s="15">
        <v>2816050</v>
      </c>
      <c r="L31" s="15">
        <v>759600000</v>
      </c>
      <c r="M31" s="15">
        <v>467900000</v>
      </c>
      <c r="N31" s="15">
        <v>271000000</v>
      </c>
      <c r="O31" s="15">
        <v>20500000</v>
      </c>
      <c r="Q31" s="13" t="str">
        <f>VLOOKUP($B31,Dict!B33:D323,1,FALSE)</f>
        <v>Turkey</v>
      </c>
    </row>
    <row r="41" spans="2:2">
      <c r="B41" s="16"/>
    </row>
  </sheetData>
  <phoneticPr fontId="7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27"/>
  <sheetViews>
    <sheetView workbookViewId="0">
      <pane xSplit="1" ySplit="1" topLeftCell="B14" activePane="bottomRight" state="frozen"/>
      <selection pane="topRight" activeCell="H1" sqref="H1"/>
      <selection pane="bottomLeft" activeCell="A5" sqref="A5"/>
      <selection pane="bottomRight" activeCell="J47" sqref="J47"/>
    </sheetView>
  </sheetViews>
  <sheetFormatPr defaultRowHeight="14.25"/>
  <sheetData>
    <row r="1" spans="1:15">
      <c r="A1" s="43" t="s">
        <v>4289</v>
      </c>
      <c r="B1" s="118" t="s">
        <v>2301</v>
      </c>
      <c r="C1" s="43" t="s">
        <v>2956</v>
      </c>
      <c r="D1" s="43" t="s">
        <v>2957</v>
      </c>
      <c r="E1" s="43" t="s">
        <v>2958</v>
      </c>
      <c r="F1" s="43" t="s">
        <v>2959</v>
      </c>
      <c r="G1" s="43" t="s">
        <v>2823</v>
      </c>
      <c r="H1" s="43" t="s">
        <v>3487</v>
      </c>
      <c r="I1" s="43" t="s">
        <v>3265</v>
      </c>
      <c r="J1" s="43" t="s">
        <v>3266</v>
      </c>
      <c r="K1" s="43" t="s">
        <v>2842</v>
      </c>
      <c r="L1" s="43" t="s">
        <v>2843</v>
      </c>
      <c r="M1" s="43" t="s">
        <v>2688</v>
      </c>
      <c r="N1" s="43" t="s">
        <v>2689</v>
      </c>
      <c r="O1" s="43" t="s">
        <v>1540</v>
      </c>
    </row>
    <row r="2" spans="1:15">
      <c r="A2" s="43" t="s">
        <v>58</v>
      </c>
      <c r="B2" s="118">
        <v>3708</v>
      </c>
      <c r="C2" s="43">
        <v>13216</v>
      </c>
      <c r="D2" s="43">
        <v>9945</v>
      </c>
      <c r="E2" s="43">
        <v>5453</v>
      </c>
      <c r="F2" s="43">
        <v>6263</v>
      </c>
      <c r="G2" s="43">
        <v>8055</v>
      </c>
      <c r="H2" s="43">
        <v>8295</v>
      </c>
      <c r="I2" s="43">
        <v>9102</v>
      </c>
      <c r="J2" s="43">
        <v>9374</v>
      </c>
      <c r="K2" s="43">
        <v>12523</v>
      </c>
      <c r="L2" s="43">
        <v>15193</v>
      </c>
      <c r="M2" s="43">
        <v>17267</v>
      </c>
      <c r="N2" s="43">
        <v>21085</v>
      </c>
      <c r="O2" s="43">
        <v>20694</v>
      </c>
    </row>
    <row r="3" spans="1:15">
      <c r="A3" s="43" t="s">
        <v>4160</v>
      </c>
      <c r="B3" s="118">
        <v>602</v>
      </c>
      <c r="C3" s="43">
        <v>595</v>
      </c>
      <c r="D3" s="43">
        <v>590</v>
      </c>
      <c r="E3" s="43">
        <v>663</v>
      </c>
      <c r="F3" s="43">
        <v>698</v>
      </c>
      <c r="G3" s="43">
        <v>815</v>
      </c>
      <c r="H3" s="43">
        <v>1272</v>
      </c>
      <c r="I3" s="43">
        <v>2125</v>
      </c>
      <c r="J3" s="43">
        <v>1575</v>
      </c>
      <c r="K3" s="43">
        <v>1393</v>
      </c>
      <c r="L3" s="43">
        <v>1222</v>
      </c>
      <c r="M3" s="43">
        <v>1469</v>
      </c>
      <c r="N3" s="43">
        <v>1171</v>
      </c>
      <c r="O3" s="120">
        <v>1551</v>
      </c>
    </row>
    <row r="4" spans="1:15">
      <c r="A4" s="43" t="s">
        <v>46</v>
      </c>
      <c r="B4" s="118">
        <v>13309</v>
      </c>
      <c r="C4" s="43">
        <v>17533</v>
      </c>
      <c r="D4" s="43">
        <v>18526</v>
      </c>
      <c r="E4" s="43">
        <v>19790</v>
      </c>
      <c r="F4" s="43">
        <v>29148</v>
      </c>
      <c r="G4" s="43">
        <v>36750</v>
      </c>
      <c r="H4" s="43">
        <v>40365</v>
      </c>
      <c r="I4" s="43">
        <v>33307</v>
      </c>
      <c r="J4" s="43">
        <v>36256</v>
      </c>
      <c r="K4" s="43">
        <v>36429</v>
      </c>
      <c r="L4" s="43">
        <v>42292</v>
      </c>
      <c r="M4" s="43">
        <v>33080</v>
      </c>
      <c r="N4" s="43">
        <v>27014</v>
      </c>
      <c r="O4" s="43">
        <v>29336</v>
      </c>
    </row>
    <row r="5" spans="1:15">
      <c r="A5" s="43" t="s">
        <v>4162</v>
      </c>
      <c r="B5" s="118">
        <v>307</v>
      </c>
      <c r="C5" s="118">
        <v>305</v>
      </c>
      <c r="D5" s="118">
        <v>325</v>
      </c>
      <c r="E5" s="43">
        <v>443</v>
      </c>
      <c r="F5" s="43">
        <v>506</v>
      </c>
      <c r="G5" s="43">
        <v>527</v>
      </c>
      <c r="H5" s="43">
        <v>654</v>
      </c>
      <c r="I5" s="43">
        <v>1026</v>
      </c>
      <c r="J5" s="43">
        <v>1426</v>
      </c>
      <c r="K5" s="43">
        <v>1225</v>
      </c>
      <c r="L5" s="43">
        <v>999</v>
      </c>
      <c r="M5" s="43">
        <v>786</v>
      </c>
      <c r="N5" s="43">
        <v>771</v>
      </c>
      <c r="O5" s="120">
        <v>1020.9999999999999</v>
      </c>
    </row>
    <row r="6" spans="1:15">
      <c r="A6" s="43" t="s">
        <v>4185</v>
      </c>
      <c r="B6" s="118">
        <v>138</v>
      </c>
      <c r="C6" s="43">
        <v>137</v>
      </c>
      <c r="D6" s="43">
        <v>146</v>
      </c>
      <c r="E6" s="43">
        <v>199</v>
      </c>
      <c r="F6" s="43">
        <v>170</v>
      </c>
      <c r="G6" s="43">
        <v>230</v>
      </c>
      <c r="H6" s="43">
        <v>331</v>
      </c>
      <c r="I6" s="43">
        <v>356</v>
      </c>
      <c r="J6" s="43">
        <v>423</v>
      </c>
      <c r="K6" s="43">
        <v>433</v>
      </c>
      <c r="L6" s="43">
        <v>596</v>
      </c>
      <c r="M6" s="43">
        <v>512</v>
      </c>
      <c r="N6" s="43">
        <v>727</v>
      </c>
      <c r="O6" s="43">
        <v>963</v>
      </c>
    </row>
    <row r="7" spans="1:15">
      <c r="A7" s="43" t="s">
        <v>4167</v>
      </c>
      <c r="B7" s="118">
        <v>841</v>
      </c>
      <c r="C7" s="43">
        <v>772</v>
      </c>
      <c r="D7" s="43">
        <v>2834</v>
      </c>
      <c r="E7" s="43">
        <v>5784</v>
      </c>
      <c r="F7" s="43">
        <v>1762</v>
      </c>
      <c r="G7" s="43">
        <v>1811</v>
      </c>
      <c r="H7" s="43">
        <v>2349</v>
      </c>
      <c r="I7" s="43">
        <v>1866</v>
      </c>
      <c r="J7" s="43">
        <v>2416</v>
      </c>
      <c r="K7" s="43">
        <v>2919</v>
      </c>
      <c r="L7" s="43">
        <v>2790</v>
      </c>
      <c r="M7" s="43">
        <v>4321</v>
      </c>
      <c r="N7" s="43">
        <v>3720</v>
      </c>
      <c r="O7" s="43">
        <v>3952</v>
      </c>
    </row>
    <row r="8" spans="1:15">
      <c r="A8" s="43" t="s">
        <v>4166</v>
      </c>
      <c r="B8" s="118">
        <v>5464</v>
      </c>
      <c r="C8" s="43">
        <v>5929</v>
      </c>
      <c r="D8" s="43">
        <v>6794</v>
      </c>
      <c r="E8" s="43">
        <v>7237</v>
      </c>
      <c r="F8" s="43">
        <v>10076</v>
      </c>
      <c r="G8" s="43">
        <v>14676</v>
      </c>
      <c r="H8" s="43">
        <v>19109</v>
      </c>
      <c r="I8" s="43">
        <v>18463</v>
      </c>
      <c r="J8" s="43">
        <v>16059.000000000002</v>
      </c>
      <c r="K8" s="43">
        <v>13067</v>
      </c>
      <c r="L8" s="43">
        <v>12034</v>
      </c>
      <c r="M8" s="43">
        <v>12941</v>
      </c>
      <c r="N8" s="43">
        <v>13573</v>
      </c>
      <c r="O8" s="43">
        <v>14293</v>
      </c>
    </row>
    <row r="9" spans="1:15">
      <c r="A9" s="43" t="s">
        <v>4187</v>
      </c>
      <c r="B9" s="118">
        <v>1206</v>
      </c>
      <c r="C9" s="43">
        <v>1781</v>
      </c>
      <c r="D9" s="43">
        <v>1740</v>
      </c>
      <c r="E9" s="43">
        <v>1282</v>
      </c>
      <c r="F9" s="43">
        <v>1185</v>
      </c>
      <c r="G9" s="43">
        <v>1066</v>
      </c>
      <c r="H9" s="43">
        <v>361</v>
      </c>
      <c r="I9" s="43">
        <v>106</v>
      </c>
      <c r="J9" s="43">
        <v>738</v>
      </c>
      <c r="K9" s="43">
        <v>802</v>
      </c>
      <c r="L9" s="43">
        <v>544</v>
      </c>
      <c r="M9" s="43">
        <v>1439</v>
      </c>
      <c r="N9" s="43">
        <v>1948</v>
      </c>
      <c r="O9" s="43">
        <v>1523</v>
      </c>
    </row>
    <row r="10" spans="1:15">
      <c r="A10" s="43" t="s">
        <v>4169</v>
      </c>
      <c r="B10" s="118">
        <v>2541</v>
      </c>
      <c r="C10" s="118">
        <v>2757</v>
      </c>
      <c r="D10" s="118">
        <v>3159</v>
      </c>
      <c r="E10" s="43">
        <v>3365</v>
      </c>
      <c r="F10" s="43">
        <v>10972</v>
      </c>
      <c r="G10" s="43">
        <v>15422</v>
      </c>
      <c r="H10" s="43">
        <v>8833</v>
      </c>
      <c r="I10" s="43">
        <v>15447</v>
      </c>
      <c r="J10" s="120">
        <v>13022</v>
      </c>
      <c r="K10" s="43">
        <v>10596</v>
      </c>
      <c r="L10" s="43">
        <v>9332</v>
      </c>
      <c r="M10" s="43">
        <v>6031</v>
      </c>
      <c r="N10" s="43">
        <v>17353</v>
      </c>
      <c r="O10" s="120">
        <v>18274</v>
      </c>
    </row>
    <row r="11" spans="1:15">
      <c r="A11" s="43" t="s">
        <v>4022</v>
      </c>
      <c r="B11" s="118">
        <v>38828</v>
      </c>
      <c r="C11" s="43">
        <v>45634</v>
      </c>
      <c r="D11" s="43">
        <v>52327</v>
      </c>
      <c r="E11" s="43">
        <v>55723</v>
      </c>
      <c r="F11" s="43">
        <v>59142</v>
      </c>
      <c r="G11" s="43">
        <v>75281</v>
      </c>
      <c r="H11" s="43">
        <v>86437</v>
      </c>
      <c r="I11" s="43">
        <v>88619</v>
      </c>
      <c r="J11" s="43">
        <v>92218</v>
      </c>
      <c r="K11" s="43">
        <v>90300</v>
      </c>
      <c r="L11" s="43">
        <v>105824</v>
      </c>
      <c r="M11" s="43">
        <v>112532</v>
      </c>
      <c r="N11" s="43">
        <v>125338</v>
      </c>
      <c r="O11" s="43">
        <v>134178</v>
      </c>
    </row>
    <row r="12" spans="1:15">
      <c r="A12" s="119" t="s">
        <v>4290</v>
      </c>
      <c r="B12" s="118">
        <v>34339</v>
      </c>
      <c r="C12" s="118">
        <v>37257</v>
      </c>
      <c r="D12" s="118">
        <v>35445</v>
      </c>
      <c r="E12" s="118">
        <v>34895</v>
      </c>
      <c r="F12" s="118">
        <v>47520</v>
      </c>
      <c r="G12" s="43">
        <v>66577</v>
      </c>
      <c r="H12" s="43">
        <v>70569</v>
      </c>
      <c r="I12" s="43">
        <v>60028</v>
      </c>
      <c r="J12" s="43">
        <v>57749</v>
      </c>
      <c r="K12" s="43">
        <v>72555</v>
      </c>
      <c r="L12" s="43">
        <v>119318</v>
      </c>
      <c r="M12" s="43">
        <v>163441</v>
      </c>
      <c r="N12" s="43">
        <v>183769</v>
      </c>
      <c r="O12" s="43">
        <v>164294</v>
      </c>
    </row>
    <row r="13" spans="1:15">
      <c r="A13" s="43" t="s">
        <v>4170</v>
      </c>
      <c r="B13" s="118">
        <v>306</v>
      </c>
      <c r="C13" s="43">
        <v>343</v>
      </c>
      <c r="D13" s="43">
        <v>117</v>
      </c>
      <c r="E13" s="43">
        <v>118</v>
      </c>
      <c r="F13" s="43">
        <v>119</v>
      </c>
      <c r="G13" s="43">
        <v>72</v>
      </c>
      <c r="H13" s="43">
        <v>69</v>
      </c>
      <c r="I13" s="43">
        <v>103</v>
      </c>
      <c r="J13" s="43">
        <v>91</v>
      </c>
      <c r="K13" s="43">
        <v>86</v>
      </c>
      <c r="L13" s="43">
        <v>76</v>
      </c>
      <c r="M13" s="43">
        <v>90</v>
      </c>
      <c r="N13" s="43">
        <v>125</v>
      </c>
      <c r="O13" s="43">
        <v>100</v>
      </c>
    </row>
    <row r="14" spans="1:15">
      <c r="A14" s="43" t="s">
        <v>4172</v>
      </c>
      <c r="B14" s="118">
        <v>1165</v>
      </c>
      <c r="C14" s="43">
        <v>1305</v>
      </c>
      <c r="D14" s="43">
        <v>1643</v>
      </c>
      <c r="E14" s="43">
        <v>1388</v>
      </c>
      <c r="F14" s="43">
        <v>1273</v>
      </c>
      <c r="G14" s="43">
        <v>1824</v>
      </c>
      <c r="H14" s="43">
        <v>2816</v>
      </c>
      <c r="I14" s="43">
        <v>3428</v>
      </c>
      <c r="J14" s="43">
        <v>3772</v>
      </c>
      <c r="K14" s="43">
        <v>2956</v>
      </c>
      <c r="L14" s="43">
        <v>3030</v>
      </c>
      <c r="M14" s="43">
        <v>2908</v>
      </c>
      <c r="N14" s="43">
        <v>3413</v>
      </c>
      <c r="O14" s="43">
        <v>4234</v>
      </c>
    </row>
    <row r="15" spans="1:15">
      <c r="A15" s="43" t="s">
        <v>133</v>
      </c>
      <c r="B15" s="118">
        <v>5269</v>
      </c>
      <c r="C15" s="43">
        <v>5291</v>
      </c>
      <c r="D15" s="43">
        <v>4465</v>
      </c>
      <c r="E15" s="43">
        <v>3461</v>
      </c>
      <c r="F15" s="43">
        <v>3063</v>
      </c>
      <c r="G15" s="43">
        <v>4348</v>
      </c>
      <c r="H15" s="43">
        <v>7885</v>
      </c>
      <c r="I15" s="43">
        <v>7594</v>
      </c>
      <c r="J15" s="43">
        <v>5890</v>
      </c>
      <c r="K15" s="43">
        <v>4016</v>
      </c>
      <c r="L15" s="43">
        <v>5628</v>
      </c>
      <c r="M15" s="43">
        <v>6796</v>
      </c>
      <c r="N15" s="43">
        <v>5618</v>
      </c>
      <c r="O15" s="43">
        <v>7422</v>
      </c>
    </row>
    <row r="16" spans="1:15">
      <c r="A16" s="43" t="s">
        <v>4194</v>
      </c>
      <c r="B16" s="118">
        <v>198</v>
      </c>
      <c r="C16" s="43">
        <v>268</v>
      </c>
      <c r="D16" s="43">
        <v>304</v>
      </c>
      <c r="E16" s="43">
        <v>414</v>
      </c>
      <c r="F16" s="43">
        <v>333</v>
      </c>
      <c r="G16" s="43">
        <v>258</v>
      </c>
      <c r="H16" s="43">
        <v>333</v>
      </c>
      <c r="I16" s="43">
        <v>494</v>
      </c>
      <c r="J16" s="43">
        <v>616</v>
      </c>
      <c r="K16" s="43">
        <v>512</v>
      </c>
      <c r="L16" s="43">
        <v>589</v>
      </c>
      <c r="M16" s="43">
        <v>607</v>
      </c>
      <c r="N16" s="43">
        <v>757</v>
      </c>
      <c r="O16" s="43">
        <v>837</v>
      </c>
    </row>
    <row r="17" spans="1:15">
      <c r="A17" s="43" t="s">
        <v>4195</v>
      </c>
      <c r="B17" s="118">
        <v>107</v>
      </c>
      <c r="C17" s="118">
        <v>116</v>
      </c>
      <c r="D17" s="118">
        <v>133</v>
      </c>
      <c r="E17" s="43">
        <v>142</v>
      </c>
      <c r="F17" s="43">
        <v>429</v>
      </c>
      <c r="G17" s="43">
        <v>407</v>
      </c>
      <c r="H17" s="43">
        <v>379</v>
      </c>
      <c r="I17" s="43">
        <v>459</v>
      </c>
      <c r="J17" s="43">
        <v>440</v>
      </c>
      <c r="K17" s="43">
        <v>457</v>
      </c>
      <c r="L17" s="43">
        <v>647</v>
      </c>
      <c r="M17" s="43">
        <v>422</v>
      </c>
      <c r="N17" s="43">
        <v>696</v>
      </c>
      <c r="O17" s="43">
        <v>1235</v>
      </c>
    </row>
    <row r="18" spans="1:15">
      <c r="A18" s="43" t="s">
        <v>4174</v>
      </c>
      <c r="B18" s="118">
        <v>79</v>
      </c>
      <c r="C18" s="118">
        <v>85</v>
      </c>
      <c r="D18" s="118">
        <v>98</v>
      </c>
      <c r="E18" s="43">
        <v>104</v>
      </c>
      <c r="F18" s="43">
        <v>149</v>
      </c>
      <c r="G18" s="43">
        <v>409</v>
      </c>
      <c r="H18" s="43">
        <v>3925</v>
      </c>
      <c r="I18" s="43">
        <v>1036</v>
      </c>
      <c r="J18" s="43">
        <v>578</v>
      </c>
      <c r="K18" s="43">
        <v>787</v>
      </c>
      <c r="L18" s="43">
        <v>315</v>
      </c>
      <c r="M18" s="43">
        <v>531</v>
      </c>
      <c r="N18" s="43">
        <v>962</v>
      </c>
      <c r="O18" s="43">
        <v>1326</v>
      </c>
    </row>
    <row r="19" spans="1:15">
      <c r="A19" s="43" t="s">
        <v>4175</v>
      </c>
      <c r="B19" s="118">
        <v>760</v>
      </c>
      <c r="C19" s="118">
        <v>825</v>
      </c>
      <c r="D19" s="43">
        <v>764</v>
      </c>
      <c r="E19" s="43">
        <v>1006.9999999999999</v>
      </c>
      <c r="F19" s="43">
        <v>1627</v>
      </c>
      <c r="G19" s="43">
        <v>4822</v>
      </c>
      <c r="H19" s="43">
        <v>5231</v>
      </c>
      <c r="I19" s="43">
        <v>5692</v>
      </c>
      <c r="J19" s="43">
        <v>7518</v>
      </c>
      <c r="K19" s="43">
        <v>20296</v>
      </c>
      <c r="L19" s="43">
        <v>18406</v>
      </c>
      <c r="M19" s="43">
        <v>16882</v>
      </c>
      <c r="N19" s="43">
        <v>20394</v>
      </c>
      <c r="O19" s="43">
        <v>27162</v>
      </c>
    </row>
    <row r="20" spans="1:15">
      <c r="A20" s="43" t="s">
        <v>4200</v>
      </c>
      <c r="B20" s="118">
        <v>540</v>
      </c>
      <c r="C20" s="43">
        <v>639</v>
      </c>
      <c r="D20" s="43">
        <v>624</v>
      </c>
      <c r="E20" s="43">
        <v>704</v>
      </c>
      <c r="F20" s="43">
        <v>781</v>
      </c>
      <c r="G20" s="43">
        <v>911</v>
      </c>
      <c r="H20" s="43">
        <v>1018</v>
      </c>
      <c r="I20" s="43">
        <v>1179</v>
      </c>
      <c r="J20" s="43">
        <v>1390</v>
      </c>
      <c r="K20" s="43">
        <v>1519</v>
      </c>
      <c r="L20" s="43">
        <v>1701</v>
      </c>
      <c r="M20" s="43">
        <v>1985</v>
      </c>
      <c r="N20" s="43">
        <v>2386</v>
      </c>
      <c r="O20" s="43">
        <v>2677</v>
      </c>
    </row>
    <row r="21" spans="1:15">
      <c r="A21" s="43" t="s">
        <v>4044</v>
      </c>
      <c r="B21" s="118">
        <v>436</v>
      </c>
      <c r="C21" s="43">
        <v>642</v>
      </c>
      <c r="D21" s="43">
        <v>680</v>
      </c>
      <c r="E21" s="43">
        <v>936</v>
      </c>
      <c r="F21" s="43">
        <v>1031</v>
      </c>
      <c r="G21" s="43">
        <v>1074</v>
      </c>
      <c r="H21" s="43">
        <v>1143</v>
      </c>
      <c r="I21" s="43">
        <v>1311</v>
      </c>
      <c r="J21" s="43">
        <v>1453</v>
      </c>
      <c r="K21" s="43">
        <v>1863</v>
      </c>
      <c r="L21" s="43">
        <v>2143</v>
      </c>
      <c r="M21" s="43">
        <v>2685</v>
      </c>
      <c r="N21" s="43">
        <v>3603</v>
      </c>
      <c r="O21" s="43">
        <v>3781</v>
      </c>
    </row>
    <row r="22" spans="1:15">
      <c r="A22" s="43" t="s">
        <v>4164</v>
      </c>
      <c r="B22" s="118">
        <v>5000</v>
      </c>
      <c r="C22" s="43">
        <v>3000</v>
      </c>
      <c r="D22" s="43">
        <v>1000</v>
      </c>
      <c r="E22" s="43">
        <v>5779</v>
      </c>
      <c r="F22" s="43">
        <v>15081</v>
      </c>
      <c r="G22" s="43">
        <v>18564</v>
      </c>
      <c r="H22" s="43">
        <v>18475</v>
      </c>
      <c r="I22" s="43">
        <v>43000</v>
      </c>
      <c r="J22" s="120">
        <v>53000</v>
      </c>
      <c r="K22" s="43">
        <v>63000</v>
      </c>
      <c r="L22" s="120">
        <v>54000</v>
      </c>
      <c r="M22" s="43">
        <v>45000</v>
      </c>
      <c r="N22" s="120">
        <v>31500</v>
      </c>
      <c r="O22" s="43">
        <v>18000</v>
      </c>
    </row>
    <row r="23" spans="1:15">
      <c r="A23" s="43" t="s">
        <v>48</v>
      </c>
      <c r="B23" s="118">
        <v>35463</v>
      </c>
      <c r="C23" s="43">
        <v>41720</v>
      </c>
      <c r="D23" s="43">
        <v>41128</v>
      </c>
      <c r="E23" s="43">
        <v>36854</v>
      </c>
      <c r="F23" s="43">
        <v>32159</v>
      </c>
      <c r="G23" s="43">
        <v>45585</v>
      </c>
      <c r="H23" s="43">
        <v>56267</v>
      </c>
      <c r="I23" s="43">
        <v>61082</v>
      </c>
      <c r="J23" s="43">
        <v>40568</v>
      </c>
      <c r="K23" s="43">
        <v>55494</v>
      </c>
      <c r="L23" s="43">
        <v>69967</v>
      </c>
      <c r="M23" s="43">
        <v>87345</v>
      </c>
      <c r="N23" s="43">
        <v>76655</v>
      </c>
      <c r="O23" s="43">
        <v>80271</v>
      </c>
    </row>
    <row r="24" spans="1:15">
      <c r="B24" s="141" t="s">
        <v>4665</v>
      </c>
    </row>
    <row r="25" spans="1:15">
      <c r="B25" s="141" t="s">
        <v>4649</v>
      </c>
    </row>
    <row r="27" spans="1:15">
      <c r="B27" s="141" t="s">
        <v>4675</v>
      </c>
    </row>
  </sheetData>
  <phoneticPr fontId="58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8"/>
  <sheetViews>
    <sheetView workbookViewId="0">
      <pane xSplit="1" ySplit="2" topLeftCell="B3" activePane="bottomRight" state="frozen"/>
      <selection pane="topRight" activeCell="B1" sqref="B1"/>
      <selection pane="bottomLeft" activeCell="A5" sqref="A5"/>
      <selection pane="bottomRight" activeCell="C2" sqref="C2:E2"/>
    </sheetView>
  </sheetViews>
  <sheetFormatPr defaultColWidth="10" defaultRowHeight="12.75"/>
  <cols>
    <col min="1" max="1" width="28.125" style="99" customWidth="1"/>
    <col min="2" max="5" width="10" style="99" customWidth="1"/>
    <col min="6" max="16384" width="10" style="99"/>
  </cols>
  <sheetData>
    <row r="1" spans="1:11" ht="34.5" customHeight="1">
      <c r="A1" s="97" t="s">
        <v>1474</v>
      </c>
      <c r="B1" s="98"/>
      <c r="C1" s="98"/>
      <c r="D1" s="98" t="s">
        <v>1475</v>
      </c>
      <c r="E1" s="98"/>
    </row>
    <row r="2" spans="1:11">
      <c r="A2" s="100"/>
      <c r="B2" s="103" t="s">
        <v>1476</v>
      </c>
      <c r="C2" s="117" t="s">
        <v>4286</v>
      </c>
      <c r="D2" s="117" t="s">
        <v>4287</v>
      </c>
      <c r="E2" s="117" t="s">
        <v>4288</v>
      </c>
      <c r="I2" s="117" t="s">
        <v>4286</v>
      </c>
      <c r="J2" s="117" t="s">
        <v>4287</v>
      </c>
      <c r="K2" s="117" t="s">
        <v>4288</v>
      </c>
    </row>
    <row r="3" spans="1:11" s="102" customFormat="1">
      <c r="A3" s="99">
        <v>1975</v>
      </c>
      <c r="B3" s="101">
        <f t="shared" ref="B3:B8" si="0">SUM(C3:E3)</f>
        <v>293496.49052307568</v>
      </c>
      <c r="C3" s="101">
        <v>121659.96020417166</v>
      </c>
      <c r="D3" s="101">
        <v>74954.642050410592</v>
      </c>
      <c r="E3" s="101">
        <v>96881.888268493421</v>
      </c>
      <c r="H3" s="99">
        <v>1975</v>
      </c>
      <c r="I3" s="104">
        <f t="shared" ref="I3:K8" si="1">C3/$B3</f>
        <v>0.41451930136318388</v>
      </c>
      <c r="J3" s="104">
        <f t="shared" si="1"/>
        <v>0.25538513907551275</v>
      </c>
      <c r="K3" s="104">
        <f t="shared" si="1"/>
        <v>0.33009555956130332</v>
      </c>
    </row>
    <row r="4" spans="1:11">
      <c r="A4" s="99">
        <v>1980</v>
      </c>
      <c r="B4" s="101">
        <f t="shared" si="0"/>
        <v>355640.76457176276</v>
      </c>
      <c r="C4" s="101">
        <v>131799.50000801589</v>
      </c>
      <c r="D4" s="101">
        <v>81443.637569508137</v>
      </c>
      <c r="E4" s="101">
        <v>142397.6269942387</v>
      </c>
      <c r="H4" s="99">
        <v>1980</v>
      </c>
      <c r="I4" s="104">
        <f t="shared" si="1"/>
        <v>0.37059728000168779</v>
      </c>
      <c r="J4" s="104">
        <f t="shared" si="1"/>
        <v>0.22900534945024301</v>
      </c>
      <c r="K4" s="104">
        <f t="shared" si="1"/>
        <v>0.40039737054806912</v>
      </c>
    </row>
    <row r="5" spans="1:11">
      <c r="A5" s="99">
        <v>1985</v>
      </c>
      <c r="B5" s="101">
        <f t="shared" si="0"/>
        <v>514636.06113663811</v>
      </c>
      <c r="C5" s="101">
        <v>184724.44268125389</v>
      </c>
      <c r="D5" s="101">
        <v>117435.59423223858</v>
      </c>
      <c r="E5" s="101">
        <v>212476.02422314562</v>
      </c>
      <c r="H5" s="99">
        <v>1985</v>
      </c>
      <c r="I5" s="104">
        <f t="shared" si="1"/>
        <v>0.35894189434231805</v>
      </c>
      <c r="J5" s="104">
        <f t="shared" si="1"/>
        <v>0.22819153786632709</v>
      </c>
      <c r="K5" s="104">
        <f t="shared" si="1"/>
        <v>0.41286656779135483</v>
      </c>
    </row>
    <row r="6" spans="1:11">
      <c r="A6" s="99">
        <v>1990</v>
      </c>
      <c r="B6" s="101">
        <f t="shared" si="0"/>
        <v>714331.36122018448</v>
      </c>
      <c r="C6" s="101">
        <v>240914.06272402933</v>
      </c>
      <c r="D6" s="101">
        <v>159600.96748118164</v>
      </c>
      <c r="E6" s="101">
        <v>313816.33101497358</v>
      </c>
      <c r="H6" s="99">
        <v>1990</v>
      </c>
      <c r="I6" s="104">
        <f t="shared" si="1"/>
        <v>0.33725813509365205</v>
      </c>
      <c r="J6" s="104">
        <f t="shared" si="1"/>
        <v>0.22342707620810515</v>
      </c>
      <c r="K6" s="104">
        <f t="shared" si="1"/>
        <v>0.43931478869824292</v>
      </c>
    </row>
    <row r="7" spans="1:11">
      <c r="A7" s="99">
        <v>1995</v>
      </c>
      <c r="B7" s="101">
        <f t="shared" si="0"/>
        <v>935457.85855114344</v>
      </c>
      <c r="C7" s="101">
        <v>318924.54063876363</v>
      </c>
      <c r="D7" s="101">
        <v>145009.41529466445</v>
      </c>
      <c r="E7" s="101">
        <v>471523.9026177153</v>
      </c>
      <c r="H7" s="99">
        <v>1995</v>
      </c>
      <c r="I7" s="104">
        <f t="shared" si="1"/>
        <v>0.34092881653987128</v>
      </c>
      <c r="J7" s="104">
        <f t="shared" si="1"/>
        <v>0.15501437501338439</v>
      </c>
      <c r="K7" s="104">
        <f t="shared" si="1"/>
        <v>0.50405680844674428</v>
      </c>
    </row>
    <row r="8" spans="1:11">
      <c r="A8" s="99">
        <v>2000</v>
      </c>
      <c r="B8" s="101">
        <f t="shared" si="0"/>
        <v>1326543.2037805771</v>
      </c>
      <c r="C8" s="101">
        <v>350807.82889812655</v>
      </c>
      <c r="D8" s="101">
        <v>271146.73583428102</v>
      </c>
      <c r="E8" s="101">
        <v>704588.6390481696</v>
      </c>
      <c r="H8" s="99">
        <v>2000</v>
      </c>
      <c r="I8" s="104">
        <f t="shared" si="1"/>
        <v>0.26445262234832839</v>
      </c>
      <c r="J8" s="104">
        <f t="shared" si="1"/>
        <v>0.20440098374597024</v>
      </c>
      <c r="K8" s="104">
        <f t="shared" si="1"/>
        <v>0.53114639390570151</v>
      </c>
    </row>
  </sheetData>
  <phoneticPr fontId="2" type="noConversion"/>
  <pageMargins left="0.75" right="0.75" top="1" bottom="1" header="0.4921259845" footer="0.4921259845"/>
  <pageSetup paperSize="9" orientation="portrait" verticalDpi="0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33"/>
  <sheetViews>
    <sheetView showGridLines="0" topLeftCell="A4" workbookViewId="0">
      <selection activeCell="F29" sqref="F29"/>
    </sheetView>
  </sheetViews>
  <sheetFormatPr defaultRowHeight="14.25"/>
  <cols>
    <col min="1" max="1" width="36" style="107" customWidth="1"/>
    <col min="2" max="2" width="18.375" style="107" customWidth="1"/>
    <col min="3" max="3" width="7.5" style="107" hidden="1" customWidth="1"/>
    <col min="4" max="4" width="13.875" style="107" hidden="1" customWidth="1"/>
    <col min="5" max="16384" width="9" style="107"/>
  </cols>
  <sheetData>
    <row r="1" spans="1:4" ht="28.5">
      <c r="A1" s="105" t="s">
        <v>1477</v>
      </c>
      <c r="B1" s="106"/>
      <c r="C1" s="106"/>
      <c r="D1" s="106"/>
    </row>
    <row r="2" spans="1:4">
      <c r="A2" s="108" t="s">
        <v>1478</v>
      </c>
      <c r="B2" s="106"/>
      <c r="C2" s="106"/>
      <c r="D2" s="106"/>
    </row>
    <row r="3" spans="1:4">
      <c r="A3" s="109" t="s">
        <v>1479</v>
      </c>
      <c r="B3" s="110"/>
      <c r="C3" s="110" t="s">
        <v>1480</v>
      </c>
      <c r="D3" s="110" t="s">
        <v>1481</v>
      </c>
    </row>
    <row r="4" spans="1:4">
      <c r="A4" s="111" t="s">
        <v>1482</v>
      </c>
      <c r="B4" s="116">
        <v>9.16</v>
      </c>
      <c r="C4" s="112" t="s">
        <v>1483</v>
      </c>
      <c r="D4" s="112" t="s">
        <v>1484</v>
      </c>
    </row>
    <row r="5" spans="1:4">
      <c r="A5" s="111" t="s">
        <v>1485</v>
      </c>
      <c r="B5" s="116">
        <v>14.19</v>
      </c>
      <c r="C5" s="112" t="s">
        <v>1486</v>
      </c>
      <c r="D5" s="112" t="s">
        <v>1487</v>
      </c>
    </row>
    <row r="6" spans="1:4">
      <c r="A6" s="111" t="s">
        <v>1488</v>
      </c>
      <c r="B6" s="116">
        <v>19.559999999999999</v>
      </c>
      <c r="C6" s="112" t="s">
        <v>3383</v>
      </c>
      <c r="D6" s="112" t="s">
        <v>1489</v>
      </c>
    </row>
    <row r="7" spans="1:4">
      <c r="A7" s="111" t="s">
        <v>1490</v>
      </c>
      <c r="B7" s="116">
        <v>22.44</v>
      </c>
      <c r="C7" s="112" t="s">
        <v>1491</v>
      </c>
      <c r="D7" s="112" t="s">
        <v>1492</v>
      </c>
    </row>
    <row r="8" spans="1:4">
      <c r="A8" s="111" t="s">
        <v>1493</v>
      </c>
      <c r="B8" s="116">
        <v>23.14</v>
      </c>
      <c r="C8" s="112" t="s">
        <v>1494</v>
      </c>
      <c r="D8" s="112" t="s">
        <v>1495</v>
      </c>
    </row>
    <row r="9" spans="1:4">
      <c r="A9" s="111" t="s">
        <v>1496</v>
      </c>
      <c r="B9" s="116">
        <v>31.94</v>
      </c>
      <c r="C9" s="112" t="s">
        <v>1497</v>
      </c>
      <c r="D9" s="112" t="s">
        <v>1498</v>
      </c>
    </row>
    <row r="10" spans="1:4">
      <c r="A10" s="111" t="s">
        <v>1499</v>
      </c>
      <c r="B10" s="116">
        <v>33.93</v>
      </c>
      <c r="C10" s="112" t="s">
        <v>1500</v>
      </c>
      <c r="D10" s="112" t="s">
        <v>1501</v>
      </c>
    </row>
    <row r="11" spans="1:4">
      <c r="A11" s="111" t="s">
        <v>3417</v>
      </c>
      <c r="B11" s="116">
        <v>34.869999999999997</v>
      </c>
      <c r="C11" s="112" t="s">
        <v>1502</v>
      </c>
      <c r="D11" s="112" t="s">
        <v>1503</v>
      </c>
    </row>
    <row r="12" spans="1:4">
      <c r="A12" s="111" t="s">
        <v>1504</v>
      </c>
      <c r="B12" s="116">
        <v>43.66</v>
      </c>
      <c r="C12" s="112" t="s">
        <v>1505</v>
      </c>
      <c r="D12" s="112" t="s">
        <v>1506</v>
      </c>
    </row>
    <row r="13" spans="1:4">
      <c r="A13" s="111" t="s">
        <v>1507</v>
      </c>
      <c r="B13" s="116">
        <v>110.08</v>
      </c>
      <c r="C13" s="112" t="s">
        <v>1508</v>
      </c>
      <c r="D13" s="112" t="s">
        <v>1509</v>
      </c>
    </row>
    <row r="14" spans="1:4">
      <c r="A14" s="111" t="s">
        <v>2299</v>
      </c>
      <c r="B14" s="116">
        <v>275.14999999999998</v>
      </c>
      <c r="C14" s="112" t="s">
        <v>1510</v>
      </c>
      <c r="D14" s="112" t="s">
        <v>1511</v>
      </c>
    </row>
    <row r="15" spans="1:4">
      <c r="A15" s="111" t="s">
        <v>2300</v>
      </c>
      <c r="B15" s="116">
        <v>337.67</v>
      </c>
      <c r="C15" s="112" t="s">
        <v>1512</v>
      </c>
      <c r="D15" s="112" t="s">
        <v>1513</v>
      </c>
    </row>
    <row r="16" spans="1:4">
      <c r="A16" s="111" t="s">
        <v>2301</v>
      </c>
      <c r="B16" s="116">
        <v>375.21</v>
      </c>
      <c r="C16" s="112" t="s">
        <v>1514</v>
      </c>
      <c r="D16" s="112" t="s">
        <v>1515</v>
      </c>
    </row>
    <row r="17" spans="1:4">
      <c r="A17" s="111" t="s">
        <v>2956</v>
      </c>
      <c r="B17" s="116">
        <v>417.26</v>
      </c>
      <c r="C17" s="112" t="s">
        <v>1516</v>
      </c>
      <c r="D17" s="112" t="s">
        <v>1517</v>
      </c>
    </row>
    <row r="18" spans="1:4">
      <c r="A18" s="111" t="s">
        <v>2957</v>
      </c>
      <c r="B18" s="116">
        <v>452.57</v>
      </c>
      <c r="C18" s="112" t="s">
        <v>1518</v>
      </c>
      <c r="D18" s="112" t="s">
        <v>1519</v>
      </c>
    </row>
    <row r="19" spans="1:4">
      <c r="A19" s="111" t="s">
        <v>2958</v>
      </c>
      <c r="B19" s="116">
        <v>454.63</v>
      </c>
      <c r="C19" s="112" t="s">
        <v>1520</v>
      </c>
      <c r="D19" s="112" t="s">
        <v>1521</v>
      </c>
    </row>
    <row r="20" spans="1:4">
      <c r="A20" s="111" t="s">
        <v>2959</v>
      </c>
      <c r="B20" s="116">
        <v>403.19</v>
      </c>
      <c r="C20" s="112" t="s">
        <v>1522</v>
      </c>
      <c r="D20" s="112" t="s">
        <v>1523</v>
      </c>
    </row>
    <row r="21" spans="1:4">
      <c r="A21" s="111" t="s">
        <v>2823</v>
      </c>
      <c r="B21" s="116">
        <v>407.15</v>
      </c>
      <c r="C21" s="112" t="s">
        <v>1524</v>
      </c>
      <c r="D21" s="112" t="s">
        <v>1525</v>
      </c>
    </row>
    <row r="22" spans="1:4">
      <c r="A22" s="111" t="s">
        <v>3487</v>
      </c>
      <c r="B22" s="116">
        <v>468.78</v>
      </c>
      <c r="C22" s="112" t="s">
        <v>1526</v>
      </c>
      <c r="D22" s="112" t="s">
        <v>1527</v>
      </c>
    </row>
    <row r="23" spans="1:4">
      <c r="A23" s="111" t="s">
        <v>3265</v>
      </c>
      <c r="B23" s="116">
        <v>527.42999999999995</v>
      </c>
      <c r="C23" s="112" t="s">
        <v>1528</v>
      </c>
      <c r="D23" s="112" t="s">
        <v>1529</v>
      </c>
    </row>
    <row r="24" spans="1:4">
      <c r="A24" s="111" t="s">
        <v>3266</v>
      </c>
      <c r="B24" s="116">
        <v>535.04999999999995</v>
      </c>
      <c r="C24" s="112" t="s">
        <v>1530</v>
      </c>
      <c r="D24" s="112" t="s">
        <v>1531</v>
      </c>
    </row>
    <row r="25" spans="1:4">
      <c r="A25" s="111" t="s">
        <v>2842</v>
      </c>
      <c r="B25" s="116">
        <v>606.29999999999995</v>
      </c>
      <c r="C25" s="112" t="s">
        <v>1532</v>
      </c>
      <c r="D25" s="112" t="s">
        <v>1533</v>
      </c>
    </row>
    <row r="26" spans="1:4">
      <c r="A26" s="111" t="s">
        <v>2843</v>
      </c>
      <c r="B26" s="116">
        <v>724.06</v>
      </c>
      <c r="C26" s="112" t="s">
        <v>1534</v>
      </c>
      <c r="D26" s="112" t="s">
        <v>1535</v>
      </c>
    </row>
    <row r="27" spans="1:4">
      <c r="A27" s="111" t="s">
        <v>2688</v>
      </c>
      <c r="B27" s="116">
        <v>727.15</v>
      </c>
      <c r="C27" s="112" t="s">
        <v>1536</v>
      </c>
      <c r="D27" s="112" t="s">
        <v>1537</v>
      </c>
    </row>
    <row r="28" spans="1:4">
      <c r="A28" s="111" t="s">
        <v>2689</v>
      </c>
      <c r="B28" s="116">
        <v>835.21</v>
      </c>
      <c r="C28" s="112" t="s">
        <v>1538</v>
      </c>
      <c r="D28" s="112" t="s">
        <v>1539</v>
      </c>
    </row>
    <row r="29" spans="1:4" ht="15.75">
      <c r="A29" s="111" t="s">
        <v>1540</v>
      </c>
      <c r="B29" s="116">
        <v>924</v>
      </c>
      <c r="C29" s="114" t="s">
        <v>1541</v>
      </c>
      <c r="D29" s="114" t="s">
        <v>1541</v>
      </c>
    </row>
    <row r="30" spans="1:4" ht="15.75">
      <c r="A30" s="111" t="s">
        <v>1542</v>
      </c>
      <c r="B30" s="116">
        <v>900.3</v>
      </c>
      <c r="C30" s="114" t="s">
        <v>1541</v>
      </c>
      <c r="D30" s="114" t="s">
        <v>1541</v>
      </c>
    </row>
    <row r="31" spans="1:4">
      <c r="A31" s="115" t="s">
        <v>1543</v>
      </c>
      <c r="B31" s="113" t="s">
        <v>1546</v>
      </c>
      <c r="C31" s="112" t="s">
        <v>1544</v>
      </c>
      <c r="D31" s="112" t="s">
        <v>1545</v>
      </c>
    </row>
    <row r="32" spans="1:4">
      <c r="A32" s="108" t="s">
        <v>1547</v>
      </c>
      <c r="B32" s="106"/>
      <c r="C32" s="106"/>
      <c r="D32" s="106"/>
    </row>
    <row r="33" spans="1:4">
      <c r="A33" s="108" t="s">
        <v>1548</v>
      </c>
      <c r="B33" s="106"/>
      <c r="C33" s="106"/>
      <c r="D33" s="106"/>
    </row>
  </sheetData>
  <phoneticPr fontId="2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19</vt:i4>
      </vt:variant>
    </vt:vector>
  </HeadingPairs>
  <TitlesOfParts>
    <vt:vector size="47" baseType="lpstr">
      <vt:lpstr>Sum</vt:lpstr>
      <vt:lpstr>work</vt:lpstr>
      <vt:lpstr>Dict</vt:lpstr>
      <vt:lpstr>Seq</vt:lpstr>
      <vt:lpstr>Life</vt:lpstr>
      <vt:lpstr>GDP</vt:lpstr>
      <vt:lpstr>Pop_80_09</vt:lpstr>
      <vt:lpstr>FDI84_96</vt:lpstr>
      <vt:lpstr>FDI92_95</vt:lpstr>
      <vt:lpstr>FDI96_99</vt:lpstr>
      <vt:lpstr>FDI00_01</vt:lpstr>
      <vt:lpstr>FDI02_03</vt:lpstr>
      <vt:lpstr>FDI04_05</vt:lpstr>
      <vt:lpstr>FDI06_07</vt:lpstr>
      <vt:lpstr>FDI08_09</vt:lpstr>
      <vt:lpstr>EM_80</vt:lpstr>
      <vt:lpstr>EM_2_90</vt:lpstr>
      <vt:lpstr>EM_2_00</vt:lpstr>
      <vt:lpstr>CNPop</vt:lpstr>
      <vt:lpstr>StatCode</vt:lpstr>
      <vt:lpstr>ISO</vt:lpstr>
      <vt:lpstr>Lang</vt:lpstr>
      <vt:lpstr>Dist</vt:lpstr>
      <vt:lpstr>EM_OECD_90</vt:lpstr>
      <vt:lpstr>EM_OECD_00</vt:lpstr>
      <vt:lpstr>EM_ALLYEAR</vt:lpstr>
      <vt:lpstr>OECD-6 Chart</vt:lpstr>
      <vt:lpstr>FDI Chart</vt:lpstr>
      <vt:lpstr>Area_Country</vt:lpstr>
      <vt:lpstr>Area_Country_En</vt:lpstr>
      <vt:lpstr>Area_Dist</vt:lpstr>
      <vt:lpstr>Area_EM_00</vt:lpstr>
      <vt:lpstr>Area_EM_00_2</vt:lpstr>
      <vt:lpstr>Area_EM_90</vt:lpstr>
      <vt:lpstr>Area_EM_90_2</vt:lpstr>
      <vt:lpstr>AREA_EM_ALLYEAR</vt:lpstr>
      <vt:lpstr>Area_FDI_00_01</vt:lpstr>
      <vt:lpstr>Area_FDI_02_03</vt:lpstr>
      <vt:lpstr>Area_FDI_04_05</vt:lpstr>
      <vt:lpstr>Area_FDI_06_07</vt:lpstr>
      <vt:lpstr>AREA_FDI_08_09</vt:lpstr>
      <vt:lpstr>Area_FDI_84_96</vt:lpstr>
      <vt:lpstr>Area_FDI_92_95</vt:lpstr>
      <vt:lpstr>Area_FDI_96_99</vt:lpstr>
      <vt:lpstr>Area_GDP_80_09</vt:lpstr>
      <vt:lpstr>AREA_LIFE</vt:lpstr>
      <vt:lpstr>Area_pop_80_09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cp:lastPrinted>2010-11-14T13:36:32Z</cp:lastPrinted>
  <dcterms:created xsi:type="dcterms:W3CDTF">1996-12-17T01:32:42Z</dcterms:created>
  <dcterms:modified xsi:type="dcterms:W3CDTF">2011-02-10T13:39:56Z</dcterms:modified>
</cp:coreProperties>
</file>